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944311DD-D627-4D86-B6F3-296FD8480137}" xr6:coauthVersionLast="47" xr6:coauthVersionMax="47" xr10:uidLastSave="{00000000-0000-0000-0000-000000000000}"/>
  <bookViews>
    <workbookView minimized="1" xWindow="-405" yWindow="210" windowWidth="26910" windowHeight="15375" firstSheet="2" activeTab="5" xr2:uid="{E83B746B-0BA1-465C-99FA-63B60375A0E0}"/>
  </bookViews>
  <sheets>
    <sheet name="Export Sales Data" sheetId="1" r:id="rId1"/>
    <sheet name="Corn Export Forecast" sheetId="2" r:id="rId2"/>
    <sheet name="Monthly Export Inspections" sheetId="3" r:id="rId3"/>
    <sheet name="Weekly Inspections" sheetId="4" r:id="rId4"/>
    <sheet name="Corn Weekly Inspections" sheetId="5" r:id="rId5"/>
    <sheet name="Corn Exports" sheetId="6" r:id="rId6"/>
    <sheet name="Corn Imports" sheetId="7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J297" i="6" l="1"/>
  <c r="LK297" i="6"/>
  <c r="LL297" i="6"/>
  <c r="LM297" i="6"/>
  <c r="LN297" i="6"/>
  <c r="LO297" i="6"/>
  <c r="LP297" i="6"/>
  <c r="LQ297" i="6"/>
  <c r="LR297" i="6"/>
  <c r="LS297" i="6"/>
  <c r="LT297" i="6"/>
  <c r="LU297" i="6"/>
  <c r="LV297" i="6"/>
  <c r="LW297" i="6"/>
  <c r="LX297" i="6"/>
  <c r="LY297" i="6"/>
  <c r="LZ297" i="6"/>
  <c r="MA297" i="6"/>
  <c r="MB297" i="6"/>
  <c r="MC297" i="6"/>
  <c r="MD297" i="6"/>
  <c r="ME297" i="6"/>
  <c r="MF297" i="6"/>
  <c r="MG297" i="6"/>
  <c r="MH297" i="6"/>
  <c r="MI297" i="6"/>
  <c r="MJ297" i="6"/>
  <c r="MK297" i="6"/>
  <c r="ML297" i="6"/>
  <c r="MM297" i="6"/>
  <c r="MN297" i="6"/>
  <c r="MO297" i="6"/>
  <c r="MP297" i="6"/>
  <c r="MQ297" i="6"/>
  <c r="MR297" i="6"/>
  <c r="MS297" i="6"/>
  <c r="MT297" i="6"/>
  <c r="MU297" i="6"/>
  <c r="MV297" i="6"/>
  <c r="MW297" i="6"/>
  <c r="MX297" i="6"/>
  <c r="MY297" i="6"/>
  <c r="MZ297" i="6"/>
  <c r="NA297" i="6"/>
  <c r="NB297" i="6"/>
  <c r="NC297" i="6"/>
  <c r="ND297" i="6"/>
  <c r="NE297" i="6"/>
  <c r="NF297" i="6"/>
  <c r="NG297" i="6"/>
  <c r="NH297" i="6"/>
  <c r="NI297" i="6"/>
  <c r="NJ297" i="6"/>
  <c r="NK297" i="6"/>
  <c r="NL297" i="6"/>
  <c r="NM297" i="6"/>
  <c r="NN297" i="6"/>
  <c r="NO297" i="6"/>
  <c r="NP297" i="6"/>
  <c r="NQ297" i="6"/>
  <c r="NR297" i="6"/>
  <c r="NS297" i="6"/>
  <c r="NT297" i="6"/>
  <c r="NU297" i="6"/>
  <c r="NV297" i="6"/>
  <c r="NW297" i="6"/>
  <c r="NX297" i="6"/>
  <c r="NY297" i="6"/>
  <c r="NZ297" i="6"/>
  <c r="OA297" i="6"/>
  <c r="OB297" i="6"/>
  <c r="OC297" i="6"/>
  <c r="OD297" i="6"/>
  <c r="OE297" i="6"/>
  <c r="OF297" i="6"/>
  <c r="OG297" i="6"/>
  <c r="OH297" i="6"/>
  <c r="OI297" i="6"/>
  <c r="OJ297" i="6"/>
  <c r="OK297" i="6"/>
  <c r="OL297" i="6"/>
  <c r="OM297" i="6"/>
  <c r="ON297" i="6"/>
  <c r="OO297" i="6"/>
  <c r="OP297" i="6"/>
  <c r="OQ297" i="6"/>
  <c r="OR297" i="6"/>
  <c r="OS297" i="6"/>
  <c r="OT297" i="6"/>
  <c r="OU297" i="6"/>
  <c r="OV297" i="6"/>
  <c r="KX297" i="6"/>
  <c r="KY297" i="6"/>
  <c r="KZ297" i="6"/>
  <c r="LA297" i="6"/>
  <c r="LB297" i="6"/>
  <c r="LC297" i="6"/>
  <c r="LD297" i="6"/>
  <c r="LE297" i="6"/>
  <c r="LF297" i="6"/>
  <c r="LG297" i="6"/>
  <c r="LH297" i="6"/>
  <c r="LI297" i="6"/>
  <c r="MR4" i="7"/>
  <c r="MS4" i="7"/>
  <c r="MT4" i="7"/>
  <c r="MU4" i="7"/>
  <c r="MV4" i="7"/>
  <c r="MW4" i="7"/>
  <c r="MX4" i="7"/>
  <c r="MY4" i="7"/>
  <c r="MZ4" i="7"/>
  <c r="NA4" i="7"/>
  <c r="NB4" i="7"/>
  <c r="NC4" i="7"/>
  <c r="ND4" i="7"/>
  <c r="NE4" i="7"/>
  <c r="NF4" i="7"/>
  <c r="NG4" i="7"/>
  <c r="NH4" i="7"/>
  <c r="NI4" i="7"/>
  <c r="NJ4" i="7"/>
  <c r="NK4" i="7"/>
  <c r="NL4" i="7"/>
  <c r="NM4" i="7"/>
  <c r="NN4" i="7"/>
  <c r="NO4" i="7"/>
  <c r="NP4" i="7"/>
  <c r="NQ4" i="7"/>
  <c r="NR4" i="7"/>
  <c r="NS4" i="7"/>
  <c r="NT4" i="7"/>
  <c r="NU4" i="7"/>
  <c r="NV4" i="7"/>
  <c r="NW4" i="7"/>
  <c r="NX4" i="7"/>
  <c r="NY4" i="7"/>
  <c r="NZ4" i="7"/>
  <c r="OA4" i="7"/>
  <c r="OB4" i="7"/>
  <c r="OC4" i="7"/>
  <c r="OD4" i="7"/>
  <c r="OE4" i="7"/>
  <c r="OF4" i="7"/>
  <c r="OG4" i="7"/>
  <c r="OH4" i="7"/>
  <c r="OI4" i="7"/>
  <c r="OJ4" i="7"/>
  <c r="OK4" i="7"/>
  <c r="OL4" i="7"/>
  <c r="OM4" i="7"/>
  <c r="ON4" i="7"/>
  <c r="OO4" i="7"/>
  <c r="OP4" i="7"/>
  <c r="OQ4" i="7"/>
  <c r="OR4" i="7"/>
  <c r="OS4" i="7"/>
  <c r="OT4" i="7"/>
  <c r="OU4" i="7"/>
  <c r="OV4" i="7"/>
  <c r="OW4" i="7"/>
  <c r="OX4" i="7"/>
  <c r="OY4" i="7"/>
  <c r="OZ4" i="7"/>
  <c r="PA4" i="7"/>
  <c r="PB4" i="7"/>
  <c r="PC4" i="7"/>
  <c r="PD4" i="7"/>
  <c r="PE4" i="7"/>
  <c r="PF4" i="7"/>
  <c r="PG4" i="7"/>
  <c r="PH4" i="7"/>
  <c r="PI4" i="7"/>
  <c r="PJ4" i="7"/>
  <c r="PK4" i="7"/>
  <c r="PL4" i="7"/>
  <c r="PM4" i="7"/>
  <c r="PN4" i="7"/>
  <c r="PO4" i="7"/>
  <c r="PP4" i="7"/>
  <c r="PQ4" i="7"/>
  <c r="PR4" i="7"/>
  <c r="PS4" i="7"/>
  <c r="PT4" i="7"/>
  <c r="PU4" i="7"/>
  <c r="PV4" i="7"/>
  <c r="PW4" i="7"/>
  <c r="PX4" i="7"/>
  <c r="PY4" i="7"/>
  <c r="PZ4" i="7"/>
  <c r="QA4" i="7"/>
  <c r="QB4" i="7"/>
  <c r="QC4" i="7"/>
  <c r="QD4" i="7"/>
  <c r="QE4" i="7"/>
  <c r="QF4" i="7"/>
  <c r="QG4" i="7"/>
  <c r="QH4" i="7"/>
  <c r="QI4" i="7"/>
  <c r="QJ4" i="7"/>
  <c r="QK4" i="7"/>
  <c r="QL4" i="7"/>
  <c r="QM4" i="7"/>
  <c r="QN4" i="7"/>
  <c r="QO4" i="7"/>
  <c r="QP4" i="7"/>
  <c r="QQ4" i="7"/>
  <c r="QR4" i="7"/>
  <c r="QS4" i="7"/>
  <c r="QT4" i="7"/>
  <c r="QU4" i="7"/>
  <c r="QV4" i="7"/>
  <c r="QW4" i="7"/>
  <c r="QX4" i="7"/>
  <c r="QY4" i="7"/>
  <c r="QZ4" i="7"/>
  <c r="RA4" i="7"/>
  <c r="RB4" i="7"/>
  <c r="RC4" i="7"/>
  <c r="RD4" i="7"/>
  <c r="RE4" i="7"/>
  <c r="RF4" i="7"/>
  <c r="RG4" i="7"/>
  <c r="RH4" i="7"/>
  <c r="RI4" i="7"/>
  <c r="RJ4" i="7"/>
  <c r="RK4" i="7"/>
  <c r="RL4" i="7"/>
  <c r="RM4" i="7"/>
  <c r="RN4" i="7"/>
  <c r="RO4" i="7"/>
  <c r="RP4" i="7"/>
  <c r="RQ4" i="7"/>
  <c r="RR4" i="7"/>
  <c r="RS4" i="7"/>
  <c r="RT4" i="7"/>
  <c r="RU4" i="7"/>
  <c r="RV4" i="7"/>
  <c r="RW4" i="7"/>
  <c r="RX4" i="7"/>
  <c r="RY4" i="7"/>
  <c r="RZ4" i="7"/>
  <c r="SA4" i="7"/>
  <c r="SB4" i="7"/>
  <c r="SC4" i="7"/>
  <c r="SD4" i="7"/>
  <c r="SE4" i="7"/>
  <c r="SF4" i="7"/>
  <c r="SG4" i="7"/>
  <c r="SH4" i="7"/>
  <c r="SI4" i="7"/>
  <c r="SJ4" i="7"/>
  <c r="SK4" i="7"/>
  <c r="SL4" i="7"/>
  <c r="SM4" i="7"/>
  <c r="SN4" i="7"/>
  <c r="SO4" i="7"/>
  <c r="SP4" i="7"/>
  <c r="SQ4" i="7"/>
  <c r="SR4" i="7"/>
  <c r="SS4" i="7"/>
  <c r="ST4" i="7"/>
  <c r="SU4" i="7"/>
  <c r="SV4" i="7"/>
  <c r="SW4" i="7"/>
  <c r="SX4" i="7"/>
  <c r="SY4" i="7"/>
  <c r="SZ4" i="7"/>
  <c r="TA4" i="7"/>
  <c r="TB4" i="7"/>
  <c r="TC4" i="7"/>
  <c r="TD4" i="7"/>
  <c r="TE4" i="7"/>
  <c r="TF4" i="7"/>
  <c r="TG4" i="7"/>
  <c r="TH4" i="7"/>
  <c r="TI4" i="7"/>
  <c r="TJ4" i="7"/>
  <c r="TK4" i="7"/>
  <c r="TL4" i="7"/>
  <c r="TM4" i="7"/>
  <c r="TN4" i="7"/>
  <c r="TO4" i="7"/>
  <c r="TP4" i="7"/>
  <c r="TQ4" i="7"/>
  <c r="TR4" i="7"/>
  <c r="TS4" i="7"/>
  <c r="TT4" i="7"/>
  <c r="TU4" i="7"/>
  <c r="TV4" i="7"/>
  <c r="TW4" i="7"/>
  <c r="TX4" i="7"/>
  <c r="TY4" i="7"/>
  <c r="TZ4" i="7"/>
  <c r="UA4" i="7"/>
  <c r="UB4" i="7"/>
  <c r="UC4" i="7"/>
  <c r="UD4" i="7"/>
  <c r="UE4" i="7"/>
  <c r="UF4" i="7"/>
  <c r="UG4" i="7"/>
  <c r="UH4" i="7"/>
  <c r="UI4" i="7"/>
  <c r="UJ4" i="7"/>
  <c r="UK4" i="7"/>
  <c r="UL4" i="7"/>
  <c r="UM4" i="7"/>
  <c r="UN4" i="7"/>
  <c r="UO4" i="7"/>
  <c r="UP4" i="7"/>
  <c r="UQ4" i="7"/>
  <c r="UR4" i="7"/>
  <c r="US4" i="7"/>
  <c r="UT4" i="7"/>
  <c r="UU4" i="7"/>
  <c r="UV4" i="7"/>
  <c r="UW4" i="7"/>
  <c r="UX4" i="7"/>
  <c r="UY4" i="7"/>
  <c r="UZ4" i="7"/>
  <c r="VA4" i="7"/>
  <c r="VB4" i="7"/>
  <c r="VC4" i="7"/>
  <c r="VD4" i="7"/>
  <c r="VE4" i="7"/>
  <c r="VF4" i="7"/>
  <c r="VG4" i="7"/>
  <c r="VH4" i="7"/>
  <c r="VI4" i="7"/>
  <c r="VJ4" i="7"/>
  <c r="VK4" i="7"/>
  <c r="VL4" i="7"/>
  <c r="VM4" i="7"/>
  <c r="VN4" i="7"/>
  <c r="VO4" i="7"/>
  <c r="VP4" i="7"/>
  <c r="VQ4" i="7"/>
  <c r="VR4" i="7"/>
  <c r="VS4" i="7"/>
  <c r="VT4" i="7"/>
  <c r="VU4" i="7"/>
  <c r="VV4" i="7"/>
  <c r="VW4" i="7"/>
  <c r="VX4" i="7"/>
  <c r="VY4" i="7"/>
  <c r="VZ4" i="7"/>
  <c r="WA4" i="7"/>
  <c r="WB4" i="7"/>
  <c r="WC4" i="7"/>
  <c r="WD4" i="7"/>
  <c r="WE4" i="7"/>
  <c r="WF4" i="7"/>
  <c r="WG4" i="7"/>
  <c r="WH4" i="7"/>
  <c r="WI4" i="7"/>
  <c r="WJ4" i="7"/>
  <c r="WK4" i="7"/>
  <c r="WL4" i="7"/>
  <c r="WM4" i="7"/>
  <c r="WN4" i="7"/>
  <c r="WO4" i="7"/>
  <c r="WP4" i="7"/>
  <c r="WQ4" i="7"/>
  <c r="WR4" i="7"/>
  <c r="WS4" i="7"/>
  <c r="WT4" i="7"/>
  <c r="WU4" i="7"/>
  <c r="WV4" i="7"/>
  <c r="WW4" i="7"/>
  <c r="WX4" i="7"/>
  <c r="WY4" i="7"/>
  <c r="WZ4" i="7"/>
  <c r="XA4" i="7"/>
  <c r="XB4" i="7"/>
  <c r="XC4" i="7"/>
  <c r="XD4" i="7"/>
  <c r="XE4" i="7"/>
  <c r="XF4" i="7"/>
  <c r="XG4" i="7"/>
  <c r="XH4" i="7"/>
  <c r="XI4" i="7"/>
  <c r="XJ4" i="7"/>
  <c r="XK4" i="7"/>
  <c r="XL4" i="7"/>
  <c r="XM4" i="7"/>
  <c r="XN4" i="7"/>
  <c r="XO4" i="7"/>
  <c r="XP4" i="7"/>
  <c r="XQ4" i="7"/>
  <c r="XR4" i="7"/>
  <c r="XS4" i="7"/>
  <c r="XT4" i="7"/>
  <c r="XU4" i="7"/>
  <c r="XV4" i="7"/>
  <c r="XW4" i="7"/>
  <c r="XX4" i="7"/>
  <c r="XY4" i="7"/>
  <c r="XZ4" i="7"/>
  <c r="YA4" i="7"/>
  <c r="YB4" i="7"/>
  <c r="YC4" i="7"/>
  <c r="YD4" i="7"/>
  <c r="YE4" i="7"/>
  <c r="YF4" i="7"/>
  <c r="YG4" i="7"/>
  <c r="YH4" i="7"/>
  <c r="YI4" i="7"/>
  <c r="YJ4" i="7"/>
  <c r="YK4" i="7"/>
  <c r="YL4" i="7"/>
  <c r="YM4" i="7"/>
  <c r="YN4" i="7"/>
  <c r="YO4" i="7"/>
  <c r="YP4" i="7"/>
  <c r="YQ4" i="7"/>
  <c r="YR4" i="7"/>
  <c r="MR37" i="7"/>
  <c r="MS37" i="7"/>
  <c r="MT37" i="7"/>
  <c r="MU37" i="7"/>
  <c r="MV37" i="7"/>
  <c r="MW37" i="7"/>
  <c r="MX37" i="7"/>
  <c r="MY37" i="7"/>
  <c r="MZ37" i="7"/>
  <c r="NA37" i="7"/>
  <c r="NB37" i="7"/>
  <c r="NC37" i="7"/>
  <c r="ND37" i="7"/>
  <c r="NE37" i="7"/>
  <c r="NF37" i="7"/>
  <c r="NG37" i="7"/>
  <c r="NH37" i="7"/>
  <c r="NI37" i="7"/>
  <c r="NJ37" i="7"/>
  <c r="NK37" i="7"/>
  <c r="NL37" i="7"/>
  <c r="NM37" i="7"/>
  <c r="NN37" i="7"/>
  <c r="NO37" i="7"/>
  <c r="NP37" i="7"/>
  <c r="NQ37" i="7"/>
  <c r="NR37" i="7"/>
  <c r="NS37" i="7"/>
  <c r="NT37" i="7"/>
  <c r="NU37" i="7"/>
  <c r="NV37" i="7"/>
  <c r="NW37" i="7"/>
  <c r="NX37" i="7"/>
  <c r="NY37" i="7"/>
  <c r="NZ37" i="7"/>
  <c r="OA37" i="7"/>
  <c r="OB37" i="7"/>
  <c r="OC37" i="7"/>
  <c r="OD37" i="7"/>
  <c r="OE37" i="7"/>
  <c r="OF37" i="7"/>
  <c r="OG37" i="7"/>
  <c r="OH37" i="7"/>
  <c r="OI37" i="7"/>
  <c r="OJ37" i="7"/>
  <c r="OK37" i="7"/>
  <c r="OL37" i="7"/>
  <c r="OM37" i="7"/>
  <c r="ON37" i="7"/>
  <c r="OO37" i="7"/>
  <c r="OP37" i="7"/>
  <c r="OQ37" i="7"/>
  <c r="OR37" i="7"/>
  <c r="OS37" i="7"/>
  <c r="OT37" i="7"/>
  <c r="OU37" i="7"/>
  <c r="OV37" i="7"/>
  <c r="OW37" i="7"/>
  <c r="OX37" i="7"/>
  <c r="OY37" i="7"/>
  <c r="OZ37" i="7"/>
  <c r="PA37" i="7"/>
  <c r="PB37" i="7"/>
  <c r="PC37" i="7"/>
  <c r="PD37" i="7"/>
  <c r="PE37" i="7"/>
  <c r="PF37" i="7"/>
  <c r="PG37" i="7"/>
  <c r="PH37" i="7"/>
  <c r="PI37" i="7"/>
  <c r="PJ37" i="7"/>
  <c r="PK37" i="7"/>
  <c r="PL37" i="7"/>
  <c r="PM37" i="7"/>
  <c r="PN37" i="7"/>
  <c r="PO37" i="7"/>
  <c r="PP37" i="7"/>
  <c r="PQ37" i="7"/>
  <c r="PR37" i="7"/>
  <c r="PS37" i="7"/>
  <c r="PT37" i="7"/>
  <c r="PU37" i="7"/>
  <c r="PV37" i="7"/>
  <c r="PW37" i="7"/>
  <c r="PX37" i="7"/>
  <c r="PY37" i="7"/>
  <c r="PZ37" i="7"/>
  <c r="QA37" i="7"/>
  <c r="QB37" i="7"/>
  <c r="QC37" i="7"/>
  <c r="QD37" i="7"/>
  <c r="QE37" i="7"/>
  <c r="QF37" i="7"/>
  <c r="QG37" i="7"/>
  <c r="QH37" i="7"/>
  <c r="QI37" i="7"/>
  <c r="QJ37" i="7"/>
  <c r="QK37" i="7"/>
  <c r="QL37" i="7"/>
  <c r="QM37" i="7"/>
  <c r="QN37" i="7"/>
  <c r="QO37" i="7"/>
  <c r="QP37" i="7"/>
  <c r="QQ37" i="7"/>
  <c r="QR37" i="7"/>
  <c r="QS37" i="7"/>
  <c r="QT37" i="7"/>
  <c r="QU37" i="7"/>
  <c r="QV37" i="7"/>
  <c r="QW37" i="7"/>
  <c r="QX37" i="7"/>
  <c r="QY37" i="7"/>
  <c r="QZ37" i="7"/>
  <c r="RA37" i="7"/>
  <c r="RB37" i="7"/>
  <c r="RC37" i="7"/>
  <c r="RD37" i="7"/>
  <c r="RE37" i="7"/>
  <c r="RF37" i="7"/>
  <c r="RG37" i="7"/>
  <c r="RH37" i="7"/>
  <c r="RI37" i="7"/>
  <c r="RJ37" i="7"/>
  <c r="RK37" i="7"/>
  <c r="RL37" i="7"/>
  <c r="RM37" i="7"/>
  <c r="RN37" i="7"/>
  <c r="RO37" i="7"/>
  <c r="RP37" i="7"/>
  <c r="RQ37" i="7"/>
  <c r="RR37" i="7"/>
  <c r="RS37" i="7"/>
  <c r="RT37" i="7"/>
  <c r="RU37" i="7"/>
  <c r="RV37" i="7"/>
  <c r="RW37" i="7"/>
  <c r="RX37" i="7"/>
  <c r="RY37" i="7"/>
  <c r="RZ37" i="7"/>
  <c r="SA37" i="7"/>
  <c r="SB37" i="7"/>
  <c r="SC37" i="7"/>
  <c r="SD37" i="7"/>
  <c r="SE37" i="7"/>
  <c r="SF37" i="7"/>
  <c r="SG37" i="7"/>
  <c r="SH37" i="7"/>
  <c r="SI37" i="7"/>
  <c r="SJ37" i="7"/>
  <c r="SK37" i="7"/>
  <c r="SL37" i="7"/>
  <c r="SM37" i="7"/>
  <c r="SN37" i="7"/>
  <c r="SO37" i="7"/>
  <c r="SP37" i="7"/>
  <c r="SQ37" i="7"/>
  <c r="SR37" i="7"/>
  <c r="SS37" i="7"/>
  <c r="ST37" i="7"/>
  <c r="SU37" i="7"/>
  <c r="SV37" i="7"/>
  <c r="SW37" i="7"/>
  <c r="SX37" i="7"/>
  <c r="SY37" i="7"/>
  <c r="SZ37" i="7"/>
  <c r="TA37" i="7"/>
  <c r="TB37" i="7"/>
  <c r="TC37" i="7"/>
  <c r="TD37" i="7"/>
  <c r="TE37" i="7"/>
  <c r="TF37" i="7"/>
  <c r="TG37" i="7"/>
  <c r="TH37" i="7"/>
  <c r="TI37" i="7"/>
  <c r="TJ37" i="7"/>
  <c r="TK37" i="7"/>
  <c r="TL37" i="7"/>
  <c r="TM37" i="7"/>
  <c r="TN37" i="7"/>
  <c r="TO37" i="7"/>
  <c r="TP37" i="7"/>
  <c r="TQ37" i="7"/>
  <c r="TR37" i="7"/>
  <c r="TS37" i="7"/>
  <c r="TT37" i="7"/>
  <c r="TU37" i="7"/>
  <c r="TV37" i="7"/>
  <c r="TW37" i="7"/>
  <c r="TX37" i="7"/>
  <c r="TY37" i="7"/>
  <c r="TZ37" i="7"/>
  <c r="UA37" i="7"/>
  <c r="UB37" i="7"/>
  <c r="UC37" i="7"/>
  <c r="UD37" i="7"/>
  <c r="UE37" i="7"/>
  <c r="UF37" i="7"/>
  <c r="UG37" i="7"/>
  <c r="UH37" i="7"/>
  <c r="UI37" i="7"/>
  <c r="UJ37" i="7"/>
  <c r="UK37" i="7"/>
  <c r="UL37" i="7"/>
  <c r="UM37" i="7"/>
  <c r="UN37" i="7"/>
  <c r="UO37" i="7"/>
  <c r="UP37" i="7"/>
  <c r="UQ37" i="7"/>
  <c r="UR37" i="7"/>
  <c r="US37" i="7"/>
  <c r="UT37" i="7"/>
  <c r="UU37" i="7"/>
  <c r="UV37" i="7"/>
  <c r="UW37" i="7"/>
  <c r="UX37" i="7"/>
  <c r="UY37" i="7"/>
  <c r="UZ37" i="7"/>
  <c r="VA37" i="7"/>
  <c r="VB37" i="7"/>
  <c r="VC37" i="7"/>
  <c r="VD37" i="7"/>
  <c r="VE37" i="7"/>
  <c r="VF37" i="7"/>
  <c r="VG37" i="7"/>
  <c r="VH37" i="7"/>
  <c r="VI37" i="7"/>
  <c r="VJ37" i="7"/>
  <c r="VK37" i="7"/>
  <c r="VL37" i="7"/>
  <c r="VM37" i="7"/>
  <c r="VN37" i="7"/>
  <c r="VO37" i="7"/>
  <c r="VP37" i="7"/>
  <c r="VQ37" i="7"/>
  <c r="VR37" i="7"/>
  <c r="VS37" i="7"/>
  <c r="VT37" i="7"/>
  <c r="VU37" i="7"/>
  <c r="VV37" i="7"/>
  <c r="VW37" i="7"/>
  <c r="VX37" i="7"/>
  <c r="VY37" i="7"/>
  <c r="VZ37" i="7"/>
  <c r="WA37" i="7"/>
  <c r="WB37" i="7"/>
  <c r="WC37" i="7"/>
  <c r="WD37" i="7"/>
  <c r="WE37" i="7"/>
  <c r="WF37" i="7"/>
  <c r="WG37" i="7"/>
  <c r="WH37" i="7"/>
  <c r="WI37" i="7"/>
  <c r="WJ37" i="7"/>
  <c r="WK37" i="7"/>
  <c r="WL37" i="7"/>
  <c r="WM37" i="7"/>
  <c r="WN37" i="7"/>
  <c r="WO37" i="7"/>
  <c r="WP37" i="7"/>
  <c r="WQ37" i="7"/>
  <c r="WR37" i="7"/>
  <c r="WS37" i="7"/>
  <c r="WT37" i="7"/>
  <c r="WU37" i="7"/>
  <c r="WV37" i="7"/>
  <c r="WW37" i="7"/>
  <c r="WX37" i="7"/>
  <c r="WY37" i="7"/>
  <c r="WZ37" i="7"/>
  <c r="XA37" i="7"/>
  <c r="XB37" i="7"/>
  <c r="XC37" i="7"/>
  <c r="XD37" i="7"/>
  <c r="XE37" i="7"/>
  <c r="XF37" i="7"/>
  <c r="XG37" i="7"/>
  <c r="XH37" i="7"/>
  <c r="XI37" i="7"/>
  <c r="XJ37" i="7"/>
  <c r="XK37" i="7"/>
  <c r="XL37" i="7"/>
  <c r="XM37" i="7"/>
  <c r="XN37" i="7"/>
  <c r="XO37" i="7"/>
  <c r="XP37" i="7"/>
  <c r="XQ37" i="7"/>
  <c r="XR37" i="7"/>
  <c r="XS37" i="7"/>
  <c r="XT37" i="7"/>
  <c r="XU37" i="7"/>
  <c r="XV37" i="7"/>
  <c r="XW37" i="7"/>
  <c r="XX37" i="7"/>
  <c r="XY37" i="7"/>
  <c r="XZ37" i="7"/>
  <c r="YA37" i="7"/>
  <c r="YB37" i="7"/>
  <c r="YC37" i="7"/>
  <c r="YD37" i="7"/>
  <c r="YE37" i="7"/>
  <c r="YF37" i="7"/>
  <c r="YG37" i="7"/>
  <c r="YH37" i="7"/>
  <c r="YI37" i="7"/>
  <c r="YJ37" i="7"/>
  <c r="YK37" i="7"/>
  <c r="YL37" i="7"/>
  <c r="YM37" i="7"/>
  <c r="YN37" i="7"/>
  <c r="YO37" i="7"/>
  <c r="YP37" i="7"/>
  <c r="YQ37" i="7"/>
  <c r="YR37" i="7"/>
  <c r="MR59" i="7"/>
  <c r="MS59" i="7"/>
  <c r="MT59" i="7"/>
  <c r="MU59" i="7"/>
  <c r="MV59" i="7"/>
  <c r="MW59" i="7"/>
  <c r="MX59" i="7"/>
  <c r="MY59" i="7"/>
  <c r="MY289" i="7" s="1"/>
  <c r="MY291" i="7" s="1"/>
  <c r="MZ59" i="7"/>
  <c r="MZ289" i="7" s="1"/>
  <c r="NA59" i="7"/>
  <c r="NA289" i="7" s="1"/>
  <c r="NA291" i="7" s="1"/>
  <c r="NB59" i="7"/>
  <c r="NB289" i="7" s="1"/>
  <c r="NB291" i="7" s="1"/>
  <c r="NC59" i="7"/>
  <c r="NC289" i="7" s="1"/>
  <c r="NC291" i="7" s="1"/>
  <c r="ND59" i="7"/>
  <c r="NE59" i="7"/>
  <c r="NF59" i="7"/>
  <c r="NG59" i="7"/>
  <c r="NH59" i="7"/>
  <c r="NI59" i="7"/>
  <c r="NJ59" i="7"/>
  <c r="NK59" i="7"/>
  <c r="NL59" i="7"/>
  <c r="NM59" i="7"/>
  <c r="NN59" i="7"/>
  <c r="NO59" i="7"/>
  <c r="NP59" i="7"/>
  <c r="NQ59" i="7"/>
  <c r="NR59" i="7"/>
  <c r="NS59" i="7"/>
  <c r="NT59" i="7"/>
  <c r="NU59" i="7"/>
  <c r="NU289" i="7" s="1"/>
  <c r="NU291" i="7" s="1"/>
  <c r="NV59" i="7"/>
  <c r="NV289" i="7" s="1"/>
  <c r="NV291" i="7" s="1"/>
  <c r="NW59" i="7"/>
  <c r="NW289" i="7" s="1"/>
  <c r="NW291" i="7" s="1"/>
  <c r="NX59" i="7"/>
  <c r="NX289" i="7" s="1"/>
  <c r="NX291" i="7" s="1"/>
  <c r="NY59" i="7"/>
  <c r="NY289" i="7" s="1"/>
  <c r="NY291" i="7" s="1"/>
  <c r="NZ59" i="7"/>
  <c r="OA59" i="7"/>
  <c r="OB59" i="7"/>
  <c r="OC59" i="7"/>
  <c r="OD59" i="7"/>
  <c r="OE59" i="7"/>
  <c r="OF59" i="7"/>
  <c r="OG59" i="7"/>
  <c r="OH59" i="7"/>
  <c r="OI59" i="7"/>
  <c r="OJ59" i="7"/>
  <c r="OK59" i="7"/>
  <c r="OL59" i="7"/>
  <c r="OM59" i="7"/>
  <c r="ON59" i="7"/>
  <c r="OO59" i="7"/>
  <c r="OP59" i="7"/>
  <c r="OQ59" i="7"/>
  <c r="OQ289" i="7" s="1"/>
  <c r="OQ291" i="7" s="1"/>
  <c r="OR59" i="7"/>
  <c r="OR289" i="7" s="1"/>
  <c r="OR291" i="7" s="1"/>
  <c r="OS59" i="7"/>
  <c r="OS289" i="7" s="1"/>
  <c r="OS291" i="7" s="1"/>
  <c r="OT59" i="7"/>
  <c r="OT289" i="7" s="1"/>
  <c r="OT291" i="7" s="1"/>
  <c r="OU59" i="7"/>
  <c r="OU289" i="7" s="1"/>
  <c r="OU291" i="7" s="1"/>
  <c r="OV59" i="7"/>
  <c r="OW59" i="7"/>
  <c r="OX59" i="7"/>
  <c r="OY59" i="7"/>
  <c r="OZ59" i="7"/>
  <c r="PA59" i="7"/>
  <c r="PB59" i="7"/>
  <c r="PC59" i="7"/>
  <c r="PD59" i="7"/>
  <c r="PE59" i="7"/>
  <c r="PF59" i="7"/>
  <c r="PG59" i="7"/>
  <c r="PH59" i="7"/>
  <c r="PI59" i="7"/>
  <c r="PJ59" i="7"/>
  <c r="PK59" i="7"/>
  <c r="PL59" i="7"/>
  <c r="PM59" i="7"/>
  <c r="PM289" i="7" s="1"/>
  <c r="PM291" i="7" s="1"/>
  <c r="PN59" i="7"/>
  <c r="PN289" i="7" s="1"/>
  <c r="PN291" i="7" s="1"/>
  <c r="PO59" i="7"/>
  <c r="PO289" i="7" s="1"/>
  <c r="PO291" i="7" s="1"/>
  <c r="PP59" i="7"/>
  <c r="PP289" i="7" s="1"/>
  <c r="PP291" i="7" s="1"/>
  <c r="PQ59" i="7"/>
  <c r="PQ289" i="7" s="1"/>
  <c r="PQ291" i="7" s="1"/>
  <c r="PR59" i="7"/>
  <c r="PS59" i="7"/>
  <c r="PT59" i="7"/>
  <c r="PU59" i="7"/>
  <c r="PV59" i="7"/>
  <c r="PW59" i="7"/>
  <c r="PX59" i="7"/>
  <c r="PY59" i="7"/>
  <c r="PZ59" i="7"/>
  <c r="QA59" i="7"/>
  <c r="QB59" i="7"/>
  <c r="QC59" i="7"/>
  <c r="QD59" i="7"/>
  <c r="QE59" i="7"/>
  <c r="QF59" i="7"/>
  <c r="QG59" i="7"/>
  <c r="QH59" i="7"/>
  <c r="QI59" i="7"/>
  <c r="QI289" i="7" s="1"/>
  <c r="QI291" i="7" s="1"/>
  <c r="QJ59" i="7"/>
  <c r="QJ289" i="7" s="1"/>
  <c r="QK59" i="7"/>
  <c r="QK289" i="7" s="1"/>
  <c r="QK291" i="7" s="1"/>
  <c r="QL59" i="7"/>
  <c r="QL289" i="7" s="1"/>
  <c r="QL291" i="7" s="1"/>
  <c r="QM59" i="7"/>
  <c r="QM289" i="7" s="1"/>
  <c r="QM291" i="7" s="1"/>
  <c r="QN59" i="7"/>
  <c r="QO59" i="7"/>
  <c r="QP59" i="7"/>
  <c r="QQ59" i="7"/>
  <c r="QR59" i="7"/>
  <c r="QS59" i="7"/>
  <c r="QT59" i="7"/>
  <c r="QU59" i="7"/>
  <c r="QV59" i="7"/>
  <c r="QW59" i="7"/>
  <c r="QX59" i="7"/>
  <c r="QY59" i="7"/>
  <c r="QZ59" i="7"/>
  <c r="RA59" i="7"/>
  <c r="RB59" i="7"/>
  <c r="RC59" i="7"/>
  <c r="RD59" i="7"/>
  <c r="RE59" i="7"/>
  <c r="RE289" i="7" s="1"/>
  <c r="RE291" i="7" s="1"/>
  <c r="RF59" i="7"/>
  <c r="RF289" i="7" s="1"/>
  <c r="RG59" i="7"/>
  <c r="RG289" i="7" s="1"/>
  <c r="RG291" i="7" s="1"/>
  <c r="RH59" i="7"/>
  <c r="RH289" i="7" s="1"/>
  <c r="RH291" i="7" s="1"/>
  <c r="RI59" i="7"/>
  <c r="RI289" i="7" s="1"/>
  <c r="RI291" i="7" s="1"/>
  <c r="RJ59" i="7"/>
  <c r="RK59" i="7"/>
  <c r="RL59" i="7"/>
  <c r="RM59" i="7"/>
  <c r="RN59" i="7"/>
  <c r="RO59" i="7"/>
  <c r="RP59" i="7"/>
  <c r="RQ59" i="7"/>
  <c r="RR59" i="7"/>
  <c r="RS59" i="7"/>
  <c r="RT59" i="7"/>
  <c r="RU59" i="7"/>
  <c r="RV59" i="7"/>
  <c r="RW59" i="7"/>
  <c r="RX59" i="7"/>
  <c r="RY59" i="7"/>
  <c r="RZ59" i="7"/>
  <c r="SA59" i="7"/>
  <c r="SA289" i="7" s="1"/>
  <c r="SA291" i="7" s="1"/>
  <c r="SB59" i="7"/>
  <c r="SB289" i="7" s="1"/>
  <c r="SC59" i="7"/>
  <c r="SC289" i="7" s="1"/>
  <c r="SC291" i="7" s="1"/>
  <c r="SD59" i="7"/>
  <c r="SD289" i="7" s="1"/>
  <c r="SD291" i="7" s="1"/>
  <c r="SE59" i="7"/>
  <c r="SE289" i="7" s="1"/>
  <c r="SE291" i="7" s="1"/>
  <c r="SF59" i="7"/>
  <c r="SG59" i="7"/>
  <c r="SH59" i="7"/>
  <c r="SI59" i="7"/>
  <c r="SJ59" i="7"/>
  <c r="SK59" i="7"/>
  <c r="SL59" i="7"/>
  <c r="SM59" i="7"/>
  <c r="SN59" i="7"/>
  <c r="SO59" i="7"/>
  <c r="SP59" i="7"/>
  <c r="SQ59" i="7"/>
  <c r="SR59" i="7"/>
  <c r="SS59" i="7"/>
  <c r="ST59" i="7"/>
  <c r="SU59" i="7"/>
  <c r="SV59" i="7"/>
  <c r="SW59" i="7"/>
  <c r="SW289" i="7" s="1"/>
  <c r="SW291" i="7" s="1"/>
  <c r="SX59" i="7"/>
  <c r="SX289" i="7" s="1"/>
  <c r="SY59" i="7"/>
  <c r="SY289" i="7" s="1"/>
  <c r="SY291" i="7" s="1"/>
  <c r="SZ59" i="7"/>
  <c r="SZ289" i="7" s="1"/>
  <c r="SZ291" i="7" s="1"/>
  <c r="TA59" i="7"/>
  <c r="TA289" i="7" s="1"/>
  <c r="TA291" i="7" s="1"/>
  <c r="TB59" i="7"/>
  <c r="TC59" i="7"/>
  <c r="TD59" i="7"/>
  <c r="TE59" i="7"/>
  <c r="TF59" i="7"/>
  <c r="TG59" i="7"/>
  <c r="TH59" i="7"/>
  <c r="TI59" i="7"/>
  <c r="TJ59" i="7"/>
  <c r="TK59" i="7"/>
  <c r="TL59" i="7"/>
  <c r="TM59" i="7"/>
  <c r="TN59" i="7"/>
  <c r="TO59" i="7"/>
  <c r="TP59" i="7"/>
  <c r="TQ59" i="7"/>
  <c r="TR59" i="7"/>
  <c r="TS59" i="7"/>
  <c r="TS289" i="7" s="1"/>
  <c r="TS291" i="7" s="1"/>
  <c r="TT59" i="7"/>
  <c r="TT289" i="7" s="1"/>
  <c r="TT291" i="7" s="1"/>
  <c r="TU59" i="7"/>
  <c r="TU289" i="7" s="1"/>
  <c r="TU291" i="7" s="1"/>
  <c r="TV59" i="7"/>
  <c r="TV289" i="7" s="1"/>
  <c r="TV291" i="7" s="1"/>
  <c r="TW59" i="7"/>
  <c r="TW289" i="7" s="1"/>
  <c r="TW291" i="7" s="1"/>
  <c r="TX59" i="7"/>
  <c r="TY59" i="7"/>
  <c r="TZ59" i="7"/>
  <c r="UA59" i="7"/>
  <c r="UB59" i="7"/>
  <c r="UC59" i="7"/>
  <c r="UD59" i="7"/>
  <c r="UE59" i="7"/>
  <c r="UF59" i="7"/>
  <c r="UG59" i="7"/>
  <c r="UH59" i="7"/>
  <c r="UI59" i="7"/>
  <c r="UJ59" i="7"/>
  <c r="UK59" i="7"/>
  <c r="UL59" i="7"/>
  <c r="UM59" i="7"/>
  <c r="UN59" i="7"/>
  <c r="UO59" i="7"/>
  <c r="UO289" i="7" s="1"/>
  <c r="UO291" i="7" s="1"/>
  <c r="UP59" i="7"/>
  <c r="UP289" i="7" s="1"/>
  <c r="UP291" i="7" s="1"/>
  <c r="UQ59" i="7"/>
  <c r="UQ289" i="7" s="1"/>
  <c r="UQ291" i="7" s="1"/>
  <c r="UR59" i="7"/>
  <c r="UR289" i="7" s="1"/>
  <c r="UR291" i="7" s="1"/>
  <c r="US59" i="7"/>
  <c r="US289" i="7" s="1"/>
  <c r="US291" i="7" s="1"/>
  <c r="UT59" i="7"/>
  <c r="UU59" i="7"/>
  <c r="UV59" i="7"/>
  <c r="UW59" i="7"/>
  <c r="UX59" i="7"/>
  <c r="UY59" i="7"/>
  <c r="UZ59" i="7"/>
  <c r="VA59" i="7"/>
  <c r="VB59" i="7"/>
  <c r="VC59" i="7"/>
  <c r="VD59" i="7"/>
  <c r="VE59" i="7"/>
  <c r="VF59" i="7"/>
  <c r="VG59" i="7"/>
  <c r="VH59" i="7"/>
  <c r="VI59" i="7"/>
  <c r="VJ59" i="7"/>
  <c r="VK59" i="7"/>
  <c r="VK289" i="7" s="1"/>
  <c r="VK291" i="7" s="1"/>
  <c r="VL59" i="7"/>
  <c r="VL289" i="7" s="1"/>
  <c r="VL291" i="7" s="1"/>
  <c r="VM59" i="7"/>
  <c r="VM289" i="7" s="1"/>
  <c r="VM291" i="7" s="1"/>
  <c r="VN59" i="7"/>
  <c r="VN289" i="7" s="1"/>
  <c r="VN291" i="7" s="1"/>
  <c r="VO59" i="7"/>
  <c r="VO289" i="7" s="1"/>
  <c r="VO291" i="7" s="1"/>
  <c r="VP59" i="7"/>
  <c r="VQ59" i="7"/>
  <c r="VR59" i="7"/>
  <c r="VS59" i="7"/>
  <c r="VT59" i="7"/>
  <c r="VU59" i="7"/>
  <c r="VV59" i="7"/>
  <c r="VW59" i="7"/>
  <c r="VX59" i="7"/>
  <c r="VY59" i="7"/>
  <c r="VZ59" i="7"/>
  <c r="WA59" i="7"/>
  <c r="WB59" i="7"/>
  <c r="WC59" i="7"/>
  <c r="WD59" i="7"/>
  <c r="WE59" i="7"/>
  <c r="WF59" i="7"/>
  <c r="WG59" i="7"/>
  <c r="WG289" i="7" s="1"/>
  <c r="WG291" i="7" s="1"/>
  <c r="WH59" i="7"/>
  <c r="WH289" i="7" s="1"/>
  <c r="WH291" i="7" s="1"/>
  <c r="WI59" i="7"/>
  <c r="WI289" i="7" s="1"/>
  <c r="WI291" i="7" s="1"/>
  <c r="WJ59" i="7"/>
  <c r="WJ289" i="7" s="1"/>
  <c r="WJ291" i="7" s="1"/>
  <c r="WK59" i="7"/>
  <c r="WK289" i="7" s="1"/>
  <c r="WK291" i="7" s="1"/>
  <c r="WL59" i="7"/>
  <c r="WM59" i="7"/>
  <c r="WN59" i="7"/>
  <c r="WO59" i="7"/>
  <c r="WP59" i="7"/>
  <c r="WQ59" i="7"/>
  <c r="WR59" i="7"/>
  <c r="WS59" i="7"/>
  <c r="WT59" i="7"/>
  <c r="WU59" i="7"/>
  <c r="WV59" i="7"/>
  <c r="WW59" i="7"/>
  <c r="WX59" i="7"/>
  <c r="WY59" i="7"/>
  <c r="WZ59" i="7"/>
  <c r="XA59" i="7"/>
  <c r="XB59" i="7"/>
  <c r="XC59" i="7"/>
  <c r="XC289" i="7" s="1"/>
  <c r="XC291" i="7" s="1"/>
  <c r="XD59" i="7"/>
  <c r="XD289" i="7" s="1"/>
  <c r="XD291" i="7" s="1"/>
  <c r="XE59" i="7"/>
  <c r="XE289" i="7" s="1"/>
  <c r="XE291" i="7" s="1"/>
  <c r="XF59" i="7"/>
  <c r="XF289" i="7" s="1"/>
  <c r="XF291" i="7" s="1"/>
  <c r="XG59" i="7"/>
  <c r="XG289" i="7" s="1"/>
  <c r="XG291" i="7" s="1"/>
  <c r="XH59" i="7"/>
  <c r="XI59" i="7"/>
  <c r="XJ59" i="7"/>
  <c r="XK59" i="7"/>
  <c r="XL59" i="7"/>
  <c r="XM59" i="7"/>
  <c r="XN59" i="7"/>
  <c r="XO59" i="7"/>
  <c r="XP59" i="7"/>
  <c r="XQ59" i="7"/>
  <c r="XR59" i="7"/>
  <c r="XS59" i="7"/>
  <c r="XT59" i="7"/>
  <c r="XU59" i="7"/>
  <c r="XV59" i="7"/>
  <c r="XW59" i="7"/>
  <c r="XX59" i="7"/>
  <c r="XY59" i="7"/>
  <c r="XY289" i="7" s="1"/>
  <c r="XY291" i="7" s="1"/>
  <c r="XZ59" i="7"/>
  <c r="XZ289" i="7" s="1"/>
  <c r="XZ291" i="7" s="1"/>
  <c r="YA59" i="7"/>
  <c r="YA289" i="7" s="1"/>
  <c r="YA291" i="7" s="1"/>
  <c r="YB59" i="7"/>
  <c r="YB289" i="7" s="1"/>
  <c r="YB291" i="7" s="1"/>
  <c r="YC59" i="7"/>
  <c r="YC289" i="7" s="1"/>
  <c r="YC291" i="7" s="1"/>
  <c r="YD59" i="7"/>
  <c r="YE59" i="7"/>
  <c r="YF59" i="7"/>
  <c r="YG59" i="7"/>
  <c r="YH59" i="7"/>
  <c r="YI59" i="7"/>
  <c r="YJ59" i="7"/>
  <c r="YK59" i="7"/>
  <c r="YL59" i="7"/>
  <c r="YM59" i="7"/>
  <c r="YN59" i="7"/>
  <c r="YO59" i="7"/>
  <c r="YP59" i="7"/>
  <c r="YQ59" i="7"/>
  <c r="YR59" i="7"/>
  <c r="MR74" i="7"/>
  <c r="MS74" i="7"/>
  <c r="MT74" i="7"/>
  <c r="MT289" i="7" s="1"/>
  <c r="MT291" i="7" s="1"/>
  <c r="MU74" i="7"/>
  <c r="MU289" i="7" s="1"/>
  <c r="MU291" i="7" s="1"/>
  <c r="MV74" i="7"/>
  <c r="MV289" i="7" s="1"/>
  <c r="MV291" i="7" s="1"/>
  <c r="MW74" i="7"/>
  <c r="MW289" i="7" s="1"/>
  <c r="MW291" i="7" s="1"/>
  <c r="MX74" i="7"/>
  <c r="MX289" i="7" s="1"/>
  <c r="MX291" i="7" s="1"/>
  <c r="MY74" i="7"/>
  <c r="MZ74" i="7"/>
  <c r="NA74" i="7"/>
  <c r="NB74" i="7"/>
  <c r="NC74" i="7"/>
  <c r="ND74" i="7"/>
  <c r="NE74" i="7"/>
  <c r="NF74" i="7"/>
  <c r="NG74" i="7"/>
  <c r="NH74" i="7"/>
  <c r="NI74" i="7"/>
  <c r="NJ74" i="7"/>
  <c r="NK74" i="7"/>
  <c r="NL74" i="7"/>
  <c r="NM74" i="7"/>
  <c r="NN74" i="7"/>
  <c r="NO74" i="7"/>
  <c r="NP74" i="7"/>
  <c r="NP289" i="7" s="1"/>
  <c r="NP291" i="7" s="1"/>
  <c r="NQ74" i="7"/>
  <c r="NQ289" i="7" s="1"/>
  <c r="NQ291" i="7" s="1"/>
  <c r="NR74" i="7"/>
  <c r="NR289" i="7" s="1"/>
  <c r="NR291" i="7" s="1"/>
  <c r="NS74" i="7"/>
  <c r="NS289" i="7" s="1"/>
  <c r="NS291" i="7" s="1"/>
  <c r="NT74" i="7"/>
  <c r="NT289" i="7" s="1"/>
  <c r="NT291" i="7" s="1"/>
  <c r="NU74" i="7"/>
  <c r="NV74" i="7"/>
  <c r="NW74" i="7"/>
  <c r="NX74" i="7"/>
  <c r="NY74" i="7"/>
  <c r="NZ74" i="7"/>
  <c r="OA74" i="7"/>
  <c r="OB74" i="7"/>
  <c r="OC74" i="7"/>
  <c r="OD74" i="7"/>
  <c r="OE74" i="7"/>
  <c r="OF74" i="7"/>
  <c r="OG74" i="7"/>
  <c r="OH74" i="7"/>
  <c r="OI74" i="7"/>
  <c r="OJ74" i="7"/>
  <c r="OK74" i="7"/>
  <c r="OL74" i="7"/>
  <c r="OL289" i="7" s="1"/>
  <c r="OL291" i="7" s="1"/>
  <c r="OM74" i="7"/>
  <c r="OM289" i="7" s="1"/>
  <c r="OM291" i="7" s="1"/>
  <c r="ON74" i="7"/>
  <c r="ON289" i="7" s="1"/>
  <c r="ON291" i="7" s="1"/>
  <c r="OO74" i="7"/>
  <c r="OO289" i="7" s="1"/>
  <c r="OO291" i="7" s="1"/>
  <c r="OP74" i="7"/>
  <c r="OP289" i="7" s="1"/>
  <c r="OP291" i="7" s="1"/>
  <c r="OQ74" i="7"/>
  <c r="OR74" i="7"/>
  <c r="OS74" i="7"/>
  <c r="OT74" i="7"/>
  <c r="OU74" i="7"/>
  <c r="OV74" i="7"/>
  <c r="OW74" i="7"/>
  <c r="OX74" i="7"/>
  <c r="OY74" i="7"/>
  <c r="OZ74" i="7"/>
  <c r="PA74" i="7"/>
  <c r="PB74" i="7"/>
  <c r="PC74" i="7"/>
  <c r="PD74" i="7"/>
  <c r="PE74" i="7"/>
  <c r="PF74" i="7"/>
  <c r="PG74" i="7"/>
  <c r="PH74" i="7"/>
  <c r="PH289" i="7" s="1"/>
  <c r="PH291" i="7" s="1"/>
  <c r="PI74" i="7"/>
  <c r="PI289" i="7" s="1"/>
  <c r="PI291" i="7" s="1"/>
  <c r="PJ74" i="7"/>
  <c r="PJ289" i="7" s="1"/>
  <c r="PJ291" i="7" s="1"/>
  <c r="PK74" i="7"/>
  <c r="PK289" i="7" s="1"/>
  <c r="PK291" i="7" s="1"/>
  <c r="PL74" i="7"/>
  <c r="PL289" i="7" s="1"/>
  <c r="PL291" i="7" s="1"/>
  <c r="PM74" i="7"/>
  <c r="PN74" i="7"/>
  <c r="PO74" i="7"/>
  <c r="PP74" i="7"/>
  <c r="PQ74" i="7"/>
  <c r="PR74" i="7"/>
  <c r="PS74" i="7"/>
  <c r="PT74" i="7"/>
  <c r="PU74" i="7"/>
  <c r="PV74" i="7"/>
  <c r="PW74" i="7"/>
  <c r="PX74" i="7"/>
  <c r="PY74" i="7"/>
  <c r="PZ74" i="7"/>
  <c r="QA74" i="7"/>
  <c r="QB74" i="7"/>
  <c r="QC74" i="7"/>
  <c r="QD74" i="7"/>
  <c r="QD289" i="7" s="1"/>
  <c r="QD291" i="7" s="1"/>
  <c r="QE74" i="7"/>
  <c r="QE289" i="7" s="1"/>
  <c r="QE291" i="7" s="1"/>
  <c r="QF74" i="7"/>
  <c r="QF289" i="7" s="1"/>
  <c r="QF291" i="7" s="1"/>
  <c r="QG74" i="7"/>
  <c r="QG289" i="7" s="1"/>
  <c r="QG291" i="7" s="1"/>
  <c r="QH74" i="7"/>
  <c r="QH289" i="7" s="1"/>
  <c r="QH291" i="7" s="1"/>
  <c r="QI74" i="7"/>
  <c r="QJ74" i="7"/>
  <c r="QK74" i="7"/>
  <c r="QL74" i="7"/>
  <c r="QM74" i="7"/>
  <c r="QN74" i="7"/>
  <c r="QO74" i="7"/>
  <c r="QP74" i="7"/>
  <c r="QQ74" i="7"/>
  <c r="QR74" i="7"/>
  <c r="QS74" i="7"/>
  <c r="QT74" i="7"/>
  <c r="QU74" i="7"/>
  <c r="QV74" i="7"/>
  <c r="QW74" i="7"/>
  <c r="QX74" i="7"/>
  <c r="QY74" i="7"/>
  <c r="QZ74" i="7"/>
  <c r="QZ289" i="7" s="1"/>
  <c r="QZ291" i="7" s="1"/>
  <c r="RA74" i="7"/>
  <c r="RA289" i="7" s="1"/>
  <c r="RA291" i="7" s="1"/>
  <c r="RB74" i="7"/>
  <c r="RB289" i="7" s="1"/>
  <c r="RB291" i="7" s="1"/>
  <c r="RC74" i="7"/>
  <c r="RC289" i="7" s="1"/>
  <c r="RC291" i="7" s="1"/>
  <c r="RD74" i="7"/>
  <c r="RD289" i="7" s="1"/>
  <c r="RD291" i="7" s="1"/>
  <c r="RE74" i="7"/>
  <c r="RF74" i="7"/>
  <c r="RG74" i="7"/>
  <c r="RH74" i="7"/>
  <c r="RI74" i="7"/>
  <c r="RJ74" i="7"/>
  <c r="RK74" i="7"/>
  <c r="RL74" i="7"/>
  <c r="RM74" i="7"/>
  <c r="RN74" i="7"/>
  <c r="RO74" i="7"/>
  <c r="RP74" i="7"/>
  <c r="RQ74" i="7"/>
  <c r="RR74" i="7"/>
  <c r="RS74" i="7"/>
  <c r="RT74" i="7"/>
  <c r="RU74" i="7"/>
  <c r="RV74" i="7"/>
  <c r="RV289" i="7" s="1"/>
  <c r="RV291" i="7" s="1"/>
  <c r="RW74" i="7"/>
  <c r="RW289" i="7" s="1"/>
  <c r="RW291" i="7" s="1"/>
  <c r="RX74" i="7"/>
  <c r="RX289" i="7" s="1"/>
  <c r="RX291" i="7" s="1"/>
  <c r="RY74" i="7"/>
  <c r="RY289" i="7" s="1"/>
  <c r="RY291" i="7" s="1"/>
  <c r="RZ74" i="7"/>
  <c r="RZ289" i="7" s="1"/>
  <c r="RZ291" i="7" s="1"/>
  <c r="SA74" i="7"/>
  <c r="SB74" i="7"/>
  <c r="SC74" i="7"/>
  <c r="SD74" i="7"/>
  <c r="SE74" i="7"/>
  <c r="SF74" i="7"/>
  <c r="SG74" i="7"/>
  <c r="SH74" i="7"/>
  <c r="SI74" i="7"/>
  <c r="SJ74" i="7"/>
  <c r="SK74" i="7"/>
  <c r="SL74" i="7"/>
  <c r="SM74" i="7"/>
  <c r="SN74" i="7"/>
  <c r="SO74" i="7"/>
  <c r="SP74" i="7"/>
  <c r="SQ74" i="7"/>
  <c r="SR74" i="7"/>
  <c r="SR289" i="7" s="1"/>
  <c r="SR291" i="7" s="1"/>
  <c r="SS74" i="7"/>
  <c r="SS289" i="7" s="1"/>
  <c r="SS291" i="7" s="1"/>
  <c r="ST74" i="7"/>
  <c r="ST289" i="7" s="1"/>
  <c r="ST291" i="7" s="1"/>
  <c r="SU74" i="7"/>
  <c r="SU289" i="7" s="1"/>
  <c r="SU291" i="7" s="1"/>
  <c r="SV74" i="7"/>
  <c r="SV289" i="7" s="1"/>
  <c r="SV291" i="7" s="1"/>
  <c r="SW74" i="7"/>
  <c r="SX74" i="7"/>
  <c r="SY74" i="7"/>
  <c r="SZ74" i="7"/>
  <c r="TA74" i="7"/>
  <c r="TB74" i="7"/>
  <c r="TC74" i="7"/>
  <c r="TD74" i="7"/>
  <c r="TE74" i="7"/>
  <c r="TF74" i="7"/>
  <c r="TG74" i="7"/>
  <c r="TH74" i="7"/>
  <c r="TI74" i="7"/>
  <c r="TJ74" i="7"/>
  <c r="TK74" i="7"/>
  <c r="TL74" i="7"/>
  <c r="TM74" i="7"/>
  <c r="TN74" i="7"/>
  <c r="TN289" i="7" s="1"/>
  <c r="TN291" i="7" s="1"/>
  <c r="TO74" i="7"/>
  <c r="TO289" i="7" s="1"/>
  <c r="TO291" i="7" s="1"/>
  <c r="TP74" i="7"/>
  <c r="TP289" i="7" s="1"/>
  <c r="TP291" i="7" s="1"/>
  <c r="TQ74" i="7"/>
  <c r="TQ289" i="7" s="1"/>
  <c r="TQ291" i="7" s="1"/>
  <c r="TR74" i="7"/>
  <c r="TR289" i="7" s="1"/>
  <c r="TR291" i="7" s="1"/>
  <c r="TS74" i="7"/>
  <c r="TT74" i="7"/>
  <c r="TU74" i="7"/>
  <c r="TV74" i="7"/>
  <c r="TW74" i="7"/>
  <c r="TX74" i="7"/>
  <c r="TY74" i="7"/>
  <c r="TZ74" i="7"/>
  <c r="UA74" i="7"/>
  <c r="UB74" i="7"/>
  <c r="UC74" i="7"/>
  <c r="UD74" i="7"/>
  <c r="UE74" i="7"/>
  <c r="UF74" i="7"/>
  <c r="UG74" i="7"/>
  <c r="UH74" i="7"/>
  <c r="UI74" i="7"/>
  <c r="UJ74" i="7"/>
  <c r="UJ289" i="7" s="1"/>
  <c r="UJ291" i="7" s="1"/>
  <c r="UK74" i="7"/>
  <c r="UK289" i="7" s="1"/>
  <c r="UK291" i="7" s="1"/>
  <c r="UL74" i="7"/>
  <c r="UL289" i="7" s="1"/>
  <c r="UL291" i="7" s="1"/>
  <c r="UM74" i="7"/>
  <c r="UM289" i="7" s="1"/>
  <c r="UM291" i="7" s="1"/>
  <c r="UN74" i="7"/>
  <c r="UN289" i="7" s="1"/>
  <c r="UN291" i="7" s="1"/>
  <c r="UO74" i="7"/>
  <c r="UP74" i="7"/>
  <c r="UQ74" i="7"/>
  <c r="UR74" i="7"/>
  <c r="US74" i="7"/>
  <c r="UT74" i="7"/>
  <c r="UU74" i="7"/>
  <c r="UV74" i="7"/>
  <c r="UW74" i="7"/>
  <c r="UX74" i="7"/>
  <c r="UY74" i="7"/>
  <c r="UZ74" i="7"/>
  <c r="VA74" i="7"/>
  <c r="VB74" i="7"/>
  <c r="VC74" i="7"/>
  <c r="VD74" i="7"/>
  <c r="VE74" i="7"/>
  <c r="VF74" i="7"/>
  <c r="VF289" i="7" s="1"/>
  <c r="VF291" i="7" s="1"/>
  <c r="VG74" i="7"/>
  <c r="VG289" i="7" s="1"/>
  <c r="VG291" i="7" s="1"/>
  <c r="VH74" i="7"/>
  <c r="VH289" i="7" s="1"/>
  <c r="VH291" i="7" s="1"/>
  <c r="VI74" i="7"/>
  <c r="VI289" i="7" s="1"/>
  <c r="VI291" i="7" s="1"/>
  <c r="VJ74" i="7"/>
  <c r="VJ289" i="7" s="1"/>
  <c r="VJ291" i="7" s="1"/>
  <c r="VK74" i="7"/>
  <c r="VL74" i="7"/>
  <c r="VM74" i="7"/>
  <c r="VN74" i="7"/>
  <c r="VO74" i="7"/>
  <c r="VP74" i="7"/>
  <c r="VQ74" i="7"/>
  <c r="VR74" i="7"/>
  <c r="VS74" i="7"/>
  <c r="VT74" i="7"/>
  <c r="VU74" i="7"/>
  <c r="VV74" i="7"/>
  <c r="VW74" i="7"/>
  <c r="VX74" i="7"/>
  <c r="VY74" i="7"/>
  <c r="VZ74" i="7"/>
  <c r="WA74" i="7"/>
  <c r="WB74" i="7"/>
  <c r="WB289" i="7" s="1"/>
  <c r="WB291" i="7" s="1"/>
  <c r="WC74" i="7"/>
  <c r="WC289" i="7" s="1"/>
  <c r="WC291" i="7" s="1"/>
  <c r="WD74" i="7"/>
  <c r="WD289" i="7" s="1"/>
  <c r="WD291" i="7" s="1"/>
  <c r="WE74" i="7"/>
  <c r="WE289" i="7" s="1"/>
  <c r="WE291" i="7" s="1"/>
  <c r="WF74" i="7"/>
  <c r="WF289" i="7" s="1"/>
  <c r="WF291" i="7" s="1"/>
  <c r="WG74" i="7"/>
  <c r="WH74" i="7"/>
  <c r="WI74" i="7"/>
  <c r="WJ74" i="7"/>
  <c r="WK74" i="7"/>
  <c r="WL74" i="7"/>
  <c r="WM74" i="7"/>
  <c r="WN74" i="7"/>
  <c r="WO74" i="7"/>
  <c r="WP74" i="7"/>
  <c r="WQ74" i="7"/>
  <c r="WR74" i="7"/>
  <c r="WS74" i="7"/>
  <c r="WT74" i="7"/>
  <c r="WU74" i="7"/>
  <c r="WV74" i="7"/>
  <c r="WW74" i="7"/>
  <c r="WX74" i="7"/>
  <c r="WX289" i="7" s="1"/>
  <c r="WX291" i="7" s="1"/>
  <c r="WY74" i="7"/>
  <c r="WY289" i="7" s="1"/>
  <c r="WY291" i="7" s="1"/>
  <c r="WZ74" i="7"/>
  <c r="WZ289" i="7" s="1"/>
  <c r="WZ291" i="7" s="1"/>
  <c r="XA74" i="7"/>
  <c r="XA289" i="7" s="1"/>
  <c r="XA291" i="7" s="1"/>
  <c r="XB74" i="7"/>
  <c r="XB289" i="7" s="1"/>
  <c r="XB291" i="7" s="1"/>
  <c r="XC74" i="7"/>
  <c r="XD74" i="7"/>
  <c r="XE74" i="7"/>
  <c r="XF74" i="7"/>
  <c r="XG74" i="7"/>
  <c r="XH74" i="7"/>
  <c r="XI74" i="7"/>
  <c r="XJ74" i="7"/>
  <c r="XK74" i="7"/>
  <c r="XL74" i="7"/>
  <c r="XM74" i="7"/>
  <c r="XN74" i="7"/>
  <c r="XO74" i="7"/>
  <c r="XP74" i="7"/>
  <c r="XQ74" i="7"/>
  <c r="XR74" i="7"/>
  <c r="XS74" i="7"/>
  <c r="XT74" i="7"/>
  <c r="XT289" i="7" s="1"/>
  <c r="XT291" i="7" s="1"/>
  <c r="XU74" i="7"/>
  <c r="XU289" i="7" s="1"/>
  <c r="XU291" i="7" s="1"/>
  <c r="XV74" i="7"/>
  <c r="XV289" i="7" s="1"/>
  <c r="XV291" i="7" s="1"/>
  <c r="XW74" i="7"/>
  <c r="XW289" i="7" s="1"/>
  <c r="XW291" i="7" s="1"/>
  <c r="XX74" i="7"/>
  <c r="XX289" i="7" s="1"/>
  <c r="XX291" i="7" s="1"/>
  <c r="XY74" i="7"/>
  <c r="XZ74" i="7"/>
  <c r="YA74" i="7"/>
  <c r="YB74" i="7"/>
  <c r="YC74" i="7"/>
  <c r="YD74" i="7"/>
  <c r="YE74" i="7"/>
  <c r="YF74" i="7"/>
  <c r="YG74" i="7"/>
  <c r="YH74" i="7"/>
  <c r="YI74" i="7"/>
  <c r="YJ74" i="7"/>
  <c r="YK74" i="7"/>
  <c r="YL74" i="7"/>
  <c r="YM74" i="7"/>
  <c r="YN74" i="7"/>
  <c r="YO74" i="7"/>
  <c r="YP74" i="7"/>
  <c r="YP289" i="7" s="1"/>
  <c r="YP291" i="7" s="1"/>
  <c r="YQ74" i="7"/>
  <c r="YQ289" i="7" s="1"/>
  <c r="YQ291" i="7" s="1"/>
  <c r="YR74" i="7"/>
  <c r="YR289" i="7" s="1"/>
  <c r="YR291" i="7" s="1"/>
  <c r="MR164" i="7"/>
  <c r="MR289" i="7" s="1"/>
  <c r="MR291" i="7" s="1"/>
  <c r="MS164" i="7"/>
  <c r="MS289" i="7" s="1"/>
  <c r="MS291" i="7" s="1"/>
  <c r="MT164" i="7"/>
  <c r="MU164" i="7"/>
  <c r="MV164" i="7"/>
  <c r="MW164" i="7"/>
  <c r="MX164" i="7"/>
  <c r="MY164" i="7"/>
  <c r="MZ164" i="7"/>
  <c r="NA164" i="7"/>
  <c r="NB164" i="7"/>
  <c r="NC164" i="7"/>
  <c r="ND164" i="7"/>
  <c r="NE164" i="7"/>
  <c r="NF164" i="7"/>
  <c r="NG164" i="7"/>
  <c r="NH164" i="7"/>
  <c r="NI164" i="7"/>
  <c r="NJ164" i="7"/>
  <c r="NK164" i="7"/>
  <c r="NK289" i="7" s="1"/>
  <c r="NK291" i="7" s="1"/>
  <c r="NL164" i="7"/>
  <c r="NM164" i="7"/>
  <c r="NN164" i="7"/>
  <c r="NN289" i="7" s="1"/>
  <c r="NN291" i="7" s="1"/>
  <c r="NO164" i="7"/>
  <c r="NO289" i="7" s="1"/>
  <c r="NO291" i="7" s="1"/>
  <c r="NP164" i="7"/>
  <c r="NQ164" i="7"/>
  <c r="NR164" i="7"/>
  <c r="NS164" i="7"/>
  <c r="NT164" i="7"/>
  <c r="NU164" i="7"/>
  <c r="NV164" i="7"/>
  <c r="NW164" i="7"/>
  <c r="NX164" i="7"/>
  <c r="NY164" i="7"/>
  <c r="NZ164" i="7"/>
  <c r="OA164" i="7"/>
  <c r="OB164" i="7"/>
  <c r="OC164" i="7"/>
  <c r="OD164" i="7"/>
  <c r="OE164" i="7"/>
  <c r="OF164" i="7"/>
  <c r="OG164" i="7"/>
  <c r="OG289" i="7" s="1"/>
  <c r="OG291" i="7" s="1"/>
  <c r="OH164" i="7"/>
  <c r="OH289" i="7" s="1"/>
  <c r="OH291" i="7" s="1"/>
  <c r="OI164" i="7"/>
  <c r="OJ164" i="7"/>
  <c r="OJ289" i="7" s="1"/>
  <c r="OJ291" i="7" s="1"/>
  <c r="OK164" i="7"/>
  <c r="OK289" i="7" s="1"/>
  <c r="OK291" i="7" s="1"/>
  <c r="OL164" i="7"/>
  <c r="OM164" i="7"/>
  <c r="ON164" i="7"/>
  <c r="OO164" i="7"/>
  <c r="OP164" i="7"/>
  <c r="OQ164" i="7"/>
  <c r="OR164" i="7"/>
  <c r="OS164" i="7"/>
  <c r="OT164" i="7"/>
  <c r="OU164" i="7"/>
  <c r="OV164" i="7"/>
  <c r="OW164" i="7"/>
  <c r="OX164" i="7"/>
  <c r="OY164" i="7"/>
  <c r="OZ164" i="7"/>
  <c r="PA164" i="7"/>
  <c r="PB164" i="7"/>
  <c r="PC164" i="7"/>
  <c r="PC289" i="7" s="1"/>
  <c r="PC291" i="7" s="1"/>
  <c r="PD164" i="7"/>
  <c r="PD289" i="7" s="1"/>
  <c r="PD291" i="7" s="1"/>
  <c r="PE164" i="7"/>
  <c r="PF164" i="7"/>
  <c r="PF289" i="7" s="1"/>
  <c r="PF291" i="7" s="1"/>
  <c r="PG164" i="7"/>
  <c r="PG289" i="7" s="1"/>
  <c r="PG291" i="7" s="1"/>
  <c r="PH164" i="7"/>
  <c r="PI164" i="7"/>
  <c r="PJ164" i="7"/>
  <c r="PK164" i="7"/>
  <c r="PL164" i="7"/>
  <c r="PM164" i="7"/>
  <c r="PN164" i="7"/>
  <c r="PO164" i="7"/>
  <c r="PP164" i="7"/>
  <c r="PQ164" i="7"/>
  <c r="PR164" i="7"/>
  <c r="PS164" i="7"/>
  <c r="PT164" i="7"/>
  <c r="PU164" i="7"/>
  <c r="PV164" i="7"/>
  <c r="PW164" i="7"/>
  <c r="PX164" i="7"/>
  <c r="PY164" i="7"/>
  <c r="PY289" i="7" s="1"/>
  <c r="PY291" i="7" s="1"/>
  <c r="PZ164" i="7"/>
  <c r="PZ289" i="7" s="1"/>
  <c r="PZ291" i="7" s="1"/>
  <c r="QA164" i="7"/>
  <c r="QB164" i="7"/>
  <c r="QB289" i="7" s="1"/>
  <c r="QB291" i="7" s="1"/>
  <c r="QC164" i="7"/>
  <c r="QC289" i="7" s="1"/>
  <c r="QC291" i="7" s="1"/>
  <c r="QD164" i="7"/>
  <c r="QE164" i="7"/>
  <c r="QF164" i="7"/>
  <c r="QG164" i="7"/>
  <c r="QH164" i="7"/>
  <c r="QI164" i="7"/>
  <c r="QJ164" i="7"/>
  <c r="QK164" i="7"/>
  <c r="QL164" i="7"/>
  <c r="QM164" i="7"/>
  <c r="QN164" i="7"/>
  <c r="QO164" i="7"/>
  <c r="QP164" i="7"/>
  <c r="QQ164" i="7"/>
  <c r="QR164" i="7"/>
  <c r="QS164" i="7"/>
  <c r="QT164" i="7"/>
  <c r="QU164" i="7"/>
  <c r="QU289" i="7" s="1"/>
  <c r="QU291" i="7" s="1"/>
  <c r="QV164" i="7"/>
  <c r="QV289" i="7" s="1"/>
  <c r="QV291" i="7" s="1"/>
  <c r="QW164" i="7"/>
  <c r="QX164" i="7"/>
  <c r="QX289" i="7" s="1"/>
  <c r="QX291" i="7" s="1"/>
  <c r="QY164" i="7"/>
  <c r="QY289" i="7" s="1"/>
  <c r="QY291" i="7" s="1"/>
  <c r="QZ164" i="7"/>
  <c r="RA164" i="7"/>
  <c r="RB164" i="7"/>
  <c r="RC164" i="7"/>
  <c r="RD164" i="7"/>
  <c r="RE164" i="7"/>
  <c r="RF164" i="7"/>
  <c r="RG164" i="7"/>
  <c r="RH164" i="7"/>
  <c r="RI164" i="7"/>
  <c r="RJ164" i="7"/>
  <c r="RK164" i="7"/>
  <c r="RL164" i="7"/>
  <c r="RM164" i="7"/>
  <c r="RN164" i="7"/>
  <c r="RO164" i="7"/>
  <c r="RP164" i="7"/>
  <c r="RQ164" i="7"/>
  <c r="RQ289" i="7" s="1"/>
  <c r="RQ291" i="7" s="1"/>
  <c r="RR164" i="7"/>
  <c r="RR289" i="7" s="1"/>
  <c r="RR291" i="7" s="1"/>
  <c r="RS164" i="7"/>
  <c r="RT164" i="7"/>
  <c r="RT289" i="7" s="1"/>
  <c r="RT291" i="7" s="1"/>
  <c r="RU164" i="7"/>
  <c r="RU289" i="7" s="1"/>
  <c r="RU291" i="7" s="1"/>
  <c r="RV164" i="7"/>
  <c r="RW164" i="7"/>
  <c r="RX164" i="7"/>
  <c r="RY164" i="7"/>
  <c r="RZ164" i="7"/>
  <c r="SA164" i="7"/>
  <c r="SB164" i="7"/>
  <c r="SC164" i="7"/>
  <c r="SD164" i="7"/>
  <c r="SE164" i="7"/>
  <c r="SF164" i="7"/>
  <c r="SG164" i="7"/>
  <c r="SH164" i="7"/>
  <c r="SI164" i="7"/>
  <c r="SJ164" i="7"/>
  <c r="SK164" i="7"/>
  <c r="SL164" i="7"/>
  <c r="SM164" i="7"/>
  <c r="SM289" i="7" s="1"/>
  <c r="SM291" i="7" s="1"/>
  <c r="SN164" i="7"/>
  <c r="SN289" i="7" s="1"/>
  <c r="SN291" i="7" s="1"/>
  <c r="SO164" i="7"/>
  <c r="SP164" i="7"/>
  <c r="SP289" i="7" s="1"/>
  <c r="SP291" i="7" s="1"/>
  <c r="SQ164" i="7"/>
  <c r="SQ289" i="7" s="1"/>
  <c r="SQ291" i="7" s="1"/>
  <c r="SR164" i="7"/>
  <c r="SS164" i="7"/>
  <c r="ST164" i="7"/>
  <c r="SU164" i="7"/>
  <c r="SV164" i="7"/>
  <c r="SW164" i="7"/>
  <c r="SX164" i="7"/>
  <c r="SY164" i="7"/>
  <c r="SZ164" i="7"/>
  <c r="TA164" i="7"/>
  <c r="TB164" i="7"/>
  <c r="TC164" i="7"/>
  <c r="TD164" i="7"/>
  <c r="TE164" i="7"/>
  <c r="TF164" i="7"/>
  <c r="TG164" i="7"/>
  <c r="TH164" i="7"/>
  <c r="TI164" i="7"/>
  <c r="TI289" i="7" s="1"/>
  <c r="TI291" i="7" s="1"/>
  <c r="TJ164" i="7"/>
  <c r="TJ289" i="7" s="1"/>
  <c r="TJ291" i="7" s="1"/>
  <c r="TK164" i="7"/>
  <c r="TL164" i="7"/>
  <c r="TL289" i="7" s="1"/>
  <c r="TL291" i="7" s="1"/>
  <c r="TM164" i="7"/>
  <c r="TM289" i="7" s="1"/>
  <c r="TM291" i="7" s="1"/>
  <c r="TN164" i="7"/>
  <c r="TO164" i="7"/>
  <c r="TP164" i="7"/>
  <c r="TQ164" i="7"/>
  <c r="TR164" i="7"/>
  <c r="TS164" i="7"/>
  <c r="TT164" i="7"/>
  <c r="TU164" i="7"/>
  <c r="TV164" i="7"/>
  <c r="TW164" i="7"/>
  <c r="TX164" i="7"/>
  <c r="TY164" i="7"/>
  <c r="TZ164" i="7"/>
  <c r="UA164" i="7"/>
  <c r="UB164" i="7"/>
  <c r="UC164" i="7"/>
  <c r="UD164" i="7"/>
  <c r="UE164" i="7"/>
  <c r="UE289" i="7" s="1"/>
  <c r="UE291" i="7" s="1"/>
  <c r="UF164" i="7"/>
  <c r="UF289" i="7" s="1"/>
  <c r="UF291" i="7" s="1"/>
  <c r="UG164" i="7"/>
  <c r="UH164" i="7"/>
  <c r="UH289" i="7" s="1"/>
  <c r="UH291" i="7" s="1"/>
  <c r="UI164" i="7"/>
  <c r="UI289" i="7" s="1"/>
  <c r="UI291" i="7" s="1"/>
  <c r="UJ164" i="7"/>
  <c r="UK164" i="7"/>
  <c r="UL164" i="7"/>
  <c r="UM164" i="7"/>
  <c r="UN164" i="7"/>
  <c r="UO164" i="7"/>
  <c r="UP164" i="7"/>
  <c r="UQ164" i="7"/>
  <c r="UR164" i="7"/>
  <c r="US164" i="7"/>
  <c r="UT164" i="7"/>
  <c r="UU164" i="7"/>
  <c r="UV164" i="7"/>
  <c r="UW164" i="7"/>
  <c r="UX164" i="7"/>
  <c r="UY164" i="7"/>
  <c r="UZ164" i="7"/>
  <c r="VA164" i="7"/>
  <c r="VA289" i="7" s="1"/>
  <c r="VA291" i="7" s="1"/>
  <c r="VB164" i="7"/>
  <c r="VB289" i="7" s="1"/>
  <c r="VB291" i="7" s="1"/>
  <c r="VC164" i="7"/>
  <c r="VD164" i="7"/>
  <c r="VD289" i="7" s="1"/>
  <c r="VD291" i="7" s="1"/>
  <c r="VE164" i="7"/>
  <c r="VE289" i="7" s="1"/>
  <c r="VE291" i="7" s="1"/>
  <c r="VF164" i="7"/>
  <c r="VG164" i="7"/>
  <c r="VH164" i="7"/>
  <c r="VI164" i="7"/>
  <c r="VJ164" i="7"/>
  <c r="VK164" i="7"/>
  <c r="VL164" i="7"/>
  <c r="VM164" i="7"/>
  <c r="VN164" i="7"/>
  <c r="VO164" i="7"/>
  <c r="VP164" i="7"/>
  <c r="VQ164" i="7"/>
  <c r="VR164" i="7"/>
  <c r="VS164" i="7"/>
  <c r="VT164" i="7"/>
  <c r="VU164" i="7"/>
  <c r="VV164" i="7"/>
  <c r="VW164" i="7"/>
  <c r="VW289" i="7" s="1"/>
  <c r="VW291" i="7" s="1"/>
  <c r="VX164" i="7"/>
  <c r="VY164" i="7"/>
  <c r="VZ164" i="7"/>
  <c r="VZ289" i="7" s="1"/>
  <c r="VZ291" i="7" s="1"/>
  <c r="WA164" i="7"/>
  <c r="WA289" i="7" s="1"/>
  <c r="WA291" i="7" s="1"/>
  <c r="WB164" i="7"/>
  <c r="WC164" i="7"/>
  <c r="WD164" i="7"/>
  <c r="WE164" i="7"/>
  <c r="WF164" i="7"/>
  <c r="WG164" i="7"/>
  <c r="WH164" i="7"/>
  <c r="WI164" i="7"/>
  <c r="WJ164" i="7"/>
  <c r="WK164" i="7"/>
  <c r="WL164" i="7"/>
  <c r="WM164" i="7"/>
  <c r="WN164" i="7"/>
  <c r="WO164" i="7"/>
  <c r="WP164" i="7"/>
  <c r="WQ164" i="7"/>
  <c r="WR164" i="7"/>
  <c r="WS164" i="7"/>
  <c r="WS289" i="7" s="1"/>
  <c r="WS291" i="7" s="1"/>
  <c r="WT164" i="7"/>
  <c r="WT289" i="7" s="1"/>
  <c r="WT291" i="7" s="1"/>
  <c r="WU164" i="7"/>
  <c r="WV164" i="7"/>
  <c r="WV289" i="7" s="1"/>
  <c r="WV291" i="7" s="1"/>
  <c r="WW164" i="7"/>
  <c r="WW289" i="7" s="1"/>
  <c r="WW291" i="7" s="1"/>
  <c r="WX164" i="7"/>
  <c r="WY164" i="7"/>
  <c r="WZ164" i="7"/>
  <c r="XA164" i="7"/>
  <c r="XB164" i="7"/>
  <c r="XC164" i="7"/>
  <c r="XD164" i="7"/>
  <c r="XE164" i="7"/>
  <c r="XF164" i="7"/>
  <c r="XG164" i="7"/>
  <c r="XH164" i="7"/>
  <c r="XI164" i="7"/>
  <c r="XJ164" i="7"/>
  <c r="XK164" i="7"/>
  <c r="XL164" i="7"/>
  <c r="XM164" i="7"/>
  <c r="XN164" i="7"/>
  <c r="XO164" i="7"/>
  <c r="XO289" i="7" s="1"/>
  <c r="XO291" i="7" s="1"/>
  <c r="XP164" i="7"/>
  <c r="XP289" i="7" s="1"/>
  <c r="XP291" i="7" s="1"/>
  <c r="XQ164" i="7"/>
  <c r="XR164" i="7"/>
  <c r="XR289" i="7" s="1"/>
  <c r="XR291" i="7" s="1"/>
  <c r="XS164" i="7"/>
  <c r="XS289" i="7" s="1"/>
  <c r="XS291" i="7" s="1"/>
  <c r="XT164" i="7"/>
  <c r="XU164" i="7"/>
  <c r="XV164" i="7"/>
  <c r="XW164" i="7"/>
  <c r="XX164" i="7"/>
  <c r="XY164" i="7"/>
  <c r="XZ164" i="7"/>
  <c r="YA164" i="7"/>
  <c r="YB164" i="7"/>
  <c r="YC164" i="7"/>
  <c r="YD164" i="7"/>
  <c r="YE164" i="7"/>
  <c r="YF164" i="7"/>
  <c r="YG164" i="7"/>
  <c r="YH164" i="7"/>
  <c r="YI164" i="7"/>
  <c r="YJ164" i="7"/>
  <c r="YK164" i="7"/>
  <c r="YK289" i="7" s="1"/>
  <c r="YK291" i="7" s="1"/>
  <c r="YL164" i="7"/>
  <c r="YL289" i="7" s="1"/>
  <c r="YL291" i="7" s="1"/>
  <c r="YM164" i="7"/>
  <c r="YN164" i="7"/>
  <c r="YN289" i="7" s="1"/>
  <c r="YN291" i="7" s="1"/>
  <c r="YO164" i="7"/>
  <c r="YO289" i="7" s="1"/>
  <c r="YO291" i="7" s="1"/>
  <c r="YP164" i="7"/>
  <c r="YQ164" i="7"/>
  <c r="YR164" i="7"/>
  <c r="MR231" i="7"/>
  <c r="MS231" i="7"/>
  <c r="MT231" i="7"/>
  <c r="MU231" i="7"/>
  <c r="MV231" i="7"/>
  <c r="MW231" i="7"/>
  <c r="MX231" i="7"/>
  <c r="MY231" i="7"/>
  <c r="MZ231" i="7"/>
  <c r="NA231" i="7"/>
  <c r="NB231" i="7"/>
  <c r="NC231" i="7"/>
  <c r="ND231" i="7"/>
  <c r="NE231" i="7"/>
  <c r="NF231" i="7"/>
  <c r="NF289" i="7" s="1"/>
  <c r="NF291" i="7" s="1"/>
  <c r="NG231" i="7"/>
  <c r="NG289" i="7" s="1"/>
  <c r="NG291" i="7" s="1"/>
  <c r="NH231" i="7"/>
  <c r="NI231" i="7"/>
  <c r="NI289" i="7" s="1"/>
  <c r="NI291" i="7" s="1"/>
  <c r="NJ231" i="7"/>
  <c r="NJ289" i="7" s="1"/>
  <c r="NJ291" i="7" s="1"/>
  <c r="NK231" i="7"/>
  <c r="NL231" i="7"/>
  <c r="NM231" i="7"/>
  <c r="NN231" i="7"/>
  <c r="NO231" i="7"/>
  <c r="NP231" i="7"/>
  <c r="NQ231" i="7"/>
  <c r="NR231" i="7"/>
  <c r="NS231" i="7"/>
  <c r="NT231" i="7"/>
  <c r="NU231" i="7"/>
  <c r="NV231" i="7"/>
  <c r="NW231" i="7"/>
  <c r="NX231" i="7"/>
  <c r="NY231" i="7"/>
  <c r="NZ231" i="7"/>
  <c r="OA231" i="7"/>
  <c r="OB231" i="7"/>
  <c r="OB289" i="7" s="1"/>
  <c r="OB291" i="7" s="1"/>
  <c r="OC231" i="7"/>
  <c r="OC289" i="7" s="1"/>
  <c r="OC291" i="7" s="1"/>
  <c r="OD231" i="7"/>
  <c r="OE231" i="7"/>
  <c r="OE289" i="7" s="1"/>
  <c r="OE291" i="7" s="1"/>
  <c r="OF231" i="7"/>
  <c r="OF289" i="7" s="1"/>
  <c r="OF291" i="7" s="1"/>
  <c r="OG231" i="7"/>
  <c r="OH231" i="7"/>
  <c r="OI231" i="7"/>
  <c r="OJ231" i="7"/>
  <c r="OK231" i="7"/>
  <c r="OL231" i="7"/>
  <c r="OM231" i="7"/>
  <c r="ON231" i="7"/>
  <c r="OO231" i="7"/>
  <c r="OP231" i="7"/>
  <c r="OQ231" i="7"/>
  <c r="OR231" i="7"/>
  <c r="OS231" i="7"/>
  <c r="OT231" i="7"/>
  <c r="OU231" i="7"/>
  <c r="OV231" i="7"/>
  <c r="OW231" i="7"/>
  <c r="OX231" i="7"/>
  <c r="OX289" i="7" s="1"/>
  <c r="OX291" i="7" s="1"/>
  <c r="OY231" i="7"/>
  <c r="OY289" i="7" s="1"/>
  <c r="OY291" i="7" s="1"/>
  <c r="OZ231" i="7"/>
  <c r="PA231" i="7"/>
  <c r="PA289" i="7" s="1"/>
  <c r="PA291" i="7" s="1"/>
  <c r="PB231" i="7"/>
  <c r="PB289" i="7" s="1"/>
  <c r="PB291" i="7" s="1"/>
  <c r="PC231" i="7"/>
  <c r="PD231" i="7"/>
  <c r="PE231" i="7"/>
  <c r="PF231" i="7"/>
  <c r="PG231" i="7"/>
  <c r="PH231" i="7"/>
  <c r="PI231" i="7"/>
  <c r="PJ231" i="7"/>
  <c r="PK231" i="7"/>
  <c r="PL231" i="7"/>
  <c r="PM231" i="7"/>
  <c r="PN231" i="7"/>
  <c r="PO231" i="7"/>
  <c r="PP231" i="7"/>
  <c r="PQ231" i="7"/>
  <c r="PR231" i="7"/>
  <c r="PS231" i="7"/>
  <c r="PT231" i="7"/>
  <c r="PT289" i="7" s="1"/>
  <c r="PT291" i="7" s="1"/>
  <c r="PU231" i="7"/>
  <c r="PU289" i="7" s="1"/>
  <c r="PU291" i="7" s="1"/>
  <c r="PV231" i="7"/>
  <c r="PW231" i="7"/>
  <c r="PW289" i="7" s="1"/>
  <c r="PW291" i="7" s="1"/>
  <c r="PX231" i="7"/>
  <c r="PX289" i="7" s="1"/>
  <c r="PX291" i="7" s="1"/>
  <c r="PY231" i="7"/>
  <c r="PZ231" i="7"/>
  <c r="QA231" i="7"/>
  <c r="QB231" i="7"/>
  <c r="QC231" i="7"/>
  <c r="QD231" i="7"/>
  <c r="QE231" i="7"/>
  <c r="QF231" i="7"/>
  <c r="QG231" i="7"/>
  <c r="QH231" i="7"/>
  <c r="QI231" i="7"/>
  <c r="QJ231" i="7"/>
  <c r="QK231" i="7"/>
  <c r="QL231" i="7"/>
  <c r="QM231" i="7"/>
  <c r="QN231" i="7"/>
  <c r="QO231" i="7"/>
  <c r="QP231" i="7"/>
  <c r="QP289" i="7" s="1"/>
  <c r="QP291" i="7" s="1"/>
  <c r="QQ231" i="7"/>
  <c r="QQ289" i="7" s="1"/>
  <c r="QQ291" i="7" s="1"/>
  <c r="QR231" i="7"/>
  <c r="QS231" i="7"/>
  <c r="QS289" i="7" s="1"/>
  <c r="QS291" i="7" s="1"/>
  <c r="QT231" i="7"/>
  <c r="QT289" i="7" s="1"/>
  <c r="QT291" i="7" s="1"/>
  <c r="QU231" i="7"/>
  <c r="QV231" i="7"/>
  <c r="QW231" i="7"/>
  <c r="QX231" i="7"/>
  <c r="QY231" i="7"/>
  <c r="QZ231" i="7"/>
  <c r="RA231" i="7"/>
  <c r="RB231" i="7"/>
  <c r="RC231" i="7"/>
  <c r="RD231" i="7"/>
  <c r="RE231" i="7"/>
  <c r="RF231" i="7"/>
  <c r="RG231" i="7"/>
  <c r="RH231" i="7"/>
  <c r="RI231" i="7"/>
  <c r="RJ231" i="7"/>
  <c r="RK231" i="7"/>
  <c r="RL231" i="7"/>
  <c r="RL289" i="7" s="1"/>
  <c r="RL291" i="7" s="1"/>
  <c r="RM231" i="7"/>
  <c r="RM289" i="7" s="1"/>
  <c r="RM291" i="7" s="1"/>
  <c r="RN231" i="7"/>
  <c r="RO231" i="7"/>
  <c r="RO289" i="7" s="1"/>
  <c r="RO291" i="7" s="1"/>
  <c r="RP231" i="7"/>
  <c r="RP289" i="7" s="1"/>
  <c r="RP291" i="7" s="1"/>
  <c r="RQ231" i="7"/>
  <c r="RR231" i="7"/>
  <c r="RS231" i="7"/>
  <c r="RT231" i="7"/>
  <c r="RU231" i="7"/>
  <c r="RV231" i="7"/>
  <c r="RW231" i="7"/>
  <c r="RX231" i="7"/>
  <c r="RY231" i="7"/>
  <c r="RZ231" i="7"/>
  <c r="SA231" i="7"/>
  <c r="SB231" i="7"/>
  <c r="SC231" i="7"/>
  <c r="SD231" i="7"/>
  <c r="SE231" i="7"/>
  <c r="SF231" i="7"/>
  <c r="SG231" i="7"/>
  <c r="SH231" i="7"/>
  <c r="SH289" i="7" s="1"/>
  <c r="SH291" i="7" s="1"/>
  <c r="SI231" i="7"/>
  <c r="SI289" i="7" s="1"/>
  <c r="SI291" i="7" s="1"/>
  <c r="SJ231" i="7"/>
  <c r="SK231" i="7"/>
  <c r="SK289" i="7" s="1"/>
  <c r="SK291" i="7" s="1"/>
  <c r="SL231" i="7"/>
  <c r="SL289" i="7" s="1"/>
  <c r="SL291" i="7" s="1"/>
  <c r="SM231" i="7"/>
  <c r="SN231" i="7"/>
  <c r="SO231" i="7"/>
  <c r="SP231" i="7"/>
  <c r="SQ231" i="7"/>
  <c r="SR231" i="7"/>
  <c r="SS231" i="7"/>
  <c r="ST231" i="7"/>
  <c r="SU231" i="7"/>
  <c r="SV231" i="7"/>
  <c r="SW231" i="7"/>
  <c r="SX231" i="7"/>
  <c r="SY231" i="7"/>
  <c r="SZ231" i="7"/>
  <c r="TA231" i="7"/>
  <c r="TB231" i="7"/>
  <c r="TC231" i="7"/>
  <c r="TD231" i="7"/>
  <c r="TD289" i="7" s="1"/>
  <c r="TD291" i="7" s="1"/>
  <c r="TE231" i="7"/>
  <c r="TE289" i="7" s="1"/>
  <c r="TE291" i="7" s="1"/>
  <c r="TF231" i="7"/>
  <c r="TG231" i="7"/>
  <c r="TG289" i="7" s="1"/>
  <c r="TG291" i="7" s="1"/>
  <c r="TH231" i="7"/>
  <c r="TH289" i="7" s="1"/>
  <c r="TH291" i="7" s="1"/>
  <c r="TI231" i="7"/>
  <c r="TJ231" i="7"/>
  <c r="TK231" i="7"/>
  <c r="TL231" i="7"/>
  <c r="TM231" i="7"/>
  <c r="TN231" i="7"/>
  <c r="TO231" i="7"/>
  <c r="TP231" i="7"/>
  <c r="TQ231" i="7"/>
  <c r="TR231" i="7"/>
  <c r="TS231" i="7"/>
  <c r="TT231" i="7"/>
  <c r="TU231" i="7"/>
  <c r="TV231" i="7"/>
  <c r="TW231" i="7"/>
  <c r="TX231" i="7"/>
  <c r="TY231" i="7"/>
  <c r="TZ231" i="7"/>
  <c r="TZ289" i="7" s="1"/>
  <c r="TZ291" i="7" s="1"/>
  <c r="UA231" i="7"/>
  <c r="UA289" i="7" s="1"/>
  <c r="UA291" i="7" s="1"/>
  <c r="UB231" i="7"/>
  <c r="UC231" i="7"/>
  <c r="UC289" i="7" s="1"/>
  <c r="UC291" i="7" s="1"/>
  <c r="UD231" i="7"/>
  <c r="UD289" i="7" s="1"/>
  <c r="UD291" i="7" s="1"/>
  <c r="UE231" i="7"/>
  <c r="UF231" i="7"/>
  <c r="UG231" i="7"/>
  <c r="UH231" i="7"/>
  <c r="UI231" i="7"/>
  <c r="UJ231" i="7"/>
  <c r="UK231" i="7"/>
  <c r="UL231" i="7"/>
  <c r="UM231" i="7"/>
  <c r="UN231" i="7"/>
  <c r="UO231" i="7"/>
  <c r="UP231" i="7"/>
  <c r="UQ231" i="7"/>
  <c r="UR231" i="7"/>
  <c r="US231" i="7"/>
  <c r="UT231" i="7"/>
  <c r="UU231" i="7"/>
  <c r="UV231" i="7"/>
  <c r="UV289" i="7" s="1"/>
  <c r="UV291" i="7" s="1"/>
  <c r="UW231" i="7"/>
  <c r="UW289" i="7" s="1"/>
  <c r="UW291" i="7" s="1"/>
  <c r="UX231" i="7"/>
  <c r="UY231" i="7"/>
  <c r="UY289" i="7" s="1"/>
  <c r="UY291" i="7" s="1"/>
  <c r="UZ231" i="7"/>
  <c r="UZ289" i="7" s="1"/>
  <c r="UZ291" i="7" s="1"/>
  <c r="VA231" i="7"/>
  <c r="VB231" i="7"/>
  <c r="VC231" i="7"/>
  <c r="VD231" i="7"/>
  <c r="VE231" i="7"/>
  <c r="VF231" i="7"/>
  <c r="VG231" i="7"/>
  <c r="VH231" i="7"/>
  <c r="VI231" i="7"/>
  <c r="VJ231" i="7"/>
  <c r="VK231" i="7"/>
  <c r="VL231" i="7"/>
  <c r="VM231" i="7"/>
  <c r="VN231" i="7"/>
  <c r="VO231" i="7"/>
  <c r="VP231" i="7"/>
  <c r="VQ231" i="7"/>
  <c r="VR231" i="7"/>
  <c r="VR289" i="7" s="1"/>
  <c r="VR291" i="7" s="1"/>
  <c r="VS231" i="7"/>
  <c r="VS289" i="7" s="1"/>
  <c r="VS291" i="7" s="1"/>
  <c r="VT231" i="7"/>
  <c r="VU231" i="7"/>
  <c r="VU289" i="7" s="1"/>
  <c r="VU291" i="7" s="1"/>
  <c r="VV231" i="7"/>
  <c r="VV289" i="7" s="1"/>
  <c r="VV291" i="7" s="1"/>
  <c r="VW231" i="7"/>
  <c r="VX231" i="7"/>
  <c r="VY231" i="7"/>
  <c r="VZ231" i="7"/>
  <c r="WA231" i="7"/>
  <c r="WB231" i="7"/>
  <c r="WC231" i="7"/>
  <c r="WD231" i="7"/>
  <c r="WE231" i="7"/>
  <c r="WF231" i="7"/>
  <c r="WG231" i="7"/>
  <c r="WH231" i="7"/>
  <c r="WI231" i="7"/>
  <c r="WJ231" i="7"/>
  <c r="WK231" i="7"/>
  <c r="WL231" i="7"/>
  <c r="WM231" i="7"/>
  <c r="WN231" i="7"/>
  <c r="WN289" i="7" s="1"/>
  <c r="WN291" i="7" s="1"/>
  <c r="WO231" i="7"/>
  <c r="WO289" i="7" s="1"/>
  <c r="WO291" i="7" s="1"/>
  <c r="WP231" i="7"/>
  <c r="WQ231" i="7"/>
  <c r="WQ289" i="7" s="1"/>
  <c r="WQ291" i="7" s="1"/>
  <c r="WR231" i="7"/>
  <c r="WR289" i="7" s="1"/>
  <c r="WR291" i="7" s="1"/>
  <c r="WS231" i="7"/>
  <c r="WT231" i="7"/>
  <c r="WU231" i="7"/>
  <c r="WV231" i="7"/>
  <c r="WW231" i="7"/>
  <c r="WX231" i="7"/>
  <c r="WY231" i="7"/>
  <c r="WZ231" i="7"/>
  <c r="XA231" i="7"/>
  <c r="XB231" i="7"/>
  <c r="XC231" i="7"/>
  <c r="XD231" i="7"/>
  <c r="XE231" i="7"/>
  <c r="XF231" i="7"/>
  <c r="XG231" i="7"/>
  <c r="XH231" i="7"/>
  <c r="XI231" i="7"/>
  <c r="XJ231" i="7"/>
  <c r="XJ289" i="7" s="1"/>
  <c r="XJ291" i="7" s="1"/>
  <c r="XK231" i="7"/>
  <c r="XK289" i="7" s="1"/>
  <c r="XK291" i="7" s="1"/>
  <c r="XL231" i="7"/>
  <c r="XM231" i="7"/>
  <c r="XM289" i="7" s="1"/>
  <c r="XM291" i="7" s="1"/>
  <c r="XN231" i="7"/>
  <c r="XN289" i="7" s="1"/>
  <c r="XN291" i="7" s="1"/>
  <c r="XO231" i="7"/>
  <c r="XP231" i="7"/>
  <c r="XQ231" i="7"/>
  <c r="XR231" i="7"/>
  <c r="XS231" i="7"/>
  <c r="XT231" i="7"/>
  <c r="XU231" i="7"/>
  <c r="XV231" i="7"/>
  <c r="XW231" i="7"/>
  <c r="XX231" i="7"/>
  <c r="XY231" i="7"/>
  <c r="XZ231" i="7"/>
  <c r="YA231" i="7"/>
  <c r="YB231" i="7"/>
  <c r="YC231" i="7"/>
  <c r="YD231" i="7"/>
  <c r="YE231" i="7"/>
  <c r="YF231" i="7"/>
  <c r="YF289" i="7" s="1"/>
  <c r="YF291" i="7" s="1"/>
  <c r="YG231" i="7"/>
  <c r="YG289" i="7" s="1"/>
  <c r="YG291" i="7" s="1"/>
  <c r="YH231" i="7"/>
  <c r="YI231" i="7"/>
  <c r="YI289" i="7" s="1"/>
  <c r="YI291" i="7" s="1"/>
  <c r="YJ231" i="7"/>
  <c r="YJ289" i="7" s="1"/>
  <c r="YJ291" i="7" s="1"/>
  <c r="YK231" i="7"/>
  <c r="YL231" i="7"/>
  <c r="YM231" i="7"/>
  <c r="YN231" i="7"/>
  <c r="YO231" i="7"/>
  <c r="YP231" i="7"/>
  <c r="YQ231" i="7"/>
  <c r="YR231" i="7"/>
  <c r="ND289" i="7"/>
  <c r="ND291" i="7" s="1"/>
  <c r="NE289" i="7"/>
  <c r="NE291" i="7" s="1"/>
  <c r="NZ289" i="7"/>
  <c r="NZ291" i="7" s="1"/>
  <c r="OA289" i="7"/>
  <c r="OA291" i="7" s="1"/>
  <c r="OV289" i="7"/>
  <c r="OV291" i="7" s="1"/>
  <c r="OW289" i="7"/>
  <c r="OW291" i="7" s="1"/>
  <c r="PR289" i="7"/>
  <c r="PR291" i="7" s="1"/>
  <c r="PS289" i="7"/>
  <c r="PS291" i="7" s="1"/>
  <c r="QN289" i="7"/>
  <c r="QN291" i="7" s="1"/>
  <c r="QO289" i="7"/>
  <c r="QO291" i="7" s="1"/>
  <c r="RJ289" i="7"/>
  <c r="RJ291" i="7" s="1"/>
  <c r="RK289" i="7"/>
  <c r="RK291" i="7" s="1"/>
  <c r="SF289" i="7"/>
  <c r="SF291" i="7" s="1"/>
  <c r="SG289" i="7"/>
  <c r="SG291" i="7" s="1"/>
  <c r="TB289" i="7"/>
  <c r="TB291" i="7" s="1"/>
  <c r="TC289" i="7"/>
  <c r="TC291" i="7" s="1"/>
  <c r="TX289" i="7"/>
  <c r="TX291" i="7" s="1"/>
  <c r="TY289" i="7"/>
  <c r="TY291" i="7" s="1"/>
  <c r="UT289" i="7"/>
  <c r="UT291" i="7" s="1"/>
  <c r="UU289" i="7"/>
  <c r="UU291" i="7" s="1"/>
  <c r="VP289" i="7"/>
  <c r="VP291" i="7" s="1"/>
  <c r="VQ289" i="7"/>
  <c r="VQ291" i="7" s="1"/>
  <c r="WL289" i="7"/>
  <c r="WL291" i="7" s="1"/>
  <c r="WM289" i="7"/>
  <c r="WM291" i="7" s="1"/>
  <c r="XH289" i="7"/>
  <c r="XH291" i="7" s="1"/>
  <c r="XI289" i="7"/>
  <c r="XI291" i="7" s="1"/>
  <c r="YD289" i="7"/>
  <c r="YD291" i="7" s="1"/>
  <c r="YE289" i="7"/>
  <c r="YE291" i="7" s="1"/>
  <c r="MZ291" i="7"/>
  <c r="QJ291" i="7"/>
  <c r="RF291" i="7"/>
  <c r="SB291" i="7"/>
  <c r="SX291" i="7"/>
  <c r="MQ4" i="7"/>
  <c r="MQ37" i="7"/>
  <c r="MQ59" i="7"/>
  <c r="MQ74" i="7"/>
  <c r="MQ164" i="7"/>
  <c r="MQ231" i="7"/>
  <c r="MQ289" i="7"/>
  <c r="MQ291" i="7" s="1"/>
  <c r="MC318" i="3"/>
  <c r="LZ316" i="3"/>
  <c r="LZ315" i="3"/>
  <c r="LZ314" i="3"/>
  <c r="MC313" i="3"/>
  <c r="LO307" i="3"/>
  <c r="LN307" i="3"/>
  <c r="LM307" i="3"/>
  <c r="LL307" i="3"/>
  <c r="LK307" i="3"/>
  <c r="LJ307" i="3"/>
  <c r="LI307" i="3"/>
  <c r="LH307" i="3"/>
  <c r="LG307" i="3"/>
  <c r="LF307" i="3"/>
  <c r="LE307" i="3"/>
  <c r="LD307" i="3"/>
  <c r="LC307" i="3"/>
  <c r="LB307" i="3"/>
  <c r="LA307" i="3"/>
  <c r="KZ307" i="3"/>
  <c r="KY307" i="3"/>
  <c r="KX307" i="3"/>
  <c r="KW307" i="3"/>
  <c r="KV307" i="3"/>
  <c r="KU307" i="3"/>
  <c r="KT307" i="3"/>
  <c r="KS307" i="3"/>
  <c r="KR307" i="3"/>
  <c r="KQ307" i="3"/>
  <c r="KP307" i="3"/>
  <c r="KO307" i="3"/>
  <c r="KN307" i="3"/>
  <c r="KM307" i="3"/>
  <c r="KL307" i="3"/>
  <c r="KK307" i="3"/>
  <c r="KJ307" i="3"/>
  <c r="KI307" i="3"/>
  <c r="KH307" i="3"/>
  <c r="KG307" i="3"/>
  <c r="KF307" i="3"/>
  <c r="KE307" i="3"/>
  <c r="KD307" i="3"/>
  <c r="KC307" i="3"/>
  <c r="KB307" i="3"/>
  <c r="KA307" i="3"/>
  <c r="JZ307" i="3"/>
  <c r="JY307" i="3"/>
  <c r="JX307" i="3"/>
  <c r="JW307" i="3"/>
  <c r="JV307" i="3"/>
  <c r="JU307" i="3"/>
  <c r="JT307" i="3"/>
  <c r="JS307" i="3"/>
  <c r="JR307" i="3"/>
  <c r="JQ307" i="3"/>
  <c r="JP307" i="3"/>
  <c r="JO307" i="3"/>
  <c r="JN307" i="3"/>
  <c r="JM307" i="3"/>
  <c r="JL307" i="3"/>
  <c r="JK307" i="3"/>
  <c r="JJ307" i="3"/>
  <c r="JI307" i="3"/>
  <c r="JH307" i="3"/>
  <c r="JG307" i="3"/>
  <c r="JF307" i="3"/>
  <c r="JE307" i="3"/>
  <c r="JD307" i="3"/>
  <c r="JC307" i="3"/>
  <c r="JB307" i="3"/>
  <c r="JA307" i="3"/>
  <c r="IZ307" i="3"/>
  <c r="IY307" i="3"/>
  <c r="IX307" i="3"/>
  <c r="IW307" i="3"/>
  <c r="IV307" i="3"/>
  <c r="IU307" i="3"/>
  <c r="IT307" i="3"/>
  <c r="IS307" i="3"/>
  <c r="IR307" i="3"/>
  <c r="IQ307" i="3"/>
  <c r="IP307" i="3"/>
  <c r="IO307" i="3"/>
  <c r="IN307" i="3"/>
  <c r="IM307" i="3"/>
  <c r="IL307" i="3"/>
  <c r="IK307" i="3"/>
  <c r="IJ307" i="3"/>
  <c r="II307" i="3"/>
  <c r="IH307" i="3"/>
  <c r="IG307" i="3"/>
  <c r="IF307" i="3"/>
  <c r="IE307" i="3"/>
  <c r="ID307" i="3"/>
  <c r="IC307" i="3"/>
  <c r="IB307" i="3"/>
  <c r="IA307" i="3"/>
  <c r="HZ307" i="3"/>
  <c r="HY307" i="3"/>
  <c r="HX307" i="3"/>
  <c r="HW307" i="3"/>
  <c r="HV307" i="3"/>
  <c r="HU307" i="3"/>
  <c r="HT307" i="3"/>
  <c r="HS307" i="3"/>
  <c r="HR307" i="3"/>
  <c r="HQ307" i="3"/>
  <c r="HP307" i="3"/>
  <c r="HO307" i="3"/>
  <c r="HN307" i="3"/>
  <c r="HM307" i="3"/>
  <c r="HL307" i="3"/>
  <c r="HK307" i="3"/>
  <c r="HJ307" i="3"/>
  <c r="HI307" i="3"/>
  <c r="HH307" i="3"/>
  <c r="HG307" i="3"/>
  <c r="HF307" i="3"/>
  <c r="HE307" i="3"/>
  <c r="HD307" i="3"/>
  <c r="HC307" i="3"/>
  <c r="HB307" i="3"/>
  <c r="HA307" i="3"/>
  <c r="GZ307" i="3"/>
  <c r="GY307" i="3"/>
  <c r="GX307" i="3"/>
  <c r="GW307" i="3"/>
  <c r="GV307" i="3"/>
  <c r="GU307" i="3"/>
  <c r="GT307" i="3"/>
  <c r="GS307" i="3"/>
  <c r="GR307" i="3"/>
  <c r="GQ307" i="3"/>
  <c r="GP307" i="3"/>
  <c r="GO307" i="3"/>
  <c r="GN307" i="3"/>
  <c r="GM307" i="3"/>
  <c r="GL307" i="3"/>
  <c r="GK307" i="3"/>
  <c r="GJ307" i="3"/>
  <c r="GI307" i="3"/>
  <c r="GH307" i="3"/>
  <c r="GG307" i="3"/>
  <c r="GF307" i="3"/>
  <c r="GE307" i="3"/>
  <c r="GD307" i="3"/>
  <c r="GC307" i="3"/>
  <c r="GB307" i="3"/>
  <c r="GA307" i="3"/>
  <c r="FZ307" i="3"/>
  <c r="FY307" i="3"/>
  <c r="FX307" i="3"/>
  <c r="FW307" i="3"/>
  <c r="FV307" i="3"/>
  <c r="FU307" i="3"/>
  <c r="FT307" i="3"/>
  <c r="FS307" i="3"/>
  <c r="FR307" i="3"/>
  <c r="FQ307" i="3"/>
  <c r="FP307" i="3"/>
  <c r="FO307" i="3"/>
  <c r="FN307" i="3"/>
  <c r="FM307" i="3"/>
  <c r="FL307" i="3"/>
  <c r="FK307" i="3"/>
  <c r="FJ307" i="3"/>
  <c r="FI307" i="3"/>
  <c r="FH307" i="3"/>
  <c r="FG307" i="3"/>
  <c r="FF307" i="3"/>
  <c r="FE307" i="3"/>
  <c r="FD307" i="3"/>
  <c r="FC307" i="3"/>
  <c r="FB307" i="3"/>
  <c r="FA307" i="3"/>
  <c r="EZ307" i="3"/>
  <c r="EY307" i="3"/>
  <c r="EX307" i="3"/>
  <c r="EW307" i="3"/>
  <c r="EV307" i="3"/>
  <c r="EU307" i="3"/>
  <c r="ET307" i="3"/>
  <c r="ES307" i="3"/>
  <c r="ER307" i="3"/>
  <c r="EQ307" i="3"/>
  <c r="EP307" i="3"/>
  <c r="EO307" i="3"/>
  <c r="EN307" i="3"/>
  <c r="EM307" i="3"/>
  <c r="EL307" i="3"/>
  <c r="EK307" i="3"/>
  <c r="EJ307" i="3"/>
  <c r="EI307" i="3"/>
  <c r="EH307" i="3"/>
  <c r="EG307" i="3"/>
  <c r="EF307" i="3"/>
  <c r="EE307" i="3"/>
  <c r="ED307" i="3"/>
  <c r="EC307" i="3"/>
  <c r="EB307" i="3"/>
  <c r="EA307" i="3"/>
  <c r="DZ307" i="3"/>
  <c r="DY307" i="3"/>
  <c r="DX307" i="3"/>
  <c r="DW307" i="3"/>
  <c r="DV307" i="3"/>
  <c r="DU307" i="3"/>
  <c r="DT307" i="3"/>
  <c r="DS307" i="3"/>
  <c r="DR307" i="3"/>
  <c r="DQ307" i="3"/>
  <c r="DP307" i="3"/>
  <c r="DO307" i="3"/>
  <c r="DN307" i="3"/>
  <c r="DM307" i="3"/>
  <c r="DL307" i="3"/>
  <c r="DK307" i="3"/>
  <c r="DJ307" i="3"/>
  <c r="DI307" i="3"/>
  <c r="DH307" i="3"/>
  <c r="DG307" i="3"/>
  <c r="DF307" i="3"/>
  <c r="DE307" i="3"/>
  <c r="DD307" i="3"/>
  <c r="DC307" i="3"/>
  <c r="DB307" i="3"/>
  <c r="DA307" i="3"/>
  <c r="CZ307" i="3"/>
  <c r="CY307" i="3"/>
  <c r="CX307" i="3"/>
  <c r="CW307" i="3"/>
  <c r="CV307" i="3"/>
  <c r="CU307" i="3"/>
  <c r="CT307" i="3"/>
  <c r="CS307" i="3"/>
  <c r="CR307" i="3"/>
  <c r="CQ307" i="3"/>
  <c r="CP307" i="3"/>
  <c r="CO307" i="3"/>
  <c r="CN307" i="3"/>
  <c r="CM307" i="3"/>
  <c r="CL307" i="3"/>
  <c r="CK307" i="3"/>
  <c r="CJ307" i="3"/>
  <c r="CI307" i="3"/>
  <c r="CH307" i="3"/>
  <c r="CG307" i="3"/>
  <c r="CF307" i="3"/>
  <c r="CE307" i="3"/>
  <c r="CD307" i="3"/>
  <c r="CC307" i="3"/>
  <c r="CB307" i="3"/>
  <c r="CA307" i="3"/>
  <c r="BZ307" i="3"/>
  <c r="BY307" i="3"/>
  <c r="BX307" i="3"/>
  <c r="BW307" i="3"/>
  <c r="BV307" i="3"/>
  <c r="BU307" i="3"/>
  <c r="BT307" i="3"/>
  <c r="BS307" i="3"/>
  <c r="BR307" i="3"/>
  <c r="BQ307" i="3"/>
  <c r="BP307" i="3"/>
  <c r="BO307" i="3"/>
  <c r="BN307" i="3"/>
  <c r="BM307" i="3"/>
  <c r="BL307" i="3"/>
  <c r="BK307" i="3"/>
  <c r="BJ307" i="3"/>
  <c r="BI307" i="3"/>
  <c r="BH307" i="3"/>
  <c r="BG307" i="3"/>
  <c r="BF307" i="3"/>
  <c r="BE307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LO299" i="3"/>
  <c r="LN299" i="3"/>
  <c r="LM299" i="3"/>
  <c r="LL299" i="3"/>
  <c r="LK299" i="3"/>
  <c r="LJ299" i="3"/>
  <c r="LI299" i="3"/>
  <c r="LH299" i="3"/>
  <c r="LG299" i="3"/>
  <c r="LF299" i="3"/>
  <c r="LE299" i="3"/>
  <c r="LD299" i="3"/>
  <c r="LC299" i="3"/>
  <c r="LB299" i="3"/>
  <c r="LA299" i="3"/>
  <c r="KZ299" i="3"/>
  <c r="KY299" i="3"/>
  <c r="KX299" i="3"/>
  <c r="KW299" i="3"/>
  <c r="KV299" i="3"/>
  <c r="KU299" i="3"/>
  <c r="KT299" i="3"/>
  <c r="KS299" i="3"/>
  <c r="KR299" i="3"/>
  <c r="KQ299" i="3"/>
  <c r="KP299" i="3"/>
  <c r="KO299" i="3"/>
  <c r="KN299" i="3"/>
  <c r="KM299" i="3"/>
  <c r="KL299" i="3"/>
  <c r="KK299" i="3"/>
  <c r="KJ299" i="3"/>
  <c r="KI299" i="3"/>
  <c r="KH299" i="3"/>
  <c r="KG299" i="3"/>
  <c r="KF299" i="3"/>
  <c r="KE299" i="3"/>
  <c r="KD299" i="3"/>
  <c r="KC299" i="3"/>
  <c r="KB299" i="3"/>
  <c r="KA299" i="3"/>
  <c r="JZ299" i="3"/>
  <c r="JY299" i="3"/>
  <c r="JX299" i="3"/>
  <c r="JW299" i="3"/>
  <c r="JV299" i="3"/>
  <c r="JU299" i="3"/>
  <c r="JT299" i="3"/>
  <c r="JS299" i="3"/>
  <c r="JR299" i="3"/>
  <c r="JQ299" i="3"/>
  <c r="JP299" i="3"/>
  <c r="JO299" i="3"/>
  <c r="JN299" i="3"/>
  <c r="JM299" i="3"/>
  <c r="JL299" i="3"/>
  <c r="JK299" i="3"/>
  <c r="JJ299" i="3"/>
  <c r="JI299" i="3"/>
  <c r="JH299" i="3"/>
  <c r="JG299" i="3"/>
  <c r="JF299" i="3"/>
  <c r="JE299" i="3"/>
  <c r="JD299" i="3"/>
  <c r="JC299" i="3"/>
  <c r="JB299" i="3"/>
  <c r="JA299" i="3"/>
  <c r="IZ299" i="3"/>
  <c r="IY299" i="3"/>
  <c r="IX299" i="3"/>
  <c r="IW299" i="3"/>
  <c r="IV299" i="3"/>
  <c r="IU299" i="3"/>
  <c r="IT299" i="3"/>
  <c r="IS299" i="3"/>
  <c r="IR299" i="3"/>
  <c r="IQ299" i="3"/>
  <c r="IP299" i="3"/>
  <c r="IO299" i="3"/>
  <c r="IN299" i="3"/>
  <c r="IM299" i="3"/>
  <c r="IL299" i="3"/>
  <c r="IK299" i="3"/>
  <c r="IJ299" i="3"/>
  <c r="II299" i="3"/>
  <c r="IH299" i="3"/>
  <c r="IG299" i="3"/>
  <c r="IF299" i="3"/>
  <c r="IE299" i="3"/>
  <c r="ID299" i="3"/>
  <c r="IC299" i="3"/>
  <c r="IB299" i="3"/>
  <c r="IA299" i="3"/>
  <c r="HZ299" i="3"/>
  <c r="HY299" i="3"/>
  <c r="HX299" i="3"/>
  <c r="HW299" i="3"/>
  <c r="HV299" i="3"/>
  <c r="HU299" i="3"/>
  <c r="HT299" i="3"/>
  <c r="HS299" i="3"/>
  <c r="HR299" i="3"/>
  <c r="HQ299" i="3"/>
  <c r="HP299" i="3"/>
  <c r="HO299" i="3"/>
  <c r="HN299" i="3"/>
  <c r="HM299" i="3"/>
  <c r="HL299" i="3"/>
  <c r="HK299" i="3"/>
  <c r="HJ299" i="3"/>
  <c r="HI299" i="3"/>
  <c r="HH299" i="3"/>
  <c r="HG299" i="3"/>
  <c r="HF299" i="3"/>
  <c r="HE299" i="3"/>
  <c r="HD299" i="3"/>
  <c r="HC299" i="3"/>
  <c r="HB299" i="3"/>
  <c r="HA299" i="3"/>
  <c r="GZ299" i="3"/>
  <c r="GY299" i="3"/>
  <c r="GX299" i="3"/>
  <c r="GW299" i="3"/>
  <c r="GV299" i="3"/>
  <c r="GU299" i="3"/>
  <c r="GT299" i="3"/>
  <c r="GS299" i="3"/>
  <c r="GR299" i="3"/>
  <c r="GQ299" i="3"/>
  <c r="GP299" i="3"/>
  <c r="GO299" i="3"/>
  <c r="GN299" i="3"/>
  <c r="GM299" i="3"/>
  <c r="GL299" i="3"/>
  <c r="GK299" i="3"/>
  <c r="GJ299" i="3"/>
  <c r="GI299" i="3"/>
  <c r="GH299" i="3"/>
  <c r="GG299" i="3"/>
  <c r="GF299" i="3"/>
  <c r="GE299" i="3"/>
  <c r="GD299" i="3"/>
  <c r="GC299" i="3"/>
  <c r="GB299" i="3"/>
  <c r="GA299" i="3"/>
  <c r="FZ299" i="3"/>
  <c r="FY299" i="3"/>
  <c r="FX299" i="3"/>
  <c r="FW299" i="3"/>
  <c r="FV299" i="3"/>
  <c r="FU299" i="3"/>
  <c r="FT299" i="3"/>
  <c r="FS299" i="3"/>
  <c r="FR299" i="3"/>
  <c r="FQ299" i="3"/>
  <c r="FP299" i="3"/>
  <c r="FO299" i="3"/>
  <c r="FN299" i="3"/>
  <c r="FM299" i="3"/>
  <c r="FL299" i="3"/>
  <c r="FK299" i="3"/>
  <c r="FJ299" i="3"/>
  <c r="FI299" i="3"/>
  <c r="FH299" i="3"/>
  <c r="FG299" i="3"/>
  <c r="FF299" i="3"/>
  <c r="FE299" i="3"/>
  <c r="FD299" i="3"/>
  <c r="FC299" i="3"/>
  <c r="FB299" i="3"/>
  <c r="FA299" i="3"/>
  <c r="EZ299" i="3"/>
  <c r="EY299" i="3"/>
  <c r="EX299" i="3"/>
  <c r="EW299" i="3"/>
  <c r="EV299" i="3"/>
  <c r="EU299" i="3"/>
  <c r="ET299" i="3"/>
  <c r="ES299" i="3"/>
  <c r="ER299" i="3"/>
  <c r="EQ299" i="3"/>
  <c r="EP299" i="3"/>
  <c r="EO299" i="3"/>
  <c r="EN299" i="3"/>
  <c r="EM299" i="3"/>
  <c r="EL299" i="3"/>
  <c r="EK299" i="3"/>
  <c r="EJ299" i="3"/>
  <c r="EI299" i="3"/>
  <c r="EH299" i="3"/>
  <c r="EG299" i="3"/>
  <c r="EF299" i="3"/>
  <c r="EE299" i="3"/>
  <c r="ED299" i="3"/>
  <c r="EC299" i="3"/>
  <c r="EB299" i="3"/>
  <c r="EA299" i="3"/>
  <c r="DZ299" i="3"/>
  <c r="DY299" i="3"/>
  <c r="DX299" i="3"/>
  <c r="DW299" i="3"/>
  <c r="DV299" i="3"/>
  <c r="DU299" i="3"/>
  <c r="DT299" i="3"/>
  <c r="DS299" i="3"/>
  <c r="DR299" i="3"/>
  <c r="DQ299" i="3"/>
  <c r="DP299" i="3"/>
  <c r="DO299" i="3"/>
  <c r="DN299" i="3"/>
  <c r="DM299" i="3"/>
  <c r="DL299" i="3"/>
  <c r="DK299" i="3"/>
  <c r="DJ299" i="3"/>
  <c r="DI299" i="3"/>
  <c r="DH299" i="3"/>
  <c r="DG299" i="3"/>
  <c r="DF299" i="3"/>
  <c r="DE299" i="3"/>
  <c r="DD299" i="3"/>
  <c r="DC299" i="3"/>
  <c r="DB299" i="3"/>
  <c r="DA299" i="3"/>
  <c r="CZ299" i="3"/>
  <c r="CY299" i="3"/>
  <c r="CX299" i="3"/>
  <c r="CW299" i="3"/>
  <c r="CV299" i="3"/>
  <c r="CU299" i="3"/>
  <c r="CT299" i="3"/>
  <c r="CS299" i="3"/>
  <c r="CR299" i="3"/>
  <c r="CQ299" i="3"/>
  <c r="CP299" i="3"/>
  <c r="CO299" i="3"/>
  <c r="CN299" i="3"/>
  <c r="CM299" i="3"/>
  <c r="CL299" i="3"/>
  <c r="CK299" i="3"/>
  <c r="CJ299" i="3"/>
  <c r="CI299" i="3"/>
  <c r="CH299" i="3"/>
  <c r="CG299" i="3"/>
  <c r="CF299" i="3"/>
  <c r="CE299" i="3"/>
  <c r="CD299" i="3"/>
  <c r="CC299" i="3"/>
  <c r="CB299" i="3"/>
  <c r="CA299" i="3"/>
  <c r="BZ299" i="3"/>
  <c r="BY299" i="3"/>
  <c r="BX299" i="3"/>
  <c r="BW299" i="3"/>
  <c r="BV299" i="3"/>
  <c r="BU299" i="3"/>
  <c r="BT299" i="3"/>
  <c r="BS299" i="3"/>
  <c r="BR299" i="3"/>
  <c r="BQ299" i="3"/>
  <c r="BP299" i="3"/>
  <c r="BO299" i="3"/>
  <c r="BN299" i="3"/>
  <c r="BM299" i="3"/>
  <c r="BL299" i="3"/>
  <c r="BK299" i="3"/>
  <c r="BJ299" i="3"/>
  <c r="BI299" i="3"/>
  <c r="BH299" i="3"/>
  <c r="BG299" i="3"/>
  <c r="BF299" i="3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AP1546" i="1"/>
  <c r="AP1545" i="1"/>
  <c r="AP1544" i="1"/>
  <c r="AP1543" i="1"/>
  <c r="AP1542" i="1"/>
  <c r="AP1541" i="1"/>
  <c r="AP1540" i="1"/>
  <c r="AP1539" i="1"/>
  <c r="AP1538" i="1"/>
  <c r="AP1537" i="1"/>
  <c r="AP1536" i="1"/>
  <c r="AP1535" i="1"/>
  <c r="AP1534" i="1"/>
  <c r="AP1533" i="1"/>
  <c r="AP1532" i="1"/>
  <c r="AP1531" i="1"/>
  <c r="AP1530" i="1"/>
  <c r="AP1529" i="1"/>
  <c r="AP1528" i="1"/>
  <c r="AP1527" i="1"/>
  <c r="AP1526" i="1"/>
  <c r="AP1525" i="1"/>
  <c r="AP1524" i="1"/>
  <c r="AP1523" i="1"/>
  <c r="AP1522" i="1"/>
  <c r="AP1521" i="1"/>
  <c r="AP1520" i="1"/>
  <c r="AP1519" i="1"/>
  <c r="AP1518" i="1"/>
  <c r="AP1517" i="1"/>
  <c r="AP1516" i="1"/>
  <c r="AP1515" i="1"/>
  <c r="AP1514" i="1"/>
  <c r="AP1513" i="1"/>
  <c r="AP1512" i="1"/>
  <c r="AP1511" i="1"/>
  <c r="AP1510" i="1"/>
  <c r="AP1509" i="1"/>
  <c r="AP1508" i="1"/>
  <c r="AP1507" i="1"/>
  <c r="AP1506" i="1"/>
  <c r="AP1505" i="1"/>
  <c r="AP1504" i="1"/>
  <c r="AP1503" i="1"/>
  <c r="AP1502" i="1"/>
  <c r="AP1501" i="1"/>
  <c r="AP1500" i="1"/>
  <c r="AP1499" i="1"/>
  <c r="AP1498" i="1"/>
  <c r="AP1497" i="1"/>
  <c r="AP1496" i="1"/>
  <c r="AP1495" i="1"/>
  <c r="AP1494" i="1"/>
  <c r="AP1493" i="1"/>
  <c r="AP1492" i="1"/>
  <c r="AP1491" i="1"/>
  <c r="AP1490" i="1"/>
  <c r="AP1489" i="1"/>
  <c r="AP1488" i="1"/>
  <c r="AP1487" i="1"/>
  <c r="AP1486" i="1"/>
  <c r="AP1485" i="1"/>
  <c r="AP1484" i="1"/>
  <c r="AP1483" i="1"/>
  <c r="AP1482" i="1"/>
  <c r="AP1481" i="1"/>
  <c r="AP1480" i="1"/>
  <c r="AP1479" i="1"/>
  <c r="AP1478" i="1"/>
  <c r="AP1477" i="1"/>
  <c r="AP1476" i="1"/>
  <c r="AP1475" i="1"/>
  <c r="AP1474" i="1"/>
  <c r="AP1473" i="1"/>
  <c r="AP1472" i="1"/>
  <c r="AP1471" i="1"/>
  <c r="AP1470" i="1"/>
  <c r="AP1469" i="1"/>
  <c r="AP1468" i="1"/>
  <c r="AP1467" i="1"/>
  <c r="AP1466" i="1"/>
  <c r="AP1465" i="1"/>
  <c r="AP1464" i="1"/>
  <c r="AP1463" i="1"/>
  <c r="AP1462" i="1"/>
  <c r="AP1461" i="1"/>
  <c r="AP1460" i="1"/>
  <c r="AP1459" i="1"/>
  <c r="AP1458" i="1"/>
  <c r="AP1457" i="1"/>
  <c r="AP1456" i="1"/>
  <c r="AP1455" i="1"/>
  <c r="AP1454" i="1"/>
  <c r="AP1453" i="1"/>
  <c r="AP1452" i="1"/>
  <c r="AP1451" i="1"/>
  <c r="AP1450" i="1"/>
  <c r="AP1449" i="1"/>
  <c r="AP1448" i="1"/>
  <c r="AP1447" i="1"/>
  <c r="AP1446" i="1"/>
  <c r="AP1445" i="1"/>
  <c r="AP1444" i="1"/>
  <c r="AP1443" i="1"/>
  <c r="AP1442" i="1"/>
  <c r="AP1441" i="1"/>
  <c r="AP1440" i="1"/>
  <c r="AP1439" i="1"/>
  <c r="AP1438" i="1"/>
  <c r="AP1437" i="1"/>
  <c r="AP1436" i="1"/>
  <c r="AP1435" i="1"/>
  <c r="AP1434" i="1"/>
  <c r="AP1433" i="1"/>
  <c r="AP1432" i="1"/>
  <c r="AP1431" i="1"/>
  <c r="AP1430" i="1"/>
  <c r="AP1429" i="1"/>
  <c r="AP1428" i="1"/>
  <c r="AP1427" i="1"/>
  <c r="AP1426" i="1"/>
  <c r="AP1425" i="1"/>
  <c r="AP1424" i="1"/>
  <c r="AP1423" i="1"/>
  <c r="AP1422" i="1"/>
  <c r="AP1421" i="1"/>
  <c r="AP1420" i="1"/>
  <c r="AP1419" i="1"/>
  <c r="AP1418" i="1"/>
  <c r="AP1417" i="1"/>
  <c r="AP1416" i="1"/>
  <c r="AP1415" i="1"/>
  <c r="AP1414" i="1"/>
  <c r="AP1413" i="1"/>
  <c r="AP1412" i="1"/>
  <c r="AP1411" i="1"/>
  <c r="AP1410" i="1"/>
  <c r="AP1409" i="1"/>
  <c r="AP1408" i="1"/>
  <c r="AP1407" i="1"/>
  <c r="AP1406" i="1"/>
  <c r="AP1405" i="1"/>
  <c r="AP1404" i="1"/>
  <c r="AP1403" i="1"/>
  <c r="AP1402" i="1"/>
  <c r="AP1401" i="1"/>
  <c r="AP1400" i="1"/>
  <c r="AP1399" i="1"/>
  <c r="AP1398" i="1"/>
  <c r="AP1397" i="1"/>
  <c r="AP1396" i="1"/>
  <c r="AP1395" i="1"/>
  <c r="AP1394" i="1"/>
  <c r="AP1393" i="1"/>
  <c r="AP1392" i="1"/>
  <c r="AP1391" i="1"/>
  <c r="AP1390" i="1"/>
  <c r="AP1389" i="1"/>
  <c r="AP1388" i="1"/>
  <c r="AP1387" i="1"/>
  <c r="AP1386" i="1"/>
  <c r="AP1385" i="1"/>
  <c r="AP1384" i="1"/>
  <c r="AP1383" i="1"/>
  <c r="AP1382" i="1"/>
  <c r="AP1381" i="1"/>
  <c r="AP1380" i="1"/>
  <c r="AP1379" i="1"/>
  <c r="AP1378" i="1"/>
  <c r="AP1377" i="1"/>
  <c r="AP1376" i="1"/>
  <c r="AP1375" i="1"/>
  <c r="AP1374" i="1"/>
  <c r="AP1373" i="1"/>
  <c r="AP1372" i="1"/>
  <c r="AP1371" i="1"/>
  <c r="AP1370" i="1"/>
  <c r="AP1369" i="1"/>
  <c r="AP1368" i="1"/>
  <c r="AP1367" i="1"/>
  <c r="AP1366" i="1"/>
  <c r="AP1365" i="1"/>
  <c r="AP1364" i="1"/>
  <c r="AP1363" i="1"/>
  <c r="AP1362" i="1"/>
  <c r="AP1361" i="1"/>
  <c r="AP1360" i="1"/>
  <c r="AP1359" i="1"/>
  <c r="AP1358" i="1"/>
  <c r="AP1357" i="1"/>
  <c r="AP1356" i="1"/>
  <c r="AP1355" i="1"/>
  <c r="AP1354" i="1"/>
  <c r="AP1353" i="1"/>
  <c r="AP1352" i="1"/>
  <c r="AP1351" i="1"/>
  <c r="AP1350" i="1"/>
  <c r="AP1349" i="1"/>
  <c r="AP1348" i="1"/>
  <c r="AP1347" i="1"/>
  <c r="AP1346" i="1"/>
  <c r="AP1345" i="1"/>
  <c r="AP1344" i="1"/>
  <c r="AP1343" i="1"/>
  <c r="AP1342" i="1"/>
  <c r="AP1341" i="1"/>
  <c r="AP1340" i="1"/>
  <c r="AP1339" i="1"/>
  <c r="AP1338" i="1"/>
  <c r="AP1337" i="1"/>
  <c r="AP1336" i="1"/>
  <c r="AP1335" i="1"/>
  <c r="AP1334" i="1"/>
  <c r="AP1333" i="1"/>
  <c r="AP1332" i="1"/>
  <c r="AP1331" i="1"/>
  <c r="AP1330" i="1"/>
  <c r="AP1329" i="1"/>
  <c r="AP1328" i="1"/>
  <c r="AP1327" i="1"/>
  <c r="AP1326" i="1"/>
  <c r="AP1325" i="1"/>
  <c r="AP1324" i="1"/>
  <c r="AP1323" i="1"/>
  <c r="AP1322" i="1"/>
  <c r="AP1321" i="1"/>
  <c r="AP1320" i="1"/>
  <c r="AP1319" i="1"/>
  <c r="AP1318" i="1"/>
  <c r="AP1317" i="1"/>
  <c r="AP1316" i="1"/>
  <c r="AP1315" i="1"/>
  <c r="AP1314" i="1"/>
  <c r="AP1313" i="1"/>
  <c r="AP1312" i="1"/>
  <c r="AP1311" i="1"/>
  <c r="AP1310" i="1"/>
  <c r="AP1309" i="1"/>
  <c r="AP1308" i="1"/>
  <c r="AP1307" i="1"/>
  <c r="AP1306" i="1"/>
  <c r="AP1305" i="1"/>
  <c r="AP1304" i="1"/>
  <c r="AP1303" i="1"/>
  <c r="AP1302" i="1"/>
  <c r="AP1301" i="1"/>
  <c r="AP1300" i="1"/>
  <c r="AP1299" i="1"/>
  <c r="AP1298" i="1"/>
  <c r="AP1297" i="1"/>
  <c r="AP1296" i="1"/>
  <c r="AP1295" i="1"/>
  <c r="AP1294" i="1"/>
  <c r="AP1293" i="1"/>
  <c r="AP1292" i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P1239" i="1"/>
  <c r="AP1238" i="1"/>
  <c r="AP1237" i="1"/>
  <c r="AP1236" i="1"/>
  <c r="AP1235" i="1"/>
  <c r="AP1234" i="1"/>
  <c r="AP1233" i="1"/>
  <c r="AP1232" i="1"/>
  <c r="AP1231" i="1"/>
  <c r="AP1230" i="1"/>
  <c r="AP1229" i="1"/>
  <c r="AP1228" i="1"/>
  <c r="AP1227" i="1"/>
  <c r="AP1226" i="1"/>
  <c r="AP1225" i="1"/>
  <c r="AP1224" i="1"/>
  <c r="AP1223" i="1"/>
  <c r="AP1222" i="1"/>
  <c r="AP1221" i="1"/>
  <c r="AP1220" i="1"/>
  <c r="AP1219" i="1"/>
  <c r="AP1218" i="1"/>
  <c r="AP1217" i="1"/>
  <c r="AP1216" i="1"/>
  <c r="AP1215" i="1"/>
  <c r="AP1214" i="1"/>
  <c r="AP1213" i="1"/>
  <c r="AP1212" i="1"/>
  <c r="AP1211" i="1"/>
  <c r="AP1210" i="1"/>
  <c r="AP1209" i="1"/>
  <c r="AP1208" i="1"/>
  <c r="AP1207" i="1"/>
  <c r="AP1206" i="1"/>
  <c r="AP1205" i="1"/>
  <c r="AP1204" i="1"/>
  <c r="AP1203" i="1"/>
  <c r="AP1202" i="1"/>
  <c r="AP1201" i="1"/>
  <c r="AP1200" i="1"/>
  <c r="AP1199" i="1"/>
  <c r="AP1198" i="1"/>
  <c r="AP1197" i="1"/>
  <c r="AP1196" i="1"/>
  <c r="AP1195" i="1"/>
  <c r="AP1194" i="1"/>
  <c r="AP1193" i="1"/>
  <c r="AP1192" i="1"/>
  <c r="AP1191" i="1"/>
  <c r="AP1190" i="1"/>
  <c r="AP1189" i="1"/>
  <c r="AP1188" i="1"/>
  <c r="AP1187" i="1"/>
  <c r="AP1186" i="1"/>
  <c r="AP1185" i="1"/>
  <c r="AP1184" i="1"/>
  <c r="AP1183" i="1"/>
  <c r="AP1182" i="1"/>
  <c r="AP1181" i="1"/>
  <c r="AP1180" i="1"/>
  <c r="AP1179" i="1"/>
  <c r="AP1178" i="1"/>
  <c r="AP1177" i="1"/>
  <c r="AP1176" i="1"/>
  <c r="AP1175" i="1"/>
  <c r="AP1174" i="1"/>
  <c r="AP1173" i="1"/>
  <c r="AP1172" i="1"/>
  <c r="AP1171" i="1"/>
  <c r="AP1170" i="1"/>
  <c r="AP1169" i="1"/>
  <c r="AP1168" i="1"/>
  <c r="AP1167" i="1"/>
  <c r="AP1166" i="1"/>
  <c r="AP1165" i="1"/>
  <c r="AP1164" i="1"/>
  <c r="AP1163" i="1"/>
  <c r="AP1162" i="1"/>
  <c r="AP1161" i="1"/>
  <c r="AP1160" i="1"/>
  <c r="AP1159" i="1"/>
  <c r="AP1158" i="1"/>
  <c r="AP1157" i="1"/>
  <c r="AP1156" i="1"/>
  <c r="AP1155" i="1"/>
  <c r="AP1154" i="1"/>
  <c r="AP1153" i="1"/>
  <c r="AP1152" i="1"/>
  <c r="AP1151" i="1"/>
  <c r="AP1150" i="1"/>
  <c r="AP1149" i="1"/>
  <c r="AP1148" i="1"/>
  <c r="AP1147" i="1"/>
  <c r="AP1146" i="1"/>
  <c r="AP1145" i="1"/>
  <c r="AP1144" i="1"/>
  <c r="AP1143" i="1"/>
  <c r="AP1142" i="1"/>
  <c r="AP1141" i="1"/>
  <c r="AP1140" i="1"/>
  <c r="AP1139" i="1"/>
  <c r="AP1138" i="1"/>
  <c r="AP1137" i="1"/>
  <c r="AP1136" i="1"/>
  <c r="AP1135" i="1"/>
  <c r="AP1134" i="1"/>
  <c r="AP1133" i="1"/>
  <c r="AP1132" i="1"/>
  <c r="AP1131" i="1"/>
  <c r="AP1130" i="1"/>
  <c r="AP1129" i="1"/>
  <c r="AP1128" i="1"/>
  <c r="AP1127" i="1"/>
  <c r="AP1126" i="1"/>
  <c r="AP1125" i="1"/>
  <c r="AP1124" i="1"/>
  <c r="AP1123" i="1"/>
  <c r="AP1122" i="1"/>
  <c r="AP1121" i="1"/>
  <c r="AP1120" i="1"/>
  <c r="AP1119" i="1"/>
  <c r="AP1118" i="1"/>
  <c r="AP1117" i="1"/>
  <c r="AP1116" i="1"/>
  <c r="AP1115" i="1"/>
  <c r="AP1114" i="1"/>
  <c r="AP1113" i="1"/>
  <c r="AP1112" i="1"/>
  <c r="AP1111" i="1"/>
  <c r="AP1110" i="1"/>
  <c r="AP1109" i="1"/>
  <c r="AP1108" i="1"/>
  <c r="AP1107" i="1"/>
  <c r="AP1106" i="1"/>
  <c r="AP1105" i="1"/>
  <c r="AP1104" i="1"/>
  <c r="AP1103" i="1"/>
  <c r="AP1102" i="1"/>
  <c r="AP1101" i="1"/>
  <c r="AP1100" i="1"/>
  <c r="AP1099" i="1"/>
  <c r="AP1098" i="1"/>
  <c r="AP1097" i="1"/>
  <c r="AP1096" i="1"/>
  <c r="AP1095" i="1"/>
  <c r="AP1094" i="1"/>
  <c r="AP1093" i="1"/>
  <c r="AP1092" i="1"/>
  <c r="AP1091" i="1"/>
  <c r="AP1090" i="1"/>
  <c r="AP1089" i="1"/>
  <c r="AP1088" i="1"/>
  <c r="A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P1074" i="1"/>
  <c r="AP1073" i="1"/>
  <c r="AP1072" i="1"/>
  <c r="AP1071" i="1"/>
  <c r="AP1070" i="1"/>
  <c r="AP1069" i="1"/>
  <c r="AP1068" i="1"/>
  <c r="AP1067" i="1"/>
  <c r="AP1066" i="1"/>
  <c r="AP1065" i="1"/>
  <c r="AP1064" i="1"/>
  <c r="AP1063" i="1"/>
  <c r="AP1062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RN289" i="7" l="1"/>
  <c r="RN291" i="7" s="1"/>
  <c r="VY289" i="7"/>
  <c r="VY291" i="7" s="1"/>
  <c r="VX289" i="7"/>
  <c r="VX291" i="7" s="1"/>
  <c r="UX289" i="7"/>
  <c r="UX291" i="7" s="1"/>
  <c r="QR289" i="7"/>
  <c r="QR291" i="7" s="1"/>
  <c r="WU289" i="7"/>
  <c r="WU291" i="7" s="1"/>
  <c r="NM289" i="7"/>
  <c r="NM291" i="7" s="1"/>
  <c r="UB289" i="7"/>
  <c r="UB291" i="7" s="1"/>
  <c r="NH289" i="7"/>
  <c r="NH291" i="7" s="1"/>
  <c r="RS289" i="7"/>
  <c r="RS291" i="7" s="1"/>
  <c r="YH289" i="7"/>
  <c r="YH291" i="7" s="1"/>
  <c r="SJ289" i="7"/>
  <c r="SJ291" i="7" s="1"/>
  <c r="OD289" i="7"/>
  <c r="OD291" i="7" s="1"/>
  <c r="VC289" i="7"/>
  <c r="VC291" i="7" s="1"/>
  <c r="PE289" i="7"/>
  <c r="PE291" i="7" s="1"/>
  <c r="SO289" i="7"/>
  <c r="SO291" i="7" s="1"/>
  <c r="XL289" i="7"/>
  <c r="XL291" i="7" s="1"/>
  <c r="TF289" i="7"/>
  <c r="TF291" i="7" s="1"/>
  <c r="OZ289" i="7"/>
  <c r="OZ291" i="7" s="1"/>
  <c r="UG289" i="7"/>
  <c r="UG291" i="7" s="1"/>
  <c r="OI289" i="7"/>
  <c r="OI291" i="7" s="1"/>
  <c r="NL289" i="7"/>
  <c r="NL291" i="7" s="1"/>
  <c r="WP289" i="7"/>
  <c r="WP291" i="7" s="1"/>
  <c r="YM289" i="7"/>
  <c r="YM291" i="7" s="1"/>
  <c r="QW289" i="7"/>
  <c r="QW291" i="7" s="1"/>
  <c r="VT289" i="7"/>
  <c r="VT291" i="7" s="1"/>
  <c r="PV289" i="7"/>
  <c r="PV291" i="7" s="1"/>
  <c r="XQ289" i="7"/>
  <c r="XQ291" i="7" s="1"/>
  <c r="TK289" i="7"/>
  <c r="TK291" i="7" s="1"/>
  <c r="QA289" i="7"/>
  <c r="QA291" i="7" s="1"/>
  <c r="XL333" i="5" l="1"/>
  <c r="XK333" i="5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JK291" i="7" l="1"/>
  <c r="GA291" i="7"/>
  <c r="LQ289" i="7"/>
  <c r="LQ291" i="7" s="1"/>
  <c r="LN289" i="7"/>
  <c r="LN291" i="7" s="1"/>
  <c r="LM289" i="7"/>
  <c r="LM291" i="7" s="1"/>
  <c r="LE289" i="7"/>
  <c r="LE291" i="7" s="1"/>
  <c r="JY289" i="7"/>
  <c r="JY291" i="7" s="1"/>
  <c r="IG289" i="7"/>
  <c r="IG291" i="7" s="1"/>
  <c r="ID289" i="7"/>
  <c r="ID291" i="7" s="1"/>
  <c r="IC289" i="7"/>
  <c r="IC291" i="7" s="1"/>
  <c r="IB289" i="7"/>
  <c r="IB291" i="7" s="1"/>
  <c r="IA289" i="7"/>
  <c r="IA291" i="7" s="1"/>
  <c r="HZ289" i="7"/>
  <c r="HZ291" i="7" s="1"/>
  <c r="HY289" i="7"/>
  <c r="HY291" i="7" s="1"/>
  <c r="HU289" i="7"/>
  <c r="HU291" i="7" s="1"/>
  <c r="GO289" i="7"/>
  <c r="GO291" i="7" s="1"/>
  <c r="EW289" i="7"/>
  <c r="EW291" i="7" s="1"/>
  <c r="ET289" i="7"/>
  <c r="ET291" i="7" s="1"/>
  <c r="ES289" i="7"/>
  <c r="ES291" i="7" s="1"/>
  <c r="EK289" i="7"/>
  <c r="EK291" i="7" s="1"/>
  <c r="DE289" i="7"/>
  <c r="BM289" i="7"/>
  <c r="BJ289" i="7"/>
  <c r="BI289" i="7"/>
  <c r="BH289" i="7"/>
  <c r="BG289" i="7"/>
  <c r="BF289" i="7"/>
  <c r="BE289" i="7"/>
  <c r="BD289" i="7"/>
  <c r="BA289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A235" i="7"/>
  <c r="Z235" i="7"/>
  <c r="Y235" i="7"/>
  <c r="X235" i="7"/>
  <c r="W235" i="7"/>
  <c r="V235" i="7"/>
  <c r="U235" i="7"/>
  <c r="U231" i="7" s="1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A234" i="7"/>
  <c r="Z234" i="7"/>
  <c r="Z231" i="7" s="1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D231" i="7" s="1"/>
  <c r="C234" i="7"/>
  <c r="B234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H231" i="7" s="1"/>
  <c r="G233" i="7"/>
  <c r="F233" i="7"/>
  <c r="E233" i="7"/>
  <c r="D233" i="7"/>
  <c r="C233" i="7"/>
  <c r="B233" i="7"/>
  <c r="AA232" i="7"/>
  <c r="Z232" i="7"/>
  <c r="Y232" i="7"/>
  <c r="X232" i="7"/>
  <c r="W232" i="7"/>
  <c r="V232" i="7"/>
  <c r="U232" i="7"/>
  <c r="T232" i="7"/>
  <c r="S232" i="7"/>
  <c r="S231" i="7" s="1"/>
  <c r="R232" i="7"/>
  <c r="R231" i="7" s="1"/>
  <c r="Q232" i="7"/>
  <c r="Q231" i="7" s="1"/>
  <c r="P232" i="7"/>
  <c r="O232" i="7"/>
  <c r="N232" i="7"/>
  <c r="M232" i="7"/>
  <c r="L232" i="7"/>
  <c r="L231" i="7" s="1"/>
  <c r="K232" i="7"/>
  <c r="K231" i="7" s="1"/>
  <c r="J232" i="7"/>
  <c r="I232" i="7"/>
  <c r="H232" i="7"/>
  <c r="G232" i="7"/>
  <c r="F232" i="7"/>
  <c r="E232" i="7"/>
  <c r="D232" i="7"/>
  <c r="C232" i="7"/>
  <c r="B232" i="7"/>
  <c r="MP231" i="7"/>
  <c r="MO231" i="7"/>
  <c r="MN231" i="7"/>
  <c r="MM231" i="7"/>
  <c r="MM289" i="7" s="1"/>
  <c r="MM291" i="7" s="1"/>
  <c r="ML231" i="7"/>
  <c r="MK231" i="7"/>
  <c r="MJ231" i="7"/>
  <c r="MJ289" i="7" s="1"/>
  <c r="MJ291" i="7" s="1"/>
  <c r="MI231" i="7"/>
  <c r="MH231" i="7"/>
  <c r="MG231" i="7"/>
  <c r="MF231" i="7"/>
  <c r="ME231" i="7"/>
  <c r="MD231" i="7"/>
  <c r="MC231" i="7"/>
  <c r="MB231" i="7"/>
  <c r="MA231" i="7"/>
  <c r="LZ231" i="7"/>
  <c r="LY231" i="7"/>
  <c r="LY289" i="7" s="1"/>
  <c r="LY291" i="7" s="1"/>
  <c r="LX231" i="7"/>
  <c r="LW231" i="7"/>
  <c r="LV231" i="7"/>
  <c r="LU231" i="7"/>
  <c r="LT231" i="7"/>
  <c r="LS231" i="7"/>
  <c r="LR231" i="7"/>
  <c r="LQ231" i="7"/>
  <c r="LP231" i="7"/>
  <c r="LO231" i="7"/>
  <c r="LN231" i="7"/>
  <c r="LM231" i="7"/>
  <c r="LL231" i="7"/>
  <c r="LK231" i="7"/>
  <c r="LJ231" i="7"/>
  <c r="LI231" i="7"/>
  <c r="LH231" i="7"/>
  <c r="LG231" i="7"/>
  <c r="LF231" i="7"/>
  <c r="LE231" i="7"/>
  <c r="LD231" i="7"/>
  <c r="LC231" i="7"/>
  <c r="LC289" i="7" s="1"/>
  <c r="LC291" i="7" s="1"/>
  <c r="LB231" i="7"/>
  <c r="LA231" i="7"/>
  <c r="KZ231" i="7"/>
  <c r="KY231" i="7"/>
  <c r="KX231" i="7"/>
  <c r="KW231" i="7"/>
  <c r="KV231" i="7"/>
  <c r="KU231" i="7"/>
  <c r="KU289" i="7" s="1"/>
  <c r="KU291" i="7" s="1"/>
  <c r="KT231" i="7"/>
  <c r="KS231" i="7"/>
  <c r="KR231" i="7"/>
  <c r="KR289" i="7" s="1"/>
  <c r="KR291" i="7" s="1"/>
  <c r="KQ231" i="7"/>
  <c r="KP231" i="7"/>
  <c r="KO231" i="7"/>
  <c r="KN231" i="7"/>
  <c r="KM231" i="7"/>
  <c r="KL231" i="7"/>
  <c r="KK231" i="7"/>
  <c r="KJ231" i="7"/>
  <c r="KI231" i="7"/>
  <c r="KH231" i="7"/>
  <c r="KG231" i="7"/>
  <c r="KG289" i="7" s="1"/>
  <c r="KG291" i="7" s="1"/>
  <c r="KF231" i="7"/>
  <c r="KE231" i="7"/>
  <c r="KD231" i="7"/>
  <c r="KC231" i="7"/>
  <c r="KB231" i="7"/>
  <c r="KA231" i="7"/>
  <c r="JZ231" i="7"/>
  <c r="JY231" i="7"/>
  <c r="JX231" i="7"/>
  <c r="JW231" i="7"/>
  <c r="JV231" i="7"/>
  <c r="JU231" i="7"/>
  <c r="JU289" i="7" s="1"/>
  <c r="JU291" i="7" s="1"/>
  <c r="JT231" i="7"/>
  <c r="JT289" i="7" s="1"/>
  <c r="JT291" i="7" s="1"/>
  <c r="JS231" i="7"/>
  <c r="JS289" i="7" s="1"/>
  <c r="JS291" i="7" s="1"/>
  <c r="JR231" i="7"/>
  <c r="JR289" i="7" s="1"/>
  <c r="JR291" i="7" s="1"/>
  <c r="JQ231" i="7"/>
  <c r="JQ289" i="7" s="1"/>
  <c r="JQ291" i="7" s="1"/>
  <c r="JP231" i="7"/>
  <c r="JP289" i="7" s="1"/>
  <c r="JP291" i="7" s="1"/>
  <c r="JO231" i="7"/>
  <c r="JN231" i="7"/>
  <c r="JM231" i="7"/>
  <c r="JL231" i="7"/>
  <c r="JK231" i="7"/>
  <c r="JK289" i="7" s="1"/>
  <c r="JJ231" i="7"/>
  <c r="JI231" i="7"/>
  <c r="JH231" i="7"/>
  <c r="JG231" i="7"/>
  <c r="JF231" i="7"/>
  <c r="JE231" i="7"/>
  <c r="JD231" i="7"/>
  <c r="JC231" i="7"/>
  <c r="JC289" i="7" s="1"/>
  <c r="JC291" i="7" s="1"/>
  <c r="JB231" i="7"/>
  <c r="JA231" i="7"/>
  <c r="IZ231" i="7"/>
  <c r="IZ289" i="7" s="1"/>
  <c r="IZ291" i="7" s="1"/>
  <c r="IY231" i="7"/>
  <c r="IX231" i="7"/>
  <c r="IW231" i="7"/>
  <c r="IV231" i="7"/>
  <c r="IU231" i="7"/>
  <c r="IT231" i="7"/>
  <c r="IS231" i="7"/>
  <c r="IR231" i="7"/>
  <c r="IQ231" i="7"/>
  <c r="IP231" i="7"/>
  <c r="IO231" i="7"/>
  <c r="IO289" i="7" s="1"/>
  <c r="IO291" i="7" s="1"/>
  <c r="IN231" i="7"/>
  <c r="IM231" i="7"/>
  <c r="IL231" i="7"/>
  <c r="IK231" i="7"/>
  <c r="IJ231" i="7"/>
  <c r="II231" i="7"/>
  <c r="IH231" i="7"/>
  <c r="IG231" i="7"/>
  <c r="IF231" i="7"/>
  <c r="IE231" i="7"/>
  <c r="ID231" i="7"/>
  <c r="IC231" i="7"/>
  <c r="IB231" i="7"/>
  <c r="IA231" i="7"/>
  <c r="HZ231" i="7"/>
  <c r="HY231" i="7"/>
  <c r="HX231" i="7"/>
  <c r="HW231" i="7"/>
  <c r="HV231" i="7"/>
  <c r="HU231" i="7"/>
  <c r="HT231" i="7"/>
  <c r="HS231" i="7"/>
  <c r="HS289" i="7" s="1"/>
  <c r="HS291" i="7" s="1"/>
  <c r="HR231" i="7"/>
  <c r="HQ231" i="7"/>
  <c r="HP231" i="7"/>
  <c r="HO231" i="7"/>
  <c r="HN231" i="7"/>
  <c r="HM231" i="7"/>
  <c r="HL231" i="7"/>
  <c r="HK231" i="7"/>
  <c r="HK289" i="7" s="1"/>
  <c r="HK291" i="7" s="1"/>
  <c r="HJ231" i="7"/>
  <c r="HI231" i="7"/>
  <c r="HH231" i="7"/>
  <c r="HH289" i="7" s="1"/>
  <c r="HH291" i="7" s="1"/>
  <c r="HG231" i="7"/>
  <c r="HF231" i="7"/>
  <c r="HE231" i="7"/>
  <c r="HD231" i="7"/>
  <c r="HC231" i="7"/>
  <c r="HB231" i="7"/>
  <c r="HA231" i="7"/>
  <c r="GZ231" i="7"/>
  <c r="GY231" i="7"/>
  <c r="GX231" i="7"/>
  <c r="GW231" i="7"/>
  <c r="GW289" i="7" s="1"/>
  <c r="GW291" i="7" s="1"/>
  <c r="GV231" i="7"/>
  <c r="GU231" i="7"/>
  <c r="GT231" i="7"/>
  <c r="GS231" i="7"/>
  <c r="GR231" i="7"/>
  <c r="GQ231" i="7"/>
  <c r="GP231" i="7"/>
  <c r="GO231" i="7"/>
  <c r="GN231" i="7"/>
  <c r="GM231" i="7"/>
  <c r="GL231" i="7"/>
  <c r="GK231" i="7"/>
  <c r="GK289" i="7" s="1"/>
  <c r="GK291" i="7" s="1"/>
  <c r="GJ231" i="7"/>
  <c r="GJ289" i="7" s="1"/>
  <c r="GJ291" i="7" s="1"/>
  <c r="GI231" i="7"/>
  <c r="GI289" i="7" s="1"/>
  <c r="GI291" i="7" s="1"/>
  <c r="GH231" i="7"/>
  <c r="GH289" i="7" s="1"/>
  <c r="GH291" i="7" s="1"/>
  <c r="GG231" i="7"/>
  <c r="GG289" i="7" s="1"/>
  <c r="GG291" i="7" s="1"/>
  <c r="GF231" i="7"/>
  <c r="GF289" i="7" s="1"/>
  <c r="GF291" i="7" s="1"/>
  <c r="GE231" i="7"/>
  <c r="GD231" i="7"/>
  <c r="GC231" i="7"/>
  <c r="GB231" i="7"/>
  <c r="GA231" i="7"/>
  <c r="GA289" i="7" s="1"/>
  <c r="FZ231" i="7"/>
  <c r="FY231" i="7"/>
  <c r="FX231" i="7"/>
  <c r="FW231" i="7"/>
  <c r="FV231" i="7"/>
  <c r="FU231" i="7"/>
  <c r="FT231" i="7"/>
  <c r="FS231" i="7"/>
  <c r="FS289" i="7" s="1"/>
  <c r="FS291" i="7" s="1"/>
  <c r="FR231" i="7"/>
  <c r="FQ231" i="7"/>
  <c r="FP231" i="7"/>
  <c r="FP289" i="7" s="1"/>
  <c r="FP291" i="7" s="1"/>
  <c r="FO231" i="7"/>
  <c r="FN231" i="7"/>
  <c r="FM231" i="7"/>
  <c r="FL231" i="7"/>
  <c r="FK231" i="7"/>
  <c r="FJ231" i="7"/>
  <c r="FI231" i="7"/>
  <c r="FH231" i="7"/>
  <c r="FG231" i="7"/>
  <c r="FF231" i="7"/>
  <c r="FE231" i="7"/>
  <c r="FE289" i="7" s="1"/>
  <c r="FE291" i="7" s="1"/>
  <c r="FD231" i="7"/>
  <c r="FC231" i="7"/>
  <c r="FB231" i="7"/>
  <c r="FA231" i="7"/>
  <c r="EZ231" i="7"/>
  <c r="EY231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EK231" i="7"/>
  <c r="EJ231" i="7"/>
  <c r="EI231" i="7"/>
  <c r="EI289" i="7" s="1"/>
  <c r="EI291" i="7" s="1"/>
  <c r="EH231" i="7"/>
  <c r="EG231" i="7"/>
  <c r="EF231" i="7"/>
  <c r="EE231" i="7"/>
  <c r="ED231" i="7"/>
  <c r="EC231" i="7"/>
  <c r="EB231" i="7"/>
  <c r="EA231" i="7"/>
  <c r="EA289" i="7" s="1"/>
  <c r="EA291" i="7" s="1"/>
  <c r="DZ231" i="7"/>
  <c r="DY231" i="7"/>
  <c r="DX231" i="7"/>
  <c r="DX289" i="7" s="1"/>
  <c r="DW231" i="7"/>
  <c r="DV231" i="7"/>
  <c r="DU231" i="7"/>
  <c r="DT231" i="7"/>
  <c r="DS231" i="7"/>
  <c r="DR231" i="7"/>
  <c r="DQ231" i="7"/>
  <c r="DP231" i="7"/>
  <c r="DO231" i="7"/>
  <c r="DN231" i="7"/>
  <c r="DM231" i="7"/>
  <c r="DM289" i="7" s="1"/>
  <c r="DL231" i="7"/>
  <c r="DK231" i="7"/>
  <c r="DJ231" i="7"/>
  <c r="DI231" i="7"/>
  <c r="DH231" i="7"/>
  <c r="DG231" i="7"/>
  <c r="DF231" i="7"/>
  <c r="DE231" i="7"/>
  <c r="DD231" i="7"/>
  <c r="DC231" i="7"/>
  <c r="DB231" i="7"/>
  <c r="DA231" i="7"/>
  <c r="DA289" i="7" s="1"/>
  <c r="CZ231" i="7"/>
  <c r="CZ289" i="7" s="1"/>
  <c r="CY231" i="7"/>
  <c r="CY289" i="7" s="1"/>
  <c r="CX231" i="7"/>
  <c r="CX289" i="7" s="1"/>
  <c r="CW231" i="7"/>
  <c r="CW289" i="7" s="1"/>
  <c r="CV231" i="7"/>
  <c r="CV289" i="7" s="1"/>
  <c r="CU231" i="7"/>
  <c r="CT231" i="7"/>
  <c r="CS231" i="7"/>
  <c r="CR231" i="7"/>
  <c r="CQ231" i="7"/>
  <c r="CQ289" i="7" s="1"/>
  <c r="CP231" i="7"/>
  <c r="CO231" i="7"/>
  <c r="CN231" i="7"/>
  <c r="CM231" i="7"/>
  <c r="CL231" i="7"/>
  <c r="CK231" i="7"/>
  <c r="CJ231" i="7"/>
  <c r="CI231" i="7"/>
  <c r="CI289" i="7" s="1"/>
  <c r="CH231" i="7"/>
  <c r="CG231" i="7"/>
  <c r="CF231" i="7"/>
  <c r="CF289" i="7" s="1"/>
  <c r="CE231" i="7"/>
  <c r="CD231" i="7"/>
  <c r="CC231" i="7"/>
  <c r="CB231" i="7"/>
  <c r="CA231" i="7"/>
  <c r="BZ231" i="7"/>
  <c r="BY231" i="7"/>
  <c r="BX231" i="7"/>
  <c r="BW231" i="7"/>
  <c r="BV231" i="7"/>
  <c r="BU231" i="7"/>
  <c r="BU289" i="7" s="1"/>
  <c r="BT231" i="7"/>
  <c r="BS231" i="7"/>
  <c r="BR231" i="7"/>
  <c r="BQ231" i="7"/>
  <c r="BP231" i="7"/>
  <c r="BO231" i="7"/>
  <c r="BN231" i="7"/>
  <c r="BM231" i="7"/>
  <c r="BL231" i="7"/>
  <c r="BK231" i="7"/>
  <c r="BJ231" i="7"/>
  <c r="BI231" i="7"/>
  <c r="BH231" i="7"/>
  <c r="BG231" i="7"/>
  <c r="BF231" i="7"/>
  <c r="BE231" i="7"/>
  <c r="BD231" i="7"/>
  <c r="BC231" i="7"/>
  <c r="BB231" i="7"/>
  <c r="BA231" i="7"/>
  <c r="AZ231" i="7"/>
  <c r="AY231" i="7"/>
  <c r="AY289" i="7" s="1"/>
  <c r="AX231" i="7"/>
  <c r="AW231" i="7"/>
  <c r="AV231" i="7"/>
  <c r="AU231" i="7"/>
  <c r="AT231" i="7"/>
  <c r="AS231" i="7"/>
  <c r="AR231" i="7"/>
  <c r="AQ231" i="7"/>
  <c r="AQ289" i="7" s="1"/>
  <c r="AP231" i="7"/>
  <c r="AO231" i="7"/>
  <c r="AN231" i="7"/>
  <c r="AN289" i="7" s="1"/>
  <c r="AM231" i="7"/>
  <c r="AL231" i="7"/>
  <c r="AK231" i="7"/>
  <c r="AJ231" i="7"/>
  <c r="AI231" i="7"/>
  <c r="AH231" i="7"/>
  <c r="AG231" i="7"/>
  <c r="AF231" i="7"/>
  <c r="AE231" i="7"/>
  <c r="AD231" i="7"/>
  <c r="V231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B201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B200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B178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AA167" i="7"/>
  <c r="Z167" i="7"/>
  <c r="Y167" i="7"/>
  <c r="X167" i="7"/>
  <c r="W167" i="7"/>
  <c r="W164" i="7" s="1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A166" i="7"/>
  <c r="AA164" i="7" s="1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F164" i="7" s="1"/>
  <c r="E166" i="7"/>
  <c r="E164" i="7" s="1"/>
  <c r="D166" i="7"/>
  <c r="C166" i="7"/>
  <c r="B166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J164" i="7" s="1"/>
  <c r="I165" i="7"/>
  <c r="I164" i="7" s="1"/>
  <c r="H165" i="7"/>
  <c r="G165" i="7"/>
  <c r="F165" i="7"/>
  <c r="E165" i="7"/>
  <c r="D165" i="7"/>
  <c r="C165" i="7"/>
  <c r="B165" i="7"/>
  <c r="MP164" i="7"/>
  <c r="MO164" i="7"/>
  <c r="MN164" i="7"/>
  <c r="MM164" i="7"/>
  <c r="ML164" i="7"/>
  <c r="MK164" i="7"/>
  <c r="MJ164" i="7"/>
  <c r="MI164" i="7"/>
  <c r="MH164" i="7"/>
  <c r="MG164" i="7"/>
  <c r="MF164" i="7"/>
  <c r="ME164" i="7"/>
  <c r="MD164" i="7"/>
  <c r="MC164" i="7"/>
  <c r="MC289" i="7" s="1"/>
  <c r="MC291" i="7" s="1"/>
  <c r="MB164" i="7"/>
  <c r="MB289" i="7" s="1"/>
  <c r="MB291" i="7" s="1"/>
  <c r="MA164" i="7"/>
  <c r="LZ164" i="7"/>
  <c r="LY164" i="7"/>
  <c r="LX164" i="7"/>
  <c r="LW164" i="7"/>
  <c r="LV164" i="7"/>
  <c r="LU164" i="7"/>
  <c r="LT164" i="7"/>
  <c r="LS164" i="7"/>
  <c r="LR164" i="7"/>
  <c r="LQ164" i="7"/>
  <c r="LP164" i="7"/>
  <c r="LO164" i="7"/>
  <c r="LN164" i="7"/>
  <c r="LM164" i="7"/>
  <c r="LL164" i="7"/>
  <c r="LL289" i="7" s="1"/>
  <c r="LL291" i="7" s="1"/>
  <c r="LK164" i="7"/>
  <c r="LK289" i="7" s="1"/>
  <c r="LK291" i="7" s="1"/>
  <c r="LJ164" i="7"/>
  <c r="LJ289" i="7" s="1"/>
  <c r="LJ291" i="7" s="1"/>
  <c r="LI164" i="7"/>
  <c r="LI289" i="7" s="1"/>
  <c r="LI291" i="7" s="1"/>
  <c r="LH164" i="7"/>
  <c r="LH289" i="7" s="1"/>
  <c r="LH291" i="7" s="1"/>
  <c r="LG164" i="7"/>
  <c r="LG289" i="7" s="1"/>
  <c r="LG291" i="7" s="1"/>
  <c r="LF164" i="7"/>
  <c r="LF289" i="7" s="1"/>
  <c r="LF291" i="7" s="1"/>
  <c r="LE164" i="7"/>
  <c r="LD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K289" i="7" s="1"/>
  <c r="KK291" i="7" s="1"/>
  <c r="KJ164" i="7"/>
  <c r="KJ289" i="7" s="1"/>
  <c r="KJ291" i="7" s="1"/>
  <c r="KI164" i="7"/>
  <c r="KH164" i="7"/>
  <c r="KG164" i="7"/>
  <c r="KF164" i="7"/>
  <c r="KE164" i="7"/>
  <c r="KD164" i="7"/>
  <c r="KC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O289" i="7" s="1"/>
  <c r="JO291" i="7" s="1"/>
  <c r="JN164" i="7"/>
  <c r="JN289" i="7" s="1"/>
  <c r="JN291" i="7" s="1"/>
  <c r="JM164" i="7"/>
  <c r="JM289" i="7" s="1"/>
  <c r="JM291" i="7" s="1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W164" i="7"/>
  <c r="IV164" i="7"/>
  <c r="IU164" i="7"/>
  <c r="IT164" i="7"/>
  <c r="IS164" i="7"/>
  <c r="IS289" i="7" s="1"/>
  <c r="IS291" i="7" s="1"/>
  <c r="IR164" i="7"/>
  <c r="IR289" i="7" s="1"/>
  <c r="IR291" i="7" s="1"/>
  <c r="IQ164" i="7"/>
  <c r="IP164" i="7"/>
  <c r="IO164" i="7"/>
  <c r="IN164" i="7"/>
  <c r="IM164" i="7"/>
  <c r="IL164" i="7"/>
  <c r="IK164" i="7"/>
  <c r="IJ164" i="7"/>
  <c r="II164" i="7"/>
  <c r="IH164" i="7"/>
  <c r="IG164" i="7"/>
  <c r="IF164" i="7"/>
  <c r="IE164" i="7"/>
  <c r="ID164" i="7"/>
  <c r="IC164" i="7"/>
  <c r="IB164" i="7"/>
  <c r="IA164" i="7"/>
  <c r="HZ164" i="7"/>
  <c r="HY164" i="7"/>
  <c r="HX164" i="7"/>
  <c r="HX289" i="7" s="1"/>
  <c r="HX291" i="7" s="1"/>
  <c r="HW164" i="7"/>
  <c r="HW289" i="7" s="1"/>
  <c r="HW291" i="7" s="1"/>
  <c r="HV164" i="7"/>
  <c r="HV289" i="7" s="1"/>
  <c r="HV291" i="7" s="1"/>
  <c r="HU164" i="7"/>
  <c r="HT164" i="7"/>
  <c r="HS164" i="7"/>
  <c r="HR164" i="7"/>
  <c r="HQ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HA289" i="7" s="1"/>
  <c r="HA291" i="7" s="1"/>
  <c r="GZ164" i="7"/>
  <c r="GZ289" i="7" s="1"/>
  <c r="GZ291" i="7" s="1"/>
  <c r="GY164" i="7"/>
  <c r="GX164" i="7"/>
  <c r="GW164" i="7"/>
  <c r="GV164" i="7"/>
  <c r="GU164" i="7"/>
  <c r="GT164" i="7"/>
  <c r="GS164" i="7"/>
  <c r="GR164" i="7"/>
  <c r="GQ164" i="7"/>
  <c r="GP164" i="7"/>
  <c r="GO164" i="7"/>
  <c r="GN164" i="7"/>
  <c r="GM164" i="7"/>
  <c r="GL164" i="7"/>
  <c r="GK164" i="7"/>
  <c r="GJ164" i="7"/>
  <c r="GI164" i="7"/>
  <c r="GH164" i="7"/>
  <c r="GG164" i="7"/>
  <c r="GF164" i="7"/>
  <c r="GE164" i="7"/>
  <c r="GE289" i="7" s="1"/>
  <c r="GE291" i="7" s="1"/>
  <c r="GD164" i="7"/>
  <c r="GD289" i="7" s="1"/>
  <c r="GD291" i="7" s="1"/>
  <c r="GC164" i="7"/>
  <c r="GC289" i="7" s="1"/>
  <c r="GC291" i="7" s="1"/>
  <c r="GB164" i="7"/>
  <c r="GA164" i="7"/>
  <c r="FZ164" i="7"/>
  <c r="FY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I164" i="7"/>
  <c r="FI289" i="7" s="1"/>
  <c r="FI291" i="7" s="1"/>
  <c r="FH164" i="7"/>
  <c r="FH289" i="7" s="1"/>
  <c r="FH291" i="7" s="1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S164" i="7"/>
  <c r="ER164" i="7"/>
  <c r="ER289" i="7" s="1"/>
  <c r="ER291" i="7" s="1"/>
  <c r="EQ164" i="7"/>
  <c r="EQ289" i="7" s="1"/>
  <c r="EQ291" i="7" s="1"/>
  <c r="EP164" i="7"/>
  <c r="EP289" i="7" s="1"/>
  <c r="EP291" i="7" s="1"/>
  <c r="EO164" i="7"/>
  <c r="EO289" i="7" s="1"/>
  <c r="EO291" i="7" s="1"/>
  <c r="EN164" i="7"/>
  <c r="EN289" i="7" s="1"/>
  <c r="EN291" i="7" s="1"/>
  <c r="EM164" i="7"/>
  <c r="EM289" i="7" s="1"/>
  <c r="EM291" i="7" s="1"/>
  <c r="EL164" i="7"/>
  <c r="EL289" i="7" s="1"/>
  <c r="EL291" i="7" s="1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Q289" i="7" s="1"/>
  <c r="DP164" i="7"/>
  <c r="DP289" i="7" s="1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U289" i="7" s="1"/>
  <c r="CT164" i="7"/>
  <c r="CT289" i="7" s="1"/>
  <c r="CS164" i="7"/>
  <c r="CS289" i="7" s="1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Y289" i="7" s="1"/>
  <c r="BX164" i="7"/>
  <c r="BX289" i="7" s="1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C289" i="7" s="1"/>
  <c r="BB164" i="7"/>
  <c r="BB289" i="7" s="1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G289" i="7" s="1"/>
  <c r="AF164" i="7"/>
  <c r="AF289" i="7" s="1"/>
  <c r="AE164" i="7"/>
  <c r="AD164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B129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G74" i="7" s="1"/>
  <c r="F83" i="7"/>
  <c r="E83" i="7"/>
  <c r="D83" i="7"/>
  <c r="C83" i="7"/>
  <c r="B83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K74" i="7" s="1"/>
  <c r="J82" i="7"/>
  <c r="I82" i="7"/>
  <c r="H82" i="7"/>
  <c r="G82" i="7"/>
  <c r="F82" i="7"/>
  <c r="E82" i="7"/>
  <c r="D82" i="7"/>
  <c r="C82" i="7"/>
  <c r="B82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A78" i="7"/>
  <c r="AA74" i="7" s="1"/>
  <c r="Z78" i="7"/>
  <c r="Y78" i="7"/>
  <c r="X78" i="7"/>
  <c r="W78" i="7"/>
  <c r="V78" i="7"/>
  <c r="U78" i="7"/>
  <c r="T78" i="7"/>
  <c r="S78" i="7"/>
  <c r="R78" i="7"/>
  <c r="Q78" i="7"/>
  <c r="P78" i="7"/>
  <c r="P74" i="7" s="1"/>
  <c r="O78" i="7"/>
  <c r="N78" i="7"/>
  <c r="M78" i="7"/>
  <c r="L78" i="7"/>
  <c r="K78" i="7"/>
  <c r="J78" i="7"/>
  <c r="I78" i="7"/>
  <c r="H78" i="7"/>
  <c r="G78" i="7"/>
  <c r="F78" i="7"/>
  <c r="E78" i="7"/>
  <c r="E74" i="7" s="1"/>
  <c r="D78" i="7"/>
  <c r="C78" i="7"/>
  <c r="B78" i="7"/>
  <c r="AA77" i="7"/>
  <c r="Z77" i="7"/>
  <c r="Y77" i="7"/>
  <c r="X77" i="7"/>
  <c r="W77" i="7"/>
  <c r="V77" i="7"/>
  <c r="U77" i="7"/>
  <c r="T77" i="7"/>
  <c r="T74" i="7" s="1"/>
  <c r="S77" i="7"/>
  <c r="R77" i="7"/>
  <c r="Q77" i="7"/>
  <c r="P77" i="7"/>
  <c r="O77" i="7"/>
  <c r="N77" i="7"/>
  <c r="M77" i="7"/>
  <c r="L77" i="7"/>
  <c r="K77" i="7"/>
  <c r="J77" i="7"/>
  <c r="I77" i="7"/>
  <c r="I74" i="7" s="1"/>
  <c r="H77" i="7"/>
  <c r="G77" i="7"/>
  <c r="F77" i="7"/>
  <c r="E77" i="7"/>
  <c r="D77" i="7"/>
  <c r="C77" i="7"/>
  <c r="B77" i="7"/>
  <c r="AA76" i="7"/>
  <c r="Z76" i="7"/>
  <c r="Y76" i="7"/>
  <c r="X76" i="7"/>
  <c r="X74" i="7" s="1"/>
  <c r="W76" i="7"/>
  <c r="V76" i="7"/>
  <c r="U76" i="7"/>
  <c r="T76" i="7"/>
  <c r="S76" i="7"/>
  <c r="R76" i="7"/>
  <c r="Q76" i="7"/>
  <c r="P76" i="7"/>
  <c r="O76" i="7"/>
  <c r="N76" i="7"/>
  <c r="M76" i="7"/>
  <c r="M74" i="7" s="1"/>
  <c r="L76" i="7"/>
  <c r="K76" i="7"/>
  <c r="J76" i="7"/>
  <c r="I76" i="7"/>
  <c r="H76" i="7"/>
  <c r="G76" i="7"/>
  <c r="F76" i="7"/>
  <c r="E76" i="7"/>
  <c r="D76" i="7"/>
  <c r="C76" i="7"/>
  <c r="B76" i="7"/>
  <c r="B74" i="7" s="1"/>
  <c r="AA75" i="7"/>
  <c r="Z75" i="7"/>
  <c r="Y75" i="7"/>
  <c r="X75" i="7"/>
  <c r="W75" i="7"/>
  <c r="V75" i="7"/>
  <c r="U75" i="7"/>
  <c r="T75" i="7"/>
  <c r="S75" i="7"/>
  <c r="R75" i="7"/>
  <c r="Q75" i="7"/>
  <c r="Q74" i="7" s="1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MP74" i="7"/>
  <c r="MO74" i="7"/>
  <c r="MN74" i="7"/>
  <c r="MM74" i="7"/>
  <c r="ML74" i="7"/>
  <c r="MK74" i="7"/>
  <c r="MJ74" i="7"/>
  <c r="MI74" i="7"/>
  <c r="MH74" i="7"/>
  <c r="MG74" i="7"/>
  <c r="MF74" i="7"/>
  <c r="ME74" i="7"/>
  <c r="MD74" i="7"/>
  <c r="MC74" i="7"/>
  <c r="MB74" i="7"/>
  <c r="MA74" i="7"/>
  <c r="LZ74" i="7"/>
  <c r="LY74" i="7"/>
  <c r="LX74" i="7"/>
  <c r="LW74" i="7"/>
  <c r="LV74" i="7"/>
  <c r="LU74" i="7"/>
  <c r="LT74" i="7"/>
  <c r="LS74" i="7"/>
  <c r="LR74" i="7"/>
  <c r="LQ74" i="7"/>
  <c r="LP74" i="7"/>
  <c r="LO74" i="7"/>
  <c r="LN74" i="7"/>
  <c r="LM74" i="7"/>
  <c r="LL74" i="7"/>
  <c r="LK74" i="7"/>
  <c r="LJ74" i="7"/>
  <c r="LI74" i="7"/>
  <c r="LH74" i="7"/>
  <c r="LG74" i="7"/>
  <c r="LF74" i="7"/>
  <c r="LE74" i="7"/>
  <c r="LD74" i="7"/>
  <c r="LC74" i="7"/>
  <c r="LB74" i="7"/>
  <c r="LA74" i="7"/>
  <c r="KZ74" i="7"/>
  <c r="KY74" i="7"/>
  <c r="KX74" i="7"/>
  <c r="KW74" i="7"/>
  <c r="KV74" i="7"/>
  <c r="KU74" i="7"/>
  <c r="KT74" i="7"/>
  <c r="KS74" i="7"/>
  <c r="KR74" i="7"/>
  <c r="KQ74" i="7"/>
  <c r="KP74" i="7"/>
  <c r="KO74" i="7"/>
  <c r="KN74" i="7"/>
  <c r="KM74" i="7"/>
  <c r="KL74" i="7"/>
  <c r="KK74" i="7"/>
  <c r="KJ74" i="7"/>
  <c r="KI74" i="7"/>
  <c r="KH74" i="7"/>
  <c r="KG74" i="7"/>
  <c r="KF74" i="7"/>
  <c r="KE74" i="7"/>
  <c r="KD74" i="7"/>
  <c r="KC74" i="7"/>
  <c r="KB74" i="7"/>
  <c r="KA74" i="7"/>
  <c r="JZ74" i="7"/>
  <c r="JY74" i="7"/>
  <c r="JX74" i="7"/>
  <c r="JW74" i="7"/>
  <c r="JV74" i="7"/>
  <c r="JV289" i="7" s="1"/>
  <c r="JV291" i="7" s="1"/>
  <c r="JU74" i="7"/>
  <c r="JT74" i="7"/>
  <c r="JS74" i="7"/>
  <c r="JR74" i="7"/>
  <c r="JQ74" i="7"/>
  <c r="JP74" i="7"/>
  <c r="JO74" i="7"/>
  <c r="JN74" i="7"/>
  <c r="JM74" i="7"/>
  <c r="JL74" i="7"/>
  <c r="JK74" i="7"/>
  <c r="JJ74" i="7"/>
  <c r="JI74" i="7"/>
  <c r="JH74" i="7"/>
  <c r="JG74" i="7"/>
  <c r="JF74" i="7"/>
  <c r="JE74" i="7"/>
  <c r="JD74" i="7"/>
  <c r="JC74" i="7"/>
  <c r="JB74" i="7"/>
  <c r="JA74" i="7"/>
  <c r="IZ74" i="7"/>
  <c r="IY74" i="7"/>
  <c r="IX74" i="7"/>
  <c r="IW74" i="7"/>
  <c r="IV74" i="7"/>
  <c r="IU74" i="7"/>
  <c r="IT74" i="7"/>
  <c r="IS74" i="7"/>
  <c r="IR74" i="7"/>
  <c r="IQ74" i="7"/>
  <c r="IP74" i="7"/>
  <c r="IO74" i="7"/>
  <c r="IN74" i="7"/>
  <c r="IM74" i="7"/>
  <c r="IL74" i="7"/>
  <c r="IK74" i="7"/>
  <c r="IJ74" i="7"/>
  <c r="II74" i="7"/>
  <c r="IH74" i="7"/>
  <c r="IG74" i="7"/>
  <c r="IF74" i="7"/>
  <c r="IE74" i="7"/>
  <c r="ID74" i="7"/>
  <c r="IC74" i="7"/>
  <c r="IB74" i="7"/>
  <c r="IA74" i="7"/>
  <c r="HZ74" i="7"/>
  <c r="HY74" i="7"/>
  <c r="HX74" i="7"/>
  <c r="HW74" i="7"/>
  <c r="HV74" i="7"/>
  <c r="HU74" i="7"/>
  <c r="HT74" i="7"/>
  <c r="HS74" i="7"/>
  <c r="HR74" i="7"/>
  <c r="HQ74" i="7"/>
  <c r="HP74" i="7"/>
  <c r="HO74" i="7"/>
  <c r="HN74" i="7"/>
  <c r="HM74" i="7"/>
  <c r="HL74" i="7"/>
  <c r="HK74" i="7"/>
  <c r="HJ74" i="7"/>
  <c r="HI74" i="7"/>
  <c r="HH74" i="7"/>
  <c r="HG74" i="7"/>
  <c r="HF74" i="7"/>
  <c r="HE74" i="7"/>
  <c r="HD74" i="7"/>
  <c r="HC74" i="7"/>
  <c r="HB74" i="7"/>
  <c r="HA74" i="7"/>
  <c r="GZ74" i="7"/>
  <c r="GY74" i="7"/>
  <c r="GX74" i="7"/>
  <c r="GW74" i="7"/>
  <c r="GV74" i="7"/>
  <c r="GU74" i="7"/>
  <c r="GT74" i="7"/>
  <c r="GS74" i="7"/>
  <c r="GR74" i="7"/>
  <c r="GQ74" i="7"/>
  <c r="GP74" i="7"/>
  <c r="GO74" i="7"/>
  <c r="GN74" i="7"/>
  <c r="GM74" i="7"/>
  <c r="GL74" i="7"/>
  <c r="GL289" i="7" s="1"/>
  <c r="GL291" i="7" s="1"/>
  <c r="GK74" i="7"/>
  <c r="GJ74" i="7"/>
  <c r="GI74" i="7"/>
  <c r="GH74" i="7"/>
  <c r="GG74" i="7"/>
  <c r="GF74" i="7"/>
  <c r="GE74" i="7"/>
  <c r="GD74" i="7"/>
  <c r="GC74" i="7"/>
  <c r="GB74" i="7"/>
  <c r="GA74" i="7"/>
  <c r="FZ74" i="7"/>
  <c r="FY74" i="7"/>
  <c r="FX74" i="7"/>
  <c r="FW74" i="7"/>
  <c r="FV74" i="7"/>
  <c r="FU74" i="7"/>
  <c r="FT74" i="7"/>
  <c r="FS74" i="7"/>
  <c r="FR74" i="7"/>
  <c r="FQ74" i="7"/>
  <c r="FP74" i="7"/>
  <c r="FO74" i="7"/>
  <c r="FN74" i="7"/>
  <c r="FM74" i="7"/>
  <c r="FL74" i="7"/>
  <c r="FK74" i="7"/>
  <c r="FJ74" i="7"/>
  <c r="FI74" i="7"/>
  <c r="FH74" i="7"/>
  <c r="FG74" i="7"/>
  <c r="FF74" i="7"/>
  <c r="FE74" i="7"/>
  <c r="FD74" i="7"/>
  <c r="FC74" i="7"/>
  <c r="FB74" i="7"/>
  <c r="FA74" i="7"/>
  <c r="EZ74" i="7"/>
  <c r="EY74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EA74" i="7"/>
  <c r="DZ74" i="7"/>
  <c r="DY74" i="7"/>
  <c r="DX74" i="7"/>
  <c r="DW74" i="7"/>
  <c r="DV74" i="7"/>
  <c r="DU74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B289" i="7" s="1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Z74" i="7"/>
  <c r="L74" i="7"/>
  <c r="J74" i="7"/>
  <c r="H74" i="7"/>
  <c r="F74" i="7"/>
  <c r="D74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F59" i="7" s="1"/>
  <c r="E62" i="7"/>
  <c r="D62" i="7"/>
  <c r="C62" i="7"/>
  <c r="B62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J59" i="7" s="1"/>
  <c r="I61" i="7"/>
  <c r="H61" i="7"/>
  <c r="G61" i="7"/>
  <c r="F61" i="7"/>
  <c r="E61" i="7"/>
  <c r="D61" i="7"/>
  <c r="C61" i="7"/>
  <c r="B61" i="7"/>
  <c r="AA60" i="7"/>
  <c r="Z60" i="7"/>
  <c r="Y60" i="7"/>
  <c r="X60" i="7"/>
  <c r="W60" i="7"/>
  <c r="V60" i="7"/>
  <c r="U60" i="7"/>
  <c r="T60" i="7"/>
  <c r="T59" i="7" s="1"/>
  <c r="S60" i="7"/>
  <c r="S59" i="7" s="1"/>
  <c r="R60" i="7"/>
  <c r="Q60" i="7"/>
  <c r="P60" i="7"/>
  <c r="O60" i="7"/>
  <c r="N60" i="7"/>
  <c r="N59" i="7" s="1"/>
  <c r="M60" i="7"/>
  <c r="L60" i="7"/>
  <c r="K60" i="7"/>
  <c r="J60" i="7"/>
  <c r="I60" i="7"/>
  <c r="H60" i="7"/>
  <c r="G60" i="7"/>
  <c r="F60" i="7"/>
  <c r="E60" i="7"/>
  <c r="D60" i="7"/>
  <c r="C60" i="7"/>
  <c r="B60" i="7"/>
  <c r="MP59" i="7"/>
  <c r="MO59" i="7"/>
  <c r="MN59" i="7"/>
  <c r="MM59" i="7"/>
  <c r="ML59" i="7"/>
  <c r="MK59" i="7"/>
  <c r="MJ59" i="7"/>
  <c r="MI59" i="7"/>
  <c r="MH59" i="7"/>
  <c r="MG59" i="7"/>
  <c r="MF59" i="7"/>
  <c r="ME59" i="7"/>
  <c r="MD59" i="7"/>
  <c r="MC59" i="7"/>
  <c r="MB59" i="7"/>
  <c r="MA59" i="7"/>
  <c r="LZ59" i="7"/>
  <c r="LY59" i="7"/>
  <c r="LX59" i="7"/>
  <c r="LW59" i="7"/>
  <c r="LV59" i="7"/>
  <c r="LU59" i="7"/>
  <c r="LT59" i="7"/>
  <c r="LS59" i="7"/>
  <c r="LR59" i="7"/>
  <c r="LQ59" i="7"/>
  <c r="LP59" i="7"/>
  <c r="LO59" i="7"/>
  <c r="LN59" i="7"/>
  <c r="LM59" i="7"/>
  <c r="LL59" i="7"/>
  <c r="LK59" i="7"/>
  <c r="LJ59" i="7"/>
  <c r="LI59" i="7"/>
  <c r="LH59" i="7"/>
  <c r="LG59" i="7"/>
  <c r="LF59" i="7"/>
  <c r="LE59" i="7"/>
  <c r="LD59" i="7"/>
  <c r="LC59" i="7"/>
  <c r="LB59" i="7"/>
  <c r="LA59" i="7"/>
  <c r="KZ59" i="7"/>
  <c r="KY59" i="7"/>
  <c r="KX59" i="7"/>
  <c r="KW59" i="7"/>
  <c r="KV59" i="7"/>
  <c r="KU59" i="7"/>
  <c r="KT59" i="7"/>
  <c r="KS59" i="7"/>
  <c r="KR59" i="7"/>
  <c r="KQ59" i="7"/>
  <c r="KP59" i="7"/>
  <c r="KO59" i="7"/>
  <c r="KN59" i="7"/>
  <c r="KM59" i="7"/>
  <c r="KL59" i="7"/>
  <c r="KK59" i="7"/>
  <c r="KJ59" i="7"/>
  <c r="KI59" i="7"/>
  <c r="KH59" i="7"/>
  <c r="KG59" i="7"/>
  <c r="KF59" i="7"/>
  <c r="KE59" i="7"/>
  <c r="KD59" i="7"/>
  <c r="KC59" i="7"/>
  <c r="KB59" i="7"/>
  <c r="KA59" i="7"/>
  <c r="JZ59" i="7"/>
  <c r="JY59" i="7"/>
  <c r="JX59" i="7"/>
  <c r="JW59" i="7"/>
  <c r="JV59" i="7"/>
  <c r="JU59" i="7"/>
  <c r="JT59" i="7"/>
  <c r="JS59" i="7"/>
  <c r="JR59" i="7"/>
  <c r="JQ59" i="7"/>
  <c r="JP59" i="7"/>
  <c r="JO59" i="7"/>
  <c r="JN59" i="7"/>
  <c r="JM59" i="7"/>
  <c r="JL59" i="7"/>
  <c r="JK59" i="7"/>
  <c r="JJ59" i="7"/>
  <c r="JI59" i="7"/>
  <c r="JH59" i="7"/>
  <c r="JG59" i="7"/>
  <c r="JF59" i="7"/>
  <c r="JE59" i="7"/>
  <c r="JD59" i="7"/>
  <c r="JC59" i="7"/>
  <c r="JB59" i="7"/>
  <c r="JA59" i="7"/>
  <c r="IZ59" i="7"/>
  <c r="IY59" i="7"/>
  <c r="IX59" i="7"/>
  <c r="IW59" i="7"/>
  <c r="IV59" i="7"/>
  <c r="IU59" i="7"/>
  <c r="IT59" i="7"/>
  <c r="IS59" i="7"/>
  <c r="IR59" i="7"/>
  <c r="IQ59" i="7"/>
  <c r="IP59" i="7"/>
  <c r="IO59" i="7"/>
  <c r="IN59" i="7"/>
  <c r="IM59" i="7"/>
  <c r="IL59" i="7"/>
  <c r="IK59" i="7"/>
  <c r="IJ59" i="7"/>
  <c r="II59" i="7"/>
  <c r="IH59" i="7"/>
  <c r="IG59" i="7"/>
  <c r="IF59" i="7"/>
  <c r="IE59" i="7"/>
  <c r="ID59" i="7"/>
  <c r="IC59" i="7"/>
  <c r="IB59" i="7"/>
  <c r="IA59" i="7"/>
  <c r="HZ59" i="7"/>
  <c r="HY59" i="7"/>
  <c r="HX59" i="7"/>
  <c r="HW59" i="7"/>
  <c r="HV59" i="7"/>
  <c r="HU59" i="7"/>
  <c r="HT59" i="7"/>
  <c r="HS59" i="7"/>
  <c r="HR59" i="7"/>
  <c r="HQ59" i="7"/>
  <c r="HP59" i="7"/>
  <c r="HO59" i="7"/>
  <c r="HN59" i="7"/>
  <c r="HM59" i="7"/>
  <c r="HL59" i="7"/>
  <c r="HK59" i="7"/>
  <c r="HJ59" i="7"/>
  <c r="HI59" i="7"/>
  <c r="HH59" i="7"/>
  <c r="HG59" i="7"/>
  <c r="HF59" i="7"/>
  <c r="HE59" i="7"/>
  <c r="HD59" i="7"/>
  <c r="HC59" i="7"/>
  <c r="HB59" i="7"/>
  <c r="HA59" i="7"/>
  <c r="GZ59" i="7"/>
  <c r="GY59" i="7"/>
  <c r="GX59" i="7"/>
  <c r="GW59" i="7"/>
  <c r="GV59" i="7"/>
  <c r="GU59" i="7"/>
  <c r="GT59" i="7"/>
  <c r="GS59" i="7"/>
  <c r="GR59" i="7"/>
  <c r="GQ59" i="7"/>
  <c r="GP59" i="7"/>
  <c r="GO59" i="7"/>
  <c r="GN59" i="7"/>
  <c r="GM59" i="7"/>
  <c r="GL59" i="7"/>
  <c r="GK59" i="7"/>
  <c r="GJ59" i="7"/>
  <c r="GI59" i="7"/>
  <c r="GH59" i="7"/>
  <c r="GG59" i="7"/>
  <c r="GF59" i="7"/>
  <c r="GE59" i="7"/>
  <c r="GD59" i="7"/>
  <c r="GC59" i="7"/>
  <c r="GB59" i="7"/>
  <c r="GA59" i="7"/>
  <c r="FZ59" i="7"/>
  <c r="FY59" i="7"/>
  <c r="FX59" i="7"/>
  <c r="FW59" i="7"/>
  <c r="FV59" i="7"/>
  <c r="FU59" i="7"/>
  <c r="FT59" i="7"/>
  <c r="FS59" i="7"/>
  <c r="FR59" i="7"/>
  <c r="FQ59" i="7"/>
  <c r="FP59" i="7"/>
  <c r="FO59" i="7"/>
  <c r="FN59" i="7"/>
  <c r="FM59" i="7"/>
  <c r="FL59" i="7"/>
  <c r="FK59" i="7"/>
  <c r="FJ59" i="7"/>
  <c r="FI59" i="7"/>
  <c r="FH59" i="7"/>
  <c r="FG59" i="7"/>
  <c r="FF59" i="7"/>
  <c r="FE59" i="7"/>
  <c r="FD59" i="7"/>
  <c r="FC59" i="7"/>
  <c r="FB59" i="7"/>
  <c r="FA59" i="7"/>
  <c r="EZ59" i="7"/>
  <c r="EY59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EK59" i="7"/>
  <c r="EJ59" i="7"/>
  <c r="EI59" i="7"/>
  <c r="EH59" i="7"/>
  <c r="EG59" i="7"/>
  <c r="EF59" i="7"/>
  <c r="EE59" i="7"/>
  <c r="ED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L59" i="7"/>
  <c r="K59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A40" i="7"/>
  <c r="Z40" i="7"/>
  <c r="Y40" i="7"/>
  <c r="X40" i="7"/>
  <c r="X37" i="7" s="1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C37" i="7" s="1"/>
  <c r="B40" i="7"/>
  <c r="B37" i="7" s="1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F37" i="7" s="1"/>
  <c r="E39" i="7"/>
  <c r="D39" i="7"/>
  <c r="D37" i="7" s="1"/>
  <c r="C39" i="7"/>
  <c r="B39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K37" i="7" s="1"/>
  <c r="J38" i="7"/>
  <c r="J37" i="7" s="1"/>
  <c r="I38" i="7"/>
  <c r="H38" i="7"/>
  <c r="G38" i="7"/>
  <c r="F38" i="7"/>
  <c r="E38" i="7"/>
  <c r="D38" i="7"/>
  <c r="C38" i="7"/>
  <c r="B38" i="7"/>
  <c r="MP37" i="7"/>
  <c r="MO37" i="7"/>
  <c r="MN37" i="7"/>
  <c r="MM37" i="7"/>
  <c r="ML37" i="7"/>
  <c r="MK37" i="7"/>
  <c r="MJ37" i="7"/>
  <c r="MI37" i="7"/>
  <c r="MH37" i="7"/>
  <c r="MG37" i="7"/>
  <c r="MF37" i="7"/>
  <c r="ME37" i="7"/>
  <c r="MD37" i="7"/>
  <c r="MC37" i="7"/>
  <c r="MB37" i="7"/>
  <c r="MA37" i="7"/>
  <c r="LZ37" i="7"/>
  <c r="LY37" i="7"/>
  <c r="LX37" i="7"/>
  <c r="LW37" i="7"/>
  <c r="LV37" i="7"/>
  <c r="LU37" i="7"/>
  <c r="LT37" i="7"/>
  <c r="LS37" i="7"/>
  <c r="LR37" i="7"/>
  <c r="LQ37" i="7"/>
  <c r="LP37" i="7"/>
  <c r="LO37" i="7"/>
  <c r="LN37" i="7"/>
  <c r="LM37" i="7"/>
  <c r="LL37" i="7"/>
  <c r="LK37" i="7"/>
  <c r="LJ37" i="7"/>
  <c r="LI37" i="7"/>
  <c r="LH37" i="7"/>
  <c r="LG37" i="7"/>
  <c r="LF37" i="7"/>
  <c r="LE37" i="7"/>
  <c r="LD37" i="7"/>
  <c r="LC37" i="7"/>
  <c r="LB37" i="7"/>
  <c r="LA37" i="7"/>
  <c r="KZ37" i="7"/>
  <c r="KY37" i="7"/>
  <c r="KX37" i="7"/>
  <c r="KW37" i="7"/>
  <c r="KV37" i="7"/>
  <c r="KU37" i="7"/>
  <c r="KT37" i="7"/>
  <c r="KS37" i="7"/>
  <c r="KR37" i="7"/>
  <c r="KQ37" i="7"/>
  <c r="KP37" i="7"/>
  <c r="KO37" i="7"/>
  <c r="KN37" i="7"/>
  <c r="KM37" i="7"/>
  <c r="KL37" i="7"/>
  <c r="KK37" i="7"/>
  <c r="KJ37" i="7"/>
  <c r="KI37" i="7"/>
  <c r="KH37" i="7"/>
  <c r="KG37" i="7"/>
  <c r="KF37" i="7"/>
  <c r="KE37" i="7"/>
  <c r="KD37" i="7"/>
  <c r="KC37" i="7"/>
  <c r="KB37" i="7"/>
  <c r="KA37" i="7"/>
  <c r="JZ37" i="7"/>
  <c r="JY37" i="7"/>
  <c r="JX37" i="7"/>
  <c r="JW37" i="7"/>
  <c r="JV37" i="7"/>
  <c r="JU37" i="7"/>
  <c r="JT37" i="7"/>
  <c r="JS37" i="7"/>
  <c r="JR37" i="7"/>
  <c r="JQ37" i="7"/>
  <c r="JP37" i="7"/>
  <c r="JO37" i="7"/>
  <c r="JN37" i="7"/>
  <c r="JM37" i="7"/>
  <c r="JL37" i="7"/>
  <c r="JK37" i="7"/>
  <c r="JJ37" i="7"/>
  <c r="JI37" i="7"/>
  <c r="JH37" i="7"/>
  <c r="JG37" i="7"/>
  <c r="JF37" i="7"/>
  <c r="JE37" i="7"/>
  <c r="JD37" i="7"/>
  <c r="JC37" i="7"/>
  <c r="JB37" i="7"/>
  <c r="JA37" i="7"/>
  <c r="IZ37" i="7"/>
  <c r="IY37" i="7"/>
  <c r="IX37" i="7"/>
  <c r="IW37" i="7"/>
  <c r="IV37" i="7"/>
  <c r="IU37" i="7"/>
  <c r="IT37" i="7"/>
  <c r="IS37" i="7"/>
  <c r="IR37" i="7"/>
  <c r="IQ37" i="7"/>
  <c r="IP37" i="7"/>
  <c r="IO37" i="7"/>
  <c r="IN37" i="7"/>
  <c r="IM37" i="7"/>
  <c r="IL37" i="7"/>
  <c r="IK37" i="7"/>
  <c r="IJ37" i="7"/>
  <c r="II37" i="7"/>
  <c r="IH37" i="7"/>
  <c r="IG37" i="7"/>
  <c r="IF37" i="7"/>
  <c r="IE37" i="7"/>
  <c r="ID37" i="7"/>
  <c r="IC37" i="7"/>
  <c r="IB37" i="7"/>
  <c r="IA37" i="7"/>
  <c r="HZ37" i="7"/>
  <c r="HY37" i="7"/>
  <c r="HX37" i="7"/>
  <c r="HW37" i="7"/>
  <c r="HV37" i="7"/>
  <c r="HU37" i="7"/>
  <c r="HT37" i="7"/>
  <c r="HS37" i="7"/>
  <c r="HR37" i="7"/>
  <c r="HQ37" i="7"/>
  <c r="HP37" i="7"/>
  <c r="HO37" i="7"/>
  <c r="HN37" i="7"/>
  <c r="HM37" i="7"/>
  <c r="HL37" i="7"/>
  <c r="HK37" i="7"/>
  <c r="HJ37" i="7"/>
  <c r="HI37" i="7"/>
  <c r="HH37" i="7"/>
  <c r="HG37" i="7"/>
  <c r="HF37" i="7"/>
  <c r="HE37" i="7"/>
  <c r="HD37" i="7"/>
  <c r="HC37" i="7"/>
  <c r="HB37" i="7"/>
  <c r="HA37" i="7"/>
  <c r="GZ37" i="7"/>
  <c r="GY37" i="7"/>
  <c r="GX37" i="7"/>
  <c r="GW37" i="7"/>
  <c r="GV37" i="7"/>
  <c r="GU37" i="7"/>
  <c r="GT37" i="7"/>
  <c r="GS37" i="7"/>
  <c r="GR37" i="7"/>
  <c r="GQ37" i="7"/>
  <c r="GP37" i="7"/>
  <c r="GO37" i="7"/>
  <c r="GN37" i="7"/>
  <c r="GM37" i="7"/>
  <c r="GL37" i="7"/>
  <c r="GK37" i="7"/>
  <c r="GJ37" i="7"/>
  <c r="GI37" i="7"/>
  <c r="GH37" i="7"/>
  <c r="GG37" i="7"/>
  <c r="GF37" i="7"/>
  <c r="GE37" i="7"/>
  <c r="GD37" i="7"/>
  <c r="GC37" i="7"/>
  <c r="GB37" i="7"/>
  <c r="GA37" i="7"/>
  <c r="FZ37" i="7"/>
  <c r="FY37" i="7"/>
  <c r="FX37" i="7"/>
  <c r="FW37" i="7"/>
  <c r="FV37" i="7"/>
  <c r="FU37" i="7"/>
  <c r="FT37" i="7"/>
  <c r="FS37" i="7"/>
  <c r="FR37" i="7"/>
  <c r="FQ37" i="7"/>
  <c r="FP37" i="7"/>
  <c r="FO37" i="7"/>
  <c r="FN37" i="7"/>
  <c r="FM37" i="7"/>
  <c r="FL37" i="7"/>
  <c r="FK37" i="7"/>
  <c r="FJ37" i="7"/>
  <c r="FI37" i="7"/>
  <c r="FH37" i="7"/>
  <c r="FG37" i="7"/>
  <c r="FF37" i="7"/>
  <c r="FE37" i="7"/>
  <c r="FD37" i="7"/>
  <c r="FC37" i="7"/>
  <c r="FB37" i="7"/>
  <c r="FA37" i="7"/>
  <c r="EZ37" i="7"/>
  <c r="EY37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A9" i="7"/>
  <c r="Z9" i="7"/>
  <c r="Y9" i="7"/>
  <c r="X9" i="7"/>
  <c r="W9" i="7"/>
  <c r="W4" i="7" s="1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A8" i="7"/>
  <c r="AA4" i="7" s="1"/>
  <c r="Z8" i="7"/>
  <c r="Z4" i="7" s="1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D4" i="7" s="1"/>
  <c r="C8" i="7"/>
  <c r="B8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I4" i="7" s="1"/>
  <c r="H7" i="7"/>
  <c r="H4" i="7" s="1"/>
  <c r="G7" i="7"/>
  <c r="F7" i="7"/>
  <c r="E7" i="7"/>
  <c r="D7" i="7"/>
  <c r="C7" i="7"/>
  <c r="B7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M4" i="7" s="1"/>
  <c r="L6" i="7"/>
  <c r="L4" i="7" s="1"/>
  <c r="K6" i="7"/>
  <c r="J6" i="7"/>
  <c r="I6" i="7"/>
  <c r="H6" i="7"/>
  <c r="G6" i="7"/>
  <c r="F6" i="7"/>
  <c r="E6" i="7"/>
  <c r="D6" i="7"/>
  <c r="C6" i="7"/>
  <c r="B6" i="7"/>
  <c r="AA5" i="7"/>
  <c r="Z5" i="7"/>
  <c r="Y5" i="7"/>
  <c r="X5" i="7"/>
  <c r="X4" i="7" s="1"/>
  <c r="W5" i="7"/>
  <c r="V5" i="7"/>
  <c r="V4" i="7" s="1"/>
  <c r="U5" i="7"/>
  <c r="U4" i="7" s="1"/>
  <c r="T5" i="7"/>
  <c r="S5" i="7"/>
  <c r="R5" i="7"/>
  <c r="Q5" i="7"/>
  <c r="Q4" i="7" s="1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MP4" i="7"/>
  <c r="MO4" i="7"/>
  <c r="MN4" i="7"/>
  <c r="MM4" i="7"/>
  <c r="ML4" i="7"/>
  <c r="MK4" i="7"/>
  <c r="MJ4" i="7"/>
  <c r="MI4" i="7"/>
  <c r="MH4" i="7"/>
  <c r="MG4" i="7"/>
  <c r="MF4" i="7"/>
  <c r="ME4" i="7"/>
  <c r="MD4" i="7"/>
  <c r="MC4" i="7"/>
  <c r="MB4" i="7"/>
  <c r="MA4" i="7"/>
  <c r="LZ4" i="7"/>
  <c r="LY4" i="7"/>
  <c r="LX4" i="7"/>
  <c r="LW4" i="7"/>
  <c r="LV4" i="7"/>
  <c r="LU4" i="7"/>
  <c r="LT4" i="7"/>
  <c r="LS4" i="7"/>
  <c r="LR4" i="7"/>
  <c r="LQ4" i="7"/>
  <c r="LP4" i="7"/>
  <c r="LO4" i="7"/>
  <c r="LN4" i="7"/>
  <c r="LM4" i="7"/>
  <c r="LL4" i="7"/>
  <c r="LK4" i="7"/>
  <c r="LJ4" i="7"/>
  <c r="LI4" i="7"/>
  <c r="LH4" i="7"/>
  <c r="LG4" i="7"/>
  <c r="LF4" i="7"/>
  <c r="LE4" i="7"/>
  <c r="LD4" i="7"/>
  <c r="LC4" i="7"/>
  <c r="LB4" i="7"/>
  <c r="LA4" i="7"/>
  <c r="KZ4" i="7"/>
  <c r="KY4" i="7"/>
  <c r="KX4" i="7"/>
  <c r="KW4" i="7"/>
  <c r="KV4" i="7"/>
  <c r="KU4" i="7"/>
  <c r="KT4" i="7"/>
  <c r="KS4" i="7"/>
  <c r="KR4" i="7"/>
  <c r="KQ4" i="7"/>
  <c r="KP4" i="7"/>
  <c r="KO4" i="7"/>
  <c r="KN4" i="7"/>
  <c r="KM4" i="7"/>
  <c r="KL4" i="7"/>
  <c r="KK4" i="7"/>
  <c r="KJ4" i="7"/>
  <c r="KI4" i="7"/>
  <c r="KH4" i="7"/>
  <c r="KG4" i="7"/>
  <c r="KF4" i="7"/>
  <c r="KE4" i="7"/>
  <c r="KD4" i="7"/>
  <c r="KC4" i="7"/>
  <c r="KB4" i="7"/>
  <c r="KA4" i="7"/>
  <c r="JZ4" i="7"/>
  <c r="JY4" i="7"/>
  <c r="JX4" i="7"/>
  <c r="JW4" i="7"/>
  <c r="JV4" i="7"/>
  <c r="JU4" i="7"/>
  <c r="JT4" i="7"/>
  <c r="JS4" i="7"/>
  <c r="JR4" i="7"/>
  <c r="JQ4" i="7"/>
  <c r="JP4" i="7"/>
  <c r="JO4" i="7"/>
  <c r="JN4" i="7"/>
  <c r="JM4" i="7"/>
  <c r="JL4" i="7"/>
  <c r="JK4" i="7"/>
  <c r="JJ4" i="7"/>
  <c r="JI4" i="7"/>
  <c r="JH4" i="7"/>
  <c r="JG4" i="7"/>
  <c r="JF4" i="7"/>
  <c r="JE4" i="7"/>
  <c r="JD4" i="7"/>
  <c r="JC4" i="7"/>
  <c r="JB4" i="7"/>
  <c r="JA4" i="7"/>
  <c r="IZ4" i="7"/>
  <c r="IY4" i="7"/>
  <c r="IX4" i="7"/>
  <c r="IW4" i="7"/>
  <c r="IV4" i="7"/>
  <c r="IU4" i="7"/>
  <c r="IT4" i="7"/>
  <c r="IS4" i="7"/>
  <c r="IR4" i="7"/>
  <c r="IQ4" i="7"/>
  <c r="IP4" i="7"/>
  <c r="IO4" i="7"/>
  <c r="IN4" i="7"/>
  <c r="IM4" i="7"/>
  <c r="IL4" i="7"/>
  <c r="IK4" i="7"/>
  <c r="IJ4" i="7"/>
  <c r="II4" i="7"/>
  <c r="IH4" i="7"/>
  <c r="IG4" i="7"/>
  <c r="IF4" i="7"/>
  <c r="IE4" i="7"/>
  <c r="ID4" i="7"/>
  <c r="IC4" i="7"/>
  <c r="IB4" i="7"/>
  <c r="IA4" i="7"/>
  <c r="HZ4" i="7"/>
  <c r="HY4" i="7"/>
  <c r="HX4" i="7"/>
  <c r="HW4" i="7"/>
  <c r="HV4" i="7"/>
  <c r="HU4" i="7"/>
  <c r="HT4" i="7"/>
  <c r="HS4" i="7"/>
  <c r="HR4" i="7"/>
  <c r="HQ4" i="7"/>
  <c r="HP4" i="7"/>
  <c r="HO4" i="7"/>
  <c r="HN4" i="7"/>
  <c r="HM4" i="7"/>
  <c r="HL4" i="7"/>
  <c r="HK4" i="7"/>
  <c r="HJ4" i="7"/>
  <c r="HI4" i="7"/>
  <c r="HH4" i="7"/>
  <c r="HG4" i="7"/>
  <c r="HF4" i="7"/>
  <c r="HE4" i="7"/>
  <c r="HD4" i="7"/>
  <c r="HC4" i="7"/>
  <c r="HB4" i="7"/>
  <c r="HA4" i="7"/>
  <c r="GZ4" i="7"/>
  <c r="GY4" i="7"/>
  <c r="GX4" i="7"/>
  <c r="GW4" i="7"/>
  <c r="GV4" i="7"/>
  <c r="GU4" i="7"/>
  <c r="GT4" i="7"/>
  <c r="GS4" i="7"/>
  <c r="GR4" i="7"/>
  <c r="GQ4" i="7"/>
  <c r="GP4" i="7"/>
  <c r="GO4" i="7"/>
  <c r="GN4" i="7"/>
  <c r="GM4" i="7"/>
  <c r="GL4" i="7"/>
  <c r="GK4" i="7"/>
  <c r="GJ4" i="7"/>
  <c r="GI4" i="7"/>
  <c r="GH4" i="7"/>
  <c r="GG4" i="7"/>
  <c r="GF4" i="7"/>
  <c r="GE4" i="7"/>
  <c r="GD4" i="7"/>
  <c r="GC4" i="7"/>
  <c r="GB4" i="7"/>
  <c r="GA4" i="7"/>
  <c r="FZ4" i="7"/>
  <c r="FY4" i="7"/>
  <c r="FX4" i="7"/>
  <c r="FW4" i="7"/>
  <c r="FV4" i="7"/>
  <c r="FU4" i="7"/>
  <c r="FT4" i="7"/>
  <c r="FS4" i="7"/>
  <c r="FR4" i="7"/>
  <c r="FQ4" i="7"/>
  <c r="FP4" i="7"/>
  <c r="FO4" i="7"/>
  <c r="FN4" i="7"/>
  <c r="FM4" i="7"/>
  <c r="FL4" i="7"/>
  <c r="FK4" i="7"/>
  <c r="FJ4" i="7"/>
  <c r="FI4" i="7"/>
  <c r="FH4" i="7"/>
  <c r="FG4" i="7"/>
  <c r="FF4" i="7"/>
  <c r="FE4" i="7"/>
  <c r="FD4" i="7"/>
  <c r="FC4" i="7"/>
  <c r="FB4" i="7"/>
  <c r="FA4" i="7"/>
  <c r="EZ4" i="7"/>
  <c r="EY4" i="7"/>
  <c r="EX4" i="7"/>
  <c r="EW4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P4" i="7"/>
  <c r="O4" i="7"/>
  <c r="E4" i="7"/>
  <c r="B4" i="7"/>
  <c r="FT291" i="6"/>
  <c r="FS291" i="6"/>
  <c r="PW289" i="6"/>
  <c r="PW291" i="6" s="1"/>
  <c r="PV289" i="6"/>
  <c r="PV291" i="6" s="1"/>
  <c r="PU289" i="6"/>
  <c r="PU291" i="6" s="1"/>
  <c r="NB289" i="6"/>
  <c r="NB291" i="6" s="1"/>
  <c r="NA289" i="6"/>
  <c r="NA291" i="6" s="1"/>
  <c r="HF289" i="6"/>
  <c r="HF291" i="6" s="1"/>
  <c r="GH289" i="6"/>
  <c r="GH291" i="6" s="1"/>
  <c r="GG289" i="6"/>
  <c r="GG291" i="6" s="1"/>
  <c r="FW289" i="6"/>
  <c r="FW291" i="6" s="1"/>
  <c r="FT289" i="6"/>
  <c r="CI289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D287" i="6"/>
  <c r="C287" i="6"/>
  <c r="B287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K286" i="6"/>
  <c r="J286" i="6"/>
  <c r="I286" i="6"/>
  <c r="H286" i="6"/>
  <c r="G286" i="6"/>
  <c r="F286" i="6"/>
  <c r="E286" i="6"/>
  <c r="D286" i="6"/>
  <c r="C286" i="6"/>
  <c r="B286" i="6"/>
  <c r="AA285" i="6"/>
  <c r="Z285" i="6"/>
  <c r="Y285" i="6"/>
  <c r="X285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F285" i="6"/>
  <c r="E285" i="6"/>
  <c r="D285" i="6"/>
  <c r="C285" i="6"/>
  <c r="B285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G284" i="6"/>
  <c r="F284" i="6"/>
  <c r="E284" i="6"/>
  <c r="D284" i="6"/>
  <c r="C284" i="6"/>
  <c r="B284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D283" i="6"/>
  <c r="C283" i="6"/>
  <c r="B283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J282" i="6"/>
  <c r="I282" i="6"/>
  <c r="H282" i="6"/>
  <c r="G282" i="6"/>
  <c r="F282" i="6"/>
  <c r="E282" i="6"/>
  <c r="D282" i="6"/>
  <c r="C282" i="6"/>
  <c r="B282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F281" i="6"/>
  <c r="E281" i="6"/>
  <c r="D281" i="6"/>
  <c r="C281" i="6"/>
  <c r="B281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G280" i="6"/>
  <c r="F280" i="6"/>
  <c r="E280" i="6"/>
  <c r="D280" i="6"/>
  <c r="C280" i="6"/>
  <c r="B280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F279" i="6"/>
  <c r="E279" i="6"/>
  <c r="D279" i="6"/>
  <c r="C279" i="6"/>
  <c r="B279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G278" i="6"/>
  <c r="F278" i="6"/>
  <c r="E278" i="6"/>
  <c r="D278" i="6"/>
  <c r="C278" i="6"/>
  <c r="B278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F277" i="6"/>
  <c r="E277" i="6"/>
  <c r="D277" i="6"/>
  <c r="C277" i="6"/>
  <c r="B277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F276" i="6"/>
  <c r="E276" i="6"/>
  <c r="D276" i="6"/>
  <c r="C276" i="6"/>
  <c r="B276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D275" i="6"/>
  <c r="C275" i="6"/>
  <c r="B275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D274" i="6"/>
  <c r="C274" i="6"/>
  <c r="B274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D273" i="6"/>
  <c r="C273" i="6"/>
  <c r="B273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D272" i="6"/>
  <c r="C272" i="6"/>
  <c r="B272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B270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D269" i="6"/>
  <c r="C269" i="6"/>
  <c r="B269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F268" i="6"/>
  <c r="E268" i="6"/>
  <c r="D268" i="6"/>
  <c r="C268" i="6"/>
  <c r="B268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D266" i="6"/>
  <c r="C266" i="6"/>
  <c r="B266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D265" i="6"/>
  <c r="C265" i="6"/>
  <c r="B265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D264" i="6"/>
  <c r="C264" i="6"/>
  <c r="B264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F258" i="6"/>
  <c r="E258" i="6"/>
  <c r="D258" i="6"/>
  <c r="C258" i="6"/>
  <c r="B258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F257" i="6"/>
  <c r="E257" i="6"/>
  <c r="D257" i="6"/>
  <c r="C257" i="6"/>
  <c r="B257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F256" i="6"/>
  <c r="E256" i="6"/>
  <c r="D256" i="6"/>
  <c r="C256" i="6"/>
  <c r="B256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F255" i="6"/>
  <c r="E255" i="6"/>
  <c r="D255" i="6"/>
  <c r="C255" i="6"/>
  <c r="B255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F254" i="6"/>
  <c r="E254" i="6"/>
  <c r="D254" i="6"/>
  <c r="C254" i="6"/>
  <c r="B254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D253" i="6"/>
  <c r="C253" i="6"/>
  <c r="B253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D252" i="6"/>
  <c r="C252" i="6"/>
  <c r="B252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D251" i="6"/>
  <c r="C251" i="6"/>
  <c r="B251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D250" i="6"/>
  <c r="C250" i="6"/>
  <c r="B250" i="6"/>
  <c r="AA249" i="6"/>
  <c r="Z249" i="6"/>
  <c r="Y249" i="6"/>
  <c r="X249" i="6"/>
  <c r="W249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F249" i="6"/>
  <c r="E249" i="6"/>
  <c r="D249" i="6"/>
  <c r="C249" i="6"/>
  <c r="B249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F248" i="6"/>
  <c r="E248" i="6"/>
  <c r="D248" i="6"/>
  <c r="C248" i="6"/>
  <c r="B248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C247" i="6"/>
  <c r="B247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G246" i="6"/>
  <c r="F246" i="6"/>
  <c r="E246" i="6"/>
  <c r="D246" i="6"/>
  <c r="C246" i="6"/>
  <c r="B246" i="6"/>
  <c r="AA245" i="6"/>
  <c r="Z245" i="6"/>
  <c r="Y245" i="6"/>
  <c r="X245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F245" i="6"/>
  <c r="E245" i="6"/>
  <c r="D245" i="6"/>
  <c r="C245" i="6"/>
  <c r="B245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D243" i="6"/>
  <c r="C243" i="6"/>
  <c r="B243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C242" i="6"/>
  <c r="B242" i="6"/>
  <c r="AA241" i="6"/>
  <c r="Z241" i="6"/>
  <c r="Y241" i="6"/>
  <c r="X241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F241" i="6"/>
  <c r="E241" i="6"/>
  <c r="D241" i="6"/>
  <c r="C241" i="6"/>
  <c r="B241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F240" i="6"/>
  <c r="E240" i="6"/>
  <c r="D240" i="6"/>
  <c r="C240" i="6"/>
  <c r="B240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D239" i="6"/>
  <c r="C239" i="6"/>
  <c r="B239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D231" i="6" s="1"/>
  <c r="C236" i="6"/>
  <c r="B236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C233" i="6"/>
  <c r="B233" i="6"/>
  <c r="AA232" i="6"/>
  <c r="AA231" i="6" s="1"/>
  <c r="Z232" i="6"/>
  <c r="Y232" i="6"/>
  <c r="X232" i="6"/>
  <c r="X231" i="6" s="1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E231" i="6" s="1"/>
  <c r="D232" i="6"/>
  <c r="C232" i="6"/>
  <c r="B232" i="6"/>
  <c r="B231" i="6" s="1"/>
  <c r="SY231" i="6"/>
  <c r="SX231" i="6"/>
  <c r="SW231" i="6"/>
  <c r="SV231" i="6"/>
  <c r="SU231" i="6"/>
  <c r="ST231" i="6"/>
  <c r="SS231" i="6"/>
  <c r="SR231" i="6"/>
  <c r="SQ231" i="6"/>
  <c r="SP231" i="6"/>
  <c r="SO231" i="6"/>
  <c r="SN231" i="6"/>
  <c r="SM231" i="6"/>
  <c r="SL231" i="6"/>
  <c r="SK231" i="6"/>
  <c r="SJ231" i="6"/>
  <c r="SI231" i="6"/>
  <c r="SH231" i="6"/>
  <c r="SG231" i="6"/>
  <c r="SF231" i="6"/>
  <c r="SE231" i="6"/>
  <c r="SD231" i="6"/>
  <c r="SC231" i="6"/>
  <c r="SB231" i="6"/>
  <c r="SA231" i="6"/>
  <c r="RZ231" i="6"/>
  <c r="RY231" i="6"/>
  <c r="RX231" i="6"/>
  <c r="RW231" i="6"/>
  <c r="RV231" i="6"/>
  <c r="RU231" i="6"/>
  <c r="RT231" i="6"/>
  <c r="RS231" i="6"/>
  <c r="RR231" i="6"/>
  <c r="RQ231" i="6"/>
  <c r="RP231" i="6"/>
  <c r="RO231" i="6"/>
  <c r="RN231" i="6"/>
  <c r="RM231" i="6"/>
  <c r="RL231" i="6"/>
  <c r="RK231" i="6"/>
  <c r="RJ231" i="6"/>
  <c r="RI231" i="6"/>
  <c r="RH231" i="6"/>
  <c r="RG231" i="6"/>
  <c r="RF231" i="6"/>
  <c r="RE231" i="6"/>
  <c r="RD231" i="6"/>
  <c r="RC231" i="6"/>
  <c r="RB231" i="6"/>
  <c r="RA231" i="6"/>
  <c r="QZ231" i="6"/>
  <c r="QY231" i="6"/>
  <c r="QX231" i="6"/>
  <c r="QW231" i="6"/>
  <c r="QV231" i="6"/>
  <c r="QU231" i="6"/>
  <c r="QT231" i="6"/>
  <c r="QS231" i="6"/>
  <c r="QR231" i="6"/>
  <c r="QQ231" i="6"/>
  <c r="QP231" i="6"/>
  <c r="QO231" i="6"/>
  <c r="QN231" i="6"/>
  <c r="QM231" i="6"/>
  <c r="QL231" i="6"/>
  <c r="QK231" i="6"/>
  <c r="QJ231" i="6"/>
  <c r="QI231" i="6"/>
  <c r="QH231" i="6"/>
  <c r="QG231" i="6"/>
  <c r="QF231" i="6"/>
  <c r="QE231" i="6"/>
  <c r="QD231" i="6"/>
  <c r="QC231" i="6"/>
  <c r="QB231" i="6"/>
  <c r="QA231" i="6"/>
  <c r="PZ231" i="6"/>
  <c r="PY231" i="6"/>
  <c r="PX231" i="6"/>
  <c r="PW231" i="6"/>
  <c r="PV231" i="6"/>
  <c r="PU231" i="6"/>
  <c r="PT231" i="6"/>
  <c r="PS231" i="6"/>
  <c r="PR231" i="6"/>
  <c r="PQ231" i="6"/>
  <c r="PP231" i="6"/>
  <c r="PO231" i="6"/>
  <c r="PN231" i="6"/>
  <c r="PM231" i="6"/>
  <c r="PL231" i="6"/>
  <c r="PK231" i="6"/>
  <c r="PJ231" i="6"/>
  <c r="PI231" i="6"/>
  <c r="PH231" i="6"/>
  <c r="PG231" i="6"/>
  <c r="PF231" i="6"/>
  <c r="PE231" i="6"/>
  <c r="PD231" i="6"/>
  <c r="PC231" i="6"/>
  <c r="PB231" i="6"/>
  <c r="PA231" i="6"/>
  <c r="OZ231" i="6"/>
  <c r="OY231" i="6"/>
  <c r="OX231" i="6"/>
  <c r="OW231" i="6"/>
  <c r="OV231" i="6"/>
  <c r="OU231" i="6"/>
  <c r="OT231" i="6"/>
  <c r="OS231" i="6"/>
  <c r="OR231" i="6"/>
  <c r="OQ231" i="6"/>
  <c r="OP231" i="6"/>
  <c r="OO231" i="6"/>
  <c r="ON231" i="6"/>
  <c r="OM231" i="6"/>
  <c r="OL231" i="6"/>
  <c r="OK231" i="6"/>
  <c r="OJ231" i="6"/>
  <c r="OI231" i="6"/>
  <c r="OH231" i="6"/>
  <c r="OG231" i="6"/>
  <c r="OF231" i="6"/>
  <c r="OE231" i="6"/>
  <c r="OD231" i="6"/>
  <c r="OC231" i="6"/>
  <c r="OB231" i="6"/>
  <c r="OA231" i="6"/>
  <c r="NZ231" i="6"/>
  <c r="NY231" i="6"/>
  <c r="NX231" i="6"/>
  <c r="NW231" i="6"/>
  <c r="NV231" i="6"/>
  <c r="NU231" i="6"/>
  <c r="NT231" i="6"/>
  <c r="NS231" i="6"/>
  <c r="NR231" i="6"/>
  <c r="NQ231" i="6"/>
  <c r="NP231" i="6"/>
  <c r="NO231" i="6"/>
  <c r="NN231" i="6"/>
  <c r="NM231" i="6"/>
  <c r="NL231" i="6"/>
  <c r="NK231" i="6"/>
  <c r="NJ231" i="6"/>
  <c r="NI231" i="6"/>
  <c r="NH231" i="6"/>
  <c r="NG231" i="6"/>
  <c r="NF231" i="6"/>
  <c r="NE231" i="6"/>
  <c r="ND231" i="6"/>
  <c r="NC231" i="6"/>
  <c r="NB231" i="6"/>
  <c r="NA231" i="6"/>
  <c r="MZ231" i="6"/>
  <c r="MY231" i="6"/>
  <c r="MX231" i="6"/>
  <c r="MW231" i="6"/>
  <c r="MV231" i="6"/>
  <c r="MU231" i="6"/>
  <c r="MT231" i="6"/>
  <c r="MS231" i="6"/>
  <c r="MR231" i="6"/>
  <c r="MQ231" i="6"/>
  <c r="MP231" i="6"/>
  <c r="MO231" i="6"/>
  <c r="MN231" i="6"/>
  <c r="MM231" i="6"/>
  <c r="ML231" i="6"/>
  <c r="MK231" i="6"/>
  <c r="MJ231" i="6"/>
  <c r="MI231" i="6"/>
  <c r="MH231" i="6"/>
  <c r="MG231" i="6"/>
  <c r="MF231" i="6"/>
  <c r="ME231" i="6"/>
  <c r="MD231" i="6"/>
  <c r="MC231" i="6"/>
  <c r="MB231" i="6"/>
  <c r="MA231" i="6"/>
  <c r="LZ231" i="6"/>
  <c r="LY231" i="6"/>
  <c r="LX231" i="6"/>
  <c r="LW231" i="6"/>
  <c r="LV231" i="6"/>
  <c r="LU231" i="6"/>
  <c r="LT231" i="6"/>
  <c r="LS231" i="6"/>
  <c r="LR231" i="6"/>
  <c r="LQ231" i="6"/>
  <c r="LP231" i="6"/>
  <c r="LO231" i="6"/>
  <c r="LN231" i="6"/>
  <c r="LM231" i="6"/>
  <c r="LL231" i="6"/>
  <c r="LK231" i="6"/>
  <c r="LJ231" i="6"/>
  <c r="LI231" i="6"/>
  <c r="LH231" i="6"/>
  <c r="LG231" i="6"/>
  <c r="LF231" i="6"/>
  <c r="LE231" i="6"/>
  <c r="LD231" i="6"/>
  <c r="LC231" i="6"/>
  <c r="LB231" i="6"/>
  <c r="LA231" i="6"/>
  <c r="KZ231" i="6"/>
  <c r="KY231" i="6"/>
  <c r="KX231" i="6"/>
  <c r="KW231" i="6"/>
  <c r="KV231" i="6"/>
  <c r="KU231" i="6"/>
  <c r="KT231" i="6"/>
  <c r="KS231" i="6"/>
  <c r="KR231" i="6"/>
  <c r="KQ231" i="6"/>
  <c r="KP231" i="6"/>
  <c r="KO231" i="6"/>
  <c r="KN231" i="6"/>
  <c r="KM231" i="6"/>
  <c r="KL231" i="6"/>
  <c r="KK231" i="6"/>
  <c r="KJ231" i="6"/>
  <c r="KI231" i="6"/>
  <c r="KH231" i="6"/>
  <c r="KG231" i="6"/>
  <c r="KF231" i="6"/>
  <c r="KE231" i="6"/>
  <c r="KD231" i="6"/>
  <c r="KC231" i="6"/>
  <c r="KB231" i="6"/>
  <c r="KA231" i="6"/>
  <c r="JZ231" i="6"/>
  <c r="JY231" i="6"/>
  <c r="JX231" i="6"/>
  <c r="JW231" i="6"/>
  <c r="JV231" i="6"/>
  <c r="JU231" i="6"/>
  <c r="JT231" i="6"/>
  <c r="JS231" i="6"/>
  <c r="JR231" i="6"/>
  <c r="JQ231" i="6"/>
  <c r="JP231" i="6"/>
  <c r="JO231" i="6"/>
  <c r="JN231" i="6"/>
  <c r="JM231" i="6"/>
  <c r="JL231" i="6"/>
  <c r="JK231" i="6"/>
  <c r="JJ231" i="6"/>
  <c r="JI231" i="6"/>
  <c r="JH231" i="6"/>
  <c r="JG231" i="6"/>
  <c r="JF231" i="6"/>
  <c r="JE231" i="6"/>
  <c r="JD231" i="6"/>
  <c r="JC231" i="6"/>
  <c r="JB231" i="6"/>
  <c r="JA231" i="6"/>
  <c r="IZ231" i="6"/>
  <c r="IY231" i="6"/>
  <c r="IX231" i="6"/>
  <c r="IW231" i="6"/>
  <c r="IV231" i="6"/>
  <c r="IU231" i="6"/>
  <c r="IT231" i="6"/>
  <c r="IS231" i="6"/>
  <c r="IR231" i="6"/>
  <c r="IQ231" i="6"/>
  <c r="IP231" i="6"/>
  <c r="IO231" i="6"/>
  <c r="IN231" i="6"/>
  <c r="IM231" i="6"/>
  <c r="IL231" i="6"/>
  <c r="IK231" i="6"/>
  <c r="IJ231" i="6"/>
  <c r="II231" i="6"/>
  <c r="IH231" i="6"/>
  <c r="IG231" i="6"/>
  <c r="IF231" i="6"/>
  <c r="IE231" i="6"/>
  <c r="ID231" i="6"/>
  <c r="IC231" i="6"/>
  <c r="IB231" i="6"/>
  <c r="IA231" i="6"/>
  <c r="HZ231" i="6"/>
  <c r="HY231" i="6"/>
  <c r="HX231" i="6"/>
  <c r="HW231" i="6"/>
  <c r="HV231" i="6"/>
  <c r="HU231" i="6"/>
  <c r="HT231" i="6"/>
  <c r="HS231" i="6"/>
  <c r="HR231" i="6"/>
  <c r="HQ231" i="6"/>
  <c r="HP231" i="6"/>
  <c r="HO231" i="6"/>
  <c r="HN231" i="6"/>
  <c r="HM231" i="6"/>
  <c r="HL231" i="6"/>
  <c r="HK231" i="6"/>
  <c r="HJ231" i="6"/>
  <c r="HI231" i="6"/>
  <c r="HH231" i="6"/>
  <c r="HG231" i="6"/>
  <c r="HF231" i="6"/>
  <c r="HE231" i="6"/>
  <c r="HD231" i="6"/>
  <c r="HC231" i="6"/>
  <c r="HB231" i="6"/>
  <c r="HA231" i="6"/>
  <c r="GZ231" i="6"/>
  <c r="GY231" i="6"/>
  <c r="GX231" i="6"/>
  <c r="GW231" i="6"/>
  <c r="GV231" i="6"/>
  <c r="GU231" i="6"/>
  <c r="GT231" i="6"/>
  <c r="GS231" i="6"/>
  <c r="GR231" i="6"/>
  <c r="GQ231" i="6"/>
  <c r="GP231" i="6"/>
  <c r="GO231" i="6"/>
  <c r="GN231" i="6"/>
  <c r="GM231" i="6"/>
  <c r="GL231" i="6"/>
  <c r="GK231" i="6"/>
  <c r="GJ231" i="6"/>
  <c r="GI231" i="6"/>
  <c r="GH231" i="6"/>
  <c r="GG231" i="6"/>
  <c r="GF231" i="6"/>
  <c r="GE231" i="6"/>
  <c r="GD231" i="6"/>
  <c r="GC231" i="6"/>
  <c r="GB231" i="6"/>
  <c r="GA231" i="6"/>
  <c r="FZ231" i="6"/>
  <c r="FY231" i="6"/>
  <c r="FX231" i="6"/>
  <c r="FW231" i="6"/>
  <c r="FV231" i="6"/>
  <c r="FU231" i="6"/>
  <c r="FT231" i="6"/>
  <c r="FS231" i="6"/>
  <c r="FR231" i="6"/>
  <c r="FQ231" i="6"/>
  <c r="FP231" i="6"/>
  <c r="FO231" i="6"/>
  <c r="FN231" i="6"/>
  <c r="FM231" i="6"/>
  <c r="FL231" i="6"/>
  <c r="FK231" i="6"/>
  <c r="FJ231" i="6"/>
  <c r="FI231" i="6"/>
  <c r="FH231" i="6"/>
  <c r="FG231" i="6"/>
  <c r="FF231" i="6"/>
  <c r="FE231" i="6"/>
  <c r="FD231" i="6"/>
  <c r="FC231" i="6"/>
  <c r="FB231" i="6"/>
  <c r="FA231" i="6"/>
  <c r="EZ231" i="6"/>
  <c r="EY231" i="6"/>
  <c r="EX231" i="6"/>
  <c r="EW231" i="6"/>
  <c r="EV231" i="6"/>
  <c r="EU231" i="6"/>
  <c r="ET231" i="6"/>
  <c r="ES231" i="6"/>
  <c r="ER231" i="6"/>
  <c r="EQ231" i="6"/>
  <c r="EP231" i="6"/>
  <c r="EO231" i="6"/>
  <c r="EN231" i="6"/>
  <c r="EM231" i="6"/>
  <c r="EL231" i="6"/>
  <c r="EK231" i="6"/>
  <c r="EJ231" i="6"/>
  <c r="EI231" i="6"/>
  <c r="EH231" i="6"/>
  <c r="EG231" i="6"/>
  <c r="EF231" i="6"/>
  <c r="EE231" i="6"/>
  <c r="ED231" i="6"/>
  <c r="EC231" i="6"/>
  <c r="EB231" i="6"/>
  <c r="EA231" i="6"/>
  <c r="DZ231" i="6"/>
  <c r="DY231" i="6"/>
  <c r="DX231" i="6"/>
  <c r="DW231" i="6"/>
  <c r="DV231" i="6"/>
  <c r="DU231" i="6"/>
  <c r="DT231" i="6"/>
  <c r="DS231" i="6"/>
  <c r="DR231" i="6"/>
  <c r="DQ231" i="6"/>
  <c r="DP231" i="6"/>
  <c r="DO231" i="6"/>
  <c r="DN231" i="6"/>
  <c r="DM231" i="6"/>
  <c r="DL231" i="6"/>
  <c r="DK231" i="6"/>
  <c r="DJ231" i="6"/>
  <c r="DI231" i="6"/>
  <c r="DH231" i="6"/>
  <c r="DG231" i="6"/>
  <c r="DF231" i="6"/>
  <c r="DE231" i="6"/>
  <c r="DD231" i="6"/>
  <c r="DC231" i="6"/>
  <c r="DB231" i="6"/>
  <c r="DA231" i="6"/>
  <c r="CZ231" i="6"/>
  <c r="CY231" i="6"/>
  <c r="CX231" i="6"/>
  <c r="CW231" i="6"/>
  <c r="CV231" i="6"/>
  <c r="CU231" i="6"/>
  <c r="CT231" i="6"/>
  <c r="CS231" i="6"/>
  <c r="CR231" i="6"/>
  <c r="CQ231" i="6"/>
  <c r="CP231" i="6"/>
  <c r="CO231" i="6"/>
  <c r="CN231" i="6"/>
  <c r="CM231" i="6"/>
  <c r="CL231" i="6"/>
  <c r="CK231" i="6"/>
  <c r="CJ231" i="6"/>
  <c r="CI231" i="6"/>
  <c r="CH231" i="6"/>
  <c r="CG231" i="6"/>
  <c r="CF231" i="6"/>
  <c r="CE231" i="6"/>
  <c r="CD231" i="6"/>
  <c r="CC231" i="6"/>
  <c r="CB231" i="6"/>
  <c r="CA231" i="6"/>
  <c r="BZ231" i="6"/>
  <c r="BY231" i="6"/>
  <c r="BX231" i="6"/>
  <c r="BW231" i="6"/>
  <c r="BV231" i="6"/>
  <c r="BU231" i="6"/>
  <c r="BT231" i="6"/>
  <c r="BS231" i="6"/>
  <c r="BR231" i="6"/>
  <c r="BQ231" i="6"/>
  <c r="BP231" i="6"/>
  <c r="BO231" i="6"/>
  <c r="BN231" i="6"/>
  <c r="BM231" i="6"/>
  <c r="BL231" i="6"/>
  <c r="BK231" i="6"/>
  <c r="BJ231" i="6"/>
  <c r="BI231" i="6"/>
  <c r="BH231" i="6"/>
  <c r="BG231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AE231" i="6"/>
  <c r="AD231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D229" i="6"/>
  <c r="C229" i="6"/>
  <c r="B229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C228" i="6"/>
  <c r="B228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C226" i="6"/>
  <c r="B226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C225" i="6"/>
  <c r="B225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B223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C222" i="6"/>
  <c r="B222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C221" i="6"/>
  <c r="B221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B220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B219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B214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B213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C212" i="6"/>
  <c r="B212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C211" i="6"/>
  <c r="B211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C210" i="6"/>
  <c r="B210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C206" i="6"/>
  <c r="B206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C205" i="6"/>
  <c r="B205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C204" i="6"/>
  <c r="B204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B203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C202" i="6"/>
  <c r="B202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C201" i="6"/>
  <c r="B201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C200" i="6"/>
  <c r="B200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C190" i="6"/>
  <c r="B190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C186" i="6"/>
  <c r="B186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AA165" i="6"/>
  <c r="Z165" i="6"/>
  <c r="Y165" i="6"/>
  <c r="Y164" i="6" s="1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K164" i="6" s="1"/>
  <c r="J165" i="6"/>
  <c r="I165" i="6"/>
  <c r="H165" i="6"/>
  <c r="H164" i="6" s="1"/>
  <c r="G165" i="6"/>
  <c r="F165" i="6"/>
  <c r="E165" i="6"/>
  <c r="D165" i="6"/>
  <c r="C165" i="6"/>
  <c r="C164" i="6" s="1"/>
  <c r="B165" i="6"/>
  <c r="SY164" i="6"/>
  <c r="SX164" i="6"/>
  <c r="SW164" i="6"/>
  <c r="SV164" i="6"/>
  <c r="SU164" i="6"/>
  <c r="ST164" i="6"/>
  <c r="SS164" i="6"/>
  <c r="SR164" i="6"/>
  <c r="SQ164" i="6"/>
  <c r="SP164" i="6"/>
  <c r="SO164" i="6"/>
  <c r="SN164" i="6"/>
  <c r="SM164" i="6"/>
  <c r="SL164" i="6"/>
  <c r="SK164" i="6"/>
  <c r="SJ164" i="6"/>
  <c r="SI164" i="6"/>
  <c r="SH164" i="6"/>
  <c r="SG164" i="6"/>
  <c r="SF164" i="6"/>
  <c r="SE164" i="6"/>
  <c r="SD164" i="6"/>
  <c r="SC164" i="6"/>
  <c r="SB164" i="6"/>
  <c r="SA164" i="6"/>
  <c r="RZ164" i="6"/>
  <c r="RY164" i="6"/>
  <c r="RX164" i="6"/>
  <c r="RW164" i="6"/>
  <c r="RV164" i="6"/>
  <c r="RU164" i="6"/>
  <c r="RT164" i="6"/>
  <c r="RS164" i="6"/>
  <c r="RR164" i="6"/>
  <c r="RQ164" i="6"/>
  <c r="RP164" i="6"/>
  <c r="RO164" i="6"/>
  <c r="RN164" i="6"/>
  <c r="RM164" i="6"/>
  <c r="RL164" i="6"/>
  <c r="RK164" i="6"/>
  <c r="RJ164" i="6"/>
  <c r="RI164" i="6"/>
  <c r="RH164" i="6"/>
  <c r="RG164" i="6"/>
  <c r="RF164" i="6"/>
  <c r="RE164" i="6"/>
  <c r="RD164" i="6"/>
  <c r="RC164" i="6"/>
  <c r="RB164" i="6"/>
  <c r="RA164" i="6"/>
  <c r="QZ164" i="6"/>
  <c r="QY164" i="6"/>
  <c r="QX164" i="6"/>
  <c r="QW164" i="6"/>
  <c r="QV164" i="6"/>
  <c r="QU164" i="6"/>
  <c r="QT164" i="6"/>
  <c r="QS164" i="6"/>
  <c r="QR164" i="6"/>
  <c r="QQ164" i="6"/>
  <c r="QP164" i="6"/>
  <c r="QO164" i="6"/>
  <c r="QN164" i="6"/>
  <c r="QM164" i="6"/>
  <c r="QL164" i="6"/>
  <c r="QK164" i="6"/>
  <c r="QJ164" i="6"/>
  <c r="QI164" i="6"/>
  <c r="QH164" i="6"/>
  <c r="QG164" i="6"/>
  <c r="QF164" i="6"/>
  <c r="QE164" i="6"/>
  <c r="QD164" i="6"/>
  <c r="QC164" i="6"/>
  <c r="QB164" i="6"/>
  <c r="QA164" i="6"/>
  <c r="PZ164" i="6"/>
  <c r="PY164" i="6"/>
  <c r="PX164" i="6"/>
  <c r="PW164" i="6"/>
  <c r="PV164" i="6"/>
  <c r="PU164" i="6"/>
  <c r="PT164" i="6"/>
  <c r="PS164" i="6"/>
  <c r="PR164" i="6"/>
  <c r="PQ164" i="6"/>
  <c r="PP164" i="6"/>
  <c r="PO164" i="6"/>
  <c r="PN164" i="6"/>
  <c r="PM164" i="6"/>
  <c r="PL164" i="6"/>
  <c r="PK164" i="6"/>
  <c r="PJ164" i="6"/>
  <c r="PI164" i="6"/>
  <c r="PH164" i="6"/>
  <c r="PG164" i="6"/>
  <c r="PF164" i="6"/>
  <c r="PE164" i="6"/>
  <c r="PD164" i="6"/>
  <c r="PC164" i="6"/>
  <c r="PB164" i="6"/>
  <c r="PA164" i="6"/>
  <c r="OZ164" i="6"/>
  <c r="OY164" i="6"/>
  <c r="OX164" i="6"/>
  <c r="OW164" i="6"/>
  <c r="OV164" i="6"/>
  <c r="OU164" i="6"/>
  <c r="OT164" i="6"/>
  <c r="OS164" i="6"/>
  <c r="OR164" i="6"/>
  <c r="OQ164" i="6"/>
  <c r="OP164" i="6"/>
  <c r="OO164" i="6"/>
  <c r="ON164" i="6"/>
  <c r="OM164" i="6"/>
  <c r="OL164" i="6"/>
  <c r="OK164" i="6"/>
  <c r="OJ164" i="6"/>
  <c r="OI164" i="6"/>
  <c r="OH164" i="6"/>
  <c r="OG164" i="6"/>
  <c r="OF164" i="6"/>
  <c r="OE164" i="6"/>
  <c r="OD164" i="6"/>
  <c r="OC164" i="6"/>
  <c r="OB164" i="6"/>
  <c r="OA164" i="6"/>
  <c r="NZ164" i="6"/>
  <c r="NY164" i="6"/>
  <c r="NX164" i="6"/>
  <c r="NW164" i="6"/>
  <c r="NV164" i="6"/>
  <c r="NU164" i="6"/>
  <c r="NT164" i="6"/>
  <c r="NS164" i="6"/>
  <c r="NR164" i="6"/>
  <c r="NQ164" i="6"/>
  <c r="NP164" i="6"/>
  <c r="NO164" i="6"/>
  <c r="NN164" i="6"/>
  <c r="NM164" i="6"/>
  <c r="NL164" i="6"/>
  <c r="NK164" i="6"/>
  <c r="NJ164" i="6"/>
  <c r="NI164" i="6"/>
  <c r="NH164" i="6"/>
  <c r="NG164" i="6"/>
  <c r="NF164" i="6"/>
  <c r="NE164" i="6"/>
  <c r="ND164" i="6"/>
  <c r="NC164" i="6"/>
  <c r="NB164" i="6"/>
  <c r="NA164" i="6"/>
  <c r="MZ164" i="6"/>
  <c r="MY164" i="6"/>
  <c r="MX164" i="6"/>
  <c r="MW164" i="6"/>
  <c r="MV164" i="6"/>
  <c r="MU164" i="6"/>
  <c r="MT164" i="6"/>
  <c r="MS164" i="6"/>
  <c r="MR164" i="6"/>
  <c r="MQ164" i="6"/>
  <c r="MP164" i="6"/>
  <c r="MO164" i="6"/>
  <c r="MN164" i="6"/>
  <c r="MM164" i="6"/>
  <c r="ML164" i="6"/>
  <c r="MK164" i="6"/>
  <c r="MJ164" i="6"/>
  <c r="MI164" i="6"/>
  <c r="MH164" i="6"/>
  <c r="MG164" i="6"/>
  <c r="MF164" i="6"/>
  <c r="ME164" i="6"/>
  <c r="MD164" i="6"/>
  <c r="MC164" i="6"/>
  <c r="MB164" i="6"/>
  <c r="MA164" i="6"/>
  <c r="LZ164" i="6"/>
  <c r="LY164" i="6"/>
  <c r="LX164" i="6"/>
  <c r="LW164" i="6"/>
  <c r="LV164" i="6"/>
  <c r="LU164" i="6"/>
  <c r="LT164" i="6"/>
  <c r="LS164" i="6"/>
  <c r="LR164" i="6"/>
  <c r="LQ164" i="6"/>
  <c r="LP164" i="6"/>
  <c r="LO164" i="6"/>
  <c r="LN164" i="6"/>
  <c r="LM164" i="6"/>
  <c r="LL164" i="6"/>
  <c r="LK164" i="6"/>
  <c r="LJ164" i="6"/>
  <c r="LI164" i="6"/>
  <c r="LH164" i="6"/>
  <c r="LG164" i="6"/>
  <c r="LF164" i="6"/>
  <c r="LE164" i="6"/>
  <c r="LD164" i="6"/>
  <c r="LC164" i="6"/>
  <c r="LB164" i="6"/>
  <c r="LA164" i="6"/>
  <c r="KZ164" i="6"/>
  <c r="KY164" i="6"/>
  <c r="KX164" i="6"/>
  <c r="KW164" i="6"/>
  <c r="KV164" i="6"/>
  <c r="KU164" i="6"/>
  <c r="KT164" i="6"/>
  <c r="KS164" i="6"/>
  <c r="KR164" i="6"/>
  <c r="KQ164" i="6"/>
  <c r="KP164" i="6"/>
  <c r="KO164" i="6"/>
  <c r="KN164" i="6"/>
  <c r="KM164" i="6"/>
  <c r="KL164" i="6"/>
  <c r="KK164" i="6"/>
  <c r="KJ164" i="6"/>
  <c r="KI164" i="6"/>
  <c r="KH164" i="6"/>
  <c r="KG164" i="6"/>
  <c r="KF164" i="6"/>
  <c r="KE164" i="6"/>
  <c r="KD164" i="6"/>
  <c r="KC164" i="6"/>
  <c r="KB164" i="6"/>
  <c r="KA164" i="6"/>
  <c r="JZ164" i="6"/>
  <c r="JY164" i="6"/>
  <c r="JX164" i="6"/>
  <c r="JW164" i="6"/>
  <c r="JV164" i="6"/>
  <c r="JU164" i="6"/>
  <c r="JT164" i="6"/>
  <c r="JS164" i="6"/>
  <c r="JR164" i="6"/>
  <c r="JQ164" i="6"/>
  <c r="JP164" i="6"/>
  <c r="JO164" i="6"/>
  <c r="JN164" i="6"/>
  <c r="JM164" i="6"/>
  <c r="JL164" i="6"/>
  <c r="JK164" i="6"/>
  <c r="JJ164" i="6"/>
  <c r="JI164" i="6"/>
  <c r="JH164" i="6"/>
  <c r="JG164" i="6"/>
  <c r="JF164" i="6"/>
  <c r="JE164" i="6"/>
  <c r="JD164" i="6"/>
  <c r="JC164" i="6"/>
  <c r="JB164" i="6"/>
  <c r="JA164" i="6"/>
  <c r="IZ164" i="6"/>
  <c r="IY164" i="6"/>
  <c r="IX164" i="6"/>
  <c r="IW164" i="6"/>
  <c r="IV164" i="6"/>
  <c r="IU164" i="6"/>
  <c r="IT164" i="6"/>
  <c r="IS164" i="6"/>
  <c r="IR164" i="6"/>
  <c r="IQ164" i="6"/>
  <c r="IP164" i="6"/>
  <c r="IO164" i="6"/>
  <c r="IN164" i="6"/>
  <c r="IM164" i="6"/>
  <c r="IL164" i="6"/>
  <c r="IK164" i="6"/>
  <c r="IJ164" i="6"/>
  <c r="II164" i="6"/>
  <c r="IH164" i="6"/>
  <c r="IG164" i="6"/>
  <c r="IF164" i="6"/>
  <c r="IE164" i="6"/>
  <c r="ID164" i="6"/>
  <c r="IC164" i="6"/>
  <c r="IB164" i="6"/>
  <c r="IA164" i="6"/>
  <c r="HZ164" i="6"/>
  <c r="HY164" i="6"/>
  <c r="HX164" i="6"/>
  <c r="HW164" i="6"/>
  <c r="HV164" i="6"/>
  <c r="HU164" i="6"/>
  <c r="HT164" i="6"/>
  <c r="HS164" i="6"/>
  <c r="HR164" i="6"/>
  <c r="HQ164" i="6"/>
  <c r="HP164" i="6"/>
  <c r="HO164" i="6"/>
  <c r="HN164" i="6"/>
  <c r="HM164" i="6"/>
  <c r="HL164" i="6"/>
  <c r="HK164" i="6"/>
  <c r="HJ164" i="6"/>
  <c r="HI164" i="6"/>
  <c r="HH164" i="6"/>
  <c r="HG164" i="6"/>
  <c r="HF164" i="6"/>
  <c r="HE164" i="6"/>
  <c r="HD164" i="6"/>
  <c r="HC164" i="6"/>
  <c r="HB164" i="6"/>
  <c r="HA164" i="6"/>
  <c r="GZ164" i="6"/>
  <c r="GY164" i="6"/>
  <c r="GX164" i="6"/>
  <c r="GW164" i="6"/>
  <c r="GV164" i="6"/>
  <c r="GU164" i="6"/>
  <c r="GT164" i="6"/>
  <c r="GS164" i="6"/>
  <c r="GR164" i="6"/>
  <c r="GQ164" i="6"/>
  <c r="GP164" i="6"/>
  <c r="GO164" i="6"/>
  <c r="GN164" i="6"/>
  <c r="GM164" i="6"/>
  <c r="GL164" i="6"/>
  <c r="GK164" i="6"/>
  <c r="GJ164" i="6"/>
  <c r="GI164" i="6"/>
  <c r="GH164" i="6"/>
  <c r="GG164" i="6"/>
  <c r="GF164" i="6"/>
  <c r="GE164" i="6"/>
  <c r="GD164" i="6"/>
  <c r="GC164" i="6"/>
  <c r="GB164" i="6"/>
  <c r="GA164" i="6"/>
  <c r="FZ164" i="6"/>
  <c r="FY164" i="6"/>
  <c r="FX164" i="6"/>
  <c r="FW164" i="6"/>
  <c r="FV164" i="6"/>
  <c r="FU164" i="6"/>
  <c r="FT164" i="6"/>
  <c r="FS164" i="6"/>
  <c r="FR164" i="6"/>
  <c r="FQ164" i="6"/>
  <c r="FP164" i="6"/>
  <c r="FO164" i="6"/>
  <c r="FN164" i="6"/>
  <c r="FM164" i="6"/>
  <c r="FL164" i="6"/>
  <c r="FK164" i="6"/>
  <c r="FJ164" i="6"/>
  <c r="FI164" i="6"/>
  <c r="FH164" i="6"/>
  <c r="FG164" i="6"/>
  <c r="FF164" i="6"/>
  <c r="FE164" i="6"/>
  <c r="FD164" i="6"/>
  <c r="FC164" i="6"/>
  <c r="FB164" i="6"/>
  <c r="FA164" i="6"/>
  <c r="EZ164" i="6"/>
  <c r="EY164" i="6"/>
  <c r="EX164" i="6"/>
  <c r="EW164" i="6"/>
  <c r="EV164" i="6"/>
  <c r="EU164" i="6"/>
  <c r="ET164" i="6"/>
  <c r="ES164" i="6"/>
  <c r="ER164" i="6"/>
  <c r="EQ164" i="6"/>
  <c r="EP164" i="6"/>
  <c r="EO164" i="6"/>
  <c r="EN164" i="6"/>
  <c r="EM164" i="6"/>
  <c r="EL164" i="6"/>
  <c r="EK164" i="6"/>
  <c r="EJ164" i="6"/>
  <c r="EI164" i="6"/>
  <c r="EH164" i="6"/>
  <c r="EG164" i="6"/>
  <c r="EF164" i="6"/>
  <c r="EE164" i="6"/>
  <c r="ED164" i="6"/>
  <c r="EC164" i="6"/>
  <c r="EB164" i="6"/>
  <c r="EA164" i="6"/>
  <c r="DZ164" i="6"/>
  <c r="DY164" i="6"/>
  <c r="DX164" i="6"/>
  <c r="DW164" i="6"/>
  <c r="DV164" i="6"/>
  <c r="DU164" i="6"/>
  <c r="DT164" i="6"/>
  <c r="DS164" i="6"/>
  <c r="DR164" i="6"/>
  <c r="DQ164" i="6"/>
  <c r="DP164" i="6"/>
  <c r="DO164" i="6"/>
  <c r="DN164" i="6"/>
  <c r="DM164" i="6"/>
  <c r="DL164" i="6"/>
  <c r="DK164" i="6"/>
  <c r="DJ164" i="6"/>
  <c r="DI164" i="6"/>
  <c r="DH164" i="6"/>
  <c r="DG164" i="6"/>
  <c r="DF164" i="6"/>
  <c r="DE164" i="6"/>
  <c r="DD164" i="6"/>
  <c r="DC164" i="6"/>
  <c r="DB164" i="6"/>
  <c r="DA164" i="6"/>
  <c r="CZ164" i="6"/>
  <c r="CY164" i="6"/>
  <c r="CX164" i="6"/>
  <c r="CW164" i="6"/>
  <c r="CV164" i="6"/>
  <c r="CU164" i="6"/>
  <c r="CT164" i="6"/>
  <c r="CS164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CF164" i="6"/>
  <c r="CE164" i="6"/>
  <c r="CD164" i="6"/>
  <c r="CC164" i="6"/>
  <c r="CB164" i="6"/>
  <c r="CA164" i="6"/>
  <c r="BZ164" i="6"/>
  <c r="BY164" i="6"/>
  <c r="BX164" i="6"/>
  <c r="BW164" i="6"/>
  <c r="BV164" i="6"/>
  <c r="BU164" i="6"/>
  <c r="BT164" i="6"/>
  <c r="BS164" i="6"/>
  <c r="BR164" i="6"/>
  <c r="BQ164" i="6"/>
  <c r="BP164" i="6"/>
  <c r="BO164" i="6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U164" i="6"/>
  <c r="R164" i="6"/>
  <c r="Q164" i="6"/>
  <c r="P164" i="6"/>
  <c r="O164" i="6"/>
  <c r="M164" i="6"/>
  <c r="J164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C74" i="6" s="1"/>
  <c r="B85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A79" i="6"/>
  <c r="AA74" i="6" s="1"/>
  <c r="Z79" i="6"/>
  <c r="Y79" i="6"/>
  <c r="X79" i="6"/>
  <c r="W79" i="6"/>
  <c r="V79" i="6"/>
  <c r="V74" i="6" s="1"/>
  <c r="U79" i="6"/>
  <c r="T79" i="6"/>
  <c r="T74" i="6" s="1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E74" i="6" s="1"/>
  <c r="D79" i="6"/>
  <c r="C79" i="6"/>
  <c r="B79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I74" i="6" s="1"/>
  <c r="H78" i="6"/>
  <c r="G78" i="6"/>
  <c r="F78" i="6"/>
  <c r="E78" i="6"/>
  <c r="D78" i="6"/>
  <c r="C78" i="6"/>
  <c r="B78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A75" i="6"/>
  <c r="Z75" i="6"/>
  <c r="Y75" i="6"/>
  <c r="X75" i="6"/>
  <c r="W75" i="6"/>
  <c r="V75" i="6"/>
  <c r="U75" i="6"/>
  <c r="U74" i="6" s="1"/>
  <c r="T75" i="6"/>
  <c r="S75" i="6"/>
  <c r="R75" i="6"/>
  <c r="Q75" i="6"/>
  <c r="P75" i="6"/>
  <c r="P74" i="6" s="1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SY74" i="6"/>
  <c r="SX74" i="6"/>
  <c r="SW74" i="6"/>
  <c r="SV74" i="6"/>
  <c r="SU74" i="6"/>
  <c r="ST74" i="6"/>
  <c r="SS74" i="6"/>
  <c r="SR74" i="6"/>
  <c r="SQ74" i="6"/>
  <c r="SP74" i="6"/>
  <c r="SO74" i="6"/>
  <c r="SN74" i="6"/>
  <c r="SM74" i="6"/>
  <c r="SL74" i="6"/>
  <c r="SK74" i="6"/>
  <c r="SJ74" i="6"/>
  <c r="SI74" i="6"/>
  <c r="SH74" i="6"/>
  <c r="SG74" i="6"/>
  <c r="SF74" i="6"/>
  <c r="SE74" i="6"/>
  <c r="SD74" i="6"/>
  <c r="SC74" i="6"/>
  <c r="SB74" i="6"/>
  <c r="SA74" i="6"/>
  <c r="RZ74" i="6"/>
  <c r="RY74" i="6"/>
  <c r="RX74" i="6"/>
  <c r="RW74" i="6"/>
  <c r="RV74" i="6"/>
  <c r="RU74" i="6"/>
  <c r="RT74" i="6"/>
  <c r="RS74" i="6"/>
  <c r="RR74" i="6"/>
  <c r="RQ74" i="6"/>
  <c r="RP74" i="6"/>
  <c r="RO74" i="6"/>
  <c r="RN74" i="6"/>
  <c r="RM74" i="6"/>
  <c r="RL74" i="6"/>
  <c r="RK74" i="6"/>
  <c r="RJ74" i="6"/>
  <c r="RI74" i="6"/>
  <c r="RH74" i="6"/>
  <c r="RG74" i="6"/>
  <c r="RF74" i="6"/>
  <c r="RE74" i="6"/>
  <c r="RD74" i="6"/>
  <c r="RC74" i="6"/>
  <c r="RB74" i="6"/>
  <c r="RA74" i="6"/>
  <c r="QZ74" i="6"/>
  <c r="QY74" i="6"/>
  <c r="QX74" i="6"/>
  <c r="QW74" i="6"/>
  <c r="QV74" i="6"/>
  <c r="QU74" i="6"/>
  <c r="QT74" i="6"/>
  <c r="QS74" i="6"/>
  <c r="QR74" i="6"/>
  <c r="QQ74" i="6"/>
  <c r="QP74" i="6"/>
  <c r="QO74" i="6"/>
  <c r="QN74" i="6"/>
  <c r="QM74" i="6"/>
  <c r="QL74" i="6"/>
  <c r="QK74" i="6"/>
  <c r="QJ74" i="6"/>
  <c r="QI74" i="6"/>
  <c r="QH74" i="6"/>
  <c r="QG74" i="6"/>
  <c r="QF74" i="6"/>
  <c r="QE74" i="6"/>
  <c r="QD74" i="6"/>
  <c r="QC74" i="6"/>
  <c r="QB74" i="6"/>
  <c r="QA74" i="6"/>
  <c r="PZ74" i="6"/>
  <c r="PY74" i="6"/>
  <c r="PX74" i="6"/>
  <c r="PW74" i="6"/>
  <c r="PV74" i="6"/>
  <c r="PU74" i="6"/>
  <c r="PT74" i="6"/>
  <c r="PS74" i="6"/>
  <c r="PR74" i="6"/>
  <c r="PQ74" i="6"/>
  <c r="PP74" i="6"/>
  <c r="PO74" i="6"/>
  <c r="PN74" i="6"/>
  <c r="PM74" i="6"/>
  <c r="PL74" i="6"/>
  <c r="PK74" i="6"/>
  <c r="PJ74" i="6"/>
  <c r="PI74" i="6"/>
  <c r="PH74" i="6"/>
  <c r="PG74" i="6"/>
  <c r="PF74" i="6"/>
  <c r="PE74" i="6"/>
  <c r="PD74" i="6"/>
  <c r="PC74" i="6"/>
  <c r="PB74" i="6"/>
  <c r="PA74" i="6"/>
  <c r="OZ74" i="6"/>
  <c r="OY74" i="6"/>
  <c r="OX74" i="6"/>
  <c r="OW74" i="6"/>
  <c r="OV74" i="6"/>
  <c r="OU74" i="6"/>
  <c r="OT74" i="6"/>
  <c r="OS74" i="6"/>
  <c r="OR74" i="6"/>
  <c r="OQ74" i="6"/>
  <c r="OP74" i="6"/>
  <c r="OO74" i="6"/>
  <c r="ON74" i="6"/>
  <c r="OM74" i="6"/>
  <c r="OL74" i="6"/>
  <c r="OK74" i="6"/>
  <c r="OJ74" i="6"/>
  <c r="OI74" i="6"/>
  <c r="OH74" i="6"/>
  <c r="OG74" i="6"/>
  <c r="OF74" i="6"/>
  <c r="OE74" i="6"/>
  <c r="OD74" i="6"/>
  <c r="OC74" i="6"/>
  <c r="OB74" i="6"/>
  <c r="OA74" i="6"/>
  <c r="NZ74" i="6"/>
  <c r="NY74" i="6"/>
  <c r="NX74" i="6"/>
  <c r="NW74" i="6"/>
  <c r="NV74" i="6"/>
  <c r="NU74" i="6"/>
  <c r="NT74" i="6"/>
  <c r="NS74" i="6"/>
  <c r="NR74" i="6"/>
  <c r="NQ74" i="6"/>
  <c r="NP74" i="6"/>
  <c r="NO74" i="6"/>
  <c r="NN74" i="6"/>
  <c r="NM74" i="6"/>
  <c r="NL74" i="6"/>
  <c r="NK74" i="6"/>
  <c r="NJ74" i="6"/>
  <c r="NI74" i="6"/>
  <c r="NH74" i="6"/>
  <c r="NG74" i="6"/>
  <c r="NF74" i="6"/>
  <c r="NE74" i="6"/>
  <c r="ND74" i="6"/>
  <c r="NC74" i="6"/>
  <c r="NB74" i="6"/>
  <c r="NA74" i="6"/>
  <c r="MZ74" i="6"/>
  <c r="MY74" i="6"/>
  <c r="MX74" i="6"/>
  <c r="MW74" i="6"/>
  <c r="MV74" i="6"/>
  <c r="MU74" i="6"/>
  <c r="MT74" i="6"/>
  <c r="MS74" i="6"/>
  <c r="MR74" i="6"/>
  <c r="MQ74" i="6"/>
  <c r="MP74" i="6"/>
  <c r="MO74" i="6"/>
  <c r="MN74" i="6"/>
  <c r="MM74" i="6"/>
  <c r="ML74" i="6"/>
  <c r="MK74" i="6"/>
  <c r="MJ74" i="6"/>
  <c r="MI74" i="6"/>
  <c r="MH74" i="6"/>
  <c r="MG74" i="6"/>
  <c r="MF74" i="6"/>
  <c r="ME74" i="6"/>
  <c r="MD74" i="6"/>
  <c r="MC74" i="6"/>
  <c r="MB74" i="6"/>
  <c r="MA74" i="6"/>
  <c r="LZ74" i="6"/>
  <c r="LY74" i="6"/>
  <c r="LX74" i="6"/>
  <c r="LW74" i="6"/>
  <c r="LV74" i="6"/>
  <c r="LU74" i="6"/>
  <c r="LT74" i="6"/>
  <c r="LS74" i="6"/>
  <c r="LR74" i="6"/>
  <c r="LQ74" i="6"/>
  <c r="LP74" i="6"/>
  <c r="LO74" i="6"/>
  <c r="LN74" i="6"/>
  <c r="LM74" i="6"/>
  <c r="LL74" i="6"/>
  <c r="LK74" i="6"/>
  <c r="LJ74" i="6"/>
  <c r="LI74" i="6"/>
  <c r="LH74" i="6"/>
  <c r="LG74" i="6"/>
  <c r="LF74" i="6"/>
  <c r="LE74" i="6"/>
  <c r="LD74" i="6"/>
  <c r="LC74" i="6"/>
  <c r="LB74" i="6"/>
  <c r="LA74" i="6"/>
  <c r="KZ74" i="6"/>
  <c r="KY74" i="6"/>
  <c r="KX74" i="6"/>
  <c r="KW74" i="6"/>
  <c r="KV74" i="6"/>
  <c r="KU74" i="6"/>
  <c r="KT74" i="6"/>
  <c r="KS74" i="6"/>
  <c r="KR74" i="6"/>
  <c r="KQ74" i="6"/>
  <c r="KP74" i="6"/>
  <c r="KO74" i="6"/>
  <c r="KN74" i="6"/>
  <c r="KM74" i="6"/>
  <c r="KL74" i="6"/>
  <c r="KK74" i="6"/>
  <c r="KJ74" i="6"/>
  <c r="KI74" i="6"/>
  <c r="KH74" i="6"/>
  <c r="KG74" i="6"/>
  <c r="KF74" i="6"/>
  <c r="KE74" i="6"/>
  <c r="KD74" i="6"/>
  <c r="KC74" i="6"/>
  <c r="KB74" i="6"/>
  <c r="KA74" i="6"/>
  <c r="JZ74" i="6"/>
  <c r="JY74" i="6"/>
  <c r="JX74" i="6"/>
  <c r="JW74" i="6"/>
  <c r="JV74" i="6"/>
  <c r="JU74" i="6"/>
  <c r="JT74" i="6"/>
  <c r="JS74" i="6"/>
  <c r="JR74" i="6"/>
  <c r="JQ74" i="6"/>
  <c r="JP74" i="6"/>
  <c r="JO74" i="6"/>
  <c r="JN74" i="6"/>
  <c r="JM74" i="6"/>
  <c r="JL74" i="6"/>
  <c r="JK74" i="6"/>
  <c r="JJ74" i="6"/>
  <c r="JI74" i="6"/>
  <c r="JH74" i="6"/>
  <c r="JG74" i="6"/>
  <c r="JF74" i="6"/>
  <c r="JE74" i="6"/>
  <c r="JD74" i="6"/>
  <c r="JC74" i="6"/>
  <c r="JB74" i="6"/>
  <c r="JA74" i="6"/>
  <c r="IZ74" i="6"/>
  <c r="IY74" i="6"/>
  <c r="IX74" i="6"/>
  <c r="IW74" i="6"/>
  <c r="IV74" i="6"/>
  <c r="IU74" i="6"/>
  <c r="IT74" i="6"/>
  <c r="IS74" i="6"/>
  <c r="IR74" i="6"/>
  <c r="IQ74" i="6"/>
  <c r="IP74" i="6"/>
  <c r="IO74" i="6"/>
  <c r="IN74" i="6"/>
  <c r="IM74" i="6"/>
  <c r="IL74" i="6"/>
  <c r="IK74" i="6"/>
  <c r="IJ74" i="6"/>
  <c r="II74" i="6"/>
  <c r="IH74" i="6"/>
  <c r="IG74" i="6"/>
  <c r="IF74" i="6"/>
  <c r="IE74" i="6"/>
  <c r="ID74" i="6"/>
  <c r="IC74" i="6"/>
  <c r="IB74" i="6"/>
  <c r="IA74" i="6"/>
  <c r="HZ74" i="6"/>
  <c r="HY74" i="6"/>
  <c r="HX74" i="6"/>
  <c r="HW74" i="6"/>
  <c r="HV74" i="6"/>
  <c r="HU74" i="6"/>
  <c r="HT74" i="6"/>
  <c r="HS74" i="6"/>
  <c r="HR74" i="6"/>
  <c r="HQ74" i="6"/>
  <c r="HP74" i="6"/>
  <c r="HO74" i="6"/>
  <c r="HN74" i="6"/>
  <c r="HM74" i="6"/>
  <c r="HL74" i="6"/>
  <c r="HK74" i="6"/>
  <c r="HJ74" i="6"/>
  <c r="HI74" i="6"/>
  <c r="HH74" i="6"/>
  <c r="HG74" i="6"/>
  <c r="HF74" i="6"/>
  <c r="HE74" i="6"/>
  <c r="HD74" i="6"/>
  <c r="HC74" i="6"/>
  <c r="HB74" i="6"/>
  <c r="HA74" i="6"/>
  <c r="GZ74" i="6"/>
  <c r="GY74" i="6"/>
  <c r="GX74" i="6"/>
  <c r="GW74" i="6"/>
  <c r="GV74" i="6"/>
  <c r="GU74" i="6"/>
  <c r="GT74" i="6"/>
  <c r="GS74" i="6"/>
  <c r="GR74" i="6"/>
  <c r="GQ74" i="6"/>
  <c r="GP74" i="6"/>
  <c r="GO74" i="6"/>
  <c r="GN74" i="6"/>
  <c r="GM74" i="6"/>
  <c r="GL74" i="6"/>
  <c r="GK74" i="6"/>
  <c r="GJ74" i="6"/>
  <c r="GI74" i="6"/>
  <c r="GH74" i="6"/>
  <c r="GG74" i="6"/>
  <c r="GF74" i="6"/>
  <c r="GE74" i="6"/>
  <c r="GD74" i="6"/>
  <c r="GC74" i="6"/>
  <c r="GB74" i="6"/>
  <c r="GA74" i="6"/>
  <c r="FZ74" i="6"/>
  <c r="FY74" i="6"/>
  <c r="FX74" i="6"/>
  <c r="FW74" i="6"/>
  <c r="FV74" i="6"/>
  <c r="FU74" i="6"/>
  <c r="FT74" i="6"/>
  <c r="FS74" i="6"/>
  <c r="FR74" i="6"/>
  <c r="FQ74" i="6"/>
  <c r="FP74" i="6"/>
  <c r="FO74" i="6"/>
  <c r="FN74" i="6"/>
  <c r="FM74" i="6"/>
  <c r="FL74" i="6"/>
  <c r="FK74" i="6"/>
  <c r="FJ74" i="6"/>
  <c r="FI74" i="6"/>
  <c r="FH74" i="6"/>
  <c r="FG74" i="6"/>
  <c r="FF74" i="6"/>
  <c r="FE74" i="6"/>
  <c r="FD74" i="6"/>
  <c r="FC74" i="6"/>
  <c r="FB74" i="6"/>
  <c r="FA74" i="6"/>
  <c r="EZ74" i="6"/>
  <c r="EY74" i="6"/>
  <c r="EX74" i="6"/>
  <c r="EW74" i="6"/>
  <c r="EV74" i="6"/>
  <c r="EU74" i="6"/>
  <c r="ET74" i="6"/>
  <c r="ES74" i="6"/>
  <c r="ER74" i="6"/>
  <c r="EQ74" i="6"/>
  <c r="EP74" i="6"/>
  <c r="EO74" i="6"/>
  <c r="EN74" i="6"/>
  <c r="EM74" i="6"/>
  <c r="EL74" i="6"/>
  <c r="EK74" i="6"/>
  <c r="EJ74" i="6"/>
  <c r="EI74" i="6"/>
  <c r="EH74" i="6"/>
  <c r="EG74" i="6"/>
  <c r="EF74" i="6"/>
  <c r="EE74" i="6"/>
  <c r="ED74" i="6"/>
  <c r="EC74" i="6"/>
  <c r="EB74" i="6"/>
  <c r="EA74" i="6"/>
  <c r="DZ74" i="6"/>
  <c r="DY74" i="6"/>
  <c r="DX74" i="6"/>
  <c r="DW74" i="6"/>
  <c r="DV74" i="6"/>
  <c r="DU74" i="6"/>
  <c r="DT74" i="6"/>
  <c r="DS74" i="6"/>
  <c r="DR74" i="6"/>
  <c r="DQ74" i="6"/>
  <c r="DP74" i="6"/>
  <c r="DO74" i="6"/>
  <c r="DN74" i="6"/>
  <c r="DM74" i="6"/>
  <c r="DL74" i="6"/>
  <c r="DK74" i="6"/>
  <c r="DJ74" i="6"/>
  <c r="DI74" i="6"/>
  <c r="DH74" i="6"/>
  <c r="DG74" i="6"/>
  <c r="DF74" i="6"/>
  <c r="DE74" i="6"/>
  <c r="DD74" i="6"/>
  <c r="DC74" i="6"/>
  <c r="DB74" i="6"/>
  <c r="DA74" i="6"/>
  <c r="CZ74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Z74" i="6"/>
  <c r="X74" i="6"/>
  <c r="B74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A63" i="6"/>
  <c r="Z63" i="6"/>
  <c r="Y63" i="6"/>
  <c r="X63" i="6"/>
  <c r="W63" i="6"/>
  <c r="V63" i="6"/>
  <c r="U63" i="6"/>
  <c r="T63" i="6"/>
  <c r="S63" i="6"/>
  <c r="R63" i="6"/>
  <c r="Q63" i="6"/>
  <c r="P63" i="6"/>
  <c r="P59" i="6" s="1"/>
  <c r="O63" i="6"/>
  <c r="O59" i="6" s="1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A62" i="6"/>
  <c r="Z62" i="6"/>
  <c r="Y62" i="6"/>
  <c r="X62" i="6"/>
  <c r="W62" i="6"/>
  <c r="V62" i="6"/>
  <c r="U62" i="6"/>
  <c r="T62" i="6"/>
  <c r="T59" i="6" s="1"/>
  <c r="S62" i="6"/>
  <c r="S59" i="6" s="1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A61" i="6"/>
  <c r="Z61" i="6"/>
  <c r="Y61" i="6"/>
  <c r="X61" i="6"/>
  <c r="X59" i="6" s="1"/>
  <c r="W61" i="6"/>
  <c r="W59" i="6" s="1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B59" i="6" s="1"/>
  <c r="AA60" i="6"/>
  <c r="AA59" i="6" s="1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F59" i="6" s="1"/>
  <c r="E60" i="6"/>
  <c r="E59" i="6" s="1"/>
  <c r="D60" i="6"/>
  <c r="C60" i="6"/>
  <c r="B60" i="6"/>
  <c r="SY59" i="6"/>
  <c r="SX59" i="6"/>
  <c r="SW59" i="6"/>
  <c r="SV59" i="6"/>
  <c r="SU59" i="6"/>
  <c r="ST59" i="6"/>
  <c r="SS59" i="6"/>
  <c r="SR59" i="6"/>
  <c r="SQ59" i="6"/>
  <c r="SP59" i="6"/>
  <c r="SO59" i="6"/>
  <c r="SN59" i="6"/>
  <c r="SM59" i="6"/>
  <c r="SL59" i="6"/>
  <c r="SK59" i="6"/>
  <c r="SJ59" i="6"/>
  <c r="SI59" i="6"/>
  <c r="SH59" i="6"/>
  <c r="SG59" i="6"/>
  <c r="SF59" i="6"/>
  <c r="SE59" i="6"/>
  <c r="SD59" i="6"/>
  <c r="SC59" i="6"/>
  <c r="SB59" i="6"/>
  <c r="SA59" i="6"/>
  <c r="RZ59" i="6"/>
  <c r="RY59" i="6"/>
  <c r="RX59" i="6"/>
  <c r="RW59" i="6"/>
  <c r="RV59" i="6"/>
  <c r="RU59" i="6"/>
  <c r="RT59" i="6"/>
  <c r="RS59" i="6"/>
  <c r="RR59" i="6"/>
  <c r="RQ59" i="6"/>
  <c r="RP59" i="6"/>
  <c r="RO59" i="6"/>
  <c r="RN59" i="6"/>
  <c r="RM59" i="6"/>
  <c r="RL59" i="6"/>
  <c r="RL289" i="6" s="1"/>
  <c r="RL291" i="6" s="1"/>
  <c r="RK59" i="6"/>
  <c r="RJ59" i="6"/>
  <c r="RI59" i="6"/>
  <c r="RH59" i="6"/>
  <c r="RG59" i="6"/>
  <c r="RF59" i="6"/>
  <c r="RE59" i="6"/>
  <c r="RD59" i="6"/>
  <c r="RC59" i="6"/>
  <c r="RB59" i="6"/>
  <c r="RA59" i="6"/>
  <c r="QZ59" i="6"/>
  <c r="QY59" i="6"/>
  <c r="QX59" i="6"/>
  <c r="QW59" i="6"/>
  <c r="QV59" i="6"/>
  <c r="QU59" i="6"/>
  <c r="QT59" i="6"/>
  <c r="QS59" i="6"/>
  <c r="QR59" i="6"/>
  <c r="QQ59" i="6"/>
  <c r="QP59" i="6"/>
  <c r="QO59" i="6"/>
  <c r="QN59" i="6"/>
  <c r="QM59" i="6"/>
  <c r="QL59" i="6"/>
  <c r="QK59" i="6"/>
  <c r="QJ59" i="6"/>
  <c r="QI59" i="6"/>
  <c r="QH59" i="6"/>
  <c r="QG59" i="6"/>
  <c r="QF59" i="6"/>
  <c r="QE59" i="6"/>
  <c r="QD59" i="6"/>
  <c r="QC59" i="6"/>
  <c r="QB59" i="6"/>
  <c r="QA59" i="6"/>
  <c r="QA289" i="6" s="1"/>
  <c r="QA291" i="6" s="1"/>
  <c r="PZ59" i="6"/>
  <c r="PY59" i="6"/>
  <c r="PX59" i="6"/>
  <c r="PW59" i="6"/>
  <c r="PV59" i="6"/>
  <c r="PU59" i="6"/>
  <c r="PT59" i="6"/>
  <c r="PT289" i="6" s="1"/>
  <c r="PT291" i="6" s="1"/>
  <c r="PS59" i="6"/>
  <c r="PR59" i="6"/>
  <c r="PQ59" i="6"/>
  <c r="PP59" i="6"/>
  <c r="PO59" i="6"/>
  <c r="PN59" i="6"/>
  <c r="PM59" i="6"/>
  <c r="PL59" i="6"/>
  <c r="PK59" i="6"/>
  <c r="PJ59" i="6"/>
  <c r="PI59" i="6"/>
  <c r="PH59" i="6"/>
  <c r="PG59" i="6"/>
  <c r="PF59" i="6"/>
  <c r="PE59" i="6"/>
  <c r="PD59" i="6"/>
  <c r="PC59" i="6"/>
  <c r="PB59" i="6"/>
  <c r="PA59" i="6"/>
  <c r="OZ59" i="6"/>
  <c r="OY59" i="6"/>
  <c r="OX59" i="6"/>
  <c r="OW59" i="6"/>
  <c r="OV59" i="6"/>
  <c r="OU59" i="6"/>
  <c r="OT59" i="6"/>
  <c r="OS59" i="6"/>
  <c r="OR59" i="6"/>
  <c r="OQ59" i="6"/>
  <c r="OP59" i="6"/>
  <c r="OO59" i="6"/>
  <c r="ON59" i="6"/>
  <c r="OM59" i="6"/>
  <c r="OL59" i="6"/>
  <c r="OK59" i="6"/>
  <c r="OJ59" i="6"/>
  <c r="OI59" i="6"/>
  <c r="OH59" i="6"/>
  <c r="OG59" i="6"/>
  <c r="OF59" i="6"/>
  <c r="OE59" i="6"/>
  <c r="OD59" i="6"/>
  <c r="OC59" i="6"/>
  <c r="OB59" i="6"/>
  <c r="OB289" i="6" s="1"/>
  <c r="OA59" i="6"/>
  <c r="NZ59" i="6"/>
  <c r="NY59" i="6"/>
  <c r="NX59" i="6"/>
  <c r="NW59" i="6"/>
  <c r="NV59" i="6"/>
  <c r="NU59" i="6"/>
  <c r="NT59" i="6"/>
  <c r="NS59" i="6"/>
  <c r="NR59" i="6"/>
  <c r="NQ59" i="6"/>
  <c r="NP59" i="6"/>
  <c r="NO59" i="6"/>
  <c r="NN59" i="6"/>
  <c r="NM59" i="6"/>
  <c r="NL59" i="6"/>
  <c r="NK59" i="6"/>
  <c r="NJ59" i="6"/>
  <c r="NI59" i="6"/>
  <c r="NH59" i="6"/>
  <c r="NG59" i="6"/>
  <c r="NF59" i="6"/>
  <c r="NF36" i="6" s="1"/>
  <c r="NE59" i="6"/>
  <c r="NE36" i="6" s="1"/>
  <c r="ND59" i="6"/>
  <c r="NC59" i="6"/>
  <c r="NB59" i="6"/>
  <c r="NA59" i="6"/>
  <c r="MZ59" i="6"/>
  <c r="MY59" i="6"/>
  <c r="MX59" i="6"/>
  <c r="MW59" i="6"/>
  <c r="MV59" i="6"/>
  <c r="MU59" i="6"/>
  <c r="MU36" i="6" s="1"/>
  <c r="MT59" i="6"/>
  <c r="MS59" i="6"/>
  <c r="MR59" i="6"/>
  <c r="MQ59" i="6"/>
  <c r="MP59" i="6"/>
  <c r="MO59" i="6"/>
  <c r="MN59" i="6"/>
  <c r="MM59" i="6"/>
  <c r="ML59" i="6"/>
  <c r="MK59" i="6"/>
  <c r="MJ59" i="6"/>
  <c r="MJ36" i="6" s="1"/>
  <c r="MI59" i="6"/>
  <c r="MI36" i="6" s="1"/>
  <c r="MH59" i="6"/>
  <c r="MG59" i="6"/>
  <c r="MF59" i="6"/>
  <c r="ME59" i="6"/>
  <c r="MD59" i="6"/>
  <c r="MC59" i="6"/>
  <c r="MB59" i="6"/>
  <c r="MA59" i="6"/>
  <c r="LZ59" i="6"/>
  <c r="LY59" i="6"/>
  <c r="LY36" i="6" s="1"/>
  <c r="LX59" i="6"/>
  <c r="LW59" i="6"/>
  <c r="LV59" i="6"/>
  <c r="LU59" i="6"/>
  <c r="LT59" i="6"/>
  <c r="LS59" i="6"/>
  <c r="LR59" i="6"/>
  <c r="LQ59" i="6"/>
  <c r="LP59" i="6"/>
  <c r="LO59" i="6"/>
  <c r="LN59" i="6"/>
  <c r="LN36" i="6" s="1"/>
  <c r="LM59" i="6"/>
  <c r="LM36" i="6" s="1"/>
  <c r="LL59" i="6"/>
  <c r="LK59" i="6"/>
  <c r="LJ59" i="6"/>
  <c r="LI59" i="6"/>
  <c r="LH59" i="6"/>
  <c r="LG59" i="6"/>
  <c r="LF59" i="6"/>
  <c r="LE59" i="6"/>
  <c r="LD59" i="6"/>
  <c r="LC59" i="6"/>
  <c r="LC36" i="6" s="1"/>
  <c r="LB59" i="6"/>
  <c r="LA59" i="6"/>
  <c r="KZ59" i="6"/>
  <c r="KY59" i="6"/>
  <c r="KX59" i="6"/>
  <c r="KW59" i="6"/>
  <c r="KV59" i="6"/>
  <c r="KU59" i="6"/>
  <c r="KT59" i="6"/>
  <c r="KS59" i="6"/>
  <c r="KR59" i="6"/>
  <c r="KQ59" i="6"/>
  <c r="KQ36" i="6" s="1"/>
  <c r="KP59" i="6"/>
  <c r="KO59" i="6"/>
  <c r="KN59" i="6"/>
  <c r="KM59" i="6"/>
  <c r="KL59" i="6"/>
  <c r="KK59" i="6"/>
  <c r="KJ59" i="6"/>
  <c r="KI59" i="6"/>
  <c r="KH59" i="6"/>
  <c r="KG59" i="6"/>
  <c r="KG36" i="6" s="1"/>
  <c r="KF59" i="6"/>
  <c r="KE59" i="6"/>
  <c r="KD59" i="6"/>
  <c r="KC59" i="6"/>
  <c r="KB59" i="6"/>
  <c r="KA59" i="6"/>
  <c r="JZ59" i="6"/>
  <c r="JZ36" i="6" s="1"/>
  <c r="JY59" i="6"/>
  <c r="JX59" i="6"/>
  <c r="JW59" i="6"/>
  <c r="JV59" i="6"/>
  <c r="JV36" i="6" s="1"/>
  <c r="JU59" i="6"/>
  <c r="JU36" i="6" s="1"/>
  <c r="JT59" i="6"/>
  <c r="JS59" i="6"/>
  <c r="JR59" i="6"/>
  <c r="JQ59" i="6"/>
  <c r="JP59" i="6"/>
  <c r="JO59" i="6"/>
  <c r="JN59" i="6"/>
  <c r="JM59" i="6"/>
  <c r="JL59" i="6"/>
  <c r="JK59" i="6"/>
  <c r="JK36" i="6" s="1"/>
  <c r="JJ59" i="6"/>
  <c r="JI59" i="6"/>
  <c r="JH59" i="6"/>
  <c r="JG59" i="6"/>
  <c r="JG289" i="6" s="1"/>
  <c r="JG291" i="6" s="1"/>
  <c r="JF59" i="6"/>
  <c r="JE59" i="6"/>
  <c r="JD59" i="6"/>
  <c r="JC59" i="6"/>
  <c r="JB59" i="6"/>
  <c r="JA59" i="6"/>
  <c r="IZ59" i="6"/>
  <c r="IZ36" i="6" s="1"/>
  <c r="IY59" i="6"/>
  <c r="IY36" i="6" s="1"/>
  <c r="IX59" i="6"/>
  <c r="IW59" i="6"/>
  <c r="IV59" i="6"/>
  <c r="IU59" i="6"/>
  <c r="IT59" i="6"/>
  <c r="IS59" i="6"/>
  <c r="IR59" i="6"/>
  <c r="IQ59" i="6"/>
  <c r="IP59" i="6"/>
  <c r="IO59" i="6"/>
  <c r="IO36" i="6" s="1"/>
  <c r="IN59" i="6"/>
  <c r="IM59" i="6"/>
  <c r="IL59" i="6"/>
  <c r="IK59" i="6"/>
  <c r="IJ59" i="6"/>
  <c r="II59" i="6"/>
  <c r="IH59" i="6"/>
  <c r="IG59" i="6"/>
  <c r="IF59" i="6"/>
  <c r="IE59" i="6"/>
  <c r="ID59" i="6"/>
  <c r="ID36" i="6" s="1"/>
  <c r="IC59" i="6"/>
  <c r="IC36" i="6" s="1"/>
  <c r="IB59" i="6"/>
  <c r="IA59" i="6"/>
  <c r="HZ59" i="6"/>
  <c r="HY59" i="6"/>
  <c r="HX59" i="6"/>
  <c r="HW59" i="6"/>
  <c r="HV59" i="6"/>
  <c r="HU59" i="6"/>
  <c r="HT59" i="6"/>
  <c r="HS59" i="6"/>
  <c r="HR59" i="6"/>
  <c r="HQ59" i="6"/>
  <c r="HP59" i="6"/>
  <c r="HO59" i="6"/>
  <c r="HN59" i="6"/>
  <c r="HM59" i="6"/>
  <c r="HL59" i="6"/>
  <c r="HK59" i="6"/>
  <c r="HJ59" i="6"/>
  <c r="HI59" i="6"/>
  <c r="HH59" i="6"/>
  <c r="HG59" i="6"/>
  <c r="HF59" i="6"/>
  <c r="HE59" i="6"/>
  <c r="HD59" i="6"/>
  <c r="HC59" i="6"/>
  <c r="HB59" i="6"/>
  <c r="HA59" i="6"/>
  <c r="GZ59" i="6"/>
  <c r="GY59" i="6"/>
  <c r="GX59" i="6"/>
  <c r="GW59" i="6"/>
  <c r="GV59" i="6"/>
  <c r="GU59" i="6"/>
  <c r="GT59" i="6"/>
  <c r="GS59" i="6"/>
  <c r="GR59" i="6"/>
  <c r="GQ59" i="6"/>
  <c r="GP59" i="6"/>
  <c r="GO59" i="6"/>
  <c r="GN59" i="6"/>
  <c r="GM59" i="6"/>
  <c r="GL59" i="6"/>
  <c r="GL36" i="6" s="1"/>
  <c r="GK59" i="6"/>
  <c r="GK36" i="6" s="1"/>
  <c r="GJ59" i="6"/>
  <c r="GI59" i="6"/>
  <c r="GH59" i="6"/>
  <c r="GG59" i="6"/>
  <c r="GF59" i="6"/>
  <c r="GE59" i="6"/>
  <c r="GD59" i="6"/>
  <c r="GC59" i="6"/>
  <c r="GB59" i="6"/>
  <c r="GA59" i="6"/>
  <c r="FZ59" i="6"/>
  <c r="FY59" i="6"/>
  <c r="FX59" i="6"/>
  <c r="FW59" i="6"/>
  <c r="FV59" i="6"/>
  <c r="FU59" i="6"/>
  <c r="FT59" i="6"/>
  <c r="FS59" i="6"/>
  <c r="FR59" i="6"/>
  <c r="FQ59" i="6"/>
  <c r="FP59" i="6"/>
  <c r="FP36" i="6" s="1"/>
  <c r="FO59" i="6"/>
  <c r="FO36" i="6" s="1"/>
  <c r="FN59" i="6"/>
  <c r="FM59" i="6"/>
  <c r="FL59" i="6"/>
  <c r="FK59" i="6"/>
  <c r="FJ59" i="6"/>
  <c r="FI59" i="6"/>
  <c r="FH59" i="6"/>
  <c r="FG59" i="6"/>
  <c r="FF59" i="6"/>
  <c r="FE59" i="6"/>
  <c r="FD59" i="6"/>
  <c r="FC59" i="6"/>
  <c r="FB59" i="6"/>
  <c r="FA59" i="6"/>
  <c r="EZ59" i="6"/>
  <c r="EY59" i="6"/>
  <c r="EX59" i="6"/>
  <c r="EW59" i="6"/>
  <c r="EV59" i="6"/>
  <c r="EU59" i="6"/>
  <c r="ET59" i="6"/>
  <c r="ET36" i="6" s="1"/>
  <c r="ES59" i="6"/>
  <c r="ES36" i="6" s="1"/>
  <c r="ER59" i="6"/>
  <c r="EQ59" i="6"/>
  <c r="EP59" i="6"/>
  <c r="EO59" i="6"/>
  <c r="EN59" i="6"/>
  <c r="EM59" i="6"/>
  <c r="EL59" i="6"/>
  <c r="EK59" i="6"/>
  <c r="EJ59" i="6"/>
  <c r="EI59" i="6"/>
  <c r="EH59" i="6"/>
  <c r="EG59" i="6"/>
  <c r="EF59" i="6"/>
  <c r="EE59" i="6"/>
  <c r="ED59" i="6"/>
  <c r="EC59" i="6"/>
  <c r="EB59" i="6"/>
  <c r="EB36" i="6" s="1"/>
  <c r="EA59" i="6"/>
  <c r="DZ59" i="6"/>
  <c r="DY59" i="6"/>
  <c r="DX59" i="6"/>
  <c r="DW59" i="6"/>
  <c r="DW36" i="6" s="1"/>
  <c r="DV59" i="6"/>
  <c r="DU59" i="6"/>
  <c r="DT59" i="6"/>
  <c r="DS59" i="6"/>
  <c r="DR59" i="6"/>
  <c r="DQ59" i="6"/>
  <c r="DP59" i="6"/>
  <c r="DO59" i="6"/>
  <c r="DN59" i="6"/>
  <c r="DM59" i="6"/>
  <c r="DL59" i="6"/>
  <c r="DK59" i="6"/>
  <c r="DJ59" i="6"/>
  <c r="DI59" i="6"/>
  <c r="DH59" i="6"/>
  <c r="DG59" i="6"/>
  <c r="DF59" i="6"/>
  <c r="DE59" i="6"/>
  <c r="DD59" i="6"/>
  <c r="DC59" i="6"/>
  <c r="DB59" i="6"/>
  <c r="DB36" i="6" s="1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M289" i="6" s="1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N289" i="6" s="1"/>
  <c r="AM59" i="6"/>
  <c r="AL59" i="6"/>
  <c r="AK59" i="6"/>
  <c r="AJ59" i="6"/>
  <c r="AI59" i="6"/>
  <c r="AH59" i="6"/>
  <c r="AG59" i="6"/>
  <c r="AF59" i="6"/>
  <c r="AE59" i="6"/>
  <c r="AD59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A46" i="6"/>
  <c r="Z46" i="6"/>
  <c r="Y46" i="6"/>
  <c r="X46" i="6"/>
  <c r="W46" i="6"/>
  <c r="V46" i="6"/>
  <c r="U46" i="6"/>
  <c r="T46" i="6"/>
  <c r="T37" i="6" s="1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A45" i="6"/>
  <c r="Z45" i="6"/>
  <c r="Y45" i="6"/>
  <c r="X45" i="6"/>
  <c r="X37" i="6" s="1"/>
  <c r="W45" i="6"/>
  <c r="W37" i="6" s="1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A41" i="6"/>
  <c r="Z41" i="6"/>
  <c r="Y41" i="6"/>
  <c r="X41" i="6"/>
  <c r="W41" i="6"/>
  <c r="V41" i="6"/>
  <c r="U41" i="6"/>
  <c r="T41" i="6"/>
  <c r="S41" i="6"/>
  <c r="R41" i="6"/>
  <c r="R37" i="6" s="1"/>
  <c r="Q41" i="6"/>
  <c r="Q37" i="6" s="1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A40" i="6"/>
  <c r="Z40" i="6"/>
  <c r="Y40" i="6"/>
  <c r="X40" i="6"/>
  <c r="W40" i="6"/>
  <c r="V40" i="6"/>
  <c r="V37" i="6" s="1"/>
  <c r="U40" i="6"/>
  <c r="U37" i="6" s="1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A39" i="6"/>
  <c r="Z39" i="6"/>
  <c r="Z37" i="6" s="1"/>
  <c r="Y39" i="6"/>
  <c r="Y37" i="6" s="1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D37" i="6" s="1"/>
  <c r="C39" i="6"/>
  <c r="C37" i="6" s="1"/>
  <c r="B39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H37" i="6" s="1"/>
  <c r="G38" i="6"/>
  <c r="G37" i="6" s="1"/>
  <c r="F38" i="6"/>
  <c r="E38" i="6"/>
  <c r="D38" i="6"/>
  <c r="C38" i="6"/>
  <c r="B38" i="6"/>
  <c r="SY37" i="6"/>
  <c r="SX37" i="6"/>
  <c r="SW37" i="6"/>
  <c r="SV37" i="6"/>
  <c r="SU37" i="6"/>
  <c r="ST37" i="6"/>
  <c r="SS37" i="6"/>
  <c r="SR37" i="6"/>
  <c r="SQ37" i="6"/>
  <c r="SP37" i="6"/>
  <c r="SO37" i="6"/>
  <c r="SN37" i="6"/>
  <c r="SM37" i="6"/>
  <c r="SL37" i="6"/>
  <c r="SK37" i="6"/>
  <c r="SJ37" i="6"/>
  <c r="SI37" i="6"/>
  <c r="SH37" i="6"/>
  <c r="SG37" i="6"/>
  <c r="SF37" i="6"/>
  <c r="SE37" i="6"/>
  <c r="SD37" i="6"/>
  <c r="SC37" i="6"/>
  <c r="SB37" i="6"/>
  <c r="SA37" i="6"/>
  <c r="RZ37" i="6"/>
  <c r="RY37" i="6"/>
  <c r="RX37" i="6"/>
  <c r="RW37" i="6"/>
  <c r="RV37" i="6"/>
  <c r="RU37" i="6"/>
  <c r="RT37" i="6"/>
  <c r="RS37" i="6"/>
  <c r="RR37" i="6"/>
  <c r="RQ37" i="6"/>
  <c r="RP37" i="6"/>
  <c r="RO37" i="6"/>
  <c r="RN37" i="6"/>
  <c r="RM37" i="6"/>
  <c r="RL37" i="6"/>
  <c r="RK37" i="6"/>
  <c r="RJ37" i="6"/>
  <c r="RI37" i="6"/>
  <c r="RH37" i="6"/>
  <c r="RG37" i="6"/>
  <c r="RF37" i="6"/>
  <c r="RE37" i="6"/>
  <c r="RD37" i="6"/>
  <c r="RC37" i="6"/>
  <c r="RB37" i="6"/>
  <c r="RA37" i="6"/>
  <c r="QZ37" i="6"/>
  <c r="QY37" i="6"/>
  <c r="QX37" i="6"/>
  <c r="QW37" i="6"/>
  <c r="QV37" i="6"/>
  <c r="QU37" i="6"/>
  <c r="QT37" i="6"/>
  <c r="QS37" i="6"/>
  <c r="QR37" i="6"/>
  <c r="QQ37" i="6"/>
  <c r="QP37" i="6"/>
  <c r="QO37" i="6"/>
  <c r="QN37" i="6"/>
  <c r="QM37" i="6"/>
  <c r="QL37" i="6"/>
  <c r="QK37" i="6"/>
  <c r="QJ37" i="6"/>
  <c r="QI37" i="6"/>
  <c r="QH37" i="6"/>
  <c r="QG37" i="6"/>
  <c r="QF37" i="6"/>
  <c r="QE37" i="6"/>
  <c r="QD37" i="6"/>
  <c r="QC37" i="6"/>
  <c r="QB37" i="6"/>
  <c r="QA37" i="6"/>
  <c r="PZ37" i="6"/>
  <c r="PY37" i="6"/>
  <c r="PX37" i="6"/>
  <c r="PW37" i="6"/>
  <c r="PV37" i="6"/>
  <c r="PU37" i="6"/>
  <c r="PT37" i="6"/>
  <c r="PS37" i="6"/>
  <c r="PR37" i="6"/>
  <c r="PQ37" i="6"/>
  <c r="PP37" i="6"/>
  <c r="PO37" i="6"/>
  <c r="PN37" i="6"/>
  <c r="PM37" i="6"/>
  <c r="PL37" i="6"/>
  <c r="PK37" i="6"/>
  <c r="PJ37" i="6"/>
  <c r="PI37" i="6"/>
  <c r="PH37" i="6"/>
  <c r="PG37" i="6"/>
  <c r="PF37" i="6"/>
  <c r="PE37" i="6"/>
  <c r="PD37" i="6"/>
  <c r="PC37" i="6"/>
  <c r="PB37" i="6"/>
  <c r="PA37" i="6"/>
  <c r="OZ37" i="6"/>
  <c r="OY37" i="6"/>
  <c r="OX37" i="6"/>
  <c r="OW37" i="6"/>
  <c r="OV37" i="6"/>
  <c r="OU37" i="6"/>
  <c r="OT37" i="6"/>
  <c r="OS37" i="6"/>
  <c r="OR37" i="6"/>
  <c r="OQ37" i="6"/>
  <c r="OP37" i="6"/>
  <c r="OO37" i="6"/>
  <c r="ON37" i="6"/>
  <c r="OM37" i="6"/>
  <c r="OL37" i="6"/>
  <c r="OK37" i="6"/>
  <c r="OJ37" i="6"/>
  <c r="OI37" i="6"/>
  <c r="OH37" i="6"/>
  <c r="OG37" i="6"/>
  <c r="OF37" i="6"/>
  <c r="OE37" i="6"/>
  <c r="OD37" i="6"/>
  <c r="OC37" i="6"/>
  <c r="OB37" i="6"/>
  <c r="OA37" i="6"/>
  <c r="NZ37" i="6"/>
  <c r="NY37" i="6"/>
  <c r="NX37" i="6"/>
  <c r="NW37" i="6"/>
  <c r="NV37" i="6"/>
  <c r="NU37" i="6"/>
  <c r="NT37" i="6"/>
  <c r="NS37" i="6"/>
  <c r="NR37" i="6"/>
  <c r="NQ37" i="6"/>
  <c r="NP37" i="6"/>
  <c r="NO37" i="6"/>
  <c r="NN37" i="6"/>
  <c r="NM37" i="6"/>
  <c r="NM36" i="6" s="1"/>
  <c r="NL37" i="6"/>
  <c r="NL36" i="6" s="1"/>
  <c r="NK37" i="6"/>
  <c r="NK36" i="6" s="1"/>
  <c r="NJ37" i="6"/>
  <c r="NJ36" i="6" s="1"/>
  <c r="NI37" i="6"/>
  <c r="NI36" i="6" s="1"/>
  <c r="NH37" i="6"/>
  <c r="NH36" i="6" s="1"/>
  <c r="NG37" i="6"/>
  <c r="NG36" i="6" s="1"/>
  <c r="NF37" i="6"/>
  <c r="NE37" i="6"/>
  <c r="ND37" i="6"/>
  <c r="NC37" i="6"/>
  <c r="NB37" i="6"/>
  <c r="NA37" i="6"/>
  <c r="MZ37" i="6"/>
  <c r="MY37" i="6"/>
  <c r="MX37" i="6"/>
  <c r="MW37" i="6"/>
  <c r="MV37" i="6"/>
  <c r="MU37" i="6"/>
  <c r="MT37" i="6"/>
  <c r="MT36" i="6" s="1"/>
  <c r="MS37" i="6"/>
  <c r="MS36" i="6" s="1"/>
  <c r="MR37" i="6"/>
  <c r="MR36" i="6" s="1"/>
  <c r="MQ37" i="6"/>
  <c r="MQ36" i="6" s="1"/>
  <c r="MP37" i="6"/>
  <c r="MO37" i="6"/>
  <c r="MO36" i="6" s="1"/>
  <c r="MN37" i="6"/>
  <c r="MM37" i="6"/>
  <c r="MM36" i="6" s="1"/>
  <c r="ML37" i="6"/>
  <c r="ML36" i="6" s="1"/>
  <c r="MK37" i="6"/>
  <c r="MK36" i="6" s="1"/>
  <c r="MJ37" i="6"/>
  <c r="MI37" i="6"/>
  <c r="MH37" i="6"/>
  <c r="MG37" i="6"/>
  <c r="MF37" i="6"/>
  <c r="ME37" i="6"/>
  <c r="MD37" i="6"/>
  <c r="MC37" i="6"/>
  <c r="MB37" i="6"/>
  <c r="MA37" i="6"/>
  <c r="LZ37" i="6"/>
  <c r="LY37" i="6"/>
  <c r="LX37" i="6"/>
  <c r="LW37" i="6"/>
  <c r="LV37" i="6"/>
  <c r="LU37" i="6"/>
  <c r="LT37" i="6"/>
  <c r="LS37" i="6"/>
  <c r="LR37" i="6"/>
  <c r="LQ37" i="6"/>
  <c r="LP37" i="6"/>
  <c r="LP36" i="6" s="1"/>
  <c r="LO37" i="6"/>
  <c r="LO36" i="6" s="1"/>
  <c r="LN37" i="6"/>
  <c r="LM37" i="6"/>
  <c r="LL37" i="6"/>
  <c r="LK37" i="6"/>
  <c r="LJ37" i="6"/>
  <c r="LI37" i="6"/>
  <c r="LH37" i="6"/>
  <c r="LG37" i="6"/>
  <c r="LF37" i="6"/>
  <c r="LE37" i="6"/>
  <c r="LE36" i="6" s="1"/>
  <c r="LD37" i="6"/>
  <c r="LC37" i="6"/>
  <c r="LB37" i="6"/>
  <c r="LA37" i="6"/>
  <c r="KZ37" i="6"/>
  <c r="KY37" i="6"/>
  <c r="KX37" i="6"/>
  <c r="KW37" i="6"/>
  <c r="KV37" i="6"/>
  <c r="KU37" i="6"/>
  <c r="KT37" i="6"/>
  <c r="KT36" i="6" s="1"/>
  <c r="KS37" i="6"/>
  <c r="KS36" i="6" s="1"/>
  <c r="KR37" i="6"/>
  <c r="KQ37" i="6"/>
  <c r="KP37" i="6"/>
  <c r="KO37" i="6"/>
  <c r="KN37" i="6"/>
  <c r="KM37" i="6"/>
  <c r="KL37" i="6"/>
  <c r="KK37" i="6"/>
  <c r="KJ37" i="6"/>
  <c r="KI37" i="6"/>
  <c r="KI36" i="6" s="1"/>
  <c r="KH37" i="6"/>
  <c r="KG37" i="6"/>
  <c r="KF37" i="6"/>
  <c r="KF36" i="6" s="1"/>
  <c r="KE37" i="6"/>
  <c r="KE36" i="6" s="1"/>
  <c r="KD37" i="6"/>
  <c r="KD36" i="6" s="1"/>
  <c r="KC37" i="6"/>
  <c r="KC36" i="6" s="1"/>
  <c r="KB37" i="6"/>
  <c r="KB36" i="6" s="1"/>
  <c r="KA37" i="6"/>
  <c r="KA36" i="6" s="1"/>
  <c r="JZ37" i="6"/>
  <c r="JY37" i="6"/>
  <c r="JX37" i="6"/>
  <c r="JX36" i="6" s="1"/>
  <c r="JW37" i="6"/>
  <c r="JW36" i="6" s="1"/>
  <c r="JV37" i="6"/>
  <c r="JU37" i="6"/>
  <c r="JT37" i="6"/>
  <c r="JS37" i="6"/>
  <c r="JR37" i="6"/>
  <c r="JQ37" i="6"/>
  <c r="JP37" i="6"/>
  <c r="JO37" i="6"/>
  <c r="JN37" i="6"/>
  <c r="JM37" i="6"/>
  <c r="JM36" i="6" s="1"/>
  <c r="JL37" i="6"/>
  <c r="JK37" i="6"/>
  <c r="JJ37" i="6"/>
  <c r="JJ36" i="6" s="1"/>
  <c r="JI37" i="6"/>
  <c r="JI36" i="6" s="1"/>
  <c r="JH37" i="6"/>
  <c r="JH36" i="6" s="1"/>
  <c r="JG37" i="6"/>
  <c r="JG36" i="6" s="1"/>
  <c r="JF37" i="6"/>
  <c r="JF36" i="6" s="1"/>
  <c r="JE37" i="6"/>
  <c r="JD37" i="6"/>
  <c r="JC37" i="6"/>
  <c r="JB37" i="6"/>
  <c r="JA37" i="6"/>
  <c r="IZ37" i="6"/>
  <c r="IY37" i="6"/>
  <c r="IX37" i="6"/>
  <c r="IW37" i="6"/>
  <c r="IV37" i="6"/>
  <c r="IU37" i="6"/>
  <c r="IT37" i="6"/>
  <c r="IS37" i="6"/>
  <c r="IR37" i="6"/>
  <c r="IQ37" i="6"/>
  <c r="IP37" i="6"/>
  <c r="IO37" i="6"/>
  <c r="IN37" i="6"/>
  <c r="IN36" i="6" s="1"/>
  <c r="IM37" i="6"/>
  <c r="IM36" i="6" s="1"/>
  <c r="IL37" i="6"/>
  <c r="IL36" i="6" s="1"/>
  <c r="IK37" i="6"/>
  <c r="IK36" i="6" s="1"/>
  <c r="IJ37" i="6"/>
  <c r="IJ36" i="6" s="1"/>
  <c r="II37" i="6"/>
  <c r="II36" i="6" s="1"/>
  <c r="IH37" i="6"/>
  <c r="IH36" i="6" s="1"/>
  <c r="IG37" i="6"/>
  <c r="IF37" i="6"/>
  <c r="IF36" i="6" s="1"/>
  <c r="IE37" i="6"/>
  <c r="IE36" i="6" s="1"/>
  <c r="ID37" i="6"/>
  <c r="IC37" i="6"/>
  <c r="IB37" i="6"/>
  <c r="IA37" i="6"/>
  <c r="HZ37" i="6"/>
  <c r="HY37" i="6"/>
  <c r="HX37" i="6"/>
  <c r="HW37" i="6"/>
  <c r="HV37" i="6"/>
  <c r="HU37" i="6"/>
  <c r="HU36" i="6" s="1"/>
  <c r="HT37" i="6"/>
  <c r="HS37" i="6"/>
  <c r="HR37" i="6"/>
  <c r="HR36" i="6" s="1"/>
  <c r="HQ37" i="6"/>
  <c r="HQ36" i="6" s="1"/>
  <c r="HP37" i="6"/>
  <c r="HP36" i="6" s="1"/>
  <c r="HO37" i="6"/>
  <c r="HO36" i="6" s="1"/>
  <c r="HN37" i="6"/>
  <c r="HN36" i="6" s="1"/>
  <c r="HM37" i="6"/>
  <c r="HM36" i="6" s="1"/>
  <c r="HL37" i="6"/>
  <c r="HL36" i="6" s="1"/>
  <c r="HK37" i="6"/>
  <c r="HK36" i="6" s="1"/>
  <c r="HJ37" i="6"/>
  <c r="HJ36" i="6" s="1"/>
  <c r="HI37" i="6"/>
  <c r="HI36" i="6" s="1"/>
  <c r="HH37" i="6"/>
  <c r="HG37" i="6"/>
  <c r="HF37" i="6"/>
  <c r="HE37" i="6"/>
  <c r="HD37" i="6"/>
  <c r="HC37" i="6"/>
  <c r="HB37" i="6"/>
  <c r="HA37" i="6"/>
  <c r="GZ37" i="6"/>
  <c r="GY37" i="6"/>
  <c r="GY36" i="6" s="1"/>
  <c r="GX37" i="6"/>
  <c r="GW37" i="6"/>
  <c r="GV37" i="6"/>
  <c r="GV36" i="6" s="1"/>
  <c r="GU37" i="6"/>
  <c r="GT37" i="6"/>
  <c r="GT36" i="6" s="1"/>
  <c r="GS37" i="6"/>
  <c r="GS36" i="6" s="1"/>
  <c r="GR37" i="6"/>
  <c r="GR36" i="6" s="1"/>
  <c r="GQ37" i="6"/>
  <c r="GQ36" i="6" s="1"/>
  <c r="GP37" i="6"/>
  <c r="GP36" i="6" s="1"/>
  <c r="GO37" i="6"/>
  <c r="GO36" i="6" s="1"/>
  <c r="GN37" i="6"/>
  <c r="GN36" i="6" s="1"/>
  <c r="GM37" i="6"/>
  <c r="GM36" i="6" s="1"/>
  <c r="GL37" i="6"/>
  <c r="GK37" i="6"/>
  <c r="GJ37" i="6"/>
  <c r="GI37" i="6"/>
  <c r="GH37" i="6"/>
  <c r="GG37" i="6"/>
  <c r="GF37" i="6"/>
  <c r="GE37" i="6"/>
  <c r="GD37" i="6"/>
  <c r="GC37" i="6"/>
  <c r="GC36" i="6" s="1"/>
  <c r="GB37" i="6"/>
  <c r="GA37" i="6"/>
  <c r="FZ37" i="6"/>
  <c r="FZ36" i="6" s="1"/>
  <c r="FY37" i="6"/>
  <c r="FX37" i="6"/>
  <c r="FW37" i="6"/>
  <c r="FW36" i="6" s="1"/>
  <c r="FV37" i="6"/>
  <c r="FV36" i="6" s="1"/>
  <c r="FU37" i="6"/>
  <c r="FU36" i="6" s="1"/>
  <c r="FT37" i="6"/>
  <c r="FT36" i="6" s="1"/>
  <c r="FS37" i="6"/>
  <c r="FS36" i="6" s="1"/>
  <c r="FR37" i="6"/>
  <c r="FR36" i="6" s="1"/>
  <c r="FQ37" i="6"/>
  <c r="FQ36" i="6" s="1"/>
  <c r="FP37" i="6"/>
  <c r="FO37" i="6"/>
  <c r="FN37" i="6"/>
  <c r="FM37" i="6"/>
  <c r="FL37" i="6"/>
  <c r="FK37" i="6"/>
  <c r="FJ37" i="6"/>
  <c r="FI37" i="6"/>
  <c r="FH37" i="6"/>
  <c r="FG37" i="6"/>
  <c r="FF37" i="6"/>
  <c r="FE37" i="6"/>
  <c r="FD37" i="6"/>
  <c r="FD36" i="6" s="1"/>
  <c r="FC37" i="6"/>
  <c r="FC36" i="6" s="1"/>
  <c r="FB37" i="6"/>
  <c r="FA37" i="6"/>
  <c r="FA36" i="6" s="1"/>
  <c r="EZ37" i="6"/>
  <c r="EZ36" i="6" s="1"/>
  <c r="EY37" i="6"/>
  <c r="EY36" i="6" s="1"/>
  <c r="EX37" i="6"/>
  <c r="EX36" i="6" s="1"/>
  <c r="EW37" i="6"/>
  <c r="EW36" i="6" s="1"/>
  <c r="EV37" i="6"/>
  <c r="EV36" i="6" s="1"/>
  <c r="EU37" i="6"/>
  <c r="EU36" i="6" s="1"/>
  <c r="ET37" i="6"/>
  <c r="ES37" i="6"/>
  <c r="ER37" i="6"/>
  <c r="EQ37" i="6"/>
  <c r="EP37" i="6"/>
  <c r="EO37" i="6"/>
  <c r="EN37" i="6"/>
  <c r="EM37" i="6"/>
  <c r="EL37" i="6"/>
  <c r="EK37" i="6"/>
  <c r="EJ37" i="6"/>
  <c r="EI37" i="6"/>
  <c r="EH37" i="6"/>
  <c r="EH36" i="6" s="1"/>
  <c r="EG37" i="6"/>
  <c r="EG36" i="6" s="1"/>
  <c r="EF37" i="6"/>
  <c r="EF36" i="6" s="1"/>
  <c r="EE37" i="6"/>
  <c r="ED37" i="6"/>
  <c r="EC37" i="6"/>
  <c r="EC36" i="6" s="1"/>
  <c r="EB37" i="6"/>
  <c r="EA37" i="6"/>
  <c r="EA36" i="6" s="1"/>
  <c r="DZ37" i="6"/>
  <c r="DZ36" i="6" s="1"/>
  <c r="DY37" i="6"/>
  <c r="DY36" i="6" s="1"/>
  <c r="DX37" i="6"/>
  <c r="DW37" i="6"/>
  <c r="DV37" i="6"/>
  <c r="DU37" i="6"/>
  <c r="DT37" i="6"/>
  <c r="DS37" i="6"/>
  <c r="DR37" i="6"/>
  <c r="DQ37" i="6"/>
  <c r="DP37" i="6"/>
  <c r="DO37" i="6"/>
  <c r="DN37" i="6"/>
  <c r="DM37" i="6"/>
  <c r="DL37" i="6"/>
  <c r="DL36" i="6" s="1"/>
  <c r="DK37" i="6"/>
  <c r="DK36" i="6" s="1"/>
  <c r="DJ37" i="6"/>
  <c r="DJ36" i="6" s="1"/>
  <c r="DI37" i="6"/>
  <c r="DI36" i="6" s="1"/>
  <c r="DH37" i="6"/>
  <c r="DH36" i="6" s="1"/>
  <c r="DG37" i="6"/>
  <c r="DG36" i="6" s="1"/>
  <c r="DF37" i="6"/>
  <c r="DF36" i="6" s="1"/>
  <c r="DE37" i="6"/>
  <c r="DD37" i="6"/>
  <c r="DD36" i="6" s="1"/>
  <c r="DC37" i="6"/>
  <c r="DC36" i="6" s="1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H289" i="6" s="1"/>
  <c r="CG37" i="6"/>
  <c r="CG289" i="6" s="1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ND36" i="6"/>
  <c r="NC36" i="6"/>
  <c r="NB36" i="6"/>
  <c r="NA36" i="6"/>
  <c r="MZ36" i="6"/>
  <c r="MY36" i="6"/>
  <c r="MX36" i="6"/>
  <c r="MW36" i="6"/>
  <c r="MV36" i="6"/>
  <c r="MP36" i="6"/>
  <c r="MH36" i="6"/>
  <c r="MG36" i="6"/>
  <c r="MF36" i="6"/>
  <c r="ME36" i="6"/>
  <c r="MD36" i="6"/>
  <c r="MC36" i="6"/>
  <c r="MB36" i="6"/>
  <c r="MA36" i="6"/>
  <c r="LZ36" i="6"/>
  <c r="LX36" i="6"/>
  <c r="LW36" i="6"/>
  <c r="LV36" i="6"/>
  <c r="LU36" i="6"/>
  <c r="LT36" i="6"/>
  <c r="LS36" i="6"/>
  <c r="LR36" i="6"/>
  <c r="LQ36" i="6"/>
  <c r="LL36" i="6"/>
  <c r="LK36" i="6"/>
  <c r="LJ36" i="6"/>
  <c r="LI36" i="6"/>
  <c r="LH36" i="6"/>
  <c r="LG36" i="6"/>
  <c r="LF36" i="6"/>
  <c r="LD36" i="6"/>
  <c r="LB36" i="6"/>
  <c r="LA36" i="6"/>
  <c r="KZ36" i="6"/>
  <c r="KY36" i="6"/>
  <c r="KX36" i="6"/>
  <c r="KW36" i="6"/>
  <c r="KV36" i="6"/>
  <c r="KU36" i="6"/>
  <c r="KP36" i="6"/>
  <c r="KO36" i="6"/>
  <c r="KN36" i="6"/>
  <c r="KM36" i="6"/>
  <c r="KL36" i="6"/>
  <c r="KK36" i="6"/>
  <c r="KJ36" i="6"/>
  <c r="KH36" i="6"/>
  <c r="JY36" i="6"/>
  <c r="JT36" i="6"/>
  <c r="JS36" i="6"/>
  <c r="JR36" i="6"/>
  <c r="JQ36" i="6"/>
  <c r="JP36" i="6"/>
  <c r="JO36" i="6"/>
  <c r="JN36" i="6"/>
  <c r="JL36" i="6"/>
  <c r="JE36" i="6"/>
  <c r="JD36" i="6"/>
  <c r="JC36" i="6"/>
  <c r="IX36" i="6"/>
  <c r="IW36" i="6"/>
  <c r="IV36" i="6"/>
  <c r="IU36" i="6"/>
  <c r="IT36" i="6"/>
  <c r="IS36" i="6"/>
  <c r="IR36" i="6"/>
  <c r="IQ36" i="6"/>
  <c r="IP36" i="6"/>
  <c r="IG36" i="6"/>
  <c r="IB36" i="6"/>
  <c r="IA36" i="6"/>
  <c r="HZ36" i="6"/>
  <c r="HY36" i="6"/>
  <c r="HX36" i="6"/>
  <c r="HW36" i="6"/>
  <c r="HV36" i="6"/>
  <c r="HT36" i="6"/>
  <c r="HS36" i="6"/>
  <c r="HF36" i="6"/>
  <c r="HE36" i="6"/>
  <c r="HD36" i="6"/>
  <c r="HC36" i="6"/>
  <c r="HB36" i="6"/>
  <c r="HA36" i="6"/>
  <c r="GZ36" i="6"/>
  <c r="GX36" i="6"/>
  <c r="GW36" i="6"/>
  <c r="GU36" i="6"/>
  <c r="GJ36" i="6"/>
  <c r="GI36" i="6"/>
  <c r="GH36" i="6"/>
  <c r="GG36" i="6"/>
  <c r="GF36" i="6"/>
  <c r="GE36" i="6"/>
  <c r="GD36" i="6"/>
  <c r="GB36" i="6"/>
  <c r="GA36" i="6"/>
  <c r="FY36" i="6"/>
  <c r="FX36" i="6"/>
  <c r="FN36" i="6"/>
  <c r="FM36" i="6"/>
  <c r="FL36" i="6"/>
  <c r="FK36" i="6"/>
  <c r="FJ36" i="6"/>
  <c r="FI36" i="6"/>
  <c r="FH36" i="6"/>
  <c r="FG36" i="6"/>
  <c r="FF36" i="6"/>
  <c r="FE36" i="6"/>
  <c r="FB36" i="6"/>
  <c r="ER36" i="6"/>
  <c r="EQ36" i="6"/>
  <c r="EP36" i="6"/>
  <c r="EO36" i="6"/>
  <c r="EN36" i="6"/>
  <c r="EM36" i="6"/>
  <c r="EL36" i="6"/>
  <c r="EK36" i="6"/>
  <c r="EJ36" i="6"/>
  <c r="EI36" i="6"/>
  <c r="EE36" i="6"/>
  <c r="ED36" i="6"/>
  <c r="DV36" i="6"/>
  <c r="DU36" i="6"/>
  <c r="DT36" i="6"/>
  <c r="DS36" i="6"/>
  <c r="DR36" i="6"/>
  <c r="DQ36" i="6"/>
  <c r="DP36" i="6"/>
  <c r="DO36" i="6"/>
  <c r="DN36" i="6"/>
  <c r="DM36" i="6"/>
  <c r="DE36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M4" i="6" s="1"/>
  <c r="L8" i="6"/>
  <c r="K8" i="6"/>
  <c r="J8" i="6"/>
  <c r="I8" i="6"/>
  <c r="H8" i="6"/>
  <c r="G8" i="6"/>
  <c r="F8" i="6"/>
  <c r="E8" i="6"/>
  <c r="D8" i="6"/>
  <c r="C8" i="6"/>
  <c r="B8" i="6"/>
  <c r="AA7" i="6"/>
  <c r="Z7" i="6"/>
  <c r="Y7" i="6"/>
  <c r="X7" i="6"/>
  <c r="W7" i="6"/>
  <c r="V7" i="6"/>
  <c r="U7" i="6"/>
  <c r="T7" i="6"/>
  <c r="S7" i="6"/>
  <c r="R7" i="6"/>
  <c r="Q7" i="6"/>
  <c r="Q4" i="6" s="1"/>
  <c r="P7" i="6"/>
  <c r="O7" i="6"/>
  <c r="N7" i="6"/>
  <c r="N4" i="6" s="1"/>
  <c r="M7" i="6"/>
  <c r="L7" i="6"/>
  <c r="K7" i="6"/>
  <c r="J7" i="6"/>
  <c r="I7" i="6"/>
  <c r="H7" i="6"/>
  <c r="G7" i="6"/>
  <c r="F7" i="6"/>
  <c r="E7" i="6"/>
  <c r="D7" i="6"/>
  <c r="C7" i="6"/>
  <c r="B7" i="6"/>
  <c r="AA6" i="6"/>
  <c r="Z6" i="6"/>
  <c r="Y6" i="6"/>
  <c r="X6" i="6"/>
  <c r="W6" i="6"/>
  <c r="V6" i="6"/>
  <c r="U6" i="6"/>
  <c r="T6" i="6"/>
  <c r="S6" i="6"/>
  <c r="R6" i="6"/>
  <c r="R4" i="6" s="1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A5" i="6"/>
  <c r="Z5" i="6"/>
  <c r="Y5" i="6"/>
  <c r="Y4" i="6" s="1"/>
  <c r="X5" i="6"/>
  <c r="W5" i="6"/>
  <c r="V5" i="6"/>
  <c r="V4" i="6" s="1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C4" i="6" s="1"/>
  <c r="B5" i="6"/>
  <c r="SY4" i="6"/>
  <c r="SX4" i="6"/>
  <c r="SW4" i="6"/>
  <c r="SV4" i="6"/>
  <c r="SU4" i="6"/>
  <c r="ST4" i="6"/>
  <c r="SS4" i="6"/>
  <c r="SR4" i="6"/>
  <c r="SQ4" i="6"/>
  <c r="SP4" i="6"/>
  <c r="SO4" i="6"/>
  <c r="SN4" i="6"/>
  <c r="SM4" i="6"/>
  <c r="SL4" i="6"/>
  <c r="SK4" i="6"/>
  <c r="SJ4" i="6"/>
  <c r="SI4" i="6"/>
  <c r="SH4" i="6"/>
  <c r="SG4" i="6"/>
  <c r="SF4" i="6"/>
  <c r="SE4" i="6"/>
  <c r="SD4" i="6"/>
  <c r="SC4" i="6"/>
  <c r="SB4" i="6"/>
  <c r="SA4" i="6"/>
  <c r="RZ4" i="6"/>
  <c r="RY4" i="6"/>
  <c r="RX4" i="6"/>
  <c r="RW4" i="6"/>
  <c r="RV4" i="6"/>
  <c r="RU4" i="6"/>
  <c r="RT4" i="6"/>
  <c r="RS4" i="6"/>
  <c r="RR4" i="6"/>
  <c r="RQ4" i="6"/>
  <c r="RP4" i="6"/>
  <c r="RO4" i="6"/>
  <c r="RN4" i="6"/>
  <c r="RM4" i="6"/>
  <c r="RL4" i="6"/>
  <c r="RK4" i="6"/>
  <c r="RJ4" i="6"/>
  <c r="RJ289" i="6" s="1"/>
  <c r="RJ291" i="6" s="1"/>
  <c r="RI4" i="6"/>
  <c r="RI289" i="6" s="1"/>
  <c r="RI291" i="6" s="1"/>
  <c r="RH4" i="6"/>
  <c r="RG4" i="6"/>
  <c r="RF4" i="6"/>
  <c r="RE4" i="6"/>
  <c r="RD4" i="6"/>
  <c r="RC4" i="6"/>
  <c r="RB4" i="6"/>
  <c r="RA4" i="6"/>
  <c r="QZ4" i="6"/>
  <c r="QY4" i="6"/>
  <c r="QX4" i="6"/>
  <c r="QW4" i="6"/>
  <c r="QV4" i="6"/>
  <c r="QU4" i="6"/>
  <c r="QT4" i="6"/>
  <c r="QS4" i="6"/>
  <c r="QR4" i="6"/>
  <c r="QQ4" i="6"/>
  <c r="QP4" i="6"/>
  <c r="QO4" i="6"/>
  <c r="QN4" i="6"/>
  <c r="QM4" i="6"/>
  <c r="QL4" i="6"/>
  <c r="QL289" i="6" s="1"/>
  <c r="QL291" i="6" s="1"/>
  <c r="QK4" i="6"/>
  <c r="QK289" i="6" s="1"/>
  <c r="QK291" i="6" s="1"/>
  <c r="QJ4" i="6"/>
  <c r="QI4" i="6"/>
  <c r="QH4" i="6"/>
  <c r="QG4" i="6"/>
  <c r="QF4" i="6"/>
  <c r="QE4" i="6"/>
  <c r="QD4" i="6"/>
  <c r="QC4" i="6"/>
  <c r="QB4" i="6"/>
  <c r="QA4" i="6"/>
  <c r="PZ4" i="6"/>
  <c r="PY4" i="6"/>
  <c r="PX4" i="6"/>
  <c r="PX289" i="6" s="1"/>
  <c r="PX291" i="6" s="1"/>
  <c r="PW4" i="6"/>
  <c r="PV4" i="6"/>
  <c r="PU4" i="6"/>
  <c r="PT4" i="6"/>
  <c r="PS4" i="6"/>
  <c r="PR4" i="6"/>
  <c r="PR289" i="6" s="1"/>
  <c r="PR291" i="6" s="1"/>
  <c r="PQ4" i="6"/>
  <c r="PP4" i="6"/>
  <c r="PO4" i="6"/>
  <c r="PN4" i="6"/>
  <c r="PM4" i="6"/>
  <c r="PL4" i="6"/>
  <c r="PK4" i="6"/>
  <c r="PJ4" i="6"/>
  <c r="PI4" i="6"/>
  <c r="PH4" i="6"/>
  <c r="PG4" i="6"/>
  <c r="PF4" i="6"/>
  <c r="PE4" i="6"/>
  <c r="PD4" i="6"/>
  <c r="PC4" i="6"/>
  <c r="PB4" i="6"/>
  <c r="PA4" i="6"/>
  <c r="OZ4" i="6"/>
  <c r="OY4" i="6"/>
  <c r="OX4" i="6"/>
  <c r="OW4" i="6"/>
  <c r="OV4" i="6"/>
  <c r="OU4" i="6"/>
  <c r="OT4" i="6"/>
  <c r="OS4" i="6"/>
  <c r="OR4" i="6"/>
  <c r="OQ4" i="6"/>
  <c r="OP4" i="6"/>
  <c r="OO4" i="6"/>
  <c r="ON4" i="6"/>
  <c r="OM4" i="6"/>
  <c r="OL4" i="6"/>
  <c r="OK4" i="6"/>
  <c r="OJ4" i="6"/>
  <c r="OI4" i="6"/>
  <c r="OH4" i="6"/>
  <c r="OG4" i="6"/>
  <c r="OF4" i="6"/>
  <c r="OE4" i="6"/>
  <c r="OD4" i="6"/>
  <c r="OC4" i="6"/>
  <c r="OB4" i="6"/>
  <c r="OA4" i="6"/>
  <c r="NZ4" i="6"/>
  <c r="NZ289" i="6" s="1"/>
  <c r="NY4" i="6"/>
  <c r="NY289" i="6" s="1"/>
  <c r="NX4" i="6"/>
  <c r="NW4" i="6"/>
  <c r="NV4" i="6"/>
  <c r="NU4" i="6"/>
  <c r="NT4" i="6"/>
  <c r="NS4" i="6"/>
  <c r="NR4" i="6"/>
  <c r="NQ4" i="6"/>
  <c r="NP4" i="6"/>
  <c r="NO4" i="6"/>
  <c r="NN4" i="6"/>
  <c r="NM4" i="6"/>
  <c r="NL4" i="6"/>
  <c r="NK4" i="6"/>
  <c r="NJ4" i="6"/>
  <c r="NI4" i="6"/>
  <c r="NH4" i="6"/>
  <c r="NG4" i="6"/>
  <c r="NF4" i="6"/>
  <c r="NE4" i="6"/>
  <c r="ND4" i="6"/>
  <c r="NC4" i="6"/>
  <c r="NB4" i="6"/>
  <c r="NA4" i="6"/>
  <c r="MZ4" i="6"/>
  <c r="MY4" i="6"/>
  <c r="MX4" i="6"/>
  <c r="MW4" i="6"/>
  <c r="MV4" i="6"/>
  <c r="MU4" i="6"/>
  <c r="MT4" i="6"/>
  <c r="MS4" i="6"/>
  <c r="MR4" i="6"/>
  <c r="MQ4" i="6"/>
  <c r="MQ289" i="6" s="1"/>
  <c r="MQ291" i="6" s="1"/>
  <c r="MP4" i="6"/>
  <c r="MO4" i="6"/>
  <c r="MN4" i="6"/>
  <c r="MN289" i="6" s="1"/>
  <c r="MN291" i="6" s="1"/>
  <c r="MM4" i="6"/>
  <c r="MM289" i="6" s="1"/>
  <c r="MM291" i="6" s="1"/>
  <c r="ML4" i="6"/>
  <c r="MK4" i="6"/>
  <c r="MJ4" i="6"/>
  <c r="MI4" i="6"/>
  <c r="MH4" i="6"/>
  <c r="MG4" i="6"/>
  <c r="MF4" i="6"/>
  <c r="ME4" i="6"/>
  <c r="MD4" i="6"/>
  <c r="MC4" i="6"/>
  <c r="MB4" i="6"/>
  <c r="MA4" i="6"/>
  <c r="LZ4" i="6"/>
  <c r="LY4" i="6"/>
  <c r="LX4" i="6"/>
  <c r="LW4" i="6"/>
  <c r="LV4" i="6"/>
  <c r="LU4" i="6"/>
  <c r="LT4" i="6"/>
  <c r="LS4" i="6"/>
  <c r="LR4" i="6"/>
  <c r="LQ4" i="6"/>
  <c r="LP4" i="6"/>
  <c r="LO4" i="6"/>
  <c r="LN4" i="6"/>
  <c r="LM4" i="6"/>
  <c r="LL4" i="6"/>
  <c r="LK4" i="6"/>
  <c r="LJ4" i="6"/>
  <c r="LI4" i="6"/>
  <c r="LH4" i="6"/>
  <c r="LG4" i="6"/>
  <c r="LF4" i="6"/>
  <c r="LE4" i="6"/>
  <c r="LD4" i="6"/>
  <c r="LC4" i="6"/>
  <c r="LB4" i="6"/>
  <c r="LA4" i="6"/>
  <c r="KZ4" i="6"/>
  <c r="KY4" i="6"/>
  <c r="KX4" i="6"/>
  <c r="KW4" i="6"/>
  <c r="KV4" i="6"/>
  <c r="KU4" i="6"/>
  <c r="KT4" i="6"/>
  <c r="KS4" i="6"/>
  <c r="KR4" i="6"/>
  <c r="KQ4" i="6"/>
  <c r="KP4" i="6"/>
  <c r="KP289" i="6" s="1"/>
  <c r="KP291" i="6" s="1"/>
  <c r="KO4" i="6"/>
  <c r="KO289" i="6" s="1"/>
  <c r="KO291" i="6" s="1"/>
  <c r="KN4" i="6"/>
  <c r="KM4" i="6"/>
  <c r="KL4" i="6"/>
  <c r="KK4" i="6"/>
  <c r="KJ4" i="6"/>
  <c r="KI4" i="6"/>
  <c r="KH4" i="6"/>
  <c r="KG4" i="6"/>
  <c r="KF4" i="6"/>
  <c r="KE4" i="6"/>
  <c r="KD4" i="6"/>
  <c r="KC4" i="6"/>
  <c r="KB4" i="6"/>
  <c r="KA4" i="6"/>
  <c r="JZ4" i="6"/>
  <c r="JY4" i="6"/>
  <c r="JX4" i="6"/>
  <c r="JW4" i="6"/>
  <c r="JV4" i="6"/>
  <c r="JU4" i="6"/>
  <c r="JT4" i="6"/>
  <c r="JS4" i="6"/>
  <c r="JR4" i="6"/>
  <c r="JR289" i="6" s="1"/>
  <c r="JR291" i="6" s="1"/>
  <c r="JQ4" i="6"/>
  <c r="JQ289" i="6" s="1"/>
  <c r="JQ291" i="6" s="1"/>
  <c r="JP4" i="6"/>
  <c r="JO4" i="6"/>
  <c r="JN4" i="6"/>
  <c r="JM4" i="6"/>
  <c r="JL4" i="6"/>
  <c r="JK4" i="6"/>
  <c r="JJ4" i="6"/>
  <c r="JI4" i="6"/>
  <c r="JH4" i="6"/>
  <c r="JG4" i="6"/>
  <c r="JF4" i="6"/>
  <c r="JE4" i="6"/>
  <c r="JD4" i="6"/>
  <c r="JD289" i="6" s="1"/>
  <c r="JD291" i="6" s="1"/>
  <c r="JC4" i="6"/>
  <c r="JC289" i="6" s="1"/>
  <c r="JC291" i="6" s="1"/>
  <c r="JB4" i="6"/>
  <c r="JA4" i="6"/>
  <c r="IZ4" i="6"/>
  <c r="IY4" i="6"/>
  <c r="IX4" i="6"/>
  <c r="IW4" i="6"/>
  <c r="IV4" i="6"/>
  <c r="IU4" i="6"/>
  <c r="IT4" i="6"/>
  <c r="IS4" i="6"/>
  <c r="IR4" i="6"/>
  <c r="IQ4" i="6"/>
  <c r="IP4" i="6"/>
  <c r="IO4" i="6"/>
  <c r="IN4" i="6"/>
  <c r="IM4" i="6"/>
  <c r="IL4" i="6"/>
  <c r="IK4" i="6"/>
  <c r="IJ4" i="6"/>
  <c r="II4" i="6"/>
  <c r="IH4" i="6"/>
  <c r="IG4" i="6"/>
  <c r="IF4" i="6"/>
  <c r="IE4" i="6"/>
  <c r="ID4" i="6"/>
  <c r="IC4" i="6"/>
  <c r="IB4" i="6"/>
  <c r="IA4" i="6"/>
  <c r="HZ4" i="6"/>
  <c r="HY4" i="6"/>
  <c r="HX4" i="6"/>
  <c r="HW4" i="6"/>
  <c r="HV4" i="6"/>
  <c r="HU4" i="6"/>
  <c r="HT4" i="6"/>
  <c r="HS4" i="6"/>
  <c r="HR4" i="6"/>
  <c r="HQ4" i="6"/>
  <c r="HP4" i="6"/>
  <c r="HO4" i="6"/>
  <c r="HN4" i="6"/>
  <c r="HM4" i="6"/>
  <c r="HL4" i="6"/>
  <c r="HK4" i="6"/>
  <c r="HJ4" i="6"/>
  <c r="HI4" i="6"/>
  <c r="HH4" i="6"/>
  <c r="HG4" i="6"/>
  <c r="HF4" i="6"/>
  <c r="HE4" i="6"/>
  <c r="HE289" i="6" s="1"/>
  <c r="HE291" i="6" s="1"/>
  <c r="HD4" i="6"/>
  <c r="HC4" i="6"/>
  <c r="HB4" i="6"/>
  <c r="HA4" i="6"/>
  <c r="GZ4" i="6"/>
  <c r="GY4" i="6"/>
  <c r="GX4" i="6"/>
  <c r="GW4" i="6"/>
  <c r="GV4" i="6"/>
  <c r="GU4" i="6"/>
  <c r="GT4" i="6"/>
  <c r="GS4" i="6"/>
  <c r="GR4" i="6"/>
  <c r="GQ4" i="6"/>
  <c r="GP4" i="6"/>
  <c r="GO4" i="6"/>
  <c r="GN4" i="6"/>
  <c r="GM4" i="6"/>
  <c r="GL4" i="6"/>
  <c r="GK4" i="6"/>
  <c r="GJ4" i="6"/>
  <c r="GI4" i="6"/>
  <c r="GH4" i="6"/>
  <c r="GG4" i="6"/>
  <c r="GF4" i="6"/>
  <c r="GE4" i="6"/>
  <c r="GD4" i="6"/>
  <c r="GC4" i="6"/>
  <c r="GB4" i="6"/>
  <c r="GA4" i="6"/>
  <c r="FZ4" i="6"/>
  <c r="FY4" i="6"/>
  <c r="FX4" i="6"/>
  <c r="FW4" i="6"/>
  <c r="FV4" i="6"/>
  <c r="FU4" i="6"/>
  <c r="FT4" i="6"/>
  <c r="FS4" i="6"/>
  <c r="FS289" i="6" s="1"/>
  <c r="FR4" i="6"/>
  <c r="FQ4" i="6"/>
  <c r="FP4" i="6"/>
  <c r="FO4" i="6"/>
  <c r="FN4" i="6"/>
  <c r="FM4" i="6"/>
  <c r="FL4" i="6"/>
  <c r="FK4" i="6"/>
  <c r="FJ4" i="6"/>
  <c r="FI4" i="6"/>
  <c r="FH4" i="6"/>
  <c r="FG4" i="6"/>
  <c r="FF4" i="6"/>
  <c r="FE4" i="6"/>
  <c r="FD4" i="6"/>
  <c r="FC4" i="6"/>
  <c r="FB4" i="6"/>
  <c r="FA4" i="6"/>
  <c r="EZ4" i="6"/>
  <c r="EY4" i="6"/>
  <c r="EX4" i="6"/>
  <c r="EW4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V289" i="6" s="1"/>
  <c r="DU4" i="6"/>
  <c r="DU289" i="6" s="1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X289" i="6" s="1"/>
  <c r="CW4" i="6"/>
  <c r="CW289" i="6" s="1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J289" i="6" s="1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L289" i="6" s="1"/>
  <c r="AK4" i="6"/>
  <c r="AK289" i="6" s="1"/>
  <c r="AJ4" i="6"/>
  <c r="AI4" i="6"/>
  <c r="AH4" i="6"/>
  <c r="AG4" i="6"/>
  <c r="AF4" i="6"/>
  <c r="AE4" i="6"/>
  <c r="AD4" i="6"/>
  <c r="U4" i="6"/>
  <c r="T4" i="6"/>
  <c r="S4" i="6"/>
  <c r="XJ323" i="5"/>
  <c r="XI323" i="5"/>
  <c r="XH323" i="5"/>
  <c r="XG323" i="5"/>
  <c r="XF323" i="5"/>
  <c r="XE323" i="5"/>
  <c r="XD323" i="5"/>
  <c r="XC323" i="5"/>
  <c r="XB323" i="5"/>
  <c r="XA323" i="5"/>
  <c r="WZ323" i="5"/>
  <c r="WY323" i="5"/>
  <c r="WX323" i="5"/>
  <c r="WW323" i="5"/>
  <c r="WV323" i="5"/>
  <c r="WU323" i="5"/>
  <c r="WT323" i="5"/>
  <c r="WS323" i="5"/>
  <c r="WR323" i="5"/>
  <c r="WQ323" i="5"/>
  <c r="WP323" i="5"/>
  <c r="WO323" i="5"/>
  <c r="WN323" i="5"/>
  <c r="WM323" i="5"/>
  <c r="WL323" i="5"/>
  <c r="WK323" i="5"/>
  <c r="WJ323" i="5"/>
  <c r="WI323" i="5"/>
  <c r="WH323" i="5"/>
  <c r="WG323" i="5"/>
  <c r="WF323" i="5"/>
  <c r="WE323" i="5"/>
  <c r="WD323" i="5"/>
  <c r="WC323" i="5"/>
  <c r="WB323" i="5"/>
  <c r="WA323" i="5"/>
  <c r="VZ323" i="5"/>
  <c r="VY323" i="5"/>
  <c r="VX323" i="5"/>
  <c r="VW323" i="5"/>
  <c r="VV323" i="5"/>
  <c r="VU323" i="5"/>
  <c r="VT323" i="5"/>
  <c r="VS323" i="5"/>
  <c r="VR323" i="5"/>
  <c r="VQ323" i="5"/>
  <c r="VP323" i="5"/>
  <c r="VO323" i="5"/>
  <c r="VN323" i="5"/>
  <c r="VM323" i="5"/>
  <c r="VL323" i="5"/>
  <c r="VK323" i="5"/>
  <c r="VJ323" i="5"/>
  <c r="VI323" i="5"/>
  <c r="VH323" i="5"/>
  <c r="VG323" i="5"/>
  <c r="VF323" i="5"/>
  <c r="VE323" i="5"/>
  <c r="VD323" i="5"/>
  <c r="VC323" i="5"/>
  <c r="VB323" i="5"/>
  <c r="VA323" i="5"/>
  <c r="UZ323" i="5"/>
  <c r="UY323" i="5"/>
  <c r="UX323" i="5"/>
  <c r="UW323" i="5"/>
  <c r="UV323" i="5"/>
  <c r="UU323" i="5"/>
  <c r="UT323" i="5"/>
  <c r="US323" i="5"/>
  <c r="UR323" i="5"/>
  <c r="UQ323" i="5"/>
  <c r="UP323" i="5"/>
  <c r="UO323" i="5"/>
  <c r="UN323" i="5"/>
  <c r="UM323" i="5"/>
  <c r="UL323" i="5"/>
  <c r="UJ323" i="5"/>
  <c r="UI323" i="5"/>
  <c r="UH323" i="5"/>
  <c r="UG323" i="5"/>
  <c r="UF323" i="5"/>
  <c r="UE323" i="5"/>
  <c r="UD323" i="5"/>
  <c r="UC323" i="5"/>
  <c r="UB323" i="5"/>
  <c r="UA323" i="5"/>
  <c r="TZ323" i="5"/>
  <c r="TY323" i="5"/>
  <c r="TX323" i="5"/>
  <c r="TW323" i="5"/>
  <c r="TV323" i="5"/>
  <c r="TU323" i="5"/>
  <c r="TT323" i="5"/>
  <c r="TS323" i="5"/>
  <c r="TR323" i="5"/>
  <c r="TQ323" i="5"/>
  <c r="TP323" i="5"/>
  <c r="TO323" i="5"/>
  <c r="TN323" i="5"/>
  <c r="TM323" i="5"/>
  <c r="TL323" i="5"/>
  <c r="TK323" i="5"/>
  <c r="TJ323" i="5"/>
  <c r="TI323" i="5"/>
  <c r="TH323" i="5"/>
  <c r="TG323" i="5"/>
  <c r="TF323" i="5"/>
  <c r="TE323" i="5"/>
  <c r="TD323" i="5"/>
  <c r="TC323" i="5"/>
  <c r="TB323" i="5"/>
  <c r="TA323" i="5"/>
  <c r="SZ323" i="5"/>
  <c r="SY323" i="5"/>
  <c r="SX323" i="5"/>
  <c r="SW323" i="5"/>
  <c r="SV323" i="5"/>
  <c r="SU323" i="5"/>
  <c r="ST323" i="5"/>
  <c r="SS323" i="5"/>
  <c r="SR323" i="5"/>
  <c r="SQ323" i="5"/>
  <c r="SP323" i="5"/>
  <c r="SO323" i="5"/>
  <c r="SN323" i="5"/>
  <c r="SM323" i="5"/>
  <c r="SL323" i="5"/>
  <c r="SJ323" i="5"/>
  <c r="SI323" i="5"/>
  <c r="SH323" i="5"/>
  <c r="SG323" i="5"/>
  <c r="SF323" i="5"/>
  <c r="SE323" i="5"/>
  <c r="SD323" i="5"/>
  <c r="SC323" i="5"/>
  <c r="SB323" i="5"/>
  <c r="SA323" i="5"/>
  <c r="RZ323" i="5"/>
  <c r="RY323" i="5"/>
  <c r="RX323" i="5"/>
  <c r="RW323" i="5"/>
  <c r="RV323" i="5"/>
  <c r="RU323" i="5"/>
  <c r="RT323" i="5"/>
  <c r="RS323" i="5"/>
  <c r="RR323" i="5"/>
  <c r="RQ323" i="5"/>
  <c r="RP323" i="5"/>
  <c r="RO323" i="5"/>
  <c r="RN323" i="5"/>
  <c r="RM323" i="5"/>
  <c r="RL323" i="5"/>
  <c r="RK323" i="5"/>
  <c r="RJ323" i="5"/>
  <c r="RI323" i="5"/>
  <c r="RH323" i="5"/>
  <c r="RG323" i="5"/>
  <c r="RF323" i="5"/>
  <c r="RE323" i="5"/>
  <c r="RD323" i="5"/>
  <c r="RC323" i="5"/>
  <c r="RB323" i="5"/>
  <c r="RA323" i="5"/>
  <c r="QZ323" i="5"/>
  <c r="QY323" i="5"/>
  <c r="QX323" i="5"/>
  <c r="QW323" i="5"/>
  <c r="QV323" i="5"/>
  <c r="QU323" i="5"/>
  <c r="QT323" i="5"/>
  <c r="QS323" i="5"/>
  <c r="QR323" i="5"/>
  <c r="QQ323" i="5"/>
  <c r="QP323" i="5"/>
  <c r="QO323" i="5"/>
  <c r="QN323" i="5"/>
  <c r="QM323" i="5"/>
  <c r="QL323" i="5"/>
  <c r="QK323" i="5"/>
  <c r="QI323" i="5"/>
  <c r="QH323" i="5"/>
  <c r="QG323" i="5"/>
  <c r="QF323" i="5"/>
  <c r="QE323" i="5"/>
  <c r="QD323" i="5"/>
  <c r="QC323" i="5"/>
  <c r="QB323" i="5"/>
  <c r="QA323" i="5"/>
  <c r="PZ323" i="5"/>
  <c r="PY323" i="5"/>
  <c r="PX323" i="5"/>
  <c r="PW323" i="5"/>
  <c r="PV323" i="5"/>
  <c r="PU323" i="5"/>
  <c r="PT323" i="5"/>
  <c r="PS323" i="5"/>
  <c r="PR323" i="5"/>
  <c r="PQ323" i="5"/>
  <c r="PP323" i="5"/>
  <c r="PO323" i="5"/>
  <c r="PN323" i="5"/>
  <c r="PM323" i="5"/>
  <c r="PL323" i="5"/>
  <c r="PK323" i="5"/>
  <c r="PJ323" i="5"/>
  <c r="PI323" i="5"/>
  <c r="PH323" i="5"/>
  <c r="PG323" i="5"/>
  <c r="PF323" i="5"/>
  <c r="PE323" i="5"/>
  <c r="PD323" i="5"/>
  <c r="PC323" i="5"/>
  <c r="PB323" i="5"/>
  <c r="PA323" i="5"/>
  <c r="OZ323" i="5"/>
  <c r="OY323" i="5"/>
  <c r="OX323" i="5"/>
  <c r="OW323" i="5"/>
  <c r="OV323" i="5"/>
  <c r="OU323" i="5"/>
  <c r="OT323" i="5"/>
  <c r="OS323" i="5"/>
  <c r="OR323" i="5"/>
  <c r="OQ323" i="5"/>
  <c r="OP323" i="5"/>
  <c r="OO323" i="5"/>
  <c r="ON323" i="5"/>
  <c r="OM323" i="5"/>
  <c r="OL323" i="5"/>
  <c r="OK323" i="5"/>
  <c r="OI323" i="5"/>
  <c r="OH323" i="5"/>
  <c r="OG323" i="5"/>
  <c r="OF323" i="5"/>
  <c r="OE323" i="5"/>
  <c r="OD323" i="5"/>
  <c r="OC323" i="5"/>
  <c r="OB323" i="5"/>
  <c r="OA323" i="5"/>
  <c r="NZ323" i="5"/>
  <c r="NY323" i="5"/>
  <c r="NX323" i="5"/>
  <c r="NW323" i="5"/>
  <c r="NV323" i="5"/>
  <c r="NU323" i="5"/>
  <c r="NT323" i="5"/>
  <c r="NS323" i="5"/>
  <c r="NR323" i="5"/>
  <c r="NQ323" i="5"/>
  <c r="NP323" i="5"/>
  <c r="NO323" i="5"/>
  <c r="NN323" i="5"/>
  <c r="NM323" i="5"/>
  <c r="NL323" i="5"/>
  <c r="NK323" i="5"/>
  <c r="NJ323" i="5"/>
  <c r="NI323" i="5"/>
  <c r="NH323" i="5"/>
  <c r="NG323" i="5"/>
  <c r="NF323" i="5"/>
  <c r="NE323" i="5"/>
  <c r="ND323" i="5"/>
  <c r="NC323" i="5"/>
  <c r="NB323" i="5"/>
  <c r="NA323" i="5"/>
  <c r="MZ323" i="5"/>
  <c r="MY323" i="5"/>
  <c r="MX323" i="5"/>
  <c r="MW323" i="5"/>
  <c r="MV323" i="5"/>
  <c r="MU323" i="5"/>
  <c r="MT323" i="5"/>
  <c r="MS323" i="5"/>
  <c r="MR323" i="5"/>
  <c r="MQ323" i="5"/>
  <c r="MP323" i="5"/>
  <c r="MO323" i="5"/>
  <c r="MN323" i="5"/>
  <c r="MM323" i="5"/>
  <c r="ML323" i="5"/>
  <c r="MK323" i="5"/>
  <c r="MI323" i="5"/>
  <c r="MH323" i="5"/>
  <c r="MG323" i="5"/>
  <c r="MF323" i="5"/>
  <c r="ME323" i="5"/>
  <c r="MD323" i="5"/>
  <c r="MC323" i="5"/>
  <c r="MB323" i="5"/>
  <c r="MA323" i="5"/>
  <c r="LZ323" i="5"/>
  <c r="LY323" i="5"/>
  <c r="LX323" i="5"/>
  <c r="LW323" i="5"/>
  <c r="LV323" i="5"/>
  <c r="LU323" i="5"/>
  <c r="LT323" i="5"/>
  <c r="LS323" i="5"/>
  <c r="LR323" i="5"/>
  <c r="LQ323" i="5"/>
  <c r="LP323" i="5"/>
  <c r="LO323" i="5"/>
  <c r="LN323" i="5"/>
  <c r="LM323" i="5"/>
  <c r="LL323" i="5"/>
  <c r="LK323" i="5"/>
  <c r="LJ323" i="5"/>
  <c r="LI323" i="5"/>
  <c r="LH323" i="5"/>
  <c r="LG323" i="5"/>
  <c r="LF323" i="5"/>
  <c r="LE323" i="5"/>
  <c r="LD323" i="5"/>
  <c r="LC323" i="5"/>
  <c r="LB323" i="5"/>
  <c r="LA323" i="5"/>
  <c r="KZ323" i="5"/>
  <c r="KY323" i="5"/>
  <c r="KX323" i="5"/>
  <c r="KW323" i="5"/>
  <c r="KV323" i="5"/>
  <c r="KU323" i="5"/>
  <c r="KT323" i="5"/>
  <c r="KS323" i="5"/>
  <c r="KR323" i="5"/>
  <c r="KQ323" i="5"/>
  <c r="KP323" i="5"/>
  <c r="KO323" i="5"/>
  <c r="KN323" i="5"/>
  <c r="KM323" i="5"/>
  <c r="KL323" i="5"/>
  <c r="KK323" i="5"/>
  <c r="KJ323" i="5"/>
  <c r="KI323" i="5"/>
  <c r="KH323" i="5"/>
  <c r="KG323" i="5"/>
  <c r="KF323" i="5"/>
  <c r="KE323" i="5"/>
  <c r="KD323" i="5"/>
  <c r="KC323" i="5"/>
  <c r="KB323" i="5"/>
  <c r="KA323" i="5"/>
  <c r="JZ323" i="5"/>
  <c r="JY323" i="5"/>
  <c r="JX323" i="5"/>
  <c r="JW323" i="5"/>
  <c r="JV323" i="5"/>
  <c r="JU323" i="5"/>
  <c r="JT323" i="5"/>
  <c r="JS323" i="5"/>
  <c r="JR323" i="5"/>
  <c r="JQ323" i="5"/>
  <c r="JP323" i="5"/>
  <c r="JO323" i="5"/>
  <c r="JN323" i="5"/>
  <c r="JM323" i="5"/>
  <c r="JL323" i="5"/>
  <c r="JK323" i="5"/>
  <c r="JJ323" i="5"/>
  <c r="JI323" i="5"/>
  <c r="JH323" i="5"/>
  <c r="JG323" i="5"/>
  <c r="JF323" i="5"/>
  <c r="JE323" i="5"/>
  <c r="JD323" i="5"/>
  <c r="JC323" i="5"/>
  <c r="ADD320" i="5"/>
  <c r="ADC320" i="5"/>
  <c r="ADB320" i="5"/>
  <c r="ADA320" i="5"/>
  <c r="ACZ320" i="5"/>
  <c r="ACY320" i="5"/>
  <c r="ACX320" i="5"/>
  <c r="ACW320" i="5"/>
  <c r="ACV320" i="5"/>
  <c r="ACU320" i="5"/>
  <c r="ACT320" i="5"/>
  <c r="ACS320" i="5"/>
  <c r="ACR320" i="5"/>
  <c r="ACQ320" i="5"/>
  <c r="ACP320" i="5"/>
  <c r="ACO320" i="5"/>
  <c r="ACN320" i="5"/>
  <c r="ACM320" i="5"/>
  <c r="ACL320" i="5"/>
  <c r="ACK320" i="5"/>
  <c r="ACJ320" i="5"/>
  <c r="ACI320" i="5"/>
  <c r="ACH320" i="5"/>
  <c r="ACG320" i="5"/>
  <c r="ACF320" i="5"/>
  <c r="ACE320" i="5"/>
  <c r="ACD320" i="5"/>
  <c r="ACC320" i="5"/>
  <c r="ACB320" i="5"/>
  <c r="ACA320" i="5"/>
  <c r="ABZ320" i="5"/>
  <c r="ABY320" i="5"/>
  <c r="ABX320" i="5"/>
  <c r="ABW320" i="5"/>
  <c r="ABV320" i="5"/>
  <c r="ABU320" i="5"/>
  <c r="ABT320" i="5"/>
  <c r="ABS320" i="5"/>
  <c r="ABR320" i="5"/>
  <c r="ABQ320" i="5"/>
  <c r="ABP320" i="5"/>
  <c r="ABO320" i="5"/>
  <c r="ABN320" i="5"/>
  <c r="ABM320" i="5"/>
  <c r="ABL320" i="5"/>
  <c r="ABK320" i="5"/>
  <c r="ABJ320" i="5"/>
  <c r="ABI320" i="5"/>
  <c r="ABH320" i="5"/>
  <c r="ABG320" i="5"/>
  <c r="ABF320" i="5"/>
  <c r="ABE320" i="5"/>
  <c r="ABD320" i="5"/>
  <c r="ABC320" i="5"/>
  <c r="ABB320" i="5"/>
  <c r="ABA320" i="5"/>
  <c r="AAZ320" i="5"/>
  <c r="AAY320" i="5"/>
  <c r="AAX320" i="5"/>
  <c r="AAW320" i="5"/>
  <c r="AAV320" i="5"/>
  <c r="AAU320" i="5"/>
  <c r="AAT320" i="5"/>
  <c r="AAS320" i="5"/>
  <c r="AAR320" i="5"/>
  <c r="AAQ320" i="5"/>
  <c r="AAP320" i="5"/>
  <c r="AAO320" i="5"/>
  <c r="AAN320" i="5"/>
  <c r="AAM320" i="5"/>
  <c r="AAL320" i="5"/>
  <c r="AAK320" i="5"/>
  <c r="AAJ320" i="5"/>
  <c r="AAI320" i="5"/>
  <c r="AAH320" i="5"/>
  <c r="AAG320" i="5"/>
  <c r="AAF320" i="5"/>
  <c r="AAE320" i="5"/>
  <c r="AAD320" i="5"/>
  <c r="AAC320" i="5"/>
  <c r="AAB320" i="5"/>
  <c r="AAA320" i="5"/>
  <c r="ZZ320" i="5"/>
  <c r="ZY320" i="5"/>
  <c r="ZX320" i="5"/>
  <c r="ZW320" i="5"/>
  <c r="ZV320" i="5"/>
  <c r="ZU320" i="5"/>
  <c r="ZT320" i="5"/>
  <c r="ZS320" i="5"/>
  <c r="ZR320" i="5"/>
  <c r="ZQ320" i="5"/>
  <c r="ZP320" i="5"/>
  <c r="ZO320" i="5"/>
  <c r="ZN320" i="5"/>
  <c r="ZM320" i="5"/>
  <c r="ZL320" i="5"/>
  <c r="ZK320" i="5"/>
  <c r="ZJ320" i="5"/>
  <c r="ZI320" i="5"/>
  <c r="ZH320" i="5"/>
  <c r="ZG320" i="5"/>
  <c r="ZF320" i="5"/>
  <c r="ZE320" i="5"/>
  <c r="ZD320" i="5"/>
  <c r="ZC320" i="5"/>
  <c r="ZB320" i="5"/>
  <c r="ZA320" i="5"/>
  <c r="YZ320" i="5"/>
  <c r="YY320" i="5"/>
  <c r="YX320" i="5"/>
  <c r="YW320" i="5"/>
  <c r="YV320" i="5"/>
  <c r="YU320" i="5"/>
  <c r="YT320" i="5"/>
  <c r="YS320" i="5"/>
  <c r="YR320" i="5"/>
  <c r="YQ320" i="5"/>
  <c r="YP320" i="5"/>
  <c r="YO320" i="5"/>
  <c r="YN320" i="5"/>
  <c r="YM320" i="5"/>
  <c r="YL320" i="5"/>
  <c r="YK320" i="5"/>
  <c r="YJ320" i="5"/>
  <c r="YI320" i="5"/>
  <c r="YH320" i="5"/>
  <c r="YG320" i="5"/>
  <c r="YF320" i="5"/>
  <c r="YE320" i="5"/>
  <c r="YD320" i="5"/>
  <c r="YC320" i="5"/>
  <c r="YB320" i="5"/>
  <c r="YA320" i="5"/>
  <c r="XZ320" i="5"/>
  <c r="XY320" i="5"/>
  <c r="XX320" i="5"/>
  <c r="XW320" i="5"/>
  <c r="XV320" i="5"/>
  <c r="XU320" i="5"/>
  <c r="XT320" i="5"/>
  <c r="XS320" i="5"/>
  <c r="XR320" i="5"/>
  <c r="XQ320" i="5"/>
  <c r="XP320" i="5"/>
  <c r="XO320" i="5"/>
  <c r="XN320" i="5"/>
  <c r="XM320" i="5"/>
  <c r="XL320" i="5"/>
  <c r="XK320" i="5"/>
  <c r="XJ320" i="5"/>
  <c r="XI320" i="5"/>
  <c r="XH320" i="5"/>
  <c r="XG320" i="5"/>
  <c r="XF320" i="5"/>
  <c r="XE320" i="5"/>
  <c r="XD320" i="5"/>
  <c r="XC320" i="5"/>
  <c r="XB320" i="5"/>
  <c r="XA320" i="5"/>
  <c r="WZ320" i="5"/>
  <c r="WY320" i="5"/>
  <c r="WX320" i="5"/>
  <c r="WW320" i="5"/>
  <c r="WV320" i="5"/>
  <c r="WU320" i="5"/>
  <c r="WT320" i="5"/>
  <c r="WS320" i="5"/>
  <c r="WR320" i="5"/>
  <c r="WQ320" i="5"/>
  <c r="WP320" i="5"/>
  <c r="WO320" i="5"/>
  <c r="WN320" i="5"/>
  <c r="WM320" i="5"/>
  <c r="WL320" i="5"/>
  <c r="WK320" i="5"/>
  <c r="WJ320" i="5"/>
  <c r="WI320" i="5"/>
  <c r="WH320" i="5"/>
  <c r="WG320" i="5"/>
  <c r="WF320" i="5"/>
  <c r="WE320" i="5"/>
  <c r="WD320" i="5"/>
  <c r="WC320" i="5"/>
  <c r="WB320" i="5"/>
  <c r="WA320" i="5"/>
  <c r="VZ320" i="5"/>
  <c r="VY320" i="5"/>
  <c r="VX320" i="5"/>
  <c r="VW320" i="5"/>
  <c r="VV320" i="5"/>
  <c r="VU320" i="5"/>
  <c r="VT320" i="5"/>
  <c r="VS320" i="5"/>
  <c r="VR320" i="5"/>
  <c r="VQ320" i="5"/>
  <c r="VP320" i="5"/>
  <c r="VO320" i="5"/>
  <c r="VN320" i="5"/>
  <c r="VM320" i="5"/>
  <c r="VL320" i="5"/>
  <c r="VK320" i="5"/>
  <c r="VJ320" i="5"/>
  <c r="VI320" i="5"/>
  <c r="VH320" i="5"/>
  <c r="VG320" i="5"/>
  <c r="VF320" i="5"/>
  <c r="VE320" i="5"/>
  <c r="VD320" i="5"/>
  <c r="VC320" i="5"/>
  <c r="VB320" i="5"/>
  <c r="VA320" i="5"/>
  <c r="UZ320" i="5"/>
  <c r="UY320" i="5"/>
  <c r="UX320" i="5"/>
  <c r="UW320" i="5"/>
  <c r="UV320" i="5"/>
  <c r="UU320" i="5"/>
  <c r="UT320" i="5"/>
  <c r="US320" i="5"/>
  <c r="UR320" i="5"/>
  <c r="UQ320" i="5"/>
  <c r="UP320" i="5"/>
  <c r="UO320" i="5"/>
  <c r="UN320" i="5"/>
  <c r="UM320" i="5"/>
  <c r="UL320" i="5"/>
  <c r="UK320" i="5"/>
  <c r="UJ320" i="5"/>
  <c r="UI320" i="5"/>
  <c r="UH320" i="5"/>
  <c r="UG320" i="5"/>
  <c r="UF320" i="5"/>
  <c r="UE320" i="5"/>
  <c r="UD320" i="5"/>
  <c r="UC320" i="5"/>
  <c r="UB320" i="5"/>
  <c r="UA320" i="5"/>
  <c r="TZ320" i="5"/>
  <c r="TY320" i="5"/>
  <c r="TX320" i="5"/>
  <c r="TW320" i="5"/>
  <c r="TV320" i="5"/>
  <c r="TU320" i="5"/>
  <c r="TT320" i="5"/>
  <c r="TS320" i="5"/>
  <c r="TR320" i="5"/>
  <c r="TQ320" i="5"/>
  <c r="TP320" i="5"/>
  <c r="TO320" i="5"/>
  <c r="TN320" i="5"/>
  <c r="TM320" i="5"/>
  <c r="TL320" i="5"/>
  <c r="TK320" i="5"/>
  <c r="TJ320" i="5"/>
  <c r="TI320" i="5"/>
  <c r="TH320" i="5"/>
  <c r="TG320" i="5"/>
  <c r="TF320" i="5"/>
  <c r="TE320" i="5"/>
  <c r="TD320" i="5"/>
  <c r="TC320" i="5"/>
  <c r="TB320" i="5"/>
  <c r="TA320" i="5"/>
  <c r="SZ320" i="5"/>
  <c r="SY320" i="5"/>
  <c r="SX320" i="5"/>
  <c r="SW320" i="5"/>
  <c r="SV320" i="5"/>
  <c r="SU320" i="5"/>
  <c r="ST320" i="5"/>
  <c r="SS320" i="5"/>
  <c r="SR320" i="5"/>
  <c r="SQ320" i="5"/>
  <c r="SP320" i="5"/>
  <c r="SO320" i="5"/>
  <c r="SN320" i="5"/>
  <c r="SM320" i="5"/>
  <c r="SL320" i="5"/>
  <c r="SK320" i="5"/>
  <c r="SJ320" i="5"/>
  <c r="SI320" i="5"/>
  <c r="SH320" i="5"/>
  <c r="SG320" i="5"/>
  <c r="SF320" i="5"/>
  <c r="SE320" i="5"/>
  <c r="SD320" i="5"/>
  <c r="SC320" i="5"/>
  <c r="SB320" i="5"/>
  <c r="SA320" i="5"/>
  <c r="RZ320" i="5"/>
  <c r="RY320" i="5"/>
  <c r="RX320" i="5"/>
  <c r="RW320" i="5"/>
  <c r="RV320" i="5"/>
  <c r="RU320" i="5"/>
  <c r="RT320" i="5"/>
  <c r="RS320" i="5"/>
  <c r="RR320" i="5"/>
  <c r="RQ320" i="5"/>
  <c r="RP320" i="5"/>
  <c r="RO320" i="5"/>
  <c r="RN320" i="5"/>
  <c r="RM320" i="5"/>
  <c r="RL320" i="5"/>
  <c r="RK320" i="5"/>
  <c r="RJ320" i="5"/>
  <c r="RI320" i="5"/>
  <c r="RH320" i="5"/>
  <c r="RG320" i="5"/>
  <c r="RF320" i="5"/>
  <c r="RE320" i="5"/>
  <c r="RD320" i="5"/>
  <c r="RC320" i="5"/>
  <c r="RB320" i="5"/>
  <c r="RA320" i="5"/>
  <c r="QZ320" i="5"/>
  <c r="QY320" i="5"/>
  <c r="QX320" i="5"/>
  <c r="QW320" i="5"/>
  <c r="QV320" i="5"/>
  <c r="QU320" i="5"/>
  <c r="QT320" i="5"/>
  <c r="QS320" i="5"/>
  <c r="QR320" i="5"/>
  <c r="QQ320" i="5"/>
  <c r="QP320" i="5"/>
  <c r="QO320" i="5"/>
  <c r="QN320" i="5"/>
  <c r="QM320" i="5"/>
  <c r="QL320" i="5"/>
  <c r="QK320" i="5"/>
  <c r="QJ320" i="5"/>
  <c r="QI320" i="5"/>
  <c r="QH320" i="5"/>
  <c r="QG320" i="5"/>
  <c r="QF320" i="5"/>
  <c r="QE320" i="5"/>
  <c r="QD320" i="5"/>
  <c r="QC320" i="5"/>
  <c r="QB320" i="5"/>
  <c r="QA320" i="5"/>
  <c r="PZ320" i="5"/>
  <c r="PY320" i="5"/>
  <c r="PX320" i="5"/>
  <c r="PW320" i="5"/>
  <c r="PV320" i="5"/>
  <c r="PU320" i="5"/>
  <c r="PT320" i="5"/>
  <c r="PS320" i="5"/>
  <c r="PR320" i="5"/>
  <c r="PQ320" i="5"/>
  <c r="PP320" i="5"/>
  <c r="PO320" i="5"/>
  <c r="PN320" i="5"/>
  <c r="PM320" i="5"/>
  <c r="PL320" i="5"/>
  <c r="PK320" i="5"/>
  <c r="PJ320" i="5"/>
  <c r="PI320" i="5"/>
  <c r="PH320" i="5"/>
  <c r="PG320" i="5"/>
  <c r="PF320" i="5"/>
  <c r="PE320" i="5"/>
  <c r="PD320" i="5"/>
  <c r="PC320" i="5"/>
  <c r="PB320" i="5"/>
  <c r="PA320" i="5"/>
  <c r="OZ320" i="5"/>
  <c r="OY320" i="5"/>
  <c r="OX320" i="5"/>
  <c r="OW320" i="5"/>
  <c r="OV320" i="5"/>
  <c r="OU320" i="5"/>
  <c r="OT320" i="5"/>
  <c r="OS320" i="5"/>
  <c r="OR320" i="5"/>
  <c r="OQ320" i="5"/>
  <c r="OP320" i="5"/>
  <c r="OO320" i="5"/>
  <c r="ON320" i="5"/>
  <c r="OM320" i="5"/>
  <c r="OL320" i="5"/>
  <c r="OK320" i="5"/>
  <c r="OJ320" i="5"/>
  <c r="OI320" i="5"/>
  <c r="OH320" i="5"/>
  <c r="OG320" i="5"/>
  <c r="OF320" i="5"/>
  <c r="OE320" i="5"/>
  <c r="OD320" i="5"/>
  <c r="OC320" i="5"/>
  <c r="OB320" i="5"/>
  <c r="OA320" i="5"/>
  <c r="NZ320" i="5"/>
  <c r="NY320" i="5"/>
  <c r="NX320" i="5"/>
  <c r="NW320" i="5"/>
  <c r="NV320" i="5"/>
  <c r="NU320" i="5"/>
  <c r="NT320" i="5"/>
  <c r="NS320" i="5"/>
  <c r="NR320" i="5"/>
  <c r="NQ320" i="5"/>
  <c r="NP320" i="5"/>
  <c r="NO320" i="5"/>
  <c r="NN320" i="5"/>
  <c r="NM320" i="5"/>
  <c r="NL320" i="5"/>
  <c r="NK320" i="5"/>
  <c r="NJ320" i="5"/>
  <c r="NI320" i="5"/>
  <c r="NH320" i="5"/>
  <c r="NG320" i="5"/>
  <c r="NF320" i="5"/>
  <c r="NE320" i="5"/>
  <c r="ND320" i="5"/>
  <c r="NC320" i="5"/>
  <c r="NB320" i="5"/>
  <c r="NA320" i="5"/>
  <c r="MZ320" i="5"/>
  <c r="MY320" i="5"/>
  <c r="MX320" i="5"/>
  <c r="MW320" i="5"/>
  <c r="MV320" i="5"/>
  <c r="MU320" i="5"/>
  <c r="MT320" i="5"/>
  <c r="MS320" i="5"/>
  <c r="MR320" i="5"/>
  <c r="MQ320" i="5"/>
  <c r="MP320" i="5"/>
  <c r="MO320" i="5"/>
  <c r="MN320" i="5"/>
  <c r="MM320" i="5"/>
  <c r="ML320" i="5"/>
  <c r="MK320" i="5"/>
  <c r="MJ320" i="5"/>
  <c r="MI320" i="5"/>
  <c r="MH320" i="5"/>
  <c r="MG320" i="5"/>
  <c r="MF320" i="5"/>
  <c r="ME320" i="5"/>
  <c r="MD320" i="5"/>
  <c r="MC320" i="5"/>
  <c r="MB320" i="5"/>
  <c r="MA320" i="5"/>
  <c r="LZ320" i="5"/>
  <c r="LY320" i="5"/>
  <c r="LX320" i="5"/>
  <c r="LW320" i="5"/>
  <c r="LV320" i="5"/>
  <c r="LU320" i="5"/>
  <c r="LT320" i="5"/>
  <c r="LS320" i="5"/>
  <c r="LR320" i="5"/>
  <c r="LQ320" i="5"/>
  <c r="LP320" i="5"/>
  <c r="LO320" i="5"/>
  <c r="LN320" i="5"/>
  <c r="LM320" i="5"/>
  <c r="LL320" i="5"/>
  <c r="LK320" i="5"/>
  <c r="LJ320" i="5"/>
  <c r="LI320" i="5"/>
  <c r="LH320" i="5"/>
  <c r="LG320" i="5"/>
  <c r="LF320" i="5"/>
  <c r="LE320" i="5"/>
  <c r="LD320" i="5"/>
  <c r="LC320" i="5"/>
  <c r="LB320" i="5"/>
  <c r="LA320" i="5"/>
  <c r="KZ320" i="5"/>
  <c r="KY320" i="5"/>
  <c r="KX320" i="5"/>
  <c r="KW320" i="5"/>
  <c r="KV320" i="5"/>
  <c r="KU320" i="5"/>
  <c r="KT320" i="5"/>
  <c r="KS320" i="5"/>
  <c r="KR320" i="5"/>
  <c r="KQ320" i="5"/>
  <c r="KP320" i="5"/>
  <c r="KO320" i="5"/>
  <c r="KN320" i="5"/>
  <c r="KM320" i="5"/>
  <c r="KL320" i="5"/>
  <c r="KK320" i="5"/>
  <c r="KJ320" i="5"/>
  <c r="KI320" i="5"/>
  <c r="KH320" i="5"/>
  <c r="KG320" i="5"/>
  <c r="KF320" i="5"/>
  <c r="KE320" i="5"/>
  <c r="KD320" i="5"/>
  <c r="KC320" i="5"/>
  <c r="KB320" i="5"/>
  <c r="KA320" i="5"/>
  <c r="JZ320" i="5"/>
  <c r="JY320" i="5"/>
  <c r="JX320" i="5"/>
  <c r="JW320" i="5"/>
  <c r="JV320" i="5"/>
  <c r="JU320" i="5"/>
  <c r="JT320" i="5"/>
  <c r="JS320" i="5"/>
  <c r="JR320" i="5"/>
  <c r="JQ320" i="5"/>
  <c r="JP320" i="5"/>
  <c r="JO320" i="5"/>
  <c r="JN320" i="5"/>
  <c r="JM320" i="5"/>
  <c r="JL320" i="5"/>
  <c r="JK320" i="5"/>
  <c r="JJ320" i="5"/>
  <c r="JI320" i="5"/>
  <c r="JH320" i="5"/>
  <c r="JG320" i="5"/>
  <c r="JF320" i="5"/>
  <c r="JE320" i="5"/>
  <c r="JD320" i="5"/>
  <c r="JC320" i="5"/>
  <c r="ZV291" i="5"/>
  <c r="AKD289" i="5"/>
  <c r="AIR289" i="5"/>
  <c r="AHE289" i="5"/>
  <c r="AHD289" i="5"/>
  <c r="AHC289" i="5"/>
  <c r="AHB289" i="5"/>
  <c r="AHA289" i="5"/>
  <c r="AGZ289" i="5"/>
  <c r="AGY289" i="5"/>
  <c r="AGX289" i="5"/>
  <c r="AFZ289" i="5"/>
  <c r="AAH289" i="5"/>
  <c r="AAG289" i="5"/>
  <c r="WB289" i="5"/>
  <c r="VJ289" i="5"/>
  <c r="VF289" i="5"/>
  <c r="UB289" i="5"/>
  <c r="UA289" i="5"/>
  <c r="QQ289" i="5"/>
  <c r="PL289" i="5"/>
  <c r="OY289" i="5"/>
  <c r="NY289" i="5"/>
  <c r="NX289" i="5"/>
  <c r="NV289" i="5"/>
  <c r="LA289" i="5"/>
  <c r="KS289" i="5"/>
  <c r="KR289" i="5"/>
  <c r="KQ289" i="5"/>
  <c r="KP289" i="5"/>
  <c r="ID289" i="5"/>
  <c r="FH289" i="5"/>
  <c r="EU289" i="5"/>
  <c r="DY289" i="5"/>
  <c r="DP289" i="5"/>
  <c r="AN289" i="5"/>
  <c r="O289" i="5"/>
  <c r="N289" i="5"/>
  <c r="M289" i="5"/>
  <c r="L289" i="5"/>
  <c r="K289" i="5"/>
  <c r="J289" i="5"/>
  <c r="I289" i="5"/>
  <c r="OV266" i="5"/>
  <c r="OU266" i="5"/>
  <c r="OT266" i="5"/>
  <c r="OS266" i="5"/>
  <c r="OS231" i="5" s="1"/>
  <c r="OR266" i="5"/>
  <c r="OR231" i="5" s="1"/>
  <c r="OQ266" i="5"/>
  <c r="OP266" i="5"/>
  <c r="OP231" i="5" s="1"/>
  <c r="OO266" i="5"/>
  <c r="OO231" i="5" s="1"/>
  <c r="ON266" i="5"/>
  <c r="OM266" i="5"/>
  <c r="OM231" i="5" s="1"/>
  <c r="OL266" i="5"/>
  <c r="OK266" i="5"/>
  <c r="OJ266" i="5"/>
  <c r="OJ231" i="5" s="1"/>
  <c r="OI266" i="5"/>
  <c r="OI231" i="5" s="1"/>
  <c r="OH266" i="5"/>
  <c r="OH231" i="5" s="1"/>
  <c r="OG266" i="5"/>
  <c r="OG231" i="5" s="1"/>
  <c r="OF266" i="5"/>
  <c r="OE266" i="5"/>
  <c r="OD266" i="5"/>
  <c r="OD231" i="5" s="1"/>
  <c r="OC266" i="5"/>
  <c r="OB266" i="5"/>
  <c r="OA266" i="5"/>
  <c r="NZ266" i="5"/>
  <c r="NY266" i="5"/>
  <c r="NX266" i="5"/>
  <c r="NW266" i="5"/>
  <c r="NW231" i="5" s="1"/>
  <c r="NV266" i="5"/>
  <c r="NV231" i="5" s="1"/>
  <c r="NU266" i="5"/>
  <c r="NT266" i="5"/>
  <c r="NT231" i="5" s="1"/>
  <c r="NS266" i="5"/>
  <c r="NS231" i="5" s="1"/>
  <c r="NR266" i="5"/>
  <c r="NQ266" i="5"/>
  <c r="NQ231" i="5" s="1"/>
  <c r="NP266" i="5"/>
  <c r="NP231" i="5" s="1"/>
  <c r="NO266" i="5"/>
  <c r="NN266" i="5"/>
  <c r="NM266" i="5"/>
  <c r="NL266" i="5"/>
  <c r="NL231" i="5" s="1"/>
  <c r="NK266" i="5"/>
  <c r="NK231" i="5" s="1"/>
  <c r="NJ266" i="5"/>
  <c r="NI266" i="5"/>
  <c r="NH266" i="5"/>
  <c r="NH231" i="5" s="1"/>
  <c r="NG266" i="5"/>
  <c r="NF266" i="5"/>
  <c r="NE266" i="5"/>
  <c r="ND266" i="5"/>
  <c r="NC266" i="5"/>
  <c r="NB266" i="5"/>
  <c r="NA266" i="5"/>
  <c r="NA231" i="5" s="1"/>
  <c r="MZ266" i="5"/>
  <c r="MZ231" i="5" s="1"/>
  <c r="MY266" i="5"/>
  <c r="MX266" i="5"/>
  <c r="MX231" i="5" s="1"/>
  <c r="MW266" i="5"/>
  <c r="MW231" i="5" s="1"/>
  <c r="MV266" i="5"/>
  <c r="MU266" i="5"/>
  <c r="MU231" i="5" s="1"/>
  <c r="MT266" i="5"/>
  <c r="MT231" i="5" s="1"/>
  <c r="MS266" i="5"/>
  <c r="MS231" i="5" s="1"/>
  <c r="MR266" i="5"/>
  <c r="MQ266" i="5"/>
  <c r="MQ231" i="5" s="1"/>
  <c r="MP266" i="5"/>
  <c r="MP231" i="5" s="1"/>
  <c r="MO266" i="5"/>
  <c r="MO231" i="5" s="1"/>
  <c r="MN266" i="5"/>
  <c r="MM266" i="5"/>
  <c r="ML266" i="5"/>
  <c r="ML231" i="5" s="1"/>
  <c r="MK266" i="5"/>
  <c r="MJ266" i="5"/>
  <c r="MI266" i="5"/>
  <c r="MH266" i="5"/>
  <c r="MG266" i="5"/>
  <c r="MF266" i="5"/>
  <c r="ME266" i="5"/>
  <c r="ME231" i="5" s="1"/>
  <c r="MD266" i="5"/>
  <c r="MD231" i="5" s="1"/>
  <c r="MC266" i="5"/>
  <c r="MB266" i="5"/>
  <c r="MB231" i="5" s="1"/>
  <c r="MA266" i="5"/>
  <c r="MA231" i="5" s="1"/>
  <c r="LZ266" i="5"/>
  <c r="LY266" i="5"/>
  <c r="LY231" i="5" s="1"/>
  <c r="LX266" i="5"/>
  <c r="LX231" i="5" s="1"/>
  <c r="LW266" i="5"/>
  <c r="LW231" i="5" s="1"/>
  <c r="LV266" i="5"/>
  <c r="LV231" i="5" s="1"/>
  <c r="LU266" i="5"/>
  <c r="LT266" i="5"/>
  <c r="LT231" i="5" s="1"/>
  <c r="LS266" i="5"/>
  <c r="LS231" i="5" s="1"/>
  <c r="LR266" i="5"/>
  <c r="LQ266" i="5"/>
  <c r="LP266" i="5"/>
  <c r="LP231" i="5" s="1"/>
  <c r="LO266" i="5"/>
  <c r="LN266" i="5"/>
  <c r="LM266" i="5"/>
  <c r="LL266" i="5"/>
  <c r="LK266" i="5"/>
  <c r="LJ266" i="5"/>
  <c r="LI266" i="5"/>
  <c r="LI231" i="5" s="1"/>
  <c r="LH266" i="5"/>
  <c r="LH231" i="5" s="1"/>
  <c r="LG266" i="5"/>
  <c r="LG231" i="5" s="1"/>
  <c r="LF266" i="5"/>
  <c r="LF231" i="5" s="1"/>
  <c r="LE266" i="5"/>
  <c r="LE231" i="5" s="1"/>
  <c r="LD266" i="5"/>
  <c r="LD231" i="5" s="1"/>
  <c r="LC266" i="5"/>
  <c r="LC231" i="5" s="1"/>
  <c r="LB266" i="5"/>
  <c r="LB231" i="5" s="1"/>
  <c r="LA266" i="5"/>
  <c r="LA231" i="5" s="1"/>
  <c r="KZ266" i="5"/>
  <c r="KZ231" i="5" s="1"/>
  <c r="KY266" i="5"/>
  <c r="KY231" i="5" s="1"/>
  <c r="KX266" i="5"/>
  <c r="KX231" i="5" s="1"/>
  <c r="KW266" i="5"/>
  <c r="KW231" i="5" s="1"/>
  <c r="KV266" i="5"/>
  <c r="KU266" i="5"/>
  <c r="KT266" i="5"/>
  <c r="KT231" i="5" s="1"/>
  <c r="KS266" i="5"/>
  <c r="KR266" i="5"/>
  <c r="KQ266" i="5"/>
  <c r="KP266" i="5"/>
  <c r="KO266" i="5"/>
  <c r="KN266" i="5"/>
  <c r="KM266" i="5"/>
  <c r="KM231" i="5" s="1"/>
  <c r="KL266" i="5"/>
  <c r="KK266" i="5"/>
  <c r="KJ266" i="5"/>
  <c r="KJ231" i="5" s="1"/>
  <c r="KI266" i="5"/>
  <c r="KH266" i="5"/>
  <c r="KH231" i="5" s="1"/>
  <c r="KG266" i="5"/>
  <c r="KG231" i="5" s="1"/>
  <c r="KF266" i="5"/>
  <c r="KF231" i="5" s="1"/>
  <c r="KE266" i="5"/>
  <c r="KE231" i="5" s="1"/>
  <c r="KD266" i="5"/>
  <c r="KD231" i="5" s="1"/>
  <c r="KC266" i="5"/>
  <c r="KC231" i="5" s="1"/>
  <c r="KB266" i="5"/>
  <c r="KB231" i="5" s="1"/>
  <c r="KA266" i="5"/>
  <c r="KA231" i="5" s="1"/>
  <c r="JZ266" i="5"/>
  <c r="JY266" i="5"/>
  <c r="JX266" i="5"/>
  <c r="JX231" i="5" s="1"/>
  <c r="JW266" i="5"/>
  <c r="JV266" i="5"/>
  <c r="JU266" i="5"/>
  <c r="JT266" i="5"/>
  <c r="JS266" i="5"/>
  <c r="JR266" i="5"/>
  <c r="JQ266" i="5"/>
  <c r="JQ231" i="5" s="1"/>
  <c r="JP266" i="5"/>
  <c r="JO266" i="5"/>
  <c r="JN266" i="5"/>
  <c r="JM266" i="5"/>
  <c r="JL266" i="5"/>
  <c r="JK266" i="5"/>
  <c r="JK231" i="5" s="1"/>
  <c r="JJ266" i="5"/>
  <c r="JJ231" i="5" s="1"/>
  <c r="JI266" i="5"/>
  <c r="JI231" i="5" s="1"/>
  <c r="JH266" i="5"/>
  <c r="JH231" i="5" s="1"/>
  <c r="JG266" i="5"/>
  <c r="JG231" i="5" s="1"/>
  <c r="JF266" i="5"/>
  <c r="JF231" i="5" s="1"/>
  <c r="JE266" i="5"/>
  <c r="JE231" i="5" s="1"/>
  <c r="JD266" i="5"/>
  <c r="JC266" i="5"/>
  <c r="JB266" i="5"/>
  <c r="JB231" i="5" s="1"/>
  <c r="JA266" i="5"/>
  <c r="IZ266" i="5"/>
  <c r="IY266" i="5"/>
  <c r="IX266" i="5"/>
  <c r="IW266" i="5"/>
  <c r="IV266" i="5"/>
  <c r="IU266" i="5"/>
  <c r="IU231" i="5" s="1"/>
  <c r="IT266" i="5"/>
  <c r="IS266" i="5"/>
  <c r="IR266" i="5"/>
  <c r="IQ266" i="5"/>
  <c r="IP266" i="5"/>
  <c r="IO266" i="5"/>
  <c r="IO231" i="5" s="1"/>
  <c r="IN266" i="5"/>
  <c r="IN231" i="5" s="1"/>
  <c r="IM266" i="5"/>
  <c r="IM231" i="5" s="1"/>
  <c r="IL266" i="5"/>
  <c r="IL231" i="5" s="1"/>
  <c r="IK266" i="5"/>
  <c r="IK231" i="5" s="1"/>
  <c r="IJ266" i="5"/>
  <c r="IJ231" i="5" s="1"/>
  <c r="II266" i="5"/>
  <c r="II231" i="5" s="1"/>
  <c r="IH266" i="5"/>
  <c r="IG266" i="5"/>
  <c r="IF266" i="5"/>
  <c r="IF231" i="5" s="1"/>
  <c r="IE266" i="5"/>
  <c r="ID266" i="5"/>
  <c r="IC266" i="5"/>
  <c r="IB266" i="5"/>
  <c r="IA266" i="5"/>
  <c r="HZ266" i="5"/>
  <c r="HY266" i="5"/>
  <c r="HY231" i="5" s="1"/>
  <c r="HX266" i="5"/>
  <c r="HW266" i="5"/>
  <c r="HV266" i="5"/>
  <c r="HU266" i="5"/>
  <c r="HT266" i="5"/>
  <c r="HS266" i="5"/>
  <c r="HR266" i="5"/>
  <c r="HR231" i="5" s="1"/>
  <c r="HQ266" i="5"/>
  <c r="HQ231" i="5" s="1"/>
  <c r="HP266" i="5"/>
  <c r="HP231" i="5" s="1"/>
  <c r="HO266" i="5"/>
  <c r="HO231" i="5" s="1"/>
  <c r="HN266" i="5"/>
  <c r="HN231" i="5" s="1"/>
  <c r="HM266" i="5"/>
  <c r="HM231" i="5" s="1"/>
  <c r="HL266" i="5"/>
  <c r="HK266" i="5"/>
  <c r="HJ266" i="5"/>
  <c r="HJ231" i="5" s="1"/>
  <c r="HI266" i="5"/>
  <c r="HH266" i="5"/>
  <c r="HG266" i="5"/>
  <c r="HF266" i="5"/>
  <c r="HE266" i="5"/>
  <c r="HD266" i="5"/>
  <c r="HC266" i="5"/>
  <c r="HC231" i="5" s="1"/>
  <c r="HB266" i="5"/>
  <c r="HA266" i="5"/>
  <c r="GZ266" i="5"/>
  <c r="GY266" i="5"/>
  <c r="GX266" i="5"/>
  <c r="GW266" i="5"/>
  <c r="GV266" i="5"/>
  <c r="GV231" i="5" s="1"/>
  <c r="GU266" i="5"/>
  <c r="GT266" i="5"/>
  <c r="GT231" i="5" s="1"/>
  <c r="GS266" i="5"/>
  <c r="GS231" i="5" s="1"/>
  <c r="GR266" i="5"/>
  <c r="GR231" i="5" s="1"/>
  <c r="GQ266" i="5"/>
  <c r="GQ231" i="5" s="1"/>
  <c r="GP266" i="5"/>
  <c r="GO266" i="5"/>
  <c r="GN266" i="5"/>
  <c r="GN231" i="5" s="1"/>
  <c r="GM266" i="5"/>
  <c r="GL266" i="5"/>
  <c r="GK266" i="5"/>
  <c r="GJ266" i="5"/>
  <c r="GI266" i="5"/>
  <c r="GH266" i="5"/>
  <c r="GG266" i="5"/>
  <c r="GG231" i="5" s="1"/>
  <c r="GF266" i="5"/>
  <c r="GE266" i="5"/>
  <c r="GD266" i="5"/>
  <c r="GC266" i="5"/>
  <c r="GB266" i="5"/>
  <c r="GA266" i="5"/>
  <c r="FZ266" i="5"/>
  <c r="FZ231" i="5" s="1"/>
  <c r="FY266" i="5"/>
  <c r="FY231" i="5" s="1"/>
  <c r="FX266" i="5"/>
  <c r="FW266" i="5"/>
  <c r="FW231" i="5" s="1"/>
  <c r="FV266" i="5"/>
  <c r="FV231" i="5" s="1"/>
  <c r="FU266" i="5"/>
  <c r="FU231" i="5" s="1"/>
  <c r="FT266" i="5"/>
  <c r="FS266" i="5"/>
  <c r="FR266" i="5"/>
  <c r="FR231" i="5" s="1"/>
  <c r="FQ266" i="5"/>
  <c r="FP266" i="5"/>
  <c r="FO266" i="5"/>
  <c r="FN266" i="5"/>
  <c r="FM266" i="5"/>
  <c r="FL266" i="5"/>
  <c r="FK266" i="5"/>
  <c r="FK231" i="5" s="1"/>
  <c r="FJ266" i="5"/>
  <c r="FI266" i="5"/>
  <c r="FH266" i="5"/>
  <c r="FG266" i="5"/>
  <c r="FF266" i="5"/>
  <c r="FE266" i="5"/>
  <c r="FD266" i="5"/>
  <c r="FD231" i="5" s="1"/>
  <c r="FC266" i="5"/>
  <c r="FC231" i="5" s="1"/>
  <c r="FB266" i="5"/>
  <c r="FB231" i="5" s="1"/>
  <c r="FA266" i="5"/>
  <c r="FA231" i="5" s="1"/>
  <c r="EZ266" i="5"/>
  <c r="EZ231" i="5" s="1"/>
  <c r="EY266" i="5"/>
  <c r="EY231" i="5" s="1"/>
  <c r="EX266" i="5"/>
  <c r="EW266" i="5"/>
  <c r="EV266" i="5"/>
  <c r="EV231" i="5" s="1"/>
  <c r="EU266" i="5"/>
  <c r="ET266" i="5"/>
  <c r="ES266" i="5"/>
  <c r="ER266" i="5"/>
  <c r="EQ266" i="5"/>
  <c r="EP266" i="5"/>
  <c r="EO266" i="5"/>
  <c r="EO231" i="5" s="1"/>
  <c r="EN266" i="5"/>
  <c r="EM266" i="5"/>
  <c r="EL266" i="5"/>
  <c r="EK266" i="5"/>
  <c r="EJ266" i="5"/>
  <c r="EI266" i="5"/>
  <c r="EH266" i="5"/>
  <c r="EG266" i="5"/>
  <c r="EF266" i="5"/>
  <c r="EE266" i="5"/>
  <c r="ED266" i="5"/>
  <c r="ED231" i="5" s="1"/>
  <c r="EC266" i="5"/>
  <c r="EC231" i="5" s="1"/>
  <c r="EB266" i="5"/>
  <c r="EA266" i="5"/>
  <c r="DZ266" i="5"/>
  <c r="DZ231" i="5" s="1"/>
  <c r="DY266" i="5"/>
  <c r="DX266" i="5"/>
  <c r="DW266" i="5"/>
  <c r="DV266" i="5"/>
  <c r="DU266" i="5"/>
  <c r="DT266" i="5"/>
  <c r="DS266" i="5"/>
  <c r="DS231" i="5" s="1"/>
  <c r="DR266" i="5"/>
  <c r="DQ266" i="5"/>
  <c r="DP266" i="5"/>
  <c r="DO266" i="5"/>
  <c r="DN266" i="5"/>
  <c r="DM266" i="5"/>
  <c r="DL266" i="5"/>
  <c r="DK266" i="5"/>
  <c r="DJ266" i="5"/>
  <c r="DI266" i="5"/>
  <c r="DH266" i="5"/>
  <c r="DG266" i="5"/>
  <c r="DG231" i="5" s="1"/>
  <c r="DF266" i="5"/>
  <c r="DE266" i="5"/>
  <c r="DD266" i="5"/>
  <c r="DD231" i="5" s="1"/>
  <c r="DC266" i="5"/>
  <c r="DB266" i="5"/>
  <c r="DA266" i="5"/>
  <c r="CZ266" i="5"/>
  <c r="CY266" i="5"/>
  <c r="CX266" i="5"/>
  <c r="CW266" i="5"/>
  <c r="CW231" i="5" s="1"/>
  <c r="CV266" i="5"/>
  <c r="CU266" i="5"/>
  <c r="CT266" i="5"/>
  <c r="CS266" i="5"/>
  <c r="CR266" i="5"/>
  <c r="CQ266" i="5"/>
  <c r="CP266" i="5"/>
  <c r="CO266" i="5"/>
  <c r="CN266" i="5"/>
  <c r="CM266" i="5"/>
  <c r="CL266" i="5"/>
  <c r="CK266" i="5"/>
  <c r="CK231" i="5" s="1"/>
  <c r="CJ266" i="5"/>
  <c r="CI266" i="5"/>
  <c r="CH266" i="5"/>
  <c r="CH231" i="5" s="1"/>
  <c r="CG266" i="5"/>
  <c r="CF266" i="5"/>
  <c r="CE266" i="5"/>
  <c r="CD266" i="5"/>
  <c r="CC266" i="5"/>
  <c r="CB266" i="5"/>
  <c r="CA266" i="5"/>
  <c r="CA231" i="5" s="1"/>
  <c r="BZ266" i="5"/>
  <c r="BY266" i="5"/>
  <c r="BX266" i="5"/>
  <c r="BW266" i="5"/>
  <c r="BV266" i="5"/>
  <c r="BU266" i="5"/>
  <c r="BT266" i="5"/>
  <c r="BT231" i="5" s="1"/>
  <c r="BS266" i="5"/>
  <c r="BR266" i="5"/>
  <c r="BQ266" i="5"/>
  <c r="BP266" i="5"/>
  <c r="BO266" i="5"/>
  <c r="BO231" i="5" s="1"/>
  <c r="BN266" i="5"/>
  <c r="BM266" i="5"/>
  <c r="BL266" i="5"/>
  <c r="BL231" i="5" s="1"/>
  <c r="BK266" i="5"/>
  <c r="BJ266" i="5"/>
  <c r="BI266" i="5"/>
  <c r="BH266" i="5"/>
  <c r="BG266" i="5"/>
  <c r="BF266" i="5"/>
  <c r="BE266" i="5"/>
  <c r="BE231" i="5" s="1"/>
  <c r="BD266" i="5"/>
  <c r="BC266" i="5"/>
  <c r="BB266" i="5"/>
  <c r="BA266" i="5"/>
  <c r="AZ266" i="5"/>
  <c r="AY266" i="5"/>
  <c r="AX266" i="5"/>
  <c r="AX231" i="5" s="1"/>
  <c r="AW266" i="5"/>
  <c r="AV266" i="5"/>
  <c r="AU266" i="5"/>
  <c r="AT266" i="5"/>
  <c r="AT231" i="5" s="1"/>
  <c r="AS266" i="5"/>
  <c r="AS231" i="5" s="1"/>
  <c r="AR266" i="5"/>
  <c r="AQ266" i="5"/>
  <c r="AP266" i="5"/>
  <c r="AO266" i="5"/>
  <c r="AN266" i="5"/>
  <c r="AM266" i="5"/>
  <c r="AL266" i="5"/>
  <c r="AK266" i="5"/>
  <c r="AJ266" i="5"/>
  <c r="AI266" i="5"/>
  <c r="AI231" i="5" s="1"/>
  <c r="AH266" i="5"/>
  <c r="AG266" i="5"/>
  <c r="AF266" i="5"/>
  <c r="AE266" i="5"/>
  <c r="AD266" i="5"/>
  <c r="AC266" i="5"/>
  <c r="AB266" i="5"/>
  <c r="AB231" i="5" s="1"/>
  <c r="AA266" i="5"/>
  <c r="Z266" i="5"/>
  <c r="Y266" i="5"/>
  <c r="X266" i="5"/>
  <c r="X231" i="5" s="1"/>
  <c r="W266" i="5"/>
  <c r="W231" i="5" s="1"/>
  <c r="V266" i="5"/>
  <c r="U266" i="5"/>
  <c r="T266" i="5"/>
  <c r="T231" i="5" s="1"/>
  <c r="S266" i="5"/>
  <c r="R266" i="5"/>
  <c r="Q266" i="5"/>
  <c r="P266" i="5"/>
  <c r="O266" i="5"/>
  <c r="N266" i="5"/>
  <c r="M266" i="5"/>
  <c r="M231" i="5" s="1"/>
  <c r="L266" i="5"/>
  <c r="K266" i="5"/>
  <c r="J266" i="5"/>
  <c r="J231" i="5" s="1"/>
  <c r="I266" i="5"/>
  <c r="H266" i="5"/>
  <c r="G266" i="5"/>
  <c r="G231" i="5" s="1"/>
  <c r="ALU231" i="5"/>
  <c r="ALT231" i="5"/>
  <c r="ALS231" i="5"/>
  <c r="ALR231" i="5"/>
  <c r="ALQ231" i="5"/>
  <c r="ALP231" i="5"/>
  <c r="ALO231" i="5"/>
  <c r="ALN231" i="5"/>
  <c r="ALM231" i="5"/>
  <c r="ALL231" i="5"/>
  <c r="ALK231" i="5"/>
  <c r="ALJ231" i="5"/>
  <c r="ALI231" i="5"/>
  <c r="ALH231" i="5"/>
  <c r="ALG231" i="5"/>
  <c r="ALF231" i="5"/>
  <c r="ALE231" i="5"/>
  <c r="ALD231" i="5"/>
  <c r="ALC231" i="5"/>
  <c r="ALB231" i="5"/>
  <c r="ALA231" i="5"/>
  <c r="AKZ231" i="5"/>
  <c r="AKY231" i="5"/>
  <c r="AKX231" i="5"/>
  <c r="AKW231" i="5"/>
  <c r="AKV231" i="5"/>
  <c r="AKU231" i="5"/>
  <c r="AKT231" i="5"/>
  <c r="AKS231" i="5"/>
  <c r="AKR231" i="5"/>
  <c r="AKQ231" i="5"/>
  <c r="AKP231" i="5"/>
  <c r="AKO231" i="5"/>
  <c r="AKN231" i="5"/>
  <c r="AKM231" i="5"/>
  <c r="AKL231" i="5"/>
  <c r="AKK231" i="5"/>
  <c r="AKJ231" i="5"/>
  <c r="AKI231" i="5"/>
  <c r="AKH231" i="5"/>
  <c r="AKG231" i="5"/>
  <c r="AKF231" i="5"/>
  <c r="AKE231" i="5"/>
  <c r="AKD231" i="5"/>
  <c r="AKC231" i="5"/>
  <c r="AKB231" i="5"/>
  <c r="AKA231" i="5"/>
  <c r="AJZ231" i="5"/>
  <c r="AJY231" i="5"/>
  <c r="AJX231" i="5"/>
  <c r="AJW231" i="5"/>
  <c r="AJV231" i="5"/>
  <c r="AJU231" i="5"/>
  <c r="AJT231" i="5"/>
  <c r="AJS231" i="5"/>
  <c r="AJR231" i="5"/>
  <c r="AJQ231" i="5"/>
  <c r="AJP231" i="5"/>
  <c r="AJO231" i="5"/>
  <c r="AJN231" i="5"/>
  <c r="AJM231" i="5"/>
  <c r="AJL231" i="5"/>
  <c r="AJK231" i="5"/>
  <c r="AJJ231" i="5"/>
  <c r="AJI231" i="5"/>
  <c r="AJH231" i="5"/>
  <c r="AJG231" i="5"/>
  <c r="AJF231" i="5"/>
  <c r="AJE231" i="5"/>
  <c r="AJD231" i="5"/>
  <c r="AJC231" i="5"/>
  <c r="AJB231" i="5"/>
  <c r="AJA231" i="5"/>
  <c r="AIZ231" i="5"/>
  <c r="AIY231" i="5"/>
  <c r="AIX231" i="5"/>
  <c r="AIW231" i="5"/>
  <c r="AIV231" i="5"/>
  <c r="AIU231" i="5"/>
  <c r="AIT231" i="5"/>
  <c r="AIS231" i="5"/>
  <c r="AIR231" i="5"/>
  <c r="AIQ231" i="5"/>
  <c r="AIP231" i="5"/>
  <c r="AIO231" i="5"/>
  <c r="AIN231" i="5"/>
  <c r="AIM231" i="5"/>
  <c r="AIL231" i="5"/>
  <c r="AIK231" i="5"/>
  <c r="AIJ231" i="5"/>
  <c r="AII231" i="5"/>
  <c r="AIH231" i="5"/>
  <c r="AIG231" i="5"/>
  <c r="AIF231" i="5"/>
  <c r="AIE231" i="5"/>
  <c r="AID231" i="5"/>
  <c r="AIC231" i="5"/>
  <c r="AIB231" i="5"/>
  <c r="AIA231" i="5"/>
  <c r="AHZ231" i="5"/>
  <c r="AHY231" i="5"/>
  <c r="AHX231" i="5"/>
  <c r="AHW231" i="5"/>
  <c r="AHV231" i="5"/>
  <c r="AHU231" i="5"/>
  <c r="AHT231" i="5"/>
  <c r="AHS231" i="5"/>
  <c r="AHR231" i="5"/>
  <c r="AHQ231" i="5"/>
  <c r="AHP231" i="5"/>
  <c r="AHO231" i="5"/>
  <c r="AHN231" i="5"/>
  <c r="AHM231" i="5"/>
  <c r="AHL231" i="5"/>
  <c r="AHK231" i="5"/>
  <c r="AHJ231" i="5"/>
  <c r="AHI231" i="5"/>
  <c r="AHH231" i="5"/>
  <c r="AHG231" i="5"/>
  <c r="AHF231" i="5"/>
  <c r="AHE231" i="5"/>
  <c r="AHD231" i="5"/>
  <c r="AHC231" i="5"/>
  <c r="AHB231" i="5"/>
  <c r="AHA231" i="5"/>
  <c r="AGZ231" i="5"/>
  <c r="AGY231" i="5"/>
  <c r="AGX231" i="5"/>
  <c r="AGW231" i="5"/>
  <c r="AGV231" i="5"/>
  <c r="AGU231" i="5"/>
  <c r="AGT231" i="5"/>
  <c r="AGS231" i="5"/>
  <c r="AGR231" i="5"/>
  <c r="AGQ231" i="5"/>
  <c r="AGP231" i="5"/>
  <c r="AGO231" i="5"/>
  <c r="AGN231" i="5"/>
  <c r="AGM231" i="5"/>
  <c r="AGL231" i="5"/>
  <c r="AGK231" i="5"/>
  <c r="AGJ231" i="5"/>
  <c r="AGI231" i="5"/>
  <c r="AGH231" i="5"/>
  <c r="AGG231" i="5"/>
  <c r="AGF231" i="5"/>
  <c r="AGE231" i="5"/>
  <c r="AGD231" i="5"/>
  <c r="AGC231" i="5"/>
  <c r="AGB231" i="5"/>
  <c r="AGA231" i="5"/>
  <c r="AFZ231" i="5"/>
  <c r="AFY231" i="5"/>
  <c r="AFX231" i="5"/>
  <c r="AFW231" i="5"/>
  <c r="AFV231" i="5"/>
  <c r="AFU231" i="5"/>
  <c r="AFT231" i="5"/>
  <c r="AFS231" i="5"/>
  <c r="AFR231" i="5"/>
  <c r="AFQ231" i="5"/>
  <c r="AFP231" i="5"/>
  <c r="AFO231" i="5"/>
  <c r="AFN231" i="5"/>
  <c r="AFM231" i="5"/>
  <c r="AFL231" i="5"/>
  <c r="AFK231" i="5"/>
  <c r="AFJ231" i="5"/>
  <c r="AFI231" i="5"/>
  <c r="AFH231" i="5"/>
  <c r="AFG231" i="5"/>
  <c r="AFF231" i="5"/>
  <c r="AFE231" i="5"/>
  <c r="AFD231" i="5"/>
  <c r="AFC231" i="5"/>
  <c r="AFB231" i="5"/>
  <c r="AFA231" i="5"/>
  <c r="AEZ231" i="5"/>
  <c r="AEY231" i="5"/>
  <c r="AEX231" i="5"/>
  <c r="AEW231" i="5"/>
  <c r="AEV231" i="5"/>
  <c r="AEU231" i="5"/>
  <c r="AET231" i="5"/>
  <c r="AES231" i="5"/>
  <c r="AER231" i="5"/>
  <c r="AEQ231" i="5"/>
  <c r="AEP231" i="5"/>
  <c r="AEO231" i="5"/>
  <c r="AEN231" i="5"/>
  <c r="AEM231" i="5"/>
  <c r="AEL231" i="5"/>
  <c r="AEK231" i="5"/>
  <c r="AEJ231" i="5"/>
  <c r="AEI231" i="5"/>
  <c r="AEH231" i="5"/>
  <c r="AEG231" i="5"/>
  <c r="AEF231" i="5"/>
  <c r="AEE231" i="5"/>
  <c r="AED231" i="5"/>
  <c r="AEC231" i="5"/>
  <c r="AEB231" i="5"/>
  <c r="AEA231" i="5"/>
  <c r="ADZ231" i="5"/>
  <c r="ADY231" i="5"/>
  <c r="ADX231" i="5"/>
  <c r="ADW231" i="5"/>
  <c r="ADV231" i="5"/>
  <c r="ADU231" i="5"/>
  <c r="ADT231" i="5"/>
  <c r="ADS231" i="5"/>
  <c r="ADR231" i="5"/>
  <c r="ADQ231" i="5"/>
  <c r="ADP231" i="5"/>
  <c r="ADO231" i="5"/>
  <c r="ADN231" i="5"/>
  <c r="ADM231" i="5"/>
  <c r="ADL231" i="5"/>
  <c r="ADK231" i="5"/>
  <c r="ADJ231" i="5"/>
  <c r="ADI231" i="5"/>
  <c r="ADH231" i="5"/>
  <c r="ADG231" i="5"/>
  <c r="ADF231" i="5"/>
  <c r="ADE231" i="5"/>
  <c r="ADD231" i="5"/>
  <c r="ADC231" i="5"/>
  <c r="ADB231" i="5"/>
  <c r="ADA231" i="5"/>
  <c r="ACZ231" i="5"/>
  <c r="ACY231" i="5"/>
  <c r="ACX231" i="5"/>
  <c r="ACW231" i="5"/>
  <c r="ACV231" i="5"/>
  <c r="ACU231" i="5"/>
  <c r="ACT231" i="5"/>
  <c r="ACS231" i="5"/>
  <c r="ACR231" i="5"/>
  <c r="ACQ231" i="5"/>
  <c r="ACP231" i="5"/>
  <c r="ACO231" i="5"/>
  <c r="ACN231" i="5"/>
  <c r="ACM231" i="5"/>
  <c r="ACL231" i="5"/>
  <c r="ACK231" i="5"/>
  <c r="ACJ231" i="5"/>
  <c r="ACI231" i="5"/>
  <c r="ACH231" i="5"/>
  <c r="ACG231" i="5"/>
  <c r="ACF231" i="5"/>
  <c r="ACE231" i="5"/>
  <c r="ACD231" i="5"/>
  <c r="ACC231" i="5"/>
  <c r="ACB231" i="5"/>
  <c r="ACA231" i="5"/>
  <c r="ABZ231" i="5"/>
  <c r="ABY231" i="5"/>
  <c r="ABX231" i="5"/>
  <c r="ABW231" i="5"/>
  <c r="ABV231" i="5"/>
  <c r="ABU231" i="5"/>
  <c r="ABT231" i="5"/>
  <c r="ABS231" i="5"/>
  <c r="ABR231" i="5"/>
  <c r="ABQ231" i="5"/>
  <c r="ABP231" i="5"/>
  <c r="ABO231" i="5"/>
  <c r="ABN231" i="5"/>
  <c r="ABM231" i="5"/>
  <c r="ABL231" i="5"/>
  <c r="ABK231" i="5"/>
  <c r="ABJ231" i="5"/>
  <c r="ABI231" i="5"/>
  <c r="ABH231" i="5"/>
  <c r="ABG231" i="5"/>
  <c r="ABF231" i="5"/>
  <c r="ABE231" i="5"/>
  <c r="ABD231" i="5"/>
  <c r="ABC231" i="5"/>
  <c r="ABB231" i="5"/>
  <c r="ABA231" i="5"/>
  <c r="AAZ231" i="5"/>
  <c r="AAY231" i="5"/>
  <c r="AAX231" i="5"/>
  <c r="AAW231" i="5"/>
  <c r="AAV231" i="5"/>
  <c r="AAU231" i="5"/>
  <c r="AAT231" i="5"/>
  <c r="AAS231" i="5"/>
  <c r="AAR231" i="5"/>
  <c r="AAQ231" i="5"/>
  <c r="AAP231" i="5"/>
  <c r="AAO231" i="5"/>
  <c r="AAN231" i="5"/>
  <c r="AAM231" i="5"/>
  <c r="AAL231" i="5"/>
  <c r="AAK231" i="5"/>
  <c r="AAJ231" i="5"/>
  <c r="AAI231" i="5"/>
  <c r="AAH231" i="5"/>
  <c r="AAG231" i="5"/>
  <c r="AAF231" i="5"/>
  <c r="AAE231" i="5"/>
  <c r="AAD231" i="5"/>
  <c r="AAC231" i="5"/>
  <c r="AAB231" i="5"/>
  <c r="AAA231" i="5"/>
  <c r="ZZ231" i="5"/>
  <c r="ZY231" i="5"/>
  <c r="ZX231" i="5"/>
  <c r="ZW231" i="5"/>
  <c r="ZV231" i="5"/>
  <c r="ZU231" i="5"/>
  <c r="ZT231" i="5"/>
  <c r="ZS231" i="5"/>
  <c r="ZR231" i="5"/>
  <c r="ZQ231" i="5"/>
  <c r="ZP231" i="5"/>
  <c r="ZO231" i="5"/>
  <c r="ZN231" i="5"/>
  <c r="ZM231" i="5"/>
  <c r="ZL231" i="5"/>
  <c r="ZK231" i="5"/>
  <c r="ZJ231" i="5"/>
  <c r="ZI231" i="5"/>
  <c r="ZH231" i="5"/>
  <c r="ZG231" i="5"/>
  <c r="ZF231" i="5"/>
  <c r="ZE231" i="5"/>
  <c r="ZD231" i="5"/>
  <c r="ZC231" i="5"/>
  <c r="ZB231" i="5"/>
  <c r="ZA231" i="5"/>
  <c r="YZ231" i="5"/>
  <c r="YY231" i="5"/>
  <c r="YX231" i="5"/>
  <c r="YW231" i="5"/>
  <c r="YV231" i="5"/>
  <c r="YU231" i="5"/>
  <c r="YT231" i="5"/>
  <c r="YS231" i="5"/>
  <c r="YR231" i="5"/>
  <c r="YQ231" i="5"/>
  <c r="YP231" i="5"/>
  <c r="YO231" i="5"/>
  <c r="YN231" i="5"/>
  <c r="YM231" i="5"/>
  <c r="YL231" i="5"/>
  <c r="YK231" i="5"/>
  <c r="YJ231" i="5"/>
  <c r="YI231" i="5"/>
  <c r="YH231" i="5"/>
  <c r="YG231" i="5"/>
  <c r="YF231" i="5"/>
  <c r="YE231" i="5"/>
  <c r="YD231" i="5"/>
  <c r="YC231" i="5"/>
  <c r="YB231" i="5"/>
  <c r="YA231" i="5"/>
  <c r="XZ231" i="5"/>
  <c r="XY231" i="5"/>
  <c r="XX231" i="5"/>
  <c r="XW231" i="5"/>
  <c r="XV231" i="5"/>
  <c r="XU231" i="5"/>
  <c r="XT231" i="5"/>
  <c r="XS231" i="5"/>
  <c r="XR231" i="5"/>
  <c r="XQ231" i="5"/>
  <c r="XP231" i="5"/>
  <c r="XO231" i="5"/>
  <c r="XN231" i="5"/>
  <c r="XM231" i="5"/>
  <c r="XL231" i="5"/>
  <c r="XK231" i="5"/>
  <c r="XJ231" i="5"/>
  <c r="XI231" i="5"/>
  <c r="XH231" i="5"/>
  <c r="XG231" i="5"/>
  <c r="XF231" i="5"/>
  <c r="XE231" i="5"/>
  <c r="XD231" i="5"/>
  <c r="XC231" i="5"/>
  <c r="XB231" i="5"/>
  <c r="XA231" i="5"/>
  <c r="WZ231" i="5"/>
  <c r="WY231" i="5"/>
  <c r="WX231" i="5"/>
  <c r="WW231" i="5"/>
  <c r="WV231" i="5"/>
  <c r="WU231" i="5"/>
  <c r="WT231" i="5"/>
  <c r="WS231" i="5"/>
  <c r="WR231" i="5"/>
  <c r="WQ231" i="5"/>
  <c r="WP231" i="5"/>
  <c r="WO231" i="5"/>
  <c r="WN231" i="5"/>
  <c r="WM231" i="5"/>
  <c r="WL231" i="5"/>
  <c r="WK231" i="5"/>
  <c r="WJ231" i="5"/>
  <c r="WI231" i="5"/>
  <c r="WH231" i="5"/>
  <c r="WG231" i="5"/>
  <c r="WF231" i="5"/>
  <c r="WE231" i="5"/>
  <c r="WD231" i="5"/>
  <c r="WC231" i="5"/>
  <c r="WB231" i="5"/>
  <c r="WA231" i="5"/>
  <c r="VZ231" i="5"/>
  <c r="VY231" i="5"/>
  <c r="VX231" i="5"/>
  <c r="VW231" i="5"/>
  <c r="VV231" i="5"/>
  <c r="VU231" i="5"/>
  <c r="VT231" i="5"/>
  <c r="VS231" i="5"/>
  <c r="VR231" i="5"/>
  <c r="VQ231" i="5"/>
  <c r="VP231" i="5"/>
  <c r="VO231" i="5"/>
  <c r="VN231" i="5"/>
  <c r="VM231" i="5"/>
  <c r="VL231" i="5"/>
  <c r="VK231" i="5"/>
  <c r="VJ231" i="5"/>
  <c r="VI231" i="5"/>
  <c r="VH231" i="5"/>
  <c r="VG231" i="5"/>
  <c r="VF231" i="5"/>
  <c r="VE231" i="5"/>
  <c r="VD231" i="5"/>
  <c r="VC231" i="5"/>
  <c r="VB231" i="5"/>
  <c r="VA231" i="5"/>
  <c r="UZ231" i="5"/>
  <c r="UY231" i="5"/>
  <c r="UX231" i="5"/>
  <c r="UW231" i="5"/>
  <c r="UV231" i="5"/>
  <c r="UU231" i="5"/>
  <c r="UT231" i="5"/>
  <c r="US231" i="5"/>
  <c r="UR231" i="5"/>
  <c r="UQ231" i="5"/>
  <c r="UP231" i="5"/>
  <c r="UO231" i="5"/>
  <c r="UN231" i="5"/>
  <c r="UM231" i="5"/>
  <c r="UL231" i="5"/>
  <c r="UK231" i="5"/>
  <c r="UJ231" i="5"/>
  <c r="UI231" i="5"/>
  <c r="UH231" i="5"/>
  <c r="UG231" i="5"/>
  <c r="UF231" i="5"/>
  <c r="UE231" i="5"/>
  <c r="UD231" i="5"/>
  <c r="UC231" i="5"/>
  <c r="UB231" i="5"/>
  <c r="UA231" i="5"/>
  <c r="TZ231" i="5"/>
  <c r="TY231" i="5"/>
  <c r="TX231" i="5"/>
  <c r="TW231" i="5"/>
  <c r="TV231" i="5"/>
  <c r="TU231" i="5"/>
  <c r="TT231" i="5"/>
  <c r="TS231" i="5"/>
  <c r="TR231" i="5"/>
  <c r="TQ231" i="5"/>
  <c r="TP231" i="5"/>
  <c r="TO231" i="5"/>
  <c r="TN231" i="5"/>
  <c r="TM231" i="5"/>
  <c r="TL231" i="5"/>
  <c r="TK231" i="5"/>
  <c r="TJ231" i="5"/>
  <c r="TI231" i="5"/>
  <c r="TH231" i="5"/>
  <c r="TG231" i="5"/>
  <c r="TF231" i="5"/>
  <c r="TE231" i="5"/>
  <c r="TD231" i="5"/>
  <c r="TC231" i="5"/>
  <c r="TB231" i="5"/>
  <c r="TA231" i="5"/>
  <c r="SZ231" i="5"/>
  <c r="SY231" i="5"/>
  <c r="SX231" i="5"/>
  <c r="SW231" i="5"/>
  <c r="SV231" i="5"/>
  <c r="SU231" i="5"/>
  <c r="ST231" i="5"/>
  <c r="SS231" i="5"/>
  <c r="SR231" i="5"/>
  <c r="SQ231" i="5"/>
  <c r="SP231" i="5"/>
  <c r="SO231" i="5"/>
  <c r="SN231" i="5"/>
  <c r="SM231" i="5"/>
  <c r="SL231" i="5"/>
  <c r="SK231" i="5"/>
  <c r="SJ231" i="5"/>
  <c r="SI231" i="5"/>
  <c r="SH231" i="5"/>
  <c r="SG231" i="5"/>
  <c r="SF231" i="5"/>
  <c r="SE231" i="5"/>
  <c r="SD231" i="5"/>
  <c r="SC231" i="5"/>
  <c r="SB231" i="5"/>
  <c r="SA231" i="5"/>
  <c r="RZ231" i="5"/>
  <c r="RY231" i="5"/>
  <c r="RX231" i="5"/>
  <c r="RW231" i="5"/>
  <c r="RV231" i="5"/>
  <c r="RU231" i="5"/>
  <c r="RT231" i="5"/>
  <c r="RS231" i="5"/>
  <c r="RR231" i="5"/>
  <c r="RQ231" i="5"/>
  <c r="RP231" i="5"/>
  <c r="RO231" i="5"/>
  <c r="RN231" i="5"/>
  <c r="RM231" i="5"/>
  <c r="RL231" i="5"/>
  <c r="RK231" i="5"/>
  <c r="RJ231" i="5"/>
  <c r="RI231" i="5"/>
  <c r="RH231" i="5"/>
  <c r="RG231" i="5"/>
  <c r="RF231" i="5"/>
  <c r="RE231" i="5"/>
  <c r="RD231" i="5"/>
  <c r="RC231" i="5"/>
  <c r="RB231" i="5"/>
  <c r="RA231" i="5"/>
  <c r="QZ231" i="5"/>
  <c r="QY231" i="5"/>
  <c r="QX231" i="5"/>
  <c r="QW231" i="5"/>
  <c r="QV231" i="5"/>
  <c r="QU231" i="5"/>
  <c r="QT231" i="5"/>
  <c r="QS231" i="5"/>
  <c r="QR231" i="5"/>
  <c r="QQ231" i="5"/>
  <c r="QP231" i="5"/>
  <c r="QO231" i="5"/>
  <c r="QN231" i="5"/>
  <c r="QM231" i="5"/>
  <c r="QL231" i="5"/>
  <c r="QK231" i="5"/>
  <c r="QJ231" i="5"/>
  <c r="QI231" i="5"/>
  <c r="QH231" i="5"/>
  <c r="QG231" i="5"/>
  <c r="QF231" i="5"/>
  <c r="QE231" i="5"/>
  <c r="QD231" i="5"/>
  <c r="QC231" i="5"/>
  <c r="QB231" i="5"/>
  <c r="QA231" i="5"/>
  <c r="PZ231" i="5"/>
  <c r="PY231" i="5"/>
  <c r="PX231" i="5"/>
  <c r="PW231" i="5"/>
  <c r="PV231" i="5"/>
  <c r="PU231" i="5"/>
  <c r="PT231" i="5"/>
  <c r="PS231" i="5"/>
  <c r="PR231" i="5"/>
  <c r="PQ231" i="5"/>
  <c r="PP231" i="5"/>
  <c r="PO231" i="5"/>
  <c r="PN231" i="5"/>
  <c r="PM231" i="5"/>
  <c r="PL231" i="5"/>
  <c r="PK231" i="5"/>
  <c r="PJ231" i="5"/>
  <c r="PI231" i="5"/>
  <c r="PH231" i="5"/>
  <c r="PG231" i="5"/>
  <c r="PF231" i="5"/>
  <c r="PE231" i="5"/>
  <c r="PD231" i="5"/>
  <c r="PC231" i="5"/>
  <c r="PB231" i="5"/>
  <c r="PA231" i="5"/>
  <c r="OZ231" i="5"/>
  <c r="OY231" i="5"/>
  <c r="OX231" i="5"/>
  <c r="OW231" i="5"/>
  <c r="OV231" i="5"/>
  <c r="OU231" i="5"/>
  <c r="OT231" i="5"/>
  <c r="OQ231" i="5"/>
  <c r="ON231" i="5"/>
  <c r="OL231" i="5"/>
  <c r="OK231" i="5"/>
  <c r="OF231" i="5"/>
  <c r="OE231" i="5"/>
  <c r="OC231" i="5"/>
  <c r="OB231" i="5"/>
  <c r="OA231" i="5"/>
  <c r="NZ231" i="5"/>
  <c r="NY231" i="5"/>
  <c r="NX231" i="5"/>
  <c r="NU231" i="5"/>
  <c r="NR231" i="5"/>
  <c r="NO231" i="5"/>
  <c r="NN231" i="5"/>
  <c r="NM231" i="5"/>
  <c r="NJ231" i="5"/>
  <c r="NI231" i="5"/>
  <c r="NG231" i="5"/>
  <c r="NF231" i="5"/>
  <c r="NE231" i="5"/>
  <c r="ND231" i="5"/>
  <c r="NC231" i="5"/>
  <c r="NB231" i="5"/>
  <c r="MY231" i="5"/>
  <c r="MV231" i="5"/>
  <c r="MR231" i="5"/>
  <c r="MN231" i="5"/>
  <c r="MM231" i="5"/>
  <c r="MK231" i="5"/>
  <c r="MJ231" i="5"/>
  <c r="MI231" i="5"/>
  <c r="MH231" i="5"/>
  <c r="MG231" i="5"/>
  <c r="MF231" i="5"/>
  <c r="MC231" i="5"/>
  <c r="LZ231" i="5"/>
  <c r="LU231" i="5"/>
  <c r="LR231" i="5"/>
  <c r="LQ231" i="5"/>
  <c r="LO231" i="5"/>
  <c r="LN231" i="5"/>
  <c r="LM231" i="5"/>
  <c r="LL231" i="5"/>
  <c r="LK231" i="5"/>
  <c r="LJ231" i="5"/>
  <c r="KV231" i="5"/>
  <c r="KU231" i="5"/>
  <c r="KS231" i="5"/>
  <c r="KR231" i="5"/>
  <c r="KQ231" i="5"/>
  <c r="KP231" i="5"/>
  <c r="KO231" i="5"/>
  <c r="KN231" i="5"/>
  <c r="KL231" i="5"/>
  <c r="KK231" i="5"/>
  <c r="KI231" i="5"/>
  <c r="JZ231" i="5"/>
  <c r="JY231" i="5"/>
  <c r="JW231" i="5"/>
  <c r="JV231" i="5"/>
  <c r="JU231" i="5"/>
  <c r="JT231" i="5"/>
  <c r="JS231" i="5"/>
  <c r="JR231" i="5"/>
  <c r="JP231" i="5"/>
  <c r="JO231" i="5"/>
  <c r="JN231" i="5"/>
  <c r="JM231" i="5"/>
  <c r="JL231" i="5"/>
  <c r="JD231" i="5"/>
  <c r="JC231" i="5"/>
  <c r="JA231" i="5"/>
  <c r="IZ231" i="5"/>
  <c r="IY231" i="5"/>
  <c r="IX231" i="5"/>
  <c r="IW231" i="5"/>
  <c r="IV231" i="5"/>
  <c r="IT231" i="5"/>
  <c r="IS231" i="5"/>
  <c r="IR231" i="5"/>
  <c r="IQ231" i="5"/>
  <c r="IP231" i="5"/>
  <c r="IH231" i="5"/>
  <c r="IG231" i="5"/>
  <c r="IE231" i="5"/>
  <c r="ID231" i="5"/>
  <c r="IC231" i="5"/>
  <c r="IB231" i="5"/>
  <c r="IA231" i="5"/>
  <c r="HZ231" i="5"/>
  <c r="HX231" i="5"/>
  <c r="HW231" i="5"/>
  <c r="HV231" i="5"/>
  <c r="HU231" i="5"/>
  <c r="HT231" i="5"/>
  <c r="HS231" i="5"/>
  <c r="HL231" i="5"/>
  <c r="HK231" i="5"/>
  <c r="HI231" i="5"/>
  <c r="HH231" i="5"/>
  <c r="HG231" i="5"/>
  <c r="HF231" i="5"/>
  <c r="HE231" i="5"/>
  <c r="HD231" i="5"/>
  <c r="HB231" i="5"/>
  <c r="HA231" i="5"/>
  <c r="GZ231" i="5"/>
  <c r="GY231" i="5"/>
  <c r="GX231" i="5"/>
  <c r="GW231" i="5"/>
  <c r="GU231" i="5"/>
  <c r="GP231" i="5"/>
  <c r="GO231" i="5"/>
  <c r="GM231" i="5"/>
  <c r="GL231" i="5"/>
  <c r="GK231" i="5"/>
  <c r="GJ231" i="5"/>
  <c r="GI231" i="5"/>
  <c r="GH231" i="5"/>
  <c r="GF231" i="5"/>
  <c r="GE231" i="5"/>
  <c r="GD231" i="5"/>
  <c r="GC231" i="5"/>
  <c r="GB231" i="5"/>
  <c r="GA231" i="5"/>
  <c r="FX231" i="5"/>
  <c r="FT231" i="5"/>
  <c r="FS231" i="5"/>
  <c r="FQ231" i="5"/>
  <c r="FP231" i="5"/>
  <c r="FO231" i="5"/>
  <c r="FN231" i="5"/>
  <c r="FM231" i="5"/>
  <c r="FL231" i="5"/>
  <c r="FJ231" i="5"/>
  <c r="FI231" i="5"/>
  <c r="FH231" i="5"/>
  <c r="FG231" i="5"/>
  <c r="FF231" i="5"/>
  <c r="FE231" i="5"/>
  <c r="EX231" i="5"/>
  <c r="EW231" i="5"/>
  <c r="EU231" i="5"/>
  <c r="ET231" i="5"/>
  <c r="ES231" i="5"/>
  <c r="ER231" i="5"/>
  <c r="EQ231" i="5"/>
  <c r="EP231" i="5"/>
  <c r="EN231" i="5"/>
  <c r="EM231" i="5"/>
  <c r="EL231" i="5"/>
  <c r="EK231" i="5"/>
  <c r="EJ231" i="5"/>
  <c r="EI231" i="5"/>
  <c r="EH231" i="5"/>
  <c r="EG231" i="5"/>
  <c r="EF231" i="5"/>
  <c r="EE231" i="5"/>
  <c r="EB231" i="5"/>
  <c r="EA231" i="5"/>
  <c r="DY231" i="5"/>
  <c r="DX231" i="5"/>
  <c r="DW231" i="5"/>
  <c r="DV231" i="5"/>
  <c r="DU231" i="5"/>
  <c r="DT231" i="5"/>
  <c r="DR231" i="5"/>
  <c r="DQ231" i="5"/>
  <c r="DP231" i="5"/>
  <c r="DO231" i="5"/>
  <c r="DN231" i="5"/>
  <c r="DM231" i="5"/>
  <c r="DL231" i="5"/>
  <c r="DK231" i="5"/>
  <c r="DJ231" i="5"/>
  <c r="DI231" i="5"/>
  <c r="DH231" i="5"/>
  <c r="DF231" i="5"/>
  <c r="DE231" i="5"/>
  <c r="DC231" i="5"/>
  <c r="DB231" i="5"/>
  <c r="DA231" i="5"/>
  <c r="CZ231" i="5"/>
  <c r="CY231" i="5"/>
  <c r="CX231" i="5"/>
  <c r="CV231" i="5"/>
  <c r="CU231" i="5"/>
  <c r="CT231" i="5"/>
  <c r="CS231" i="5"/>
  <c r="CR231" i="5"/>
  <c r="CQ231" i="5"/>
  <c r="CP231" i="5"/>
  <c r="CO231" i="5"/>
  <c r="CN231" i="5"/>
  <c r="CM231" i="5"/>
  <c r="CL231" i="5"/>
  <c r="CJ231" i="5"/>
  <c r="CI231" i="5"/>
  <c r="CG231" i="5"/>
  <c r="CF231" i="5"/>
  <c r="CE231" i="5"/>
  <c r="CD231" i="5"/>
  <c r="CC231" i="5"/>
  <c r="CB231" i="5"/>
  <c r="BZ231" i="5"/>
  <c r="BY231" i="5"/>
  <c r="BX231" i="5"/>
  <c r="BW231" i="5"/>
  <c r="BV231" i="5"/>
  <c r="BU231" i="5"/>
  <c r="BS231" i="5"/>
  <c r="BR231" i="5"/>
  <c r="BQ231" i="5"/>
  <c r="BP231" i="5"/>
  <c r="BN231" i="5"/>
  <c r="BM231" i="5"/>
  <c r="BK231" i="5"/>
  <c r="BJ231" i="5"/>
  <c r="BI231" i="5"/>
  <c r="BH231" i="5"/>
  <c r="BG231" i="5"/>
  <c r="BF231" i="5"/>
  <c r="BD231" i="5"/>
  <c r="BC231" i="5"/>
  <c r="BB231" i="5"/>
  <c r="BA231" i="5"/>
  <c r="AZ231" i="5"/>
  <c r="AY231" i="5"/>
  <c r="AW231" i="5"/>
  <c r="AV231" i="5"/>
  <c r="AU231" i="5"/>
  <c r="AR231" i="5"/>
  <c r="AQ231" i="5"/>
  <c r="AP231" i="5"/>
  <c r="AO231" i="5"/>
  <c r="AN231" i="5"/>
  <c r="AM231" i="5"/>
  <c r="AL231" i="5"/>
  <c r="AK231" i="5"/>
  <c r="AJ231" i="5"/>
  <c r="AH231" i="5"/>
  <c r="AG231" i="5"/>
  <c r="AF231" i="5"/>
  <c r="AE231" i="5"/>
  <c r="AD231" i="5"/>
  <c r="AC231" i="5"/>
  <c r="AA231" i="5"/>
  <c r="Z231" i="5"/>
  <c r="Y231" i="5"/>
  <c r="V231" i="5"/>
  <c r="U231" i="5"/>
  <c r="S231" i="5"/>
  <c r="R231" i="5"/>
  <c r="Q231" i="5"/>
  <c r="P231" i="5"/>
  <c r="O231" i="5"/>
  <c r="N231" i="5"/>
  <c r="L231" i="5"/>
  <c r="K231" i="5"/>
  <c r="I231" i="5"/>
  <c r="H231" i="5"/>
  <c r="F231" i="5"/>
  <c r="E231" i="5"/>
  <c r="D231" i="5"/>
  <c r="C231" i="5"/>
  <c r="B231" i="5"/>
  <c r="ALU164" i="5"/>
  <c r="ALT164" i="5"/>
  <c r="ALS164" i="5"/>
  <c r="ALR164" i="5"/>
  <c r="ALQ164" i="5"/>
  <c r="ALP164" i="5"/>
  <c r="ALO164" i="5"/>
  <c r="ALN164" i="5"/>
  <c r="ALM164" i="5"/>
  <c r="ALL164" i="5"/>
  <c r="ALK164" i="5"/>
  <c r="ALJ164" i="5"/>
  <c r="ALI164" i="5"/>
  <c r="ALH164" i="5"/>
  <c r="ALG164" i="5"/>
  <c r="ALF164" i="5"/>
  <c r="ALE164" i="5"/>
  <c r="ALD164" i="5"/>
  <c r="ALC164" i="5"/>
  <c r="ALB164" i="5"/>
  <c r="ALA164" i="5"/>
  <c r="AKZ164" i="5"/>
  <c r="AKY164" i="5"/>
  <c r="AKX164" i="5"/>
  <c r="AKW164" i="5"/>
  <c r="AKV164" i="5"/>
  <c r="AKU164" i="5"/>
  <c r="AKT164" i="5"/>
  <c r="AKS164" i="5"/>
  <c r="AKR164" i="5"/>
  <c r="AKQ164" i="5"/>
  <c r="AKP164" i="5"/>
  <c r="AKO164" i="5"/>
  <c r="AKN164" i="5"/>
  <c r="AKM164" i="5"/>
  <c r="AKL164" i="5"/>
  <c r="AKK164" i="5"/>
  <c r="AKJ164" i="5"/>
  <c r="AKI164" i="5"/>
  <c r="AKH164" i="5"/>
  <c r="AKG164" i="5"/>
  <c r="AKF164" i="5"/>
  <c r="AKE164" i="5"/>
  <c r="AKD164" i="5"/>
  <c r="AKC164" i="5"/>
  <c r="AKB164" i="5"/>
  <c r="AKA164" i="5"/>
  <c r="AJZ164" i="5"/>
  <c r="AJY164" i="5"/>
  <c r="AJX164" i="5"/>
  <c r="AJW164" i="5"/>
  <c r="AJV164" i="5"/>
  <c r="AJU164" i="5"/>
  <c r="AJT164" i="5"/>
  <c r="AJS164" i="5"/>
  <c r="AJR164" i="5"/>
  <c r="AJQ164" i="5"/>
  <c r="AJP164" i="5"/>
  <c r="AJO164" i="5"/>
  <c r="AJN164" i="5"/>
  <c r="AJM164" i="5"/>
  <c r="AJL164" i="5"/>
  <c r="AJK164" i="5"/>
  <c r="AJJ164" i="5"/>
  <c r="AJI164" i="5"/>
  <c r="AJH164" i="5"/>
  <c r="AJG164" i="5"/>
  <c r="AJF164" i="5"/>
  <c r="AJE164" i="5"/>
  <c r="AJD164" i="5"/>
  <c r="AJC164" i="5"/>
  <c r="AJB164" i="5"/>
  <c r="AJA164" i="5"/>
  <c r="AIZ164" i="5"/>
  <c r="AIY164" i="5"/>
  <c r="AIX164" i="5"/>
  <c r="AIW164" i="5"/>
  <c r="AIV164" i="5"/>
  <c r="AIU164" i="5"/>
  <c r="AIT164" i="5"/>
  <c r="AIS164" i="5"/>
  <c r="AIR164" i="5"/>
  <c r="AIQ164" i="5"/>
  <c r="AIP164" i="5"/>
  <c r="AIO164" i="5"/>
  <c r="AIN164" i="5"/>
  <c r="AIM164" i="5"/>
  <c r="AIL164" i="5"/>
  <c r="AIK164" i="5"/>
  <c r="AIJ164" i="5"/>
  <c r="AII164" i="5"/>
  <c r="AIH164" i="5"/>
  <c r="AIG164" i="5"/>
  <c r="AIF164" i="5"/>
  <c r="AIE164" i="5"/>
  <c r="AID164" i="5"/>
  <c r="AIC164" i="5"/>
  <c r="AIB164" i="5"/>
  <c r="AIA164" i="5"/>
  <c r="AHZ164" i="5"/>
  <c r="AHY164" i="5"/>
  <c r="AHX164" i="5"/>
  <c r="AHW164" i="5"/>
  <c r="AHV164" i="5"/>
  <c r="AHU164" i="5"/>
  <c r="AHT164" i="5"/>
  <c r="AHS164" i="5"/>
  <c r="AHR164" i="5"/>
  <c r="AHQ164" i="5"/>
  <c r="AHP164" i="5"/>
  <c r="AHO164" i="5"/>
  <c r="AHN164" i="5"/>
  <c r="AHM164" i="5"/>
  <c r="AHL164" i="5"/>
  <c r="AHK164" i="5"/>
  <c r="AHJ164" i="5"/>
  <c r="AHI164" i="5"/>
  <c r="AHH164" i="5"/>
  <c r="AHG164" i="5"/>
  <c r="AHF164" i="5"/>
  <c r="AHE164" i="5"/>
  <c r="AHD164" i="5"/>
  <c r="AHC164" i="5"/>
  <c r="AHB164" i="5"/>
  <c r="AHA164" i="5"/>
  <c r="AGZ164" i="5"/>
  <c r="AGY164" i="5"/>
  <c r="AGX164" i="5"/>
  <c r="AGW164" i="5"/>
  <c r="AGV164" i="5"/>
  <c r="AGU164" i="5"/>
  <c r="AGT164" i="5"/>
  <c r="AGS164" i="5"/>
  <c r="AGR164" i="5"/>
  <c r="AGQ164" i="5"/>
  <c r="AGP164" i="5"/>
  <c r="AGO164" i="5"/>
  <c r="AGN164" i="5"/>
  <c r="AGM164" i="5"/>
  <c r="AGL164" i="5"/>
  <c r="AGK164" i="5"/>
  <c r="AGJ164" i="5"/>
  <c r="AGI164" i="5"/>
  <c r="AGH164" i="5"/>
  <c r="AGG164" i="5"/>
  <c r="AGF164" i="5"/>
  <c r="AGE164" i="5"/>
  <c r="AGD164" i="5"/>
  <c r="AGC164" i="5"/>
  <c r="AGB164" i="5"/>
  <c r="AGA164" i="5"/>
  <c r="AFZ164" i="5"/>
  <c r="AFY164" i="5"/>
  <c r="AFX164" i="5"/>
  <c r="AFW164" i="5"/>
  <c r="AFV164" i="5"/>
  <c r="AFU164" i="5"/>
  <c r="AFT164" i="5"/>
  <c r="AFS164" i="5"/>
  <c r="AFR164" i="5"/>
  <c r="AFQ164" i="5"/>
  <c r="AFP164" i="5"/>
  <c r="AFO164" i="5"/>
  <c r="AFN164" i="5"/>
  <c r="AFM164" i="5"/>
  <c r="AFL164" i="5"/>
  <c r="AFK164" i="5"/>
  <c r="AFJ164" i="5"/>
  <c r="AFI164" i="5"/>
  <c r="AFH164" i="5"/>
  <c r="AFG164" i="5"/>
  <c r="AFF164" i="5"/>
  <c r="AFE164" i="5"/>
  <c r="AFD164" i="5"/>
  <c r="AFC164" i="5"/>
  <c r="AFB164" i="5"/>
  <c r="AFA164" i="5"/>
  <c r="AEZ164" i="5"/>
  <c r="AEY164" i="5"/>
  <c r="AEX164" i="5"/>
  <c r="AEW164" i="5"/>
  <c r="AEV164" i="5"/>
  <c r="AEU164" i="5"/>
  <c r="AET164" i="5"/>
  <c r="AES164" i="5"/>
  <c r="AER164" i="5"/>
  <c r="AEQ164" i="5"/>
  <c r="AEP164" i="5"/>
  <c r="AEO164" i="5"/>
  <c r="AEN164" i="5"/>
  <c r="AEM164" i="5"/>
  <c r="AEL164" i="5"/>
  <c r="AEK164" i="5"/>
  <c r="AEJ164" i="5"/>
  <c r="AEI164" i="5"/>
  <c r="AEH164" i="5"/>
  <c r="AEG164" i="5"/>
  <c r="AEF164" i="5"/>
  <c r="AEE164" i="5"/>
  <c r="AED164" i="5"/>
  <c r="AEC164" i="5"/>
  <c r="AEB164" i="5"/>
  <c r="AEA164" i="5"/>
  <c r="ADZ164" i="5"/>
  <c r="ADY164" i="5"/>
  <c r="ADX164" i="5"/>
  <c r="ADW164" i="5"/>
  <c r="ADV164" i="5"/>
  <c r="ADU164" i="5"/>
  <c r="ADT164" i="5"/>
  <c r="ADS164" i="5"/>
  <c r="ADR164" i="5"/>
  <c r="ADQ164" i="5"/>
  <c r="ADP164" i="5"/>
  <c r="ADO164" i="5"/>
  <c r="ADN164" i="5"/>
  <c r="ADM164" i="5"/>
  <c r="ADL164" i="5"/>
  <c r="ADK164" i="5"/>
  <c r="ADJ164" i="5"/>
  <c r="ADI164" i="5"/>
  <c r="ADH164" i="5"/>
  <c r="ADG164" i="5"/>
  <c r="ADF164" i="5"/>
  <c r="ADE164" i="5"/>
  <c r="ADD164" i="5"/>
  <c r="ADC164" i="5"/>
  <c r="ADB164" i="5"/>
  <c r="ADA164" i="5"/>
  <c r="ACZ164" i="5"/>
  <c r="ACY164" i="5"/>
  <c r="ACX164" i="5"/>
  <c r="ACW164" i="5"/>
  <c r="ACV164" i="5"/>
  <c r="ACU164" i="5"/>
  <c r="ACT164" i="5"/>
  <c r="ACS164" i="5"/>
  <c r="ACR164" i="5"/>
  <c r="ACQ164" i="5"/>
  <c r="ACP164" i="5"/>
  <c r="ACO164" i="5"/>
  <c r="ACN164" i="5"/>
  <c r="ACM164" i="5"/>
  <c r="ACL164" i="5"/>
  <c r="ACK164" i="5"/>
  <c r="ACJ164" i="5"/>
  <c r="ACI164" i="5"/>
  <c r="ACH164" i="5"/>
  <c r="ACG164" i="5"/>
  <c r="ACF164" i="5"/>
  <c r="ACE164" i="5"/>
  <c r="ACD164" i="5"/>
  <c r="ACC164" i="5"/>
  <c r="ACB164" i="5"/>
  <c r="ACA164" i="5"/>
  <c r="ABZ164" i="5"/>
  <c r="ABY164" i="5"/>
  <c r="ABX164" i="5"/>
  <c r="ABW164" i="5"/>
  <c r="ABV164" i="5"/>
  <c r="ABU164" i="5"/>
  <c r="ABT164" i="5"/>
  <c r="ABS164" i="5"/>
  <c r="ABR164" i="5"/>
  <c r="ABQ164" i="5"/>
  <c r="ABP164" i="5"/>
  <c r="ABO164" i="5"/>
  <c r="ABN164" i="5"/>
  <c r="ABM164" i="5"/>
  <c r="ABL164" i="5"/>
  <c r="ABK164" i="5"/>
  <c r="ABJ164" i="5"/>
  <c r="ABI164" i="5"/>
  <c r="ABH164" i="5"/>
  <c r="ABG164" i="5"/>
  <c r="ABF164" i="5"/>
  <c r="ABE164" i="5"/>
  <c r="ABD164" i="5"/>
  <c r="ABC164" i="5"/>
  <c r="ABB164" i="5"/>
  <c r="ABA164" i="5"/>
  <c r="AAZ164" i="5"/>
  <c r="AAY164" i="5"/>
  <c r="AAX164" i="5"/>
  <c r="AAW164" i="5"/>
  <c r="AAV164" i="5"/>
  <c r="AAU164" i="5"/>
  <c r="AAT164" i="5"/>
  <c r="AAS164" i="5"/>
  <c r="AAS289" i="5" s="1"/>
  <c r="AAR164" i="5"/>
  <c r="AAQ164" i="5"/>
  <c r="AAP164" i="5"/>
  <c r="AAO164" i="5"/>
  <c r="AAN164" i="5"/>
  <c r="AAM164" i="5"/>
  <c r="AAL164" i="5"/>
  <c r="AAK164" i="5"/>
  <c r="AAJ164" i="5"/>
  <c r="AAI164" i="5"/>
  <c r="AAH164" i="5"/>
  <c r="AAG164" i="5"/>
  <c r="AAF164" i="5"/>
  <c r="AAE164" i="5"/>
  <c r="AAD164" i="5"/>
  <c r="AAC164" i="5"/>
  <c r="AAB164" i="5"/>
  <c r="AAA164" i="5"/>
  <c r="ZZ164" i="5"/>
  <c r="ZY164" i="5"/>
  <c r="ZX164" i="5"/>
  <c r="ZW164" i="5"/>
  <c r="ZV164" i="5"/>
  <c r="ZU164" i="5"/>
  <c r="ZT164" i="5"/>
  <c r="ZS164" i="5"/>
  <c r="ZR164" i="5"/>
  <c r="ZQ164" i="5"/>
  <c r="ZP164" i="5"/>
  <c r="ZO164" i="5"/>
  <c r="ZN164" i="5"/>
  <c r="ZM164" i="5"/>
  <c r="ZL164" i="5"/>
  <c r="ZK164" i="5"/>
  <c r="ZJ164" i="5"/>
  <c r="ZI164" i="5"/>
  <c r="ZH164" i="5"/>
  <c r="ZG164" i="5"/>
  <c r="ZF164" i="5"/>
  <c r="ZE164" i="5"/>
  <c r="ZD164" i="5"/>
  <c r="ZC164" i="5"/>
  <c r="ZB164" i="5"/>
  <c r="ZA164" i="5"/>
  <c r="YZ164" i="5"/>
  <c r="YY164" i="5"/>
  <c r="YX164" i="5"/>
  <c r="YW164" i="5"/>
  <c r="YV164" i="5"/>
  <c r="YU164" i="5"/>
  <c r="YT164" i="5"/>
  <c r="YS164" i="5"/>
  <c r="YR164" i="5"/>
  <c r="YQ164" i="5"/>
  <c r="YP164" i="5"/>
  <c r="YO164" i="5"/>
  <c r="YN164" i="5"/>
  <c r="YM164" i="5"/>
  <c r="YL164" i="5"/>
  <c r="YK164" i="5"/>
  <c r="YJ164" i="5"/>
  <c r="YI164" i="5"/>
  <c r="YH164" i="5"/>
  <c r="YG164" i="5"/>
  <c r="YF164" i="5"/>
  <c r="YE164" i="5"/>
  <c r="YD164" i="5"/>
  <c r="YC164" i="5"/>
  <c r="YB164" i="5"/>
  <c r="YA164" i="5"/>
  <c r="XZ164" i="5"/>
  <c r="XY164" i="5"/>
  <c r="XX164" i="5"/>
  <c r="XW164" i="5"/>
  <c r="XV164" i="5"/>
  <c r="XU164" i="5"/>
  <c r="XT164" i="5"/>
  <c r="XS164" i="5"/>
  <c r="XR164" i="5"/>
  <c r="XQ164" i="5"/>
  <c r="XP164" i="5"/>
  <c r="XO164" i="5"/>
  <c r="XN164" i="5"/>
  <c r="XM164" i="5"/>
  <c r="XL164" i="5"/>
  <c r="XK164" i="5"/>
  <c r="XJ164" i="5"/>
  <c r="XI164" i="5"/>
  <c r="XH164" i="5"/>
  <c r="XG164" i="5"/>
  <c r="XF164" i="5"/>
  <c r="XE164" i="5"/>
  <c r="XD164" i="5"/>
  <c r="XC164" i="5"/>
  <c r="XB164" i="5"/>
  <c r="XA164" i="5"/>
  <c r="WZ164" i="5"/>
  <c r="WY164" i="5"/>
  <c r="WX164" i="5"/>
  <c r="WW164" i="5"/>
  <c r="WV164" i="5"/>
  <c r="WU164" i="5"/>
  <c r="WT164" i="5"/>
  <c r="WS164" i="5"/>
  <c r="WR164" i="5"/>
  <c r="WQ164" i="5"/>
  <c r="WP164" i="5"/>
  <c r="WO164" i="5"/>
  <c r="WN164" i="5"/>
  <c r="WM164" i="5"/>
  <c r="WL164" i="5"/>
  <c r="WK164" i="5"/>
  <c r="WJ164" i="5"/>
  <c r="WI164" i="5"/>
  <c r="WH164" i="5"/>
  <c r="WG164" i="5"/>
  <c r="WF164" i="5"/>
  <c r="WE164" i="5"/>
  <c r="WD164" i="5"/>
  <c r="WC164" i="5"/>
  <c r="WB164" i="5"/>
  <c r="WA164" i="5"/>
  <c r="VZ164" i="5"/>
  <c r="VY164" i="5"/>
  <c r="VX164" i="5"/>
  <c r="VW164" i="5"/>
  <c r="VV164" i="5"/>
  <c r="VU164" i="5"/>
  <c r="VT164" i="5"/>
  <c r="VS164" i="5"/>
  <c r="VR164" i="5"/>
  <c r="VQ164" i="5"/>
  <c r="VP164" i="5"/>
  <c r="VO164" i="5"/>
  <c r="VN164" i="5"/>
  <c r="VM164" i="5"/>
  <c r="VL164" i="5"/>
  <c r="VK164" i="5"/>
  <c r="VJ164" i="5"/>
  <c r="VI164" i="5"/>
  <c r="VH164" i="5"/>
  <c r="VG164" i="5"/>
  <c r="VF164" i="5"/>
  <c r="VE164" i="5"/>
  <c r="VD164" i="5"/>
  <c r="VC164" i="5"/>
  <c r="VB164" i="5"/>
  <c r="VA164" i="5"/>
  <c r="UZ164" i="5"/>
  <c r="UY164" i="5"/>
  <c r="UX164" i="5"/>
  <c r="UW164" i="5"/>
  <c r="UV164" i="5"/>
  <c r="UU164" i="5"/>
  <c r="UT164" i="5"/>
  <c r="US164" i="5"/>
  <c r="UR164" i="5"/>
  <c r="UQ164" i="5"/>
  <c r="UP164" i="5"/>
  <c r="UO164" i="5"/>
  <c r="UN164" i="5"/>
  <c r="UM164" i="5"/>
  <c r="UL164" i="5"/>
  <c r="UK164" i="5"/>
  <c r="UJ164" i="5"/>
  <c r="UI164" i="5"/>
  <c r="UH164" i="5"/>
  <c r="UG164" i="5"/>
  <c r="UF164" i="5"/>
  <c r="UE164" i="5"/>
  <c r="UD164" i="5"/>
  <c r="UC164" i="5"/>
  <c r="UB164" i="5"/>
  <c r="UA164" i="5"/>
  <c r="TZ164" i="5"/>
  <c r="TY164" i="5"/>
  <c r="TX164" i="5"/>
  <c r="TW164" i="5"/>
  <c r="TV164" i="5"/>
  <c r="TU164" i="5"/>
  <c r="TT164" i="5"/>
  <c r="TS164" i="5"/>
  <c r="TR164" i="5"/>
  <c r="TQ164" i="5"/>
  <c r="TP164" i="5"/>
  <c r="TO164" i="5"/>
  <c r="TN164" i="5"/>
  <c r="TM164" i="5"/>
  <c r="TL164" i="5"/>
  <c r="TK164" i="5"/>
  <c r="TJ164" i="5"/>
  <c r="TI164" i="5"/>
  <c r="TH164" i="5"/>
  <c r="TG164" i="5"/>
  <c r="TF164" i="5"/>
  <c r="TE164" i="5"/>
  <c r="TD164" i="5"/>
  <c r="TC164" i="5"/>
  <c r="TB164" i="5"/>
  <c r="TA164" i="5"/>
  <c r="SZ164" i="5"/>
  <c r="SY164" i="5"/>
  <c r="SX164" i="5"/>
  <c r="SW164" i="5"/>
  <c r="SV164" i="5"/>
  <c r="SU164" i="5"/>
  <c r="ST164" i="5"/>
  <c r="SS164" i="5"/>
  <c r="SR164" i="5"/>
  <c r="SQ164" i="5"/>
  <c r="SP164" i="5"/>
  <c r="SO164" i="5"/>
  <c r="SN164" i="5"/>
  <c r="SM164" i="5"/>
  <c r="SL164" i="5"/>
  <c r="SK164" i="5"/>
  <c r="SJ164" i="5"/>
  <c r="SI164" i="5"/>
  <c r="SH164" i="5"/>
  <c r="SG164" i="5"/>
  <c r="SF164" i="5"/>
  <c r="SE164" i="5"/>
  <c r="SD164" i="5"/>
  <c r="SC164" i="5"/>
  <c r="SB164" i="5"/>
  <c r="SA164" i="5"/>
  <c r="RZ164" i="5"/>
  <c r="RY164" i="5"/>
  <c r="RX164" i="5"/>
  <c r="RW164" i="5"/>
  <c r="RV164" i="5"/>
  <c r="RU164" i="5"/>
  <c r="RT164" i="5"/>
  <c r="RS164" i="5"/>
  <c r="RR164" i="5"/>
  <c r="RQ164" i="5"/>
  <c r="RP164" i="5"/>
  <c r="RO164" i="5"/>
  <c r="RN164" i="5"/>
  <c r="RM164" i="5"/>
  <c r="RL164" i="5"/>
  <c r="RK164" i="5"/>
  <c r="RJ164" i="5"/>
  <c r="RI164" i="5"/>
  <c r="RH164" i="5"/>
  <c r="RG164" i="5"/>
  <c r="RF164" i="5"/>
  <c r="RE164" i="5"/>
  <c r="RD164" i="5"/>
  <c r="RC164" i="5"/>
  <c r="RB164" i="5"/>
  <c r="RA164" i="5"/>
  <c r="QZ164" i="5"/>
  <c r="QY164" i="5"/>
  <c r="QX164" i="5"/>
  <c r="QW164" i="5"/>
  <c r="QV164" i="5"/>
  <c r="QU164" i="5"/>
  <c r="QT164" i="5"/>
  <c r="QS164" i="5"/>
  <c r="QR164" i="5"/>
  <c r="QQ164" i="5"/>
  <c r="QP164" i="5"/>
  <c r="QO164" i="5"/>
  <c r="QO289" i="5" s="1"/>
  <c r="QN164" i="5"/>
  <c r="QN289" i="5" s="1"/>
  <c r="QM164" i="5"/>
  <c r="QL164" i="5"/>
  <c r="QK164" i="5"/>
  <c r="QJ164" i="5"/>
  <c r="QI164" i="5"/>
  <c r="QH164" i="5"/>
  <c r="QG164" i="5"/>
  <c r="QF164" i="5"/>
  <c r="QE164" i="5"/>
  <c r="QD164" i="5"/>
  <c r="QC164" i="5"/>
  <c r="QB164" i="5"/>
  <c r="QA164" i="5"/>
  <c r="PZ164" i="5"/>
  <c r="PY164" i="5"/>
  <c r="PX164" i="5"/>
  <c r="PW164" i="5"/>
  <c r="PV164" i="5"/>
  <c r="PU164" i="5"/>
  <c r="PT164" i="5"/>
  <c r="PS164" i="5"/>
  <c r="PR164" i="5"/>
  <c r="PR289" i="5" s="1"/>
  <c r="PQ164" i="5"/>
  <c r="PP164" i="5"/>
  <c r="PO164" i="5"/>
  <c r="PN164" i="5"/>
  <c r="PM164" i="5"/>
  <c r="PL164" i="5"/>
  <c r="PK164" i="5"/>
  <c r="PJ164" i="5"/>
  <c r="PI164" i="5"/>
  <c r="PH164" i="5"/>
  <c r="PG164" i="5"/>
  <c r="PF164" i="5"/>
  <c r="PE164" i="5"/>
  <c r="PD164" i="5"/>
  <c r="PC164" i="5"/>
  <c r="PB164" i="5"/>
  <c r="PA164" i="5"/>
  <c r="OZ164" i="5"/>
  <c r="OY164" i="5"/>
  <c r="OX164" i="5"/>
  <c r="OW164" i="5"/>
  <c r="OV164" i="5"/>
  <c r="OU164" i="5"/>
  <c r="OT164" i="5"/>
  <c r="OS164" i="5"/>
  <c r="OR164" i="5"/>
  <c r="OQ164" i="5"/>
  <c r="OP164" i="5"/>
  <c r="OO164" i="5"/>
  <c r="ON164" i="5"/>
  <c r="OM164" i="5"/>
  <c r="OL164" i="5"/>
  <c r="OK164" i="5"/>
  <c r="OJ164" i="5"/>
  <c r="OI164" i="5"/>
  <c r="OH164" i="5"/>
  <c r="OG164" i="5"/>
  <c r="OF164" i="5"/>
  <c r="OE164" i="5"/>
  <c r="OD164" i="5"/>
  <c r="OC164" i="5"/>
  <c r="OB164" i="5"/>
  <c r="OA164" i="5"/>
  <c r="NZ164" i="5"/>
  <c r="NY164" i="5"/>
  <c r="NX164" i="5"/>
  <c r="NW164" i="5"/>
  <c r="NV164" i="5"/>
  <c r="NU164" i="5"/>
  <c r="NT164" i="5"/>
  <c r="NS164" i="5"/>
  <c r="NR164" i="5"/>
  <c r="NQ164" i="5"/>
  <c r="NP164" i="5"/>
  <c r="NO164" i="5"/>
  <c r="NN164" i="5"/>
  <c r="NM164" i="5"/>
  <c r="NL164" i="5"/>
  <c r="NK164" i="5"/>
  <c r="NJ164" i="5"/>
  <c r="NI164" i="5"/>
  <c r="NH164" i="5"/>
  <c r="NG164" i="5"/>
  <c r="NF164" i="5"/>
  <c r="NE164" i="5"/>
  <c r="ND164" i="5"/>
  <c r="NC164" i="5"/>
  <c r="NB164" i="5"/>
  <c r="NA164" i="5"/>
  <c r="MZ164" i="5"/>
  <c r="MY164" i="5"/>
  <c r="MX164" i="5"/>
  <c r="MW164" i="5"/>
  <c r="MV164" i="5"/>
  <c r="MU164" i="5"/>
  <c r="MT164" i="5"/>
  <c r="MS164" i="5"/>
  <c r="MR164" i="5"/>
  <c r="MQ164" i="5"/>
  <c r="MP164" i="5"/>
  <c r="MO164" i="5"/>
  <c r="MN164" i="5"/>
  <c r="MM164" i="5"/>
  <c r="ML164" i="5"/>
  <c r="MK164" i="5"/>
  <c r="MJ164" i="5"/>
  <c r="MI164" i="5"/>
  <c r="MH164" i="5"/>
  <c r="MG164" i="5"/>
  <c r="MF164" i="5"/>
  <c r="ME164" i="5"/>
  <c r="MD164" i="5"/>
  <c r="MC164" i="5"/>
  <c r="MB164" i="5"/>
  <c r="MA164" i="5"/>
  <c r="LZ164" i="5"/>
  <c r="LY164" i="5"/>
  <c r="LX164" i="5"/>
  <c r="LW164" i="5"/>
  <c r="LV164" i="5"/>
  <c r="LU164" i="5"/>
  <c r="LT164" i="5"/>
  <c r="LS164" i="5"/>
  <c r="LR164" i="5"/>
  <c r="LQ164" i="5"/>
  <c r="LP164" i="5"/>
  <c r="LO164" i="5"/>
  <c r="LN164" i="5"/>
  <c r="LM164" i="5"/>
  <c r="LL164" i="5"/>
  <c r="LK164" i="5"/>
  <c r="LJ164" i="5"/>
  <c r="LI164" i="5"/>
  <c r="LH164" i="5"/>
  <c r="LG164" i="5"/>
  <c r="LF164" i="5"/>
  <c r="LE164" i="5"/>
  <c r="LD164" i="5"/>
  <c r="LC164" i="5"/>
  <c r="LB164" i="5"/>
  <c r="LA164" i="5"/>
  <c r="KZ164" i="5"/>
  <c r="KY164" i="5"/>
  <c r="KX164" i="5"/>
  <c r="KW164" i="5"/>
  <c r="KV164" i="5"/>
  <c r="KU164" i="5"/>
  <c r="KT164" i="5"/>
  <c r="KS164" i="5"/>
  <c r="KR164" i="5"/>
  <c r="KQ164" i="5"/>
  <c r="KP164" i="5"/>
  <c r="KO164" i="5"/>
  <c r="KN164" i="5"/>
  <c r="KM164" i="5"/>
  <c r="KL164" i="5"/>
  <c r="KK164" i="5"/>
  <c r="KJ164" i="5"/>
  <c r="KI164" i="5"/>
  <c r="KH164" i="5"/>
  <c r="KG164" i="5"/>
  <c r="KF164" i="5"/>
  <c r="KE164" i="5"/>
  <c r="KD164" i="5"/>
  <c r="KC164" i="5"/>
  <c r="KB164" i="5"/>
  <c r="KA164" i="5"/>
  <c r="JZ164" i="5"/>
  <c r="JY164" i="5"/>
  <c r="JX164" i="5"/>
  <c r="JW164" i="5"/>
  <c r="JV164" i="5"/>
  <c r="JU164" i="5"/>
  <c r="JU289" i="5" s="1"/>
  <c r="JT164" i="5"/>
  <c r="JS164" i="5"/>
  <c r="JR164" i="5"/>
  <c r="JQ164" i="5"/>
  <c r="JP164" i="5"/>
  <c r="JO164" i="5"/>
  <c r="JN164" i="5"/>
  <c r="JM164" i="5"/>
  <c r="JL164" i="5"/>
  <c r="JK164" i="5"/>
  <c r="JJ164" i="5"/>
  <c r="JI164" i="5"/>
  <c r="JH164" i="5"/>
  <c r="JG164" i="5"/>
  <c r="JF164" i="5"/>
  <c r="JE164" i="5"/>
  <c r="JD164" i="5"/>
  <c r="JC164" i="5"/>
  <c r="JB164" i="5"/>
  <c r="JA164" i="5"/>
  <c r="IZ164" i="5"/>
  <c r="IY164" i="5"/>
  <c r="IX164" i="5"/>
  <c r="IW164" i="5"/>
  <c r="IV164" i="5"/>
  <c r="IU164" i="5"/>
  <c r="IT164" i="5"/>
  <c r="IS164" i="5"/>
  <c r="IR164" i="5"/>
  <c r="IQ164" i="5"/>
  <c r="IP164" i="5"/>
  <c r="IO164" i="5"/>
  <c r="IN164" i="5"/>
  <c r="IM164" i="5"/>
  <c r="IL164" i="5"/>
  <c r="IK164" i="5"/>
  <c r="IJ164" i="5"/>
  <c r="II164" i="5"/>
  <c r="IH164" i="5"/>
  <c r="IG164" i="5"/>
  <c r="IF164" i="5"/>
  <c r="IE164" i="5"/>
  <c r="ID164" i="5"/>
  <c r="IC164" i="5"/>
  <c r="IB164" i="5"/>
  <c r="IA164" i="5"/>
  <c r="HZ164" i="5"/>
  <c r="HY164" i="5"/>
  <c r="HX164" i="5"/>
  <c r="HW164" i="5"/>
  <c r="HV164" i="5"/>
  <c r="HU164" i="5"/>
  <c r="HT164" i="5"/>
  <c r="HS164" i="5"/>
  <c r="HR164" i="5"/>
  <c r="HQ164" i="5"/>
  <c r="HP164" i="5"/>
  <c r="HO164" i="5"/>
  <c r="HN164" i="5"/>
  <c r="HM164" i="5"/>
  <c r="HL164" i="5"/>
  <c r="HK164" i="5"/>
  <c r="HJ164" i="5"/>
  <c r="HI164" i="5"/>
  <c r="HH164" i="5"/>
  <c r="HG164" i="5"/>
  <c r="HF164" i="5"/>
  <c r="HE164" i="5"/>
  <c r="HD164" i="5"/>
  <c r="HC164" i="5"/>
  <c r="HB164" i="5"/>
  <c r="HA164" i="5"/>
  <c r="GZ164" i="5"/>
  <c r="GY164" i="5"/>
  <c r="GX164" i="5"/>
  <c r="GW164" i="5"/>
  <c r="GV164" i="5"/>
  <c r="GU164" i="5"/>
  <c r="GT164" i="5"/>
  <c r="GS164" i="5"/>
  <c r="GR164" i="5"/>
  <c r="GQ164" i="5"/>
  <c r="GP164" i="5"/>
  <c r="GO164" i="5"/>
  <c r="GN164" i="5"/>
  <c r="GM164" i="5"/>
  <c r="GL164" i="5"/>
  <c r="GK164" i="5"/>
  <c r="GJ164" i="5"/>
  <c r="GI164" i="5"/>
  <c r="GH164" i="5"/>
  <c r="GG164" i="5"/>
  <c r="GF164" i="5"/>
  <c r="GE164" i="5"/>
  <c r="GD164" i="5"/>
  <c r="GC164" i="5"/>
  <c r="GB164" i="5"/>
  <c r="GA164" i="5"/>
  <c r="FZ164" i="5"/>
  <c r="FY164" i="5"/>
  <c r="FX164" i="5"/>
  <c r="FW164" i="5"/>
  <c r="FV164" i="5"/>
  <c r="FU164" i="5"/>
  <c r="FT164" i="5"/>
  <c r="FS164" i="5"/>
  <c r="FR164" i="5"/>
  <c r="FQ164" i="5"/>
  <c r="FP164" i="5"/>
  <c r="FO164" i="5"/>
  <c r="FN164" i="5"/>
  <c r="FM164" i="5"/>
  <c r="FL164" i="5"/>
  <c r="FK164" i="5"/>
  <c r="FJ164" i="5"/>
  <c r="FI164" i="5"/>
  <c r="FH164" i="5"/>
  <c r="FG164" i="5"/>
  <c r="FF164" i="5"/>
  <c r="FE164" i="5"/>
  <c r="FD164" i="5"/>
  <c r="FC164" i="5"/>
  <c r="FB164" i="5"/>
  <c r="FA164" i="5"/>
  <c r="EZ164" i="5"/>
  <c r="EY164" i="5"/>
  <c r="EX164" i="5"/>
  <c r="EW164" i="5"/>
  <c r="EV164" i="5"/>
  <c r="EU164" i="5"/>
  <c r="ET164" i="5"/>
  <c r="ES164" i="5"/>
  <c r="ER164" i="5"/>
  <c r="EQ164" i="5"/>
  <c r="EP164" i="5"/>
  <c r="EO164" i="5"/>
  <c r="EN164" i="5"/>
  <c r="EM164" i="5"/>
  <c r="EL164" i="5"/>
  <c r="EK164" i="5"/>
  <c r="EJ164" i="5"/>
  <c r="EI164" i="5"/>
  <c r="EH164" i="5"/>
  <c r="EG164" i="5"/>
  <c r="EF164" i="5"/>
  <c r="EE164" i="5"/>
  <c r="ED164" i="5"/>
  <c r="EC164" i="5"/>
  <c r="EB164" i="5"/>
  <c r="EA164" i="5"/>
  <c r="DZ164" i="5"/>
  <c r="DY164" i="5"/>
  <c r="DX164" i="5"/>
  <c r="DW164" i="5"/>
  <c r="DV164" i="5"/>
  <c r="DU164" i="5"/>
  <c r="DT164" i="5"/>
  <c r="DT289" i="5" s="1"/>
  <c r="DS164" i="5"/>
  <c r="DR164" i="5"/>
  <c r="DQ164" i="5"/>
  <c r="DP164" i="5"/>
  <c r="DO164" i="5"/>
  <c r="DN164" i="5"/>
  <c r="DM164" i="5"/>
  <c r="DL164" i="5"/>
  <c r="DK164" i="5"/>
  <c r="DJ164" i="5"/>
  <c r="DI164" i="5"/>
  <c r="DH164" i="5"/>
  <c r="DG164" i="5"/>
  <c r="DF164" i="5"/>
  <c r="DE164" i="5"/>
  <c r="DD164" i="5"/>
  <c r="DC164" i="5"/>
  <c r="DB164" i="5"/>
  <c r="DA164" i="5"/>
  <c r="CZ164" i="5"/>
  <c r="CY164" i="5"/>
  <c r="CX164" i="5"/>
  <c r="CW164" i="5"/>
  <c r="CV164" i="5"/>
  <c r="CU164" i="5"/>
  <c r="CT164" i="5"/>
  <c r="CS164" i="5"/>
  <c r="CR164" i="5"/>
  <c r="CQ164" i="5"/>
  <c r="CP164" i="5"/>
  <c r="CO164" i="5"/>
  <c r="CN164" i="5"/>
  <c r="CM164" i="5"/>
  <c r="CL164" i="5"/>
  <c r="CK164" i="5"/>
  <c r="CJ164" i="5"/>
  <c r="CI164" i="5"/>
  <c r="CH164" i="5"/>
  <c r="CG164" i="5"/>
  <c r="CF164" i="5"/>
  <c r="CE164" i="5"/>
  <c r="CD164" i="5"/>
  <c r="CC164" i="5"/>
  <c r="CB164" i="5"/>
  <c r="CA164" i="5"/>
  <c r="BZ164" i="5"/>
  <c r="BY164" i="5"/>
  <c r="BX164" i="5"/>
  <c r="BW164" i="5"/>
  <c r="BV164" i="5"/>
  <c r="BU164" i="5"/>
  <c r="BT164" i="5"/>
  <c r="BS164" i="5"/>
  <c r="BR164" i="5"/>
  <c r="BQ164" i="5"/>
  <c r="BP164" i="5"/>
  <c r="BO164" i="5"/>
  <c r="BN164" i="5"/>
  <c r="BM164" i="5"/>
  <c r="BL164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KJ88" i="5"/>
  <c r="ALU74" i="5"/>
  <c r="ALT74" i="5"/>
  <c r="ALS74" i="5"/>
  <c r="ALR74" i="5"/>
  <c r="ALQ74" i="5"/>
  <c r="ALP74" i="5"/>
  <c r="ALO74" i="5"/>
  <c r="ALN74" i="5"/>
  <c r="ALM74" i="5"/>
  <c r="ALL74" i="5"/>
  <c r="ALK74" i="5"/>
  <c r="ALJ74" i="5"/>
  <c r="ALI74" i="5"/>
  <c r="ALH74" i="5"/>
  <c r="ALG74" i="5"/>
  <c r="ALF74" i="5"/>
  <c r="ALE74" i="5"/>
  <c r="ALD74" i="5"/>
  <c r="ALC74" i="5"/>
  <c r="ALB74" i="5"/>
  <c r="ALA74" i="5"/>
  <c r="AKZ74" i="5"/>
  <c r="AKY74" i="5"/>
  <c r="AKX74" i="5"/>
  <c r="AKW74" i="5"/>
  <c r="AKV74" i="5"/>
  <c r="AKU74" i="5"/>
  <c r="AKT74" i="5"/>
  <c r="AKS74" i="5"/>
  <c r="AKR74" i="5"/>
  <c r="AKQ74" i="5"/>
  <c r="AKP74" i="5"/>
  <c r="AKO74" i="5"/>
  <c r="AKN74" i="5"/>
  <c r="AKM74" i="5"/>
  <c r="AKL74" i="5"/>
  <c r="AKK74" i="5"/>
  <c r="AKJ74" i="5"/>
  <c r="AKI74" i="5"/>
  <c r="AKH74" i="5"/>
  <c r="AKG74" i="5"/>
  <c r="AKF74" i="5"/>
  <c r="AKE74" i="5"/>
  <c r="AKD74" i="5"/>
  <c r="AKC74" i="5"/>
  <c r="AKC289" i="5" s="1"/>
  <c r="AKB74" i="5"/>
  <c r="AKA74" i="5"/>
  <c r="AJZ74" i="5"/>
  <c r="AJY74" i="5"/>
  <c r="AJX74" i="5"/>
  <c r="AJW74" i="5"/>
  <c r="AJV74" i="5"/>
  <c r="AJU74" i="5"/>
  <c r="AJT74" i="5"/>
  <c r="AJS74" i="5"/>
  <c r="AJR74" i="5"/>
  <c r="AJQ74" i="5"/>
  <c r="AJP74" i="5"/>
  <c r="AJO74" i="5"/>
  <c r="AJN74" i="5"/>
  <c r="AJM74" i="5"/>
  <c r="AJL74" i="5"/>
  <c r="AJK74" i="5"/>
  <c r="AJJ74" i="5"/>
  <c r="AJI74" i="5"/>
  <c r="AJH74" i="5"/>
  <c r="AJG74" i="5"/>
  <c r="AJF74" i="5"/>
  <c r="AJE74" i="5"/>
  <c r="AJD74" i="5"/>
  <c r="AJC74" i="5"/>
  <c r="AJB74" i="5"/>
  <c r="AJA74" i="5"/>
  <c r="AIZ74" i="5"/>
  <c r="AIY74" i="5"/>
  <c r="AIX74" i="5"/>
  <c r="AIW74" i="5"/>
  <c r="AIV74" i="5"/>
  <c r="AIU74" i="5"/>
  <c r="AIT74" i="5"/>
  <c r="AIS74" i="5"/>
  <c r="AIR74" i="5"/>
  <c r="AIQ74" i="5"/>
  <c r="AIP74" i="5"/>
  <c r="AIO74" i="5"/>
  <c r="AIN74" i="5"/>
  <c r="AIM74" i="5"/>
  <c r="AIL74" i="5"/>
  <c r="AIK74" i="5"/>
  <c r="AIJ74" i="5"/>
  <c r="AII74" i="5"/>
  <c r="AIH74" i="5"/>
  <c r="AIG74" i="5"/>
  <c r="AIF74" i="5"/>
  <c r="AIE74" i="5"/>
  <c r="AID74" i="5"/>
  <c r="AIC74" i="5"/>
  <c r="AIB74" i="5"/>
  <c r="AIA74" i="5"/>
  <c r="AHZ74" i="5"/>
  <c r="AHY74" i="5"/>
  <c r="AHX74" i="5"/>
  <c r="AHW74" i="5"/>
  <c r="AHV74" i="5"/>
  <c r="AHU74" i="5"/>
  <c r="AHT74" i="5"/>
  <c r="AHS74" i="5"/>
  <c r="AHR74" i="5"/>
  <c r="AHQ74" i="5"/>
  <c r="AHP74" i="5"/>
  <c r="AHP289" i="5" s="1"/>
  <c r="AHO74" i="5"/>
  <c r="AHN74" i="5"/>
  <c r="AHM74" i="5"/>
  <c r="AHL74" i="5"/>
  <c r="AHK74" i="5"/>
  <c r="AHJ74" i="5"/>
  <c r="AHI74" i="5"/>
  <c r="AHH74" i="5"/>
  <c r="AHG74" i="5"/>
  <c r="AHF74" i="5"/>
  <c r="AHE74" i="5"/>
  <c r="AHD74" i="5"/>
  <c r="AHC74" i="5"/>
  <c r="AHB74" i="5"/>
  <c r="AHA74" i="5"/>
  <c r="AGZ74" i="5"/>
  <c r="AGY74" i="5"/>
  <c r="AGX74" i="5"/>
  <c r="AGW74" i="5"/>
  <c r="AGV74" i="5"/>
  <c r="AGU74" i="5"/>
  <c r="AGT74" i="5"/>
  <c r="AGS74" i="5"/>
  <c r="AGR74" i="5"/>
  <c r="AGQ74" i="5"/>
  <c r="AGP74" i="5"/>
  <c r="AGO74" i="5"/>
  <c r="AGN74" i="5"/>
  <c r="AGM74" i="5"/>
  <c r="AGL74" i="5"/>
  <c r="AGK74" i="5"/>
  <c r="AGJ74" i="5"/>
  <c r="AGI74" i="5"/>
  <c r="AGH74" i="5"/>
  <c r="AGG74" i="5"/>
  <c r="AGF74" i="5"/>
  <c r="AGE74" i="5"/>
  <c r="AGD74" i="5"/>
  <c r="AGC74" i="5"/>
  <c r="AGB74" i="5"/>
  <c r="AGA74" i="5"/>
  <c r="AFZ74" i="5"/>
  <c r="AFY74" i="5"/>
  <c r="AFX74" i="5"/>
  <c r="AFX289" i="5" s="1"/>
  <c r="AFW74" i="5"/>
  <c r="AFV74" i="5"/>
  <c r="AFU74" i="5"/>
  <c r="AFT74" i="5"/>
  <c r="AFS74" i="5"/>
  <c r="AFR74" i="5"/>
  <c r="AFQ74" i="5"/>
  <c r="AFP74" i="5"/>
  <c r="AFO74" i="5"/>
  <c r="AFN74" i="5"/>
  <c r="AFM74" i="5"/>
  <c r="AFL74" i="5"/>
  <c r="AFK74" i="5"/>
  <c r="AFJ74" i="5"/>
  <c r="AFI74" i="5"/>
  <c r="AFH74" i="5"/>
  <c r="AFG74" i="5"/>
  <c r="AFF74" i="5"/>
  <c r="AFE74" i="5"/>
  <c r="AFD74" i="5"/>
  <c r="AFC74" i="5"/>
  <c r="AFB74" i="5"/>
  <c r="AFA74" i="5"/>
  <c r="AEZ74" i="5"/>
  <c r="AEY74" i="5"/>
  <c r="AEX74" i="5"/>
  <c r="AEW74" i="5"/>
  <c r="AEV74" i="5"/>
  <c r="AEU74" i="5"/>
  <c r="AET74" i="5"/>
  <c r="AES74" i="5"/>
  <c r="AER74" i="5"/>
  <c r="AEQ74" i="5"/>
  <c r="AEP74" i="5"/>
  <c r="AEO74" i="5"/>
  <c r="AEN74" i="5"/>
  <c r="AEM74" i="5"/>
  <c r="AEL74" i="5"/>
  <c r="AEK74" i="5"/>
  <c r="AEJ74" i="5"/>
  <c r="AEI74" i="5"/>
  <c r="AEH74" i="5"/>
  <c r="AEG74" i="5"/>
  <c r="AEF74" i="5"/>
  <c r="AEF289" i="5" s="1"/>
  <c r="AEE74" i="5"/>
  <c r="AED74" i="5"/>
  <c r="AEC74" i="5"/>
  <c r="AEB74" i="5"/>
  <c r="AEA74" i="5"/>
  <c r="ADZ74" i="5"/>
  <c r="ADY74" i="5"/>
  <c r="ADX74" i="5"/>
  <c r="ADW74" i="5"/>
  <c r="ADV74" i="5"/>
  <c r="ADU74" i="5"/>
  <c r="ADT74" i="5"/>
  <c r="ADS74" i="5"/>
  <c r="ADR74" i="5"/>
  <c r="ADQ74" i="5"/>
  <c r="ADP74" i="5"/>
  <c r="ADO74" i="5"/>
  <c r="ADN74" i="5"/>
  <c r="ADM74" i="5"/>
  <c r="ADL74" i="5"/>
  <c r="ADK74" i="5"/>
  <c r="ADJ74" i="5"/>
  <c r="ADI74" i="5"/>
  <c r="ADH74" i="5"/>
  <c r="ADG74" i="5"/>
  <c r="ADF74" i="5"/>
  <c r="ADE74" i="5"/>
  <c r="ADD74" i="5"/>
  <c r="ADC74" i="5"/>
  <c r="ADB74" i="5"/>
  <c r="ADA74" i="5"/>
  <c r="ACZ74" i="5"/>
  <c r="ACY74" i="5"/>
  <c r="ACX74" i="5"/>
  <c r="ACW74" i="5"/>
  <c r="ACV74" i="5"/>
  <c r="ACU74" i="5"/>
  <c r="ACT74" i="5"/>
  <c r="ACS74" i="5"/>
  <c r="ACR74" i="5"/>
  <c r="ACQ74" i="5"/>
  <c r="ACP74" i="5"/>
  <c r="ACO74" i="5"/>
  <c r="ACN74" i="5"/>
  <c r="ACM74" i="5"/>
  <c r="ACL74" i="5"/>
  <c r="ACK74" i="5"/>
  <c r="ACJ74" i="5"/>
  <c r="ACI74" i="5"/>
  <c r="ACH74" i="5"/>
  <c r="ACG74" i="5"/>
  <c r="ACF74" i="5"/>
  <c r="ACE74" i="5"/>
  <c r="ACD74" i="5"/>
  <c r="ACC74" i="5"/>
  <c r="ACB74" i="5"/>
  <c r="ACA74" i="5"/>
  <c r="ABZ74" i="5"/>
  <c r="ABY74" i="5"/>
  <c r="ABX74" i="5"/>
  <c r="ABW74" i="5"/>
  <c r="ABV74" i="5"/>
  <c r="ABU74" i="5"/>
  <c r="ABT74" i="5"/>
  <c r="ABS74" i="5"/>
  <c r="ABR74" i="5"/>
  <c r="ABQ74" i="5"/>
  <c r="ABP74" i="5"/>
  <c r="ABO74" i="5"/>
  <c r="ABN74" i="5"/>
  <c r="ABM74" i="5"/>
  <c r="ABL74" i="5"/>
  <c r="ABK74" i="5"/>
  <c r="ABJ74" i="5"/>
  <c r="ABI74" i="5"/>
  <c r="ABH74" i="5"/>
  <c r="ABG74" i="5"/>
  <c r="ABF74" i="5"/>
  <c r="ABE74" i="5"/>
  <c r="ABD74" i="5"/>
  <c r="ABC74" i="5"/>
  <c r="ABB74" i="5"/>
  <c r="ABA74" i="5"/>
  <c r="AAZ74" i="5"/>
  <c r="AAY74" i="5"/>
  <c r="AAX74" i="5"/>
  <c r="AAW74" i="5"/>
  <c r="AAV74" i="5"/>
  <c r="AAU74" i="5"/>
  <c r="AAT74" i="5"/>
  <c r="AAS74" i="5"/>
  <c r="AAR74" i="5"/>
  <c r="AAQ74" i="5"/>
  <c r="AAP74" i="5"/>
  <c r="AAO74" i="5"/>
  <c r="AAN74" i="5"/>
  <c r="AAM74" i="5"/>
  <c r="AAL74" i="5"/>
  <c r="AAK74" i="5"/>
  <c r="AAJ74" i="5"/>
  <c r="AAI74" i="5"/>
  <c r="AAH74" i="5"/>
  <c r="AAG74" i="5"/>
  <c r="AAF74" i="5"/>
  <c r="AAE74" i="5"/>
  <c r="AAD74" i="5"/>
  <c r="AAC74" i="5"/>
  <c r="AAB74" i="5"/>
  <c r="AAA74" i="5"/>
  <c r="ZZ74" i="5"/>
  <c r="ZY74" i="5"/>
  <c r="ZX74" i="5"/>
  <c r="ZW74" i="5"/>
  <c r="ZV74" i="5"/>
  <c r="ZU74" i="5"/>
  <c r="ZT74" i="5"/>
  <c r="ZS74" i="5"/>
  <c r="ZR74" i="5"/>
  <c r="ZQ74" i="5"/>
  <c r="ZP74" i="5"/>
  <c r="ZO74" i="5"/>
  <c r="ZN74" i="5"/>
  <c r="ZM74" i="5"/>
  <c r="ZL74" i="5"/>
  <c r="ZK74" i="5"/>
  <c r="ZJ74" i="5"/>
  <c r="ZI74" i="5"/>
  <c r="ZH74" i="5"/>
  <c r="ZG74" i="5"/>
  <c r="ZF74" i="5"/>
  <c r="ZE74" i="5"/>
  <c r="ZD74" i="5"/>
  <c r="ZC74" i="5"/>
  <c r="ZB74" i="5"/>
  <c r="ZA74" i="5"/>
  <c r="YZ74" i="5"/>
  <c r="YY74" i="5"/>
  <c r="YX74" i="5"/>
  <c r="YW74" i="5"/>
  <c r="YV74" i="5"/>
  <c r="YU74" i="5"/>
  <c r="YT74" i="5"/>
  <c r="YS74" i="5"/>
  <c r="YR74" i="5"/>
  <c r="YQ74" i="5"/>
  <c r="YP74" i="5"/>
  <c r="YO74" i="5"/>
  <c r="YN74" i="5"/>
  <c r="YM74" i="5"/>
  <c r="YL74" i="5"/>
  <c r="YK74" i="5"/>
  <c r="YJ74" i="5"/>
  <c r="YI74" i="5"/>
  <c r="YH74" i="5"/>
  <c r="YG74" i="5"/>
  <c r="YF74" i="5"/>
  <c r="YE74" i="5"/>
  <c r="YD74" i="5"/>
  <c r="YC74" i="5"/>
  <c r="YB74" i="5"/>
  <c r="YA74" i="5"/>
  <c r="XZ74" i="5"/>
  <c r="XY74" i="5"/>
  <c r="XX74" i="5"/>
  <c r="XW74" i="5"/>
  <c r="XV74" i="5"/>
  <c r="XU74" i="5"/>
  <c r="XT74" i="5"/>
  <c r="XS74" i="5"/>
  <c r="XR74" i="5"/>
  <c r="XQ74" i="5"/>
  <c r="XP74" i="5"/>
  <c r="XO74" i="5"/>
  <c r="XN74" i="5"/>
  <c r="XM74" i="5"/>
  <c r="XL74" i="5"/>
  <c r="XK74" i="5"/>
  <c r="XJ74" i="5"/>
  <c r="XI74" i="5"/>
  <c r="XH74" i="5"/>
  <c r="XG74" i="5"/>
  <c r="XF74" i="5"/>
  <c r="XE74" i="5"/>
  <c r="XD74" i="5"/>
  <c r="XC74" i="5"/>
  <c r="XB74" i="5"/>
  <c r="XA74" i="5"/>
  <c r="WZ74" i="5"/>
  <c r="WY74" i="5"/>
  <c r="WX74" i="5"/>
  <c r="WW74" i="5"/>
  <c r="WV74" i="5"/>
  <c r="WU74" i="5"/>
  <c r="WT74" i="5"/>
  <c r="WS74" i="5"/>
  <c r="WR74" i="5"/>
  <c r="WQ74" i="5"/>
  <c r="WP74" i="5"/>
  <c r="WO74" i="5"/>
  <c r="WN74" i="5"/>
  <c r="WM74" i="5"/>
  <c r="WL74" i="5"/>
  <c r="WK74" i="5"/>
  <c r="WJ74" i="5"/>
  <c r="WI74" i="5"/>
  <c r="WH74" i="5"/>
  <c r="WG74" i="5"/>
  <c r="WF74" i="5"/>
  <c r="WE74" i="5"/>
  <c r="WD74" i="5"/>
  <c r="WC74" i="5"/>
  <c r="WB74" i="5"/>
  <c r="WA74" i="5"/>
  <c r="VZ74" i="5"/>
  <c r="VY74" i="5"/>
  <c r="VX74" i="5"/>
  <c r="VW74" i="5"/>
  <c r="VV74" i="5"/>
  <c r="VU74" i="5"/>
  <c r="VT74" i="5"/>
  <c r="VS74" i="5"/>
  <c r="VR74" i="5"/>
  <c r="VQ74" i="5"/>
  <c r="VP74" i="5"/>
  <c r="VO74" i="5"/>
  <c r="VN74" i="5"/>
  <c r="VM74" i="5"/>
  <c r="VL74" i="5"/>
  <c r="VK74" i="5"/>
  <c r="VJ74" i="5"/>
  <c r="VI74" i="5"/>
  <c r="VH74" i="5"/>
  <c r="VG74" i="5"/>
  <c r="VF74" i="5"/>
  <c r="VE74" i="5"/>
  <c r="VD74" i="5"/>
  <c r="VC74" i="5"/>
  <c r="VB74" i="5"/>
  <c r="VA74" i="5"/>
  <c r="UZ74" i="5"/>
  <c r="UY74" i="5"/>
  <c r="UX74" i="5"/>
  <c r="UW74" i="5"/>
  <c r="UV74" i="5"/>
  <c r="UU74" i="5"/>
  <c r="UT74" i="5"/>
  <c r="US74" i="5"/>
  <c r="UR74" i="5"/>
  <c r="UQ74" i="5"/>
  <c r="UP74" i="5"/>
  <c r="UO74" i="5"/>
  <c r="UN74" i="5"/>
  <c r="UM74" i="5"/>
  <c r="UL74" i="5"/>
  <c r="UK74" i="5"/>
  <c r="UJ74" i="5"/>
  <c r="UI74" i="5"/>
  <c r="UH74" i="5"/>
  <c r="UG74" i="5"/>
  <c r="UF74" i="5"/>
  <c r="UE74" i="5"/>
  <c r="UD74" i="5"/>
  <c r="UC74" i="5"/>
  <c r="UB74" i="5"/>
  <c r="UA74" i="5"/>
  <c r="TZ74" i="5"/>
  <c r="TY74" i="5"/>
  <c r="TX74" i="5"/>
  <c r="TW74" i="5"/>
  <c r="TV74" i="5"/>
  <c r="TU74" i="5"/>
  <c r="TU289" i="5" s="1"/>
  <c r="TT74" i="5"/>
  <c r="TS74" i="5"/>
  <c r="TR74" i="5"/>
  <c r="TQ74" i="5"/>
  <c r="TP74" i="5"/>
  <c r="TO74" i="5"/>
  <c r="TN74" i="5"/>
  <c r="TM74" i="5"/>
  <c r="TL74" i="5"/>
  <c r="TK74" i="5"/>
  <c r="TJ74" i="5"/>
  <c r="TI74" i="5"/>
  <c r="TH74" i="5"/>
  <c r="TG74" i="5"/>
  <c r="TF74" i="5"/>
  <c r="TE74" i="5"/>
  <c r="TD74" i="5"/>
  <c r="TC74" i="5"/>
  <c r="TB74" i="5"/>
  <c r="TA74" i="5"/>
  <c r="SZ74" i="5"/>
  <c r="SY74" i="5"/>
  <c r="SX74" i="5"/>
  <c r="SW74" i="5"/>
  <c r="SV74" i="5"/>
  <c r="SU74" i="5"/>
  <c r="ST74" i="5"/>
  <c r="SS74" i="5"/>
  <c r="SR74" i="5"/>
  <c r="SQ74" i="5"/>
  <c r="SP74" i="5"/>
  <c r="SO74" i="5"/>
  <c r="SN74" i="5"/>
  <c r="SM74" i="5"/>
  <c r="SL74" i="5"/>
  <c r="SK74" i="5"/>
  <c r="SJ74" i="5"/>
  <c r="SI74" i="5"/>
  <c r="SI289" i="5" s="1"/>
  <c r="SH74" i="5"/>
  <c r="SG74" i="5"/>
  <c r="SF74" i="5"/>
  <c r="SE74" i="5"/>
  <c r="SD74" i="5"/>
  <c r="SC74" i="5"/>
  <c r="SB74" i="5"/>
  <c r="SA74" i="5"/>
  <c r="RZ74" i="5"/>
  <c r="RY74" i="5"/>
  <c r="RX74" i="5"/>
  <c r="RW74" i="5"/>
  <c r="RV74" i="5"/>
  <c r="RU74" i="5"/>
  <c r="RT74" i="5"/>
  <c r="RS74" i="5"/>
  <c r="RR74" i="5"/>
  <c r="RQ74" i="5"/>
  <c r="RP74" i="5"/>
  <c r="RO74" i="5"/>
  <c r="RN74" i="5"/>
  <c r="RM74" i="5"/>
  <c r="RL74" i="5"/>
  <c r="RK74" i="5"/>
  <c r="RJ74" i="5"/>
  <c r="RI74" i="5"/>
  <c r="RH74" i="5"/>
  <c r="RG74" i="5"/>
  <c r="RF74" i="5"/>
  <c r="RE74" i="5"/>
  <c r="RD74" i="5"/>
  <c r="RC74" i="5"/>
  <c r="RB74" i="5"/>
  <c r="RA74" i="5"/>
  <c r="QZ74" i="5"/>
  <c r="QY74" i="5"/>
  <c r="QX74" i="5"/>
  <c r="QW74" i="5"/>
  <c r="QV74" i="5"/>
  <c r="QU74" i="5"/>
  <c r="QT74" i="5"/>
  <c r="QS74" i="5"/>
  <c r="QR74" i="5"/>
  <c r="QR289" i="5" s="1"/>
  <c r="QQ74" i="5"/>
  <c r="QP74" i="5"/>
  <c r="QO74" i="5"/>
  <c r="QN74" i="5"/>
  <c r="QM74" i="5"/>
  <c r="QL74" i="5"/>
  <c r="QK74" i="5"/>
  <c r="QJ74" i="5"/>
  <c r="QI74" i="5"/>
  <c r="QH74" i="5"/>
  <c r="QG74" i="5"/>
  <c r="QF74" i="5"/>
  <c r="QE74" i="5"/>
  <c r="QD74" i="5"/>
  <c r="QC74" i="5"/>
  <c r="QB74" i="5"/>
  <c r="QA74" i="5"/>
  <c r="PZ74" i="5"/>
  <c r="PY74" i="5"/>
  <c r="PX74" i="5"/>
  <c r="PW74" i="5"/>
  <c r="PV74" i="5"/>
  <c r="PU74" i="5"/>
  <c r="PT74" i="5"/>
  <c r="PS74" i="5"/>
  <c r="PR74" i="5"/>
  <c r="PQ74" i="5"/>
  <c r="PP74" i="5"/>
  <c r="PO74" i="5"/>
  <c r="PN74" i="5"/>
  <c r="PM74" i="5"/>
  <c r="PL74" i="5"/>
  <c r="PK74" i="5"/>
  <c r="PJ74" i="5"/>
  <c r="PI74" i="5"/>
  <c r="PH74" i="5"/>
  <c r="PG74" i="5"/>
  <c r="PF74" i="5"/>
  <c r="PE74" i="5"/>
  <c r="PD74" i="5"/>
  <c r="PC74" i="5"/>
  <c r="PB74" i="5"/>
  <c r="PA74" i="5"/>
  <c r="OZ74" i="5"/>
  <c r="OY74" i="5"/>
  <c r="OX74" i="5"/>
  <c r="OW74" i="5"/>
  <c r="OV74" i="5"/>
  <c r="OU74" i="5"/>
  <c r="OT74" i="5"/>
  <c r="OS74" i="5"/>
  <c r="OR74" i="5"/>
  <c r="OQ74" i="5"/>
  <c r="OP74" i="5"/>
  <c r="OO74" i="5"/>
  <c r="ON74" i="5"/>
  <c r="OM74" i="5"/>
  <c r="OL74" i="5"/>
  <c r="OK74" i="5"/>
  <c r="OJ74" i="5"/>
  <c r="OI74" i="5"/>
  <c r="OH74" i="5"/>
  <c r="OG74" i="5"/>
  <c r="OF74" i="5"/>
  <c r="OE74" i="5"/>
  <c r="OD74" i="5"/>
  <c r="OC74" i="5"/>
  <c r="OC289" i="5" s="1"/>
  <c r="OB74" i="5"/>
  <c r="OA74" i="5"/>
  <c r="NZ74" i="5"/>
  <c r="NY74" i="5"/>
  <c r="NX74" i="5"/>
  <c r="NW74" i="5"/>
  <c r="NW289" i="5" s="1"/>
  <c r="NV74" i="5"/>
  <c r="NU74" i="5"/>
  <c r="NT74" i="5"/>
  <c r="NS74" i="5"/>
  <c r="NR74" i="5"/>
  <c r="NQ74" i="5"/>
  <c r="NP74" i="5"/>
  <c r="NO74" i="5"/>
  <c r="NN74" i="5"/>
  <c r="NM74" i="5"/>
  <c r="NL74" i="5"/>
  <c r="NK74" i="5"/>
  <c r="NJ74" i="5"/>
  <c r="NI74" i="5"/>
  <c r="NH74" i="5"/>
  <c r="NG74" i="5"/>
  <c r="NF74" i="5"/>
  <c r="NE74" i="5"/>
  <c r="ND74" i="5"/>
  <c r="NC74" i="5"/>
  <c r="NB74" i="5"/>
  <c r="NA74" i="5"/>
  <c r="MZ74" i="5"/>
  <c r="MY74" i="5"/>
  <c r="MX74" i="5"/>
  <c r="MW74" i="5"/>
  <c r="MV74" i="5"/>
  <c r="MU74" i="5"/>
  <c r="MT74" i="5"/>
  <c r="MS74" i="5"/>
  <c r="MR74" i="5"/>
  <c r="MQ74" i="5"/>
  <c r="MP74" i="5"/>
  <c r="MO74" i="5"/>
  <c r="MN74" i="5"/>
  <c r="MM74" i="5"/>
  <c r="ML74" i="5"/>
  <c r="MK74" i="5"/>
  <c r="MK289" i="5" s="1"/>
  <c r="MJ74" i="5"/>
  <c r="MJ289" i="5" s="1"/>
  <c r="MI74" i="5"/>
  <c r="MH74" i="5"/>
  <c r="MG74" i="5"/>
  <c r="MF74" i="5"/>
  <c r="ME74" i="5"/>
  <c r="MD74" i="5"/>
  <c r="MC74" i="5"/>
  <c r="MB74" i="5"/>
  <c r="MA74" i="5"/>
  <c r="LZ74" i="5"/>
  <c r="LY74" i="5"/>
  <c r="LX74" i="5"/>
  <c r="LW74" i="5"/>
  <c r="LV74" i="5"/>
  <c r="LU74" i="5"/>
  <c r="LT74" i="5"/>
  <c r="LS74" i="5"/>
  <c r="LR74" i="5"/>
  <c r="LQ74" i="5"/>
  <c r="LP74" i="5"/>
  <c r="LO74" i="5"/>
  <c r="LN74" i="5"/>
  <c r="LM74" i="5"/>
  <c r="LL74" i="5"/>
  <c r="LK74" i="5"/>
  <c r="LJ74" i="5"/>
  <c r="LI74" i="5"/>
  <c r="LH74" i="5"/>
  <c r="LG74" i="5"/>
  <c r="LF74" i="5"/>
  <c r="LE74" i="5"/>
  <c r="LD74" i="5"/>
  <c r="LC74" i="5"/>
  <c r="LB74" i="5"/>
  <c r="LA74" i="5"/>
  <c r="KZ74" i="5"/>
  <c r="KY74" i="5"/>
  <c r="KX74" i="5"/>
  <c r="KW74" i="5"/>
  <c r="KV74" i="5"/>
  <c r="KU74" i="5"/>
  <c r="KT74" i="5"/>
  <c r="KS74" i="5"/>
  <c r="KR74" i="5"/>
  <c r="KQ74" i="5"/>
  <c r="KP74" i="5"/>
  <c r="KO74" i="5"/>
  <c r="KN74" i="5"/>
  <c r="KM74" i="5"/>
  <c r="KL74" i="5"/>
  <c r="KK74" i="5"/>
  <c r="KI74" i="5"/>
  <c r="KH74" i="5"/>
  <c r="KG74" i="5"/>
  <c r="KF74" i="5"/>
  <c r="KE74" i="5"/>
  <c r="KD74" i="5"/>
  <c r="KC74" i="5"/>
  <c r="KB74" i="5"/>
  <c r="KA74" i="5"/>
  <c r="JZ74" i="5"/>
  <c r="JY74" i="5"/>
  <c r="JX74" i="5"/>
  <c r="JW74" i="5"/>
  <c r="JV74" i="5"/>
  <c r="JU74" i="5"/>
  <c r="JT74" i="5"/>
  <c r="JS74" i="5"/>
  <c r="JR74" i="5"/>
  <c r="JQ74" i="5"/>
  <c r="JP74" i="5"/>
  <c r="JO74" i="5"/>
  <c r="JO289" i="5" s="1"/>
  <c r="JN74" i="5"/>
  <c r="JM74" i="5"/>
  <c r="JL74" i="5"/>
  <c r="JK74" i="5"/>
  <c r="JJ74" i="5"/>
  <c r="JI74" i="5"/>
  <c r="JH74" i="5"/>
  <c r="JG74" i="5"/>
  <c r="JF74" i="5"/>
  <c r="JE74" i="5"/>
  <c r="JD74" i="5"/>
  <c r="JC74" i="5"/>
  <c r="JB74" i="5"/>
  <c r="JA74" i="5"/>
  <c r="IZ74" i="5"/>
  <c r="IY74" i="5"/>
  <c r="IX74" i="5"/>
  <c r="IW74" i="5"/>
  <c r="IV74" i="5"/>
  <c r="IU74" i="5"/>
  <c r="IT74" i="5"/>
  <c r="IS74" i="5"/>
  <c r="IR74" i="5"/>
  <c r="IQ74" i="5"/>
  <c r="IP74" i="5"/>
  <c r="IO74" i="5"/>
  <c r="IN74" i="5"/>
  <c r="IM74" i="5"/>
  <c r="IL74" i="5"/>
  <c r="IK74" i="5"/>
  <c r="IJ74" i="5"/>
  <c r="II74" i="5"/>
  <c r="IH74" i="5"/>
  <c r="IG74" i="5"/>
  <c r="IF74" i="5"/>
  <c r="IE74" i="5"/>
  <c r="IE289" i="5" s="1"/>
  <c r="ID74" i="5"/>
  <c r="IC74" i="5"/>
  <c r="IB74" i="5"/>
  <c r="IA74" i="5"/>
  <c r="HZ74" i="5"/>
  <c r="HY74" i="5"/>
  <c r="HX74" i="5"/>
  <c r="HW74" i="5"/>
  <c r="HV74" i="5"/>
  <c r="HU74" i="5"/>
  <c r="HT74" i="5"/>
  <c r="HS74" i="5"/>
  <c r="HR74" i="5"/>
  <c r="HQ74" i="5"/>
  <c r="HP74" i="5"/>
  <c r="HO74" i="5"/>
  <c r="HN74" i="5"/>
  <c r="HM74" i="5"/>
  <c r="HL74" i="5"/>
  <c r="HK74" i="5"/>
  <c r="HJ74" i="5"/>
  <c r="HI74" i="5"/>
  <c r="HH74" i="5"/>
  <c r="HG74" i="5"/>
  <c r="HF74" i="5"/>
  <c r="HE74" i="5"/>
  <c r="HD74" i="5"/>
  <c r="HC74" i="5"/>
  <c r="HB74" i="5"/>
  <c r="HA74" i="5"/>
  <c r="GZ74" i="5"/>
  <c r="GY74" i="5"/>
  <c r="GX74" i="5"/>
  <c r="GW74" i="5"/>
  <c r="GV74" i="5"/>
  <c r="GU74" i="5"/>
  <c r="GT74" i="5"/>
  <c r="GS74" i="5"/>
  <c r="GR74" i="5"/>
  <c r="GQ74" i="5"/>
  <c r="GP74" i="5"/>
  <c r="GO74" i="5"/>
  <c r="GN74" i="5"/>
  <c r="GM74" i="5"/>
  <c r="GM289" i="5" s="1"/>
  <c r="GL74" i="5"/>
  <c r="GL289" i="5" s="1"/>
  <c r="GK74" i="5"/>
  <c r="GJ74" i="5"/>
  <c r="GI74" i="5"/>
  <c r="GH74" i="5"/>
  <c r="GG74" i="5"/>
  <c r="GF74" i="5"/>
  <c r="GE74" i="5"/>
  <c r="GD74" i="5"/>
  <c r="GC74" i="5"/>
  <c r="GB74" i="5"/>
  <c r="GA74" i="5"/>
  <c r="FZ74" i="5"/>
  <c r="FY74" i="5"/>
  <c r="FX74" i="5"/>
  <c r="FW74" i="5"/>
  <c r="FV74" i="5"/>
  <c r="FU74" i="5"/>
  <c r="FT74" i="5"/>
  <c r="FS74" i="5"/>
  <c r="FR74" i="5"/>
  <c r="FQ74" i="5"/>
  <c r="FP74" i="5"/>
  <c r="FO74" i="5"/>
  <c r="FN74" i="5"/>
  <c r="FM74" i="5"/>
  <c r="FL74" i="5"/>
  <c r="FK74" i="5"/>
  <c r="FJ74" i="5"/>
  <c r="FJ289" i="5" s="1"/>
  <c r="FI74" i="5"/>
  <c r="FI289" i="5" s="1"/>
  <c r="FH74" i="5"/>
  <c r="FG74" i="5"/>
  <c r="FF74" i="5"/>
  <c r="FE74" i="5"/>
  <c r="FD74" i="5"/>
  <c r="FC74" i="5"/>
  <c r="FB74" i="5"/>
  <c r="FA74" i="5"/>
  <c r="EZ74" i="5"/>
  <c r="EY74" i="5"/>
  <c r="EX74" i="5"/>
  <c r="EW74" i="5"/>
  <c r="EV74" i="5"/>
  <c r="EU74" i="5"/>
  <c r="ET74" i="5"/>
  <c r="ES74" i="5"/>
  <c r="ER74" i="5"/>
  <c r="EQ74" i="5"/>
  <c r="EP74" i="5"/>
  <c r="EO74" i="5"/>
  <c r="EN74" i="5"/>
  <c r="EM74" i="5"/>
  <c r="EL74" i="5"/>
  <c r="EK74" i="5"/>
  <c r="EJ74" i="5"/>
  <c r="EI74" i="5"/>
  <c r="EH74" i="5"/>
  <c r="EG74" i="5"/>
  <c r="EF74" i="5"/>
  <c r="EE74" i="5"/>
  <c r="ED74" i="5"/>
  <c r="EC74" i="5"/>
  <c r="EB74" i="5"/>
  <c r="EA74" i="5"/>
  <c r="DZ74" i="5"/>
  <c r="DY74" i="5"/>
  <c r="DX74" i="5"/>
  <c r="DX289" i="5" s="1"/>
  <c r="DW74" i="5"/>
  <c r="DV74" i="5"/>
  <c r="DU74" i="5"/>
  <c r="DT74" i="5"/>
  <c r="DS74" i="5"/>
  <c r="DR74" i="5"/>
  <c r="DQ74" i="5"/>
  <c r="DP74" i="5"/>
  <c r="DO74" i="5"/>
  <c r="DN74" i="5"/>
  <c r="DM74" i="5"/>
  <c r="DL74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G289" i="5" s="1"/>
  <c r="CF74" i="5"/>
  <c r="CF289" i="5" s="1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O289" i="5" s="1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R289" i="5" s="1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LU59" i="5"/>
  <c r="ALT59" i="5"/>
  <c r="ALS59" i="5"/>
  <c r="ALR59" i="5"/>
  <c r="ALQ59" i="5"/>
  <c r="ALP59" i="5"/>
  <c r="ALO59" i="5"/>
  <c r="ALN59" i="5"/>
  <c r="ALM59" i="5"/>
  <c r="ALL59" i="5"/>
  <c r="ALK59" i="5"/>
  <c r="ALJ59" i="5"/>
  <c r="ALI59" i="5"/>
  <c r="ALH59" i="5"/>
  <c r="ALG59" i="5"/>
  <c r="ALF59" i="5"/>
  <c r="ALE59" i="5"/>
  <c r="ALD59" i="5"/>
  <c r="ALC59" i="5"/>
  <c r="ALB59" i="5"/>
  <c r="ALA59" i="5"/>
  <c r="AKZ59" i="5"/>
  <c r="AKY59" i="5"/>
  <c r="AKX59" i="5"/>
  <c r="AKW59" i="5"/>
  <c r="AKV59" i="5"/>
  <c r="AKU59" i="5"/>
  <c r="AKT59" i="5"/>
  <c r="AKS59" i="5"/>
  <c r="AKR59" i="5"/>
  <c r="AKQ59" i="5"/>
  <c r="AKP59" i="5"/>
  <c r="AKO59" i="5"/>
  <c r="AKN59" i="5"/>
  <c r="AKM59" i="5"/>
  <c r="AKL59" i="5"/>
  <c r="AKK59" i="5"/>
  <c r="AKJ59" i="5"/>
  <c r="AKI59" i="5"/>
  <c r="AKH59" i="5"/>
  <c r="AKG59" i="5"/>
  <c r="AKF59" i="5"/>
  <c r="AKE59" i="5"/>
  <c r="AKD59" i="5"/>
  <c r="AKC59" i="5"/>
  <c r="AKB59" i="5"/>
  <c r="AKA59" i="5"/>
  <c r="AJZ59" i="5"/>
  <c r="AJY59" i="5"/>
  <c r="AJX59" i="5"/>
  <c r="AJW59" i="5"/>
  <c r="AJV59" i="5"/>
  <c r="AJU59" i="5"/>
  <c r="AJT59" i="5"/>
  <c r="AJS59" i="5"/>
  <c r="AJR59" i="5"/>
  <c r="AJQ59" i="5"/>
  <c r="AJP59" i="5"/>
  <c r="AJO59" i="5"/>
  <c r="AJN59" i="5"/>
  <c r="AJM59" i="5"/>
  <c r="AJL59" i="5"/>
  <c r="AJK59" i="5"/>
  <c r="AJJ59" i="5"/>
  <c r="AJI59" i="5"/>
  <c r="AJH59" i="5"/>
  <c r="AJG59" i="5"/>
  <c r="AJF59" i="5"/>
  <c r="AJE59" i="5"/>
  <c r="AJD59" i="5"/>
  <c r="AJC59" i="5"/>
  <c r="AJB59" i="5"/>
  <c r="AJA59" i="5"/>
  <c r="AIZ59" i="5"/>
  <c r="AIY59" i="5"/>
  <c r="AIX59" i="5"/>
  <c r="AIW59" i="5"/>
  <c r="AIV59" i="5"/>
  <c r="AIU59" i="5"/>
  <c r="AIT59" i="5"/>
  <c r="AIS59" i="5"/>
  <c r="AIR59" i="5"/>
  <c r="AIQ59" i="5"/>
  <c r="AIP59" i="5"/>
  <c r="AIO59" i="5"/>
  <c r="AIN59" i="5"/>
  <c r="AIM59" i="5"/>
  <c r="AIL59" i="5"/>
  <c r="AIK59" i="5"/>
  <c r="AIJ59" i="5"/>
  <c r="AII59" i="5"/>
  <c r="AIH59" i="5"/>
  <c r="AIG59" i="5"/>
  <c r="AIF59" i="5"/>
  <c r="AIE59" i="5"/>
  <c r="AID59" i="5"/>
  <c r="AIC59" i="5"/>
  <c r="AIB59" i="5"/>
  <c r="AIA59" i="5"/>
  <c r="AHZ59" i="5"/>
  <c r="AHY59" i="5"/>
  <c r="AHX59" i="5"/>
  <c r="AHW59" i="5"/>
  <c r="AHV59" i="5"/>
  <c r="AHU59" i="5"/>
  <c r="AHT59" i="5"/>
  <c r="AHS59" i="5"/>
  <c r="AHR59" i="5"/>
  <c r="AHQ59" i="5"/>
  <c r="AHP59" i="5"/>
  <c r="AHO59" i="5"/>
  <c r="AHN59" i="5"/>
  <c r="AHM59" i="5"/>
  <c r="AHL59" i="5"/>
  <c r="AHK59" i="5"/>
  <c r="AHJ59" i="5"/>
  <c r="AHI59" i="5"/>
  <c r="AHH59" i="5"/>
  <c r="AHG59" i="5"/>
  <c r="AHF59" i="5"/>
  <c r="AHE59" i="5"/>
  <c r="AHD59" i="5"/>
  <c r="AHC59" i="5"/>
  <c r="AHB59" i="5"/>
  <c r="AHA59" i="5"/>
  <c r="AGZ59" i="5"/>
  <c r="AGY59" i="5"/>
  <c r="AGX59" i="5"/>
  <c r="AGW59" i="5"/>
  <c r="AGV59" i="5"/>
  <c r="AGU59" i="5"/>
  <c r="AGT59" i="5"/>
  <c r="AGS59" i="5"/>
  <c r="AGR59" i="5"/>
  <c r="AGQ59" i="5"/>
  <c r="AGP59" i="5"/>
  <c r="AGO59" i="5"/>
  <c r="AGN59" i="5"/>
  <c r="AGM59" i="5"/>
  <c r="AGL59" i="5"/>
  <c r="AGK59" i="5"/>
  <c r="AGJ59" i="5"/>
  <c r="AGI59" i="5"/>
  <c r="AGH59" i="5"/>
  <c r="AGG59" i="5"/>
  <c r="AGF59" i="5"/>
  <c r="AGE59" i="5"/>
  <c r="AGD59" i="5"/>
  <c r="AGC59" i="5"/>
  <c r="AGB59" i="5"/>
  <c r="AGA59" i="5"/>
  <c r="AFZ59" i="5"/>
  <c r="AFY59" i="5"/>
  <c r="AFX59" i="5"/>
  <c r="AFW59" i="5"/>
  <c r="AFV59" i="5"/>
  <c r="AFU59" i="5"/>
  <c r="AFT59" i="5"/>
  <c r="AFS59" i="5"/>
  <c r="AFR59" i="5"/>
  <c r="AFQ59" i="5"/>
  <c r="AFP59" i="5"/>
  <c r="AFO59" i="5"/>
  <c r="AFN59" i="5"/>
  <c r="AFM59" i="5"/>
  <c r="AFL59" i="5"/>
  <c r="AFK59" i="5"/>
  <c r="AFJ59" i="5"/>
  <c r="AFI59" i="5"/>
  <c r="AFH59" i="5"/>
  <c r="AFG59" i="5"/>
  <c r="AFF59" i="5"/>
  <c r="AFE59" i="5"/>
  <c r="AFD59" i="5"/>
  <c r="AFC59" i="5"/>
  <c r="AFB59" i="5"/>
  <c r="AFA59" i="5"/>
  <c r="AEZ59" i="5"/>
  <c r="AEY59" i="5"/>
  <c r="AEX59" i="5"/>
  <c r="AEW59" i="5"/>
  <c r="AEV59" i="5"/>
  <c r="AEU59" i="5"/>
  <c r="AET59" i="5"/>
  <c r="AES59" i="5"/>
  <c r="AER59" i="5"/>
  <c r="AEQ59" i="5"/>
  <c r="AEP59" i="5"/>
  <c r="AEO59" i="5"/>
  <c r="AEN59" i="5"/>
  <c r="AEM59" i="5"/>
  <c r="AEL59" i="5"/>
  <c r="AEK59" i="5"/>
  <c r="AEJ59" i="5"/>
  <c r="AEI59" i="5"/>
  <c r="AEH59" i="5"/>
  <c r="AEG59" i="5"/>
  <c r="AEF59" i="5"/>
  <c r="AEE59" i="5"/>
  <c r="AED59" i="5"/>
  <c r="AEC59" i="5"/>
  <c r="AEB59" i="5"/>
  <c r="AEA59" i="5"/>
  <c r="ADZ59" i="5"/>
  <c r="ADY59" i="5"/>
  <c r="ADX59" i="5"/>
  <c r="ADW59" i="5"/>
  <c r="ADV59" i="5"/>
  <c r="ADU59" i="5"/>
  <c r="ADT59" i="5"/>
  <c r="ADS59" i="5"/>
  <c r="ADR59" i="5"/>
  <c r="ADQ59" i="5"/>
  <c r="ADP59" i="5"/>
  <c r="ADO59" i="5"/>
  <c r="ADN59" i="5"/>
  <c r="ADM59" i="5"/>
  <c r="ADL59" i="5"/>
  <c r="ADK59" i="5"/>
  <c r="ADJ59" i="5"/>
  <c r="ADI59" i="5"/>
  <c r="ADH59" i="5"/>
  <c r="ADG59" i="5"/>
  <c r="ADF59" i="5"/>
  <c r="ADE59" i="5"/>
  <c r="ADD59" i="5"/>
  <c r="ADC59" i="5"/>
  <c r="ADB59" i="5"/>
  <c r="ADA59" i="5"/>
  <c r="ACZ59" i="5"/>
  <c r="ACY59" i="5"/>
  <c r="ACX59" i="5"/>
  <c r="ACW59" i="5"/>
  <c r="ACV59" i="5"/>
  <c r="ACU59" i="5"/>
  <c r="ACT59" i="5"/>
  <c r="ACS59" i="5"/>
  <c r="ACR59" i="5"/>
  <c r="ACQ59" i="5"/>
  <c r="ACP59" i="5"/>
  <c r="ACO59" i="5"/>
  <c r="ACN59" i="5"/>
  <c r="ACM59" i="5"/>
  <c r="ACL59" i="5"/>
  <c r="ACK59" i="5"/>
  <c r="ACJ59" i="5"/>
  <c r="ACI59" i="5"/>
  <c r="ACH59" i="5"/>
  <c r="ACG59" i="5"/>
  <c r="ACF59" i="5"/>
  <c r="ACE59" i="5"/>
  <c r="ACD59" i="5"/>
  <c r="ACC59" i="5"/>
  <c r="ACC289" i="5" s="1"/>
  <c r="ACB59" i="5"/>
  <c r="ACA59" i="5"/>
  <c r="ABZ59" i="5"/>
  <c r="ABY59" i="5"/>
  <c r="ABX59" i="5"/>
  <c r="ABW59" i="5"/>
  <c r="ABV59" i="5"/>
  <c r="ABU59" i="5"/>
  <c r="ABT59" i="5"/>
  <c r="ABS59" i="5"/>
  <c r="ABR59" i="5"/>
  <c r="ABQ59" i="5"/>
  <c r="ABP59" i="5"/>
  <c r="ABO59" i="5"/>
  <c r="ABN59" i="5"/>
  <c r="ABM59" i="5"/>
  <c r="ABL59" i="5"/>
  <c r="ABK59" i="5"/>
  <c r="ABJ59" i="5"/>
  <c r="ABI59" i="5"/>
  <c r="ABH59" i="5"/>
  <c r="ABG59" i="5"/>
  <c r="ABF59" i="5"/>
  <c r="ABE59" i="5"/>
  <c r="ABD59" i="5"/>
  <c r="ABC59" i="5"/>
  <c r="ABB59" i="5"/>
  <c r="ABA59" i="5"/>
  <c r="AAZ59" i="5"/>
  <c r="AAY59" i="5"/>
  <c r="AAX59" i="5"/>
  <c r="AAW59" i="5"/>
  <c r="AAV59" i="5"/>
  <c r="AAU59" i="5"/>
  <c r="AAT59" i="5"/>
  <c r="AAS59" i="5"/>
  <c r="AAR59" i="5"/>
  <c r="AAQ59" i="5"/>
  <c r="AAP59" i="5"/>
  <c r="AAO59" i="5"/>
  <c r="AAN59" i="5"/>
  <c r="AAM59" i="5"/>
  <c r="AAL59" i="5"/>
  <c r="AAK59" i="5"/>
  <c r="AAJ59" i="5"/>
  <c r="AAI59" i="5"/>
  <c r="AAI289" i="5" s="1"/>
  <c r="AAH59" i="5"/>
  <c r="AAG59" i="5"/>
  <c r="AAF59" i="5"/>
  <c r="AAE59" i="5"/>
  <c r="AAD59" i="5"/>
  <c r="AAC59" i="5"/>
  <c r="AAB59" i="5"/>
  <c r="AAA59" i="5"/>
  <c r="ZZ59" i="5"/>
  <c r="ZY59" i="5"/>
  <c r="ZX59" i="5"/>
  <c r="ZW59" i="5"/>
  <c r="ZV59" i="5"/>
  <c r="ZU59" i="5"/>
  <c r="ZT59" i="5"/>
  <c r="ZS59" i="5"/>
  <c r="ZR59" i="5"/>
  <c r="ZQ59" i="5"/>
  <c r="ZP59" i="5"/>
  <c r="ZO59" i="5"/>
  <c r="ZN59" i="5"/>
  <c r="ZM59" i="5"/>
  <c r="ZL59" i="5"/>
  <c r="ZK59" i="5"/>
  <c r="ZJ59" i="5"/>
  <c r="ZI59" i="5"/>
  <c r="ZH59" i="5"/>
  <c r="ZG59" i="5"/>
  <c r="ZF59" i="5"/>
  <c r="ZE59" i="5"/>
  <c r="ZD59" i="5"/>
  <c r="ZC59" i="5"/>
  <c r="ZB59" i="5"/>
  <c r="ZA59" i="5"/>
  <c r="YZ59" i="5"/>
  <c r="YY59" i="5"/>
  <c r="YX59" i="5"/>
  <c r="YW59" i="5"/>
  <c r="YV59" i="5"/>
  <c r="YU59" i="5"/>
  <c r="YT59" i="5"/>
  <c r="YS59" i="5"/>
  <c r="YR59" i="5"/>
  <c r="YQ59" i="5"/>
  <c r="YP59" i="5"/>
  <c r="YO59" i="5"/>
  <c r="YN59" i="5"/>
  <c r="YM59" i="5"/>
  <c r="YL59" i="5"/>
  <c r="YK59" i="5"/>
  <c r="YJ59" i="5"/>
  <c r="YI59" i="5"/>
  <c r="YH59" i="5"/>
  <c r="YG59" i="5"/>
  <c r="YF59" i="5"/>
  <c r="YE59" i="5"/>
  <c r="YD59" i="5"/>
  <c r="YC59" i="5"/>
  <c r="YB59" i="5"/>
  <c r="YA59" i="5"/>
  <c r="XZ59" i="5"/>
  <c r="XY59" i="5"/>
  <c r="XX59" i="5"/>
  <c r="XW59" i="5"/>
  <c r="XV59" i="5"/>
  <c r="XU59" i="5"/>
  <c r="XT59" i="5"/>
  <c r="XS59" i="5"/>
  <c r="XR59" i="5"/>
  <c r="XQ59" i="5"/>
  <c r="XP59" i="5"/>
  <c r="XO59" i="5"/>
  <c r="XN59" i="5"/>
  <c r="XM59" i="5"/>
  <c r="XL59" i="5"/>
  <c r="XK59" i="5"/>
  <c r="XJ59" i="5"/>
  <c r="XI59" i="5"/>
  <c r="XH59" i="5"/>
  <c r="XG59" i="5"/>
  <c r="XF59" i="5"/>
  <c r="XE59" i="5"/>
  <c r="XD59" i="5"/>
  <c r="XC59" i="5"/>
  <c r="XB59" i="5"/>
  <c r="XA59" i="5"/>
  <c r="WZ59" i="5"/>
  <c r="WZ289" i="5" s="1"/>
  <c r="WY59" i="5"/>
  <c r="WX59" i="5"/>
  <c r="WW59" i="5"/>
  <c r="WV59" i="5"/>
  <c r="WU59" i="5"/>
  <c r="WT59" i="5"/>
  <c r="WS59" i="5"/>
  <c r="WR59" i="5"/>
  <c r="WQ59" i="5"/>
  <c r="WP59" i="5"/>
  <c r="WO59" i="5"/>
  <c r="WN59" i="5"/>
  <c r="WM59" i="5"/>
  <c r="WL59" i="5"/>
  <c r="WK59" i="5"/>
  <c r="WJ59" i="5"/>
  <c r="WI59" i="5"/>
  <c r="WH59" i="5"/>
  <c r="WG59" i="5"/>
  <c r="WF59" i="5"/>
  <c r="WE59" i="5"/>
  <c r="WD59" i="5"/>
  <c r="WC59" i="5"/>
  <c r="WB59" i="5"/>
  <c r="WA59" i="5"/>
  <c r="VZ59" i="5"/>
  <c r="VY59" i="5"/>
  <c r="VX59" i="5"/>
  <c r="VW59" i="5"/>
  <c r="VV59" i="5"/>
  <c r="VU59" i="5"/>
  <c r="VT59" i="5"/>
  <c r="VS59" i="5"/>
  <c r="VR59" i="5"/>
  <c r="VQ59" i="5"/>
  <c r="VP59" i="5"/>
  <c r="VO59" i="5"/>
  <c r="VN59" i="5"/>
  <c r="VM59" i="5"/>
  <c r="VL59" i="5"/>
  <c r="VK59" i="5"/>
  <c r="VJ59" i="5"/>
  <c r="VI59" i="5"/>
  <c r="VH59" i="5"/>
  <c r="VG59" i="5"/>
  <c r="VF59" i="5"/>
  <c r="VE59" i="5"/>
  <c r="VD59" i="5"/>
  <c r="VC59" i="5"/>
  <c r="VB59" i="5"/>
  <c r="VA59" i="5"/>
  <c r="UZ59" i="5"/>
  <c r="UY59" i="5"/>
  <c r="UX59" i="5"/>
  <c r="UW59" i="5"/>
  <c r="UV59" i="5"/>
  <c r="UU59" i="5"/>
  <c r="UT59" i="5"/>
  <c r="US59" i="5"/>
  <c r="UR59" i="5"/>
  <c r="UQ59" i="5"/>
  <c r="UP59" i="5"/>
  <c r="UO59" i="5"/>
  <c r="UN59" i="5"/>
  <c r="UM59" i="5"/>
  <c r="UL59" i="5"/>
  <c r="UK59" i="5"/>
  <c r="UJ59" i="5"/>
  <c r="UI59" i="5"/>
  <c r="UH59" i="5"/>
  <c r="UG59" i="5"/>
  <c r="UF59" i="5"/>
  <c r="UE59" i="5"/>
  <c r="UD59" i="5"/>
  <c r="UC59" i="5"/>
  <c r="UB59" i="5"/>
  <c r="UA59" i="5"/>
  <c r="TZ59" i="5"/>
  <c r="TY59" i="5"/>
  <c r="TX59" i="5"/>
  <c r="TW59" i="5"/>
  <c r="TV59" i="5"/>
  <c r="TU59" i="5"/>
  <c r="TT59" i="5"/>
  <c r="TS59" i="5"/>
  <c r="TR59" i="5"/>
  <c r="TQ59" i="5"/>
  <c r="TP59" i="5"/>
  <c r="TO59" i="5"/>
  <c r="TN59" i="5"/>
  <c r="TM59" i="5"/>
  <c r="TL59" i="5"/>
  <c r="TK59" i="5"/>
  <c r="TJ59" i="5"/>
  <c r="TI59" i="5"/>
  <c r="TH59" i="5"/>
  <c r="TG59" i="5"/>
  <c r="TF59" i="5"/>
  <c r="TE59" i="5"/>
  <c r="TD59" i="5"/>
  <c r="TC59" i="5"/>
  <c r="TB59" i="5"/>
  <c r="TA59" i="5"/>
  <c r="SZ59" i="5"/>
  <c r="SY59" i="5"/>
  <c r="SX59" i="5"/>
  <c r="SW59" i="5"/>
  <c r="SV59" i="5"/>
  <c r="SU59" i="5"/>
  <c r="ST59" i="5"/>
  <c r="SS59" i="5"/>
  <c r="SR59" i="5"/>
  <c r="SQ59" i="5"/>
  <c r="SP59" i="5"/>
  <c r="SO59" i="5"/>
  <c r="SN59" i="5"/>
  <c r="SM59" i="5"/>
  <c r="SL59" i="5"/>
  <c r="SK59" i="5"/>
  <c r="SJ59" i="5"/>
  <c r="SI59" i="5"/>
  <c r="SH59" i="5"/>
  <c r="SG59" i="5"/>
  <c r="SF59" i="5"/>
  <c r="SE59" i="5"/>
  <c r="SD59" i="5"/>
  <c r="SC59" i="5"/>
  <c r="SB59" i="5"/>
  <c r="SA59" i="5"/>
  <c r="RZ59" i="5"/>
  <c r="RY59" i="5"/>
  <c r="RX59" i="5"/>
  <c r="RW59" i="5"/>
  <c r="RV59" i="5"/>
  <c r="RU59" i="5"/>
  <c r="RT59" i="5"/>
  <c r="RS59" i="5"/>
  <c r="RR59" i="5"/>
  <c r="RQ59" i="5"/>
  <c r="RP59" i="5"/>
  <c r="RO59" i="5"/>
  <c r="RN59" i="5"/>
  <c r="RM59" i="5"/>
  <c r="RL59" i="5"/>
  <c r="RK59" i="5"/>
  <c r="RJ59" i="5"/>
  <c r="RI59" i="5"/>
  <c r="RH59" i="5"/>
  <c r="RG59" i="5"/>
  <c r="RF59" i="5"/>
  <c r="RE59" i="5"/>
  <c r="RD59" i="5"/>
  <c r="RC59" i="5"/>
  <c r="RB59" i="5"/>
  <c r="RA59" i="5"/>
  <c r="QZ59" i="5"/>
  <c r="QY59" i="5"/>
  <c r="QX59" i="5"/>
  <c r="QW59" i="5"/>
  <c r="QV59" i="5"/>
  <c r="QU59" i="5"/>
  <c r="QT59" i="5"/>
  <c r="QS59" i="5"/>
  <c r="QR59" i="5"/>
  <c r="QQ59" i="5"/>
  <c r="QP59" i="5"/>
  <c r="QO59" i="5"/>
  <c r="QN59" i="5"/>
  <c r="QM59" i="5"/>
  <c r="QL59" i="5"/>
  <c r="QK59" i="5"/>
  <c r="QJ59" i="5"/>
  <c r="QI59" i="5"/>
  <c r="QH59" i="5"/>
  <c r="QG59" i="5"/>
  <c r="QF59" i="5"/>
  <c r="QE59" i="5"/>
  <c r="QD59" i="5"/>
  <c r="QC59" i="5"/>
  <c r="QB59" i="5"/>
  <c r="QA59" i="5"/>
  <c r="PZ59" i="5"/>
  <c r="PY59" i="5"/>
  <c r="PX59" i="5"/>
  <c r="PW59" i="5"/>
  <c r="PV59" i="5"/>
  <c r="PU59" i="5"/>
  <c r="PT59" i="5"/>
  <c r="PS59" i="5"/>
  <c r="PR59" i="5"/>
  <c r="PQ59" i="5"/>
  <c r="PP59" i="5"/>
  <c r="PO59" i="5"/>
  <c r="PN59" i="5"/>
  <c r="PM59" i="5"/>
  <c r="PL59" i="5"/>
  <c r="PK59" i="5"/>
  <c r="PJ59" i="5"/>
  <c r="PI59" i="5"/>
  <c r="PH59" i="5"/>
  <c r="PG59" i="5"/>
  <c r="PF59" i="5"/>
  <c r="PE59" i="5"/>
  <c r="PD59" i="5"/>
  <c r="PC59" i="5"/>
  <c r="PB59" i="5"/>
  <c r="PA59" i="5"/>
  <c r="OZ59" i="5"/>
  <c r="OY59" i="5"/>
  <c r="OX59" i="5"/>
  <c r="OW59" i="5"/>
  <c r="OV59" i="5"/>
  <c r="OU59" i="5"/>
  <c r="OT59" i="5"/>
  <c r="OS59" i="5"/>
  <c r="OR59" i="5"/>
  <c r="OQ59" i="5"/>
  <c r="OP59" i="5"/>
  <c r="OO59" i="5"/>
  <c r="ON59" i="5"/>
  <c r="OM59" i="5"/>
  <c r="OL59" i="5"/>
  <c r="OK59" i="5"/>
  <c r="OJ59" i="5"/>
  <c r="OI59" i="5"/>
  <c r="OH59" i="5"/>
  <c r="OG59" i="5"/>
  <c r="OF59" i="5"/>
  <c r="OE59" i="5"/>
  <c r="OD59" i="5"/>
  <c r="OC59" i="5"/>
  <c r="OB59" i="5"/>
  <c r="OA59" i="5"/>
  <c r="NZ59" i="5"/>
  <c r="NY59" i="5"/>
  <c r="NX59" i="5"/>
  <c r="NW59" i="5"/>
  <c r="NV59" i="5"/>
  <c r="NU59" i="5"/>
  <c r="NT59" i="5"/>
  <c r="NS59" i="5"/>
  <c r="NR59" i="5"/>
  <c r="NQ59" i="5"/>
  <c r="NP59" i="5"/>
  <c r="NO59" i="5"/>
  <c r="NN59" i="5"/>
  <c r="NM59" i="5"/>
  <c r="NL59" i="5"/>
  <c r="NK59" i="5"/>
  <c r="NJ59" i="5"/>
  <c r="NI59" i="5"/>
  <c r="NH59" i="5"/>
  <c r="NG59" i="5"/>
  <c r="NF59" i="5"/>
  <c r="NE59" i="5"/>
  <c r="ND59" i="5"/>
  <c r="NC59" i="5"/>
  <c r="NB59" i="5"/>
  <c r="NA59" i="5"/>
  <c r="MZ59" i="5"/>
  <c r="MY59" i="5"/>
  <c r="MX59" i="5"/>
  <c r="MW59" i="5"/>
  <c r="MV59" i="5"/>
  <c r="MU59" i="5"/>
  <c r="MT59" i="5"/>
  <c r="MS59" i="5"/>
  <c r="MR59" i="5"/>
  <c r="MQ59" i="5"/>
  <c r="MP59" i="5"/>
  <c r="MO59" i="5"/>
  <c r="MN59" i="5"/>
  <c r="MM59" i="5"/>
  <c r="ML59" i="5"/>
  <c r="MK59" i="5"/>
  <c r="MJ59" i="5"/>
  <c r="MI59" i="5"/>
  <c r="MH59" i="5"/>
  <c r="MG59" i="5"/>
  <c r="MF59" i="5"/>
  <c r="ME59" i="5"/>
  <c r="MD59" i="5"/>
  <c r="MC59" i="5"/>
  <c r="MB59" i="5"/>
  <c r="MA59" i="5"/>
  <c r="LZ59" i="5"/>
  <c r="LY59" i="5"/>
  <c r="LX59" i="5"/>
  <c r="LW59" i="5"/>
  <c r="LV59" i="5"/>
  <c r="LU59" i="5"/>
  <c r="LT59" i="5"/>
  <c r="LS59" i="5"/>
  <c r="LR59" i="5"/>
  <c r="LQ59" i="5"/>
  <c r="LP59" i="5"/>
  <c r="LO59" i="5"/>
  <c r="LN59" i="5"/>
  <c r="LM59" i="5"/>
  <c r="LL59" i="5"/>
  <c r="LK59" i="5"/>
  <c r="LJ59" i="5"/>
  <c r="LI59" i="5"/>
  <c r="LH59" i="5"/>
  <c r="LG59" i="5"/>
  <c r="LF59" i="5"/>
  <c r="LE59" i="5"/>
  <c r="LD59" i="5"/>
  <c r="LC59" i="5"/>
  <c r="LB59" i="5"/>
  <c r="LA59" i="5"/>
  <c r="KZ59" i="5"/>
  <c r="KY59" i="5"/>
  <c r="KX59" i="5"/>
  <c r="KW59" i="5"/>
  <c r="KV59" i="5"/>
  <c r="KU59" i="5"/>
  <c r="KT59" i="5"/>
  <c r="KS59" i="5"/>
  <c r="KR59" i="5"/>
  <c r="KQ59" i="5"/>
  <c r="KP59" i="5"/>
  <c r="KO59" i="5"/>
  <c r="KN59" i="5"/>
  <c r="KM59" i="5"/>
  <c r="KL59" i="5"/>
  <c r="KK59" i="5"/>
  <c r="KJ59" i="5"/>
  <c r="KI59" i="5"/>
  <c r="KH59" i="5"/>
  <c r="KG59" i="5"/>
  <c r="KF59" i="5"/>
  <c r="KE59" i="5"/>
  <c r="KD59" i="5"/>
  <c r="KC59" i="5"/>
  <c r="KB59" i="5"/>
  <c r="KA59" i="5"/>
  <c r="JZ59" i="5"/>
  <c r="JY59" i="5"/>
  <c r="JX59" i="5"/>
  <c r="JW59" i="5"/>
  <c r="JV59" i="5"/>
  <c r="JU59" i="5"/>
  <c r="JT59" i="5"/>
  <c r="JS59" i="5"/>
  <c r="JR59" i="5"/>
  <c r="JQ59" i="5"/>
  <c r="JP59" i="5"/>
  <c r="JO59" i="5"/>
  <c r="JN59" i="5"/>
  <c r="JM59" i="5"/>
  <c r="JL59" i="5"/>
  <c r="JK59" i="5"/>
  <c r="JJ59" i="5"/>
  <c r="JI59" i="5"/>
  <c r="JH59" i="5"/>
  <c r="JG59" i="5"/>
  <c r="JF59" i="5"/>
  <c r="JE59" i="5"/>
  <c r="JD59" i="5"/>
  <c r="JC59" i="5"/>
  <c r="JB59" i="5"/>
  <c r="JA59" i="5"/>
  <c r="IZ59" i="5"/>
  <c r="IY59" i="5"/>
  <c r="IX59" i="5"/>
  <c r="IW59" i="5"/>
  <c r="IV59" i="5"/>
  <c r="IU59" i="5"/>
  <c r="IT59" i="5"/>
  <c r="IS59" i="5"/>
  <c r="IR59" i="5"/>
  <c r="IQ59" i="5"/>
  <c r="IP59" i="5"/>
  <c r="IO59" i="5"/>
  <c r="IN59" i="5"/>
  <c r="IM59" i="5"/>
  <c r="IL59" i="5"/>
  <c r="IK59" i="5"/>
  <c r="IJ59" i="5"/>
  <c r="II59" i="5"/>
  <c r="IH59" i="5"/>
  <c r="IG59" i="5"/>
  <c r="IF59" i="5"/>
  <c r="IE59" i="5"/>
  <c r="ID59" i="5"/>
  <c r="IC59" i="5"/>
  <c r="IB59" i="5"/>
  <c r="IA59" i="5"/>
  <c r="HZ59" i="5"/>
  <c r="HY59" i="5"/>
  <c r="HX59" i="5"/>
  <c r="HW59" i="5"/>
  <c r="HV59" i="5"/>
  <c r="HU59" i="5"/>
  <c r="HT59" i="5"/>
  <c r="HS59" i="5"/>
  <c r="HR59" i="5"/>
  <c r="HQ59" i="5"/>
  <c r="HP59" i="5"/>
  <c r="HO59" i="5"/>
  <c r="HN59" i="5"/>
  <c r="HM59" i="5"/>
  <c r="HL59" i="5"/>
  <c r="HK59" i="5"/>
  <c r="HJ59" i="5"/>
  <c r="HI59" i="5"/>
  <c r="HH59" i="5"/>
  <c r="HG59" i="5"/>
  <c r="HF59" i="5"/>
  <c r="HE59" i="5"/>
  <c r="HD59" i="5"/>
  <c r="HC59" i="5"/>
  <c r="HB59" i="5"/>
  <c r="HA59" i="5"/>
  <c r="GZ59" i="5"/>
  <c r="GY59" i="5"/>
  <c r="GX59" i="5"/>
  <c r="GW59" i="5"/>
  <c r="GV59" i="5"/>
  <c r="GU59" i="5"/>
  <c r="GT59" i="5"/>
  <c r="GS59" i="5"/>
  <c r="GR59" i="5"/>
  <c r="GQ59" i="5"/>
  <c r="GP59" i="5"/>
  <c r="GO59" i="5"/>
  <c r="GN59" i="5"/>
  <c r="GM59" i="5"/>
  <c r="GL59" i="5"/>
  <c r="GK59" i="5"/>
  <c r="GJ59" i="5"/>
  <c r="GI59" i="5"/>
  <c r="GH59" i="5"/>
  <c r="GG59" i="5"/>
  <c r="GF59" i="5"/>
  <c r="GE59" i="5"/>
  <c r="GD59" i="5"/>
  <c r="GC59" i="5"/>
  <c r="GB59" i="5"/>
  <c r="GA59" i="5"/>
  <c r="FZ59" i="5"/>
  <c r="FY59" i="5"/>
  <c r="FX59" i="5"/>
  <c r="FW59" i="5"/>
  <c r="FV59" i="5"/>
  <c r="FU59" i="5"/>
  <c r="FT59" i="5"/>
  <c r="FS59" i="5"/>
  <c r="FR59" i="5"/>
  <c r="FQ59" i="5"/>
  <c r="FP59" i="5"/>
  <c r="FO59" i="5"/>
  <c r="FN59" i="5"/>
  <c r="FM59" i="5"/>
  <c r="FL59" i="5"/>
  <c r="FK59" i="5"/>
  <c r="FJ59" i="5"/>
  <c r="FI59" i="5"/>
  <c r="FH59" i="5"/>
  <c r="FG59" i="5"/>
  <c r="FG289" i="5" s="1"/>
  <c r="FF59" i="5"/>
  <c r="FF289" i="5" s="1"/>
  <c r="FE59" i="5"/>
  <c r="FD59" i="5"/>
  <c r="FC59" i="5"/>
  <c r="FB59" i="5"/>
  <c r="FA59" i="5"/>
  <c r="EZ59" i="5"/>
  <c r="EY59" i="5"/>
  <c r="EX59" i="5"/>
  <c r="EW59" i="5"/>
  <c r="EV59" i="5"/>
  <c r="EU59" i="5"/>
  <c r="ET59" i="5"/>
  <c r="ES59" i="5"/>
  <c r="ER59" i="5"/>
  <c r="EQ59" i="5"/>
  <c r="EP59" i="5"/>
  <c r="EO59" i="5"/>
  <c r="EN59" i="5"/>
  <c r="EM59" i="5"/>
  <c r="EL59" i="5"/>
  <c r="EK59" i="5"/>
  <c r="EJ59" i="5"/>
  <c r="EI59" i="5"/>
  <c r="EH59" i="5"/>
  <c r="EG59" i="5"/>
  <c r="EF59" i="5"/>
  <c r="EE59" i="5"/>
  <c r="ED59" i="5"/>
  <c r="EC59" i="5"/>
  <c r="EB59" i="5"/>
  <c r="EA59" i="5"/>
  <c r="DZ59" i="5"/>
  <c r="DY59" i="5"/>
  <c r="DX59" i="5"/>
  <c r="DW59" i="5"/>
  <c r="DV59" i="5"/>
  <c r="DU59" i="5"/>
  <c r="DT59" i="5"/>
  <c r="DS59" i="5"/>
  <c r="DR59" i="5"/>
  <c r="DQ59" i="5"/>
  <c r="DP59" i="5"/>
  <c r="DO59" i="5"/>
  <c r="DN59" i="5"/>
  <c r="DM59" i="5"/>
  <c r="DL59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LU37" i="5"/>
  <c r="ALT37" i="5"/>
  <c r="ALS37" i="5"/>
  <c r="ALR37" i="5"/>
  <c r="ALQ37" i="5"/>
  <c r="ALP37" i="5"/>
  <c r="ALO37" i="5"/>
  <c r="ALN37" i="5"/>
  <c r="ALM37" i="5"/>
  <c r="ALL37" i="5"/>
  <c r="ALK37" i="5"/>
  <c r="ALJ37" i="5"/>
  <c r="ALI37" i="5"/>
  <c r="ALH37" i="5"/>
  <c r="ALG37" i="5"/>
  <c r="ALF37" i="5"/>
  <c r="ALE37" i="5"/>
  <c r="ALD37" i="5"/>
  <c r="ALC37" i="5"/>
  <c r="ALB37" i="5"/>
  <c r="ALA37" i="5"/>
  <c r="AKZ37" i="5"/>
  <c r="AKY37" i="5"/>
  <c r="AKX37" i="5"/>
  <c r="AKW37" i="5"/>
  <c r="AKV37" i="5"/>
  <c r="AKU37" i="5"/>
  <c r="AKT37" i="5"/>
  <c r="AKS37" i="5"/>
  <c r="AKR37" i="5"/>
  <c r="AKQ37" i="5"/>
  <c r="AKP37" i="5"/>
  <c r="AKP289" i="5" s="1"/>
  <c r="AKO37" i="5"/>
  <c r="AKN37" i="5"/>
  <c r="AKM37" i="5"/>
  <c r="AKL37" i="5"/>
  <c r="AKK37" i="5"/>
  <c r="AKJ37" i="5"/>
  <c r="AKI37" i="5"/>
  <c r="AKH37" i="5"/>
  <c r="AKG37" i="5"/>
  <c r="AKF37" i="5"/>
  <c r="AKE37" i="5"/>
  <c r="AKD37" i="5"/>
  <c r="AKC37" i="5"/>
  <c r="AKB37" i="5"/>
  <c r="AKA37" i="5"/>
  <c r="AJZ37" i="5"/>
  <c r="AJY37" i="5"/>
  <c r="AJX37" i="5"/>
  <c r="AJW37" i="5"/>
  <c r="AJV37" i="5"/>
  <c r="AJU37" i="5"/>
  <c r="AJT37" i="5"/>
  <c r="AJS37" i="5"/>
  <c r="AJR37" i="5"/>
  <c r="AJQ37" i="5"/>
  <c r="AJP37" i="5"/>
  <c r="AJO37" i="5"/>
  <c r="AJN37" i="5"/>
  <c r="AJM37" i="5"/>
  <c r="AJL37" i="5"/>
  <c r="AJK37" i="5"/>
  <c r="AJJ37" i="5"/>
  <c r="AJI37" i="5"/>
  <c r="AJH37" i="5"/>
  <c r="AJG37" i="5"/>
  <c r="AJF37" i="5"/>
  <c r="AJE37" i="5"/>
  <c r="AJD37" i="5"/>
  <c r="AJC37" i="5"/>
  <c r="AJB37" i="5"/>
  <c r="AJA37" i="5"/>
  <c r="AIZ37" i="5"/>
  <c r="AIY37" i="5"/>
  <c r="AIX37" i="5"/>
  <c r="AIW37" i="5"/>
  <c r="AIV37" i="5"/>
  <c r="AIU37" i="5"/>
  <c r="AIT37" i="5"/>
  <c r="AIS37" i="5"/>
  <c r="AIR37" i="5"/>
  <c r="AIQ37" i="5"/>
  <c r="AIP37" i="5"/>
  <c r="AIO37" i="5"/>
  <c r="AIN37" i="5"/>
  <c r="AIM37" i="5"/>
  <c r="AIL37" i="5"/>
  <c r="AIK37" i="5"/>
  <c r="AIJ37" i="5"/>
  <c r="AII37" i="5"/>
  <c r="AIH37" i="5"/>
  <c r="AIG37" i="5"/>
  <c r="AIF37" i="5"/>
  <c r="AIE37" i="5"/>
  <c r="AID37" i="5"/>
  <c r="AIC37" i="5"/>
  <c r="AIB37" i="5"/>
  <c r="AIA37" i="5"/>
  <c r="AHZ37" i="5"/>
  <c r="AHY37" i="5"/>
  <c r="AHX37" i="5"/>
  <c r="AHW37" i="5"/>
  <c r="AHV37" i="5"/>
  <c r="AHU37" i="5"/>
  <c r="AHT37" i="5"/>
  <c r="AHS37" i="5"/>
  <c r="AHR37" i="5"/>
  <c r="AHQ37" i="5"/>
  <c r="AHP37" i="5"/>
  <c r="AHO37" i="5"/>
  <c r="AHN37" i="5"/>
  <c r="AHM37" i="5"/>
  <c r="AHL37" i="5"/>
  <c r="AHK37" i="5"/>
  <c r="AHJ37" i="5"/>
  <c r="AHI37" i="5"/>
  <c r="AHH37" i="5"/>
  <c r="AHG37" i="5"/>
  <c r="AHF37" i="5"/>
  <c r="AHE37" i="5"/>
  <c r="AHD37" i="5"/>
  <c r="AHC37" i="5"/>
  <c r="AHB37" i="5"/>
  <c r="AHA37" i="5"/>
  <c r="AGZ37" i="5"/>
  <c r="AGY37" i="5"/>
  <c r="AGX37" i="5"/>
  <c r="AGW37" i="5"/>
  <c r="AGV37" i="5"/>
  <c r="AGU37" i="5"/>
  <c r="AGT37" i="5"/>
  <c r="AGS37" i="5"/>
  <c r="AGR37" i="5"/>
  <c r="AGQ37" i="5"/>
  <c r="AGP37" i="5"/>
  <c r="AGO37" i="5"/>
  <c r="AGN37" i="5"/>
  <c r="AGM37" i="5"/>
  <c r="AGL37" i="5"/>
  <c r="AGK37" i="5"/>
  <c r="AGJ37" i="5"/>
  <c r="AGI37" i="5"/>
  <c r="AGH37" i="5"/>
  <c r="AGG37" i="5"/>
  <c r="AGF37" i="5"/>
  <c r="AGE37" i="5"/>
  <c r="AGD37" i="5"/>
  <c r="AGC37" i="5"/>
  <c r="AGB37" i="5"/>
  <c r="AGA37" i="5"/>
  <c r="AFZ37" i="5"/>
  <c r="AFY37" i="5"/>
  <c r="AFX37" i="5"/>
  <c r="AFW37" i="5"/>
  <c r="AFV37" i="5"/>
  <c r="AFU37" i="5"/>
  <c r="AFT37" i="5"/>
  <c r="AFS37" i="5"/>
  <c r="AFR37" i="5"/>
  <c r="AFQ37" i="5"/>
  <c r="AFP37" i="5"/>
  <c r="AFO37" i="5"/>
  <c r="AFN37" i="5"/>
  <c r="AFM37" i="5"/>
  <c r="AFL37" i="5"/>
  <c r="AFK37" i="5"/>
  <c r="AFJ37" i="5"/>
  <c r="AFI37" i="5"/>
  <c r="AFH37" i="5"/>
  <c r="AFG37" i="5"/>
  <c r="AFF37" i="5"/>
  <c r="AFE37" i="5"/>
  <c r="AFD37" i="5"/>
  <c r="AFC37" i="5"/>
  <c r="AFB37" i="5"/>
  <c r="AFA37" i="5"/>
  <c r="AEZ37" i="5"/>
  <c r="AEY37" i="5"/>
  <c r="AEX37" i="5"/>
  <c r="AEW37" i="5"/>
  <c r="AEV37" i="5"/>
  <c r="AEU37" i="5"/>
  <c r="AET37" i="5"/>
  <c r="AES37" i="5"/>
  <c r="AER37" i="5"/>
  <c r="AEQ37" i="5"/>
  <c r="AEP37" i="5"/>
  <c r="AEO37" i="5"/>
  <c r="AEN37" i="5"/>
  <c r="AEM37" i="5"/>
  <c r="AEL37" i="5"/>
  <c r="AEK37" i="5"/>
  <c r="AEJ37" i="5"/>
  <c r="AEI37" i="5"/>
  <c r="AEH37" i="5"/>
  <c r="AEG37" i="5"/>
  <c r="AEF37" i="5"/>
  <c r="AEE37" i="5"/>
  <c r="AED37" i="5"/>
  <c r="AEC37" i="5"/>
  <c r="AEB37" i="5"/>
  <c r="AEA37" i="5"/>
  <c r="ADZ37" i="5"/>
  <c r="ADY37" i="5"/>
  <c r="ADX37" i="5"/>
  <c r="ADW37" i="5"/>
  <c r="ADV37" i="5"/>
  <c r="ADV289" i="5" s="1"/>
  <c r="ADU37" i="5"/>
  <c r="ADT37" i="5"/>
  <c r="ADS37" i="5"/>
  <c r="ADR37" i="5"/>
  <c r="ADQ37" i="5"/>
  <c r="ADP37" i="5"/>
  <c r="ADO37" i="5"/>
  <c r="ADN37" i="5"/>
  <c r="ADM37" i="5"/>
  <c r="ADL37" i="5"/>
  <c r="ADK37" i="5"/>
  <c r="ADJ37" i="5"/>
  <c r="ADI37" i="5"/>
  <c r="ADH37" i="5"/>
  <c r="ADG37" i="5"/>
  <c r="ADF37" i="5"/>
  <c r="ADE37" i="5"/>
  <c r="ADD37" i="5"/>
  <c r="ADC37" i="5"/>
  <c r="ADB37" i="5"/>
  <c r="ADA37" i="5"/>
  <c r="ACZ37" i="5"/>
  <c r="ACY37" i="5"/>
  <c r="ACX37" i="5"/>
  <c r="ACW37" i="5"/>
  <c r="ACV37" i="5"/>
  <c r="ACU37" i="5"/>
  <c r="ACT37" i="5"/>
  <c r="ACS37" i="5"/>
  <c r="ACR37" i="5"/>
  <c r="ACQ37" i="5"/>
  <c r="ACP37" i="5"/>
  <c r="ACO37" i="5"/>
  <c r="ACN37" i="5"/>
  <c r="ACM37" i="5"/>
  <c r="ACL37" i="5"/>
  <c r="ACK37" i="5"/>
  <c r="ACJ37" i="5"/>
  <c r="ACI37" i="5"/>
  <c r="ACH37" i="5"/>
  <c r="ACG37" i="5"/>
  <c r="ACF37" i="5"/>
  <c r="ACE37" i="5"/>
  <c r="ACD37" i="5"/>
  <c r="ACC37" i="5"/>
  <c r="ACB37" i="5"/>
  <c r="ACA37" i="5"/>
  <c r="ABZ37" i="5"/>
  <c r="ABY37" i="5"/>
  <c r="ABY289" i="5" s="1"/>
  <c r="ABX37" i="5"/>
  <c r="ABW37" i="5"/>
  <c r="ABV37" i="5"/>
  <c r="ABU37" i="5"/>
  <c r="ABT37" i="5"/>
  <c r="ABS37" i="5"/>
  <c r="ABR37" i="5"/>
  <c r="ABQ37" i="5"/>
  <c r="ABP37" i="5"/>
  <c r="ABO37" i="5"/>
  <c r="ABN37" i="5"/>
  <c r="ABM37" i="5"/>
  <c r="ABL37" i="5"/>
  <c r="ABK37" i="5"/>
  <c r="ABJ37" i="5"/>
  <c r="ABI37" i="5"/>
  <c r="ABH37" i="5"/>
  <c r="ABG37" i="5"/>
  <c r="ABF37" i="5"/>
  <c r="ABE37" i="5"/>
  <c r="ABD37" i="5"/>
  <c r="ABC37" i="5"/>
  <c r="ABB37" i="5"/>
  <c r="ABA37" i="5"/>
  <c r="AAZ37" i="5"/>
  <c r="AAY37" i="5"/>
  <c r="AAX37" i="5"/>
  <c r="AAW37" i="5"/>
  <c r="AAV37" i="5"/>
  <c r="AAU37" i="5"/>
  <c r="AAT37" i="5"/>
  <c r="AAS37" i="5"/>
  <c r="AAR37" i="5"/>
  <c r="AAQ37" i="5"/>
  <c r="AAP37" i="5"/>
  <c r="AAO37" i="5"/>
  <c r="AAN37" i="5"/>
  <c r="AAM37" i="5"/>
  <c r="AAL37" i="5"/>
  <c r="AAK37" i="5"/>
  <c r="AAJ37" i="5"/>
  <c r="AAI37" i="5"/>
  <c r="AAH37" i="5"/>
  <c r="AAG37" i="5"/>
  <c r="AAF37" i="5"/>
  <c r="AAF289" i="5" s="1"/>
  <c r="AAE37" i="5"/>
  <c r="AAD37" i="5"/>
  <c r="AAC37" i="5"/>
  <c r="AAB37" i="5"/>
  <c r="AAA37" i="5"/>
  <c r="ZZ37" i="5"/>
  <c r="ZY37" i="5"/>
  <c r="ZX37" i="5"/>
  <c r="ZW37" i="5"/>
  <c r="ZV37" i="5"/>
  <c r="ZU37" i="5"/>
  <c r="ZT37" i="5"/>
  <c r="ZS37" i="5"/>
  <c r="ZR37" i="5"/>
  <c r="ZQ37" i="5"/>
  <c r="ZP37" i="5"/>
  <c r="ZO37" i="5"/>
  <c r="ZN37" i="5"/>
  <c r="ZM37" i="5"/>
  <c r="ZL37" i="5"/>
  <c r="ZK37" i="5"/>
  <c r="ZJ37" i="5"/>
  <c r="ZI37" i="5"/>
  <c r="ZH37" i="5"/>
  <c r="ZG37" i="5"/>
  <c r="ZF37" i="5"/>
  <c r="ZE37" i="5"/>
  <c r="ZD37" i="5"/>
  <c r="ZC37" i="5"/>
  <c r="ZB37" i="5"/>
  <c r="ZA37" i="5"/>
  <c r="YZ37" i="5"/>
  <c r="YY37" i="5"/>
  <c r="YX37" i="5"/>
  <c r="YW37" i="5"/>
  <c r="YV37" i="5"/>
  <c r="YU37" i="5"/>
  <c r="YT37" i="5"/>
  <c r="YS37" i="5"/>
  <c r="YR37" i="5"/>
  <c r="YQ37" i="5"/>
  <c r="YP37" i="5"/>
  <c r="YO37" i="5"/>
  <c r="YN37" i="5"/>
  <c r="YM37" i="5"/>
  <c r="YL37" i="5"/>
  <c r="YK37" i="5"/>
  <c r="YJ37" i="5"/>
  <c r="YI37" i="5"/>
  <c r="YH37" i="5"/>
  <c r="YG37" i="5"/>
  <c r="YF37" i="5"/>
  <c r="YE37" i="5"/>
  <c r="YD37" i="5"/>
  <c r="YC37" i="5"/>
  <c r="YB37" i="5"/>
  <c r="YA37" i="5"/>
  <c r="XZ37" i="5"/>
  <c r="XY37" i="5"/>
  <c r="XX37" i="5"/>
  <c r="XW37" i="5"/>
  <c r="XV37" i="5"/>
  <c r="XU37" i="5"/>
  <c r="XT37" i="5"/>
  <c r="XS37" i="5"/>
  <c r="XR37" i="5"/>
  <c r="XQ37" i="5"/>
  <c r="XP37" i="5"/>
  <c r="XO37" i="5"/>
  <c r="XN37" i="5"/>
  <c r="XM37" i="5"/>
  <c r="XL37" i="5"/>
  <c r="XK37" i="5"/>
  <c r="XJ37" i="5"/>
  <c r="XI37" i="5"/>
  <c r="XH37" i="5"/>
  <c r="XG37" i="5"/>
  <c r="XF37" i="5"/>
  <c r="XE37" i="5"/>
  <c r="XD37" i="5"/>
  <c r="XC37" i="5"/>
  <c r="XB37" i="5"/>
  <c r="XB289" i="5" s="1"/>
  <c r="XA37" i="5"/>
  <c r="WZ37" i="5"/>
  <c r="WY37" i="5"/>
  <c r="WX37" i="5"/>
  <c r="WW37" i="5"/>
  <c r="WV37" i="5"/>
  <c r="WU37" i="5"/>
  <c r="WT37" i="5"/>
  <c r="WS37" i="5"/>
  <c r="WR37" i="5"/>
  <c r="WQ37" i="5"/>
  <c r="WP37" i="5"/>
  <c r="WO37" i="5"/>
  <c r="WN37" i="5"/>
  <c r="WM37" i="5"/>
  <c r="WL37" i="5"/>
  <c r="WK37" i="5"/>
  <c r="WJ37" i="5"/>
  <c r="WI37" i="5"/>
  <c r="WH37" i="5"/>
  <c r="WG37" i="5"/>
  <c r="WF37" i="5"/>
  <c r="WE37" i="5"/>
  <c r="WD37" i="5"/>
  <c r="WC37" i="5"/>
  <c r="WB37" i="5"/>
  <c r="WA37" i="5"/>
  <c r="WA289" i="5" s="1"/>
  <c r="VZ37" i="5"/>
  <c r="VY37" i="5"/>
  <c r="VX37" i="5"/>
  <c r="VW37" i="5"/>
  <c r="VV37" i="5"/>
  <c r="VU37" i="5"/>
  <c r="VT37" i="5"/>
  <c r="VS37" i="5"/>
  <c r="VR37" i="5"/>
  <c r="VQ37" i="5"/>
  <c r="VP37" i="5"/>
  <c r="VO37" i="5"/>
  <c r="VN37" i="5"/>
  <c r="VM37" i="5"/>
  <c r="VL37" i="5"/>
  <c r="VK37" i="5"/>
  <c r="VJ37" i="5"/>
  <c r="VI37" i="5"/>
  <c r="VH37" i="5"/>
  <c r="VG37" i="5"/>
  <c r="VF37" i="5"/>
  <c r="VE37" i="5"/>
  <c r="VD37" i="5"/>
  <c r="VC37" i="5"/>
  <c r="VB37" i="5"/>
  <c r="VA37" i="5"/>
  <c r="UZ37" i="5"/>
  <c r="UY37" i="5"/>
  <c r="UX37" i="5"/>
  <c r="UW37" i="5"/>
  <c r="UV37" i="5"/>
  <c r="UU37" i="5"/>
  <c r="UT37" i="5"/>
  <c r="US37" i="5"/>
  <c r="UR37" i="5"/>
  <c r="UQ37" i="5"/>
  <c r="UP37" i="5"/>
  <c r="UO37" i="5"/>
  <c r="UN37" i="5"/>
  <c r="UM37" i="5"/>
  <c r="UL37" i="5"/>
  <c r="UK37" i="5"/>
  <c r="UJ37" i="5"/>
  <c r="UI37" i="5"/>
  <c r="UH37" i="5"/>
  <c r="UG37" i="5"/>
  <c r="UF37" i="5"/>
  <c r="UE37" i="5"/>
  <c r="UD37" i="5"/>
  <c r="UC37" i="5"/>
  <c r="UB37" i="5"/>
  <c r="UA37" i="5"/>
  <c r="TZ37" i="5"/>
  <c r="TY37" i="5"/>
  <c r="TX37" i="5"/>
  <c r="TW37" i="5"/>
  <c r="TV37" i="5"/>
  <c r="TU37" i="5"/>
  <c r="TT37" i="5"/>
  <c r="TS37" i="5"/>
  <c r="TR37" i="5"/>
  <c r="TQ37" i="5"/>
  <c r="TP37" i="5"/>
  <c r="TO37" i="5"/>
  <c r="TN37" i="5"/>
  <c r="TM37" i="5"/>
  <c r="TL37" i="5"/>
  <c r="TK37" i="5"/>
  <c r="TJ37" i="5"/>
  <c r="TI37" i="5"/>
  <c r="TH37" i="5"/>
  <c r="TG37" i="5"/>
  <c r="TF37" i="5"/>
  <c r="TE37" i="5"/>
  <c r="TD37" i="5"/>
  <c r="TC37" i="5"/>
  <c r="TB37" i="5"/>
  <c r="TA37" i="5"/>
  <c r="SZ37" i="5"/>
  <c r="SY37" i="5"/>
  <c r="SX37" i="5"/>
  <c r="SW37" i="5"/>
  <c r="SV37" i="5"/>
  <c r="SU37" i="5"/>
  <c r="ST37" i="5"/>
  <c r="SS37" i="5"/>
  <c r="SR37" i="5"/>
  <c r="SQ37" i="5"/>
  <c r="SP37" i="5"/>
  <c r="SO37" i="5"/>
  <c r="SN37" i="5"/>
  <c r="SM37" i="5"/>
  <c r="SL37" i="5"/>
  <c r="SK37" i="5"/>
  <c r="SJ37" i="5"/>
  <c r="SI37" i="5"/>
  <c r="SH37" i="5"/>
  <c r="SG37" i="5"/>
  <c r="SF37" i="5"/>
  <c r="SE37" i="5"/>
  <c r="SD37" i="5"/>
  <c r="SC37" i="5"/>
  <c r="SB37" i="5"/>
  <c r="SA37" i="5"/>
  <c r="RZ37" i="5"/>
  <c r="RY37" i="5"/>
  <c r="RX37" i="5"/>
  <c r="RW37" i="5"/>
  <c r="RV37" i="5"/>
  <c r="RU37" i="5"/>
  <c r="RT37" i="5"/>
  <c r="RS37" i="5"/>
  <c r="RR37" i="5"/>
  <c r="RQ37" i="5"/>
  <c r="RP37" i="5"/>
  <c r="RO37" i="5"/>
  <c r="RN37" i="5"/>
  <c r="RM37" i="5"/>
  <c r="RL37" i="5"/>
  <c r="RK37" i="5"/>
  <c r="RJ37" i="5"/>
  <c r="RI37" i="5"/>
  <c r="RH37" i="5"/>
  <c r="RG37" i="5"/>
  <c r="RF37" i="5"/>
  <c r="RE37" i="5"/>
  <c r="RD37" i="5"/>
  <c r="RC37" i="5"/>
  <c r="RB37" i="5"/>
  <c r="RA37" i="5"/>
  <c r="QZ37" i="5"/>
  <c r="QY37" i="5"/>
  <c r="QX37" i="5"/>
  <c r="QW37" i="5"/>
  <c r="QV37" i="5"/>
  <c r="QU37" i="5"/>
  <c r="QT37" i="5"/>
  <c r="QS37" i="5"/>
  <c r="QR37" i="5"/>
  <c r="QQ37" i="5"/>
  <c r="QP37" i="5"/>
  <c r="QO37" i="5"/>
  <c r="QN37" i="5"/>
  <c r="QM37" i="5"/>
  <c r="QL37" i="5"/>
  <c r="QK37" i="5"/>
  <c r="QJ37" i="5"/>
  <c r="QI37" i="5"/>
  <c r="QH37" i="5"/>
  <c r="QG37" i="5"/>
  <c r="QF37" i="5"/>
  <c r="QE37" i="5"/>
  <c r="QD37" i="5"/>
  <c r="QC37" i="5"/>
  <c r="QB37" i="5"/>
  <c r="QA37" i="5"/>
  <c r="PZ37" i="5"/>
  <c r="PY37" i="5"/>
  <c r="PX37" i="5"/>
  <c r="PW37" i="5"/>
  <c r="PV37" i="5"/>
  <c r="PU37" i="5"/>
  <c r="PT37" i="5"/>
  <c r="PS37" i="5"/>
  <c r="PR37" i="5"/>
  <c r="PQ37" i="5"/>
  <c r="PP37" i="5"/>
  <c r="PO37" i="5"/>
  <c r="PN37" i="5"/>
  <c r="PM37" i="5"/>
  <c r="PL37" i="5"/>
  <c r="PK37" i="5"/>
  <c r="PJ37" i="5"/>
  <c r="PI37" i="5"/>
  <c r="PH37" i="5"/>
  <c r="PG37" i="5"/>
  <c r="PF37" i="5"/>
  <c r="PE37" i="5"/>
  <c r="PD37" i="5"/>
  <c r="PC37" i="5"/>
  <c r="PB37" i="5"/>
  <c r="PA37" i="5"/>
  <c r="OZ37" i="5"/>
  <c r="OY37" i="5"/>
  <c r="OX37" i="5"/>
  <c r="OW37" i="5"/>
  <c r="OV37" i="5"/>
  <c r="OU37" i="5"/>
  <c r="OT37" i="5"/>
  <c r="OS37" i="5"/>
  <c r="OR37" i="5"/>
  <c r="OQ37" i="5"/>
  <c r="OP37" i="5"/>
  <c r="OO37" i="5"/>
  <c r="ON37" i="5"/>
  <c r="OM37" i="5"/>
  <c r="OL37" i="5"/>
  <c r="OK37" i="5"/>
  <c r="OJ37" i="5"/>
  <c r="OI37" i="5"/>
  <c r="OH37" i="5"/>
  <c r="OG37" i="5"/>
  <c r="OF37" i="5"/>
  <c r="OE37" i="5"/>
  <c r="OD37" i="5"/>
  <c r="OC37" i="5"/>
  <c r="OB37" i="5"/>
  <c r="OA37" i="5"/>
  <c r="NZ37" i="5"/>
  <c r="NY37" i="5"/>
  <c r="NX37" i="5"/>
  <c r="NW37" i="5"/>
  <c r="NV37" i="5"/>
  <c r="NU37" i="5"/>
  <c r="NT37" i="5"/>
  <c r="NT289" i="5" s="1"/>
  <c r="NS37" i="5"/>
  <c r="NR37" i="5"/>
  <c r="NQ37" i="5"/>
  <c r="NP37" i="5"/>
  <c r="NO37" i="5"/>
  <c r="NN37" i="5"/>
  <c r="NM37" i="5"/>
  <c r="NL37" i="5"/>
  <c r="NK37" i="5"/>
  <c r="NJ37" i="5"/>
  <c r="NI37" i="5"/>
  <c r="NH37" i="5"/>
  <c r="NG37" i="5"/>
  <c r="NF37" i="5"/>
  <c r="NE37" i="5"/>
  <c r="ND37" i="5"/>
  <c r="NC37" i="5"/>
  <c r="NB37" i="5"/>
  <c r="NA37" i="5"/>
  <c r="MZ37" i="5"/>
  <c r="MY37" i="5"/>
  <c r="MX37" i="5"/>
  <c r="MW37" i="5"/>
  <c r="MV37" i="5"/>
  <c r="MU37" i="5"/>
  <c r="MT37" i="5"/>
  <c r="MS37" i="5"/>
  <c r="MR37" i="5"/>
  <c r="MQ37" i="5"/>
  <c r="MP37" i="5"/>
  <c r="MO37" i="5"/>
  <c r="MN37" i="5"/>
  <c r="MM37" i="5"/>
  <c r="ML37" i="5"/>
  <c r="MK37" i="5"/>
  <c r="MJ37" i="5"/>
  <c r="MI37" i="5"/>
  <c r="MH37" i="5"/>
  <c r="MG37" i="5"/>
  <c r="MF37" i="5"/>
  <c r="ME37" i="5"/>
  <c r="MD37" i="5"/>
  <c r="MC37" i="5"/>
  <c r="MB37" i="5"/>
  <c r="MA37" i="5"/>
  <c r="LZ37" i="5"/>
  <c r="LY37" i="5"/>
  <c r="LX37" i="5"/>
  <c r="LW37" i="5"/>
  <c r="LV37" i="5"/>
  <c r="LU37" i="5"/>
  <c r="LT37" i="5"/>
  <c r="LS37" i="5"/>
  <c r="LR37" i="5"/>
  <c r="LQ37" i="5"/>
  <c r="LP37" i="5"/>
  <c r="LO37" i="5"/>
  <c r="LN37" i="5"/>
  <c r="LM37" i="5"/>
  <c r="LL37" i="5"/>
  <c r="LK37" i="5"/>
  <c r="LJ37" i="5"/>
  <c r="LI37" i="5"/>
  <c r="LH37" i="5"/>
  <c r="LG37" i="5"/>
  <c r="LF37" i="5"/>
  <c r="LF289" i="5" s="1"/>
  <c r="LE37" i="5"/>
  <c r="LD37" i="5"/>
  <c r="LC37" i="5"/>
  <c r="LB37" i="5"/>
  <c r="LA37" i="5"/>
  <c r="KZ37" i="5"/>
  <c r="KY37" i="5"/>
  <c r="KX37" i="5"/>
  <c r="KW37" i="5"/>
  <c r="KV37" i="5"/>
  <c r="KU37" i="5"/>
  <c r="KT37" i="5"/>
  <c r="KS37" i="5"/>
  <c r="KR37" i="5"/>
  <c r="KQ37" i="5"/>
  <c r="KP37" i="5"/>
  <c r="KO37" i="5"/>
  <c r="KN37" i="5"/>
  <c r="KM37" i="5"/>
  <c r="KL37" i="5"/>
  <c r="KK37" i="5"/>
  <c r="KJ37" i="5"/>
  <c r="KI37" i="5"/>
  <c r="KH37" i="5"/>
  <c r="KG37" i="5"/>
  <c r="KF37" i="5"/>
  <c r="KE37" i="5"/>
  <c r="KD37" i="5"/>
  <c r="KC37" i="5"/>
  <c r="KB37" i="5"/>
  <c r="KA37" i="5"/>
  <c r="JZ37" i="5"/>
  <c r="JY37" i="5"/>
  <c r="JX37" i="5"/>
  <c r="JW37" i="5"/>
  <c r="JV37" i="5"/>
  <c r="JU37" i="5"/>
  <c r="JT37" i="5"/>
  <c r="JS37" i="5"/>
  <c r="JR37" i="5"/>
  <c r="JQ37" i="5"/>
  <c r="JP37" i="5"/>
  <c r="JO37" i="5"/>
  <c r="JN37" i="5"/>
  <c r="JM37" i="5"/>
  <c r="JL37" i="5"/>
  <c r="JK37" i="5"/>
  <c r="JJ37" i="5"/>
  <c r="JI37" i="5"/>
  <c r="JI289" i="5" s="1"/>
  <c r="JH37" i="5"/>
  <c r="JG37" i="5"/>
  <c r="JF37" i="5"/>
  <c r="JE37" i="5"/>
  <c r="JD37" i="5"/>
  <c r="JC37" i="5"/>
  <c r="JB37" i="5"/>
  <c r="JA37" i="5"/>
  <c r="IZ37" i="5"/>
  <c r="IY37" i="5"/>
  <c r="IX37" i="5"/>
  <c r="IW37" i="5"/>
  <c r="IV37" i="5"/>
  <c r="IU37" i="5"/>
  <c r="IT37" i="5"/>
  <c r="IS37" i="5"/>
  <c r="IR37" i="5"/>
  <c r="IQ37" i="5"/>
  <c r="IP37" i="5"/>
  <c r="IO37" i="5"/>
  <c r="IN37" i="5"/>
  <c r="IM37" i="5"/>
  <c r="IL37" i="5"/>
  <c r="IK37" i="5"/>
  <c r="IJ37" i="5"/>
  <c r="II37" i="5"/>
  <c r="IH37" i="5"/>
  <c r="IG37" i="5"/>
  <c r="IF37" i="5"/>
  <c r="IE37" i="5"/>
  <c r="ID37" i="5"/>
  <c r="IC37" i="5"/>
  <c r="IB37" i="5"/>
  <c r="IA37" i="5"/>
  <c r="HZ37" i="5"/>
  <c r="HY37" i="5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F37" i="5"/>
  <c r="HE37" i="5"/>
  <c r="HD37" i="5"/>
  <c r="HC37" i="5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H37" i="5"/>
  <c r="GG37" i="5"/>
  <c r="GF37" i="5"/>
  <c r="GE37" i="5"/>
  <c r="GD37" i="5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H37" i="5"/>
  <c r="FG37" i="5"/>
  <c r="FF37" i="5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N37" i="5"/>
  <c r="EM37" i="5"/>
  <c r="EL37" i="5"/>
  <c r="EK37" i="5"/>
  <c r="EJ37" i="5"/>
  <c r="EI37" i="5"/>
  <c r="EH37" i="5"/>
  <c r="EG37" i="5"/>
  <c r="EG289" i="5" s="1"/>
  <c r="EF37" i="5"/>
  <c r="EE37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LU4" i="5"/>
  <c r="ALU289" i="5" s="1"/>
  <c r="ALT4" i="5"/>
  <c r="ALS4" i="5"/>
  <c r="ALS289" i="5" s="1"/>
  <c r="ALR4" i="5"/>
  <c r="ALQ4" i="5"/>
  <c r="ALP4" i="5"/>
  <c r="ALP289" i="5" s="1"/>
  <c r="ALO4" i="5"/>
  <c r="ALN4" i="5"/>
  <c r="ALM4" i="5"/>
  <c r="ALL4" i="5"/>
  <c r="ALK4" i="5"/>
  <c r="ALJ4" i="5"/>
  <c r="ALI4" i="5"/>
  <c r="ALH4" i="5"/>
  <c r="ALG4" i="5"/>
  <c r="ALF4" i="5"/>
  <c r="ALE4" i="5"/>
  <c r="ALD4" i="5"/>
  <c r="ALD289" i="5" s="1"/>
  <c r="ALC4" i="5"/>
  <c r="ALC289" i="5" s="1"/>
  <c r="ALB4" i="5"/>
  <c r="ALB289" i="5" s="1"/>
  <c r="ALA4" i="5"/>
  <c r="ALA289" i="5" s="1"/>
  <c r="AKZ4" i="5"/>
  <c r="AKZ289" i="5" s="1"/>
  <c r="AKY4" i="5"/>
  <c r="AKX4" i="5"/>
  <c r="AKW4" i="5"/>
  <c r="AKV4" i="5"/>
  <c r="AKU4" i="5"/>
  <c r="AKT4" i="5"/>
  <c r="AKS4" i="5"/>
  <c r="AKR4" i="5"/>
  <c r="AKQ4" i="5"/>
  <c r="AKP4" i="5"/>
  <c r="AKO4" i="5"/>
  <c r="AKN4" i="5"/>
  <c r="AKM4" i="5"/>
  <c r="AKL4" i="5"/>
  <c r="AKK4" i="5"/>
  <c r="AKJ4" i="5"/>
  <c r="AKI4" i="5"/>
  <c r="AKH4" i="5"/>
  <c r="AKH289" i="5" s="1"/>
  <c r="AKG4" i="5"/>
  <c r="AKG289" i="5" s="1"/>
  <c r="AKF4" i="5"/>
  <c r="AKF289" i="5" s="1"/>
  <c r="AKE4" i="5"/>
  <c r="AKE289" i="5" s="1"/>
  <c r="AKD4" i="5"/>
  <c r="AKC4" i="5"/>
  <c r="AKB4" i="5"/>
  <c r="AKA4" i="5"/>
  <c r="AKA289" i="5" s="1"/>
  <c r="AJZ4" i="5"/>
  <c r="AJY4" i="5"/>
  <c r="AJX4" i="5"/>
  <c r="AJX289" i="5" s="1"/>
  <c r="AJW4" i="5"/>
  <c r="AJV4" i="5"/>
  <c r="AJU4" i="5"/>
  <c r="AJT4" i="5"/>
  <c r="AJS4" i="5"/>
  <c r="AJR4" i="5"/>
  <c r="AJQ4" i="5"/>
  <c r="AJP4" i="5"/>
  <c r="AJO4" i="5"/>
  <c r="AJN4" i="5"/>
  <c r="AJM4" i="5"/>
  <c r="AJL4" i="5"/>
  <c r="AJL289" i="5" s="1"/>
  <c r="AJK4" i="5"/>
  <c r="AJK289" i="5" s="1"/>
  <c r="AJJ4" i="5"/>
  <c r="AJJ289" i="5" s="1"/>
  <c r="AJI4" i="5"/>
  <c r="AJI289" i="5" s="1"/>
  <c r="AJH4" i="5"/>
  <c r="AJG4" i="5"/>
  <c r="AJF4" i="5"/>
  <c r="AJE4" i="5"/>
  <c r="AJE289" i="5" s="1"/>
  <c r="AJD4" i="5"/>
  <c r="AJC4" i="5"/>
  <c r="AJB4" i="5"/>
  <c r="AJA4" i="5"/>
  <c r="AIZ4" i="5"/>
  <c r="AIY4" i="5"/>
  <c r="AIX4" i="5"/>
  <c r="AIW4" i="5"/>
  <c r="AIV4" i="5"/>
  <c r="AIU4" i="5"/>
  <c r="AIT4" i="5"/>
  <c r="AIS4" i="5"/>
  <c r="AIR4" i="5"/>
  <c r="AIQ4" i="5"/>
  <c r="AIP4" i="5"/>
  <c r="AIP289" i="5" s="1"/>
  <c r="AIO4" i="5"/>
  <c r="AIO289" i="5" s="1"/>
  <c r="AIN4" i="5"/>
  <c r="AIN289" i="5" s="1"/>
  <c r="AIM4" i="5"/>
  <c r="AIM289" i="5" s="1"/>
  <c r="AIL4" i="5"/>
  <c r="AIK4" i="5"/>
  <c r="AIJ4" i="5"/>
  <c r="AII4" i="5"/>
  <c r="AIH4" i="5"/>
  <c r="AIG4" i="5"/>
  <c r="AIF4" i="5"/>
  <c r="AIE4" i="5"/>
  <c r="AID4" i="5"/>
  <c r="AIC4" i="5"/>
  <c r="AIB4" i="5"/>
  <c r="AIA4" i="5"/>
  <c r="AHZ4" i="5"/>
  <c r="AHY4" i="5"/>
  <c r="AHX4" i="5"/>
  <c r="AHW4" i="5"/>
  <c r="AHV4" i="5"/>
  <c r="AHU4" i="5"/>
  <c r="AHT4" i="5"/>
  <c r="AHT289" i="5" s="1"/>
  <c r="AHS4" i="5"/>
  <c r="AHS289" i="5" s="1"/>
  <c r="AHR4" i="5"/>
  <c r="AHR289" i="5" s="1"/>
  <c r="AHQ4" i="5"/>
  <c r="AHQ289" i="5" s="1"/>
  <c r="AHP4" i="5"/>
  <c r="AHO4" i="5"/>
  <c r="AHN4" i="5"/>
  <c r="AHM4" i="5"/>
  <c r="AHL4" i="5"/>
  <c r="AHK4" i="5"/>
  <c r="AHJ4" i="5"/>
  <c r="AHI4" i="5"/>
  <c r="AHH4" i="5"/>
  <c r="AHG4" i="5"/>
  <c r="AHF4" i="5"/>
  <c r="AHE4" i="5"/>
  <c r="AHD4" i="5"/>
  <c r="AHC4" i="5"/>
  <c r="AHB4" i="5"/>
  <c r="AHA4" i="5"/>
  <c r="AGZ4" i="5"/>
  <c r="AGY4" i="5"/>
  <c r="AGX4" i="5"/>
  <c r="AGW4" i="5"/>
  <c r="AGW289" i="5" s="1"/>
  <c r="AGV4" i="5"/>
  <c r="AGV289" i="5" s="1"/>
  <c r="AGU4" i="5"/>
  <c r="AGU289" i="5" s="1"/>
  <c r="AGT4" i="5"/>
  <c r="AGT289" i="5" s="1"/>
  <c r="AGS4" i="5"/>
  <c r="AGR4" i="5"/>
  <c r="AGQ4" i="5"/>
  <c r="AGP4" i="5"/>
  <c r="AGO4" i="5"/>
  <c r="AGN4" i="5"/>
  <c r="AGN289" i="5" s="1"/>
  <c r="AGM4" i="5"/>
  <c r="AGL4" i="5"/>
  <c r="AGK4" i="5"/>
  <c r="AGJ4" i="5"/>
  <c r="AGI4" i="5"/>
  <c r="AGH4" i="5"/>
  <c r="AGG4" i="5"/>
  <c r="AGF4" i="5"/>
  <c r="AGE4" i="5"/>
  <c r="AGD4" i="5"/>
  <c r="AGC4" i="5"/>
  <c r="AGB4" i="5"/>
  <c r="AGB289" i="5" s="1"/>
  <c r="AGA4" i="5"/>
  <c r="AGA289" i="5" s="1"/>
  <c r="AFZ4" i="5"/>
  <c r="AFY4" i="5"/>
  <c r="AFY289" i="5" s="1"/>
  <c r="AFX4" i="5"/>
  <c r="AFW4" i="5"/>
  <c r="AFV4" i="5"/>
  <c r="AFU4" i="5"/>
  <c r="AFT4" i="5"/>
  <c r="AFS4" i="5"/>
  <c r="AFR4" i="5"/>
  <c r="AFQ4" i="5"/>
  <c r="AFP4" i="5"/>
  <c r="AFO4" i="5"/>
  <c r="AFN4" i="5"/>
  <c r="AFM4" i="5"/>
  <c r="AFL4" i="5"/>
  <c r="AFK4" i="5"/>
  <c r="AFJ4" i="5"/>
  <c r="AFI4" i="5"/>
  <c r="AFH4" i="5"/>
  <c r="AFG4" i="5"/>
  <c r="AFF4" i="5"/>
  <c r="AFF289" i="5" s="1"/>
  <c r="AFE4" i="5"/>
  <c r="AFE289" i="5" s="1"/>
  <c r="AFD4" i="5"/>
  <c r="AFD289" i="5" s="1"/>
  <c r="AFC4" i="5"/>
  <c r="AFC289" i="5" s="1"/>
  <c r="AFB4" i="5"/>
  <c r="AFB289" i="5" s="1"/>
  <c r="AFA4" i="5"/>
  <c r="AFA289" i="5" s="1"/>
  <c r="AEZ4" i="5"/>
  <c r="AEY4" i="5"/>
  <c r="AEY289" i="5" s="1"/>
  <c r="AEX4" i="5"/>
  <c r="AEW4" i="5"/>
  <c r="AEV4" i="5"/>
  <c r="AEV289" i="5" s="1"/>
  <c r="AEU4" i="5"/>
  <c r="AET4" i="5"/>
  <c r="AES4" i="5"/>
  <c r="AER4" i="5"/>
  <c r="AEQ4" i="5"/>
  <c r="AEP4" i="5"/>
  <c r="AEO4" i="5"/>
  <c r="AEN4" i="5"/>
  <c r="AEM4" i="5"/>
  <c r="AEL4" i="5"/>
  <c r="AEK4" i="5"/>
  <c r="AEJ4" i="5"/>
  <c r="AEJ289" i="5" s="1"/>
  <c r="AEI4" i="5"/>
  <c r="AEI289" i="5" s="1"/>
  <c r="AEH4" i="5"/>
  <c r="AEH289" i="5" s="1"/>
  <c r="AEG4" i="5"/>
  <c r="AEG289" i="5" s="1"/>
  <c r="AEF4" i="5"/>
  <c r="AEE4" i="5"/>
  <c r="AED4" i="5"/>
  <c r="AEC4" i="5"/>
  <c r="AEB4" i="5"/>
  <c r="AEA4" i="5"/>
  <c r="ADZ4" i="5"/>
  <c r="ADY4" i="5"/>
  <c r="ADX4" i="5"/>
  <c r="ADW4" i="5"/>
  <c r="ADV4" i="5"/>
  <c r="ADU4" i="5"/>
  <c r="ADT4" i="5"/>
  <c r="ADS4" i="5"/>
  <c r="ADR4" i="5"/>
  <c r="ADQ4" i="5"/>
  <c r="ADP4" i="5"/>
  <c r="ADO4" i="5"/>
  <c r="ADN4" i="5"/>
  <c r="ADN289" i="5" s="1"/>
  <c r="ADM4" i="5"/>
  <c r="ADM289" i="5" s="1"/>
  <c r="ADL4" i="5"/>
  <c r="ADL289" i="5" s="1"/>
  <c r="ADK4" i="5"/>
  <c r="ADK289" i="5" s="1"/>
  <c r="ADJ4" i="5"/>
  <c r="ADI4" i="5"/>
  <c r="ADI289" i="5" s="1"/>
  <c r="ADH4" i="5"/>
  <c r="ADG4" i="5"/>
  <c r="ADG289" i="5" s="1"/>
  <c r="ADF4" i="5"/>
  <c r="ADE4" i="5"/>
  <c r="ADD4" i="5"/>
  <c r="ADD289" i="5" s="1"/>
  <c r="ADC4" i="5"/>
  <c r="ADB4" i="5"/>
  <c r="ADA4" i="5"/>
  <c r="ACZ4" i="5"/>
  <c r="ACY4" i="5"/>
  <c r="ACX4" i="5"/>
  <c r="ACW4" i="5"/>
  <c r="ACV4" i="5"/>
  <c r="ACU4" i="5"/>
  <c r="ACT4" i="5"/>
  <c r="ACS4" i="5"/>
  <c r="ACR4" i="5"/>
  <c r="ACR289" i="5" s="1"/>
  <c r="ACQ4" i="5"/>
  <c r="ACQ289" i="5" s="1"/>
  <c r="ACP4" i="5"/>
  <c r="ACP289" i="5" s="1"/>
  <c r="ACO4" i="5"/>
  <c r="ACO289" i="5" s="1"/>
  <c r="ACN4" i="5"/>
  <c r="ACM4" i="5"/>
  <c r="ACL4" i="5"/>
  <c r="ACK4" i="5"/>
  <c r="ACJ4" i="5"/>
  <c r="ACI4" i="5"/>
  <c r="ACH4" i="5"/>
  <c r="ACG4" i="5"/>
  <c r="ACF4" i="5"/>
  <c r="ACE4" i="5"/>
  <c r="ACD4" i="5"/>
  <c r="ACC4" i="5"/>
  <c r="ACB4" i="5"/>
  <c r="ACA4" i="5"/>
  <c r="ABZ4" i="5"/>
  <c r="ABY4" i="5"/>
  <c r="ABX4" i="5"/>
  <c r="ABW4" i="5"/>
  <c r="ABV4" i="5"/>
  <c r="ABV289" i="5" s="1"/>
  <c r="ABU4" i="5"/>
  <c r="ABU289" i="5" s="1"/>
  <c r="ABT4" i="5"/>
  <c r="ABT289" i="5" s="1"/>
  <c r="ABS4" i="5"/>
  <c r="ABS289" i="5" s="1"/>
  <c r="ABR4" i="5"/>
  <c r="ABQ4" i="5"/>
  <c r="ABP4" i="5"/>
  <c r="ABO4" i="5"/>
  <c r="ABN4" i="5"/>
  <c r="ABM4" i="5"/>
  <c r="ABL4" i="5"/>
  <c r="ABK4" i="5"/>
  <c r="ABJ4" i="5"/>
  <c r="ABI4" i="5"/>
  <c r="ABH4" i="5"/>
  <c r="ABG4" i="5"/>
  <c r="ABF4" i="5"/>
  <c r="ABE4" i="5"/>
  <c r="ABD4" i="5"/>
  <c r="ABC4" i="5"/>
  <c r="ABB4" i="5"/>
  <c r="ABA4" i="5"/>
  <c r="AAZ4" i="5"/>
  <c r="AAZ289" i="5" s="1"/>
  <c r="AAY4" i="5"/>
  <c r="AAY289" i="5" s="1"/>
  <c r="AAX4" i="5"/>
  <c r="AAX289" i="5" s="1"/>
  <c r="AAW4" i="5"/>
  <c r="AAW289" i="5" s="1"/>
  <c r="AAV4" i="5"/>
  <c r="AAU4" i="5"/>
  <c r="AAT4" i="5"/>
  <c r="AAS4" i="5"/>
  <c r="AAR4" i="5"/>
  <c r="AAQ4" i="5"/>
  <c r="AAP4" i="5"/>
  <c r="AAO4" i="5"/>
  <c r="AAN4" i="5"/>
  <c r="AAM4" i="5"/>
  <c r="AAL4" i="5"/>
  <c r="AAK4" i="5"/>
  <c r="AAJ4" i="5"/>
  <c r="AAI4" i="5"/>
  <c r="AAH4" i="5"/>
  <c r="AAG4" i="5"/>
  <c r="AAF4" i="5"/>
  <c r="AAE4" i="5"/>
  <c r="AAE289" i="5" s="1"/>
  <c r="AAD4" i="5"/>
  <c r="AAD289" i="5" s="1"/>
  <c r="AAC4" i="5"/>
  <c r="AAC289" i="5" s="1"/>
  <c r="AAB4" i="5"/>
  <c r="AAB289" i="5" s="1"/>
  <c r="AAA4" i="5"/>
  <c r="AAA289" i="5" s="1"/>
  <c r="ZZ4" i="5"/>
  <c r="ZZ289" i="5" s="1"/>
  <c r="ZY4" i="5"/>
  <c r="ZY289" i="5" s="1"/>
  <c r="ZX4" i="5"/>
  <c r="ZW4" i="5"/>
  <c r="ZW289" i="5" s="1"/>
  <c r="ZV4" i="5"/>
  <c r="ZU4" i="5"/>
  <c r="ZT4" i="5"/>
  <c r="ZS4" i="5"/>
  <c r="ZR4" i="5"/>
  <c r="ZQ4" i="5"/>
  <c r="ZP4" i="5"/>
  <c r="ZO4" i="5"/>
  <c r="ZN4" i="5"/>
  <c r="ZM4" i="5"/>
  <c r="ZL4" i="5"/>
  <c r="ZK4" i="5"/>
  <c r="ZJ4" i="5"/>
  <c r="ZI4" i="5"/>
  <c r="ZH4" i="5"/>
  <c r="ZH289" i="5" s="1"/>
  <c r="ZG4" i="5"/>
  <c r="ZG289" i="5" s="1"/>
  <c r="ZF4" i="5"/>
  <c r="ZF289" i="5" s="1"/>
  <c r="ZE4" i="5"/>
  <c r="ZE289" i="5" s="1"/>
  <c r="ZD4" i="5"/>
  <c r="ZC4" i="5"/>
  <c r="ZB4" i="5"/>
  <c r="ZA4" i="5"/>
  <c r="YZ4" i="5"/>
  <c r="YY4" i="5"/>
  <c r="YX4" i="5"/>
  <c r="YW4" i="5"/>
  <c r="YV4" i="5"/>
  <c r="YU4" i="5"/>
  <c r="YT4" i="5"/>
  <c r="YS4" i="5"/>
  <c r="YR4" i="5"/>
  <c r="YQ4" i="5"/>
  <c r="YP4" i="5"/>
  <c r="YO4" i="5"/>
  <c r="YN4" i="5"/>
  <c r="YM4" i="5"/>
  <c r="YL4" i="5"/>
  <c r="YL289" i="5" s="1"/>
  <c r="YK4" i="5"/>
  <c r="YK289" i="5" s="1"/>
  <c r="YJ4" i="5"/>
  <c r="YJ289" i="5" s="1"/>
  <c r="YI4" i="5"/>
  <c r="YI289" i="5" s="1"/>
  <c r="YH4" i="5"/>
  <c r="YH289" i="5" s="1"/>
  <c r="YG4" i="5"/>
  <c r="YG289" i="5" s="1"/>
  <c r="YF4" i="5"/>
  <c r="YE4" i="5"/>
  <c r="YE289" i="5" s="1"/>
  <c r="YD4" i="5"/>
  <c r="YC4" i="5"/>
  <c r="YB4" i="5"/>
  <c r="YB289" i="5" s="1"/>
  <c r="YA4" i="5"/>
  <c r="XZ4" i="5"/>
  <c r="XY4" i="5"/>
  <c r="XX4" i="5"/>
  <c r="XW4" i="5"/>
  <c r="XV4" i="5"/>
  <c r="XU4" i="5"/>
  <c r="XT4" i="5"/>
  <c r="XS4" i="5"/>
  <c r="XR4" i="5"/>
  <c r="XQ4" i="5"/>
  <c r="XP4" i="5"/>
  <c r="XP289" i="5" s="1"/>
  <c r="XO4" i="5"/>
  <c r="XO289" i="5" s="1"/>
  <c r="XN4" i="5"/>
  <c r="XN289" i="5" s="1"/>
  <c r="XM4" i="5"/>
  <c r="XM289" i="5" s="1"/>
  <c r="XL4" i="5"/>
  <c r="XK4" i="5"/>
  <c r="XJ4" i="5"/>
  <c r="XI4" i="5"/>
  <c r="XH4" i="5"/>
  <c r="XG4" i="5"/>
  <c r="XF4" i="5"/>
  <c r="XE4" i="5"/>
  <c r="XD4" i="5"/>
  <c r="XC4" i="5"/>
  <c r="XB4" i="5"/>
  <c r="XA4" i="5"/>
  <c r="WZ4" i="5"/>
  <c r="WY4" i="5"/>
  <c r="WX4" i="5"/>
  <c r="WW4" i="5"/>
  <c r="WV4" i="5"/>
  <c r="WU4" i="5"/>
  <c r="WT4" i="5"/>
  <c r="WT289" i="5" s="1"/>
  <c r="WS4" i="5"/>
  <c r="WS289" i="5" s="1"/>
  <c r="WR4" i="5"/>
  <c r="WR289" i="5" s="1"/>
  <c r="WQ4" i="5"/>
  <c r="WQ289" i="5" s="1"/>
  <c r="WP4" i="5"/>
  <c r="WO4" i="5"/>
  <c r="WN4" i="5"/>
  <c r="WM4" i="5"/>
  <c r="WL4" i="5"/>
  <c r="WK4" i="5"/>
  <c r="WJ4" i="5"/>
  <c r="WJ289" i="5" s="1"/>
  <c r="WI4" i="5"/>
  <c r="WH4" i="5"/>
  <c r="WG4" i="5"/>
  <c r="WF4" i="5"/>
  <c r="WE4" i="5"/>
  <c r="WD4" i="5"/>
  <c r="WC4" i="5"/>
  <c r="WB4" i="5"/>
  <c r="WA4" i="5"/>
  <c r="VZ4" i="5"/>
  <c r="VY4" i="5"/>
  <c r="VX4" i="5"/>
  <c r="VX289" i="5" s="1"/>
  <c r="VW4" i="5"/>
  <c r="VW289" i="5" s="1"/>
  <c r="VV4" i="5"/>
  <c r="VV289" i="5" s="1"/>
  <c r="VU4" i="5"/>
  <c r="VU289" i="5" s="1"/>
  <c r="VT4" i="5"/>
  <c r="VS4" i="5"/>
  <c r="VR4" i="5"/>
  <c r="VQ4" i="5"/>
  <c r="VP4" i="5"/>
  <c r="VO4" i="5"/>
  <c r="VN4" i="5"/>
  <c r="VM4" i="5"/>
  <c r="VL4" i="5"/>
  <c r="VK4" i="5"/>
  <c r="VJ4" i="5"/>
  <c r="VI4" i="5"/>
  <c r="VH4" i="5"/>
  <c r="VG4" i="5"/>
  <c r="VF4" i="5"/>
  <c r="VE4" i="5"/>
  <c r="VD4" i="5"/>
  <c r="VC4" i="5"/>
  <c r="VB4" i="5"/>
  <c r="VB289" i="5" s="1"/>
  <c r="VA4" i="5"/>
  <c r="VA289" i="5" s="1"/>
  <c r="UZ4" i="5"/>
  <c r="UZ289" i="5" s="1"/>
  <c r="UY4" i="5"/>
  <c r="UY289" i="5" s="1"/>
  <c r="UX4" i="5"/>
  <c r="UW4" i="5"/>
  <c r="UW289" i="5" s="1"/>
  <c r="UV4" i="5"/>
  <c r="UU4" i="5"/>
  <c r="UT4" i="5"/>
  <c r="US4" i="5"/>
  <c r="UR4" i="5"/>
  <c r="UQ4" i="5"/>
  <c r="UP4" i="5"/>
  <c r="UO4" i="5"/>
  <c r="UN4" i="5"/>
  <c r="UM4" i="5"/>
  <c r="UL4" i="5"/>
  <c r="UK4" i="5"/>
  <c r="UJ4" i="5"/>
  <c r="UI4" i="5"/>
  <c r="UH4" i="5"/>
  <c r="UG4" i="5"/>
  <c r="UF4" i="5"/>
  <c r="UF289" i="5" s="1"/>
  <c r="UE4" i="5"/>
  <c r="UE289" i="5" s="1"/>
  <c r="UD4" i="5"/>
  <c r="UD289" i="5" s="1"/>
  <c r="UC4" i="5"/>
  <c r="UC289" i="5" s="1"/>
  <c r="UB4" i="5"/>
  <c r="UA4" i="5"/>
  <c r="TZ4" i="5"/>
  <c r="TY4" i="5"/>
  <c r="TX4" i="5"/>
  <c r="TW4" i="5"/>
  <c r="TV4" i="5"/>
  <c r="TU4" i="5"/>
  <c r="TT4" i="5"/>
  <c r="TS4" i="5"/>
  <c r="TR4" i="5"/>
  <c r="TQ4" i="5"/>
  <c r="TP4" i="5"/>
  <c r="TO4" i="5"/>
  <c r="TN4" i="5"/>
  <c r="TM4" i="5"/>
  <c r="TL4" i="5"/>
  <c r="TK4" i="5"/>
  <c r="TJ4" i="5"/>
  <c r="TJ289" i="5" s="1"/>
  <c r="TI4" i="5"/>
  <c r="TI289" i="5" s="1"/>
  <c r="TH4" i="5"/>
  <c r="TH289" i="5" s="1"/>
  <c r="TG4" i="5"/>
  <c r="TG289" i="5" s="1"/>
  <c r="TF4" i="5"/>
  <c r="TF289" i="5" s="1"/>
  <c r="TE4" i="5"/>
  <c r="TE289" i="5" s="1"/>
  <c r="TD4" i="5"/>
  <c r="TC4" i="5"/>
  <c r="TC289" i="5" s="1"/>
  <c r="TB4" i="5"/>
  <c r="TA4" i="5"/>
  <c r="TA289" i="5" s="1"/>
  <c r="SZ4" i="5"/>
  <c r="SZ289" i="5" s="1"/>
  <c r="SY4" i="5"/>
  <c r="SX4" i="5"/>
  <c r="SW4" i="5"/>
  <c r="SV4" i="5"/>
  <c r="SU4" i="5"/>
  <c r="ST4" i="5"/>
  <c r="SS4" i="5"/>
  <c r="SR4" i="5"/>
  <c r="SQ4" i="5"/>
  <c r="SP4" i="5"/>
  <c r="SO4" i="5"/>
  <c r="SN4" i="5"/>
  <c r="SN289" i="5" s="1"/>
  <c r="SM4" i="5"/>
  <c r="SM289" i="5" s="1"/>
  <c r="SL4" i="5"/>
  <c r="SL289" i="5" s="1"/>
  <c r="SK4" i="5"/>
  <c r="SK289" i="5" s="1"/>
  <c r="SJ4" i="5"/>
  <c r="SI4" i="5"/>
  <c r="SH4" i="5"/>
  <c r="SG4" i="5"/>
  <c r="SF4" i="5"/>
  <c r="SE4" i="5"/>
  <c r="SD4" i="5"/>
  <c r="SC4" i="5"/>
  <c r="SB4" i="5"/>
  <c r="SA4" i="5"/>
  <c r="RZ4" i="5"/>
  <c r="RY4" i="5"/>
  <c r="RX4" i="5"/>
  <c r="RW4" i="5"/>
  <c r="RV4" i="5"/>
  <c r="RU4" i="5"/>
  <c r="RT4" i="5"/>
  <c r="RS4" i="5"/>
  <c r="RR4" i="5"/>
  <c r="RR289" i="5" s="1"/>
  <c r="RQ4" i="5"/>
  <c r="RQ289" i="5" s="1"/>
  <c r="RP4" i="5"/>
  <c r="RP289" i="5" s="1"/>
  <c r="RO4" i="5"/>
  <c r="RO289" i="5" s="1"/>
  <c r="RN4" i="5"/>
  <c r="RN289" i="5" s="1"/>
  <c r="RM4" i="5"/>
  <c r="RM289" i="5" s="1"/>
  <c r="RL4" i="5"/>
  <c r="RK4" i="5"/>
  <c r="RK289" i="5" s="1"/>
  <c r="RJ4" i="5"/>
  <c r="RJ289" i="5" s="1"/>
  <c r="RI4" i="5"/>
  <c r="RI289" i="5" s="1"/>
  <c r="RH4" i="5"/>
  <c r="RG4" i="5"/>
  <c r="RF4" i="5"/>
  <c r="RE4" i="5"/>
  <c r="RD4" i="5"/>
  <c r="RC4" i="5"/>
  <c r="RB4" i="5"/>
  <c r="RA4" i="5"/>
  <c r="QZ4" i="5"/>
  <c r="QY4" i="5"/>
  <c r="QX4" i="5"/>
  <c r="QW4" i="5"/>
  <c r="QV4" i="5"/>
  <c r="QV289" i="5" s="1"/>
  <c r="QU4" i="5"/>
  <c r="QU289" i="5" s="1"/>
  <c r="QT4" i="5"/>
  <c r="QT289" i="5" s="1"/>
  <c r="QS4" i="5"/>
  <c r="QS289" i="5" s="1"/>
  <c r="QR4" i="5"/>
  <c r="QQ4" i="5"/>
  <c r="QP4" i="5"/>
  <c r="QO4" i="5"/>
  <c r="QN4" i="5"/>
  <c r="QM4" i="5"/>
  <c r="QM289" i="5" s="1"/>
  <c r="QL4" i="5"/>
  <c r="QL289" i="5" s="1"/>
  <c r="QK4" i="5"/>
  <c r="QJ4" i="5"/>
  <c r="QI4" i="5"/>
  <c r="QH4" i="5"/>
  <c r="QG4" i="5"/>
  <c r="QF4" i="5"/>
  <c r="QE4" i="5"/>
  <c r="QD4" i="5"/>
  <c r="QC4" i="5"/>
  <c r="QB4" i="5"/>
  <c r="QA4" i="5"/>
  <c r="PZ4" i="5"/>
  <c r="PZ289" i="5" s="1"/>
  <c r="PY4" i="5"/>
  <c r="PY289" i="5" s="1"/>
  <c r="PX4" i="5"/>
  <c r="PX289" i="5" s="1"/>
  <c r="PW4" i="5"/>
  <c r="PW289" i="5" s="1"/>
  <c r="PV4" i="5"/>
  <c r="PV289" i="5" s="1"/>
  <c r="PU4" i="5"/>
  <c r="PU289" i="5" s="1"/>
  <c r="PT4" i="5"/>
  <c r="PS4" i="5"/>
  <c r="PS289" i="5" s="1"/>
  <c r="PR4" i="5"/>
  <c r="PQ4" i="5"/>
  <c r="PP4" i="5"/>
  <c r="PO4" i="5"/>
  <c r="PN4" i="5"/>
  <c r="PM4" i="5"/>
  <c r="PL4" i="5"/>
  <c r="PK4" i="5"/>
  <c r="PJ4" i="5"/>
  <c r="PI4" i="5"/>
  <c r="PH4" i="5"/>
  <c r="PG4" i="5"/>
  <c r="PF4" i="5"/>
  <c r="PE4" i="5"/>
  <c r="PD4" i="5"/>
  <c r="PD289" i="5" s="1"/>
  <c r="PC4" i="5"/>
  <c r="PC289" i="5" s="1"/>
  <c r="PB4" i="5"/>
  <c r="PB289" i="5" s="1"/>
  <c r="PA4" i="5"/>
  <c r="PA289" i="5" s="1"/>
  <c r="OZ4" i="5"/>
  <c r="OY4" i="5"/>
  <c r="OX4" i="5"/>
  <c r="OW4" i="5"/>
  <c r="OW289" i="5" s="1"/>
  <c r="OV4" i="5"/>
  <c r="OV289" i="5" s="1"/>
  <c r="OU4" i="5"/>
  <c r="OU289" i="5" s="1"/>
  <c r="OT4" i="5"/>
  <c r="OT289" i="5" s="1"/>
  <c r="OS4" i="5"/>
  <c r="OR4" i="5"/>
  <c r="OQ4" i="5"/>
  <c r="OP4" i="5"/>
  <c r="OO4" i="5"/>
  <c r="ON4" i="5"/>
  <c r="OM4" i="5"/>
  <c r="OL4" i="5"/>
  <c r="OK4" i="5"/>
  <c r="OJ4" i="5"/>
  <c r="OI4" i="5"/>
  <c r="OH4" i="5"/>
  <c r="OG4" i="5"/>
  <c r="OF4" i="5"/>
  <c r="OF289" i="5" s="1"/>
  <c r="OE4" i="5"/>
  <c r="OE289" i="5" s="1"/>
  <c r="OD4" i="5"/>
  <c r="OC4" i="5"/>
  <c r="OB4" i="5"/>
  <c r="OA4" i="5"/>
  <c r="NZ4" i="5"/>
  <c r="NY4" i="5"/>
  <c r="NX4" i="5"/>
  <c r="NW4" i="5"/>
  <c r="NV4" i="5"/>
  <c r="NU4" i="5"/>
  <c r="NT4" i="5"/>
  <c r="NS4" i="5"/>
  <c r="NR4" i="5"/>
  <c r="NQ4" i="5"/>
  <c r="NP4" i="5"/>
  <c r="NO4" i="5"/>
  <c r="NN4" i="5"/>
  <c r="NM4" i="5"/>
  <c r="NL4" i="5"/>
  <c r="NK4" i="5"/>
  <c r="NJ4" i="5"/>
  <c r="NJ289" i="5" s="1"/>
  <c r="NI4" i="5"/>
  <c r="NI289" i="5" s="1"/>
  <c r="NH4" i="5"/>
  <c r="NG4" i="5"/>
  <c r="NG289" i="5" s="1"/>
  <c r="NF4" i="5"/>
  <c r="NF289" i="5" s="1"/>
  <c r="NE4" i="5"/>
  <c r="NE289" i="5" s="1"/>
  <c r="ND4" i="5"/>
  <c r="ND289" i="5" s="1"/>
  <c r="NC4" i="5"/>
  <c r="NC289" i="5" s="1"/>
  <c r="NB4" i="5"/>
  <c r="NB289" i="5" s="1"/>
  <c r="NA4" i="5"/>
  <c r="MZ4" i="5"/>
  <c r="MY4" i="5"/>
  <c r="MX4" i="5"/>
  <c r="MW4" i="5"/>
  <c r="MV4" i="5"/>
  <c r="MU4" i="5"/>
  <c r="MT4" i="5"/>
  <c r="MS4" i="5"/>
  <c r="MR4" i="5"/>
  <c r="MQ4" i="5"/>
  <c r="MP4" i="5"/>
  <c r="MO4" i="5"/>
  <c r="MN4" i="5"/>
  <c r="MM4" i="5"/>
  <c r="MM289" i="5" s="1"/>
  <c r="ML4" i="5"/>
  <c r="MK4" i="5"/>
  <c r="MJ4" i="5"/>
  <c r="MI4" i="5"/>
  <c r="MH4" i="5"/>
  <c r="MG4" i="5"/>
  <c r="MF4" i="5"/>
  <c r="ME4" i="5"/>
  <c r="MD4" i="5"/>
  <c r="MC4" i="5"/>
  <c r="MB4" i="5"/>
  <c r="MA4" i="5"/>
  <c r="LZ4" i="5"/>
  <c r="LY4" i="5"/>
  <c r="LX4" i="5"/>
  <c r="LW4" i="5"/>
  <c r="LV4" i="5"/>
  <c r="LU4" i="5"/>
  <c r="LT4" i="5"/>
  <c r="LS4" i="5"/>
  <c r="LR4" i="5"/>
  <c r="LR289" i="5" s="1"/>
  <c r="LQ4" i="5"/>
  <c r="LQ289" i="5" s="1"/>
  <c r="LP4" i="5"/>
  <c r="LO4" i="5"/>
  <c r="LO289" i="5" s="1"/>
  <c r="LN4" i="5"/>
  <c r="LN289" i="5" s="1"/>
  <c r="LM4" i="5"/>
  <c r="LM289" i="5" s="1"/>
  <c r="LL4" i="5"/>
  <c r="LL289" i="5" s="1"/>
  <c r="LK4" i="5"/>
  <c r="LK289" i="5" s="1"/>
  <c r="LJ4" i="5"/>
  <c r="LJ289" i="5" s="1"/>
  <c r="LI4" i="5"/>
  <c r="LH4" i="5"/>
  <c r="LG4" i="5"/>
  <c r="LF4" i="5"/>
  <c r="LE4" i="5"/>
  <c r="LD4" i="5"/>
  <c r="LC4" i="5"/>
  <c r="LB4" i="5"/>
  <c r="LA4" i="5"/>
  <c r="KZ4" i="5"/>
  <c r="KY4" i="5"/>
  <c r="KX4" i="5"/>
  <c r="KW4" i="5"/>
  <c r="KV4" i="5"/>
  <c r="KV289" i="5" s="1"/>
  <c r="KU4" i="5"/>
  <c r="KU289" i="5" s="1"/>
  <c r="KT4" i="5"/>
  <c r="KS4" i="5"/>
  <c r="KR4" i="5"/>
  <c r="KQ4" i="5"/>
  <c r="KP4" i="5"/>
  <c r="KO4" i="5"/>
  <c r="KO289" i="5" s="1"/>
  <c r="KN4" i="5"/>
  <c r="KN289" i="5" s="1"/>
  <c r="KM4" i="5"/>
  <c r="KL4" i="5"/>
  <c r="KK4" i="5"/>
  <c r="KJ4" i="5"/>
  <c r="KI4" i="5"/>
  <c r="KH4" i="5"/>
  <c r="KG4" i="5"/>
  <c r="KF4" i="5"/>
  <c r="KE4" i="5"/>
  <c r="KD4" i="5"/>
  <c r="KC4" i="5"/>
  <c r="KB4" i="5"/>
  <c r="KA4" i="5"/>
  <c r="JZ4" i="5"/>
  <c r="JZ289" i="5" s="1"/>
  <c r="JY4" i="5"/>
  <c r="JY289" i="5" s="1"/>
  <c r="JX4" i="5"/>
  <c r="JW4" i="5"/>
  <c r="JW289" i="5" s="1"/>
  <c r="JV4" i="5"/>
  <c r="JV289" i="5" s="1"/>
  <c r="JU4" i="5"/>
  <c r="JT4" i="5"/>
  <c r="JS4" i="5"/>
  <c r="JR4" i="5"/>
  <c r="JQ4" i="5"/>
  <c r="JP4" i="5"/>
  <c r="JO4" i="5"/>
  <c r="JN4" i="5"/>
  <c r="JM4" i="5"/>
  <c r="JL4" i="5"/>
  <c r="JK4" i="5"/>
  <c r="JJ4" i="5"/>
  <c r="JI4" i="5"/>
  <c r="JH4" i="5"/>
  <c r="JG4" i="5"/>
  <c r="JF4" i="5"/>
  <c r="JE4" i="5"/>
  <c r="JD4" i="5"/>
  <c r="JD289" i="5" s="1"/>
  <c r="JC4" i="5"/>
  <c r="JC289" i="5" s="1"/>
  <c r="JB4" i="5"/>
  <c r="JA4" i="5"/>
  <c r="JA289" i="5" s="1"/>
  <c r="IZ4" i="5"/>
  <c r="IZ289" i="5" s="1"/>
  <c r="IY4" i="5"/>
  <c r="IY289" i="5" s="1"/>
  <c r="IX4" i="5"/>
  <c r="IX289" i="5" s="1"/>
  <c r="IW4" i="5"/>
  <c r="IW289" i="5" s="1"/>
  <c r="IV4" i="5"/>
  <c r="IV289" i="5" s="1"/>
  <c r="IU4" i="5"/>
  <c r="IT4" i="5"/>
  <c r="IS4" i="5"/>
  <c r="IR4" i="5"/>
  <c r="IQ4" i="5"/>
  <c r="IP4" i="5"/>
  <c r="IO4" i="5"/>
  <c r="IN4" i="5"/>
  <c r="IM4" i="5"/>
  <c r="IL4" i="5"/>
  <c r="IK4" i="5"/>
  <c r="IJ4" i="5"/>
  <c r="II4" i="5"/>
  <c r="IH4" i="5"/>
  <c r="IH289" i="5" s="1"/>
  <c r="IG4" i="5"/>
  <c r="IG289" i="5" s="1"/>
  <c r="IF4" i="5"/>
  <c r="IE4" i="5"/>
  <c r="ID4" i="5"/>
  <c r="IC4" i="5"/>
  <c r="IB4" i="5"/>
  <c r="IA4" i="5"/>
  <c r="HZ4" i="5"/>
  <c r="HY4" i="5"/>
  <c r="HX4" i="5"/>
  <c r="HW4" i="5"/>
  <c r="HV4" i="5"/>
  <c r="HU4" i="5"/>
  <c r="HT4" i="5"/>
  <c r="HS4" i="5"/>
  <c r="HR4" i="5"/>
  <c r="HQ4" i="5"/>
  <c r="HP4" i="5"/>
  <c r="HO4" i="5"/>
  <c r="HN4" i="5"/>
  <c r="HM4" i="5"/>
  <c r="HL4" i="5"/>
  <c r="HL289" i="5" s="1"/>
  <c r="HK4" i="5"/>
  <c r="HK289" i="5" s="1"/>
  <c r="HJ4" i="5"/>
  <c r="HI4" i="5"/>
  <c r="HI289" i="5" s="1"/>
  <c r="HH4" i="5"/>
  <c r="HH289" i="5" s="1"/>
  <c r="HG4" i="5"/>
  <c r="HG289" i="5" s="1"/>
  <c r="HF4" i="5"/>
  <c r="HF289" i="5" s="1"/>
  <c r="HE4" i="5"/>
  <c r="HE289" i="5" s="1"/>
  <c r="HD4" i="5"/>
  <c r="HD289" i="5" s="1"/>
  <c r="HC4" i="5"/>
  <c r="HB4" i="5"/>
  <c r="HA4" i="5"/>
  <c r="GZ4" i="5"/>
  <c r="GY4" i="5"/>
  <c r="GX4" i="5"/>
  <c r="GW4" i="5"/>
  <c r="GV4" i="5"/>
  <c r="GU4" i="5"/>
  <c r="GT4" i="5"/>
  <c r="GS4" i="5"/>
  <c r="GR4" i="5"/>
  <c r="GQ4" i="5"/>
  <c r="GP4" i="5"/>
  <c r="GP289" i="5" s="1"/>
  <c r="GO4" i="5"/>
  <c r="GO289" i="5" s="1"/>
  <c r="GN4" i="5"/>
  <c r="GM4" i="5"/>
  <c r="GL4" i="5"/>
  <c r="GK4" i="5"/>
  <c r="GJ4" i="5"/>
  <c r="GJ289" i="5" s="1"/>
  <c r="GI4" i="5"/>
  <c r="GH4" i="5"/>
  <c r="GH289" i="5" s="1"/>
  <c r="GG4" i="5"/>
  <c r="GF4" i="5"/>
  <c r="GE4" i="5"/>
  <c r="GD4" i="5"/>
  <c r="GC4" i="5"/>
  <c r="GB4" i="5"/>
  <c r="GA4" i="5"/>
  <c r="FZ4" i="5"/>
  <c r="FY4" i="5"/>
  <c r="FX4" i="5"/>
  <c r="FW4" i="5"/>
  <c r="FV4" i="5"/>
  <c r="FU4" i="5"/>
  <c r="FT4" i="5"/>
  <c r="FT289" i="5" s="1"/>
  <c r="FS4" i="5"/>
  <c r="FS289" i="5" s="1"/>
  <c r="FR4" i="5"/>
  <c r="FQ4" i="5"/>
  <c r="FQ289" i="5" s="1"/>
  <c r="FP4" i="5"/>
  <c r="FP289" i="5" s="1"/>
  <c r="FO4" i="5"/>
  <c r="FO289" i="5" s="1"/>
  <c r="FN4" i="5"/>
  <c r="FN289" i="5" s="1"/>
  <c r="FM4" i="5"/>
  <c r="FL4" i="5"/>
  <c r="FK4" i="5"/>
  <c r="FJ4" i="5"/>
  <c r="FI4" i="5"/>
  <c r="FH4" i="5"/>
  <c r="FG4" i="5"/>
  <c r="FF4" i="5"/>
  <c r="FE4" i="5"/>
  <c r="FD4" i="5"/>
  <c r="FC4" i="5"/>
  <c r="FB4" i="5"/>
  <c r="FA4" i="5"/>
  <c r="EZ4" i="5"/>
  <c r="EY4" i="5"/>
  <c r="EX4" i="5"/>
  <c r="EX289" i="5" s="1"/>
  <c r="EW4" i="5"/>
  <c r="EW289" i="5" s="1"/>
  <c r="EV4" i="5"/>
  <c r="EU4" i="5"/>
  <c r="ET4" i="5"/>
  <c r="ET289" i="5" s="1"/>
  <c r="ES4" i="5"/>
  <c r="ES289" i="5" s="1"/>
  <c r="ER4" i="5"/>
  <c r="ER289" i="5" s="1"/>
  <c r="EQ4" i="5"/>
  <c r="EQ289" i="5" s="1"/>
  <c r="EP4" i="5"/>
  <c r="EP289" i="5" s="1"/>
  <c r="EO4" i="5"/>
  <c r="EN4" i="5"/>
  <c r="EM4" i="5"/>
  <c r="EL4" i="5"/>
  <c r="EK4" i="5"/>
  <c r="EJ4" i="5"/>
  <c r="EI4" i="5"/>
  <c r="EH4" i="5"/>
  <c r="EG4" i="5"/>
  <c r="EF4" i="5"/>
  <c r="EE4" i="5"/>
  <c r="ED4" i="5"/>
  <c r="EC4" i="5"/>
  <c r="EB4" i="5"/>
  <c r="EB289" i="5" s="1"/>
  <c r="EA4" i="5"/>
  <c r="EA289" i="5" s="1"/>
  <c r="DZ4" i="5"/>
  <c r="DY4" i="5"/>
  <c r="DX4" i="5"/>
  <c r="DW4" i="5"/>
  <c r="DV4" i="5"/>
  <c r="DV289" i="5" s="1"/>
  <c r="DU4" i="5"/>
  <c r="DT4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F289" i="5" s="1"/>
  <c r="DE4" i="5"/>
  <c r="DE289" i="5" s="1"/>
  <c r="DD4" i="5"/>
  <c r="DC4" i="5"/>
  <c r="DC289" i="5" s="1"/>
  <c r="DB4" i="5"/>
  <c r="DB289" i="5" s="1"/>
  <c r="DA4" i="5"/>
  <c r="DA289" i="5" s="1"/>
  <c r="CZ4" i="5"/>
  <c r="CZ289" i="5" s="1"/>
  <c r="CY4" i="5"/>
  <c r="CY289" i="5" s="1"/>
  <c r="CX4" i="5"/>
  <c r="CX289" i="5" s="1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J289" i="5" s="1"/>
  <c r="CI4" i="5"/>
  <c r="CI289" i="5" s="1"/>
  <c r="CH4" i="5"/>
  <c r="CG4" i="5"/>
  <c r="CF4" i="5"/>
  <c r="CE4" i="5"/>
  <c r="CD4" i="5"/>
  <c r="CD289" i="5" s="1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K289" i="5" s="1"/>
  <c r="BJ4" i="5"/>
  <c r="BJ289" i="5" s="1"/>
  <c r="BI4" i="5"/>
  <c r="BI289" i="5" s="1"/>
  <c r="BH4" i="5"/>
  <c r="BH289" i="5" s="1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R289" i="5" s="1"/>
  <c r="AQ4" i="5"/>
  <c r="AP4" i="5"/>
  <c r="AO4" i="5"/>
  <c r="AN4" i="5"/>
  <c r="AM4" i="5"/>
  <c r="AM289" i="5" s="1"/>
  <c r="AL4" i="5"/>
  <c r="AL289" i="5" s="1"/>
  <c r="AK4" i="5"/>
  <c r="AK289" i="5" s="1"/>
  <c r="AJ4" i="5"/>
  <c r="AJ289" i="5" s="1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W289" i="5" s="1"/>
  <c r="V4" i="5"/>
  <c r="V289" i="5" s="1"/>
  <c r="U4" i="5"/>
  <c r="U289" i="5" s="1"/>
  <c r="T4" i="5"/>
  <c r="S4" i="5"/>
  <c r="R4" i="5"/>
  <c r="Q4" i="5"/>
  <c r="P4" i="5"/>
  <c r="P289" i="5" s="1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B289" i="5" s="1"/>
  <c r="MC319" i="3"/>
  <c r="MC320" i="3" s="1"/>
  <c r="MC321" i="3" s="1"/>
  <c r="LW314" i="3" s="1"/>
  <c r="NY318" i="3"/>
  <c r="LP318" i="3"/>
  <c r="LO318" i="3"/>
  <c r="LN318" i="3"/>
  <c r="LM318" i="3"/>
  <c r="LH318" i="3"/>
  <c r="IW318" i="3"/>
  <c r="IM318" i="3"/>
  <c r="IJ318" i="3"/>
  <c r="HE318" i="3"/>
  <c r="EQ318" i="3"/>
  <c r="DP318" i="3"/>
  <c r="DN318" i="3"/>
  <c r="DD318" i="3"/>
  <c r="DC318" i="3"/>
  <c r="LT317" i="3"/>
  <c r="LR317" i="3"/>
  <c r="KH317" i="3"/>
  <c r="JX317" i="3"/>
  <c r="JW317" i="3"/>
  <c r="JV317" i="3"/>
  <c r="JU317" i="3"/>
  <c r="JT317" i="3"/>
  <c r="JS317" i="3"/>
  <c r="JN317" i="3"/>
  <c r="IP317" i="3"/>
  <c r="HK317" i="3"/>
  <c r="HI317" i="3"/>
  <c r="HH317" i="3"/>
  <c r="GR317" i="3"/>
  <c r="GQ317" i="3"/>
  <c r="GP317" i="3"/>
  <c r="GC317" i="3"/>
  <c r="GB317" i="3"/>
  <c r="FT317" i="3"/>
  <c r="FS317" i="3"/>
  <c r="FQ317" i="3"/>
  <c r="EJ317" i="3"/>
  <c r="ED317" i="3"/>
  <c r="DP317" i="3"/>
  <c r="DN317" i="3"/>
  <c r="DC317" i="3"/>
  <c r="BO317" i="3"/>
  <c r="BM317" i="3"/>
  <c r="BL317" i="3"/>
  <c r="BK317" i="3"/>
  <c r="BJ317" i="3"/>
  <c r="BI317" i="3"/>
  <c r="BH317" i="3"/>
  <c r="BG317" i="3"/>
  <c r="BB317" i="3"/>
  <c r="AQ317" i="3"/>
  <c r="AP317" i="3"/>
  <c r="LA316" i="3"/>
  <c r="KE316" i="3"/>
  <c r="KB316" i="3"/>
  <c r="KB318" i="3" s="1"/>
  <c r="JZ316" i="3"/>
  <c r="JZ318" i="3" s="1"/>
  <c r="JX316" i="3"/>
  <c r="JX318" i="3" s="1"/>
  <c r="JW316" i="3"/>
  <c r="IG316" i="3"/>
  <c r="IG318" i="3" s="1"/>
  <c r="HX316" i="3"/>
  <c r="HX318" i="3" s="1"/>
  <c r="HQ316" i="3"/>
  <c r="HQ318" i="3" s="1"/>
  <c r="HN316" i="3"/>
  <c r="FW316" i="3"/>
  <c r="FV316" i="3"/>
  <c r="FU316" i="3"/>
  <c r="FU318" i="3" s="1"/>
  <c r="FT316" i="3"/>
  <c r="FT318" i="3" s="1"/>
  <c r="FE316" i="3"/>
  <c r="FE318" i="3" s="1"/>
  <c r="EZ316" i="3"/>
  <c r="EZ318" i="3" s="1"/>
  <c r="EX316" i="3"/>
  <c r="EX318" i="3" s="1"/>
  <c r="DK316" i="3"/>
  <c r="CO316" i="3"/>
  <c r="CL316" i="3"/>
  <c r="CL318" i="3" s="1"/>
  <c r="BD316" i="3"/>
  <c r="BD318" i="3" s="1"/>
  <c r="AW316" i="3"/>
  <c r="AW318" i="3" s="1"/>
  <c r="AT316" i="3"/>
  <c r="AT318" i="3" s="1"/>
  <c r="AS316" i="3"/>
  <c r="AS318" i="3" s="1"/>
  <c r="AR316" i="3"/>
  <c r="AR318" i="3" s="1"/>
  <c r="AK316" i="3"/>
  <c r="AK318" i="3" s="1"/>
  <c r="LV315" i="3"/>
  <c r="LU315" i="3"/>
  <c r="LT315" i="3"/>
  <c r="LS315" i="3"/>
  <c r="LR315" i="3"/>
  <c r="LQ315" i="3"/>
  <c r="LP315" i="3"/>
  <c r="LO315" i="3"/>
  <c r="LN315" i="3"/>
  <c r="LM315" i="3"/>
  <c r="LL315" i="3"/>
  <c r="LK315" i="3"/>
  <c r="LJ315" i="3"/>
  <c r="LI315" i="3"/>
  <c r="LH315" i="3"/>
  <c r="LG315" i="3"/>
  <c r="LF315" i="3"/>
  <c r="LE315" i="3"/>
  <c r="LD315" i="3"/>
  <c r="LC315" i="3"/>
  <c r="LB315" i="3"/>
  <c r="LA315" i="3"/>
  <c r="KZ315" i="3"/>
  <c r="KY315" i="3"/>
  <c r="KX315" i="3"/>
  <c r="KW315" i="3"/>
  <c r="KV315" i="3"/>
  <c r="KU315" i="3"/>
  <c r="KT315" i="3"/>
  <c r="KS315" i="3"/>
  <c r="KR315" i="3"/>
  <c r="KQ315" i="3"/>
  <c r="KP315" i="3"/>
  <c r="KO315" i="3"/>
  <c r="KN315" i="3"/>
  <c r="KM315" i="3"/>
  <c r="KL315" i="3"/>
  <c r="KK315" i="3"/>
  <c r="KJ315" i="3"/>
  <c r="KI315" i="3"/>
  <c r="KH315" i="3"/>
  <c r="KG315" i="3"/>
  <c r="KF315" i="3"/>
  <c r="KE315" i="3"/>
  <c r="KD315" i="3"/>
  <c r="KC315" i="3"/>
  <c r="KB315" i="3"/>
  <c r="KA315" i="3"/>
  <c r="JZ315" i="3"/>
  <c r="JY315" i="3"/>
  <c r="JX315" i="3"/>
  <c r="JW315" i="3"/>
  <c r="JV315" i="3"/>
  <c r="JU315" i="3"/>
  <c r="JT315" i="3"/>
  <c r="JS315" i="3"/>
  <c r="JR315" i="3"/>
  <c r="JQ315" i="3"/>
  <c r="JP315" i="3"/>
  <c r="JO315" i="3"/>
  <c r="JN315" i="3"/>
  <c r="JM315" i="3"/>
  <c r="JL315" i="3"/>
  <c r="JK315" i="3"/>
  <c r="JJ315" i="3"/>
  <c r="JI315" i="3"/>
  <c r="JH315" i="3"/>
  <c r="JG315" i="3"/>
  <c r="JF315" i="3"/>
  <c r="JE315" i="3"/>
  <c r="JD315" i="3"/>
  <c r="JC315" i="3"/>
  <c r="JB315" i="3"/>
  <c r="JA315" i="3"/>
  <c r="IZ315" i="3"/>
  <c r="IY315" i="3"/>
  <c r="IX315" i="3"/>
  <c r="IW315" i="3"/>
  <c r="IV315" i="3"/>
  <c r="IU315" i="3"/>
  <c r="IT315" i="3"/>
  <c r="IS315" i="3"/>
  <c r="IR315" i="3"/>
  <c r="IQ315" i="3"/>
  <c r="IP315" i="3"/>
  <c r="IO315" i="3"/>
  <c r="IN315" i="3"/>
  <c r="IM315" i="3"/>
  <c r="IL315" i="3"/>
  <c r="IK315" i="3"/>
  <c r="IJ315" i="3"/>
  <c r="II315" i="3"/>
  <c r="IH315" i="3"/>
  <c r="IG315" i="3"/>
  <c r="IF315" i="3"/>
  <c r="IE315" i="3"/>
  <c r="ID315" i="3"/>
  <c r="IC315" i="3"/>
  <c r="IB315" i="3"/>
  <c r="IA315" i="3"/>
  <c r="HZ315" i="3"/>
  <c r="HY315" i="3"/>
  <c r="HX315" i="3"/>
  <c r="HW315" i="3"/>
  <c r="HV315" i="3"/>
  <c r="HU315" i="3"/>
  <c r="HT315" i="3"/>
  <c r="HS315" i="3"/>
  <c r="HR315" i="3"/>
  <c r="HQ315" i="3"/>
  <c r="HP315" i="3"/>
  <c r="HO315" i="3"/>
  <c r="HN315" i="3"/>
  <c r="HM315" i="3"/>
  <c r="HL315" i="3"/>
  <c r="HK315" i="3"/>
  <c r="HJ315" i="3"/>
  <c r="HI315" i="3"/>
  <c r="HH315" i="3"/>
  <c r="HG315" i="3"/>
  <c r="HF315" i="3"/>
  <c r="HE315" i="3"/>
  <c r="HD315" i="3"/>
  <c r="HC315" i="3"/>
  <c r="HB315" i="3"/>
  <c r="HA315" i="3"/>
  <c r="GZ315" i="3"/>
  <c r="GY315" i="3"/>
  <c r="GX315" i="3"/>
  <c r="GW315" i="3"/>
  <c r="GV315" i="3"/>
  <c r="GU315" i="3"/>
  <c r="GT315" i="3"/>
  <c r="GS315" i="3"/>
  <c r="GR315" i="3"/>
  <c r="GQ315" i="3"/>
  <c r="GP315" i="3"/>
  <c r="GO315" i="3"/>
  <c r="GN315" i="3"/>
  <c r="GM315" i="3"/>
  <c r="GL315" i="3"/>
  <c r="GK315" i="3"/>
  <c r="GJ315" i="3"/>
  <c r="GI315" i="3"/>
  <c r="GH315" i="3"/>
  <c r="GG315" i="3"/>
  <c r="GF315" i="3"/>
  <c r="GE315" i="3"/>
  <c r="GD315" i="3"/>
  <c r="GC315" i="3"/>
  <c r="GB315" i="3"/>
  <c r="GA315" i="3"/>
  <c r="FZ315" i="3"/>
  <c r="FY315" i="3"/>
  <c r="FX315" i="3"/>
  <c r="FW315" i="3"/>
  <c r="FV315" i="3"/>
  <c r="FU315" i="3"/>
  <c r="FT315" i="3"/>
  <c r="FS315" i="3"/>
  <c r="FR315" i="3"/>
  <c r="FQ315" i="3"/>
  <c r="FP315" i="3"/>
  <c r="FO315" i="3"/>
  <c r="FN315" i="3"/>
  <c r="FM315" i="3"/>
  <c r="FL315" i="3"/>
  <c r="FK315" i="3"/>
  <c r="FJ315" i="3"/>
  <c r="FI315" i="3"/>
  <c r="FH315" i="3"/>
  <c r="FG315" i="3"/>
  <c r="FF315" i="3"/>
  <c r="FE315" i="3"/>
  <c r="FD315" i="3"/>
  <c r="FC315" i="3"/>
  <c r="FB315" i="3"/>
  <c r="FA315" i="3"/>
  <c r="EZ315" i="3"/>
  <c r="EY315" i="3"/>
  <c r="EX315" i="3"/>
  <c r="EW315" i="3"/>
  <c r="EV315" i="3"/>
  <c r="EU315" i="3"/>
  <c r="ET315" i="3"/>
  <c r="ES315" i="3"/>
  <c r="ER315" i="3"/>
  <c r="EQ315" i="3"/>
  <c r="EP315" i="3"/>
  <c r="EO315" i="3"/>
  <c r="EN315" i="3"/>
  <c r="EM315" i="3"/>
  <c r="EL315" i="3"/>
  <c r="EK315" i="3"/>
  <c r="EJ315" i="3"/>
  <c r="EI315" i="3"/>
  <c r="EH315" i="3"/>
  <c r="EG315" i="3"/>
  <c r="EF315" i="3"/>
  <c r="EE315" i="3"/>
  <c r="ED315" i="3"/>
  <c r="EC315" i="3"/>
  <c r="EB315" i="3"/>
  <c r="EA315" i="3"/>
  <c r="DZ315" i="3"/>
  <c r="DY315" i="3"/>
  <c r="DX315" i="3"/>
  <c r="DW315" i="3"/>
  <c r="DV315" i="3"/>
  <c r="DU315" i="3"/>
  <c r="DT315" i="3"/>
  <c r="DS315" i="3"/>
  <c r="DR315" i="3"/>
  <c r="DQ315" i="3"/>
  <c r="DP315" i="3"/>
  <c r="DO315" i="3"/>
  <c r="DN315" i="3"/>
  <c r="DM315" i="3"/>
  <c r="DL315" i="3"/>
  <c r="DK315" i="3"/>
  <c r="DJ315" i="3"/>
  <c r="DI315" i="3"/>
  <c r="DH315" i="3"/>
  <c r="DG315" i="3"/>
  <c r="DF315" i="3"/>
  <c r="DE315" i="3"/>
  <c r="DD315" i="3"/>
  <c r="DC315" i="3"/>
  <c r="DB315" i="3"/>
  <c r="DA315" i="3"/>
  <c r="CZ315" i="3"/>
  <c r="CY315" i="3"/>
  <c r="CX315" i="3"/>
  <c r="CW315" i="3"/>
  <c r="CV315" i="3"/>
  <c r="CU315" i="3"/>
  <c r="CT315" i="3"/>
  <c r="CS315" i="3"/>
  <c r="CR315" i="3"/>
  <c r="CQ315" i="3"/>
  <c r="CP315" i="3"/>
  <c r="CO315" i="3"/>
  <c r="CN315" i="3"/>
  <c r="CM315" i="3"/>
  <c r="CL315" i="3"/>
  <c r="CK315" i="3"/>
  <c r="CJ315" i="3"/>
  <c r="CI315" i="3"/>
  <c r="CH315" i="3"/>
  <c r="CG315" i="3"/>
  <c r="CF315" i="3"/>
  <c r="CE315" i="3"/>
  <c r="CD315" i="3"/>
  <c r="CC315" i="3"/>
  <c r="CB315" i="3"/>
  <c r="CA315" i="3"/>
  <c r="BZ315" i="3"/>
  <c r="BY315" i="3"/>
  <c r="BX315" i="3"/>
  <c r="BW315" i="3"/>
  <c r="BV315" i="3"/>
  <c r="BU315" i="3"/>
  <c r="BT315" i="3"/>
  <c r="BS315" i="3"/>
  <c r="BR315" i="3"/>
  <c r="BQ315" i="3"/>
  <c r="BP315" i="3"/>
  <c r="BO315" i="3"/>
  <c r="BN315" i="3"/>
  <c r="BM315" i="3"/>
  <c r="BL315" i="3"/>
  <c r="BK315" i="3"/>
  <c r="BJ315" i="3"/>
  <c r="BI315" i="3"/>
  <c r="BH315" i="3"/>
  <c r="BG315" i="3"/>
  <c r="BF315" i="3"/>
  <c r="BE315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J316" i="3" s="1"/>
  <c r="AJ318" i="3" s="1"/>
  <c r="AI315" i="3"/>
  <c r="LN314" i="3"/>
  <c r="LN316" i="3" s="1"/>
  <c r="LM314" i="3"/>
  <c r="LM316" i="3" s="1"/>
  <c r="LK314" i="3"/>
  <c r="LK316" i="3" s="1"/>
  <c r="LK318" i="3" s="1"/>
  <c r="LJ314" i="3"/>
  <c r="LI314" i="3"/>
  <c r="LI316" i="3" s="1"/>
  <c r="LI318" i="3" s="1"/>
  <c r="LH314" i="3"/>
  <c r="LH316" i="3" s="1"/>
  <c r="JY314" i="3"/>
  <c r="JY316" i="3" s="1"/>
  <c r="JY318" i="3" s="1"/>
  <c r="JW314" i="3"/>
  <c r="JA314" i="3"/>
  <c r="JA316" i="3" s="1"/>
  <c r="IY314" i="3"/>
  <c r="IY316" i="3" s="1"/>
  <c r="IY318" i="3" s="1"/>
  <c r="HI314" i="3"/>
  <c r="HI316" i="3" s="1"/>
  <c r="HI318" i="3" s="1"/>
  <c r="HG314" i="3"/>
  <c r="HG316" i="3" s="1"/>
  <c r="HG318" i="3" s="1"/>
  <c r="HD314" i="3"/>
  <c r="HC314" i="3"/>
  <c r="HC316" i="3" s="1"/>
  <c r="HC318" i="3" s="1"/>
  <c r="HB314" i="3"/>
  <c r="HB316" i="3" s="1"/>
  <c r="HB318" i="3" s="1"/>
  <c r="HA314" i="3"/>
  <c r="HA316" i="3" s="1"/>
  <c r="HA318" i="3" s="1"/>
  <c r="GP314" i="3"/>
  <c r="GP316" i="3" s="1"/>
  <c r="GP318" i="3" s="1"/>
  <c r="GO314" i="3"/>
  <c r="GO316" i="3" s="1"/>
  <c r="GO318" i="3" s="1"/>
  <c r="GJ314" i="3"/>
  <c r="GJ316" i="3" s="1"/>
  <c r="GJ318" i="3" s="1"/>
  <c r="GI314" i="3"/>
  <c r="GI316" i="3" s="1"/>
  <c r="GI318" i="3" s="1"/>
  <c r="EU314" i="3"/>
  <c r="EU316" i="3" s="1"/>
  <c r="EU318" i="3" s="1"/>
  <c r="ES314" i="3"/>
  <c r="ES316" i="3" s="1"/>
  <c r="ES318" i="3" s="1"/>
  <c r="EQ314" i="3"/>
  <c r="EQ316" i="3" s="1"/>
  <c r="DW314" i="3"/>
  <c r="DW316" i="3" s="1"/>
  <c r="DW318" i="3" s="1"/>
  <c r="DU314" i="3"/>
  <c r="DU316" i="3" s="1"/>
  <c r="DU318" i="3" s="1"/>
  <c r="CR314" i="3"/>
  <c r="CR316" i="3" s="1"/>
  <c r="CR318" i="3" s="1"/>
  <c r="CE314" i="3"/>
  <c r="CE316" i="3" s="1"/>
  <c r="CE318" i="3" s="1"/>
  <c r="CC314" i="3"/>
  <c r="CC316" i="3" s="1"/>
  <c r="CC318" i="3" s="1"/>
  <c r="BF314" i="3"/>
  <c r="MC314" i="3"/>
  <c r="MC315" i="3" s="1"/>
  <c r="MC316" i="3" s="1"/>
  <c r="LW315" i="3" s="1"/>
  <c r="LX315" i="3" s="1"/>
  <c r="LY315" i="3" s="1"/>
  <c r="PB309" i="3"/>
  <c r="OY309" i="3"/>
  <c r="OX309" i="3"/>
  <c r="OW309" i="3"/>
  <c r="OS309" i="3"/>
  <c r="OR309" i="3"/>
  <c r="OQ309" i="3"/>
  <c r="OO309" i="3"/>
  <c r="ON309" i="3"/>
  <c r="OL309" i="3"/>
  <c r="OK309" i="3"/>
  <c r="NJ309" i="3"/>
  <c r="NE309" i="3"/>
  <c r="MP309" i="3"/>
  <c r="MO309" i="3"/>
  <c r="MN309" i="3"/>
  <c r="MA309" i="3"/>
  <c r="LZ309" i="3"/>
  <c r="LQ309" i="3"/>
  <c r="LP309" i="3"/>
  <c r="LO309" i="3"/>
  <c r="LN309" i="3"/>
  <c r="LM309" i="3"/>
  <c r="LI309" i="3"/>
  <c r="LC309" i="3"/>
  <c r="LB309" i="3"/>
  <c r="AI309" i="3"/>
  <c r="PB308" i="3"/>
  <c r="PA308" i="3"/>
  <c r="OZ308" i="3"/>
  <c r="OY308" i="3"/>
  <c r="OY291" i="3" s="1"/>
  <c r="OX308" i="3"/>
  <c r="OX291" i="3" s="1"/>
  <c r="OW308" i="3"/>
  <c r="OW291" i="3" s="1"/>
  <c r="OV308" i="3"/>
  <c r="OU308" i="3"/>
  <c r="OT308" i="3"/>
  <c r="OS308" i="3"/>
  <c r="OR308" i="3"/>
  <c r="OR292" i="3" s="1"/>
  <c r="OQ308" i="3"/>
  <c r="OQ292" i="3" s="1"/>
  <c r="OP308" i="3"/>
  <c r="OO308" i="3"/>
  <c r="OO292" i="3" s="1"/>
  <c r="ON308" i="3"/>
  <c r="OM308" i="3"/>
  <c r="OL308" i="3"/>
  <c r="OL291" i="3" s="1"/>
  <c r="OK308" i="3"/>
  <c r="OJ308" i="3"/>
  <c r="OI308" i="3"/>
  <c r="OH308" i="3"/>
  <c r="OG308" i="3"/>
  <c r="OF308" i="3"/>
  <c r="OE308" i="3"/>
  <c r="OD308" i="3"/>
  <c r="OC308" i="3"/>
  <c r="OC291" i="3" s="1"/>
  <c r="OB308" i="3"/>
  <c r="OB291" i="3" s="1"/>
  <c r="OA308" i="3"/>
  <c r="OA291" i="3" s="1"/>
  <c r="NZ308" i="3"/>
  <c r="NY308" i="3"/>
  <c r="NX308" i="3"/>
  <c r="NW308" i="3"/>
  <c r="NV308" i="3"/>
  <c r="NV292" i="3" s="1"/>
  <c r="AE22" i="2" s="1"/>
  <c r="NU308" i="3"/>
  <c r="NT308" i="3"/>
  <c r="NS308" i="3"/>
  <c r="NR308" i="3"/>
  <c r="NQ308" i="3"/>
  <c r="NP308" i="3"/>
  <c r="NO308" i="3"/>
  <c r="NN308" i="3"/>
  <c r="NM308" i="3"/>
  <c r="NL308" i="3"/>
  <c r="NK308" i="3"/>
  <c r="NJ308" i="3"/>
  <c r="NI308" i="3"/>
  <c r="NH308" i="3"/>
  <c r="NG308" i="3"/>
  <c r="NF308" i="3"/>
  <c r="NE308" i="3"/>
  <c r="NE291" i="3" s="1"/>
  <c r="ND308" i="3"/>
  <c r="NC308" i="3"/>
  <c r="NB308" i="3"/>
  <c r="NA308" i="3"/>
  <c r="MZ308" i="3"/>
  <c r="MZ292" i="3" s="1"/>
  <c r="MY308" i="3"/>
  <c r="MX308" i="3"/>
  <c r="MW308" i="3"/>
  <c r="MV308" i="3"/>
  <c r="MU308" i="3"/>
  <c r="MT308" i="3"/>
  <c r="MS308" i="3"/>
  <c r="MS292" i="3" s="1"/>
  <c r="MR308" i="3"/>
  <c r="MR309" i="3" s="1"/>
  <c r="MQ308" i="3"/>
  <c r="MQ309" i="3" s="1"/>
  <c r="MP308" i="3"/>
  <c r="MP292" i="3" s="1"/>
  <c r="MO308" i="3"/>
  <c r="MN308" i="3"/>
  <c r="MM308" i="3"/>
  <c r="ML308" i="3"/>
  <c r="MK308" i="3"/>
  <c r="MJ308" i="3"/>
  <c r="MI308" i="3"/>
  <c r="MH308" i="3"/>
  <c r="MG308" i="3"/>
  <c r="MF308" i="3"/>
  <c r="ME308" i="3"/>
  <c r="MD308" i="3"/>
  <c r="MD292" i="3" s="1"/>
  <c r="MC308" i="3"/>
  <c r="MB308" i="3"/>
  <c r="MB292" i="3" s="1"/>
  <c r="MA308" i="3"/>
  <c r="LZ308" i="3"/>
  <c r="LY308" i="3"/>
  <c r="LX308" i="3"/>
  <c r="LW308" i="3"/>
  <c r="LV308" i="3"/>
  <c r="LU308" i="3"/>
  <c r="LT308" i="3"/>
  <c r="LT309" i="3" s="1"/>
  <c r="LS308" i="3"/>
  <c r="LR308" i="3"/>
  <c r="LQ308" i="3"/>
  <c r="LQ292" i="3" s="1"/>
  <c r="LP308" i="3"/>
  <c r="LP292" i="3" s="1"/>
  <c r="LO308" i="3"/>
  <c r="LN308" i="3"/>
  <c r="LK308" i="3"/>
  <c r="LJ308" i="3"/>
  <c r="LI308" i="3"/>
  <c r="LH308" i="3"/>
  <c r="LG308" i="3"/>
  <c r="LF308" i="3"/>
  <c r="LF309" i="3" s="1"/>
  <c r="LE308" i="3"/>
  <c r="LD308" i="3"/>
  <c r="LD309" i="3" s="1"/>
  <c r="LC308" i="3"/>
  <c r="LB308" i="3"/>
  <c r="LA308" i="3"/>
  <c r="LA309" i="3" s="1"/>
  <c r="KZ308" i="3"/>
  <c r="KZ309" i="3" s="1"/>
  <c r="KY308" i="3"/>
  <c r="KX308" i="3"/>
  <c r="KW308" i="3"/>
  <c r="KV308" i="3"/>
  <c r="KU308" i="3"/>
  <c r="KT308" i="3"/>
  <c r="KS308" i="3"/>
  <c r="KR308" i="3"/>
  <c r="KQ308" i="3"/>
  <c r="KP308" i="3"/>
  <c r="KO308" i="3"/>
  <c r="KN308" i="3"/>
  <c r="KM308" i="3"/>
  <c r="KL308" i="3"/>
  <c r="KK308" i="3"/>
  <c r="KJ308" i="3"/>
  <c r="KI308" i="3"/>
  <c r="KH308" i="3"/>
  <c r="KG308" i="3"/>
  <c r="KF308" i="3"/>
  <c r="KE308" i="3"/>
  <c r="KD308" i="3"/>
  <c r="KC308" i="3"/>
  <c r="KB308" i="3"/>
  <c r="KA308" i="3"/>
  <c r="JZ308" i="3"/>
  <c r="JY308" i="3"/>
  <c r="JX308" i="3"/>
  <c r="JW308" i="3"/>
  <c r="JV308" i="3"/>
  <c r="JU308" i="3"/>
  <c r="JT308" i="3"/>
  <c r="JS308" i="3"/>
  <c r="JR308" i="3"/>
  <c r="JQ308" i="3"/>
  <c r="JP308" i="3"/>
  <c r="JO308" i="3"/>
  <c r="JN308" i="3"/>
  <c r="JM308" i="3"/>
  <c r="JL308" i="3"/>
  <c r="JK308" i="3"/>
  <c r="JJ308" i="3"/>
  <c r="JI308" i="3"/>
  <c r="JH308" i="3"/>
  <c r="JG308" i="3"/>
  <c r="JF308" i="3"/>
  <c r="JE308" i="3"/>
  <c r="JD308" i="3"/>
  <c r="JC308" i="3"/>
  <c r="JB308" i="3"/>
  <c r="JA308" i="3"/>
  <c r="IZ308" i="3"/>
  <c r="IY308" i="3"/>
  <c r="IX308" i="3"/>
  <c r="IW308" i="3"/>
  <c r="IV308" i="3"/>
  <c r="IU308" i="3"/>
  <c r="IT308" i="3"/>
  <c r="IS308" i="3"/>
  <c r="IR308" i="3"/>
  <c r="IQ308" i="3"/>
  <c r="IP308" i="3"/>
  <c r="IO308" i="3"/>
  <c r="IN308" i="3"/>
  <c r="IM308" i="3"/>
  <c r="IL308" i="3"/>
  <c r="IK308" i="3"/>
  <c r="IJ308" i="3"/>
  <c r="II308" i="3"/>
  <c r="IH308" i="3"/>
  <c r="IG308" i="3"/>
  <c r="IF308" i="3"/>
  <c r="IE308" i="3"/>
  <c r="ID308" i="3"/>
  <c r="IC308" i="3"/>
  <c r="IB308" i="3"/>
  <c r="IA308" i="3"/>
  <c r="HZ308" i="3"/>
  <c r="HY308" i="3"/>
  <c r="HX308" i="3"/>
  <c r="HW308" i="3"/>
  <c r="HV308" i="3"/>
  <c r="HU308" i="3"/>
  <c r="HT308" i="3"/>
  <c r="HS308" i="3"/>
  <c r="HR308" i="3"/>
  <c r="HQ308" i="3"/>
  <c r="HP308" i="3"/>
  <c r="HO308" i="3"/>
  <c r="HN308" i="3"/>
  <c r="HM308" i="3"/>
  <c r="HL308" i="3"/>
  <c r="HK308" i="3"/>
  <c r="HJ308" i="3"/>
  <c r="HI308" i="3"/>
  <c r="HH308" i="3"/>
  <c r="HG308" i="3"/>
  <c r="HF308" i="3"/>
  <c r="HE308" i="3"/>
  <c r="HD308" i="3"/>
  <c r="HC308" i="3"/>
  <c r="HB308" i="3"/>
  <c r="HA308" i="3"/>
  <c r="GZ308" i="3"/>
  <c r="GY308" i="3"/>
  <c r="GX308" i="3"/>
  <c r="GW308" i="3"/>
  <c r="GV308" i="3"/>
  <c r="GU308" i="3"/>
  <c r="GT308" i="3"/>
  <c r="GS308" i="3"/>
  <c r="GR308" i="3"/>
  <c r="GQ308" i="3"/>
  <c r="GP308" i="3"/>
  <c r="GO308" i="3"/>
  <c r="GN308" i="3"/>
  <c r="GM308" i="3"/>
  <c r="GL308" i="3"/>
  <c r="GK308" i="3"/>
  <c r="GJ308" i="3"/>
  <c r="GI308" i="3"/>
  <c r="GH308" i="3"/>
  <c r="GG308" i="3"/>
  <c r="GF308" i="3"/>
  <c r="GE308" i="3"/>
  <c r="GD308" i="3"/>
  <c r="GC308" i="3"/>
  <c r="GB308" i="3"/>
  <c r="GA308" i="3"/>
  <c r="FZ308" i="3"/>
  <c r="FY308" i="3"/>
  <c r="FX308" i="3"/>
  <c r="FW308" i="3"/>
  <c r="FV308" i="3"/>
  <c r="FU308" i="3"/>
  <c r="FT308" i="3"/>
  <c r="FS308" i="3"/>
  <c r="FR308" i="3"/>
  <c r="FQ308" i="3"/>
  <c r="FP308" i="3"/>
  <c r="FO308" i="3"/>
  <c r="FN308" i="3"/>
  <c r="FM308" i="3"/>
  <c r="FL308" i="3"/>
  <c r="FK308" i="3"/>
  <c r="FJ308" i="3"/>
  <c r="FI308" i="3"/>
  <c r="FH308" i="3"/>
  <c r="FG308" i="3"/>
  <c r="FF308" i="3"/>
  <c r="FE308" i="3"/>
  <c r="FD308" i="3"/>
  <c r="FC308" i="3"/>
  <c r="FB308" i="3"/>
  <c r="FA308" i="3"/>
  <c r="EZ308" i="3"/>
  <c r="EY308" i="3"/>
  <c r="EX308" i="3"/>
  <c r="EW308" i="3"/>
  <c r="EV308" i="3"/>
  <c r="EU308" i="3"/>
  <c r="ET308" i="3"/>
  <c r="ES308" i="3"/>
  <c r="ER308" i="3"/>
  <c r="EQ308" i="3"/>
  <c r="EP308" i="3"/>
  <c r="EO308" i="3"/>
  <c r="EN308" i="3"/>
  <c r="EM308" i="3"/>
  <c r="EL308" i="3"/>
  <c r="EK308" i="3"/>
  <c r="EJ308" i="3"/>
  <c r="EI308" i="3"/>
  <c r="EH308" i="3"/>
  <c r="EG308" i="3"/>
  <c r="EF308" i="3"/>
  <c r="EE308" i="3"/>
  <c r="ED308" i="3"/>
  <c r="EC308" i="3"/>
  <c r="EB308" i="3"/>
  <c r="EA308" i="3"/>
  <c r="DZ308" i="3"/>
  <c r="DY308" i="3"/>
  <c r="DX308" i="3"/>
  <c r="DW308" i="3"/>
  <c r="DV308" i="3"/>
  <c r="DU308" i="3"/>
  <c r="DT308" i="3"/>
  <c r="DS308" i="3"/>
  <c r="DR308" i="3"/>
  <c r="DQ308" i="3"/>
  <c r="DP308" i="3"/>
  <c r="DO308" i="3"/>
  <c r="DN308" i="3"/>
  <c r="DM308" i="3"/>
  <c r="DL308" i="3"/>
  <c r="DK308" i="3"/>
  <c r="DJ308" i="3"/>
  <c r="DI308" i="3"/>
  <c r="DH308" i="3"/>
  <c r="DG308" i="3"/>
  <c r="DF308" i="3"/>
  <c r="DE308" i="3"/>
  <c r="DD308" i="3"/>
  <c r="DC308" i="3"/>
  <c r="DB308" i="3"/>
  <c r="DA308" i="3"/>
  <c r="CZ308" i="3"/>
  <c r="CY308" i="3"/>
  <c r="CX308" i="3"/>
  <c r="CW308" i="3"/>
  <c r="CV308" i="3"/>
  <c r="CU308" i="3"/>
  <c r="CT308" i="3"/>
  <c r="CS308" i="3"/>
  <c r="CR308" i="3"/>
  <c r="CQ308" i="3"/>
  <c r="CP308" i="3"/>
  <c r="CO308" i="3"/>
  <c r="CN308" i="3"/>
  <c r="CM308" i="3"/>
  <c r="CL308" i="3"/>
  <c r="CK308" i="3"/>
  <c r="CJ308" i="3"/>
  <c r="CI308" i="3"/>
  <c r="CH308" i="3"/>
  <c r="CG308" i="3"/>
  <c r="CF308" i="3"/>
  <c r="CE308" i="3"/>
  <c r="CD308" i="3"/>
  <c r="CC308" i="3"/>
  <c r="CB308" i="3"/>
  <c r="CA308" i="3"/>
  <c r="BZ308" i="3"/>
  <c r="BY308" i="3"/>
  <c r="BX308" i="3"/>
  <c r="BW308" i="3"/>
  <c r="BV308" i="3"/>
  <c r="BU308" i="3"/>
  <c r="BT308" i="3"/>
  <c r="BS308" i="3"/>
  <c r="BR308" i="3"/>
  <c r="BQ308" i="3"/>
  <c r="BP308" i="3"/>
  <c r="BO308" i="3"/>
  <c r="BN308" i="3"/>
  <c r="BM308" i="3"/>
  <c r="BL308" i="3"/>
  <c r="BK308" i="3"/>
  <c r="BJ308" i="3"/>
  <c r="BI308" i="3"/>
  <c r="BH308" i="3"/>
  <c r="BG308" i="3"/>
  <c r="BF308" i="3"/>
  <c r="BE308" i="3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X308" i="3"/>
  <c r="X309" i="3" s="1"/>
  <c r="T308" i="3"/>
  <c r="T309" i="3" s="1"/>
  <c r="Q308" i="3"/>
  <c r="P308" i="3"/>
  <c r="O308" i="3"/>
  <c r="O309" i="3" s="1"/>
  <c r="PB307" i="3"/>
  <c r="PA307" i="3"/>
  <c r="PA309" i="3" s="1"/>
  <c r="OZ307" i="3"/>
  <c r="OY307" i="3"/>
  <c r="OX307" i="3"/>
  <c r="OW307" i="3"/>
  <c r="OV307" i="3"/>
  <c r="OU307" i="3"/>
  <c r="OT307" i="3"/>
  <c r="OS307" i="3"/>
  <c r="OR307" i="3"/>
  <c r="OQ307" i="3"/>
  <c r="OP307" i="3"/>
  <c r="OO307" i="3"/>
  <c r="ON307" i="3"/>
  <c r="OJ307" i="3"/>
  <c r="OI307" i="3"/>
  <c r="OH307" i="3"/>
  <c r="OG307" i="3"/>
  <c r="OG309" i="3" s="1"/>
  <c r="NZ307" i="3"/>
  <c r="NY307" i="3"/>
  <c r="NU307" i="3"/>
  <c r="NT307" i="3"/>
  <c r="NM307" i="3"/>
  <c r="NL307" i="3"/>
  <c r="NK307" i="3"/>
  <c r="NK309" i="3" s="1"/>
  <c r="NJ307" i="3"/>
  <c r="MY307" i="3"/>
  <c r="MX307" i="3"/>
  <c r="MS307" i="3"/>
  <c r="MN307" i="3"/>
  <c r="MN291" i="3" s="1"/>
  <c r="MM307" i="3"/>
  <c r="MM291" i="3" s="1"/>
  <c r="ML307" i="3"/>
  <c r="ML291" i="3" s="1"/>
  <c r="MK307" i="3"/>
  <c r="MH307" i="3"/>
  <c r="MH291" i="3" s="1"/>
  <c r="MG307" i="3"/>
  <c r="MG291" i="3" s="1"/>
  <c r="LW307" i="3"/>
  <c r="LV307" i="3"/>
  <c r="LU307" i="3"/>
  <c r="LP307" i="3"/>
  <c r="LO291" i="3"/>
  <c r="LL309" i="3"/>
  <c r="LH291" i="3"/>
  <c r="LG291" i="3"/>
  <c r="LF291" i="3"/>
  <c r="LD291" i="3"/>
  <c r="KS291" i="3"/>
  <c r="KP291" i="3"/>
  <c r="KL291" i="3"/>
  <c r="KJ291" i="3"/>
  <c r="KI291" i="3"/>
  <c r="KH291" i="3"/>
  <c r="JW291" i="3"/>
  <c r="JT291" i="3"/>
  <c r="JS291" i="3"/>
  <c r="JR291" i="3"/>
  <c r="JL291" i="3"/>
  <c r="JB291" i="3"/>
  <c r="JA291" i="3"/>
  <c r="IW291" i="3"/>
  <c r="IU291" i="3"/>
  <c r="IR291" i="3"/>
  <c r="IF291" i="3"/>
  <c r="IE291" i="3"/>
  <c r="HZ291" i="3"/>
  <c r="HW291" i="3"/>
  <c r="HV291" i="3"/>
  <c r="HT291" i="3"/>
  <c r="HI291" i="3"/>
  <c r="HC291" i="3"/>
  <c r="GY291" i="3"/>
  <c r="GX291" i="3"/>
  <c r="GM291" i="3"/>
  <c r="GF291" i="3"/>
  <c r="GD291" i="3"/>
  <c r="GB291" i="3"/>
  <c r="FQ291" i="3"/>
  <c r="FK291" i="3"/>
  <c r="FI291" i="3"/>
  <c r="FH291" i="3"/>
  <c r="FF291" i="3"/>
  <c r="EV291" i="3"/>
  <c r="EU291" i="3"/>
  <c r="EN291" i="3"/>
  <c r="EL291" i="3"/>
  <c r="EK291" i="3"/>
  <c r="EJ291" i="3"/>
  <c r="DY291" i="3"/>
  <c r="DP291" i="3"/>
  <c r="DO291" i="3"/>
  <c r="DN291" i="3"/>
  <c r="DC291" i="3"/>
  <c r="CY291" i="3"/>
  <c r="CR291" i="3"/>
  <c r="CH291" i="3"/>
  <c r="CG291" i="3"/>
  <c r="CA291" i="3"/>
  <c r="BL291" i="3"/>
  <c r="BK291" i="3"/>
  <c r="BD291" i="3"/>
  <c r="AP291" i="3"/>
  <c r="AO291" i="3"/>
  <c r="B307" i="3"/>
  <c r="OM306" i="3"/>
  <c r="OM307" i="3" s="1"/>
  <c r="OM309" i="3" s="1"/>
  <c r="OL306" i="3"/>
  <c r="OL307" i="3" s="1"/>
  <c r="OK306" i="3"/>
  <c r="OK307" i="3" s="1"/>
  <c r="OJ306" i="3"/>
  <c r="OI306" i="3"/>
  <c r="OH306" i="3"/>
  <c r="OG306" i="3"/>
  <c r="OF306" i="3"/>
  <c r="OF307" i="3" s="1"/>
  <c r="OF309" i="3" s="1"/>
  <c r="OE306" i="3"/>
  <c r="OE307" i="3" s="1"/>
  <c r="OD306" i="3"/>
  <c r="OD307" i="3" s="1"/>
  <c r="OC306" i="3"/>
  <c r="OC307" i="3" s="1"/>
  <c r="OC309" i="3" s="1"/>
  <c r="OB306" i="3"/>
  <c r="OB307" i="3" s="1"/>
  <c r="OB309" i="3" s="1"/>
  <c r="OA306" i="3"/>
  <c r="OA307" i="3" s="1"/>
  <c r="OA309" i="3" s="1"/>
  <c r="NZ306" i="3"/>
  <c r="NY306" i="3"/>
  <c r="NX306" i="3"/>
  <c r="NX307" i="3" s="1"/>
  <c r="NW306" i="3"/>
  <c r="NW307" i="3" s="1"/>
  <c r="NW309" i="3" s="1"/>
  <c r="NV306" i="3"/>
  <c r="NV307" i="3" s="1"/>
  <c r="NV309" i="3" s="1"/>
  <c r="NU306" i="3"/>
  <c r="NT306" i="3"/>
  <c r="NS306" i="3"/>
  <c r="NS307" i="3" s="1"/>
  <c r="NR306" i="3"/>
  <c r="NR307" i="3" s="1"/>
  <c r="NR309" i="3" s="1"/>
  <c r="NQ306" i="3"/>
  <c r="NQ307" i="3" s="1"/>
  <c r="NP306" i="3"/>
  <c r="NP307" i="3" s="1"/>
  <c r="NO306" i="3"/>
  <c r="NO307" i="3" s="1"/>
  <c r="NN306" i="3"/>
  <c r="NN307" i="3" s="1"/>
  <c r="NM306" i="3"/>
  <c r="NL306" i="3"/>
  <c r="NK306" i="3"/>
  <c r="NJ306" i="3"/>
  <c r="NI306" i="3"/>
  <c r="NI307" i="3" s="1"/>
  <c r="NH306" i="3"/>
  <c r="NH307" i="3" s="1"/>
  <c r="NG306" i="3"/>
  <c r="NG307" i="3" s="1"/>
  <c r="NF306" i="3"/>
  <c r="NF307" i="3" s="1"/>
  <c r="NE306" i="3"/>
  <c r="NE307" i="3" s="1"/>
  <c r="ND306" i="3"/>
  <c r="ND307" i="3" s="1"/>
  <c r="NC306" i="3"/>
  <c r="NC307" i="3" s="1"/>
  <c r="NB306" i="3"/>
  <c r="NB307" i="3" s="1"/>
  <c r="NA306" i="3"/>
  <c r="NA307" i="3" s="1"/>
  <c r="MZ306" i="3"/>
  <c r="MZ307" i="3" s="1"/>
  <c r="MZ309" i="3" s="1"/>
  <c r="MY306" i="3"/>
  <c r="MX306" i="3"/>
  <c r="MW306" i="3"/>
  <c r="MW307" i="3" s="1"/>
  <c r="MV306" i="3"/>
  <c r="MV307" i="3" s="1"/>
  <c r="MV291" i="3" s="1"/>
  <c r="MU306" i="3"/>
  <c r="MU307" i="3" s="1"/>
  <c r="MU291" i="3" s="1"/>
  <c r="MT306" i="3"/>
  <c r="MT307" i="3" s="1"/>
  <c r="MS306" i="3"/>
  <c r="MR306" i="3"/>
  <c r="MR307" i="3" s="1"/>
  <c r="MQ306" i="3"/>
  <c r="MQ307" i="3" s="1"/>
  <c r="MP306" i="3"/>
  <c r="MP307" i="3" s="1"/>
  <c r="MO306" i="3"/>
  <c r="MO307" i="3" s="1"/>
  <c r="MN306" i="3"/>
  <c r="MM306" i="3"/>
  <c r="ML306" i="3"/>
  <c r="MK306" i="3"/>
  <c r="MJ306" i="3"/>
  <c r="MJ307" i="3" s="1"/>
  <c r="MJ291" i="3" s="1"/>
  <c r="MI306" i="3"/>
  <c r="MI307" i="3" s="1"/>
  <c r="MI291" i="3" s="1"/>
  <c r="MH306" i="3"/>
  <c r="MG306" i="3"/>
  <c r="MF306" i="3"/>
  <c r="MF307" i="3" s="1"/>
  <c r="MF291" i="3" s="1"/>
  <c r="ME306" i="3"/>
  <c r="ME307" i="3" s="1"/>
  <c r="ME291" i="3" s="1"/>
  <c r="MD306" i="3"/>
  <c r="MD307" i="3" s="1"/>
  <c r="MD291" i="3" s="1"/>
  <c r="MC306" i="3"/>
  <c r="MC307" i="3" s="1"/>
  <c r="MB306" i="3"/>
  <c r="MB307" i="3" s="1"/>
  <c r="MA306" i="3"/>
  <c r="MA307" i="3" s="1"/>
  <c r="MA291" i="3" s="1"/>
  <c r="LZ306" i="3"/>
  <c r="LZ307" i="3" s="1"/>
  <c r="LZ291" i="3" s="1"/>
  <c r="LY306" i="3"/>
  <c r="LY307" i="3" s="1"/>
  <c r="LY291" i="3" s="1"/>
  <c r="LX306" i="3"/>
  <c r="LX307" i="3" s="1"/>
  <c r="LW306" i="3"/>
  <c r="LV306" i="3"/>
  <c r="LU306" i="3"/>
  <c r="LT306" i="3"/>
  <c r="LT307" i="3" s="1"/>
  <c r="LS306" i="3"/>
  <c r="LS307" i="3" s="1"/>
  <c r="LS309" i="3" s="1"/>
  <c r="LR306" i="3"/>
  <c r="LR307" i="3" s="1"/>
  <c r="LR309" i="3" s="1"/>
  <c r="LQ306" i="3"/>
  <c r="LQ307" i="3" s="1"/>
  <c r="LP306" i="3"/>
  <c r="LO306" i="3"/>
  <c r="LN306" i="3"/>
  <c r="LM306" i="3"/>
  <c r="LL306" i="3"/>
  <c r="LK306" i="3"/>
  <c r="LJ306" i="3"/>
  <c r="LI306" i="3"/>
  <c r="LH306" i="3"/>
  <c r="LG306" i="3"/>
  <c r="LF306" i="3"/>
  <c r="LE306" i="3"/>
  <c r="LD306" i="3"/>
  <c r="LC306" i="3"/>
  <c r="LB306" i="3"/>
  <c r="LA306" i="3"/>
  <c r="KZ306" i="3"/>
  <c r="KY306" i="3"/>
  <c r="KX306" i="3"/>
  <c r="KW306" i="3"/>
  <c r="KV306" i="3"/>
  <c r="KU306" i="3"/>
  <c r="KT306" i="3"/>
  <c r="KS306" i="3"/>
  <c r="KR306" i="3"/>
  <c r="KQ306" i="3"/>
  <c r="KP306" i="3"/>
  <c r="KO306" i="3"/>
  <c r="KN306" i="3"/>
  <c r="KM306" i="3"/>
  <c r="X306" i="3" s="1"/>
  <c r="X307" i="3" s="1"/>
  <c r="KL306" i="3"/>
  <c r="KK306" i="3"/>
  <c r="KJ306" i="3"/>
  <c r="KI306" i="3"/>
  <c r="KH306" i="3"/>
  <c r="KG306" i="3"/>
  <c r="KF306" i="3"/>
  <c r="KE306" i="3"/>
  <c r="KD306" i="3"/>
  <c r="KC306" i="3"/>
  <c r="KB306" i="3"/>
  <c r="KA306" i="3"/>
  <c r="JZ306" i="3"/>
  <c r="JY306" i="3"/>
  <c r="JX306" i="3"/>
  <c r="JW306" i="3"/>
  <c r="JV306" i="3"/>
  <c r="JU306" i="3"/>
  <c r="JT306" i="3"/>
  <c r="JS306" i="3"/>
  <c r="JR306" i="3"/>
  <c r="JQ306" i="3"/>
  <c r="JP306" i="3"/>
  <c r="JO306" i="3"/>
  <c r="JN306" i="3"/>
  <c r="JM306" i="3"/>
  <c r="JL306" i="3"/>
  <c r="JK306" i="3"/>
  <c r="JJ306" i="3"/>
  <c r="JI306" i="3"/>
  <c r="JH306" i="3"/>
  <c r="JG306" i="3"/>
  <c r="JF306" i="3"/>
  <c r="JE306" i="3"/>
  <c r="JD306" i="3"/>
  <c r="JC306" i="3"/>
  <c r="JB306" i="3"/>
  <c r="JA306" i="3"/>
  <c r="IZ306" i="3"/>
  <c r="IY306" i="3"/>
  <c r="IX306" i="3"/>
  <c r="IW306" i="3"/>
  <c r="IV306" i="3"/>
  <c r="IU306" i="3"/>
  <c r="IT306" i="3"/>
  <c r="IS306" i="3"/>
  <c r="IR306" i="3"/>
  <c r="IQ306" i="3"/>
  <c r="T306" i="3" s="1"/>
  <c r="T307" i="3" s="1"/>
  <c r="IP306" i="3"/>
  <c r="IO306" i="3"/>
  <c r="IN306" i="3"/>
  <c r="IM306" i="3"/>
  <c r="IL306" i="3"/>
  <c r="IK306" i="3"/>
  <c r="IJ306" i="3"/>
  <c r="II306" i="3"/>
  <c r="IH306" i="3"/>
  <c r="IG306" i="3"/>
  <c r="IF306" i="3"/>
  <c r="IE306" i="3"/>
  <c r="ID306" i="3"/>
  <c r="IC306" i="3"/>
  <c r="IB306" i="3"/>
  <c r="IA306" i="3"/>
  <c r="HZ306" i="3"/>
  <c r="HY306" i="3"/>
  <c r="HX306" i="3"/>
  <c r="HW306" i="3"/>
  <c r="HV306" i="3"/>
  <c r="HU306" i="3"/>
  <c r="HT306" i="3"/>
  <c r="HS306" i="3"/>
  <c r="HR306" i="3"/>
  <c r="HQ306" i="3"/>
  <c r="HP306" i="3"/>
  <c r="HO306" i="3"/>
  <c r="HN306" i="3"/>
  <c r="HM306" i="3"/>
  <c r="HL306" i="3"/>
  <c r="HK306" i="3"/>
  <c r="HJ306" i="3"/>
  <c r="HI306" i="3"/>
  <c r="HH306" i="3"/>
  <c r="HG306" i="3"/>
  <c r="HF306" i="3"/>
  <c r="HE306" i="3"/>
  <c r="HD306" i="3"/>
  <c r="HC306" i="3"/>
  <c r="HB306" i="3"/>
  <c r="HA306" i="3"/>
  <c r="GZ306" i="3"/>
  <c r="GY306" i="3"/>
  <c r="GX306" i="3"/>
  <c r="GW306" i="3"/>
  <c r="GV306" i="3"/>
  <c r="GU306" i="3"/>
  <c r="GT306" i="3"/>
  <c r="GS306" i="3"/>
  <c r="GR306" i="3"/>
  <c r="GQ306" i="3"/>
  <c r="GP306" i="3"/>
  <c r="GO306" i="3"/>
  <c r="GN306" i="3"/>
  <c r="GM306" i="3"/>
  <c r="GL306" i="3"/>
  <c r="GK306" i="3"/>
  <c r="GJ306" i="3"/>
  <c r="GI306" i="3"/>
  <c r="GH306" i="3"/>
  <c r="GG306" i="3"/>
  <c r="GF306" i="3"/>
  <c r="GE306" i="3"/>
  <c r="GD306" i="3"/>
  <c r="GC306" i="3"/>
  <c r="GB306" i="3"/>
  <c r="GA306" i="3"/>
  <c r="FZ306" i="3"/>
  <c r="FY306" i="3"/>
  <c r="FX306" i="3"/>
  <c r="FW306" i="3"/>
  <c r="FV306" i="3"/>
  <c r="FU306" i="3"/>
  <c r="FT306" i="3"/>
  <c r="FS306" i="3"/>
  <c r="FR306" i="3"/>
  <c r="FQ306" i="3"/>
  <c r="FP306" i="3"/>
  <c r="FO306" i="3"/>
  <c r="FN306" i="3"/>
  <c r="FM306" i="3"/>
  <c r="FL306" i="3"/>
  <c r="FK306" i="3"/>
  <c r="M306" i="3" s="1"/>
  <c r="M307" i="3" s="1"/>
  <c r="FJ306" i="3"/>
  <c r="FI306" i="3"/>
  <c r="FH306" i="3"/>
  <c r="FG306" i="3"/>
  <c r="FF306" i="3"/>
  <c r="FE306" i="3"/>
  <c r="FD306" i="3"/>
  <c r="L306" i="3" s="1"/>
  <c r="L307" i="3" s="1"/>
  <c r="FC306" i="3"/>
  <c r="FB306" i="3"/>
  <c r="FA306" i="3"/>
  <c r="EZ306" i="3"/>
  <c r="EY306" i="3"/>
  <c r="EX306" i="3"/>
  <c r="EW306" i="3"/>
  <c r="EV306" i="3"/>
  <c r="EU306" i="3"/>
  <c r="ET306" i="3"/>
  <c r="ES306" i="3"/>
  <c r="ER306" i="3"/>
  <c r="EQ306" i="3"/>
  <c r="EP306" i="3"/>
  <c r="EO306" i="3"/>
  <c r="EN306" i="3"/>
  <c r="K306" i="3" s="1"/>
  <c r="K307" i="3" s="1"/>
  <c r="EM306" i="3"/>
  <c r="EL306" i="3"/>
  <c r="EK306" i="3"/>
  <c r="EJ306" i="3"/>
  <c r="EI306" i="3"/>
  <c r="EH306" i="3"/>
  <c r="EG306" i="3"/>
  <c r="EF306" i="3"/>
  <c r="EE306" i="3"/>
  <c r="ED306" i="3"/>
  <c r="EC306" i="3"/>
  <c r="EB306" i="3"/>
  <c r="EA306" i="3"/>
  <c r="DZ306" i="3"/>
  <c r="DY306" i="3"/>
  <c r="DX306" i="3"/>
  <c r="DW306" i="3"/>
  <c r="DV306" i="3"/>
  <c r="DU306" i="3"/>
  <c r="DT306" i="3"/>
  <c r="DS306" i="3"/>
  <c r="DR306" i="3"/>
  <c r="DQ306" i="3"/>
  <c r="DP306" i="3"/>
  <c r="DO306" i="3"/>
  <c r="I306" i="3" s="1"/>
  <c r="I307" i="3" s="1"/>
  <c r="DN306" i="3"/>
  <c r="DM306" i="3"/>
  <c r="DL306" i="3"/>
  <c r="DK306" i="3"/>
  <c r="DJ306" i="3"/>
  <c r="DI306" i="3"/>
  <c r="DH306" i="3"/>
  <c r="DG306" i="3"/>
  <c r="DF306" i="3"/>
  <c r="DE306" i="3"/>
  <c r="DD306" i="3"/>
  <c r="DC306" i="3"/>
  <c r="H306" i="3" s="1"/>
  <c r="H307" i="3" s="1"/>
  <c r="DB306" i="3"/>
  <c r="DA306" i="3"/>
  <c r="CZ306" i="3"/>
  <c r="CY306" i="3"/>
  <c r="CX306" i="3"/>
  <c r="CW306" i="3"/>
  <c r="CV306" i="3"/>
  <c r="CU306" i="3"/>
  <c r="CT306" i="3"/>
  <c r="CS306" i="3"/>
  <c r="CR306" i="3"/>
  <c r="CQ306" i="3"/>
  <c r="CP306" i="3"/>
  <c r="CO306" i="3"/>
  <c r="CN306" i="3"/>
  <c r="CM306" i="3"/>
  <c r="CL306" i="3"/>
  <c r="CK306" i="3"/>
  <c r="CJ306" i="3"/>
  <c r="CI306" i="3"/>
  <c r="CH306" i="3"/>
  <c r="CG306" i="3"/>
  <c r="CF306" i="3"/>
  <c r="CE306" i="3"/>
  <c r="CD306" i="3"/>
  <c r="CC306" i="3"/>
  <c r="CB306" i="3"/>
  <c r="CA306" i="3"/>
  <c r="BZ306" i="3"/>
  <c r="BY306" i="3"/>
  <c r="BX306" i="3"/>
  <c r="BW306" i="3"/>
  <c r="BV306" i="3"/>
  <c r="BU306" i="3"/>
  <c r="BT306" i="3"/>
  <c r="BS306" i="3"/>
  <c r="BR306" i="3"/>
  <c r="BQ306" i="3"/>
  <c r="BP306" i="3"/>
  <c r="BO306" i="3"/>
  <c r="BN306" i="3"/>
  <c r="BM306" i="3"/>
  <c r="BL306" i="3"/>
  <c r="BK306" i="3"/>
  <c r="BJ306" i="3"/>
  <c r="BI306" i="3"/>
  <c r="BH306" i="3"/>
  <c r="BG306" i="3"/>
  <c r="BF306" i="3"/>
  <c r="BE306" i="3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R306" i="3"/>
  <c r="AQ306" i="3"/>
  <c r="AP306" i="3"/>
  <c r="AO306" i="3"/>
  <c r="AN306" i="3"/>
  <c r="AM306" i="3"/>
  <c r="AL306" i="3"/>
  <c r="AK306" i="3"/>
  <c r="AJ306" i="3"/>
  <c r="AI306" i="3"/>
  <c r="B306" i="3" s="1"/>
  <c r="AB306" i="3"/>
  <c r="AB307" i="3" s="1"/>
  <c r="AA306" i="3"/>
  <c r="AA307" i="3" s="1"/>
  <c r="Z306" i="3"/>
  <c r="Z307" i="3" s="1"/>
  <c r="O306" i="3"/>
  <c r="O307" i="3" s="1"/>
  <c r="LG303" i="3"/>
  <c r="LE303" i="3"/>
  <c r="KY303" i="3"/>
  <c r="KX303" i="3"/>
  <c r="KW303" i="3"/>
  <c r="KV303" i="3"/>
  <c r="KU303" i="3"/>
  <c r="KT303" i="3"/>
  <c r="KS303" i="3"/>
  <c r="KR303" i="3"/>
  <c r="KQ303" i="3"/>
  <c r="KP303" i="3"/>
  <c r="KK303" i="3"/>
  <c r="KJ303" i="3"/>
  <c r="KH303" i="3"/>
  <c r="KC303" i="3"/>
  <c r="KB303" i="3"/>
  <c r="KA303" i="3"/>
  <c r="JV303" i="3"/>
  <c r="JU303" i="3"/>
  <c r="JT303" i="3"/>
  <c r="JO303" i="3"/>
  <c r="JN303" i="3"/>
  <c r="JM303" i="3"/>
  <c r="JK303" i="3"/>
  <c r="JJ303" i="3"/>
  <c r="JH303" i="3"/>
  <c r="JG303" i="3"/>
  <c r="JF303" i="3"/>
  <c r="JE303" i="3"/>
  <c r="IZ303" i="3"/>
  <c r="IY303" i="3"/>
  <c r="IX303" i="3"/>
  <c r="IK303" i="3"/>
  <c r="IJ303" i="3"/>
  <c r="II303" i="3"/>
  <c r="IH303" i="3"/>
  <c r="IG303" i="3"/>
  <c r="IF303" i="3"/>
  <c r="IE303" i="3"/>
  <c r="HT303" i="3"/>
  <c r="HS303" i="3"/>
  <c r="HO303" i="3"/>
  <c r="HN303" i="3"/>
  <c r="HM303" i="3"/>
  <c r="HK303" i="3"/>
  <c r="HJ303" i="3"/>
  <c r="HH303" i="3"/>
  <c r="HG303" i="3"/>
  <c r="HF303" i="3"/>
  <c r="GS303" i="3"/>
  <c r="GR303" i="3"/>
  <c r="GQ303" i="3"/>
  <c r="GP303" i="3"/>
  <c r="GO303" i="3"/>
  <c r="GL303" i="3"/>
  <c r="GK303" i="3"/>
  <c r="GJ303" i="3"/>
  <c r="GA303" i="3"/>
  <c r="FW303" i="3"/>
  <c r="FV303" i="3"/>
  <c r="FU303" i="3"/>
  <c r="FT303" i="3"/>
  <c r="FS303" i="3"/>
  <c r="FP303" i="3"/>
  <c r="FO303" i="3"/>
  <c r="FN303" i="3"/>
  <c r="FI303" i="3"/>
  <c r="FG303" i="3"/>
  <c r="FE303" i="3"/>
  <c r="FD303" i="3"/>
  <c r="FA303" i="3"/>
  <c r="EZ303" i="3"/>
  <c r="EY303" i="3"/>
  <c r="OX301" i="3"/>
  <c r="OW301" i="3"/>
  <c r="OV301" i="3"/>
  <c r="ON301" i="3"/>
  <c r="OM301" i="3"/>
  <c r="OK301" i="3"/>
  <c r="OE301" i="3"/>
  <c r="NN301" i="3"/>
  <c r="NL301" i="3"/>
  <c r="NI301" i="3"/>
  <c r="NH301" i="3"/>
  <c r="NG301" i="3"/>
  <c r="NF301" i="3"/>
  <c r="NE301" i="3"/>
  <c r="MT301" i="3"/>
  <c r="MS301" i="3"/>
  <c r="MR301" i="3"/>
  <c r="MP301" i="3"/>
  <c r="MM301" i="3"/>
  <c r="LR301" i="3"/>
  <c r="LQ301" i="3"/>
  <c r="LN301" i="3"/>
  <c r="LM301" i="3"/>
  <c r="LL301" i="3"/>
  <c r="LG301" i="3"/>
  <c r="LF301" i="3"/>
  <c r="LE301" i="3"/>
  <c r="LD301" i="3"/>
  <c r="LC301" i="3"/>
  <c r="KR301" i="3"/>
  <c r="KQ301" i="3"/>
  <c r="KP301" i="3"/>
  <c r="KB301" i="3"/>
  <c r="JV301" i="3"/>
  <c r="JU301" i="3"/>
  <c r="JT301" i="3"/>
  <c r="JO301" i="3"/>
  <c r="JJ301" i="3"/>
  <c r="JH301" i="3"/>
  <c r="JE301" i="3"/>
  <c r="JD301" i="3"/>
  <c r="JC301" i="3"/>
  <c r="IS301" i="3"/>
  <c r="ID301" i="3"/>
  <c r="IC301" i="3"/>
  <c r="HT301" i="3"/>
  <c r="HP301" i="3"/>
  <c r="HN301" i="3"/>
  <c r="HM301" i="3"/>
  <c r="HL301" i="3"/>
  <c r="HK301" i="3"/>
  <c r="HI301" i="3"/>
  <c r="HH301" i="3"/>
  <c r="HG301" i="3"/>
  <c r="GO301" i="3"/>
  <c r="GM301" i="3"/>
  <c r="GL301" i="3"/>
  <c r="GK301" i="3"/>
  <c r="GJ301" i="3"/>
  <c r="GF301" i="3"/>
  <c r="GE301" i="3"/>
  <c r="GD301" i="3"/>
  <c r="GC301" i="3"/>
  <c r="GB301" i="3"/>
  <c r="GA301" i="3"/>
  <c r="FP301" i="3"/>
  <c r="FO301" i="3"/>
  <c r="FH301" i="3"/>
  <c r="EW301" i="3"/>
  <c r="EU301" i="3"/>
  <c r="ET301" i="3"/>
  <c r="ES301" i="3"/>
  <c r="ER301" i="3"/>
  <c r="EN301" i="3"/>
  <c r="EI301" i="3"/>
  <c r="EH301" i="3"/>
  <c r="EG301" i="3"/>
  <c r="ED301" i="3"/>
  <c r="EC301" i="3"/>
  <c r="DX301" i="3"/>
  <c r="DW301" i="3"/>
  <c r="DV301" i="3"/>
  <c r="DQ301" i="3"/>
  <c r="DE301" i="3"/>
  <c r="DB301" i="3"/>
  <c r="CU301" i="3"/>
  <c r="CT301" i="3"/>
  <c r="CS301" i="3"/>
  <c r="CR301" i="3"/>
  <c r="CQ301" i="3"/>
  <c r="CN301" i="3"/>
  <c r="CL301" i="3"/>
  <c r="CJ301" i="3"/>
  <c r="CF301" i="3"/>
  <c r="CE301" i="3"/>
  <c r="BU301" i="3"/>
  <c r="BO301" i="3"/>
  <c r="BN301" i="3"/>
  <c r="BM301" i="3"/>
  <c r="BJ301" i="3"/>
  <c r="BI301" i="3"/>
  <c r="BH301" i="3"/>
  <c r="BD301" i="3"/>
  <c r="BC301" i="3"/>
  <c r="AT301" i="3"/>
  <c r="AR301" i="3"/>
  <c r="AN301" i="3"/>
  <c r="AM301" i="3"/>
  <c r="Z301" i="3"/>
  <c r="PB300" i="3"/>
  <c r="PB301" i="3" s="1"/>
  <c r="PA300" i="3"/>
  <c r="PA301" i="3" s="1"/>
  <c r="OZ300" i="3"/>
  <c r="OY300" i="3"/>
  <c r="OX300" i="3"/>
  <c r="OW300" i="3"/>
  <c r="OV300" i="3"/>
  <c r="OU300" i="3"/>
  <c r="OT300" i="3"/>
  <c r="OT301" i="3" s="1"/>
  <c r="OS300" i="3"/>
  <c r="OS301" i="3" s="1"/>
  <c r="OR300" i="3"/>
  <c r="OQ300" i="3"/>
  <c r="OP300" i="3"/>
  <c r="OO300" i="3"/>
  <c r="ON300" i="3"/>
  <c r="OM300" i="3"/>
  <c r="OL300" i="3"/>
  <c r="OL301" i="3" s="1"/>
  <c r="OK300" i="3"/>
  <c r="OJ300" i="3"/>
  <c r="OI300" i="3"/>
  <c r="OI301" i="3" s="1"/>
  <c r="OH300" i="3"/>
  <c r="OH301" i="3" s="1"/>
  <c r="OG300" i="3"/>
  <c r="OG301" i="3" s="1"/>
  <c r="OF300" i="3"/>
  <c r="OE300" i="3"/>
  <c r="OD300" i="3"/>
  <c r="OC300" i="3"/>
  <c r="OB300" i="3"/>
  <c r="OB301" i="3" s="1"/>
  <c r="OA300" i="3"/>
  <c r="OA301" i="3" s="1"/>
  <c r="NZ300" i="3"/>
  <c r="NZ301" i="3" s="1"/>
  <c r="NY300" i="3"/>
  <c r="NX300" i="3"/>
  <c r="NX301" i="3" s="1"/>
  <c r="NW300" i="3"/>
  <c r="NV300" i="3"/>
  <c r="NU300" i="3"/>
  <c r="NT300" i="3"/>
  <c r="NS300" i="3"/>
  <c r="NR300" i="3"/>
  <c r="NQ300" i="3"/>
  <c r="NP300" i="3"/>
  <c r="NP301" i="3" s="1"/>
  <c r="NO300" i="3"/>
  <c r="NO301" i="3" s="1"/>
  <c r="NN300" i="3"/>
  <c r="NM300" i="3"/>
  <c r="NM301" i="3" s="1"/>
  <c r="NL300" i="3"/>
  <c r="NK300" i="3"/>
  <c r="NK301" i="3" s="1"/>
  <c r="NJ300" i="3"/>
  <c r="NJ301" i="3" s="1"/>
  <c r="NI300" i="3"/>
  <c r="NH300" i="3"/>
  <c r="NG300" i="3"/>
  <c r="NF300" i="3"/>
  <c r="NE300" i="3"/>
  <c r="ND300" i="3"/>
  <c r="NC300" i="3"/>
  <c r="NB300" i="3"/>
  <c r="NA300" i="3"/>
  <c r="MZ300" i="3"/>
  <c r="MY300" i="3"/>
  <c r="MX300" i="3"/>
  <c r="MW300" i="3"/>
  <c r="MV300" i="3"/>
  <c r="MU300" i="3"/>
  <c r="MT300" i="3"/>
  <c r="MS300" i="3"/>
  <c r="MR300" i="3"/>
  <c r="MQ300" i="3"/>
  <c r="MQ301" i="3" s="1"/>
  <c r="MP300" i="3"/>
  <c r="MO300" i="3"/>
  <c r="MO301" i="3" s="1"/>
  <c r="MN300" i="3"/>
  <c r="MM300" i="3"/>
  <c r="ML300" i="3"/>
  <c r="MK300" i="3"/>
  <c r="MJ300" i="3"/>
  <c r="MI300" i="3"/>
  <c r="MH300" i="3"/>
  <c r="MH301" i="3" s="1"/>
  <c r="MG300" i="3"/>
  <c r="MF300" i="3"/>
  <c r="MF301" i="3" s="1"/>
  <c r="ME300" i="3"/>
  <c r="MD300" i="3"/>
  <c r="MC300" i="3"/>
  <c r="MB300" i="3"/>
  <c r="MA300" i="3"/>
  <c r="LZ300" i="3"/>
  <c r="LY300" i="3"/>
  <c r="LX300" i="3"/>
  <c r="LW300" i="3"/>
  <c r="LW301" i="3" s="1"/>
  <c r="LV300" i="3"/>
  <c r="LU300" i="3"/>
  <c r="LU301" i="3" s="1"/>
  <c r="LT300" i="3"/>
  <c r="LT301" i="3" s="1"/>
  <c r="LS300" i="3"/>
  <c r="LS301" i="3" s="1"/>
  <c r="LR300" i="3"/>
  <c r="LQ300" i="3"/>
  <c r="LP300" i="3"/>
  <c r="LO300" i="3"/>
  <c r="LN300" i="3"/>
  <c r="LM300" i="3"/>
  <c r="LL300" i="3"/>
  <c r="LK300" i="3"/>
  <c r="LK301" i="3" s="1"/>
  <c r="LJ300" i="3"/>
  <c r="LJ301" i="3" s="1"/>
  <c r="LI300" i="3"/>
  <c r="LI301" i="3" s="1"/>
  <c r="LH300" i="3"/>
  <c r="LG300" i="3"/>
  <c r="LF300" i="3"/>
  <c r="LE300" i="3"/>
  <c r="LD300" i="3"/>
  <c r="LC300" i="3"/>
  <c r="LB300" i="3"/>
  <c r="LB301" i="3" s="1"/>
  <c r="LA300" i="3"/>
  <c r="KZ300" i="3"/>
  <c r="KY300" i="3"/>
  <c r="KY301" i="3" s="1"/>
  <c r="KX300" i="3"/>
  <c r="KX301" i="3" s="1"/>
  <c r="KW300" i="3"/>
  <c r="KW301" i="3" s="1"/>
  <c r="KV300" i="3"/>
  <c r="KV301" i="3" s="1"/>
  <c r="KU300" i="3"/>
  <c r="KU301" i="3" s="1"/>
  <c r="KT300" i="3"/>
  <c r="KS300" i="3"/>
  <c r="KR300" i="3"/>
  <c r="KQ300" i="3"/>
  <c r="KP300" i="3"/>
  <c r="KO300" i="3"/>
  <c r="KO301" i="3" s="1"/>
  <c r="KN300" i="3"/>
  <c r="KN301" i="3" s="1"/>
  <c r="KM300" i="3"/>
  <c r="KM301" i="3" s="1"/>
  <c r="KL300" i="3"/>
  <c r="KK300" i="3"/>
  <c r="KJ300" i="3"/>
  <c r="KI300" i="3"/>
  <c r="KH300" i="3"/>
  <c r="KG300" i="3"/>
  <c r="KF300" i="3"/>
  <c r="KF301" i="3" s="1"/>
  <c r="KE300" i="3"/>
  <c r="KD300" i="3"/>
  <c r="KC300" i="3"/>
  <c r="KC301" i="3" s="1"/>
  <c r="KB300" i="3"/>
  <c r="KA300" i="3"/>
  <c r="KA301" i="3" s="1"/>
  <c r="JZ300" i="3"/>
  <c r="JZ301" i="3" s="1"/>
  <c r="JY300" i="3"/>
  <c r="JY301" i="3" s="1"/>
  <c r="JX300" i="3"/>
  <c r="JW300" i="3"/>
  <c r="JV300" i="3"/>
  <c r="JU300" i="3"/>
  <c r="JT300" i="3"/>
  <c r="JS300" i="3"/>
  <c r="JS301" i="3" s="1"/>
  <c r="JR300" i="3"/>
  <c r="JR301" i="3" s="1"/>
  <c r="JQ300" i="3"/>
  <c r="JQ301" i="3" s="1"/>
  <c r="JP300" i="3"/>
  <c r="JO300" i="3"/>
  <c r="JN300" i="3"/>
  <c r="JN301" i="3" s="1"/>
  <c r="JM300" i="3"/>
  <c r="JL300" i="3"/>
  <c r="JK300" i="3"/>
  <c r="JJ300" i="3"/>
  <c r="JI300" i="3"/>
  <c r="JH300" i="3"/>
  <c r="JG300" i="3"/>
  <c r="JG301" i="3" s="1"/>
  <c r="JF300" i="3"/>
  <c r="JF301" i="3" s="1"/>
  <c r="JE300" i="3"/>
  <c r="JD300" i="3"/>
  <c r="JC300" i="3"/>
  <c r="JB300" i="3"/>
  <c r="JA300" i="3"/>
  <c r="IZ300" i="3"/>
  <c r="IZ301" i="3" s="1"/>
  <c r="IY300" i="3"/>
  <c r="IY301" i="3" s="1"/>
  <c r="IX300" i="3"/>
  <c r="IX301" i="3" s="1"/>
  <c r="IW300" i="3"/>
  <c r="IW301" i="3" s="1"/>
  <c r="IV300" i="3"/>
  <c r="IV301" i="3" s="1"/>
  <c r="IU300" i="3"/>
  <c r="IU301" i="3" s="1"/>
  <c r="IT300" i="3"/>
  <c r="IS300" i="3"/>
  <c r="IR300" i="3"/>
  <c r="IQ300" i="3"/>
  <c r="IP300" i="3"/>
  <c r="IO300" i="3"/>
  <c r="IN300" i="3"/>
  <c r="IN301" i="3" s="1"/>
  <c r="IM300" i="3"/>
  <c r="IL300" i="3"/>
  <c r="IK300" i="3"/>
  <c r="IK301" i="3" s="1"/>
  <c r="IJ300" i="3"/>
  <c r="IJ301" i="3" s="1"/>
  <c r="II300" i="3"/>
  <c r="II301" i="3" s="1"/>
  <c r="IH300" i="3"/>
  <c r="IH301" i="3" s="1"/>
  <c r="IG300" i="3"/>
  <c r="IG301" i="3" s="1"/>
  <c r="IF300" i="3"/>
  <c r="IE300" i="3"/>
  <c r="ID300" i="3"/>
  <c r="IC300" i="3"/>
  <c r="IB300" i="3"/>
  <c r="IB301" i="3" s="1"/>
  <c r="IA300" i="3"/>
  <c r="IA301" i="3" s="1"/>
  <c r="HZ300" i="3"/>
  <c r="HZ301" i="3" s="1"/>
  <c r="HY300" i="3"/>
  <c r="HY301" i="3" s="1"/>
  <c r="HX300" i="3"/>
  <c r="HW300" i="3"/>
  <c r="HV300" i="3"/>
  <c r="HU300" i="3"/>
  <c r="HT300" i="3"/>
  <c r="HS300" i="3"/>
  <c r="HR300" i="3"/>
  <c r="HR301" i="3" s="1"/>
  <c r="HQ300" i="3"/>
  <c r="HP300" i="3"/>
  <c r="HO300" i="3"/>
  <c r="HO301" i="3" s="1"/>
  <c r="HN300" i="3"/>
  <c r="HM300" i="3"/>
  <c r="HL300" i="3"/>
  <c r="HK300" i="3"/>
  <c r="HJ300" i="3"/>
  <c r="HI300" i="3"/>
  <c r="HH300" i="3"/>
  <c r="HG300" i="3"/>
  <c r="HF300" i="3"/>
  <c r="HF301" i="3" s="1"/>
  <c r="HE300" i="3"/>
  <c r="HE301" i="3" s="1"/>
  <c r="HD300" i="3"/>
  <c r="HD301" i="3" s="1"/>
  <c r="HC300" i="3"/>
  <c r="HC301" i="3" s="1"/>
  <c r="HB300" i="3"/>
  <c r="HA300" i="3"/>
  <c r="GZ300" i="3"/>
  <c r="GZ301" i="3" s="1"/>
  <c r="GY300" i="3"/>
  <c r="GX300" i="3"/>
  <c r="GW300" i="3"/>
  <c r="GV300" i="3"/>
  <c r="GV301" i="3" s="1"/>
  <c r="GU300" i="3"/>
  <c r="GT300" i="3"/>
  <c r="GS300" i="3"/>
  <c r="GS301" i="3" s="1"/>
  <c r="GR300" i="3"/>
  <c r="GR301" i="3" s="1"/>
  <c r="GQ300" i="3"/>
  <c r="GQ301" i="3" s="1"/>
  <c r="GP300" i="3"/>
  <c r="GP301" i="3" s="1"/>
  <c r="GO300" i="3"/>
  <c r="GN300" i="3"/>
  <c r="GM300" i="3"/>
  <c r="GL300" i="3"/>
  <c r="GK300" i="3"/>
  <c r="GJ300" i="3"/>
  <c r="GI300" i="3"/>
  <c r="GI301" i="3" s="1"/>
  <c r="GH300" i="3"/>
  <c r="GH301" i="3" s="1"/>
  <c r="GG300" i="3"/>
  <c r="GG301" i="3" s="1"/>
  <c r="GF300" i="3"/>
  <c r="GE300" i="3"/>
  <c r="GD300" i="3"/>
  <c r="GC300" i="3"/>
  <c r="GB300" i="3"/>
  <c r="GA300" i="3"/>
  <c r="FZ300" i="3"/>
  <c r="FZ301" i="3" s="1"/>
  <c r="FY300" i="3"/>
  <c r="FX300" i="3"/>
  <c r="FW300" i="3"/>
  <c r="FW301" i="3" s="1"/>
  <c r="FV300" i="3"/>
  <c r="FV301" i="3" s="1"/>
  <c r="FU300" i="3"/>
  <c r="FU301" i="3" s="1"/>
  <c r="FT300" i="3"/>
  <c r="FT301" i="3" s="1"/>
  <c r="FS300" i="3"/>
  <c r="FS301" i="3" s="1"/>
  <c r="FR300" i="3"/>
  <c r="FQ300" i="3"/>
  <c r="FP300" i="3"/>
  <c r="FO300" i="3"/>
  <c r="FN300" i="3"/>
  <c r="FN301" i="3" s="1"/>
  <c r="FM300" i="3"/>
  <c r="FM301" i="3" s="1"/>
  <c r="FL300" i="3"/>
  <c r="FL301" i="3" s="1"/>
  <c r="FK300" i="3"/>
  <c r="FK301" i="3" s="1"/>
  <c r="FJ300" i="3"/>
  <c r="FI300" i="3"/>
  <c r="FH300" i="3"/>
  <c r="FG300" i="3"/>
  <c r="FF300" i="3"/>
  <c r="FE300" i="3"/>
  <c r="FD300" i="3"/>
  <c r="FD301" i="3" s="1"/>
  <c r="FC300" i="3"/>
  <c r="FB300" i="3"/>
  <c r="FA300" i="3"/>
  <c r="FA301" i="3" s="1"/>
  <c r="EZ300" i="3"/>
  <c r="EZ301" i="3" s="1"/>
  <c r="EY300" i="3"/>
  <c r="EY301" i="3" s="1"/>
  <c r="EX300" i="3"/>
  <c r="EX301" i="3" s="1"/>
  <c r="EW300" i="3"/>
  <c r="EV300" i="3"/>
  <c r="EU300" i="3"/>
  <c r="ET300" i="3"/>
  <c r="ES300" i="3"/>
  <c r="ER300" i="3"/>
  <c r="EQ300" i="3"/>
  <c r="EQ301" i="3" s="1"/>
  <c r="EP300" i="3"/>
  <c r="EP301" i="3" s="1"/>
  <c r="EO300" i="3"/>
  <c r="EO301" i="3" s="1"/>
  <c r="EN300" i="3"/>
  <c r="EM300" i="3"/>
  <c r="EL300" i="3"/>
  <c r="EL301" i="3" s="1"/>
  <c r="EK300" i="3"/>
  <c r="EJ300" i="3"/>
  <c r="EI300" i="3"/>
  <c r="EH300" i="3"/>
  <c r="EG300" i="3"/>
  <c r="EF300" i="3"/>
  <c r="EF301" i="3" s="1"/>
  <c r="EE300" i="3"/>
  <c r="EE301" i="3" s="1"/>
  <c r="ED300" i="3"/>
  <c r="EC300" i="3"/>
  <c r="EB300" i="3"/>
  <c r="EB301" i="3" s="1"/>
  <c r="EA300" i="3"/>
  <c r="EA301" i="3" s="1"/>
  <c r="DZ300" i="3"/>
  <c r="DY300" i="3"/>
  <c r="DX300" i="3"/>
  <c r="DW300" i="3"/>
  <c r="DV300" i="3"/>
  <c r="DU300" i="3"/>
  <c r="DU301" i="3" s="1"/>
  <c r="DT300" i="3"/>
  <c r="DT301" i="3" s="1"/>
  <c r="DS300" i="3"/>
  <c r="DS301" i="3" s="1"/>
  <c r="DR300" i="3"/>
  <c r="DQ300" i="3"/>
  <c r="DP300" i="3"/>
  <c r="DO300" i="3"/>
  <c r="DN300" i="3"/>
  <c r="DM300" i="3"/>
  <c r="DL300" i="3"/>
  <c r="DL301" i="3" s="1"/>
  <c r="DK300" i="3"/>
  <c r="DJ300" i="3"/>
  <c r="DJ301" i="3" s="1"/>
  <c r="DI300" i="3"/>
  <c r="DI301" i="3" s="1"/>
  <c r="DH300" i="3"/>
  <c r="DH301" i="3" s="1"/>
  <c r="DG300" i="3"/>
  <c r="DG301" i="3" s="1"/>
  <c r="DF300" i="3"/>
  <c r="DF301" i="3" s="1"/>
  <c r="DE300" i="3"/>
  <c r="DD300" i="3"/>
  <c r="DC300" i="3"/>
  <c r="DB300" i="3"/>
  <c r="DA300" i="3"/>
  <c r="DA301" i="3" s="1"/>
  <c r="CZ300" i="3"/>
  <c r="CZ301" i="3" s="1"/>
  <c r="CY300" i="3"/>
  <c r="CY301" i="3" s="1"/>
  <c r="CX300" i="3"/>
  <c r="CX301" i="3" s="1"/>
  <c r="CW300" i="3"/>
  <c r="CW301" i="3" s="1"/>
  <c r="CV300" i="3"/>
  <c r="CU300" i="3"/>
  <c r="CT300" i="3"/>
  <c r="CS300" i="3"/>
  <c r="CR300" i="3"/>
  <c r="CQ300" i="3"/>
  <c r="CP300" i="3"/>
  <c r="CP301" i="3" s="1"/>
  <c r="CO300" i="3"/>
  <c r="CN300" i="3"/>
  <c r="CM300" i="3"/>
  <c r="CM301" i="3" s="1"/>
  <c r="CL300" i="3"/>
  <c r="CK300" i="3"/>
  <c r="CK301" i="3" s="1"/>
  <c r="CJ300" i="3"/>
  <c r="CI300" i="3"/>
  <c r="CI301" i="3" s="1"/>
  <c r="CH300" i="3"/>
  <c r="CG300" i="3"/>
  <c r="CF300" i="3"/>
  <c r="CE300" i="3"/>
  <c r="CD300" i="3"/>
  <c r="CD301" i="3" s="1"/>
  <c r="CC300" i="3"/>
  <c r="CC301" i="3" s="1"/>
  <c r="CB300" i="3"/>
  <c r="CB301" i="3" s="1"/>
  <c r="CA300" i="3"/>
  <c r="CA301" i="3" s="1"/>
  <c r="BZ300" i="3"/>
  <c r="BY300" i="3"/>
  <c r="BX300" i="3"/>
  <c r="BW300" i="3"/>
  <c r="BV300" i="3"/>
  <c r="BU300" i="3"/>
  <c r="BT300" i="3"/>
  <c r="BT301" i="3" s="1"/>
  <c r="BS300" i="3"/>
  <c r="BR300" i="3"/>
  <c r="BQ300" i="3"/>
  <c r="BQ301" i="3" s="1"/>
  <c r="BP300" i="3"/>
  <c r="BP301" i="3" s="1"/>
  <c r="BO300" i="3"/>
  <c r="BN300" i="3"/>
  <c r="BM300" i="3"/>
  <c r="BL300" i="3"/>
  <c r="BK300" i="3"/>
  <c r="BJ300" i="3"/>
  <c r="BI300" i="3"/>
  <c r="BH300" i="3"/>
  <c r="BG300" i="3"/>
  <c r="BG301" i="3" s="1"/>
  <c r="BF300" i="3"/>
  <c r="BF301" i="3" s="1"/>
  <c r="BE300" i="3"/>
  <c r="BE301" i="3" s="1"/>
  <c r="BD300" i="3"/>
  <c r="BC300" i="3"/>
  <c r="BB300" i="3"/>
  <c r="BA300" i="3"/>
  <c r="AZ300" i="3"/>
  <c r="AY300" i="3"/>
  <c r="AX300" i="3"/>
  <c r="AX301" i="3" s="1"/>
  <c r="AW300" i="3"/>
  <c r="AV300" i="3"/>
  <c r="AV301" i="3" s="1"/>
  <c r="AU300" i="3"/>
  <c r="AU301" i="3" s="1"/>
  <c r="AT300" i="3"/>
  <c r="AS300" i="3"/>
  <c r="AS301" i="3" s="1"/>
  <c r="AR300" i="3"/>
  <c r="AQ300" i="3"/>
  <c r="AQ301" i="3" s="1"/>
  <c r="AP300" i="3"/>
  <c r="AO300" i="3"/>
  <c r="AN300" i="3"/>
  <c r="AM300" i="3"/>
  <c r="AL300" i="3"/>
  <c r="AL301" i="3" s="1"/>
  <c r="AF300" i="3"/>
  <c r="V300" i="3"/>
  <c r="T300" i="3"/>
  <c r="Q300" i="3"/>
  <c r="P300" i="3"/>
  <c r="O300" i="3"/>
  <c r="N300" i="3"/>
  <c r="M300" i="3"/>
  <c r="M301" i="3" s="1"/>
  <c r="L300" i="3"/>
  <c r="K300" i="3"/>
  <c r="J300" i="3"/>
  <c r="H300" i="3"/>
  <c r="H301" i="3" s="1"/>
  <c r="G300" i="3"/>
  <c r="PB299" i="3"/>
  <c r="PA299" i="3"/>
  <c r="OZ299" i="3"/>
  <c r="OZ301" i="3" s="1"/>
  <c r="OY299" i="3"/>
  <c r="OY301" i="3" s="1"/>
  <c r="OX299" i="3"/>
  <c r="OW299" i="3"/>
  <c r="OV299" i="3"/>
  <c r="OU299" i="3"/>
  <c r="OT299" i="3"/>
  <c r="OS299" i="3"/>
  <c r="OR299" i="3"/>
  <c r="OQ299" i="3"/>
  <c r="OQ301" i="3" s="1"/>
  <c r="OP299" i="3"/>
  <c r="OP301" i="3" s="1"/>
  <c r="OO299" i="3"/>
  <c r="OO301" i="3" s="1"/>
  <c r="ON299" i="3"/>
  <c r="OM299" i="3"/>
  <c r="OL299" i="3"/>
  <c r="OK299" i="3"/>
  <c r="OJ299" i="3"/>
  <c r="OJ301" i="3" s="1"/>
  <c r="OF299" i="3"/>
  <c r="OE299" i="3"/>
  <c r="OD299" i="3"/>
  <c r="OC299" i="3"/>
  <c r="OB299" i="3"/>
  <c r="OA299" i="3"/>
  <c r="NZ299" i="3"/>
  <c r="NX299" i="3"/>
  <c r="NW299" i="3"/>
  <c r="NR299" i="3"/>
  <c r="NR301" i="3" s="1"/>
  <c r="NQ299" i="3"/>
  <c r="NQ301" i="3" s="1"/>
  <c r="NP299" i="3"/>
  <c r="NO299" i="3"/>
  <c r="NH299" i="3"/>
  <c r="NG299" i="3"/>
  <c r="NF299" i="3"/>
  <c r="NE299" i="3"/>
  <c r="ND299" i="3"/>
  <c r="NC299" i="3"/>
  <c r="NB299" i="3"/>
  <c r="NA299" i="3"/>
  <c r="MU299" i="3"/>
  <c r="MU301" i="3" s="1"/>
  <c r="MT299" i="3"/>
  <c r="MS299" i="3"/>
  <c r="MI299" i="3"/>
  <c r="MI301" i="3" s="1"/>
  <c r="MH299" i="3"/>
  <c r="MF299" i="3"/>
  <c r="ME299" i="3"/>
  <c r="LZ299" i="3"/>
  <c r="LZ301" i="3" s="1"/>
  <c r="LY299" i="3"/>
  <c r="LY301" i="3" s="1"/>
  <c r="LX299" i="3"/>
  <c r="LW299" i="3"/>
  <c r="LQ299" i="3"/>
  <c r="LP299" i="3"/>
  <c r="LP301" i="3" s="1"/>
  <c r="LO301" i="3"/>
  <c r="LJ303" i="3"/>
  <c r="LI303" i="3"/>
  <c r="LH303" i="3"/>
  <c r="LF303" i="3"/>
  <c r="LD303" i="3"/>
  <c r="LC303" i="3"/>
  <c r="LB303" i="3"/>
  <c r="LA303" i="3"/>
  <c r="KZ303" i="3"/>
  <c r="KT301" i="3"/>
  <c r="KS301" i="3"/>
  <c r="KO303" i="3"/>
  <c r="KN303" i="3"/>
  <c r="KM303" i="3"/>
  <c r="KL303" i="3"/>
  <c r="KK301" i="3"/>
  <c r="KJ301" i="3"/>
  <c r="KI303" i="3"/>
  <c r="KH301" i="3"/>
  <c r="KG303" i="3"/>
  <c r="KF303" i="3"/>
  <c r="JZ303" i="3"/>
  <c r="JY303" i="3"/>
  <c r="JX303" i="3"/>
  <c r="JW303" i="3"/>
  <c r="JS303" i="3"/>
  <c r="JR303" i="3"/>
  <c r="JQ303" i="3"/>
  <c r="JP303" i="3"/>
  <c r="JM301" i="3"/>
  <c r="JL301" i="3"/>
  <c r="JK301" i="3"/>
  <c r="JD303" i="3"/>
  <c r="JC303" i="3"/>
  <c r="IW303" i="3"/>
  <c r="IV303" i="3"/>
  <c r="IU303" i="3"/>
  <c r="IT303" i="3"/>
  <c r="IS303" i="3"/>
  <c r="IR303" i="3"/>
  <c r="IQ301" i="3"/>
  <c r="IO301" i="3"/>
  <c r="IN303" i="3"/>
  <c r="IF301" i="3"/>
  <c r="IE301" i="3"/>
  <c r="ID303" i="3"/>
  <c r="IC303" i="3"/>
  <c r="IB303" i="3"/>
  <c r="IA303" i="3"/>
  <c r="HZ303" i="3"/>
  <c r="HY303" i="3"/>
  <c r="HX303" i="3"/>
  <c r="HW303" i="3"/>
  <c r="HV303" i="3"/>
  <c r="HS301" i="3"/>
  <c r="HR303" i="3"/>
  <c r="HP303" i="3"/>
  <c r="HL303" i="3"/>
  <c r="HJ301" i="3"/>
  <c r="HI303" i="3"/>
  <c r="HE303" i="3"/>
  <c r="HD303" i="3"/>
  <c r="HC303" i="3"/>
  <c r="HA301" i="3"/>
  <c r="GZ303" i="3"/>
  <c r="GV303" i="3"/>
  <c r="GT303" i="3"/>
  <c r="GN301" i="3"/>
  <c r="GM303" i="3"/>
  <c r="GI303" i="3"/>
  <c r="GH303" i="3"/>
  <c r="GG303" i="3"/>
  <c r="GF303" i="3"/>
  <c r="GE303" i="3"/>
  <c r="GD303" i="3"/>
  <c r="GC303" i="3"/>
  <c r="GB303" i="3"/>
  <c r="FZ303" i="3"/>
  <c r="FY303" i="3"/>
  <c r="FX303" i="3"/>
  <c r="FM303" i="3"/>
  <c r="FL303" i="3"/>
  <c r="FK303" i="3"/>
  <c r="FI301" i="3"/>
  <c r="FH303" i="3"/>
  <c r="FG301" i="3"/>
  <c r="FE301" i="3"/>
  <c r="EV301" i="3"/>
  <c r="EK301" i="3"/>
  <c r="EJ301" i="3"/>
  <c r="DR301" i="3"/>
  <c r="DP301" i="3"/>
  <c r="DO301" i="3"/>
  <c r="DN301" i="3"/>
  <c r="DM301" i="3"/>
  <c r="DK301" i="3"/>
  <c r="DD301" i="3"/>
  <c r="CV301" i="3"/>
  <c r="CO301" i="3"/>
  <c r="CH301" i="3"/>
  <c r="CG301" i="3"/>
  <c r="BW301" i="3"/>
  <c r="BV301" i="3"/>
  <c r="BR301" i="3"/>
  <c r="BL301" i="3"/>
  <c r="BK301" i="3"/>
  <c r="BA301" i="3"/>
  <c r="AZ301" i="3"/>
  <c r="AY301" i="3"/>
  <c r="AP301" i="3"/>
  <c r="AO301" i="3"/>
  <c r="Z299" i="3"/>
  <c r="D299" i="3"/>
  <c r="D301" i="3" s="1"/>
  <c r="OM298" i="3"/>
  <c r="OL298" i="3"/>
  <c r="OK298" i="3"/>
  <c r="OJ298" i="3"/>
  <c r="OI298" i="3"/>
  <c r="OI299" i="3" s="1"/>
  <c r="OH298" i="3"/>
  <c r="OH299" i="3" s="1"/>
  <c r="OG298" i="3"/>
  <c r="OG299" i="3" s="1"/>
  <c r="OF298" i="3"/>
  <c r="OE298" i="3"/>
  <c r="OD298" i="3"/>
  <c r="OC298" i="3"/>
  <c r="OB298" i="3"/>
  <c r="OA298" i="3"/>
  <c r="NZ298" i="3"/>
  <c r="NY298" i="3"/>
  <c r="NY299" i="3" s="1"/>
  <c r="NX298" i="3"/>
  <c r="NW298" i="3"/>
  <c r="NV298" i="3"/>
  <c r="NV299" i="3" s="1"/>
  <c r="NU298" i="3"/>
  <c r="NU299" i="3" s="1"/>
  <c r="NT298" i="3"/>
  <c r="NT299" i="3" s="1"/>
  <c r="NT301" i="3" s="1"/>
  <c r="NS298" i="3"/>
  <c r="NS299" i="3" s="1"/>
  <c r="NS301" i="3" s="1"/>
  <c r="NR298" i="3"/>
  <c r="NQ298" i="3"/>
  <c r="NP298" i="3"/>
  <c r="NO298" i="3"/>
  <c r="NN298" i="3"/>
  <c r="NN299" i="3" s="1"/>
  <c r="NM298" i="3"/>
  <c r="NM299" i="3" s="1"/>
  <c r="NL298" i="3"/>
  <c r="NL299" i="3" s="1"/>
  <c r="NK298" i="3"/>
  <c r="NK299" i="3" s="1"/>
  <c r="NJ298" i="3"/>
  <c r="NJ299" i="3" s="1"/>
  <c r="NI298" i="3"/>
  <c r="NI299" i="3" s="1"/>
  <c r="NH298" i="3"/>
  <c r="NG298" i="3"/>
  <c r="NF298" i="3"/>
  <c r="NE298" i="3"/>
  <c r="ND298" i="3"/>
  <c r="NC298" i="3"/>
  <c r="NB298" i="3"/>
  <c r="NA298" i="3"/>
  <c r="MZ298" i="3"/>
  <c r="MZ299" i="3" s="1"/>
  <c r="MY298" i="3"/>
  <c r="MY299" i="3" s="1"/>
  <c r="MX298" i="3"/>
  <c r="MX299" i="3" s="1"/>
  <c r="MW298" i="3"/>
  <c r="MW299" i="3" s="1"/>
  <c r="MW301" i="3" s="1"/>
  <c r="MV298" i="3"/>
  <c r="MV299" i="3" s="1"/>
  <c r="MV301" i="3" s="1"/>
  <c r="MU298" i="3"/>
  <c r="MT298" i="3"/>
  <c r="MS298" i="3"/>
  <c r="MR298" i="3"/>
  <c r="MR299" i="3" s="1"/>
  <c r="MQ298" i="3"/>
  <c r="MQ299" i="3" s="1"/>
  <c r="MP298" i="3"/>
  <c r="MP299" i="3" s="1"/>
  <c r="MO298" i="3"/>
  <c r="MO299" i="3" s="1"/>
  <c r="MN298" i="3"/>
  <c r="MN299" i="3" s="1"/>
  <c r="MM298" i="3"/>
  <c r="MM299" i="3" s="1"/>
  <c r="ML298" i="3"/>
  <c r="ML299" i="3" s="1"/>
  <c r="ML301" i="3" s="1"/>
  <c r="MK298" i="3"/>
  <c r="MK299" i="3" s="1"/>
  <c r="MK301" i="3" s="1"/>
  <c r="MJ298" i="3"/>
  <c r="MJ299" i="3" s="1"/>
  <c r="MJ301" i="3" s="1"/>
  <c r="MI298" i="3"/>
  <c r="MH298" i="3"/>
  <c r="MG298" i="3"/>
  <c r="MG299" i="3" s="1"/>
  <c r="MF298" i="3"/>
  <c r="ME298" i="3"/>
  <c r="MD298" i="3"/>
  <c r="MD299" i="3" s="1"/>
  <c r="MC298" i="3"/>
  <c r="MC299" i="3" s="1"/>
  <c r="MC301" i="3" s="1"/>
  <c r="MB298" i="3"/>
  <c r="MB299" i="3" s="1"/>
  <c r="MB301" i="3" s="1"/>
  <c r="MA298" i="3"/>
  <c r="LZ298" i="3"/>
  <c r="LY298" i="3"/>
  <c r="LX298" i="3"/>
  <c r="LW298" i="3"/>
  <c r="LV298" i="3"/>
  <c r="LV299" i="3" s="1"/>
  <c r="LU298" i="3"/>
  <c r="LU299" i="3" s="1"/>
  <c r="LT298" i="3"/>
  <c r="LT299" i="3" s="1"/>
  <c r="LS298" i="3"/>
  <c r="LS299" i="3" s="1"/>
  <c r="LR298" i="3"/>
  <c r="LR299" i="3" s="1"/>
  <c r="LQ298" i="3"/>
  <c r="LP298" i="3"/>
  <c r="LO298" i="3"/>
  <c r="LN298" i="3"/>
  <c r="LM298" i="3"/>
  <c r="LL298" i="3"/>
  <c r="LK298" i="3"/>
  <c r="Z298" i="3" s="1"/>
  <c r="LJ298" i="3"/>
  <c r="LI298" i="3"/>
  <c r="LH298" i="3"/>
  <c r="LG298" i="3"/>
  <c r="LF298" i="3"/>
  <c r="LE298" i="3"/>
  <c r="LD298" i="3"/>
  <c r="LC298" i="3"/>
  <c r="LB298" i="3"/>
  <c r="LA298" i="3"/>
  <c r="KZ298" i="3"/>
  <c r="KY298" i="3"/>
  <c r="KX298" i="3"/>
  <c r="KW298" i="3"/>
  <c r="KV298" i="3"/>
  <c r="KU298" i="3"/>
  <c r="KT298" i="3"/>
  <c r="KS298" i="3"/>
  <c r="KR298" i="3"/>
  <c r="KQ298" i="3"/>
  <c r="KP298" i="3"/>
  <c r="KO298" i="3"/>
  <c r="KN298" i="3"/>
  <c r="KM298" i="3"/>
  <c r="KL298" i="3"/>
  <c r="KK298" i="3"/>
  <c r="KJ298" i="3"/>
  <c r="KI298" i="3"/>
  <c r="KH298" i="3"/>
  <c r="KG298" i="3"/>
  <c r="KF298" i="3"/>
  <c r="KE298" i="3"/>
  <c r="KD298" i="3"/>
  <c r="KC298" i="3"/>
  <c r="KB298" i="3"/>
  <c r="KA298" i="3"/>
  <c r="JZ298" i="3"/>
  <c r="JY298" i="3"/>
  <c r="JX298" i="3"/>
  <c r="JW298" i="3"/>
  <c r="JV298" i="3"/>
  <c r="JU298" i="3"/>
  <c r="JT298" i="3"/>
  <c r="JS298" i="3"/>
  <c r="JR298" i="3"/>
  <c r="JQ298" i="3"/>
  <c r="JP298" i="3"/>
  <c r="JO298" i="3"/>
  <c r="JN298" i="3"/>
  <c r="JM298" i="3"/>
  <c r="JL298" i="3"/>
  <c r="JK298" i="3"/>
  <c r="JJ298" i="3"/>
  <c r="JI298" i="3"/>
  <c r="JH298" i="3"/>
  <c r="JG298" i="3"/>
  <c r="JF298" i="3"/>
  <c r="JE298" i="3"/>
  <c r="JD298" i="3"/>
  <c r="JC298" i="3"/>
  <c r="JB298" i="3"/>
  <c r="JA298" i="3"/>
  <c r="IZ298" i="3"/>
  <c r="IY298" i="3"/>
  <c r="IX298" i="3"/>
  <c r="IW298" i="3"/>
  <c r="IV298" i="3"/>
  <c r="IU298" i="3"/>
  <c r="IT298" i="3"/>
  <c r="IS298" i="3"/>
  <c r="IR298" i="3"/>
  <c r="IQ298" i="3"/>
  <c r="T298" i="3" s="1"/>
  <c r="T299" i="3" s="1"/>
  <c r="T301" i="3" s="1"/>
  <c r="IP298" i="3"/>
  <c r="IO298" i="3"/>
  <c r="IN298" i="3"/>
  <c r="IM298" i="3"/>
  <c r="IL298" i="3"/>
  <c r="IK298" i="3"/>
  <c r="IJ298" i="3"/>
  <c r="II298" i="3"/>
  <c r="IH298" i="3"/>
  <c r="S298" i="3" s="1"/>
  <c r="S299" i="3" s="1"/>
  <c r="IG298" i="3"/>
  <c r="IF298" i="3"/>
  <c r="IE298" i="3"/>
  <c r="ID298" i="3"/>
  <c r="IC298" i="3"/>
  <c r="IB298" i="3"/>
  <c r="IA298" i="3"/>
  <c r="HZ298" i="3"/>
  <c r="HY298" i="3"/>
  <c r="HX298" i="3"/>
  <c r="HW298" i="3"/>
  <c r="HV298" i="3"/>
  <c r="HU298" i="3"/>
  <c r="R298" i="3" s="1"/>
  <c r="R299" i="3" s="1"/>
  <c r="R301" i="3" s="1"/>
  <c r="HT298" i="3"/>
  <c r="HS298" i="3"/>
  <c r="HR298" i="3"/>
  <c r="HQ298" i="3"/>
  <c r="HP298" i="3"/>
  <c r="HO298" i="3"/>
  <c r="HN298" i="3"/>
  <c r="HM298" i="3"/>
  <c r="Q298" i="3" s="1"/>
  <c r="Q299" i="3" s="1"/>
  <c r="Q301" i="3" s="1"/>
  <c r="HL298" i="3"/>
  <c r="HK298" i="3"/>
  <c r="HJ298" i="3"/>
  <c r="HI298" i="3"/>
  <c r="HH298" i="3"/>
  <c r="HG298" i="3"/>
  <c r="HF298" i="3"/>
  <c r="HE298" i="3"/>
  <c r="HD298" i="3"/>
  <c r="HC298" i="3"/>
  <c r="HB298" i="3"/>
  <c r="HA298" i="3"/>
  <c r="GZ298" i="3"/>
  <c r="GY298" i="3"/>
  <c r="GX298" i="3"/>
  <c r="GW298" i="3"/>
  <c r="GV298" i="3"/>
  <c r="GU298" i="3"/>
  <c r="GT298" i="3"/>
  <c r="GS298" i="3"/>
  <c r="GR298" i="3"/>
  <c r="GQ298" i="3"/>
  <c r="GP298" i="3"/>
  <c r="GO298" i="3"/>
  <c r="GN298" i="3"/>
  <c r="GM298" i="3"/>
  <c r="GL298" i="3"/>
  <c r="GK298" i="3"/>
  <c r="GJ298" i="3"/>
  <c r="GI298" i="3"/>
  <c r="GH298" i="3"/>
  <c r="GG298" i="3"/>
  <c r="GF298" i="3"/>
  <c r="GE298" i="3"/>
  <c r="GD298" i="3"/>
  <c r="GC298" i="3"/>
  <c r="GB298" i="3"/>
  <c r="GA298" i="3"/>
  <c r="FZ298" i="3"/>
  <c r="FY298" i="3"/>
  <c r="FX298" i="3"/>
  <c r="FW298" i="3"/>
  <c r="FV298" i="3"/>
  <c r="FU298" i="3"/>
  <c r="FT298" i="3"/>
  <c r="FS298" i="3"/>
  <c r="FR298" i="3"/>
  <c r="FQ298" i="3"/>
  <c r="FP298" i="3"/>
  <c r="FO298" i="3"/>
  <c r="FN298" i="3"/>
  <c r="FM298" i="3"/>
  <c r="FL298" i="3"/>
  <c r="FK298" i="3"/>
  <c r="M298" i="3" s="1"/>
  <c r="M299" i="3" s="1"/>
  <c r="FJ298" i="3"/>
  <c r="FI298" i="3"/>
  <c r="FH298" i="3"/>
  <c r="FG298" i="3"/>
  <c r="FF298" i="3"/>
  <c r="FE298" i="3"/>
  <c r="FD298" i="3"/>
  <c r="FC298" i="3"/>
  <c r="FB298" i="3"/>
  <c r="FA298" i="3"/>
  <c r="EZ298" i="3"/>
  <c r="EY298" i="3"/>
  <c r="EX298" i="3"/>
  <c r="EW298" i="3"/>
  <c r="EV298" i="3"/>
  <c r="EU298" i="3"/>
  <c r="ET298" i="3"/>
  <c r="ES298" i="3"/>
  <c r="ER298" i="3"/>
  <c r="EQ298" i="3"/>
  <c r="EP298" i="3"/>
  <c r="EO298" i="3"/>
  <c r="EN298" i="3"/>
  <c r="EM298" i="3"/>
  <c r="EL298" i="3"/>
  <c r="EK298" i="3"/>
  <c r="EJ298" i="3"/>
  <c r="EI298" i="3"/>
  <c r="EH298" i="3"/>
  <c r="EG298" i="3"/>
  <c r="EF298" i="3"/>
  <c r="EE298" i="3"/>
  <c r="ED298" i="3"/>
  <c r="EC298" i="3"/>
  <c r="EB298" i="3"/>
  <c r="EA298" i="3"/>
  <c r="DZ298" i="3"/>
  <c r="DY298" i="3"/>
  <c r="DX298" i="3"/>
  <c r="DW298" i="3"/>
  <c r="DV298" i="3"/>
  <c r="DU298" i="3"/>
  <c r="DT298" i="3"/>
  <c r="DS298" i="3"/>
  <c r="DR298" i="3"/>
  <c r="DQ298" i="3"/>
  <c r="DP298" i="3"/>
  <c r="DO298" i="3"/>
  <c r="I298" i="3" s="1"/>
  <c r="I299" i="3" s="1"/>
  <c r="DN298" i="3"/>
  <c r="DM298" i="3"/>
  <c r="DL298" i="3"/>
  <c r="DK298" i="3"/>
  <c r="DJ298" i="3"/>
  <c r="DI298" i="3"/>
  <c r="DH298" i="3"/>
  <c r="DG298" i="3"/>
  <c r="DF298" i="3"/>
  <c r="DE298" i="3"/>
  <c r="DD298" i="3"/>
  <c r="DC298" i="3"/>
  <c r="DB298" i="3"/>
  <c r="DA298" i="3"/>
  <c r="CZ298" i="3"/>
  <c r="CY298" i="3"/>
  <c r="CX298" i="3"/>
  <c r="CW298" i="3"/>
  <c r="CV298" i="3"/>
  <c r="CU298" i="3"/>
  <c r="CT298" i="3"/>
  <c r="CS298" i="3"/>
  <c r="CR298" i="3"/>
  <c r="CQ298" i="3"/>
  <c r="CP298" i="3"/>
  <c r="CO298" i="3"/>
  <c r="CN298" i="3"/>
  <c r="CM298" i="3"/>
  <c r="CL298" i="3"/>
  <c r="CK298" i="3"/>
  <c r="CJ298" i="3"/>
  <c r="CI298" i="3"/>
  <c r="CH298" i="3"/>
  <c r="CG298" i="3"/>
  <c r="CF298" i="3"/>
  <c r="CE298" i="3"/>
  <c r="CD298" i="3"/>
  <c r="CC298" i="3"/>
  <c r="CB298" i="3"/>
  <c r="CA298" i="3"/>
  <c r="BZ298" i="3"/>
  <c r="BY298" i="3"/>
  <c r="BX298" i="3"/>
  <c r="BW298" i="3"/>
  <c r="BV298" i="3"/>
  <c r="BU298" i="3"/>
  <c r="BT298" i="3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D298" i="3" s="1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D298" i="3"/>
  <c r="AD299" i="3" s="1"/>
  <c r="AC298" i="3"/>
  <c r="AC299" i="3" s="1"/>
  <c r="X298" i="3"/>
  <c r="X299" i="3" s="1"/>
  <c r="J298" i="3"/>
  <c r="J299" i="3" s="1"/>
  <c r="H298" i="3"/>
  <c r="H299" i="3" s="1"/>
  <c r="B298" i="3"/>
  <c r="B299" i="3" s="1"/>
  <c r="PV292" i="3"/>
  <c r="PU292" i="3"/>
  <c r="PT292" i="3"/>
  <c r="PS292" i="3"/>
  <c r="PR292" i="3"/>
  <c r="PQ292" i="3"/>
  <c r="PP292" i="3"/>
  <c r="PO292" i="3"/>
  <c r="PN292" i="3"/>
  <c r="PM292" i="3"/>
  <c r="PL292" i="3"/>
  <c r="PK292" i="3"/>
  <c r="PJ292" i="3"/>
  <c r="PI292" i="3"/>
  <c r="PH292" i="3"/>
  <c r="PG292" i="3"/>
  <c r="PF292" i="3"/>
  <c r="PE292" i="3"/>
  <c r="PD292" i="3"/>
  <c r="PC292" i="3"/>
  <c r="PB292" i="3"/>
  <c r="PA292" i="3"/>
  <c r="OZ292" i="3"/>
  <c r="OY292" i="3"/>
  <c r="OX292" i="3"/>
  <c r="OW292" i="3"/>
  <c r="OV292" i="3"/>
  <c r="OU292" i="3"/>
  <c r="OT292" i="3"/>
  <c r="OS292" i="3"/>
  <c r="ON292" i="3"/>
  <c r="OL292" i="3"/>
  <c r="AF26" i="2" s="1"/>
  <c r="OJ292" i="3"/>
  <c r="OG292" i="3"/>
  <c r="OF292" i="3"/>
  <c r="OE292" i="3"/>
  <c r="OC292" i="3"/>
  <c r="OB292" i="3"/>
  <c r="OA292" i="3"/>
  <c r="NZ292" i="3"/>
  <c r="NY292" i="3"/>
  <c r="NX292" i="3"/>
  <c r="NW292" i="3"/>
  <c r="NS292" i="3"/>
  <c r="NR292" i="3"/>
  <c r="NP292" i="3"/>
  <c r="NM292" i="3"/>
  <c r="NL292" i="3"/>
  <c r="NK292" i="3"/>
  <c r="NJ292" i="3"/>
  <c r="NI292" i="3"/>
  <c r="NG292" i="3"/>
  <c r="NF292" i="3"/>
  <c r="NE292" i="3"/>
  <c r="ND292" i="3"/>
  <c r="NC292" i="3"/>
  <c r="NB292" i="3"/>
  <c r="NA292" i="3"/>
  <c r="MV292" i="3"/>
  <c r="MU292" i="3"/>
  <c r="MT292" i="3"/>
  <c r="MR292" i="3"/>
  <c r="MQ292" i="3"/>
  <c r="MO292" i="3"/>
  <c r="MN292" i="3"/>
  <c r="MM292" i="3"/>
  <c r="ML292" i="3"/>
  <c r="MK292" i="3"/>
  <c r="MJ292" i="3"/>
  <c r="MI292" i="3"/>
  <c r="MH292" i="3"/>
  <c r="MG292" i="3"/>
  <c r="MF292" i="3"/>
  <c r="ME292" i="3"/>
  <c r="MA292" i="3"/>
  <c r="LZ292" i="3"/>
  <c r="LT292" i="3"/>
  <c r="LS292" i="3"/>
  <c r="LR292" i="3"/>
  <c r="LO292" i="3"/>
  <c r="LN292" i="3"/>
  <c r="LM292" i="3"/>
  <c r="LL292" i="3"/>
  <c r="LK292" i="3"/>
  <c r="PV291" i="3"/>
  <c r="PU291" i="3"/>
  <c r="PT291" i="3"/>
  <c r="PS291" i="3"/>
  <c r="PR291" i="3"/>
  <c r="PQ291" i="3"/>
  <c r="PP291" i="3"/>
  <c r="PO291" i="3"/>
  <c r="PN291" i="3"/>
  <c r="PM291" i="3"/>
  <c r="PL291" i="3"/>
  <c r="PK291" i="3"/>
  <c r="PJ291" i="3"/>
  <c r="PI291" i="3"/>
  <c r="PH291" i="3"/>
  <c r="PG291" i="3"/>
  <c r="PF291" i="3"/>
  <c r="PE291" i="3"/>
  <c r="PD291" i="3"/>
  <c r="PC291" i="3"/>
  <c r="PB291" i="3"/>
  <c r="PA291" i="3"/>
  <c r="OZ291" i="3"/>
  <c r="OV291" i="3"/>
  <c r="OU291" i="3"/>
  <c r="OT291" i="3"/>
  <c r="OS291" i="3"/>
  <c r="OR291" i="3"/>
  <c r="OQ291" i="3"/>
  <c r="ON291" i="3"/>
  <c r="OG291" i="3"/>
  <c r="OF291" i="3"/>
  <c r="OE291" i="3"/>
  <c r="OD291" i="3"/>
  <c r="NZ291" i="3"/>
  <c r="NY291" i="3"/>
  <c r="NX291" i="3"/>
  <c r="NW291" i="3"/>
  <c r="NV291" i="3"/>
  <c r="NU291" i="3"/>
  <c r="NS291" i="3"/>
  <c r="NR291" i="3"/>
  <c r="NP291" i="3"/>
  <c r="NK291" i="3"/>
  <c r="NJ291" i="3"/>
  <c r="NI291" i="3"/>
  <c r="ND291" i="3"/>
  <c r="NC291" i="3"/>
  <c r="NB291" i="3"/>
  <c r="MZ291" i="3"/>
  <c r="MY291" i="3"/>
  <c r="MX291" i="3"/>
  <c r="MW291" i="3"/>
  <c r="MT291" i="3"/>
  <c r="MS291" i="3"/>
  <c r="MR291" i="3"/>
  <c r="MQ291" i="3"/>
  <c r="MP291" i="3"/>
  <c r="MO291" i="3"/>
  <c r="MC291" i="3"/>
  <c r="MB291" i="3"/>
  <c r="LX291" i="3"/>
  <c r="LW291" i="3"/>
  <c r="LV291" i="3"/>
  <c r="LU291" i="3"/>
  <c r="LT291" i="3"/>
  <c r="LS291" i="3"/>
  <c r="LR291" i="3"/>
  <c r="LQ291" i="3"/>
  <c r="LP291" i="3"/>
  <c r="LN291" i="3"/>
  <c r="LM291" i="3"/>
  <c r="LL291" i="3"/>
  <c r="LK291" i="3"/>
  <c r="LJ291" i="3"/>
  <c r="LI291" i="3"/>
  <c r="LE291" i="3"/>
  <c r="LC291" i="3"/>
  <c r="LB291" i="3"/>
  <c r="LA291" i="3"/>
  <c r="KZ291" i="3"/>
  <c r="KY291" i="3"/>
  <c r="KX291" i="3"/>
  <c r="KW291" i="3"/>
  <c r="KV291" i="3"/>
  <c r="KU291" i="3"/>
  <c r="KT291" i="3"/>
  <c r="KR291" i="3"/>
  <c r="KQ291" i="3"/>
  <c r="KO291" i="3"/>
  <c r="KN291" i="3"/>
  <c r="KM291" i="3"/>
  <c r="KK291" i="3"/>
  <c r="KG291" i="3"/>
  <c r="KF291" i="3"/>
  <c r="KE291" i="3"/>
  <c r="KD291" i="3"/>
  <c r="KC291" i="3"/>
  <c r="KB291" i="3"/>
  <c r="KA291" i="3"/>
  <c r="JZ291" i="3"/>
  <c r="JY291" i="3"/>
  <c r="JX291" i="3"/>
  <c r="JV291" i="3"/>
  <c r="JU291" i="3"/>
  <c r="JQ291" i="3"/>
  <c r="JP291" i="3"/>
  <c r="JO291" i="3"/>
  <c r="JN291" i="3"/>
  <c r="JM291" i="3"/>
  <c r="JK291" i="3"/>
  <c r="JJ291" i="3"/>
  <c r="JI291" i="3"/>
  <c r="JH291" i="3"/>
  <c r="JG291" i="3"/>
  <c r="JF291" i="3"/>
  <c r="JE291" i="3"/>
  <c r="JD291" i="3"/>
  <c r="JC291" i="3"/>
  <c r="IZ291" i="3"/>
  <c r="IY291" i="3"/>
  <c r="IX291" i="3"/>
  <c r="IV291" i="3"/>
  <c r="IT291" i="3"/>
  <c r="IS291" i="3"/>
  <c r="IQ291" i="3"/>
  <c r="IP291" i="3"/>
  <c r="IO291" i="3"/>
  <c r="IN291" i="3"/>
  <c r="IM291" i="3"/>
  <c r="IL291" i="3"/>
  <c r="IK291" i="3"/>
  <c r="IJ291" i="3"/>
  <c r="II291" i="3"/>
  <c r="IH291" i="3"/>
  <c r="IG291" i="3"/>
  <c r="ID291" i="3"/>
  <c r="IC291" i="3"/>
  <c r="IB291" i="3"/>
  <c r="IA291" i="3"/>
  <c r="HY291" i="3"/>
  <c r="HX291" i="3"/>
  <c r="HU291" i="3"/>
  <c r="HS291" i="3"/>
  <c r="HR291" i="3"/>
  <c r="HQ291" i="3"/>
  <c r="HP291" i="3"/>
  <c r="HO291" i="3"/>
  <c r="HN291" i="3"/>
  <c r="HM291" i="3"/>
  <c r="HL291" i="3"/>
  <c r="HK291" i="3"/>
  <c r="HJ291" i="3"/>
  <c r="HH291" i="3"/>
  <c r="HG291" i="3"/>
  <c r="HF291" i="3"/>
  <c r="HE291" i="3"/>
  <c r="HD291" i="3"/>
  <c r="HB291" i="3"/>
  <c r="HA291" i="3"/>
  <c r="GZ291" i="3"/>
  <c r="GW291" i="3"/>
  <c r="GV291" i="3"/>
  <c r="GU291" i="3"/>
  <c r="GT291" i="3"/>
  <c r="GS291" i="3"/>
  <c r="GR291" i="3"/>
  <c r="GQ291" i="3"/>
  <c r="GP291" i="3"/>
  <c r="GO291" i="3"/>
  <c r="GN291" i="3"/>
  <c r="GL291" i="3"/>
  <c r="GK291" i="3"/>
  <c r="GJ291" i="3"/>
  <c r="GI291" i="3"/>
  <c r="GH291" i="3"/>
  <c r="GG291" i="3"/>
  <c r="GE291" i="3"/>
  <c r="GC291" i="3"/>
  <c r="GA291" i="3"/>
  <c r="FZ291" i="3"/>
  <c r="FY291" i="3"/>
  <c r="FX291" i="3"/>
  <c r="FW291" i="3"/>
  <c r="FV291" i="3"/>
  <c r="FU291" i="3"/>
  <c r="FT291" i="3"/>
  <c r="FS291" i="3"/>
  <c r="FR291" i="3"/>
  <c r="FP291" i="3"/>
  <c r="FO291" i="3"/>
  <c r="FN291" i="3"/>
  <c r="FM291" i="3"/>
  <c r="FL291" i="3"/>
  <c r="FJ291" i="3"/>
  <c r="FG291" i="3"/>
  <c r="FE291" i="3"/>
  <c r="FD291" i="3"/>
  <c r="FC291" i="3"/>
  <c r="FB291" i="3"/>
  <c r="FA291" i="3"/>
  <c r="EZ291" i="3"/>
  <c r="EY291" i="3"/>
  <c r="EX291" i="3"/>
  <c r="EW291" i="3"/>
  <c r="ET291" i="3"/>
  <c r="ES291" i="3"/>
  <c r="ER291" i="3"/>
  <c r="EQ291" i="3"/>
  <c r="EP291" i="3"/>
  <c r="EO291" i="3"/>
  <c r="EM291" i="3"/>
  <c r="EI291" i="3"/>
  <c r="EH291" i="3"/>
  <c r="EG291" i="3"/>
  <c r="EF291" i="3"/>
  <c r="EE291" i="3"/>
  <c r="ED291" i="3"/>
  <c r="EC291" i="3"/>
  <c r="EB291" i="3"/>
  <c r="EA291" i="3"/>
  <c r="DZ291" i="3"/>
  <c r="DX291" i="3"/>
  <c r="DW291" i="3"/>
  <c r="DV291" i="3"/>
  <c r="DU291" i="3"/>
  <c r="DT291" i="3"/>
  <c r="DS291" i="3"/>
  <c r="DR291" i="3"/>
  <c r="DQ291" i="3"/>
  <c r="DM291" i="3"/>
  <c r="DL291" i="3"/>
  <c r="DK291" i="3"/>
  <c r="DJ291" i="3"/>
  <c r="DI291" i="3"/>
  <c r="DH291" i="3"/>
  <c r="DG291" i="3"/>
  <c r="DF291" i="3"/>
  <c r="DE291" i="3"/>
  <c r="DD291" i="3"/>
  <c r="DB291" i="3"/>
  <c r="DA291" i="3"/>
  <c r="CZ291" i="3"/>
  <c r="CX291" i="3"/>
  <c r="CW291" i="3"/>
  <c r="CV291" i="3"/>
  <c r="CU291" i="3"/>
  <c r="CT291" i="3"/>
  <c r="CS291" i="3"/>
  <c r="CQ291" i="3"/>
  <c r="CP291" i="3"/>
  <c r="CO291" i="3"/>
  <c r="CN291" i="3"/>
  <c r="CM291" i="3"/>
  <c r="CL291" i="3"/>
  <c r="CK291" i="3"/>
  <c r="CJ291" i="3"/>
  <c r="CI291" i="3"/>
  <c r="CF291" i="3"/>
  <c r="CE291" i="3"/>
  <c r="CD291" i="3"/>
  <c r="CC291" i="3"/>
  <c r="CB291" i="3"/>
  <c r="BZ291" i="3"/>
  <c r="BY291" i="3"/>
  <c r="BX291" i="3"/>
  <c r="BW291" i="3"/>
  <c r="BV291" i="3"/>
  <c r="BU291" i="3"/>
  <c r="BT291" i="3"/>
  <c r="BS291" i="3"/>
  <c r="BR291" i="3"/>
  <c r="BQ291" i="3"/>
  <c r="BP291" i="3"/>
  <c r="BO291" i="3"/>
  <c r="BN291" i="3"/>
  <c r="BM291" i="3"/>
  <c r="BJ291" i="3"/>
  <c r="BI291" i="3"/>
  <c r="BH291" i="3"/>
  <c r="BG291" i="3"/>
  <c r="BF291" i="3"/>
  <c r="BE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N291" i="3"/>
  <c r="AM291" i="3"/>
  <c r="AL291" i="3"/>
  <c r="AK291" i="3"/>
  <c r="AJ291" i="3"/>
  <c r="AI291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PV289" i="3"/>
  <c r="OU289" i="3"/>
  <c r="OQ289" i="3"/>
  <c r="ON289" i="3"/>
  <c r="OD289" i="3"/>
  <c r="OA289" i="3"/>
  <c r="NY289" i="3"/>
  <c r="NU289" i="3"/>
  <c r="NT289" i="3"/>
  <c r="NS289" i="3"/>
  <c r="NR289" i="3"/>
  <c r="MW289" i="3"/>
  <c r="LY289" i="3"/>
  <c r="KT289" i="3"/>
  <c r="KS289" i="3"/>
  <c r="KO289" i="3"/>
  <c r="JD289" i="3"/>
  <c r="IS289" i="3"/>
  <c r="IQ289" i="3"/>
  <c r="IO289" i="3"/>
  <c r="IN289" i="3"/>
  <c r="IM289" i="3"/>
  <c r="IL289" i="3"/>
  <c r="IK289" i="3"/>
  <c r="IJ289" i="3"/>
  <c r="HG289" i="3"/>
  <c r="HE289" i="3"/>
  <c r="GN289" i="3"/>
  <c r="GM289" i="3"/>
  <c r="FO289" i="3"/>
  <c r="FM289" i="3"/>
  <c r="FH289" i="3"/>
  <c r="FG289" i="3"/>
  <c r="EC289" i="3"/>
  <c r="DZ289" i="3"/>
  <c r="DO289" i="3"/>
  <c r="DM289" i="3"/>
  <c r="DD289" i="3"/>
  <c r="CE289" i="3"/>
  <c r="CC289" i="3"/>
  <c r="BL289" i="3"/>
  <c r="BK289" i="3"/>
  <c r="BI289" i="3"/>
  <c r="BH289" i="3"/>
  <c r="BG289" i="3"/>
  <c r="AO289" i="3"/>
  <c r="AK289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F266" i="3"/>
  <c r="AE266" i="3"/>
  <c r="AE300" i="3" s="1"/>
  <c r="AD266" i="3"/>
  <c r="AD300" i="3" s="1"/>
  <c r="AC266" i="3"/>
  <c r="AC300" i="3" s="1"/>
  <c r="AB266" i="3"/>
  <c r="AB300" i="3" s="1"/>
  <c r="AA266" i="3"/>
  <c r="AA300" i="3" s="1"/>
  <c r="Z266" i="3"/>
  <c r="Z300" i="3" s="1"/>
  <c r="Y266" i="3"/>
  <c r="Y300" i="3" s="1"/>
  <c r="X266" i="3"/>
  <c r="X300" i="3" s="1"/>
  <c r="W266" i="3"/>
  <c r="W300" i="3" s="1"/>
  <c r="V266" i="3"/>
  <c r="U266" i="3"/>
  <c r="U300" i="3" s="1"/>
  <c r="T266" i="3"/>
  <c r="S266" i="3"/>
  <c r="S300" i="3" s="1"/>
  <c r="S301" i="3" s="1"/>
  <c r="R266" i="3"/>
  <c r="R300" i="3" s="1"/>
  <c r="Q266" i="3"/>
  <c r="P266" i="3"/>
  <c r="O266" i="3"/>
  <c r="N266" i="3"/>
  <c r="M266" i="3"/>
  <c r="L266" i="3"/>
  <c r="K266" i="3"/>
  <c r="J266" i="3"/>
  <c r="I266" i="3"/>
  <c r="I300" i="3" s="1"/>
  <c r="H266" i="3"/>
  <c r="G266" i="3"/>
  <c r="F266" i="3"/>
  <c r="F300" i="3" s="1"/>
  <c r="E266" i="3"/>
  <c r="E300" i="3" s="1"/>
  <c r="D266" i="3"/>
  <c r="D300" i="3" s="1"/>
  <c r="C266" i="3"/>
  <c r="C300" i="3" s="1"/>
  <c r="B266" i="3"/>
  <c r="B300" i="3" s="1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F249" i="3"/>
  <c r="AE249" i="3"/>
  <c r="AD249" i="3"/>
  <c r="AC249" i="3"/>
  <c r="AB249" i="3"/>
  <c r="AA249" i="3"/>
  <c r="Z249" i="3"/>
  <c r="Y249" i="3"/>
  <c r="X249" i="3"/>
  <c r="W249" i="3"/>
  <c r="V249" i="3"/>
  <c r="V231" i="3" s="1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F244" i="3"/>
  <c r="AE244" i="3"/>
  <c r="AD244" i="3"/>
  <c r="AC244" i="3"/>
  <c r="AB244" i="3"/>
  <c r="AA244" i="3"/>
  <c r="Z244" i="3"/>
  <c r="Y244" i="3"/>
  <c r="X244" i="3"/>
  <c r="W244" i="3"/>
  <c r="W231" i="3" s="1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F243" i="3"/>
  <c r="AF308" i="3" s="1"/>
  <c r="AE243" i="3"/>
  <c r="AE308" i="3" s="1"/>
  <c r="AD243" i="3"/>
  <c r="AD308" i="3" s="1"/>
  <c r="AC243" i="3"/>
  <c r="AC308" i="3" s="1"/>
  <c r="AB243" i="3"/>
  <c r="AB308" i="3" s="1"/>
  <c r="AA243" i="3"/>
  <c r="AA308" i="3" s="1"/>
  <c r="Z243" i="3"/>
  <c r="Z308" i="3" s="1"/>
  <c r="Y243" i="3"/>
  <c r="Y308" i="3" s="1"/>
  <c r="X243" i="3"/>
  <c r="W243" i="3"/>
  <c r="W308" i="3" s="1"/>
  <c r="V243" i="3"/>
  <c r="V308" i="3" s="1"/>
  <c r="U243" i="3"/>
  <c r="U308" i="3" s="1"/>
  <c r="T243" i="3"/>
  <c r="S243" i="3"/>
  <c r="S308" i="3" s="1"/>
  <c r="R243" i="3"/>
  <c r="R308" i="3" s="1"/>
  <c r="Q243" i="3"/>
  <c r="P243" i="3"/>
  <c r="O243" i="3"/>
  <c r="N243" i="3"/>
  <c r="N308" i="3" s="1"/>
  <c r="M243" i="3"/>
  <c r="M308" i="3" s="1"/>
  <c r="L243" i="3"/>
  <c r="L308" i="3" s="1"/>
  <c r="K243" i="3"/>
  <c r="K308" i="3" s="1"/>
  <c r="K309" i="3" s="1"/>
  <c r="J243" i="3"/>
  <c r="J308" i="3" s="1"/>
  <c r="I243" i="3"/>
  <c r="I308" i="3" s="1"/>
  <c r="I309" i="3" s="1"/>
  <c r="H243" i="3"/>
  <c r="H308" i="3" s="1"/>
  <c r="H309" i="3" s="1"/>
  <c r="G243" i="3"/>
  <c r="G308" i="3" s="1"/>
  <c r="F243" i="3"/>
  <c r="F308" i="3" s="1"/>
  <c r="E243" i="3"/>
  <c r="E308" i="3" s="1"/>
  <c r="D243" i="3"/>
  <c r="D308" i="3" s="1"/>
  <c r="C243" i="3"/>
  <c r="C308" i="3" s="1"/>
  <c r="B243" i="3"/>
  <c r="B308" i="3" s="1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S231" i="3" s="1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F239" i="3"/>
  <c r="AE239" i="3"/>
  <c r="AD239" i="3"/>
  <c r="AC239" i="3"/>
  <c r="AB239" i="3"/>
  <c r="AA239" i="3"/>
  <c r="Z239" i="3"/>
  <c r="Y239" i="3"/>
  <c r="X239" i="3"/>
  <c r="X231" i="3" s="1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F235" i="3"/>
  <c r="AE235" i="3"/>
  <c r="AD235" i="3"/>
  <c r="AC235" i="3"/>
  <c r="AB235" i="3"/>
  <c r="AA235" i="3"/>
  <c r="Z235" i="3"/>
  <c r="Z231" i="3" s="1"/>
  <c r="Y235" i="3"/>
  <c r="X235" i="3"/>
  <c r="W235" i="3"/>
  <c r="V235" i="3"/>
  <c r="U235" i="3"/>
  <c r="T235" i="3"/>
  <c r="S235" i="3"/>
  <c r="R235" i="3"/>
  <c r="Q235" i="3"/>
  <c r="P235" i="3"/>
  <c r="P231" i="3" s="1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L231" i="3" s="1"/>
  <c r="K233" i="3"/>
  <c r="J233" i="3"/>
  <c r="I233" i="3"/>
  <c r="H233" i="3"/>
  <c r="G233" i="3"/>
  <c r="F233" i="3"/>
  <c r="E233" i="3"/>
  <c r="D233" i="3"/>
  <c r="C233" i="3"/>
  <c r="B233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U231" i="3" s="1"/>
  <c r="T232" i="3"/>
  <c r="S232" i="3"/>
  <c r="R232" i="3"/>
  <c r="Q232" i="3"/>
  <c r="P232" i="3"/>
  <c r="O232" i="3"/>
  <c r="N232" i="3"/>
  <c r="M232" i="3"/>
  <c r="L232" i="3"/>
  <c r="K232" i="3"/>
  <c r="K231" i="3" s="1"/>
  <c r="J232" i="3"/>
  <c r="I232" i="3"/>
  <c r="H232" i="3"/>
  <c r="G232" i="3"/>
  <c r="F232" i="3"/>
  <c r="E232" i="3"/>
  <c r="D232" i="3"/>
  <c r="C232" i="3"/>
  <c r="B232" i="3"/>
  <c r="PV231" i="3"/>
  <c r="PU231" i="3"/>
  <c r="PT231" i="3"/>
  <c r="PT289" i="3" s="1"/>
  <c r="PS231" i="3"/>
  <c r="PR231" i="3"/>
  <c r="PQ231" i="3"/>
  <c r="PQ289" i="3" s="1"/>
  <c r="PP231" i="3"/>
  <c r="PP289" i="3" s="1"/>
  <c r="PO231" i="3"/>
  <c r="PN231" i="3"/>
  <c r="PM231" i="3"/>
  <c r="PM289" i="3" s="1"/>
  <c r="PL231" i="3"/>
  <c r="PK231" i="3"/>
  <c r="PK289" i="3" s="1"/>
  <c r="PJ231" i="3"/>
  <c r="PJ289" i="3" s="1"/>
  <c r="PI231" i="3"/>
  <c r="PI289" i="3" s="1"/>
  <c r="PH231" i="3"/>
  <c r="PG231" i="3"/>
  <c r="PF231" i="3"/>
  <c r="PE231" i="3"/>
  <c r="PD231" i="3"/>
  <c r="PC231" i="3"/>
  <c r="PB231" i="3"/>
  <c r="PA231" i="3"/>
  <c r="OZ231" i="3"/>
  <c r="OZ289" i="3" s="1"/>
  <c r="OY231" i="3"/>
  <c r="OX231" i="3"/>
  <c r="OX289" i="3" s="1"/>
  <c r="OW231" i="3"/>
  <c r="OW289" i="3" s="1"/>
  <c r="OV231" i="3"/>
  <c r="OU231" i="3"/>
  <c r="OT231" i="3"/>
  <c r="OT289" i="3" s="1"/>
  <c r="OS231" i="3"/>
  <c r="OR231" i="3"/>
  <c r="OQ231" i="3"/>
  <c r="OP231" i="3"/>
  <c r="OO231" i="3"/>
  <c r="OO289" i="3" s="1"/>
  <c r="ON231" i="3"/>
  <c r="OM231" i="3"/>
  <c r="OL231" i="3"/>
  <c r="OK231" i="3"/>
  <c r="OJ231" i="3"/>
  <c r="OI231" i="3"/>
  <c r="OH231" i="3"/>
  <c r="OG231" i="3"/>
  <c r="OF231" i="3"/>
  <c r="OE231" i="3"/>
  <c r="OD231" i="3"/>
  <c r="OC231" i="3"/>
  <c r="OB231" i="3"/>
  <c r="OB289" i="3" s="1"/>
  <c r="OA231" i="3"/>
  <c r="NZ231" i="3"/>
  <c r="NY231" i="3"/>
  <c r="NX231" i="3"/>
  <c r="NX289" i="3" s="1"/>
  <c r="NW231" i="3"/>
  <c r="NV231" i="3"/>
  <c r="NU231" i="3"/>
  <c r="NT231" i="3"/>
  <c r="NS231" i="3"/>
  <c r="NR231" i="3"/>
  <c r="NQ231" i="3"/>
  <c r="NP231" i="3"/>
  <c r="NO231" i="3"/>
  <c r="NN231" i="3"/>
  <c r="NM231" i="3"/>
  <c r="NL231" i="3"/>
  <c r="NK231" i="3"/>
  <c r="NJ231" i="3"/>
  <c r="NI231" i="3"/>
  <c r="NH231" i="3"/>
  <c r="NG231" i="3"/>
  <c r="NF231" i="3"/>
  <c r="NF289" i="3" s="1"/>
  <c r="NE231" i="3"/>
  <c r="ND231" i="3"/>
  <c r="NC231" i="3"/>
  <c r="NB231" i="3"/>
  <c r="NB289" i="3" s="1"/>
  <c r="NA231" i="3"/>
  <c r="MZ231" i="3"/>
  <c r="MY231" i="3"/>
  <c r="MY289" i="3" s="1"/>
  <c r="MX231" i="3"/>
  <c r="MW231" i="3"/>
  <c r="MV231" i="3"/>
  <c r="MU231" i="3"/>
  <c r="MT231" i="3"/>
  <c r="MS231" i="3"/>
  <c r="MR231" i="3"/>
  <c r="MR289" i="3" s="1"/>
  <c r="MQ231" i="3"/>
  <c r="MP231" i="3"/>
  <c r="MO231" i="3"/>
  <c r="MN231" i="3"/>
  <c r="MM231" i="3"/>
  <c r="ML231" i="3"/>
  <c r="MK231" i="3"/>
  <c r="MJ231" i="3"/>
  <c r="MJ289" i="3" s="1"/>
  <c r="MI231" i="3"/>
  <c r="MH231" i="3"/>
  <c r="MG231" i="3"/>
  <c r="MG289" i="3" s="1"/>
  <c r="MF231" i="3"/>
  <c r="MF289" i="3" s="1"/>
  <c r="ME231" i="3"/>
  <c r="MD231" i="3"/>
  <c r="MC231" i="3"/>
  <c r="MC289" i="3" s="1"/>
  <c r="MB231" i="3"/>
  <c r="MA231" i="3"/>
  <c r="LZ231" i="3"/>
  <c r="LZ289" i="3" s="1"/>
  <c r="LY231" i="3"/>
  <c r="LX231" i="3"/>
  <c r="LW231" i="3"/>
  <c r="LV231" i="3"/>
  <c r="LU231" i="3"/>
  <c r="LT231" i="3"/>
  <c r="LS231" i="3"/>
  <c r="LR231" i="3"/>
  <c r="LQ231" i="3"/>
  <c r="LP231" i="3"/>
  <c r="LO231" i="3"/>
  <c r="LN231" i="3"/>
  <c r="LN289" i="3" s="1"/>
  <c r="LM231" i="3"/>
  <c r="LM289" i="3" s="1"/>
  <c r="LL231" i="3"/>
  <c r="LK231" i="3"/>
  <c r="LK289" i="3" s="1"/>
  <c r="LJ231" i="3"/>
  <c r="LJ289" i="3" s="1"/>
  <c r="LI231" i="3"/>
  <c r="LH231" i="3"/>
  <c r="LG231" i="3"/>
  <c r="LF231" i="3"/>
  <c r="LE231" i="3"/>
  <c r="LE289" i="3" s="1"/>
  <c r="LD231" i="3"/>
  <c r="LD289" i="3" s="1"/>
  <c r="LC231" i="3"/>
  <c r="LC289" i="3" s="1"/>
  <c r="LB231" i="3"/>
  <c r="LA231" i="3"/>
  <c r="KZ231" i="3"/>
  <c r="KY231" i="3"/>
  <c r="KX231" i="3"/>
  <c r="KW231" i="3"/>
  <c r="KV231" i="3"/>
  <c r="KU231" i="3"/>
  <c r="KT231" i="3"/>
  <c r="KS231" i="3"/>
  <c r="KR231" i="3"/>
  <c r="KR289" i="3" s="1"/>
  <c r="KQ231" i="3"/>
  <c r="KP231" i="3"/>
  <c r="KO231" i="3"/>
  <c r="KN231" i="3"/>
  <c r="KN289" i="3" s="1"/>
  <c r="KM231" i="3"/>
  <c r="KL231" i="3"/>
  <c r="KK231" i="3"/>
  <c r="KJ231" i="3"/>
  <c r="KI231" i="3"/>
  <c r="KH231" i="3"/>
  <c r="KG231" i="3"/>
  <c r="KF231" i="3"/>
  <c r="KE231" i="3"/>
  <c r="KD231" i="3"/>
  <c r="KC231" i="3"/>
  <c r="KB231" i="3"/>
  <c r="KA231" i="3"/>
  <c r="JZ231" i="3"/>
  <c r="JY231" i="3"/>
  <c r="JX231" i="3"/>
  <c r="JW231" i="3"/>
  <c r="JV231" i="3"/>
  <c r="JV289" i="3" s="1"/>
  <c r="JU231" i="3"/>
  <c r="JU289" i="3" s="1"/>
  <c r="JT231" i="3"/>
  <c r="JS231" i="3"/>
  <c r="JR231" i="3"/>
  <c r="JR289" i="3" s="1"/>
  <c r="JQ231" i="3"/>
  <c r="JP231" i="3"/>
  <c r="JO231" i="3"/>
  <c r="JN231" i="3"/>
  <c r="JM231" i="3"/>
  <c r="JL231" i="3"/>
  <c r="JK231" i="3"/>
  <c r="JJ231" i="3"/>
  <c r="JI231" i="3"/>
  <c r="JH231" i="3"/>
  <c r="JG231" i="3"/>
  <c r="JF231" i="3"/>
  <c r="JE231" i="3"/>
  <c r="JD231" i="3"/>
  <c r="JC231" i="3"/>
  <c r="JB231" i="3"/>
  <c r="JA231" i="3"/>
  <c r="IZ231" i="3"/>
  <c r="IZ289" i="3" s="1"/>
  <c r="IY231" i="3"/>
  <c r="IX231" i="3"/>
  <c r="IW231" i="3"/>
  <c r="IV231" i="3"/>
  <c r="IV289" i="3" s="1"/>
  <c r="IU231" i="3"/>
  <c r="IT231" i="3"/>
  <c r="IS231" i="3"/>
  <c r="IR231" i="3"/>
  <c r="IQ231" i="3"/>
  <c r="IP231" i="3"/>
  <c r="IO231" i="3"/>
  <c r="IN231" i="3"/>
  <c r="IM231" i="3"/>
  <c r="IL231" i="3"/>
  <c r="IK231" i="3"/>
  <c r="IJ231" i="3"/>
  <c r="II231" i="3"/>
  <c r="IH231" i="3"/>
  <c r="IG231" i="3"/>
  <c r="IF231" i="3"/>
  <c r="IF289" i="3" s="1"/>
  <c r="IE231" i="3"/>
  <c r="ID231" i="3"/>
  <c r="ID289" i="3" s="1"/>
  <c r="IC231" i="3"/>
  <c r="IC289" i="3" s="1"/>
  <c r="IB231" i="3"/>
  <c r="IA231" i="3"/>
  <c r="IA289" i="3" s="1"/>
  <c r="HZ231" i="3"/>
  <c r="HZ289" i="3" s="1"/>
  <c r="HY231" i="3"/>
  <c r="HX231" i="3"/>
  <c r="HW231" i="3"/>
  <c r="HW289" i="3" s="1"/>
  <c r="HV231" i="3"/>
  <c r="HU231" i="3"/>
  <c r="HU289" i="3" s="1"/>
  <c r="HT231" i="3"/>
  <c r="HT289" i="3" s="1"/>
  <c r="HS231" i="3"/>
  <c r="HS289" i="3" s="1"/>
  <c r="HR231" i="3"/>
  <c r="HQ231" i="3"/>
  <c r="HP231" i="3"/>
  <c r="HO231" i="3"/>
  <c r="HN231" i="3"/>
  <c r="HM231" i="3"/>
  <c r="HL231" i="3"/>
  <c r="HK231" i="3"/>
  <c r="HJ231" i="3"/>
  <c r="HI231" i="3"/>
  <c r="HH231" i="3"/>
  <c r="HH289" i="3" s="1"/>
  <c r="HG231" i="3"/>
  <c r="HF231" i="3"/>
  <c r="HE231" i="3"/>
  <c r="HD231" i="3"/>
  <c r="HD289" i="3" s="1"/>
  <c r="HC231" i="3"/>
  <c r="HB231" i="3"/>
  <c r="HA231" i="3"/>
  <c r="HA289" i="3" s="1"/>
  <c r="GZ231" i="3"/>
  <c r="GY231" i="3"/>
  <c r="GY289" i="3" s="1"/>
  <c r="GX231" i="3"/>
  <c r="GX289" i="3" s="1"/>
  <c r="GW231" i="3"/>
  <c r="GW289" i="3" s="1"/>
  <c r="GV231" i="3"/>
  <c r="GU231" i="3"/>
  <c r="GT231" i="3"/>
  <c r="GS231" i="3"/>
  <c r="GR231" i="3"/>
  <c r="GQ231" i="3"/>
  <c r="GP231" i="3"/>
  <c r="GO231" i="3"/>
  <c r="GN231" i="3"/>
  <c r="GM231" i="3"/>
  <c r="GL231" i="3"/>
  <c r="GL289" i="3" s="1"/>
  <c r="GK231" i="3"/>
  <c r="GJ231" i="3"/>
  <c r="GI231" i="3"/>
  <c r="GH231" i="3"/>
  <c r="GH289" i="3" s="1"/>
  <c r="GG231" i="3"/>
  <c r="GF231" i="3"/>
  <c r="GE231" i="3"/>
  <c r="GD231" i="3"/>
  <c r="GC231" i="3"/>
  <c r="GB231" i="3"/>
  <c r="GA231" i="3"/>
  <c r="GA289" i="3" s="1"/>
  <c r="FZ231" i="3"/>
  <c r="FY231" i="3"/>
  <c r="FX231" i="3"/>
  <c r="FW231" i="3"/>
  <c r="FV231" i="3"/>
  <c r="FU231" i="3"/>
  <c r="FT231" i="3"/>
  <c r="FS231" i="3"/>
  <c r="FR231" i="3"/>
  <c r="FR289" i="3" s="1"/>
  <c r="FQ231" i="3"/>
  <c r="FP231" i="3"/>
  <c r="FP289" i="3" s="1"/>
  <c r="FO231" i="3"/>
  <c r="FN231" i="3"/>
  <c r="FM231" i="3"/>
  <c r="FL231" i="3"/>
  <c r="FL289" i="3" s="1"/>
  <c r="FK231" i="3"/>
  <c r="FJ231" i="3"/>
  <c r="FI231" i="3"/>
  <c r="FH231" i="3"/>
  <c r="FG231" i="3"/>
  <c r="FF231" i="3"/>
  <c r="FE231" i="3"/>
  <c r="FD231" i="3"/>
  <c r="FC231" i="3"/>
  <c r="FB231" i="3"/>
  <c r="FB289" i="3" s="1"/>
  <c r="FA231" i="3"/>
  <c r="EZ231" i="3"/>
  <c r="EY231" i="3"/>
  <c r="EX231" i="3"/>
  <c r="EW231" i="3"/>
  <c r="EV231" i="3"/>
  <c r="EU231" i="3"/>
  <c r="ET231" i="3"/>
  <c r="ET289" i="3" s="1"/>
  <c r="ES231" i="3"/>
  <c r="ER231" i="3"/>
  <c r="EQ231" i="3"/>
  <c r="EQ289" i="3" s="1"/>
  <c r="EP231" i="3"/>
  <c r="EP289" i="3" s="1"/>
  <c r="EO231" i="3"/>
  <c r="EN231" i="3"/>
  <c r="EM231" i="3"/>
  <c r="EL231" i="3"/>
  <c r="EK231" i="3"/>
  <c r="EJ231" i="3"/>
  <c r="EI231" i="3"/>
  <c r="EH231" i="3"/>
  <c r="EG231" i="3"/>
  <c r="EF231" i="3"/>
  <c r="EE231" i="3"/>
  <c r="ED231" i="3"/>
  <c r="EC231" i="3"/>
  <c r="EB231" i="3"/>
  <c r="EA231" i="3"/>
  <c r="DZ231" i="3"/>
  <c r="DY231" i="3"/>
  <c r="DX231" i="3"/>
  <c r="DX289" i="3" s="1"/>
  <c r="DW231" i="3"/>
  <c r="DV231" i="3"/>
  <c r="DU231" i="3"/>
  <c r="DU289" i="3" s="1"/>
  <c r="DT231" i="3"/>
  <c r="DT289" i="3" s="1"/>
  <c r="DS231" i="3"/>
  <c r="DR231" i="3"/>
  <c r="DQ231" i="3"/>
  <c r="DP231" i="3"/>
  <c r="DO231" i="3"/>
  <c r="DN231" i="3"/>
  <c r="DN289" i="3" s="1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B289" i="3" s="1"/>
  <c r="DA231" i="3"/>
  <c r="CZ231" i="3"/>
  <c r="CY231" i="3"/>
  <c r="CY289" i="3" s="1"/>
  <c r="CX231" i="3"/>
  <c r="CX289" i="3" s="1"/>
  <c r="CW231" i="3"/>
  <c r="CV231" i="3"/>
  <c r="CU231" i="3"/>
  <c r="CU289" i="3" s="1"/>
  <c r="CT231" i="3"/>
  <c r="CS231" i="3"/>
  <c r="CS289" i="3" s="1"/>
  <c r="CR231" i="3"/>
  <c r="CR289" i="3" s="1"/>
  <c r="CQ231" i="3"/>
  <c r="CP231" i="3"/>
  <c r="CO231" i="3"/>
  <c r="CN231" i="3"/>
  <c r="CM231" i="3"/>
  <c r="CL231" i="3"/>
  <c r="CK231" i="3"/>
  <c r="CJ231" i="3"/>
  <c r="CI231" i="3"/>
  <c r="CH231" i="3"/>
  <c r="CH289" i="3" s="1"/>
  <c r="CG231" i="3"/>
  <c r="CF231" i="3"/>
  <c r="CF289" i="3" s="1"/>
  <c r="CE231" i="3"/>
  <c r="CD231" i="3"/>
  <c r="CC231" i="3"/>
  <c r="CB231" i="3"/>
  <c r="CB289" i="3" s="1"/>
  <c r="CA231" i="3"/>
  <c r="BZ231" i="3"/>
  <c r="BY231" i="3"/>
  <c r="BX231" i="3"/>
  <c r="BW231" i="3"/>
  <c r="BV231" i="3"/>
  <c r="BV289" i="3" s="1"/>
  <c r="BU231" i="3"/>
  <c r="BU289" i="3" s="1"/>
  <c r="BT231" i="3"/>
  <c r="BS231" i="3"/>
  <c r="BR231" i="3"/>
  <c r="BQ231" i="3"/>
  <c r="BP231" i="3"/>
  <c r="BO231" i="3"/>
  <c r="BN231" i="3"/>
  <c r="BM231" i="3"/>
  <c r="BL231" i="3"/>
  <c r="BK231" i="3"/>
  <c r="BJ231" i="3"/>
  <c r="BJ289" i="3" s="1"/>
  <c r="BI231" i="3"/>
  <c r="BH231" i="3"/>
  <c r="BG231" i="3"/>
  <c r="BF231" i="3"/>
  <c r="BF289" i="3" s="1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N289" i="3" s="1"/>
  <c r="AM231" i="3"/>
  <c r="AM289" i="3" s="1"/>
  <c r="AL231" i="3"/>
  <c r="AK231" i="3"/>
  <c r="AJ231" i="3"/>
  <c r="AJ289" i="3" s="1"/>
  <c r="AI231" i="3"/>
  <c r="T231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I164" i="3" s="1"/>
  <c r="H172" i="3"/>
  <c r="G172" i="3"/>
  <c r="F172" i="3"/>
  <c r="E172" i="3"/>
  <c r="D172" i="3"/>
  <c r="C172" i="3"/>
  <c r="B172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F168" i="3"/>
  <c r="AE168" i="3"/>
  <c r="AD168" i="3"/>
  <c r="AC168" i="3"/>
  <c r="AB168" i="3"/>
  <c r="AA168" i="3"/>
  <c r="Z168" i="3"/>
  <c r="Y168" i="3"/>
  <c r="X168" i="3"/>
  <c r="W168" i="3"/>
  <c r="W164" i="3" s="1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J164" i="3" s="1"/>
  <c r="I167" i="3"/>
  <c r="H167" i="3"/>
  <c r="G167" i="3"/>
  <c r="F167" i="3"/>
  <c r="E167" i="3"/>
  <c r="D167" i="3"/>
  <c r="C167" i="3"/>
  <c r="B167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F165" i="3"/>
  <c r="AE165" i="3"/>
  <c r="AD165" i="3"/>
  <c r="AC165" i="3"/>
  <c r="AB165" i="3"/>
  <c r="AB164" i="3" s="1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F164" i="3" s="1"/>
  <c r="E165" i="3"/>
  <c r="D165" i="3"/>
  <c r="C165" i="3"/>
  <c r="B165" i="3"/>
  <c r="PV164" i="3"/>
  <c r="PU164" i="3"/>
  <c r="PT164" i="3"/>
  <c r="PS164" i="3"/>
  <c r="PR164" i="3"/>
  <c r="PQ164" i="3"/>
  <c r="PP164" i="3"/>
  <c r="PO164" i="3"/>
  <c r="PN164" i="3"/>
  <c r="PM164" i="3"/>
  <c r="PL164" i="3"/>
  <c r="PK164" i="3"/>
  <c r="PJ164" i="3"/>
  <c r="PI164" i="3"/>
  <c r="PH164" i="3"/>
  <c r="PG164" i="3"/>
  <c r="PF164" i="3"/>
  <c r="PE164" i="3"/>
  <c r="PD164" i="3"/>
  <c r="PC164" i="3"/>
  <c r="PB164" i="3"/>
  <c r="PA164" i="3"/>
  <c r="OZ164" i="3"/>
  <c r="OY164" i="3"/>
  <c r="OX164" i="3"/>
  <c r="OW164" i="3"/>
  <c r="OV164" i="3"/>
  <c r="OU164" i="3"/>
  <c r="OT164" i="3"/>
  <c r="OS164" i="3"/>
  <c r="OR164" i="3"/>
  <c r="OQ164" i="3"/>
  <c r="OP164" i="3"/>
  <c r="OP289" i="3" s="1"/>
  <c r="OO164" i="3"/>
  <c r="ON164" i="3"/>
  <c r="OM164" i="3"/>
  <c r="OL164" i="3"/>
  <c r="OK164" i="3"/>
  <c r="OJ164" i="3"/>
  <c r="OI164" i="3"/>
  <c r="OH164" i="3"/>
  <c r="OG164" i="3"/>
  <c r="OF164" i="3"/>
  <c r="OE164" i="3"/>
  <c r="OD164" i="3"/>
  <c r="OC164" i="3"/>
  <c r="OB164" i="3"/>
  <c r="OA164" i="3"/>
  <c r="NZ164" i="3"/>
  <c r="NY164" i="3"/>
  <c r="NX164" i="3"/>
  <c r="NW164" i="3"/>
  <c r="NV164" i="3"/>
  <c r="NU164" i="3"/>
  <c r="NT164" i="3"/>
  <c r="NS164" i="3"/>
  <c r="NR164" i="3"/>
  <c r="NQ164" i="3"/>
  <c r="NP164" i="3"/>
  <c r="NO164" i="3"/>
  <c r="NO289" i="3" s="1"/>
  <c r="NN164" i="3"/>
  <c r="NM164" i="3"/>
  <c r="NL164" i="3"/>
  <c r="NK164" i="3"/>
  <c r="NJ164" i="3"/>
  <c r="NI164" i="3"/>
  <c r="NH164" i="3"/>
  <c r="NG164" i="3"/>
  <c r="NF164" i="3"/>
  <c r="NE164" i="3"/>
  <c r="ND164" i="3"/>
  <c r="NC164" i="3"/>
  <c r="NB164" i="3"/>
  <c r="NA164" i="3"/>
  <c r="MZ164" i="3"/>
  <c r="MY164" i="3"/>
  <c r="MX164" i="3"/>
  <c r="MW164" i="3"/>
  <c r="MV164" i="3"/>
  <c r="MU164" i="3"/>
  <c r="MU289" i="3" s="1"/>
  <c r="MT164" i="3"/>
  <c r="MS164" i="3"/>
  <c r="MS289" i="3" s="1"/>
  <c r="MR164" i="3"/>
  <c r="MQ164" i="3"/>
  <c r="MP164" i="3"/>
  <c r="MP289" i="3" s="1"/>
  <c r="MO164" i="3"/>
  <c r="MN164" i="3"/>
  <c r="MM164" i="3"/>
  <c r="ML164" i="3"/>
  <c r="MK164" i="3"/>
  <c r="MJ164" i="3"/>
  <c r="MI164" i="3"/>
  <c r="MH164" i="3"/>
  <c r="MG164" i="3"/>
  <c r="MF164" i="3"/>
  <c r="ME164" i="3"/>
  <c r="MD164" i="3"/>
  <c r="MC164" i="3"/>
  <c r="MB164" i="3"/>
  <c r="MA164" i="3"/>
  <c r="LZ164" i="3"/>
  <c r="LY164" i="3"/>
  <c r="LX164" i="3"/>
  <c r="LW164" i="3"/>
  <c r="LW289" i="3" s="1"/>
  <c r="LV164" i="3"/>
  <c r="LU164" i="3"/>
  <c r="LU289" i="3" s="1"/>
  <c r="LT164" i="3"/>
  <c r="LT289" i="3" s="1"/>
  <c r="LS164" i="3"/>
  <c r="LR164" i="3"/>
  <c r="LQ164" i="3"/>
  <c r="LP164" i="3"/>
  <c r="LO164" i="3"/>
  <c r="LN164" i="3"/>
  <c r="LM164" i="3"/>
  <c r="LL164" i="3"/>
  <c r="LK164" i="3"/>
  <c r="LJ164" i="3"/>
  <c r="LI164" i="3"/>
  <c r="LH164" i="3"/>
  <c r="LG164" i="3"/>
  <c r="LF164" i="3"/>
  <c r="LE164" i="3"/>
  <c r="LD164" i="3"/>
  <c r="LC164" i="3"/>
  <c r="LB164" i="3"/>
  <c r="LA164" i="3"/>
  <c r="KZ164" i="3"/>
  <c r="KY164" i="3"/>
  <c r="KX164" i="3"/>
  <c r="KX289" i="3" s="1"/>
  <c r="KW164" i="3"/>
  <c r="KV164" i="3"/>
  <c r="KU164" i="3"/>
  <c r="KT164" i="3"/>
  <c r="KS164" i="3"/>
  <c r="KR164" i="3"/>
  <c r="KQ164" i="3"/>
  <c r="KP164" i="3"/>
  <c r="KO164" i="3"/>
  <c r="KN164" i="3"/>
  <c r="KM164" i="3"/>
  <c r="KL164" i="3"/>
  <c r="KK164" i="3"/>
  <c r="KJ164" i="3"/>
  <c r="KJ289" i="3" s="1"/>
  <c r="KI164" i="3"/>
  <c r="KH164" i="3"/>
  <c r="KH289" i="3" s="1"/>
  <c r="KG164" i="3"/>
  <c r="KF164" i="3"/>
  <c r="KE164" i="3"/>
  <c r="KE289" i="3" s="1"/>
  <c r="KD164" i="3"/>
  <c r="KC164" i="3"/>
  <c r="KB164" i="3"/>
  <c r="KA164" i="3"/>
  <c r="JZ164" i="3"/>
  <c r="JY164" i="3"/>
  <c r="JX164" i="3"/>
  <c r="JW164" i="3"/>
  <c r="JV164" i="3"/>
  <c r="JU164" i="3"/>
  <c r="JT164" i="3"/>
  <c r="JS164" i="3"/>
  <c r="JR164" i="3"/>
  <c r="JQ164" i="3"/>
  <c r="JP164" i="3"/>
  <c r="JO164" i="3"/>
  <c r="JN164" i="3"/>
  <c r="JM164" i="3"/>
  <c r="JL164" i="3"/>
  <c r="JK164" i="3"/>
  <c r="JK289" i="3" s="1"/>
  <c r="JJ164" i="3"/>
  <c r="JI164" i="3"/>
  <c r="JI289" i="3" s="1"/>
  <c r="JH164" i="3"/>
  <c r="JG164" i="3"/>
  <c r="JG289" i="3" s="1"/>
  <c r="JF164" i="3"/>
  <c r="JF289" i="3" s="1"/>
  <c r="JE164" i="3"/>
  <c r="JD164" i="3"/>
  <c r="JC164" i="3"/>
  <c r="JB164" i="3"/>
  <c r="JA164" i="3"/>
  <c r="IZ164" i="3"/>
  <c r="IY164" i="3"/>
  <c r="IX164" i="3"/>
  <c r="IW164" i="3"/>
  <c r="IV164" i="3"/>
  <c r="IU164" i="3"/>
  <c r="IT164" i="3"/>
  <c r="IS164" i="3"/>
  <c r="IR164" i="3"/>
  <c r="IQ164" i="3"/>
  <c r="IP164" i="3"/>
  <c r="IO164" i="3"/>
  <c r="IN164" i="3"/>
  <c r="IM164" i="3"/>
  <c r="IL164" i="3"/>
  <c r="IK164" i="3"/>
  <c r="IJ164" i="3"/>
  <c r="II164" i="3"/>
  <c r="IH164" i="3"/>
  <c r="IG164" i="3"/>
  <c r="IF164" i="3"/>
  <c r="IE164" i="3"/>
  <c r="ID164" i="3"/>
  <c r="IC164" i="3"/>
  <c r="IB164" i="3"/>
  <c r="IA164" i="3"/>
  <c r="HZ164" i="3"/>
  <c r="HY164" i="3"/>
  <c r="HX164" i="3"/>
  <c r="HW164" i="3"/>
  <c r="HV164" i="3"/>
  <c r="HU164" i="3"/>
  <c r="HT164" i="3"/>
  <c r="HS164" i="3"/>
  <c r="HR164" i="3"/>
  <c r="HQ164" i="3"/>
  <c r="HP164" i="3"/>
  <c r="HO164" i="3"/>
  <c r="HN164" i="3"/>
  <c r="HN289" i="3" s="1"/>
  <c r="HM164" i="3"/>
  <c r="HL164" i="3"/>
  <c r="HK164" i="3"/>
  <c r="HJ164" i="3"/>
  <c r="HI164" i="3"/>
  <c r="HH164" i="3"/>
  <c r="HG164" i="3"/>
  <c r="HF164" i="3"/>
  <c r="HE164" i="3"/>
  <c r="HD164" i="3"/>
  <c r="HC164" i="3"/>
  <c r="HB164" i="3"/>
  <c r="HA164" i="3"/>
  <c r="GZ164" i="3"/>
  <c r="GZ289" i="3" s="1"/>
  <c r="GY164" i="3"/>
  <c r="GX164" i="3"/>
  <c r="GW164" i="3"/>
  <c r="GV164" i="3"/>
  <c r="GU164" i="3"/>
  <c r="GT164" i="3"/>
  <c r="GS164" i="3"/>
  <c r="GR164" i="3"/>
  <c r="GR289" i="3" s="1"/>
  <c r="GQ164" i="3"/>
  <c r="GP164" i="3"/>
  <c r="GO164" i="3"/>
  <c r="GN164" i="3"/>
  <c r="GM164" i="3"/>
  <c r="GL164" i="3"/>
  <c r="GK164" i="3"/>
  <c r="GJ164" i="3"/>
  <c r="GI164" i="3"/>
  <c r="GH164" i="3"/>
  <c r="GG164" i="3"/>
  <c r="GF164" i="3"/>
  <c r="GE164" i="3"/>
  <c r="GD164" i="3"/>
  <c r="GC164" i="3"/>
  <c r="GB164" i="3"/>
  <c r="GA164" i="3"/>
  <c r="FZ164" i="3"/>
  <c r="FY164" i="3"/>
  <c r="FX164" i="3"/>
  <c r="FW164" i="3"/>
  <c r="FV164" i="3"/>
  <c r="FU164" i="3"/>
  <c r="FT164" i="3"/>
  <c r="FS164" i="3"/>
  <c r="FR164" i="3"/>
  <c r="FQ164" i="3"/>
  <c r="FP164" i="3"/>
  <c r="FO164" i="3"/>
  <c r="FN164" i="3"/>
  <c r="FM164" i="3"/>
  <c r="FL164" i="3"/>
  <c r="FK164" i="3"/>
  <c r="FJ164" i="3"/>
  <c r="FI164" i="3"/>
  <c r="FH164" i="3"/>
  <c r="FG164" i="3"/>
  <c r="FF164" i="3"/>
  <c r="FF289" i="3" s="1"/>
  <c r="FE164" i="3"/>
  <c r="FE289" i="3" s="1"/>
  <c r="FD164" i="3"/>
  <c r="FC164" i="3"/>
  <c r="FC289" i="3" s="1"/>
  <c r="FB164" i="3"/>
  <c r="FA164" i="3"/>
  <c r="EZ164" i="3"/>
  <c r="EZ289" i="3" s="1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G289" i="3" s="1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I289" i="3" s="1"/>
  <c r="DH164" i="3"/>
  <c r="DH289" i="3" s="1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O289" i="3" s="1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W289" i="3" s="1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F78" i="3"/>
  <c r="AE78" i="3"/>
  <c r="AD78" i="3"/>
  <c r="AC78" i="3"/>
  <c r="AB78" i="3"/>
  <c r="AA78" i="3"/>
  <c r="Z78" i="3"/>
  <c r="Y78" i="3"/>
  <c r="X78" i="3"/>
  <c r="W78" i="3"/>
  <c r="W74" i="3" s="1"/>
  <c r="V78" i="3"/>
  <c r="U78" i="3"/>
  <c r="T78" i="3"/>
  <c r="S78" i="3"/>
  <c r="R78" i="3"/>
  <c r="R74" i="3" s="1"/>
  <c r="Q78" i="3"/>
  <c r="Q74" i="3" s="1"/>
  <c r="P78" i="3"/>
  <c r="O78" i="3"/>
  <c r="O74" i="3" s="1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S74" i="3" s="1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F75" i="3"/>
  <c r="AE75" i="3"/>
  <c r="AD75" i="3"/>
  <c r="AC75" i="3"/>
  <c r="AB75" i="3"/>
  <c r="AB74" i="3" s="1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F74" i="3" s="1"/>
  <c r="E75" i="3"/>
  <c r="D75" i="3"/>
  <c r="C75" i="3"/>
  <c r="B75" i="3"/>
  <c r="PV74" i="3"/>
  <c r="PU74" i="3"/>
  <c r="PT74" i="3"/>
  <c r="PS74" i="3"/>
  <c r="PR74" i="3"/>
  <c r="PQ74" i="3"/>
  <c r="PP74" i="3"/>
  <c r="PO74" i="3"/>
  <c r="PN74" i="3"/>
  <c r="PM74" i="3"/>
  <c r="PL74" i="3"/>
  <c r="PK74" i="3"/>
  <c r="PJ74" i="3"/>
  <c r="PI74" i="3"/>
  <c r="PH74" i="3"/>
  <c r="PG74" i="3"/>
  <c r="PF74" i="3"/>
  <c r="PE74" i="3"/>
  <c r="PD74" i="3"/>
  <c r="PC74" i="3"/>
  <c r="PB74" i="3"/>
  <c r="PA74" i="3"/>
  <c r="OZ74" i="3"/>
  <c r="OY74" i="3"/>
  <c r="OX74" i="3"/>
  <c r="OW74" i="3"/>
  <c r="OV74" i="3"/>
  <c r="OU74" i="3"/>
  <c r="OT74" i="3"/>
  <c r="OS74" i="3"/>
  <c r="OR74" i="3"/>
  <c r="OQ74" i="3"/>
  <c r="OP74" i="3"/>
  <c r="OO74" i="3"/>
  <c r="ON74" i="3"/>
  <c r="OM74" i="3"/>
  <c r="OL74" i="3"/>
  <c r="OK74" i="3"/>
  <c r="OJ74" i="3"/>
  <c r="OI74" i="3"/>
  <c r="OH74" i="3"/>
  <c r="OG74" i="3"/>
  <c r="OF74" i="3"/>
  <c r="OE74" i="3"/>
  <c r="OD74" i="3"/>
  <c r="OC74" i="3"/>
  <c r="OB74" i="3"/>
  <c r="OA74" i="3"/>
  <c r="NZ74" i="3"/>
  <c r="NY74" i="3"/>
  <c r="NX74" i="3"/>
  <c r="NW74" i="3"/>
  <c r="NV74" i="3"/>
  <c r="NU74" i="3"/>
  <c r="NT74" i="3"/>
  <c r="NS74" i="3"/>
  <c r="NR74" i="3"/>
  <c r="NQ74" i="3"/>
  <c r="NP74" i="3"/>
  <c r="NO74" i="3"/>
  <c r="NN74" i="3"/>
  <c r="NM74" i="3"/>
  <c r="NL74" i="3"/>
  <c r="NK74" i="3"/>
  <c r="NJ74" i="3"/>
  <c r="NI74" i="3"/>
  <c r="NH74" i="3"/>
  <c r="NG74" i="3"/>
  <c r="NF74" i="3"/>
  <c r="NE74" i="3"/>
  <c r="ND74" i="3"/>
  <c r="NC74" i="3"/>
  <c r="NB74" i="3"/>
  <c r="NA74" i="3"/>
  <c r="MZ74" i="3"/>
  <c r="MY74" i="3"/>
  <c r="MX74" i="3"/>
  <c r="MW74" i="3"/>
  <c r="MV74" i="3"/>
  <c r="MU74" i="3"/>
  <c r="MT74" i="3"/>
  <c r="MS74" i="3"/>
  <c r="MR74" i="3"/>
  <c r="MQ74" i="3"/>
  <c r="MP74" i="3"/>
  <c r="MO74" i="3"/>
  <c r="MN74" i="3"/>
  <c r="MM74" i="3"/>
  <c r="ML74" i="3"/>
  <c r="MK74" i="3"/>
  <c r="MJ74" i="3"/>
  <c r="MI74" i="3"/>
  <c r="MH74" i="3"/>
  <c r="MG74" i="3"/>
  <c r="MF74" i="3"/>
  <c r="ME74" i="3"/>
  <c r="MD74" i="3"/>
  <c r="MC74" i="3"/>
  <c r="MB74" i="3"/>
  <c r="MA74" i="3"/>
  <c r="LZ74" i="3"/>
  <c r="LY74" i="3"/>
  <c r="LX74" i="3"/>
  <c r="LW74" i="3"/>
  <c r="LV74" i="3"/>
  <c r="LV317" i="3" s="1"/>
  <c r="LW317" i="3" s="1"/>
  <c r="LX317" i="3" s="1"/>
  <c r="LY317" i="3" s="1"/>
  <c r="LU74" i="3"/>
  <c r="LU317" i="3" s="1"/>
  <c r="LT74" i="3"/>
  <c r="LS74" i="3"/>
  <c r="LS317" i="3" s="1"/>
  <c r="LR74" i="3"/>
  <c r="LQ74" i="3"/>
  <c r="LQ317" i="3" s="1"/>
  <c r="LP74" i="3"/>
  <c r="LP317" i="3" s="1"/>
  <c r="LO74" i="3"/>
  <c r="LO317" i="3" s="1"/>
  <c r="LN74" i="3"/>
  <c r="LN317" i="3" s="1"/>
  <c r="LM74" i="3"/>
  <c r="LM317" i="3" s="1"/>
  <c r="LL74" i="3"/>
  <c r="LL317" i="3" s="1"/>
  <c r="LK74" i="3"/>
  <c r="LK317" i="3" s="1"/>
  <c r="LJ74" i="3"/>
  <c r="LJ317" i="3" s="1"/>
  <c r="LI74" i="3"/>
  <c r="LI317" i="3" s="1"/>
  <c r="LH74" i="3"/>
  <c r="LH317" i="3" s="1"/>
  <c r="LG74" i="3"/>
  <c r="LG317" i="3" s="1"/>
  <c r="LF74" i="3"/>
  <c r="LF317" i="3" s="1"/>
  <c r="LE74" i="3"/>
  <c r="LE317" i="3" s="1"/>
  <c r="LD74" i="3"/>
  <c r="LD317" i="3" s="1"/>
  <c r="LC74" i="3"/>
  <c r="LC317" i="3" s="1"/>
  <c r="LB74" i="3"/>
  <c r="LB317" i="3" s="1"/>
  <c r="LA74" i="3"/>
  <c r="LA317" i="3" s="1"/>
  <c r="KZ74" i="3"/>
  <c r="KZ317" i="3" s="1"/>
  <c r="KY74" i="3"/>
  <c r="KY317" i="3" s="1"/>
  <c r="KX74" i="3"/>
  <c r="KX317" i="3" s="1"/>
  <c r="KW74" i="3"/>
  <c r="KW317" i="3" s="1"/>
  <c r="KV74" i="3"/>
  <c r="KV317" i="3" s="1"/>
  <c r="KU74" i="3"/>
  <c r="KU317" i="3" s="1"/>
  <c r="KT74" i="3"/>
  <c r="KT317" i="3" s="1"/>
  <c r="KS74" i="3"/>
  <c r="KS317" i="3" s="1"/>
  <c r="KR74" i="3"/>
  <c r="KR317" i="3" s="1"/>
  <c r="KQ74" i="3"/>
  <c r="KQ317" i="3" s="1"/>
  <c r="KP74" i="3"/>
  <c r="KP317" i="3" s="1"/>
  <c r="KO74" i="3"/>
  <c r="KO317" i="3" s="1"/>
  <c r="KN74" i="3"/>
  <c r="KN317" i="3" s="1"/>
  <c r="KM74" i="3"/>
  <c r="KM317" i="3" s="1"/>
  <c r="KL74" i="3"/>
  <c r="KL317" i="3" s="1"/>
  <c r="KK74" i="3"/>
  <c r="KK317" i="3" s="1"/>
  <c r="KJ74" i="3"/>
  <c r="KJ317" i="3" s="1"/>
  <c r="KI74" i="3"/>
  <c r="KI317" i="3" s="1"/>
  <c r="KH74" i="3"/>
  <c r="KG74" i="3"/>
  <c r="KG317" i="3" s="1"/>
  <c r="KF74" i="3"/>
  <c r="KF317" i="3" s="1"/>
  <c r="KE74" i="3"/>
  <c r="KE317" i="3" s="1"/>
  <c r="KD74" i="3"/>
  <c r="KD317" i="3" s="1"/>
  <c r="KC74" i="3"/>
  <c r="KC317" i="3" s="1"/>
  <c r="KB74" i="3"/>
  <c r="KB317" i="3" s="1"/>
  <c r="KA74" i="3"/>
  <c r="KA317" i="3" s="1"/>
  <c r="JZ74" i="3"/>
  <c r="JZ317" i="3" s="1"/>
  <c r="JY74" i="3"/>
  <c r="JY317" i="3" s="1"/>
  <c r="JX74" i="3"/>
  <c r="JW74" i="3"/>
  <c r="JV74" i="3"/>
  <c r="JU74" i="3"/>
  <c r="JT74" i="3"/>
  <c r="JS74" i="3"/>
  <c r="JR74" i="3"/>
  <c r="JR317" i="3" s="1"/>
  <c r="JQ74" i="3"/>
  <c r="JQ317" i="3" s="1"/>
  <c r="JP74" i="3"/>
  <c r="JP317" i="3" s="1"/>
  <c r="JO74" i="3"/>
  <c r="JO317" i="3" s="1"/>
  <c r="JN74" i="3"/>
  <c r="JM74" i="3"/>
  <c r="JM317" i="3" s="1"/>
  <c r="JL74" i="3"/>
  <c r="JL317" i="3" s="1"/>
  <c r="JK74" i="3"/>
  <c r="JK317" i="3" s="1"/>
  <c r="JJ74" i="3"/>
  <c r="JJ317" i="3" s="1"/>
  <c r="JI74" i="3"/>
  <c r="JI317" i="3" s="1"/>
  <c r="JH74" i="3"/>
  <c r="JH317" i="3" s="1"/>
  <c r="JG74" i="3"/>
  <c r="JG317" i="3" s="1"/>
  <c r="JF74" i="3"/>
  <c r="JF317" i="3" s="1"/>
  <c r="JE74" i="3"/>
  <c r="JE317" i="3" s="1"/>
  <c r="JD74" i="3"/>
  <c r="JD317" i="3" s="1"/>
  <c r="JC74" i="3"/>
  <c r="JC317" i="3" s="1"/>
  <c r="JB74" i="3"/>
  <c r="JB317" i="3" s="1"/>
  <c r="JA74" i="3"/>
  <c r="JA317" i="3" s="1"/>
  <c r="IZ74" i="3"/>
  <c r="IZ317" i="3" s="1"/>
  <c r="IY74" i="3"/>
  <c r="IY317" i="3" s="1"/>
  <c r="IX74" i="3"/>
  <c r="IX317" i="3" s="1"/>
  <c r="IW74" i="3"/>
  <c r="IW317" i="3" s="1"/>
  <c r="IV74" i="3"/>
  <c r="IV317" i="3" s="1"/>
  <c r="IU74" i="3"/>
  <c r="IU317" i="3" s="1"/>
  <c r="IT74" i="3"/>
  <c r="IT317" i="3" s="1"/>
  <c r="IS74" i="3"/>
  <c r="IS317" i="3" s="1"/>
  <c r="IR74" i="3"/>
  <c r="IR317" i="3" s="1"/>
  <c r="IQ74" i="3"/>
  <c r="IQ317" i="3" s="1"/>
  <c r="IP74" i="3"/>
  <c r="IO74" i="3"/>
  <c r="IO317" i="3" s="1"/>
  <c r="IN74" i="3"/>
  <c r="IN317" i="3" s="1"/>
  <c r="IM74" i="3"/>
  <c r="IM317" i="3" s="1"/>
  <c r="IL74" i="3"/>
  <c r="IL317" i="3" s="1"/>
  <c r="IK74" i="3"/>
  <c r="IK317" i="3" s="1"/>
  <c r="IJ74" i="3"/>
  <c r="IJ317" i="3" s="1"/>
  <c r="II74" i="3"/>
  <c r="II317" i="3" s="1"/>
  <c r="IH74" i="3"/>
  <c r="IH317" i="3" s="1"/>
  <c r="IG74" i="3"/>
  <c r="IG317" i="3" s="1"/>
  <c r="IF74" i="3"/>
  <c r="IF317" i="3" s="1"/>
  <c r="IE74" i="3"/>
  <c r="IE317" i="3" s="1"/>
  <c r="ID74" i="3"/>
  <c r="ID317" i="3" s="1"/>
  <c r="IC74" i="3"/>
  <c r="IC317" i="3" s="1"/>
  <c r="IB74" i="3"/>
  <c r="IB317" i="3" s="1"/>
  <c r="IA74" i="3"/>
  <c r="IA317" i="3" s="1"/>
  <c r="HZ74" i="3"/>
  <c r="HZ317" i="3" s="1"/>
  <c r="HY74" i="3"/>
  <c r="HY317" i="3" s="1"/>
  <c r="HX74" i="3"/>
  <c r="HX317" i="3" s="1"/>
  <c r="HW74" i="3"/>
  <c r="HW317" i="3" s="1"/>
  <c r="HV74" i="3"/>
  <c r="HV317" i="3" s="1"/>
  <c r="HU74" i="3"/>
  <c r="HU317" i="3" s="1"/>
  <c r="HT74" i="3"/>
  <c r="HT317" i="3" s="1"/>
  <c r="HS74" i="3"/>
  <c r="HS317" i="3" s="1"/>
  <c r="HR74" i="3"/>
  <c r="HR317" i="3" s="1"/>
  <c r="HQ74" i="3"/>
  <c r="HQ317" i="3" s="1"/>
  <c r="HP74" i="3"/>
  <c r="HP317" i="3" s="1"/>
  <c r="HO74" i="3"/>
  <c r="HO317" i="3" s="1"/>
  <c r="HN74" i="3"/>
  <c r="HN317" i="3" s="1"/>
  <c r="HM74" i="3"/>
  <c r="HM317" i="3" s="1"/>
  <c r="HL74" i="3"/>
  <c r="HL317" i="3" s="1"/>
  <c r="HK74" i="3"/>
  <c r="HJ74" i="3"/>
  <c r="HJ317" i="3" s="1"/>
  <c r="HI74" i="3"/>
  <c r="HH74" i="3"/>
  <c r="HG74" i="3"/>
  <c r="HG317" i="3" s="1"/>
  <c r="HF74" i="3"/>
  <c r="HF317" i="3" s="1"/>
  <c r="HE74" i="3"/>
  <c r="HE317" i="3" s="1"/>
  <c r="HD74" i="3"/>
  <c r="HD317" i="3" s="1"/>
  <c r="HC74" i="3"/>
  <c r="HC317" i="3" s="1"/>
  <c r="HB74" i="3"/>
  <c r="HB317" i="3" s="1"/>
  <c r="HA74" i="3"/>
  <c r="HA317" i="3" s="1"/>
  <c r="GZ74" i="3"/>
  <c r="GZ317" i="3" s="1"/>
  <c r="GY74" i="3"/>
  <c r="GY317" i="3" s="1"/>
  <c r="GX74" i="3"/>
  <c r="GX317" i="3" s="1"/>
  <c r="GW74" i="3"/>
  <c r="GW317" i="3" s="1"/>
  <c r="GV74" i="3"/>
  <c r="GV317" i="3" s="1"/>
  <c r="GU74" i="3"/>
  <c r="GU317" i="3" s="1"/>
  <c r="GT74" i="3"/>
  <c r="GT317" i="3" s="1"/>
  <c r="GS74" i="3"/>
  <c r="GS317" i="3" s="1"/>
  <c r="GR74" i="3"/>
  <c r="GQ74" i="3"/>
  <c r="GP74" i="3"/>
  <c r="GO74" i="3"/>
  <c r="GO317" i="3" s="1"/>
  <c r="GN74" i="3"/>
  <c r="GN317" i="3" s="1"/>
  <c r="GM74" i="3"/>
  <c r="GM317" i="3" s="1"/>
  <c r="GL74" i="3"/>
  <c r="GL317" i="3" s="1"/>
  <c r="GK74" i="3"/>
  <c r="GK317" i="3" s="1"/>
  <c r="GJ74" i="3"/>
  <c r="GJ317" i="3" s="1"/>
  <c r="GI74" i="3"/>
  <c r="GI317" i="3" s="1"/>
  <c r="GH74" i="3"/>
  <c r="GH317" i="3" s="1"/>
  <c r="GG74" i="3"/>
  <c r="GG317" i="3" s="1"/>
  <c r="GF74" i="3"/>
  <c r="GF317" i="3" s="1"/>
  <c r="GE74" i="3"/>
  <c r="GE317" i="3" s="1"/>
  <c r="GD74" i="3"/>
  <c r="GD317" i="3" s="1"/>
  <c r="GC74" i="3"/>
  <c r="GB74" i="3"/>
  <c r="GA74" i="3"/>
  <c r="GA317" i="3" s="1"/>
  <c r="FZ74" i="3"/>
  <c r="FY74" i="3"/>
  <c r="FY317" i="3" s="1"/>
  <c r="FX74" i="3"/>
  <c r="FX317" i="3" s="1"/>
  <c r="FW74" i="3"/>
  <c r="FW317" i="3" s="1"/>
  <c r="FV74" i="3"/>
  <c r="FV317" i="3" s="1"/>
  <c r="FU74" i="3"/>
  <c r="FU317" i="3" s="1"/>
  <c r="FT74" i="3"/>
  <c r="FS74" i="3"/>
  <c r="FR74" i="3"/>
  <c r="FR317" i="3" s="1"/>
  <c r="FQ74" i="3"/>
  <c r="FP74" i="3"/>
  <c r="FP317" i="3" s="1"/>
  <c r="FO74" i="3"/>
  <c r="FO317" i="3" s="1"/>
  <c r="FN74" i="3"/>
  <c r="FN317" i="3" s="1"/>
  <c r="FM74" i="3"/>
  <c r="FM317" i="3" s="1"/>
  <c r="FL74" i="3"/>
  <c r="FL317" i="3" s="1"/>
  <c r="FK74" i="3"/>
  <c r="FK317" i="3" s="1"/>
  <c r="FJ74" i="3"/>
  <c r="FJ317" i="3" s="1"/>
  <c r="FI74" i="3"/>
  <c r="FI317" i="3" s="1"/>
  <c r="FH74" i="3"/>
  <c r="FH317" i="3" s="1"/>
  <c r="FG74" i="3"/>
  <c r="FG317" i="3" s="1"/>
  <c r="FF74" i="3"/>
  <c r="FF317" i="3" s="1"/>
  <c r="FE74" i="3"/>
  <c r="FE317" i="3" s="1"/>
  <c r="FD74" i="3"/>
  <c r="FD317" i="3" s="1"/>
  <c r="FC74" i="3"/>
  <c r="FC317" i="3" s="1"/>
  <c r="FB74" i="3"/>
  <c r="FB317" i="3" s="1"/>
  <c r="FA74" i="3"/>
  <c r="FA317" i="3" s="1"/>
  <c r="EZ74" i="3"/>
  <c r="EZ317" i="3" s="1"/>
  <c r="EY74" i="3"/>
  <c r="EY317" i="3" s="1"/>
  <c r="EX74" i="3"/>
  <c r="EX317" i="3" s="1"/>
  <c r="EW74" i="3"/>
  <c r="EW317" i="3" s="1"/>
  <c r="EV74" i="3"/>
  <c r="EV317" i="3" s="1"/>
  <c r="EU74" i="3"/>
  <c r="EU317" i="3" s="1"/>
  <c r="ET74" i="3"/>
  <c r="ET317" i="3" s="1"/>
  <c r="ES74" i="3"/>
  <c r="ES317" i="3" s="1"/>
  <c r="ER74" i="3"/>
  <c r="ER317" i="3" s="1"/>
  <c r="EQ74" i="3"/>
  <c r="EQ317" i="3" s="1"/>
  <c r="EP74" i="3"/>
  <c r="EP317" i="3" s="1"/>
  <c r="EO74" i="3"/>
  <c r="EO317" i="3" s="1"/>
  <c r="EN74" i="3"/>
  <c r="EN317" i="3" s="1"/>
  <c r="EM74" i="3"/>
  <c r="EM317" i="3" s="1"/>
  <c r="EL74" i="3"/>
  <c r="EL317" i="3" s="1"/>
  <c r="EK74" i="3"/>
  <c r="EK317" i="3" s="1"/>
  <c r="EJ74" i="3"/>
  <c r="EI74" i="3"/>
  <c r="EI317" i="3" s="1"/>
  <c r="EH74" i="3"/>
  <c r="EH317" i="3" s="1"/>
  <c r="EG74" i="3"/>
  <c r="EG317" i="3" s="1"/>
  <c r="EF74" i="3"/>
  <c r="EF317" i="3" s="1"/>
  <c r="EE74" i="3"/>
  <c r="EE317" i="3" s="1"/>
  <c r="ED74" i="3"/>
  <c r="EC74" i="3"/>
  <c r="EC317" i="3" s="1"/>
  <c r="EB74" i="3"/>
  <c r="EB317" i="3" s="1"/>
  <c r="EA74" i="3"/>
  <c r="EA317" i="3" s="1"/>
  <c r="DZ74" i="3"/>
  <c r="DZ317" i="3" s="1"/>
  <c r="DY74" i="3"/>
  <c r="DY317" i="3" s="1"/>
  <c r="DX74" i="3"/>
  <c r="DX317" i="3" s="1"/>
  <c r="DW74" i="3"/>
  <c r="DW317" i="3" s="1"/>
  <c r="DV74" i="3"/>
  <c r="DV317" i="3" s="1"/>
  <c r="DU74" i="3"/>
  <c r="DU317" i="3" s="1"/>
  <c r="DT74" i="3"/>
  <c r="DT317" i="3" s="1"/>
  <c r="DS74" i="3"/>
  <c r="DS317" i="3" s="1"/>
  <c r="DR74" i="3"/>
  <c r="DR317" i="3" s="1"/>
  <c r="DQ74" i="3"/>
  <c r="DQ317" i="3" s="1"/>
  <c r="DP74" i="3"/>
  <c r="DO74" i="3"/>
  <c r="DO317" i="3" s="1"/>
  <c r="DN74" i="3"/>
  <c r="DM74" i="3"/>
  <c r="DM317" i="3" s="1"/>
  <c r="DL74" i="3"/>
  <c r="DK74" i="3"/>
  <c r="DK317" i="3" s="1"/>
  <c r="DJ74" i="3"/>
  <c r="DJ317" i="3" s="1"/>
  <c r="DI74" i="3"/>
  <c r="DI317" i="3" s="1"/>
  <c r="DH74" i="3"/>
  <c r="DH317" i="3" s="1"/>
  <c r="DG74" i="3"/>
  <c r="DG317" i="3" s="1"/>
  <c r="DF74" i="3"/>
  <c r="DF317" i="3" s="1"/>
  <c r="DE74" i="3"/>
  <c r="DE317" i="3" s="1"/>
  <c r="DD74" i="3"/>
  <c r="DD317" i="3" s="1"/>
  <c r="DC74" i="3"/>
  <c r="DB74" i="3"/>
  <c r="DB317" i="3" s="1"/>
  <c r="DA74" i="3"/>
  <c r="DA317" i="3" s="1"/>
  <c r="CZ74" i="3"/>
  <c r="CZ317" i="3" s="1"/>
  <c r="CY74" i="3"/>
  <c r="CY317" i="3" s="1"/>
  <c r="CX74" i="3"/>
  <c r="CX317" i="3" s="1"/>
  <c r="CW74" i="3"/>
  <c r="CW317" i="3" s="1"/>
  <c r="CV74" i="3"/>
  <c r="CV317" i="3" s="1"/>
  <c r="CU74" i="3"/>
  <c r="CU317" i="3" s="1"/>
  <c r="CT74" i="3"/>
  <c r="CT317" i="3" s="1"/>
  <c r="CS74" i="3"/>
  <c r="CS317" i="3" s="1"/>
  <c r="CR74" i="3"/>
  <c r="CR317" i="3" s="1"/>
  <c r="CQ74" i="3"/>
  <c r="CQ317" i="3" s="1"/>
  <c r="CP74" i="3"/>
  <c r="CP317" i="3" s="1"/>
  <c r="CO74" i="3"/>
  <c r="CO317" i="3" s="1"/>
  <c r="CN74" i="3"/>
  <c r="CN317" i="3" s="1"/>
  <c r="CM74" i="3"/>
  <c r="CM317" i="3" s="1"/>
  <c r="CL74" i="3"/>
  <c r="CL317" i="3" s="1"/>
  <c r="CK74" i="3"/>
  <c r="CK317" i="3" s="1"/>
  <c r="CJ74" i="3"/>
  <c r="CJ317" i="3" s="1"/>
  <c r="CI74" i="3"/>
  <c r="CI317" i="3" s="1"/>
  <c r="CH74" i="3"/>
  <c r="CH317" i="3" s="1"/>
  <c r="CG74" i="3"/>
  <c r="CG317" i="3" s="1"/>
  <c r="CF74" i="3"/>
  <c r="CF317" i="3" s="1"/>
  <c r="CE74" i="3"/>
  <c r="CE317" i="3" s="1"/>
  <c r="CD74" i="3"/>
  <c r="CD317" i="3" s="1"/>
  <c r="CC74" i="3"/>
  <c r="CC317" i="3" s="1"/>
  <c r="CB74" i="3"/>
  <c r="CB317" i="3" s="1"/>
  <c r="CA74" i="3"/>
  <c r="CA317" i="3" s="1"/>
  <c r="BZ74" i="3"/>
  <c r="BZ317" i="3" s="1"/>
  <c r="BY74" i="3"/>
  <c r="BY317" i="3" s="1"/>
  <c r="BX74" i="3"/>
  <c r="BX317" i="3" s="1"/>
  <c r="BW74" i="3"/>
  <c r="BW317" i="3" s="1"/>
  <c r="BV74" i="3"/>
  <c r="BV317" i="3" s="1"/>
  <c r="BU74" i="3"/>
  <c r="BU317" i="3" s="1"/>
  <c r="BT74" i="3"/>
  <c r="BT317" i="3" s="1"/>
  <c r="BS74" i="3"/>
  <c r="BS317" i="3" s="1"/>
  <c r="BR74" i="3"/>
  <c r="BR317" i="3" s="1"/>
  <c r="BQ74" i="3"/>
  <c r="BQ317" i="3" s="1"/>
  <c r="BP74" i="3"/>
  <c r="BP317" i="3" s="1"/>
  <c r="BO74" i="3"/>
  <c r="BN74" i="3"/>
  <c r="BN317" i="3" s="1"/>
  <c r="BM74" i="3"/>
  <c r="BL74" i="3"/>
  <c r="BK74" i="3"/>
  <c r="BJ74" i="3"/>
  <c r="BI74" i="3"/>
  <c r="BH74" i="3"/>
  <c r="BG74" i="3"/>
  <c r="BF74" i="3"/>
  <c r="BF317" i="3" s="1"/>
  <c r="BE74" i="3"/>
  <c r="BE317" i="3" s="1"/>
  <c r="BD74" i="3"/>
  <c r="BD317" i="3" s="1"/>
  <c r="BC74" i="3"/>
  <c r="BC317" i="3" s="1"/>
  <c r="BB74" i="3"/>
  <c r="BA74" i="3"/>
  <c r="BA317" i="3" s="1"/>
  <c r="AZ74" i="3"/>
  <c r="AZ317" i="3" s="1"/>
  <c r="AY74" i="3"/>
  <c r="AY317" i="3" s="1"/>
  <c r="AX74" i="3"/>
  <c r="AX317" i="3" s="1"/>
  <c r="AW74" i="3"/>
  <c r="AW317" i="3" s="1"/>
  <c r="AV74" i="3"/>
  <c r="AV317" i="3" s="1"/>
  <c r="AU74" i="3"/>
  <c r="AU317" i="3" s="1"/>
  <c r="AT74" i="3"/>
  <c r="AT317" i="3" s="1"/>
  <c r="AS74" i="3"/>
  <c r="AS317" i="3" s="1"/>
  <c r="AR74" i="3"/>
  <c r="AR317" i="3" s="1"/>
  <c r="AQ74" i="3"/>
  <c r="AP74" i="3"/>
  <c r="AO74" i="3"/>
  <c r="AO317" i="3" s="1"/>
  <c r="AN74" i="3"/>
  <c r="AN317" i="3" s="1"/>
  <c r="AM74" i="3"/>
  <c r="AM317" i="3" s="1"/>
  <c r="AL74" i="3"/>
  <c r="AL317" i="3" s="1"/>
  <c r="AK74" i="3"/>
  <c r="AK317" i="3" s="1"/>
  <c r="AJ74" i="3"/>
  <c r="AJ317" i="3" s="1"/>
  <c r="AI74" i="3"/>
  <c r="AI317" i="3" s="1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P59" i="3" s="1"/>
  <c r="O61" i="3"/>
  <c r="O59" i="3" s="1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F60" i="3"/>
  <c r="AE60" i="3"/>
  <c r="AD60" i="3"/>
  <c r="AC60" i="3"/>
  <c r="AB60" i="3"/>
  <c r="AA60" i="3"/>
  <c r="Z60" i="3"/>
  <c r="Y60" i="3"/>
  <c r="Y59" i="3" s="1"/>
  <c r="X60" i="3"/>
  <c r="X59" i="3" s="1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B59" i="3" s="1"/>
  <c r="PV59" i="3"/>
  <c r="PU59" i="3"/>
  <c r="PU289" i="3" s="1"/>
  <c r="PT59" i="3"/>
  <c r="PS59" i="3"/>
  <c r="PR59" i="3"/>
  <c r="PQ59" i="3"/>
  <c r="PP59" i="3"/>
  <c r="PO59" i="3"/>
  <c r="PN59" i="3"/>
  <c r="PM59" i="3"/>
  <c r="PL59" i="3"/>
  <c r="PK59" i="3"/>
  <c r="PJ59" i="3"/>
  <c r="PI59" i="3"/>
  <c r="PH59" i="3"/>
  <c r="PG59" i="3"/>
  <c r="PF59" i="3"/>
  <c r="PE59" i="3"/>
  <c r="PD59" i="3"/>
  <c r="PC59" i="3"/>
  <c r="PB59" i="3"/>
  <c r="PA59" i="3"/>
  <c r="OZ59" i="3"/>
  <c r="OY59" i="3"/>
  <c r="OX59" i="3"/>
  <c r="OW59" i="3"/>
  <c r="OV59" i="3"/>
  <c r="OU59" i="3"/>
  <c r="OT59" i="3"/>
  <c r="OS59" i="3"/>
  <c r="OR59" i="3"/>
  <c r="OQ59" i="3"/>
  <c r="OP59" i="3"/>
  <c r="OO59" i="3"/>
  <c r="ON59" i="3"/>
  <c r="OM59" i="3"/>
  <c r="OL59" i="3"/>
  <c r="OK59" i="3"/>
  <c r="OJ59" i="3"/>
  <c r="OI59" i="3"/>
  <c r="OH59" i="3"/>
  <c r="OG59" i="3"/>
  <c r="OF59" i="3"/>
  <c r="OE59" i="3"/>
  <c r="OD59" i="3"/>
  <c r="OC59" i="3"/>
  <c r="OB59" i="3"/>
  <c r="OA59" i="3"/>
  <c r="NZ59" i="3"/>
  <c r="NY59" i="3"/>
  <c r="NX59" i="3"/>
  <c r="NW59" i="3"/>
  <c r="NV59" i="3"/>
  <c r="NU59" i="3"/>
  <c r="NT59" i="3"/>
  <c r="NS59" i="3"/>
  <c r="NR59" i="3"/>
  <c r="NQ59" i="3"/>
  <c r="NP59" i="3"/>
  <c r="NO59" i="3"/>
  <c r="NN59" i="3"/>
  <c r="NM59" i="3"/>
  <c r="NL59" i="3"/>
  <c r="NK59" i="3"/>
  <c r="NJ59" i="3"/>
  <c r="NI59" i="3"/>
  <c r="NH59" i="3"/>
  <c r="NG59" i="3"/>
  <c r="NF59" i="3"/>
  <c r="NE59" i="3"/>
  <c r="ND59" i="3"/>
  <c r="NC59" i="3"/>
  <c r="NB59" i="3"/>
  <c r="NA59" i="3"/>
  <c r="MZ59" i="3"/>
  <c r="MY59" i="3"/>
  <c r="MX59" i="3"/>
  <c r="MW59" i="3"/>
  <c r="MV59" i="3"/>
  <c r="MU59" i="3"/>
  <c r="MT59" i="3"/>
  <c r="MS59" i="3"/>
  <c r="MR59" i="3"/>
  <c r="MQ59" i="3"/>
  <c r="MP59" i="3"/>
  <c r="MO59" i="3"/>
  <c r="MN59" i="3"/>
  <c r="MM59" i="3"/>
  <c r="MM289" i="3" s="1"/>
  <c r="ML59" i="3"/>
  <c r="MK59" i="3"/>
  <c r="MK289" i="3" s="1"/>
  <c r="MJ59" i="3"/>
  <c r="MI59" i="3"/>
  <c r="MH59" i="3"/>
  <c r="MG59" i="3"/>
  <c r="MF59" i="3"/>
  <c r="ME59" i="3"/>
  <c r="MD59" i="3"/>
  <c r="MC59" i="3"/>
  <c r="MB59" i="3"/>
  <c r="MA59" i="3"/>
  <c r="LZ59" i="3"/>
  <c r="LY59" i="3"/>
  <c r="LX59" i="3"/>
  <c r="LW59" i="3"/>
  <c r="LV59" i="3"/>
  <c r="LU59" i="3"/>
  <c r="LT59" i="3"/>
  <c r="LS59" i="3"/>
  <c r="LR59" i="3"/>
  <c r="LQ59" i="3"/>
  <c r="LP59" i="3"/>
  <c r="LO59" i="3"/>
  <c r="LN59" i="3"/>
  <c r="LM59" i="3"/>
  <c r="LL59" i="3"/>
  <c r="LK59" i="3"/>
  <c r="LJ59" i="3"/>
  <c r="LI59" i="3"/>
  <c r="LH59" i="3"/>
  <c r="LG59" i="3"/>
  <c r="LF59" i="3"/>
  <c r="LE59" i="3"/>
  <c r="LD59" i="3"/>
  <c r="LC59" i="3"/>
  <c r="LB59" i="3"/>
  <c r="LA59" i="3"/>
  <c r="KZ59" i="3"/>
  <c r="KY59" i="3"/>
  <c r="KX59" i="3"/>
  <c r="KW59" i="3"/>
  <c r="KV59" i="3"/>
  <c r="KU59" i="3"/>
  <c r="KU289" i="3" s="1"/>
  <c r="KT59" i="3"/>
  <c r="KS59" i="3"/>
  <c r="KR59" i="3"/>
  <c r="KQ59" i="3"/>
  <c r="KP59" i="3"/>
  <c r="KO59" i="3"/>
  <c r="KN59" i="3"/>
  <c r="KM59" i="3"/>
  <c r="KL59" i="3"/>
  <c r="KK59" i="3"/>
  <c r="KJ59" i="3"/>
  <c r="KI59" i="3"/>
  <c r="KH59" i="3"/>
  <c r="KG59" i="3"/>
  <c r="KF59" i="3"/>
  <c r="KE59" i="3"/>
  <c r="KD59" i="3"/>
  <c r="KC59" i="3"/>
  <c r="KB59" i="3"/>
  <c r="KA59" i="3"/>
  <c r="JZ59" i="3"/>
  <c r="JY59" i="3"/>
  <c r="JX59" i="3"/>
  <c r="JW59" i="3"/>
  <c r="JW289" i="3" s="1"/>
  <c r="JV59" i="3"/>
  <c r="JU59" i="3"/>
  <c r="JT59" i="3"/>
  <c r="JS59" i="3"/>
  <c r="JR59" i="3"/>
  <c r="JQ59" i="3"/>
  <c r="JP59" i="3"/>
  <c r="JO59" i="3"/>
  <c r="JN59" i="3"/>
  <c r="JM59" i="3"/>
  <c r="JL59" i="3"/>
  <c r="JK59" i="3"/>
  <c r="JJ59" i="3"/>
  <c r="JI59" i="3"/>
  <c r="JH59" i="3"/>
  <c r="JG59" i="3"/>
  <c r="JF59" i="3"/>
  <c r="JE59" i="3"/>
  <c r="JD59" i="3"/>
  <c r="JC59" i="3"/>
  <c r="JB59" i="3"/>
  <c r="JA59" i="3"/>
  <c r="IZ59" i="3"/>
  <c r="IY59" i="3"/>
  <c r="IX59" i="3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H289" i="3" s="1"/>
  <c r="IG59" i="3"/>
  <c r="IG289" i="3" s="1"/>
  <c r="IF59" i="3"/>
  <c r="IE59" i="3"/>
  <c r="ID59" i="3"/>
  <c r="IC59" i="3"/>
  <c r="IB59" i="3"/>
  <c r="IA59" i="3"/>
  <c r="HZ59" i="3"/>
  <c r="HY59" i="3"/>
  <c r="HX59" i="3"/>
  <c r="HW59" i="3"/>
  <c r="HV59" i="3"/>
  <c r="HU59" i="3"/>
  <c r="HT59" i="3"/>
  <c r="HS59" i="3"/>
  <c r="HR59" i="3"/>
  <c r="HQ59" i="3"/>
  <c r="HP59" i="3"/>
  <c r="HO59" i="3"/>
  <c r="HN59" i="3"/>
  <c r="HM59" i="3"/>
  <c r="HL59" i="3"/>
  <c r="HK59" i="3"/>
  <c r="HK289" i="3" s="1"/>
  <c r="HJ59" i="3"/>
  <c r="HI59" i="3"/>
  <c r="HI289" i="3" s="1"/>
  <c r="HH59" i="3"/>
  <c r="HG59" i="3"/>
  <c r="HF59" i="3"/>
  <c r="HE59" i="3"/>
  <c r="HD59" i="3"/>
  <c r="HC59" i="3"/>
  <c r="HB59" i="3"/>
  <c r="HA59" i="3"/>
  <c r="GZ59" i="3"/>
  <c r="GY59" i="3"/>
  <c r="GX59" i="3"/>
  <c r="GW59" i="3"/>
  <c r="GV59" i="3"/>
  <c r="GU59" i="3"/>
  <c r="GT59" i="3"/>
  <c r="GS59" i="3"/>
  <c r="GR59" i="3"/>
  <c r="GQ59" i="3"/>
  <c r="GP59" i="3"/>
  <c r="GO59" i="3"/>
  <c r="GO289" i="3" s="1"/>
  <c r="GN59" i="3"/>
  <c r="GM59" i="3"/>
  <c r="GL59" i="3"/>
  <c r="GK59" i="3"/>
  <c r="GJ59" i="3"/>
  <c r="GI59" i="3"/>
  <c r="GH59" i="3"/>
  <c r="GG59" i="3"/>
  <c r="GF59" i="3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EN59" i="3"/>
  <c r="EM59" i="3"/>
  <c r="EL59" i="3"/>
  <c r="EK59" i="3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G289" i="3" s="1"/>
  <c r="DF59" i="3"/>
  <c r="DE59" i="3"/>
  <c r="DE289" i="3" s="1"/>
  <c r="DD59" i="3"/>
  <c r="DC59" i="3"/>
  <c r="DC289" i="3" s="1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I289" i="3" s="1"/>
  <c r="CH59" i="3"/>
  <c r="CG59" i="3"/>
  <c r="CG289" i="3" s="1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O289" i="3" s="1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D59" i="3"/>
  <c r="C59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41" i="3"/>
  <c r="AE41" i="3"/>
  <c r="AD41" i="3"/>
  <c r="AC41" i="3"/>
  <c r="AB41" i="3"/>
  <c r="AA41" i="3"/>
  <c r="Z41" i="3"/>
  <c r="Y41" i="3"/>
  <c r="Y37" i="3" s="1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C37" i="3" s="1"/>
  <c r="B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F39" i="3"/>
  <c r="AE39" i="3"/>
  <c r="AD39" i="3"/>
  <c r="AC39" i="3"/>
  <c r="AB39" i="3"/>
  <c r="AA39" i="3"/>
  <c r="Z39" i="3"/>
  <c r="Y39" i="3"/>
  <c r="X39" i="3"/>
  <c r="W39" i="3"/>
  <c r="V39" i="3"/>
  <c r="U39" i="3"/>
  <c r="U37" i="3" s="1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F38" i="3"/>
  <c r="AE38" i="3"/>
  <c r="AD38" i="3"/>
  <c r="AD37" i="3" s="1"/>
  <c r="AC38" i="3"/>
  <c r="AB38" i="3"/>
  <c r="AA38" i="3"/>
  <c r="AA37" i="3" s="1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H37" i="3" s="1"/>
  <c r="G38" i="3"/>
  <c r="F38" i="3"/>
  <c r="E38" i="3"/>
  <c r="D38" i="3"/>
  <c r="C38" i="3"/>
  <c r="B38" i="3"/>
  <c r="PV37" i="3"/>
  <c r="PU37" i="3"/>
  <c r="PT37" i="3"/>
  <c r="PS37" i="3"/>
  <c r="PR37" i="3"/>
  <c r="PQ37" i="3"/>
  <c r="PP37" i="3"/>
  <c r="PO37" i="3"/>
  <c r="PN37" i="3"/>
  <c r="PM37" i="3"/>
  <c r="PL37" i="3"/>
  <c r="PK37" i="3"/>
  <c r="PJ37" i="3"/>
  <c r="PI37" i="3"/>
  <c r="PH37" i="3"/>
  <c r="PG37" i="3"/>
  <c r="PF37" i="3"/>
  <c r="PE37" i="3"/>
  <c r="PD37" i="3"/>
  <c r="PC37" i="3"/>
  <c r="PB37" i="3"/>
  <c r="PA37" i="3"/>
  <c r="OZ37" i="3"/>
  <c r="OY37" i="3"/>
  <c r="OX37" i="3"/>
  <c r="OW37" i="3"/>
  <c r="OV37" i="3"/>
  <c r="OU37" i="3"/>
  <c r="OT37" i="3"/>
  <c r="OS37" i="3"/>
  <c r="OR37" i="3"/>
  <c r="OQ37" i="3"/>
  <c r="OP37" i="3"/>
  <c r="OO37" i="3"/>
  <c r="ON37" i="3"/>
  <c r="OM37" i="3"/>
  <c r="OL37" i="3"/>
  <c r="OK37" i="3"/>
  <c r="OJ37" i="3"/>
  <c r="OI37" i="3"/>
  <c r="OH37" i="3"/>
  <c r="OG37" i="3"/>
  <c r="OF37" i="3"/>
  <c r="OE37" i="3"/>
  <c r="OD37" i="3"/>
  <c r="OC37" i="3"/>
  <c r="OB37" i="3"/>
  <c r="OA37" i="3"/>
  <c r="NZ37" i="3"/>
  <c r="NY37" i="3"/>
  <c r="NX37" i="3"/>
  <c r="NW37" i="3"/>
  <c r="NV37" i="3"/>
  <c r="NU37" i="3"/>
  <c r="NT37" i="3"/>
  <c r="NS37" i="3"/>
  <c r="NR37" i="3"/>
  <c r="NQ37" i="3"/>
  <c r="NP37" i="3"/>
  <c r="NO37" i="3"/>
  <c r="NN37" i="3"/>
  <c r="NM37" i="3"/>
  <c r="NL37" i="3"/>
  <c r="NK37" i="3"/>
  <c r="NJ37" i="3"/>
  <c r="NI37" i="3"/>
  <c r="NH37" i="3"/>
  <c r="NG37" i="3"/>
  <c r="NF37" i="3"/>
  <c r="NE37" i="3"/>
  <c r="ND37" i="3"/>
  <c r="NC37" i="3"/>
  <c r="NB37" i="3"/>
  <c r="NA37" i="3"/>
  <c r="MZ37" i="3"/>
  <c r="MY37" i="3"/>
  <c r="MX37" i="3"/>
  <c r="MW37" i="3"/>
  <c r="MV37" i="3"/>
  <c r="MU37" i="3"/>
  <c r="MT37" i="3"/>
  <c r="MS37" i="3"/>
  <c r="MR37" i="3"/>
  <c r="MQ37" i="3"/>
  <c r="MP37" i="3"/>
  <c r="MO37" i="3"/>
  <c r="MN37" i="3"/>
  <c r="MM37" i="3"/>
  <c r="ML37" i="3"/>
  <c r="MK37" i="3"/>
  <c r="MJ37" i="3"/>
  <c r="MI37" i="3"/>
  <c r="MH37" i="3"/>
  <c r="MG37" i="3"/>
  <c r="MF37" i="3"/>
  <c r="ME37" i="3"/>
  <c r="MD37" i="3"/>
  <c r="MC37" i="3"/>
  <c r="MB37" i="3"/>
  <c r="MA37" i="3"/>
  <c r="LZ37" i="3"/>
  <c r="LY37" i="3"/>
  <c r="LX37" i="3"/>
  <c r="LW37" i="3"/>
  <c r="LV37" i="3"/>
  <c r="LU37" i="3"/>
  <c r="LT37" i="3"/>
  <c r="LS37" i="3"/>
  <c r="LR37" i="3"/>
  <c r="LQ37" i="3"/>
  <c r="LP37" i="3"/>
  <c r="LO37" i="3"/>
  <c r="LN37" i="3"/>
  <c r="LM37" i="3"/>
  <c r="LL37" i="3"/>
  <c r="LK37" i="3"/>
  <c r="LJ37" i="3"/>
  <c r="LI37" i="3"/>
  <c r="LH37" i="3"/>
  <c r="LG37" i="3"/>
  <c r="LF37" i="3"/>
  <c r="LE37" i="3"/>
  <c r="LD37" i="3"/>
  <c r="LC37" i="3"/>
  <c r="LB37" i="3"/>
  <c r="LA37" i="3"/>
  <c r="KZ37" i="3"/>
  <c r="KY37" i="3"/>
  <c r="KX37" i="3"/>
  <c r="KW37" i="3"/>
  <c r="KV37" i="3"/>
  <c r="KU37" i="3"/>
  <c r="KT37" i="3"/>
  <c r="KS37" i="3"/>
  <c r="KR37" i="3"/>
  <c r="KQ37" i="3"/>
  <c r="KP37" i="3"/>
  <c r="KO37" i="3"/>
  <c r="KN37" i="3"/>
  <c r="KM37" i="3"/>
  <c r="KL37" i="3"/>
  <c r="KK37" i="3"/>
  <c r="KJ37" i="3"/>
  <c r="KI37" i="3"/>
  <c r="KH37" i="3"/>
  <c r="KG37" i="3"/>
  <c r="KF37" i="3"/>
  <c r="KE37" i="3"/>
  <c r="KD37" i="3"/>
  <c r="KC37" i="3"/>
  <c r="KB37" i="3"/>
  <c r="KA37" i="3"/>
  <c r="JZ37" i="3"/>
  <c r="JY37" i="3"/>
  <c r="JX37" i="3"/>
  <c r="JW37" i="3"/>
  <c r="JV37" i="3"/>
  <c r="JU37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H37" i="3"/>
  <c r="JG37" i="3"/>
  <c r="JF37" i="3"/>
  <c r="JE37" i="3"/>
  <c r="JD37" i="3"/>
  <c r="JC37" i="3"/>
  <c r="JB37" i="3"/>
  <c r="JA37" i="3"/>
  <c r="IZ37" i="3"/>
  <c r="IY37" i="3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H37" i="3"/>
  <c r="IG37" i="3"/>
  <c r="IF37" i="3"/>
  <c r="IE37" i="3"/>
  <c r="ID37" i="3"/>
  <c r="IC37" i="3"/>
  <c r="IB37" i="3"/>
  <c r="IA37" i="3"/>
  <c r="HZ37" i="3"/>
  <c r="HY37" i="3"/>
  <c r="HX37" i="3"/>
  <c r="HW37" i="3"/>
  <c r="HV37" i="3"/>
  <c r="HU37" i="3"/>
  <c r="HT37" i="3"/>
  <c r="HS37" i="3"/>
  <c r="HR37" i="3"/>
  <c r="HQ37" i="3"/>
  <c r="HP37" i="3"/>
  <c r="HO37" i="3"/>
  <c r="HN37" i="3"/>
  <c r="HM37" i="3"/>
  <c r="HL37" i="3"/>
  <c r="HK37" i="3"/>
  <c r="HJ37" i="3"/>
  <c r="HI37" i="3"/>
  <c r="HH37" i="3"/>
  <c r="HG37" i="3"/>
  <c r="HF37" i="3"/>
  <c r="HE37" i="3"/>
  <c r="HD37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F11" i="3"/>
  <c r="AE11" i="3"/>
  <c r="AD11" i="3"/>
  <c r="AC11" i="3"/>
  <c r="AB11" i="3"/>
  <c r="AA11" i="3"/>
  <c r="Z11" i="3"/>
  <c r="Y11" i="3"/>
  <c r="X11" i="3"/>
  <c r="W11" i="3"/>
  <c r="V11" i="3"/>
  <c r="U11" i="3"/>
  <c r="U4" i="3" s="1"/>
  <c r="T11" i="3"/>
  <c r="S11" i="3"/>
  <c r="S4" i="3" s="1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H4" i="3" s="1"/>
  <c r="G10" i="3"/>
  <c r="F10" i="3"/>
  <c r="E10" i="3"/>
  <c r="D10" i="3"/>
  <c r="C10" i="3"/>
  <c r="B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F8" i="3"/>
  <c r="AE8" i="3"/>
  <c r="AD8" i="3"/>
  <c r="AC8" i="3"/>
  <c r="AB8" i="3"/>
  <c r="AA8" i="3"/>
  <c r="Z8" i="3"/>
  <c r="Z4" i="3" s="1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D4" i="3" s="1"/>
  <c r="C8" i="3"/>
  <c r="B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K4" i="3" s="1"/>
  <c r="J7" i="3"/>
  <c r="I7" i="3"/>
  <c r="H7" i="3"/>
  <c r="G7" i="3"/>
  <c r="F7" i="3"/>
  <c r="E7" i="3"/>
  <c r="D7" i="3"/>
  <c r="C7" i="3"/>
  <c r="B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T4" i="3" s="1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F5" i="3"/>
  <c r="AE5" i="3"/>
  <c r="AE4" i="3" s="1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I4" i="3" s="1"/>
  <c r="H5" i="3"/>
  <c r="G5" i="3"/>
  <c r="G4" i="3" s="1"/>
  <c r="F5" i="3"/>
  <c r="E5" i="3"/>
  <c r="D5" i="3"/>
  <c r="C5" i="3"/>
  <c r="B5" i="3"/>
  <c r="PV4" i="3"/>
  <c r="PU4" i="3"/>
  <c r="PT4" i="3"/>
  <c r="PS4" i="3"/>
  <c r="PR4" i="3"/>
  <c r="PQ4" i="3"/>
  <c r="PP4" i="3"/>
  <c r="PO4" i="3"/>
  <c r="PN4" i="3"/>
  <c r="PM4" i="3"/>
  <c r="PL4" i="3"/>
  <c r="PK4" i="3"/>
  <c r="PJ4" i="3"/>
  <c r="PI4" i="3"/>
  <c r="PH4" i="3"/>
  <c r="PG4" i="3"/>
  <c r="PF4" i="3"/>
  <c r="PE4" i="3"/>
  <c r="PD4" i="3"/>
  <c r="PC4" i="3"/>
  <c r="PB4" i="3"/>
  <c r="PA4" i="3"/>
  <c r="OZ4" i="3"/>
  <c r="OY4" i="3"/>
  <c r="OX4" i="3"/>
  <c r="OW4" i="3"/>
  <c r="OV4" i="3"/>
  <c r="OU4" i="3"/>
  <c r="OT4" i="3"/>
  <c r="OS4" i="3"/>
  <c r="OR4" i="3"/>
  <c r="OQ4" i="3"/>
  <c r="OP4" i="3"/>
  <c r="OO4" i="3"/>
  <c r="ON4" i="3"/>
  <c r="OM4" i="3"/>
  <c r="OL4" i="3"/>
  <c r="OK4" i="3"/>
  <c r="OJ4" i="3"/>
  <c r="OI4" i="3"/>
  <c r="OH4" i="3"/>
  <c r="OG4" i="3"/>
  <c r="OF4" i="3"/>
  <c r="OE4" i="3"/>
  <c r="OD4" i="3"/>
  <c r="OC4" i="3"/>
  <c r="OB4" i="3"/>
  <c r="OA4" i="3"/>
  <c r="NZ4" i="3"/>
  <c r="NZ289" i="3" s="1"/>
  <c r="NY4" i="3"/>
  <c r="NX4" i="3"/>
  <c r="NW4" i="3"/>
  <c r="NV4" i="3"/>
  <c r="NU4" i="3"/>
  <c r="NT4" i="3"/>
  <c r="NS4" i="3"/>
  <c r="NR4" i="3"/>
  <c r="NQ4" i="3"/>
  <c r="NP4" i="3"/>
  <c r="NO4" i="3"/>
  <c r="NN4" i="3"/>
  <c r="NM4" i="3"/>
  <c r="NL4" i="3"/>
  <c r="NK4" i="3"/>
  <c r="NJ4" i="3"/>
  <c r="NI4" i="3"/>
  <c r="NH4" i="3"/>
  <c r="NG4" i="3"/>
  <c r="NF4" i="3"/>
  <c r="NE4" i="3"/>
  <c r="ND4" i="3"/>
  <c r="NC4" i="3"/>
  <c r="NC289" i="3" s="1"/>
  <c r="NB4" i="3"/>
  <c r="NA4" i="3"/>
  <c r="MZ4" i="3"/>
  <c r="MY4" i="3"/>
  <c r="MX4" i="3"/>
  <c r="MW4" i="3"/>
  <c r="MV4" i="3"/>
  <c r="MU4" i="3"/>
  <c r="MT4" i="3"/>
  <c r="MS4" i="3"/>
  <c r="MR4" i="3"/>
  <c r="MQ4" i="3"/>
  <c r="MP4" i="3"/>
  <c r="MO4" i="3"/>
  <c r="MN4" i="3"/>
  <c r="MM4" i="3"/>
  <c r="ML4" i="3"/>
  <c r="MK4" i="3"/>
  <c r="MJ4" i="3"/>
  <c r="MI4" i="3"/>
  <c r="MH4" i="3"/>
  <c r="MG4" i="3"/>
  <c r="MF4" i="3"/>
  <c r="ME4" i="3"/>
  <c r="MD4" i="3"/>
  <c r="MC4" i="3"/>
  <c r="MB4" i="3"/>
  <c r="MA4" i="3"/>
  <c r="LZ4" i="3"/>
  <c r="LY4" i="3"/>
  <c r="LX4" i="3"/>
  <c r="LW4" i="3"/>
  <c r="LV4" i="3"/>
  <c r="LV314" i="3" s="1"/>
  <c r="LV316" i="3" s="1"/>
  <c r="LU4" i="3"/>
  <c r="LU314" i="3" s="1"/>
  <c r="LU316" i="3" s="1"/>
  <c r="LT4" i="3"/>
  <c r="LT314" i="3" s="1"/>
  <c r="LT316" i="3" s="1"/>
  <c r="LS4" i="3"/>
  <c r="LS314" i="3" s="1"/>
  <c r="LS316" i="3" s="1"/>
  <c r="LS318" i="3" s="1"/>
  <c r="LR4" i="3"/>
  <c r="LR314" i="3" s="1"/>
  <c r="LR316" i="3" s="1"/>
  <c r="LQ4" i="3"/>
  <c r="LQ314" i="3" s="1"/>
  <c r="LQ316" i="3" s="1"/>
  <c r="LP4" i="3"/>
  <c r="LP314" i="3" s="1"/>
  <c r="LP316" i="3" s="1"/>
  <c r="LO4" i="3"/>
  <c r="LO314" i="3" s="1"/>
  <c r="LO316" i="3" s="1"/>
  <c r="LN4" i="3"/>
  <c r="LM4" i="3"/>
  <c r="LL4" i="3"/>
  <c r="LL314" i="3" s="1"/>
  <c r="LL316" i="3" s="1"/>
  <c r="LL318" i="3" s="1"/>
  <c r="LK4" i="3"/>
  <c r="LJ4" i="3"/>
  <c r="LI4" i="3"/>
  <c r="LH4" i="3"/>
  <c r="LG4" i="3"/>
  <c r="LG314" i="3" s="1"/>
  <c r="LG316" i="3" s="1"/>
  <c r="LG318" i="3" s="1"/>
  <c r="LF4" i="3"/>
  <c r="LF314" i="3" s="1"/>
  <c r="LF316" i="3" s="1"/>
  <c r="LF318" i="3" s="1"/>
  <c r="LE4" i="3"/>
  <c r="LE314" i="3" s="1"/>
  <c r="LE316" i="3" s="1"/>
  <c r="LE318" i="3" s="1"/>
  <c r="LD4" i="3"/>
  <c r="LD314" i="3" s="1"/>
  <c r="LD316" i="3" s="1"/>
  <c r="LD318" i="3" s="1"/>
  <c r="LC4" i="3"/>
  <c r="LC314" i="3" s="1"/>
  <c r="LC316" i="3" s="1"/>
  <c r="LC318" i="3" s="1"/>
  <c r="LB4" i="3"/>
  <c r="LB314" i="3" s="1"/>
  <c r="LB316" i="3" s="1"/>
  <c r="LB318" i="3" s="1"/>
  <c r="LA4" i="3"/>
  <c r="LA314" i="3" s="1"/>
  <c r="KZ4" i="3"/>
  <c r="KZ314" i="3" s="1"/>
  <c r="KZ316" i="3" s="1"/>
  <c r="KZ318" i="3" s="1"/>
  <c r="KY4" i="3"/>
  <c r="KY314" i="3" s="1"/>
  <c r="KY316" i="3" s="1"/>
  <c r="KX4" i="3"/>
  <c r="KX314" i="3" s="1"/>
  <c r="KX316" i="3" s="1"/>
  <c r="KW4" i="3"/>
  <c r="KW314" i="3" s="1"/>
  <c r="KW316" i="3" s="1"/>
  <c r="KW318" i="3" s="1"/>
  <c r="KV4" i="3"/>
  <c r="KV314" i="3" s="1"/>
  <c r="KV316" i="3" s="1"/>
  <c r="KU4" i="3"/>
  <c r="KU314" i="3" s="1"/>
  <c r="KU316" i="3" s="1"/>
  <c r="KT4" i="3"/>
  <c r="KT314" i="3" s="1"/>
  <c r="KT316" i="3" s="1"/>
  <c r="KT318" i="3" s="1"/>
  <c r="KS4" i="3"/>
  <c r="KS314" i="3" s="1"/>
  <c r="KS316" i="3" s="1"/>
  <c r="KR4" i="3"/>
  <c r="KR314" i="3" s="1"/>
  <c r="KR316" i="3" s="1"/>
  <c r="KQ4" i="3"/>
  <c r="KQ314" i="3" s="1"/>
  <c r="KQ316" i="3" s="1"/>
  <c r="KQ318" i="3" s="1"/>
  <c r="KP4" i="3"/>
  <c r="KO4" i="3"/>
  <c r="KO314" i="3" s="1"/>
  <c r="KO316" i="3" s="1"/>
  <c r="KO318" i="3" s="1"/>
  <c r="KN4" i="3"/>
  <c r="KN314" i="3" s="1"/>
  <c r="KM4" i="3"/>
  <c r="KM314" i="3" s="1"/>
  <c r="KM316" i="3" s="1"/>
  <c r="KM318" i="3" s="1"/>
  <c r="KL4" i="3"/>
  <c r="KL314" i="3" s="1"/>
  <c r="KL316" i="3" s="1"/>
  <c r="KL318" i="3" s="1"/>
  <c r="KK4" i="3"/>
  <c r="KK314" i="3" s="1"/>
  <c r="KK316" i="3" s="1"/>
  <c r="KK318" i="3" s="1"/>
  <c r="KJ4" i="3"/>
  <c r="KJ314" i="3" s="1"/>
  <c r="KJ316" i="3" s="1"/>
  <c r="KJ318" i="3" s="1"/>
  <c r="KI4" i="3"/>
  <c r="KI314" i="3" s="1"/>
  <c r="KI316" i="3" s="1"/>
  <c r="KI318" i="3" s="1"/>
  <c r="KH4" i="3"/>
  <c r="KH314" i="3" s="1"/>
  <c r="KH316" i="3" s="1"/>
  <c r="KG4" i="3"/>
  <c r="KG314" i="3" s="1"/>
  <c r="KG316" i="3" s="1"/>
  <c r="KG318" i="3" s="1"/>
  <c r="KF4" i="3"/>
  <c r="KF314" i="3" s="1"/>
  <c r="KF316" i="3" s="1"/>
  <c r="KF318" i="3" s="1"/>
  <c r="KE4" i="3"/>
  <c r="KE314" i="3" s="1"/>
  <c r="KD4" i="3"/>
  <c r="KD314" i="3" s="1"/>
  <c r="KD316" i="3" s="1"/>
  <c r="KD318" i="3" s="1"/>
  <c r="KC4" i="3"/>
  <c r="KC314" i="3" s="1"/>
  <c r="KC316" i="3" s="1"/>
  <c r="KB4" i="3"/>
  <c r="KB314" i="3" s="1"/>
  <c r="KA4" i="3"/>
  <c r="KA314" i="3" s="1"/>
  <c r="KA316" i="3" s="1"/>
  <c r="KA318" i="3" s="1"/>
  <c r="JZ4" i="3"/>
  <c r="JZ314" i="3" s="1"/>
  <c r="JY4" i="3"/>
  <c r="JX4" i="3"/>
  <c r="JX314" i="3" s="1"/>
  <c r="JW4" i="3"/>
  <c r="JV4" i="3"/>
  <c r="JV314" i="3" s="1"/>
  <c r="JV316" i="3" s="1"/>
  <c r="JV318" i="3" s="1"/>
  <c r="JU4" i="3"/>
  <c r="JU314" i="3" s="1"/>
  <c r="JU316" i="3" s="1"/>
  <c r="JU318" i="3" s="1"/>
  <c r="JT4" i="3"/>
  <c r="JT314" i="3" s="1"/>
  <c r="JT316" i="3" s="1"/>
  <c r="JT318" i="3" s="1"/>
  <c r="JS4" i="3"/>
  <c r="JS314" i="3" s="1"/>
  <c r="JS316" i="3" s="1"/>
  <c r="JR4" i="3"/>
  <c r="JR314" i="3" s="1"/>
  <c r="JQ4" i="3"/>
  <c r="JQ314" i="3" s="1"/>
  <c r="JQ316" i="3" s="1"/>
  <c r="JQ318" i="3" s="1"/>
  <c r="JP4" i="3"/>
  <c r="JP314" i="3" s="1"/>
  <c r="JP316" i="3" s="1"/>
  <c r="JP318" i="3" s="1"/>
  <c r="JO4" i="3"/>
  <c r="JO314" i="3" s="1"/>
  <c r="JO316" i="3" s="1"/>
  <c r="JO318" i="3" s="1"/>
  <c r="JN4" i="3"/>
  <c r="JN314" i="3" s="1"/>
  <c r="JN316" i="3" s="1"/>
  <c r="JN318" i="3" s="1"/>
  <c r="JM4" i="3"/>
  <c r="JM314" i="3" s="1"/>
  <c r="JM316" i="3" s="1"/>
  <c r="JM318" i="3" s="1"/>
  <c r="JL4" i="3"/>
  <c r="JL314" i="3" s="1"/>
  <c r="JL316" i="3" s="1"/>
  <c r="JL318" i="3" s="1"/>
  <c r="JK4" i="3"/>
  <c r="JK314" i="3" s="1"/>
  <c r="JK316" i="3" s="1"/>
  <c r="JK318" i="3" s="1"/>
  <c r="JJ4" i="3"/>
  <c r="JJ314" i="3" s="1"/>
  <c r="JJ316" i="3" s="1"/>
  <c r="JJ318" i="3" s="1"/>
  <c r="JI4" i="3"/>
  <c r="JI314" i="3" s="1"/>
  <c r="JI316" i="3" s="1"/>
  <c r="JH4" i="3"/>
  <c r="JH314" i="3" s="1"/>
  <c r="JH316" i="3" s="1"/>
  <c r="JH318" i="3" s="1"/>
  <c r="JG4" i="3"/>
  <c r="JG314" i="3" s="1"/>
  <c r="JG316" i="3" s="1"/>
  <c r="JF4" i="3"/>
  <c r="JF314" i="3" s="1"/>
  <c r="JF316" i="3" s="1"/>
  <c r="JE4" i="3"/>
  <c r="JE314" i="3" s="1"/>
  <c r="JE316" i="3" s="1"/>
  <c r="JE318" i="3" s="1"/>
  <c r="JD4" i="3"/>
  <c r="JD314" i="3" s="1"/>
  <c r="JD316" i="3" s="1"/>
  <c r="JD318" i="3" s="1"/>
  <c r="JC4" i="3"/>
  <c r="JC314" i="3" s="1"/>
  <c r="JC316" i="3" s="1"/>
  <c r="JC318" i="3" s="1"/>
  <c r="JB4" i="3"/>
  <c r="JB314" i="3" s="1"/>
  <c r="JB316" i="3" s="1"/>
  <c r="JB318" i="3" s="1"/>
  <c r="JA4" i="3"/>
  <c r="IZ4" i="3"/>
  <c r="IZ314" i="3" s="1"/>
  <c r="IZ316" i="3" s="1"/>
  <c r="IZ318" i="3" s="1"/>
  <c r="IY4" i="3"/>
  <c r="IX4" i="3"/>
  <c r="IX314" i="3" s="1"/>
  <c r="IX316" i="3" s="1"/>
  <c r="IX318" i="3" s="1"/>
  <c r="IW4" i="3"/>
  <c r="IW314" i="3" s="1"/>
  <c r="IW316" i="3" s="1"/>
  <c r="IV4" i="3"/>
  <c r="IV314" i="3" s="1"/>
  <c r="IU4" i="3"/>
  <c r="IU314" i="3" s="1"/>
  <c r="IU316" i="3" s="1"/>
  <c r="IU318" i="3" s="1"/>
  <c r="IT4" i="3"/>
  <c r="IT314" i="3" s="1"/>
  <c r="IT316" i="3" s="1"/>
  <c r="IT318" i="3" s="1"/>
  <c r="IS4" i="3"/>
  <c r="IS314" i="3" s="1"/>
  <c r="IS316" i="3" s="1"/>
  <c r="IS318" i="3" s="1"/>
  <c r="IR4" i="3"/>
  <c r="IR314" i="3" s="1"/>
  <c r="IR316" i="3" s="1"/>
  <c r="IR318" i="3" s="1"/>
  <c r="IQ4" i="3"/>
  <c r="IQ314" i="3" s="1"/>
  <c r="IQ316" i="3" s="1"/>
  <c r="IQ318" i="3" s="1"/>
  <c r="IP4" i="3"/>
  <c r="IP314" i="3" s="1"/>
  <c r="IP316" i="3" s="1"/>
  <c r="IP318" i="3" s="1"/>
  <c r="IO4" i="3"/>
  <c r="IO314" i="3" s="1"/>
  <c r="IO316" i="3" s="1"/>
  <c r="IO318" i="3" s="1"/>
  <c r="IN4" i="3"/>
  <c r="IN314" i="3" s="1"/>
  <c r="IN316" i="3" s="1"/>
  <c r="IN318" i="3" s="1"/>
  <c r="IM4" i="3"/>
  <c r="IM314" i="3" s="1"/>
  <c r="IM316" i="3" s="1"/>
  <c r="IL4" i="3"/>
  <c r="IL314" i="3" s="1"/>
  <c r="IL316" i="3" s="1"/>
  <c r="IL318" i="3" s="1"/>
  <c r="IK4" i="3"/>
  <c r="IK314" i="3" s="1"/>
  <c r="IK316" i="3" s="1"/>
  <c r="IJ4" i="3"/>
  <c r="IJ314" i="3" s="1"/>
  <c r="IJ316" i="3" s="1"/>
  <c r="II4" i="3"/>
  <c r="II314" i="3" s="1"/>
  <c r="II316" i="3" s="1"/>
  <c r="II318" i="3" s="1"/>
  <c r="IH4" i="3"/>
  <c r="IH314" i="3" s="1"/>
  <c r="IH316" i="3" s="1"/>
  <c r="IH318" i="3" s="1"/>
  <c r="IG4" i="3"/>
  <c r="IG314" i="3" s="1"/>
  <c r="IF4" i="3"/>
  <c r="IF314" i="3" s="1"/>
  <c r="IF316" i="3" s="1"/>
  <c r="IF318" i="3" s="1"/>
  <c r="IE4" i="3"/>
  <c r="IE314" i="3" s="1"/>
  <c r="IE316" i="3" s="1"/>
  <c r="ID4" i="3"/>
  <c r="ID314" i="3" s="1"/>
  <c r="ID316" i="3" s="1"/>
  <c r="ID318" i="3" s="1"/>
  <c r="IC4" i="3"/>
  <c r="IC314" i="3" s="1"/>
  <c r="IC316" i="3" s="1"/>
  <c r="IC318" i="3" s="1"/>
  <c r="IB4" i="3"/>
  <c r="IB314" i="3" s="1"/>
  <c r="IB316" i="3" s="1"/>
  <c r="IB318" i="3" s="1"/>
  <c r="IA4" i="3"/>
  <c r="IA314" i="3" s="1"/>
  <c r="IA316" i="3" s="1"/>
  <c r="IA318" i="3" s="1"/>
  <c r="HZ4" i="3"/>
  <c r="HZ314" i="3" s="1"/>
  <c r="HY4" i="3"/>
  <c r="HY314" i="3" s="1"/>
  <c r="HY316" i="3" s="1"/>
  <c r="HY318" i="3" s="1"/>
  <c r="HX4" i="3"/>
  <c r="HX314" i="3" s="1"/>
  <c r="HW4" i="3"/>
  <c r="HW314" i="3" s="1"/>
  <c r="HW316" i="3" s="1"/>
  <c r="HW318" i="3" s="1"/>
  <c r="HV4" i="3"/>
  <c r="HV314" i="3" s="1"/>
  <c r="HV316" i="3" s="1"/>
  <c r="HV318" i="3" s="1"/>
  <c r="HU4" i="3"/>
  <c r="HU314" i="3" s="1"/>
  <c r="HU316" i="3" s="1"/>
  <c r="HU318" i="3" s="1"/>
  <c r="HT4" i="3"/>
  <c r="HT314" i="3" s="1"/>
  <c r="HT316" i="3" s="1"/>
  <c r="HT318" i="3" s="1"/>
  <c r="HS4" i="3"/>
  <c r="HS314" i="3" s="1"/>
  <c r="HS316" i="3" s="1"/>
  <c r="HS318" i="3" s="1"/>
  <c r="HR4" i="3"/>
  <c r="HR314" i="3" s="1"/>
  <c r="HR316" i="3" s="1"/>
  <c r="HR318" i="3" s="1"/>
  <c r="HQ4" i="3"/>
  <c r="HQ314" i="3" s="1"/>
  <c r="HP4" i="3"/>
  <c r="HP314" i="3" s="1"/>
  <c r="HP316" i="3" s="1"/>
  <c r="HP318" i="3" s="1"/>
  <c r="HO4" i="3"/>
  <c r="HO314" i="3" s="1"/>
  <c r="HO316" i="3" s="1"/>
  <c r="HN4" i="3"/>
  <c r="HN314" i="3" s="1"/>
  <c r="HM4" i="3"/>
  <c r="HM314" i="3" s="1"/>
  <c r="HM316" i="3" s="1"/>
  <c r="HL4" i="3"/>
  <c r="HL314" i="3" s="1"/>
  <c r="HL316" i="3" s="1"/>
  <c r="HL318" i="3" s="1"/>
  <c r="HK4" i="3"/>
  <c r="HK314" i="3" s="1"/>
  <c r="HK316" i="3" s="1"/>
  <c r="HJ4" i="3"/>
  <c r="HJ314" i="3" s="1"/>
  <c r="HJ316" i="3" s="1"/>
  <c r="HI4" i="3"/>
  <c r="HH4" i="3"/>
  <c r="HH314" i="3" s="1"/>
  <c r="HH316" i="3" s="1"/>
  <c r="HH318" i="3" s="1"/>
  <c r="HG4" i="3"/>
  <c r="HF4" i="3"/>
  <c r="HF314" i="3" s="1"/>
  <c r="HF316" i="3" s="1"/>
  <c r="HF318" i="3" s="1"/>
  <c r="HE4" i="3"/>
  <c r="HE314" i="3" s="1"/>
  <c r="HE316" i="3" s="1"/>
  <c r="HD4" i="3"/>
  <c r="HC4" i="3"/>
  <c r="HB4" i="3"/>
  <c r="HA4" i="3"/>
  <c r="GZ4" i="3"/>
  <c r="GZ314" i="3" s="1"/>
  <c r="GZ316" i="3" s="1"/>
  <c r="GZ318" i="3" s="1"/>
  <c r="GY4" i="3"/>
  <c r="GY314" i="3" s="1"/>
  <c r="GY316" i="3" s="1"/>
  <c r="GY318" i="3" s="1"/>
  <c r="GX4" i="3"/>
  <c r="GX314" i="3" s="1"/>
  <c r="GX316" i="3" s="1"/>
  <c r="GX318" i="3" s="1"/>
  <c r="GW4" i="3"/>
  <c r="GW314" i="3" s="1"/>
  <c r="GW316" i="3" s="1"/>
  <c r="GW318" i="3" s="1"/>
  <c r="GV4" i="3"/>
  <c r="GV314" i="3" s="1"/>
  <c r="GV316" i="3" s="1"/>
  <c r="GV318" i="3" s="1"/>
  <c r="GU4" i="3"/>
  <c r="GU314" i="3" s="1"/>
  <c r="GU316" i="3" s="1"/>
  <c r="GT4" i="3"/>
  <c r="GT314" i="3" s="1"/>
  <c r="GT316" i="3" s="1"/>
  <c r="GT318" i="3" s="1"/>
  <c r="GS4" i="3"/>
  <c r="GS314" i="3" s="1"/>
  <c r="GS316" i="3" s="1"/>
  <c r="GR4" i="3"/>
  <c r="GR314" i="3" s="1"/>
  <c r="GR316" i="3" s="1"/>
  <c r="GQ4" i="3"/>
  <c r="GQ314" i="3" s="1"/>
  <c r="GQ316" i="3" s="1"/>
  <c r="GQ318" i="3" s="1"/>
  <c r="GP4" i="3"/>
  <c r="GO4" i="3"/>
  <c r="GN4" i="3"/>
  <c r="GN314" i="3" s="1"/>
  <c r="GN316" i="3" s="1"/>
  <c r="GN318" i="3" s="1"/>
  <c r="GM4" i="3"/>
  <c r="GM314" i="3" s="1"/>
  <c r="GM316" i="3" s="1"/>
  <c r="GL4" i="3"/>
  <c r="GL314" i="3" s="1"/>
  <c r="GL316" i="3" s="1"/>
  <c r="GL318" i="3" s="1"/>
  <c r="GK4" i="3"/>
  <c r="GK314" i="3" s="1"/>
  <c r="GK316" i="3" s="1"/>
  <c r="GK318" i="3" s="1"/>
  <c r="GJ4" i="3"/>
  <c r="GI4" i="3"/>
  <c r="GI289" i="3" s="1"/>
  <c r="GH4" i="3"/>
  <c r="GH314" i="3" s="1"/>
  <c r="GG4" i="3"/>
  <c r="GG314" i="3" s="1"/>
  <c r="GG316" i="3" s="1"/>
  <c r="GG318" i="3" s="1"/>
  <c r="GF4" i="3"/>
  <c r="GF314" i="3" s="1"/>
  <c r="GF316" i="3" s="1"/>
  <c r="GF318" i="3" s="1"/>
  <c r="GE4" i="3"/>
  <c r="GE314" i="3" s="1"/>
  <c r="GE316" i="3" s="1"/>
  <c r="GE318" i="3" s="1"/>
  <c r="GD4" i="3"/>
  <c r="GD314" i="3" s="1"/>
  <c r="GD316" i="3" s="1"/>
  <c r="GD318" i="3" s="1"/>
  <c r="GC4" i="3"/>
  <c r="GC314" i="3" s="1"/>
  <c r="GC316" i="3" s="1"/>
  <c r="GB4" i="3"/>
  <c r="GB314" i="3" s="1"/>
  <c r="GB316" i="3" s="1"/>
  <c r="GA4" i="3"/>
  <c r="GA314" i="3" s="1"/>
  <c r="GA316" i="3" s="1"/>
  <c r="GA318" i="3" s="1"/>
  <c r="FZ4" i="3"/>
  <c r="FZ314" i="3" s="1"/>
  <c r="FZ316" i="3" s="1"/>
  <c r="FY4" i="3"/>
  <c r="FY314" i="3" s="1"/>
  <c r="FY316" i="3" s="1"/>
  <c r="FY318" i="3" s="1"/>
  <c r="FX4" i="3"/>
  <c r="FX314" i="3" s="1"/>
  <c r="FX316" i="3" s="1"/>
  <c r="FX318" i="3" s="1"/>
  <c r="FW4" i="3"/>
  <c r="FW314" i="3" s="1"/>
  <c r="FV4" i="3"/>
  <c r="FV314" i="3" s="1"/>
  <c r="FU4" i="3"/>
  <c r="FU314" i="3" s="1"/>
  <c r="FT4" i="3"/>
  <c r="FT314" i="3" s="1"/>
  <c r="FS4" i="3"/>
  <c r="FS314" i="3" s="1"/>
  <c r="FS316" i="3" s="1"/>
  <c r="FR4" i="3"/>
  <c r="FR314" i="3" s="1"/>
  <c r="FR316" i="3" s="1"/>
  <c r="FR318" i="3" s="1"/>
  <c r="FQ4" i="3"/>
  <c r="FQ314" i="3" s="1"/>
  <c r="FQ316" i="3" s="1"/>
  <c r="FP4" i="3"/>
  <c r="FP314" i="3" s="1"/>
  <c r="FP316" i="3" s="1"/>
  <c r="FO4" i="3"/>
  <c r="FO314" i="3" s="1"/>
  <c r="FO316" i="3" s="1"/>
  <c r="FO318" i="3" s="1"/>
  <c r="FN4" i="3"/>
  <c r="FN314" i="3" s="1"/>
  <c r="FN316" i="3" s="1"/>
  <c r="FM4" i="3"/>
  <c r="FM314" i="3" s="1"/>
  <c r="FM316" i="3" s="1"/>
  <c r="FL4" i="3"/>
  <c r="FL314" i="3" s="1"/>
  <c r="FK4" i="3"/>
  <c r="FK314" i="3" s="1"/>
  <c r="FK316" i="3" s="1"/>
  <c r="FK318" i="3" s="1"/>
  <c r="FJ4" i="3"/>
  <c r="FJ314" i="3" s="1"/>
  <c r="FJ316" i="3" s="1"/>
  <c r="FJ318" i="3" s="1"/>
  <c r="FI4" i="3"/>
  <c r="FI314" i="3" s="1"/>
  <c r="FI316" i="3" s="1"/>
  <c r="FI318" i="3" s="1"/>
  <c r="FH4" i="3"/>
  <c r="FH314" i="3" s="1"/>
  <c r="FH316" i="3" s="1"/>
  <c r="FH318" i="3" s="1"/>
  <c r="FG4" i="3"/>
  <c r="FG314" i="3" s="1"/>
  <c r="FG316" i="3" s="1"/>
  <c r="FG318" i="3" s="1"/>
  <c r="FF4" i="3"/>
  <c r="FF314" i="3" s="1"/>
  <c r="FF316" i="3" s="1"/>
  <c r="FF318" i="3" s="1"/>
  <c r="FE4" i="3"/>
  <c r="FE314" i="3" s="1"/>
  <c r="FD4" i="3"/>
  <c r="FD314" i="3" s="1"/>
  <c r="FD316" i="3" s="1"/>
  <c r="FD318" i="3" s="1"/>
  <c r="FC4" i="3"/>
  <c r="FC314" i="3" s="1"/>
  <c r="FC316" i="3" s="1"/>
  <c r="FB4" i="3"/>
  <c r="FB314" i="3" s="1"/>
  <c r="FB316" i="3" s="1"/>
  <c r="FB318" i="3" s="1"/>
  <c r="FA4" i="3"/>
  <c r="FA314" i="3" s="1"/>
  <c r="FA316" i="3" s="1"/>
  <c r="EZ4" i="3"/>
  <c r="EZ314" i="3" s="1"/>
  <c r="EY4" i="3"/>
  <c r="EY314" i="3" s="1"/>
  <c r="EY316" i="3" s="1"/>
  <c r="EY318" i="3" s="1"/>
  <c r="EX4" i="3"/>
  <c r="EX314" i="3" s="1"/>
  <c r="EW4" i="3"/>
  <c r="EW314" i="3" s="1"/>
  <c r="EW316" i="3" s="1"/>
  <c r="EW318" i="3" s="1"/>
  <c r="EV4" i="3"/>
  <c r="EV314" i="3" s="1"/>
  <c r="EV316" i="3" s="1"/>
  <c r="EV318" i="3" s="1"/>
  <c r="EU4" i="3"/>
  <c r="ET4" i="3"/>
  <c r="ET314" i="3" s="1"/>
  <c r="ET316" i="3" s="1"/>
  <c r="ET318" i="3" s="1"/>
  <c r="ES4" i="3"/>
  <c r="ER4" i="3"/>
  <c r="ER314" i="3" s="1"/>
  <c r="ER316" i="3" s="1"/>
  <c r="ER318" i="3" s="1"/>
  <c r="EQ4" i="3"/>
  <c r="EP4" i="3"/>
  <c r="EP314" i="3" s="1"/>
  <c r="EO4" i="3"/>
  <c r="EO314" i="3" s="1"/>
  <c r="EO316" i="3" s="1"/>
  <c r="EO318" i="3" s="1"/>
  <c r="EN4" i="3"/>
  <c r="EN314" i="3" s="1"/>
  <c r="EN316" i="3" s="1"/>
  <c r="EN318" i="3" s="1"/>
  <c r="EM4" i="3"/>
  <c r="EM314" i="3" s="1"/>
  <c r="EM316" i="3" s="1"/>
  <c r="EM318" i="3" s="1"/>
  <c r="EL4" i="3"/>
  <c r="EL314" i="3" s="1"/>
  <c r="EL316" i="3" s="1"/>
  <c r="EL318" i="3" s="1"/>
  <c r="EK4" i="3"/>
  <c r="EK314" i="3" s="1"/>
  <c r="EK316" i="3" s="1"/>
  <c r="EK318" i="3" s="1"/>
  <c r="EJ4" i="3"/>
  <c r="EJ314" i="3" s="1"/>
  <c r="EJ316" i="3" s="1"/>
  <c r="EI4" i="3"/>
  <c r="EI314" i="3" s="1"/>
  <c r="EI316" i="3" s="1"/>
  <c r="EI318" i="3" s="1"/>
  <c r="EH4" i="3"/>
  <c r="EH314" i="3" s="1"/>
  <c r="EH316" i="3" s="1"/>
  <c r="EH318" i="3" s="1"/>
  <c r="EG4" i="3"/>
  <c r="EG314" i="3" s="1"/>
  <c r="EG316" i="3" s="1"/>
  <c r="EF4" i="3"/>
  <c r="EF314" i="3" s="1"/>
  <c r="EF316" i="3" s="1"/>
  <c r="EF318" i="3" s="1"/>
  <c r="EE4" i="3"/>
  <c r="EE314" i="3" s="1"/>
  <c r="EE316" i="3" s="1"/>
  <c r="ED4" i="3"/>
  <c r="ED314" i="3" s="1"/>
  <c r="ED316" i="3" s="1"/>
  <c r="EC4" i="3"/>
  <c r="EC314" i="3" s="1"/>
  <c r="EC316" i="3" s="1"/>
  <c r="EB4" i="3"/>
  <c r="EB314" i="3" s="1"/>
  <c r="EB316" i="3" s="1"/>
  <c r="EA4" i="3"/>
  <c r="EA314" i="3" s="1"/>
  <c r="EA316" i="3" s="1"/>
  <c r="EA318" i="3" s="1"/>
  <c r="DZ4" i="3"/>
  <c r="DZ314" i="3" s="1"/>
  <c r="DZ316" i="3" s="1"/>
  <c r="DZ318" i="3" s="1"/>
  <c r="DY4" i="3"/>
  <c r="DY314" i="3" s="1"/>
  <c r="DY316" i="3" s="1"/>
  <c r="DX4" i="3"/>
  <c r="DX314" i="3" s="1"/>
  <c r="DX316" i="3" s="1"/>
  <c r="DX318" i="3" s="1"/>
  <c r="DW4" i="3"/>
  <c r="DV4" i="3"/>
  <c r="DV314" i="3" s="1"/>
  <c r="DV316" i="3" s="1"/>
  <c r="DV318" i="3" s="1"/>
  <c r="DU4" i="3"/>
  <c r="DT4" i="3"/>
  <c r="DT314" i="3" s="1"/>
  <c r="DS4" i="3"/>
  <c r="DS314" i="3" s="1"/>
  <c r="DS316" i="3" s="1"/>
  <c r="DS318" i="3" s="1"/>
  <c r="DR4" i="3"/>
  <c r="DR314" i="3" s="1"/>
  <c r="DR316" i="3" s="1"/>
  <c r="DR318" i="3" s="1"/>
  <c r="DQ4" i="3"/>
  <c r="DQ314" i="3" s="1"/>
  <c r="DQ316" i="3" s="1"/>
  <c r="DQ318" i="3" s="1"/>
  <c r="DP4" i="3"/>
  <c r="DP314" i="3" s="1"/>
  <c r="DP316" i="3" s="1"/>
  <c r="DO4" i="3"/>
  <c r="DO314" i="3" s="1"/>
  <c r="DO316" i="3" s="1"/>
  <c r="DO318" i="3" s="1"/>
  <c r="DN4" i="3"/>
  <c r="DN314" i="3" s="1"/>
  <c r="DN316" i="3" s="1"/>
  <c r="DM4" i="3"/>
  <c r="DM314" i="3" s="1"/>
  <c r="DM316" i="3" s="1"/>
  <c r="DM318" i="3" s="1"/>
  <c r="DL4" i="3"/>
  <c r="DL314" i="3" s="1"/>
  <c r="DL316" i="3" s="1"/>
  <c r="DK4" i="3"/>
  <c r="DK314" i="3" s="1"/>
  <c r="DJ4" i="3"/>
  <c r="DJ314" i="3" s="1"/>
  <c r="DJ316" i="3" s="1"/>
  <c r="DJ318" i="3" s="1"/>
  <c r="DI4" i="3"/>
  <c r="DI314" i="3" s="1"/>
  <c r="DI316" i="3" s="1"/>
  <c r="DH4" i="3"/>
  <c r="DH314" i="3" s="1"/>
  <c r="DH316" i="3" s="1"/>
  <c r="DG4" i="3"/>
  <c r="DG314" i="3" s="1"/>
  <c r="DG316" i="3" s="1"/>
  <c r="DG318" i="3" s="1"/>
  <c r="DF4" i="3"/>
  <c r="DF314" i="3" s="1"/>
  <c r="DF316" i="3" s="1"/>
  <c r="DF318" i="3" s="1"/>
  <c r="DE4" i="3"/>
  <c r="DE314" i="3" s="1"/>
  <c r="DE316" i="3" s="1"/>
  <c r="DD4" i="3"/>
  <c r="DD314" i="3" s="1"/>
  <c r="DD316" i="3" s="1"/>
  <c r="DC4" i="3"/>
  <c r="DC314" i="3" s="1"/>
  <c r="DC316" i="3" s="1"/>
  <c r="DB4" i="3"/>
  <c r="DB314" i="3" s="1"/>
  <c r="DB316" i="3" s="1"/>
  <c r="DA4" i="3"/>
  <c r="DA314" i="3" s="1"/>
  <c r="DA316" i="3" s="1"/>
  <c r="DA318" i="3" s="1"/>
  <c r="CZ4" i="3"/>
  <c r="CZ314" i="3" s="1"/>
  <c r="CZ316" i="3" s="1"/>
  <c r="CZ318" i="3" s="1"/>
  <c r="CY4" i="3"/>
  <c r="CY314" i="3" s="1"/>
  <c r="CY316" i="3" s="1"/>
  <c r="CY318" i="3" s="1"/>
  <c r="CX4" i="3"/>
  <c r="CX314" i="3" s="1"/>
  <c r="CW4" i="3"/>
  <c r="CW314" i="3" s="1"/>
  <c r="CW316" i="3" s="1"/>
  <c r="CW318" i="3" s="1"/>
  <c r="CV4" i="3"/>
  <c r="CV314" i="3" s="1"/>
  <c r="CV316" i="3" s="1"/>
  <c r="CV318" i="3" s="1"/>
  <c r="CU4" i="3"/>
  <c r="CU314" i="3" s="1"/>
  <c r="CU316" i="3" s="1"/>
  <c r="CU318" i="3" s="1"/>
  <c r="CT4" i="3"/>
  <c r="CT314" i="3" s="1"/>
  <c r="CT316" i="3" s="1"/>
  <c r="CT318" i="3" s="1"/>
  <c r="CS4" i="3"/>
  <c r="CS314" i="3" s="1"/>
  <c r="CS316" i="3" s="1"/>
  <c r="CS318" i="3" s="1"/>
  <c r="CR4" i="3"/>
  <c r="CQ4" i="3"/>
  <c r="CQ314" i="3" s="1"/>
  <c r="CQ316" i="3" s="1"/>
  <c r="CQ318" i="3" s="1"/>
  <c r="CP4" i="3"/>
  <c r="CP314" i="3" s="1"/>
  <c r="CP316" i="3" s="1"/>
  <c r="CP318" i="3" s="1"/>
  <c r="CO4" i="3"/>
  <c r="CO314" i="3" s="1"/>
  <c r="CN4" i="3"/>
  <c r="CN314" i="3" s="1"/>
  <c r="CN316" i="3" s="1"/>
  <c r="CN318" i="3" s="1"/>
  <c r="CM4" i="3"/>
  <c r="CM314" i="3" s="1"/>
  <c r="CM316" i="3" s="1"/>
  <c r="CL4" i="3"/>
  <c r="CL314" i="3" s="1"/>
  <c r="CK4" i="3"/>
  <c r="CK314" i="3" s="1"/>
  <c r="CK316" i="3" s="1"/>
  <c r="CK318" i="3" s="1"/>
  <c r="CJ4" i="3"/>
  <c r="CJ314" i="3" s="1"/>
  <c r="CJ316" i="3" s="1"/>
  <c r="CJ318" i="3" s="1"/>
  <c r="CI4" i="3"/>
  <c r="CI314" i="3" s="1"/>
  <c r="CI316" i="3" s="1"/>
  <c r="CI318" i="3" s="1"/>
  <c r="CH4" i="3"/>
  <c r="CH314" i="3" s="1"/>
  <c r="CH316" i="3" s="1"/>
  <c r="CH318" i="3" s="1"/>
  <c r="CG4" i="3"/>
  <c r="CG314" i="3" s="1"/>
  <c r="CG316" i="3" s="1"/>
  <c r="CF4" i="3"/>
  <c r="CF314" i="3" s="1"/>
  <c r="CF316" i="3" s="1"/>
  <c r="CE4" i="3"/>
  <c r="CD4" i="3"/>
  <c r="CD314" i="3" s="1"/>
  <c r="CD316" i="3" s="1"/>
  <c r="CD318" i="3" s="1"/>
  <c r="CC4" i="3"/>
  <c r="CB4" i="3"/>
  <c r="CB314" i="3" s="1"/>
  <c r="CA4" i="3"/>
  <c r="CA314" i="3" s="1"/>
  <c r="CA316" i="3" s="1"/>
  <c r="CA318" i="3" s="1"/>
  <c r="BZ4" i="3"/>
  <c r="BZ314" i="3" s="1"/>
  <c r="BZ316" i="3" s="1"/>
  <c r="BZ318" i="3" s="1"/>
  <c r="BY4" i="3"/>
  <c r="BY314" i="3" s="1"/>
  <c r="BY316" i="3" s="1"/>
  <c r="BY318" i="3" s="1"/>
  <c r="BX4" i="3"/>
  <c r="BX314" i="3" s="1"/>
  <c r="BX316" i="3" s="1"/>
  <c r="BX318" i="3" s="1"/>
  <c r="BW4" i="3"/>
  <c r="BW314" i="3" s="1"/>
  <c r="BW316" i="3" s="1"/>
  <c r="BW318" i="3" s="1"/>
  <c r="BV4" i="3"/>
  <c r="BV314" i="3" s="1"/>
  <c r="BV316" i="3" s="1"/>
  <c r="BV318" i="3" s="1"/>
  <c r="BU4" i="3"/>
  <c r="BU314" i="3" s="1"/>
  <c r="BU316" i="3" s="1"/>
  <c r="BU318" i="3" s="1"/>
  <c r="BT4" i="3"/>
  <c r="BT314" i="3" s="1"/>
  <c r="BT316" i="3" s="1"/>
  <c r="BT318" i="3" s="1"/>
  <c r="BS4" i="3"/>
  <c r="BS314" i="3" s="1"/>
  <c r="BS316" i="3" s="1"/>
  <c r="BR4" i="3"/>
  <c r="BR314" i="3" s="1"/>
  <c r="BR316" i="3" s="1"/>
  <c r="BR318" i="3" s="1"/>
  <c r="BQ4" i="3"/>
  <c r="BQ314" i="3" s="1"/>
  <c r="BQ316" i="3" s="1"/>
  <c r="BP4" i="3"/>
  <c r="BP314" i="3" s="1"/>
  <c r="BP316" i="3" s="1"/>
  <c r="BO4" i="3"/>
  <c r="BO314" i="3" s="1"/>
  <c r="BO316" i="3" s="1"/>
  <c r="BO318" i="3" s="1"/>
  <c r="BN4" i="3"/>
  <c r="BN314" i="3" s="1"/>
  <c r="BN316" i="3" s="1"/>
  <c r="BN318" i="3" s="1"/>
  <c r="BM4" i="3"/>
  <c r="BM314" i="3" s="1"/>
  <c r="BM316" i="3" s="1"/>
  <c r="BM318" i="3" s="1"/>
  <c r="BL4" i="3"/>
  <c r="BL314" i="3" s="1"/>
  <c r="BL316" i="3" s="1"/>
  <c r="BL318" i="3" s="1"/>
  <c r="BK4" i="3"/>
  <c r="BK314" i="3" s="1"/>
  <c r="BK316" i="3" s="1"/>
  <c r="BJ4" i="3"/>
  <c r="BJ314" i="3" s="1"/>
  <c r="BJ316" i="3" s="1"/>
  <c r="BI4" i="3"/>
  <c r="BI314" i="3" s="1"/>
  <c r="BI316" i="3" s="1"/>
  <c r="BH4" i="3"/>
  <c r="BH314" i="3" s="1"/>
  <c r="BH316" i="3" s="1"/>
  <c r="BG4" i="3"/>
  <c r="BG314" i="3" s="1"/>
  <c r="BG316" i="3" s="1"/>
  <c r="BF4" i="3"/>
  <c r="BE4" i="3"/>
  <c r="BE314" i="3" s="1"/>
  <c r="BE316" i="3" s="1"/>
  <c r="BE318" i="3" s="1"/>
  <c r="BD4" i="3"/>
  <c r="BD314" i="3" s="1"/>
  <c r="BC4" i="3"/>
  <c r="BC314" i="3" s="1"/>
  <c r="BC316" i="3" s="1"/>
  <c r="BC318" i="3" s="1"/>
  <c r="BB4" i="3"/>
  <c r="BB314" i="3" s="1"/>
  <c r="BB316" i="3" s="1"/>
  <c r="BA4" i="3"/>
  <c r="BA314" i="3" s="1"/>
  <c r="BA316" i="3" s="1"/>
  <c r="BA318" i="3" s="1"/>
  <c r="AZ4" i="3"/>
  <c r="AZ314" i="3" s="1"/>
  <c r="AZ316" i="3" s="1"/>
  <c r="AZ318" i="3" s="1"/>
  <c r="AY4" i="3"/>
  <c r="AY314" i="3" s="1"/>
  <c r="AY316" i="3" s="1"/>
  <c r="AY318" i="3" s="1"/>
  <c r="AX4" i="3"/>
  <c r="AX314" i="3" s="1"/>
  <c r="AX316" i="3" s="1"/>
  <c r="AX318" i="3" s="1"/>
  <c r="AW4" i="3"/>
  <c r="AW314" i="3" s="1"/>
  <c r="AV4" i="3"/>
  <c r="AV314" i="3" s="1"/>
  <c r="AV316" i="3" s="1"/>
  <c r="AV318" i="3" s="1"/>
  <c r="AU4" i="3"/>
  <c r="AU314" i="3" s="1"/>
  <c r="AU316" i="3" s="1"/>
  <c r="AT4" i="3"/>
  <c r="AT314" i="3" s="1"/>
  <c r="AS4" i="3"/>
  <c r="AS314" i="3" s="1"/>
  <c r="AR4" i="3"/>
  <c r="AR314" i="3" s="1"/>
  <c r="AQ4" i="3"/>
  <c r="AQ314" i="3" s="1"/>
  <c r="AQ316" i="3" s="1"/>
  <c r="AP4" i="3"/>
  <c r="AP314" i="3" s="1"/>
  <c r="AP316" i="3" s="1"/>
  <c r="AO4" i="3"/>
  <c r="AO314" i="3" s="1"/>
  <c r="AO316" i="3" s="1"/>
  <c r="AN4" i="3"/>
  <c r="AN314" i="3" s="1"/>
  <c r="AN316" i="3" s="1"/>
  <c r="AN318" i="3" s="1"/>
  <c r="AM4" i="3"/>
  <c r="AM314" i="3" s="1"/>
  <c r="AM316" i="3" s="1"/>
  <c r="AM318" i="3" s="1"/>
  <c r="AL4" i="3"/>
  <c r="AK4" i="3"/>
  <c r="AK314" i="3" s="1"/>
  <c r="AJ4" i="3"/>
  <c r="AJ314" i="3" s="1"/>
  <c r="AI4" i="3"/>
  <c r="AI314" i="3" s="1"/>
  <c r="AI316" i="3" s="1"/>
  <c r="AI318" i="3" s="1"/>
  <c r="AW66" i="2"/>
  <c r="AU66" i="2"/>
  <c r="AT66" i="2"/>
  <c r="AS66" i="2"/>
  <c r="AR66" i="2"/>
  <c r="AP66" i="2"/>
  <c r="AN66" i="2"/>
  <c r="AM66" i="2"/>
  <c r="AI66" i="2"/>
  <c r="AF66" i="2"/>
  <c r="AE66" i="2"/>
  <c r="AB66" i="2"/>
  <c r="Y66" i="2"/>
  <c r="W66" i="2"/>
  <c r="V66" i="2"/>
  <c r="R66" i="2"/>
  <c r="Q66" i="2"/>
  <c r="M66" i="2"/>
  <c r="J66" i="2"/>
  <c r="E66" i="2"/>
  <c r="B66" i="2"/>
  <c r="AE62" i="2"/>
  <c r="AE61" i="2"/>
  <c r="AE60" i="2"/>
  <c r="AF59" i="2"/>
  <c r="AE59" i="2"/>
  <c r="AF58" i="2"/>
  <c r="AE58" i="2"/>
  <c r="AF57" i="2"/>
  <c r="AE57" i="2"/>
  <c r="AF56" i="2"/>
  <c r="AE56" i="2"/>
  <c r="AF55" i="2"/>
  <c r="AE55" i="2"/>
  <c r="AF54" i="2"/>
  <c r="AE54" i="2"/>
  <c r="AF53" i="2"/>
  <c r="AE53" i="2"/>
  <c r="AF52" i="2"/>
  <c r="AE52" i="2"/>
  <c r="AF51" i="2"/>
  <c r="AE51" i="2"/>
  <c r="AE63" i="2" s="1"/>
  <c r="AW50" i="2"/>
  <c r="AF50" i="2"/>
  <c r="AA50" i="2"/>
  <c r="X50" i="2"/>
  <c r="W50" i="2"/>
  <c r="V50" i="2"/>
  <c r="U50" i="2"/>
  <c r="T50" i="2"/>
  <c r="S50" i="2"/>
  <c r="R50" i="2"/>
  <c r="Q50" i="2"/>
  <c r="M50" i="2"/>
  <c r="L50" i="2"/>
  <c r="J50" i="2"/>
  <c r="AT34" i="2"/>
  <c r="AI34" i="2"/>
  <c r="AG34" i="2"/>
  <c r="AF34" i="2"/>
  <c r="AE34" i="2"/>
  <c r="AD34" i="2"/>
  <c r="AB34" i="2"/>
  <c r="U34" i="2"/>
  <c r="R34" i="2"/>
  <c r="M34" i="2"/>
  <c r="K34" i="2"/>
  <c r="J34" i="2"/>
  <c r="I34" i="2"/>
  <c r="H34" i="2"/>
  <c r="F34" i="2"/>
  <c r="E34" i="2"/>
  <c r="C34" i="2"/>
  <c r="AE29" i="2"/>
  <c r="AE28" i="2"/>
  <c r="AE27" i="2"/>
  <c r="AE26" i="2"/>
  <c r="AE25" i="2"/>
  <c r="AF24" i="2"/>
  <c r="AE24" i="2"/>
  <c r="AE23" i="2"/>
  <c r="AF21" i="2"/>
  <c r="AF20" i="2"/>
  <c r="AF19" i="2"/>
  <c r="AE19" i="2"/>
  <c r="AI18" i="2"/>
  <c r="AH18" i="2"/>
  <c r="AF18" i="2"/>
  <c r="AE18" i="2"/>
  <c r="AD18" i="2"/>
  <c r="AB18" i="2"/>
  <c r="AA18" i="2"/>
  <c r="Z18" i="2"/>
  <c r="Y18" i="2"/>
  <c r="Q18" i="2"/>
  <c r="M18" i="2"/>
  <c r="L18" i="2"/>
  <c r="K18" i="2"/>
  <c r="J18" i="2"/>
  <c r="I18" i="2"/>
  <c r="H18" i="2"/>
  <c r="F18" i="2"/>
  <c r="D18" i="2"/>
  <c r="C18" i="2"/>
  <c r="B18" i="2"/>
  <c r="AT18" i="2"/>
  <c r="AR18" i="2"/>
  <c r="AQ66" i="2"/>
  <c r="AP18" i="2"/>
  <c r="AO66" i="2"/>
  <c r="AN18" i="2"/>
  <c r="AI50" i="2"/>
  <c r="AH34" i="2"/>
  <c r="AG66" i="2"/>
  <c r="AE50" i="2"/>
  <c r="AD50" i="2"/>
  <c r="AB50" i="2"/>
  <c r="AA34" i="2"/>
  <c r="X66" i="2"/>
  <c r="T66" i="2"/>
  <c r="R18" i="2"/>
  <c r="Q34" i="2"/>
  <c r="L34" i="2"/>
  <c r="K50" i="2"/>
  <c r="I50" i="2"/>
  <c r="H50" i="2"/>
  <c r="F50" i="2"/>
  <c r="E50" i="2"/>
  <c r="D34" i="2"/>
  <c r="G1582" i="1"/>
  <c r="G1580" i="1"/>
  <c r="G1579" i="1"/>
  <c r="G1577" i="1"/>
  <c r="G1576" i="1"/>
  <c r="G1574" i="1"/>
  <c r="G1575" i="1" s="1"/>
  <c r="G1573" i="1"/>
  <c r="G1571" i="1"/>
  <c r="G1570" i="1"/>
  <c r="G1569" i="1"/>
  <c r="G1566" i="1"/>
  <c r="G1565" i="1"/>
  <c r="AA1551" i="1"/>
  <c r="Z1551" i="1"/>
  <c r="AP1550" i="1"/>
  <c r="BB1546" i="1"/>
  <c r="AX1546" i="1"/>
  <c r="AW1546" i="1"/>
  <c r="AV1546" i="1"/>
  <c r="AN1546" i="1"/>
  <c r="AM1546" i="1"/>
  <c r="AF1546" i="1"/>
  <c r="AE1546" i="1"/>
  <c r="AB1546" i="1"/>
  <c r="AB1551" i="1" s="1"/>
  <c r="T1546" i="1"/>
  <c r="R1546" i="1"/>
  <c r="S1546" i="1" s="1"/>
  <c r="G1581" i="1" s="1"/>
  <c r="K1546" i="1"/>
  <c r="I1546" i="1"/>
  <c r="H1546" i="1"/>
  <c r="L1546" i="1" s="1"/>
  <c r="G1546" i="1"/>
  <c r="G1572" i="1" s="1"/>
  <c r="F1546" i="1"/>
  <c r="AW1545" i="1"/>
  <c r="AV1545" i="1"/>
  <c r="AN1545" i="1"/>
  <c r="AM1545" i="1"/>
  <c r="AF1545" i="1"/>
  <c r="AE1545" i="1"/>
  <c r="AC1545" i="1"/>
  <c r="AB1545" i="1"/>
  <c r="AG1545" i="1" s="1"/>
  <c r="AH1545" i="1" s="1"/>
  <c r="T1545" i="1"/>
  <c r="V1545" i="1" s="1"/>
  <c r="R1545" i="1"/>
  <c r="S1545" i="1" s="1"/>
  <c r="H1545" i="1"/>
  <c r="L1545" i="1" s="1"/>
  <c r="G1545" i="1"/>
  <c r="F1545" i="1"/>
  <c r="I1545" i="1" s="1"/>
  <c r="AW1544" i="1"/>
  <c r="AV1544" i="1"/>
  <c r="AO1544" i="1"/>
  <c r="AN1544" i="1"/>
  <c r="AM1544" i="1"/>
  <c r="AH1544" i="1"/>
  <c r="AG1544" i="1"/>
  <c r="AF1544" i="1"/>
  <c r="AE1544" i="1"/>
  <c r="AC1544" i="1"/>
  <c r="AB1544" i="1"/>
  <c r="V1544" i="1"/>
  <c r="T1544" i="1"/>
  <c r="R1544" i="1"/>
  <c r="H1544" i="1"/>
  <c r="L1544" i="1" s="1"/>
  <c r="G1544" i="1"/>
  <c r="F1544" i="1"/>
  <c r="I1544" i="1" s="1"/>
  <c r="K1544" i="1" s="1"/>
  <c r="BB1543" i="1"/>
  <c r="AW1543" i="1"/>
  <c r="AV1543" i="1"/>
  <c r="AN1543" i="1"/>
  <c r="AM1543" i="1"/>
  <c r="AM1551" i="1" s="1"/>
  <c r="AH1543" i="1"/>
  <c r="AG1543" i="1"/>
  <c r="AF1543" i="1"/>
  <c r="AE1543" i="1"/>
  <c r="AB1543" i="1"/>
  <c r="T1543" i="1"/>
  <c r="V1543" i="1" s="1"/>
  <c r="R1543" i="1"/>
  <c r="H1543" i="1"/>
  <c r="G1543" i="1"/>
  <c r="F1543" i="1"/>
  <c r="I1543" i="1" s="1"/>
  <c r="BB1542" i="1"/>
  <c r="AW1542" i="1"/>
  <c r="AV1542" i="1"/>
  <c r="AX1542" i="1" s="1"/>
  <c r="AN1542" i="1"/>
  <c r="AM1542" i="1"/>
  <c r="AO1542" i="1" s="1"/>
  <c r="AF1542" i="1"/>
  <c r="AE1542" i="1"/>
  <c r="AB1542" i="1"/>
  <c r="T1542" i="1"/>
  <c r="V1542" i="1" s="1"/>
  <c r="R1542" i="1"/>
  <c r="AG1542" i="1" s="1"/>
  <c r="K1542" i="1"/>
  <c r="H1542" i="1"/>
  <c r="G1542" i="1"/>
  <c r="F1542" i="1"/>
  <c r="I1542" i="1" s="1"/>
  <c r="AW1541" i="1"/>
  <c r="AV1541" i="1"/>
  <c r="AX1541" i="1" s="1"/>
  <c r="AN1541" i="1"/>
  <c r="BB1541" i="1" s="1"/>
  <c r="AM1541" i="1"/>
  <c r="AG1541" i="1"/>
  <c r="AF1541" i="1"/>
  <c r="AE1541" i="1"/>
  <c r="AB1541" i="1"/>
  <c r="T1541" i="1"/>
  <c r="V1541" i="1" s="1"/>
  <c r="S1541" i="1"/>
  <c r="R1541" i="1"/>
  <c r="L1541" i="1"/>
  <c r="H1541" i="1"/>
  <c r="G1541" i="1"/>
  <c r="F1541" i="1"/>
  <c r="I1541" i="1" s="1"/>
  <c r="K1541" i="1" s="1"/>
  <c r="AW1540" i="1"/>
  <c r="AV1540" i="1"/>
  <c r="AN1540" i="1"/>
  <c r="BB1540" i="1" s="1"/>
  <c r="AM1540" i="1"/>
  <c r="AO1541" i="1" s="1"/>
  <c r="AE1540" i="1"/>
  <c r="AA1540" i="1"/>
  <c r="AF1540" i="1" s="1"/>
  <c r="V1540" i="1"/>
  <c r="T1540" i="1"/>
  <c r="R1540" i="1"/>
  <c r="S1540" i="1" s="1"/>
  <c r="K1540" i="1"/>
  <c r="H1540" i="1"/>
  <c r="L1540" i="1" s="1"/>
  <c r="G1540" i="1"/>
  <c r="F1540" i="1"/>
  <c r="I1540" i="1" s="1"/>
  <c r="AW1539" i="1"/>
  <c r="AV1539" i="1"/>
  <c r="AX1539" i="1" s="1"/>
  <c r="AO1539" i="1"/>
  <c r="AN1539" i="1"/>
  <c r="AM1539" i="1"/>
  <c r="AG1539" i="1"/>
  <c r="AF1539" i="1"/>
  <c r="AE1539" i="1"/>
  <c r="AB1539" i="1"/>
  <c r="T1539" i="1"/>
  <c r="V1539" i="1" s="1"/>
  <c r="S1539" i="1"/>
  <c r="R1539" i="1"/>
  <c r="H1539" i="1"/>
  <c r="L1539" i="1" s="1"/>
  <c r="G1539" i="1"/>
  <c r="F1539" i="1"/>
  <c r="I1539" i="1" s="1"/>
  <c r="K1539" i="1" s="1"/>
  <c r="BB1538" i="1"/>
  <c r="AX1538" i="1"/>
  <c r="AW1538" i="1"/>
  <c r="AV1538" i="1"/>
  <c r="AO1538" i="1"/>
  <c r="AN1538" i="1"/>
  <c r="AM1538" i="1"/>
  <c r="AE1538" i="1"/>
  <c r="AA1538" i="1"/>
  <c r="V1538" i="1"/>
  <c r="T1538" i="1"/>
  <c r="R1538" i="1"/>
  <c r="H1538" i="1"/>
  <c r="L1538" i="1" s="1"/>
  <c r="G1538" i="1"/>
  <c r="F1538" i="1"/>
  <c r="I1538" i="1" s="1"/>
  <c r="K1538" i="1" s="1"/>
  <c r="AW1537" i="1"/>
  <c r="AV1537" i="1"/>
  <c r="AN1537" i="1"/>
  <c r="BB1537" i="1" s="1"/>
  <c r="AM1537" i="1"/>
  <c r="AE1537" i="1"/>
  <c r="AA1537" i="1"/>
  <c r="T1537" i="1"/>
  <c r="S1537" i="1"/>
  <c r="R1537" i="1"/>
  <c r="L1537" i="1"/>
  <c r="H1537" i="1"/>
  <c r="G1537" i="1"/>
  <c r="F1537" i="1"/>
  <c r="I1537" i="1" s="1"/>
  <c r="K1537" i="1" s="1"/>
  <c r="AW1536" i="1"/>
  <c r="AV1536" i="1"/>
  <c r="AN1536" i="1"/>
  <c r="AM1536" i="1"/>
  <c r="AO1537" i="1" s="1"/>
  <c r="AF1536" i="1"/>
  <c r="AE1536" i="1"/>
  <c r="AB1536" i="1"/>
  <c r="V1536" i="1"/>
  <c r="T1536" i="1"/>
  <c r="R1536" i="1"/>
  <c r="S1536" i="1" s="1"/>
  <c r="H1536" i="1"/>
  <c r="G1536" i="1"/>
  <c r="F1536" i="1"/>
  <c r="BB1535" i="1"/>
  <c r="AW1535" i="1"/>
  <c r="AV1535" i="1"/>
  <c r="AX1535" i="1" s="1"/>
  <c r="AN1535" i="1"/>
  <c r="AM1535" i="1"/>
  <c r="AG1535" i="1"/>
  <c r="AF1535" i="1"/>
  <c r="AE1535" i="1"/>
  <c r="AB1535" i="1"/>
  <c r="AC1535" i="1" s="1"/>
  <c r="T1535" i="1"/>
  <c r="V1535" i="1" s="1"/>
  <c r="S1535" i="1"/>
  <c r="R1535" i="1"/>
  <c r="I1535" i="1"/>
  <c r="K1535" i="1" s="1"/>
  <c r="H1535" i="1"/>
  <c r="L1535" i="1" s="1"/>
  <c r="G1535" i="1"/>
  <c r="F1535" i="1"/>
  <c r="AW1534" i="1"/>
  <c r="AV1534" i="1"/>
  <c r="AX1534" i="1" s="1"/>
  <c r="AN1534" i="1"/>
  <c r="AM1534" i="1"/>
  <c r="AF1534" i="1"/>
  <c r="AE1534" i="1"/>
  <c r="AB1534" i="1"/>
  <c r="T1534" i="1"/>
  <c r="V1534" i="1" s="1"/>
  <c r="S1534" i="1"/>
  <c r="R1534" i="1"/>
  <c r="AG1534" i="1" s="1"/>
  <c r="L1534" i="1"/>
  <c r="H1534" i="1"/>
  <c r="G1534" i="1"/>
  <c r="F1534" i="1"/>
  <c r="I1534" i="1" s="1"/>
  <c r="K1534" i="1" s="1"/>
  <c r="BB1533" i="1"/>
  <c r="AW1533" i="1"/>
  <c r="AV1533" i="1"/>
  <c r="AX1533" i="1" s="1"/>
  <c r="AN1533" i="1"/>
  <c r="AM1533" i="1"/>
  <c r="AF1533" i="1"/>
  <c r="AE1533" i="1"/>
  <c r="AC1533" i="1"/>
  <c r="AB1533" i="1"/>
  <c r="AC1534" i="1" s="1"/>
  <c r="T1533" i="1"/>
  <c r="V1533" i="1" s="1"/>
  <c r="S1533" i="1"/>
  <c r="R1533" i="1"/>
  <c r="AG1533" i="1" s="1"/>
  <c r="L1533" i="1"/>
  <c r="K1533" i="1"/>
  <c r="I1533" i="1"/>
  <c r="H1533" i="1"/>
  <c r="G1533" i="1"/>
  <c r="F1533" i="1"/>
  <c r="AW1532" i="1"/>
  <c r="AV1532" i="1"/>
  <c r="AN1532" i="1"/>
  <c r="BB1532" i="1" s="1"/>
  <c r="AM1532" i="1"/>
  <c r="AF1532" i="1"/>
  <c r="AE1532" i="1"/>
  <c r="AB1532" i="1"/>
  <c r="AG1532" i="1" s="1"/>
  <c r="AH1532" i="1" s="1"/>
  <c r="T1532" i="1"/>
  <c r="V1532" i="1" s="1"/>
  <c r="S1532" i="1"/>
  <c r="R1532" i="1"/>
  <c r="K1532" i="1"/>
  <c r="H1532" i="1"/>
  <c r="L1532" i="1" s="1"/>
  <c r="G1532" i="1"/>
  <c r="F1532" i="1"/>
  <c r="I1532" i="1" s="1"/>
  <c r="AW1531" i="1"/>
  <c r="AV1531" i="1"/>
  <c r="AN1531" i="1"/>
  <c r="BB1531" i="1" s="1"/>
  <c r="AM1531" i="1"/>
  <c r="AH1531" i="1"/>
  <c r="AG1531" i="1"/>
  <c r="AF1531" i="1"/>
  <c r="AE1531" i="1"/>
  <c r="AC1531" i="1"/>
  <c r="AB1531" i="1"/>
  <c r="T1531" i="1"/>
  <c r="V1531" i="1" s="1"/>
  <c r="R1531" i="1"/>
  <c r="H1531" i="1"/>
  <c r="G1531" i="1"/>
  <c r="F1531" i="1"/>
  <c r="I1531" i="1" s="1"/>
  <c r="K1531" i="1" s="1"/>
  <c r="AW1530" i="1"/>
  <c r="AV1530" i="1"/>
  <c r="AX1530" i="1" s="1"/>
  <c r="AN1530" i="1"/>
  <c r="BB1530" i="1" s="1"/>
  <c r="AM1530" i="1"/>
  <c r="AO1530" i="1" s="1"/>
  <c r="AF1530" i="1"/>
  <c r="AE1530" i="1"/>
  <c r="AB1530" i="1"/>
  <c r="T1530" i="1"/>
  <c r="V1530" i="1" s="1"/>
  <c r="R1530" i="1"/>
  <c r="AG1530" i="1" s="1"/>
  <c r="H1530" i="1"/>
  <c r="L1530" i="1" s="1"/>
  <c r="G1530" i="1"/>
  <c r="F1530" i="1"/>
  <c r="I1530" i="1" s="1"/>
  <c r="K1530" i="1" s="1"/>
  <c r="BB1529" i="1"/>
  <c r="AX1529" i="1"/>
  <c r="AW1529" i="1"/>
  <c r="AV1529" i="1"/>
  <c r="AN1529" i="1"/>
  <c r="AM1529" i="1"/>
  <c r="AG1529" i="1"/>
  <c r="AH1529" i="1" s="1"/>
  <c r="AF1529" i="1"/>
  <c r="AE1529" i="1"/>
  <c r="AB1529" i="1"/>
  <c r="AC1529" i="1" s="1"/>
  <c r="V1529" i="1"/>
  <c r="T1529" i="1"/>
  <c r="S1529" i="1"/>
  <c r="R1529" i="1"/>
  <c r="I1529" i="1"/>
  <c r="K1529" i="1" s="1"/>
  <c r="H1529" i="1"/>
  <c r="L1529" i="1" s="1"/>
  <c r="G1529" i="1"/>
  <c r="F1529" i="1"/>
  <c r="AW1528" i="1"/>
  <c r="AV1528" i="1"/>
  <c r="AX1528" i="1" s="1"/>
  <c r="AN1528" i="1"/>
  <c r="BB1528" i="1" s="1"/>
  <c r="AM1528" i="1"/>
  <c r="AG1528" i="1"/>
  <c r="AH1528" i="1" s="1"/>
  <c r="AF1528" i="1"/>
  <c r="AE1528" i="1"/>
  <c r="AC1528" i="1"/>
  <c r="AB1528" i="1"/>
  <c r="V1528" i="1"/>
  <c r="T1528" i="1"/>
  <c r="S1528" i="1"/>
  <c r="R1528" i="1"/>
  <c r="H1528" i="1"/>
  <c r="L1528" i="1" s="1"/>
  <c r="G1528" i="1"/>
  <c r="F1528" i="1"/>
  <c r="I1528" i="1" s="1"/>
  <c r="AX1527" i="1"/>
  <c r="AW1527" i="1"/>
  <c r="AV1527" i="1"/>
  <c r="AN1527" i="1"/>
  <c r="BB1527" i="1" s="1"/>
  <c r="AM1527" i="1"/>
  <c r="AG1527" i="1"/>
  <c r="AF1527" i="1"/>
  <c r="AE1527" i="1"/>
  <c r="AB1527" i="1"/>
  <c r="AC1527" i="1" s="1"/>
  <c r="V1527" i="1"/>
  <c r="T1527" i="1"/>
  <c r="R1527" i="1"/>
  <c r="H1527" i="1"/>
  <c r="G1527" i="1"/>
  <c r="F1527" i="1"/>
  <c r="I1527" i="1" s="1"/>
  <c r="K1527" i="1" s="1"/>
  <c r="BB1526" i="1"/>
  <c r="AX1526" i="1"/>
  <c r="AW1526" i="1"/>
  <c r="AV1526" i="1"/>
  <c r="AN1526" i="1"/>
  <c r="AM1526" i="1"/>
  <c r="AF1526" i="1"/>
  <c r="AE1526" i="1"/>
  <c r="AB1526" i="1"/>
  <c r="T1526" i="1"/>
  <c r="V1526" i="1" s="1"/>
  <c r="R1526" i="1"/>
  <c r="H1526" i="1"/>
  <c r="G1526" i="1"/>
  <c r="F1526" i="1"/>
  <c r="I1526" i="1" s="1"/>
  <c r="K1526" i="1" s="1"/>
  <c r="BB1525" i="1"/>
  <c r="AX1525" i="1"/>
  <c r="AW1525" i="1"/>
  <c r="AV1525" i="1"/>
  <c r="AN1525" i="1"/>
  <c r="AM1525" i="1"/>
  <c r="AO1525" i="1" s="1"/>
  <c r="AF1525" i="1"/>
  <c r="AE1525" i="1"/>
  <c r="AB1525" i="1"/>
  <c r="T1525" i="1"/>
  <c r="V1525" i="1" s="1"/>
  <c r="R1525" i="1"/>
  <c r="AG1525" i="1" s="1"/>
  <c r="L1525" i="1"/>
  <c r="I1525" i="1"/>
  <c r="H1525" i="1"/>
  <c r="G1525" i="1"/>
  <c r="F1525" i="1"/>
  <c r="AW1524" i="1"/>
  <c r="AV1524" i="1"/>
  <c r="AX1524" i="1" s="1"/>
  <c r="AN1524" i="1"/>
  <c r="BB1524" i="1" s="1"/>
  <c r="AM1524" i="1"/>
  <c r="AE1524" i="1"/>
  <c r="AA1524" i="1"/>
  <c r="AF1524" i="1" s="1"/>
  <c r="T1524" i="1"/>
  <c r="V1524" i="1" s="1"/>
  <c r="R1524" i="1"/>
  <c r="L1524" i="1"/>
  <c r="H1524" i="1"/>
  <c r="G1524" i="1"/>
  <c r="F1524" i="1"/>
  <c r="I1524" i="1" s="1"/>
  <c r="K1524" i="1" s="1"/>
  <c r="AW1523" i="1"/>
  <c r="AV1523" i="1"/>
  <c r="AX1523" i="1" s="1"/>
  <c r="AO1523" i="1"/>
  <c r="AN1523" i="1"/>
  <c r="BB1523" i="1" s="1"/>
  <c r="AM1523" i="1"/>
  <c r="AO1524" i="1" s="1"/>
  <c r="AE1523" i="1"/>
  <c r="AB1523" i="1"/>
  <c r="AG1523" i="1" s="1"/>
  <c r="AA1523" i="1"/>
  <c r="AF1523" i="1" s="1"/>
  <c r="V1523" i="1"/>
  <c r="T1523" i="1"/>
  <c r="R1523" i="1"/>
  <c r="H1523" i="1"/>
  <c r="G1523" i="1"/>
  <c r="F1523" i="1"/>
  <c r="I1523" i="1" s="1"/>
  <c r="K1523" i="1" s="1"/>
  <c r="AX1522" i="1"/>
  <c r="AW1522" i="1"/>
  <c r="AV1522" i="1"/>
  <c r="AN1522" i="1"/>
  <c r="AM1522" i="1"/>
  <c r="AE1522" i="1"/>
  <c r="AA1522" i="1"/>
  <c r="AF1522" i="1" s="1"/>
  <c r="V1522" i="1"/>
  <c r="T1522" i="1"/>
  <c r="R1522" i="1"/>
  <c r="L1522" i="1"/>
  <c r="K1522" i="1"/>
  <c r="I1522" i="1"/>
  <c r="H1522" i="1"/>
  <c r="G1522" i="1"/>
  <c r="F1522" i="1"/>
  <c r="BB1522" i="1" s="1"/>
  <c r="AV1521" i="1"/>
  <c r="AM1521" i="1"/>
  <c r="AF1521" i="1"/>
  <c r="AE1521" i="1"/>
  <c r="AB1521" i="1"/>
  <c r="R1521" i="1"/>
  <c r="K1521" i="1"/>
  <c r="I1521" i="1"/>
  <c r="H1521" i="1"/>
  <c r="L1521" i="1" s="1"/>
  <c r="G1521" i="1"/>
  <c r="F1521" i="1"/>
  <c r="AA1520" i="1"/>
  <c r="K1520" i="1"/>
  <c r="I1520" i="1"/>
  <c r="H1520" i="1"/>
  <c r="G1520" i="1"/>
  <c r="F1520" i="1"/>
  <c r="AA1519" i="1"/>
  <c r="Z1519" i="1"/>
  <c r="Z1520" i="1" s="1"/>
  <c r="AB1520" i="1" s="1"/>
  <c r="L1519" i="1"/>
  <c r="H1519" i="1"/>
  <c r="G1519" i="1"/>
  <c r="F1519" i="1"/>
  <c r="I1519" i="1" s="1"/>
  <c r="K1519" i="1" s="1"/>
  <c r="AL1518" i="1"/>
  <c r="AK1518" i="1"/>
  <c r="AK1519" i="1" s="1"/>
  <c r="AK1520" i="1" s="1"/>
  <c r="H1518" i="1"/>
  <c r="G1518" i="1"/>
  <c r="F1518" i="1"/>
  <c r="I1518" i="1" s="1"/>
  <c r="AL1517" i="1"/>
  <c r="AB1517" i="1"/>
  <c r="AC1517" i="1" s="1"/>
  <c r="AA1517" i="1"/>
  <c r="AA1518" i="1" s="1"/>
  <c r="K1517" i="1"/>
  <c r="H1517" i="1"/>
  <c r="L1517" i="1" s="1"/>
  <c r="G1517" i="1"/>
  <c r="F1517" i="1"/>
  <c r="I1517" i="1" s="1"/>
  <c r="AU1516" i="1"/>
  <c r="AT1516" i="1"/>
  <c r="AT1517" i="1" s="1"/>
  <c r="AT1518" i="1" s="1"/>
  <c r="AT1519" i="1" s="1"/>
  <c r="AT1520" i="1" s="1"/>
  <c r="AO1516" i="1"/>
  <c r="AN1516" i="1"/>
  <c r="AL1516" i="1"/>
  <c r="AM1516" i="1" s="1"/>
  <c r="AK1516" i="1"/>
  <c r="AK1517" i="1" s="1"/>
  <c r="AA1516" i="1"/>
  <c r="AB1516" i="1" s="1"/>
  <c r="Z1516" i="1"/>
  <c r="Z1517" i="1" s="1"/>
  <c r="Z1518" i="1" s="1"/>
  <c r="R1516" i="1"/>
  <c r="Q1516" i="1"/>
  <c r="AF1516" i="1" s="1"/>
  <c r="P1516" i="1"/>
  <c r="L1516" i="1"/>
  <c r="H1516" i="1"/>
  <c r="G1516" i="1"/>
  <c r="F1516" i="1"/>
  <c r="I1516" i="1" s="1"/>
  <c r="K1516" i="1" s="1"/>
  <c r="AW1515" i="1"/>
  <c r="AV1515" i="1"/>
  <c r="AN1515" i="1"/>
  <c r="BB1515" i="1" s="1"/>
  <c r="AM1515" i="1"/>
  <c r="AF1515" i="1"/>
  <c r="AE1515" i="1"/>
  <c r="AB1515" i="1"/>
  <c r="V1515" i="1"/>
  <c r="T1515" i="1"/>
  <c r="R1515" i="1"/>
  <c r="L1515" i="1"/>
  <c r="H1515" i="1"/>
  <c r="G1515" i="1"/>
  <c r="F1515" i="1"/>
  <c r="I1515" i="1" s="1"/>
  <c r="K1515" i="1" s="1"/>
  <c r="AX1514" i="1"/>
  <c r="AW1514" i="1"/>
  <c r="AV1514" i="1"/>
  <c r="AX1515" i="1" s="1"/>
  <c r="AN1514" i="1"/>
  <c r="AM1514" i="1"/>
  <c r="AO1515" i="1" s="1"/>
  <c r="AG1514" i="1"/>
  <c r="AF1514" i="1"/>
  <c r="AE1514" i="1"/>
  <c r="AC1514" i="1"/>
  <c r="AB1514" i="1"/>
  <c r="AC1515" i="1" s="1"/>
  <c r="T1514" i="1"/>
  <c r="V1514" i="1" s="1"/>
  <c r="R1514" i="1"/>
  <c r="K1514" i="1"/>
  <c r="H1514" i="1"/>
  <c r="G1514" i="1"/>
  <c r="F1514" i="1"/>
  <c r="I1514" i="1" s="1"/>
  <c r="BB1513" i="1"/>
  <c r="AW1513" i="1"/>
  <c r="AV1513" i="1"/>
  <c r="AX1513" i="1" s="1"/>
  <c r="AN1513" i="1"/>
  <c r="AM1513" i="1"/>
  <c r="AF1513" i="1"/>
  <c r="AE1513" i="1"/>
  <c r="AB1513" i="1"/>
  <c r="R1513" i="1"/>
  <c r="K1513" i="1"/>
  <c r="H1513" i="1"/>
  <c r="L1513" i="1" s="1"/>
  <c r="G1513" i="1"/>
  <c r="F1513" i="1"/>
  <c r="I1513" i="1" s="1"/>
  <c r="AX1512" i="1"/>
  <c r="AW1512" i="1"/>
  <c r="AV1512" i="1"/>
  <c r="AN1512" i="1"/>
  <c r="BB1512" i="1" s="1"/>
  <c r="AM1512" i="1"/>
  <c r="AE1512" i="1"/>
  <c r="AB1512" i="1"/>
  <c r="T1512" i="1"/>
  <c r="V1512" i="1" s="1"/>
  <c r="S1512" i="1"/>
  <c r="R1512" i="1"/>
  <c r="Q1512" i="1"/>
  <c r="L1512" i="1"/>
  <c r="K1512" i="1"/>
  <c r="I1512" i="1"/>
  <c r="H1512" i="1"/>
  <c r="G1512" i="1"/>
  <c r="F1512" i="1"/>
  <c r="BB1511" i="1"/>
  <c r="AW1511" i="1"/>
  <c r="AV1511" i="1"/>
  <c r="AN1511" i="1"/>
  <c r="AM1511" i="1"/>
  <c r="AE1511" i="1"/>
  <c r="AB1511" i="1"/>
  <c r="T1511" i="1"/>
  <c r="S1511" i="1"/>
  <c r="R1511" i="1"/>
  <c r="AG1511" i="1" s="1"/>
  <c r="Q1511" i="1"/>
  <c r="AF1511" i="1" s="1"/>
  <c r="L1511" i="1"/>
  <c r="K1511" i="1"/>
  <c r="H1511" i="1"/>
  <c r="G1511" i="1"/>
  <c r="F1511" i="1"/>
  <c r="I1511" i="1" s="1"/>
  <c r="AW1510" i="1"/>
  <c r="AV1510" i="1"/>
  <c r="AX1510" i="1" s="1"/>
  <c r="AN1510" i="1"/>
  <c r="BB1510" i="1" s="1"/>
  <c r="AM1510" i="1"/>
  <c r="AF1510" i="1"/>
  <c r="AE1510" i="1"/>
  <c r="AB1510" i="1"/>
  <c r="AG1510" i="1" s="1"/>
  <c r="T1510" i="1"/>
  <c r="R1510" i="1"/>
  <c r="K1510" i="1"/>
  <c r="I1510" i="1"/>
  <c r="H1510" i="1"/>
  <c r="G1510" i="1"/>
  <c r="F1510" i="1"/>
  <c r="AW1509" i="1"/>
  <c r="AV1509" i="1"/>
  <c r="AX1509" i="1" s="1"/>
  <c r="AO1509" i="1"/>
  <c r="AN1509" i="1"/>
  <c r="BB1509" i="1" s="1"/>
  <c r="AM1509" i="1"/>
  <c r="AF1509" i="1"/>
  <c r="AE1509" i="1"/>
  <c r="AB1509" i="1"/>
  <c r="T1509" i="1"/>
  <c r="V1509" i="1" s="1"/>
  <c r="R1509" i="1"/>
  <c r="L1509" i="1"/>
  <c r="K1509" i="1"/>
  <c r="H1509" i="1"/>
  <c r="G1509" i="1"/>
  <c r="F1509" i="1"/>
  <c r="I1509" i="1" s="1"/>
  <c r="AW1508" i="1"/>
  <c r="AV1508" i="1"/>
  <c r="AX1508" i="1" s="1"/>
  <c r="AO1508" i="1"/>
  <c r="AN1508" i="1"/>
  <c r="BB1508" i="1" s="1"/>
  <c r="AM1508" i="1"/>
  <c r="AF1508" i="1"/>
  <c r="AE1508" i="1"/>
  <c r="AB1508" i="1"/>
  <c r="T1508" i="1"/>
  <c r="V1508" i="1" s="1"/>
  <c r="R1508" i="1"/>
  <c r="AG1508" i="1" s="1"/>
  <c r="L1508" i="1"/>
  <c r="K1508" i="1"/>
  <c r="I1508" i="1"/>
  <c r="H1508" i="1"/>
  <c r="G1508" i="1"/>
  <c r="F1508" i="1"/>
  <c r="BB1507" i="1"/>
  <c r="AW1507" i="1"/>
  <c r="AV1507" i="1"/>
  <c r="AN1507" i="1"/>
  <c r="AM1507" i="1"/>
  <c r="AF1507" i="1"/>
  <c r="AE1507" i="1"/>
  <c r="AC1507" i="1"/>
  <c r="AB1507" i="1"/>
  <c r="T1507" i="1"/>
  <c r="R1507" i="1"/>
  <c r="L1507" i="1"/>
  <c r="I1507" i="1"/>
  <c r="K1507" i="1" s="1"/>
  <c r="H1507" i="1"/>
  <c r="G1507" i="1"/>
  <c r="F1507" i="1"/>
  <c r="AW1506" i="1"/>
  <c r="AV1506" i="1"/>
  <c r="AN1506" i="1"/>
  <c r="BB1506" i="1" s="1"/>
  <c r="AM1506" i="1"/>
  <c r="AF1506" i="1"/>
  <c r="AE1506" i="1"/>
  <c r="AC1506" i="1"/>
  <c r="AB1506" i="1"/>
  <c r="AG1506" i="1" s="1"/>
  <c r="AH1506" i="1" s="1"/>
  <c r="T1506" i="1"/>
  <c r="V1506" i="1" s="1"/>
  <c r="R1506" i="1"/>
  <c r="S1506" i="1" s="1"/>
  <c r="Q1506" i="1"/>
  <c r="H1506" i="1"/>
  <c r="L1506" i="1" s="1"/>
  <c r="G1506" i="1"/>
  <c r="F1506" i="1"/>
  <c r="I1506" i="1" s="1"/>
  <c r="AX1505" i="1"/>
  <c r="AW1505" i="1"/>
  <c r="AV1505" i="1"/>
  <c r="AO1505" i="1"/>
  <c r="AN1505" i="1"/>
  <c r="AM1505" i="1"/>
  <c r="AG1505" i="1"/>
  <c r="AH1505" i="1" s="1"/>
  <c r="AF1505" i="1"/>
  <c r="AE1505" i="1"/>
  <c r="AC1505" i="1"/>
  <c r="AB1505" i="1"/>
  <c r="V1505" i="1"/>
  <c r="T1505" i="1"/>
  <c r="R1505" i="1"/>
  <c r="S1505" i="1" s="1"/>
  <c r="H1505" i="1"/>
  <c r="G1505" i="1"/>
  <c r="F1505" i="1"/>
  <c r="I1505" i="1" s="1"/>
  <c r="K1505" i="1" s="1"/>
  <c r="AX1504" i="1"/>
  <c r="AW1504" i="1"/>
  <c r="AV1504" i="1"/>
  <c r="AO1504" i="1"/>
  <c r="AN1504" i="1"/>
  <c r="AM1504" i="1"/>
  <c r="AF1504" i="1"/>
  <c r="AE1504" i="1"/>
  <c r="AB1504" i="1"/>
  <c r="AC1504" i="1" s="1"/>
  <c r="V1504" i="1"/>
  <c r="T1504" i="1"/>
  <c r="S1504" i="1"/>
  <c r="R1504" i="1"/>
  <c r="AG1504" i="1" s="1"/>
  <c r="H1504" i="1"/>
  <c r="L1504" i="1" s="1"/>
  <c r="G1504" i="1"/>
  <c r="F1504" i="1"/>
  <c r="I1504" i="1" s="1"/>
  <c r="K1504" i="1" s="1"/>
  <c r="BB1503" i="1"/>
  <c r="AX1503" i="1"/>
  <c r="AW1503" i="1"/>
  <c r="AV1503" i="1"/>
  <c r="AN1503" i="1"/>
  <c r="AM1503" i="1"/>
  <c r="AG1503" i="1"/>
  <c r="AF1503" i="1"/>
  <c r="AE1503" i="1"/>
  <c r="AC1503" i="1"/>
  <c r="AB1503" i="1"/>
  <c r="V1503" i="1"/>
  <c r="T1503" i="1"/>
  <c r="R1503" i="1"/>
  <c r="K1503" i="1"/>
  <c r="I1503" i="1"/>
  <c r="H1503" i="1"/>
  <c r="L1503" i="1" s="1"/>
  <c r="G1503" i="1"/>
  <c r="F1503" i="1"/>
  <c r="AX1502" i="1"/>
  <c r="AW1502" i="1"/>
  <c r="AV1502" i="1"/>
  <c r="AO1502" i="1"/>
  <c r="AN1502" i="1"/>
  <c r="BB1502" i="1" s="1"/>
  <c r="AM1502" i="1"/>
  <c r="AF1502" i="1"/>
  <c r="AE1502" i="1"/>
  <c r="AB1502" i="1"/>
  <c r="AC1502" i="1" s="1"/>
  <c r="T1502" i="1"/>
  <c r="V1502" i="1" s="1"/>
  <c r="R1502" i="1"/>
  <c r="K1502" i="1"/>
  <c r="H1502" i="1"/>
  <c r="L1502" i="1" s="1"/>
  <c r="G1502" i="1"/>
  <c r="F1502" i="1"/>
  <c r="I1502" i="1" s="1"/>
  <c r="AW1501" i="1"/>
  <c r="AV1501" i="1"/>
  <c r="AX1501" i="1" s="1"/>
  <c r="AO1501" i="1"/>
  <c r="AN1501" i="1"/>
  <c r="BB1501" i="1" s="1"/>
  <c r="AM1501" i="1"/>
  <c r="AF1501" i="1"/>
  <c r="AE1501" i="1"/>
  <c r="AC1501" i="1"/>
  <c r="AB1501" i="1"/>
  <c r="AG1501" i="1" s="1"/>
  <c r="V1501" i="1"/>
  <c r="T1501" i="1"/>
  <c r="R1501" i="1"/>
  <c r="I1501" i="1"/>
  <c r="K1501" i="1" s="1"/>
  <c r="H1501" i="1"/>
  <c r="G1501" i="1"/>
  <c r="F1501" i="1"/>
  <c r="BB1500" i="1"/>
  <c r="AW1500" i="1"/>
  <c r="AV1500" i="1"/>
  <c r="AX1500" i="1" s="1"/>
  <c r="AN1500" i="1"/>
  <c r="AM1500" i="1"/>
  <c r="AO1500" i="1" s="1"/>
  <c r="AF1500" i="1"/>
  <c r="AE1500" i="1"/>
  <c r="AB1500" i="1"/>
  <c r="T1500" i="1"/>
  <c r="V1500" i="1" s="1"/>
  <c r="R1500" i="1"/>
  <c r="K1500" i="1"/>
  <c r="I1500" i="1"/>
  <c r="H1500" i="1"/>
  <c r="L1500" i="1" s="1"/>
  <c r="G1500" i="1"/>
  <c r="F1500" i="1"/>
  <c r="BB1499" i="1"/>
  <c r="AX1499" i="1"/>
  <c r="AW1499" i="1"/>
  <c r="AV1499" i="1"/>
  <c r="AN1499" i="1"/>
  <c r="AM1499" i="1"/>
  <c r="AO1499" i="1" s="1"/>
  <c r="AF1499" i="1"/>
  <c r="AE1499" i="1"/>
  <c r="AB1499" i="1"/>
  <c r="T1499" i="1"/>
  <c r="V1499" i="1" s="1"/>
  <c r="R1499" i="1"/>
  <c r="H1499" i="1"/>
  <c r="L1499" i="1" s="1"/>
  <c r="G1499" i="1"/>
  <c r="F1499" i="1"/>
  <c r="I1499" i="1" s="1"/>
  <c r="AW1498" i="1"/>
  <c r="AV1498" i="1"/>
  <c r="AO1498" i="1"/>
  <c r="AN1498" i="1"/>
  <c r="AM1498" i="1"/>
  <c r="AF1498" i="1"/>
  <c r="AE1498" i="1"/>
  <c r="AB1498" i="1"/>
  <c r="V1498" i="1"/>
  <c r="R1498" i="1"/>
  <c r="AG1498" i="1" s="1"/>
  <c r="L1498" i="1"/>
  <c r="K1498" i="1"/>
  <c r="I1498" i="1"/>
  <c r="G1498" i="1"/>
  <c r="F1498" i="1"/>
  <c r="AW1497" i="1"/>
  <c r="AV1497" i="1"/>
  <c r="AX1498" i="1" s="1"/>
  <c r="AN1497" i="1"/>
  <c r="BB1497" i="1" s="1"/>
  <c r="AM1497" i="1"/>
  <c r="AF1497" i="1"/>
  <c r="AE1497" i="1"/>
  <c r="AB1497" i="1"/>
  <c r="AC1497" i="1" s="1"/>
  <c r="T1497" i="1"/>
  <c r="V1497" i="1" s="1"/>
  <c r="R1497" i="1"/>
  <c r="L1497" i="1"/>
  <c r="K1497" i="1"/>
  <c r="H1497" i="1"/>
  <c r="G1497" i="1"/>
  <c r="F1497" i="1"/>
  <c r="I1497" i="1" s="1"/>
  <c r="AX1496" i="1"/>
  <c r="AW1496" i="1"/>
  <c r="AV1496" i="1"/>
  <c r="AX1497" i="1" s="1"/>
  <c r="AO1496" i="1"/>
  <c r="AN1496" i="1"/>
  <c r="AM1496" i="1"/>
  <c r="AO1497" i="1" s="1"/>
  <c r="AF1496" i="1"/>
  <c r="AE1496" i="1"/>
  <c r="AC1496" i="1"/>
  <c r="AB1496" i="1"/>
  <c r="AG1496" i="1" s="1"/>
  <c r="V1496" i="1"/>
  <c r="T1496" i="1"/>
  <c r="R1496" i="1"/>
  <c r="K1496" i="1"/>
  <c r="I1496" i="1"/>
  <c r="H1496" i="1"/>
  <c r="G1496" i="1"/>
  <c r="F1496" i="1"/>
  <c r="AX1495" i="1"/>
  <c r="AW1495" i="1"/>
  <c r="AV1495" i="1"/>
  <c r="AO1495" i="1"/>
  <c r="AN1495" i="1"/>
  <c r="AM1495" i="1"/>
  <c r="AF1495" i="1"/>
  <c r="AE1495" i="1"/>
  <c r="AB1495" i="1"/>
  <c r="AC1495" i="1" s="1"/>
  <c r="T1495" i="1"/>
  <c r="V1495" i="1" s="1"/>
  <c r="R1495" i="1"/>
  <c r="L1495" i="1"/>
  <c r="K1495" i="1"/>
  <c r="I1495" i="1"/>
  <c r="H1495" i="1"/>
  <c r="G1495" i="1"/>
  <c r="F1495" i="1"/>
  <c r="BB1495" i="1" s="1"/>
  <c r="AX1494" i="1"/>
  <c r="AW1494" i="1"/>
  <c r="AV1494" i="1"/>
  <c r="AN1494" i="1"/>
  <c r="AM1494" i="1"/>
  <c r="AE1494" i="1"/>
  <c r="AB1494" i="1"/>
  <c r="AA1494" i="1"/>
  <c r="AF1494" i="1" s="1"/>
  <c r="T1494" i="1"/>
  <c r="V1494" i="1" s="1"/>
  <c r="S1494" i="1"/>
  <c r="R1494" i="1"/>
  <c r="AG1494" i="1" s="1"/>
  <c r="L1494" i="1"/>
  <c r="K1494" i="1"/>
  <c r="I1494" i="1"/>
  <c r="H1494" i="1"/>
  <c r="G1494" i="1"/>
  <c r="F1494" i="1"/>
  <c r="BB1494" i="1" s="1"/>
  <c r="BB1493" i="1"/>
  <c r="AW1493" i="1"/>
  <c r="AV1493" i="1"/>
  <c r="AX1493" i="1" s="1"/>
  <c r="AN1493" i="1"/>
  <c r="AM1493" i="1"/>
  <c r="AE1493" i="1"/>
  <c r="AB1493" i="1"/>
  <c r="AC1493" i="1" s="1"/>
  <c r="AA1493" i="1"/>
  <c r="AF1493" i="1" s="1"/>
  <c r="T1493" i="1"/>
  <c r="V1493" i="1" s="1"/>
  <c r="R1493" i="1"/>
  <c r="L1493" i="1"/>
  <c r="K1493" i="1"/>
  <c r="H1493" i="1"/>
  <c r="G1493" i="1"/>
  <c r="F1493" i="1"/>
  <c r="I1493" i="1" s="1"/>
  <c r="AW1492" i="1"/>
  <c r="AV1492" i="1"/>
  <c r="AN1492" i="1"/>
  <c r="BB1492" i="1" s="1"/>
  <c r="AM1492" i="1"/>
  <c r="AF1492" i="1"/>
  <c r="AE1492" i="1"/>
  <c r="AB1492" i="1"/>
  <c r="AG1492" i="1" s="1"/>
  <c r="AH1492" i="1" s="1"/>
  <c r="T1492" i="1"/>
  <c r="V1492" i="1" s="1"/>
  <c r="S1492" i="1"/>
  <c r="R1492" i="1"/>
  <c r="K1492" i="1"/>
  <c r="H1492" i="1"/>
  <c r="L1492" i="1" s="1"/>
  <c r="G1492" i="1"/>
  <c r="F1492" i="1"/>
  <c r="I1492" i="1" s="1"/>
  <c r="AW1491" i="1"/>
  <c r="AV1491" i="1"/>
  <c r="AX1492" i="1" s="1"/>
  <c r="AN1491" i="1"/>
  <c r="BB1491" i="1" s="1"/>
  <c r="AM1491" i="1"/>
  <c r="AF1491" i="1"/>
  <c r="AE1491" i="1"/>
  <c r="AA1491" i="1"/>
  <c r="AB1491" i="1" s="1"/>
  <c r="AG1491" i="1" s="1"/>
  <c r="V1491" i="1"/>
  <c r="T1491" i="1"/>
  <c r="R1491" i="1"/>
  <c r="S1491" i="1" s="1"/>
  <c r="K1491" i="1"/>
  <c r="I1491" i="1"/>
  <c r="H1491" i="1"/>
  <c r="G1491" i="1"/>
  <c r="F1491" i="1"/>
  <c r="AW1490" i="1"/>
  <c r="AV1490" i="1"/>
  <c r="AX1490" i="1" s="1"/>
  <c r="AO1490" i="1"/>
  <c r="AN1490" i="1"/>
  <c r="BB1490" i="1" s="1"/>
  <c r="AM1490" i="1"/>
  <c r="AE1490" i="1"/>
  <c r="AA1490" i="1"/>
  <c r="T1490" i="1"/>
  <c r="V1490" i="1" s="1"/>
  <c r="S1490" i="1"/>
  <c r="R1490" i="1"/>
  <c r="L1490" i="1"/>
  <c r="K1490" i="1"/>
  <c r="I1490" i="1"/>
  <c r="H1490" i="1"/>
  <c r="G1490" i="1"/>
  <c r="F1490" i="1"/>
  <c r="BB1489" i="1"/>
  <c r="AX1489" i="1"/>
  <c r="AW1489" i="1"/>
  <c r="AV1489" i="1"/>
  <c r="AN1489" i="1"/>
  <c r="AM1489" i="1"/>
  <c r="AH1489" i="1"/>
  <c r="AF1489" i="1"/>
  <c r="AE1489" i="1"/>
  <c r="AB1489" i="1"/>
  <c r="V1489" i="1"/>
  <c r="T1489" i="1"/>
  <c r="R1489" i="1"/>
  <c r="AG1489" i="1" s="1"/>
  <c r="L1489" i="1"/>
  <c r="K1489" i="1"/>
  <c r="I1489" i="1"/>
  <c r="H1489" i="1"/>
  <c r="G1489" i="1"/>
  <c r="F1489" i="1"/>
  <c r="AV1488" i="1"/>
  <c r="AN1488" i="1"/>
  <c r="BB1488" i="1" s="1"/>
  <c r="AM1488" i="1"/>
  <c r="AF1488" i="1"/>
  <c r="AE1488" i="1"/>
  <c r="AC1488" i="1"/>
  <c r="AB1488" i="1"/>
  <c r="AG1488" i="1" s="1"/>
  <c r="AA1488" i="1"/>
  <c r="V1488" i="1"/>
  <c r="T1488" i="1"/>
  <c r="S1488" i="1"/>
  <c r="R1488" i="1"/>
  <c r="K1488" i="1"/>
  <c r="H1488" i="1"/>
  <c r="L1488" i="1" s="1"/>
  <c r="G1488" i="1"/>
  <c r="F1488" i="1"/>
  <c r="I1488" i="1" s="1"/>
  <c r="AU1487" i="1"/>
  <c r="AN1487" i="1"/>
  <c r="BB1487" i="1" s="1"/>
  <c r="AM1487" i="1"/>
  <c r="AO1487" i="1" s="1"/>
  <c r="AG1487" i="1"/>
  <c r="AH1488" i="1" s="1"/>
  <c r="AF1487" i="1"/>
  <c r="AE1487" i="1"/>
  <c r="AA1487" i="1"/>
  <c r="AB1487" i="1" s="1"/>
  <c r="T1487" i="1"/>
  <c r="V1487" i="1" s="1"/>
  <c r="S1487" i="1"/>
  <c r="R1487" i="1"/>
  <c r="H1487" i="1"/>
  <c r="L1487" i="1" s="1"/>
  <c r="G1487" i="1"/>
  <c r="F1487" i="1"/>
  <c r="I1487" i="1" s="1"/>
  <c r="K1487" i="1" s="1"/>
  <c r="BB1486" i="1"/>
  <c r="AU1486" i="1"/>
  <c r="AW1486" i="1" s="1"/>
  <c r="AN1486" i="1"/>
  <c r="AM1486" i="1"/>
  <c r="AE1486" i="1"/>
  <c r="AA1486" i="1"/>
  <c r="AF1486" i="1" s="1"/>
  <c r="V1486" i="1"/>
  <c r="T1486" i="1"/>
  <c r="R1486" i="1"/>
  <c r="I1486" i="1"/>
  <c r="K1486" i="1" s="1"/>
  <c r="H1486" i="1"/>
  <c r="L1486" i="1" s="1"/>
  <c r="G1486" i="1"/>
  <c r="F1486" i="1"/>
  <c r="AU1485" i="1"/>
  <c r="AN1485" i="1"/>
  <c r="BB1485" i="1" s="1"/>
  <c r="AM1485" i="1"/>
  <c r="AF1485" i="1"/>
  <c r="AE1485" i="1"/>
  <c r="AB1485" i="1"/>
  <c r="AG1485" i="1" s="1"/>
  <c r="V1485" i="1"/>
  <c r="T1485" i="1"/>
  <c r="R1485" i="1"/>
  <c r="S1485" i="1" s="1"/>
  <c r="H1485" i="1"/>
  <c r="L1485" i="1" s="1"/>
  <c r="G1485" i="1"/>
  <c r="F1485" i="1"/>
  <c r="I1485" i="1" s="1"/>
  <c r="AU1484" i="1"/>
  <c r="AV1484" i="1" s="1"/>
  <c r="AN1484" i="1"/>
  <c r="BB1484" i="1" s="1"/>
  <c r="AM1484" i="1"/>
  <c r="AF1484" i="1"/>
  <c r="AE1484" i="1"/>
  <c r="AC1484" i="1"/>
  <c r="AB1484" i="1"/>
  <c r="T1484" i="1"/>
  <c r="V1484" i="1" s="1"/>
  <c r="R1484" i="1"/>
  <c r="H1484" i="1"/>
  <c r="L1484" i="1" s="1"/>
  <c r="G1484" i="1"/>
  <c r="F1484" i="1"/>
  <c r="I1484" i="1" s="1"/>
  <c r="AW1483" i="1"/>
  <c r="AU1483" i="1"/>
  <c r="AV1483" i="1" s="1"/>
  <c r="AN1483" i="1"/>
  <c r="AM1483" i="1"/>
  <c r="AF1483" i="1"/>
  <c r="AE1483" i="1"/>
  <c r="AB1483" i="1"/>
  <c r="AC1483" i="1" s="1"/>
  <c r="T1483" i="1"/>
  <c r="V1483" i="1" s="1"/>
  <c r="R1483" i="1"/>
  <c r="AG1483" i="1" s="1"/>
  <c r="I1483" i="1"/>
  <c r="H1483" i="1"/>
  <c r="L1483" i="1" s="1"/>
  <c r="G1483" i="1"/>
  <c r="F1483" i="1"/>
  <c r="BB1482" i="1"/>
  <c r="AX1482" i="1"/>
  <c r="AW1482" i="1"/>
  <c r="AV1482" i="1"/>
  <c r="AN1482" i="1"/>
  <c r="AM1482" i="1"/>
  <c r="AG1482" i="1"/>
  <c r="AF1482" i="1"/>
  <c r="AE1482" i="1"/>
  <c r="AB1482" i="1"/>
  <c r="T1482" i="1"/>
  <c r="V1482" i="1" s="1"/>
  <c r="R1482" i="1"/>
  <c r="S1482" i="1" s="1"/>
  <c r="I1482" i="1"/>
  <c r="K1482" i="1" s="1"/>
  <c r="H1482" i="1"/>
  <c r="L1482" i="1" s="1"/>
  <c r="G1482" i="1"/>
  <c r="F1482" i="1"/>
  <c r="AW1481" i="1"/>
  <c r="AV1481" i="1"/>
  <c r="AN1481" i="1"/>
  <c r="BB1481" i="1" s="1"/>
  <c r="AM1481" i="1"/>
  <c r="AO1481" i="1" s="1"/>
  <c r="AE1481" i="1"/>
  <c r="AA1481" i="1"/>
  <c r="AF1481" i="1" s="1"/>
  <c r="T1481" i="1"/>
  <c r="V1481" i="1" s="1"/>
  <c r="R1481" i="1"/>
  <c r="H1481" i="1"/>
  <c r="L1481" i="1" s="1"/>
  <c r="G1481" i="1"/>
  <c r="F1481" i="1"/>
  <c r="I1481" i="1" s="1"/>
  <c r="K1481" i="1" s="1"/>
  <c r="AW1480" i="1"/>
  <c r="AV1480" i="1"/>
  <c r="AO1480" i="1"/>
  <c r="AN1480" i="1"/>
  <c r="AM1480" i="1"/>
  <c r="AF1480" i="1"/>
  <c r="AE1480" i="1"/>
  <c r="AB1480" i="1"/>
  <c r="AG1480" i="1" s="1"/>
  <c r="AH1480" i="1" s="1"/>
  <c r="T1480" i="1"/>
  <c r="V1480" i="1" s="1"/>
  <c r="R1480" i="1"/>
  <c r="S1480" i="1" s="1"/>
  <c r="H1480" i="1"/>
  <c r="G1480" i="1"/>
  <c r="F1480" i="1"/>
  <c r="AW1479" i="1"/>
  <c r="AV1479" i="1"/>
  <c r="AN1479" i="1"/>
  <c r="AM1479" i="1"/>
  <c r="AO1479" i="1" s="1"/>
  <c r="AF1479" i="1"/>
  <c r="AE1479" i="1"/>
  <c r="AB1479" i="1"/>
  <c r="V1479" i="1"/>
  <c r="T1479" i="1"/>
  <c r="R1479" i="1"/>
  <c r="AG1479" i="1" s="1"/>
  <c r="H1479" i="1"/>
  <c r="L1479" i="1" s="1"/>
  <c r="G1479" i="1"/>
  <c r="F1479" i="1"/>
  <c r="I1479" i="1" s="1"/>
  <c r="BB1478" i="1"/>
  <c r="AX1478" i="1"/>
  <c r="AW1478" i="1"/>
  <c r="AV1478" i="1"/>
  <c r="AN1478" i="1"/>
  <c r="AM1478" i="1"/>
  <c r="AE1478" i="1"/>
  <c r="AB1478" i="1"/>
  <c r="AA1478" i="1"/>
  <c r="AF1478" i="1" s="1"/>
  <c r="V1478" i="1"/>
  <c r="T1478" i="1"/>
  <c r="R1478" i="1"/>
  <c r="AG1478" i="1" s="1"/>
  <c r="L1478" i="1"/>
  <c r="K1478" i="1"/>
  <c r="I1478" i="1"/>
  <c r="H1478" i="1"/>
  <c r="G1478" i="1"/>
  <c r="F1478" i="1"/>
  <c r="AW1477" i="1"/>
  <c r="AV1477" i="1"/>
  <c r="AN1477" i="1"/>
  <c r="BB1477" i="1" s="1"/>
  <c r="AM1477" i="1"/>
  <c r="AE1477" i="1"/>
  <c r="AB1477" i="1"/>
  <c r="AA1477" i="1"/>
  <c r="AF1477" i="1" s="1"/>
  <c r="V1477" i="1"/>
  <c r="T1477" i="1"/>
  <c r="R1477" i="1"/>
  <c r="AG1477" i="1" s="1"/>
  <c r="H1477" i="1"/>
  <c r="G1477" i="1"/>
  <c r="F1477" i="1"/>
  <c r="I1477" i="1" s="1"/>
  <c r="K1477" i="1" s="1"/>
  <c r="BB1476" i="1"/>
  <c r="AW1476" i="1"/>
  <c r="AV1476" i="1"/>
  <c r="AX1476" i="1" s="1"/>
  <c r="AN1476" i="1"/>
  <c r="AM1476" i="1"/>
  <c r="AG1476" i="1"/>
  <c r="AH1476" i="1" s="1"/>
  <c r="AF1476" i="1"/>
  <c r="AE1476" i="1"/>
  <c r="AC1476" i="1"/>
  <c r="AB1476" i="1"/>
  <c r="AC1477" i="1" s="1"/>
  <c r="AA1476" i="1"/>
  <c r="T1476" i="1"/>
  <c r="V1476" i="1" s="1"/>
  <c r="R1476" i="1"/>
  <c r="S1476" i="1" s="1"/>
  <c r="I1476" i="1"/>
  <c r="H1476" i="1"/>
  <c r="L1476" i="1" s="1"/>
  <c r="G1476" i="1"/>
  <c r="F1476" i="1"/>
  <c r="AW1475" i="1"/>
  <c r="AV1475" i="1"/>
  <c r="AX1475" i="1" s="1"/>
  <c r="AN1475" i="1"/>
  <c r="BB1475" i="1" s="1"/>
  <c r="AM1475" i="1"/>
  <c r="AF1475" i="1"/>
  <c r="AE1475" i="1"/>
  <c r="AB1475" i="1"/>
  <c r="AC1475" i="1" s="1"/>
  <c r="T1475" i="1"/>
  <c r="V1475" i="1" s="1"/>
  <c r="S1475" i="1"/>
  <c r="R1475" i="1"/>
  <c r="AG1475" i="1" s="1"/>
  <c r="L1475" i="1"/>
  <c r="H1475" i="1"/>
  <c r="G1475" i="1"/>
  <c r="F1475" i="1"/>
  <c r="I1475" i="1" s="1"/>
  <c r="BB1474" i="1"/>
  <c r="AX1474" i="1"/>
  <c r="AW1474" i="1"/>
  <c r="AV1474" i="1"/>
  <c r="AN1474" i="1"/>
  <c r="AM1474" i="1"/>
  <c r="AF1474" i="1"/>
  <c r="AE1474" i="1"/>
  <c r="AB1474" i="1"/>
  <c r="AC1474" i="1" s="1"/>
  <c r="V1474" i="1"/>
  <c r="T1474" i="1"/>
  <c r="R1474" i="1"/>
  <c r="L1474" i="1"/>
  <c r="K1474" i="1"/>
  <c r="I1474" i="1"/>
  <c r="H1474" i="1"/>
  <c r="G1474" i="1"/>
  <c r="F1474" i="1"/>
  <c r="AW1473" i="1"/>
  <c r="AV1473" i="1"/>
  <c r="AM1473" i="1"/>
  <c r="AG1473" i="1"/>
  <c r="AF1473" i="1"/>
  <c r="AE1473" i="1"/>
  <c r="AB1473" i="1"/>
  <c r="AC1473" i="1" s="1"/>
  <c r="V1473" i="1"/>
  <c r="T1473" i="1"/>
  <c r="R1473" i="1"/>
  <c r="S1474" i="1" s="1"/>
  <c r="H1473" i="1"/>
  <c r="L1473" i="1" s="1"/>
  <c r="G1473" i="1"/>
  <c r="F1473" i="1"/>
  <c r="I1473" i="1" s="1"/>
  <c r="AW1472" i="1"/>
  <c r="AV1472" i="1"/>
  <c r="AX1472" i="1" s="1"/>
  <c r="AM1472" i="1"/>
  <c r="AL1472" i="1"/>
  <c r="AH1472" i="1"/>
  <c r="AG1472" i="1"/>
  <c r="AH1473" i="1" s="1"/>
  <c r="AF1472" i="1"/>
  <c r="AE1472" i="1"/>
  <c r="AC1472" i="1"/>
  <c r="AB1472" i="1"/>
  <c r="T1472" i="1"/>
  <c r="V1472" i="1" s="1"/>
  <c r="R1472" i="1"/>
  <c r="S1472" i="1" s="1"/>
  <c r="H1472" i="1"/>
  <c r="L1472" i="1" s="1"/>
  <c r="G1472" i="1"/>
  <c r="F1472" i="1"/>
  <c r="I1472" i="1" s="1"/>
  <c r="AW1471" i="1"/>
  <c r="AV1471" i="1"/>
  <c r="AX1471" i="1" s="1"/>
  <c r="AM1471" i="1"/>
  <c r="AO1471" i="1" s="1"/>
  <c r="AL1471" i="1"/>
  <c r="AN1471" i="1" s="1"/>
  <c r="BB1471" i="1" s="1"/>
  <c r="AF1471" i="1"/>
  <c r="AE1471" i="1"/>
  <c r="AB1471" i="1"/>
  <c r="AC1471" i="1" s="1"/>
  <c r="V1471" i="1"/>
  <c r="T1471" i="1"/>
  <c r="R1471" i="1"/>
  <c r="AG1471" i="1" s="1"/>
  <c r="H1471" i="1"/>
  <c r="G1471" i="1"/>
  <c r="F1471" i="1"/>
  <c r="I1471" i="1" s="1"/>
  <c r="K1471" i="1" s="1"/>
  <c r="BB1470" i="1"/>
  <c r="AW1470" i="1"/>
  <c r="AV1470" i="1"/>
  <c r="AN1470" i="1"/>
  <c r="AM1470" i="1"/>
  <c r="AE1470" i="1"/>
  <c r="AB1470" i="1"/>
  <c r="AA1470" i="1"/>
  <c r="AF1470" i="1" s="1"/>
  <c r="V1470" i="1"/>
  <c r="T1470" i="1"/>
  <c r="S1470" i="1"/>
  <c r="R1470" i="1"/>
  <c r="L1470" i="1"/>
  <c r="I1470" i="1"/>
  <c r="K1470" i="1" s="1"/>
  <c r="H1470" i="1"/>
  <c r="G1470" i="1"/>
  <c r="F1470" i="1"/>
  <c r="AW1469" i="1"/>
  <c r="AV1469" i="1"/>
  <c r="AX1469" i="1" s="1"/>
  <c r="AN1469" i="1"/>
  <c r="BB1469" i="1" s="1"/>
  <c r="AM1469" i="1"/>
  <c r="AF1469" i="1"/>
  <c r="AE1469" i="1"/>
  <c r="AA1469" i="1"/>
  <c r="AB1469" i="1" s="1"/>
  <c r="AG1469" i="1" s="1"/>
  <c r="T1469" i="1"/>
  <c r="V1469" i="1" s="1"/>
  <c r="R1469" i="1"/>
  <c r="K1469" i="1"/>
  <c r="H1469" i="1"/>
  <c r="L1469" i="1" s="1"/>
  <c r="G1469" i="1"/>
  <c r="F1469" i="1"/>
  <c r="I1469" i="1" s="1"/>
  <c r="AW1468" i="1"/>
  <c r="AV1468" i="1"/>
  <c r="AN1468" i="1"/>
  <c r="BB1468" i="1" s="1"/>
  <c r="AM1468" i="1"/>
  <c r="AF1468" i="1"/>
  <c r="AE1468" i="1"/>
  <c r="AA1468" i="1"/>
  <c r="AB1468" i="1" s="1"/>
  <c r="T1468" i="1"/>
  <c r="V1468" i="1" s="1"/>
  <c r="R1468" i="1"/>
  <c r="L1468" i="1"/>
  <c r="K1468" i="1"/>
  <c r="I1468" i="1"/>
  <c r="H1468" i="1"/>
  <c r="G1468" i="1"/>
  <c r="F1468" i="1"/>
  <c r="AW1467" i="1"/>
  <c r="AV1467" i="1"/>
  <c r="AX1468" i="1" s="1"/>
  <c r="AO1467" i="1"/>
  <c r="AN1467" i="1"/>
  <c r="BB1467" i="1" s="1"/>
  <c r="AM1467" i="1"/>
  <c r="AE1467" i="1"/>
  <c r="AB1467" i="1"/>
  <c r="AA1467" i="1"/>
  <c r="AF1467" i="1" s="1"/>
  <c r="T1467" i="1"/>
  <c r="V1467" i="1" s="1"/>
  <c r="R1467" i="1"/>
  <c r="L1467" i="1"/>
  <c r="K1467" i="1"/>
  <c r="I1467" i="1"/>
  <c r="H1467" i="1"/>
  <c r="G1467" i="1"/>
  <c r="F1467" i="1"/>
  <c r="BB1466" i="1"/>
  <c r="AW1466" i="1"/>
  <c r="AV1466" i="1"/>
  <c r="AX1466" i="1" s="1"/>
  <c r="AN1466" i="1"/>
  <c r="AM1466" i="1"/>
  <c r="AE1466" i="1"/>
  <c r="AB1466" i="1"/>
  <c r="AA1466" i="1"/>
  <c r="AF1466" i="1" s="1"/>
  <c r="V1466" i="1"/>
  <c r="T1466" i="1"/>
  <c r="R1466" i="1"/>
  <c r="AG1466" i="1" s="1"/>
  <c r="L1466" i="1"/>
  <c r="K1466" i="1"/>
  <c r="H1466" i="1"/>
  <c r="G1466" i="1"/>
  <c r="F1466" i="1"/>
  <c r="I1466" i="1" s="1"/>
  <c r="AX1465" i="1"/>
  <c r="AW1465" i="1"/>
  <c r="AV1465" i="1"/>
  <c r="AN1465" i="1"/>
  <c r="AM1465" i="1"/>
  <c r="AO1465" i="1" s="1"/>
  <c r="AF1465" i="1"/>
  <c r="AE1465" i="1"/>
  <c r="AB1465" i="1"/>
  <c r="T1465" i="1"/>
  <c r="R1465" i="1"/>
  <c r="H1465" i="1"/>
  <c r="L1465" i="1" s="1"/>
  <c r="G1465" i="1"/>
  <c r="F1465" i="1"/>
  <c r="I1465" i="1" s="1"/>
  <c r="BB1464" i="1"/>
  <c r="AX1464" i="1"/>
  <c r="AW1464" i="1"/>
  <c r="AV1464" i="1"/>
  <c r="AN1464" i="1"/>
  <c r="AM1464" i="1"/>
  <c r="AF1464" i="1"/>
  <c r="AE1464" i="1"/>
  <c r="AB1464" i="1"/>
  <c r="AC1464" i="1" s="1"/>
  <c r="V1464" i="1"/>
  <c r="T1464" i="1"/>
  <c r="R1464" i="1"/>
  <c r="H1464" i="1"/>
  <c r="G1464" i="1"/>
  <c r="L1464" i="1" s="1"/>
  <c r="F1464" i="1"/>
  <c r="I1464" i="1" s="1"/>
  <c r="K1464" i="1" s="1"/>
  <c r="AW1463" i="1"/>
  <c r="AV1463" i="1"/>
  <c r="AO1463" i="1"/>
  <c r="AN1463" i="1"/>
  <c r="AM1463" i="1"/>
  <c r="AF1463" i="1"/>
  <c r="AE1463" i="1"/>
  <c r="AB1463" i="1"/>
  <c r="AC1463" i="1" s="1"/>
  <c r="T1463" i="1"/>
  <c r="R1463" i="1"/>
  <c r="AG1463" i="1" s="1"/>
  <c r="L1463" i="1"/>
  <c r="I1463" i="1"/>
  <c r="H1463" i="1"/>
  <c r="G1463" i="1"/>
  <c r="F1463" i="1"/>
  <c r="AW1462" i="1"/>
  <c r="AV1462" i="1"/>
  <c r="AX1462" i="1" s="1"/>
  <c r="AN1462" i="1"/>
  <c r="AM1462" i="1"/>
  <c r="AF1462" i="1"/>
  <c r="AE1462" i="1"/>
  <c r="AB1462" i="1"/>
  <c r="AC1462" i="1" s="1"/>
  <c r="T1462" i="1"/>
  <c r="V1462" i="1" s="1"/>
  <c r="R1462" i="1"/>
  <c r="H1462" i="1"/>
  <c r="G1462" i="1"/>
  <c r="F1462" i="1"/>
  <c r="BB1461" i="1"/>
  <c r="AW1461" i="1"/>
  <c r="AV1461" i="1"/>
  <c r="AX1461" i="1" s="1"/>
  <c r="AN1461" i="1"/>
  <c r="AM1461" i="1"/>
  <c r="AF1461" i="1"/>
  <c r="AE1461" i="1"/>
  <c r="AC1461" i="1"/>
  <c r="AB1461" i="1"/>
  <c r="V1461" i="1"/>
  <c r="T1461" i="1"/>
  <c r="R1461" i="1"/>
  <c r="AG1461" i="1" s="1"/>
  <c r="AH1461" i="1" s="1"/>
  <c r="L1461" i="1"/>
  <c r="I1461" i="1"/>
  <c r="H1461" i="1"/>
  <c r="G1461" i="1"/>
  <c r="F1461" i="1"/>
  <c r="AW1460" i="1"/>
  <c r="AV1460" i="1"/>
  <c r="AX1460" i="1" s="1"/>
  <c r="AN1460" i="1"/>
  <c r="BB1460" i="1" s="1"/>
  <c r="AM1460" i="1"/>
  <c r="AF1460" i="1"/>
  <c r="AE1460" i="1"/>
  <c r="AC1460" i="1"/>
  <c r="AB1460" i="1"/>
  <c r="T1460" i="1"/>
  <c r="V1460" i="1" s="1"/>
  <c r="S1460" i="1"/>
  <c r="R1460" i="1"/>
  <c r="AG1460" i="1" s="1"/>
  <c r="H1460" i="1"/>
  <c r="L1460" i="1" s="1"/>
  <c r="G1460" i="1"/>
  <c r="F1460" i="1"/>
  <c r="I1460" i="1" s="1"/>
  <c r="AW1459" i="1"/>
  <c r="AV1459" i="1"/>
  <c r="AO1459" i="1"/>
  <c r="AN1459" i="1"/>
  <c r="BB1459" i="1" s="1"/>
  <c r="AM1459" i="1"/>
  <c r="AF1459" i="1"/>
  <c r="AE1459" i="1"/>
  <c r="AC1459" i="1"/>
  <c r="AB1459" i="1"/>
  <c r="AG1459" i="1" s="1"/>
  <c r="AH1459" i="1" s="1"/>
  <c r="V1459" i="1"/>
  <c r="T1459" i="1"/>
  <c r="R1459" i="1"/>
  <c r="S1459" i="1" s="1"/>
  <c r="H1459" i="1"/>
  <c r="L1459" i="1" s="1"/>
  <c r="G1459" i="1"/>
  <c r="F1459" i="1"/>
  <c r="I1459" i="1" s="1"/>
  <c r="AW1458" i="1"/>
  <c r="AV1458" i="1"/>
  <c r="AO1458" i="1"/>
  <c r="AN1458" i="1"/>
  <c r="AM1458" i="1"/>
  <c r="AF1458" i="1"/>
  <c r="AE1458" i="1"/>
  <c r="AC1458" i="1"/>
  <c r="AB1458" i="1"/>
  <c r="AG1458" i="1" s="1"/>
  <c r="AH1458" i="1" s="1"/>
  <c r="T1458" i="1"/>
  <c r="V1458" i="1" s="1"/>
  <c r="R1458" i="1"/>
  <c r="S1458" i="1" s="1"/>
  <c r="H1458" i="1"/>
  <c r="G1458" i="1"/>
  <c r="L1458" i="1" s="1"/>
  <c r="F1458" i="1"/>
  <c r="I1458" i="1" s="1"/>
  <c r="AW1457" i="1"/>
  <c r="AV1457" i="1"/>
  <c r="AX1457" i="1" s="1"/>
  <c r="AO1457" i="1"/>
  <c r="AN1457" i="1"/>
  <c r="AM1457" i="1"/>
  <c r="AG1457" i="1"/>
  <c r="AF1457" i="1"/>
  <c r="AE1457" i="1"/>
  <c r="AB1457" i="1"/>
  <c r="AC1457" i="1" s="1"/>
  <c r="T1457" i="1"/>
  <c r="V1457" i="1" s="1"/>
  <c r="S1457" i="1"/>
  <c r="R1457" i="1"/>
  <c r="L1457" i="1"/>
  <c r="I1457" i="1"/>
  <c r="H1457" i="1"/>
  <c r="G1457" i="1"/>
  <c r="F1457" i="1"/>
  <c r="BB1457" i="1" s="1"/>
  <c r="AW1456" i="1"/>
  <c r="AV1456" i="1"/>
  <c r="AX1456" i="1" s="1"/>
  <c r="AN1456" i="1"/>
  <c r="AM1456" i="1"/>
  <c r="AO1456" i="1" s="1"/>
  <c r="AF1456" i="1"/>
  <c r="AE1456" i="1"/>
  <c r="AB1456" i="1"/>
  <c r="V1456" i="1"/>
  <c r="T1456" i="1"/>
  <c r="R1456" i="1"/>
  <c r="L1456" i="1"/>
  <c r="I1456" i="1"/>
  <c r="H1456" i="1"/>
  <c r="G1456" i="1"/>
  <c r="F1456" i="1"/>
  <c r="BB1456" i="1" s="1"/>
  <c r="AW1455" i="1"/>
  <c r="AV1455" i="1"/>
  <c r="AX1455" i="1" s="1"/>
  <c r="AN1455" i="1"/>
  <c r="AM1455" i="1"/>
  <c r="AO1455" i="1" s="1"/>
  <c r="AF1455" i="1"/>
  <c r="AE1455" i="1"/>
  <c r="AB1455" i="1"/>
  <c r="T1455" i="1"/>
  <c r="R1455" i="1"/>
  <c r="I1455" i="1"/>
  <c r="H1455" i="1"/>
  <c r="L1455" i="1" s="1"/>
  <c r="G1455" i="1"/>
  <c r="F1455" i="1"/>
  <c r="BB1455" i="1" s="1"/>
  <c r="BB1454" i="1"/>
  <c r="AX1454" i="1"/>
  <c r="AW1454" i="1"/>
  <c r="AV1454" i="1"/>
  <c r="AN1454" i="1"/>
  <c r="AM1454" i="1"/>
  <c r="AF1454" i="1"/>
  <c r="AE1454" i="1"/>
  <c r="AB1454" i="1"/>
  <c r="AC1454" i="1" s="1"/>
  <c r="T1454" i="1"/>
  <c r="V1454" i="1" s="1"/>
  <c r="R1454" i="1"/>
  <c r="AG1454" i="1" s="1"/>
  <c r="AH1454" i="1" s="1"/>
  <c r="I1454" i="1"/>
  <c r="H1454" i="1"/>
  <c r="L1454" i="1" s="1"/>
  <c r="G1454" i="1"/>
  <c r="F1454" i="1"/>
  <c r="AW1453" i="1"/>
  <c r="AV1453" i="1"/>
  <c r="AN1453" i="1"/>
  <c r="BB1453" i="1" s="1"/>
  <c r="AM1453" i="1"/>
  <c r="AF1453" i="1"/>
  <c r="AE1453" i="1"/>
  <c r="AB1453" i="1"/>
  <c r="AC1453" i="1" s="1"/>
  <c r="T1453" i="1"/>
  <c r="V1453" i="1" s="1"/>
  <c r="S1453" i="1"/>
  <c r="R1453" i="1"/>
  <c r="AG1453" i="1" s="1"/>
  <c r="AH1453" i="1" s="1"/>
  <c r="L1453" i="1"/>
  <c r="H1453" i="1"/>
  <c r="G1453" i="1"/>
  <c r="F1453" i="1"/>
  <c r="I1453" i="1" s="1"/>
  <c r="AW1452" i="1"/>
  <c r="AV1452" i="1"/>
  <c r="AX1453" i="1" s="1"/>
  <c r="AO1452" i="1"/>
  <c r="AN1452" i="1"/>
  <c r="BB1452" i="1" s="1"/>
  <c r="AM1452" i="1"/>
  <c r="AF1452" i="1"/>
  <c r="AE1452" i="1"/>
  <c r="AB1452" i="1"/>
  <c r="AG1452" i="1" s="1"/>
  <c r="T1452" i="1"/>
  <c r="V1452" i="1" s="1"/>
  <c r="S1452" i="1"/>
  <c r="R1452" i="1"/>
  <c r="H1452" i="1"/>
  <c r="G1452" i="1"/>
  <c r="L1452" i="1" s="1"/>
  <c r="F1452" i="1"/>
  <c r="I1452" i="1" s="1"/>
  <c r="AW1451" i="1"/>
  <c r="AV1451" i="1"/>
  <c r="AX1452" i="1" s="1"/>
  <c r="AO1451" i="1"/>
  <c r="AN1451" i="1"/>
  <c r="BB1451" i="1" s="1"/>
  <c r="AM1451" i="1"/>
  <c r="AF1451" i="1"/>
  <c r="AE1451" i="1"/>
  <c r="AB1451" i="1"/>
  <c r="AG1451" i="1" s="1"/>
  <c r="AH1452" i="1" s="1"/>
  <c r="V1451" i="1"/>
  <c r="T1451" i="1"/>
  <c r="S1451" i="1"/>
  <c r="R1451" i="1"/>
  <c r="I1451" i="1"/>
  <c r="H1451" i="1"/>
  <c r="G1451" i="1"/>
  <c r="L1451" i="1" s="1"/>
  <c r="F1451" i="1"/>
  <c r="AV1450" i="1"/>
  <c r="AX1451" i="1" s="1"/>
  <c r="AN1450" i="1"/>
  <c r="AM1450" i="1"/>
  <c r="AF1450" i="1"/>
  <c r="AE1450" i="1"/>
  <c r="AB1450" i="1"/>
  <c r="AG1450" i="1" s="1"/>
  <c r="AH1451" i="1" s="1"/>
  <c r="V1450" i="1"/>
  <c r="T1450" i="1"/>
  <c r="R1450" i="1"/>
  <c r="H1450" i="1"/>
  <c r="G1450" i="1"/>
  <c r="L1450" i="1" s="1"/>
  <c r="F1450" i="1"/>
  <c r="BB1449" i="1"/>
  <c r="AW1449" i="1"/>
  <c r="AV1449" i="1"/>
  <c r="AX1449" i="1" s="1"/>
  <c r="AO1449" i="1"/>
  <c r="AN1449" i="1"/>
  <c r="AM1449" i="1"/>
  <c r="AF1449" i="1"/>
  <c r="AE1449" i="1"/>
  <c r="AB1449" i="1"/>
  <c r="AC1449" i="1" s="1"/>
  <c r="V1449" i="1"/>
  <c r="T1449" i="1"/>
  <c r="R1449" i="1"/>
  <c r="H1449" i="1"/>
  <c r="L1449" i="1" s="1"/>
  <c r="G1449" i="1"/>
  <c r="F1449" i="1"/>
  <c r="I1449" i="1" s="1"/>
  <c r="BB1448" i="1"/>
  <c r="AW1448" i="1"/>
  <c r="AV1448" i="1"/>
  <c r="AX1448" i="1" s="1"/>
  <c r="AN1448" i="1"/>
  <c r="AM1448" i="1"/>
  <c r="AO1448" i="1" s="1"/>
  <c r="AF1448" i="1"/>
  <c r="AE1448" i="1"/>
  <c r="AB1448" i="1"/>
  <c r="AC1448" i="1" s="1"/>
  <c r="V1448" i="1"/>
  <c r="T1448" i="1"/>
  <c r="S1448" i="1"/>
  <c r="R1448" i="1"/>
  <c r="AG1448" i="1" s="1"/>
  <c r="AH1448" i="1" s="1"/>
  <c r="L1448" i="1"/>
  <c r="I1448" i="1"/>
  <c r="H1448" i="1"/>
  <c r="G1448" i="1"/>
  <c r="F1448" i="1"/>
  <c r="AX1447" i="1"/>
  <c r="AW1447" i="1"/>
  <c r="AV1447" i="1"/>
  <c r="AO1447" i="1"/>
  <c r="AN1447" i="1"/>
  <c r="AM1447" i="1"/>
  <c r="AF1447" i="1"/>
  <c r="AE1447" i="1"/>
  <c r="AC1447" i="1"/>
  <c r="AB1447" i="1"/>
  <c r="V1447" i="1"/>
  <c r="T1447" i="1"/>
  <c r="R1447" i="1"/>
  <c r="AG1447" i="1" s="1"/>
  <c r="L1447" i="1"/>
  <c r="H1447" i="1"/>
  <c r="G1447" i="1"/>
  <c r="F1447" i="1"/>
  <c r="I1447" i="1" s="1"/>
  <c r="BB1446" i="1"/>
  <c r="AX1446" i="1"/>
  <c r="AW1446" i="1"/>
  <c r="AV1446" i="1"/>
  <c r="AN1446" i="1"/>
  <c r="AM1446" i="1"/>
  <c r="AH1446" i="1"/>
  <c r="AF1446" i="1"/>
  <c r="AE1446" i="1"/>
  <c r="AB1446" i="1"/>
  <c r="V1446" i="1"/>
  <c r="T1446" i="1"/>
  <c r="R1446" i="1"/>
  <c r="L1446" i="1"/>
  <c r="I1446" i="1"/>
  <c r="AW1445" i="1"/>
  <c r="AV1445" i="1"/>
  <c r="AN1445" i="1"/>
  <c r="AM1445" i="1"/>
  <c r="AO1445" i="1" s="1"/>
  <c r="AF1445" i="1"/>
  <c r="AE1445" i="1"/>
  <c r="AB1445" i="1"/>
  <c r="AC1445" i="1" s="1"/>
  <c r="T1445" i="1"/>
  <c r="S1445" i="1"/>
  <c r="R1445" i="1"/>
  <c r="I1445" i="1"/>
  <c r="H1445" i="1"/>
  <c r="G1445" i="1"/>
  <c r="F1445" i="1"/>
  <c r="BB1445" i="1" s="1"/>
  <c r="BB1444" i="1"/>
  <c r="AW1444" i="1"/>
  <c r="AV1444" i="1"/>
  <c r="AX1444" i="1" s="1"/>
  <c r="AN1444" i="1"/>
  <c r="AM1444" i="1"/>
  <c r="AG1444" i="1"/>
  <c r="AF1444" i="1"/>
  <c r="AE1444" i="1"/>
  <c r="AC1444" i="1"/>
  <c r="AB1444" i="1"/>
  <c r="T1444" i="1"/>
  <c r="R1444" i="1"/>
  <c r="H1444" i="1"/>
  <c r="G1444" i="1"/>
  <c r="F1444" i="1"/>
  <c r="I1444" i="1" s="1"/>
  <c r="BB1443" i="1"/>
  <c r="AX1443" i="1"/>
  <c r="AW1443" i="1"/>
  <c r="AV1443" i="1"/>
  <c r="AN1443" i="1"/>
  <c r="AM1443" i="1"/>
  <c r="AO1444" i="1" s="1"/>
  <c r="AG1443" i="1"/>
  <c r="AF1443" i="1"/>
  <c r="AE1443" i="1"/>
  <c r="AB1443" i="1"/>
  <c r="AC1443" i="1" s="1"/>
  <c r="T1443" i="1"/>
  <c r="R1443" i="1"/>
  <c r="S1443" i="1" s="1"/>
  <c r="H1443" i="1"/>
  <c r="L1443" i="1" s="1"/>
  <c r="G1443" i="1"/>
  <c r="F1443" i="1"/>
  <c r="I1443" i="1" s="1"/>
  <c r="BB1442" i="1"/>
  <c r="AX1442" i="1"/>
  <c r="AW1442" i="1"/>
  <c r="AV1442" i="1"/>
  <c r="AN1442" i="1"/>
  <c r="AM1442" i="1"/>
  <c r="AF1442" i="1"/>
  <c r="AE1442" i="1"/>
  <c r="AB1442" i="1"/>
  <c r="T1442" i="1"/>
  <c r="R1442" i="1"/>
  <c r="H1442" i="1"/>
  <c r="L1442" i="1" s="1"/>
  <c r="G1442" i="1"/>
  <c r="F1442" i="1"/>
  <c r="I1442" i="1" s="1"/>
  <c r="AW1441" i="1"/>
  <c r="AV1441" i="1"/>
  <c r="AX1441" i="1" s="1"/>
  <c r="AN1441" i="1"/>
  <c r="BB1441" i="1" s="1"/>
  <c r="AM1441" i="1"/>
  <c r="AF1441" i="1"/>
  <c r="AE1441" i="1"/>
  <c r="AC1441" i="1"/>
  <c r="AB1441" i="1"/>
  <c r="AC1442" i="1" s="1"/>
  <c r="T1441" i="1"/>
  <c r="R1441" i="1"/>
  <c r="L1441" i="1"/>
  <c r="I1441" i="1"/>
  <c r="H1441" i="1"/>
  <c r="G1441" i="1"/>
  <c r="F1441" i="1"/>
  <c r="AW1440" i="1"/>
  <c r="AV1440" i="1"/>
  <c r="AX1440" i="1" s="1"/>
  <c r="AO1440" i="1"/>
  <c r="AN1440" i="1"/>
  <c r="BB1440" i="1" s="1"/>
  <c r="AM1440" i="1"/>
  <c r="AF1440" i="1"/>
  <c r="AE1440" i="1"/>
  <c r="AC1440" i="1"/>
  <c r="AB1440" i="1"/>
  <c r="T1440" i="1"/>
  <c r="S1440" i="1"/>
  <c r="R1440" i="1"/>
  <c r="AG1440" i="1" s="1"/>
  <c r="L1440" i="1"/>
  <c r="I1440" i="1"/>
  <c r="H1440" i="1"/>
  <c r="G1440" i="1"/>
  <c r="F1440" i="1"/>
  <c r="AW1439" i="1"/>
  <c r="AV1439" i="1"/>
  <c r="AN1439" i="1"/>
  <c r="BB1439" i="1" s="1"/>
  <c r="AM1439" i="1"/>
  <c r="AG1439" i="1"/>
  <c r="AF1439" i="1"/>
  <c r="AE1439" i="1"/>
  <c r="AB1439" i="1"/>
  <c r="T1439" i="1"/>
  <c r="R1439" i="1"/>
  <c r="S1439" i="1" s="1"/>
  <c r="I1439" i="1"/>
  <c r="H1439" i="1"/>
  <c r="L1439" i="1" s="1"/>
  <c r="G1439" i="1"/>
  <c r="F1439" i="1"/>
  <c r="AW1438" i="1"/>
  <c r="AV1438" i="1"/>
  <c r="AN1438" i="1"/>
  <c r="BB1438" i="1" s="1"/>
  <c r="AM1438" i="1"/>
  <c r="AO1438" i="1" s="1"/>
  <c r="AF1438" i="1"/>
  <c r="AE1438" i="1"/>
  <c r="AB1438" i="1"/>
  <c r="AC1438" i="1" s="1"/>
  <c r="T1438" i="1"/>
  <c r="R1438" i="1"/>
  <c r="L1438" i="1"/>
  <c r="I1438" i="1"/>
  <c r="H1438" i="1"/>
  <c r="G1438" i="1"/>
  <c r="F1438" i="1"/>
  <c r="AW1437" i="1"/>
  <c r="AV1437" i="1"/>
  <c r="AX1437" i="1" s="1"/>
  <c r="AO1437" i="1"/>
  <c r="AN1437" i="1"/>
  <c r="BB1437" i="1" s="1"/>
  <c r="AM1437" i="1"/>
  <c r="AF1437" i="1"/>
  <c r="AE1437" i="1"/>
  <c r="AC1437" i="1"/>
  <c r="AB1437" i="1"/>
  <c r="T1437" i="1"/>
  <c r="R1437" i="1"/>
  <c r="AG1437" i="1" s="1"/>
  <c r="AH1437" i="1" s="1"/>
  <c r="L1437" i="1"/>
  <c r="I1437" i="1"/>
  <c r="H1437" i="1"/>
  <c r="G1437" i="1"/>
  <c r="F1437" i="1"/>
  <c r="AX1436" i="1"/>
  <c r="AW1436" i="1"/>
  <c r="AV1436" i="1"/>
  <c r="AN1436" i="1"/>
  <c r="BB1436" i="1" s="1"/>
  <c r="AM1436" i="1"/>
  <c r="AF1436" i="1"/>
  <c r="AE1436" i="1"/>
  <c r="AB1436" i="1"/>
  <c r="T1436" i="1"/>
  <c r="R1436" i="1"/>
  <c r="AG1436" i="1" s="1"/>
  <c r="H1436" i="1"/>
  <c r="L1436" i="1" s="1"/>
  <c r="G1436" i="1"/>
  <c r="F1436" i="1"/>
  <c r="I1436" i="1" s="1"/>
  <c r="BB1435" i="1"/>
  <c r="AW1435" i="1"/>
  <c r="AV1435" i="1"/>
  <c r="AX1435" i="1" s="1"/>
  <c r="AN1435" i="1"/>
  <c r="AM1435" i="1"/>
  <c r="AO1435" i="1" s="1"/>
  <c r="AF1435" i="1"/>
  <c r="AE1435" i="1"/>
  <c r="AB1435" i="1"/>
  <c r="T1435" i="1"/>
  <c r="R1435" i="1"/>
  <c r="H1435" i="1"/>
  <c r="L1435" i="1" s="1"/>
  <c r="G1435" i="1"/>
  <c r="F1435" i="1"/>
  <c r="I1435" i="1" s="1"/>
  <c r="AW1434" i="1"/>
  <c r="AV1434" i="1"/>
  <c r="AX1434" i="1" s="1"/>
  <c r="AO1434" i="1"/>
  <c r="AN1434" i="1"/>
  <c r="BB1434" i="1" s="1"/>
  <c r="AM1434" i="1"/>
  <c r="AF1434" i="1"/>
  <c r="AE1434" i="1"/>
  <c r="AB1434" i="1"/>
  <c r="T1434" i="1"/>
  <c r="S1434" i="1"/>
  <c r="R1434" i="1"/>
  <c r="H1434" i="1"/>
  <c r="G1434" i="1"/>
  <c r="L1434" i="1" s="1"/>
  <c r="F1434" i="1"/>
  <c r="I1434" i="1" s="1"/>
  <c r="AW1433" i="1"/>
  <c r="AV1433" i="1"/>
  <c r="AO1433" i="1"/>
  <c r="AN1433" i="1"/>
  <c r="BB1433" i="1" s="1"/>
  <c r="AM1433" i="1"/>
  <c r="AF1433" i="1"/>
  <c r="AE1433" i="1"/>
  <c r="AB1433" i="1"/>
  <c r="AG1433" i="1" s="1"/>
  <c r="AH1433" i="1" s="1"/>
  <c r="T1433" i="1"/>
  <c r="R1433" i="1"/>
  <c r="S1433" i="1" s="1"/>
  <c r="H1433" i="1"/>
  <c r="L1433" i="1" s="1"/>
  <c r="G1433" i="1"/>
  <c r="F1433" i="1"/>
  <c r="I1433" i="1" s="1"/>
  <c r="BB1432" i="1"/>
  <c r="AW1432" i="1"/>
  <c r="AV1432" i="1"/>
  <c r="AN1432" i="1"/>
  <c r="AM1432" i="1"/>
  <c r="AH1432" i="1"/>
  <c r="AG1432" i="1"/>
  <c r="AF1432" i="1"/>
  <c r="AE1432" i="1"/>
  <c r="AB1432" i="1"/>
  <c r="AC1432" i="1" s="1"/>
  <c r="T1432" i="1"/>
  <c r="R1432" i="1"/>
  <c r="S1432" i="1" s="1"/>
  <c r="H1432" i="1"/>
  <c r="L1432" i="1" s="1"/>
  <c r="G1432" i="1"/>
  <c r="F1432" i="1"/>
  <c r="I1432" i="1" s="1"/>
  <c r="AW1431" i="1"/>
  <c r="AV1431" i="1"/>
  <c r="AX1431" i="1" s="1"/>
  <c r="AO1431" i="1"/>
  <c r="AN1431" i="1"/>
  <c r="BB1431" i="1" s="1"/>
  <c r="AM1431" i="1"/>
  <c r="AO1432" i="1" s="1"/>
  <c r="AG1431" i="1"/>
  <c r="AF1431" i="1"/>
  <c r="AE1431" i="1"/>
  <c r="AC1431" i="1"/>
  <c r="AB1431" i="1"/>
  <c r="T1431" i="1"/>
  <c r="R1431" i="1"/>
  <c r="I1431" i="1"/>
  <c r="H1431" i="1"/>
  <c r="G1431" i="1"/>
  <c r="L1431" i="1" s="1"/>
  <c r="F1431" i="1"/>
  <c r="BB1430" i="1"/>
  <c r="AW1430" i="1"/>
  <c r="AV1430" i="1"/>
  <c r="AX1430" i="1" s="1"/>
  <c r="AN1430" i="1"/>
  <c r="AM1430" i="1"/>
  <c r="AH1430" i="1"/>
  <c r="AG1430" i="1"/>
  <c r="AH1431" i="1" s="1"/>
  <c r="AF1430" i="1"/>
  <c r="AE1430" i="1"/>
  <c r="AB1430" i="1"/>
  <c r="AC1430" i="1" s="1"/>
  <c r="T1430" i="1"/>
  <c r="R1430" i="1"/>
  <c r="S1431" i="1" s="1"/>
  <c r="H1430" i="1"/>
  <c r="G1430" i="1"/>
  <c r="L1430" i="1" s="1"/>
  <c r="F1430" i="1"/>
  <c r="I1430" i="1" s="1"/>
  <c r="AW1429" i="1"/>
  <c r="AV1429" i="1"/>
  <c r="AX1429" i="1" s="1"/>
  <c r="AN1429" i="1"/>
  <c r="BB1429" i="1" s="1"/>
  <c r="AM1429" i="1"/>
  <c r="AG1429" i="1"/>
  <c r="AF1429" i="1"/>
  <c r="AE1429" i="1"/>
  <c r="AB1429" i="1"/>
  <c r="AC1429" i="1" s="1"/>
  <c r="T1429" i="1"/>
  <c r="R1429" i="1"/>
  <c r="I1429" i="1"/>
  <c r="H1429" i="1"/>
  <c r="G1429" i="1"/>
  <c r="F1429" i="1"/>
  <c r="BB1428" i="1"/>
  <c r="AW1428" i="1"/>
  <c r="AV1428" i="1"/>
  <c r="AO1428" i="1"/>
  <c r="AN1428" i="1"/>
  <c r="AM1428" i="1"/>
  <c r="AG1428" i="1"/>
  <c r="AH1428" i="1" s="1"/>
  <c r="AF1428" i="1"/>
  <c r="AE1428" i="1"/>
  <c r="AB1428" i="1"/>
  <c r="T1428" i="1"/>
  <c r="S1428" i="1"/>
  <c r="R1428" i="1"/>
  <c r="I1428" i="1"/>
  <c r="H1428" i="1"/>
  <c r="G1428" i="1"/>
  <c r="L1428" i="1" s="1"/>
  <c r="F1428" i="1"/>
  <c r="AW1427" i="1"/>
  <c r="AV1427" i="1"/>
  <c r="AX1427" i="1" s="1"/>
  <c r="AN1427" i="1"/>
  <c r="BB1427" i="1" s="1"/>
  <c r="AM1427" i="1"/>
  <c r="AO1427" i="1" s="1"/>
  <c r="AF1427" i="1"/>
  <c r="AE1427" i="1"/>
  <c r="AB1427" i="1"/>
  <c r="AC1428" i="1" s="1"/>
  <c r="T1427" i="1"/>
  <c r="S1427" i="1"/>
  <c r="R1427" i="1"/>
  <c r="AG1427" i="1" s="1"/>
  <c r="H1427" i="1"/>
  <c r="L1427" i="1" s="1"/>
  <c r="G1427" i="1"/>
  <c r="F1427" i="1"/>
  <c r="I1427" i="1" s="1"/>
  <c r="AX1426" i="1"/>
  <c r="AW1426" i="1"/>
  <c r="AV1426" i="1"/>
  <c r="AN1426" i="1"/>
  <c r="BB1426" i="1" s="1"/>
  <c r="AM1426" i="1"/>
  <c r="AF1426" i="1"/>
  <c r="AE1426" i="1"/>
  <c r="AB1426" i="1"/>
  <c r="AC1426" i="1" s="1"/>
  <c r="T1426" i="1"/>
  <c r="R1426" i="1"/>
  <c r="L1426" i="1"/>
  <c r="I1426" i="1"/>
  <c r="H1426" i="1"/>
  <c r="G1426" i="1"/>
  <c r="F1426" i="1"/>
  <c r="AW1425" i="1"/>
  <c r="AV1425" i="1"/>
  <c r="AX1425" i="1" s="1"/>
  <c r="AO1425" i="1"/>
  <c r="AN1425" i="1"/>
  <c r="BB1425" i="1" s="1"/>
  <c r="AM1425" i="1"/>
  <c r="AF1425" i="1"/>
  <c r="AE1425" i="1"/>
  <c r="AB1425" i="1"/>
  <c r="AC1425" i="1" s="1"/>
  <c r="T1425" i="1"/>
  <c r="S1425" i="1"/>
  <c r="R1425" i="1"/>
  <c r="AG1425" i="1" s="1"/>
  <c r="AH1425" i="1" s="1"/>
  <c r="I1425" i="1"/>
  <c r="H1425" i="1"/>
  <c r="L1425" i="1" s="1"/>
  <c r="G1425" i="1"/>
  <c r="F1425" i="1"/>
  <c r="AW1424" i="1"/>
  <c r="AV1424" i="1"/>
  <c r="AX1424" i="1" s="1"/>
  <c r="AO1424" i="1"/>
  <c r="AN1424" i="1"/>
  <c r="AM1424" i="1"/>
  <c r="AF1424" i="1"/>
  <c r="AE1424" i="1"/>
  <c r="AB1424" i="1"/>
  <c r="T1424" i="1"/>
  <c r="R1424" i="1"/>
  <c r="AG1424" i="1" s="1"/>
  <c r="L1424" i="1"/>
  <c r="H1424" i="1"/>
  <c r="G1424" i="1"/>
  <c r="F1424" i="1"/>
  <c r="AX1423" i="1"/>
  <c r="AW1423" i="1"/>
  <c r="AV1423" i="1"/>
  <c r="AN1423" i="1"/>
  <c r="AM1423" i="1"/>
  <c r="AO1423" i="1" s="1"/>
  <c r="AF1423" i="1"/>
  <c r="AE1423" i="1"/>
  <c r="AB1423" i="1"/>
  <c r="AC1423" i="1" s="1"/>
  <c r="T1423" i="1"/>
  <c r="S1423" i="1"/>
  <c r="R1423" i="1"/>
  <c r="H1423" i="1"/>
  <c r="L1423" i="1" s="1"/>
  <c r="G1423" i="1"/>
  <c r="F1423" i="1"/>
  <c r="BB1422" i="1"/>
  <c r="AX1422" i="1"/>
  <c r="AW1422" i="1"/>
  <c r="AV1422" i="1"/>
  <c r="AN1422" i="1"/>
  <c r="AM1422" i="1"/>
  <c r="AF1422" i="1"/>
  <c r="AE1422" i="1"/>
  <c r="AC1422" i="1"/>
  <c r="AB1422" i="1"/>
  <c r="T1422" i="1"/>
  <c r="S1422" i="1"/>
  <c r="R1422" i="1"/>
  <c r="AG1422" i="1" s="1"/>
  <c r="L1422" i="1"/>
  <c r="I1422" i="1"/>
  <c r="H1422" i="1"/>
  <c r="G1422" i="1"/>
  <c r="F1422" i="1"/>
  <c r="AX1421" i="1"/>
  <c r="AW1421" i="1"/>
  <c r="AV1421" i="1"/>
  <c r="AN1421" i="1"/>
  <c r="AM1421" i="1"/>
  <c r="AF1421" i="1"/>
  <c r="AE1421" i="1"/>
  <c r="AB1421" i="1"/>
  <c r="AC1421" i="1" s="1"/>
  <c r="T1421" i="1"/>
  <c r="R1421" i="1"/>
  <c r="AG1421" i="1" s="1"/>
  <c r="L1421" i="1"/>
  <c r="I1421" i="1"/>
  <c r="H1421" i="1"/>
  <c r="G1421" i="1"/>
  <c r="F1421" i="1"/>
  <c r="BB1421" i="1" s="1"/>
  <c r="AX1420" i="1"/>
  <c r="AW1420" i="1"/>
  <c r="AV1420" i="1"/>
  <c r="AN1420" i="1"/>
  <c r="AM1420" i="1"/>
  <c r="AF1420" i="1"/>
  <c r="AE1420" i="1"/>
  <c r="AC1420" i="1"/>
  <c r="AB1420" i="1"/>
  <c r="T1420" i="1"/>
  <c r="R1420" i="1"/>
  <c r="H1420" i="1"/>
  <c r="G1420" i="1"/>
  <c r="L1420" i="1" s="1"/>
  <c r="F1420" i="1"/>
  <c r="BB1420" i="1" s="1"/>
  <c r="AW1419" i="1"/>
  <c r="AV1419" i="1"/>
  <c r="AX1419" i="1" s="1"/>
  <c r="AN1419" i="1"/>
  <c r="BB1419" i="1" s="1"/>
  <c r="AM1419" i="1"/>
  <c r="AF1419" i="1"/>
  <c r="AE1419" i="1"/>
  <c r="AC1419" i="1"/>
  <c r="AB1419" i="1"/>
  <c r="T1419" i="1"/>
  <c r="R1419" i="1"/>
  <c r="S1419" i="1" s="1"/>
  <c r="I1419" i="1"/>
  <c r="H1419" i="1"/>
  <c r="L1419" i="1" s="1"/>
  <c r="G1419" i="1"/>
  <c r="F1419" i="1"/>
  <c r="AW1418" i="1"/>
  <c r="AV1418" i="1"/>
  <c r="AN1418" i="1"/>
  <c r="BB1418" i="1" s="1"/>
  <c r="AM1418" i="1"/>
  <c r="AG1418" i="1"/>
  <c r="AH1418" i="1" s="1"/>
  <c r="AF1418" i="1"/>
  <c r="AE1418" i="1"/>
  <c r="AB1418" i="1"/>
  <c r="AC1418" i="1" s="1"/>
  <c r="T1418" i="1"/>
  <c r="R1418" i="1"/>
  <c r="S1418" i="1" s="1"/>
  <c r="L1418" i="1"/>
  <c r="I1418" i="1"/>
  <c r="H1418" i="1"/>
  <c r="G1418" i="1"/>
  <c r="F1418" i="1"/>
  <c r="AW1417" i="1"/>
  <c r="AV1417" i="1"/>
  <c r="AX1418" i="1" s="1"/>
  <c r="AO1417" i="1"/>
  <c r="AN1417" i="1"/>
  <c r="BB1417" i="1" s="1"/>
  <c r="AM1417" i="1"/>
  <c r="AO1418" i="1" s="1"/>
  <c r="AG1417" i="1"/>
  <c r="AH1417" i="1" s="1"/>
  <c r="AF1417" i="1"/>
  <c r="AE1417" i="1"/>
  <c r="AC1417" i="1"/>
  <c r="AB1417" i="1"/>
  <c r="T1417" i="1"/>
  <c r="R1417" i="1"/>
  <c r="I1417" i="1"/>
  <c r="H1417" i="1"/>
  <c r="L1417" i="1" s="1"/>
  <c r="G1417" i="1"/>
  <c r="F1417" i="1"/>
  <c r="AW1416" i="1"/>
  <c r="AV1416" i="1"/>
  <c r="AN1416" i="1"/>
  <c r="BB1416" i="1" s="1"/>
  <c r="AM1416" i="1"/>
  <c r="AH1416" i="1"/>
  <c r="AG1416" i="1"/>
  <c r="AF1416" i="1"/>
  <c r="AE1416" i="1"/>
  <c r="AB1416" i="1"/>
  <c r="T1416" i="1"/>
  <c r="R1416" i="1"/>
  <c r="S1416" i="1" s="1"/>
  <c r="L1416" i="1"/>
  <c r="I1416" i="1"/>
  <c r="H1416" i="1"/>
  <c r="G1416" i="1"/>
  <c r="F1416" i="1"/>
  <c r="AW1415" i="1"/>
  <c r="AV1415" i="1"/>
  <c r="AX1415" i="1" s="1"/>
  <c r="AO1415" i="1"/>
  <c r="AN1415" i="1"/>
  <c r="BB1415" i="1" s="1"/>
  <c r="AM1415" i="1"/>
  <c r="AG1415" i="1"/>
  <c r="AF1415" i="1"/>
  <c r="AE1415" i="1"/>
  <c r="AB1415" i="1"/>
  <c r="AC1416" i="1" s="1"/>
  <c r="T1415" i="1"/>
  <c r="R1415" i="1"/>
  <c r="S1415" i="1" s="1"/>
  <c r="L1415" i="1"/>
  <c r="H1415" i="1"/>
  <c r="G1415" i="1"/>
  <c r="F1415" i="1"/>
  <c r="I1415" i="1" s="1"/>
  <c r="AW1414" i="1"/>
  <c r="AV1414" i="1"/>
  <c r="AX1414" i="1" s="1"/>
  <c r="AO1414" i="1"/>
  <c r="AN1414" i="1"/>
  <c r="BB1414" i="1" s="1"/>
  <c r="AM1414" i="1"/>
  <c r="AG1414" i="1"/>
  <c r="AF1414" i="1"/>
  <c r="AE1414" i="1"/>
  <c r="AB1414" i="1"/>
  <c r="AC1415" i="1" s="1"/>
  <c r="T1414" i="1"/>
  <c r="R1414" i="1"/>
  <c r="H1414" i="1"/>
  <c r="L1414" i="1" s="1"/>
  <c r="G1414" i="1"/>
  <c r="F1414" i="1"/>
  <c r="I1414" i="1" s="1"/>
  <c r="AX1413" i="1"/>
  <c r="AW1413" i="1"/>
  <c r="AV1413" i="1"/>
  <c r="AN1413" i="1"/>
  <c r="BB1413" i="1" s="1"/>
  <c r="AM1413" i="1"/>
  <c r="AF1413" i="1"/>
  <c r="AE1413" i="1"/>
  <c r="AB1413" i="1"/>
  <c r="AC1413" i="1" s="1"/>
  <c r="T1413" i="1"/>
  <c r="R1413" i="1"/>
  <c r="H1413" i="1"/>
  <c r="L1413" i="1" s="1"/>
  <c r="G1413" i="1"/>
  <c r="F1413" i="1"/>
  <c r="I1413" i="1" s="1"/>
  <c r="AW1412" i="1"/>
  <c r="AV1412" i="1"/>
  <c r="AN1412" i="1"/>
  <c r="BB1412" i="1" s="1"/>
  <c r="AM1412" i="1"/>
  <c r="AF1412" i="1"/>
  <c r="AE1412" i="1"/>
  <c r="AB1412" i="1"/>
  <c r="T1412" i="1"/>
  <c r="S1412" i="1"/>
  <c r="R1412" i="1"/>
  <c r="H1412" i="1"/>
  <c r="G1412" i="1"/>
  <c r="L1412" i="1" s="1"/>
  <c r="F1412" i="1"/>
  <c r="I1412" i="1" s="1"/>
  <c r="AW1411" i="1"/>
  <c r="AV1411" i="1"/>
  <c r="AX1411" i="1" s="1"/>
  <c r="AN1411" i="1"/>
  <c r="BB1411" i="1" s="1"/>
  <c r="AM1411" i="1"/>
  <c r="AF1411" i="1"/>
  <c r="AE1411" i="1"/>
  <c r="AB1411" i="1"/>
  <c r="T1411" i="1"/>
  <c r="R1411" i="1"/>
  <c r="S1411" i="1" s="1"/>
  <c r="H1411" i="1"/>
  <c r="G1411" i="1"/>
  <c r="F1411" i="1"/>
  <c r="I1411" i="1" s="1"/>
  <c r="AW1410" i="1"/>
  <c r="AV1410" i="1"/>
  <c r="AX1410" i="1" s="1"/>
  <c r="AO1410" i="1"/>
  <c r="AN1410" i="1"/>
  <c r="BB1410" i="1" s="1"/>
  <c r="AM1410" i="1"/>
  <c r="AG1410" i="1"/>
  <c r="AH1410" i="1" s="1"/>
  <c r="AF1410" i="1"/>
  <c r="AE1410" i="1"/>
  <c r="AC1410" i="1"/>
  <c r="AB1410" i="1"/>
  <c r="T1410" i="1"/>
  <c r="R1410" i="1"/>
  <c r="S1410" i="1" s="1"/>
  <c r="H1410" i="1"/>
  <c r="L1410" i="1" s="1"/>
  <c r="G1410" i="1"/>
  <c r="F1410" i="1"/>
  <c r="I1410" i="1" s="1"/>
  <c r="AW1409" i="1"/>
  <c r="AV1409" i="1"/>
  <c r="AN1409" i="1"/>
  <c r="BB1409" i="1" s="1"/>
  <c r="AM1409" i="1"/>
  <c r="AG1409" i="1"/>
  <c r="AH1409" i="1" s="1"/>
  <c r="AF1409" i="1"/>
  <c r="AE1409" i="1"/>
  <c r="AC1409" i="1"/>
  <c r="AB1409" i="1"/>
  <c r="T1409" i="1"/>
  <c r="S1409" i="1"/>
  <c r="R1409" i="1"/>
  <c r="L1409" i="1"/>
  <c r="I1409" i="1"/>
  <c r="H1409" i="1"/>
  <c r="G1409" i="1"/>
  <c r="F1409" i="1"/>
  <c r="AW1408" i="1"/>
  <c r="AV1408" i="1"/>
  <c r="AX1409" i="1" s="1"/>
  <c r="AN1408" i="1"/>
  <c r="BB1408" i="1" s="1"/>
  <c r="AM1408" i="1"/>
  <c r="AG1408" i="1"/>
  <c r="AF1408" i="1"/>
  <c r="AE1408" i="1"/>
  <c r="AB1408" i="1"/>
  <c r="AC1408" i="1" s="1"/>
  <c r="T1408" i="1"/>
  <c r="R1408" i="1"/>
  <c r="S1408" i="1" s="1"/>
  <c r="I1408" i="1"/>
  <c r="H1408" i="1"/>
  <c r="G1408" i="1"/>
  <c r="L1408" i="1" s="1"/>
  <c r="F1408" i="1"/>
  <c r="AW1407" i="1"/>
  <c r="AV1407" i="1"/>
  <c r="AN1407" i="1"/>
  <c r="AM1407" i="1"/>
  <c r="AG1407" i="1"/>
  <c r="AH1407" i="1" s="1"/>
  <c r="AF1407" i="1"/>
  <c r="AE1407" i="1"/>
  <c r="AB1407" i="1"/>
  <c r="AC1407" i="1" s="1"/>
  <c r="T1407" i="1"/>
  <c r="R1407" i="1"/>
  <c r="S1407" i="1" s="1"/>
  <c r="I1407" i="1"/>
  <c r="H1407" i="1"/>
  <c r="L1407" i="1" s="1"/>
  <c r="G1407" i="1"/>
  <c r="F1407" i="1"/>
  <c r="AW1406" i="1"/>
  <c r="AV1406" i="1"/>
  <c r="AX1406" i="1" s="1"/>
  <c r="AN1406" i="1"/>
  <c r="AM1406" i="1"/>
  <c r="AF1406" i="1"/>
  <c r="AE1406" i="1"/>
  <c r="AC1406" i="1"/>
  <c r="AB1406" i="1"/>
  <c r="T1406" i="1"/>
  <c r="R1406" i="1"/>
  <c r="AG1406" i="1" s="1"/>
  <c r="AH1406" i="1" s="1"/>
  <c r="H1406" i="1"/>
  <c r="G1406" i="1"/>
  <c r="L1406" i="1" s="1"/>
  <c r="F1406" i="1"/>
  <c r="I1406" i="1" s="1"/>
  <c r="AW1405" i="1"/>
  <c r="AV1405" i="1"/>
  <c r="AN1405" i="1"/>
  <c r="AM1405" i="1"/>
  <c r="AF1405" i="1"/>
  <c r="AE1405" i="1"/>
  <c r="AB1405" i="1"/>
  <c r="T1405" i="1"/>
  <c r="R1405" i="1"/>
  <c r="AG1405" i="1" s="1"/>
  <c r="L1405" i="1"/>
  <c r="H1405" i="1"/>
  <c r="G1405" i="1"/>
  <c r="F1405" i="1"/>
  <c r="I1405" i="1" s="1"/>
  <c r="BB1404" i="1"/>
  <c r="AW1404" i="1"/>
  <c r="AV1404" i="1"/>
  <c r="AX1404" i="1" s="1"/>
  <c r="AN1404" i="1"/>
  <c r="AM1404" i="1"/>
  <c r="AF1404" i="1"/>
  <c r="AE1404" i="1"/>
  <c r="AB1404" i="1"/>
  <c r="AC1404" i="1" s="1"/>
  <c r="T1404" i="1"/>
  <c r="R1404" i="1"/>
  <c r="L1404" i="1"/>
  <c r="H1404" i="1"/>
  <c r="G1404" i="1"/>
  <c r="F1404" i="1"/>
  <c r="I1404" i="1" s="1"/>
  <c r="BB1403" i="1"/>
  <c r="AX1403" i="1"/>
  <c r="AW1403" i="1"/>
  <c r="AV1403" i="1"/>
  <c r="AO1403" i="1"/>
  <c r="AN1403" i="1"/>
  <c r="AM1403" i="1"/>
  <c r="AF1403" i="1"/>
  <c r="AE1403" i="1"/>
  <c r="AB1403" i="1"/>
  <c r="AC1403" i="1" s="1"/>
  <c r="T1403" i="1"/>
  <c r="R1403" i="1"/>
  <c r="L1403" i="1"/>
  <c r="I1403" i="1"/>
  <c r="H1403" i="1"/>
  <c r="G1403" i="1"/>
  <c r="F1403" i="1"/>
  <c r="BB1402" i="1"/>
  <c r="AX1402" i="1"/>
  <c r="AW1402" i="1"/>
  <c r="AV1402" i="1"/>
  <c r="AO1402" i="1"/>
  <c r="AN1402" i="1"/>
  <c r="AM1402" i="1"/>
  <c r="AF1402" i="1"/>
  <c r="AE1402" i="1"/>
  <c r="AB1402" i="1"/>
  <c r="T1402" i="1"/>
  <c r="R1402" i="1"/>
  <c r="AG1402" i="1" s="1"/>
  <c r="I1402" i="1"/>
  <c r="H1402" i="1"/>
  <c r="L1402" i="1" s="1"/>
  <c r="G1402" i="1"/>
  <c r="F1402" i="1"/>
  <c r="AX1401" i="1"/>
  <c r="AW1401" i="1"/>
  <c r="AV1401" i="1"/>
  <c r="AN1401" i="1"/>
  <c r="AM1401" i="1"/>
  <c r="AO1401" i="1" s="1"/>
  <c r="AF1401" i="1"/>
  <c r="AE1401" i="1"/>
  <c r="AB1401" i="1"/>
  <c r="T1401" i="1"/>
  <c r="S1401" i="1"/>
  <c r="R1401" i="1"/>
  <c r="L1401" i="1"/>
  <c r="H1401" i="1"/>
  <c r="G1401" i="1"/>
  <c r="F1401" i="1"/>
  <c r="BB1401" i="1" s="1"/>
  <c r="AW1400" i="1"/>
  <c r="AV1400" i="1"/>
  <c r="AX1400" i="1" s="1"/>
  <c r="AN1400" i="1"/>
  <c r="AM1400" i="1"/>
  <c r="AF1400" i="1"/>
  <c r="AE1400" i="1"/>
  <c r="AC1400" i="1"/>
  <c r="AB1400" i="1"/>
  <c r="T1400" i="1"/>
  <c r="S1400" i="1"/>
  <c r="R1400" i="1"/>
  <c r="AG1400" i="1" s="1"/>
  <c r="AH1400" i="1" s="1"/>
  <c r="I1400" i="1"/>
  <c r="H1400" i="1"/>
  <c r="L1400" i="1" s="1"/>
  <c r="G1400" i="1"/>
  <c r="F1400" i="1"/>
  <c r="BB1400" i="1" s="1"/>
  <c r="AW1399" i="1"/>
  <c r="AV1399" i="1"/>
  <c r="AO1399" i="1"/>
  <c r="AN1399" i="1"/>
  <c r="AM1399" i="1"/>
  <c r="AF1399" i="1"/>
  <c r="AE1399" i="1"/>
  <c r="AC1399" i="1"/>
  <c r="AB1399" i="1"/>
  <c r="T1399" i="1"/>
  <c r="R1399" i="1"/>
  <c r="AG1399" i="1" s="1"/>
  <c r="I1399" i="1"/>
  <c r="H1399" i="1"/>
  <c r="L1399" i="1" s="1"/>
  <c r="G1399" i="1"/>
  <c r="F1399" i="1"/>
  <c r="BB1399" i="1" s="1"/>
  <c r="BB1398" i="1"/>
  <c r="AV1398" i="1"/>
  <c r="AX1399" i="1" s="1"/>
  <c r="AM1398" i="1"/>
  <c r="AF1398" i="1"/>
  <c r="AE1398" i="1"/>
  <c r="AB1398" i="1"/>
  <c r="AC1398" i="1" s="1"/>
  <c r="T1398" i="1"/>
  <c r="R1398" i="1"/>
  <c r="I1398" i="1"/>
  <c r="H1398" i="1"/>
  <c r="L1398" i="1" s="1"/>
  <c r="G1398" i="1"/>
  <c r="F1398" i="1"/>
  <c r="BB1397" i="1"/>
  <c r="AW1397" i="1"/>
  <c r="AV1397" i="1"/>
  <c r="AX1397" i="1" s="1"/>
  <c r="AN1397" i="1"/>
  <c r="AM1397" i="1"/>
  <c r="AO1397" i="1" s="1"/>
  <c r="AG1397" i="1"/>
  <c r="AH1397" i="1" s="1"/>
  <c r="AF1397" i="1"/>
  <c r="AE1397" i="1"/>
  <c r="AB1397" i="1"/>
  <c r="AC1397" i="1" s="1"/>
  <c r="T1397" i="1"/>
  <c r="R1397" i="1"/>
  <c r="S1397" i="1" s="1"/>
  <c r="H1397" i="1"/>
  <c r="L1397" i="1" s="1"/>
  <c r="G1397" i="1"/>
  <c r="F1397" i="1"/>
  <c r="I1397" i="1" s="1"/>
  <c r="BB1396" i="1"/>
  <c r="AX1396" i="1"/>
  <c r="AW1396" i="1"/>
  <c r="AV1396" i="1"/>
  <c r="AN1396" i="1"/>
  <c r="AM1396" i="1"/>
  <c r="AG1396" i="1"/>
  <c r="AH1396" i="1" s="1"/>
  <c r="AF1396" i="1"/>
  <c r="AE1396" i="1"/>
  <c r="AC1396" i="1"/>
  <c r="AB1396" i="1"/>
  <c r="T1396" i="1"/>
  <c r="S1396" i="1"/>
  <c r="R1396" i="1"/>
  <c r="I1396" i="1"/>
  <c r="H1396" i="1"/>
  <c r="L1396" i="1" s="1"/>
  <c r="G1396" i="1"/>
  <c r="F1396" i="1"/>
  <c r="BB1395" i="1"/>
  <c r="AX1395" i="1"/>
  <c r="AW1395" i="1"/>
  <c r="AV1395" i="1"/>
  <c r="AN1395" i="1"/>
  <c r="AM1395" i="1"/>
  <c r="AG1395" i="1"/>
  <c r="AH1395" i="1" s="1"/>
  <c r="AF1395" i="1"/>
  <c r="AE1395" i="1"/>
  <c r="AC1395" i="1"/>
  <c r="AB1395" i="1"/>
  <c r="T1395" i="1"/>
  <c r="S1395" i="1"/>
  <c r="R1395" i="1"/>
  <c r="H1395" i="1"/>
  <c r="L1395" i="1" s="1"/>
  <c r="G1395" i="1"/>
  <c r="F1395" i="1"/>
  <c r="I1395" i="1" s="1"/>
  <c r="AX1394" i="1"/>
  <c r="AW1394" i="1"/>
  <c r="AV1394" i="1"/>
  <c r="AN1394" i="1"/>
  <c r="AM1394" i="1"/>
  <c r="AG1394" i="1"/>
  <c r="AF1394" i="1"/>
  <c r="AE1394" i="1"/>
  <c r="AB1394" i="1"/>
  <c r="T1394" i="1"/>
  <c r="R1394" i="1"/>
  <c r="H1394" i="1"/>
  <c r="L1394" i="1" s="1"/>
  <c r="G1394" i="1"/>
  <c r="F1394" i="1"/>
  <c r="I1394" i="1" s="1"/>
  <c r="AW1393" i="1"/>
  <c r="AV1393" i="1"/>
  <c r="AN1393" i="1"/>
  <c r="BB1393" i="1" s="1"/>
  <c r="AM1393" i="1"/>
  <c r="AF1393" i="1"/>
  <c r="AE1393" i="1"/>
  <c r="AB1393" i="1"/>
  <c r="AC1394" i="1" s="1"/>
  <c r="T1393" i="1"/>
  <c r="R1393" i="1"/>
  <c r="S1394" i="1" s="1"/>
  <c r="L1393" i="1"/>
  <c r="I1393" i="1"/>
  <c r="AW1392" i="1"/>
  <c r="AV1392" i="1"/>
  <c r="AO1392" i="1"/>
  <c r="AN1392" i="1"/>
  <c r="AM1392" i="1"/>
  <c r="AF1392" i="1"/>
  <c r="AE1392" i="1"/>
  <c r="AB1392" i="1"/>
  <c r="AC1392" i="1" s="1"/>
  <c r="T1392" i="1"/>
  <c r="S1392" i="1"/>
  <c r="R1392" i="1"/>
  <c r="AG1392" i="1" s="1"/>
  <c r="L1392" i="1"/>
  <c r="I1392" i="1"/>
  <c r="H1392" i="1"/>
  <c r="G1392" i="1"/>
  <c r="F1392" i="1"/>
  <c r="BB1392" i="1" s="1"/>
  <c r="AW1391" i="1"/>
  <c r="AV1391" i="1"/>
  <c r="AX1391" i="1" s="1"/>
  <c r="AN1391" i="1"/>
  <c r="AM1391" i="1"/>
  <c r="AG1391" i="1"/>
  <c r="AF1391" i="1"/>
  <c r="AE1391" i="1"/>
  <c r="AB1391" i="1"/>
  <c r="AC1391" i="1" s="1"/>
  <c r="T1391" i="1"/>
  <c r="R1391" i="1"/>
  <c r="I1391" i="1"/>
  <c r="H1391" i="1"/>
  <c r="L1391" i="1" s="1"/>
  <c r="G1391" i="1"/>
  <c r="F1391" i="1"/>
  <c r="BB1391" i="1" s="1"/>
  <c r="AW1390" i="1"/>
  <c r="AV1390" i="1"/>
  <c r="AX1390" i="1" s="1"/>
  <c r="AN1390" i="1"/>
  <c r="BB1390" i="1" s="1"/>
  <c r="AM1390" i="1"/>
  <c r="AF1390" i="1"/>
  <c r="AE1390" i="1"/>
  <c r="AC1390" i="1"/>
  <c r="AB1390" i="1"/>
  <c r="T1390" i="1"/>
  <c r="R1390" i="1"/>
  <c r="I1390" i="1"/>
  <c r="H1390" i="1"/>
  <c r="L1390" i="1" s="1"/>
  <c r="G1390" i="1"/>
  <c r="F1390" i="1"/>
  <c r="BB1389" i="1"/>
  <c r="AX1389" i="1"/>
  <c r="AW1389" i="1"/>
  <c r="AV1389" i="1"/>
  <c r="AN1389" i="1"/>
  <c r="AM1389" i="1"/>
  <c r="AF1389" i="1"/>
  <c r="AE1389" i="1"/>
  <c r="AB1389" i="1"/>
  <c r="AG1389" i="1" s="1"/>
  <c r="AH1389" i="1" s="1"/>
  <c r="T1389" i="1"/>
  <c r="R1389" i="1"/>
  <c r="L1389" i="1"/>
  <c r="I1389" i="1"/>
  <c r="H1389" i="1"/>
  <c r="G1389" i="1"/>
  <c r="F1389" i="1"/>
  <c r="AX1388" i="1"/>
  <c r="AW1388" i="1"/>
  <c r="AV1388" i="1"/>
  <c r="AN1388" i="1"/>
  <c r="BB1388" i="1" s="1"/>
  <c r="AM1388" i="1"/>
  <c r="AG1388" i="1"/>
  <c r="AF1388" i="1"/>
  <c r="AE1388" i="1"/>
  <c r="AB1388" i="1"/>
  <c r="T1388" i="1"/>
  <c r="R1388" i="1"/>
  <c r="S1389" i="1" s="1"/>
  <c r="I1388" i="1"/>
  <c r="H1388" i="1"/>
  <c r="L1388" i="1" s="1"/>
  <c r="G1388" i="1"/>
  <c r="F1388" i="1"/>
  <c r="AW1387" i="1"/>
  <c r="AV1387" i="1"/>
  <c r="AX1387" i="1" s="1"/>
  <c r="AN1387" i="1"/>
  <c r="BB1387" i="1" s="1"/>
  <c r="AM1387" i="1"/>
  <c r="AF1387" i="1"/>
  <c r="AE1387" i="1"/>
  <c r="AB1387" i="1"/>
  <c r="AC1387" i="1" s="1"/>
  <c r="T1387" i="1"/>
  <c r="R1387" i="1"/>
  <c r="I1387" i="1"/>
  <c r="H1387" i="1"/>
  <c r="L1387" i="1" s="1"/>
  <c r="G1387" i="1"/>
  <c r="F1387" i="1"/>
  <c r="AW1386" i="1"/>
  <c r="AV1386" i="1"/>
  <c r="AN1386" i="1"/>
  <c r="BB1386" i="1" s="1"/>
  <c r="AM1386" i="1"/>
  <c r="AO1386" i="1" s="1"/>
  <c r="AF1386" i="1"/>
  <c r="AE1386" i="1"/>
  <c r="AB1386" i="1"/>
  <c r="AC1386" i="1" s="1"/>
  <c r="T1386" i="1"/>
  <c r="S1386" i="1"/>
  <c r="R1386" i="1"/>
  <c r="L1386" i="1"/>
  <c r="I1386" i="1"/>
  <c r="H1386" i="1"/>
  <c r="G1386" i="1"/>
  <c r="F1386" i="1"/>
  <c r="AX1385" i="1"/>
  <c r="AW1385" i="1"/>
  <c r="AV1385" i="1"/>
  <c r="AN1385" i="1"/>
  <c r="BB1385" i="1" s="1"/>
  <c r="AM1385" i="1"/>
  <c r="AO1385" i="1" s="1"/>
  <c r="AF1385" i="1"/>
  <c r="AE1385" i="1"/>
  <c r="AB1385" i="1"/>
  <c r="AC1385" i="1" s="1"/>
  <c r="T1385" i="1"/>
  <c r="R1385" i="1"/>
  <c r="I1385" i="1"/>
  <c r="H1385" i="1"/>
  <c r="L1385" i="1" s="1"/>
  <c r="G1385" i="1"/>
  <c r="F1385" i="1"/>
  <c r="BB1384" i="1"/>
  <c r="AW1384" i="1"/>
  <c r="AV1384" i="1"/>
  <c r="AN1384" i="1"/>
  <c r="AM1384" i="1"/>
  <c r="AO1384" i="1" s="1"/>
  <c r="AF1384" i="1"/>
  <c r="AE1384" i="1"/>
  <c r="AB1384" i="1"/>
  <c r="AC1384" i="1" s="1"/>
  <c r="T1384" i="1"/>
  <c r="S1384" i="1"/>
  <c r="R1384" i="1"/>
  <c r="AG1384" i="1" s="1"/>
  <c r="L1384" i="1"/>
  <c r="H1384" i="1"/>
  <c r="G1384" i="1"/>
  <c r="F1384" i="1"/>
  <c r="I1384" i="1" s="1"/>
  <c r="AX1383" i="1"/>
  <c r="AW1383" i="1"/>
  <c r="AV1383" i="1"/>
  <c r="AN1383" i="1"/>
  <c r="BB1383" i="1" s="1"/>
  <c r="AM1383" i="1"/>
  <c r="AO1383" i="1" s="1"/>
  <c r="AF1383" i="1"/>
  <c r="AE1383" i="1"/>
  <c r="AB1383" i="1"/>
  <c r="AC1383" i="1" s="1"/>
  <c r="T1383" i="1"/>
  <c r="R1383" i="1"/>
  <c r="H1383" i="1"/>
  <c r="G1383" i="1"/>
  <c r="L1383" i="1" s="1"/>
  <c r="F1383" i="1"/>
  <c r="I1383" i="1" s="1"/>
  <c r="BB1382" i="1"/>
  <c r="AX1382" i="1"/>
  <c r="AW1382" i="1"/>
  <c r="AV1382" i="1"/>
  <c r="AN1382" i="1"/>
  <c r="AM1382" i="1"/>
  <c r="AO1382" i="1" s="1"/>
  <c r="AF1382" i="1"/>
  <c r="AE1382" i="1"/>
  <c r="AB1382" i="1"/>
  <c r="T1382" i="1"/>
  <c r="R1382" i="1"/>
  <c r="H1382" i="1"/>
  <c r="L1382" i="1" s="1"/>
  <c r="G1382" i="1"/>
  <c r="F1382" i="1"/>
  <c r="I1382" i="1" s="1"/>
  <c r="BB1381" i="1"/>
  <c r="AX1381" i="1"/>
  <c r="AW1381" i="1"/>
  <c r="AV1381" i="1"/>
  <c r="AN1381" i="1"/>
  <c r="AM1381" i="1"/>
  <c r="AF1381" i="1"/>
  <c r="AE1381" i="1"/>
  <c r="AB1381" i="1"/>
  <c r="AC1381" i="1" s="1"/>
  <c r="T1381" i="1"/>
  <c r="R1381" i="1"/>
  <c r="H1381" i="1"/>
  <c r="G1381" i="1"/>
  <c r="F1381" i="1"/>
  <c r="I1381" i="1" s="1"/>
  <c r="BB1380" i="1"/>
  <c r="AX1380" i="1"/>
  <c r="AW1380" i="1"/>
  <c r="AV1380" i="1"/>
  <c r="AN1380" i="1"/>
  <c r="AM1380" i="1"/>
  <c r="AG1380" i="1"/>
  <c r="AF1380" i="1"/>
  <c r="AE1380" i="1"/>
  <c r="AB1380" i="1"/>
  <c r="AC1380" i="1" s="1"/>
  <c r="T1380" i="1"/>
  <c r="S1380" i="1"/>
  <c r="R1380" i="1"/>
  <c r="H1380" i="1"/>
  <c r="L1380" i="1" s="1"/>
  <c r="G1380" i="1"/>
  <c r="F1380" i="1"/>
  <c r="I1380" i="1" s="1"/>
  <c r="AX1379" i="1"/>
  <c r="AW1379" i="1"/>
  <c r="AV1379" i="1"/>
  <c r="AN1379" i="1"/>
  <c r="AM1379" i="1"/>
  <c r="AF1379" i="1"/>
  <c r="AE1379" i="1"/>
  <c r="AB1379" i="1"/>
  <c r="AG1379" i="1" s="1"/>
  <c r="T1379" i="1"/>
  <c r="R1379" i="1"/>
  <c r="I1379" i="1"/>
  <c r="H1379" i="1"/>
  <c r="G1379" i="1"/>
  <c r="F1379" i="1"/>
  <c r="BB1379" i="1" s="1"/>
  <c r="AX1378" i="1"/>
  <c r="AW1378" i="1"/>
  <c r="AV1378" i="1"/>
  <c r="AO1378" i="1"/>
  <c r="AN1378" i="1"/>
  <c r="AM1378" i="1"/>
  <c r="AF1378" i="1"/>
  <c r="AE1378" i="1"/>
  <c r="AB1378" i="1"/>
  <c r="AC1378" i="1" s="1"/>
  <c r="T1378" i="1"/>
  <c r="R1378" i="1"/>
  <c r="H1378" i="1"/>
  <c r="L1378" i="1" s="1"/>
  <c r="G1378" i="1"/>
  <c r="F1378" i="1"/>
  <c r="BB1378" i="1" s="1"/>
  <c r="BB1377" i="1"/>
  <c r="AX1377" i="1"/>
  <c r="AW1377" i="1"/>
  <c r="AV1377" i="1"/>
  <c r="AN1377" i="1"/>
  <c r="AM1377" i="1"/>
  <c r="AG1377" i="1"/>
  <c r="AF1377" i="1"/>
  <c r="AE1377" i="1"/>
  <c r="AC1377" i="1"/>
  <c r="AB1377" i="1"/>
  <c r="T1377" i="1"/>
  <c r="S1377" i="1"/>
  <c r="R1377" i="1"/>
  <c r="L1377" i="1"/>
  <c r="H1377" i="1"/>
  <c r="G1377" i="1"/>
  <c r="F1377" i="1"/>
  <c r="I1377" i="1" s="1"/>
  <c r="AX1376" i="1"/>
  <c r="AW1376" i="1"/>
  <c r="AV1376" i="1"/>
  <c r="AN1376" i="1"/>
  <c r="AM1376" i="1"/>
  <c r="AO1377" i="1" s="1"/>
  <c r="AG1376" i="1"/>
  <c r="AF1376" i="1"/>
  <c r="AE1376" i="1"/>
  <c r="AB1376" i="1"/>
  <c r="T1376" i="1"/>
  <c r="R1376" i="1"/>
  <c r="S1376" i="1" s="1"/>
  <c r="H1376" i="1"/>
  <c r="G1376" i="1"/>
  <c r="L1376" i="1" s="1"/>
  <c r="F1376" i="1"/>
  <c r="I1376" i="1" s="1"/>
  <c r="BB1375" i="1"/>
  <c r="AW1375" i="1"/>
  <c r="AV1375" i="1"/>
  <c r="AX1375" i="1" s="1"/>
  <c r="AO1375" i="1"/>
  <c r="AN1375" i="1"/>
  <c r="AM1375" i="1"/>
  <c r="AF1375" i="1"/>
  <c r="AE1375" i="1"/>
  <c r="AB1375" i="1"/>
  <c r="T1375" i="1"/>
  <c r="S1375" i="1"/>
  <c r="R1375" i="1"/>
  <c r="AG1375" i="1" s="1"/>
  <c r="H1375" i="1"/>
  <c r="L1375" i="1" s="1"/>
  <c r="G1375" i="1"/>
  <c r="F1375" i="1"/>
  <c r="I1375" i="1" s="1"/>
  <c r="BB1374" i="1"/>
  <c r="AW1374" i="1"/>
  <c r="AV1374" i="1"/>
  <c r="AX1374" i="1" s="1"/>
  <c r="AN1374" i="1"/>
  <c r="AM1374" i="1"/>
  <c r="AF1374" i="1"/>
  <c r="AE1374" i="1"/>
  <c r="AB1374" i="1"/>
  <c r="AC1374" i="1" s="1"/>
  <c r="T1374" i="1"/>
  <c r="R1374" i="1"/>
  <c r="L1374" i="1"/>
  <c r="H1374" i="1"/>
  <c r="G1374" i="1"/>
  <c r="F1374" i="1"/>
  <c r="I1374" i="1" s="1"/>
  <c r="BB1373" i="1"/>
  <c r="AX1373" i="1"/>
  <c r="AW1373" i="1"/>
  <c r="AV1373" i="1"/>
  <c r="AN1373" i="1"/>
  <c r="AM1373" i="1"/>
  <c r="AO1374" i="1" s="1"/>
  <c r="AG1373" i="1"/>
  <c r="AF1373" i="1"/>
  <c r="AE1373" i="1"/>
  <c r="AB1373" i="1"/>
  <c r="T1373" i="1"/>
  <c r="R1373" i="1"/>
  <c r="S1374" i="1" s="1"/>
  <c r="I1373" i="1"/>
  <c r="H1373" i="1"/>
  <c r="L1373" i="1" s="1"/>
  <c r="G1373" i="1"/>
  <c r="F1373" i="1"/>
  <c r="BB1372" i="1"/>
  <c r="AX1372" i="1"/>
  <c r="AW1372" i="1"/>
  <c r="AV1372" i="1"/>
  <c r="AN1372" i="1"/>
  <c r="AM1372" i="1"/>
  <c r="AO1372" i="1" s="1"/>
  <c r="AF1372" i="1"/>
  <c r="AE1372" i="1"/>
  <c r="AB1372" i="1"/>
  <c r="AC1373" i="1" s="1"/>
  <c r="T1372" i="1"/>
  <c r="R1372" i="1"/>
  <c r="H1372" i="1"/>
  <c r="L1372" i="1" s="1"/>
  <c r="G1372" i="1"/>
  <c r="F1372" i="1"/>
  <c r="I1372" i="1" s="1"/>
  <c r="BB1371" i="1"/>
  <c r="AW1371" i="1"/>
  <c r="AV1371" i="1"/>
  <c r="AX1371" i="1" s="1"/>
  <c r="AN1371" i="1"/>
  <c r="AM1371" i="1"/>
  <c r="AF1371" i="1"/>
  <c r="AE1371" i="1"/>
  <c r="AB1371" i="1"/>
  <c r="AC1371" i="1" s="1"/>
  <c r="T1371" i="1"/>
  <c r="R1371" i="1"/>
  <c r="L1371" i="1"/>
  <c r="I1371" i="1"/>
  <c r="H1371" i="1"/>
  <c r="G1371" i="1"/>
  <c r="F1371" i="1"/>
  <c r="AW1370" i="1"/>
  <c r="AV1370" i="1"/>
  <c r="AN1370" i="1"/>
  <c r="BB1370" i="1" s="1"/>
  <c r="AM1370" i="1"/>
  <c r="AF1370" i="1"/>
  <c r="AE1370" i="1"/>
  <c r="AB1370" i="1"/>
  <c r="AC1370" i="1" s="1"/>
  <c r="T1370" i="1"/>
  <c r="R1370" i="1"/>
  <c r="L1370" i="1"/>
  <c r="I1370" i="1"/>
  <c r="H1370" i="1"/>
  <c r="G1370" i="1"/>
  <c r="F1370" i="1"/>
  <c r="AW1369" i="1"/>
  <c r="AV1369" i="1"/>
  <c r="AX1370" i="1" s="1"/>
  <c r="AN1369" i="1"/>
  <c r="BB1369" i="1" s="1"/>
  <c r="AM1369" i="1"/>
  <c r="AF1369" i="1"/>
  <c r="AE1369" i="1"/>
  <c r="AB1369" i="1"/>
  <c r="AC1369" i="1" s="1"/>
  <c r="T1369" i="1"/>
  <c r="R1369" i="1"/>
  <c r="L1369" i="1"/>
  <c r="I1369" i="1"/>
  <c r="H1369" i="1"/>
  <c r="G1369" i="1"/>
  <c r="F1369" i="1"/>
  <c r="AW1368" i="1"/>
  <c r="AV1368" i="1"/>
  <c r="AX1368" i="1" s="1"/>
  <c r="AN1368" i="1"/>
  <c r="BB1368" i="1" s="1"/>
  <c r="AM1368" i="1"/>
  <c r="AF1368" i="1"/>
  <c r="AE1368" i="1"/>
  <c r="AB1368" i="1"/>
  <c r="AC1368" i="1" s="1"/>
  <c r="T1368" i="1"/>
  <c r="R1368" i="1"/>
  <c r="AG1368" i="1" s="1"/>
  <c r="L1368" i="1"/>
  <c r="I1368" i="1"/>
  <c r="H1368" i="1"/>
  <c r="G1368" i="1"/>
  <c r="F1368" i="1"/>
  <c r="AW1367" i="1"/>
  <c r="AV1367" i="1"/>
  <c r="AX1367" i="1" s="1"/>
  <c r="AN1367" i="1"/>
  <c r="BB1367" i="1" s="1"/>
  <c r="AM1367" i="1"/>
  <c r="AF1367" i="1"/>
  <c r="AE1367" i="1"/>
  <c r="AB1367" i="1"/>
  <c r="AC1367" i="1" s="1"/>
  <c r="T1367" i="1"/>
  <c r="R1367" i="1"/>
  <c r="L1367" i="1"/>
  <c r="H1367" i="1"/>
  <c r="G1367" i="1"/>
  <c r="F1367" i="1"/>
  <c r="I1367" i="1" s="1"/>
  <c r="AW1366" i="1"/>
  <c r="AV1366" i="1"/>
  <c r="AO1366" i="1"/>
  <c r="AN1366" i="1"/>
  <c r="BB1366" i="1" s="1"/>
  <c r="AM1366" i="1"/>
  <c r="AG1366" i="1"/>
  <c r="AH1366" i="1" s="1"/>
  <c r="AF1366" i="1"/>
  <c r="AE1366" i="1"/>
  <c r="AC1366" i="1"/>
  <c r="AB1366" i="1"/>
  <c r="T1366" i="1"/>
  <c r="R1366" i="1"/>
  <c r="S1366" i="1" s="1"/>
  <c r="H1366" i="1"/>
  <c r="L1366" i="1" s="1"/>
  <c r="G1366" i="1"/>
  <c r="F1366" i="1"/>
  <c r="I1366" i="1" s="1"/>
  <c r="AW1365" i="1"/>
  <c r="AV1365" i="1"/>
  <c r="AN1365" i="1"/>
  <c r="BB1365" i="1" s="1"/>
  <c r="AM1365" i="1"/>
  <c r="AG1365" i="1"/>
  <c r="AH1365" i="1" s="1"/>
  <c r="AF1365" i="1"/>
  <c r="AE1365" i="1"/>
  <c r="AB1365" i="1"/>
  <c r="T1365" i="1"/>
  <c r="S1365" i="1"/>
  <c r="R1365" i="1"/>
  <c r="I1365" i="1"/>
  <c r="H1365" i="1"/>
  <c r="G1365" i="1"/>
  <c r="L1365" i="1" s="1"/>
  <c r="F1365" i="1"/>
  <c r="AW1364" i="1"/>
  <c r="AV1364" i="1"/>
  <c r="AX1364" i="1" s="1"/>
  <c r="AO1364" i="1"/>
  <c r="AN1364" i="1"/>
  <c r="BB1364" i="1" s="1"/>
  <c r="AM1364" i="1"/>
  <c r="AO1365" i="1" s="1"/>
  <c r="AG1364" i="1"/>
  <c r="AF1364" i="1"/>
  <c r="AE1364" i="1"/>
  <c r="AC1364" i="1"/>
  <c r="AB1364" i="1"/>
  <c r="AC1365" i="1" s="1"/>
  <c r="T1364" i="1"/>
  <c r="S1364" i="1"/>
  <c r="R1364" i="1"/>
  <c r="H1364" i="1"/>
  <c r="L1364" i="1" s="1"/>
  <c r="G1364" i="1"/>
  <c r="F1364" i="1"/>
  <c r="I1364" i="1" s="1"/>
  <c r="AX1363" i="1"/>
  <c r="AW1363" i="1"/>
  <c r="AV1363" i="1"/>
  <c r="AN1363" i="1"/>
  <c r="BB1363" i="1" s="1"/>
  <c r="AM1363" i="1"/>
  <c r="AG1363" i="1"/>
  <c r="AF1363" i="1"/>
  <c r="AE1363" i="1"/>
  <c r="AB1363" i="1"/>
  <c r="T1363" i="1"/>
  <c r="R1363" i="1"/>
  <c r="S1363" i="1" s="1"/>
  <c r="H1363" i="1"/>
  <c r="L1363" i="1" s="1"/>
  <c r="G1363" i="1"/>
  <c r="F1363" i="1"/>
  <c r="I1363" i="1" s="1"/>
  <c r="AW1362" i="1"/>
  <c r="AV1362" i="1"/>
  <c r="AX1362" i="1" s="1"/>
  <c r="AN1362" i="1"/>
  <c r="BB1362" i="1" s="1"/>
  <c r="AM1362" i="1"/>
  <c r="AF1362" i="1"/>
  <c r="AE1362" i="1"/>
  <c r="AB1362" i="1"/>
  <c r="AG1362" i="1" s="1"/>
  <c r="AH1362" i="1" s="1"/>
  <c r="T1362" i="1"/>
  <c r="R1362" i="1"/>
  <c r="S1362" i="1" s="1"/>
  <c r="H1362" i="1"/>
  <c r="L1362" i="1" s="1"/>
  <c r="G1362" i="1"/>
  <c r="F1362" i="1"/>
  <c r="I1362" i="1" s="1"/>
  <c r="AW1361" i="1"/>
  <c r="AV1361" i="1"/>
  <c r="AX1361" i="1" s="1"/>
  <c r="AO1361" i="1"/>
  <c r="AN1361" i="1"/>
  <c r="BB1361" i="1" s="1"/>
  <c r="AM1361" i="1"/>
  <c r="AG1361" i="1"/>
  <c r="AH1361" i="1" s="1"/>
  <c r="AF1361" i="1"/>
  <c r="AE1361" i="1"/>
  <c r="AC1361" i="1"/>
  <c r="AB1361" i="1"/>
  <c r="T1361" i="1"/>
  <c r="R1361" i="1"/>
  <c r="I1361" i="1"/>
  <c r="H1361" i="1"/>
  <c r="L1361" i="1" s="1"/>
  <c r="G1361" i="1"/>
  <c r="F1361" i="1"/>
  <c r="AW1360" i="1"/>
  <c r="AV1360" i="1"/>
  <c r="AN1360" i="1"/>
  <c r="AM1360" i="1"/>
  <c r="AG1360" i="1"/>
  <c r="AF1360" i="1"/>
  <c r="AE1360" i="1"/>
  <c r="AB1360" i="1"/>
  <c r="AC1360" i="1" s="1"/>
  <c r="T1360" i="1"/>
  <c r="R1360" i="1"/>
  <c r="S1361" i="1" s="1"/>
  <c r="L1360" i="1"/>
  <c r="H1360" i="1"/>
  <c r="G1360" i="1"/>
  <c r="F1360" i="1"/>
  <c r="AW1359" i="1"/>
  <c r="AV1359" i="1"/>
  <c r="AX1359" i="1" s="1"/>
  <c r="AN1359" i="1"/>
  <c r="AM1359" i="1"/>
  <c r="AG1359" i="1"/>
  <c r="AF1359" i="1"/>
  <c r="AE1359" i="1"/>
  <c r="AB1359" i="1"/>
  <c r="AC1359" i="1" s="1"/>
  <c r="T1359" i="1"/>
  <c r="R1359" i="1"/>
  <c r="H1359" i="1"/>
  <c r="G1359" i="1"/>
  <c r="F1359" i="1"/>
  <c r="AX1358" i="1"/>
  <c r="AW1358" i="1"/>
  <c r="AV1358" i="1"/>
  <c r="AO1358" i="1"/>
  <c r="AN1358" i="1"/>
  <c r="AM1358" i="1"/>
  <c r="AF1358" i="1"/>
  <c r="AE1358" i="1"/>
  <c r="AB1358" i="1"/>
  <c r="T1358" i="1"/>
  <c r="R1358" i="1"/>
  <c r="H1358" i="1"/>
  <c r="L1358" i="1" s="1"/>
  <c r="G1358" i="1"/>
  <c r="F1358" i="1"/>
  <c r="I1358" i="1" s="1"/>
  <c r="BB1357" i="1"/>
  <c r="AX1357" i="1"/>
  <c r="AW1357" i="1"/>
  <c r="AV1357" i="1"/>
  <c r="AO1357" i="1"/>
  <c r="AN1357" i="1"/>
  <c r="AM1357" i="1"/>
  <c r="AF1357" i="1"/>
  <c r="AE1357" i="1"/>
  <c r="AB1357" i="1"/>
  <c r="AC1358" i="1" s="1"/>
  <c r="T1357" i="1"/>
  <c r="R1357" i="1"/>
  <c r="AG1357" i="1" s="1"/>
  <c r="L1357" i="1"/>
  <c r="I1357" i="1"/>
  <c r="H1357" i="1"/>
  <c r="G1357" i="1"/>
  <c r="F1357" i="1"/>
  <c r="AW1356" i="1"/>
  <c r="AV1356" i="1"/>
  <c r="AX1356" i="1" s="1"/>
  <c r="AN1356" i="1"/>
  <c r="AM1356" i="1"/>
  <c r="AO1356" i="1" s="1"/>
  <c r="AF1356" i="1"/>
  <c r="AE1356" i="1"/>
  <c r="AB1356" i="1"/>
  <c r="T1356" i="1"/>
  <c r="R1356" i="1"/>
  <c r="H1356" i="1"/>
  <c r="L1356" i="1" s="1"/>
  <c r="G1356" i="1"/>
  <c r="F1356" i="1"/>
  <c r="I1356" i="1" s="1"/>
  <c r="BB1355" i="1"/>
  <c r="AX1355" i="1"/>
  <c r="AW1355" i="1"/>
  <c r="AV1355" i="1"/>
  <c r="AO1355" i="1"/>
  <c r="AN1355" i="1"/>
  <c r="AM1355" i="1"/>
  <c r="AF1355" i="1"/>
  <c r="AE1355" i="1"/>
  <c r="AB1355" i="1"/>
  <c r="T1355" i="1"/>
  <c r="R1355" i="1"/>
  <c r="L1355" i="1"/>
  <c r="H1355" i="1"/>
  <c r="G1355" i="1"/>
  <c r="F1355" i="1"/>
  <c r="I1355" i="1" s="1"/>
  <c r="BB1354" i="1"/>
  <c r="AW1354" i="1"/>
  <c r="AV1354" i="1"/>
  <c r="AX1354" i="1" s="1"/>
  <c r="AO1354" i="1"/>
  <c r="AN1354" i="1"/>
  <c r="AM1354" i="1"/>
  <c r="AF1354" i="1"/>
  <c r="AE1354" i="1"/>
  <c r="AB1354" i="1"/>
  <c r="T1354" i="1"/>
  <c r="R1354" i="1"/>
  <c r="AG1354" i="1" s="1"/>
  <c r="I1354" i="1"/>
  <c r="H1354" i="1"/>
  <c r="L1354" i="1" s="1"/>
  <c r="G1354" i="1"/>
  <c r="F1354" i="1"/>
  <c r="BB1353" i="1"/>
  <c r="AX1353" i="1"/>
  <c r="AW1353" i="1"/>
  <c r="AV1353" i="1"/>
  <c r="AN1353" i="1"/>
  <c r="AM1353" i="1"/>
  <c r="AO1353" i="1" s="1"/>
  <c r="AF1353" i="1"/>
  <c r="AE1353" i="1"/>
  <c r="AB1353" i="1"/>
  <c r="T1353" i="1"/>
  <c r="R1353" i="1"/>
  <c r="H1353" i="1"/>
  <c r="L1353" i="1" s="1"/>
  <c r="G1353" i="1"/>
  <c r="F1353" i="1"/>
  <c r="I1353" i="1" s="1"/>
  <c r="BB1352" i="1"/>
  <c r="AW1352" i="1"/>
  <c r="AV1352" i="1"/>
  <c r="AX1352" i="1" s="1"/>
  <c r="AN1352" i="1"/>
  <c r="AM1352" i="1"/>
  <c r="AF1352" i="1"/>
  <c r="AE1352" i="1"/>
  <c r="AC1352" i="1"/>
  <c r="AB1352" i="1"/>
  <c r="T1352" i="1"/>
  <c r="S1352" i="1"/>
  <c r="R1352" i="1"/>
  <c r="AG1352" i="1" s="1"/>
  <c r="AH1352" i="1" s="1"/>
  <c r="I1352" i="1"/>
  <c r="H1352" i="1"/>
  <c r="L1352" i="1" s="1"/>
  <c r="G1352" i="1"/>
  <c r="F1352" i="1"/>
  <c r="AX1351" i="1"/>
  <c r="AW1351" i="1"/>
  <c r="AV1351" i="1"/>
  <c r="AN1351" i="1"/>
  <c r="AM1351" i="1"/>
  <c r="AO1352" i="1" s="1"/>
  <c r="AF1351" i="1"/>
  <c r="AE1351" i="1"/>
  <c r="AC1351" i="1"/>
  <c r="AB1351" i="1"/>
  <c r="T1351" i="1"/>
  <c r="S1351" i="1"/>
  <c r="R1351" i="1"/>
  <c r="AG1351" i="1" s="1"/>
  <c r="I1351" i="1"/>
  <c r="H1351" i="1"/>
  <c r="G1351" i="1"/>
  <c r="L1351" i="1" s="1"/>
  <c r="F1351" i="1"/>
  <c r="BB1351" i="1" s="1"/>
  <c r="AX1350" i="1"/>
  <c r="AW1350" i="1"/>
  <c r="AV1350" i="1"/>
  <c r="AN1350" i="1"/>
  <c r="AM1350" i="1"/>
  <c r="AO1350" i="1" s="1"/>
  <c r="AF1350" i="1"/>
  <c r="AE1350" i="1"/>
  <c r="AB1350" i="1"/>
  <c r="AC1350" i="1" s="1"/>
  <c r="T1350" i="1"/>
  <c r="S1350" i="1"/>
  <c r="R1350" i="1"/>
  <c r="L1350" i="1"/>
  <c r="I1350" i="1"/>
  <c r="H1350" i="1"/>
  <c r="G1350" i="1"/>
  <c r="F1350" i="1"/>
  <c r="BB1350" i="1" s="1"/>
  <c r="AW1349" i="1"/>
  <c r="AV1349" i="1"/>
  <c r="AX1349" i="1" s="1"/>
  <c r="AN1349" i="1"/>
  <c r="AM1349" i="1"/>
  <c r="AG1349" i="1"/>
  <c r="AF1349" i="1"/>
  <c r="AE1349" i="1"/>
  <c r="AB1349" i="1"/>
  <c r="T1349" i="1"/>
  <c r="R1349" i="1"/>
  <c r="S1349" i="1" s="1"/>
  <c r="I1349" i="1"/>
  <c r="H1349" i="1"/>
  <c r="L1349" i="1" s="1"/>
  <c r="G1349" i="1"/>
  <c r="F1349" i="1"/>
  <c r="BB1349" i="1" s="1"/>
  <c r="AW1348" i="1"/>
  <c r="AV1348" i="1"/>
  <c r="AN1348" i="1"/>
  <c r="BB1348" i="1" s="1"/>
  <c r="AM1348" i="1"/>
  <c r="AF1348" i="1"/>
  <c r="AE1348" i="1"/>
  <c r="AC1348" i="1"/>
  <c r="AB1348" i="1"/>
  <c r="T1348" i="1"/>
  <c r="R1348" i="1"/>
  <c r="I1348" i="1"/>
  <c r="H1348" i="1"/>
  <c r="G1348" i="1"/>
  <c r="L1348" i="1" s="1"/>
  <c r="F1348" i="1"/>
  <c r="AW1347" i="1"/>
  <c r="AV1347" i="1"/>
  <c r="AX1348" i="1" s="1"/>
  <c r="AO1347" i="1"/>
  <c r="AN1347" i="1"/>
  <c r="BB1347" i="1" s="1"/>
  <c r="AM1347" i="1"/>
  <c r="AF1347" i="1"/>
  <c r="AE1347" i="1"/>
  <c r="AB1347" i="1"/>
  <c r="AC1347" i="1" s="1"/>
  <c r="T1347" i="1"/>
  <c r="S1347" i="1"/>
  <c r="R1347" i="1"/>
  <c r="AG1347" i="1" s="1"/>
  <c r="L1347" i="1"/>
  <c r="I1347" i="1"/>
  <c r="H1347" i="1"/>
  <c r="G1347" i="1"/>
  <c r="F1347" i="1"/>
  <c r="AW1346" i="1"/>
  <c r="AV1346" i="1"/>
  <c r="AX1346" i="1" s="1"/>
  <c r="AN1346" i="1"/>
  <c r="BB1346" i="1" s="1"/>
  <c r="AM1346" i="1"/>
  <c r="AF1346" i="1"/>
  <c r="AE1346" i="1"/>
  <c r="AB1346" i="1"/>
  <c r="AC1346" i="1" s="1"/>
  <c r="T1346" i="1"/>
  <c r="R1346" i="1"/>
  <c r="L1346" i="1"/>
  <c r="I1346" i="1"/>
  <c r="H1346" i="1"/>
  <c r="G1346" i="1"/>
  <c r="F1346" i="1"/>
  <c r="AV1345" i="1"/>
  <c r="AM1345" i="1"/>
  <c r="AG1345" i="1"/>
  <c r="AF1345" i="1"/>
  <c r="AE1345" i="1"/>
  <c r="AB1345" i="1"/>
  <c r="T1345" i="1"/>
  <c r="R1345" i="1"/>
  <c r="H1345" i="1"/>
  <c r="L1345" i="1" s="1"/>
  <c r="G1345" i="1"/>
  <c r="F1345" i="1"/>
  <c r="AW1344" i="1"/>
  <c r="AV1344" i="1"/>
  <c r="AN1344" i="1"/>
  <c r="BB1344" i="1" s="1"/>
  <c r="AM1344" i="1"/>
  <c r="AG1344" i="1"/>
  <c r="AF1344" i="1"/>
  <c r="AE1344" i="1"/>
  <c r="AB1344" i="1"/>
  <c r="AC1345" i="1" s="1"/>
  <c r="T1344" i="1"/>
  <c r="R1344" i="1"/>
  <c r="S1344" i="1" s="1"/>
  <c r="I1344" i="1"/>
  <c r="H1344" i="1"/>
  <c r="L1344" i="1" s="1"/>
  <c r="G1344" i="1"/>
  <c r="F1344" i="1"/>
  <c r="AW1343" i="1"/>
  <c r="AV1343" i="1"/>
  <c r="AX1344" i="1" s="1"/>
  <c r="AN1343" i="1"/>
  <c r="BB1343" i="1" s="1"/>
  <c r="AM1343" i="1"/>
  <c r="AF1343" i="1"/>
  <c r="AE1343" i="1"/>
  <c r="AB1343" i="1"/>
  <c r="AC1343" i="1" s="1"/>
  <c r="T1343" i="1"/>
  <c r="S1343" i="1"/>
  <c r="R1343" i="1"/>
  <c r="L1343" i="1"/>
  <c r="I1343" i="1"/>
  <c r="H1343" i="1"/>
  <c r="G1343" i="1"/>
  <c r="F1343" i="1"/>
  <c r="AW1342" i="1"/>
  <c r="AV1342" i="1"/>
  <c r="AN1342" i="1"/>
  <c r="BB1342" i="1" s="1"/>
  <c r="AM1342" i="1"/>
  <c r="AO1343" i="1" s="1"/>
  <c r="AF1342" i="1"/>
  <c r="AE1342" i="1"/>
  <c r="AC1342" i="1"/>
  <c r="AB1342" i="1"/>
  <c r="T1342" i="1"/>
  <c r="S1342" i="1"/>
  <c r="R1342" i="1"/>
  <c r="AG1342" i="1" s="1"/>
  <c r="AH1342" i="1" s="1"/>
  <c r="L1342" i="1"/>
  <c r="I1342" i="1"/>
  <c r="H1342" i="1"/>
  <c r="G1342" i="1"/>
  <c r="F1342" i="1"/>
  <c r="AW1341" i="1"/>
  <c r="AV1341" i="1"/>
  <c r="AX1341" i="1" s="1"/>
  <c r="AN1341" i="1"/>
  <c r="BB1341" i="1" s="1"/>
  <c r="AM1341" i="1"/>
  <c r="AF1341" i="1"/>
  <c r="AE1341" i="1"/>
  <c r="AB1341" i="1"/>
  <c r="T1341" i="1"/>
  <c r="R1341" i="1"/>
  <c r="AG1341" i="1" s="1"/>
  <c r="L1341" i="1"/>
  <c r="I1341" i="1"/>
  <c r="BB1340" i="1"/>
  <c r="AX1340" i="1"/>
  <c r="AW1340" i="1"/>
  <c r="AV1340" i="1"/>
  <c r="AN1340" i="1"/>
  <c r="AM1340" i="1"/>
  <c r="AF1340" i="1"/>
  <c r="AE1340" i="1"/>
  <c r="AB1340" i="1"/>
  <c r="T1340" i="1"/>
  <c r="R1340" i="1"/>
  <c r="H1340" i="1"/>
  <c r="L1340" i="1" s="1"/>
  <c r="G1340" i="1"/>
  <c r="F1340" i="1"/>
  <c r="I1340" i="1" s="1"/>
  <c r="BB1339" i="1"/>
  <c r="AW1339" i="1"/>
  <c r="AV1339" i="1"/>
  <c r="AX1339" i="1" s="1"/>
  <c r="AN1339" i="1"/>
  <c r="AM1339" i="1"/>
  <c r="AF1339" i="1"/>
  <c r="AE1339" i="1"/>
  <c r="AB1339" i="1"/>
  <c r="AC1339" i="1" s="1"/>
  <c r="T1339" i="1"/>
  <c r="R1339" i="1"/>
  <c r="S1339" i="1" s="1"/>
  <c r="I1339" i="1"/>
  <c r="H1339" i="1"/>
  <c r="L1339" i="1" s="1"/>
  <c r="G1339" i="1"/>
  <c r="F1339" i="1"/>
  <c r="AW1338" i="1"/>
  <c r="AV1338" i="1"/>
  <c r="AN1338" i="1"/>
  <c r="BB1338" i="1" s="1"/>
  <c r="AM1338" i="1"/>
  <c r="AF1338" i="1"/>
  <c r="AE1338" i="1"/>
  <c r="AB1338" i="1"/>
  <c r="AC1338" i="1" s="1"/>
  <c r="T1338" i="1"/>
  <c r="R1338" i="1"/>
  <c r="I1338" i="1"/>
  <c r="H1338" i="1"/>
  <c r="L1338" i="1" s="1"/>
  <c r="G1338" i="1"/>
  <c r="F1338" i="1"/>
  <c r="AW1337" i="1"/>
  <c r="AV1337" i="1"/>
  <c r="AX1338" i="1" s="1"/>
  <c r="AN1337" i="1"/>
  <c r="BB1337" i="1" s="1"/>
  <c r="AM1337" i="1"/>
  <c r="AG1337" i="1"/>
  <c r="AH1337" i="1" s="1"/>
  <c r="AF1337" i="1"/>
  <c r="AE1337" i="1"/>
  <c r="AB1337" i="1"/>
  <c r="T1337" i="1"/>
  <c r="S1337" i="1"/>
  <c r="R1337" i="1"/>
  <c r="L1337" i="1"/>
  <c r="I1337" i="1"/>
  <c r="H1337" i="1"/>
  <c r="G1337" i="1"/>
  <c r="F1337" i="1"/>
  <c r="AW1336" i="1"/>
  <c r="AV1336" i="1"/>
  <c r="AX1336" i="1" s="1"/>
  <c r="AN1336" i="1"/>
  <c r="BB1336" i="1" s="1"/>
  <c r="AM1336" i="1"/>
  <c r="AG1336" i="1"/>
  <c r="AF1336" i="1"/>
  <c r="AE1336" i="1"/>
  <c r="AC1336" i="1"/>
  <c r="AB1336" i="1"/>
  <c r="AC1337" i="1" s="1"/>
  <c r="T1336" i="1"/>
  <c r="R1336" i="1"/>
  <c r="L1336" i="1"/>
  <c r="I1336" i="1"/>
  <c r="H1336" i="1"/>
  <c r="G1336" i="1"/>
  <c r="F1336" i="1"/>
  <c r="AW1335" i="1"/>
  <c r="AV1335" i="1"/>
  <c r="AX1335" i="1" s="1"/>
  <c r="AN1335" i="1"/>
  <c r="BB1335" i="1" s="1"/>
  <c r="AM1335" i="1"/>
  <c r="AF1335" i="1"/>
  <c r="AE1335" i="1"/>
  <c r="AB1335" i="1"/>
  <c r="AC1335" i="1" s="1"/>
  <c r="T1335" i="1"/>
  <c r="R1335" i="1"/>
  <c r="L1335" i="1"/>
  <c r="H1335" i="1"/>
  <c r="G1335" i="1"/>
  <c r="F1335" i="1"/>
  <c r="I1335" i="1" s="1"/>
  <c r="AW1334" i="1"/>
  <c r="AV1334" i="1"/>
  <c r="AX1334" i="1" s="1"/>
  <c r="AN1334" i="1"/>
  <c r="BB1334" i="1" s="1"/>
  <c r="AM1334" i="1"/>
  <c r="AF1334" i="1"/>
  <c r="AE1334" i="1"/>
  <c r="AC1334" i="1"/>
  <c r="AB1334" i="1"/>
  <c r="T1334" i="1"/>
  <c r="S1334" i="1"/>
  <c r="R1334" i="1"/>
  <c r="H1334" i="1"/>
  <c r="L1334" i="1" s="1"/>
  <c r="G1334" i="1"/>
  <c r="F1334" i="1"/>
  <c r="I1334" i="1" s="1"/>
  <c r="AX1333" i="1"/>
  <c r="AW1333" i="1"/>
  <c r="AV1333" i="1"/>
  <c r="AO1333" i="1"/>
  <c r="AN1333" i="1"/>
  <c r="BB1333" i="1" s="1"/>
  <c r="AM1333" i="1"/>
  <c r="AF1333" i="1"/>
  <c r="AE1333" i="1"/>
  <c r="AB1333" i="1"/>
  <c r="AC1333" i="1" s="1"/>
  <c r="T1333" i="1"/>
  <c r="R1333" i="1"/>
  <c r="AG1333" i="1" s="1"/>
  <c r="AH1333" i="1" s="1"/>
  <c r="I1333" i="1"/>
  <c r="H1333" i="1"/>
  <c r="G1333" i="1"/>
  <c r="L1333" i="1" s="1"/>
  <c r="F1333" i="1"/>
  <c r="BB1332" i="1"/>
  <c r="AW1332" i="1"/>
  <c r="AV1332" i="1"/>
  <c r="AO1332" i="1"/>
  <c r="AN1332" i="1"/>
  <c r="AM1332" i="1"/>
  <c r="AF1332" i="1"/>
  <c r="AE1332" i="1"/>
  <c r="AB1332" i="1"/>
  <c r="AG1332" i="1" s="1"/>
  <c r="T1332" i="1"/>
  <c r="S1332" i="1"/>
  <c r="R1332" i="1"/>
  <c r="H1332" i="1"/>
  <c r="L1332" i="1" s="1"/>
  <c r="G1332" i="1"/>
  <c r="F1332" i="1"/>
  <c r="I1332" i="1" s="1"/>
  <c r="AW1331" i="1"/>
  <c r="AV1331" i="1"/>
  <c r="AX1331" i="1" s="1"/>
  <c r="AN1331" i="1"/>
  <c r="BB1331" i="1" s="1"/>
  <c r="AM1331" i="1"/>
  <c r="AO1331" i="1" s="1"/>
  <c r="AF1331" i="1"/>
  <c r="AE1331" i="1"/>
  <c r="AB1331" i="1"/>
  <c r="T1331" i="1"/>
  <c r="R1331" i="1"/>
  <c r="S1331" i="1" s="1"/>
  <c r="H1331" i="1"/>
  <c r="G1331" i="1"/>
  <c r="F1331" i="1"/>
  <c r="I1331" i="1" s="1"/>
  <c r="BB1330" i="1"/>
  <c r="AW1330" i="1"/>
  <c r="AV1330" i="1"/>
  <c r="AX1330" i="1" s="1"/>
  <c r="AN1330" i="1"/>
  <c r="AM1330" i="1"/>
  <c r="AG1330" i="1"/>
  <c r="AH1330" i="1" s="1"/>
  <c r="AF1330" i="1"/>
  <c r="AE1330" i="1"/>
  <c r="AB1330" i="1"/>
  <c r="AC1330" i="1" s="1"/>
  <c r="T1330" i="1"/>
  <c r="R1330" i="1"/>
  <c r="S1330" i="1" s="1"/>
  <c r="H1330" i="1"/>
  <c r="L1330" i="1" s="1"/>
  <c r="G1330" i="1"/>
  <c r="F1330" i="1"/>
  <c r="I1330" i="1" s="1"/>
  <c r="AW1329" i="1"/>
  <c r="AV1329" i="1"/>
  <c r="AX1329" i="1" s="1"/>
  <c r="AN1329" i="1"/>
  <c r="BB1329" i="1" s="1"/>
  <c r="AM1329" i="1"/>
  <c r="AH1329" i="1"/>
  <c r="AG1329" i="1"/>
  <c r="AF1329" i="1"/>
  <c r="AE1329" i="1"/>
  <c r="AC1329" i="1"/>
  <c r="AB1329" i="1"/>
  <c r="T1329" i="1"/>
  <c r="R1329" i="1"/>
  <c r="I1329" i="1"/>
  <c r="H1329" i="1"/>
  <c r="L1329" i="1" s="1"/>
  <c r="G1329" i="1"/>
  <c r="F1329" i="1"/>
  <c r="AW1328" i="1"/>
  <c r="AV1328" i="1"/>
  <c r="AO1328" i="1"/>
  <c r="AN1328" i="1"/>
  <c r="AM1328" i="1"/>
  <c r="AG1328" i="1"/>
  <c r="AH1328" i="1" s="1"/>
  <c r="AF1328" i="1"/>
  <c r="AE1328" i="1"/>
  <c r="AB1328" i="1"/>
  <c r="AC1328" i="1" s="1"/>
  <c r="T1328" i="1"/>
  <c r="R1328" i="1"/>
  <c r="S1329" i="1" s="1"/>
  <c r="H1328" i="1"/>
  <c r="L1328" i="1" s="1"/>
  <c r="G1328" i="1"/>
  <c r="F1328" i="1"/>
  <c r="AW1327" i="1"/>
  <c r="AV1327" i="1"/>
  <c r="AN1327" i="1"/>
  <c r="BB1327" i="1" s="1"/>
  <c r="AM1327" i="1"/>
  <c r="AG1327" i="1"/>
  <c r="AH1327" i="1" s="1"/>
  <c r="AF1327" i="1"/>
  <c r="AE1327" i="1"/>
  <c r="AB1327" i="1"/>
  <c r="AC1327" i="1" s="1"/>
  <c r="T1327" i="1"/>
  <c r="R1327" i="1"/>
  <c r="H1327" i="1"/>
  <c r="G1327" i="1"/>
  <c r="F1327" i="1"/>
  <c r="I1327" i="1" s="1"/>
  <c r="BB1326" i="1"/>
  <c r="AX1326" i="1"/>
  <c r="AW1326" i="1"/>
  <c r="AV1326" i="1"/>
  <c r="AN1326" i="1"/>
  <c r="AM1326" i="1"/>
  <c r="AO1327" i="1" s="1"/>
  <c r="AH1326" i="1"/>
  <c r="AG1326" i="1"/>
  <c r="AF1326" i="1"/>
  <c r="AE1326" i="1"/>
  <c r="AB1326" i="1"/>
  <c r="T1326" i="1"/>
  <c r="R1326" i="1"/>
  <c r="L1326" i="1"/>
  <c r="I1326" i="1"/>
  <c r="H1326" i="1"/>
  <c r="G1326" i="1"/>
  <c r="F1326" i="1"/>
  <c r="AX1325" i="1"/>
  <c r="AW1325" i="1"/>
  <c r="AV1325" i="1"/>
  <c r="AN1325" i="1"/>
  <c r="BB1325" i="1" s="1"/>
  <c r="AM1325" i="1"/>
  <c r="AF1325" i="1"/>
  <c r="AE1325" i="1"/>
  <c r="AB1325" i="1"/>
  <c r="AC1326" i="1" s="1"/>
  <c r="T1325" i="1"/>
  <c r="R1325" i="1"/>
  <c r="AG1325" i="1" s="1"/>
  <c r="I1325" i="1"/>
  <c r="H1325" i="1"/>
  <c r="L1325" i="1" s="1"/>
  <c r="G1325" i="1"/>
  <c r="F1325" i="1"/>
  <c r="AW1324" i="1"/>
  <c r="AV1324" i="1"/>
  <c r="AX1324" i="1" s="1"/>
  <c r="AN1324" i="1"/>
  <c r="BB1324" i="1" s="1"/>
  <c r="AM1324" i="1"/>
  <c r="AF1324" i="1"/>
  <c r="AE1324" i="1"/>
  <c r="AB1324" i="1"/>
  <c r="T1324" i="1"/>
  <c r="R1324" i="1"/>
  <c r="L1324" i="1"/>
  <c r="I1324" i="1"/>
  <c r="H1324" i="1"/>
  <c r="G1324" i="1"/>
  <c r="F1324" i="1"/>
  <c r="AW1323" i="1"/>
  <c r="AV1323" i="1"/>
  <c r="AX1323" i="1" s="1"/>
  <c r="AO1323" i="1"/>
  <c r="AN1323" i="1"/>
  <c r="BB1323" i="1" s="1"/>
  <c r="AM1323" i="1"/>
  <c r="AF1323" i="1"/>
  <c r="AE1323" i="1"/>
  <c r="AB1323" i="1"/>
  <c r="T1323" i="1"/>
  <c r="R1323" i="1"/>
  <c r="AG1323" i="1" s="1"/>
  <c r="AH1323" i="1" s="1"/>
  <c r="L1323" i="1"/>
  <c r="I1323" i="1"/>
  <c r="H1323" i="1"/>
  <c r="G1323" i="1"/>
  <c r="F1323" i="1"/>
  <c r="AX1322" i="1"/>
  <c r="AW1322" i="1"/>
  <c r="AV1322" i="1"/>
  <c r="AO1322" i="1"/>
  <c r="AN1322" i="1"/>
  <c r="AM1322" i="1"/>
  <c r="AF1322" i="1"/>
  <c r="AE1322" i="1"/>
  <c r="AB1322" i="1"/>
  <c r="T1322" i="1"/>
  <c r="S1322" i="1"/>
  <c r="R1322" i="1"/>
  <c r="AG1322" i="1" s="1"/>
  <c r="I1322" i="1"/>
  <c r="H1322" i="1"/>
  <c r="L1322" i="1" s="1"/>
  <c r="G1322" i="1"/>
  <c r="F1322" i="1"/>
  <c r="BB1322" i="1" s="1"/>
  <c r="AW1321" i="1"/>
  <c r="AV1321" i="1"/>
  <c r="AX1321" i="1" s="1"/>
  <c r="AN1321" i="1"/>
  <c r="AM1321" i="1"/>
  <c r="AO1321" i="1" s="1"/>
  <c r="AF1321" i="1"/>
  <c r="AE1321" i="1"/>
  <c r="AB1321" i="1"/>
  <c r="T1321" i="1"/>
  <c r="R1321" i="1"/>
  <c r="I1321" i="1"/>
  <c r="H1321" i="1"/>
  <c r="L1321" i="1" s="1"/>
  <c r="G1321" i="1"/>
  <c r="F1321" i="1"/>
  <c r="BB1321" i="1" s="1"/>
  <c r="AX1320" i="1"/>
  <c r="AW1320" i="1"/>
  <c r="AV1320" i="1"/>
  <c r="AN1320" i="1"/>
  <c r="AM1320" i="1"/>
  <c r="AF1320" i="1"/>
  <c r="AE1320" i="1"/>
  <c r="AB1320" i="1"/>
  <c r="AC1320" i="1" s="1"/>
  <c r="T1320" i="1"/>
  <c r="S1320" i="1"/>
  <c r="R1320" i="1"/>
  <c r="AG1320" i="1" s="1"/>
  <c r="AH1320" i="1" s="1"/>
  <c r="H1320" i="1"/>
  <c r="G1320" i="1"/>
  <c r="F1320" i="1"/>
  <c r="I1320" i="1" s="1"/>
  <c r="AX1319" i="1"/>
  <c r="AW1319" i="1"/>
  <c r="AV1319" i="1"/>
  <c r="AN1319" i="1"/>
  <c r="AM1319" i="1"/>
  <c r="AO1320" i="1" s="1"/>
  <c r="AG1319" i="1"/>
  <c r="AF1319" i="1"/>
  <c r="AE1319" i="1"/>
  <c r="AB1319" i="1"/>
  <c r="T1319" i="1"/>
  <c r="R1319" i="1"/>
  <c r="S1319" i="1" s="1"/>
  <c r="L1319" i="1"/>
  <c r="H1319" i="1"/>
  <c r="G1319" i="1"/>
  <c r="F1319" i="1"/>
  <c r="I1319" i="1" s="1"/>
  <c r="AX1318" i="1"/>
  <c r="AW1318" i="1"/>
  <c r="AV1318" i="1"/>
  <c r="AN1318" i="1"/>
  <c r="AM1318" i="1"/>
  <c r="AO1318" i="1" s="1"/>
  <c r="AF1318" i="1"/>
  <c r="AE1318" i="1"/>
  <c r="AC1318" i="1"/>
  <c r="AB1318" i="1"/>
  <c r="AC1319" i="1" s="1"/>
  <c r="T1318" i="1"/>
  <c r="R1318" i="1"/>
  <c r="L1318" i="1"/>
  <c r="H1318" i="1"/>
  <c r="G1318" i="1"/>
  <c r="F1318" i="1"/>
  <c r="BB1318" i="1" s="1"/>
  <c r="AW1317" i="1"/>
  <c r="AV1317" i="1"/>
  <c r="AX1317" i="1" s="1"/>
  <c r="AN1317" i="1"/>
  <c r="AM1317" i="1"/>
  <c r="AG1317" i="1"/>
  <c r="AF1317" i="1"/>
  <c r="AE1317" i="1"/>
  <c r="AC1317" i="1"/>
  <c r="AB1317" i="1"/>
  <c r="T1317" i="1"/>
  <c r="S1317" i="1"/>
  <c r="R1317" i="1"/>
  <c r="H1317" i="1"/>
  <c r="L1317" i="1" s="1"/>
  <c r="G1317" i="1"/>
  <c r="F1317" i="1"/>
  <c r="AW1316" i="1"/>
  <c r="AV1316" i="1"/>
  <c r="AN1316" i="1"/>
  <c r="BB1316" i="1" s="1"/>
  <c r="AM1316" i="1"/>
  <c r="AG1316" i="1"/>
  <c r="AF1316" i="1"/>
  <c r="AE1316" i="1"/>
  <c r="AB1316" i="1"/>
  <c r="AC1316" i="1" s="1"/>
  <c r="T1316" i="1"/>
  <c r="S1316" i="1"/>
  <c r="R1316" i="1"/>
  <c r="L1316" i="1"/>
  <c r="I1316" i="1"/>
  <c r="H1316" i="1"/>
  <c r="G1316" i="1"/>
  <c r="F1316" i="1"/>
  <c r="AW1315" i="1"/>
  <c r="AV1315" i="1"/>
  <c r="AX1316" i="1" s="1"/>
  <c r="AO1315" i="1"/>
  <c r="AN1315" i="1"/>
  <c r="BB1315" i="1" s="1"/>
  <c r="AM1315" i="1"/>
  <c r="AG1315" i="1"/>
  <c r="AF1315" i="1"/>
  <c r="AE1315" i="1"/>
  <c r="AB1315" i="1"/>
  <c r="T1315" i="1"/>
  <c r="R1315" i="1"/>
  <c r="I1315" i="1"/>
  <c r="H1315" i="1"/>
  <c r="L1315" i="1" s="1"/>
  <c r="G1315" i="1"/>
  <c r="F1315" i="1"/>
  <c r="AW1314" i="1"/>
  <c r="AV1314" i="1"/>
  <c r="AX1314" i="1" s="1"/>
  <c r="AN1314" i="1"/>
  <c r="BB1314" i="1" s="1"/>
  <c r="AM1314" i="1"/>
  <c r="AF1314" i="1"/>
  <c r="AE1314" i="1"/>
  <c r="AB1314" i="1"/>
  <c r="T1314" i="1"/>
  <c r="R1314" i="1"/>
  <c r="L1314" i="1"/>
  <c r="I1314" i="1"/>
  <c r="H1314" i="1"/>
  <c r="G1314" i="1"/>
  <c r="F1314" i="1"/>
  <c r="AW1313" i="1"/>
  <c r="AV1313" i="1"/>
  <c r="AX1313" i="1" s="1"/>
  <c r="AN1313" i="1"/>
  <c r="BB1313" i="1" s="1"/>
  <c r="AM1313" i="1"/>
  <c r="AF1313" i="1"/>
  <c r="AE1313" i="1"/>
  <c r="AC1313" i="1"/>
  <c r="AB1313" i="1"/>
  <c r="T1313" i="1"/>
  <c r="S1313" i="1"/>
  <c r="R1313" i="1"/>
  <c r="L1313" i="1"/>
  <c r="H1313" i="1"/>
  <c r="G1313" i="1"/>
  <c r="F1313" i="1"/>
  <c r="I1313" i="1" s="1"/>
  <c r="AW1312" i="1"/>
  <c r="AV1312" i="1"/>
  <c r="AN1312" i="1"/>
  <c r="BB1312" i="1" s="1"/>
  <c r="AM1312" i="1"/>
  <c r="AF1312" i="1"/>
  <c r="AE1312" i="1"/>
  <c r="AB1312" i="1"/>
  <c r="AC1312" i="1" s="1"/>
  <c r="T1312" i="1"/>
  <c r="R1312" i="1"/>
  <c r="AG1312" i="1" s="1"/>
  <c r="H1312" i="1"/>
  <c r="L1312" i="1" s="1"/>
  <c r="G1312" i="1"/>
  <c r="F1312" i="1"/>
  <c r="I1312" i="1" s="1"/>
  <c r="AX1311" i="1"/>
  <c r="AW1311" i="1"/>
  <c r="AV1311" i="1"/>
  <c r="AN1311" i="1"/>
  <c r="BB1311" i="1" s="1"/>
  <c r="AM1311" i="1"/>
  <c r="AO1311" i="1" s="1"/>
  <c r="AF1311" i="1"/>
  <c r="AE1311" i="1"/>
  <c r="AB1311" i="1"/>
  <c r="T1311" i="1"/>
  <c r="R1311" i="1"/>
  <c r="I1311" i="1"/>
  <c r="H1311" i="1"/>
  <c r="G1311" i="1"/>
  <c r="L1311" i="1" s="1"/>
  <c r="F1311" i="1"/>
  <c r="BB1310" i="1"/>
  <c r="AW1310" i="1"/>
  <c r="AV1310" i="1"/>
  <c r="AX1310" i="1" s="1"/>
  <c r="AN1310" i="1"/>
  <c r="AM1310" i="1"/>
  <c r="AF1310" i="1"/>
  <c r="AE1310" i="1"/>
  <c r="AB1310" i="1"/>
  <c r="T1310" i="1"/>
  <c r="S1310" i="1"/>
  <c r="R1310" i="1"/>
  <c r="H1310" i="1"/>
  <c r="L1310" i="1" s="1"/>
  <c r="G1310" i="1"/>
  <c r="F1310" i="1"/>
  <c r="I1310" i="1" s="1"/>
  <c r="AX1309" i="1"/>
  <c r="AW1309" i="1"/>
  <c r="AV1309" i="1"/>
  <c r="AO1309" i="1"/>
  <c r="AN1309" i="1"/>
  <c r="BB1309" i="1" s="1"/>
  <c r="AM1309" i="1"/>
  <c r="AG1309" i="1"/>
  <c r="AH1309" i="1" s="1"/>
  <c r="AF1309" i="1"/>
  <c r="AE1309" i="1"/>
  <c r="AB1309" i="1"/>
  <c r="AC1309" i="1" s="1"/>
  <c r="T1309" i="1"/>
  <c r="R1309" i="1"/>
  <c r="S1309" i="1" s="1"/>
  <c r="H1309" i="1"/>
  <c r="G1309" i="1"/>
  <c r="F1309" i="1"/>
  <c r="I1309" i="1" s="1"/>
  <c r="BB1308" i="1"/>
  <c r="AW1308" i="1"/>
  <c r="AV1308" i="1"/>
  <c r="AN1308" i="1"/>
  <c r="AM1308" i="1"/>
  <c r="AH1308" i="1"/>
  <c r="AG1308" i="1"/>
  <c r="AF1308" i="1"/>
  <c r="AE1308" i="1"/>
  <c r="AC1308" i="1"/>
  <c r="AB1308" i="1"/>
  <c r="T1308" i="1"/>
  <c r="R1308" i="1"/>
  <c r="S1308" i="1" s="1"/>
  <c r="H1308" i="1"/>
  <c r="G1308" i="1"/>
  <c r="F1308" i="1"/>
  <c r="I1308" i="1" s="1"/>
  <c r="BB1307" i="1"/>
  <c r="AX1307" i="1"/>
  <c r="AW1307" i="1"/>
  <c r="AV1307" i="1"/>
  <c r="AX1308" i="1" s="1"/>
  <c r="AN1307" i="1"/>
  <c r="AM1307" i="1"/>
  <c r="AG1307" i="1"/>
  <c r="AH1307" i="1" s="1"/>
  <c r="AF1307" i="1"/>
  <c r="AE1307" i="1"/>
  <c r="AC1307" i="1"/>
  <c r="AB1307" i="1"/>
  <c r="T1307" i="1"/>
  <c r="R1307" i="1"/>
  <c r="H1307" i="1"/>
  <c r="G1307" i="1"/>
  <c r="F1307" i="1"/>
  <c r="I1307" i="1" s="1"/>
  <c r="AW1306" i="1"/>
  <c r="AV1306" i="1"/>
  <c r="AX1306" i="1" s="1"/>
  <c r="AN1306" i="1"/>
  <c r="AM1306" i="1"/>
  <c r="AG1306" i="1"/>
  <c r="AH1306" i="1" s="1"/>
  <c r="AF1306" i="1"/>
  <c r="AE1306" i="1"/>
  <c r="AB1306" i="1"/>
  <c r="AC1306" i="1" s="1"/>
  <c r="T1306" i="1"/>
  <c r="R1306" i="1"/>
  <c r="S1307" i="1" s="1"/>
  <c r="H1306" i="1"/>
  <c r="L1306" i="1" s="1"/>
  <c r="G1306" i="1"/>
  <c r="F1306" i="1"/>
  <c r="I1306" i="1" s="1"/>
  <c r="AW1305" i="1"/>
  <c r="AV1305" i="1"/>
  <c r="AX1305" i="1" s="1"/>
  <c r="AO1305" i="1"/>
  <c r="AN1305" i="1"/>
  <c r="BB1305" i="1" s="1"/>
  <c r="AM1305" i="1"/>
  <c r="AO1306" i="1" s="1"/>
  <c r="AH1305" i="1"/>
  <c r="AG1305" i="1"/>
  <c r="AF1305" i="1"/>
  <c r="AE1305" i="1"/>
  <c r="AB1305" i="1"/>
  <c r="AC1305" i="1" s="1"/>
  <c r="T1305" i="1"/>
  <c r="R1305" i="1"/>
  <c r="L1305" i="1"/>
  <c r="H1305" i="1"/>
  <c r="G1305" i="1"/>
  <c r="F1305" i="1"/>
  <c r="I1305" i="1" s="1"/>
  <c r="AX1304" i="1"/>
  <c r="AW1304" i="1"/>
  <c r="AV1304" i="1"/>
  <c r="AO1304" i="1"/>
  <c r="AN1304" i="1"/>
  <c r="BB1304" i="1" s="1"/>
  <c r="AM1304" i="1"/>
  <c r="AH1304" i="1"/>
  <c r="AG1304" i="1"/>
  <c r="AF1304" i="1"/>
  <c r="AE1304" i="1"/>
  <c r="AB1304" i="1"/>
  <c r="T1304" i="1"/>
  <c r="R1304" i="1"/>
  <c r="L1304" i="1"/>
  <c r="I1304" i="1"/>
  <c r="H1304" i="1"/>
  <c r="G1304" i="1"/>
  <c r="F1304" i="1"/>
  <c r="AW1303" i="1"/>
  <c r="AV1303" i="1"/>
  <c r="AO1303" i="1"/>
  <c r="AN1303" i="1"/>
  <c r="BB1303" i="1" s="1"/>
  <c r="AM1303" i="1"/>
  <c r="AF1303" i="1"/>
  <c r="AE1303" i="1"/>
  <c r="AB1303" i="1"/>
  <c r="AC1304" i="1" s="1"/>
  <c r="T1303" i="1"/>
  <c r="R1303" i="1"/>
  <c r="AG1303" i="1" s="1"/>
  <c r="I1303" i="1"/>
  <c r="H1303" i="1"/>
  <c r="L1303" i="1" s="1"/>
  <c r="G1303" i="1"/>
  <c r="F1303" i="1"/>
  <c r="AW1302" i="1"/>
  <c r="AV1302" i="1"/>
  <c r="AO1302" i="1"/>
  <c r="AN1302" i="1"/>
  <c r="BB1302" i="1" s="1"/>
  <c r="AM1302" i="1"/>
  <c r="AF1302" i="1"/>
  <c r="AE1302" i="1"/>
  <c r="AC1302" i="1"/>
  <c r="AB1302" i="1"/>
  <c r="T1302" i="1"/>
  <c r="R1302" i="1"/>
  <c r="H1302" i="1"/>
  <c r="L1302" i="1" s="1"/>
  <c r="G1302" i="1"/>
  <c r="F1302" i="1"/>
  <c r="I1302" i="1" s="1"/>
  <c r="AW1301" i="1"/>
  <c r="AV1301" i="1"/>
  <c r="AX1301" i="1" s="1"/>
  <c r="AO1301" i="1"/>
  <c r="AN1301" i="1"/>
  <c r="BB1301" i="1" s="1"/>
  <c r="AM1301" i="1"/>
  <c r="AF1301" i="1"/>
  <c r="AE1301" i="1"/>
  <c r="AB1301" i="1"/>
  <c r="AC1301" i="1" s="1"/>
  <c r="T1301" i="1"/>
  <c r="R1301" i="1"/>
  <c r="L1301" i="1"/>
  <c r="I1301" i="1"/>
  <c r="H1301" i="1"/>
  <c r="G1301" i="1"/>
  <c r="F1301" i="1"/>
  <c r="BB1300" i="1"/>
  <c r="AW1300" i="1"/>
  <c r="AV1300" i="1"/>
  <c r="AX1300" i="1" s="1"/>
  <c r="AO1300" i="1"/>
  <c r="AN1300" i="1"/>
  <c r="AM1300" i="1"/>
  <c r="AF1300" i="1"/>
  <c r="AE1300" i="1"/>
  <c r="AB1300" i="1"/>
  <c r="AC1300" i="1" s="1"/>
  <c r="T1300" i="1"/>
  <c r="S1300" i="1"/>
  <c r="R1300" i="1"/>
  <c r="I1300" i="1"/>
  <c r="H1300" i="1"/>
  <c r="L1300" i="1" s="1"/>
  <c r="G1300" i="1"/>
  <c r="F1300" i="1"/>
  <c r="BB1299" i="1"/>
  <c r="AX1299" i="1"/>
  <c r="AW1299" i="1"/>
  <c r="AV1299" i="1"/>
  <c r="AN1299" i="1"/>
  <c r="AM1299" i="1"/>
  <c r="AO1299" i="1" s="1"/>
  <c r="AF1299" i="1"/>
  <c r="AE1299" i="1"/>
  <c r="AC1299" i="1"/>
  <c r="AB1299" i="1"/>
  <c r="T1299" i="1"/>
  <c r="R1299" i="1"/>
  <c r="I1299" i="1"/>
  <c r="H1299" i="1"/>
  <c r="G1299" i="1"/>
  <c r="F1299" i="1"/>
  <c r="AX1298" i="1"/>
  <c r="AW1298" i="1"/>
  <c r="AV1298" i="1"/>
  <c r="AN1298" i="1"/>
  <c r="AM1298" i="1"/>
  <c r="AF1298" i="1"/>
  <c r="AE1298" i="1"/>
  <c r="AB1298" i="1"/>
  <c r="T1298" i="1"/>
  <c r="R1298" i="1"/>
  <c r="AG1298" i="1" s="1"/>
  <c r="I1298" i="1"/>
  <c r="H1298" i="1"/>
  <c r="L1298" i="1" s="1"/>
  <c r="G1298" i="1"/>
  <c r="F1298" i="1"/>
  <c r="BB1298" i="1" s="1"/>
  <c r="AX1297" i="1"/>
  <c r="AW1297" i="1"/>
  <c r="AV1297" i="1"/>
  <c r="AN1297" i="1"/>
  <c r="AM1297" i="1"/>
  <c r="AF1297" i="1"/>
  <c r="AE1297" i="1"/>
  <c r="AC1297" i="1"/>
  <c r="AB1297" i="1"/>
  <c r="T1297" i="1"/>
  <c r="R1297" i="1"/>
  <c r="H1297" i="1"/>
  <c r="L1297" i="1" s="1"/>
  <c r="G1297" i="1"/>
  <c r="F1297" i="1"/>
  <c r="I1297" i="1" s="1"/>
  <c r="BB1296" i="1"/>
  <c r="AX1296" i="1"/>
  <c r="AW1296" i="1"/>
  <c r="AV1296" i="1"/>
  <c r="AN1296" i="1"/>
  <c r="AM1296" i="1"/>
  <c r="AF1296" i="1"/>
  <c r="AE1296" i="1"/>
  <c r="AB1296" i="1"/>
  <c r="AC1296" i="1" s="1"/>
  <c r="T1296" i="1"/>
  <c r="R1296" i="1"/>
  <c r="L1296" i="1"/>
  <c r="I1296" i="1"/>
  <c r="H1296" i="1"/>
  <c r="G1296" i="1"/>
  <c r="F1296" i="1"/>
  <c r="AW1295" i="1"/>
  <c r="AV1295" i="1"/>
  <c r="AX1295" i="1" s="1"/>
  <c r="AO1295" i="1"/>
  <c r="AN1295" i="1"/>
  <c r="AM1295" i="1"/>
  <c r="AF1295" i="1"/>
  <c r="AE1295" i="1"/>
  <c r="AB1295" i="1"/>
  <c r="AC1295" i="1" s="1"/>
  <c r="T1295" i="1"/>
  <c r="R1295" i="1"/>
  <c r="AG1295" i="1" s="1"/>
  <c r="H1295" i="1"/>
  <c r="G1295" i="1"/>
  <c r="F1295" i="1"/>
  <c r="AW1294" i="1"/>
  <c r="AV1294" i="1"/>
  <c r="AN1294" i="1"/>
  <c r="BB1294" i="1" s="1"/>
  <c r="AM1294" i="1"/>
  <c r="AF1294" i="1"/>
  <c r="AE1294" i="1"/>
  <c r="AB1294" i="1"/>
  <c r="T1294" i="1"/>
  <c r="R1294" i="1"/>
  <c r="S1295" i="1" s="1"/>
  <c r="I1294" i="1"/>
  <c r="H1294" i="1"/>
  <c r="L1294" i="1" s="1"/>
  <c r="G1294" i="1"/>
  <c r="F1294" i="1"/>
  <c r="AV1293" i="1"/>
  <c r="AX1294" i="1" s="1"/>
  <c r="AM1293" i="1"/>
  <c r="AF1293" i="1"/>
  <c r="AE1293" i="1"/>
  <c r="AB1293" i="1"/>
  <c r="AG1293" i="1" s="1"/>
  <c r="AH1293" i="1" s="1"/>
  <c r="T1293" i="1"/>
  <c r="R1293" i="1"/>
  <c r="S1293" i="1" s="1"/>
  <c r="H1293" i="1"/>
  <c r="L1293" i="1" s="1"/>
  <c r="G1293" i="1"/>
  <c r="F1293" i="1"/>
  <c r="BB1292" i="1"/>
  <c r="AX1292" i="1"/>
  <c r="AW1292" i="1"/>
  <c r="AV1292" i="1"/>
  <c r="AN1292" i="1"/>
  <c r="AM1292" i="1"/>
  <c r="AF1292" i="1"/>
  <c r="AE1292" i="1"/>
  <c r="AB1292" i="1"/>
  <c r="AG1292" i="1" s="1"/>
  <c r="AH1292" i="1" s="1"/>
  <c r="T1292" i="1"/>
  <c r="R1292" i="1"/>
  <c r="L1292" i="1"/>
  <c r="H1292" i="1"/>
  <c r="G1292" i="1"/>
  <c r="F1292" i="1"/>
  <c r="I1292" i="1" s="1"/>
  <c r="AW1291" i="1"/>
  <c r="AV1291" i="1"/>
  <c r="AX1291" i="1" s="1"/>
  <c r="AN1291" i="1"/>
  <c r="BB1291" i="1" s="1"/>
  <c r="AM1291" i="1"/>
  <c r="AF1291" i="1"/>
  <c r="AE1291" i="1"/>
  <c r="AB1291" i="1"/>
  <c r="AG1291" i="1" s="1"/>
  <c r="AH1291" i="1" s="1"/>
  <c r="T1291" i="1"/>
  <c r="R1291" i="1"/>
  <c r="S1292" i="1" s="1"/>
  <c r="L1291" i="1"/>
  <c r="I1291" i="1"/>
  <c r="H1291" i="1"/>
  <c r="G1291" i="1"/>
  <c r="F1291" i="1"/>
  <c r="AW1290" i="1"/>
  <c r="AV1290" i="1"/>
  <c r="AN1290" i="1"/>
  <c r="BB1290" i="1" s="1"/>
  <c r="AM1290" i="1"/>
  <c r="AO1290" i="1" s="1"/>
  <c r="AG1290" i="1"/>
  <c r="AF1290" i="1"/>
  <c r="AE1290" i="1"/>
  <c r="AB1290" i="1"/>
  <c r="T1290" i="1"/>
  <c r="R1290" i="1"/>
  <c r="S1290" i="1" s="1"/>
  <c r="I1290" i="1"/>
  <c r="H1290" i="1"/>
  <c r="L1290" i="1" s="1"/>
  <c r="G1290" i="1"/>
  <c r="F1290" i="1"/>
  <c r="AW1289" i="1"/>
  <c r="AV1289" i="1"/>
  <c r="AN1289" i="1"/>
  <c r="BB1289" i="1" s="1"/>
  <c r="AM1289" i="1"/>
  <c r="AF1289" i="1"/>
  <c r="AE1289" i="1"/>
  <c r="AB1289" i="1"/>
  <c r="AG1289" i="1" s="1"/>
  <c r="T1289" i="1"/>
  <c r="R1289" i="1"/>
  <c r="L1289" i="1"/>
  <c r="I1289" i="1"/>
  <c r="AW1288" i="1"/>
  <c r="AV1288" i="1"/>
  <c r="AX1288" i="1" s="1"/>
  <c r="AN1288" i="1"/>
  <c r="AM1288" i="1"/>
  <c r="AF1288" i="1"/>
  <c r="AE1288" i="1"/>
  <c r="AC1288" i="1"/>
  <c r="AB1288" i="1"/>
  <c r="T1288" i="1"/>
  <c r="R1288" i="1"/>
  <c r="AG1288" i="1" s="1"/>
  <c r="H1288" i="1"/>
  <c r="G1288" i="1"/>
  <c r="L1288" i="1" s="1"/>
  <c r="F1288" i="1"/>
  <c r="AX1287" i="1"/>
  <c r="AW1287" i="1"/>
  <c r="AV1287" i="1"/>
  <c r="AN1287" i="1"/>
  <c r="AM1287" i="1"/>
  <c r="AF1287" i="1"/>
  <c r="AE1287" i="1"/>
  <c r="AB1287" i="1"/>
  <c r="AC1287" i="1" s="1"/>
  <c r="T1287" i="1"/>
  <c r="R1287" i="1"/>
  <c r="H1287" i="1"/>
  <c r="G1287" i="1"/>
  <c r="F1287" i="1"/>
  <c r="I1287" i="1" s="1"/>
  <c r="BB1286" i="1"/>
  <c r="AX1286" i="1"/>
  <c r="AW1286" i="1"/>
  <c r="AV1286" i="1"/>
  <c r="AN1286" i="1"/>
  <c r="AM1286" i="1"/>
  <c r="AF1286" i="1"/>
  <c r="AE1286" i="1"/>
  <c r="AB1286" i="1"/>
  <c r="AC1286" i="1" s="1"/>
  <c r="T1286" i="1"/>
  <c r="R1286" i="1"/>
  <c r="I1286" i="1"/>
  <c r="H1286" i="1"/>
  <c r="L1286" i="1" s="1"/>
  <c r="G1286" i="1"/>
  <c r="F1286" i="1"/>
  <c r="AW1285" i="1"/>
  <c r="AV1285" i="1"/>
  <c r="AX1285" i="1" s="1"/>
  <c r="AO1285" i="1"/>
  <c r="AN1285" i="1"/>
  <c r="AM1285" i="1"/>
  <c r="AH1285" i="1"/>
  <c r="AF1285" i="1"/>
  <c r="AE1285" i="1"/>
  <c r="AB1285" i="1"/>
  <c r="AC1285" i="1" s="1"/>
  <c r="T1285" i="1"/>
  <c r="S1285" i="1"/>
  <c r="R1285" i="1"/>
  <c r="AG1285" i="1" s="1"/>
  <c r="I1285" i="1"/>
  <c r="H1285" i="1"/>
  <c r="L1285" i="1" s="1"/>
  <c r="G1285" i="1"/>
  <c r="F1285" i="1"/>
  <c r="BB1285" i="1" s="1"/>
  <c r="AW1284" i="1"/>
  <c r="AV1284" i="1"/>
  <c r="AN1284" i="1"/>
  <c r="BB1284" i="1" s="1"/>
  <c r="AM1284" i="1"/>
  <c r="AG1284" i="1"/>
  <c r="AF1284" i="1"/>
  <c r="AE1284" i="1"/>
  <c r="AB1284" i="1"/>
  <c r="AC1284" i="1" s="1"/>
  <c r="T1284" i="1"/>
  <c r="R1284" i="1"/>
  <c r="S1284" i="1" s="1"/>
  <c r="L1284" i="1"/>
  <c r="I1284" i="1"/>
  <c r="H1284" i="1"/>
  <c r="G1284" i="1"/>
  <c r="F1284" i="1"/>
  <c r="AW1283" i="1"/>
  <c r="AV1283" i="1"/>
  <c r="AO1283" i="1"/>
  <c r="AN1283" i="1"/>
  <c r="BB1283" i="1" s="1"/>
  <c r="AM1283" i="1"/>
  <c r="AO1284" i="1" s="1"/>
  <c r="AF1283" i="1"/>
  <c r="AE1283" i="1"/>
  <c r="AB1283" i="1"/>
  <c r="AC1283" i="1" s="1"/>
  <c r="T1283" i="1"/>
  <c r="R1283" i="1"/>
  <c r="I1283" i="1"/>
  <c r="H1283" i="1"/>
  <c r="L1283" i="1" s="1"/>
  <c r="G1283" i="1"/>
  <c r="F1283" i="1"/>
  <c r="AW1282" i="1"/>
  <c r="AV1282" i="1"/>
  <c r="AN1282" i="1"/>
  <c r="BB1282" i="1" s="1"/>
  <c r="AM1282" i="1"/>
  <c r="AO1282" i="1" s="1"/>
  <c r="AG1282" i="1"/>
  <c r="AH1282" i="1" s="1"/>
  <c r="AF1282" i="1"/>
  <c r="AE1282" i="1"/>
  <c r="AC1282" i="1"/>
  <c r="AB1282" i="1"/>
  <c r="T1282" i="1"/>
  <c r="R1282" i="1"/>
  <c r="S1282" i="1" s="1"/>
  <c r="L1282" i="1"/>
  <c r="I1282" i="1"/>
  <c r="H1282" i="1"/>
  <c r="G1282" i="1"/>
  <c r="F1282" i="1"/>
  <c r="AW1281" i="1"/>
  <c r="AV1281" i="1"/>
  <c r="AX1281" i="1" s="1"/>
  <c r="AO1281" i="1"/>
  <c r="AN1281" i="1"/>
  <c r="BB1281" i="1" s="1"/>
  <c r="AM1281" i="1"/>
  <c r="AG1281" i="1"/>
  <c r="AF1281" i="1"/>
  <c r="AE1281" i="1"/>
  <c r="AC1281" i="1"/>
  <c r="AB1281" i="1"/>
  <c r="T1281" i="1"/>
  <c r="R1281" i="1"/>
  <c r="S1281" i="1" s="1"/>
  <c r="L1281" i="1"/>
  <c r="H1281" i="1"/>
  <c r="G1281" i="1"/>
  <c r="F1281" i="1"/>
  <c r="I1281" i="1" s="1"/>
  <c r="AW1280" i="1"/>
  <c r="AV1280" i="1"/>
  <c r="AX1280" i="1" s="1"/>
  <c r="AN1280" i="1"/>
  <c r="BB1280" i="1" s="1"/>
  <c r="AM1280" i="1"/>
  <c r="AG1280" i="1"/>
  <c r="AH1280" i="1" s="1"/>
  <c r="AF1280" i="1"/>
  <c r="AE1280" i="1"/>
  <c r="AB1280" i="1"/>
  <c r="T1280" i="1"/>
  <c r="R1280" i="1"/>
  <c r="S1280" i="1" s="1"/>
  <c r="H1280" i="1"/>
  <c r="L1280" i="1" s="1"/>
  <c r="G1280" i="1"/>
  <c r="F1280" i="1"/>
  <c r="I1280" i="1" s="1"/>
  <c r="AW1279" i="1"/>
  <c r="AV1279" i="1"/>
  <c r="AX1279" i="1" s="1"/>
  <c r="AN1279" i="1"/>
  <c r="BB1279" i="1" s="1"/>
  <c r="AM1279" i="1"/>
  <c r="AG1279" i="1"/>
  <c r="AH1279" i="1" s="1"/>
  <c r="AF1279" i="1"/>
  <c r="AE1279" i="1"/>
  <c r="AC1279" i="1"/>
  <c r="AB1279" i="1"/>
  <c r="AC1280" i="1" s="1"/>
  <c r="T1279" i="1"/>
  <c r="R1279" i="1"/>
  <c r="S1279" i="1" s="1"/>
  <c r="H1279" i="1"/>
  <c r="G1279" i="1"/>
  <c r="L1279" i="1" s="1"/>
  <c r="F1279" i="1"/>
  <c r="I1279" i="1" s="1"/>
  <c r="AX1278" i="1"/>
  <c r="AW1278" i="1"/>
  <c r="AV1278" i="1"/>
  <c r="AN1278" i="1"/>
  <c r="BB1278" i="1" s="1"/>
  <c r="AM1278" i="1"/>
  <c r="AG1278" i="1"/>
  <c r="AH1278" i="1" s="1"/>
  <c r="AF1278" i="1"/>
  <c r="AE1278" i="1"/>
  <c r="AB1278" i="1"/>
  <c r="AC1278" i="1" s="1"/>
  <c r="T1278" i="1"/>
  <c r="S1278" i="1"/>
  <c r="R1278" i="1"/>
  <c r="H1278" i="1"/>
  <c r="G1278" i="1"/>
  <c r="F1278" i="1"/>
  <c r="I1278" i="1" s="1"/>
  <c r="AW1277" i="1"/>
  <c r="AV1277" i="1"/>
  <c r="AX1277" i="1" s="1"/>
  <c r="AN1277" i="1"/>
  <c r="AM1277" i="1"/>
  <c r="AG1277" i="1"/>
  <c r="AF1277" i="1"/>
  <c r="AE1277" i="1"/>
  <c r="AC1277" i="1"/>
  <c r="AB1277" i="1"/>
  <c r="T1277" i="1"/>
  <c r="R1277" i="1"/>
  <c r="H1277" i="1"/>
  <c r="G1277" i="1"/>
  <c r="F1277" i="1"/>
  <c r="I1277" i="1" s="1"/>
  <c r="BB1276" i="1"/>
  <c r="AW1276" i="1"/>
  <c r="AV1276" i="1"/>
  <c r="AN1276" i="1"/>
  <c r="AM1276" i="1"/>
  <c r="AF1276" i="1"/>
  <c r="AE1276" i="1"/>
  <c r="AB1276" i="1"/>
  <c r="AC1276" i="1" s="1"/>
  <c r="T1276" i="1"/>
  <c r="R1276" i="1"/>
  <c r="H1276" i="1"/>
  <c r="L1276" i="1" s="1"/>
  <c r="G1276" i="1"/>
  <c r="F1276" i="1"/>
  <c r="I1276" i="1" s="1"/>
  <c r="AW1275" i="1"/>
  <c r="AV1275" i="1"/>
  <c r="AX1275" i="1" s="1"/>
  <c r="AN1275" i="1"/>
  <c r="AM1275" i="1"/>
  <c r="AG1275" i="1"/>
  <c r="AF1275" i="1"/>
  <c r="AE1275" i="1"/>
  <c r="AC1275" i="1"/>
  <c r="AB1275" i="1"/>
  <c r="T1275" i="1"/>
  <c r="R1275" i="1"/>
  <c r="H1275" i="1"/>
  <c r="G1275" i="1"/>
  <c r="F1275" i="1"/>
  <c r="AW1274" i="1"/>
  <c r="AV1274" i="1"/>
  <c r="AN1274" i="1"/>
  <c r="BB1274" i="1" s="1"/>
  <c r="AM1274" i="1"/>
  <c r="AO1275" i="1" s="1"/>
  <c r="AF1274" i="1"/>
  <c r="AE1274" i="1"/>
  <c r="AB1274" i="1"/>
  <c r="AC1274" i="1" s="1"/>
  <c r="T1274" i="1"/>
  <c r="R1274" i="1"/>
  <c r="S1274" i="1" s="1"/>
  <c r="H1274" i="1"/>
  <c r="L1274" i="1" s="1"/>
  <c r="G1274" i="1"/>
  <c r="F1274" i="1"/>
  <c r="I1274" i="1" s="1"/>
  <c r="AW1273" i="1"/>
  <c r="AV1273" i="1"/>
  <c r="AN1273" i="1"/>
  <c r="BB1273" i="1" s="1"/>
  <c r="AM1273" i="1"/>
  <c r="AG1273" i="1"/>
  <c r="AF1273" i="1"/>
  <c r="AE1273" i="1"/>
  <c r="AB1273" i="1"/>
  <c r="AC1273" i="1" s="1"/>
  <c r="T1273" i="1"/>
  <c r="R1273" i="1"/>
  <c r="S1273" i="1" s="1"/>
  <c r="H1273" i="1"/>
  <c r="L1273" i="1" s="1"/>
  <c r="G1273" i="1"/>
  <c r="F1273" i="1"/>
  <c r="I1273" i="1" s="1"/>
  <c r="BB1272" i="1"/>
  <c r="AW1272" i="1"/>
  <c r="AV1272" i="1"/>
  <c r="AN1272" i="1"/>
  <c r="AM1272" i="1"/>
  <c r="AG1272" i="1"/>
  <c r="AH1273" i="1" s="1"/>
  <c r="AF1272" i="1"/>
  <c r="AE1272" i="1"/>
  <c r="AB1272" i="1"/>
  <c r="T1272" i="1"/>
  <c r="R1272" i="1"/>
  <c r="H1272" i="1"/>
  <c r="G1272" i="1"/>
  <c r="F1272" i="1"/>
  <c r="I1272" i="1" s="1"/>
  <c r="AW1271" i="1"/>
  <c r="AV1271" i="1"/>
  <c r="AX1271" i="1" s="1"/>
  <c r="AN1271" i="1"/>
  <c r="AM1271" i="1"/>
  <c r="AF1271" i="1"/>
  <c r="AE1271" i="1"/>
  <c r="AB1271" i="1"/>
  <c r="T1271" i="1"/>
  <c r="R1271" i="1"/>
  <c r="H1271" i="1"/>
  <c r="L1271" i="1" s="1"/>
  <c r="G1271" i="1"/>
  <c r="F1271" i="1"/>
  <c r="I1271" i="1" s="1"/>
  <c r="AW1270" i="1"/>
  <c r="AV1270" i="1"/>
  <c r="AO1270" i="1"/>
  <c r="AN1270" i="1"/>
  <c r="BB1270" i="1" s="1"/>
  <c r="AM1270" i="1"/>
  <c r="AF1270" i="1"/>
  <c r="AE1270" i="1"/>
  <c r="AB1270" i="1"/>
  <c r="AC1270" i="1" s="1"/>
  <c r="T1270" i="1"/>
  <c r="S1270" i="1"/>
  <c r="R1270" i="1"/>
  <c r="L1270" i="1"/>
  <c r="H1270" i="1"/>
  <c r="G1270" i="1"/>
  <c r="F1270" i="1"/>
  <c r="I1270" i="1" s="1"/>
  <c r="BB1269" i="1"/>
  <c r="AX1269" i="1"/>
  <c r="AW1269" i="1"/>
  <c r="AV1269" i="1"/>
  <c r="AO1269" i="1"/>
  <c r="AN1269" i="1"/>
  <c r="AM1269" i="1"/>
  <c r="AF1269" i="1"/>
  <c r="AE1269" i="1"/>
  <c r="AC1269" i="1"/>
  <c r="AB1269" i="1"/>
  <c r="AG1269" i="1" s="1"/>
  <c r="T1269" i="1"/>
  <c r="S1269" i="1"/>
  <c r="R1269" i="1"/>
  <c r="L1269" i="1"/>
  <c r="H1269" i="1"/>
  <c r="G1269" i="1"/>
  <c r="F1269" i="1"/>
  <c r="I1269" i="1" s="1"/>
  <c r="BB1268" i="1"/>
  <c r="AX1268" i="1"/>
  <c r="AW1268" i="1"/>
  <c r="AV1268" i="1"/>
  <c r="AN1268" i="1"/>
  <c r="AM1268" i="1"/>
  <c r="AF1268" i="1"/>
  <c r="AE1268" i="1"/>
  <c r="AB1268" i="1"/>
  <c r="AC1268" i="1" s="1"/>
  <c r="T1268" i="1"/>
  <c r="S1268" i="1"/>
  <c r="R1268" i="1"/>
  <c r="L1268" i="1"/>
  <c r="H1268" i="1"/>
  <c r="G1268" i="1"/>
  <c r="F1268" i="1"/>
  <c r="I1268" i="1" s="1"/>
  <c r="BB1267" i="1"/>
  <c r="AX1267" i="1"/>
  <c r="AW1267" i="1"/>
  <c r="AV1267" i="1"/>
  <c r="AN1267" i="1"/>
  <c r="AM1267" i="1"/>
  <c r="AO1267" i="1" s="1"/>
  <c r="AF1267" i="1"/>
  <c r="AE1267" i="1"/>
  <c r="AB1267" i="1"/>
  <c r="AC1267" i="1" s="1"/>
  <c r="T1267" i="1"/>
  <c r="R1267" i="1"/>
  <c r="AG1267" i="1" s="1"/>
  <c r="L1267" i="1"/>
  <c r="I1267" i="1"/>
  <c r="H1267" i="1"/>
  <c r="G1267" i="1"/>
  <c r="F1267" i="1"/>
  <c r="AX1266" i="1"/>
  <c r="AW1266" i="1"/>
  <c r="AV1266" i="1"/>
  <c r="AN1266" i="1"/>
  <c r="BB1266" i="1" s="1"/>
  <c r="AM1266" i="1"/>
  <c r="AF1266" i="1"/>
  <c r="AE1266" i="1"/>
  <c r="AC1266" i="1"/>
  <c r="AB1266" i="1"/>
  <c r="T1266" i="1"/>
  <c r="R1266" i="1"/>
  <c r="L1266" i="1"/>
  <c r="I1266" i="1"/>
  <c r="H1266" i="1"/>
  <c r="G1266" i="1"/>
  <c r="F1266" i="1"/>
  <c r="AW1265" i="1"/>
  <c r="AV1265" i="1"/>
  <c r="AN1265" i="1"/>
  <c r="AM1265" i="1"/>
  <c r="AO1266" i="1" s="1"/>
  <c r="AF1265" i="1"/>
  <c r="AE1265" i="1"/>
  <c r="AC1265" i="1"/>
  <c r="AB1265" i="1"/>
  <c r="AG1265" i="1" s="1"/>
  <c r="T1265" i="1"/>
  <c r="S1265" i="1"/>
  <c r="R1265" i="1"/>
  <c r="L1265" i="1"/>
  <c r="H1265" i="1"/>
  <c r="G1265" i="1"/>
  <c r="F1265" i="1"/>
  <c r="I1265" i="1" s="1"/>
  <c r="AX1264" i="1"/>
  <c r="AW1264" i="1"/>
  <c r="AV1264" i="1"/>
  <c r="AX1265" i="1" s="1"/>
  <c r="AN1264" i="1"/>
  <c r="BB1264" i="1" s="1"/>
  <c r="AM1264" i="1"/>
  <c r="AO1265" i="1" s="1"/>
  <c r="AF1264" i="1"/>
  <c r="AE1264" i="1"/>
  <c r="AB1264" i="1"/>
  <c r="T1264" i="1"/>
  <c r="S1264" i="1"/>
  <c r="R1264" i="1"/>
  <c r="L1264" i="1"/>
  <c r="H1264" i="1"/>
  <c r="G1264" i="1"/>
  <c r="F1264" i="1"/>
  <c r="I1264" i="1" s="1"/>
  <c r="BB1263" i="1"/>
  <c r="AW1263" i="1"/>
  <c r="AV1263" i="1"/>
  <c r="AX1263" i="1" s="1"/>
  <c r="AN1263" i="1"/>
  <c r="AM1263" i="1"/>
  <c r="AG1263" i="1"/>
  <c r="AH1263" i="1" s="1"/>
  <c r="AF1263" i="1"/>
  <c r="AE1263" i="1"/>
  <c r="AB1263" i="1"/>
  <c r="AC1263" i="1" s="1"/>
  <c r="T1263" i="1"/>
  <c r="S1263" i="1"/>
  <c r="R1263" i="1"/>
  <c r="L1263" i="1"/>
  <c r="I1263" i="1"/>
  <c r="H1263" i="1"/>
  <c r="G1263" i="1"/>
  <c r="F1263" i="1"/>
  <c r="AW1262" i="1"/>
  <c r="AV1262" i="1"/>
  <c r="AO1262" i="1"/>
  <c r="AN1262" i="1"/>
  <c r="BB1262" i="1" s="1"/>
  <c r="AM1262" i="1"/>
  <c r="AG1262" i="1"/>
  <c r="AH1262" i="1" s="1"/>
  <c r="AF1262" i="1"/>
  <c r="AE1262" i="1"/>
  <c r="AC1262" i="1"/>
  <c r="AB1262" i="1"/>
  <c r="T1262" i="1"/>
  <c r="R1262" i="1"/>
  <c r="S1262" i="1" s="1"/>
  <c r="L1262" i="1"/>
  <c r="I1262" i="1"/>
  <c r="H1262" i="1"/>
  <c r="G1262" i="1"/>
  <c r="F1262" i="1"/>
  <c r="AX1261" i="1"/>
  <c r="AW1261" i="1"/>
  <c r="AV1261" i="1"/>
  <c r="AX1262" i="1" s="1"/>
  <c r="AN1261" i="1"/>
  <c r="BB1261" i="1" s="1"/>
  <c r="AM1261" i="1"/>
  <c r="AG1261" i="1"/>
  <c r="AH1261" i="1" s="1"/>
  <c r="AF1261" i="1"/>
  <c r="AE1261" i="1"/>
  <c r="AB1261" i="1"/>
  <c r="T1261" i="1"/>
  <c r="S1261" i="1"/>
  <c r="R1261" i="1"/>
  <c r="L1261" i="1"/>
  <c r="H1261" i="1"/>
  <c r="G1261" i="1"/>
  <c r="F1261" i="1"/>
  <c r="I1261" i="1" s="1"/>
  <c r="AW1260" i="1"/>
  <c r="AV1260" i="1"/>
  <c r="AN1260" i="1"/>
  <c r="BB1260" i="1" s="1"/>
  <c r="AM1260" i="1"/>
  <c r="AH1260" i="1"/>
  <c r="AG1260" i="1"/>
  <c r="AF1260" i="1"/>
  <c r="AE1260" i="1"/>
  <c r="AB1260" i="1"/>
  <c r="AC1261" i="1" s="1"/>
  <c r="T1260" i="1"/>
  <c r="S1260" i="1"/>
  <c r="R1260" i="1"/>
  <c r="L1260" i="1"/>
  <c r="H1260" i="1"/>
  <c r="G1260" i="1"/>
  <c r="F1260" i="1"/>
  <c r="I1260" i="1" s="1"/>
  <c r="AX1259" i="1"/>
  <c r="AW1259" i="1"/>
  <c r="AV1259" i="1"/>
  <c r="AN1259" i="1"/>
  <c r="BB1259" i="1" s="1"/>
  <c r="AM1259" i="1"/>
  <c r="AG1259" i="1"/>
  <c r="AF1259" i="1"/>
  <c r="AE1259" i="1"/>
  <c r="AB1259" i="1"/>
  <c r="T1259" i="1"/>
  <c r="S1259" i="1"/>
  <c r="R1259" i="1"/>
  <c r="L1259" i="1"/>
  <c r="H1259" i="1"/>
  <c r="G1259" i="1"/>
  <c r="F1259" i="1"/>
  <c r="I1259" i="1" s="1"/>
  <c r="AX1258" i="1"/>
  <c r="AW1258" i="1"/>
  <c r="AV1258" i="1"/>
  <c r="AO1258" i="1"/>
  <c r="AN1258" i="1"/>
  <c r="BB1258" i="1" s="1"/>
  <c r="AM1258" i="1"/>
  <c r="AF1258" i="1"/>
  <c r="AE1258" i="1"/>
  <c r="AB1258" i="1"/>
  <c r="T1258" i="1"/>
  <c r="R1258" i="1"/>
  <c r="L1258" i="1"/>
  <c r="H1258" i="1"/>
  <c r="G1258" i="1"/>
  <c r="F1258" i="1"/>
  <c r="I1258" i="1" s="1"/>
  <c r="AX1257" i="1"/>
  <c r="AW1257" i="1"/>
  <c r="AV1257" i="1"/>
  <c r="AO1257" i="1"/>
  <c r="AN1257" i="1"/>
  <c r="BB1257" i="1" s="1"/>
  <c r="AM1257" i="1"/>
  <c r="AF1257" i="1"/>
  <c r="AE1257" i="1"/>
  <c r="AB1257" i="1"/>
  <c r="AG1257" i="1" s="1"/>
  <c r="T1257" i="1"/>
  <c r="R1257" i="1"/>
  <c r="S1257" i="1" s="1"/>
  <c r="H1257" i="1"/>
  <c r="L1257" i="1" s="1"/>
  <c r="G1257" i="1"/>
  <c r="F1257" i="1"/>
  <c r="I1257" i="1" s="1"/>
  <c r="BB1256" i="1"/>
  <c r="AW1256" i="1"/>
  <c r="AV1256" i="1"/>
  <c r="AO1256" i="1"/>
  <c r="AN1256" i="1"/>
  <c r="AM1256" i="1"/>
  <c r="AH1256" i="1"/>
  <c r="AG1256" i="1"/>
  <c r="AF1256" i="1"/>
  <c r="AE1256" i="1"/>
  <c r="AC1256" i="1"/>
  <c r="AB1256" i="1"/>
  <c r="T1256" i="1"/>
  <c r="S1256" i="1"/>
  <c r="R1256" i="1"/>
  <c r="H1256" i="1"/>
  <c r="L1256" i="1" s="1"/>
  <c r="G1256" i="1"/>
  <c r="F1256" i="1"/>
  <c r="I1256" i="1" s="1"/>
  <c r="AW1255" i="1"/>
  <c r="AV1255" i="1"/>
  <c r="AX1255" i="1" s="1"/>
  <c r="AN1255" i="1"/>
  <c r="BB1255" i="1" s="1"/>
  <c r="AM1255" i="1"/>
  <c r="AG1255" i="1"/>
  <c r="AF1255" i="1"/>
  <c r="AE1255" i="1"/>
  <c r="AB1255" i="1"/>
  <c r="T1255" i="1"/>
  <c r="S1255" i="1"/>
  <c r="R1255" i="1"/>
  <c r="H1255" i="1"/>
  <c r="G1255" i="1"/>
  <c r="F1255" i="1"/>
  <c r="I1255" i="1" s="1"/>
  <c r="AW1254" i="1"/>
  <c r="AV1254" i="1"/>
  <c r="AX1254" i="1" s="1"/>
  <c r="AN1254" i="1"/>
  <c r="AM1254" i="1"/>
  <c r="AO1254" i="1" s="1"/>
  <c r="AF1254" i="1"/>
  <c r="AE1254" i="1"/>
  <c r="AB1254" i="1"/>
  <c r="AC1255" i="1" s="1"/>
  <c r="T1254" i="1"/>
  <c r="R1254" i="1"/>
  <c r="S1254" i="1" s="1"/>
  <c r="H1254" i="1"/>
  <c r="L1254" i="1" s="1"/>
  <c r="G1254" i="1"/>
  <c r="F1254" i="1"/>
  <c r="I1254" i="1" s="1"/>
  <c r="BB1253" i="1"/>
  <c r="AX1253" i="1"/>
  <c r="AW1253" i="1"/>
  <c r="AV1253" i="1"/>
  <c r="AN1253" i="1"/>
  <c r="AM1253" i="1"/>
  <c r="AG1253" i="1"/>
  <c r="AF1253" i="1"/>
  <c r="AE1253" i="1"/>
  <c r="AC1253" i="1"/>
  <c r="AB1253" i="1"/>
  <c r="T1253" i="1"/>
  <c r="R1253" i="1"/>
  <c r="S1253" i="1" s="1"/>
  <c r="L1253" i="1"/>
  <c r="H1253" i="1"/>
  <c r="G1253" i="1"/>
  <c r="F1253" i="1"/>
  <c r="I1253" i="1" s="1"/>
  <c r="AX1252" i="1"/>
  <c r="AW1252" i="1"/>
  <c r="AV1252" i="1"/>
  <c r="AN1252" i="1"/>
  <c r="BB1252" i="1" s="1"/>
  <c r="AM1252" i="1"/>
  <c r="AG1252" i="1"/>
  <c r="AF1252" i="1"/>
  <c r="AE1252" i="1"/>
  <c r="AC1252" i="1"/>
  <c r="AB1252" i="1"/>
  <c r="T1252" i="1"/>
  <c r="R1252" i="1"/>
  <c r="S1252" i="1" s="1"/>
  <c r="H1252" i="1"/>
  <c r="L1252" i="1" s="1"/>
  <c r="G1252" i="1"/>
  <c r="F1252" i="1"/>
  <c r="I1252" i="1" s="1"/>
  <c r="AX1251" i="1"/>
  <c r="AW1251" i="1"/>
  <c r="AV1251" i="1"/>
  <c r="AN1251" i="1"/>
  <c r="AM1251" i="1"/>
  <c r="AF1251" i="1"/>
  <c r="AE1251" i="1"/>
  <c r="AB1251" i="1"/>
  <c r="AC1251" i="1" s="1"/>
  <c r="T1251" i="1"/>
  <c r="R1251" i="1"/>
  <c r="I1251" i="1"/>
  <c r="H1251" i="1"/>
  <c r="L1251" i="1" s="1"/>
  <c r="G1251" i="1"/>
  <c r="F1251" i="1"/>
  <c r="BB1251" i="1" s="1"/>
  <c r="AX1250" i="1"/>
  <c r="AW1250" i="1"/>
  <c r="AV1250" i="1"/>
  <c r="AO1250" i="1"/>
  <c r="AN1250" i="1"/>
  <c r="AM1250" i="1"/>
  <c r="AF1250" i="1"/>
  <c r="AE1250" i="1"/>
  <c r="AB1250" i="1"/>
  <c r="AC1250" i="1" s="1"/>
  <c r="T1250" i="1"/>
  <c r="S1250" i="1"/>
  <c r="R1250" i="1"/>
  <c r="AG1250" i="1" s="1"/>
  <c r="AH1250" i="1" s="1"/>
  <c r="H1250" i="1"/>
  <c r="G1250" i="1"/>
  <c r="F1250" i="1"/>
  <c r="AX1249" i="1"/>
  <c r="AW1249" i="1"/>
  <c r="AV1249" i="1"/>
  <c r="AO1249" i="1"/>
  <c r="AN1249" i="1"/>
  <c r="AM1249" i="1"/>
  <c r="AF1249" i="1"/>
  <c r="AE1249" i="1"/>
  <c r="AB1249" i="1"/>
  <c r="AC1249" i="1" s="1"/>
  <c r="T1249" i="1"/>
  <c r="R1249" i="1"/>
  <c r="AG1249" i="1" s="1"/>
  <c r="H1249" i="1"/>
  <c r="G1249" i="1"/>
  <c r="F1249" i="1"/>
  <c r="BB1248" i="1"/>
  <c r="AW1248" i="1"/>
  <c r="AV1248" i="1"/>
  <c r="AO1248" i="1"/>
  <c r="AN1248" i="1"/>
  <c r="AM1248" i="1"/>
  <c r="AF1248" i="1"/>
  <c r="AE1248" i="1"/>
  <c r="AB1248" i="1"/>
  <c r="T1248" i="1"/>
  <c r="R1248" i="1"/>
  <c r="I1248" i="1"/>
  <c r="H1248" i="1"/>
  <c r="L1248" i="1" s="1"/>
  <c r="G1248" i="1"/>
  <c r="F1248" i="1"/>
  <c r="AW1247" i="1"/>
  <c r="AV1247" i="1"/>
  <c r="AX1247" i="1" s="1"/>
  <c r="AN1247" i="1"/>
  <c r="BB1247" i="1" s="1"/>
  <c r="AM1247" i="1"/>
  <c r="AO1247" i="1" s="1"/>
  <c r="AF1247" i="1"/>
  <c r="AE1247" i="1"/>
  <c r="AB1247" i="1"/>
  <c r="T1247" i="1"/>
  <c r="R1247" i="1"/>
  <c r="H1247" i="1"/>
  <c r="G1247" i="1"/>
  <c r="L1247" i="1" s="1"/>
  <c r="F1247" i="1"/>
  <c r="I1247" i="1" s="1"/>
  <c r="AW1246" i="1"/>
  <c r="AV1246" i="1"/>
  <c r="AX1246" i="1" s="1"/>
  <c r="AO1246" i="1"/>
  <c r="AN1246" i="1"/>
  <c r="AM1246" i="1"/>
  <c r="AF1246" i="1"/>
  <c r="AE1246" i="1"/>
  <c r="AB1246" i="1"/>
  <c r="T1246" i="1"/>
  <c r="R1246" i="1"/>
  <c r="H1246" i="1"/>
  <c r="L1246" i="1" s="1"/>
  <c r="G1246" i="1"/>
  <c r="F1246" i="1"/>
  <c r="I1246" i="1" s="1"/>
  <c r="AX1245" i="1"/>
  <c r="AW1245" i="1"/>
  <c r="AV1245" i="1"/>
  <c r="AN1245" i="1"/>
  <c r="AM1245" i="1"/>
  <c r="AF1245" i="1"/>
  <c r="AE1245" i="1"/>
  <c r="AC1245" i="1"/>
  <c r="AB1245" i="1"/>
  <c r="T1245" i="1"/>
  <c r="R1245" i="1"/>
  <c r="H1245" i="1"/>
  <c r="G1245" i="1"/>
  <c r="L1245" i="1" s="1"/>
  <c r="F1245" i="1"/>
  <c r="BB1244" i="1"/>
  <c r="AV1244" i="1"/>
  <c r="AM1244" i="1"/>
  <c r="AF1244" i="1"/>
  <c r="AE1244" i="1"/>
  <c r="AB1244" i="1"/>
  <c r="R1244" i="1"/>
  <c r="I1244" i="1"/>
  <c r="H1244" i="1"/>
  <c r="L1244" i="1" s="1"/>
  <c r="BB1243" i="1"/>
  <c r="I1243" i="1"/>
  <c r="H1243" i="1"/>
  <c r="L1243" i="1" s="1"/>
  <c r="BB1242" i="1"/>
  <c r="T1242" i="1"/>
  <c r="Q1242" i="1"/>
  <c r="AF1242" i="1" s="1"/>
  <c r="P1242" i="1"/>
  <c r="I1242" i="1"/>
  <c r="H1242" i="1"/>
  <c r="L1242" i="1" s="1"/>
  <c r="BB1241" i="1"/>
  <c r="AV1241" i="1"/>
  <c r="AM1241" i="1"/>
  <c r="AG1241" i="1"/>
  <c r="AF1241" i="1"/>
  <c r="AE1241" i="1"/>
  <c r="AB1241" i="1"/>
  <c r="AC1241" i="1" s="1"/>
  <c r="T1241" i="1"/>
  <c r="R1241" i="1"/>
  <c r="S1241" i="1" s="1"/>
  <c r="H1241" i="1"/>
  <c r="G1241" i="1"/>
  <c r="F1241" i="1"/>
  <c r="I1241" i="1" s="1"/>
  <c r="AW1240" i="1"/>
  <c r="AV1240" i="1"/>
  <c r="AX1240" i="1" s="1"/>
  <c r="AN1240" i="1"/>
  <c r="BB1240" i="1" s="1"/>
  <c r="AM1240" i="1"/>
  <c r="AG1240" i="1"/>
  <c r="AH1240" i="1" s="1"/>
  <c r="AF1240" i="1"/>
  <c r="AE1240" i="1"/>
  <c r="AC1240" i="1"/>
  <c r="AB1240" i="1"/>
  <c r="T1240" i="1"/>
  <c r="R1240" i="1"/>
  <c r="S1240" i="1" s="1"/>
  <c r="L1240" i="1"/>
  <c r="H1240" i="1"/>
  <c r="G1240" i="1"/>
  <c r="F1240" i="1"/>
  <c r="I1240" i="1" s="1"/>
  <c r="AW1239" i="1"/>
  <c r="AV1239" i="1"/>
  <c r="AX1239" i="1" s="1"/>
  <c r="AO1239" i="1"/>
  <c r="AN1239" i="1"/>
  <c r="BB1239" i="1" s="1"/>
  <c r="AM1239" i="1"/>
  <c r="AG1239" i="1"/>
  <c r="AF1239" i="1"/>
  <c r="AE1239" i="1"/>
  <c r="AC1239" i="1"/>
  <c r="AB1239" i="1"/>
  <c r="T1239" i="1"/>
  <c r="R1239" i="1"/>
  <c r="L1239" i="1"/>
  <c r="H1239" i="1"/>
  <c r="G1239" i="1"/>
  <c r="F1239" i="1"/>
  <c r="I1239" i="1" s="1"/>
  <c r="AW1238" i="1"/>
  <c r="AV1238" i="1"/>
  <c r="AX1238" i="1" s="1"/>
  <c r="AN1238" i="1"/>
  <c r="BB1238" i="1" s="1"/>
  <c r="AM1238" i="1"/>
  <c r="AF1238" i="1"/>
  <c r="AE1238" i="1"/>
  <c r="AB1238" i="1"/>
  <c r="AC1238" i="1" s="1"/>
  <c r="T1238" i="1"/>
  <c r="R1238" i="1"/>
  <c r="H1238" i="1"/>
  <c r="L1238" i="1" s="1"/>
  <c r="G1238" i="1"/>
  <c r="F1238" i="1"/>
  <c r="I1238" i="1" s="1"/>
  <c r="AW1237" i="1"/>
  <c r="AV1237" i="1"/>
  <c r="AN1237" i="1"/>
  <c r="BB1237" i="1" s="1"/>
  <c r="AM1237" i="1"/>
  <c r="AF1237" i="1"/>
  <c r="AE1237" i="1"/>
  <c r="AB1237" i="1"/>
  <c r="T1237" i="1"/>
  <c r="R1237" i="1"/>
  <c r="AG1237" i="1" s="1"/>
  <c r="L1237" i="1"/>
  <c r="I1237" i="1"/>
  <c r="AW1236" i="1"/>
  <c r="AV1236" i="1"/>
  <c r="AN1236" i="1"/>
  <c r="BB1236" i="1" s="1"/>
  <c r="AM1236" i="1"/>
  <c r="AG1236" i="1"/>
  <c r="AF1236" i="1"/>
  <c r="AE1236" i="1"/>
  <c r="AB1236" i="1"/>
  <c r="T1236" i="1"/>
  <c r="S1236" i="1"/>
  <c r="R1236" i="1"/>
  <c r="H1236" i="1"/>
  <c r="G1236" i="1"/>
  <c r="F1236" i="1"/>
  <c r="I1236" i="1" s="1"/>
  <c r="AW1235" i="1"/>
  <c r="AV1235" i="1"/>
  <c r="AX1235" i="1" s="1"/>
  <c r="AN1235" i="1"/>
  <c r="BB1235" i="1" s="1"/>
  <c r="AM1235" i="1"/>
  <c r="AO1235" i="1" s="1"/>
  <c r="AF1235" i="1"/>
  <c r="AE1235" i="1"/>
  <c r="AB1235" i="1"/>
  <c r="T1235" i="1"/>
  <c r="R1235" i="1"/>
  <c r="S1235" i="1" s="1"/>
  <c r="H1235" i="1"/>
  <c r="G1235" i="1"/>
  <c r="F1235" i="1"/>
  <c r="I1235" i="1" s="1"/>
  <c r="AX1234" i="1"/>
  <c r="AW1234" i="1"/>
  <c r="AV1234" i="1"/>
  <c r="AN1234" i="1"/>
  <c r="BB1234" i="1" s="1"/>
  <c r="AM1234" i="1"/>
  <c r="AG1234" i="1"/>
  <c r="AH1234" i="1" s="1"/>
  <c r="AF1234" i="1"/>
  <c r="AE1234" i="1"/>
  <c r="AC1234" i="1"/>
  <c r="AB1234" i="1"/>
  <c r="T1234" i="1"/>
  <c r="R1234" i="1"/>
  <c r="S1234" i="1" s="1"/>
  <c r="I1234" i="1"/>
  <c r="H1234" i="1"/>
  <c r="L1234" i="1" s="1"/>
  <c r="G1234" i="1"/>
  <c r="F1234" i="1"/>
  <c r="AX1233" i="1"/>
  <c r="AW1233" i="1"/>
  <c r="AV1233" i="1"/>
  <c r="AN1233" i="1"/>
  <c r="BB1233" i="1" s="1"/>
  <c r="AM1233" i="1"/>
  <c r="AG1233" i="1"/>
  <c r="AF1233" i="1"/>
  <c r="AE1233" i="1"/>
  <c r="AC1233" i="1"/>
  <c r="AB1233" i="1"/>
  <c r="T1233" i="1"/>
  <c r="R1233" i="1"/>
  <c r="S1233" i="1" s="1"/>
  <c r="L1233" i="1"/>
  <c r="I1233" i="1"/>
  <c r="H1233" i="1"/>
  <c r="G1233" i="1"/>
  <c r="F1233" i="1"/>
  <c r="AW1232" i="1"/>
  <c r="AV1232" i="1"/>
  <c r="AN1232" i="1"/>
  <c r="AM1232" i="1"/>
  <c r="AF1232" i="1"/>
  <c r="AE1232" i="1"/>
  <c r="AB1232" i="1"/>
  <c r="AC1232" i="1" s="1"/>
  <c r="T1232" i="1"/>
  <c r="R1232" i="1"/>
  <c r="H1232" i="1"/>
  <c r="G1232" i="1"/>
  <c r="F1232" i="1"/>
  <c r="BB1231" i="1"/>
  <c r="AX1231" i="1"/>
  <c r="AW1231" i="1"/>
  <c r="AV1231" i="1"/>
  <c r="AX1232" i="1" s="1"/>
  <c r="AN1231" i="1"/>
  <c r="AM1231" i="1"/>
  <c r="AG1231" i="1"/>
  <c r="AH1231" i="1" s="1"/>
  <c r="AF1231" i="1"/>
  <c r="AE1231" i="1"/>
  <c r="AB1231" i="1"/>
  <c r="AC1231" i="1" s="1"/>
  <c r="T1231" i="1"/>
  <c r="R1231" i="1"/>
  <c r="S1231" i="1" s="1"/>
  <c r="L1231" i="1"/>
  <c r="H1231" i="1"/>
  <c r="G1231" i="1"/>
  <c r="F1231" i="1"/>
  <c r="I1231" i="1" s="1"/>
  <c r="BB1230" i="1"/>
  <c r="AW1230" i="1"/>
  <c r="AV1230" i="1"/>
  <c r="AX1230" i="1" s="1"/>
  <c r="AO1230" i="1"/>
  <c r="AN1230" i="1"/>
  <c r="AM1230" i="1"/>
  <c r="AF1230" i="1"/>
  <c r="AE1230" i="1"/>
  <c r="AB1230" i="1"/>
  <c r="T1230" i="1"/>
  <c r="R1230" i="1"/>
  <c r="AG1230" i="1" s="1"/>
  <c r="L1230" i="1"/>
  <c r="H1230" i="1"/>
  <c r="G1230" i="1"/>
  <c r="F1230" i="1"/>
  <c r="I1230" i="1" s="1"/>
  <c r="BB1229" i="1"/>
  <c r="AW1229" i="1"/>
  <c r="AV1229" i="1"/>
  <c r="AX1229" i="1" s="1"/>
  <c r="AO1229" i="1"/>
  <c r="AN1229" i="1"/>
  <c r="AM1229" i="1"/>
  <c r="AF1229" i="1"/>
  <c r="AE1229" i="1"/>
  <c r="AB1229" i="1"/>
  <c r="AC1229" i="1" s="1"/>
  <c r="T1229" i="1"/>
  <c r="R1229" i="1"/>
  <c r="H1229" i="1"/>
  <c r="G1229" i="1"/>
  <c r="F1229" i="1"/>
  <c r="I1229" i="1" s="1"/>
  <c r="AW1228" i="1"/>
  <c r="AV1228" i="1"/>
  <c r="AX1228" i="1" s="1"/>
  <c r="AN1228" i="1"/>
  <c r="AM1228" i="1"/>
  <c r="AO1228" i="1" s="1"/>
  <c r="AF1228" i="1"/>
  <c r="AE1228" i="1"/>
  <c r="AB1228" i="1"/>
  <c r="AC1228" i="1" s="1"/>
  <c r="T1228" i="1"/>
  <c r="S1228" i="1"/>
  <c r="R1228" i="1"/>
  <c r="AG1228" i="1" s="1"/>
  <c r="AH1228" i="1" s="1"/>
  <c r="L1228" i="1"/>
  <c r="H1228" i="1"/>
  <c r="G1228" i="1"/>
  <c r="F1228" i="1"/>
  <c r="BB1227" i="1"/>
  <c r="AW1227" i="1"/>
  <c r="AV1227" i="1"/>
  <c r="AX1227" i="1" s="1"/>
  <c r="AO1227" i="1"/>
  <c r="AN1227" i="1"/>
  <c r="AM1227" i="1"/>
  <c r="AF1227" i="1"/>
  <c r="AE1227" i="1"/>
  <c r="AB1227" i="1"/>
  <c r="T1227" i="1"/>
  <c r="R1227" i="1"/>
  <c r="AG1227" i="1" s="1"/>
  <c r="I1227" i="1"/>
  <c r="H1227" i="1"/>
  <c r="L1227" i="1" s="1"/>
  <c r="G1227" i="1"/>
  <c r="F1227" i="1"/>
  <c r="AX1226" i="1"/>
  <c r="AW1226" i="1"/>
  <c r="AV1226" i="1"/>
  <c r="AO1226" i="1"/>
  <c r="AN1226" i="1"/>
  <c r="AM1226" i="1"/>
  <c r="AF1226" i="1"/>
  <c r="AE1226" i="1"/>
  <c r="AC1226" i="1"/>
  <c r="AB1226" i="1"/>
  <c r="AC1227" i="1" s="1"/>
  <c r="T1226" i="1"/>
  <c r="R1226" i="1"/>
  <c r="H1226" i="1"/>
  <c r="G1226" i="1"/>
  <c r="L1226" i="1" s="1"/>
  <c r="F1226" i="1"/>
  <c r="AW1225" i="1"/>
  <c r="AV1225" i="1"/>
  <c r="AX1225" i="1" s="1"/>
  <c r="AN1225" i="1"/>
  <c r="AM1225" i="1"/>
  <c r="AO1225" i="1" s="1"/>
  <c r="AG1225" i="1"/>
  <c r="AF1225" i="1"/>
  <c r="AE1225" i="1"/>
  <c r="AC1225" i="1"/>
  <c r="AB1225" i="1"/>
  <c r="T1225" i="1"/>
  <c r="R1225" i="1"/>
  <c r="H1225" i="1"/>
  <c r="L1225" i="1" s="1"/>
  <c r="G1225" i="1"/>
  <c r="F1225" i="1"/>
  <c r="BB1225" i="1" s="1"/>
  <c r="BB1224" i="1"/>
  <c r="AW1224" i="1"/>
  <c r="AV1224" i="1"/>
  <c r="AX1224" i="1" s="1"/>
  <c r="AN1224" i="1"/>
  <c r="AM1224" i="1"/>
  <c r="AG1224" i="1"/>
  <c r="AF1224" i="1"/>
  <c r="AE1224" i="1"/>
  <c r="AB1224" i="1"/>
  <c r="T1224" i="1"/>
  <c r="R1224" i="1"/>
  <c r="S1225" i="1" s="1"/>
  <c r="H1224" i="1"/>
  <c r="G1224" i="1"/>
  <c r="F1224" i="1"/>
  <c r="I1224" i="1" s="1"/>
  <c r="AX1223" i="1"/>
  <c r="AW1223" i="1"/>
  <c r="AV1223" i="1"/>
  <c r="AN1223" i="1"/>
  <c r="BB1223" i="1" s="1"/>
  <c r="AM1223" i="1"/>
  <c r="AF1223" i="1"/>
  <c r="AE1223" i="1"/>
  <c r="AB1223" i="1"/>
  <c r="AC1223" i="1" s="1"/>
  <c r="T1223" i="1"/>
  <c r="S1223" i="1"/>
  <c r="R1223" i="1"/>
  <c r="L1223" i="1"/>
  <c r="I1223" i="1"/>
  <c r="H1223" i="1"/>
  <c r="G1223" i="1"/>
  <c r="F1223" i="1"/>
  <c r="AX1222" i="1"/>
  <c r="AW1222" i="1"/>
  <c r="AV1222" i="1"/>
  <c r="AN1222" i="1"/>
  <c r="BB1222" i="1" s="1"/>
  <c r="AM1222" i="1"/>
  <c r="AF1222" i="1"/>
  <c r="AE1222" i="1"/>
  <c r="AB1222" i="1"/>
  <c r="AC1222" i="1" s="1"/>
  <c r="T1222" i="1"/>
  <c r="R1222" i="1"/>
  <c r="AG1222" i="1" s="1"/>
  <c r="AH1222" i="1" s="1"/>
  <c r="L1222" i="1"/>
  <c r="I1222" i="1"/>
  <c r="H1222" i="1"/>
  <c r="G1222" i="1"/>
  <c r="F1222" i="1"/>
  <c r="AW1221" i="1"/>
  <c r="AV1221" i="1"/>
  <c r="AX1221" i="1" s="1"/>
  <c r="AN1221" i="1"/>
  <c r="BB1221" i="1" s="1"/>
  <c r="AM1221" i="1"/>
  <c r="AF1221" i="1"/>
  <c r="AE1221" i="1"/>
  <c r="AB1221" i="1"/>
  <c r="AC1221" i="1" s="1"/>
  <c r="T1221" i="1"/>
  <c r="R1221" i="1"/>
  <c r="AG1221" i="1" s="1"/>
  <c r="L1221" i="1"/>
  <c r="I1221" i="1"/>
  <c r="H1221" i="1"/>
  <c r="G1221" i="1"/>
  <c r="F1221" i="1"/>
  <c r="AW1220" i="1"/>
  <c r="AV1220" i="1"/>
  <c r="AO1220" i="1"/>
  <c r="AN1220" i="1"/>
  <c r="BB1220" i="1" s="1"/>
  <c r="AM1220" i="1"/>
  <c r="AF1220" i="1"/>
  <c r="AE1220" i="1"/>
  <c r="AC1220" i="1"/>
  <c r="AB1220" i="1"/>
  <c r="T1220" i="1"/>
  <c r="S1220" i="1"/>
  <c r="R1220" i="1"/>
  <c r="AG1220" i="1" s="1"/>
  <c r="AH1220" i="1" s="1"/>
  <c r="H1220" i="1"/>
  <c r="L1220" i="1" s="1"/>
  <c r="G1220" i="1"/>
  <c r="F1220" i="1"/>
  <c r="I1220" i="1" s="1"/>
  <c r="AW1219" i="1"/>
  <c r="AV1219" i="1"/>
  <c r="AN1219" i="1"/>
  <c r="BB1219" i="1" s="1"/>
  <c r="AM1219" i="1"/>
  <c r="AF1219" i="1"/>
  <c r="AE1219" i="1"/>
  <c r="AB1219" i="1"/>
  <c r="AC1219" i="1" s="1"/>
  <c r="T1219" i="1"/>
  <c r="R1219" i="1"/>
  <c r="AG1219" i="1" s="1"/>
  <c r="I1219" i="1"/>
  <c r="H1219" i="1"/>
  <c r="L1219" i="1" s="1"/>
  <c r="G1219" i="1"/>
  <c r="F1219" i="1"/>
  <c r="AW1218" i="1"/>
  <c r="AV1218" i="1"/>
  <c r="AX1218" i="1" s="1"/>
  <c r="AO1218" i="1"/>
  <c r="AN1218" i="1"/>
  <c r="BB1218" i="1" s="1"/>
  <c r="AM1218" i="1"/>
  <c r="AF1218" i="1"/>
  <c r="AE1218" i="1"/>
  <c r="AB1218" i="1"/>
  <c r="AC1218" i="1" s="1"/>
  <c r="T1218" i="1"/>
  <c r="R1218" i="1"/>
  <c r="S1218" i="1" s="1"/>
  <c r="L1218" i="1"/>
  <c r="I1218" i="1"/>
  <c r="H1218" i="1"/>
  <c r="G1218" i="1"/>
  <c r="F1218" i="1"/>
  <c r="AW1217" i="1"/>
  <c r="AV1217" i="1"/>
  <c r="AO1217" i="1"/>
  <c r="AN1217" i="1"/>
  <c r="BB1217" i="1" s="1"/>
  <c r="AM1217" i="1"/>
  <c r="AG1217" i="1"/>
  <c r="AF1217" i="1"/>
  <c r="AE1217" i="1"/>
  <c r="AB1217" i="1"/>
  <c r="T1217" i="1"/>
  <c r="R1217" i="1"/>
  <c r="L1217" i="1"/>
  <c r="H1217" i="1"/>
  <c r="G1217" i="1"/>
  <c r="F1217" i="1"/>
  <c r="I1217" i="1" s="1"/>
  <c r="AX1216" i="1"/>
  <c r="AW1216" i="1"/>
  <c r="AV1216" i="1"/>
  <c r="AX1217" i="1" s="1"/>
  <c r="AN1216" i="1"/>
  <c r="AM1216" i="1"/>
  <c r="AF1216" i="1"/>
  <c r="AE1216" i="1"/>
  <c r="AC1216" i="1"/>
  <c r="AB1216" i="1"/>
  <c r="T1216" i="1"/>
  <c r="R1216" i="1"/>
  <c r="S1216" i="1" s="1"/>
  <c r="H1216" i="1"/>
  <c r="L1216" i="1" s="1"/>
  <c r="G1216" i="1"/>
  <c r="F1216" i="1"/>
  <c r="BB1215" i="1"/>
  <c r="AX1215" i="1"/>
  <c r="AW1215" i="1"/>
  <c r="AV1215" i="1"/>
  <c r="AO1215" i="1"/>
  <c r="AN1215" i="1"/>
  <c r="AM1215" i="1"/>
  <c r="AO1216" i="1" s="1"/>
  <c r="AF1215" i="1"/>
  <c r="AE1215" i="1"/>
  <c r="AB1215" i="1"/>
  <c r="AG1215" i="1" s="1"/>
  <c r="AH1215" i="1" s="1"/>
  <c r="T1215" i="1"/>
  <c r="S1215" i="1"/>
  <c r="R1215" i="1"/>
  <c r="H1215" i="1"/>
  <c r="G1215" i="1"/>
  <c r="F1215" i="1"/>
  <c r="I1215" i="1" s="1"/>
  <c r="AW1214" i="1"/>
  <c r="AV1214" i="1"/>
  <c r="AN1214" i="1"/>
  <c r="AM1214" i="1"/>
  <c r="AG1214" i="1"/>
  <c r="AF1214" i="1"/>
  <c r="AE1214" i="1"/>
  <c r="AC1214" i="1"/>
  <c r="AB1214" i="1"/>
  <c r="T1214" i="1"/>
  <c r="S1214" i="1"/>
  <c r="R1214" i="1"/>
  <c r="H1214" i="1"/>
  <c r="G1214" i="1"/>
  <c r="F1214" i="1"/>
  <c r="BB1213" i="1"/>
  <c r="AW1213" i="1"/>
  <c r="AV1213" i="1"/>
  <c r="AN1213" i="1"/>
  <c r="AM1213" i="1"/>
  <c r="AG1213" i="1"/>
  <c r="AH1214" i="1" s="1"/>
  <c r="AF1213" i="1"/>
  <c r="AE1213" i="1"/>
  <c r="AB1213" i="1"/>
  <c r="AC1213" i="1" s="1"/>
  <c r="T1213" i="1"/>
  <c r="R1213" i="1"/>
  <c r="S1213" i="1" s="1"/>
  <c r="I1213" i="1"/>
  <c r="H1213" i="1"/>
  <c r="L1213" i="1" s="1"/>
  <c r="G1213" i="1"/>
  <c r="F1213" i="1"/>
  <c r="BB1212" i="1"/>
  <c r="AW1212" i="1"/>
  <c r="AV1212" i="1"/>
  <c r="AX1212" i="1" s="1"/>
  <c r="AN1212" i="1"/>
  <c r="AM1212" i="1"/>
  <c r="AG1212" i="1"/>
  <c r="AH1213" i="1" s="1"/>
  <c r="AF1212" i="1"/>
  <c r="AE1212" i="1"/>
  <c r="AC1212" i="1"/>
  <c r="AB1212" i="1"/>
  <c r="T1212" i="1"/>
  <c r="R1212" i="1"/>
  <c r="S1212" i="1" s="1"/>
  <c r="I1212" i="1"/>
  <c r="H1212" i="1"/>
  <c r="L1212" i="1" s="1"/>
  <c r="G1212" i="1"/>
  <c r="F1212" i="1"/>
  <c r="BB1211" i="1"/>
  <c r="AW1211" i="1"/>
  <c r="AV1211" i="1"/>
  <c r="AX1211" i="1" s="1"/>
  <c r="AN1211" i="1"/>
  <c r="AM1211" i="1"/>
  <c r="AO1211" i="1" s="1"/>
  <c r="AG1211" i="1"/>
  <c r="AF1211" i="1"/>
  <c r="AE1211" i="1"/>
  <c r="AC1211" i="1"/>
  <c r="AB1211" i="1"/>
  <c r="T1211" i="1"/>
  <c r="R1211" i="1"/>
  <c r="S1211" i="1" s="1"/>
  <c r="I1211" i="1"/>
  <c r="H1211" i="1"/>
  <c r="L1211" i="1" s="1"/>
  <c r="G1211" i="1"/>
  <c r="F1211" i="1"/>
  <c r="AX1210" i="1"/>
  <c r="AW1210" i="1"/>
  <c r="AV1210" i="1"/>
  <c r="AO1210" i="1"/>
  <c r="AN1210" i="1"/>
  <c r="BB1210" i="1" s="1"/>
  <c r="AM1210" i="1"/>
  <c r="AF1210" i="1"/>
  <c r="AE1210" i="1"/>
  <c r="AB1210" i="1"/>
  <c r="AC1210" i="1" s="1"/>
  <c r="T1210" i="1"/>
  <c r="R1210" i="1"/>
  <c r="L1210" i="1"/>
  <c r="H1210" i="1"/>
  <c r="G1210" i="1"/>
  <c r="F1210" i="1"/>
  <c r="I1210" i="1" s="1"/>
  <c r="AW1209" i="1"/>
  <c r="AV1209" i="1"/>
  <c r="AN1209" i="1"/>
  <c r="BB1209" i="1" s="1"/>
  <c r="AM1209" i="1"/>
  <c r="AG1209" i="1"/>
  <c r="AH1209" i="1" s="1"/>
  <c r="AF1209" i="1"/>
  <c r="AE1209" i="1"/>
  <c r="AB1209" i="1"/>
  <c r="AC1209" i="1" s="1"/>
  <c r="T1209" i="1"/>
  <c r="R1209" i="1"/>
  <c r="I1209" i="1"/>
  <c r="H1209" i="1"/>
  <c r="L1209" i="1" s="1"/>
  <c r="G1209" i="1"/>
  <c r="F1209" i="1"/>
  <c r="AW1208" i="1"/>
  <c r="AV1208" i="1"/>
  <c r="AX1208" i="1" s="1"/>
  <c r="AN1208" i="1"/>
  <c r="BB1208" i="1" s="1"/>
  <c r="AM1208" i="1"/>
  <c r="AF1208" i="1"/>
  <c r="AE1208" i="1"/>
  <c r="AB1208" i="1"/>
  <c r="AC1208" i="1" s="1"/>
  <c r="T1208" i="1"/>
  <c r="R1208" i="1"/>
  <c r="AG1208" i="1" s="1"/>
  <c r="H1208" i="1"/>
  <c r="L1208" i="1" s="1"/>
  <c r="G1208" i="1"/>
  <c r="F1208" i="1"/>
  <c r="I1208" i="1" s="1"/>
  <c r="AW1207" i="1"/>
  <c r="AV1207" i="1"/>
  <c r="AN1207" i="1"/>
  <c r="AM1207" i="1"/>
  <c r="AF1207" i="1"/>
  <c r="AE1207" i="1"/>
  <c r="AB1207" i="1"/>
  <c r="AC1207" i="1" s="1"/>
  <c r="T1207" i="1"/>
  <c r="S1207" i="1"/>
  <c r="R1207" i="1"/>
  <c r="L1207" i="1"/>
  <c r="H1207" i="1"/>
  <c r="G1207" i="1"/>
  <c r="F1207" i="1"/>
  <c r="I1207" i="1" s="1"/>
  <c r="AW1206" i="1"/>
  <c r="AV1206" i="1"/>
  <c r="AX1206" i="1" s="1"/>
  <c r="AN1206" i="1"/>
  <c r="BB1206" i="1" s="1"/>
  <c r="AM1206" i="1"/>
  <c r="AO1206" i="1" s="1"/>
  <c r="AF1206" i="1"/>
  <c r="AE1206" i="1"/>
  <c r="AB1206" i="1"/>
  <c r="AC1206" i="1" s="1"/>
  <c r="T1206" i="1"/>
  <c r="S1206" i="1"/>
  <c r="R1206" i="1"/>
  <c r="L1206" i="1"/>
  <c r="I1206" i="1"/>
  <c r="H1206" i="1"/>
  <c r="G1206" i="1"/>
  <c r="F1206" i="1"/>
  <c r="AX1205" i="1"/>
  <c r="AW1205" i="1"/>
  <c r="AV1205" i="1"/>
  <c r="AO1205" i="1"/>
  <c r="AN1205" i="1"/>
  <c r="AM1205" i="1"/>
  <c r="AF1205" i="1"/>
  <c r="AE1205" i="1"/>
  <c r="AC1205" i="1"/>
  <c r="AB1205" i="1"/>
  <c r="T1205" i="1"/>
  <c r="R1205" i="1"/>
  <c r="L1205" i="1"/>
  <c r="I1205" i="1"/>
  <c r="H1205" i="1"/>
  <c r="G1205" i="1"/>
  <c r="F1205" i="1"/>
  <c r="BB1205" i="1" s="1"/>
  <c r="AW1204" i="1"/>
  <c r="AV1204" i="1"/>
  <c r="AO1204" i="1"/>
  <c r="AN1204" i="1"/>
  <c r="AM1204" i="1"/>
  <c r="AF1204" i="1"/>
  <c r="AE1204" i="1"/>
  <c r="AB1204" i="1"/>
  <c r="T1204" i="1"/>
  <c r="S1204" i="1"/>
  <c r="R1204" i="1"/>
  <c r="AG1204" i="1" s="1"/>
  <c r="I1204" i="1"/>
  <c r="H1204" i="1"/>
  <c r="L1204" i="1" s="1"/>
  <c r="G1204" i="1"/>
  <c r="F1204" i="1"/>
  <c r="BB1204" i="1" s="1"/>
  <c r="AW1203" i="1"/>
  <c r="AV1203" i="1"/>
  <c r="AX1203" i="1" s="1"/>
  <c r="AN1203" i="1"/>
  <c r="AM1203" i="1"/>
  <c r="AO1203" i="1" s="1"/>
  <c r="AF1203" i="1"/>
  <c r="AE1203" i="1"/>
  <c r="AB1203" i="1"/>
  <c r="AC1203" i="1" s="1"/>
  <c r="T1203" i="1"/>
  <c r="S1203" i="1"/>
  <c r="R1203" i="1"/>
  <c r="I1203" i="1"/>
  <c r="H1203" i="1"/>
  <c r="L1203" i="1" s="1"/>
  <c r="G1203" i="1"/>
  <c r="F1203" i="1"/>
  <c r="BB1203" i="1" s="1"/>
  <c r="AW1202" i="1"/>
  <c r="AV1202" i="1"/>
  <c r="AX1202" i="1" s="1"/>
  <c r="AN1202" i="1"/>
  <c r="AM1202" i="1"/>
  <c r="AF1202" i="1"/>
  <c r="AE1202" i="1"/>
  <c r="AB1202" i="1"/>
  <c r="T1202" i="1"/>
  <c r="R1202" i="1"/>
  <c r="AG1202" i="1" s="1"/>
  <c r="I1202" i="1"/>
  <c r="H1202" i="1"/>
  <c r="G1202" i="1"/>
  <c r="F1202" i="1"/>
  <c r="BB1202" i="1" s="1"/>
  <c r="AX1201" i="1"/>
  <c r="AW1201" i="1"/>
  <c r="AV1201" i="1"/>
  <c r="AN1201" i="1"/>
  <c r="BB1201" i="1" s="1"/>
  <c r="AM1201" i="1"/>
  <c r="AF1201" i="1"/>
  <c r="AE1201" i="1"/>
  <c r="AB1201" i="1"/>
  <c r="AC1201" i="1" s="1"/>
  <c r="T1201" i="1"/>
  <c r="R1201" i="1"/>
  <c r="I1201" i="1"/>
  <c r="H1201" i="1"/>
  <c r="G1201" i="1"/>
  <c r="F1201" i="1"/>
  <c r="BB1200" i="1"/>
  <c r="AX1200" i="1"/>
  <c r="AW1200" i="1"/>
  <c r="AV1200" i="1"/>
  <c r="AN1200" i="1"/>
  <c r="AM1200" i="1"/>
  <c r="AF1200" i="1"/>
  <c r="AE1200" i="1"/>
  <c r="AB1200" i="1"/>
  <c r="T1200" i="1"/>
  <c r="R1200" i="1"/>
  <c r="AG1200" i="1" s="1"/>
  <c r="L1200" i="1"/>
  <c r="H1200" i="1"/>
  <c r="G1200" i="1"/>
  <c r="F1200" i="1"/>
  <c r="I1200" i="1" s="1"/>
  <c r="AW1199" i="1"/>
  <c r="AV1199" i="1"/>
  <c r="AX1199" i="1" s="1"/>
  <c r="AO1199" i="1"/>
  <c r="AN1199" i="1"/>
  <c r="BB1199" i="1" s="1"/>
  <c r="AM1199" i="1"/>
  <c r="AF1199" i="1"/>
  <c r="AE1199" i="1"/>
  <c r="AB1199" i="1"/>
  <c r="AC1199" i="1" s="1"/>
  <c r="T1199" i="1"/>
  <c r="R1199" i="1"/>
  <c r="I1199" i="1"/>
  <c r="H1199" i="1"/>
  <c r="G1199" i="1"/>
  <c r="L1199" i="1" s="1"/>
  <c r="F1199" i="1"/>
  <c r="AW1198" i="1"/>
  <c r="AV1198" i="1"/>
  <c r="AX1198" i="1" s="1"/>
  <c r="AN1198" i="1"/>
  <c r="BB1198" i="1" s="1"/>
  <c r="AM1198" i="1"/>
  <c r="AF1198" i="1"/>
  <c r="AE1198" i="1"/>
  <c r="AB1198" i="1"/>
  <c r="AC1198" i="1" s="1"/>
  <c r="T1198" i="1"/>
  <c r="R1198" i="1"/>
  <c r="L1198" i="1"/>
  <c r="H1198" i="1"/>
  <c r="G1198" i="1"/>
  <c r="F1198" i="1"/>
  <c r="I1198" i="1" s="1"/>
  <c r="AW1197" i="1"/>
  <c r="AV1197" i="1"/>
  <c r="AO1197" i="1"/>
  <c r="AN1197" i="1"/>
  <c r="BB1197" i="1" s="1"/>
  <c r="AM1197" i="1"/>
  <c r="AF1197" i="1"/>
  <c r="AE1197" i="1"/>
  <c r="AB1197" i="1"/>
  <c r="T1197" i="1"/>
  <c r="R1197" i="1"/>
  <c r="I1197" i="1"/>
  <c r="H1197" i="1"/>
  <c r="L1197" i="1" s="1"/>
  <c r="G1197" i="1"/>
  <c r="F1197" i="1"/>
  <c r="AW1196" i="1"/>
  <c r="AV1196" i="1"/>
  <c r="AX1196" i="1" s="1"/>
  <c r="AO1196" i="1"/>
  <c r="AN1196" i="1"/>
  <c r="BB1196" i="1" s="1"/>
  <c r="AM1196" i="1"/>
  <c r="AG1196" i="1"/>
  <c r="AH1196" i="1" s="1"/>
  <c r="AF1196" i="1"/>
  <c r="AE1196" i="1"/>
  <c r="AC1196" i="1"/>
  <c r="AB1196" i="1"/>
  <c r="AC1197" i="1" s="1"/>
  <c r="T1196" i="1"/>
  <c r="R1196" i="1"/>
  <c r="S1196" i="1" s="1"/>
  <c r="L1196" i="1"/>
  <c r="I1196" i="1"/>
  <c r="H1196" i="1"/>
  <c r="G1196" i="1"/>
  <c r="F1196" i="1"/>
  <c r="AW1195" i="1"/>
  <c r="AV1195" i="1"/>
  <c r="AN1195" i="1"/>
  <c r="BB1195" i="1" s="1"/>
  <c r="AM1195" i="1"/>
  <c r="AH1195" i="1"/>
  <c r="AG1195" i="1"/>
  <c r="AF1195" i="1"/>
  <c r="AE1195" i="1"/>
  <c r="AC1195" i="1"/>
  <c r="AB1195" i="1"/>
  <c r="T1195" i="1"/>
  <c r="R1195" i="1"/>
  <c r="L1195" i="1"/>
  <c r="H1195" i="1"/>
  <c r="G1195" i="1"/>
  <c r="F1195" i="1"/>
  <c r="I1195" i="1" s="1"/>
  <c r="BB1194" i="1"/>
  <c r="AW1194" i="1"/>
  <c r="AV1194" i="1"/>
  <c r="AX1194" i="1" s="1"/>
  <c r="AN1194" i="1"/>
  <c r="AM1194" i="1"/>
  <c r="AG1194" i="1"/>
  <c r="AF1194" i="1"/>
  <c r="AE1194" i="1"/>
  <c r="AB1194" i="1"/>
  <c r="T1194" i="1"/>
  <c r="R1194" i="1"/>
  <c r="S1194" i="1" s="1"/>
  <c r="H1194" i="1"/>
  <c r="L1194" i="1" s="1"/>
  <c r="G1194" i="1"/>
  <c r="F1194" i="1"/>
  <c r="I1194" i="1" s="1"/>
  <c r="AX1193" i="1"/>
  <c r="AW1193" i="1"/>
  <c r="AV1193" i="1"/>
  <c r="AN1193" i="1"/>
  <c r="BB1193" i="1" s="1"/>
  <c r="AM1193" i="1"/>
  <c r="AF1193" i="1"/>
  <c r="AE1193" i="1"/>
  <c r="AB1193" i="1"/>
  <c r="AC1194" i="1" s="1"/>
  <c r="T1193" i="1"/>
  <c r="S1193" i="1"/>
  <c r="R1193" i="1"/>
  <c r="H1193" i="1"/>
  <c r="G1193" i="1"/>
  <c r="F1193" i="1"/>
  <c r="I1193" i="1" s="1"/>
  <c r="AW1192" i="1"/>
  <c r="AV1192" i="1"/>
  <c r="AX1192" i="1" s="1"/>
  <c r="AN1192" i="1"/>
  <c r="BB1192" i="1" s="1"/>
  <c r="AM1192" i="1"/>
  <c r="AH1192" i="1"/>
  <c r="AG1192" i="1"/>
  <c r="AF1192" i="1"/>
  <c r="AE1192" i="1"/>
  <c r="AB1192" i="1"/>
  <c r="T1192" i="1"/>
  <c r="S1192" i="1"/>
  <c r="R1192" i="1"/>
  <c r="H1192" i="1"/>
  <c r="G1192" i="1"/>
  <c r="F1192" i="1"/>
  <c r="I1192" i="1" s="1"/>
  <c r="BB1191" i="1"/>
  <c r="AW1191" i="1"/>
  <c r="AV1191" i="1"/>
  <c r="AX1191" i="1" s="1"/>
  <c r="AN1191" i="1"/>
  <c r="AM1191" i="1"/>
  <c r="AO1191" i="1" s="1"/>
  <c r="AG1191" i="1"/>
  <c r="AH1191" i="1" s="1"/>
  <c r="AF1191" i="1"/>
  <c r="AE1191" i="1"/>
  <c r="AB1191" i="1"/>
  <c r="T1191" i="1"/>
  <c r="R1191" i="1"/>
  <c r="S1191" i="1" s="1"/>
  <c r="I1191" i="1"/>
  <c r="H1191" i="1"/>
  <c r="L1191" i="1" s="1"/>
  <c r="G1191" i="1"/>
  <c r="F1191" i="1"/>
  <c r="AW1190" i="1"/>
  <c r="AV1190" i="1"/>
  <c r="AX1190" i="1" s="1"/>
  <c r="AO1190" i="1"/>
  <c r="AN1190" i="1"/>
  <c r="BB1190" i="1" s="1"/>
  <c r="AM1190" i="1"/>
  <c r="AG1190" i="1"/>
  <c r="AF1190" i="1"/>
  <c r="AE1190" i="1"/>
  <c r="AB1190" i="1"/>
  <c r="T1190" i="1"/>
  <c r="R1190" i="1"/>
  <c r="S1190" i="1" s="1"/>
  <c r="L1190" i="1"/>
  <c r="I1190" i="1"/>
  <c r="H1190" i="1"/>
  <c r="G1190" i="1"/>
  <c r="F1190" i="1"/>
  <c r="AV1189" i="1"/>
  <c r="AM1189" i="1"/>
  <c r="AF1189" i="1"/>
  <c r="AE1189" i="1"/>
  <c r="AB1189" i="1"/>
  <c r="AC1189" i="1" s="1"/>
  <c r="T1189" i="1"/>
  <c r="S1189" i="1"/>
  <c r="R1189" i="1"/>
  <c r="H1189" i="1"/>
  <c r="L1189" i="1" s="1"/>
  <c r="G1189" i="1"/>
  <c r="F1189" i="1"/>
  <c r="BB1188" i="1"/>
  <c r="AX1188" i="1"/>
  <c r="AW1188" i="1"/>
  <c r="AV1188" i="1"/>
  <c r="AN1188" i="1"/>
  <c r="AM1188" i="1"/>
  <c r="AG1188" i="1"/>
  <c r="AF1188" i="1"/>
  <c r="AE1188" i="1"/>
  <c r="AB1188" i="1"/>
  <c r="T1188" i="1"/>
  <c r="S1188" i="1"/>
  <c r="R1188" i="1"/>
  <c r="H1188" i="1"/>
  <c r="L1188" i="1" s="1"/>
  <c r="G1188" i="1"/>
  <c r="F1188" i="1"/>
  <c r="I1188" i="1" s="1"/>
  <c r="BB1187" i="1"/>
  <c r="AX1187" i="1"/>
  <c r="AW1187" i="1"/>
  <c r="AV1187" i="1"/>
  <c r="AN1187" i="1"/>
  <c r="AM1187" i="1"/>
  <c r="AF1187" i="1"/>
  <c r="AE1187" i="1"/>
  <c r="AB1187" i="1"/>
  <c r="T1187" i="1"/>
  <c r="R1187" i="1"/>
  <c r="S1187" i="1" s="1"/>
  <c r="I1187" i="1"/>
  <c r="H1187" i="1"/>
  <c r="L1187" i="1" s="1"/>
  <c r="G1187" i="1"/>
  <c r="F1187" i="1"/>
  <c r="AW1186" i="1"/>
  <c r="AV1186" i="1"/>
  <c r="AO1186" i="1"/>
  <c r="AN1186" i="1"/>
  <c r="AM1186" i="1"/>
  <c r="AG1186" i="1"/>
  <c r="AF1186" i="1"/>
  <c r="AE1186" i="1"/>
  <c r="AC1186" i="1"/>
  <c r="AB1186" i="1"/>
  <c r="T1186" i="1"/>
  <c r="R1186" i="1"/>
  <c r="S1186" i="1" s="1"/>
  <c r="I1186" i="1"/>
  <c r="H1186" i="1"/>
  <c r="G1186" i="1"/>
  <c r="F1186" i="1"/>
  <c r="BB1186" i="1" s="1"/>
  <c r="BB1185" i="1"/>
  <c r="AW1185" i="1"/>
  <c r="AV1185" i="1"/>
  <c r="AN1185" i="1"/>
  <c r="AM1185" i="1"/>
  <c r="AF1185" i="1"/>
  <c r="AE1185" i="1"/>
  <c r="AB1185" i="1"/>
  <c r="AG1185" i="1" s="1"/>
  <c r="T1185" i="1"/>
  <c r="R1185" i="1"/>
  <c r="L1185" i="1"/>
  <c r="I1185" i="1"/>
  <c r="AX1184" i="1"/>
  <c r="AW1184" i="1"/>
  <c r="AV1184" i="1"/>
  <c r="AO1184" i="1"/>
  <c r="AN1184" i="1"/>
  <c r="BB1184" i="1" s="1"/>
  <c r="AM1184" i="1"/>
  <c r="AO1185" i="1" s="1"/>
  <c r="AF1184" i="1"/>
  <c r="AE1184" i="1"/>
  <c r="AB1184" i="1"/>
  <c r="AC1184" i="1" s="1"/>
  <c r="T1184" i="1"/>
  <c r="R1184" i="1"/>
  <c r="S1184" i="1" s="1"/>
  <c r="H1184" i="1"/>
  <c r="G1184" i="1"/>
  <c r="F1184" i="1"/>
  <c r="I1184" i="1" s="1"/>
  <c r="AW1183" i="1"/>
  <c r="AV1183" i="1"/>
  <c r="AX1183" i="1" s="1"/>
  <c r="AN1183" i="1"/>
  <c r="BB1183" i="1" s="1"/>
  <c r="AM1183" i="1"/>
  <c r="AG1183" i="1"/>
  <c r="AH1183" i="1" s="1"/>
  <c r="AF1183" i="1"/>
  <c r="AE1183" i="1"/>
  <c r="AC1183" i="1"/>
  <c r="AB1183" i="1"/>
  <c r="T1183" i="1"/>
  <c r="S1183" i="1"/>
  <c r="R1183" i="1"/>
  <c r="H1183" i="1"/>
  <c r="G1183" i="1"/>
  <c r="F1183" i="1"/>
  <c r="I1183" i="1" s="1"/>
  <c r="AW1182" i="1"/>
  <c r="AV1182" i="1"/>
  <c r="AX1182" i="1" s="1"/>
  <c r="AN1182" i="1"/>
  <c r="BB1182" i="1" s="1"/>
  <c r="AM1182" i="1"/>
  <c r="AG1182" i="1"/>
  <c r="AF1182" i="1"/>
  <c r="AE1182" i="1"/>
  <c r="AB1182" i="1"/>
  <c r="T1182" i="1"/>
  <c r="S1182" i="1"/>
  <c r="R1182" i="1"/>
  <c r="H1182" i="1"/>
  <c r="G1182" i="1"/>
  <c r="F1182" i="1"/>
  <c r="I1182" i="1" s="1"/>
  <c r="AW1181" i="1"/>
  <c r="AV1181" i="1"/>
  <c r="AX1181" i="1" s="1"/>
  <c r="AN1181" i="1"/>
  <c r="BB1181" i="1" s="1"/>
  <c r="AM1181" i="1"/>
  <c r="AF1181" i="1"/>
  <c r="AE1181" i="1"/>
  <c r="AB1181" i="1"/>
  <c r="T1181" i="1"/>
  <c r="R1181" i="1"/>
  <c r="S1181" i="1" s="1"/>
  <c r="H1181" i="1"/>
  <c r="L1181" i="1" s="1"/>
  <c r="G1181" i="1"/>
  <c r="F1181" i="1"/>
  <c r="I1181" i="1" s="1"/>
  <c r="AX1180" i="1"/>
  <c r="AW1180" i="1"/>
  <c r="AV1180" i="1"/>
  <c r="AN1180" i="1"/>
  <c r="BB1180" i="1" s="1"/>
  <c r="AM1180" i="1"/>
  <c r="AG1180" i="1"/>
  <c r="AH1180" i="1" s="1"/>
  <c r="AF1180" i="1"/>
  <c r="AE1180" i="1"/>
  <c r="AC1180" i="1"/>
  <c r="AB1180" i="1"/>
  <c r="T1180" i="1"/>
  <c r="R1180" i="1"/>
  <c r="H1180" i="1"/>
  <c r="L1180" i="1" s="1"/>
  <c r="G1180" i="1"/>
  <c r="F1180" i="1"/>
  <c r="I1180" i="1" s="1"/>
  <c r="AX1179" i="1"/>
  <c r="AW1179" i="1"/>
  <c r="AV1179" i="1"/>
  <c r="AN1179" i="1"/>
  <c r="BB1179" i="1" s="1"/>
  <c r="AM1179" i="1"/>
  <c r="AH1179" i="1"/>
  <c r="AG1179" i="1"/>
  <c r="AF1179" i="1"/>
  <c r="AE1179" i="1"/>
  <c r="AC1179" i="1"/>
  <c r="AB1179" i="1"/>
  <c r="T1179" i="1"/>
  <c r="R1179" i="1"/>
  <c r="H1179" i="1"/>
  <c r="L1179" i="1" s="1"/>
  <c r="G1179" i="1"/>
  <c r="F1179" i="1"/>
  <c r="I1179" i="1" s="1"/>
  <c r="AX1178" i="1"/>
  <c r="AW1178" i="1"/>
  <c r="AV1178" i="1"/>
  <c r="AN1178" i="1"/>
  <c r="BB1178" i="1" s="1"/>
  <c r="AM1178" i="1"/>
  <c r="AF1178" i="1"/>
  <c r="AE1178" i="1"/>
  <c r="AB1178" i="1"/>
  <c r="AC1178" i="1" s="1"/>
  <c r="T1178" i="1"/>
  <c r="S1178" i="1"/>
  <c r="R1178" i="1"/>
  <c r="AG1178" i="1" s="1"/>
  <c r="H1178" i="1"/>
  <c r="G1178" i="1"/>
  <c r="F1178" i="1"/>
  <c r="I1178" i="1" s="1"/>
  <c r="AW1177" i="1"/>
  <c r="AV1177" i="1"/>
  <c r="AN1177" i="1"/>
  <c r="AM1177" i="1"/>
  <c r="AF1177" i="1"/>
  <c r="AE1177" i="1"/>
  <c r="AB1177" i="1"/>
  <c r="T1177" i="1"/>
  <c r="R1177" i="1"/>
  <c r="L1177" i="1"/>
  <c r="H1177" i="1"/>
  <c r="G1177" i="1"/>
  <c r="F1177" i="1"/>
  <c r="AW1176" i="1"/>
  <c r="AV1176" i="1"/>
  <c r="AN1176" i="1"/>
  <c r="BB1176" i="1" s="1"/>
  <c r="AM1176" i="1"/>
  <c r="AF1176" i="1"/>
  <c r="AE1176" i="1"/>
  <c r="AB1176" i="1"/>
  <c r="AC1176" i="1" s="1"/>
  <c r="T1176" i="1"/>
  <c r="R1176" i="1"/>
  <c r="L1176" i="1"/>
  <c r="I1176" i="1"/>
  <c r="H1176" i="1"/>
  <c r="G1176" i="1"/>
  <c r="F1176" i="1"/>
  <c r="BB1175" i="1"/>
  <c r="AW1175" i="1"/>
  <c r="AV1175" i="1"/>
  <c r="AX1175" i="1" s="1"/>
  <c r="AN1175" i="1"/>
  <c r="AM1175" i="1"/>
  <c r="AF1175" i="1"/>
  <c r="AE1175" i="1"/>
  <c r="AC1175" i="1"/>
  <c r="AB1175" i="1"/>
  <c r="T1175" i="1"/>
  <c r="R1175" i="1"/>
  <c r="AG1175" i="1" s="1"/>
  <c r="L1175" i="1"/>
  <c r="I1175" i="1"/>
  <c r="H1175" i="1"/>
  <c r="G1175" i="1"/>
  <c r="F1175" i="1"/>
  <c r="AW1174" i="1"/>
  <c r="AV1174" i="1"/>
  <c r="AX1174" i="1" s="1"/>
  <c r="AN1174" i="1"/>
  <c r="BB1174" i="1" s="1"/>
  <c r="AM1174" i="1"/>
  <c r="AO1174" i="1" s="1"/>
  <c r="AF1174" i="1"/>
  <c r="AE1174" i="1"/>
  <c r="AC1174" i="1"/>
  <c r="AB1174" i="1"/>
  <c r="T1174" i="1"/>
  <c r="R1174" i="1"/>
  <c r="L1174" i="1"/>
  <c r="I1174" i="1"/>
  <c r="H1174" i="1"/>
  <c r="G1174" i="1"/>
  <c r="F1174" i="1"/>
  <c r="AW1173" i="1"/>
  <c r="AV1173" i="1"/>
  <c r="AX1173" i="1" s="1"/>
  <c r="AO1173" i="1"/>
  <c r="AN1173" i="1"/>
  <c r="AM1173" i="1"/>
  <c r="AF1173" i="1"/>
  <c r="AE1173" i="1"/>
  <c r="AB1173" i="1"/>
  <c r="AC1173" i="1" s="1"/>
  <c r="T1173" i="1"/>
  <c r="S1173" i="1"/>
  <c r="R1173" i="1"/>
  <c r="I1173" i="1"/>
  <c r="H1173" i="1"/>
  <c r="L1173" i="1" s="1"/>
  <c r="G1173" i="1"/>
  <c r="F1173" i="1"/>
  <c r="BB1173" i="1" s="1"/>
  <c r="AX1172" i="1"/>
  <c r="AW1172" i="1"/>
  <c r="AV1172" i="1"/>
  <c r="AO1172" i="1"/>
  <c r="AN1172" i="1"/>
  <c r="AM1172" i="1"/>
  <c r="AF1172" i="1"/>
  <c r="AE1172" i="1"/>
  <c r="AB1172" i="1"/>
  <c r="AC1172" i="1" s="1"/>
  <c r="T1172" i="1"/>
  <c r="R1172" i="1"/>
  <c r="AG1172" i="1" s="1"/>
  <c r="AH1172" i="1" s="1"/>
  <c r="I1172" i="1"/>
  <c r="H1172" i="1"/>
  <c r="L1172" i="1" s="1"/>
  <c r="G1172" i="1"/>
  <c r="F1172" i="1"/>
  <c r="BB1172" i="1" s="1"/>
  <c r="AX1171" i="1"/>
  <c r="AW1171" i="1"/>
  <c r="AV1171" i="1"/>
  <c r="AN1171" i="1"/>
  <c r="AM1171" i="1"/>
  <c r="AO1171" i="1" s="1"/>
  <c r="AF1171" i="1"/>
  <c r="AE1171" i="1"/>
  <c r="AB1171" i="1"/>
  <c r="AC1171" i="1" s="1"/>
  <c r="T1171" i="1"/>
  <c r="R1171" i="1"/>
  <c r="AG1171" i="1" s="1"/>
  <c r="AH1171" i="1" s="1"/>
  <c r="H1171" i="1"/>
  <c r="L1171" i="1" s="1"/>
  <c r="G1171" i="1"/>
  <c r="F1171" i="1"/>
  <c r="BB1171" i="1" s="1"/>
  <c r="AW1170" i="1"/>
  <c r="AV1170" i="1"/>
  <c r="AX1170" i="1" s="1"/>
  <c r="AN1170" i="1"/>
  <c r="AM1170" i="1"/>
  <c r="AF1170" i="1"/>
  <c r="AE1170" i="1"/>
  <c r="AC1170" i="1"/>
  <c r="AB1170" i="1"/>
  <c r="T1170" i="1"/>
  <c r="S1170" i="1"/>
  <c r="R1170" i="1"/>
  <c r="AG1170" i="1" s="1"/>
  <c r="AH1170" i="1" s="1"/>
  <c r="H1170" i="1"/>
  <c r="L1170" i="1" s="1"/>
  <c r="G1170" i="1"/>
  <c r="F1170" i="1"/>
  <c r="AX1169" i="1"/>
  <c r="AW1169" i="1"/>
  <c r="AV1169" i="1"/>
  <c r="AN1169" i="1"/>
  <c r="BB1169" i="1" s="1"/>
  <c r="AM1169" i="1"/>
  <c r="AF1169" i="1"/>
  <c r="AE1169" i="1"/>
  <c r="AB1169" i="1"/>
  <c r="AC1169" i="1" s="1"/>
  <c r="T1169" i="1"/>
  <c r="S1169" i="1"/>
  <c r="R1169" i="1"/>
  <c r="AG1169" i="1" s="1"/>
  <c r="I1169" i="1"/>
  <c r="H1169" i="1"/>
  <c r="G1169" i="1"/>
  <c r="F1169" i="1"/>
  <c r="BB1168" i="1"/>
  <c r="AX1168" i="1"/>
  <c r="AW1168" i="1"/>
  <c r="AV1168" i="1"/>
  <c r="AO1168" i="1"/>
  <c r="AN1168" i="1"/>
  <c r="AM1168" i="1"/>
  <c r="AF1168" i="1"/>
  <c r="AE1168" i="1"/>
  <c r="AB1168" i="1"/>
  <c r="T1168" i="1"/>
  <c r="S1168" i="1"/>
  <c r="R1168" i="1"/>
  <c r="AG1168" i="1" s="1"/>
  <c r="L1168" i="1"/>
  <c r="H1168" i="1"/>
  <c r="G1168" i="1"/>
  <c r="F1168" i="1"/>
  <c r="I1168" i="1" s="1"/>
  <c r="BB1167" i="1"/>
  <c r="AW1167" i="1"/>
  <c r="AV1167" i="1"/>
  <c r="AX1167" i="1" s="1"/>
  <c r="AO1167" i="1"/>
  <c r="AN1167" i="1"/>
  <c r="AM1167" i="1"/>
  <c r="AF1167" i="1"/>
  <c r="AE1167" i="1"/>
  <c r="AB1167" i="1"/>
  <c r="AC1167" i="1" s="1"/>
  <c r="T1167" i="1"/>
  <c r="R1167" i="1"/>
  <c r="I1167" i="1"/>
  <c r="H1167" i="1"/>
  <c r="G1167" i="1"/>
  <c r="L1167" i="1" s="1"/>
  <c r="F1167" i="1"/>
  <c r="AW1166" i="1"/>
  <c r="AV1166" i="1"/>
  <c r="AO1166" i="1"/>
  <c r="AN1166" i="1"/>
  <c r="BB1166" i="1" s="1"/>
  <c r="AM1166" i="1"/>
  <c r="AF1166" i="1"/>
  <c r="AE1166" i="1"/>
  <c r="AB1166" i="1"/>
  <c r="T1166" i="1"/>
  <c r="S1166" i="1"/>
  <c r="R1166" i="1"/>
  <c r="AG1166" i="1" s="1"/>
  <c r="H1166" i="1"/>
  <c r="L1166" i="1" s="1"/>
  <c r="G1166" i="1"/>
  <c r="F1166" i="1"/>
  <c r="I1166" i="1" s="1"/>
  <c r="AW1165" i="1"/>
  <c r="AV1165" i="1"/>
  <c r="AN1165" i="1"/>
  <c r="BB1165" i="1" s="1"/>
  <c r="AM1165" i="1"/>
  <c r="AF1165" i="1"/>
  <c r="AE1165" i="1"/>
  <c r="AB1165" i="1"/>
  <c r="AC1165" i="1" s="1"/>
  <c r="T1165" i="1"/>
  <c r="R1165" i="1"/>
  <c r="I1165" i="1"/>
  <c r="H1165" i="1"/>
  <c r="L1165" i="1" s="1"/>
  <c r="G1165" i="1"/>
  <c r="F1165" i="1"/>
  <c r="AW1164" i="1"/>
  <c r="AV1164" i="1"/>
  <c r="AX1164" i="1" s="1"/>
  <c r="AN1164" i="1"/>
  <c r="BB1164" i="1" s="1"/>
  <c r="AM1164" i="1"/>
  <c r="AF1164" i="1"/>
  <c r="AE1164" i="1"/>
  <c r="AB1164" i="1"/>
  <c r="AC1164" i="1" s="1"/>
  <c r="T1164" i="1"/>
  <c r="R1164" i="1"/>
  <c r="L1164" i="1"/>
  <c r="I1164" i="1"/>
  <c r="H1164" i="1"/>
  <c r="G1164" i="1"/>
  <c r="F1164" i="1"/>
  <c r="AX1163" i="1"/>
  <c r="AW1163" i="1"/>
  <c r="AV1163" i="1"/>
  <c r="AO1163" i="1"/>
  <c r="AN1163" i="1"/>
  <c r="AM1163" i="1"/>
  <c r="AF1163" i="1"/>
  <c r="AE1163" i="1"/>
  <c r="AB1163" i="1"/>
  <c r="T1163" i="1"/>
  <c r="R1163" i="1"/>
  <c r="L1163" i="1"/>
  <c r="H1163" i="1"/>
  <c r="G1163" i="1"/>
  <c r="F1163" i="1"/>
  <c r="BB1162" i="1"/>
  <c r="AX1162" i="1"/>
  <c r="AW1162" i="1"/>
  <c r="AV1162" i="1"/>
  <c r="AN1162" i="1"/>
  <c r="AM1162" i="1"/>
  <c r="AF1162" i="1"/>
  <c r="AE1162" i="1"/>
  <c r="AB1162" i="1"/>
  <c r="AC1162" i="1" s="1"/>
  <c r="T1162" i="1"/>
  <c r="R1162" i="1"/>
  <c r="S1163" i="1" s="1"/>
  <c r="H1162" i="1"/>
  <c r="L1162" i="1" s="1"/>
  <c r="G1162" i="1"/>
  <c r="F1162" i="1"/>
  <c r="I1162" i="1" s="1"/>
  <c r="AW1161" i="1"/>
  <c r="AV1161" i="1"/>
  <c r="AX1161" i="1" s="1"/>
  <c r="AN1161" i="1"/>
  <c r="BB1161" i="1" s="1"/>
  <c r="AM1161" i="1"/>
  <c r="AO1162" i="1" s="1"/>
  <c r="AH1161" i="1"/>
  <c r="AG1161" i="1"/>
  <c r="AF1161" i="1"/>
  <c r="AE1161" i="1"/>
  <c r="AB1161" i="1"/>
  <c r="AC1161" i="1" s="1"/>
  <c r="T1161" i="1"/>
  <c r="S1161" i="1"/>
  <c r="R1161" i="1"/>
  <c r="H1161" i="1"/>
  <c r="L1161" i="1" s="1"/>
  <c r="G1161" i="1"/>
  <c r="F1161" i="1"/>
  <c r="I1161" i="1" s="1"/>
  <c r="AW1160" i="1"/>
  <c r="AV1160" i="1"/>
  <c r="AX1160" i="1" s="1"/>
  <c r="AN1160" i="1"/>
  <c r="BB1160" i="1" s="1"/>
  <c r="AM1160" i="1"/>
  <c r="AG1160" i="1"/>
  <c r="AF1160" i="1"/>
  <c r="AE1160" i="1"/>
  <c r="AB1160" i="1"/>
  <c r="T1160" i="1"/>
  <c r="S1160" i="1"/>
  <c r="R1160" i="1"/>
  <c r="I1160" i="1"/>
  <c r="H1160" i="1"/>
  <c r="G1160" i="1"/>
  <c r="F1160" i="1"/>
  <c r="AW1159" i="1"/>
  <c r="AV1159" i="1"/>
  <c r="AX1159" i="1" s="1"/>
  <c r="AN1159" i="1"/>
  <c r="BB1159" i="1" s="1"/>
  <c r="AM1159" i="1"/>
  <c r="AG1159" i="1"/>
  <c r="AH1159" i="1" s="1"/>
  <c r="AF1159" i="1"/>
  <c r="AE1159" i="1"/>
  <c r="AB1159" i="1"/>
  <c r="T1159" i="1"/>
  <c r="R1159" i="1"/>
  <c r="H1159" i="1"/>
  <c r="L1159" i="1" s="1"/>
  <c r="G1159" i="1"/>
  <c r="F1159" i="1"/>
  <c r="I1159" i="1" s="1"/>
  <c r="AW1158" i="1"/>
  <c r="AV1158" i="1"/>
  <c r="AN1158" i="1"/>
  <c r="AM1158" i="1"/>
  <c r="AO1158" i="1" s="1"/>
  <c r="AG1158" i="1"/>
  <c r="AH1158" i="1" s="1"/>
  <c r="AF1158" i="1"/>
  <c r="AE1158" i="1"/>
  <c r="AC1158" i="1"/>
  <c r="AB1158" i="1"/>
  <c r="T1158" i="1"/>
  <c r="R1158" i="1"/>
  <c r="L1158" i="1"/>
  <c r="H1158" i="1"/>
  <c r="G1158" i="1"/>
  <c r="F1158" i="1"/>
  <c r="I1158" i="1" s="1"/>
  <c r="AW1157" i="1"/>
  <c r="AV1157" i="1"/>
  <c r="AN1157" i="1"/>
  <c r="BB1157" i="1" s="1"/>
  <c r="AM1157" i="1"/>
  <c r="AG1157" i="1"/>
  <c r="AH1157" i="1" s="1"/>
  <c r="AF1157" i="1"/>
  <c r="AE1157" i="1"/>
  <c r="AC1157" i="1"/>
  <c r="AB1157" i="1"/>
  <c r="T1157" i="1"/>
  <c r="R1157" i="1"/>
  <c r="S1157" i="1" s="1"/>
  <c r="I1157" i="1"/>
  <c r="H1157" i="1"/>
  <c r="G1157" i="1"/>
  <c r="F1157" i="1"/>
  <c r="AX1156" i="1"/>
  <c r="AW1156" i="1"/>
  <c r="AV1156" i="1"/>
  <c r="AN1156" i="1"/>
  <c r="AM1156" i="1"/>
  <c r="AF1156" i="1"/>
  <c r="AE1156" i="1"/>
  <c r="AB1156" i="1"/>
  <c r="T1156" i="1"/>
  <c r="R1156" i="1"/>
  <c r="AG1156" i="1" s="1"/>
  <c r="H1156" i="1"/>
  <c r="L1156" i="1" s="1"/>
  <c r="G1156" i="1"/>
  <c r="F1156" i="1"/>
  <c r="I1156" i="1" s="1"/>
  <c r="AW1155" i="1"/>
  <c r="AV1155" i="1"/>
  <c r="AX1155" i="1" s="1"/>
  <c r="AN1155" i="1"/>
  <c r="BB1155" i="1" s="1"/>
  <c r="AM1155" i="1"/>
  <c r="AG1155" i="1"/>
  <c r="AF1155" i="1"/>
  <c r="AE1155" i="1"/>
  <c r="AB1155" i="1"/>
  <c r="T1155" i="1"/>
  <c r="S1155" i="1"/>
  <c r="R1155" i="1"/>
  <c r="I1155" i="1"/>
  <c r="H1155" i="1"/>
  <c r="L1155" i="1" s="1"/>
  <c r="G1155" i="1"/>
  <c r="F1155" i="1"/>
  <c r="AW1154" i="1"/>
  <c r="AV1154" i="1"/>
  <c r="AX1154" i="1" s="1"/>
  <c r="AN1154" i="1"/>
  <c r="BB1154" i="1" s="1"/>
  <c r="AM1154" i="1"/>
  <c r="AF1154" i="1"/>
  <c r="AE1154" i="1"/>
  <c r="AC1154" i="1"/>
  <c r="AB1154" i="1"/>
  <c r="AG1154" i="1" s="1"/>
  <c r="T1154" i="1"/>
  <c r="R1154" i="1"/>
  <c r="S1154" i="1" s="1"/>
  <c r="L1154" i="1"/>
  <c r="H1154" i="1"/>
  <c r="G1154" i="1"/>
  <c r="F1154" i="1"/>
  <c r="I1154" i="1" s="1"/>
  <c r="AW1153" i="1"/>
  <c r="AV1153" i="1"/>
  <c r="AX1153" i="1" s="1"/>
  <c r="AN1153" i="1"/>
  <c r="AM1153" i="1"/>
  <c r="AF1153" i="1"/>
  <c r="AE1153" i="1"/>
  <c r="AC1153" i="1"/>
  <c r="AB1153" i="1"/>
  <c r="T1153" i="1"/>
  <c r="R1153" i="1"/>
  <c r="L1153" i="1"/>
  <c r="H1153" i="1"/>
  <c r="G1153" i="1"/>
  <c r="F1153" i="1"/>
  <c r="AW1152" i="1"/>
  <c r="AV1152" i="1"/>
  <c r="AX1152" i="1" s="1"/>
  <c r="AN1152" i="1"/>
  <c r="AM1152" i="1"/>
  <c r="AO1152" i="1" s="1"/>
  <c r="AF1152" i="1"/>
  <c r="AE1152" i="1"/>
  <c r="AB1152" i="1"/>
  <c r="AC1152" i="1" s="1"/>
  <c r="T1152" i="1"/>
  <c r="R1152" i="1"/>
  <c r="H1152" i="1"/>
  <c r="L1152" i="1" s="1"/>
  <c r="G1152" i="1"/>
  <c r="F1152" i="1"/>
  <c r="I1152" i="1" s="1"/>
  <c r="BB1151" i="1"/>
  <c r="AX1151" i="1"/>
  <c r="AW1151" i="1"/>
  <c r="AV1151" i="1"/>
  <c r="AO1151" i="1"/>
  <c r="AN1151" i="1"/>
  <c r="AM1151" i="1"/>
  <c r="AF1151" i="1"/>
  <c r="AE1151" i="1"/>
  <c r="AB1151" i="1"/>
  <c r="AC1151" i="1" s="1"/>
  <c r="T1151" i="1"/>
  <c r="R1151" i="1"/>
  <c r="H1151" i="1"/>
  <c r="G1151" i="1"/>
  <c r="F1151" i="1"/>
  <c r="I1151" i="1" s="1"/>
  <c r="BB1150" i="1"/>
  <c r="AX1150" i="1"/>
  <c r="AW1150" i="1"/>
  <c r="AV1150" i="1"/>
  <c r="AO1150" i="1"/>
  <c r="AN1150" i="1"/>
  <c r="AM1150" i="1"/>
  <c r="AG1150" i="1"/>
  <c r="AF1150" i="1"/>
  <c r="AE1150" i="1"/>
  <c r="AB1150" i="1"/>
  <c r="T1150" i="1"/>
  <c r="S1150" i="1"/>
  <c r="R1150" i="1"/>
  <c r="H1150" i="1"/>
  <c r="L1150" i="1" s="1"/>
  <c r="G1150" i="1"/>
  <c r="F1150" i="1"/>
  <c r="I1150" i="1" s="1"/>
  <c r="AX1149" i="1"/>
  <c r="AW1149" i="1"/>
  <c r="AV1149" i="1"/>
  <c r="AN1149" i="1"/>
  <c r="AM1149" i="1"/>
  <c r="AO1149" i="1" s="1"/>
  <c r="AF1149" i="1"/>
  <c r="AE1149" i="1"/>
  <c r="AB1149" i="1"/>
  <c r="AG1149" i="1" s="1"/>
  <c r="AH1149" i="1" s="1"/>
  <c r="T1149" i="1"/>
  <c r="S1149" i="1"/>
  <c r="R1149" i="1"/>
  <c r="H1149" i="1"/>
  <c r="L1149" i="1" s="1"/>
  <c r="G1149" i="1"/>
  <c r="F1149" i="1"/>
  <c r="BB1148" i="1"/>
  <c r="AW1148" i="1"/>
  <c r="AV1148" i="1"/>
  <c r="AX1148" i="1" s="1"/>
  <c r="AN1148" i="1"/>
  <c r="AM1148" i="1"/>
  <c r="AG1148" i="1"/>
  <c r="AF1148" i="1"/>
  <c r="AE1148" i="1"/>
  <c r="AB1148" i="1"/>
  <c r="AC1148" i="1" s="1"/>
  <c r="T1148" i="1"/>
  <c r="S1148" i="1"/>
  <c r="R1148" i="1"/>
  <c r="L1148" i="1"/>
  <c r="H1148" i="1"/>
  <c r="G1148" i="1"/>
  <c r="F1148" i="1"/>
  <c r="I1148" i="1" s="1"/>
  <c r="AX1147" i="1"/>
  <c r="AW1147" i="1"/>
  <c r="AV1147" i="1"/>
  <c r="AN1147" i="1"/>
  <c r="BB1147" i="1" s="1"/>
  <c r="AM1147" i="1"/>
  <c r="AG1147" i="1"/>
  <c r="AH1147" i="1" s="1"/>
  <c r="AF1147" i="1"/>
  <c r="AE1147" i="1"/>
  <c r="AC1147" i="1"/>
  <c r="AB1147" i="1"/>
  <c r="T1147" i="1"/>
  <c r="R1147" i="1"/>
  <c r="S1147" i="1" s="1"/>
  <c r="L1147" i="1"/>
  <c r="I1147" i="1"/>
  <c r="H1147" i="1"/>
  <c r="G1147" i="1"/>
  <c r="F1147" i="1"/>
  <c r="BB1146" i="1"/>
  <c r="AW1146" i="1"/>
  <c r="AV1146" i="1"/>
  <c r="AN1146" i="1"/>
  <c r="AM1146" i="1"/>
  <c r="AG1146" i="1"/>
  <c r="AF1146" i="1"/>
  <c r="AE1146" i="1"/>
  <c r="AB1146" i="1"/>
  <c r="AC1146" i="1" s="1"/>
  <c r="T1146" i="1"/>
  <c r="R1146" i="1"/>
  <c r="L1146" i="1"/>
  <c r="H1146" i="1"/>
  <c r="G1146" i="1"/>
  <c r="F1146" i="1"/>
  <c r="I1146" i="1" s="1"/>
  <c r="AW1145" i="1"/>
  <c r="AV1145" i="1"/>
  <c r="AN1145" i="1"/>
  <c r="AM1145" i="1"/>
  <c r="AF1145" i="1"/>
  <c r="AE1145" i="1"/>
  <c r="AB1145" i="1"/>
  <c r="AC1145" i="1" s="1"/>
  <c r="T1145" i="1"/>
  <c r="R1145" i="1"/>
  <c r="L1145" i="1"/>
  <c r="H1145" i="1"/>
  <c r="G1145" i="1"/>
  <c r="F1145" i="1"/>
  <c r="AW1144" i="1"/>
  <c r="AV1144" i="1"/>
  <c r="AX1144" i="1" s="1"/>
  <c r="AO1144" i="1"/>
  <c r="AN1144" i="1"/>
  <c r="BB1144" i="1" s="1"/>
  <c r="AM1144" i="1"/>
  <c r="AG1144" i="1"/>
  <c r="AF1144" i="1"/>
  <c r="AE1144" i="1"/>
  <c r="AB1144" i="1"/>
  <c r="AC1144" i="1" s="1"/>
  <c r="T1144" i="1"/>
  <c r="R1144" i="1"/>
  <c r="S1144" i="1" s="1"/>
  <c r="L1144" i="1"/>
  <c r="H1144" i="1"/>
  <c r="G1144" i="1"/>
  <c r="F1144" i="1"/>
  <c r="I1144" i="1" s="1"/>
  <c r="AW1143" i="1"/>
  <c r="AV1143" i="1"/>
  <c r="AX1143" i="1" s="1"/>
  <c r="AO1143" i="1"/>
  <c r="AN1143" i="1"/>
  <c r="BB1143" i="1" s="1"/>
  <c r="AM1143" i="1"/>
  <c r="AF1143" i="1"/>
  <c r="AE1143" i="1"/>
  <c r="AB1143" i="1"/>
  <c r="AC1143" i="1" s="1"/>
  <c r="T1143" i="1"/>
  <c r="S1143" i="1"/>
  <c r="R1143" i="1"/>
  <c r="I1143" i="1"/>
  <c r="H1143" i="1"/>
  <c r="L1143" i="1" s="1"/>
  <c r="G1143" i="1"/>
  <c r="F1143" i="1"/>
  <c r="AW1142" i="1"/>
  <c r="AV1142" i="1"/>
  <c r="AO1142" i="1"/>
  <c r="AN1142" i="1"/>
  <c r="BB1142" i="1" s="1"/>
  <c r="AM1142" i="1"/>
  <c r="AF1142" i="1"/>
  <c r="AE1142" i="1"/>
  <c r="AC1142" i="1"/>
  <c r="AB1142" i="1"/>
  <c r="T1142" i="1"/>
  <c r="S1142" i="1"/>
  <c r="R1142" i="1"/>
  <c r="AG1142" i="1" s="1"/>
  <c r="AH1142" i="1" s="1"/>
  <c r="L1142" i="1"/>
  <c r="I1142" i="1"/>
  <c r="H1142" i="1"/>
  <c r="G1142" i="1"/>
  <c r="F1142" i="1"/>
  <c r="AX1141" i="1"/>
  <c r="AW1141" i="1"/>
  <c r="AV1141" i="1"/>
  <c r="AO1141" i="1"/>
  <c r="AN1141" i="1"/>
  <c r="BB1141" i="1" s="1"/>
  <c r="AM1141" i="1"/>
  <c r="AG1141" i="1"/>
  <c r="AF1141" i="1"/>
  <c r="AE1141" i="1"/>
  <c r="AB1141" i="1"/>
  <c r="T1141" i="1"/>
  <c r="S1141" i="1"/>
  <c r="R1141" i="1"/>
  <c r="L1141" i="1"/>
  <c r="H1141" i="1"/>
  <c r="G1141" i="1"/>
  <c r="F1141" i="1"/>
  <c r="I1141" i="1" s="1"/>
  <c r="AW1140" i="1"/>
  <c r="AV1140" i="1"/>
  <c r="AX1140" i="1" s="1"/>
  <c r="AN1140" i="1"/>
  <c r="BB1140" i="1" s="1"/>
  <c r="AM1140" i="1"/>
  <c r="AF1140" i="1"/>
  <c r="AE1140" i="1"/>
  <c r="AB1140" i="1"/>
  <c r="AC1140" i="1" s="1"/>
  <c r="T1140" i="1"/>
  <c r="R1140" i="1"/>
  <c r="H1140" i="1"/>
  <c r="L1140" i="1" s="1"/>
  <c r="G1140" i="1"/>
  <c r="F1140" i="1"/>
  <c r="I1140" i="1" s="1"/>
  <c r="AW1139" i="1"/>
  <c r="AV1139" i="1"/>
  <c r="AX1139" i="1" s="1"/>
  <c r="AN1139" i="1"/>
  <c r="BB1139" i="1" s="1"/>
  <c r="AM1139" i="1"/>
  <c r="AF1139" i="1"/>
  <c r="AE1139" i="1"/>
  <c r="AB1139" i="1"/>
  <c r="AC1139" i="1" s="1"/>
  <c r="T1139" i="1"/>
  <c r="S1139" i="1"/>
  <c r="R1139" i="1"/>
  <c r="I1139" i="1"/>
  <c r="H1139" i="1"/>
  <c r="G1139" i="1"/>
  <c r="F1139" i="1"/>
  <c r="AW1138" i="1"/>
  <c r="AV1138" i="1"/>
  <c r="AX1138" i="1" s="1"/>
  <c r="AO1138" i="1"/>
  <c r="AN1138" i="1"/>
  <c r="BB1138" i="1" s="1"/>
  <c r="AM1138" i="1"/>
  <c r="AG1138" i="1"/>
  <c r="AF1138" i="1"/>
  <c r="AE1138" i="1"/>
  <c r="AC1138" i="1"/>
  <c r="AB1138" i="1"/>
  <c r="T1138" i="1"/>
  <c r="S1138" i="1"/>
  <c r="R1138" i="1"/>
  <c r="L1138" i="1"/>
  <c r="I1138" i="1"/>
  <c r="H1138" i="1"/>
  <c r="G1138" i="1"/>
  <c r="F1138" i="1"/>
  <c r="AV1137" i="1"/>
  <c r="AM1137" i="1"/>
  <c r="AF1137" i="1"/>
  <c r="AE1137" i="1"/>
  <c r="AB1137" i="1"/>
  <c r="AC1137" i="1" s="1"/>
  <c r="T1137" i="1"/>
  <c r="S1137" i="1"/>
  <c r="R1137" i="1"/>
  <c r="H1137" i="1"/>
  <c r="G1137" i="1"/>
  <c r="L1137" i="1" s="1"/>
  <c r="F1137" i="1"/>
  <c r="AX1136" i="1"/>
  <c r="AW1136" i="1"/>
  <c r="AV1136" i="1"/>
  <c r="AN1136" i="1"/>
  <c r="BB1136" i="1" s="1"/>
  <c r="AM1136" i="1"/>
  <c r="AF1136" i="1"/>
  <c r="AE1136" i="1"/>
  <c r="AB1136" i="1"/>
  <c r="AC1136" i="1" s="1"/>
  <c r="T1136" i="1"/>
  <c r="R1136" i="1"/>
  <c r="H1136" i="1"/>
  <c r="L1136" i="1" s="1"/>
  <c r="G1136" i="1"/>
  <c r="F1136" i="1"/>
  <c r="I1136" i="1" s="1"/>
  <c r="BB1135" i="1"/>
  <c r="AX1135" i="1"/>
  <c r="AW1135" i="1"/>
  <c r="AV1135" i="1"/>
  <c r="AN1135" i="1"/>
  <c r="AM1135" i="1"/>
  <c r="AF1135" i="1"/>
  <c r="AE1135" i="1"/>
  <c r="AC1135" i="1"/>
  <c r="AB1135" i="1"/>
  <c r="T1135" i="1"/>
  <c r="R1135" i="1"/>
  <c r="S1135" i="1" s="1"/>
  <c r="H1135" i="1"/>
  <c r="G1135" i="1"/>
  <c r="L1135" i="1" s="1"/>
  <c r="F1135" i="1"/>
  <c r="I1135" i="1" s="1"/>
  <c r="AX1134" i="1"/>
  <c r="AW1134" i="1"/>
  <c r="AV1134" i="1"/>
  <c r="AN1134" i="1"/>
  <c r="BB1134" i="1" s="1"/>
  <c r="AM1134" i="1"/>
  <c r="AG1134" i="1"/>
  <c r="AF1134" i="1"/>
  <c r="AE1134" i="1"/>
  <c r="AB1134" i="1"/>
  <c r="T1134" i="1"/>
  <c r="R1134" i="1"/>
  <c r="L1134" i="1"/>
  <c r="I1134" i="1"/>
  <c r="H1134" i="1"/>
  <c r="G1134" i="1"/>
  <c r="F1134" i="1"/>
  <c r="AX1133" i="1"/>
  <c r="AW1133" i="1"/>
  <c r="AV1133" i="1"/>
  <c r="AO1133" i="1"/>
  <c r="AN1133" i="1"/>
  <c r="AM1133" i="1"/>
  <c r="AF1133" i="1"/>
  <c r="AE1133" i="1"/>
  <c r="AB1133" i="1"/>
  <c r="T1133" i="1"/>
  <c r="R1133" i="1"/>
  <c r="S1133" i="1" s="1"/>
  <c r="H1133" i="1"/>
  <c r="G1133" i="1"/>
  <c r="F1133" i="1"/>
  <c r="BB1132" i="1"/>
  <c r="AX1132" i="1"/>
  <c r="AW1132" i="1"/>
  <c r="AV1132" i="1"/>
  <c r="AN1132" i="1"/>
  <c r="AM1132" i="1"/>
  <c r="AG1132" i="1"/>
  <c r="AF1132" i="1"/>
  <c r="AE1132" i="1"/>
  <c r="AB1132" i="1"/>
  <c r="T1132" i="1"/>
  <c r="R1132" i="1"/>
  <c r="L1132" i="1"/>
  <c r="I1132" i="1"/>
  <c r="AW1131" i="1"/>
  <c r="AV1131" i="1"/>
  <c r="AX1131" i="1" s="1"/>
  <c r="AO1131" i="1"/>
  <c r="AN1131" i="1"/>
  <c r="BB1131" i="1" s="1"/>
  <c r="AM1131" i="1"/>
  <c r="AF1131" i="1"/>
  <c r="AE1131" i="1"/>
  <c r="AB1131" i="1"/>
  <c r="T1131" i="1"/>
  <c r="S1131" i="1"/>
  <c r="R1131" i="1"/>
  <c r="L1131" i="1"/>
  <c r="H1131" i="1"/>
  <c r="G1131" i="1"/>
  <c r="F1131" i="1"/>
  <c r="I1131" i="1" s="1"/>
  <c r="AW1130" i="1"/>
  <c r="AV1130" i="1"/>
  <c r="AX1130" i="1" s="1"/>
  <c r="AN1130" i="1"/>
  <c r="AM1130" i="1"/>
  <c r="AF1130" i="1"/>
  <c r="AE1130" i="1"/>
  <c r="AB1130" i="1"/>
  <c r="AC1130" i="1" s="1"/>
  <c r="T1130" i="1"/>
  <c r="R1130" i="1"/>
  <c r="H1130" i="1"/>
  <c r="L1130" i="1" s="1"/>
  <c r="G1130" i="1"/>
  <c r="F1130" i="1"/>
  <c r="BB1129" i="1"/>
  <c r="AW1129" i="1"/>
  <c r="AV1129" i="1"/>
  <c r="AO1129" i="1"/>
  <c r="AN1129" i="1"/>
  <c r="AM1129" i="1"/>
  <c r="AF1129" i="1"/>
  <c r="AE1129" i="1"/>
  <c r="AC1129" i="1"/>
  <c r="AB1129" i="1"/>
  <c r="T1129" i="1"/>
  <c r="S1129" i="1"/>
  <c r="R1129" i="1"/>
  <c r="AG1129" i="1" s="1"/>
  <c r="AH1129" i="1" s="1"/>
  <c r="H1129" i="1"/>
  <c r="L1129" i="1" s="1"/>
  <c r="G1129" i="1"/>
  <c r="F1129" i="1"/>
  <c r="I1129" i="1" s="1"/>
  <c r="BB1128" i="1"/>
  <c r="AW1128" i="1"/>
  <c r="AV1128" i="1"/>
  <c r="AO1128" i="1"/>
  <c r="AN1128" i="1"/>
  <c r="AM1128" i="1"/>
  <c r="AG1128" i="1"/>
  <c r="AF1128" i="1"/>
  <c r="AE1128" i="1"/>
  <c r="AB1128" i="1"/>
  <c r="T1128" i="1"/>
  <c r="S1128" i="1"/>
  <c r="R1128" i="1"/>
  <c r="L1128" i="1"/>
  <c r="I1128" i="1"/>
  <c r="H1128" i="1"/>
  <c r="G1128" i="1"/>
  <c r="F1128" i="1"/>
  <c r="AW1127" i="1"/>
  <c r="AV1127" i="1"/>
  <c r="AX1127" i="1" s="1"/>
  <c r="AO1127" i="1"/>
  <c r="AN1127" i="1"/>
  <c r="AM1127" i="1"/>
  <c r="AF1127" i="1"/>
  <c r="AE1127" i="1"/>
  <c r="AB1127" i="1"/>
  <c r="T1127" i="1"/>
  <c r="R1127" i="1"/>
  <c r="H1127" i="1"/>
  <c r="G1127" i="1"/>
  <c r="F1127" i="1"/>
  <c r="BB1126" i="1"/>
  <c r="AW1126" i="1"/>
  <c r="AV1126" i="1"/>
  <c r="AO1126" i="1"/>
  <c r="AN1126" i="1"/>
  <c r="AM1126" i="1"/>
  <c r="AF1126" i="1"/>
  <c r="AE1126" i="1"/>
  <c r="AB1126" i="1"/>
  <c r="AC1126" i="1" s="1"/>
  <c r="T1126" i="1"/>
  <c r="R1126" i="1"/>
  <c r="AG1126" i="1" s="1"/>
  <c r="H1126" i="1"/>
  <c r="L1126" i="1" s="1"/>
  <c r="G1126" i="1"/>
  <c r="F1126" i="1"/>
  <c r="I1126" i="1" s="1"/>
  <c r="BB1125" i="1"/>
  <c r="AW1125" i="1"/>
  <c r="AV1125" i="1"/>
  <c r="AO1125" i="1"/>
  <c r="AN1125" i="1"/>
  <c r="AM1125" i="1"/>
  <c r="AF1125" i="1"/>
  <c r="AE1125" i="1"/>
  <c r="AC1125" i="1"/>
  <c r="AB1125" i="1"/>
  <c r="T1125" i="1"/>
  <c r="R1125" i="1"/>
  <c r="L1125" i="1"/>
  <c r="H1125" i="1"/>
  <c r="G1125" i="1"/>
  <c r="F1125" i="1"/>
  <c r="I1125" i="1" s="1"/>
  <c r="BB1124" i="1"/>
  <c r="AX1124" i="1"/>
  <c r="AW1124" i="1"/>
  <c r="AV1124" i="1"/>
  <c r="AO1124" i="1"/>
  <c r="AN1124" i="1"/>
  <c r="AM1124" i="1"/>
  <c r="AF1124" i="1"/>
  <c r="AE1124" i="1"/>
  <c r="AB1124" i="1"/>
  <c r="T1124" i="1"/>
  <c r="R1124" i="1"/>
  <c r="L1124" i="1"/>
  <c r="H1124" i="1"/>
  <c r="G1124" i="1"/>
  <c r="F1124" i="1"/>
  <c r="I1124" i="1" s="1"/>
  <c r="BB1123" i="1"/>
  <c r="AW1123" i="1"/>
  <c r="AV1123" i="1"/>
  <c r="AO1123" i="1"/>
  <c r="AN1123" i="1"/>
  <c r="AM1123" i="1"/>
  <c r="AF1123" i="1"/>
  <c r="AE1123" i="1"/>
  <c r="AB1123" i="1"/>
  <c r="AC1123" i="1" s="1"/>
  <c r="T1123" i="1"/>
  <c r="S1123" i="1"/>
  <c r="R1123" i="1"/>
  <c r="I1123" i="1"/>
  <c r="H1123" i="1"/>
  <c r="G1123" i="1"/>
  <c r="L1123" i="1" s="1"/>
  <c r="F1123" i="1"/>
  <c r="AW1122" i="1"/>
  <c r="AV1122" i="1"/>
  <c r="AX1122" i="1" s="1"/>
  <c r="AO1122" i="1"/>
  <c r="AN1122" i="1"/>
  <c r="AM1122" i="1"/>
  <c r="AF1122" i="1"/>
  <c r="AE1122" i="1"/>
  <c r="AC1122" i="1"/>
  <c r="AB1122" i="1"/>
  <c r="T1122" i="1"/>
  <c r="S1122" i="1"/>
  <c r="R1122" i="1"/>
  <c r="AG1122" i="1" s="1"/>
  <c r="AH1122" i="1" s="1"/>
  <c r="H1122" i="1"/>
  <c r="L1122" i="1" s="1"/>
  <c r="G1122" i="1"/>
  <c r="F1122" i="1"/>
  <c r="I1122" i="1" s="1"/>
  <c r="BB1121" i="1"/>
  <c r="AW1121" i="1"/>
  <c r="AV1121" i="1"/>
  <c r="AX1121" i="1" s="1"/>
  <c r="AO1121" i="1"/>
  <c r="AN1121" i="1"/>
  <c r="AM1121" i="1"/>
  <c r="AF1121" i="1"/>
  <c r="AE1121" i="1"/>
  <c r="AB1121" i="1"/>
  <c r="T1121" i="1"/>
  <c r="R1121" i="1"/>
  <c r="AG1121" i="1" s="1"/>
  <c r="H1121" i="1"/>
  <c r="G1121" i="1"/>
  <c r="F1121" i="1"/>
  <c r="I1121" i="1" s="1"/>
  <c r="BB1120" i="1"/>
  <c r="AW1120" i="1"/>
  <c r="AV1120" i="1"/>
  <c r="AX1120" i="1" s="1"/>
  <c r="AN1120" i="1"/>
  <c r="AM1120" i="1"/>
  <c r="AO1120" i="1" s="1"/>
  <c r="AF1120" i="1"/>
  <c r="AE1120" i="1"/>
  <c r="AB1120" i="1"/>
  <c r="AC1121" i="1" s="1"/>
  <c r="T1120" i="1"/>
  <c r="R1120" i="1"/>
  <c r="L1120" i="1"/>
  <c r="I1120" i="1"/>
  <c r="H1120" i="1"/>
  <c r="G1120" i="1"/>
  <c r="F1120" i="1"/>
  <c r="BB1119" i="1"/>
  <c r="AW1119" i="1"/>
  <c r="AV1119" i="1"/>
  <c r="AX1119" i="1" s="1"/>
  <c r="AO1119" i="1"/>
  <c r="AN1119" i="1"/>
  <c r="AM1119" i="1"/>
  <c r="AF1119" i="1"/>
  <c r="AE1119" i="1"/>
  <c r="AB1119" i="1"/>
  <c r="AC1119" i="1" s="1"/>
  <c r="T1119" i="1"/>
  <c r="R1119" i="1"/>
  <c r="I1119" i="1"/>
  <c r="H1119" i="1"/>
  <c r="L1119" i="1" s="1"/>
  <c r="G1119" i="1"/>
  <c r="F1119" i="1"/>
  <c r="AW1118" i="1"/>
  <c r="AV1118" i="1"/>
  <c r="AO1118" i="1"/>
  <c r="AN1118" i="1"/>
  <c r="AM1118" i="1"/>
  <c r="AF1118" i="1"/>
  <c r="AE1118" i="1"/>
  <c r="AB1118" i="1"/>
  <c r="T1118" i="1"/>
  <c r="R1118" i="1"/>
  <c r="L1118" i="1"/>
  <c r="I1118" i="1"/>
  <c r="H1118" i="1"/>
  <c r="G1118" i="1"/>
  <c r="F1118" i="1"/>
  <c r="BB1118" i="1" s="1"/>
  <c r="AW1117" i="1"/>
  <c r="AV1117" i="1"/>
  <c r="AN1117" i="1"/>
  <c r="AM1117" i="1"/>
  <c r="AF1117" i="1"/>
  <c r="AE1117" i="1"/>
  <c r="AB1117" i="1"/>
  <c r="T1117" i="1"/>
  <c r="S1117" i="1"/>
  <c r="R1117" i="1"/>
  <c r="H1117" i="1"/>
  <c r="G1117" i="1"/>
  <c r="F1117" i="1"/>
  <c r="AW1116" i="1"/>
  <c r="AV1116" i="1"/>
  <c r="AO1116" i="1"/>
  <c r="AN1116" i="1"/>
  <c r="AM1116" i="1"/>
  <c r="AF1116" i="1"/>
  <c r="AE1116" i="1"/>
  <c r="AB1116" i="1"/>
  <c r="T1116" i="1"/>
  <c r="R1116" i="1"/>
  <c r="L1116" i="1"/>
  <c r="I1116" i="1"/>
  <c r="H1116" i="1"/>
  <c r="G1116" i="1"/>
  <c r="F1116" i="1"/>
  <c r="BB1116" i="1" s="1"/>
  <c r="AX1115" i="1"/>
  <c r="AW1115" i="1"/>
  <c r="AV1115" i="1"/>
  <c r="AO1115" i="1"/>
  <c r="AN1115" i="1"/>
  <c r="BB1115" i="1" s="1"/>
  <c r="AM1115" i="1"/>
  <c r="AF1115" i="1"/>
  <c r="AE1115" i="1"/>
  <c r="AB1115" i="1"/>
  <c r="AC1115" i="1" s="1"/>
  <c r="T1115" i="1"/>
  <c r="R1115" i="1"/>
  <c r="I1115" i="1"/>
  <c r="H1115" i="1"/>
  <c r="G1115" i="1"/>
  <c r="L1115" i="1" s="1"/>
  <c r="F1115" i="1"/>
  <c r="BB1114" i="1"/>
  <c r="AW1114" i="1"/>
  <c r="AV1114" i="1"/>
  <c r="AO1114" i="1"/>
  <c r="AN1114" i="1"/>
  <c r="AM1114" i="1"/>
  <c r="AF1114" i="1"/>
  <c r="AE1114" i="1"/>
  <c r="AC1114" i="1"/>
  <c r="AB1114" i="1"/>
  <c r="T1114" i="1"/>
  <c r="S1114" i="1"/>
  <c r="R1114" i="1"/>
  <c r="AG1114" i="1" s="1"/>
  <c r="H1114" i="1"/>
  <c r="L1114" i="1" s="1"/>
  <c r="G1114" i="1"/>
  <c r="F1114" i="1"/>
  <c r="I1114" i="1" s="1"/>
  <c r="BB1113" i="1"/>
  <c r="AW1113" i="1"/>
  <c r="AV1113" i="1"/>
  <c r="AX1114" i="1" s="1"/>
  <c r="AO1113" i="1"/>
  <c r="AN1113" i="1"/>
  <c r="AM1113" i="1"/>
  <c r="AF1113" i="1"/>
  <c r="AE1113" i="1"/>
  <c r="AC1113" i="1"/>
  <c r="AB1113" i="1"/>
  <c r="T1113" i="1"/>
  <c r="S1113" i="1"/>
  <c r="R1113" i="1"/>
  <c r="AG1113" i="1" s="1"/>
  <c r="H1113" i="1"/>
  <c r="G1113" i="1"/>
  <c r="L1113" i="1" s="1"/>
  <c r="F1113" i="1"/>
  <c r="I1113" i="1" s="1"/>
  <c r="BB1112" i="1"/>
  <c r="AW1112" i="1"/>
  <c r="AV1112" i="1"/>
  <c r="AX1112" i="1" s="1"/>
  <c r="AN1112" i="1"/>
  <c r="AM1112" i="1"/>
  <c r="AO1112" i="1" s="1"/>
  <c r="AF1112" i="1"/>
  <c r="AE1112" i="1"/>
  <c r="AC1112" i="1"/>
  <c r="AB1112" i="1"/>
  <c r="T1112" i="1"/>
  <c r="R1112" i="1"/>
  <c r="AG1112" i="1" s="1"/>
  <c r="H1112" i="1"/>
  <c r="L1112" i="1" s="1"/>
  <c r="G1112" i="1"/>
  <c r="F1112" i="1"/>
  <c r="I1112" i="1" s="1"/>
  <c r="AW1111" i="1"/>
  <c r="AV1111" i="1"/>
  <c r="AX1111" i="1" s="1"/>
  <c r="AN1111" i="1"/>
  <c r="AM1111" i="1"/>
  <c r="AO1111" i="1" s="1"/>
  <c r="AG1111" i="1"/>
  <c r="AF1111" i="1"/>
  <c r="AE1111" i="1"/>
  <c r="AB1111" i="1"/>
  <c r="AC1111" i="1" s="1"/>
  <c r="T1111" i="1"/>
  <c r="R1111" i="1"/>
  <c r="S1112" i="1" s="1"/>
  <c r="H1111" i="1"/>
  <c r="G1111" i="1"/>
  <c r="F1111" i="1"/>
  <c r="BB1110" i="1"/>
  <c r="AX1110" i="1"/>
  <c r="AW1110" i="1"/>
  <c r="AV1110" i="1"/>
  <c r="AN1110" i="1"/>
  <c r="AM1110" i="1"/>
  <c r="AG1110" i="1"/>
  <c r="AH1110" i="1" s="1"/>
  <c r="AF1110" i="1"/>
  <c r="AE1110" i="1"/>
  <c r="AB1110" i="1"/>
  <c r="AC1110" i="1" s="1"/>
  <c r="T1110" i="1"/>
  <c r="R1110" i="1"/>
  <c r="S1110" i="1" s="1"/>
  <c r="H1110" i="1"/>
  <c r="L1110" i="1" s="1"/>
  <c r="G1110" i="1"/>
  <c r="F1110" i="1"/>
  <c r="I1110" i="1" s="1"/>
  <c r="BB1109" i="1"/>
  <c r="AX1109" i="1"/>
  <c r="AW1109" i="1"/>
  <c r="AV1109" i="1"/>
  <c r="AN1109" i="1"/>
  <c r="AM1109" i="1"/>
  <c r="AG1109" i="1"/>
  <c r="AF1109" i="1"/>
  <c r="AE1109" i="1"/>
  <c r="AB1109" i="1"/>
  <c r="AC1109" i="1" s="1"/>
  <c r="T1109" i="1"/>
  <c r="S1109" i="1"/>
  <c r="R1109" i="1"/>
  <c r="H1109" i="1"/>
  <c r="L1109" i="1" s="1"/>
  <c r="G1109" i="1"/>
  <c r="F1109" i="1"/>
  <c r="I1109" i="1" s="1"/>
  <c r="BB1108" i="1"/>
  <c r="AX1108" i="1"/>
  <c r="AW1108" i="1"/>
  <c r="AV1108" i="1"/>
  <c r="AN1108" i="1"/>
  <c r="AM1108" i="1"/>
  <c r="AG1108" i="1"/>
  <c r="AF1108" i="1"/>
  <c r="AE1108" i="1"/>
  <c r="AB1108" i="1"/>
  <c r="T1108" i="1"/>
  <c r="R1108" i="1"/>
  <c r="S1108" i="1" s="1"/>
  <c r="I1108" i="1"/>
  <c r="H1108" i="1"/>
  <c r="L1108" i="1" s="1"/>
  <c r="G1108" i="1"/>
  <c r="F1108" i="1"/>
  <c r="AX1107" i="1"/>
  <c r="AW1107" i="1"/>
  <c r="AV1107" i="1"/>
  <c r="AN1107" i="1"/>
  <c r="BB1107" i="1" s="1"/>
  <c r="AM1107" i="1"/>
  <c r="AH1107" i="1"/>
  <c r="AG1107" i="1"/>
  <c r="AH1108" i="1" s="1"/>
  <c r="AF1107" i="1"/>
  <c r="AE1107" i="1"/>
  <c r="AC1107" i="1"/>
  <c r="AB1107" i="1"/>
  <c r="AC1108" i="1" s="1"/>
  <c r="T1107" i="1"/>
  <c r="R1107" i="1"/>
  <c r="S1107" i="1" s="1"/>
  <c r="L1107" i="1"/>
  <c r="H1107" i="1"/>
  <c r="G1107" i="1"/>
  <c r="F1107" i="1"/>
  <c r="I1107" i="1" s="1"/>
  <c r="AX1106" i="1"/>
  <c r="AW1106" i="1"/>
  <c r="AV1106" i="1"/>
  <c r="AN1106" i="1"/>
  <c r="BB1106" i="1" s="1"/>
  <c r="AM1106" i="1"/>
  <c r="AG1106" i="1"/>
  <c r="AF1106" i="1"/>
  <c r="AE1106" i="1"/>
  <c r="AC1106" i="1"/>
  <c r="AB1106" i="1"/>
  <c r="T1106" i="1"/>
  <c r="R1106" i="1"/>
  <c r="S1106" i="1" s="1"/>
  <c r="L1106" i="1"/>
  <c r="H1106" i="1"/>
  <c r="G1106" i="1"/>
  <c r="F1106" i="1"/>
  <c r="I1106" i="1" s="1"/>
  <c r="AW1105" i="1"/>
  <c r="AV1105" i="1"/>
  <c r="AX1105" i="1" s="1"/>
  <c r="AO1105" i="1"/>
  <c r="AN1105" i="1"/>
  <c r="BB1105" i="1" s="1"/>
  <c r="AM1105" i="1"/>
  <c r="AF1105" i="1"/>
  <c r="AE1105" i="1"/>
  <c r="AB1105" i="1"/>
  <c r="T1105" i="1"/>
  <c r="S1105" i="1"/>
  <c r="R1105" i="1"/>
  <c r="I1105" i="1"/>
  <c r="H1105" i="1"/>
  <c r="G1105" i="1"/>
  <c r="L1105" i="1" s="1"/>
  <c r="F1105" i="1"/>
  <c r="AW1104" i="1"/>
  <c r="AV1104" i="1"/>
  <c r="AO1104" i="1"/>
  <c r="AN1104" i="1"/>
  <c r="BB1104" i="1" s="1"/>
  <c r="AM1104" i="1"/>
  <c r="AF1104" i="1"/>
  <c r="AE1104" i="1"/>
  <c r="AC1104" i="1"/>
  <c r="AB1104" i="1"/>
  <c r="AG1104" i="1" s="1"/>
  <c r="T1104" i="1"/>
  <c r="R1104" i="1"/>
  <c r="I1104" i="1"/>
  <c r="H1104" i="1"/>
  <c r="G1104" i="1"/>
  <c r="L1104" i="1" s="1"/>
  <c r="F1104" i="1"/>
  <c r="AW1103" i="1"/>
  <c r="AV1103" i="1"/>
  <c r="AX1103" i="1" s="1"/>
  <c r="AO1103" i="1"/>
  <c r="AN1103" i="1"/>
  <c r="BB1103" i="1" s="1"/>
  <c r="AM1103" i="1"/>
  <c r="AF1103" i="1"/>
  <c r="AE1103" i="1"/>
  <c r="AC1103" i="1"/>
  <c r="AB1103" i="1"/>
  <c r="T1103" i="1"/>
  <c r="R1103" i="1"/>
  <c r="I1103" i="1"/>
  <c r="H1103" i="1"/>
  <c r="L1103" i="1" s="1"/>
  <c r="G1103" i="1"/>
  <c r="F1103" i="1"/>
  <c r="AW1102" i="1"/>
  <c r="AV1102" i="1"/>
  <c r="AN1102" i="1"/>
  <c r="BB1102" i="1" s="1"/>
  <c r="AM1102" i="1"/>
  <c r="AF1102" i="1"/>
  <c r="AE1102" i="1"/>
  <c r="AB1102" i="1"/>
  <c r="AC1102" i="1" s="1"/>
  <c r="T1102" i="1"/>
  <c r="R1102" i="1"/>
  <c r="AG1102" i="1" s="1"/>
  <c r="L1102" i="1"/>
  <c r="I1102" i="1"/>
  <c r="H1102" i="1"/>
  <c r="G1102" i="1"/>
  <c r="F1102" i="1"/>
  <c r="AW1101" i="1"/>
  <c r="AV1101" i="1"/>
  <c r="AN1101" i="1"/>
  <c r="BB1101" i="1" s="1"/>
  <c r="AM1101" i="1"/>
  <c r="AF1101" i="1"/>
  <c r="AE1101" i="1"/>
  <c r="AB1101" i="1"/>
  <c r="AG1101" i="1" s="1"/>
  <c r="T1101" i="1"/>
  <c r="R1101" i="1"/>
  <c r="S1101" i="1" s="1"/>
  <c r="I1101" i="1"/>
  <c r="H1101" i="1"/>
  <c r="L1101" i="1" s="1"/>
  <c r="G1101" i="1"/>
  <c r="F1101" i="1"/>
  <c r="AW1100" i="1"/>
  <c r="AV1100" i="1"/>
  <c r="AX1100" i="1" s="1"/>
  <c r="AO1100" i="1"/>
  <c r="AN1100" i="1"/>
  <c r="BB1100" i="1" s="1"/>
  <c r="AM1100" i="1"/>
  <c r="AF1100" i="1"/>
  <c r="AE1100" i="1"/>
  <c r="AB1100" i="1"/>
  <c r="AC1100" i="1" s="1"/>
  <c r="T1100" i="1"/>
  <c r="R1100" i="1"/>
  <c r="I1100" i="1"/>
  <c r="H1100" i="1"/>
  <c r="L1100" i="1" s="1"/>
  <c r="G1100" i="1"/>
  <c r="F1100" i="1"/>
  <c r="AW1099" i="1"/>
  <c r="AV1099" i="1"/>
  <c r="AX1099" i="1" s="1"/>
  <c r="AO1099" i="1"/>
  <c r="AN1099" i="1"/>
  <c r="AM1099" i="1"/>
  <c r="AF1099" i="1"/>
  <c r="AE1099" i="1"/>
  <c r="AB1099" i="1"/>
  <c r="AC1099" i="1" s="1"/>
  <c r="T1099" i="1"/>
  <c r="R1099" i="1"/>
  <c r="L1099" i="1"/>
  <c r="I1099" i="1"/>
  <c r="H1099" i="1"/>
  <c r="G1099" i="1"/>
  <c r="F1099" i="1"/>
  <c r="BB1099" i="1" s="1"/>
  <c r="AX1098" i="1"/>
  <c r="AW1098" i="1"/>
  <c r="AV1098" i="1"/>
  <c r="AN1098" i="1"/>
  <c r="BB1098" i="1" s="1"/>
  <c r="AM1098" i="1"/>
  <c r="AF1098" i="1"/>
  <c r="AE1098" i="1"/>
  <c r="AB1098" i="1"/>
  <c r="AC1098" i="1" s="1"/>
  <c r="T1098" i="1"/>
  <c r="R1098" i="1"/>
  <c r="L1098" i="1"/>
  <c r="I1098" i="1"/>
  <c r="H1098" i="1"/>
  <c r="G1098" i="1"/>
  <c r="F1098" i="1"/>
  <c r="AX1097" i="1"/>
  <c r="AW1097" i="1"/>
  <c r="AV1097" i="1"/>
  <c r="AO1097" i="1"/>
  <c r="AN1097" i="1"/>
  <c r="BB1097" i="1" s="1"/>
  <c r="AM1097" i="1"/>
  <c r="AF1097" i="1"/>
  <c r="AE1097" i="1"/>
  <c r="AC1097" i="1"/>
  <c r="AB1097" i="1"/>
  <c r="T1097" i="1"/>
  <c r="R1097" i="1"/>
  <c r="L1097" i="1"/>
  <c r="I1097" i="1"/>
  <c r="H1097" i="1"/>
  <c r="G1097" i="1"/>
  <c r="F1097" i="1"/>
  <c r="AX1096" i="1"/>
  <c r="AW1096" i="1"/>
  <c r="AV1096" i="1"/>
  <c r="AN1096" i="1"/>
  <c r="BB1096" i="1" s="1"/>
  <c r="AM1096" i="1"/>
  <c r="AO1096" i="1" s="1"/>
  <c r="AF1096" i="1"/>
  <c r="AE1096" i="1"/>
  <c r="AB1096" i="1"/>
  <c r="AC1096" i="1" s="1"/>
  <c r="T1096" i="1"/>
  <c r="R1096" i="1"/>
  <c r="AG1096" i="1" s="1"/>
  <c r="AH1096" i="1" s="1"/>
  <c r="H1096" i="1"/>
  <c r="G1096" i="1"/>
  <c r="L1096" i="1" s="1"/>
  <c r="F1096" i="1"/>
  <c r="I1096" i="1" s="1"/>
  <c r="AW1095" i="1"/>
  <c r="AV1095" i="1"/>
  <c r="AN1095" i="1"/>
  <c r="BB1095" i="1" s="1"/>
  <c r="AM1095" i="1"/>
  <c r="AO1095" i="1" s="1"/>
  <c r="AG1095" i="1"/>
  <c r="AF1095" i="1"/>
  <c r="AE1095" i="1"/>
  <c r="AB1095" i="1"/>
  <c r="T1095" i="1"/>
  <c r="R1095" i="1"/>
  <c r="H1095" i="1"/>
  <c r="L1095" i="1" s="1"/>
  <c r="G1095" i="1"/>
  <c r="F1095" i="1"/>
  <c r="I1095" i="1" s="1"/>
  <c r="AW1094" i="1"/>
  <c r="AV1094" i="1"/>
  <c r="AX1094" i="1" s="1"/>
  <c r="AN1094" i="1"/>
  <c r="BB1094" i="1" s="1"/>
  <c r="AM1094" i="1"/>
  <c r="AO1094" i="1" s="1"/>
  <c r="AF1094" i="1"/>
  <c r="AE1094" i="1"/>
  <c r="AB1094" i="1"/>
  <c r="AC1094" i="1" s="1"/>
  <c r="T1094" i="1"/>
  <c r="R1094" i="1"/>
  <c r="H1094" i="1"/>
  <c r="G1094" i="1"/>
  <c r="F1094" i="1"/>
  <c r="I1094" i="1" s="1"/>
  <c r="AX1093" i="1"/>
  <c r="AW1093" i="1"/>
  <c r="AV1093" i="1"/>
  <c r="AO1093" i="1"/>
  <c r="AN1093" i="1"/>
  <c r="BB1093" i="1" s="1"/>
  <c r="AM1093" i="1"/>
  <c r="AF1093" i="1"/>
  <c r="AE1093" i="1"/>
  <c r="AB1093" i="1"/>
  <c r="T1093" i="1"/>
  <c r="R1093" i="1"/>
  <c r="AG1093" i="1" s="1"/>
  <c r="I1093" i="1"/>
  <c r="H1093" i="1"/>
  <c r="L1093" i="1" s="1"/>
  <c r="G1093" i="1"/>
  <c r="F1093" i="1"/>
  <c r="BB1092" i="1"/>
  <c r="AX1092" i="1"/>
  <c r="AW1092" i="1"/>
  <c r="AV1092" i="1"/>
  <c r="AO1092" i="1"/>
  <c r="AN1092" i="1"/>
  <c r="AM1092" i="1"/>
  <c r="AF1092" i="1"/>
  <c r="AE1092" i="1"/>
  <c r="AB1092" i="1"/>
  <c r="AC1092" i="1" s="1"/>
  <c r="T1092" i="1"/>
  <c r="S1092" i="1"/>
  <c r="R1092" i="1"/>
  <c r="H1092" i="1"/>
  <c r="L1092" i="1" s="1"/>
  <c r="G1092" i="1"/>
  <c r="F1092" i="1"/>
  <c r="I1092" i="1" s="1"/>
  <c r="BB1091" i="1"/>
  <c r="AX1091" i="1"/>
  <c r="AW1091" i="1"/>
  <c r="AV1091" i="1"/>
  <c r="AN1091" i="1"/>
  <c r="AM1091" i="1"/>
  <c r="AF1091" i="1"/>
  <c r="AE1091" i="1"/>
  <c r="AB1091" i="1"/>
  <c r="T1091" i="1"/>
  <c r="S1091" i="1"/>
  <c r="R1091" i="1"/>
  <c r="L1091" i="1"/>
  <c r="I1091" i="1"/>
  <c r="H1091" i="1"/>
  <c r="G1091" i="1"/>
  <c r="F1091" i="1"/>
  <c r="BB1090" i="1"/>
  <c r="AX1090" i="1"/>
  <c r="AW1090" i="1"/>
  <c r="AV1090" i="1"/>
  <c r="AO1090" i="1"/>
  <c r="AN1090" i="1"/>
  <c r="AM1090" i="1"/>
  <c r="AO1091" i="1" s="1"/>
  <c r="AF1090" i="1"/>
  <c r="AE1090" i="1"/>
  <c r="AB1090" i="1"/>
  <c r="AG1090" i="1" s="1"/>
  <c r="T1090" i="1"/>
  <c r="R1090" i="1"/>
  <c r="S1090" i="1" s="1"/>
  <c r="H1090" i="1"/>
  <c r="G1090" i="1"/>
  <c r="F1090" i="1"/>
  <c r="I1090" i="1" s="1"/>
  <c r="BB1089" i="1"/>
  <c r="AX1089" i="1"/>
  <c r="AW1089" i="1"/>
  <c r="AV1089" i="1"/>
  <c r="AN1089" i="1"/>
  <c r="AM1089" i="1"/>
  <c r="AF1089" i="1"/>
  <c r="AE1089" i="1"/>
  <c r="AB1089" i="1"/>
  <c r="T1089" i="1"/>
  <c r="R1089" i="1"/>
  <c r="S1089" i="1" s="1"/>
  <c r="H1089" i="1"/>
  <c r="G1089" i="1"/>
  <c r="F1089" i="1"/>
  <c r="I1089" i="1" s="1"/>
  <c r="BB1088" i="1"/>
  <c r="AW1088" i="1"/>
  <c r="AV1088" i="1"/>
  <c r="AX1088" i="1" s="1"/>
  <c r="AN1088" i="1"/>
  <c r="AM1088" i="1"/>
  <c r="AG1088" i="1"/>
  <c r="AH1088" i="1" s="1"/>
  <c r="AF1088" i="1"/>
  <c r="AE1088" i="1"/>
  <c r="AC1088" i="1"/>
  <c r="AB1088" i="1"/>
  <c r="T1088" i="1"/>
  <c r="R1088" i="1"/>
  <c r="S1088" i="1" s="1"/>
  <c r="L1088" i="1"/>
  <c r="I1088" i="1"/>
  <c r="H1088" i="1"/>
  <c r="G1088" i="1"/>
  <c r="F1088" i="1"/>
  <c r="AW1087" i="1"/>
  <c r="AV1087" i="1"/>
  <c r="AX1087" i="1" s="1"/>
  <c r="AN1087" i="1"/>
  <c r="AM1087" i="1"/>
  <c r="AG1087" i="1"/>
  <c r="AF1087" i="1"/>
  <c r="AE1087" i="1"/>
  <c r="AC1087" i="1"/>
  <c r="AB1087" i="1"/>
  <c r="T1087" i="1"/>
  <c r="R1087" i="1"/>
  <c r="L1087" i="1"/>
  <c r="H1087" i="1"/>
  <c r="G1087" i="1"/>
  <c r="F1087" i="1"/>
  <c r="AW1086" i="1"/>
  <c r="AV1086" i="1"/>
  <c r="AN1086" i="1"/>
  <c r="AM1086" i="1"/>
  <c r="AF1086" i="1"/>
  <c r="AE1086" i="1"/>
  <c r="AB1086" i="1"/>
  <c r="T1086" i="1"/>
  <c r="R1086" i="1"/>
  <c r="H1086" i="1"/>
  <c r="L1086" i="1" s="1"/>
  <c r="G1086" i="1"/>
  <c r="F1086" i="1"/>
  <c r="BB1086" i="1" s="1"/>
  <c r="BB1085" i="1"/>
  <c r="AV1085" i="1"/>
  <c r="AX1086" i="1" s="1"/>
  <c r="AM1085" i="1"/>
  <c r="AF1085" i="1"/>
  <c r="AE1085" i="1"/>
  <c r="AB1085" i="1"/>
  <c r="AC1085" i="1" s="1"/>
  <c r="T1085" i="1"/>
  <c r="R1085" i="1"/>
  <c r="AG1085" i="1" s="1"/>
  <c r="H1085" i="1"/>
  <c r="G1085" i="1"/>
  <c r="F1085" i="1"/>
  <c r="I1085" i="1" s="1"/>
  <c r="AX1084" i="1"/>
  <c r="AW1084" i="1"/>
  <c r="AV1084" i="1"/>
  <c r="AN1084" i="1"/>
  <c r="BB1084" i="1" s="1"/>
  <c r="AM1084" i="1"/>
  <c r="AO1084" i="1" s="1"/>
  <c r="AF1084" i="1"/>
  <c r="AE1084" i="1"/>
  <c r="AC1084" i="1"/>
  <c r="AB1084" i="1"/>
  <c r="T1084" i="1"/>
  <c r="S1084" i="1"/>
  <c r="R1084" i="1"/>
  <c r="AG1084" i="1" s="1"/>
  <c r="H1084" i="1"/>
  <c r="G1084" i="1"/>
  <c r="F1084" i="1"/>
  <c r="I1084" i="1" s="1"/>
  <c r="AW1083" i="1"/>
  <c r="AV1083" i="1"/>
  <c r="AX1083" i="1" s="1"/>
  <c r="AO1083" i="1"/>
  <c r="AN1083" i="1"/>
  <c r="BB1083" i="1" s="1"/>
  <c r="AM1083" i="1"/>
  <c r="AF1083" i="1"/>
  <c r="AE1083" i="1"/>
  <c r="AC1083" i="1"/>
  <c r="AB1083" i="1"/>
  <c r="AG1083" i="1" s="1"/>
  <c r="AH1083" i="1" s="1"/>
  <c r="T1083" i="1"/>
  <c r="S1083" i="1"/>
  <c r="R1083" i="1"/>
  <c r="H1083" i="1"/>
  <c r="L1083" i="1" s="1"/>
  <c r="G1083" i="1"/>
  <c r="F1083" i="1"/>
  <c r="I1083" i="1" s="1"/>
  <c r="AX1082" i="1"/>
  <c r="AW1082" i="1"/>
  <c r="AV1082" i="1"/>
  <c r="AO1082" i="1"/>
  <c r="AN1082" i="1"/>
  <c r="BB1082" i="1" s="1"/>
  <c r="AM1082" i="1"/>
  <c r="AF1082" i="1"/>
  <c r="AE1082" i="1"/>
  <c r="AB1082" i="1"/>
  <c r="AG1082" i="1" s="1"/>
  <c r="T1082" i="1"/>
  <c r="R1082" i="1"/>
  <c r="I1082" i="1"/>
  <c r="H1082" i="1"/>
  <c r="G1082" i="1"/>
  <c r="F1082" i="1"/>
  <c r="AX1081" i="1"/>
  <c r="AW1081" i="1"/>
  <c r="AV1081" i="1"/>
  <c r="AO1081" i="1"/>
  <c r="AN1081" i="1"/>
  <c r="BB1081" i="1" s="1"/>
  <c r="AM1081" i="1"/>
  <c r="AF1081" i="1"/>
  <c r="AE1081" i="1"/>
  <c r="AB1081" i="1"/>
  <c r="AC1081" i="1" s="1"/>
  <c r="T1081" i="1"/>
  <c r="R1081" i="1"/>
  <c r="S1081" i="1" s="1"/>
  <c r="I1081" i="1"/>
  <c r="H1081" i="1"/>
  <c r="L1081" i="1" s="1"/>
  <c r="G1081" i="1"/>
  <c r="F1081" i="1"/>
  <c r="BB1080" i="1"/>
  <c r="AW1080" i="1"/>
  <c r="AV1080" i="1"/>
  <c r="AN1080" i="1"/>
  <c r="AM1080" i="1"/>
  <c r="AF1080" i="1"/>
  <c r="AE1080" i="1"/>
  <c r="AB1080" i="1"/>
  <c r="AG1080" i="1" s="1"/>
  <c r="T1080" i="1"/>
  <c r="R1080" i="1"/>
  <c r="L1080" i="1"/>
  <c r="I1080" i="1"/>
  <c r="AW1079" i="1"/>
  <c r="AV1079" i="1"/>
  <c r="AX1080" i="1" s="1"/>
  <c r="AN1079" i="1"/>
  <c r="BB1079" i="1" s="1"/>
  <c r="AM1079" i="1"/>
  <c r="AO1080" i="1" s="1"/>
  <c r="AH1079" i="1"/>
  <c r="AG1079" i="1"/>
  <c r="AF1079" i="1"/>
  <c r="AE1079" i="1"/>
  <c r="AC1079" i="1"/>
  <c r="AB1079" i="1"/>
  <c r="T1079" i="1"/>
  <c r="R1079" i="1"/>
  <c r="S1079" i="1" s="1"/>
  <c r="I1079" i="1"/>
  <c r="H1079" i="1"/>
  <c r="G1079" i="1"/>
  <c r="F1079" i="1"/>
  <c r="AW1078" i="1"/>
  <c r="AV1078" i="1"/>
  <c r="AN1078" i="1"/>
  <c r="BB1078" i="1" s="1"/>
  <c r="AM1078" i="1"/>
  <c r="AO1079" i="1" s="1"/>
  <c r="AH1078" i="1"/>
  <c r="AG1078" i="1"/>
  <c r="AF1078" i="1"/>
  <c r="AE1078" i="1"/>
  <c r="AC1078" i="1"/>
  <c r="AB1078" i="1"/>
  <c r="T1078" i="1"/>
  <c r="R1078" i="1"/>
  <c r="S1078" i="1" s="1"/>
  <c r="L1078" i="1"/>
  <c r="H1078" i="1"/>
  <c r="G1078" i="1"/>
  <c r="F1078" i="1"/>
  <c r="I1078" i="1" s="1"/>
  <c r="AX1077" i="1"/>
  <c r="AW1077" i="1"/>
  <c r="AV1077" i="1"/>
  <c r="AN1077" i="1"/>
  <c r="BB1077" i="1" s="1"/>
  <c r="AM1077" i="1"/>
  <c r="AG1077" i="1"/>
  <c r="AH1077" i="1" s="1"/>
  <c r="AF1077" i="1"/>
  <c r="AE1077" i="1"/>
  <c r="AC1077" i="1"/>
  <c r="AB1077" i="1"/>
  <c r="T1077" i="1"/>
  <c r="R1077" i="1"/>
  <c r="I1077" i="1"/>
  <c r="H1077" i="1"/>
  <c r="L1077" i="1" s="1"/>
  <c r="G1077" i="1"/>
  <c r="F1077" i="1"/>
  <c r="AW1076" i="1"/>
  <c r="AV1076" i="1"/>
  <c r="AX1076" i="1" s="1"/>
  <c r="AN1076" i="1"/>
  <c r="BB1076" i="1" s="1"/>
  <c r="AM1076" i="1"/>
  <c r="AO1076" i="1" s="1"/>
  <c r="AG1076" i="1"/>
  <c r="AH1076" i="1" s="1"/>
  <c r="AF1076" i="1"/>
  <c r="AE1076" i="1"/>
  <c r="AC1076" i="1"/>
  <c r="AB1076" i="1"/>
  <c r="T1076" i="1"/>
  <c r="R1076" i="1"/>
  <c r="H1076" i="1"/>
  <c r="L1076" i="1" s="1"/>
  <c r="G1076" i="1"/>
  <c r="F1076" i="1"/>
  <c r="I1076" i="1" s="1"/>
  <c r="AW1075" i="1"/>
  <c r="AV1075" i="1"/>
  <c r="AX1075" i="1" s="1"/>
  <c r="AN1075" i="1"/>
  <c r="BB1075" i="1" s="1"/>
  <c r="AM1075" i="1"/>
  <c r="AF1075" i="1"/>
  <c r="AE1075" i="1"/>
  <c r="AC1075" i="1"/>
  <c r="AB1075" i="1"/>
  <c r="AG1075" i="1" s="1"/>
  <c r="T1075" i="1"/>
  <c r="R1075" i="1"/>
  <c r="S1075" i="1" s="1"/>
  <c r="I1075" i="1"/>
  <c r="H1075" i="1"/>
  <c r="L1075" i="1" s="1"/>
  <c r="G1075" i="1"/>
  <c r="F1075" i="1"/>
  <c r="AX1074" i="1"/>
  <c r="AW1074" i="1"/>
  <c r="AV1074" i="1"/>
  <c r="AO1074" i="1"/>
  <c r="AN1074" i="1"/>
  <c r="BB1074" i="1" s="1"/>
  <c r="AM1074" i="1"/>
  <c r="AG1074" i="1"/>
  <c r="AH1074" i="1" s="1"/>
  <c r="AF1074" i="1"/>
  <c r="AE1074" i="1"/>
  <c r="AC1074" i="1"/>
  <c r="AB1074" i="1"/>
  <c r="T1074" i="1"/>
  <c r="S1074" i="1"/>
  <c r="R1074" i="1"/>
  <c r="L1074" i="1"/>
  <c r="H1074" i="1"/>
  <c r="G1074" i="1"/>
  <c r="F1074" i="1"/>
  <c r="I1074" i="1" s="1"/>
  <c r="AW1073" i="1"/>
  <c r="AV1073" i="1"/>
  <c r="AN1073" i="1"/>
  <c r="BB1073" i="1" s="1"/>
  <c r="AM1073" i="1"/>
  <c r="AG1073" i="1"/>
  <c r="AF1073" i="1"/>
  <c r="AE1073" i="1"/>
  <c r="AB1073" i="1"/>
  <c r="T1073" i="1"/>
  <c r="R1073" i="1"/>
  <c r="L1073" i="1"/>
  <c r="H1073" i="1"/>
  <c r="G1073" i="1"/>
  <c r="F1073" i="1"/>
  <c r="I1073" i="1" s="1"/>
  <c r="BB1072" i="1"/>
  <c r="AX1072" i="1"/>
  <c r="AW1072" i="1"/>
  <c r="AV1072" i="1"/>
  <c r="AX1073" i="1" s="1"/>
  <c r="AN1072" i="1"/>
  <c r="AM1072" i="1"/>
  <c r="AF1072" i="1"/>
  <c r="AE1072" i="1"/>
  <c r="AB1072" i="1"/>
  <c r="AC1072" i="1" s="1"/>
  <c r="T1072" i="1"/>
  <c r="R1072" i="1"/>
  <c r="L1072" i="1"/>
  <c r="H1072" i="1"/>
  <c r="G1072" i="1"/>
  <c r="F1072" i="1"/>
  <c r="I1072" i="1" s="1"/>
  <c r="BB1071" i="1"/>
  <c r="AX1071" i="1"/>
  <c r="AW1071" i="1"/>
  <c r="AV1071" i="1"/>
  <c r="AN1071" i="1"/>
  <c r="AM1071" i="1"/>
  <c r="AG1071" i="1"/>
  <c r="AF1071" i="1"/>
  <c r="AE1071" i="1"/>
  <c r="AB1071" i="1"/>
  <c r="AC1071" i="1" s="1"/>
  <c r="T1071" i="1"/>
  <c r="S1071" i="1"/>
  <c r="R1071" i="1"/>
  <c r="H1071" i="1"/>
  <c r="L1071" i="1" s="1"/>
  <c r="G1071" i="1"/>
  <c r="F1071" i="1"/>
  <c r="I1071" i="1" s="1"/>
  <c r="AW1070" i="1"/>
  <c r="AV1070" i="1"/>
  <c r="AX1070" i="1" s="1"/>
  <c r="AO1070" i="1"/>
  <c r="AN1070" i="1"/>
  <c r="AM1070" i="1"/>
  <c r="AO1071" i="1" s="1"/>
  <c r="AF1070" i="1"/>
  <c r="AE1070" i="1"/>
  <c r="AB1070" i="1"/>
  <c r="AC1070" i="1" s="1"/>
  <c r="T1070" i="1"/>
  <c r="S1070" i="1"/>
  <c r="R1070" i="1"/>
  <c r="H1070" i="1"/>
  <c r="L1070" i="1" s="1"/>
  <c r="G1070" i="1"/>
  <c r="F1070" i="1"/>
  <c r="BB1069" i="1"/>
  <c r="AW1069" i="1"/>
  <c r="AV1069" i="1"/>
  <c r="AN1069" i="1"/>
  <c r="AM1069" i="1"/>
  <c r="AG1069" i="1"/>
  <c r="AH1069" i="1" s="1"/>
  <c r="AF1069" i="1"/>
  <c r="AE1069" i="1"/>
  <c r="AB1069" i="1"/>
  <c r="AC1069" i="1" s="1"/>
  <c r="T1069" i="1"/>
  <c r="S1069" i="1"/>
  <c r="R1069" i="1"/>
  <c r="H1069" i="1"/>
  <c r="L1069" i="1" s="1"/>
  <c r="G1069" i="1"/>
  <c r="F1069" i="1"/>
  <c r="I1069" i="1" s="1"/>
  <c r="BB1068" i="1"/>
  <c r="AW1068" i="1"/>
  <c r="AV1068" i="1"/>
  <c r="AX1069" i="1" s="1"/>
  <c r="AN1068" i="1"/>
  <c r="AM1068" i="1"/>
  <c r="AG1068" i="1"/>
  <c r="AH1068" i="1" s="1"/>
  <c r="AF1068" i="1"/>
  <c r="AE1068" i="1"/>
  <c r="AB1068" i="1"/>
  <c r="T1068" i="1"/>
  <c r="R1068" i="1"/>
  <c r="S1068" i="1" s="1"/>
  <c r="H1068" i="1"/>
  <c r="G1068" i="1"/>
  <c r="F1068" i="1"/>
  <c r="I1068" i="1" s="1"/>
  <c r="BB1067" i="1"/>
  <c r="AW1067" i="1"/>
  <c r="AV1067" i="1"/>
  <c r="AN1067" i="1"/>
  <c r="AM1067" i="1"/>
  <c r="AO1068" i="1" s="1"/>
  <c r="AG1067" i="1"/>
  <c r="AH1067" i="1" s="1"/>
  <c r="AF1067" i="1"/>
  <c r="AE1067" i="1"/>
  <c r="AB1067" i="1"/>
  <c r="AC1067" i="1" s="1"/>
  <c r="T1067" i="1"/>
  <c r="S1067" i="1"/>
  <c r="R1067" i="1"/>
  <c r="H1067" i="1"/>
  <c r="L1067" i="1" s="1"/>
  <c r="G1067" i="1"/>
  <c r="F1067" i="1"/>
  <c r="I1067" i="1" s="1"/>
  <c r="AX1066" i="1"/>
  <c r="AW1066" i="1"/>
  <c r="AV1066" i="1"/>
  <c r="AN1066" i="1"/>
  <c r="BB1066" i="1" s="1"/>
  <c r="AM1066" i="1"/>
  <c r="AO1066" i="1" s="1"/>
  <c r="AG1066" i="1"/>
  <c r="AF1066" i="1"/>
  <c r="AE1066" i="1"/>
  <c r="AB1066" i="1"/>
  <c r="T1066" i="1"/>
  <c r="S1066" i="1"/>
  <c r="R1066" i="1"/>
  <c r="H1066" i="1"/>
  <c r="L1066" i="1" s="1"/>
  <c r="G1066" i="1"/>
  <c r="F1066" i="1"/>
  <c r="I1066" i="1" s="1"/>
  <c r="AW1065" i="1"/>
  <c r="AV1065" i="1"/>
  <c r="AX1065" i="1" s="1"/>
  <c r="AN1065" i="1"/>
  <c r="AM1065" i="1"/>
  <c r="AH1065" i="1"/>
  <c r="AG1065" i="1"/>
  <c r="AH1066" i="1" s="1"/>
  <c r="AF1065" i="1"/>
  <c r="AE1065" i="1"/>
  <c r="AB1065" i="1"/>
  <c r="AC1065" i="1" s="1"/>
  <c r="T1065" i="1"/>
  <c r="S1065" i="1"/>
  <c r="R1065" i="1"/>
  <c r="H1065" i="1"/>
  <c r="L1065" i="1" s="1"/>
  <c r="G1065" i="1"/>
  <c r="F1065" i="1"/>
  <c r="I1065" i="1" s="1"/>
  <c r="AW1064" i="1"/>
  <c r="AV1064" i="1"/>
  <c r="AN1064" i="1"/>
  <c r="AM1064" i="1"/>
  <c r="AF1064" i="1"/>
  <c r="AE1064" i="1"/>
  <c r="AC1064" i="1"/>
  <c r="AB1064" i="1"/>
  <c r="T1064" i="1"/>
  <c r="R1064" i="1"/>
  <c r="AG1064" i="1" s="1"/>
  <c r="AH1064" i="1" s="1"/>
  <c r="I1064" i="1"/>
  <c r="H1064" i="1"/>
  <c r="L1064" i="1" s="1"/>
  <c r="G1064" i="1"/>
  <c r="F1064" i="1"/>
  <c r="BB1064" i="1" s="1"/>
  <c r="AW1063" i="1"/>
  <c r="AV1063" i="1"/>
  <c r="AX1064" i="1" s="1"/>
  <c r="AO1063" i="1"/>
  <c r="AN1063" i="1"/>
  <c r="AM1063" i="1"/>
  <c r="AF1063" i="1"/>
  <c r="AE1063" i="1"/>
  <c r="AB1063" i="1"/>
  <c r="AC1063" i="1" s="1"/>
  <c r="T1063" i="1"/>
  <c r="R1063" i="1"/>
  <c r="AG1063" i="1" s="1"/>
  <c r="AH1063" i="1" s="1"/>
  <c r="H1063" i="1"/>
  <c r="G1063" i="1"/>
  <c r="L1063" i="1" s="1"/>
  <c r="F1063" i="1"/>
  <c r="BB1062" i="1"/>
  <c r="AW1062" i="1"/>
  <c r="AV1062" i="1"/>
  <c r="AX1062" i="1" s="1"/>
  <c r="AN1062" i="1"/>
  <c r="AM1062" i="1"/>
  <c r="AF1062" i="1"/>
  <c r="AE1062" i="1"/>
  <c r="AB1062" i="1"/>
  <c r="T1062" i="1"/>
  <c r="R1062" i="1"/>
  <c r="AG1062" i="1" s="1"/>
  <c r="H1062" i="1"/>
  <c r="L1062" i="1" s="1"/>
  <c r="G1062" i="1"/>
  <c r="F1062" i="1"/>
  <c r="I1062" i="1" s="1"/>
  <c r="AX1061" i="1"/>
  <c r="AW1061" i="1"/>
  <c r="AV1061" i="1"/>
  <c r="AN1061" i="1"/>
  <c r="BB1061" i="1" s="1"/>
  <c r="AM1061" i="1"/>
  <c r="AF1061" i="1"/>
  <c r="AE1061" i="1"/>
  <c r="AB1061" i="1"/>
  <c r="AC1061" i="1" s="1"/>
  <c r="T1061" i="1"/>
  <c r="R1061" i="1"/>
  <c r="I1061" i="1"/>
  <c r="H1061" i="1"/>
  <c r="L1061" i="1" s="1"/>
  <c r="G1061" i="1"/>
  <c r="F1061" i="1"/>
  <c r="AW1060" i="1"/>
  <c r="AV1060" i="1"/>
  <c r="AX1060" i="1" s="1"/>
  <c r="AO1060" i="1"/>
  <c r="AN1060" i="1"/>
  <c r="BB1060" i="1" s="1"/>
  <c r="AM1060" i="1"/>
  <c r="AF1060" i="1"/>
  <c r="AE1060" i="1"/>
  <c r="AC1060" i="1"/>
  <c r="AB1060" i="1"/>
  <c r="T1060" i="1"/>
  <c r="R1060" i="1"/>
  <c r="AG1060" i="1" s="1"/>
  <c r="AH1060" i="1" s="1"/>
  <c r="L1060" i="1"/>
  <c r="H1060" i="1"/>
  <c r="G1060" i="1"/>
  <c r="F1060" i="1"/>
  <c r="I1060" i="1" s="1"/>
  <c r="BB1059" i="1"/>
  <c r="AW1059" i="1"/>
  <c r="AV1059" i="1"/>
  <c r="AX1059" i="1" s="1"/>
  <c r="AO1059" i="1"/>
  <c r="AN1059" i="1"/>
  <c r="AM1059" i="1"/>
  <c r="AG1059" i="1"/>
  <c r="AF1059" i="1"/>
  <c r="AE1059" i="1"/>
  <c r="AB1059" i="1"/>
  <c r="T1059" i="1"/>
  <c r="R1059" i="1"/>
  <c r="L1059" i="1"/>
  <c r="I1059" i="1"/>
  <c r="H1059" i="1"/>
  <c r="G1059" i="1"/>
  <c r="F1059" i="1"/>
  <c r="BB1058" i="1"/>
  <c r="AX1058" i="1"/>
  <c r="AW1058" i="1"/>
  <c r="AV1058" i="1"/>
  <c r="AN1058" i="1"/>
  <c r="AM1058" i="1"/>
  <c r="AO1058" i="1" s="1"/>
  <c r="AF1058" i="1"/>
  <c r="AE1058" i="1"/>
  <c r="AB1058" i="1"/>
  <c r="AC1059" i="1" s="1"/>
  <c r="T1058" i="1"/>
  <c r="R1058" i="1"/>
  <c r="H1058" i="1"/>
  <c r="L1058" i="1" s="1"/>
  <c r="G1058" i="1"/>
  <c r="F1058" i="1"/>
  <c r="I1058" i="1" s="1"/>
  <c r="AX1057" i="1"/>
  <c r="AW1057" i="1"/>
  <c r="AV1057" i="1"/>
  <c r="AN1057" i="1"/>
  <c r="AM1057" i="1"/>
  <c r="AO1057" i="1" s="1"/>
  <c r="AF1057" i="1"/>
  <c r="AE1057" i="1"/>
  <c r="AB1057" i="1"/>
  <c r="AC1057" i="1" s="1"/>
  <c r="T1057" i="1"/>
  <c r="R1057" i="1"/>
  <c r="AG1057" i="1" s="1"/>
  <c r="AH1057" i="1" s="1"/>
  <c r="H1057" i="1"/>
  <c r="G1057" i="1"/>
  <c r="F1057" i="1"/>
  <c r="AW1056" i="1"/>
  <c r="AV1056" i="1"/>
  <c r="AN1056" i="1"/>
  <c r="AM1056" i="1"/>
  <c r="AO1056" i="1" s="1"/>
  <c r="AF1056" i="1"/>
  <c r="AE1056" i="1"/>
  <c r="AB1056" i="1"/>
  <c r="AC1056" i="1" s="1"/>
  <c r="T1056" i="1"/>
  <c r="S1056" i="1"/>
  <c r="R1056" i="1"/>
  <c r="AG1056" i="1" s="1"/>
  <c r="AH1056" i="1" s="1"/>
  <c r="H1056" i="1"/>
  <c r="L1056" i="1" s="1"/>
  <c r="G1056" i="1"/>
  <c r="F1056" i="1"/>
  <c r="I1056" i="1" s="1"/>
  <c r="BB1055" i="1"/>
  <c r="AX1055" i="1"/>
  <c r="AW1055" i="1"/>
  <c r="AV1055" i="1"/>
  <c r="AX1056" i="1" s="1"/>
  <c r="AN1055" i="1"/>
  <c r="AM1055" i="1"/>
  <c r="AG1055" i="1"/>
  <c r="AF1055" i="1"/>
  <c r="AE1055" i="1"/>
  <c r="AB1055" i="1"/>
  <c r="T1055" i="1"/>
  <c r="S1055" i="1"/>
  <c r="R1055" i="1"/>
  <c r="L1055" i="1"/>
  <c r="I1055" i="1"/>
  <c r="H1055" i="1"/>
  <c r="G1055" i="1"/>
  <c r="F1055" i="1"/>
  <c r="BB1054" i="1"/>
  <c r="AX1054" i="1"/>
  <c r="AW1054" i="1"/>
  <c r="AV1054" i="1"/>
  <c r="AO1054" i="1"/>
  <c r="AN1054" i="1"/>
  <c r="AM1054" i="1"/>
  <c r="AF1054" i="1"/>
  <c r="AE1054" i="1"/>
  <c r="AB1054" i="1"/>
  <c r="AC1054" i="1" s="1"/>
  <c r="T1054" i="1"/>
  <c r="R1054" i="1"/>
  <c r="L1054" i="1"/>
  <c r="I1054" i="1"/>
  <c r="H1054" i="1"/>
  <c r="G1054" i="1"/>
  <c r="F1054" i="1"/>
  <c r="AX1053" i="1"/>
  <c r="AW1053" i="1"/>
  <c r="AV1053" i="1"/>
  <c r="AN1053" i="1"/>
  <c r="BB1053" i="1" s="1"/>
  <c r="AM1053" i="1"/>
  <c r="AH1053" i="1"/>
  <c r="AF1053" i="1"/>
  <c r="AE1053" i="1"/>
  <c r="AB1053" i="1"/>
  <c r="AC1053" i="1" s="1"/>
  <c r="T1053" i="1"/>
  <c r="R1053" i="1"/>
  <c r="AG1053" i="1" s="1"/>
  <c r="H1053" i="1"/>
  <c r="L1053" i="1" s="1"/>
  <c r="G1053" i="1"/>
  <c r="F1053" i="1"/>
  <c r="I1053" i="1" s="1"/>
  <c r="BB1052" i="1"/>
  <c r="AX1052" i="1"/>
  <c r="AW1052" i="1"/>
  <c r="AV1052" i="1"/>
  <c r="AO1052" i="1"/>
  <c r="AN1052" i="1"/>
  <c r="AM1052" i="1"/>
  <c r="AF1052" i="1"/>
  <c r="AE1052" i="1"/>
  <c r="AC1052" i="1"/>
  <c r="AB1052" i="1"/>
  <c r="T1052" i="1"/>
  <c r="S1052" i="1"/>
  <c r="R1052" i="1"/>
  <c r="AG1052" i="1" s="1"/>
  <c r="H1052" i="1"/>
  <c r="G1052" i="1"/>
  <c r="L1052" i="1" s="1"/>
  <c r="F1052" i="1"/>
  <c r="I1052" i="1" s="1"/>
  <c r="AW1051" i="1"/>
  <c r="AV1051" i="1"/>
  <c r="AX1051" i="1" s="1"/>
  <c r="AN1051" i="1"/>
  <c r="BB1051" i="1" s="1"/>
  <c r="AM1051" i="1"/>
  <c r="AO1051" i="1" s="1"/>
  <c r="AG1051" i="1"/>
  <c r="AF1051" i="1"/>
  <c r="AE1051" i="1"/>
  <c r="AB1051" i="1"/>
  <c r="T1051" i="1"/>
  <c r="R1051" i="1"/>
  <c r="H1051" i="1"/>
  <c r="G1051" i="1"/>
  <c r="L1051" i="1" s="1"/>
  <c r="F1051" i="1"/>
  <c r="I1051" i="1" s="1"/>
  <c r="AW1050" i="1"/>
  <c r="AV1050" i="1"/>
  <c r="AX1050" i="1" s="1"/>
  <c r="AN1050" i="1"/>
  <c r="BB1050" i="1" s="1"/>
  <c r="AM1050" i="1"/>
  <c r="AO1050" i="1" s="1"/>
  <c r="AF1050" i="1"/>
  <c r="AE1050" i="1"/>
  <c r="AB1050" i="1"/>
  <c r="T1050" i="1"/>
  <c r="S1050" i="1"/>
  <c r="R1050" i="1"/>
  <c r="S1051" i="1" s="1"/>
  <c r="H1050" i="1"/>
  <c r="L1050" i="1" s="1"/>
  <c r="G1050" i="1"/>
  <c r="F1050" i="1"/>
  <c r="I1050" i="1" s="1"/>
  <c r="AW1049" i="1"/>
  <c r="AV1049" i="1"/>
  <c r="AX1049" i="1" s="1"/>
  <c r="AN1049" i="1"/>
  <c r="BB1049" i="1" s="1"/>
  <c r="AM1049" i="1"/>
  <c r="AF1049" i="1"/>
  <c r="AE1049" i="1"/>
  <c r="AB1049" i="1"/>
  <c r="T1049" i="1"/>
  <c r="R1049" i="1"/>
  <c r="AG1049" i="1" s="1"/>
  <c r="I1049" i="1"/>
  <c r="H1049" i="1"/>
  <c r="L1049" i="1" s="1"/>
  <c r="G1049" i="1"/>
  <c r="F1049" i="1"/>
  <c r="AX1048" i="1"/>
  <c r="AW1048" i="1"/>
  <c r="AV1048" i="1"/>
  <c r="AN1048" i="1"/>
  <c r="BB1048" i="1" s="1"/>
  <c r="AM1048" i="1"/>
  <c r="AO1048" i="1" s="1"/>
  <c r="AF1048" i="1"/>
  <c r="AE1048" i="1"/>
  <c r="AC1048" i="1"/>
  <c r="AB1048" i="1"/>
  <c r="T1048" i="1"/>
  <c r="R1048" i="1"/>
  <c r="I1048" i="1"/>
  <c r="H1048" i="1"/>
  <c r="L1048" i="1" s="1"/>
  <c r="G1048" i="1"/>
  <c r="F1048" i="1"/>
  <c r="AX1047" i="1"/>
  <c r="AW1047" i="1"/>
  <c r="AV1047" i="1"/>
  <c r="AN1047" i="1"/>
  <c r="BB1047" i="1" s="1"/>
  <c r="AM1047" i="1"/>
  <c r="AO1047" i="1" s="1"/>
  <c r="AF1047" i="1"/>
  <c r="AE1047" i="1"/>
  <c r="AB1047" i="1"/>
  <c r="AC1047" i="1" s="1"/>
  <c r="T1047" i="1"/>
  <c r="S1047" i="1"/>
  <c r="R1047" i="1"/>
  <c r="AG1047" i="1" s="1"/>
  <c r="AH1047" i="1" s="1"/>
  <c r="I1047" i="1"/>
  <c r="H1047" i="1"/>
  <c r="G1047" i="1"/>
  <c r="F1047" i="1"/>
  <c r="AW1046" i="1"/>
  <c r="AV1046" i="1"/>
  <c r="AN1046" i="1"/>
  <c r="BB1046" i="1" s="1"/>
  <c r="AM1046" i="1"/>
  <c r="AF1046" i="1"/>
  <c r="AE1046" i="1"/>
  <c r="AB1046" i="1"/>
  <c r="AC1046" i="1" s="1"/>
  <c r="T1046" i="1"/>
  <c r="R1046" i="1"/>
  <c r="AG1046" i="1" s="1"/>
  <c r="I1046" i="1"/>
  <c r="H1046" i="1"/>
  <c r="L1046" i="1" s="1"/>
  <c r="G1046" i="1"/>
  <c r="F1046" i="1"/>
  <c r="AX1045" i="1"/>
  <c r="AW1045" i="1"/>
  <c r="AV1045" i="1"/>
  <c r="AX1046" i="1" s="1"/>
  <c r="AN1045" i="1"/>
  <c r="AM1045" i="1"/>
  <c r="AO1046" i="1" s="1"/>
  <c r="AH1045" i="1"/>
  <c r="AG1045" i="1"/>
  <c r="AF1045" i="1"/>
  <c r="AE1045" i="1"/>
  <c r="AC1045" i="1"/>
  <c r="AB1045" i="1"/>
  <c r="T1045" i="1"/>
  <c r="R1045" i="1"/>
  <c r="S1045" i="1" s="1"/>
  <c r="L1045" i="1"/>
  <c r="I1045" i="1"/>
  <c r="H1045" i="1"/>
  <c r="G1045" i="1"/>
  <c r="F1045" i="1"/>
  <c r="BB1045" i="1" s="1"/>
  <c r="AW1044" i="1"/>
  <c r="AV1044" i="1"/>
  <c r="AX1044" i="1" s="1"/>
  <c r="AN1044" i="1"/>
  <c r="BB1044" i="1" s="1"/>
  <c r="AM1044" i="1"/>
  <c r="AG1044" i="1"/>
  <c r="AF1044" i="1"/>
  <c r="AE1044" i="1"/>
  <c r="AB1044" i="1"/>
  <c r="T1044" i="1"/>
  <c r="R1044" i="1"/>
  <c r="S1044" i="1" s="1"/>
  <c r="L1044" i="1"/>
  <c r="I1044" i="1"/>
  <c r="H1044" i="1"/>
  <c r="G1044" i="1"/>
  <c r="F1044" i="1"/>
  <c r="AW1043" i="1"/>
  <c r="AV1043" i="1"/>
  <c r="AX1043" i="1" s="1"/>
  <c r="AN1043" i="1"/>
  <c r="BB1043" i="1" s="1"/>
  <c r="AM1043" i="1"/>
  <c r="AG1043" i="1"/>
  <c r="AH1043" i="1" s="1"/>
  <c r="AF1043" i="1"/>
  <c r="AE1043" i="1"/>
  <c r="AB1043" i="1"/>
  <c r="AC1043" i="1" s="1"/>
  <c r="T1043" i="1"/>
  <c r="R1043" i="1"/>
  <c r="S1043" i="1" s="1"/>
  <c r="L1043" i="1"/>
  <c r="I1043" i="1"/>
  <c r="H1043" i="1"/>
  <c r="G1043" i="1"/>
  <c r="F1043" i="1"/>
  <c r="BB1042" i="1"/>
  <c r="AW1042" i="1"/>
  <c r="AV1042" i="1"/>
  <c r="AN1042" i="1"/>
  <c r="AM1042" i="1"/>
  <c r="AG1042" i="1"/>
  <c r="AF1042" i="1"/>
  <c r="AE1042" i="1"/>
  <c r="AB1042" i="1"/>
  <c r="T1042" i="1"/>
  <c r="R1042" i="1"/>
  <c r="S1042" i="1" s="1"/>
  <c r="L1042" i="1"/>
  <c r="H1042" i="1"/>
  <c r="G1042" i="1"/>
  <c r="F1042" i="1"/>
  <c r="I1042" i="1" s="1"/>
  <c r="AX1041" i="1"/>
  <c r="AW1041" i="1"/>
  <c r="AV1041" i="1"/>
  <c r="AX1042" i="1" s="1"/>
  <c r="AN1041" i="1"/>
  <c r="BB1041" i="1" s="1"/>
  <c r="AM1041" i="1"/>
  <c r="AF1041" i="1"/>
  <c r="AE1041" i="1"/>
  <c r="AB1041" i="1"/>
  <c r="AC1041" i="1" s="1"/>
  <c r="T1041" i="1"/>
  <c r="S1041" i="1"/>
  <c r="R1041" i="1"/>
  <c r="AG1041" i="1" s="1"/>
  <c r="AH1041" i="1" s="1"/>
  <c r="I1041" i="1"/>
  <c r="H1041" i="1"/>
  <c r="L1041" i="1" s="1"/>
  <c r="G1041" i="1"/>
  <c r="F1041" i="1"/>
  <c r="AW1040" i="1"/>
  <c r="AV1040" i="1"/>
  <c r="AN1040" i="1"/>
  <c r="BB1040" i="1" s="1"/>
  <c r="AM1040" i="1"/>
  <c r="AH1040" i="1"/>
  <c r="AG1040" i="1"/>
  <c r="AF1040" i="1"/>
  <c r="AE1040" i="1"/>
  <c r="AB1040" i="1"/>
  <c r="AC1040" i="1" s="1"/>
  <c r="T1040" i="1"/>
  <c r="R1040" i="1"/>
  <c r="S1040" i="1" s="1"/>
  <c r="I1040" i="1"/>
  <c r="H1040" i="1"/>
  <c r="G1040" i="1"/>
  <c r="F1040" i="1"/>
  <c r="AW1039" i="1"/>
  <c r="AV1039" i="1"/>
  <c r="AN1039" i="1"/>
  <c r="BB1039" i="1" s="1"/>
  <c r="AM1039" i="1"/>
  <c r="AG1039" i="1"/>
  <c r="AH1039" i="1" s="1"/>
  <c r="AF1039" i="1"/>
  <c r="AE1039" i="1"/>
  <c r="AC1039" i="1"/>
  <c r="AB1039" i="1"/>
  <c r="T1039" i="1"/>
  <c r="R1039" i="1"/>
  <c r="I1039" i="1"/>
  <c r="H1039" i="1"/>
  <c r="G1039" i="1"/>
  <c r="F1039" i="1"/>
  <c r="AW1038" i="1"/>
  <c r="AV1038" i="1"/>
  <c r="AX1038" i="1" s="1"/>
  <c r="AN1038" i="1"/>
  <c r="AM1038" i="1"/>
  <c r="AF1038" i="1"/>
  <c r="AE1038" i="1"/>
  <c r="AB1038" i="1"/>
  <c r="AC1038" i="1" s="1"/>
  <c r="T1038" i="1"/>
  <c r="S1038" i="1"/>
  <c r="R1038" i="1"/>
  <c r="AG1038" i="1" s="1"/>
  <c r="H1038" i="1"/>
  <c r="L1038" i="1" s="1"/>
  <c r="G1038" i="1"/>
  <c r="F1038" i="1"/>
  <c r="I1038" i="1" s="1"/>
  <c r="AW1037" i="1"/>
  <c r="AV1037" i="1"/>
  <c r="AN1037" i="1"/>
  <c r="BB1037" i="1" s="1"/>
  <c r="AM1037" i="1"/>
  <c r="AF1037" i="1"/>
  <c r="AE1037" i="1"/>
  <c r="AB1037" i="1"/>
  <c r="T1037" i="1"/>
  <c r="S1037" i="1"/>
  <c r="R1037" i="1"/>
  <c r="I1037" i="1"/>
  <c r="H1037" i="1"/>
  <c r="G1037" i="1"/>
  <c r="L1037" i="1" s="1"/>
  <c r="F1037" i="1"/>
  <c r="AX1036" i="1"/>
  <c r="AW1036" i="1"/>
  <c r="AV1036" i="1"/>
  <c r="AN1036" i="1"/>
  <c r="BB1036" i="1" s="1"/>
  <c r="AM1036" i="1"/>
  <c r="AO1036" i="1" s="1"/>
  <c r="AF1036" i="1"/>
  <c r="AE1036" i="1"/>
  <c r="AB1036" i="1"/>
  <c r="AG1036" i="1" s="1"/>
  <c r="T1036" i="1"/>
  <c r="R1036" i="1"/>
  <c r="S1036" i="1" s="1"/>
  <c r="L1036" i="1"/>
  <c r="H1036" i="1"/>
  <c r="G1036" i="1"/>
  <c r="F1036" i="1"/>
  <c r="I1036" i="1" s="1"/>
  <c r="AX1035" i="1"/>
  <c r="AW1035" i="1"/>
  <c r="AV1035" i="1"/>
  <c r="AO1035" i="1"/>
  <c r="AN1035" i="1"/>
  <c r="BB1035" i="1" s="1"/>
  <c r="AM1035" i="1"/>
  <c r="AF1035" i="1"/>
  <c r="AE1035" i="1"/>
  <c r="AB1035" i="1"/>
  <c r="AG1035" i="1" s="1"/>
  <c r="AH1035" i="1" s="1"/>
  <c r="T1035" i="1"/>
  <c r="R1035" i="1"/>
  <c r="S1035" i="1" s="1"/>
  <c r="I1035" i="1"/>
  <c r="H1035" i="1"/>
  <c r="G1035" i="1"/>
  <c r="F1035" i="1"/>
  <c r="AW1034" i="1"/>
  <c r="AV1034" i="1"/>
  <c r="AX1034" i="1" s="1"/>
  <c r="AN1034" i="1"/>
  <c r="BB1034" i="1" s="1"/>
  <c r="AM1034" i="1"/>
  <c r="AH1034" i="1"/>
  <c r="AF1034" i="1"/>
  <c r="AE1034" i="1"/>
  <c r="AB1034" i="1"/>
  <c r="AG1034" i="1" s="1"/>
  <c r="T1034" i="1"/>
  <c r="R1034" i="1"/>
  <c r="S1034" i="1" s="1"/>
  <c r="H1034" i="1"/>
  <c r="L1034" i="1" s="1"/>
  <c r="G1034" i="1"/>
  <c r="F1034" i="1"/>
  <c r="I1034" i="1" s="1"/>
  <c r="AW1033" i="1"/>
  <c r="AV1033" i="1"/>
  <c r="AN1033" i="1"/>
  <c r="AM1033" i="1"/>
  <c r="AG1033" i="1"/>
  <c r="AF1033" i="1"/>
  <c r="AE1033" i="1"/>
  <c r="AB1033" i="1"/>
  <c r="T1033" i="1"/>
  <c r="R1033" i="1"/>
  <c r="H1033" i="1"/>
  <c r="L1033" i="1" s="1"/>
  <c r="G1033" i="1"/>
  <c r="F1033" i="1"/>
  <c r="I1033" i="1" s="1"/>
  <c r="BB1032" i="1"/>
  <c r="AV1032" i="1"/>
  <c r="AM1032" i="1"/>
  <c r="AF1032" i="1"/>
  <c r="AE1032" i="1"/>
  <c r="AB1032" i="1"/>
  <c r="T1032" i="1"/>
  <c r="S1032" i="1"/>
  <c r="R1032" i="1"/>
  <c r="S1033" i="1" s="1"/>
  <c r="H1032" i="1"/>
  <c r="L1032" i="1" s="1"/>
  <c r="G1032" i="1"/>
  <c r="F1032" i="1"/>
  <c r="I1032" i="1" s="1"/>
  <c r="AW1031" i="1"/>
  <c r="AV1031" i="1"/>
  <c r="AN1031" i="1"/>
  <c r="BB1031" i="1" s="1"/>
  <c r="AM1031" i="1"/>
  <c r="AG1031" i="1"/>
  <c r="AF1031" i="1"/>
  <c r="AE1031" i="1"/>
  <c r="AB1031" i="1"/>
  <c r="T1031" i="1"/>
  <c r="R1031" i="1"/>
  <c r="S1031" i="1" s="1"/>
  <c r="I1031" i="1"/>
  <c r="H1031" i="1"/>
  <c r="G1031" i="1"/>
  <c r="F1031" i="1"/>
  <c r="AW1030" i="1"/>
  <c r="AV1030" i="1"/>
  <c r="AX1030" i="1" s="1"/>
  <c r="AO1030" i="1"/>
  <c r="AN1030" i="1"/>
  <c r="BB1030" i="1" s="1"/>
  <c r="AM1030" i="1"/>
  <c r="AF1030" i="1"/>
  <c r="AE1030" i="1"/>
  <c r="AB1030" i="1"/>
  <c r="AC1031" i="1" s="1"/>
  <c r="T1030" i="1"/>
  <c r="S1030" i="1"/>
  <c r="R1030" i="1"/>
  <c r="H1030" i="1"/>
  <c r="L1030" i="1" s="1"/>
  <c r="G1030" i="1"/>
  <c r="F1030" i="1"/>
  <c r="I1030" i="1" s="1"/>
  <c r="AW1029" i="1"/>
  <c r="AV1029" i="1"/>
  <c r="AX1029" i="1" s="1"/>
  <c r="AN1029" i="1"/>
  <c r="BB1029" i="1" s="1"/>
  <c r="AM1029" i="1"/>
  <c r="AF1029" i="1"/>
  <c r="AE1029" i="1"/>
  <c r="AB1029" i="1"/>
  <c r="AG1029" i="1" s="1"/>
  <c r="AH1029" i="1" s="1"/>
  <c r="T1029" i="1"/>
  <c r="S1029" i="1"/>
  <c r="R1029" i="1"/>
  <c r="I1029" i="1"/>
  <c r="H1029" i="1"/>
  <c r="G1029" i="1"/>
  <c r="L1029" i="1" s="1"/>
  <c r="F1029" i="1"/>
  <c r="AX1028" i="1"/>
  <c r="AW1028" i="1"/>
  <c r="AV1028" i="1"/>
  <c r="AN1028" i="1"/>
  <c r="BB1028" i="1" s="1"/>
  <c r="AM1028" i="1"/>
  <c r="AF1028" i="1"/>
  <c r="AE1028" i="1"/>
  <c r="AB1028" i="1"/>
  <c r="T1028" i="1"/>
  <c r="R1028" i="1"/>
  <c r="AG1028" i="1" s="1"/>
  <c r="F1028" i="1"/>
  <c r="I1028" i="1" s="1"/>
  <c r="AW1027" i="1"/>
  <c r="AV1027" i="1"/>
  <c r="AN1027" i="1"/>
  <c r="BB1027" i="1" s="1"/>
  <c r="AM1027" i="1"/>
  <c r="AG1027" i="1"/>
  <c r="AF1027" i="1"/>
  <c r="AE1027" i="1"/>
  <c r="AB1027" i="1"/>
  <c r="T1027" i="1"/>
  <c r="S1027" i="1"/>
  <c r="R1027" i="1"/>
  <c r="L1027" i="1"/>
  <c r="I1027" i="1"/>
  <c r="H1027" i="1"/>
  <c r="G1027" i="1"/>
  <c r="F1027" i="1"/>
  <c r="AW1026" i="1"/>
  <c r="AV1026" i="1"/>
  <c r="AN1026" i="1"/>
  <c r="BB1026" i="1" s="1"/>
  <c r="AM1026" i="1"/>
  <c r="AG1026" i="1"/>
  <c r="AF1026" i="1"/>
  <c r="AE1026" i="1"/>
  <c r="AB1026" i="1"/>
  <c r="AC1026" i="1" s="1"/>
  <c r="T1026" i="1"/>
  <c r="R1026" i="1"/>
  <c r="S1026" i="1" s="1"/>
  <c r="L1026" i="1"/>
  <c r="I1026" i="1"/>
  <c r="H1026" i="1"/>
  <c r="G1026" i="1"/>
  <c r="F1026" i="1"/>
  <c r="BB1025" i="1"/>
  <c r="AW1025" i="1"/>
  <c r="AV1025" i="1"/>
  <c r="AX1025" i="1" s="1"/>
  <c r="AN1025" i="1"/>
  <c r="AM1025" i="1"/>
  <c r="AG1025" i="1"/>
  <c r="AF1025" i="1"/>
  <c r="AE1025" i="1"/>
  <c r="AB1025" i="1"/>
  <c r="T1025" i="1"/>
  <c r="R1025" i="1"/>
  <c r="L1025" i="1"/>
  <c r="H1025" i="1"/>
  <c r="G1025" i="1"/>
  <c r="F1025" i="1"/>
  <c r="I1025" i="1" s="1"/>
  <c r="AW1024" i="1"/>
  <c r="AV1024" i="1"/>
  <c r="AN1024" i="1"/>
  <c r="BB1024" i="1" s="1"/>
  <c r="AM1024" i="1"/>
  <c r="AF1024" i="1"/>
  <c r="AE1024" i="1"/>
  <c r="AB1024" i="1"/>
  <c r="AC1025" i="1" s="1"/>
  <c r="T1024" i="1"/>
  <c r="S1024" i="1"/>
  <c r="R1024" i="1"/>
  <c r="I1024" i="1"/>
  <c r="H1024" i="1"/>
  <c r="G1024" i="1"/>
  <c r="F1024" i="1"/>
  <c r="AW1023" i="1"/>
  <c r="AV1023" i="1"/>
  <c r="AX1023" i="1" s="1"/>
  <c r="AN1023" i="1"/>
  <c r="BB1023" i="1" s="1"/>
  <c r="AM1023" i="1"/>
  <c r="AF1023" i="1"/>
  <c r="AE1023" i="1"/>
  <c r="AC1023" i="1"/>
  <c r="AB1023" i="1"/>
  <c r="T1023" i="1"/>
  <c r="R1023" i="1"/>
  <c r="AG1023" i="1" s="1"/>
  <c r="AH1023" i="1" s="1"/>
  <c r="H1023" i="1"/>
  <c r="L1023" i="1" s="1"/>
  <c r="G1023" i="1"/>
  <c r="F1023" i="1"/>
  <c r="I1023" i="1" s="1"/>
  <c r="AW1022" i="1"/>
  <c r="AV1022" i="1"/>
  <c r="AX1022" i="1" s="1"/>
  <c r="AN1022" i="1"/>
  <c r="BB1022" i="1" s="1"/>
  <c r="AM1022" i="1"/>
  <c r="AF1022" i="1"/>
  <c r="AE1022" i="1"/>
  <c r="AB1022" i="1"/>
  <c r="AG1022" i="1" s="1"/>
  <c r="T1022" i="1"/>
  <c r="S1022" i="1"/>
  <c r="R1022" i="1"/>
  <c r="I1022" i="1"/>
  <c r="H1022" i="1"/>
  <c r="G1022" i="1"/>
  <c r="L1022" i="1" s="1"/>
  <c r="F1022" i="1"/>
  <c r="AX1021" i="1"/>
  <c r="AW1021" i="1"/>
  <c r="AV1021" i="1"/>
  <c r="AN1021" i="1"/>
  <c r="BB1021" i="1" s="1"/>
  <c r="AM1021" i="1"/>
  <c r="AF1021" i="1"/>
  <c r="AE1021" i="1"/>
  <c r="AC1021" i="1"/>
  <c r="AB1021" i="1"/>
  <c r="AG1021" i="1" s="1"/>
  <c r="T1021" i="1"/>
  <c r="R1021" i="1"/>
  <c r="S1021" i="1" s="1"/>
  <c r="H1021" i="1"/>
  <c r="L1021" i="1" s="1"/>
  <c r="G1021" i="1"/>
  <c r="F1021" i="1"/>
  <c r="I1021" i="1" s="1"/>
  <c r="BB1020" i="1"/>
  <c r="AW1020" i="1"/>
  <c r="AV1020" i="1"/>
  <c r="AX1020" i="1" s="1"/>
  <c r="AN1020" i="1"/>
  <c r="AM1020" i="1"/>
  <c r="AF1020" i="1"/>
  <c r="AE1020" i="1"/>
  <c r="AB1020" i="1"/>
  <c r="T1020" i="1"/>
  <c r="R1020" i="1"/>
  <c r="S1020" i="1" s="1"/>
  <c r="I1020" i="1"/>
  <c r="H1020" i="1"/>
  <c r="L1020" i="1" s="1"/>
  <c r="G1020" i="1"/>
  <c r="F1020" i="1"/>
  <c r="AX1019" i="1"/>
  <c r="AW1019" i="1"/>
  <c r="AV1019" i="1"/>
  <c r="AO1019" i="1"/>
  <c r="AN1019" i="1"/>
  <c r="BB1019" i="1" s="1"/>
  <c r="AM1019" i="1"/>
  <c r="AO1020" i="1" s="1"/>
  <c r="AF1019" i="1"/>
  <c r="AE1019" i="1"/>
  <c r="AC1019" i="1"/>
  <c r="AB1019" i="1"/>
  <c r="T1019" i="1"/>
  <c r="R1019" i="1"/>
  <c r="H1019" i="1"/>
  <c r="G1019" i="1"/>
  <c r="L1019" i="1" s="1"/>
  <c r="F1019" i="1"/>
  <c r="I1019" i="1" s="1"/>
  <c r="BB1018" i="1"/>
  <c r="AX1018" i="1"/>
  <c r="AW1018" i="1"/>
  <c r="AV1018" i="1"/>
  <c r="AN1018" i="1"/>
  <c r="AM1018" i="1"/>
  <c r="AG1018" i="1"/>
  <c r="AF1018" i="1"/>
  <c r="AE1018" i="1"/>
  <c r="AB1018" i="1"/>
  <c r="AC1018" i="1" s="1"/>
  <c r="T1018" i="1"/>
  <c r="R1018" i="1"/>
  <c r="H1018" i="1"/>
  <c r="L1018" i="1" s="1"/>
  <c r="G1018" i="1"/>
  <c r="F1018" i="1"/>
  <c r="I1018" i="1" s="1"/>
  <c r="AW1017" i="1"/>
  <c r="AV1017" i="1"/>
  <c r="AX1017" i="1" s="1"/>
  <c r="AO1017" i="1"/>
  <c r="AN1017" i="1"/>
  <c r="BB1017" i="1" s="1"/>
  <c r="AM1017" i="1"/>
  <c r="AO1018" i="1" s="1"/>
  <c r="AF1017" i="1"/>
  <c r="AE1017" i="1"/>
  <c r="AB1017" i="1"/>
  <c r="T1017" i="1"/>
  <c r="R1017" i="1"/>
  <c r="S1017" i="1" s="1"/>
  <c r="H1017" i="1"/>
  <c r="G1017" i="1"/>
  <c r="F1017" i="1"/>
  <c r="I1017" i="1" s="1"/>
  <c r="AW1016" i="1"/>
  <c r="AV1016" i="1"/>
  <c r="AN1016" i="1"/>
  <c r="BB1016" i="1" s="1"/>
  <c r="AM1016" i="1"/>
  <c r="AG1016" i="1"/>
  <c r="AH1016" i="1" s="1"/>
  <c r="AF1016" i="1"/>
  <c r="AE1016" i="1"/>
  <c r="AB1016" i="1"/>
  <c r="AC1016" i="1" s="1"/>
  <c r="T1016" i="1"/>
  <c r="S1016" i="1"/>
  <c r="R1016" i="1"/>
  <c r="L1016" i="1"/>
  <c r="H1016" i="1"/>
  <c r="G1016" i="1"/>
  <c r="F1016" i="1"/>
  <c r="I1016" i="1" s="1"/>
  <c r="AW1015" i="1"/>
  <c r="AV1015" i="1"/>
  <c r="AO1015" i="1"/>
  <c r="AN1015" i="1"/>
  <c r="BB1015" i="1" s="1"/>
  <c r="AM1015" i="1"/>
  <c r="AF1015" i="1"/>
  <c r="AE1015" i="1"/>
  <c r="AC1015" i="1"/>
  <c r="AB1015" i="1"/>
  <c r="T1015" i="1"/>
  <c r="R1015" i="1"/>
  <c r="AG1015" i="1" s="1"/>
  <c r="H1015" i="1"/>
  <c r="G1015" i="1"/>
  <c r="F1015" i="1"/>
  <c r="I1015" i="1" s="1"/>
  <c r="AW1014" i="1"/>
  <c r="AV1014" i="1"/>
  <c r="AX1014" i="1" s="1"/>
  <c r="AN1014" i="1"/>
  <c r="BB1014" i="1" s="1"/>
  <c r="AM1014" i="1"/>
  <c r="AF1014" i="1"/>
  <c r="AE1014" i="1"/>
  <c r="AB1014" i="1"/>
  <c r="AC1014" i="1" s="1"/>
  <c r="T1014" i="1"/>
  <c r="R1014" i="1"/>
  <c r="H1014" i="1"/>
  <c r="L1014" i="1" s="1"/>
  <c r="G1014" i="1"/>
  <c r="F1014" i="1"/>
  <c r="I1014" i="1" s="1"/>
  <c r="AX1013" i="1"/>
  <c r="AW1013" i="1"/>
  <c r="AV1013" i="1"/>
  <c r="AO1013" i="1"/>
  <c r="AN1013" i="1"/>
  <c r="BB1013" i="1" s="1"/>
  <c r="AM1013" i="1"/>
  <c r="AF1013" i="1"/>
  <c r="AE1013" i="1"/>
  <c r="AC1013" i="1"/>
  <c r="AB1013" i="1"/>
  <c r="T1013" i="1"/>
  <c r="S1013" i="1"/>
  <c r="R1013" i="1"/>
  <c r="AG1013" i="1" s="1"/>
  <c r="AH1013" i="1" s="1"/>
  <c r="L1013" i="1"/>
  <c r="I1013" i="1"/>
  <c r="H1013" i="1"/>
  <c r="G1013" i="1"/>
  <c r="F1013" i="1"/>
  <c r="BB1012" i="1"/>
  <c r="AW1012" i="1"/>
  <c r="AV1012" i="1"/>
  <c r="AO1012" i="1"/>
  <c r="AN1012" i="1"/>
  <c r="AM1012" i="1"/>
  <c r="AG1012" i="1"/>
  <c r="AF1012" i="1"/>
  <c r="AE1012" i="1"/>
  <c r="AB1012" i="1"/>
  <c r="T1012" i="1"/>
  <c r="R1012" i="1"/>
  <c r="I1012" i="1"/>
  <c r="H1012" i="1"/>
  <c r="L1012" i="1" s="1"/>
  <c r="G1012" i="1"/>
  <c r="F1012" i="1"/>
  <c r="AW1011" i="1"/>
  <c r="AV1011" i="1"/>
  <c r="AX1011" i="1" s="1"/>
  <c r="AN1011" i="1"/>
  <c r="AM1011" i="1"/>
  <c r="AO1011" i="1" s="1"/>
  <c r="AF1011" i="1"/>
  <c r="AE1011" i="1"/>
  <c r="AB1011" i="1"/>
  <c r="T1011" i="1"/>
  <c r="R1011" i="1"/>
  <c r="L1011" i="1"/>
  <c r="H1011" i="1"/>
  <c r="G1011" i="1"/>
  <c r="F1011" i="1"/>
  <c r="AX1010" i="1"/>
  <c r="AW1010" i="1"/>
  <c r="AV1010" i="1"/>
  <c r="AN1010" i="1"/>
  <c r="AM1010" i="1"/>
  <c r="AF1010" i="1"/>
  <c r="AE1010" i="1"/>
  <c r="AC1010" i="1"/>
  <c r="AB1010" i="1"/>
  <c r="T1010" i="1"/>
  <c r="R1010" i="1"/>
  <c r="AG1010" i="1" s="1"/>
  <c r="AH1010" i="1" s="1"/>
  <c r="H1010" i="1"/>
  <c r="G1010" i="1"/>
  <c r="F1010" i="1"/>
  <c r="AX1009" i="1"/>
  <c r="AW1009" i="1"/>
  <c r="AV1009" i="1"/>
  <c r="AN1009" i="1"/>
  <c r="AM1009" i="1"/>
  <c r="AF1009" i="1"/>
  <c r="AE1009" i="1"/>
  <c r="AB1009" i="1"/>
  <c r="T1009" i="1"/>
  <c r="S1009" i="1"/>
  <c r="R1009" i="1"/>
  <c r="AG1009" i="1" s="1"/>
  <c r="H1009" i="1"/>
  <c r="L1009" i="1" s="1"/>
  <c r="G1009" i="1"/>
  <c r="F1009" i="1"/>
  <c r="I1009" i="1" s="1"/>
  <c r="BB1008" i="1"/>
  <c r="AX1008" i="1"/>
  <c r="AW1008" i="1"/>
  <c r="AV1008" i="1"/>
  <c r="AN1008" i="1"/>
  <c r="AM1008" i="1"/>
  <c r="AF1008" i="1"/>
  <c r="AE1008" i="1"/>
  <c r="AB1008" i="1"/>
  <c r="AC1008" i="1" s="1"/>
  <c r="T1008" i="1"/>
  <c r="R1008" i="1"/>
  <c r="I1008" i="1"/>
  <c r="H1008" i="1"/>
  <c r="L1008" i="1" s="1"/>
  <c r="G1008" i="1"/>
  <c r="F1008" i="1"/>
  <c r="AW1007" i="1"/>
  <c r="AV1007" i="1"/>
  <c r="AN1007" i="1"/>
  <c r="BB1007" i="1" s="1"/>
  <c r="AM1007" i="1"/>
  <c r="AO1007" i="1" s="1"/>
  <c r="AF1007" i="1"/>
  <c r="AE1007" i="1"/>
  <c r="AB1007" i="1"/>
  <c r="AC1007" i="1" s="1"/>
  <c r="T1007" i="1"/>
  <c r="S1007" i="1"/>
  <c r="R1007" i="1"/>
  <c r="AG1007" i="1" s="1"/>
  <c r="AH1007" i="1" s="1"/>
  <c r="L1007" i="1"/>
  <c r="I1007" i="1"/>
  <c r="H1007" i="1"/>
  <c r="G1007" i="1"/>
  <c r="F1007" i="1"/>
  <c r="AW1006" i="1"/>
  <c r="AV1006" i="1"/>
  <c r="AX1006" i="1" s="1"/>
  <c r="AN1006" i="1"/>
  <c r="BB1006" i="1" s="1"/>
  <c r="AM1006" i="1"/>
  <c r="AF1006" i="1"/>
  <c r="AE1006" i="1"/>
  <c r="AB1006" i="1"/>
  <c r="AC1006" i="1" s="1"/>
  <c r="T1006" i="1"/>
  <c r="R1006" i="1"/>
  <c r="AG1006" i="1" s="1"/>
  <c r="I1006" i="1"/>
  <c r="H1006" i="1"/>
  <c r="G1006" i="1"/>
  <c r="L1006" i="1" s="1"/>
  <c r="F1006" i="1"/>
  <c r="AW1005" i="1"/>
  <c r="AV1005" i="1"/>
  <c r="AN1005" i="1"/>
  <c r="BB1005" i="1" s="1"/>
  <c r="AM1005" i="1"/>
  <c r="AG1005" i="1"/>
  <c r="AF1005" i="1"/>
  <c r="AE1005" i="1"/>
  <c r="AB1005" i="1"/>
  <c r="T1005" i="1"/>
  <c r="R1005" i="1"/>
  <c r="I1005" i="1"/>
  <c r="H1005" i="1"/>
  <c r="L1005" i="1" s="1"/>
  <c r="G1005" i="1"/>
  <c r="F1005" i="1"/>
  <c r="AW1004" i="1"/>
  <c r="AV1004" i="1"/>
  <c r="AN1004" i="1"/>
  <c r="BB1004" i="1" s="1"/>
  <c r="AM1004" i="1"/>
  <c r="AF1004" i="1"/>
  <c r="AE1004" i="1"/>
  <c r="AB1004" i="1"/>
  <c r="AG1004" i="1" s="1"/>
  <c r="T1004" i="1"/>
  <c r="S1004" i="1"/>
  <c r="R1004" i="1"/>
  <c r="L1004" i="1"/>
  <c r="I1004" i="1"/>
  <c r="H1004" i="1"/>
  <c r="G1004" i="1"/>
  <c r="F1004" i="1"/>
  <c r="BB1003" i="1"/>
  <c r="AW1003" i="1"/>
  <c r="AV1003" i="1"/>
  <c r="AX1003" i="1" s="1"/>
  <c r="AN1003" i="1"/>
  <c r="AM1003" i="1"/>
  <c r="AF1003" i="1"/>
  <c r="AE1003" i="1"/>
  <c r="AB1003" i="1"/>
  <c r="AC1003" i="1" s="1"/>
  <c r="T1003" i="1"/>
  <c r="R1003" i="1"/>
  <c r="L1003" i="1"/>
  <c r="H1003" i="1"/>
  <c r="G1003" i="1"/>
  <c r="F1003" i="1"/>
  <c r="I1003" i="1" s="1"/>
  <c r="AW1002" i="1"/>
  <c r="AV1002" i="1"/>
  <c r="AN1002" i="1"/>
  <c r="BB1002" i="1" s="1"/>
  <c r="AM1002" i="1"/>
  <c r="AF1002" i="1"/>
  <c r="AE1002" i="1"/>
  <c r="AB1002" i="1"/>
  <c r="T1002" i="1"/>
  <c r="R1002" i="1"/>
  <c r="I1002" i="1"/>
  <c r="H1002" i="1"/>
  <c r="L1002" i="1" s="1"/>
  <c r="G1002" i="1"/>
  <c r="F1002" i="1"/>
  <c r="AW1001" i="1"/>
  <c r="AV1001" i="1"/>
  <c r="AX1001" i="1" s="1"/>
  <c r="AO1001" i="1"/>
  <c r="AN1001" i="1"/>
  <c r="AM1001" i="1"/>
  <c r="AF1001" i="1"/>
  <c r="AE1001" i="1"/>
  <c r="AB1001" i="1"/>
  <c r="AC1002" i="1" s="1"/>
  <c r="T1001" i="1"/>
  <c r="R1001" i="1"/>
  <c r="H1001" i="1"/>
  <c r="L1001" i="1" s="1"/>
  <c r="G1001" i="1"/>
  <c r="F1001" i="1"/>
  <c r="I1001" i="1" s="1"/>
  <c r="AW1000" i="1"/>
  <c r="AV1000" i="1"/>
  <c r="AO1000" i="1"/>
  <c r="AN1000" i="1"/>
  <c r="BB1000" i="1" s="1"/>
  <c r="AM1000" i="1"/>
  <c r="AF1000" i="1"/>
  <c r="AE1000" i="1"/>
  <c r="AB1000" i="1"/>
  <c r="AG1000" i="1" s="1"/>
  <c r="T1000" i="1"/>
  <c r="S1000" i="1"/>
  <c r="R1000" i="1"/>
  <c r="I1000" i="1"/>
  <c r="H1000" i="1"/>
  <c r="G1000" i="1"/>
  <c r="L1000" i="1" s="1"/>
  <c r="F1000" i="1"/>
  <c r="AW999" i="1"/>
  <c r="AV999" i="1"/>
  <c r="AX999" i="1" s="1"/>
  <c r="AN999" i="1"/>
  <c r="BB999" i="1" s="1"/>
  <c r="AM999" i="1"/>
  <c r="AF999" i="1"/>
  <c r="AE999" i="1"/>
  <c r="AB999" i="1"/>
  <c r="T999" i="1"/>
  <c r="R999" i="1"/>
  <c r="S999" i="1" s="1"/>
  <c r="H999" i="1"/>
  <c r="L999" i="1" s="1"/>
  <c r="G999" i="1"/>
  <c r="F999" i="1"/>
  <c r="I999" i="1" s="1"/>
  <c r="BB998" i="1"/>
  <c r="AW998" i="1"/>
  <c r="AV998" i="1"/>
  <c r="AX998" i="1" s="1"/>
  <c r="AN998" i="1"/>
  <c r="AM998" i="1"/>
  <c r="AO999" i="1" s="1"/>
  <c r="AF998" i="1"/>
  <c r="AE998" i="1"/>
  <c r="AC998" i="1"/>
  <c r="AB998" i="1"/>
  <c r="AG998" i="1" s="1"/>
  <c r="T998" i="1"/>
  <c r="R998" i="1"/>
  <c r="S998" i="1" s="1"/>
  <c r="I998" i="1"/>
  <c r="H998" i="1"/>
  <c r="L998" i="1" s="1"/>
  <c r="G998" i="1"/>
  <c r="F998" i="1"/>
  <c r="AW997" i="1"/>
  <c r="AV997" i="1"/>
  <c r="AX997" i="1" s="1"/>
  <c r="AN997" i="1"/>
  <c r="BB997" i="1" s="1"/>
  <c r="AM997" i="1"/>
  <c r="AF997" i="1"/>
  <c r="AE997" i="1"/>
  <c r="AC997" i="1"/>
  <c r="AB997" i="1"/>
  <c r="T997" i="1"/>
  <c r="R997" i="1"/>
  <c r="S997" i="1" s="1"/>
  <c r="L997" i="1"/>
  <c r="H997" i="1"/>
  <c r="G997" i="1"/>
  <c r="F997" i="1"/>
  <c r="I997" i="1" s="1"/>
  <c r="BB996" i="1"/>
  <c r="AX996" i="1"/>
  <c r="AW996" i="1"/>
  <c r="AV996" i="1"/>
  <c r="AN996" i="1"/>
  <c r="AM996" i="1"/>
  <c r="AH996" i="1"/>
  <c r="AG996" i="1"/>
  <c r="AF996" i="1"/>
  <c r="AE996" i="1"/>
  <c r="AB996" i="1"/>
  <c r="AC996" i="1" s="1"/>
  <c r="T996" i="1"/>
  <c r="S996" i="1"/>
  <c r="R996" i="1"/>
  <c r="H996" i="1"/>
  <c r="L996" i="1" s="1"/>
  <c r="G996" i="1"/>
  <c r="F996" i="1"/>
  <c r="I996" i="1" s="1"/>
  <c r="BB995" i="1"/>
  <c r="AW995" i="1"/>
  <c r="AV995" i="1"/>
  <c r="AO995" i="1"/>
  <c r="AN995" i="1"/>
  <c r="AM995" i="1"/>
  <c r="AG995" i="1"/>
  <c r="AF995" i="1"/>
  <c r="AE995" i="1"/>
  <c r="AB995" i="1"/>
  <c r="T995" i="1"/>
  <c r="R995" i="1"/>
  <c r="S995" i="1" s="1"/>
  <c r="H995" i="1"/>
  <c r="L995" i="1" s="1"/>
  <c r="G995" i="1"/>
  <c r="F995" i="1"/>
  <c r="I995" i="1" s="1"/>
  <c r="AW994" i="1"/>
  <c r="AV994" i="1"/>
  <c r="AX994" i="1" s="1"/>
  <c r="AO994" i="1"/>
  <c r="AN994" i="1"/>
  <c r="BB994" i="1" s="1"/>
  <c r="AM994" i="1"/>
  <c r="AF994" i="1"/>
  <c r="AE994" i="1"/>
  <c r="AB994" i="1"/>
  <c r="AC994" i="1" s="1"/>
  <c r="T994" i="1"/>
  <c r="S994" i="1"/>
  <c r="R994" i="1"/>
  <c r="H994" i="1"/>
  <c r="L994" i="1" s="1"/>
  <c r="G994" i="1"/>
  <c r="F994" i="1"/>
  <c r="I994" i="1" s="1"/>
  <c r="AW993" i="1"/>
  <c r="AV993" i="1"/>
  <c r="AX993" i="1" s="1"/>
  <c r="AN993" i="1"/>
  <c r="BB993" i="1" s="1"/>
  <c r="AM993" i="1"/>
  <c r="AO993" i="1" s="1"/>
  <c r="AF993" i="1"/>
  <c r="AE993" i="1"/>
  <c r="AB993" i="1"/>
  <c r="T993" i="1"/>
  <c r="R993" i="1"/>
  <c r="AG993" i="1" s="1"/>
  <c r="H993" i="1"/>
  <c r="G993" i="1"/>
  <c r="F993" i="1"/>
  <c r="I993" i="1" s="1"/>
  <c r="AW992" i="1"/>
  <c r="AV992" i="1"/>
  <c r="AX992" i="1" s="1"/>
  <c r="AO992" i="1"/>
  <c r="AN992" i="1"/>
  <c r="BB992" i="1" s="1"/>
  <c r="AM992" i="1"/>
  <c r="AF992" i="1"/>
  <c r="AE992" i="1"/>
  <c r="AB992" i="1"/>
  <c r="T992" i="1"/>
  <c r="R992" i="1"/>
  <c r="L992" i="1"/>
  <c r="I992" i="1"/>
  <c r="H992" i="1"/>
  <c r="G992" i="1"/>
  <c r="F992" i="1"/>
  <c r="AW991" i="1"/>
  <c r="AV991" i="1"/>
  <c r="AX991" i="1" s="1"/>
  <c r="AO991" i="1"/>
  <c r="AN991" i="1"/>
  <c r="BB991" i="1" s="1"/>
  <c r="AM991" i="1"/>
  <c r="AF991" i="1"/>
  <c r="AE991" i="1"/>
  <c r="AC991" i="1"/>
  <c r="AB991" i="1"/>
  <c r="T991" i="1"/>
  <c r="R991" i="1"/>
  <c r="AG991" i="1" s="1"/>
  <c r="L991" i="1"/>
  <c r="I991" i="1"/>
  <c r="H991" i="1"/>
  <c r="G991" i="1"/>
  <c r="F991" i="1"/>
  <c r="AW990" i="1"/>
  <c r="AV990" i="1"/>
  <c r="AX990" i="1" s="1"/>
  <c r="AO990" i="1"/>
  <c r="AN990" i="1"/>
  <c r="AM990" i="1"/>
  <c r="AF990" i="1"/>
  <c r="AE990" i="1"/>
  <c r="AB990" i="1"/>
  <c r="T990" i="1"/>
  <c r="R990" i="1"/>
  <c r="L990" i="1"/>
  <c r="H990" i="1"/>
  <c r="G990" i="1"/>
  <c r="F990" i="1"/>
  <c r="BB990" i="1" s="1"/>
  <c r="AW989" i="1"/>
  <c r="AV989" i="1"/>
  <c r="AN989" i="1"/>
  <c r="AM989" i="1"/>
  <c r="AO989" i="1" s="1"/>
  <c r="AF989" i="1"/>
  <c r="AE989" i="1"/>
  <c r="AB989" i="1"/>
  <c r="T989" i="1"/>
  <c r="R989" i="1"/>
  <c r="H989" i="1"/>
  <c r="G989" i="1"/>
  <c r="L989" i="1" s="1"/>
  <c r="F989" i="1"/>
  <c r="BB988" i="1"/>
  <c r="AX988" i="1"/>
  <c r="AW988" i="1"/>
  <c r="AV988" i="1"/>
  <c r="AX989" i="1" s="1"/>
  <c r="AN988" i="1"/>
  <c r="AM988" i="1"/>
  <c r="AF988" i="1"/>
  <c r="AE988" i="1"/>
  <c r="AB988" i="1"/>
  <c r="T988" i="1"/>
  <c r="R988" i="1"/>
  <c r="AG988" i="1" s="1"/>
  <c r="AH988" i="1" s="1"/>
  <c r="H988" i="1"/>
  <c r="L988" i="1" s="1"/>
  <c r="G988" i="1"/>
  <c r="F988" i="1"/>
  <c r="I988" i="1" s="1"/>
  <c r="BB987" i="1"/>
  <c r="AX987" i="1"/>
  <c r="AW987" i="1"/>
  <c r="AV987" i="1"/>
  <c r="AN987" i="1"/>
  <c r="AM987" i="1"/>
  <c r="AF987" i="1"/>
  <c r="AE987" i="1"/>
  <c r="AB987" i="1"/>
  <c r="AC987" i="1" s="1"/>
  <c r="T987" i="1"/>
  <c r="R987" i="1"/>
  <c r="AG987" i="1" s="1"/>
  <c r="AH987" i="1" s="1"/>
  <c r="I987" i="1"/>
  <c r="H987" i="1"/>
  <c r="G987" i="1"/>
  <c r="L987" i="1" s="1"/>
  <c r="F987" i="1"/>
  <c r="BB986" i="1"/>
  <c r="AX986" i="1"/>
  <c r="AW986" i="1"/>
  <c r="AV986" i="1"/>
  <c r="AO986" i="1"/>
  <c r="AN986" i="1"/>
  <c r="AM986" i="1"/>
  <c r="AF986" i="1"/>
  <c r="AE986" i="1"/>
  <c r="AC986" i="1"/>
  <c r="AB986" i="1"/>
  <c r="T986" i="1"/>
  <c r="R986" i="1"/>
  <c r="AG986" i="1" s="1"/>
  <c r="I986" i="1"/>
  <c r="H986" i="1"/>
  <c r="L986" i="1" s="1"/>
  <c r="G986" i="1"/>
  <c r="F986" i="1"/>
  <c r="AW985" i="1"/>
  <c r="AV985" i="1"/>
  <c r="AN985" i="1"/>
  <c r="AM985" i="1"/>
  <c r="AO985" i="1" s="1"/>
  <c r="AG985" i="1"/>
  <c r="AF985" i="1"/>
  <c r="AE985" i="1"/>
  <c r="AB985" i="1"/>
  <c r="AC985" i="1" s="1"/>
  <c r="T985" i="1"/>
  <c r="R985" i="1"/>
  <c r="S985" i="1" s="1"/>
  <c r="H985" i="1"/>
  <c r="G985" i="1"/>
  <c r="L985" i="1" s="1"/>
  <c r="F985" i="1"/>
  <c r="I985" i="1" s="1"/>
  <c r="AW984" i="1"/>
  <c r="AV984" i="1"/>
  <c r="AX984" i="1" s="1"/>
  <c r="AN984" i="1"/>
  <c r="BB984" i="1" s="1"/>
  <c r="AM984" i="1"/>
  <c r="AF984" i="1"/>
  <c r="AE984" i="1"/>
  <c r="AB984" i="1"/>
  <c r="T984" i="1"/>
  <c r="R984" i="1"/>
  <c r="I984" i="1"/>
  <c r="H984" i="1"/>
  <c r="L984" i="1" s="1"/>
  <c r="G984" i="1"/>
  <c r="F984" i="1"/>
  <c r="AW983" i="1"/>
  <c r="AV983" i="1"/>
  <c r="AN983" i="1"/>
  <c r="BB983" i="1" s="1"/>
  <c r="AM983" i="1"/>
  <c r="AG983" i="1"/>
  <c r="AF983" i="1"/>
  <c r="AE983" i="1"/>
  <c r="AB983" i="1"/>
  <c r="T983" i="1"/>
  <c r="R983" i="1"/>
  <c r="I983" i="1"/>
  <c r="H983" i="1"/>
  <c r="L983" i="1" s="1"/>
  <c r="G983" i="1"/>
  <c r="F983" i="1"/>
  <c r="AX982" i="1"/>
  <c r="AW982" i="1"/>
  <c r="AV982" i="1"/>
  <c r="AX983" i="1" s="1"/>
  <c r="AN982" i="1"/>
  <c r="BB982" i="1" s="1"/>
  <c r="AM982" i="1"/>
  <c r="AF982" i="1"/>
  <c r="AE982" i="1"/>
  <c r="AC982" i="1"/>
  <c r="AB982" i="1"/>
  <c r="AC983" i="1" s="1"/>
  <c r="T982" i="1"/>
  <c r="R982" i="1"/>
  <c r="L982" i="1"/>
  <c r="I982" i="1"/>
  <c r="H982" i="1"/>
  <c r="G982" i="1"/>
  <c r="F982" i="1"/>
  <c r="AW981" i="1"/>
  <c r="AV981" i="1"/>
  <c r="AX981" i="1" s="1"/>
  <c r="AO981" i="1"/>
  <c r="AN981" i="1"/>
  <c r="AM981" i="1"/>
  <c r="AF981" i="1"/>
  <c r="AE981" i="1"/>
  <c r="AB981" i="1"/>
  <c r="AC981" i="1" s="1"/>
  <c r="T981" i="1"/>
  <c r="R981" i="1"/>
  <c r="S981" i="1" s="1"/>
  <c r="L981" i="1"/>
  <c r="H981" i="1"/>
  <c r="G981" i="1"/>
  <c r="F981" i="1"/>
  <c r="I981" i="1" s="1"/>
  <c r="BB980" i="1"/>
  <c r="AV980" i="1"/>
  <c r="AM980" i="1"/>
  <c r="AF980" i="1"/>
  <c r="AE980" i="1"/>
  <c r="AB980" i="1"/>
  <c r="AC980" i="1" s="1"/>
  <c r="T980" i="1"/>
  <c r="R980" i="1"/>
  <c r="L980" i="1"/>
  <c r="I980" i="1"/>
  <c r="H980" i="1"/>
  <c r="G980" i="1"/>
  <c r="F980" i="1"/>
  <c r="AW979" i="1"/>
  <c r="AV979" i="1"/>
  <c r="AN979" i="1"/>
  <c r="BB979" i="1" s="1"/>
  <c r="AM979" i="1"/>
  <c r="AO979" i="1" s="1"/>
  <c r="AF979" i="1"/>
  <c r="AE979" i="1"/>
  <c r="AB979" i="1"/>
  <c r="AC979" i="1" s="1"/>
  <c r="T979" i="1"/>
  <c r="R979" i="1"/>
  <c r="L979" i="1"/>
  <c r="I979" i="1"/>
  <c r="H979" i="1"/>
  <c r="G979" i="1"/>
  <c r="F979" i="1"/>
  <c r="AX978" i="1"/>
  <c r="AW978" i="1"/>
  <c r="AV978" i="1"/>
  <c r="AX979" i="1" s="1"/>
  <c r="AN978" i="1"/>
  <c r="BB978" i="1" s="1"/>
  <c r="AM978" i="1"/>
  <c r="AF978" i="1"/>
  <c r="AE978" i="1"/>
  <c r="AB978" i="1"/>
  <c r="AC978" i="1" s="1"/>
  <c r="T978" i="1"/>
  <c r="R978" i="1"/>
  <c r="AG978" i="1" s="1"/>
  <c r="L978" i="1"/>
  <c r="I978" i="1"/>
  <c r="H978" i="1"/>
  <c r="G978" i="1"/>
  <c r="F978" i="1"/>
  <c r="BB977" i="1"/>
  <c r="AW977" i="1"/>
  <c r="AV977" i="1"/>
  <c r="AX977" i="1" s="1"/>
  <c r="AN977" i="1"/>
  <c r="AM977" i="1"/>
  <c r="AG977" i="1"/>
  <c r="AF977" i="1"/>
  <c r="AE977" i="1"/>
  <c r="AB977" i="1"/>
  <c r="T977" i="1"/>
  <c r="R977" i="1"/>
  <c r="S977" i="1" s="1"/>
  <c r="L977" i="1"/>
  <c r="H977" i="1"/>
  <c r="G977" i="1"/>
  <c r="F977" i="1"/>
  <c r="I977" i="1" s="1"/>
  <c r="AX976" i="1"/>
  <c r="AW976" i="1"/>
  <c r="AV976" i="1"/>
  <c r="AN976" i="1"/>
  <c r="BB976" i="1" s="1"/>
  <c r="AM976" i="1"/>
  <c r="AO976" i="1" s="1"/>
  <c r="AF976" i="1"/>
  <c r="AE976" i="1"/>
  <c r="AB976" i="1"/>
  <c r="T976" i="1"/>
  <c r="R976" i="1"/>
  <c r="F976" i="1"/>
  <c r="I976" i="1" s="1"/>
  <c r="AW975" i="1"/>
  <c r="AV975" i="1"/>
  <c r="AX975" i="1" s="1"/>
  <c r="AN975" i="1"/>
  <c r="BB975" i="1" s="1"/>
  <c r="AM975" i="1"/>
  <c r="AO975" i="1" s="1"/>
  <c r="AF975" i="1"/>
  <c r="AE975" i="1"/>
  <c r="AB975" i="1"/>
  <c r="AC975" i="1" s="1"/>
  <c r="T975" i="1"/>
  <c r="S975" i="1"/>
  <c r="R975" i="1"/>
  <c r="AG975" i="1" s="1"/>
  <c r="L975" i="1"/>
  <c r="I975" i="1"/>
  <c r="H975" i="1"/>
  <c r="G975" i="1"/>
  <c r="F975" i="1"/>
  <c r="AW974" i="1"/>
  <c r="AV974" i="1"/>
  <c r="AX974" i="1" s="1"/>
  <c r="AO974" i="1"/>
  <c r="AN974" i="1"/>
  <c r="BB974" i="1" s="1"/>
  <c r="AM974" i="1"/>
  <c r="AF974" i="1"/>
  <c r="AE974" i="1"/>
  <c r="AB974" i="1"/>
  <c r="AC974" i="1" s="1"/>
  <c r="T974" i="1"/>
  <c r="R974" i="1"/>
  <c r="I974" i="1"/>
  <c r="H974" i="1"/>
  <c r="G974" i="1"/>
  <c r="F974" i="1"/>
  <c r="AW973" i="1"/>
  <c r="AV973" i="1"/>
  <c r="AN973" i="1"/>
  <c r="BB973" i="1" s="1"/>
  <c r="AM973" i="1"/>
  <c r="AO973" i="1" s="1"/>
  <c r="AF973" i="1"/>
  <c r="AE973" i="1"/>
  <c r="AB973" i="1"/>
  <c r="AC973" i="1" s="1"/>
  <c r="T973" i="1"/>
  <c r="R973" i="1"/>
  <c r="AG973" i="1" s="1"/>
  <c r="AH973" i="1" s="1"/>
  <c r="L973" i="1"/>
  <c r="I973" i="1"/>
  <c r="H973" i="1"/>
  <c r="G973" i="1"/>
  <c r="F973" i="1"/>
  <c r="AW972" i="1"/>
  <c r="AV972" i="1"/>
  <c r="AN972" i="1"/>
  <c r="BB972" i="1" s="1"/>
  <c r="AM972" i="1"/>
  <c r="AF972" i="1"/>
  <c r="AE972" i="1"/>
  <c r="AB972" i="1"/>
  <c r="T972" i="1"/>
  <c r="R972" i="1"/>
  <c r="AG972" i="1" s="1"/>
  <c r="L972" i="1"/>
  <c r="I972" i="1"/>
  <c r="H972" i="1"/>
  <c r="G972" i="1"/>
  <c r="F972" i="1"/>
  <c r="AW971" i="1"/>
  <c r="AV971" i="1"/>
  <c r="AX971" i="1" s="1"/>
  <c r="AO971" i="1"/>
  <c r="AN971" i="1"/>
  <c r="AM971" i="1"/>
  <c r="AF971" i="1"/>
  <c r="AE971" i="1"/>
  <c r="AB971" i="1"/>
  <c r="AC971" i="1" s="1"/>
  <c r="T971" i="1"/>
  <c r="R971" i="1"/>
  <c r="L971" i="1"/>
  <c r="H971" i="1"/>
  <c r="G971" i="1"/>
  <c r="F971" i="1"/>
  <c r="AW970" i="1"/>
  <c r="AV970" i="1"/>
  <c r="AN970" i="1"/>
  <c r="BB970" i="1" s="1"/>
  <c r="AM970" i="1"/>
  <c r="AF970" i="1"/>
  <c r="AE970" i="1"/>
  <c r="AB970" i="1"/>
  <c r="AC970" i="1" s="1"/>
  <c r="T970" i="1"/>
  <c r="S970" i="1"/>
  <c r="R970" i="1"/>
  <c r="AG970" i="1" s="1"/>
  <c r="AH970" i="1" s="1"/>
  <c r="H970" i="1"/>
  <c r="L970" i="1" s="1"/>
  <c r="G970" i="1"/>
  <c r="F970" i="1"/>
  <c r="I970" i="1" s="1"/>
  <c r="BB969" i="1"/>
  <c r="AW969" i="1"/>
  <c r="AV969" i="1"/>
  <c r="AN969" i="1"/>
  <c r="AM969" i="1"/>
  <c r="AG969" i="1"/>
  <c r="AF969" i="1"/>
  <c r="AE969" i="1"/>
  <c r="AB969" i="1"/>
  <c r="T969" i="1"/>
  <c r="R969" i="1"/>
  <c r="S969" i="1" s="1"/>
  <c r="H969" i="1"/>
  <c r="L969" i="1" s="1"/>
  <c r="G969" i="1"/>
  <c r="F969" i="1"/>
  <c r="I969" i="1" s="1"/>
  <c r="AW968" i="1"/>
  <c r="AV968" i="1"/>
  <c r="AX968" i="1" s="1"/>
  <c r="AN968" i="1"/>
  <c r="BB968" i="1" s="1"/>
  <c r="AM968" i="1"/>
  <c r="AO968" i="1" s="1"/>
  <c r="AG968" i="1"/>
  <c r="AF968" i="1"/>
  <c r="AE968" i="1"/>
  <c r="AB968" i="1"/>
  <c r="T968" i="1"/>
  <c r="S968" i="1"/>
  <c r="R968" i="1"/>
  <c r="I968" i="1"/>
  <c r="H968" i="1"/>
  <c r="G968" i="1"/>
  <c r="L968" i="1" s="1"/>
  <c r="F968" i="1"/>
  <c r="AW967" i="1"/>
  <c r="AV967" i="1"/>
  <c r="AX967" i="1" s="1"/>
  <c r="AO967" i="1"/>
  <c r="AN967" i="1"/>
  <c r="BB967" i="1" s="1"/>
  <c r="AM967" i="1"/>
  <c r="AF967" i="1"/>
  <c r="AE967" i="1"/>
  <c r="AB967" i="1"/>
  <c r="T967" i="1"/>
  <c r="R967" i="1"/>
  <c r="S967" i="1" s="1"/>
  <c r="H967" i="1"/>
  <c r="L967" i="1" s="1"/>
  <c r="G967" i="1"/>
  <c r="F967" i="1"/>
  <c r="I967" i="1" s="1"/>
  <c r="AW966" i="1"/>
  <c r="AV966" i="1"/>
  <c r="AN966" i="1"/>
  <c r="BB966" i="1" s="1"/>
  <c r="AM966" i="1"/>
  <c r="AG966" i="1"/>
  <c r="AF966" i="1"/>
  <c r="AE966" i="1"/>
  <c r="AC966" i="1"/>
  <c r="AB966" i="1"/>
  <c r="T966" i="1"/>
  <c r="R966" i="1"/>
  <c r="S966" i="1" s="1"/>
  <c r="I966" i="1"/>
  <c r="H966" i="1"/>
  <c r="L966" i="1" s="1"/>
  <c r="G966" i="1"/>
  <c r="F966" i="1"/>
  <c r="AW965" i="1"/>
  <c r="AV965" i="1"/>
  <c r="AX965" i="1" s="1"/>
  <c r="AN965" i="1"/>
  <c r="BB965" i="1" s="1"/>
  <c r="AM965" i="1"/>
  <c r="AF965" i="1"/>
  <c r="AE965" i="1"/>
  <c r="AC965" i="1"/>
  <c r="AB965" i="1"/>
  <c r="T965" i="1"/>
  <c r="R965" i="1"/>
  <c r="H965" i="1"/>
  <c r="G965" i="1"/>
  <c r="L965" i="1" s="1"/>
  <c r="F965" i="1"/>
  <c r="I965" i="1" s="1"/>
  <c r="AW964" i="1"/>
  <c r="AV964" i="1"/>
  <c r="AN964" i="1"/>
  <c r="BB964" i="1" s="1"/>
  <c r="AM964" i="1"/>
  <c r="AG964" i="1"/>
  <c r="AF964" i="1"/>
  <c r="AE964" i="1"/>
  <c r="AB964" i="1"/>
  <c r="AC964" i="1" s="1"/>
  <c r="T964" i="1"/>
  <c r="R964" i="1"/>
  <c r="H964" i="1"/>
  <c r="L964" i="1" s="1"/>
  <c r="G964" i="1"/>
  <c r="F964" i="1"/>
  <c r="I964" i="1" s="1"/>
  <c r="BB963" i="1"/>
  <c r="AW963" i="1"/>
  <c r="AV963" i="1"/>
  <c r="AX963" i="1" s="1"/>
  <c r="AN963" i="1"/>
  <c r="AM963" i="1"/>
  <c r="AF963" i="1"/>
  <c r="AE963" i="1"/>
  <c r="AB963" i="1"/>
  <c r="AC963" i="1" s="1"/>
  <c r="T963" i="1"/>
  <c r="R963" i="1"/>
  <c r="I963" i="1"/>
  <c r="H963" i="1"/>
  <c r="G963" i="1"/>
  <c r="F963" i="1"/>
  <c r="AW962" i="1"/>
  <c r="AV962" i="1"/>
  <c r="AO962" i="1"/>
  <c r="AN962" i="1"/>
  <c r="AM962" i="1"/>
  <c r="AG962" i="1"/>
  <c r="AH962" i="1" s="1"/>
  <c r="AF962" i="1"/>
  <c r="AE962" i="1"/>
  <c r="AB962" i="1"/>
  <c r="AC962" i="1" s="1"/>
  <c r="T962" i="1"/>
  <c r="S962" i="1"/>
  <c r="R962" i="1"/>
  <c r="H962" i="1"/>
  <c r="G962" i="1"/>
  <c r="F962" i="1"/>
  <c r="BB961" i="1"/>
  <c r="AW961" i="1"/>
  <c r="AV961" i="1"/>
  <c r="AX962" i="1" s="1"/>
  <c r="AN961" i="1"/>
  <c r="AM961" i="1"/>
  <c r="AF961" i="1"/>
  <c r="AE961" i="1"/>
  <c r="AC961" i="1"/>
  <c r="AB961" i="1"/>
  <c r="T961" i="1"/>
  <c r="R961" i="1"/>
  <c r="AG961" i="1" s="1"/>
  <c r="H961" i="1"/>
  <c r="L961" i="1" s="1"/>
  <c r="G961" i="1"/>
  <c r="F961" i="1"/>
  <c r="I961" i="1" s="1"/>
  <c r="BB960" i="1"/>
  <c r="AW960" i="1"/>
  <c r="AV960" i="1"/>
  <c r="AO960" i="1"/>
  <c r="AN960" i="1"/>
  <c r="AM960" i="1"/>
  <c r="AO961" i="1" s="1"/>
  <c r="AF960" i="1"/>
  <c r="AE960" i="1"/>
  <c r="AB960" i="1"/>
  <c r="AC960" i="1" s="1"/>
  <c r="T960" i="1"/>
  <c r="R960" i="1"/>
  <c r="I960" i="1"/>
  <c r="H960" i="1"/>
  <c r="L960" i="1" s="1"/>
  <c r="G960" i="1"/>
  <c r="F960" i="1"/>
  <c r="AW959" i="1"/>
  <c r="AV959" i="1"/>
  <c r="AO959" i="1"/>
  <c r="AN959" i="1"/>
  <c r="BB959" i="1" s="1"/>
  <c r="AM959" i="1"/>
  <c r="AF959" i="1"/>
  <c r="AE959" i="1"/>
  <c r="AC959" i="1"/>
  <c r="AB959" i="1"/>
  <c r="T959" i="1"/>
  <c r="S959" i="1"/>
  <c r="R959" i="1"/>
  <c r="AG959" i="1" s="1"/>
  <c r="H959" i="1"/>
  <c r="G959" i="1"/>
  <c r="F959" i="1"/>
  <c r="I959" i="1" s="1"/>
  <c r="BB958" i="1"/>
  <c r="AW958" i="1"/>
  <c r="AV958" i="1"/>
  <c r="AX958" i="1" s="1"/>
  <c r="AO958" i="1"/>
  <c r="AN958" i="1"/>
  <c r="AM958" i="1"/>
  <c r="AG958" i="1"/>
  <c r="AF958" i="1"/>
  <c r="AE958" i="1"/>
  <c r="AB958" i="1"/>
  <c r="T958" i="1"/>
  <c r="R958" i="1"/>
  <c r="H958" i="1"/>
  <c r="G958" i="1"/>
  <c r="L958" i="1" s="1"/>
  <c r="F958" i="1"/>
  <c r="I958" i="1" s="1"/>
  <c r="BB957" i="1"/>
  <c r="AW957" i="1"/>
  <c r="AV957" i="1"/>
  <c r="AX957" i="1" s="1"/>
  <c r="AN957" i="1"/>
  <c r="AM957" i="1"/>
  <c r="AO957" i="1" s="1"/>
  <c r="AF957" i="1"/>
  <c r="AE957" i="1"/>
  <c r="AB957" i="1"/>
  <c r="AC957" i="1" s="1"/>
  <c r="T957" i="1"/>
  <c r="R957" i="1"/>
  <c r="H957" i="1"/>
  <c r="L957" i="1" s="1"/>
  <c r="G957" i="1"/>
  <c r="F957" i="1"/>
  <c r="I957" i="1" s="1"/>
  <c r="BB956" i="1"/>
  <c r="AW956" i="1"/>
  <c r="AV956" i="1"/>
  <c r="AX956" i="1" s="1"/>
  <c r="AN956" i="1"/>
  <c r="AM956" i="1"/>
  <c r="AF956" i="1"/>
  <c r="AE956" i="1"/>
  <c r="AB956" i="1"/>
  <c r="T956" i="1"/>
  <c r="R956" i="1"/>
  <c r="H956" i="1"/>
  <c r="G956" i="1"/>
  <c r="L956" i="1" s="1"/>
  <c r="F956" i="1"/>
  <c r="I956" i="1" s="1"/>
  <c r="BB955" i="1"/>
  <c r="AX955" i="1"/>
  <c r="AW955" i="1"/>
  <c r="AV955" i="1"/>
  <c r="AN955" i="1"/>
  <c r="AM955" i="1"/>
  <c r="AF955" i="1"/>
  <c r="AE955" i="1"/>
  <c r="AB955" i="1"/>
  <c r="T955" i="1"/>
  <c r="R955" i="1"/>
  <c r="L955" i="1"/>
  <c r="I955" i="1"/>
  <c r="H955" i="1"/>
  <c r="G955" i="1"/>
  <c r="F955" i="1"/>
  <c r="BB954" i="1"/>
  <c r="AX954" i="1"/>
  <c r="AW954" i="1"/>
  <c r="AV954" i="1"/>
  <c r="AN954" i="1"/>
  <c r="AM954" i="1"/>
  <c r="AF954" i="1"/>
  <c r="AE954" i="1"/>
  <c r="AB954" i="1"/>
  <c r="AC954" i="1" s="1"/>
  <c r="T954" i="1"/>
  <c r="R954" i="1"/>
  <c r="L954" i="1"/>
  <c r="I954" i="1"/>
  <c r="H954" i="1"/>
  <c r="G954" i="1"/>
  <c r="F954" i="1"/>
  <c r="AW953" i="1"/>
  <c r="AV953" i="1"/>
  <c r="AX953" i="1" s="1"/>
  <c r="AN953" i="1"/>
  <c r="BB953" i="1" s="1"/>
  <c r="AM953" i="1"/>
  <c r="AO953" i="1" s="1"/>
  <c r="AF953" i="1"/>
  <c r="AE953" i="1"/>
  <c r="AC953" i="1"/>
  <c r="AB953" i="1"/>
  <c r="T953" i="1"/>
  <c r="R953" i="1"/>
  <c r="AG953" i="1" s="1"/>
  <c r="H953" i="1"/>
  <c r="G953" i="1"/>
  <c r="F953" i="1"/>
  <c r="I953" i="1" s="1"/>
  <c r="AW952" i="1"/>
  <c r="AV952" i="1"/>
  <c r="AX952" i="1" s="1"/>
  <c r="AO952" i="1"/>
  <c r="AN952" i="1"/>
  <c r="BB952" i="1" s="1"/>
  <c r="AM952" i="1"/>
  <c r="AF952" i="1"/>
  <c r="AE952" i="1"/>
  <c r="AB952" i="1"/>
  <c r="T952" i="1"/>
  <c r="R952" i="1"/>
  <c r="I952" i="1"/>
  <c r="H952" i="1"/>
  <c r="G952" i="1"/>
  <c r="L952" i="1" s="1"/>
  <c r="F952" i="1"/>
  <c r="AW951" i="1"/>
  <c r="AV951" i="1"/>
  <c r="AN951" i="1"/>
  <c r="BB951" i="1" s="1"/>
  <c r="AM951" i="1"/>
  <c r="AO951" i="1" s="1"/>
  <c r="AF951" i="1"/>
  <c r="AE951" i="1"/>
  <c r="AB951" i="1"/>
  <c r="AC951" i="1" s="1"/>
  <c r="T951" i="1"/>
  <c r="R951" i="1"/>
  <c r="I951" i="1"/>
  <c r="H951" i="1"/>
  <c r="L951" i="1" s="1"/>
  <c r="G951" i="1"/>
  <c r="F951" i="1"/>
  <c r="AX950" i="1"/>
  <c r="AW950" i="1"/>
  <c r="AV950" i="1"/>
  <c r="AX951" i="1" s="1"/>
  <c r="AN950" i="1"/>
  <c r="BB950" i="1" s="1"/>
  <c r="AM950" i="1"/>
  <c r="AF950" i="1"/>
  <c r="AE950" i="1"/>
  <c r="AB950" i="1"/>
  <c r="AC950" i="1" s="1"/>
  <c r="T950" i="1"/>
  <c r="R950" i="1"/>
  <c r="AG950" i="1" s="1"/>
  <c r="L950" i="1"/>
  <c r="I950" i="1"/>
  <c r="H950" i="1"/>
  <c r="G950" i="1"/>
  <c r="F950" i="1"/>
  <c r="AW949" i="1"/>
  <c r="AV949" i="1"/>
  <c r="AX949" i="1" s="1"/>
  <c r="AO949" i="1"/>
  <c r="AN949" i="1"/>
  <c r="AM949" i="1"/>
  <c r="AF949" i="1"/>
  <c r="AE949" i="1"/>
  <c r="AC949" i="1"/>
  <c r="AB949" i="1"/>
  <c r="T949" i="1"/>
  <c r="R949" i="1"/>
  <c r="S950" i="1" s="1"/>
  <c r="L949" i="1"/>
  <c r="H949" i="1"/>
  <c r="G949" i="1"/>
  <c r="F949" i="1"/>
  <c r="AX948" i="1"/>
  <c r="AW948" i="1"/>
  <c r="AV948" i="1"/>
  <c r="AN948" i="1"/>
  <c r="BB948" i="1" s="1"/>
  <c r="AM948" i="1"/>
  <c r="AG948" i="1"/>
  <c r="AF948" i="1"/>
  <c r="AE948" i="1"/>
  <c r="AB948" i="1"/>
  <c r="T948" i="1"/>
  <c r="R948" i="1"/>
  <c r="S948" i="1" s="1"/>
  <c r="H948" i="1"/>
  <c r="L948" i="1" s="1"/>
  <c r="G948" i="1"/>
  <c r="F948" i="1"/>
  <c r="I948" i="1" s="1"/>
  <c r="BB947" i="1"/>
  <c r="AW947" i="1"/>
  <c r="AV947" i="1"/>
  <c r="AX947" i="1" s="1"/>
  <c r="AO947" i="1"/>
  <c r="AN947" i="1"/>
  <c r="AM947" i="1"/>
  <c r="AG947" i="1"/>
  <c r="AH948" i="1" s="1"/>
  <c r="AF947" i="1"/>
  <c r="AE947" i="1"/>
  <c r="AB947" i="1"/>
  <c r="T947" i="1"/>
  <c r="R947" i="1"/>
  <c r="S947" i="1" s="1"/>
  <c r="H947" i="1"/>
  <c r="L947" i="1" s="1"/>
  <c r="G947" i="1"/>
  <c r="F947" i="1"/>
  <c r="I947" i="1" s="1"/>
  <c r="AW946" i="1"/>
  <c r="AV946" i="1"/>
  <c r="AO946" i="1"/>
  <c r="AN946" i="1"/>
  <c r="BB946" i="1" s="1"/>
  <c r="AM946" i="1"/>
  <c r="AF946" i="1"/>
  <c r="AE946" i="1"/>
  <c r="AB946" i="1"/>
  <c r="T946" i="1"/>
  <c r="S946" i="1"/>
  <c r="R946" i="1"/>
  <c r="I946" i="1"/>
  <c r="H946" i="1"/>
  <c r="G946" i="1"/>
  <c r="L946" i="1" s="1"/>
  <c r="F946" i="1"/>
  <c r="AW945" i="1"/>
  <c r="AV945" i="1"/>
  <c r="AX945" i="1" s="1"/>
  <c r="AN945" i="1"/>
  <c r="BB945" i="1" s="1"/>
  <c r="AM945" i="1"/>
  <c r="AG945" i="1"/>
  <c r="AF945" i="1"/>
  <c r="AE945" i="1"/>
  <c r="AB945" i="1"/>
  <c r="T945" i="1"/>
  <c r="R945" i="1"/>
  <c r="L945" i="1"/>
  <c r="H945" i="1"/>
  <c r="G945" i="1"/>
  <c r="F945" i="1"/>
  <c r="I945" i="1" s="1"/>
  <c r="AW944" i="1"/>
  <c r="AV944" i="1"/>
  <c r="AN944" i="1"/>
  <c r="AM944" i="1"/>
  <c r="AF944" i="1"/>
  <c r="AE944" i="1"/>
  <c r="AB944" i="1"/>
  <c r="T944" i="1"/>
  <c r="R944" i="1"/>
  <c r="S945" i="1" s="1"/>
  <c r="H944" i="1"/>
  <c r="L944" i="1" s="1"/>
  <c r="G944" i="1"/>
  <c r="F944" i="1"/>
  <c r="I944" i="1" s="1"/>
  <c r="AW943" i="1"/>
  <c r="AV943" i="1"/>
  <c r="AX943" i="1" s="1"/>
  <c r="AN943" i="1"/>
  <c r="BB943" i="1" s="1"/>
  <c r="AM943" i="1"/>
  <c r="AF943" i="1"/>
  <c r="AE943" i="1"/>
  <c r="AC943" i="1"/>
  <c r="AB943" i="1"/>
  <c r="T943" i="1"/>
  <c r="R943" i="1"/>
  <c r="H943" i="1"/>
  <c r="G943" i="1"/>
  <c r="L943" i="1" s="1"/>
  <c r="F943" i="1"/>
  <c r="I943" i="1" s="1"/>
  <c r="BB942" i="1"/>
  <c r="AX942" i="1"/>
  <c r="AW942" i="1"/>
  <c r="AV942" i="1"/>
  <c r="AN942" i="1"/>
  <c r="AM942" i="1"/>
  <c r="AG942" i="1"/>
  <c r="AF942" i="1"/>
  <c r="AE942" i="1"/>
  <c r="AB942" i="1"/>
  <c r="T942" i="1"/>
  <c r="S942" i="1"/>
  <c r="R942" i="1"/>
  <c r="H942" i="1"/>
  <c r="L942" i="1" s="1"/>
  <c r="G942" i="1"/>
  <c r="F942" i="1"/>
  <c r="I942" i="1" s="1"/>
  <c r="AW941" i="1"/>
  <c r="AV941" i="1"/>
  <c r="AX941" i="1" s="1"/>
  <c r="AN941" i="1"/>
  <c r="AM941" i="1"/>
  <c r="AF941" i="1"/>
  <c r="AE941" i="1"/>
  <c r="AB941" i="1"/>
  <c r="AC942" i="1" s="1"/>
  <c r="T941" i="1"/>
  <c r="R941" i="1"/>
  <c r="H941" i="1"/>
  <c r="G941" i="1"/>
  <c r="F941" i="1"/>
  <c r="BB940" i="1"/>
  <c r="AX940" i="1"/>
  <c r="AW940" i="1"/>
  <c r="AV940" i="1"/>
  <c r="AO940" i="1"/>
  <c r="AN940" i="1"/>
  <c r="AM940" i="1"/>
  <c r="AO941" i="1" s="1"/>
  <c r="AF940" i="1"/>
  <c r="AE940" i="1"/>
  <c r="AB940" i="1"/>
  <c r="T940" i="1"/>
  <c r="S940" i="1"/>
  <c r="R940" i="1"/>
  <c r="L940" i="1"/>
  <c r="H940" i="1"/>
  <c r="G940" i="1"/>
  <c r="F940" i="1"/>
  <c r="I940" i="1" s="1"/>
  <c r="BB939" i="1"/>
  <c r="AX939" i="1"/>
  <c r="AW939" i="1"/>
  <c r="AV939" i="1"/>
  <c r="AN939" i="1"/>
  <c r="AM939" i="1"/>
  <c r="AF939" i="1"/>
  <c r="AE939" i="1"/>
  <c r="AC939" i="1"/>
  <c r="AB939" i="1"/>
  <c r="T939" i="1"/>
  <c r="R939" i="1"/>
  <c r="AG939" i="1" s="1"/>
  <c r="H939" i="1"/>
  <c r="G939" i="1"/>
  <c r="F939" i="1"/>
  <c r="I939" i="1" s="1"/>
  <c r="BB938" i="1"/>
  <c r="AX938" i="1"/>
  <c r="AW938" i="1"/>
  <c r="AV938" i="1"/>
  <c r="AN938" i="1"/>
  <c r="AM938" i="1"/>
  <c r="AF938" i="1"/>
  <c r="AE938" i="1"/>
  <c r="AB938" i="1"/>
  <c r="AC938" i="1" s="1"/>
  <c r="T938" i="1"/>
  <c r="R938" i="1"/>
  <c r="I938" i="1"/>
  <c r="H938" i="1"/>
  <c r="G938" i="1"/>
  <c r="L938" i="1" s="1"/>
  <c r="F938" i="1"/>
  <c r="AX937" i="1"/>
  <c r="AW937" i="1"/>
  <c r="AV937" i="1"/>
  <c r="AO937" i="1"/>
  <c r="AN937" i="1"/>
  <c r="BB937" i="1" s="1"/>
  <c r="AM937" i="1"/>
  <c r="AF937" i="1"/>
  <c r="AE937" i="1"/>
  <c r="AC937" i="1"/>
  <c r="AB937" i="1"/>
  <c r="T937" i="1"/>
  <c r="S937" i="1"/>
  <c r="R937" i="1"/>
  <c r="AG937" i="1" s="1"/>
  <c r="H937" i="1"/>
  <c r="L937" i="1" s="1"/>
  <c r="G937" i="1"/>
  <c r="F937" i="1"/>
  <c r="I937" i="1" s="1"/>
  <c r="BB936" i="1"/>
  <c r="AX936" i="1"/>
  <c r="AW936" i="1"/>
  <c r="AV936" i="1"/>
  <c r="AO936" i="1"/>
  <c r="AN936" i="1"/>
  <c r="AM936" i="1"/>
  <c r="AG936" i="1"/>
  <c r="AF936" i="1"/>
  <c r="AE936" i="1"/>
  <c r="AB936" i="1"/>
  <c r="T936" i="1"/>
  <c r="R936" i="1"/>
  <c r="H936" i="1"/>
  <c r="G936" i="1"/>
  <c r="L936" i="1" s="1"/>
  <c r="F936" i="1"/>
  <c r="I936" i="1" s="1"/>
  <c r="BB935" i="1"/>
  <c r="AW935" i="1"/>
  <c r="AV935" i="1"/>
  <c r="AX935" i="1" s="1"/>
  <c r="AN935" i="1"/>
  <c r="AM935" i="1"/>
  <c r="AO935" i="1" s="1"/>
  <c r="AF935" i="1"/>
  <c r="AE935" i="1"/>
  <c r="AB935" i="1"/>
  <c r="AC935" i="1" s="1"/>
  <c r="T935" i="1"/>
  <c r="S935" i="1"/>
  <c r="R935" i="1"/>
  <c r="H935" i="1"/>
  <c r="L935" i="1" s="1"/>
  <c r="G935" i="1"/>
  <c r="F935" i="1"/>
  <c r="I935" i="1" s="1"/>
  <c r="BB934" i="1"/>
  <c r="AX934" i="1"/>
  <c r="AW934" i="1"/>
  <c r="AV934" i="1"/>
  <c r="AN934" i="1"/>
  <c r="AM934" i="1"/>
  <c r="AF934" i="1"/>
  <c r="AE934" i="1"/>
  <c r="AC934" i="1"/>
  <c r="AB934" i="1"/>
  <c r="T934" i="1"/>
  <c r="R934" i="1"/>
  <c r="L934" i="1"/>
  <c r="I934" i="1"/>
  <c r="H934" i="1"/>
  <c r="G934" i="1"/>
  <c r="F934" i="1"/>
  <c r="AX933" i="1"/>
  <c r="AW933" i="1"/>
  <c r="AV933" i="1"/>
  <c r="AN933" i="1"/>
  <c r="AM933" i="1"/>
  <c r="AF933" i="1"/>
  <c r="AE933" i="1"/>
  <c r="AB933" i="1"/>
  <c r="AC933" i="1" s="1"/>
  <c r="T933" i="1"/>
  <c r="R933" i="1"/>
  <c r="AG933" i="1" s="1"/>
  <c r="H933" i="1"/>
  <c r="L933" i="1" s="1"/>
  <c r="G933" i="1"/>
  <c r="F933" i="1"/>
  <c r="I933" i="1" s="1"/>
  <c r="AX932" i="1"/>
  <c r="AW932" i="1"/>
  <c r="AV932" i="1"/>
  <c r="AN932" i="1"/>
  <c r="AM932" i="1"/>
  <c r="AF932" i="1"/>
  <c r="AE932" i="1"/>
  <c r="AC932" i="1"/>
  <c r="AB932" i="1"/>
  <c r="T932" i="1"/>
  <c r="R932" i="1"/>
  <c r="I932" i="1"/>
  <c r="H932" i="1"/>
  <c r="G932" i="1"/>
  <c r="F932" i="1"/>
  <c r="BB932" i="1" s="1"/>
  <c r="AW931" i="1"/>
  <c r="AV931" i="1"/>
  <c r="AN931" i="1"/>
  <c r="AM931" i="1"/>
  <c r="AO931" i="1" s="1"/>
  <c r="AF931" i="1"/>
  <c r="AE931" i="1"/>
  <c r="AB931" i="1"/>
  <c r="AC931" i="1" s="1"/>
  <c r="T931" i="1"/>
  <c r="S931" i="1"/>
  <c r="R931" i="1"/>
  <c r="AG931" i="1" s="1"/>
  <c r="AH931" i="1" s="1"/>
  <c r="H931" i="1"/>
  <c r="L931" i="1" s="1"/>
  <c r="G931" i="1"/>
  <c r="F931" i="1"/>
  <c r="I931" i="1" s="1"/>
  <c r="AW930" i="1"/>
  <c r="AV930" i="1"/>
  <c r="AX930" i="1" s="1"/>
  <c r="AO930" i="1"/>
  <c r="AN930" i="1"/>
  <c r="BB930" i="1" s="1"/>
  <c r="AM930" i="1"/>
  <c r="AF930" i="1"/>
  <c r="AE930" i="1"/>
  <c r="AB930" i="1"/>
  <c r="AC930" i="1" s="1"/>
  <c r="T930" i="1"/>
  <c r="R930" i="1"/>
  <c r="AG930" i="1" s="1"/>
  <c r="AH930" i="1" s="1"/>
  <c r="L930" i="1"/>
  <c r="I930" i="1"/>
  <c r="H930" i="1"/>
  <c r="G930" i="1"/>
  <c r="F930" i="1"/>
  <c r="AW929" i="1"/>
  <c r="AV929" i="1"/>
  <c r="AN929" i="1"/>
  <c r="BB929" i="1" s="1"/>
  <c r="AM929" i="1"/>
  <c r="AG929" i="1"/>
  <c r="AF929" i="1"/>
  <c r="AE929" i="1"/>
  <c r="AB929" i="1"/>
  <c r="AC929" i="1" s="1"/>
  <c r="T929" i="1"/>
  <c r="R929" i="1"/>
  <c r="S929" i="1" s="1"/>
  <c r="I929" i="1"/>
  <c r="H929" i="1"/>
  <c r="L929" i="1" s="1"/>
  <c r="G929" i="1"/>
  <c r="F929" i="1"/>
  <c r="AV928" i="1"/>
  <c r="AX929" i="1" s="1"/>
  <c r="AM928" i="1"/>
  <c r="AF928" i="1"/>
  <c r="AE928" i="1"/>
  <c r="AB928" i="1"/>
  <c r="AC928" i="1" s="1"/>
  <c r="T928" i="1"/>
  <c r="R928" i="1"/>
  <c r="H928" i="1"/>
  <c r="L928" i="1" s="1"/>
  <c r="G928" i="1"/>
  <c r="F928" i="1"/>
  <c r="BB928" i="1" s="1"/>
  <c r="AW927" i="1"/>
  <c r="AV927" i="1"/>
  <c r="AX927" i="1" s="1"/>
  <c r="AN927" i="1"/>
  <c r="BB927" i="1" s="1"/>
  <c r="AM927" i="1"/>
  <c r="AO927" i="1" s="1"/>
  <c r="AF927" i="1"/>
  <c r="AE927" i="1"/>
  <c r="AB927" i="1"/>
  <c r="AC927" i="1" s="1"/>
  <c r="T927" i="1"/>
  <c r="R927" i="1"/>
  <c r="AG927" i="1" s="1"/>
  <c r="AH927" i="1" s="1"/>
  <c r="L927" i="1"/>
  <c r="I927" i="1"/>
  <c r="H927" i="1"/>
  <c r="G927" i="1"/>
  <c r="F927" i="1"/>
  <c r="AW926" i="1"/>
  <c r="AV926" i="1"/>
  <c r="AX926" i="1" s="1"/>
  <c r="AO926" i="1"/>
  <c r="AN926" i="1"/>
  <c r="BB926" i="1" s="1"/>
  <c r="AM926" i="1"/>
  <c r="AF926" i="1"/>
  <c r="AE926" i="1"/>
  <c r="AB926" i="1"/>
  <c r="T926" i="1"/>
  <c r="S926" i="1"/>
  <c r="R926" i="1"/>
  <c r="AG926" i="1" s="1"/>
  <c r="L926" i="1"/>
  <c r="I926" i="1"/>
  <c r="H926" i="1"/>
  <c r="G926" i="1"/>
  <c r="F926" i="1"/>
  <c r="AW925" i="1"/>
  <c r="AV925" i="1"/>
  <c r="AN925" i="1"/>
  <c r="BB925" i="1" s="1"/>
  <c r="AM925" i="1"/>
  <c r="AO925" i="1" s="1"/>
  <c r="AF925" i="1"/>
  <c r="AE925" i="1"/>
  <c r="AB925" i="1"/>
  <c r="T925" i="1"/>
  <c r="S925" i="1"/>
  <c r="R925" i="1"/>
  <c r="I925" i="1"/>
  <c r="H925" i="1"/>
  <c r="L925" i="1" s="1"/>
  <c r="G925" i="1"/>
  <c r="F925" i="1"/>
  <c r="AX924" i="1"/>
  <c r="AW924" i="1"/>
  <c r="AV924" i="1"/>
  <c r="AX925" i="1" s="1"/>
  <c r="AN924" i="1"/>
  <c r="AM924" i="1"/>
  <c r="AF924" i="1"/>
  <c r="AE924" i="1"/>
  <c r="AB924" i="1"/>
  <c r="T924" i="1"/>
  <c r="R924" i="1"/>
  <c r="AG924" i="1" s="1"/>
  <c r="F924" i="1"/>
  <c r="I924" i="1" s="1"/>
  <c r="BB923" i="1"/>
  <c r="AX923" i="1"/>
  <c r="AW923" i="1"/>
  <c r="AV923" i="1"/>
  <c r="AO923" i="1"/>
  <c r="AN923" i="1"/>
  <c r="AM923" i="1"/>
  <c r="AF923" i="1"/>
  <c r="AE923" i="1"/>
  <c r="AB923" i="1"/>
  <c r="AC923" i="1" s="1"/>
  <c r="T923" i="1"/>
  <c r="R923" i="1"/>
  <c r="H923" i="1"/>
  <c r="L923" i="1" s="1"/>
  <c r="G923" i="1"/>
  <c r="F923" i="1"/>
  <c r="I923" i="1" s="1"/>
  <c r="AX922" i="1"/>
  <c r="AW922" i="1"/>
  <c r="AV922" i="1"/>
  <c r="AO922" i="1"/>
  <c r="AN922" i="1"/>
  <c r="BB922" i="1" s="1"/>
  <c r="AM922" i="1"/>
  <c r="AF922" i="1"/>
  <c r="AE922" i="1"/>
  <c r="AB922" i="1"/>
  <c r="AC922" i="1" s="1"/>
  <c r="T922" i="1"/>
  <c r="R922" i="1"/>
  <c r="H922" i="1"/>
  <c r="L922" i="1" s="1"/>
  <c r="G922" i="1"/>
  <c r="F922" i="1"/>
  <c r="I922" i="1" s="1"/>
  <c r="AX921" i="1"/>
  <c r="AW921" i="1"/>
  <c r="AV921" i="1"/>
  <c r="AO921" i="1"/>
  <c r="AN921" i="1"/>
  <c r="BB921" i="1" s="1"/>
  <c r="AM921" i="1"/>
  <c r="AF921" i="1"/>
  <c r="AE921" i="1"/>
  <c r="AB921" i="1"/>
  <c r="AC921" i="1" s="1"/>
  <c r="T921" i="1"/>
  <c r="S921" i="1"/>
  <c r="R921" i="1"/>
  <c r="L921" i="1"/>
  <c r="I921" i="1"/>
  <c r="H921" i="1"/>
  <c r="G921" i="1"/>
  <c r="F921" i="1"/>
  <c r="AX920" i="1"/>
  <c r="AW920" i="1"/>
  <c r="AV920" i="1"/>
  <c r="AO920" i="1"/>
  <c r="AN920" i="1"/>
  <c r="BB920" i="1" s="1"/>
  <c r="AM920" i="1"/>
  <c r="AF920" i="1"/>
  <c r="AE920" i="1"/>
  <c r="AB920" i="1"/>
  <c r="T920" i="1"/>
  <c r="R920" i="1"/>
  <c r="L920" i="1"/>
  <c r="I920" i="1"/>
  <c r="H920" i="1"/>
  <c r="G920" i="1"/>
  <c r="F920" i="1"/>
  <c r="AX919" i="1"/>
  <c r="AW919" i="1"/>
  <c r="AV919" i="1"/>
  <c r="AO919" i="1"/>
  <c r="AN919" i="1"/>
  <c r="BB919" i="1" s="1"/>
  <c r="AM919" i="1"/>
  <c r="AF919" i="1"/>
  <c r="AE919" i="1"/>
  <c r="AB919" i="1"/>
  <c r="AC919" i="1" s="1"/>
  <c r="T919" i="1"/>
  <c r="R919" i="1"/>
  <c r="H919" i="1"/>
  <c r="L919" i="1" s="1"/>
  <c r="G919" i="1"/>
  <c r="F919" i="1"/>
  <c r="I919" i="1" s="1"/>
  <c r="BB918" i="1"/>
  <c r="AX918" i="1"/>
  <c r="AW918" i="1"/>
  <c r="AV918" i="1"/>
  <c r="AO918" i="1"/>
  <c r="AN918" i="1"/>
  <c r="AM918" i="1"/>
  <c r="AF918" i="1"/>
  <c r="AE918" i="1"/>
  <c r="AC918" i="1"/>
  <c r="AB918" i="1"/>
  <c r="T918" i="1"/>
  <c r="S918" i="1"/>
  <c r="R918" i="1"/>
  <c r="H918" i="1"/>
  <c r="L918" i="1" s="1"/>
  <c r="G918" i="1"/>
  <c r="F918" i="1"/>
  <c r="I918" i="1" s="1"/>
  <c r="BB917" i="1"/>
  <c r="AX917" i="1"/>
  <c r="AW917" i="1"/>
  <c r="AV917" i="1"/>
  <c r="AO917" i="1"/>
  <c r="AN917" i="1"/>
  <c r="AM917" i="1"/>
  <c r="AF917" i="1"/>
  <c r="AE917" i="1"/>
  <c r="AB917" i="1"/>
  <c r="AC917" i="1" s="1"/>
  <c r="T917" i="1"/>
  <c r="S917" i="1"/>
  <c r="R917" i="1"/>
  <c r="AG917" i="1" s="1"/>
  <c r="I917" i="1"/>
  <c r="H917" i="1"/>
  <c r="L917" i="1" s="1"/>
  <c r="G917" i="1"/>
  <c r="F917" i="1"/>
  <c r="AX916" i="1"/>
  <c r="AW916" i="1"/>
  <c r="AV916" i="1"/>
  <c r="AO916" i="1"/>
  <c r="AN916" i="1"/>
  <c r="AM916" i="1"/>
  <c r="AF916" i="1"/>
  <c r="AE916" i="1"/>
  <c r="AB916" i="1"/>
  <c r="AC916" i="1" s="1"/>
  <c r="T916" i="1"/>
  <c r="R916" i="1"/>
  <c r="H916" i="1"/>
  <c r="L916" i="1" s="1"/>
  <c r="G916" i="1"/>
  <c r="F916" i="1"/>
  <c r="AX915" i="1"/>
  <c r="AW915" i="1"/>
  <c r="AV915" i="1"/>
  <c r="AO915" i="1"/>
  <c r="AN915" i="1"/>
  <c r="AM915" i="1"/>
  <c r="AF915" i="1"/>
  <c r="AE915" i="1"/>
  <c r="AB915" i="1"/>
  <c r="AC915" i="1" s="1"/>
  <c r="T915" i="1"/>
  <c r="S915" i="1"/>
  <c r="R915" i="1"/>
  <c r="AG915" i="1" s="1"/>
  <c r="AH915" i="1" s="1"/>
  <c r="H915" i="1"/>
  <c r="L915" i="1" s="1"/>
  <c r="G915" i="1"/>
  <c r="F915" i="1"/>
  <c r="I915" i="1" s="1"/>
  <c r="AX914" i="1"/>
  <c r="AW914" i="1"/>
  <c r="AV914" i="1"/>
  <c r="AO914" i="1"/>
  <c r="AN914" i="1"/>
  <c r="AM914" i="1"/>
  <c r="AF914" i="1"/>
  <c r="AE914" i="1"/>
  <c r="AB914" i="1"/>
  <c r="AC914" i="1" s="1"/>
  <c r="T914" i="1"/>
  <c r="R914" i="1"/>
  <c r="AG914" i="1" s="1"/>
  <c r="H914" i="1"/>
  <c r="G914" i="1"/>
  <c r="L914" i="1" s="1"/>
  <c r="F914" i="1"/>
  <c r="I914" i="1" s="1"/>
  <c r="AX913" i="1"/>
  <c r="AW913" i="1"/>
  <c r="AV913" i="1"/>
  <c r="AO913" i="1"/>
  <c r="AN913" i="1"/>
  <c r="BB913" i="1" s="1"/>
  <c r="AM913" i="1"/>
  <c r="AF913" i="1"/>
  <c r="AE913" i="1"/>
  <c r="AC913" i="1"/>
  <c r="AB913" i="1"/>
  <c r="T913" i="1"/>
  <c r="S913" i="1"/>
  <c r="R913" i="1"/>
  <c r="H913" i="1"/>
  <c r="L913" i="1" s="1"/>
  <c r="G913" i="1"/>
  <c r="F913" i="1"/>
  <c r="I913" i="1" s="1"/>
  <c r="AX912" i="1"/>
  <c r="AW912" i="1"/>
  <c r="AV912" i="1"/>
  <c r="AO912" i="1"/>
  <c r="AN912" i="1"/>
  <c r="AM912" i="1"/>
  <c r="AF912" i="1"/>
  <c r="AE912" i="1"/>
  <c r="AB912" i="1"/>
  <c r="AC912" i="1" s="1"/>
  <c r="T912" i="1"/>
  <c r="R912" i="1"/>
  <c r="H912" i="1"/>
  <c r="G912" i="1"/>
  <c r="L912" i="1" s="1"/>
  <c r="F912" i="1"/>
  <c r="AX911" i="1"/>
  <c r="AW911" i="1"/>
  <c r="AV911" i="1"/>
  <c r="AO911" i="1"/>
  <c r="AN911" i="1"/>
  <c r="BB911" i="1" s="1"/>
  <c r="AM911" i="1"/>
  <c r="AF911" i="1"/>
  <c r="AE911" i="1"/>
  <c r="AB911" i="1"/>
  <c r="T911" i="1"/>
  <c r="R911" i="1"/>
  <c r="H911" i="1"/>
  <c r="G911" i="1"/>
  <c r="L911" i="1" s="1"/>
  <c r="F911" i="1"/>
  <c r="I911" i="1" s="1"/>
  <c r="BB910" i="1"/>
  <c r="AX910" i="1"/>
  <c r="AW910" i="1"/>
  <c r="AV910" i="1"/>
  <c r="AO910" i="1"/>
  <c r="AN910" i="1"/>
  <c r="AM910" i="1"/>
  <c r="AF910" i="1"/>
  <c r="AE910" i="1"/>
  <c r="AC910" i="1"/>
  <c r="AB910" i="1"/>
  <c r="T910" i="1"/>
  <c r="R910" i="1"/>
  <c r="H910" i="1"/>
  <c r="L910" i="1" s="1"/>
  <c r="G910" i="1"/>
  <c r="F910" i="1"/>
  <c r="I910" i="1" s="1"/>
  <c r="AX909" i="1"/>
  <c r="AW909" i="1"/>
  <c r="AV909" i="1"/>
  <c r="AO909" i="1"/>
  <c r="AN909" i="1"/>
  <c r="BB909" i="1" s="1"/>
  <c r="AM909" i="1"/>
  <c r="AF909" i="1"/>
  <c r="AE909" i="1"/>
  <c r="AB909" i="1"/>
  <c r="AC909" i="1" s="1"/>
  <c r="T909" i="1"/>
  <c r="S909" i="1"/>
  <c r="R909" i="1"/>
  <c r="AG909" i="1" s="1"/>
  <c r="AH909" i="1" s="1"/>
  <c r="L909" i="1"/>
  <c r="I909" i="1"/>
  <c r="H909" i="1"/>
  <c r="G909" i="1"/>
  <c r="F909" i="1"/>
  <c r="AX908" i="1"/>
  <c r="AW908" i="1"/>
  <c r="AV908" i="1"/>
  <c r="AO908" i="1"/>
  <c r="AN908" i="1"/>
  <c r="BB908" i="1" s="1"/>
  <c r="AM908" i="1"/>
  <c r="AF908" i="1"/>
  <c r="AE908" i="1"/>
  <c r="AB908" i="1"/>
  <c r="AC908" i="1" s="1"/>
  <c r="T908" i="1"/>
  <c r="R908" i="1"/>
  <c r="AG908" i="1" s="1"/>
  <c r="L908" i="1"/>
  <c r="I908" i="1"/>
  <c r="H908" i="1"/>
  <c r="G908" i="1"/>
  <c r="F908" i="1"/>
  <c r="AX907" i="1"/>
  <c r="AW907" i="1"/>
  <c r="AV907" i="1"/>
  <c r="AO907" i="1"/>
  <c r="AN907" i="1"/>
  <c r="BB907" i="1" s="1"/>
  <c r="AM907" i="1"/>
  <c r="AF907" i="1"/>
  <c r="AE907" i="1"/>
  <c r="AB907" i="1"/>
  <c r="T907" i="1"/>
  <c r="R907" i="1"/>
  <c r="I907" i="1"/>
  <c r="H907" i="1"/>
  <c r="L907" i="1" s="1"/>
  <c r="G907" i="1"/>
  <c r="F907" i="1"/>
  <c r="AX906" i="1"/>
  <c r="AW906" i="1"/>
  <c r="AV906" i="1"/>
  <c r="AO906" i="1"/>
  <c r="AN906" i="1"/>
  <c r="BB906" i="1" s="1"/>
  <c r="AM906" i="1"/>
  <c r="AF906" i="1"/>
  <c r="AE906" i="1"/>
  <c r="AB906" i="1"/>
  <c r="AC907" i="1" s="1"/>
  <c r="T906" i="1"/>
  <c r="R906" i="1"/>
  <c r="I906" i="1"/>
  <c r="H906" i="1"/>
  <c r="L906" i="1" s="1"/>
  <c r="G906" i="1"/>
  <c r="F906" i="1"/>
  <c r="AX905" i="1"/>
  <c r="AW905" i="1"/>
  <c r="AV905" i="1"/>
  <c r="AO905" i="1"/>
  <c r="AN905" i="1"/>
  <c r="BB905" i="1" s="1"/>
  <c r="AM905" i="1"/>
  <c r="AF905" i="1"/>
  <c r="AE905" i="1"/>
  <c r="AB905" i="1"/>
  <c r="AC905" i="1" s="1"/>
  <c r="T905" i="1"/>
  <c r="R905" i="1"/>
  <c r="L905" i="1"/>
  <c r="H905" i="1"/>
  <c r="G905" i="1"/>
  <c r="F905" i="1"/>
  <c r="I905" i="1" s="1"/>
  <c r="AX904" i="1"/>
  <c r="AW904" i="1"/>
  <c r="AV904" i="1"/>
  <c r="AO904" i="1"/>
  <c r="AN904" i="1"/>
  <c r="BB904" i="1" s="1"/>
  <c r="AM904" i="1"/>
  <c r="AF904" i="1"/>
  <c r="AE904" i="1"/>
  <c r="AB904" i="1"/>
  <c r="AC904" i="1" s="1"/>
  <c r="T904" i="1"/>
  <c r="R904" i="1"/>
  <c r="I904" i="1"/>
  <c r="H904" i="1"/>
  <c r="L904" i="1" s="1"/>
  <c r="G904" i="1"/>
  <c r="F904" i="1"/>
  <c r="AX903" i="1"/>
  <c r="AW903" i="1"/>
  <c r="AV903" i="1"/>
  <c r="AO903" i="1"/>
  <c r="AN903" i="1"/>
  <c r="AM903" i="1"/>
  <c r="AF903" i="1"/>
  <c r="AE903" i="1"/>
  <c r="AB903" i="1"/>
  <c r="AC903" i="1" s="1"/>
  <c r="T903" i="1"/>
  <c r="R903" i="1"/>
  <c r="L903" i="1"/>
  <c r="I903" i="1"/>
  <c r="H903" i="1"/>
  <c r="G903" i="1"/>
  <c r="F903" i="1"/>
  <c r="BB903" i="1" s="1"/>
  <c r="AX902" i="1"/>
  <c r="AW902" i="1"/>
  <c r="AV902" i="1"/>
  <c r="AO902" i="1"/>
  <c r="AN902" i="1"/>
  <c r="AM902" i="1"/>
  <c r="AF902" i="1"/>
  <c r="AE902" i="1"/>
  <c r="AB902" i="1"/>
  <c r="AC902" i="1" s="1"/>
  <c r="T902" i="1"/>
  <c r="R902" i="1"/>
  <c r="I902" i="1"/>
  <c r="H902" i="1"/>
  <c r="L902" i="1" s="1"/>
  <c r="G902" i="1"/>
  <c r="F902" i="1"/>
  <c r="BB902" i="1" s="1"/>
  <c r="AX901" i="1"/>
  <c r="AW901" i="1"/>
  <c r="AV901" i="1"/>
  <c r="AO901" i="1"/>
  <c r="AN901" i="1"/>
  <c r="AM901" i="1"/>
  <c r="AF901" i="1"/>
  <c r="AE901" i="1"/>
  <c r="AB901" i="1"/>
  <c r="T901" i="1"/>
  <c r="R901" i="1"/>
  <c r="L901" i="1"/>
  <c r="H901" i="1"/>
  <c r="G901" i="1"/>
  <c r="F901" i="1"/>
  <c r="AX900" i="1"/>
  <c r="AW900" i="1"/>
  <c r="AV900" i="1"/>
  <c r="AO900" i="1"/>
  <c r="AN900" i="1"/>
  <c r="AM900" i="1"/>
  <c r="AF900" i="1"/>
  <c r="AE900" i="1"/>
  <c r="AB900" i="1"/>
  <c r="T900" i="1"/>
  <c r="R900" i="1"/>
  <c r="H900" i="1"/>
  <c r="G900" i="1"/>
  <c r="L900" i="1" s="1"/>
  <c r="F900" i="1"/>
  <c r="BB899" i="1"/>
  <c r="AX899" i="1"/>
  <c r="AW899" i="1"/>
  <c r="AV899" i="1"/>
  <c r="AO899" i="1"/>
  <c r="AN899" i="1"/>
  <c r="AM899" i="1"/>
  <c r="AF899" i="1"/>
  <c r="AE899" i="1"/>
  <c r="AC899" i="1"/>
  <c r="AB899" i="1"/>
  <c r="T899" i="1"/>
  <c r="R899" i="1"/>
  <c r="H899" i="1"/>
  <c r="G899" i="1"/>
  <c r="F899" i="1"/>
  <c r="I899" i="1" s="1"/>
  <c r="BB898" i="1"/>
  <c r="AX898" i="1"/>
  <c r="AW898" i="1"/>
  <c r="AV898" i="1"/>
  <c r="AO898" i="1"/>
  <c r="AN898" i="1"/>
  <c r="AM898" i="1"/>
  <c r="AF898" i="1"/>
  <c r="AE898" i="1"/>
  <c r="AB898" i="1"/>
  <c r="AC898" i="1" s="1"/>
  <c r="T898" i="1"/>
  <c r="R898" i="1"/>
  <c r="AG898" i="1" s="1"/>
  <c r="I898" i="1"/>
  <c r="H898" i="1"/>
  <c r="L898" i="1" s="1"/>
  <c r="G898" i="1"/>
  <c r="F898" i="1"/>
  <c r="AX897" i="1"/>
  <c r="AW897" i="1"/>
  <c r="AV897" i="1"/>
  <c r="AO897" i="1"/>
  <c r="AN897" i="1"/>
  <c r="BB897" i="1" s="1"/>
  <c r="AM897" i="1"/>
  <c r="AF897" i="1"/>
  <c r="AE897" i="1"/>
  <c r="AB897" i="1"/>
  <c r="AC897" i="1" s="1"/>
  <c r="T897" i="1"/>
  <c r="R897" i="1"/>
  <c r="H897" i="1"/>
  <c r="L897" i="1" s="1"/>
  <c r="G897" i="1"/>
  <c r="F897" i="1"/>
  <c r="I897" i="1" s="1"/>
  <c r="BB896" i="1"/>
  <c r="AX896" i="1"/>
  <c r="AW896" i="1"/>
  <c r="AV896" i="1"/>
  <c r="AO896" i="1"/>
  <c r="AN896" i="1"/>
  <c r="AM896" i="1"/>
  <c r="AF896" i="1"/>
  <c r="AE896" i="1"/>
  <c r="AB896" i="1"/>
  <c r="AC896" i="1" s="1"/>
  <c r="T896" i="1"/>
  <c r="S896" i="1"/>
  <c r="R896" i="1"/>
  <c r="AG896" i="1" s="1"/>
  <c r="L896" i="1"/>
  <c r="I896" i="1"/>
  <c r="H896" i="1"/>
  <c r="G896" i="1"/>
  <c r="F896" i="1"/>
  <c r="AX895" i="1"/>
  <c r="AW895" i="1"/>
  <c r="AV895" i="1"/>
  <c r="AO895" i="1"/>
  <c r="AN895" i="1"/>
  <c r="AM895" i="1"/>
  <c r="AF895" i="1"/>
  <c r="AE895" i="1"/>
  <c r="AB895" i="1"/>
  <c r="T895" i="1"/>
  <c r="R895" i="1"/>
  <c r="H895" i="1"/>
  <c r="G895" i="1"/>
  <c r="F895" i="1"/>
  <c r="AX894" i="1"/>
  <c r="AW894" i="1"/>
  <c r="AV894" i="1"/>
  <c r="AO894" i="1"/>
  <c r="AN894" i="1"/>
  <c r="BB894" i="1" s="1"/>
  <c r="AM894" i="1"/>
  <c r="AH894" i="1"/>
  <c r="AF894" i="1"/>
  <c r="AE894" i="1"/>
  <c r="AB894" i="1"/>
  <c r="AC894" i="1" s="1"/>
  <c r="T894" i="1"/>
  <c r="R894" i="1"/>
  <c r="AG894" i="1" s="1"/>
  <c r="H894" i="1"/>
  <c r="L894" i="1" s="1"/>
  <c r="G894" i="1"/>
  <c r="F894" i="1"/>
  <c r="I894" i="1" s="1"/>
  <c r="AX893" i="1"/>
  <c r="AW893" i="1"/>
  <c r="AV893" i="1"/>
  <c r="AO893" i="1"/>
  <c r="AN893" i="1"/>
  <c r="AM893" i="1"/>
  <c r="AF893" i="1"/>
  <c r="AE893" i="1"/>
  <c r="AB893" i="1"/>
  <c r="AC893" i="1" s="1"/>
  <c r="T893" i="1"/>
  <c r="R893" i="1"/>
  <c r="AG893" i="1" s="1"/>
  <c r="H893" i="1"/>
  <c r="G893" i="1"/>
  <c r="L893" i="1" s="1"/>
  <c r="F893" i="1"/>
  <c r="BB892" i="1"/>
  <c r="AX892" i="1"/>
  <c r="AW892" i="1"/>
  <c r="AV892" i="1"/>
  <c r="AO892" i="1"/>
  <c r="AN892" i="1"/>
  <c r="AM892" i="1"/>
  <c r="AF892" i="1"/>
  <c r="AE892" i="1"/>
  <c r="AB892" i="1"/>
  <c r="T892" i="1"/>
  <c r="S892" i="1"/>
  <c r="R892" i="1"/>
  <c r="H892" i="1"/>
  <c r="L892" i="1" s="1"/>
  <c r="G892" i="1"/>
  <c r="F892" i="1"/>
  <c r="I892" i="1" s="1"/>
  <c r="AX891" i="1"/>
  <c r="AW891" i="1"/>
  <c r="AV891" i="1"/>
  <c r="AO891" i="1"/>
  <c r="AN891" i="1"/>
  <c r="BB891" i="1" s="1"/>
  <c r="AM891" i="1"/>
  <c r="AF891" i="1"/>
  <c r="AE891" i="1"/>
  <c r="AB891" i="1"/>
  <c r="AC892" i="1" s="1"/>
  <c r="T891" i="1"/>
  <c r="R891" i="1"/>
  <c r="H891" i="1"/>
  <c r="G891" i="1"/>
  <c r="L891" i="1" s="1"/>
  <c r="F891" i="1"/>
  <c r="I891" i="1" s="1"/>
  <c r="AX890" i="1"/>
  <c r="AW890" i="1"/>
  <c r="AV890" i="1"/>
  <c r="AO890" i="1"/>
  <c r="AN890" i="1"/>
  <c r="BB890" i="1" s="1"/>
  <c r="AM890" i="1"/>
  <c r="AF890" i="1"/>
  <c r="AE890" i="1"/>
  <c r="AB890" i="1"/>
  <c r="AC891" i="1" s="1"/>
  <c r="T890" i="1"/>
  <c r="R890" i="1"/>
  <c r="H890" i="1"/>
  <c r="G890" i="1"/>
  <c r="L890" i="1" s="1"/>
  <c r="F890" i="1"/>
  <c r="I890" i="1" s="1"/>
  <c r="AX889" i="1"/>
  <c r="AW889" i="1"/>
  <c r="AV889" i="1"/>
  <c r="AO889" i="1"/>
  <c r="AN889" i="1"/>
  <c r="BB889" i="1" s="1"/>
  <c r="AM889" i="1"/>
  <c r="AF889" i="1"/>
  <c r="AE889" i="1"/>
  <c r="AB889" i="1"/>
  <c r="AC889" i="1" s="1"/>
  <c r="T889" i="1"/>
  <c r="S889" i="1"/>
  <c r="R889" i="1"/>
  <c r="H889" i="1"/>
  <c r="L889" i="1" s="1"/>
  <c r="G889" i="1"/>
  <c r="F889" i="1"/>
  <c r="I889" i="1" s="1"/>
  <c r="AX888" i="1"/>
  <c r="AW888" i="1"/>
  <c r="AV888" i="1"/>
  <c r="AO888" i="1"/>
  <c r="AN888" i="1"/>
  <c r="BB888" i="1" s="1"/>
  <c r="AM888" i="1"/>
  <c r="AF888" i="1"/>
  <c r="AE888" i="1"/>
  <c r="AB888" i="1"/>
  <c r="T888" i="1"/>
  <c r="S888" i="1"/>
  <c r="R888" i="1"/>
  <c r="AG888" i="1" s="1"/>
  <c r="L888" i="1"/>
  <c r="I888" i="1"/>
  <c r="H888" i="1"/>
  <c r="G888" i="1"/>
  <c r="F888" i="1"/>
  <c r="AX887" i="1"/>
  <c r="AW887" i="1"/>
  <c r="AV887" i="1"/>
  <c r="AO887" i="1"/>
  <c r="AN887" i="1"/>
  <c r="BB887" i="1" s="1"/>
  <c r="AM887" i="1"/>
  <c r="AF887" i="1"/>
  <c r="AE887" i="1"/>
  <c r="AB887" i="1"/>
  <c r="AC888" i="1" s="1"/>
  <c r="T887" i="1"/>
  <c r="R887" i="1"/>
  <c r="L887" i="1"/>
  <c r="I887" i="1"/>
  <c r="H887" i="1"/>
  <c r="G887" i="1"/>
  <c r="F887" i="1"/>
  <c r="AX886" i="1"/>
  <c r="AW886" i="1"/>
  <c r="AV886" i="1"/>
  <c r="AO886" i="1"/>
  <c r="AN886" i="1"/>
  <c r="BB886" i="1" s="1"/>
  <c r="AM886" i="1"/>
  <c r="AF886" i="1"/>
  <c r="AE886" i="1"/>
  <c r="AB886" i="1"/>
  <c r="AC886" i="1" s="1"/>
  <c r="T886" i="1"/>
  <c r="S886" i="1"/>
  <c r="R886" i="1"/>
  <c r="I886" i="1"/>
  <c r="H886" i="1"/>
  <c r="L886" i="1" s="1"/>
  <c r="G886" i="1"/>
  <c r="F886" i="1"/>
  <c r="AX885" i="1"/>
  <c r="AW885" i="1"/>
  <c r="AV885" i="1"/>
  <c r="AO885" i="1"/>
  <c r="AN885" i="1"/>
  <c r="BB885" i="1" s="1"/>
  <c r="AM885" i="1"/>
  <c r="AF885" i="1"/>
  <c r="AE885" i="1"/>
  <c r="AB885" i="1"/>
  <c r="AC885" i="1" s="1"/>
  <c r="T885" i="1"/>
  <c r="R885" i="1"/>
  <c r="AG885" i="1" s="1"/>
  <c r="AH885" i="1" s="1"/>
  <c r="I885" i="1"/>
  <c r="H885" i="1"/>
  <c r="G885" i="1"/>
  <c r="L885" i="1" s="1"/>
  <c r="F885" i="1"/>
  <c r="AX884" i="1"/>
  <c r="AW884" i="1"/>
  <c r="AV884" i="1"/>
  <c r="AO884" i="1"/>
  <c r="AN884" i="1"/>
  <c r="BB884" i="1" s="1"/>
  <c r="AM884" i="1"/>
  <c r="AF884" i="1"/>
  <c r="AE884" i="1"/>
  <c r="AB884" i="1"/>
  <c r="T884" i="1"/>
  <c r="R884" i="1"/>
  <c r="AG884" i="1" s="1"/>
  <c r="I884" i="1"/>
  <c r="H884" i="1"/>
  <c r="G884" i="1"/>
  <c r="F884" i="1"/>
  <c r="AX883" i="1"/>
  <c r="AW883" i="1"/>
  <c r="AV883" i="1"/>
  <c r="AO883" i="1"/>
  <c r="AN883" i="1"/>
  <c r="AM883" i="1"/>
  <c r="AF883" i="1"/>
  <c r="AE883" i="1"/>
  <c r="AC883" i="1"/>
  <c r="AB883" i="1"/>
  <c r="AC884" i="1" s="1"/>
  <c r="T883" i="1"/>
  <c r="R883" i="1"/>
  <c r="H883" i="1"/>
  <c r="L883" i="1" s="1"/>
  <c r="G883" i="1"/>
  <c r="F883" i="1"/>
  <c r="BB882" i="1"/>
  <c r="AX882" i="1"/>
  <c r="AW882" i="1"/>
  <c r="AV882" i="1"/>
  <c r="AO882" i="1"/>
  <c r="AN882" i="1"/>
  <c r="AM882" i="1"/>
  <c r="AF882" i="1"/>
  <c r="AE882" i="1"/>
  <c r="AC882" i="1"/>
  <c r="AB882" i="1"/>
  <c r="T882" i="1"/>
  <c r="S882" i="1"/>
  <c r="R882" i="1"/>
  <c r="H882" i="1"/>
  <c r="L882" i="1" s="1"/>
  <c r="G882" i="1"/>
  <c r="F882" i="1"/>
  <c r="I882" i="1" s="1"/>
  <c r="BB881" i="1"/>
  <c r="AX881" i="1"/>
  <c r="AW881" i="1"/>
  <c r="AV881" i="1"/>
  <c r="AO881" i="1"/>
  <c r="AN881" i="1"/>
  <c r="AM881" i="1"/>
  <c r="AF881" i="1"/>
  <c r="AE881" i="1"/>
  <c r="AB881" i="1"/>
  <c r="AC881" i="1" s="1"/>
  <c r="T881" i="1"/>
  <c r="S881" i="1"/>
  <c r="R881" i="1"/>
  <c r="AG881" i="1" s="1"/>
  <c r="AH881" i="1" s="1"/>
  <c r="L881" i="1"/>
  <c r="I881" i="1"/>
  <c r="H881" i="1"/>
  <c r="G881" i="1"/>
  <c r="F881" i="1"/>
  <c r="AX880" i="1"/>
  <c r="AW880" i="1"/>
  <c r="AV880" i="1"/>
  <c r="AO880" i="1"/>
  <c r="AN880" i="1"/>
  <c r="AM880" i="1"/>
  <c r="AF880" i="1"/>
  <c r="AE880" i="1"/>
  <c r="AB880" i="1"/>
  <c r="T880" i="1"/>
  <c r="R880" i="1"/>
  <c r="AG880" i="1" s="1"/>
  <c r="I880" i="1"/>
  <c r="H880" i="1"/>
  <c r="L880" i="1" s="1"/>
  <c r="G880" i="1"/>
  <c r="F880" i="1"/>
  <c r="BB880" i="1" s="1"/>
  <c r="AX879" i="1"/>
  <c r="AW879" i="1"/>
  <c r="AV879" i="1"/>
  <c r="AO879" i="1"/>
  <c r="AN879" i="1"/>
  <c r="AM879" i="1"/>
  <c r="AF879" i="1"/>
  <c r="AE879" i="1"/>
  <c r="AB879" i="1"/>
  <c r="T879" i="1"/>
  <c r="R879" i="1"/>
  <c r="L879" i="1"/>
  <c r="I879" i="1"/>
  <c r="H879" i="1"/>
  <c r="G879" i="1"/>
  <c r="F879" i="1"/>
  <c r="BB879" i="1" s="1"/>
  <c r="AX878" i="1"/>
  <c r="AW878" i="1"/>
  <c r="AV878" i="1"/>
  <c r="AO878" i="1"/>
  <c r="AN878" i="1"/>
  <c r="AM878" i="1"/>
  <c r="AF878" i="1"/>
  <c r="AE878" i="1"/>
  <c r="AB878" i="1"/>
  <c r="AC878" i="1" s="1"/>
  <c r="T878" i="1"/>
  <c r="R878" i="1"/>
  <c r="I878" i="1"/>
  <c r="H878" i="1"/>
  <c r="L878" i="1" s="1"/>
  <c r="G878" i="1"/>
  <c r="F878" i="1"/>
  <c r="BB878" i="1" s="1"/>
  <c r="BB877" i="1"/>
  <c r="AW877" i="1"/>
  <c r="AV877" i="1"/>
  <c r="AO877" i="1"/>
  <c r="AN877" i="1"/>
  <c r="AM877" i="1"/>
  <c r="AF877" i="1"/>
  <c r="AE877" i="1"/>
  <c r="AB877" i="1"/>
  <c r="AC877" i="1" s="1"/>
  <c r="T877" i="1"/>
  <c r="R877" i="1"/>
  <c r="H877" i="1"/>
  <c r="L877" i="1" s="1"/>
  <c r="G877" i="1"/>
  <c r="F877" i="1"/>
  <c r="I877" i="1" s="1"/>
  <c r="BB876" i="1"/>
  <c r="AV876" i="1"/>
  <c r="AX877" i="1" s="1"/>
  <c r="AM876" i="1"/>
  <c r="AF876" i="1"/>
  <c r="AE876" i="1"/>
  <c r="AB876" i="1"/>
  <c r="T876" i="1"/>
  <c r="S876" i="1"/>
  <c r="R876" i="1"/>
  <c r="H876" i="1"/>
  <c r="L876" i="1" s="1"/>
  <c r="G876" i="1"/>
  <c r="F876" i="1"/>
  <c r="I876" i="1" s="1"/>
  <c r="AX875" i="1"/>
  <c r="AW875" i="1"/>
  <c r="AV875" i="1"/>
  <c r="AO875" i="1"/>
  <c r="AN875" i="1"/>
  <c r="BB875" i="1" s="1"/>
  <c r="AM875" i="1"/>
  <c r="AF875" i="1"/>
  <c r="AE875" i="1"/>
  <c r="AC875" i="1"/>
  <c r="AB875" i="1"/>
  <c r="AC876" i="1" s="1"/>
  <c r="T875" i="1"/>
  <c r="R875" i="1"/>
  <c r="H875" i="1"/>
  <c r="G875" i="1"/>
  <c r="L875" i="1" s="1"/>
  <c r="F875" i="1"/>
  <c r="I875" i="1" s="1"/>
  <c r="AW874" i="1"/>
  <c r="AV874" i="1"/>
  <c r="AO874" i="1"/>
  <c r="AN874" i="1"/>
  <c r="BB874" i="1" s="1"/>
  <c r="AM874" i="1"/>
  <c r="AF874" i="1"/>
  <c r="AE874" i="1"/>
  <c r="AB874" i="1"/>
  <c r="T874" i="1"/>
  <c r="R874" i="1"/>
  <c r="AG874" i="1" s="1"/>
  <c r="H874" i="1"/>
  <c r="L874" i="1" s="1"/>
  <c r="G874" i="1"/>
  <c r="F874" i="1"/>
  <c r="I874" i="1" s="1"/>
  <c r="AX873" i="1"/>
  <c r="AW873" i="1"/>
  <c r="AV873" i="1"/>
  <c r="AO873" i="1"/>
  <c r="AN873" i="1"/>
  <c r="BB873" i="1" s="1"/>
  <c r="AM873" i="1"/>
  <c r="AF873" i="1"/>
  <c r="AE873" i="1"/>
  <c r="AB873" i="1"/>
  <c r="AC873" i="1" s="1"/>
  <c r="T873" i="1"/>
  <c r="S873" i="1"/>
  <c r="R873" i="1"/>
  <c r="L873" i="1"/>
  <c r="I873" i="1"/>
  <c r="H873" i="1"/>
  <c r="G873" i="1"/>
  <c r="F873" i="1"/>
  <c r="AW872" i="1"/>
  <c r="AV872" i="1"/>
  <c r="AX872" i="1" s="1"/>
  <c r="AO872" i="1"/>
  <c r="AN872" i="1"/>
  <c r="BB872" i="1" s="1"/>
  <c r="AM872" i="1"/>
  <c r="AF872" i="1"/>
  <c r="AE872" i="1"/>
  <c r="AB872" i="1"/>
  <c r="T872" i="1"/>
  <c r="R872" i="1"/>
  <c r="AG872" i="1" s="1"/>
  <c r="F872" i="1"/>
  <c r="I872" i="1" s="1"/>
  <c r="BB871" i="1"/>
  <c r="AX871" i="1"/>
  <c r="AW871" i="1"/>
  <c r="AV871" i="1"/>
  <c r="AN871" i="1"/>
  <c r="AM871" i="1"/>
  <c r="AF871" i="1"/>
  <c r="AE871" i="1"/>
  <c r="AC871" i="1"/>
  <c r="AB871" i="1"/>
  <c r="T871" i="1"/>
  <c r="R871" i="1"/>
  <c r="I871" i="1"/>
  <c r="H871" i="1"/>
  <c r="G871" i="1"/>
  <c r="F871" i="1"/>
  <c r="AW870" i="1"/>
  <c r="AV870" i="1"/>
  <c r="AX870" i="1" s="1"/>
  <c r="AO870" i="1"/>
  <c r="AN870" i="1"/>
  <c r="AM870" i="1"/>
  <c r="AO871" i="1" s="1"/>
  <c r="AF870" i="1"/>
  <c r="AE870" i="1"/>
  <c r="AC870" i="1"/>
  <c r="AB870" i="1"/>
  <c r="T870" i="1"/>
  <c r="R870" i="1"/>
  <c r="H870" i="1"/>
  <c r="L870" i="1" s="1"/>
  <c r="G870" i="1"/>
  <c r="F870" i="1"/>
  <c r="AW869" i="1"/>
  <c r="AV869" i="1"/>
  <c r="AN869" i="1"/>
  <c r="AM869" i="1"/>
  <c r="AF869" i="1"/>
  <c r="AE869" i="1"/>
  <c r="AC869" i="1"/>
  <c r="AB869" i="1"/>
  <c r="T869" i="1"/>
  <c r="R869" i="1"/>
  <c r="H869" i="1"/>
  <c r="G869" i="1"/>
  <c r="F869" i="1"/>
  <c r="BB868" i="1"/>
  <c r="AW868" i="1"/>
  <c r="AV868" i="1"/>
  <c r="AN868" i="1"/>
  <c r="AM868" i="1"/>
  <c r="AG868" i="1"/>
  <c r="AH868" i="1" s="1"/>
  <c r="AF868" i="1"/>
  <c r="AE868" i="1"/>
  <c r="AC868" i="1"/>
  <c r="AB868" i="1"/>
  <c r="T868" i="1"/>
  <c r="R868" i="1"/>
  <c r="S868" i="1" s="1"/>
  <c r="H868" i="1"/>
  <c r="G868" i="1"/>
  <c r="F868" i="1"/>
  <c r="I868" i="1" s="1"/>
  <c r="AW867" i="1"/>
  <c r="AV867" i="1"/>
  <c r="AX867" i="1" s="1"/>
  <c r="AN867" i="1"/>
  <c r="BB867" i="1" s="1"/>
  <c r="AM867" i="1"/>
  <c r="AH867" i="1"/>
  <c r="AG867" i="1"/>
  <c r="AF867" i="1"/>
  <c r="AE867" i="1"/>
  <c r="AC867" i="1"/>
  <c r="AB867" i="1"/>
  <c r="T867" i="1"/>
  <c r="R867" i="1"/>
  <c r="H867" i="1"/>
  <c r="G867" i="1"/>
  <c r="F867" i="1"/>
  <c r="I867" i="1" s="1"/>
  <c r="AW866" i="1"/>
  <c r="AV866" i="1"/>
  <c r="AX866" i="1" s="1"/>
  <c r="AN866" i="1"/>
  <c r="BB866" i="1" s="1"/>
  <c r="AM866" i="1"/>
  <c r="AG866" i="1"/>
  <c r="AF866" i="1"/>
  <c r="AE866" i="1"/>
  <c r="AC866" i="1"/>
  <c r="AB866" i="1"/>
  <c r="T866" i="1"/>
  <c r="R866" i="1"/>
  <c r="H866" i="1"/>
  <c r="G866" i="1"/>
  <c r="F866" i="1"/>
  <c r="I866" i="1" s="1"/>
  <c r="BB865" i="1"/>
  <c r="AW865" i="1"/>
  <c r="AV865" i="1"/>
  <c r="AX865" i="1" s="1"/>
  <c r="AN865" i="1"/>
  <c r="AM865" i="1"/>
  <c r="AF865" i="1"/>
  <c r="AE865" i="1"/>
  <c r="AC865" i="1"/>
  <c r="AB865" i="1"/>
  <c r="T865" i="1"/>
  <c r="R865" i="1"/>
  <c r="S865" i="1" s="1"/>
  <c r="I865" i="1"/>
  <c r="H865" i="1"/>
  <c r="G865" i="1"/>
  <c r="F865" i="1"/>
  <c r="AW864" i="1"/>
  <c r="AV864" i="1"/>
  <c r="AO864" i="1"/>
  <c r="AN864" i="1"/>
  <c r="BB864" i="1" s="1"/>
  <c r="AM864" i="1"/>
  <c r="AF864" i="1"/>
  <c r="AE864" i="1"/>
  <c r="AC864" i="1"/>
  <c r="AB864" i="1"/>
  <c r="T864" i="1"/>
  <c r="R864" i="1"/>
  <c r="I864" i="1"/>
  <c r="H864" i="1"/>
  <c r="L864" i="1" s="1"/>
  <c r="G864" i="1"/>
  <c r="F864" i="1"/>
  <c r="AW863" i="1"/>
  <c r="AV863" i="1"/>
  <c r="AX863" i="1" s="1"/>
  <c r="AN863" i="1"/>
  <c r="AM863" i="1"/>
  <c r="AO863" i="1" s="1"/>
  <c r="AG863" i="1"/>
  <c r="AF863" i="1"/>
  <c r="AE863" i="1"/>
  <c r="AC863" i="1"/>
  <c r="AB863" i="1"/>
  <c r="T863" i="1"/>
  <c r="R863" i="1"/>
  <c r="H863" i="1"/>
  <c r="L863" i="1" s="1"/>
  <c r="G863" i="1"/>
  <c r="F863" i="1"/>
  <c r="I863" i="1" s="1"/>
  <c r="AW862" i="1"/>
  <c r="AV862" i="1"/>
  <c r="AN862" i="1"/>
  <c r="BB862" i="1" s="1"/>
  <c r="AM862" i="1"/>
  <c r="AF862" i="1"/>
  <c r="AE862" i="1"/>
  <c r="AC862" i="1"/>
  <c r="AB862" i="1"/>
  <c r="T862" i="1"/>
  <c r="R862" i="1"/>
  <c r="I862" i="1"/>
  <c r="H862" i="1"/>
  <c r="L862" i="1" s="1"/>
  <c r="G862" i="1"/>
  <c r="F862" i="1"/>
  <c r="BB861" i="1"/>
  <c r="AX861" i="1"/>
  <c r="AW861" i="1"/>
  <c r="AV861" i="1"/>
  <c r="AX862" i="1" s="1"/>
  <c r="AN861" i="1"/>
  <c r="AM861" i="1"/>
  <c r="AF861" i="1"/>
  <c r="AE861" i="1"/>
  <c r="AC861" i="1"/>
  <c r="AB861" i="1"/>
  <c r="T861" i="1"/>
  <c r="R861" i="1"/>
  <c r="H861" i="1"/>
  <c r="G861" i="1"/>
  <c r="F861" i="1"/>
  <c r="I861" i="1" s="1"/>
  <c r="BB860" i="1"/>
  <c r="AX860" i="1"/>
  <c r="AW860" i="1"/>
  <c r="AV860" i="1"/>
  <c r="AN860" i="1"/>
  <c r="AM860" i="1"/>
  <c r="AF860" i="1"/>
  <c r="AE860" i="1"/>
  <c r="AC860" i="1"/>
  <c r="AB860" i="1"/>
  <c r="T860" i="1"/>
  <c r="R860" i="1"/>
  <c r="I860" i="1"/>
  <c r="H860" i="1"/>
  <c r="L860" i="1" s="1"/>
  <c r="G860" i="1"/>
  <c r="F860" i="1"/>
  <c r="AW859" i="1"/>
  <c r="AV859" i="1"/>
  <c r="AX859" i="1" s="1"/>
  <c r="AO859" i="1"/>
  <c r="AN859" i="1"/>
  <c r="AM859" i="1"/>
  <c r="AO860" i="1" s="1"/>
  <c r="AF859" i="1"/>
  <c r="AE859" i="1"/>
  <c r="AC859" i="1"/>
  <c r="AB859" i="1"/>
  <c r="T859" i="1"/>
  <c r="R859" i="1"/>
  <c r="I859" i="1"/>
  <c r="H859" i="1"/>
  <c r="L859" i="1" s="1"/>
  <c r="G859" i="1"/>
  <c r="F859" i="1"/>
  <c r="BB859" i="1" s="1"/>
  <c r="AW858" i="1"/>
  <c r="AV858" i="1"/>
  <c r="AN858" i="1"/>
  <c r="AM858" i="1"/>
  <c r="AF858" i="1"/>
  <c r="AE858" i="1"/>
  <c r="AC858" i="1"/>
  <c r="AB858" i="1"/>
  <c r="T858" i="1"/>
  <c r="R858" i="1"/>
  <c r="H858" i="1"/>
  <c r="G858" i="1"/>
  <c r="F858" i="1"/>
  <c r="BB857" i="1"/>
  <c r="AW857" i="1"/>
  <c r="AV857" i="1"/>
  <c r="AX858" i="1" s="1"/>
  <c r="AN857" i="1"/>
  <c r="AM857" i="1"/>
  <c r="AG857" i="1"/>
  <c r="AH857" i="1" s="1"/>
  <c r="AF857" i="1"/>
  <c r="AE857" i="1"/>
  <c r="AC857" i="1"/>
  <c r="AB857" i="1"/>
  <c r="T857" i="1"/>
  <c r="R857" i="1"/>
  <c r="S857" i="1" s="1"/>
  <c r="H857" i="1"/>
  <c r="G857" i="1"/>
  <c r="F857" i="1"/>
  <c r="I857" i="1" s="1"/>
  <c r="AW856" i="1"/>
  <c r="AV856" i="1"/>
  <c r="AO856" i="1"/>
  <c r="AN856" i="1"/>
  <c r="BB856" i="1" s="1"/>
  <c r="AM856" i="1"/>
  <c r="AO857" i="1" s="1"/>
  <c r="AG856" i="1"/>
  <c r="AF856" i="1"/>
  <c r="AE856" i="1"/>
  <c r="AC856" i="1"/>
  <c r="AB856" i="1"/>
  <c r="T856" i="1"/>
  <c r="R856" i="1"/>
  <c r="H856" i="1"/>
  <c r="G856" i="1"/>
  <c r="F856" i="1"/>
  <c r="I856" i="1" s="1"/>
  <c r="AW855" i="1"/>
  <c r="AV855" i="1"/>
  <c r="AX855" i="1" s="1"/>
  <c r="AN855" i="1"/>
  <c r="BB855" i="1" s="1"/>
  <c r="AM855" i="1"/>
  <c r="AG855" i="1"/>
  <c r="AH856" i="1" s="1"/>
  <c r="AF855" i="1"/>
  <c r="AE855" i="1"/>
  <c r="AC855" i="1"/>
  <c r="AB855" i="1"/>
  <c r="T855" i="1"/>
  <c r="R855" i="1"/>
  <c r="H855" i="1"/>
  <c r="G855" i="1"/>
  <c r="F855" i="1"/>
  <c r="I855" i="1" s="1"/>
  <c r="BB854" i="1"/>
  <c r="AW854" i="1"/>
  <c r="AV854" i="1"/>
  <c r="AX854" i="1" s="1"/>
  <c r="AN854" i="1"/>
  <c r="AM854" i="1"/>
  <c r="AF854" i="1"/>
  <c r="AE854" i="1"/>
  <c r="AC854" i="1"/>
  <c r="AB854" i="1"/>
  <c r="T854" i="1"/>
  <c r="R854" i="1"/>
  <c r="I854" i="1"/>
  <c r="H854" i="1"/>
  <c r="G854" i="1"/>
  <c r="F854" i="1"/>
  <c r="AW853" i="1"/>
  <c r="AV853" i="1"/>
  <c r="AO853" i="1"/>
  <c r="AN853" i="1"/>
  <c r="BB853" i="1" s="1"/>
  <c r="AM853" i="1"/>
  <c r="AG853" i="1"/>
  <c r="AF853" i="1"/>
  <c r="AE853" i="1"/>
  <c r="AC853" i="1"/>
  <c r="AB853" i="1"/>
  <c r="T853" i="1"/>
  <c r="R853" i="1"/>
  <c r="I853" i="1"/>
  <c r="H853" i="1"/>
  <c r="L853" i="1" s="1"/>
  <c r="G853" i="1"/>
  <c r="F853" i="1"/>
  <c r="AW852" i="1"/>
  <c r="AV852" i="1"/>
  <c r="AX852" i="1" s="1"/>
  <c r="AN852" i="1"/>
  <c r="AM852" i="1"/>
  <c r="AO852" i="1" s="1"/>
  <c r="AF852" i="1"/>
  <c r="AE852" i="1"/>
  <c r="AC852" i="1"/>
  <c r="AB852" i="1"/>
  <c r="T852" i="1"/>
  <c r="R852" i="1"/>
  <c r="I852" i="1"/>
  <c r="H852" i="1"/>
  <c r="L852" i="1" s="1"/>
  <c r="G852" i="1"/>
  <c r="F852" i="1"/>
  <c r="AW851" i="1"/>
  <c r="AV851" i="1"/>
  <c r="AN851" i="1"/>
  <c r="BB851" i="1" s="1"/>
  <c r="AM851" i="1"/>
  <c r="AF851" i="1"/>
  <c r="AE851" i="1"/>
  <c r="AC851" i="1"/>
  <c r="AB851" i="1"/>
  <c r="T851" i="1"/>
  <c r="R851" i="1"/>
  <c r="I851" i="1"/>
  <c r="H851" i="1"/>
  <c r="L851" i="1" s="1"/>
  <c r="G851" i="1"/>
  <c r="F851" i="1"/>
  <c r="BB850" i="1"/>
  <c r="AX850" i="1"/>
  <c r="AW850" i="1"/>
  <c r="AV850" i="1"/>
  <c r="AX851" i="1" s="1"/>
  <c r="AN850" i="1"/>
  <c r="AM850" i="1"/>
  <c r="AF850" i="1"/>
  <c r="AE850" i="1"/>
  <c r="AC850" i="1"/>
  <c r="AB850" i="1"/>
  <c r="T850" i="1"/>
  <c r="R850" i="1"/>
  <c r="H850" i="1"/>
  <c r="G850" i="1"/>
  <c r="F850" i="1"/>
  <c r="I850" i="1" s="1"/>
  <c r="BB849" i="1"/>
  <c r="AX849" i="1"/>
  <c r="AW849" i="1"/>
  <c r="AV849" i="1"/>
  <c r="AN849" i="1"/>
  <c r="AM849" i="1"/>
  <c r="AF849" i="1"/>
  <c r="AE849" i="1"/>
  <c r="AC849" i="1"/>
  <c r="AB849" i="1"/>
  <c r="T849" i="1"/>
  <c r="R849" i="1"/>
  <c r="I849" i="1"/>
  <c r="H849" i="1"/>
  <c r="L849" i="1" s="1"/>
  <c r="G849" i="1"/>
  <c r="F849" i="1"/>
  <c r="AW848" i="1"/>
  <c r="AV848" i="1"/>
  <c r="AX848" i="1" s="1"/>
  <c r="AO848" i="1"/>
  <c r="AN848" i="1"/>
  <c r="AM848" i="1"/>
  <c r="AO849" i="1" s="1"/>
  <c r="AF848" i="1"/>
  <c r="AE848" i="1"/>
  <c r="AC848" i="1"/>
  <c r="AB848" i="1"/>
  <c r="T848" i="1"/>
  <c r="R848" i="1"/>
  <c r="I848" i="1"/>
  <c r="H848" i="1"/>
  <c r="G848" i="1"/>
  <c r="F848" i="1"/>
  <c r="BB848" i="1" s="1"/>
  <c r="BB847" i="1"/>
  <c r="AW847" i="1"/>
  <c r="AV847" i="1"/>
  <c r="AN847" i="1"/>
  <c r="AM847" i="1"/>
  <c r="AF847" i="1"/>
  <c r="AE847" i="1"/>
  <c r="AC847" i="1"/>
  <c r="AB847" i="1"/>
  <c r="T847" i="1"/>
  <c r="R847" i="1"/>
  <c r="H847" i="1"/>
  <c r="G847" i="1"/>
  <c r="F847" i="1"/>
  <c r="I847" i="1" s="1"/>
  <c r="AW846" i="1"/>
  <c r="AV846" i="1"/>
  <c r="AN846" i="1"/>
  <c r="BB846" i="1" s="1"/>
  <c r="AM846" i="1"/>
  <c r="AF846" i="1"/>
  <c r="AE846" i="1"/>
  <c r="AC846" i="1"/>
  <c r="AB846" i="1"/>
  <c r="T846" i="1"/>
  <c r="R846" i="1"/>
  <c r="H846" i="1"/>
  <c r="G846" i="1"/>
  <c r="F846" i="1"/>
  <c r="I846" i="1" s="1"/>
  <c r="AW845" i="1"/>
  <c r="AV845" i="1"/>
  <c r="AN845" i="1"/>
  <c r="BB845" i="1" s="1"/>
  <c r="AM845" i="1"/>
  <c r="AH845" i="1"/>
  <c r="AG845" i="1"/>
  <c r="AF845" i="1"/>
  <c r="AE845" i="1"/>
  <c r="AC845" i="1"/>
  <c r="AB845" i="1"/>
  <c r="T845" i="1"/>
  <c r="R845" i="1"/>
  <c r="H845" i="1"/>
  <c r="G845" i="1"/>
  <c r="F845" i="1"/>
  <c r="I845" i="1" s="1"/>
  <c r="AW844" i="1"/>
  <c r="AV844" i="1"/>
  <c r="AX844" i="1" s="1"/>
  <c r="AN844" i="1"/>
  <c r="AM844" i="1"/>
  <c r="AG844" i="1"/>
  <c r="AF844" i="1"/>
  <c r="AE844" i="1"/>
  <c r="AC844" i="1"/>
  <c r="AB844" i="1"/>
  <c r="T844" i="1"/>
  <c r="R844" i="1"/>
  <c r="H844" i="1"/>
  <c r="G844" i="1"/>
  <c r="F844" i="1"/>
  <c r="I844" i="1" s="1"/>
  <c r="AW843" i="1"/>
  <c r="AV843" i="1"/>
  <c r="AX843" i="1" s="1"/>
  <c r="AN843" i="1"/>
  <c r="BB843" i="1" s="1"/>
  <c r="AM843" i="1"/>
  <c r="AF843" i="1"/>
  <c r="AE843" i="1"/>
  <c r="AC843" i="1"/>
  <c r="AB843" i="1"/>
  <c r="T843" i="1"/>
  <c r="R843" i="1"/>
  <c r="I843" i="1"/>
  <c r="H843" i="1"/>
  <c r="G843" i="1"/>
  <c r="F843" i="1"/>
  <c r="AX842" i="1"/>
  <c r="AW842" i="1"/>
  <c r="AV842" i="1"/>
  <c r="AO842" i="1"/>
  <c r="AN842" i="1"/>
  <c r="BB842" i="1" s="1"/>
  <c r="AM842" i="1"/>
  <c r="AG842" i="1"/>
  <c r="AF842" i="1"/>
  <c r="AE842" i="1"/>
  <c r="AC842" i="1"/>
  <c r="AB842" i="1"/>
  <c r="T842" i="1"/>
  <c r="R842" i="1"/>
  <c r="I842" i="1"/>
  <c r="H842" i="1"/>
  <c r="L842" i="1" s="1"/>
  <c r="G842" i="1"/>
  <c r="F842" i="1"/>
  <c r="AW841" i="1"/>
  <c r="AV841" i="1"/>
  <c r="AX841" i="1" s="1"/>
  <c r="AN841" i="1"/>
  <c r="AM841" i="1"/>
  <c r="AO841" i="1" s="1"/>
  <c r="AF841" i="1"/>
  <c r="AE841" i="1"/>
  <c r="AC841" i="1"/>
  <c r="AB841" i="1"/>
  <c r="T841" i="1"/>
  <c r="R841" i="1"/>
  <c r="I841" i="1"/>
  <c r="H841" i="1"/>
  <c r="L841" i="1" s="1"/>
  <c r="G841" i="1"/>
  <c r="F841" i="1"/>
  <c r="AW840" i="1"/>
  <c r="AV840" i="1"/>
  <c r="AN840" i="1"/>
  <c r="AM840" i="1"/>
  <c r="AF840" i="1"/>
  <c r="AE840" i="1"/>
  <c r="AC840" i="1"/>
  <c r="AB840" i="1"/>
  <c r="T840" i="1"/>
  <c r="R840" i="1"/>
  <c r="H840" i="1"/>
  <c r="G840" i="1"/>
  <c r="F840" i="1"/>
  <c r="I840" i="1" s="1"/>
  <c r="BB839" i="1"/>
  <c r="AX839" i="1"/>
  <c r="AW839" i="1"/>
  <c r="AV839" i="1"/>
  <c r="AX840" i="1" s="1"/>
  <c r="AN839" i="1"/>
  <c r="AM839" i="1"/>
  <c r="AF839" i="1"/>
  <c r="AE839" i="1"/>
  <c r="AC839" i="1"/>
  <c r="AB839" i="1"/>
  <c r="T839" i="1"/>
  <c r="R839" i="1"/>
  <c r="H839" i="1"/>
  <c r="G839" i="1"/>
  <c r="F839" i="1"/>
  <c r="I839" i="1" s="1"/>
  <c r="BB838" i="1"/>
  <c r="AW838" i="1"/>
  <c r="AV838" i="1"/>
  <c r="AX838" i="1" s="1"/>
  <c r="AN838" i="1"/>
  <c r="AM838" i="1"/>
  <c r="AG838" i="1"/>
  <c r="AF838" i="1"/>
  <c r="AE838" i="1"/>
  <c r="AC838" i="1"/>
  <c r="AB838" i="1"/>
  <c r="T838" i="1"/>
  <c r="R838" i="1"/>
  <c r="I838" i="1"/>
  <c r="H838" i="1"/>
  <c r="G838" i="1"/>
  <c r="F838" i="1"/>
  <c r="AW837" i="1"/>
  <c r="AV837" i="1"/>
  <c r="AX837" i="1" s="1"/>
  <c r="AN837" i="1"/>
  <c r="AM837" i="1"/>
  <c r="AO838" i="1" s="1"/>
  <c r="AF837" i="1"/>
  <c r="AE837" i="1"/>
  <c r="AC837" i="1"/>
  <c r="AB837" i="1"/>
  <c r="T837" i="1"/>
  <c r="R837" i="1"/>
  <c r="H837" i="1"/>
  <c r="G837" i="1"/>
  <c r="F837" i="1"/>
  <c r="AW836" i="1"/>
  <c r="AV836" i="1"/>
  <c r="AX836" i="1" s="1"/>
  <c r="AN836" i="1"/>
  <c r="AM836" i="1"/>
  <c r="AF836" i="1"/>
  <c r="AE836" i="1"/>
  <c r="AC836" i="1"/>
  <c r="AB836" i="1"/>
  <c r="T836" i="1"/>
  <c r="R836" i="1"/>
  <c r="I836" i="1"/>
  <c r="H836" i="1"/>
  <c r="L836" i="1" s="1"/>
  <c r="G836" i="1"/>
  <c r="F836" i="1"/>
  <c r="BB835" i="1"/>
  <c r="AX835" i="1"/>
  <c r="AW835" i="1"/>
  <c r="AV835" i="1"/>
  <c r="AN835" i="1"/>
  <c r="AM835" i="1"/>
  <c r="AO835" i="1" s="1"/>
  <c r="AF835" i="1"/>
  <c r="AE835" i="1"/>
  <c r="AC835" i="1"/>
  <c r="AB835" i="1"/>
  <c r="T835" i="1"/>
  <c r="R835" i="1"/>
  <c r="I835" i="1"/>
  <c r="H835" i="1"/>
  <c r="G835" i="1"/>
  <c r="F835" i="1"/>
  <c r="BB834" i="1"/>
  <c r="AX834" i="1"/>
  <c r="AW834" i="1"/>
  <c r="AV834" i="1"/>
  <c r="AO834" i="1"/>
  <c r="AN834" i="1"/>
  <c r="AM834" i="1"/>
  <c r="AG834" i="1"/>
  <c r="AH834" i="1" s="1"/>
  <c r="AF834" i="1"/>
  <c r="AE834" i="1"/>
  <c r="AC834" i="1"/>
  <c r="AB834" i="1"/>
  <c r="T834" i="1"/>
  <c r="R834" i="1"/>
  <c r="H834" i="1"/>
  <c r="G834" i="1"/>
  <c r="F834" i="1"/>
  <c r="I834" i="1" s="1"/>
  <c r="AX833" i="1"/>
  <c r="AW833" i="1"/>
  <c r="AV833" i="1"/>
  <c r="AO833" i="1"/>
  <c r="AN833" i="1"/>
  <c r="BB833" i="1" s="1"/>
  <c r="AM833" i="1"/>
  <c r="AG833" i="1"/>
  <c r="AF833" i="1"/>
  <c r="AE833" i="1"/>
  <c r="AC833" i="1"/>
  <c r="AB833" i="1"/>
  <c r="T833" i="1"/>
  <c r="R833" i="1"/>
  <c r="H833" i="1"/>
  <c r="G833" i="1"/>
  <c r="F833" i="1"/>
  <c r="I833" i="1" s="1"/>
  <c r="AW832" i="1"/>
  <c r="AV832" i="1"/>
  <c r="AX832" i="1" s="1"/>
  <c r="AO832" i="1"/>
  <c r="AN832" i="1"/>
  <c r="BB832" i="1" s="1"/>
  <c r="AM832" i="1"/>
  <c r="AG832" i="1"/>
  <c r="AF832" i="1"/>
  <c r="AE832" i="1"/>
  <c r="AC832" i="1"/>
  <c r="AB832" i="1"/>
  <c r="T832" i="1"/>
  <c r="R832" i="1"/>
  <c r="I832" i="1"/>
  <c r="H832" i="1"/>
  <c r="G832" i="1"/>
  <c r="F832" i="1"/>
  <c r="AX831" i="1"/>
  <c r="AW831" i="1"/>
  <c r="AV831" i="1"/>
  <c r="AO831" i="1"/>
  <c r="AN831" i="1"/>
  <c r="BB831" i="1" s="1"/>
  <c r="AM831" i="1"/>
  <c r="AF831" i="1"/>
  <c r="AE831" i="1"/>
  <c r="AC831" i="1"/>
  <c r="AB831" i="1"/>
  <c r="T831" i="1"/>
  <c r="R831" i="1"/>
  <c r="I831" i="1"/>
  <c r="H831" i="1"/>
  <c r="L831" i="1" s="1"/>
  <c r="G831" i="1"/>
  <c r="F831" i="1"/>
  <c r="AW830" i="1"/>
  <c r="AV830" i="1"/>
  <c r="AX830" i="1" s="1"/>
  <c r="AN830" i="1"/>
  <c r="BB830" i="1" s="1"/>
  <c r="AM830" i="1"/>
  <c r="AO830" i="1" s="1"/>
  <c r="AF830" i="1"/>
  <c r="AE830" i="1"/>
  <c r="AC830" i="1"/>
  <c r="AB830" i="1"/>
  <c r="T830" i="1"/>
  <c r="R830" i="1"/>
  <c r="I830" i="1"/>
  <c r="H830" i="1"/>
  <c r="G830" i="1"/>
  <c r="F830" i="1"/>
  <c r="AW829" i="1"/>
  <c r="AV829" i="1"/>
  <c r="AN829" i="1"/>
  <c r="AM829" i="1"/>
  <c r="AF829" i="1"/>
  <c r="AE829" i="1"/>
  <c r="AC829" i="1"/>
  <c r="AB829" i="1"/>
  <c r="T829" i="1"/>
  <c r="R829" i="1"/>
  <c r="H829" i="1"/>
  <c r="G829" i="1"/>
  <c r="F829" i="1"/>
  <c r="I829" i="1" s="1"/>
  <c r="BB828" i="1"/>
  <c r="AW828" i="1"/>
  <c r="AV828" i="1"/>
  <c r="AX829" i="1" s="1"/>
  <c r="AN828" i="1"/>
  <c r="AM828" i="1"/>
  <c r="AF828" i="1"/>
  <c r="AE828" i="1"/>
  <c r="AC828" i="1"/>
  <c r="AB828" i="1"/>
  <c r="T828" i="1"/>
  <c r="R828" i="1"/>
  <c r="I828" i="1"/>
  <c r="H828" i="1"/>
  <c r="L828" i="1" s="1"/>
  <c r="G828" i="1"/>
  <c r="F828" i="1"/>
  <c r="AW827" i="1"/>
  <c r="AV827" i="1"/>
  <c r="AN827" i="1"/>
  <c r="AM827" i="1"/>
  <c r="AG827" i="1"/>
  <c r="AF827" i="1"/>
  <c r="AE827" i="1"/>
  <c r="AC827" i="1"/>
  <c r="AB827" i="1"/>
  <c r="T827" i="1"/>
  <c r="R827" i="1"/>
  <c r="H827" i="1"/>
  <c r="G827" i="1"/>
  <c r="F827" i="1"/>
  <c r="BB826" i="1"/>
  <c r="AW826" i="1"/>
  <c r="AV826" i="1"/>
  <c r="AO826" i="1"/>
  <c r="AN826" i="1"/>
  <c r="AM826" i="1"/>
  <c r="AO827" i="1" s="1"/>
  <c r="AF826" i="1"/>
  <c r="AE826" i="1"/>
  <c r="AB826" i="1"/>
  <c r="T826" i="1"/>
  <c r="R826" i="1"/>
  <c r="I826" i="1"/>
  <c r="H826" i="1"/>
  <c r="L826" i="1" s="1"/>
  <c r="G826" i="1"/>
  <c r="F826" i="1"/>
  <c r="AW825" i="1"/>
  <c r="AV825" i="1"/>
  <c r="AO825" i="1"/>
  <c r="AN825" i="1"/>
  <c r="AM825" i="1"/>
  <c r="AF825" i="1"/>
  <c r="AE825" i="1"/>
  <c r="AB825" i="1"/>
  <c r="T825" i="1"/>
  <c r="R825" i="1"/>
  <c r="S825" i="1" s="1"/>
  <c r="H825" i="1"/>
  <c r="G825" i="1"/>
  <c r="F825" i="1"/>
  <c r="I825" i="1" s="1"/>
  <c r="BB824" i="1"/>
  <c r="AW824" i="1"/>
  <c r="AV824" i="1"/>
  <c r="AN824" i="1"/>
  <c r="AM824" i="1"/>
  <c r="AG824" i="1"/>
  <c r="AH824" i="1" s="1"/>
  <c r="AF824" i="1"/>
  <c r="AE824" i="1"/>
  <c r="AB824" i="1"/>
  <c r="AC824" i="1" s="1"/>
  <c r="T824" i="1"/>
  <c r="R824" i="1"/>
  <c r="S824" i="1" s="1"/>
  <c r="H824" i="1"/>
  <c r="G824" i="1"/>
  <c r="L824" i="1" s="1"/>
  <c r="F824" i="1"/>
  <c r="I824" i="1" s="1"/>
  <c r="AX823" i="1"/>
  <c r="AW823" i="1"/>
  <c r="AV823" i="1"/>
  <c r="AO823" i="1"/>
  <c r="AN823" i="1"/>
  <c r="BB823" i="1" s="1"/>
  <c r="AM823" i="1"/>
  <c r="AG823" i="1"/>
  <c r="AF823" i="1"/>
  <c r="AE823" i="1"/>
  <c r="AC823" i="1"/>
  <c r="AB823" i="1"/>
  <c r="T823" i="1"/>
  <c r="R823" i="1"/>
  <c r="H823" i="1"/>
  <c r="G823" i="1"/>
  <c r="L823" i="1" s="1"/>
  <c r="F823" i="1"/>
  <c r="I823" i="1" s="1"/>
  <c r="AW822" i="1"/>
  <c r="AV822" i="1"/>
  <c r="AX822" i="1" s="1"/>
  <c r="AN822" i="1"/>
  <c r="BB822" i="1" s="1"/>
  <c r="AM822" i="1"/>
  <c r="AG822" i="1"/>
  <c r="AH822" i="1" s="1"/>
  <c r="AF822" i="1"/>
  <c r="AE822" i="1"/>
  <c r="AB822" i="1"/>
  <c r="T822" i="1"/>
  <c r="R822" i="1"/>
  <c r="S822" i="1" s="1"/>
  <c r="H822" i="1"/>
  <c r="G822" i="1"/>
  <c r="L822" i="1" s="1"/>
  <c r="F822" i="1"/>
  <c r="I822" i="1" s="1"/>
  <c r="AW821" i="1"/>
  <c r="AV821" i="1"/>
  <c r="AX821" i="1" s="1"/>
  <c r="AO821" i="1"/>
  <c r="AN821" i="1"/>
  <c r="BB821" i="1" s="1"/>
  <c r="AM821" i="1"/>
  <c r="AF821" i="1"/>
  <c r="AE821" i="1"/>
  <c r="AC821" i="1"/>
  <c r="AB821" i="1"/>
  <c r="AG821" i="1" s="1"/>
  <c r="T821" i="1"/>
  <c r="R821" i="1"/>
  <c r="S821" i="1" s="1"/>
  <c r="H821" i="1"/>
  <c r="G821" i="1"/>
  <c r="L821" i="1" s="1"/>
  <c r="F821" i="1"/>
  <c r="I821" i="1" s="1"/>
  <c r="BB820" i="1"/>
  <c r="AW820" i="1"/>
  <c r="AV820" i="1"/>
  <c r="AX820" i="1" s="1"/>
  <c r="AN820" i="1"/>
  <c r="AM820" i="1"/>
  <c r="AO820" i="1" s="1"/>
  <c r="AG820" i="1"/>
  <c r="AH820" i="1" s="1"/>
  <c r="AF820" i="1"/>
  <c r="AE820" i="1"/>
  <c r="AB820" i="1"/>
  <c r="AC820" i="1" s="1"/>
  <c r="T820" i="1"/>
  <c r="S820" i="1"/>
  <c r="R820" i="1"/>
  <c r="H820" i="1"/>
  <c r="G820" i="1"/>
  <c r="L820" i="1" s="1"/>
  <c r="F820" i="1"/>
  <c r="I820" i="1" s="1"/>
  <c r="AW819" i="1"/>
  <c r="AV819" i="1"/>
  <c r="AX819" i="1" s="1"/>
  <c r="AO819" i="1"/>
  <c r="AN819" i="1"/>
  <c r="AM819" i="1"/>
  <c r="AF819" i="1"/>
  <c r="AE819" i="1"/>
  <c r="AB819" i="1"/>
  <c r="T819" i="1"/>
  <c r="R819" i="1"/>
  <c r="AG819" i="1" s="1"/>
  <c r="F819" i="1"/>
  <c r="I819" i="1" s="1"/>
  <c r="AX818" i="1"/>
  <c r="AW818" i="1"/>
  <c r="AV818" i="1"/>
  <c r="AN818" i="1"/>
  <c r="AM818" i="1"/>
  <c r="AF818" i="1"/>
  <c r="AE818" i="1"/>
  <c r="AB818" i="1"/>
  <c r="AC818" i="1" s="1"/>
  <c r="T818" i="1"/>
  <c r="R818" i="1"/>
  <c r="H818" i="1"/>
  <c r="L818" i="1" s="1"/>
  <c r="G818" i="1"/>
  <c r="F818" i="1"/>
  <c r="I818" i="1" s="1"/>
  <c r="AX817" i="1"/>
  <c r="AW817" i="1"/>
  <c r="AV817" i="1"/>
  <c r="AN817" i="1"/>
  <c r="BB817" i="1" s="1"/>
  <c r="AM817" i="1"/>
  <c r="AF817" i="1"/>
  <c r="AE817" i="1"/>
  <c r="AB817" i="1"/>
  <c r="AC817" i="1" s="1"/>
  <c r="T817" i="1"/>
  <c r="R817" i="1"/>
  <c r="L817" i="1"/>
  <c r="I817" i="1"/>
  <c r="H817" i="1"/>
  <c r="G817" i="1"/>
  <c r="F817" i="1"/>
  <c r="AX816" i="1"/>
  <c r="AW816" i="1"/>
  <c r="AV816" i="1"/>
  <c r="AN816" i="1"/>
  <c r="AM816" i="1"/>
  <c r="AG816" i="1"/>
  <c r="AF816" i="1"/>
  <c r="AE816" i="1"/>
  <c r="AC816" i="1"/>
  <c r="AB816" i="1"/>
  <c r="T816" i="1"/>
  <c r="R816" i="1"/>
  <c r="S816" i="1" s="1"/>
  <c r="H816" i="1"/>
  <c r="G816" i="1"/>
  <c r="F816" i="1"/>
  <c r="AX815" i="1"/>
  <c r="AW815" i="1"/>
  <c r="AV815" i="1"/>
  <c r="AN815" i="1"/>
  <c r="BB815" i="1" s="1"/>
  <c r="AM815" i="1"/>
  <c r="AG815" i="1"/>
  <c r="AF815" i="1"/>
  <c r="AE815" i="1"/>
  <c r="AB815" i="1"/>
  <c r="T815" i="1"/>
  <c r="S815" i="1"/>
  <c r="R815" i="1"/>
  <c r="H815" i="1"/>
  <c r="L815" i="1" s="1"/>
  <c r="G815" i="1"/>
  <c r="F815" i="1"/>
  <c r="I815" i="1" s="1"/>
  <c r="BB814" i="1"/>
  <c r="AX814" i="1"/>
  <c r="AW814" i="1"/>
  <c r="AV814" i="1"/>
  <c r="AN814" i="1"/>
  <c r="AM814" i="1"/>
  <c r="AG814" i="1"/>
  <c r="AF814" i="1"/>
  <c r="AE814" i="1"/>
  <c r="AC814" i="1"/>
  <c r="AB814" i="1"/>
  <c r="AC815" i="1" s="1"/>
  <c r="T814" i="1"/>
  <c r="R814" i="1"/>
  <c r="L814" i="1"/>
  <c r="I814" i="1"/>
  <c r="H814" i="1"/>
  <c r="G814" i="1"/>
  <c r="F814" i="1"/>
  <c r="AW813" i="1"/>
  <c r="AV813" i="1"/>
  <c r="AN813" i="1"/>
  <c r="BB813" i="1" s="1"/>
  <c r="AM813" i="1"/>
  <c r="AF813" i="1"/>
  <c r="AE813" i="1"/>
  <c r="AB813" i="1"/>
  <c r="T813" i="1"/>
  <c r="R813" i="1"/>
  <c r="I813" i="1"/>
  <c r="H813" i="1"/>
  <c r="L813" i="1" s="1"/>
  <c r="G813" i="1"/>
  <c r="F813" i="1"/>
  <c r="AW812" i="1"/>
  <c r="AV812" i="1"/>
  <c r="AX813" i="1" s="1"/>
  <c r="AN812" i="1"/>
  <c r="AM812" i="1"/>
  <c r="AF812" i="1"/>
  <c r="AE812" i="1"/>
  <c r="AC812" i="1"/>
  <c r="AB812" i="1"/>
  <c r="AC813" i="1" s="1"/>
  <c r="T812" i="1"/>
  <c r="R812" i="1"/>
  <c r="L812" i="1"/>
  <c r="I812" i="1"/>
  <c r="H812" i="1"/>
  <c r="G812" i="1"/>
  <c r="F812" i="1"/>
  <c r="BB812" i="1" s="1"/>
  <c r="AW811" i="1"/>
  <c r="AV811" i="1"/>
  <c r="AX811" i="1" s="1"/>
  <c r="AN811" i="1"/>
  <c r="BB811" i="1" s="1"/>
  <c r="AM811" i="1"/>
  <c r="AF811" i="1"/>
  <c r="AE811" i="1"/>
  <c r="AB811" i="1"/>
  <c r="AC811" i="1" s="1"/>
  <c r="T811" i="1"/>
  <c r="R811" i="1"/>
  <c r="AG811" i="1" s="1"/>
  <c r="H811" i="1"/>
  <c r="G811" i="1"/>
  <c r="L811" i="1" s="1"/>
  <c r="F811" i="1"/>
  <c r="I811" i="1" s="1"/>
  <c r="AW810" i="1"/>
  <c r="AV810" i="1"/>
  <c r="AX810" i="1" s="1"/>
  <c r="AN810" i="1"/>
  <c r="BB810" i="1" s="1"/>
  <c r="AM810" i="1"/>
  <c r="AG810" i="1"/>
  <c r="AF810" i="1"/>
  <c r="AE810" i="1"/>
  <c r="AC810" i="1"/>
  <c r="AB810" i="1"/>
  <c r="T810" i="1"/>
  <c r="R810" i="1"/>
  <c r="S810" i="1" s="1"/>
  <c r="H810" i="1"/>
  <c r="G810" i="1"/>
  <c r="F810" i="1"/>
  <c r="I810" i="1" s="1"/>
  <c r="AW809" i="1"/>
  <c r="AV809" i="1"/>
  <c r="AX809" i="1" s="1"/>
  <c r="AN809" i="1"/>
  <c r="BB809" i="1" s="1"/>
  <c r="AM809" i="1"/>
  <c r="AF809" i="1"/>
  <c r="AE809" i="1"/>
  <c r="AC809" i="1"/>
  <c r="AB809" i="1"/>
  <c r="T809" i="1"/>
  <c r="R809" i="1"/>
  <c r="AG809" i="1" s="1"/>
  <c r="L809" i="1"/>
  <c r="H809" i="1"/>
  <c r="G809" i="1"/>
  <c r="F809" i="1"/>
  <c r="I809" i="1" s="1"/>
  <c r="AW808" i="1"/>
  <c r="AV808" i="1"/>
  <c r="AX808" i="1" s="1"/>
  <c r="AN808" i="1"/>
  <c r="BB808" i="1" s="1"/>
  <c r="AM808" i="1"/>
  <c r="AF808" i="1"/>
  <c r="AE808" i="1"/>
  <c r="AC808" i="1"/>
  <c r="AB808" i="1"/>
  <c r="T808" i="1"/>
  <c r="R808" i="1"/>
  <c r="L808" i="1"/>
  <c r="I808" i="1"/>
  <c r="H808" i="1"/>
  <c r="G808" i="1"/>
  <c r="F808" i="1"/>
  <c r="AW807" i="1"/>
  <c r="AV807" i="1"/>
  <c r="AX807" i="1" s="1"/>
  <c r="AN807" i="1"/>
  <c r="BB807" i="1" s="1"/>
  <c r="AM807" i="1"/>
  <c r="AG807" i="1"/>
  <c r="AF807" i="1"/>
  <c r="AE807" i="1"/>
  <c r="AB807" i="1"/>
  <c r="T807" i="1"/>
  <c r="R807" i="1"/>
  <c r="S807" i="1" s="1"/>
  <c r="I807" i="1"/>
  <c r="H807" i="1"/>
  <c r="L807" i="1" s="1"/>
  <c r="G807" i="1"/>
  <c r="F807" i="1"/>
  <c r="AW806" i="1"/>
  <c r="AV806" i="1"/>
  <c r="AX806" i="1" s="1"/>
  <c r="AN806" i="1"/>
  <c r="AM806" i="1"/>
  <c r="AF806" i="1"/>
  <c r="AE806" i="1"/>
  <c r="AB806" i="1"/>
  <c r="T806" i="1"/>
  <c r="S806" i="1"/>
  <c r="R806" i="1"/>
  <c r="H806" i="1"/>
  <c r="G806" i="1"/>
  <c r="F806" i="1"/>
  <c r="BB806" i="1" s="1"/>
  <c r="AW805" i="1"/>
  <c r="AV805" i="1"/>
  <c r="AX805" i="1" s="1"/>
  <c r="AN805" i="1"/>
  <c r="BB805" i="1" s="1"/>
  <c r="AM805" i="1"/>
  <c r="AG805" i="1"/>
  <c r="AF805" i="1"/>
  <c r="AE805" i="1"/>
  <c r="AB805" i="1"/>
  <c r="AC805" i="1" s="1"/>
  <c r="T805" i="1"/>
  <c r="R805" i="1"/>
  <c r="S805" i="1" s="1"/>
  <c r="I805" i="1"/>
  <c r="H805" i="1"/>
  <c r="L805" i="1" s="1"/>
  <c r="G805" i="1"/>
  <c r="F805" i="1"/>
  <c r="BB804" i="1"/>
  <c r="AW804" i="1"/>
  <c r="AV804" i="1"/>
  <c r="AX804" i="1" s="1"/>
  <c r="AN804" i="1"/>
  <c r="AM804" i="1"/>
  <c r="AG804" i="1"/>
  <c r="AF804" i="1"/>
  <c r="AE804" i="1"/>
  <c r="AB804" i="1"/>
  <c r="T804" i="1"/>
  <c r="R804" i="1"/>
  <c r="H804" i="1"/>
  <c r="L804" i="1" s="1"/>
  <c r="G804" i="1"/>
  <c r="F804" i="1"/>
  <c r="I804" i="1" s="1"/>
  <c r="BB803" i="1"/>
  <c r="AW803" i="1"/>
  <c r="AV803" i="1"/>
  <c r="AX803" i="1" s="1"/>
  <c r="AN803" i="1"/>
  <c r="AM803" i="1"/>
  <c r="AF803" i="1"/>
  <c r="AE803" i="1"/>
  <c r="AB803" i="1"/>
  <c r="AC803" i="1" s="1"/>
  <c r="T803" i="1"/>
  <c r="R803" i="1"/>
  <c r="L803" i="1"/>
  <c r="I803" i="1"/>
  <c r="H803" i="1"/>
  <c r="G803" i="1"/>
  <c r="F803" i="1"/>
  <c r="AW802" i="1"/>
  <c r="AV802" i="1"/>
  <c r="AX802" i="1" s="1"/>
  <c r="AN802" i="1"/>
  <c r="AM802" i="1"/>
  <c r="AF802" i="1"/>
  <c r="AE802" i="1"/>
  <c r="AC802" i="1"/>
  <c r="AB802" i="1"/>
  <c r="T802" i="1"/>
  <c r="R802" i="1"/>
  <c r="I802" i="1"/>
  <c r="H802" i="1"/>
  <c r="L802" i="1" s="1"/>
  <c r="G802" i="1"/>
  <c r="F802" i="1"/>
  <c r="AW801" i="1"/>
  <c r="AV801" i="1"/>
  <c r="AX801" i="1" s="1"/>
  <c r="AN801" i="1"/>
  <c r="AM801" i="1"/>
  <c r="AF801" i="1"/>
  <c r="AE801" i="1"/>
  <c r="AC801" i="1"/>
  <c r="AB801" i="1"/>
  <c r="T801" i="1"/>
  <c r="R801" i="1"/>
  <c r="I801" i="1"/>
  <c r="H801" i="1"/>
  <c r="G801" i="1"/>
  <c r="F801" i="1"/>
  <c r="BB801" i="1" s="1"/>
  <c r="AW800" i="1"/>
  <c r="AV800" i="1"/>
  <c r="AX800" i="1" s="1"/>
  <c r="AN800" i="1"/>
  <c r="BB800" i="1" s="1"/>
  <c r="AM800" i="1"/>
  <c r="AF800" i="1"/>
  <c r="AE800" i="1"/>
  <c r="AB800" i="1"/>
  <c r="AC800" i="1" s="1"/>
  <c r="T800" i="1"/>
  <c r="S800" i="1"/>
  <c r="R800" i="1"/>
  <c r="AG800" i="1" s="1"/>
  <c r="H800" i="1"/>
  <c r="G800" i="1"/>
  <c r="L800" i="1" s="1"/>
  <c r="F800" i="1"/>
  <c r="I800" i="1" s="1"/>
  <c r="BB799" i="1"/>
  <c r="AW799" i="1"/>
  <c r="AV799" i="1"/>
  <c r="AX799" i="1" s="1"/>
  <c r="AN799" i="1"/>
  <c r="AM799" i="1"/>
  <c r="AG799" i="1"/>
  <c r="AH799" i="1" s="1"/>
  <c r="AF799" i="1"/>
  <c r="AE799" i="1"/>
  <c r="AC799" i="1"/>
  <c r="AB799" i="1"/>
  <c r="T799" i="1"/>
  <c r="R799" i="1"/>
  <c r="S799" i="1" s="1"/>
  <c r="H799" i="1"/>
  <c r="L799" i="1" s="1"/>
  <c r="G799" i="1"/>
  <c r="F799" i="1"/>
  <c r="I799" i="1" s="1"/>
  <c r="AW798" i="1"/>
  <c r="AV798" i="1"/>
  <c r="AX798" i="1" s="1"/>
  <c r="AN798" i="1"/>
  <c r="BB798" i="1" s="1"/>
  <c r="AM798" i="1"/>
  <c r="AF798" i="1"/>
  <c r="AE798" i="1"/>
  <c r="AC798" i="1"/>
  <c r="AB798" i="1"/>
  <c r="T798" i="1"/>
  <c r="S798" i="1"/>
  <c r="R798" i="1"/>
  <c r="AG798" i="1" s="1"/>
  <c r="L798" i="1"/>
  <c r="H798" i="1"/>
  <c r="G798" i="1"/>
  <c r="F798" i="1"/>
  <c r="I798" i="1" s="1"/>
  <c r="AW797" i="1"/>
  <c r="AV797" i="1"/>
  <c r="AX797" i="1" s="1"/>
  <c r="AN797" i="1"/>
  <c r="BB797" i="1" s="1"/>
  <c r="AM797" i="1"/>
  <c r="AF797" i="1"/>
  <c r="AE797" i="1"/>
  <c r="AB797" i="1"/>
  <c r="AC797" i="1" s="1"/>
  <c r="T797" i="1"/>
  <c r="S797" i="1"/>
  <c r="R797" i="1"/>
  <c r="L797" i="1"/>
  <c r="I797" i="1"/>
  <c r="H797" i="1"/>
  <c r="G797" i="1"/>
  <c r="F797" i="1"/>
  <c r="AW796" i="1"/>
  <c r="AV796" i="1"/>
  <c r="AX796" i="1" s="1"/>
  <c r="AN796" i="1"/>
  <c r="BB796" i="1" s="1"/>
  <c r="AM796" i="1"/>
  <c r="AG796" i="1"/>
  <c r="AF796" i="1"/>
  <c r="AE796" i="1"/>
  <c r="AB796" i="1"/>
  <c r="T796" i="1"/>
  <c r="S796" i="1"/>
  <c r="R796" i="1"/>
  <c r="H796" i="1"/>
  <c r="L796" i="1" s="1"/>
  <c r="G796" i="1"/>
  <c r="F796" i="1"/>
  <c r="I796" i="1" s="1"/>
  <c r="AW795" i="1"/>
  <c r="AV795" i="1"/>
  <c r="AX795" i="1" s="1"/>
  <c r="AN795" i="1"/>
  <c r="AM795" i="1"/>
  <c r="AF795" i="1"/>
  <c r="AE795" i="1"/>
  <c r="AB795" i="1"/>
  <c r="T795" i="1"/>
  <c r="S795" i="1"/>
  <c r="R795" i="1"/>
  <c r="H795" i="1"/>
  <c r="G795" i="1"/>
  <c r="F795" i="1"/>
  <c r="BB794" i="1"/>
  <c r="AW794" i="1"/>
  <c r="AV794" i="1"/>
  <c r="AX794" i="1" s="1"/>
  <c r="AN794" i="1"/>
  <c r="AM794" i="1"/>
  <c r="AG794" i="1"/>
  <c r="AF794" i="1"/>
  <c r="AE794" i="1"/>
  <c r="AB794" i="1"/>
  <c r="AC794" i="1" s="1"/>
  <c r="T794" i="1"/>
  <c r="R794" i="1"/>
  <c r="S794" i="1" s="1"/>
  <c r="I794" i="1"/>
  <c r="H794" i="1"/>
  <c r="L794" i="1" s="1"/>
  <c r="G794" i="1"/>
  <c r="F794" i="1"/>
  <c r="AW793" i="1"/>
  <c r="AV793" i="1"/>
  <c r="AX793" i="1" s="1"/>
  <c r="AN793" i="1"/>
  <c r="AM793" i="1"/>
  <c r="AG793" i="1"/>
  <c r="AF793" i="1"/>
  <c r="AE793" i="1"/>
  <c r="AB793" i="1"/>
  <c r="T793" i="1"/>
  <c r="R793" i="1"/>
  <c r="H793" i="1"/>
  <c r="L793" i="1" s="1"/>
  <c r="G793" i="1"/>
  <c r="F793" i="1"/>
  <c r="BB792" i="1"/>
  <c r="AW792" i="1"/>
  <c r="AV792" i="1"/>
  <c r="AX792" i="1" s="1"/>
  <c r="AN792" i="1"/>
  <c r="AM792" i="1"/>
  <c r="AF792" i="1"/>
  <c r="AE792" i="1"/>
  <c r="AB792" i="1"/>
  <c r="AC793" i="1" s="1"/>
  <c r="T792" i="1"/>
  <c r="R792" i="1"/>
  <c r="S793" i="1" s="1"/>
  <c r="L792" i="1"/>
  <c r="I792" i="1"/>
  <c r="H792" i="1"/>
  <c r="G792" i="1"/>
  <c r="F792" i="1"/>
  <c r="AW791" i="1"/>
  <c r="AV791" i="1"/>
  <c r="AX791" i="1" s="1"/>
  <c r="AN791" i="1"/>
  <c r="AM791" i="1"/>
  <c r="AF791" i="1"/>
  <c r="AE791" i="1"/>
  <c r="AB791" i="1"/>
  <c r="AC791" i="1" s="1"/>
  <c r="T791" i="1"/>
  <c r="R791" i="1"/>
  <c r="S792" i="1" s="1"/>
  <c r="I791" i="1"/>
  <c r="H791" i="1"/>
  <c r="G791" i="1"/>
  <c r="L791" i="1" s="1"/>
  <c r="F791" i="1"/>
  <c r="AW790" i="1"/>
  <c r="AV790" i="1"/>
  <c r="AX790" i="1" s="1"/>
  <c r="AN790" i="1"/>
  <c r="AM790" i="1"/>
  <c r="AF790" i="1"/>
  <c r="AE790" i="1"/>
  <c r="AB790" i="1"/>
  <c r="AC790" i="1" s="1"/>
  <c r="T790" i="1"/>
  <c r="R790" i="1"/>
  <c r="H790" i="1"/>
  <c r="G790" i="1"/>
  <c r="F790" i="1"/>
  <c r="BB789" i="1"/>
  <c r="AW789" i="1"/>
  <c r="AV789" i="1"/>
  <c r="AX789" i="1" s="1"/>
  <c r="AN789" i="1"/>
  <c r="AM789" i="1"/>
  <c r="AF789" i="1"/>
  <c r="AE789" i="1"/>
  <c r="AB789" i="1"/>
  <c r="AC789" i="1" s="1"/>
  <c r="T789" i="1"/>
  <c r="R789" i="1"/>
  <c r="AG789" i="1" s="1"/>
  <c r="L789" i="1"/>
  <c r="H789" i="1"/>
  <c r="G789" i="1"/>
  <c r="F789" i="1"/>
  <c r="I789" i="1" s="1"/>
  <c r="BB788" i="1"/>
  <c r="AW788" i="1"/>
  <c r="AV788" i="1"/>
  <c r="AX788" i="1" s="1"/>
  <c r="AN788" i="1"/>
  <c r="AM788" i="1"/>
  <c r="AG788" i="1"/>
  <c r="AF788" i="1"/>
  <c r="AE788" i="1"/>
  <c r="AC788" i="1"/>
  <c r="AB788" i="1"/>
  <c r="T788" i="1"/>
  <c r="R788" i="1"/>
  <c r="S788" i="1" s="1"/>
  <c r="H788" i="1"/>
  <c r="L788" i="1" s="1"/>
  <c r="G788" i="1"/>
  <c r="F788" i="1"/>
  <c r="I788" i="1" s="1"/>
  <c r="AW787" i="1"/>
  <c r="AV787" i="1"/>
  <c r="AX787" i="1" s="1"/>
  <c r="AN787" i="1"/>
  <c r="BB787" i="1" s="1"/>
  <c r="AM787" i="1"/>
  <c r="AF787" i="1"/>
  <c r="AE787" i="1"/>
  <c r="AC787" i="1"/>
  <c r="AB787" i="1"/>
  <c r="T787" i="1"/>
  <c r="R787" i="1"/>
  <c r="L787" i="1"/>
  <c r="H787" i="1"/>
  <c r="G787" i="1"/>
  <c r="F787" i="1"/>
  <c r="I787" i="1" s="1"/>
  <c r="AW786" i="1"/>
  <c r="AV786" i="1"/>
  <c r="AX786" i="1" s="1"/>
  <c r="AN786" i="1"/>
  <c r="BB786" i="1" s="1"/>
  <c r="AM786" i="1"/>
  <c r="AF786" i="1"/>
  <c r="AE786" i="1"/>
  <c r="AC786" i="1"/>
  <c r="AB786" i="1"/>
  <c r="T786" i="1"/>
  <c r="R786" i="1"/>
  <c r="AG786" i="1" s="1"/>
  <c r="I786" i="1"/>
  <c r="H786" i="1"/>
  <c r="L786" i="1" s="1"/>
  <c r="G786" i="1"/>
  <c r="F786" i="1"/>
  <c r="AW785" i="1"/>
  <c r="AV785" i="1"/>
  <c r="AX785" i="1" s="1"/>
  <c r="AN785" i="1"/>
  <c r="BB785" i="1" s="1"/>
  <c r="AM785" i="1"/>
  <c r="AF785" i="1"/>
  <c r="AE785" i="1"/>
  <c r="AB785" i="1"/>
  <c r="T785" i="1"/>
  <c r="S785" i="1"/>
  <c r="R785" i="1"/>
  <c r="AG785" i="1" s="1"/>
  <c r="H785" i="1"/>
  <c r="L785" i="1" s="1"/>
  <c r="G785" i="1"/>
  <c r="F785" i="1"/>
  <c r="I785" i="1" s="1"/>
  <c r="AW784" i="1"/>
  <c r="AV784" i="1"/>
  <c r="AX784" i="1" s="1"/>
  <c r="AN784" i="1"/>
  <c r="AM784" i="1"/>
  <c r="AF784" i="1"/>
  <c r="AE784" i="1"/>
  <c r="AB784" i="1"/>
  <c r="T784" i="1"/>
  <c r="S784" i="1"/>
  <c r="R784" i="1"/>
  <c r="I784" i="1"/>
  <c r="H784" i="1"/>
  <c r="L784" i="1" s="1"/>
  <c r="G784" i="1"/>
  <c r="F784" i="1"/>
  <c r="BB784" i="1" s="1"/>
  <c r="BB783" i="1"/>
  <c r="AW783" i="1"/>
  <c r="AV783" i="1"/>
  <c r="AX783" i="1" s="1"/>
  <c r="AN783" i="1"/>
  <c r="AM783" i="1"/>
  <c r="AG783" i="1"/>
  <c r="AF783" i="1"/>
  <c r="AE783" i="1"/>
  <c r="AB783" i="1"/>
  <c r="AC783" i="1" s="1"/>
  <c r="T783" i="1"/>
  <c r="R783" i="1"/>
  <c r="S783" i="1" s="1"/>
  <c r="L783" i="1"/>
  <c r="I783" i="1"/>
  <c r="H783" i="1"/>
  <c r="G783" i="1"/>
  <c r="F783" i="1"/>
  <c r="AW782" i="1"/>
  <c r="AV782" i="1"/>
  <c r="AX782" i="1" s="1"/>
  <c r="AN782" i="1"/>
  <c r="BB782" i="1" s="1"/>
  <c r="AM782" i="1"/>
  <c r="AG782" i="1"/>
  <c r="AF782" i="1"/>
  <c r="AE782" i="1"/>
  <c r="AB782" i="1"/>
  <c r="AC782" i="1" s="1"/>
  <c r="T782" i="1"/>
  <c r="R782" i="1"/>
  <c r="H782" i="1"/>
  <c r="L782" i="1" s="1"/>
  <c r="G782" i="1"/>
  <c r="F782" i="1"/>
  <c r="I782" i="1" s="1"/>
  <c r="BB781" i="1"/>
  <c r="AW781" i="1"/>
  <c r="AV781" i="1"/>
  <c r="AX781" i="1" s="1"/>
  <c r="AN781" i="1"/>
  <c r="AM781" i="1"/>
  <c r="AF781" i="1"/>
  <c r="AE781" i="1"/>
  <c r="AC781" i="1"/>
  <c r="AB781" i="1"/>
  <c r="T781" i="1"/>
  <c r="R781" i="1"/>
  <c r="S782" i="1" s="1"/>
  <c r="L781" i="1"/>
  <c r="I781" i="1"/>
  <c r="H781" i="1"/>
  <c r="G781" i="1"/>
  <c r="F781" i="1"/>
  <c r="AW780" i="1"/>
  <c r="AV780" i="1"/>
  <c r="AX780" i="1" s="1"/>
  <c r="AN780" i="1"/>
  <c r="AM780" i="1"/>
  <c r="AG780" i="1"/>
  <c r="AF780" i="1"/>
  <c r="AE780" i="1"/>
  <c r="AC780" i="1"/>
  <c r="AB780" i="1"/>
  <c r="T780" i="1"/>
  <c r="R780" i="1"/>
  <c r="H780" i="1"/>
  <c r="G780" i="1"/>
  <c r="F780" i="1"/>
  <c r="I780" i="1" s="1"/>
  <c r="AW779" i="1"/>
  <c r="AV779" i="1"/>
  <c r="AX779" i="1" s="1"/>
  <c r="AN779" i="1"/>
  <c r="AM779" i="1"/>
  <c r="AF779" i="1"/>
  <c r="AE779" i="1"/>
  <c r="AC779" i="1"/>
  <c r="AB779" i="1"/>
  <c r="T779" i="1"/>
  <c r="R779" i="1"/>
  <c r="L779" i="1"/>
  <c r="H779" i="1"/>
  <c r="G779" i="1"/>
  <c r="F779" i="1"/>
  <c r="BB778" i="1"/>
  <c r="AW778" i="1"/>
  <c r="AV778" i="1"/>
  <c r="AX778" i="1" s="1"/>
  <c r="AN778" i="1"/>
  <c r="AM778" i="1"/>
  <c r="AF778" i="1"/>
  <c r="AE778" i="1"/>
  <c r="AB778" i="1"/>
  <c r="AC778" i="1" s="1"/>
  <c r="T778" i="1"/>
  <c r="S778" i="1"/>
  <c r="R778" i="1"/>
  <c r="AG778" i="1" s="1"/>
  <c r="L778" i="1"/>
  <c r="H778" i="1"/>
  <c r="G778" i="1"/>
  <c r="F778" i="1"/>
  <c r="I778" i="1" s="1"/>
  <c r="BB777" i="1"/>
  <c r="AW777" i="1"/>
  <c r="AV777" i="1"/>
  <c r="AX777" i="1" s="1"/>
  <c r="AN777" i="1"/>
  <c r="AM777" i="1"/>
  <c r="AG777" i="1"/>
  <c r="AF777" i="1"/>
  <c r="AE777" i="1"/>
  <c r="AB777" i="1"/>
  <c r="T777" i="1"/>
  <c r="R777" i="1"/>
  <c r="S777" i="1" s="1"/>
  <c r="H777" i="1"/>
  <c r="G777" i="1"/>
  <c r="F777" i="1"/>
  <c r="I777" i="1" s="1"/>
  <c r="AW776" i="1"/>
  <c r="AV776" i="1"/>
  <c r="AX776" i="1" s="1"/>
  <c r="AN776" i="1"/>
  <c r="BB776" i="1" s="1"/>
  <c r="AM776" i="1"/>
  <c r="AF776" i="1"/>
  <c r="AE776" i="1"/>
  <c r="AB776" i="1"/>
  <c r="AC777" i="1" s="1"/>
  <c r="T776" i="1"/>
  <c r="S776" i="1"/>
  <c r="R776" i="1"/>
  <c r="AG776" i="1" s="1"/>
  <c r="AH776" i="1" s="1"/>
  <c r="L776" i="1"/>
  <c r="H776" i="1"/>
  <c r="G776" i="1"/>
  <c r="F776" i="1"/>
  <c r="I776" i="1" s="1"/>
  <c r="AW775" i="1"/>
  <c r="AV775" i="1"/>
  <c r="AX775" i="1" s="1"/>
  <c r="AN775" i="1"/>
  <c r="BB775" i="1" s="1"/>
  <c r="AM775" i="1"/>
  <c r="AG775" i="1"/>
  <c r="AH775" i="1" s="1"/>
  <c r="AF775" i="1"/>
  <c r="AE775" i="1"/>
  <c r="AB775" i="1"/>
  <c r="T775" i="1"/>
  <c r="R775" i="1"/>
  <c r="S775" i="1" s="1"/>
  <c r="I775" i="1"/>
  <c r="H775" i="1"/>
  <c r="L775" i="1" s="1"/>
  <c r="G775" i="1"/>
  <c r="F775" i="1"/>
  <c r="AW774" i="1"/>
  <c r="AV774" i="1"/>
  <c r="AX774" i="1" s="1"/>
  <c r="AN774" i="1"/>
  <c r="BB774" i="1" s="1"/>
  <c r="AM774" i="1"/>
  <c r="AH774" i="1"/>
  <c r="AG774" i="1"/>
  <c r="AF774" i="1"/>
  <c r="AE774" i="1"/>
  <c r="AB774" i="1"/>
  <c r="AC775" i="1" s="1"/>
  <c r="T774" i="1"/>
  <c r="R774" i="1"/>
  <c r="S774" i="1" s="1"/>
  <c r="I774" i="1"/>
  <c r="H774" i="1"/>
  <c r="L774" i="1" s="1"/>
  <c r="G774" i="1"/>
  <c r="F774" i="1"/>
  <c r="BB773" i="1"/>
  <c r="AW773" i="1"/>
  <c r="AV773" i="1"/>
  <c r="AX773" i="1" s="1"/>
  <c r="AN773" i="1"/>
  <c r="AM773" i="1"/>
  <c r="AF773" i="1"/>
  <c r="AE773" i="1"/>
  <c r="AC773" i="1"/>
  <c r="AB773" i="1"/>
  <c r="T773" i="1"/>
  <c r="S773" i="1"/>
  <c r="R773" i="1"/>
  <c r="AG773" i="1" s="1"/>
  <c r="L773" i="1"/>
  <c r="I773" i="1"/>
  <c r="H773" i="1"/>
  <c r="G773" i="1"/>
  <c r="F773" i="1"/>
  <c r="AW772" i="1"/>
  <c r="AV772" i="1"/>
  <c r="AN772" i="1"/>
  <c r="AM772" i="1"/>
  <c r="AF772" i="1"/>
  <c r="AE772" i="1"/>
  <c r="AB772" i="1"/>
  <c r="AC772" i="1" s="1"/>
  <c r="T772" i="1"/>
  <c r="R772" i="1"/>
  <c r="H772" i="1"/>
  <c r="L772" i="1" s="1"/>
  <c r="G772" i="1"/>
  <c r="F772" i="1"/>
  <c r="BB772" i="1" s="1"/>
  <c r="BB771" i="1"/>
  <c r="AX771" i="1"/>
  <c r="AW771" i="1"/>
  <c r="AV771" i="1"/>
  <c r="AN771" i="1"/>
  <c r="AM771" i="1"/>
  <c r="AF771" i="1"/>
  <c r="AE771" i="1"/>
  <c r="AB771" i="1"/>
  <c r="AC771" i="1" s="1"/>
  <c r="T771" i="1"/>
  <c r="R771" i="1"/>
  <c r="L771" i="1"/>
  <c r="H771" i="1"/>
  <c r="G771" i="1"/>
  <c r="F771" i="1"/>
  <c r="I771" i="1" s="1"/>
  <c r="BB770" i="1"/>
  <c r="AX770" i="1"/>
  <c r="AW770" i="1"/>
  <c r="AV770" i="1"/>
  <c r="AN770" i="1"/>
  <c r="AM770" i="1"/>
  <c r="AG770" i="1"/>
  <c r="AH770" i="1" s="1"/>
  <c r="AF770" i="1"/>
  <c r="AE770" i="1"/>
  <c r="AB770" i="1"/>
  <c r="AC770" i="1" s="1"/>
  <c r="T770" i="1"/>
  <c r="R770" i="1"/>
  <c r="S770" i="1" s="1"/>
  <c r="L770" i="1"/>
  <c r="I770" i="1"/>
  <c r="H770" i="1"/>
  <c r="G770" i="1"/>
  <c r="F770" i="1"/>
  <c r="BB769" i="1"/>
  <c r="AX769" i="1"/>
  <c r="AW769" i="1"/>
  <c r="AV769" i="1"/>
  <c r="AN769" i="1"/>
  <c r="AM769" i="1"/>
  <c r="AG769" i="1"/>
  <c r="AH769" i="1" s="1"/>
  <c r="AF769" i="1"/>
  <c r="AE769" i="1"/>
  <c r="AC769" i="1"/>
  <c r="AB769" i="1"/>
  <c r="T769" i="1"/>
  <c r="R769" i="1"/>
  <c r="S769" i="1" s="1"/>
  <c r="H769" i="1"/>
  <c r="G769" i="1"/>
  <c r="F769" i="1"/>
  <c r="I769" i="1" s="1"/>
  <c r="AX768" i="1"/>
  <c r="AW768" i="1"/>
  <c r="AV768" i="1"/>
  <c r="AN768" i="1"/>
  <c r="AM768" i="1"/>
  <c r="AG768" i="1"/>
  <c r="AF768" i="1"/>
  <c r="AE768" i="1"/>
  <c r="AC768" i="1"/>
  <c r="AB768" i="1"/>
  <c r="T768" i="1"/>
  <c r="R768" i="1"/>
  <c r="H768" i="1"/>
  <c r="L768" i="1" s="1"/>
  <c r="G768" i="1"/>
  <c r="F768" i="1"/>
  <c r="BB767" i="1"/>
  <c r="AX767" i="1"/>
  <c r="AW767" i="1"/>
  <c r="AV767" i="1"/>
  <c r="AN767" i="1"/>
  <c r="AM767" i="1"/>
  <c r="AF767" i="1"/>
  <c r="AE767" i="1"/>
  <c r="AB767" i="1"/>
  <c r="T767" i="1"/>
  <c r="R767" i="1"/>
  <c r="I767" i="1"/>
  <c r="F767" i="1"/>
  <c r="AW766" i="1"/>
  <c r="AV766" i="1"/>
  <c r="AN766" i="1"/>
  <c r="AM766" i="1"/>
  <c r="AF766" i="1"/>
  <c r="AE766" i="1"/>
  <c r="AB766" i="1"/>
  <c r="T766" i="1"/>
  <c r="S766" i="1"/>
  <c r="R766" i="1"/>
  <c r="AG766" i="1" s="1"/>
  <c r="H766" i="1"/>
  <c r="L766" i="1" s="1"/>
  <c r="G766" i="1"/>
  <c r="F766" i="1"/>
  <c r="I766" i="1" s="1"/>
  <c r="AW765" i="1"/>
  <c r="AV765" i="1"/>
  <c r="AX766" i="1" s="1"/>
  <c r="AN765" i="1"/>
  <c r="AM765" i="1"/>
  <c r="AF765" i="1"/>
  <c r="AE765" i="1"/>
  <c r="AB765" i="1"/>
  <c r="AC765" i="1" s="1"/>
  <c r="T765" i="1"/>
  <c r="R765" i="1"/>
  <c r="L765" i="1"/>
  <c r="H765" i="1"/>
  <c r="G765" i="1"/>
  <c r="F765" i="1"/>
  <c r="AW764" i="1"/>
  <c r="AV764" i="1"/>
  <c r="AN764" i="1"/>
  <c r="AM764" i="1"/>
  <c r="AF764" i="1"/>
  <c r="AE764" i="1"/>
  <c r="AB764" i="1"/>
  <c r="AC764" i="1" s="1"/>
  <c r="T764" i="1"/>
  <c r="R764" i="1"/>
  <c r="I764" i="1"/>
  <c r="H764" i="1"/>
  <c r="L764" i="1" s="1"/>
  <c r="G764" i="1"/>
  <c r="F764" i="1"/>
  <c r="BB764" i="1" s="1"/>
  <c r="BB763" i="1"/>
  <c r="AX763" i="1"/>
  <c r="AW763" i="1"/>
  <c r="AV763" i="1"/>
  <c r="AN763" i="1"/>
  <c r="AM763" i="1"/>
  <c r="AO764" i="1" s="1"/>
  <c r="AF763" i="1"/>
  <c r="AE763" i="1"/>
  <c r="AB763" i="1"/>
  <c r="AC763" i="1" s="1"/>
  <c r="T763" i="1"/>
  <c r="S763" i="1"/>
  <c r="R763" i="1"/>
  <c r="L763" i="1"/>
  <c r="H763" i="1"/>
  <c r="G763" i="1"/>
  <c r="F763" i="1"/>
  <c r="I763" i="1" s="1"/>
  <c r="AX762" i="1"/>
  <c r="AW762" i="1"/>
  <c r="AV762" i="1"/>
  <c r="AN762" i="1"/>
  <c r="BB762" i="1" s="1"/>
  <c r="AM762" i="1"/>
  <c r="AF762" i="1"/>
  <c r="AE762" i="1"/>
  <c r="AB762" i="1"/>
  <c r="T762" i="1"/>
  <c r="R762" i="1"/>
  <c r="AG762" i="1" s="1"/>
  <c r="I762" i="1"/>
  <c r="H762" i="1"/>
  <c r="L762" i="1" s="1"/>
  <c r="G762" i="1"/>
  <c r="F762" i="1"/>
  <c r="AW761" i="1"/>
  <c r="AV761" i="1"/>
  <c r="AX761" i="1" s="1"/>
  <c r="AN761" i="1"/>
  <c r="BB761" i="1" s="1"/>
  <c r="AM761" i="1"/>
  <c r="AF761" i="1"/>
  <c r="AE761" i="1"/>
  <c r="AB761" i="1"/>
  <c r="T761" i="1"/>
  <c r="R761" i="1"/>
  <c r="H761" i="1"/>
  <c r="G761" i="1"/>
  <c r="F761" i="1"/>
  <c r="I761" i="1" s="1"/>
  <c r="AW760" i="1"/>
  <c r="AV760" i="1"/>
  <c r="AX760" i="1" s="1"/>
  <c r="AO760" i="1"/>
  <c r="AN760" i="1"/>
  <c r="AM760" i="1"/>
  <c r="AF760" i="1"/>
  <c r="AE760" i="1"/>
  <c r="AB760" i="1"/>
  <c r="AC760" i="1" s="1"/>
  <c r="T760" i="1"/>
  <c r="R760" i="1"/>
  <c r="H760" i="1"/>
  <c r="L760" i="1" s="1"/>
  <c r="G760" i="1"/>
  <c r="F760" i="1"/>
  <c r="I760" i="1" s="1"/>
  <c r="BB759" i="1"/>
  <c r="AX759" i="1"/>
  <c r="AW759" i="1"/>
  <c r="AV759" i="1"/>
  <c r="AN759" i="1"/>
  <c r="AM759" i="1"/>
  <c r="AF759" i="1"/>
  <c r="AE759" i="1"/>
  <c r="AB759" i="1"/>
  <c r="T759" i="1"/>
  <c r="R759" i="1"/>
  <c r="L759" i="1"/>
  <c r="H759" i="1"/>
  <c r="G759" i="1"/>
  <c r="F759" i="1"/>
  <c r="I759" i="1" s="1"/>
  <c r="AX758" i="1"/>
  <c r="AW758" i="1"/>
  <c r="AV758" i="1"/>
  <c r="AN758" i="1"/>
  <c r="BB758" i="1" s="1"/>
  <c r="AM758" i="1"/>
  <c r="AF758" i="1"/>
  <c r="AE758" i="1"/>
  <c r="AB758" i="1"/>
  <c r="AC758" i="1" s="1"/>
  <c r="T758" i="1"/>
  <c r="S758" i="1"/>
  <c r="R758" i="1"/>
  <c r="L758" i="1"/>
  <c r="I758" i="1"/>
  <c r="H758" i="1"/>
  <c r="G758" i="1"/>
  <c r="F758" i="1"/>
  <c r="AW757" i="1"/>
  <c r="AV757" i="1"/>
  <c r="AX757" i="1" s="1"/>
  <c r="AN757" i="1"/>
  <c r="BB757" i="1" s="1"/>
  <c r="AM757" i="1"/>
  <c r="AF757" i="1"/>
  <c r="AE757" i="1"/>
  <c r="AB757" i="1"/>
  <c r="T757" i="1"/>
  <c r="R757" i="1"/>
  <c r="L757" i="1"/>
  <c r="I757" i="1"/>
  <c r="H757" i="1"/>
  <c r="G757" i="1"/>
  <c r="F757" i="1"/>
  <c r="AW756" i="1"/>
  <c r="AV756" i="1"/>
  <c r="AX756" i="1" s="1"/>
  <c r="AN756" i="1"/>
  <c r="BB756" i="1" s="1"/>
  <c r="AM756" i="1"/>
  <c r="AF756" i="1"/>
  <c r="AE756" i="1"/>
  <c r="AB756" i="1"/>
  <c r="AC756" i="1" s="1"/>
  <c r="T756" i="1"/>
  <c r="R756" i="1"/>
  <c r="L756" i="1"/>
  <c r="I756" i="1"/>
  <c r="H756" i="1"/>
  <c r="G756" i="1"/>
  <c r="F756" i="1"/>
  <c r="AW755" i="1"/>
  <c r="AV755" i="1"/>
  <c r="AN755" i="1"/>
  <c r="AM755" i="1"/>
  <c r="AF755" i="1"/>
  <c r="AE755" i="1"/>
  <c r="AB755" i="1"/>
  <c r="T755" i="1"/>
  <c r="R755" i="1"/>
  <c r="I755" i="1"/>
  <c r="H755" i="1"/>
  <c r="L755" i="1" s="1"/>
  <c r="G755" i="1"/>
  <c r="F755" i="1"/>
  <c r="BB755" i="1" s="1"/>
  <c r="AX754" i="1"/>
  <c r="AW754" i="1"/>
  <c r="AV754" i="1"/>
  <c r="AX755" i="1" s="1"/>
  <c r="AN754" i="1"/>
  <c r="AM754" i="1"/>
  <c r="AF754" i="1"/>
  <c r="AE754" i="1"/>
  <c r="AB754" i="1"/>
  <c r="AC754" i="1" s="1"/>
  <c r="T754" i="1"/>
  <c r="R754" i="1"/>
  <c r="L754" i="1"/>
  <c r="I754" i="1"/>
  <c r="H754" i="1"/>
  <c r="G754" i="1"/>
  <c r="F754" i="1"/>
  <c r="BB754" i="1" s="1"/>
  <c r="AX753" i="1"/>
  <c r="AW753" i="1"/>
  <c r="AV753" i="1"/>
  <c r="AN753" i="1"/>
  <c r="AM753" i="1"/>
  <c r="AF753" i="1"/>
  <c r="AE753" i="1"/>
  <c r="AB753" i="1"/>
  <c r="AC753" i="1" s="1"/>
  <c r="T753" i="1"/>
  <c r="R753" i="1"/>
  <c r="H753" i="1"/>
  <c r="L753" i="1" s="1"/>
  <c r="G753" i="1"/>
  <c r="F753" i="1"/>
  <c r="BB752" i="1"/>
  <c r="AX752" i="1"/>
  <c r="AW752" i="1"/>
  <c r="AV752" i="1"/>
  <c r="AO752" i="1"/>
  <c r="AN752" i="1"/>
  <c r="AM752" i="1"/>
  <c r="AO753" i="1" s="1"/>
  <c r="AF752" i="1"/>
  <c r="AE752" i="1"/>
  <c r="AB752" i="1"/>
  <c r="AC752" i="1" s="1"/>
  <c r="T752" i="1"/>
  <c r="S752" i="1"/>
  <c r="R752" i="1"/>
  <c r="H752" i="1"/>
  <c r="G752" i="1"/>
  <c r="L752" i="1" s="1"/>
  <c r="F752" i="1"/>
  <c r="I752" i="1" s="1"/>
  <c r="AW751" i="1"/>
  <c r="AV751" i="1"/>
  <c r="AX751" i="1" s="1"/>
  <c r="AO751" i="1"/>
  <c r="AN751" i="1"/>
  <c r="BB751" i="1" s="1"/>
  <c r="AM751" i="1"/>
  <c r="AF751" i="1"/>
  <c r="AE751" i="1"/>
  <c r="AB751" i="1"/>
  <c r="T751" i="1"/>
  <c r="R751" i="1"/>
  <c r="AG751" i="1" s="1"/>
  <c r="I751" i="1"/>
  <c r="H751" i="1"/>
  <c r="L751" i="1" s="1"/>
  <c r="G751" i="1"/>
  <c r="F751" i="1"/>
  <c r="AW750" i="1"/>
  <c r="AV750" i="1"/>
  <c r="AN750" i="1"/>
  <c r="BB750" i="1" s="1"/>
  <c r="AM750" i="1"/>
  <c r="AF750" i="1"/>
  <c r="AE750" i="1"/>
  <c r="AB750" i="1"/>
  <c r="T750" i="1"/>
  <c r="R750" i="1"/>
  <c r="H750" i="1"/>
  <c r="L750" i="1" s="1"/>
  <c r="G750" i="1"/>
  <c r="F750" i="1"/>
  <c r="I750" i="1" s="1"/>
  <c r="AW749" i="1"/>
  <c r="AV749" i="1"/>
  <c r="AX749" i="1" s="1"/>
  <c r="AN749" i="1"/>
  <c r="AM749" i="1"/>
  <c r="AF749" i="1"/>
  <c r="AE749" i="1"/>
  <c r="AB749" i="1"/>
  <c r="AC749" i="1" s="1"/>
  <c r="T749" i="1"/>
  <c r="R749" i="1"/>
  <c r="H749" i="1"/>
  <c r="L749" i="1" s="1"/>
  <c r="G749" i="1"/>
  <c r="F749" i="1"/>
  <c r="I749" i="1" s="1"/>
  <c r="AX748" i="1"/>
  <c r="AW748" i="1"/>
  <c r="AV748" i="1"/>
  <c r="AN748" i="1"/>
  <c r="BB748" i="1" s="1"/>
  <c r="AM748" i="1"/>
  <c r="AO749" i="1" s="1"/>
  <c r="AF748" i="1"/>
  <c r="AE748" i="1"/>
  <c r="AB748" i="1"/>
  <c r="T748" i="1"/>
  <c r="R748" i="1"/>
  <c r="L748" i="1"/>
  <c r="H748" i="1"/>
  <c r="G748" i="1"/>
  <c r="F748" i="1"/>
  <c r="I748" i="1" s="1"/>
  <c r="AX747" i="1"/>
  <c r="AW747" i="1"/>
  <c r="AV747" i="1"/>
  <c r="AN747" i="1"/>
  <c r="BB747" i="1" s="1"/>
  <c r="AM747" i="1"/>
  <c r="AF747" i="1"/>
  <c r="AE747" i="1"/>
  <c r="AB747" i="1"/>
  <c r="AC747" i="1" s="1"/>
  <c r="T747" i="1"/>
  <c r="R747" i="1"/>
  <c r="AG747" i="1" s="1"/>
  <c r="L747" i="1"/>
  <c r="I747" i="1"/>
  <c r="H747" i="1"/>
  <c r="G747" i="1"/>
  <c r="F747" i="1"/>
  <c r="AW746" i="1"/>
  <c r="AV746" i="1"/>
  <c r="AX746" i="1" s="1"/>
  <c r="AN746" i="1"/>
  <c r="BB746" i="1" s="1"/>
  <c r="AM746" i="1"/>
  <c r="AF746" i="1"/>
  <c r="AE746" i="1"/>
  <c r="AB746" i="1"/>
  <c r="AC746" i="1" s="1"/>
  <c r="T746" i="1"/>
  <c r="R746" i="1"/>
  <c r="L746" i="1"/>
  <c r="I746" i="1"/>
  <c r="H746" i="1"/>
  <c r="G746" i="1"/>
  <c r="F746" i="1"/>
  <c r="AW745" i="1"/>
  <c r="AV745" i="1"/>
  <c r="AX745" i="1" s="1"/>
  <c r="AN745" i="1"/>
  <c r="AM745" i="1"/>
  <c r="AF745" i="1"/>
  <c r="AE745" i="1"/>
  <c r="AB745" i="1"/>
  <c r="AC745" i="1" s="1"/>
  <c r="T745" i="1"/>
  <c r="R745" i="1"/>
  <c r="H745" i="1"/>
  <c r="L745" i="1" s="1"/>
  <c r="G745" i="1"/>
  <c r="F745" i="1"/>
  <c r="I745" i="1" s="1"/>
  <c r="AW744" i="1"/>
  <c r="AV744" i="1"/>
  <c r="AN744" i="1"/>
  <c r="AM744" i="1"/>
  <c r="AF744" i="1"/>
  <c r="AE744" i="1"/>
  <c r="AB744" i="1"/>
  <c r="T744" i="1"/>
  <c r="S744" i="1"/>
  <c r="R744" i="1"/>
  <c r="AG744" i="1" s="1"/>
  <c r="H744" i="1"/>
  <c r="G744" i="1"/>
  <c r="F744" i="1"/>
  <c r="AW743" i="1"/>
  <c r="AV743" i="1"/>
  <c r="AX744" i="1" s="1"/>
  <c r="AN743" i="1"/>
  <c r="AM743" i="1"/>
  <c r="AF743" i="1"/>
  <c r="AE743" i="1"/>
  <c r="AB743" i="1"/>
  <c r="T743" i="1"/>
  <c r="R743" i="1"/>
  <c r="L743" i="1"/>
  <c r="H743" i="1"/>
  <c r="G743" i="1"/>
  <c r="F743" i="1"/>
  <c r="AW742" i="1"/>
  <c r="AV742" i="1"/>
  <c r="AN742" i="1"/>
  <c r="AM742" i="1"/>
  <c r="AF742" i="1"/>
  <c r="AE742" i="1"/>
  <c r="AB742" i="1"/>
  <c r="AC742" i="1" s="1"/>
  <c r="T742" i="1"/>
  <c r="R742" i="1"/>
  <c r="I742" i="1"/>
  <c r="H742" i="1"/>
  <c r="L742" i="1" s="1"/>
  <c r="G742" i="1"/>
  <c r="F742" i="1"/>
  <c r="BB742" i="1" s="1"/>
  <c r="AW741" i="1"/>
  <c r="AV741" i="1"/>
  <c r="AO741" i="1"/>
  <c r="AN741" i="1"/>
  <c r="AM741" i="1"/>
  <c r="AO742" i="1" s="1"/>
  <c r="AF741" i="1"/>
  <c r="AE741" i="1"/>
  <c r="AB741" i="1"/>
  <c r="AC741" i="1" s="1"/>
  <c r="T741" i="1"/>
  <c r="R741" i="1"/>
  <c r="L741" i="1"/>
  <c r="H741" i="1"/>
  <c r="G741" i="1"/>
  <c r="F741" i="1"/>
  <c r="BB740" i="1"/>
  <c r="AW740" i="1"/>
  <c r="AV740" i="1"/>
  <c r="AX740" i="1" s="1"/>
  <c r="AN740" i="1"/>
  <c r="AM740" i="1"/>
  <c r="AO740" i="1" s="1"/>
  <c r="AF740" i="1"/>
  <c r="AE740" i="1"/>
  <c r="AB740" i="1"/>
  <c r="T740" i="1"/>
  <c r="R740" i="1"/>
  <c r="AG740" i="1" s="1"/>
  <c r="L740" i="1"/>
  <c r="I740" i="1"/>
  <c r="H740" i="1"/>
  <c r="G740" i="1"/>
  <c r="F740" i="1"/>
  <c r="AX739" i="1"/>
  <c r="AW739" i="1"/>
  <c r="AV739" i="1"/>
  <c r="AN739" i="1"/>
  <c r="AM739" i="1"/>
  <c r="AF739" i="1"/>
  <c r="AE739" i="1"/>
  <c r="AB739" i="1"/>
  <c r="T739" i="1"/>
  <c r="R739" i="1"/>
  <c r="H739" i="1"/>
  <c r="G739" i="1"/>
  <c r="F739" i="1"/>
  <c r="AW738" i="1"/>
  <c r="AV738" i="1"/>
  <c r="AX738" i="1" s="1"/>
  <c r="AN738" i="1"/>
  <c r="BB738" i="1" s="1"/>
  <c r="AM738" i="1"/>
  <c r="AF738" i="1"/>
  <c r="AE738" i="1"/>
  <c r="AB738" i="1"/>
  <c r="T738" i="1"/>
  <c r="R738" i="1"/>
  <c r="H738" i="1"/>
  <c r="L738" i="1" s="1"/>
  <c r="G738" i="1"/>
  <c r="F738" i="1"/>
  <c r="I738" i="1" s="1"/>
  <c r="AX737" i="1"/>
  <c r="AW737" i="1"/>
  <c r="AV737" i="1"/>
  <c r="AO737" i="1"/>
  <c r="AN737" i="1"/>
  <c r="BB737" i="1" s="1"/>
  <c r="AM737" i="1"/>
  <c r="AF737" i="1"/>
  <c r="AE737" i="1"/>
  <c r="AB737" i="1"/>
  <c r="AC737" i="1" s="1"/>
  <c r="T737" i="1"/>
  <c r="R737" i="1"/>
  <c r="L737" i="1"/>
  <c r="H737" i="1"/>
  <c r="G737" i="1"/>
  <c r="F737" i="1"/>
  <c r="I737" i="1" s="1"/>
  <c r="AW736" i="1"/>
  <c r="AV736" i="1"/>
  <c r="AN736" i="1"/>
  <c r="BB736" i="1" s="1"/>
  <c r="AM736" i="1"/>
  <c r="AF736" i="1"/>
  <c r="AE736" i="1"/>
  <c r="AB736" i="1"/>
  <c r="T736" i="1"/>
  <c r="S736" i="1"/>
  <c r="R736" i="1"/>
  <c r="L736" i="1"/>
  <c r="I736" i="1"/>
  <c r="H736" i="1"/>
  <c r="G736" i="1"/>
  <c r="F736" i="1"/>
  <c r="AW735" i="1"/>
  <c r="AV735" i="1"/>
  <c r="AO735" i="1"/>
  <c r="AN735" i="1"/>
  <c r="BB735" i="1" s="1"/>
  <c r="AM735" i="1"/>
  <c r="AF735" i="1"/>
  <c r="AE735" i="1"/>
  <c r="AB735" i="1"/>
  <c r="T735" i="1"/>
  <c r="S735" i="1"/>
  <c r="R735" i="1"/>
  <c r="I735" i="1"/>
  <c r="H735" i="1"/>
  <c r="L735" i="1" s="1"/>
  <c r="G735" i="1"/>
  <c r="F735" i="1"/>
  <c r="AW734" i="1"/>
  <c r="AV734" i="1"/>
  <c r="AX734" i="1" s="1"/>
  <c r="AN734" i="1"/>
  <c r="BB734" i="1" s="1"/>
  <c r="AM734" i="1"/>
  <c r="AF734" i="1"/>
  <c r="AE734" i="1"/>
  <c r="AB734" i="1"/>
  <c r="AC734" i="1" s="1"/>
  <c r="T734" i="1"/>
  <c r="S734" i="1"/>
  <c r="R734" i="1"/>
  <c r="H734" i="1"/>
  <c r="L734" i="1" s="1"/>
  <c r="G734" i="1"/>
  <c r="F734" i="1"/>
  <c r="I734" i="1" s="1"/>
  <c r="BB733" i="1"/>
  <c r="AW733" i="1"/>
  <c r="AV733" i="1"/>
  <c r="AN733" i="1"/>
  <c r="AM733" i="1"/>
  <c r="AF733" i="1"/>
  <c r="AE733" i="1"/>
  <c r="AB733" i="1"/>
  <c r="T733" i="1"/>
  <c r="R733" i="1"/>
  <c r="I733" i="1"/>
  <c r="H733" i="1"/>
  <c r="L733" i="1" s="1"/>
  <c r="G733" i="1"/>
  <c r="F733" i="1"/>
  <c r="AX732" i="1"/>
  <c r="AW732" i="1"/>
  <c r="AV732" i="1"/>
  <c r="AX733" i="1" s="1"/>
  <c r="AN732" i="1"/>
  <c r="AM732" i="1"/>
  <c r="AG732" i="1"/>
  <c r="AF732" i="1"/>
  <c r="AE732" i="1"/>
  <c r="AB732" i="1"/>
  <c r="T732" i="1"/>
  <c r="R732" i="1"/>
  <c r="L732" i="1"/>
  <c r="H732" i="1"/>
  <c r="G732" i="1"/>
  <c r="F732" i="1"/>
  <c r="BB731" i="1"/>
  <c r="AX731" i="1"/>
  <c r="AW731" i="1"/>
  <c r="AV731" i="1"/>
  <c r="AN731" i="1"/>
  <c r="AM731" i="1"/>
  <c r="AO731" i="1" s="1"/>
  <c r="AF731" i="1"/>
  <c r="AE731" i="1"/>
  <c r="AB731" i="1"/>
  <c r="AC731" i="1" s="1"/>
  <c r="T731" i="1"/>
  <c r="R731" i="1"/>
  <c r="L731" i="1"/>
  <c r="H731" i="1"/>
  <c r="G731" i="1"/>
  <c r="F731" i="1"/>
  <c r="I731" i="1" s="1"/>
  <c r="AW730" i="1"/>
  <c r="AV730" i="1"/>
  <c r="AO730" i="1"/>
  <c r="AN730" i="1"/>
  <c r="AM730" i="1"/>
  <c r="AF730" i="1"/>
  <c r="AE730" i="1"/>
  <c r="AB730" i="1"/>
  <c r="T730" i="1"/>
  <c r="R730" i="1"/>
  <c r="H730" i="1"/>
  <c r="L730" i="1" s="1"/>
  <c r="G730" i="1"/>
  <c r="F730" i="1"/>
  <c r="BB729" i="1"/>
  <c r="AW729" i="1"/>
  <c r="AV729" i="1"/>
  <c r="AO729" i="1"/>
  <c r="AN729" i="1"/>
  <c r="AM729" i="1"/>
  <c r="AF729" i="1"/>
  <c r="AE729" i="1"/>
  <c r="AB729" i="1"/>
  <c r="AC729" i="1" s="1"/>
  <c r="T729" i="1"/>
  <c r="R729" i="1"/>
  <c r="H729" i="1"/>
  <c r="L729" i="1" s="1"/>
  <c r="G729" i="1"/>
  <c r="F729" i="1"/>
  <c r="I729" i="1" s="1"/>
  <c r="AX728" i="1"/>
  <c r="AW728" i="1"/>
  <c r="AV728" i="1"/>
  <c r="AN728" i="1"/>
  <c r="BB728" i="1" s="1"/>
  <c r="AM728" i="1"/>
  <c r="AF728" i="1"/>
  <c r="AE728" i="1"/>
  <c r="AB728" i="1"/>
  <c r="AC728" i="1" s="1"/>
  <c r="T728" i="1"/>
  <c r="S728" i="1"/>
  <c r="R728" i="1"/>
  <c r="H728" i="1"/>
  <c r="G728" i="1"/>
  <c r="F728" i="1"/>
  <c r="I728" i="1" s="1"/>
  <c r="AW727" i="1"/>
  <c r="AV727" i="1"/>
  <c r="AX727" i="1" s="1"/>
  <c r="AN727" i="1"/>
  <c r="AM727" i="1"/>
  <c r="AF727" i="1"/>
  <c r="AE727" i="1"/>
  <c r="AB727" i="1"/>
  <c r="AC727" i="1" s="1"/>
  <c r="T727" i="1"/>
  <c r="R727" i="1"/>
  <c r="AG727" i="1" s="1"/>
  <c r="H727" i="1"/>
  <c r="G727" i="1"/>
  <c r="L727" i="1" s="1"/>
  <c r="F727" i="1"/>
  <c r="I727" i="1" s="1"/>
  <c r="BB726" i="1"/>
  <c r="AX726" i="1"/>
  <c r="AW726" i="1"/>
  <c r="AV726" i="1"/>
  <c r="AN726" i="1"/>
  <c r="AM726" i="1"/>
  <c r="AF726" i="1"/>
  <c r="AE726" i="1"/>
  <c r="AB726" i="1"/>
  <c r="AC726" i="1" s="1"/>
  <c r="T726" i="1"/>
  <c r="R726" i="1"/>
  <c r="L726" i="1"/>
  <c r="H726" i="1"/>
  <c r="G726" i="1"/>
  <c r="F726" i="1"/>
  <c r="I726" i="1" s="1"/>
  <c r="BB725" i="1"/>
  <c r="AW725" i="1"/>
  <c r="AV725" i="1"/>
  <c r="AX725" i="1" s="1"/>
  <c r="AO725" i="1"/>
  <c r="AN725" i="1"/>
  <c r="AM725" i="1"/>
  <c r="AG725" i="1"/>
  <c r="AH725" i="1" s="1"/>
  <c r="AF725" i="1"/>
  <c r="AE725" i="1"/>
  <c r="AB725" i="1"/>
  <c r="AC725" i="1" s="1"/>
  <c r="T725" i="1"/>
  <c r="R725" i="1"/>
  <c r="S725" i="1" s="1"/>
  <c r="L725" i="1"/>
  <c r="I725" i="1"/>
  <c r="H725" i="1"/>
  <c r="G725" i="1"/>
  <c r="F725" i="1"/>
  <c r="AW724" i="1"/>
  <c r="AV724" i="1"/>
  <c r="AX724" i="1" s="1"/>
  <c r="AO724" i="1"/>
  <c r="AN724" i="1"/>
  <c r="BB724" i="1" s="1"/>
  <c r="AM724" i="1"/>
  <c r="AG724" i="1"/>
  <c r="AH724" i="1" s="1"/>
  <c r="AF724" i="1"/>
  <c r="AE724" i="1"/>
  <c r="AB724" i="1"/>
  <c r="T724" i="1"/>
  <c r="R724" i="1"/>
  <c r="S724" i="1" s="1"/>
  <c r="I724" i="1"/>
  <c r="H724" i="1"/>
  <c r="G724" i="1"/>
  <c r="F724" i="1"/>
  <c r="AW723" i="1"/>
  <c r="AV723" i="1"/>
  <c r="AN723" i="1"/>
  <c r="BB723" i="1" s="1"/>
  <c r="AM723" i="1"/>
  <c r="AG723" i="1"/>
  <c r="AF723" i="1"/>
  <c r="AE723" i="1"/>
  <c r="AB723" i="1"/>
  <c r="T723" i="1"/>
  <c r="R723" i="1"/>
  <c r="S723" i="1" s="1"/>
  <c r="H723" i="1"/>
  <c r="L723" i="1" s="1"/>
  <c r="G723" i="1"/>
  <c r="F723" i="1"/>
  <c r="I723" i="1" s="1"/>
  <c r="AW722" i="1"/>
  <c r="AV722" i="1"/>
  <c r="AX722" i="1" s="1"/>
  <c r="AO722" i="1"/>
  <c r="AN722" i="1"/>
  <c r="AM722" i="1"/>
  <c r="AF722" i="1"/>
  <c r="AE722" i="1"/>
  <c r="AB722" i="1"/>
  <c r="T722" i="1"/>
  <c r="R722" i="1"/>
  <c r="S722" i="1" s="1"/>
  <c r="H722" i="1"/>
  <c r="L722" i="1" s="1"/>
  <c r="G722" i="1"/>
  <c r="F722" i="1"/>
  <c r="I722" i="1" s="1"/>
  <c r="AW721" i="1"/>
  <c r="AV721" i="1"/>
  <c r="AX721" i="1" s="1"/>
  <c r="AN721" i="1"/>
  <c r="BB721" i="1" s="1"/>
  <c r="AM721" i="1"/>
  <c r="AG721" i="1"/>
  <c r="AF721" i="1"/>
  <c r="AE721" i="1"/>
  <c r="AB721" i="1"/>
  <c r="AC721" i="1" s="1"/>
  <c r="T721" i="1"/>
  <c r="R721" i="1"/>
  <c r="H721" i="1"/>
  <c r="L721" i="1" s="1"/>
  <c r="G721" i="1"/>
  <c r="F721" i="1"/>
  <c r="I721" i="1" s="1"/>
  <c r="BB720" i="1"/>
  <c r="AW720" i="1"/>
  <c r="AV720" i="1"/>
  <c r="AN720" i="1"/>
  <c r="AM720" i="1"/>
  <c r="AF720" i="1"/>
  <c r="AE720" i="1"/>
  <c r="AB720" i="1"/>
  <c r="AC720" i="1" s="1"/>
  <c r="T720" i="1"/>
  <c r="S720" i="1"/>
  <c r="R720" i="1"/>
  <c r="L720" i="1"/>
  <c r="H720" i="1"/>
  <c r="G720" i="1"/>
  <c r="F720" i="1"/>
  <c r="I720" i="1" s="1"/>
  <c r="AW719" i="1"/>
  <c r="AV719" i="1"/>
  <c r="AX719" i="1" s="1"/>
  <c r="AN719" i="1"/>
  <c r="BB719" i="1" s="1"/>
  <c r="AM719" i="1"/>
  <c r="AG719" i="1"/>
  <c r="AF719" i="1"/>
  <c r="AE719" i="1"/>
  <c r="AB719" i="1"/>
  <c r="AC719" i="1" s="1"/>
  <c r="T719" i="1"/>
  <c r="S719" i="1"/>
  <c r="R719" i="1"/>
  <c r="L719" i="1"/>
  <c r="H719" i="1"/>
  <c r="G719" i="1"/>
  <c r="F719" i="1"/>
  <c r="I719" i="1" s="1"/>
  <c r="AX718" i="1"/>
  <c r="AW718" i="1"/>
  <c r="AV718" i="1"/>
  <c r="AN718" i="1"/>
  <c r="BB718" i="1" s="1"/>
  <c r="AM718" i="1"/>
  <c r="AG718" i="1"/>
  <c r="AF718" i="1"/>
  <c r="AE718" i="1"/>
  <c r="AB718" i="1"/>
  <c r="T718" i="1"/>
  <c r="R718" i="1"/>
  <c r="L718" i="1"/>
  <c r="H718" i="1"/>
  <c r="G718" i="1"/>
  <c r="F718" i="1"/>
  <c r="I718" i="1" s="1"/>
  <c r="AW717" i="1"/>
  <c r="AV717" i="1"/>
  <c r="AX717" i="1" s="1"/>
  <c r="AN717" i="1"/>
  <c r="BB717" i="1" s="1"/>
  <c r="AM717" i="1"/>
  <c r="AF717" i="1"/>
  <c r="AE717" i="1"/>
  <c r="AB717" i="1"/>
  <c r="AC718" i="1" s="1"/>
  <c r="T717" i="1"/>
  <c r="R717" i="1"/>
  <c r="L717" i="1"/>
  <c r="H717" i="1"/>
  <c r="G717" i="1"/>
  <c r="F717" i="1"/>
  <c r="I717" i="1" s="1"/>
  <c r="AW716" i="1"/>
  <c r="AV716" i="1"/>
  <c r="AN716" i="1"/>
  <c r="BB716" i="1" s="1"/>
  <c r="AM716" i="1"/>
  <c r="AG716" i="1"/>
  <c r="AH716" i="1" s="1"/>
  <c r="AF716" i="1"/>
  <c r="AE716" i="1"/>
  <c r="AC716" i="1"/>
  <c r="AB716" i="1"/>
  <c r="T716" i="1"/>
  <c r="R716" i="1"/>
  <c r="S716" i="1" s="1"/>
  <c r="L716" i="1"/>
  <c r="H716" i="1"/>
  <c r="G716" i="1"/>
  <c r="F716" i="1"/>
  <c r="I716" i="1" s="1"/>
  <c r="AW715" i="1"/>
  <c r="AV715" i="1"/>
  <c r="AX715" i="1" s="1"/>
  <c r="AN715" i="1"/>
  <c r="AM715" i="1"/>
  <c r="AF715" i="1"/>
  <c r="AE715" i="1"/>
  <c r="AB715" i="1"/>
  <c r="T715" i="1"/>
  <c r="R715" i="1"/>
  <c r="AG715" i="1" s="1"/>
  <c r="F715" i="1"/>
  <c r="I715" i="1" s="1"/>
  <c r="BB714" i="1"/>
  <c r="AX714" i="1"/>
  <c r="AW714" i="1"/>
  <c r="AV714" i="1"/>
  <c r="AN714" i="1"/>
  <c r="AM714" i="1"/>
  <c r="AG714" i="1"/>
  <c r="AH714" i="1" s="1"/>
  <c r="AF714" i="1"/>
  <c r="AE714" i="1"/>
  <c r="AB714" i="1"/>
  <c r="T714" i="1"/>
  <c r="S714" i="1"/>
  <c r="R714" i="1"/>
  <c r="H714" i="1"/>
  <c r="L714" i="1" s="1"/>
  <c r="G714" i="1"/>
  <c r="F714" i="1"/>
  <c r="I714" i="1" s="1"/>
  <c r="BB713" i="1"/>
  <c r="AX713" i="1"/>
  <c r="AW713" i="1"/>
  <c r="AV713" i="1"/>
  <c r="AN713" i="1"/>
  <c r="AM713" i="1"/>
  <c r="AF713" i="1"/>
  <c r="AE713" i="1"/>
  <c r="AB713" i="1"/>
  <c r="T713" i="1"/>
  <c r="R713" i="1"/>
  <c r="AG713" i="1" s="1"/>
  <c r="L713" i="1"/>
  <c r="I713" i="1"/>
  <c r="H713" i="1"/>
  <c r="G713" i="1"/>
  <c r="F713" i="1"/>
  <c r="AX712" i="1"/>
  <c r="AW712" i="1"/>
  <c r="AV712" i="1"/>
  <c r="AN712" i="1"/>
  <c r="AM712" i="1"/>
  <c r="AF712" i="1"/>
  <c r="AE712" i="1"/>
  <c r="AB712" i="1"/>
  <c r="AC712" i="1" s="1"/>
  <c r="T712" i="1"/>
  <c r="R712" i="1"/>
  <c r="H712" i="1"/>
  <c r="L712" i="1" s="1"/>
  <c r="G712" i="1"/>
  <c r="F712" i="1"/>
  <c r="AX711" i="1"/>
  <c r="AW711" i="1"/>
  <c r="AV711" i="1"/>
  <c r="AN711" i="1"/>
  <c r="AM711" i="1"/>
  <c r="AF711" i="1"/>
  <c r="AE711" i="1"/>
  <c r="AB711" i="1"/>
  <c r="T711" i="1"/>
  <c r="S711" i="1"/>
  <c r="R711" i="1"/>
  <c r="AG711" i="1" s="1"/>
  <c r="H711" i="1"/>
  <c r="L711" i="1" s="1"/>
  <c r="G711" i="1"/>
  <c r="F711" i="1"/>
  <c r="BB711" i="1" s="1"/>
  <c r="AX710" i="1"/>
  <c r="AW710" i="1"/>
  <c r="AV710" i="1"/>
  <c r="AN710" i="1"/>
  <c r="AM710" i="1"/>
  <c r="AF710" i="1"/>
  <c r="AE710" i="1"/>
  <c r="AB710" i="1"/>
  <c r="AC710" i="1" s="1"/>
  <c r="T710" i="1"/>
  <c r="R710" i="1"/>
  <c r="AG710" i="1" s="1"/>
  <c r="H710" i="1"/>
  <c r="L710" i="1" s="1"/>
  <c r="G710" i="1"/>
  <c r="F710" i="1"/>
  <c r="BB710" i="1" s="1"/>
  <c r="BB709" i="1"/>
  <c r="AX709" i="1"/>
  <c r="AW709" i="1"/>
  <c r="AV709" i="1"/>
  <c r="AN709" i="1"/>
  <c r="AM709" i="1"/>
  <c r="AF709" i="1"/>
  <c r="AE709" i="1"/>
  <c r="AB709" i="1"/>
  <c r="AC709" i="1" s="1"/>
  <c r="T709" i="1"/>
  <c r="R709" i="1"/>
  <c r="S710" i="1" s="1"/>
  <c r="L709" i="1"/>
  <c r="I709" i="1"/>
  <c r="H709" i="1"/>
  <c r="G709" i="1"/>
  <c r="F709" i="1"/>
  <c r="AX708" i="1"/>
  <c r="AW708" i="1"/>
  <c r="AV708" i="1"/>
  <c r="AN708" i="1"/>
  <c r="AM708" i="1"/>
  <c r="AG708" i="1"/>
  <c r="AF708" i="1"/>
  <c r="AE708" i="1"/>
  <c r="AB708" i="1"/>
  <c r="T708" i="1"/>
  <c r="S708" i="1"/>
  <c r="R708" i="1"/>
  <c r="H708" i="1"/>
  <c r="L708" i="1" s="1"/>
  <c r="G708" i="1"/>
  <c r="F708" i="1"/>
  <c r="I708" i="1" s="1"/>
  <c r="BB707" i="1"/>
  <c r="AX707" i="1"/>
  <c r="AW707" i="1"/>
  <c r="AV707" i="1"/>
  <c r="AN707" i="1"/>
  <c r="AM707" i="1"/>
  <c r="AF707" i="1"/>
  <c r="AE707" i="1"/>
  <c r="AB707" i="1"/>
  <c r="AC707" i="1" s="1"/>
  <c r="T707" i="1"/>
  <c r="R707" i="1"/>
  <c r="I707" i="1"/>
  <c r="H707" i="1"/>
  <c r="L707" i="1" s="1"/>
  <c r="G707" i="1"/>
  <c r="F707" i="1"/>
  <c r="BB706" i="1"/>
  <c r="AX706" i="1"/>
  <c r="AW706" i="1"/>
  <c r="AV706" i="1"/>
  <c r="AN706" i="1"/>
  <c r="AM706" i="1"/>
  <c r="AG706" i="1"/>
  <c r="AH706" i="1" s="1"/>
  <c r="AF706" i="1"/>
  <c r="AE706" i="1"/>
  <c r="AB706" i="1"/>
  <c r="T706" i="1"/>
  <c r="R706" i="1"/>
  <c r="S706" i="1" s="1"/>
  <c r="L706" i="1"/>
  <c r="H706" i="1"/>
  <c r="G706" i="1"/>
  <c r="F706" i="1"/>
  <c r="I706" i="1" s="1"/>
  <c r="BB705" i="1"/>
  <c r="AX705" i="1"/>
  <c r="AW705" i="1"/>
  <c r="AV705" i="1"/>
  <c r="AN705" i="1"/>
  <c r="AM705" i="1"/>
  <c r="AF705" i="1"/>
  <c r="AE705" i="1"/>
  <c r="AB705" i="1"/>
  <c r="AC705" i="1" s="1"/>
  <c r="T705" i="1"/>
  <c r="S705" i="1"/>
  <c r="R705" i="1"/>
  <c r="AG705" i="1" s="1"/>
  <c r="I705" i="1"/>
  <c r="H705" i="1"/>
  <c r="L705" i="1" s="1"/>
  <c r="G705" i="1"/>
  <c r="F705" i="1"/>
  <c r="AX704" i="1"/>
  <c r="AW704" i="1"/>
  <c r="AV704" i="1"/>
  <c r="AN704" i="1"/>
  <c r="AM704" i="1"/>
  <c r="AF704" i="1"/>
  <c r="AE704" i="1"/>
  <c r="AB704" i="1"/>
  <c r="T704" i="1"/>
  <c r="R704" i="1"/>
  <c r="AG704" i="1" s="1"/>
  <c r="I704" i="1"/>
  <c r="H704" i="1"/>
  <c r="L704" i="1" s="1"/>
  <c r="G704" i="1"/>
  <c r="F704" i="1"/>
  <c r="BB704" i="1" s="1"/>
  <c r="AX703" i="1"/>
  <c r="AW703" i="1"/>
  <c r="AV703" i="1"/>
  <c r="AN703" i="1"/>
  <c r="AM703" i="1"/>
  <c r="AF703" i="1"/>
  <c r="AE703" i="1"/>
  <c r="AB703" i="1"/>
  <c r="AC703" i="1" s="1"/>
  <c r="T703" i="1"/>
  <c r="R703" i="1"/>
  <c r="L703" i="1"/>
  <c r="H703" i="1"/>
  <c r="G703" i="1"/>
  <c r="F703" i="1"/>
  <c r="AX702" i="1"/>
  <c r="AW702" i="1"/>
  <c r="AV702" i="1"/>
  <c r="AN702" i="1"/>
  <c r="AM702" i="1"/>
  <c r="AF702" i="1"/>
  <c r="AE702" i="1"/>
  <c r="AB702" i="1"/>
  <c r="AC702" i="1" s="1"/>
  <c r="T702" i="1"/>
  <c r="R702" i="1"/>
  <c r="L702" i="1"/>
  <c r="H702" i="1"/>
  <c r="G702" i="1"/>
  <c r="F702" i="1"/>
  <c r="BB701" i="1"/>
  <c r="AX701" i="1"/>
  <c r="AW701" i="1"/>
  <c r="AV701" i="1"/>
  <c r="AN701" i="1"/>
  <c r="AM701" i="1"/>
  <c r="AG701" i="1"/>
  <c r="AF701" i="1"/>
  <c r="AE701" i="1"/>
  <c r="AB701" i="1"/>
  <c r="T701" i="1"/>
  <c r="R701" i="1"/>
  <c r="S701" i="1" s="1"/>
  <c r="I701" i="1"/>
  <c r="H701" i="1"/>
  <c r="L701" i="1" s="1"/>
  <c r="G701" i="1"/>
  <c r="F701" i="1"/>
  <c r="AX700" i="1"/>
  <c r="AW700" i="1"/>
  <c r="AV700" i="1"/>
  <c r="AN700" i="1"/>
  <c r="AM700" i="1"/>
  <c r="AF700" i="1"/>
  <c r="AE700" i="1"/>
  <c r="AB700" i="1"/>
  <c r="T700" i="1"/>
  <c r="R700" i="1"/>
  <c r="L700" i="1"/>
  <c r="H700" i="1"/>
  <c r="G700" i="1"/>
  <c r="F700" i="1"/>
  <c r="BB699" i="1"/>
  <c r="AX699" i="1"/>
  <c r="AW699" i="1"/>
  <c r="AV699" i="1"/>
  <c r="AN699" i="1"/>
  <c r="AM699" i="1"/>
  <c r="AG699" i="1"/>
  <c r="AF699" i="1"/>
  <c r="AE699" i="1"/>
  <c r="AB699" i="1"/>
  <c r="T699" i="1"/>
  <c r="R699" i="1"/>
  <c r="S700" i="1" s="1"/>
  <c r="H699" i="1"/>
  <c r="L699" i="1" s="1"/>
  <c r="G699" i="1"/>
  <c r="F699" i="1"/>
  <c r="I699" i="1" s="1"/>
  <c r="BB698" i="1"/>
  <c r="AX698" i="1"/>
  <c r="AW698" i="1"/>
  <c r="AV698" i="1"/>
  <c r="AN698" i="1"/>
  <c r="AM698" i="1"/>
  <c r="AF698" i="1"/>
  <c r="AE698" i="1"/>
  <c r="AB698" i="1"/>
  <c r="AC698" i="1" s="1"/>
  <c r="T698" i="1"/>
  <c r="S698" i="1"/>
  <c r="R698" i="1"/>
  <c r="I698" i="1"/>
  <c r="H698" i="1"/>
  <c r="L698" i="1" s="1"/>
  <c r="G698" i="1"/>
  <c r="F698" i="1"/>
  <c r="AX697" i="1"/>
  <c r="AW697" i="1"/>
  <c r="AV697" i="1"/>
  <c r="AN697" i="1"/>
  <c r="AM697" i="1"/>
  <c r="AF697" i="1"/>
  <c r="AE697" i="1"/>
  <c r="AB697" i="1"/>
  <c r="T697" i="1"/>
  <c r="R697" i="1"/>
  <c r="H697" i="1"/>
  <c r="L697" i="1" s="1"/>
  <c r="G697" i="1"/>
  <c r="F697" i="1"/>
  <c r="BB697" i="1" s="1"/>
  <c r="BB696" i="1"/>
  <c r="AX696" i="1"/>
  <c r="AW696" i="1"/>
  <c r="AV696" i="1"/>
  <c r="AN696" i="1"/>
  <c r="AM696" i="1"/>
  <c r="AF696" i="1"/>
  <c r="AE696" i="1"/>
  <c r="AB696" i="1"/>
  <c r="AC696" i="1" s="1"/>
  <c r="T696" i="1"/>
  <c r="R696" i="1"/>
  <c r="L696" i="1"/>
  <c r="I696" i="1"/>
  <c r="H696" i="1"/>
  <c r="G696" i="1"/>
  <c r="F696" i="1"/>
  <c r="BB695" i="1"/>
  <c r="AX695" i="1"/>
  <c r="AW695" i="1"/>
  <c r="AV695" i="1"/>
  <c r="AN695" i="1"/>
  <c r="AM695" i="1"/>
  <c r="AG695" i="1"/>
  <c r="AH695" i="1" s="1"/>
  <c r="AF695" i="1"/>
  <c r="AE695" i="1"/>
  <c r="AB695" i="1"/>
  <c r="T695" i="1"/>
  <c r="S695" i="1"/>
  <c r="R695" i="1"/>
  <c r="H695" i="1"/>
  <c r="L695" i="1" s="1"/>
  <c r="G695" i="1"/>
  <c r="F695" i="1"/>
  <c r="I695" i="1" s="1"/>
  <c r="BB694" i="1"/>
  <c r="AX694" i="1"/>
  <c r="AW694" i="1"/>
  <c r="AV694" i="1"/>
  <c r="AN694" i="1"/>
  <c r="AM694" i="1"/>
  <c r="AF694" i="1"/>
  <c r="AE694" i="1"/>
  <c r="AB694" i="1"/>
  <c r="AC694" i="1" s="1"/>
  <c r="T694" i="1"/>
  <c r="R694" i="1"/>
  <c r="AG694" i="1" s="1"/>
  <c r="I694" i="1"/>
  <c r="H694" i="1"/>
  <c r="L694" i="1" s="1"/>
  <c r="G694" i="1"/>
  <c r="F694" i="1"/>
  <c r="BB693" i="1"/>
  <c r="AX693" i="1"/>
  <c r="AW693" i="1"/>
  <c r="AV693" i="1"/>
  <c r="AN693" i="1"/>
  <c r="AM693" i="1"/>
  <c r="AF693" i="1"/>
  <c r="AE693" i="1"/>
  <c r="AB693" i="1"/>
  <c r="T693" i="1"/>
  <c r="R693" i="1"/>
  <c r="L693" i="1"/>
  <c r="H693" i="1"/>
  <c r="G693" i="1"/>
  <c r="F693" i="1"/>
  <c r="I693" i="1" s="1"/>
  <c r="BB692" i="1"/>
  <c r="AX692" i="1"/>
  <c r="AW692" i="1"/>
  <c r="AV692" i="1"/>
  <c r="AN692" i="1"/>
  <c r="AM692" i="1"/>
  <c r="AG692" i="1"/>
  <c r="AF692" i="1"/>
  <c r="AE692" i="1"/>
  <c r="AB692" i="1"/>
  <c r="T692" i="1"/>
  <c r="S692" i="1"/>
  <c r="R692" i="1"/>
  <c r="H692" i="1"/>
  <c r="L692" i="1" s="1"/>
  <c r="G692" i="1"/>
  <c r="F692" i="1"/>
  <c r="I692" i="1" s="1"/>
  <c r="BB691" i="1"/>
  <c r="AX691" i="1"/>
  <c r="AW691" i="1"/>
  <c r="AV691" i="1"/>
  <c r="AN691" i="1"/>
  <c r="AM691" i="1"/>
  <c r="AF691" i="1"/>
  <c r="AE691" i="1"/>
  <c r="AB691" i="1"/>
  <c r="T691" i="1"/>
  <c r="R691" i="1"/>
  <c r="L691" i="1"/>
  <c r="I691" i="1"/>
  <c r="H691" i="1"/>
  <c r="G691" i="1"/>
  <c r="F691" i="1"/>
  <c r="AX690" i="1"/>
  <c r="AW690" i="1"/>
  <c r="AV690" i="1"/>
  <c r="AN690" i="1"/>
  <c r="AM690" i="1"/>
  <c r="AF690" i="1"/>
  <c r="AE690" i="1"/>
  <c r="AB690" i="1"/>
  <c r="AC690" i="1" s="1"/>
  <c r="T690" i="1"/>
  <c r="R690" i="1"/>
  <c r="S690" i="1" s="1"/>
  <c r="I690" i="1"/>
  <c r="H690" i="1"/>
  <c r="L690" i="1" s="1"/>
  <c r="G690" i="1"/>
  <c r="F690" i="1"/>
  <c r="BB690" i="1" s="1"/>
  <c r="AX689" i="1"/>
  <c r="AW689" i="1"/>
  <c r="AV689" i="1"/>
  <c r="AN689" i="1"/>
  <c r="AM689" i="1"/>
  <c r="AF689" i="1"/>
  <c r="AE689" i="1"/>
  <c r="AB689" i="1"/>
  <c r="T689" i="1"/>
  <c r="R689" i="1"/>
  <c r="H689" i="1"/>
  <c r="L689" i="1" s="1"/>
  <c r="G689" i="1"/>
  <c r="F689" i="1"/>
  <c r="BB688" i="1"/>
  <c r="AX688" i="1"/>
  <c r="AW688" i="1"/>
  <c r="AV688" i="1"/>
  <c r="AN688" i="1"/>
  <c r="AM688" i="1"/>
  <c r="AF688" i="1"/>
  <c r="AE688" i="1"/>
  <c r="AB688" i="1"/>
  <c r="AC688" i="1" s="1"/>
  <c r="T688" i="1"/>
  <c r="S688" i="1"/>
  <c r="R688" i="1"/>
  <c r="AG688" i="1" s="1"/>
  <c r="H688" i="1"/>
  <c r="L688" i="1" s="1"/>
  <c r="G688" i="1"/>
  <c r="F688" i="1"/>
  <c r="I688" i="1" s="1"/>
  <c r="BB687" i="1"/>
  <c r="AX687" i="1"/>
  <c r="AW687" i="1"/>
  <c r="AV687" i="1"/>
  <c r="AN687" i="1"/>
  <c r="AM687" i="1"/>
  <c r="AF687" i="1"/>
  <c r="AE687" i="1"/>
  <c r="AB687" i="1"/>
  <c r="AC687" i="1" s="1"/>
  <c r="T687" i="1"/>
  <c r="R687" i="1"/>
  <c r="L687" i="1"/>
  <c r="I687" i="1"/>
  <c r="H687" i="1"/>
  <c r="G687" i="1"/>
  <c r="F687" i="1"/>
  <c r="BB686" i="1"/>
  <c r="AX686" i="1"/>
  <c r="AW686" i="1"/>
  <c r="AV686" i="1"/>
  <c r="AN686" i="1"/>
  <c r="AM686" i="1"/>
  <c r="AG686" i="1"/>
  <c r="AF686" i="1"/>
  <c r="AE686" i="1"/>
  <c r="AB686" i="1"/>
  <c r="T686" i="1"/>
  <c r="S686" i="1"/>
  <c r="R686" i="1"/>
  <c r="H686" i="1"/>
  <c r="L686" i="1" s="1"/>
  <c r="G686" i="1"/>
  <c r="F686" i="1"/>
  <c r="I686" i="1" s="1"/>
  <c r="BB685" i="1"/>
  <c r="AX685" i="1"/>
  <c r="AW685" i="1"/>
  <c r="AV685" i="1"/>
  <c r="AN685" i="1"/>
  <c r="AM685" i="1"/>
  <c r="AF685" i="1"/>
  <c r="AE685" i="1"/>
  <c r="AB685" i="1"/>
  <c r="T685" i="1"/>
  <c r="R685" i="1"/>
  <c r="S685" i="1" s="1"/>
  <c r="I685" i="1"/>
  <c r="H685" i="1"/>
  <c r="L685" i="1" s="1"/>
  <c r="G685" i="1"/>
  <c r="F685" i="1"/>
  <c r="BB684" i="1"/>
  <c r="AX684" i="1"/>
  <c r="AW684" i="1"/>
  <c r="AV684" i="1"/>
  <c r="AN684" i="1"/>
  <c r="AM684" i="1"/>
  <c r="AF684" i="1"/>
  <c r="AE684" i="1"/>
  <c r="AB684" i="1"/>
  <c r="AC684" i="1" s="1"/>
  <c r="T684" i="1"/>
  <c r="R684" i="1"/>
  <c r="L684" i="1"/>
  <c r="H684" i="1"/>
  <c r="G684" i="1"/>
  <c r="F684" i="1"/>
  <c r="I684" i="1" s="1"/>
  <c r="BB683" i="1"/>
  <c r="AX683" i="1"/>
  <c r="AW683" i="1"/>
  <c r="AV683" i="1"/>
  <c r="AN683" i="1"/>
  <c r="AM683" i="1"/>
  <c r="AF683" i="1"/>
  <c r="AE683" i="1"/>
  <c r="AB683" i="1"/>
  <c r="AC683" i="1" s="1"/>
  <c r="T683" i="1"/>
  <c r="S683" i="1"/>
  <c r="R683" i="1"/>
  <c r="I683" i="1"/>
  <c r="H683" i="1"/>
  <c r="L683" i="1" s="1"/>
  <c r="G683" i="1"/>
  <c r="F683" i="1"/>
  <c r="AX682" i="1"/>
  <c r="AW682" i="1"/>
  <c r="AV682" i="1"/>
  <c r="AN682" i="1"/>
  <c r="AM682" i="1"/>
  <c r="AG682" i="1"/>
  <c r="AF682" i="1"/>
  <c r="AE682" i="1"/>
  <c r="AB682" i="1"/>
  <c r="T682" i="1"/>
  <c r="S682" i="1"/>
  <c r="R682" i="1"/>
  <c r="I682" i="1"/>
  <c r="H682" i="1"/>
  <c r="L682" i="1" s="1"/>
  <c r="G682" i="1"/>
  <c r="F682" i="1"/>
  <c r="BB682" i="1" s="1"/>
  <c r="AX681" i="1"/>
  <c r="AW681" i="1"/>
  <c r="AV681" i="1"/>
  <c r="AN681" i="1"/>
  <c r="AM681" i="1"/>
  <c r="AF681" i="1"/>
  <c r="AE681" i="1"/>
  <c r="AB681" i="1"/>
  <c r="AC681" i="1" s="1"/>
  <c r="T681" i="1"/>
  <c r="R681" i="1"/>
  <c r="H681" i="1"/>
  <c r="L681" i="1" s="1"/>
  <c r="G681" i="1"/>
  <c r="F681" i="1"/>
  <c r="BB681" i="1" s="1"/>
  <c r="AX680" i="1"/>
  <c r="AW680" i="1"/>
  <c r="AV680" i="1"/>
  <c r="AN680" i="1"/>
  <c r="AM680" i="1"/>
  <c r="AF680" i="1"/>
  <c r="AE680" i="1"/>
  <c r="AB680" i="1"/>
  <c r="AC680" i="1" s="1"/>
  <c r="T680" i="1"/>
  <c r="R680" i="1"/>
  <c r="L680" i="1"/>
  <c r="H680" i="1"/>
  <c r="G680" i="1"/>
  <c r="F680" i="1"/>
  <c r="BB679" i="1"/>
  <c r="AX679" i="1"/>
  <c r="AW679" i="1"/>
  <c r="AV679" i="1"/>
  <c r="AN679" i="1"/>
  <c r="AM679" i="1"/>
  <c r="AG679" i="1"/>
  <c r="AF679" i="1"/>
  <c r="AE679" i="1"/>
  <c r="AB679" i="1"/>
  <c r="T679" i="1"/>
  <c r="R679" i="1"/>
  <c r="S679" i="1" s="1"/>
  <c r="I679" i="1"/>
  <c r="H679" i="1"/>
  <c r="L679" i="1" s="1"/>
  <c r="G679" i="1"/>
  <c r="F679" i="1"/>
  <c r="AX678" i="1"/>
  <c r="AW678" i="1"/>
  <c r="AV678" i="1"/>
  <c r="AN678" i="1"/>
  <c r="AM678" i="1"/>
  <c r="AG678" i="1"/>
  <c r="AH679" i="1" s="1"/>
  <c r="AF678" i="1"/>
  <c r="AE678" i="1"/>
  <c r="AB678" i="1"/>
  <c r="AC678" i="1" s="1"/>
  <c r="T678" i="1"/>
  <c r="R678" i="1"/>
  <c r="L678" i="1"/>
  <c r="H678" i="1"/>
  <c r="G678" i="1"/>
  <c r="F678" i="1"/>
  <c r="BB677" i="1"/>
  <c r="AX677" i="1"/>
  <c r="AW677" i="1"/>
  <c r="AV677" i="1"/>
  <c r="AN677" i="1"/>
  <c r="AM677" i="1"/>
  <c r="AF677" i="1"/>
  <c r="AE677" i="1"/>
  <c r="AB677" i="1"/>
  <c r="AC677" i="1" s="1"/>
  <c r="T677" i="1"/>
  <c r="S677" i="1"/>
  <c r="R677" i="1"/>
  <c r="H677" i="1"/>
  <c r="L677" i="1" s="1"/>
  <c r="G677" i="1"/>
  <c r="F677" i="1"/>
  <c r="I677" i="1" s="1"/>
  <c r="BB676" i="1"/>
  <c r="AX676" i="1"/>
  <c r="AW676" i="1"/>
  <c r="AV676" i="1"/>
  <c r="AN676" i="1"/>
  <c r="AM676" i="1"/>
  <c r="AF676" i="1"/>
  <c r="AE676" i="1"/>
  <c r="AB676" i="1"/>
  <c r="AC676" i="1" s="1"/>
  <c r="T676" i="1"/>
  <c r="S676" i="1"/>
  <c r="R676" i="1"/>
  <c r="AG676" i="1" s="1"/>
  <c r="L676" i="1"/>
  <c r="I676" i="1"/>
  <c r="H676" i="1"/>
  <c r="G676" i="1"/>
  <c r="F676" i="1"/>
  <c r="AX675" i="1"/>
  <c r="AW675" i="1"/>
  <c r="AV675" i="1"/>
  <c r="AN675" i="1"/>
  <c r="AM675" i="1"/>
  <c r="AG675" i="1"/>
  <c r="AF675" i="1"/>
  <c r="AE675" i="1"/>
  <c r="AB675" i="1"/>
  <c r="T675" i="1"/>
  <c r="S675" i="1"/>
  <c r="R675" i="1"/>
  <c r="H675" i="1"/>
  <c r="L675" i="1" s="1"/>
  <c r="G675" i="1"/>
  <c r="F675" i="1"/>
  <c r="BB675" i="1" s="1"/>
  <c r="AX674" i="1"/>
  <c r="AW674" i="1"/>
  <c r="AV674" i="1"/>
  <c r="AN674" i="1"/>
  <c r="AM674" i="1"/>
  <c r="AF674" i="1"/>
  <c r="AE674" i="1"/>
  <c r="AB674" i="1"/>
  <c r="AC674" i="1" s="1"/>
  <c r="T674" i="1"/>
  <c r="R674" i="1"/>
  <c r="L674" i="1"/>
  <c r="H674" i="1"/>
  <c r="G674" i="1"/>
  <c r="F674" i="1"/>
  <c r="BB673" i="1"/>
  <c r="AX673" i="1"/>
  <c r="AW673" i="1"/>
  <c r="AV673" i="1"/>
  <c r="AN673" i="1"/>
  <c r="AM673" i="1"/>
  <c r="AF673" i="1"/>
  <c r="AE673" i="1"/>
  <c r="AB673" i="1"/>
  <c r="T673" i="1"/>
  <c r="R673" i="1"/>
  <c r="H673" i="1"/>
  <c r="L673" i="1" s="1"/>
  <c r="G673" i="1"/>
  <c r="F673" i="1"/>
  <c r="I673" i="1" s="1"/>
  <c r="BB672" i="1"/>
  <c r="AX672" i="1"/>
  <c r="AW672" i="1"/>
  <c r="AV672" i="1"/>
  <c r="AN672" i="1"/>
  <c r="AM672" i="1"/>
  <c r="AF672" i="1"/>
  <c r="AE672" i="1"/>
  <c r="AB672" i="1"/>
  <c r="AC672" i="1" s="1"/>
  <c r="T672" i="1"/>
  <c r="R672" i="1"/>
  <c r="AG672" i="1" s="1"/>
  <c r="I672" i="1"/>
  <c r="H672" i="1"/>
  <c r="L672" i="1" s="1"/>
  <c r="G672" i="1"/>
  <c r="F672" i="1"/>
  <c r="BB671" i="1"/>
  <c r="AX671" i="1"/>
  <c r="AW671" i="1"/>
  <c r="AV671" i="1"/>
  <c r="AN671" i="1"/>
  <c r="AM671" i="1"/>
  <c r="AF671" i="1"/>
  <c r="AE671" i="1"/>
  <c r="AB671" i="1"/>
  <c r="T671" i="1"/>
  <c r="R671" i="1"/>
  <c r="L671" i="1"/>
  <c r="H671" i="1"/>
  <c r="G671" i="1"/>
  <c r="F671" i="1"/>
  <c r="I671" i="1" s="1"/>
  <c r="BB670" i="1"/>
  <c r="AX670" i="1"/>
  <c r="AW670" i="1"/>
  <c r="AV670" i="1"/>
  <c r="AN670" i="1"/>
  <c r="AM670" i="1"/>
  <c r="AF670" i="1"/>
  <c r="AE670" i="1"/>
  <c r="AB670" i="1"/>
  <c r="T670" i="1"/>
  <c r="R670" i="1"/>
  <c r="H670" i="1"/>
  <c r="L670" i="1" s="1"/>
  <c r="G670" i="1"/>
  <c r="F670" i="1"/>
  <c r="I670" i="1" s="1"/>
  <c r="BB669" i="1"/>
  <c r="AX669" i="1"/>
  <c r="AW669" i="1"/>
  <c r="AV669" i="1"/>
  <c r="AN669" i="1"/>
  <c r="AM669" i="1"/>
  <c r="AH669" i="1"/>
  <c r="AG669" i="1"/>
  <c r="AF669" i="1"/>
  <c r="AE669" i="1"/>
  <c r="AB669" i="1"/>
  <c r="AC669" i="1" s="1"/>
  <c r="T669" i="1"/>
  <c r="S669" i="1"/>
  <c r="R669" i="1"/>
  <c r="S670" i="1" s="1"/>
  <c r="L669" i="1"/>
  <c r="I669" i="1"/>
  <c r="H669" i="1"/>
  <c r="G669" i="1"/>
  <c r="F669" i="1"/>
  <c r="AX668" i="1"/>
  <c r="AW668" i="1"/>
  <c r="AV668" i="1"/>
  <c r="AN668" i="1"/>
  <c r="AM668" i="1"/>
  <c r="AF668" i="1"/>
  <c r="AE668" i="1"/>
  <c r="AB668" i="1"/>
  <c r="AC668" i="1" s="1"/>
  <c r="T668" i="1"/>
  <c r="R668" i="1"/>
  <c r="AG668" i="1" s="1"/>
  <c r="AH668" i="1" s="1"/>
  <c r="L668" i="1"/>
  <c r="I668" i="1"/>
  <c r="H668" i="1"/>
  <c r="G668" i="1"/>
  <c r="F668" i="1"/>
  <c r="BB668" i="1" s="1"/>
  <c r="AW667" i="1"/>
  <c r="AV667" i="1"/>
  <c r="AN667" i="1"/>
  <c r="AM667" i="1"/>
  <c r="AF667" i="1"/>
  <c r="AE667" i="1"/>
  <c r="AC667" i="1"/>
  <c r="AB667" i="1"/>
  <c r="T667" i="1"/>
  <c r="R667" i="1"/>
  <c r="AG667" i="1" s="1"/>
  <c r="H667" i="1"/>
  <c r="G667" i="1"/>
  <c r="L667" i="1" s="1"/>
  <c r="F667" i="1"/>
  <c r="AW666" i="1"/>
  <c r="AV666" i="1"/>
  <c r="AX666" i="1" s="1"/>
  <c r="AO666" i="1"/>
  <c r="AN666" i="1"/>
  <c r="AM666" i="1"/>
  <c r="AF666" i="1"/>
  <c r="AE666" i="1"/>
  <c r="AB666" i="1"/>
  <c r="AC666" i="1" s="1"/>
  <c r="T666" i="1"/>
  <c r="R666" i="1"/>
  <c r="L666" i="1"/>
  <c r="H666" i="1"/>
  <c r="G666" i="1"/>
  <c r="F666" i="1"/>
  <c r="I666" i="1" s="1"/>
  <c r="AX665" i="1"/>
  <c r="AW665" i="1"/>
  <c r="AV665" i="1"/>
  <c r="AO665" i="1"/>
  <c r="AN665" i="1"/>
  <c r="AM665" i="1"/>
  <c r="AF665" i="1"/>
  <c r="AE665" i="1"/>
  <c r="AB665" i="1"/>
  <c r="AC665" i="1" s="1"/>
  <c r="T665" i="1"/>
  <c r="R665" i="1"/>
  <c r="AG665" i="1" s="1"/>
  <c r="H665" i="1"/>
  <c r="G665" i="1"/>
  <c r="L665" i="1" s="1"/>
  <c r="F665" i="1"/>
  <c r="I665" i="1" s="1"/>
  <c r="AX664" i="1"/>
  <c r="AW664" i="1"/>
  <c r="AV664" i="1"/>
  <c r="AO664" i="1"/>
  <c r="AN664" i="1"/>
  <c r="BB664" i="1" s="1"/>
  <c r="AM664" i="1"/>
  <c r="AF664" i="1"/>
  <c r="AE664" i="1"/>
  <c r="AB664" i="1"/>
  <c r="AC664" i="1" s="1"/>
  <c r="T664" i="1"/>
  <c r="S664" i="1"/>
  <c r="R664" i="1"/>
  <c r="AG664" i="1" s="1"/>
  <c r="H664" i="1"/>
  <c r="L664" i="1" s="1"/>
  <c r="G664" i="1"/>
  <c r="F664" i="1"/>
  <c r="I664" i="1" s="1"/>
  <c r="AW663" i="1"/>
  <c r="AV663" i="1"/>
  <c r="AO663" i="1"/>
  <c r="AN663" i="1"/>
  <c r="AM663" i="1"/>
  <c r="AF663" i="1"/>
  <c r="AE663" i="1"/>
  <c r="AB663" i="1"/>
  <c r="T663" i="1"/>
  <c r="R663" i="1"/>
  <c r="AG663" i="1" s="1"/>
  <c r="F663" i="1"/>
  <c r="I663" i="1" s="1"/>
  <c r="BB662" i="1"/>
  <c r="AW662" i="1"/>
  <c r="AV662" i="1"/>
  <c r="AN662" i="1"/>
  <c r="AM662" i="1"/>
  <c r="AF662" i="1"/>
  <c r="AE662" i="1"/>
  <c r="AC662" i="1"/>
  <c r="AB662" i="1"/>
  <c r="AG662" i="1" s="1"/>
  <c r="T662" i="1"/>
  <c r="R662" i="1"/>
  <c r="S662" i="1" s="1"/>
  <c r="H662" i="1"/>
  <c r="G662" i="1"/>
  <c r="F662" i="1"/>
  <c r="I662" i="1" s="1"/>
  <c r="AW661" i="1"/>
  <c r="AV661" i="1"/>
  <c r="AX661" i="1" s="1"/>
  <c r="AN661" i="1"/>
  <c r="AM661" i="1"/>
  <c r="AF661" i="1"/>
  <c r="AE661" i="1"/>
  <c r="AC661" i="1"/>
  <c r="AB661" i="1"/>
  <c r="AG661" i="1" s="1"/>
  <c r="T661" i="1"/>
  <c r="R661" i="1"/>
  <c r="S661" i="1" s="1"/>
  <c r="H661" i="1"/>
  <c r="L661" i="1" s="1"/>
  <c r="G661" i="1"/>
  <c r="F661" i="1"/>
  <c r="I661" i="1" s="1"/>
  <c r="BB660" i="1"/>
  <c r="AW660" i="1"/>
  <c r="AV660" i="1"/>
  <c r="AX660" i="1" s="1"/>
  <c r="AN660" i="1"/>
  <c r="AM660" i="1"/>
  <c r="AH660" i="1"/>
  <c r="AG660" i="1"/>
  <c r="AF660" i="1"/>
  <c r="AE660" i="1"/>
  <c r="AC660" i="1"/>
  <c r="AB660" i="1"/>
  <c r="T660" i="1"/>
  <c r="R660" i="1"/>
  <c r="S660" i="1" s="1"/>
  <c r="H660" i="1"/>
  <c r="L660" i="1" s="1"/>
  <c r="G660" i="1"/>
  <c r="F660" i="1"/>
  <c r="I660" i="1" s="1"/>
  <c r="BB659" i="1"/>
  <c r="AW659" i="1"/>
  <c r="AV659" i="1"/>
  <c r="AX659" i="1" s="1"/>
  <c r="AN659" i="1"/>
  <c r="AM659" i="1"/>
  <c r="AF659" i="1"/>
  <c r="AE659" i="1"/>
  <c r="AB659" i="1"/>
  <c r="AG659" i="1" s="1"/>
  <c r="AH659" i="1" s="1"/>
  <c r="T659" i="1"/>
  <c r="R659" i="1"/>
  <c r="S659" i="1" s="1"/>
  <c r="H659" i="1"/>
  <c r="L659" i="1" s="1"/>
  <c r="G659" i="1"/>
  <c r="F659" i="1"/>
  <c r="I659" i="1" s="1"/>
  <c r="AW658" i="1"/>
  <c r="AV658" i="1"/>
  <c r="AX658" i="1" s="1"/>
  <c r="AN658" i="1"/>
  <c r="AM658" i="1"/>
  <c r="AF658" i="1"/>
  <c r="AE658" i="1"/>
  <c r="AC658" i="1"/>
  <c r="AB658" i="1"/>
  <c r="AG658" i="1" s="1"/>
  <c r="T658" i="1"/>
  <c r="R658" i="1"/>
  <c r="S658" i="1" s="1"/>
  <c r="H658" i="1"/>
  <c r="L658" i="1" s="1"/>
  <c r="G658" i="1"/>
  <c r="F658" i="1"/>
  <c r="AW657" i="1"/>
  <c r="AV657" i="1"/>
  <c r="AN657" i="1"/>
  <c r="AM657" i="1"/>
  <c r="AF657" i="1"/>
  <c r="AE657" i="1"/>
  <c r="AC657" i="1"/>
  <c r="AB657" i="1"/>
  <c r="AG657" i="1" s="1"/>
  <c r="T657" i="1"/>
  <c r="R657" i="1"/>
  <c r="S657" i="1" s="1"/>
  <c r="H657" i="1"/>
  <c r="L657" i="1" s="1"/>
  <c r="G657" i="1"/>
  <c r="F657" i="1"/>
  <c r="BB656" i="1"/>
  <c r="AW656" i="1"/>
  <c r="AV656" i="1"/>
  <c r="AO656" i="1"/>
  <c r="AN656" i="1"/>
  <c r="AM656" i="1"/>
  <c r="AF656" i="1"/>
  <c r="AE656" i="1"/>
  <c r="AC656" i="1"/>
  <c r="AB656" i="1"/>
  <c r="AG656" i="1" s="1"/>
  <c r="AH656" i="1" s="1"/>
  <c r="T656" i="1"/>
  <c r="R656" i="1"/>
  <c r="S656" i="1" s="1"/>
  <c r="H656" i="1"/>
  <c r="L656" i="1" s="1"/>
  <c r="G656" i="1"/>
  <c r="F656" i="1"/>
  <c r="I656" i="1" s="1"/>
  <c r="BB655" i="1"/>
  <c r="AW655" i="1"/>
  <c r="AV655" i="1"/>
  <c r="AX655" i="1" s="1"/>
  <c r="AN655" i="1"/>
  <c r="AM655" i="1"/>
  <c r="AG655" i="1"/>
  <c r="AF655" i="1"/>
  <c r="AE655" i="1"/>
  <c r="AB655" i="1"/>
  <c r="T655" i="1"/>
  <c r="R655" i="1"/>
  <c r="S655" i="1" s="1"/>
  <c r="H655" i="1"/>
  <c r="L655" i="1" s="1"/>
  <c r="G655" i="1"/>
  <c r="F655" i="1"/>
  <c r="I655" i="1" s="1"/>
  <c r="BB654" i="1"/>
  <c r="AW654" i="1"/>
  <c r="AV654" i="1"/>
  <c r="AX654" i="1" s="1"/>
  <c r="AN654" i="1"/>
  <c r="AM654" i="1"/>
  <c r="AG654" i="1"/>
  <c r="AH655" i="1" s="1"/>
  <c r="AF654" i="1"/>
  <c r="AE654" i="1"/>
  <c r="AB654" i="1"/>
  <c r="AC655" i="1" s="1"/>
  <c r="T654" i="1"/>
  <c r="R654" i="1"/>
  <c r="S654" i="1" s="1"/>
  <c r="H654" i="1"/>
  <c r="L654" i="1" s="1"/>
  <c r="G654" i="1"/>
  <c r="F654" i="1"/>
  <c r="I654" i="1" s="1"/>
  <c r="AW653" i="1"/>
  <c r="AV653" i="1"/>
  <c r="AX653" i="1" s="1"/>
  <c r="AO653" i="1"/>
  <c r="AN653" i="1"/>
  <c r="AM653" i="1"/>
  <c r="AF653" i="1"/>
  <c r="AE653" i="1"/>
  <c r="AB653" i="1"/>
  <c r="T653" i="1"/>
  <c r="R653" i="1"/>
  <c r="S653" i="1" s="1"/>
  <c r="H653" i="1"/>
  <c r="L653" i="1" s="1"/>
  <c r="G653" i="1"/>
  <c r="F653" i="1"/>
  <c r="AW652" i="1"/>
  <c r="AV652" i="1"/>
  <c r="AO652" i="1"/>
  <c r="AN652" i="1"/>
  <c r="AM652" i="1"/>
  <c r="AF652" i="1"/>
  <c r="AE652" i="1"/>
  <c r="AB652" i="1"/>
  <c r="T652" i="1"/>
  <c r="R652" i="1"/>
  <c r="S652" i="1" s="1"/>
  <c r="H652" i="1"/>
  <c r="L652" i="1" s="1"/>
  <c r="G652" i="1"/>
  <c r="F652" i="1"/>
  <c r="BB651" i="1"/>
  <c r="AW651" i="1"/>
  <c r="AV651" i="1"/>
  <c r="AX651" i="1" s="1"/>
  <c r="AN651" i="1"/>
  <c r="AM651" i="1"/>
  <c r="AO651" i="1" s="1"/>
  <c r="AF651" i="1"/>
  <c r="AE651" i="1"/>
  <c r="AB651" i="1"/>
  <c r="T651" i="1"/>
  <c r="R651" i="1"/>
  <c r="S651" i="1" s="1"/>
  <c r="H651" i="1"/>
  <c r="G651" i="1"/>
  <c r="F651" i="1"/>
  <c r="I651" i="1" s="1"/>
  <c r="BB650" i="1"/>
  <c r="AW650" i="1"/>
  <c r="AV650" i="1"/>
  <c r="AX650" i="1" s="1"/>
  <c r="AN650" i="1"/>
  <c r="AM650" i="1"/>
  <c r="AF650" i="1"/>
  <c r="AE650" i="1"/>
  <c r="AC650" i="1"/>
  <c r="AB650" i="1"/>
  <c r="AG650" i="1" s="1"/>
  <c r="AH650" i="1" s="1"/>
  <c r="T650" i="1"/>
  <c r="R650" i="1"/>
  <c r="S650" i="1" s="1"/>
  <c r="H650" i="1"/>
  <c r="L650" i="1" s="1"/>
  <c r="G650" i="1"/>
  <c r="F650" i="1"/>
  <c r="I650" i="1" s="1"/>
  <c r="BB649" i="1"/>
  <c r="AW649" i="1"/>
  <c r="AV649" i="1"/>
  <c r="AO649" i="1"/>
  <c r="AN649" i="1"/>
  <c r="AM649" i="1"/>
  <c r="AH649" i="1"/>
  <c r="AG649" i="1"/>
  <c r="AF649" i="1"/>
  <c r="AE649" i="1"/>
  <c r="AC649" i="1"/>
  <c r="AB649" i="1"/>
  <c r="T649" i="1"/>
  <c r="R649" i="1"/>
  <c r="S649" i="1" s="1"/>
  <c r="H649" i="1"/>
  <c r="L649" i="1" s="1"/>
  <c r="G649" i="1"/>
  <c r="F649" i="1"/>
  <c r="I649" i="1" s="1"/>
  <c r="BB648" i="1"/>
  <c r="AW648" i="1"/>
  <c r="AV648" i="1"/>
  <c r="AX648" i="1" s="1"/>
  <c r="AN648" i="1"/>
  <c r="AM648" i="1"/>
  <c r="AF648" i="1"/>
  <c r="AE648" i="1"/>
  <c r="AC648" i="1"/>
  <c r="AB648" i="1"/>
  <c r="AG648" i="1" s="1"/>
  <c r="T648" i="1"/>
  <c r="R648" i="1"/>
  <c r="S648" i="1" s="1"/>
  <c r="H648" i="1"/>
  <c r="L648" i="1" s="1"/>
  <c r="G648" i="1"/>
  <c r="F648" i="1"/>
  <c r="I648" i="1" s="1"/>
  <c r="AW647" i="1"/>
  <c r="AV647" i="1"/>
  <c r="AX647" i="1" s="1"/>
  <c r="AN647" i="1"/>
  <c r="AM647" i="1"/>
  <c r="AF647" i="1"/>
  <c r="AE647" i="1"/>
  <c r="AB647" i="1"/>
  <c r="T647" i="1"/>
  <c r="R647" i="1"/>
  <c r="S647" i="1" s="1"/>
  <c r="H647" i="1"/>
  <c r="L647" i="1" s="1"/>
  <c r="G647" i="1"/>
  <c r="F647" i="1"/>
  <c r="AW646" i="1"/>
  <c r="AV646" i="1"/>
  <c r="AN646" i="1"/>
  <c r="AM646" i="1"/>
  <c r="AF646" i="1"/>
  <c r="AE646" i="1"/>
  <c r="AC646" i="1"/>
  <c r="AB646" i="1"/>
  <c r="AG646" i="1" s="1"/>
  <c r="AH646" i="1" s="1"/>
  <c r="T646" i="1"/>
  <c r="R646" i="1"/>
  <c r="S646" i="1" s="1"/>
  <c r="H646" i="1"/>
  <c r="L646" i="1" s="1"/>
  <c r="G646" i="1"/>
  <c r="F646" i="1"/>
  <c r="BB645" i="1"/>
  <c r="AW645" i="1"/>
  <c r="AV645" i="1"/>
  <c r="AX645" i="1" s="1"/>
  <c r="AN645" i="1"/>
  <c r="AM645" i="1"/>
  <c r="AF645" i="1"/>
  <c r="AE645" i="1"/>
  <c r="AC645" i="1"/>
  <c r="AB645" i="1"/>
  <c r="AG645" i="1" s="1"/>
  <c r="T645" i="1"/>
  <c r="R645" i="1"/>
  <c r="S645" i="1" s="1"/>
  <c r="H645" i="1"/>
  <c r="L645" i="1" s="1"/>
  <c r="G645" i="1"/>
  <c r="F645" i="1"/>
  <c r="I645" i="1" s="1"/>
  <c r="BB644" i="1"/>
  <c r="AW644" i="1"/>
  <c r="AV644" i="1"/>
  <c r="AX644" i="1" s="1"/>
  <c r="AO644" i="1"/>
  <c r="AN644" i="1"/>
  <c r="AM644" i="1"/>
  <c r="AO645" i="1" s="1"/>
  <c r="AG644" i="1"/>
  <c r="AH644" i="1" s="1"/>
  <c r="AF644" i="1"/>
  <c r="AE644" i="1"/>
  <c r="AB644" i="1"/>
  <c r="T644" i="1"/>
  <c r="R644" i="1"/>
  <c r="S644" i="1" s="1"/>
  <c r="H644" i="1"/>
  <c r="L644" i="1" s="1"/>
  <c r="G644" i="1"/>
  <c r="F644" i="1"/>
  <c r="I644" i="1" s="1"/>
  <c r="BB643" i="1"/>
  <c r="AW643" i="1"/>
  <c r="AV643" i="1"/>
  <c r="AX643" i="1" s="1"/>
  <c r="AN643" i="1"/>
  <c r="AM643" i="1"/>
  <c r="AG643" i="1"/>
  <c r="AF643" i="1"/>
  <c r="AE643" i="1"/>
  <c r="AC643" i="1"/>
  <c r="AB643" i="1"/>
  <c r="AC644" i="1" s="1"/>
  <c r="T643" i="1"/>
  <c r="R643" i="1"/>
  <c r="S643" i="1" s="1"/>
  <c r="H643" i="1"/>
  <c r="L643" i="1" s="1"/>
  <c r="G643" i="1"/>
  <c r="F643" i="1"/>
  <c r="I643" i="1" s="1"/>
  <c r="AW642" i="1"/>
  <c r="AV642" i="1"/>
  <c r="AX642" i="1" s="1"/>
  <c r="AO642" i="1"/>
  <c r="AN642" i="1"/>
  <c r="AM642" i="1"/>
  <c r="AG642" i="1"/>
  <c r="AF642" i="1"/>
  <c r="AE642" i="1"/>
  <c r="AB642" i="1"/>
  <c r="AC642" i="1" s="1"/>
  <c r="T642" i="1"/>
  <c r="R642" i="1"/>
  <c r="S642" i="1" s="1"/>
  <c r="H642" i="1"/>
  <c r="G642" i="1"/>
  <c r="F642" i="1"/>
  <c r="AW641" i="1"/>
  <c r="AV641" i="1"/>
  <c r="AO641" i="1"/>
  <c r="AN641" i="1"/>
  <c r="AM641" i="1"/>
  <c r="AF641" i="1"/>
  <c r="AE641" i="1"/>
  <c r="AB641" i="1"/>
  <c r="T641" i="1"/>
  <c r="R641" i="1"/>
  <c r="S641" i="1" s="1"/>
  <c r="H641" i="1"/>
  <c r="L641" i="1" s="1"/>
  <c r="G641" i="1"/>
  <c r="F641" i="1"/>
  <c r="BB640" i="1"/>
  <c r="AW640" i="1"/>
  <c r="AV640" i="1"/>
  <c r="AX640" i="1" s="1"/>
  <c r="AN640" i="1"/>
  <c r="AM640" i="1"/>
  <c r="AO640" i="1" s="1"/>
  <c r="AF640" i="1"/>
  <c r="AE640" i="1"/>
  <c r="AC640" i="1"/>
  <c r="AB640" i="1"/>
  <c r="AG640" i="1" s="1"/>
  <c r="T640" i="1"/>
  <c r="R640" i="1"/>
  <c r="S640" i="1" s="1"/>
  <c r="H640" i="1"/>
  <c r="G640" i="1"/>
  <c r="F640" i="1"/>
  <c r="I640" i="1" s="1"/>
  <c r="BB639" i="1"/>
  <c r="AW639" i="1"/>
  <c r="AV639" i="1"/>
  <c r="AX639" i="1" s="1"/>
  <c r="AO639" i="1"/>
  <c r="AN639" i="1"/>
  <c r="AM639" i="1"/>
  <c r="AH639" i="1"/>
  <c r="AF639" i="1"/>
  <c r="AE639" i="1"/>
  <c r="AC639" i="1"/>
  <c r="AB639" i="1"/>
  <c r="AG639" i="1" s="1"/>
  <c r="AH640" i="1" s="1"/>
  <c r="T639" i="1"/>
  <c r="R639" i="1"/>
  <c r="S639" i="1" s="1"/>
  <c r="H639" i="1"/>
  <c r="L639" i="1" s="1"/>
  <c r="G639" i="1"/>
  <c r="F639" i="1"/>
  <c r="I639" i="1" s="1"/>
  <c r="BB638" i="1"/>
  <c r="AW638" i="1"/>
  <c r="AV638" i="1"/>
  <c r="AN638" i="1"/>
  <c r="AM638" i="1"/>
  <c r="AG638" i="1"/>
  <c r="AF638" i="1"/>
  <c r="AE638" i="1"/>
  <c r="AB638" i="1"/>
  <c r="T638" i="1"/>
  <c r="R638" i="1"/>
  <c r="S638" i="1" s="1"/>
  <c r="H638" i="1"/>
  <c r="L638" i="1" s="1"/>
  <c r="G638" i="1"/>
  <c r="F638" i="1"/>
  <c r="I638" i="1" s="1"/>
  <c r="BB637" i="1"/>
  <c r="AW637" i="1"/>
  <c r="AV637" i="1"/>
  <c r="AX637" i="1" s="1"/>
  <c r="AN637" i="1"/>
  <c r="AM637" i="1"/>
  <c r="AF637" i="1"/>
  <c r="AE637" i="1"/>
  <c r="AC637" i="1"/>
  <c r="AB637" i="1"/>
  <c r="AG637" i="1" s="1"/>
  <c r="AH637" i="1" s="1"/>
  <c r="T637" i="1"/>
  <c r="R637" i="1"/>
  <c r="S637" i="1" s="1"/>
  <c r="H637" i="1"/>
  <c r="L637" i="1" s="1"/>
  <c r="G637" i="1"/>
  <c r="F637" i="1"/>
  <c r="I637" i="1" s="1"/>
  <c r="AW636" i="1"/>
  <c r="AV636" i="1"/>
  <c r="AX636" i="1" s="1"/>
  <c r="AN636" i="1"/>
  <c r="AM636" i="1"/>
  <c r="AF636" i="1"/>
  <c r="AE636" i="1"/>
  <c r="AC636" i="1"/>
  <c r="AB636" i="1"/>
  <c r="AG636" i="1" s="1"/>
  <c r="T636" i="1"/>
  <c r="R636" i="1"/>
  <c r="S636" i="1" s="1"/>
  <c r="H636" i="1"/>
  <c r="L636" i="1" s="1"/>
  <c r="G636" i="1"/>
  <c r="F636" i="1"/>
  <c r="BB635" i="1"/>
  <c r="AW635" i="1"/>
  <c r="AV635" i="1"/>
  <c r="AN635" i="1"/>
  <c r="AM635" i="1"/>
  <c r="AF635" i="1"/>
  <c r="AE635" i="1"/>
  <c r="AC635" i="1"/>
  <c r="AB635" i="1"/>
  <c r="AG635" i="1" s="1"/>
  <c r="T635" i="1"/>
  <c r="R635" i="1"/>
  <c r="S635" i="1" s="1"/>
  <c r="H635" i="1"/>
  <c r="L635" i="1" s="1"/>
  <c r="G635" i="1"/>
  <c r="F635" i="1"/>
  <c r="I635" i="1" s="1"/>
  <c r="BB634" i="1"/>
  <c r="AW634" i="1"/>
  <c r="AV634" i="1"/>
  <c r="AN634" i="1"/>
  <c r="AM634" i="1"/>
  <c r="AF634" i="1"/>
  <c r="AE634" i="1"/>
  <c r="AC634" i="1"/>
  <c r="AB634" i="1"/>
  <c r="AG634" i="1" s="1"/>
  <c r="AH634" i="1" s="1"/>
  <c r="T634" i="1"/>
  <c r="R634" i="1"/>
  <c r="S634" i="1" s="1"/>
  <c r="H634" i="1"/>
  <c r="L634" i="1" s="1"/>
  <c r="G634" i="1"/>
  <c r="F634" i="1"/>
  <c r="I634" i="1" s="1"/>
  <c r="BB633" i="1"/>
  <c r="AW633" i="1"/>
  <c r="AV633" i="1"/>
  <c r="AX633" i="1" s="1"/>
  <c r="AN633" i="1"/>
  <c r="AM633" i="1"/>
  <c r="AG633" i="1"/>
  <c r="AF633" i="1"/>
  <c r="AE633" i="1"/>
  <c r="AB633" i="1"/>
  <c r="T633" i="1"/>
  <c r="R633" i="1"/>
  <c r="S633" i="1" s="1"/>
  <c r="H633" i="1"/>
  <c r="L633" i="1" s="1"/>
  <c r="G633" i="1"/>
  <c r="F633" i="1"/>
  <c r="I633" i="1" s="1"/>
  <c r="AW632" i="1"/>
  <c r="AV632" i="1"/>
  <c r="AX632" i="1" s="1"/>
  <c r="AO632" i="1"/>
  <c r="AN632" i="1"/>
  <c r="BB632" i="1" s="1"/>
  <c r="AM632" i="1"/>
  <c r="AF632" i="1"/>
  <c r="AE632" i="1"/>
  <c r="AB632" i="1"/>
  <c r="T632" i="1"/>
  <c r="R632" i="1"/>
  <c r="S632" i="1" s="1"/>
  <c r="H632" i="1"/>
  <c r="L632" i="1" s="1"/>
  <c r="G632" i="1"/>
  <c r="F632" i="1"/>
  <c r="I632" i="1" s="1"/>
  <c r="AW631" i="1"/>
  <c r="AV631" i="1"/>
  <c r="AX631" i="1" s="1"/>
  <c r="AO631" i="1"/>
  <c r="AN631" i="1"/>
  <c r="BB631" i="1" s="1"/>
  <c r="AM631" i="1"/>
  <c r="AF631" i="1"/>
  <c r="AE631" i="1"/>
  <c r="AB631" i="1"/>
  <c r="T631" i="1"/>
  <c r="R631" i="1"/>
  <c r="S631" i="1" s="1"/>
  <c r="H631" i="1"/>
  <c r="L631" i="1" s="1"/>
  <c r="G631" i="1"/>
  <c r="F631" i="1"/>
  <c r="I631" i="1" s="1"/>
  <c r="AW630" i="1"/>
  <c r="AV630" i="1"/>
  <c r="AO630" i="1"/>
  <c r="AN630" i="1"/>
  <c r="AM630" i="1"/>
  <c r="AG630" i="1"/>
  <c r="AH630" i="1" s="1"/>
  <c r="AF630" i="1"/>
  <c r="AE630" i="1"/>
  <c r="AB630" i="1"/>
  <c r="AC630" i="1" s="1"/>
  <c r="T630" i="1"/>
  <c r="R630" i="1"/>
  <c r="S630" i="1" s="1"/>
  <c r="H630" i="1"/>
  <c r="L630" i="1" s="1"/>
  <c r="G630" i="1"/>
  <c r="F630" i="1"/>
  <c r="I630" i="1" s="1"/>
  <c r="BB629" i="1"/>
  <c r="AW629" i="1"/>
  <c r="AV629" i="1"/>
  <c r="AX629" i="1" s="1"/>
  <c r="AN629" i="1"/>
  <c r="AM629" i="1"/>
  <c r="AH629" i="1"/>
  <c r="AF629" i="1"/>
  <c r="AE629" i="1"/>
  <c r="AC629" i="1"/>
  <c r="AB629" i="1"/>
  <c r="AG629" i="1" s="1"/>
  <c r="T629" i="1"/>
  <c r="R629" i="1"/>
  <c r="S629" i="1" s="1"/>
  <c r="H629" i="1"/>
  <c r="G629" i="1"/>
  <c r="F629" i="1"/>
  <c r="I629" i="1" s="1"/>
  <c r="AW628" i="1"/>
  <c r="AV628" i="1"/>
  <c r="AN628" i="1"/>
  <c r="BB628" i="1" s="1"/>
  <c r="AM628" i="1"/>
  <c r="AO628" i="1" s="1"/>
  <c r="AF628" i="1"/>
  <c r="AE628" i="1"/>
  <c r="AC628" i="1"/>
  <c r="AB628" i="1"/>
  <c r="AG628" i="1" s="1"/>
  <c r="T628" i="1"/>
  <c r="R628" i="1"/>
  <c r="S628" i="1" s="1"/>
  <c r="H628" i="1"/>
  <c r="G628" i="1"/>
  <c r="F628" i="1"/>
  <c r="I628" i="1" s="1"/>
  <c r="AW627" i="1"/>
  <c r="AV627" i="1"/>
  <c r="AO627" i="1"/>
  <c r="AN627" i="1"/>
  <c r="BB627" i="1" s="1"/>
  <c r="AM627" i="1"/>
  <c r="AG627" i="1"/>
  <c r="AF627" i="1"/>
  <c r="AE627" i="1"/>
  <c r="AC627" i="1"/>
  <c r="AB627" i="1"/>
  <c r="T627" i="1"/>
  <c r="R627" i="1"/>
  <c r="S627" i="1" s="1"/>
  <c r="H627" i="1"/>
  <c r="L627" i="1" s="1"/>
  <c r="G627" i="1"/>
  <c r="F627" i="1"/>
  <c r="I627" i="1" s="1"/>
  <c r="AW626" i="1"/>
  <c r="AV626" i="1"/>
  <c r="AX626" i="1" s="1"/>
  <c r="AN626" i="1"/>
  <c r="BB626" i="1" s="1"/>
  <c r="AM626" i="1"/>
  <c r="AG626" i="1"/>
  <c r="AH626" i="1" s="1"/>
  <c r="AF626" i="1"/>
  <c r="AE626" i="1"/>
  <c r="AC626" i="1"/>
  <c r="AB626" i="1"/>
  <c r="T626" i="1"/>
  <c r="R626" i="1"/>
  <c r="S626" i="1" s="1"/>
  <c r="H626" i="1"/>
  <c r="L626" i="1" s="1"/>
  <c r="G626" i="1"/>
  <c r="F626" i="1"/>
  <c r="I626" i="1" s="1"/>
  <c r="AW625" i="1"/>
  <c r="AV625" i="1"/>
  <c r="AX625" i="1" s="1"/>
  <c r="AN625" i="1"/>
  <c r="AM625" i="1"/>
  <c r="AF625" i="1"/>
  <c r="AE625" i="1"/>
  <c r="AC625" i="1"/>
  <c r="AB625" i="1"/>
  <c r="AG625" i="1" s="1"/>
  <c r="T625" i="1"/>
  <c r="R625" i="1"/>
  <c r="S625" i="1" s="1"/>
  <c r="H625" i="1"/>
  <c r="L625" i="1" s="1"/>
  <c r="G625" i="1"/>
  <c r="F625" i="1"/>
  <c r="I625" i="1" s="1"/>
  <c r="BB624" i="1"/>
  <c r="AW624" i="1"/>
  <c r="AV624" i="1"/>
  <c r="AN624" i="1"/>
  <c r="AM624" i="1"/>
  <c r="AF624" i="1"/>
  <c r="AE624" i="1"/>
  <c r="AC624" i="1"/>
  <c r="AB624" i="1"/>
  <c r="AG624" i="1" s="1"/>
  <c r="T624" i="1"/>
  <c r="R624" i="1"/>
  <c r="S624" i="1" s="1"/>
  <c r="H624" i="1"/>
  <c r="L624" i="1" s="1"/>
  <c r="G624" i="1"/>
  <c r="F624" i="1"/>
  <c r="I624" i="1" s="1"/>
  <c r="AW623" i="1"/>
  <c r="AV623" i="1"/>
  <c r="AN623" i="1"/>
  <c r="BB623" i="1" s="1"/>
  <c r="AM623" i="1"/>
  <c r="AF623" i="1"/>
  <c r="AE623" i="1"/>
  <c r="AC623" i="1"/>
  <c r="AB623" i="1"/>
  <c r="AG623" i="1" s="1"/>
  <c r="AH623" i="1" s="1"/>
  <c r="T623" i="1"/>
  <c r="R623" i="1"/>
  <c r="S623" i="1" s="1"/>
  <c r="H623" i="1"/>
  <c r="L623" i="1" s="1"/>
  <c r="G623" i="1"/>
  <c r="F623" i="1"/>
  <c r="I623" i="1" s="1"/>
  <c r="AW622" i="1"/>
  <c r="AV622" i="1"/>
  <c r="AX622" i="1" s="1"/>
  <c r="AN622" i="1"/>
  <c r="AM622" i="1"/>
  <c r="AH622" i="1"/>
  <c r="AG622" i="1"/>
  <c r="AF622" i="1"/>
  <c r="AE622" i="1"/>
  <c r="AB622" i="1"/>
  <c r="T622" i="1"/>
  <c r="R622" i="1"/>
  <c r="S622" i="1" s="1"/>
  <c r="H622" i="1"/>
  <c r="L622" i="1" s="1"/>
  <c r="G622" i="1"/>
  <c r="F622" i="1"/>
  <c r="AW621" i="1"/>
  <c r="AV621" i="1"/>
  <c r="AX621" i="1" s="1"/>
  <c r="AN621" i="1"/>
  <c r="AM621" i="1"/>
  <c r="AG621" i="1"/>
  <c r="AF621" i="1"/>
  <c r="AE621" i="1"/>
  <c r="AB621" i="1"/>
  <c r="T621" i="1"/>
  <c r="R621" i="1"/>
  <c r="S621" i="1" s="1"/>
  <c r="H621" i="1"/>
  <c r="L621" i="1" s="1"/>
  <c r="G621" i="1"/>
  <c r="F621" i="1"/>
  <c r="AW620" i="1"/>
  <c r="AV620" i="1"/>
  <c r="AX620" i="1" s="1"/>
  <c r="AO620" i="1"/>
  <c r="AN620" i="1"/>
  <c r="BB620" i="1" s="1"/>
  <c r="AM620" i="1"/>
  <c r="AG620" i="1"/>
  <c r="AF620" i="1"/>
  <c r="AE620" i="1"/>
  <c r="AB620" i="1"/>
  <c r="T620" i="1"/>
  <c r="R620" i="1"/>
  <c r="S620" i="1" s="1"/>
  <c r="H620" i="1"/>
  <c r="L620" i="1" s="1"/>
  <c r="G620" i="1"/>
  <c r="F620" i="1"/>
  <c r="I620" i="1" s="1"/>
  <c r="AW619" i="1"/>
  <c r="AV619" i="1"/>
  <c r="AO619" i="1"/>
  <c r="AN619" i="1"/>
  <c r="AM619" i="1"/>
  <c r="AH619" i="1"/>
  <c r="AG619" i="1"/>
  <c r="AF619" i="1"/>
  <c r="AE619" i="1"/>
  <c r="AB619" i="1"/>
  <c r="T619" i="1"/>
  <c r="R619" i="1"/>
  <c r="S619" i="1" s="1"/>
  <c r="H619" i="1"/>
  <c r="L619" i="1" s="1"/>
  <c r="G619" i="1"/>
  <c r="F619" i="1"/>
  <c r="I619" i="1" s="1"/>
  <c r="AW618" i="1"/>
  <c r="AV618" i="1"/>
  <c r="AN618" i="1"/>
  <c r="AM618" i="1"/>
  <c r="AH618" i="1"/>
  <c r="AF618" i="1"/>
  <c r="AE618" i="1"/>
  <c r="AC618" i="1"/>
  <c r="AB618" i="1"/>
  <c r="AG618" i="1" s="1"/>
  <c r="T618" i="1"/>
  <c r="R618" i="1"/>
  <c r="S618" i="1" s="1"/>
  <c r="H618" i="1"/>
  <c r="G618" i="1"/>
  <c r="F618" i="1"/>
  <c r="BB617" i="1"/>
  <c r="AW617" i="1"/>
  <c r="AV617" i="1"/>
  <c r="AX617" i="1" s="1"/>
  <c r="AN617" i="1"/>
  <c r="AM617" i="1"/>
  <c r="AF617" i="1"/>
  <c r="AE617" i="1"/>
  <c r="AC617" i="1"/>
  <c r="AB617" i="1"/>
  <c r="AG617" i="1" s="1"/>
  <c r="T617" i="1"/>
  <c r="R617" i="1"/>
  <c r="S617" i="1" s="1"/>
  <c r="H617" i="1"/>
  <c r="G617" i="1"/>
  <c r="F617" i="1"/>
  <c r="I617" i="1" s="1"/>
  <c r="AW616" i="1"/>
  <c r="AV616" i="1"/>
  <c r="AX616" i="1" s="1"/>
  <c r="AN616" i="1"/>
  <c r="BB616" i="1" s="1"/>
  <c r="AM616" i="1"/>
  <c r="AG616" i="1"/>
  <c r="AH617" i="1" s="1"/>
  <c r="AF616" i="1"/>
  <c r="AE616" i="1"/>
  <c r="AB616" i="1"/>
  <c r="T616" i="1"/>
  <c r="R616" i="1"/>
  <c r="H616" i="1"/>
  <c r="L616" i="1" s="1"/>
  <c r="G616" i="1"/>
  <c r="F616" i="1"/>
  <c r="I616" i="1" s="1"/>
  <c r="AW615" i="1"/>
  <c r="AV615" i="1"/>
  <c r="AN615" i="1"/>
  <c r="BB615" i="1" s="1"/>
  <c r="AM615" i="1"/>
  <c r="AF615" i="1"/>
  <c r="AE615" i="1"/>
  <c r="AB615" i="1"/>
  <c r="T615" i="1"/>
  <c r="R615" i="1"/>
  <c r="AG615" i="1" s="1"/>
  <c r="AH615" i="1" s="1"/>
  <c r="H615" i="1"/>
  <c r="L615" i="1" s="1"/>
  <c r="G615" i="1"/>
  <c r="F615" i="1"/>
  <c r="I615" i="1" s="1"/>
  <c r="AX614" i="1"/>
  <c r="AW614" i="1"/>
  <c r="AV614" i="1"/>
  <c r="AN614" i="1"/>
  <c r="BB614" i="1" s="1"/>
  <c r="AM614" i="1"/>
  <c r="AF614" i="1"/>
  <c r="AE614" i="1"/>
  <c r="AC614" i="1"/>
  <c r="AB614" i="1"/>
  <c r="T614" i="1"/>
  <c r="R614" i="1"/>
  <c r="AG614" i="1" s="1"/>
  <c r="H614" i="1"/>
  <c r="L614" i="1" s="1"/>
  <c r="G614" i="1"/>
  <c r="F614" i="1"/>
  <c r="I614" i="1" s="1"/>
  <c r="BB613" i="1"/>
  <c r="AW613" i="1"/>
  <c r="AV613" i="1"/>
  <c r="AX613" i="1" s="1"/>
  <c r="AO613" i="1"/>
  <c r="AN613" i="1"/>
  <c r="AM613" i="1"/>
  <c r="AF613" i="1"/>
  <c r="AE613" i="1"/>
  <c r="AB613" i="1"/>
  <c r="T613" i="1"/>
  <c r="R613" i="1"/>
  <c r="AG613" i="1" s="1"/>
  <c r="AH613" i="1" s="1"/>
  <c r="H613" i="1"/>
  <c r="L613" i="1" s="1"/>
  <c r="G613" i="1"/>
  <c r="F613" i="1"/>
  <c r="I613" i="1" s="1"/>
  <c r="BB612" i="1"/>
  <c r="AW612" i="1"/>
  <c r="AV612" i="1"/>
  <c r="AX612" i="1" s="1"/>
  <c r="AN612" i="1"/>
  <c r="AM612" i="1"/>
  <c r="AF612" i="1"/>
  <c r="AE612" i="1"/>
  <c r="AB612" i="1"/>
  <c r="AC613" i="1" s="1"/>
  <c r="T612" i="1"/>
  <c r="S612" i="1"/>
  <c r="R612" i="1"/>
  <c r="AG612" i="1" s="1"/>
  <c r="AH612" i="1" s="1"/>
  <c r="H612" i="1"/>
  <c r="L612" i="1" s="1"/>
  <c r="G612" i="1"/>
  <c r="F612" i="1"/>
  <c r="I612" i="1" s="1"/>
  <c r="AX611" i="1"/>
  <c r="AW611" i="1"/>
  <c r="AV611" i="1"/>
  <c r="AN611" i="1"/>
  <c r="BB611" i="1" s="1"/>
  <c r="AM611" i="1"/>
  <c r="AF611" i="1"/>
  <c r="AE611" i="1"/>
  <c r="AB611" i="1"/>
  <c r="AC612" i="1" s="1"/>
  <c r="T611" i="1"/>
  <c r="R611" i="1"/>
  <c r="AG611" i="1" s="1"/>
  <c r="F611" i="1"/>
  <c r="I611" i="1" s="1"/>
  <c r="BB610" i="1"/>
  <c r="AW610" i="1"/>
  <c r="AV610" i="1"/>
  <c r="AX610" i="1" s="1"/>
  <c r="AN610" i="1"/>
  <c r="AM610" i="1"/>
  <c r="AG610" i="1"/>
  <c r="AF610" i="1"/>
  <c r="AE610" i="1"/>
  <c r="AC610" i="1"/>
  <c r="AB610" i="1"/>
  <c r="T610" i="1"/>
  <c r="R610" i="1"/>
  <c r="H610" i="1"/>
  <c r="L610" i="1" s="1"/>
  <c r="G610" i="1"/>
  <c r="F610" i="1"/>
  <c r="I610" i="1" s="1"/>
  <c r="AW609" i="1"/>
  <c r="AV609" i="1"/>
  <c r="AX609" i="1" s="1"/>
  <c r="AN609" i="1"/>
  <c r="BB609" i="1" s="1"/>
  <c r="AM609" i="1"/>
  <c r="AF609" i="1"/>
  <c r="AE609" i="1"/>
  <c r="AB609" i="1"/>
  <c r="AC609" i="1" s="1"/>
  <c r="T609" i="1"/>
  <c r="R609" i="1"/>
  <c r="L609" i="1"/>
  <c r="I609" i="1"/>
  <c r="H609" i="1"/>
  <c r="G609" i="1"/>
  <c r="F609" i="1"/>
  <c r="AW608" i="1"/>
  <c r="AV608" i="1"/>
  <c r="AX608" i="1" s="1"/>
  <c r="AN608" i="1"/>
  <c r="AM608" i="1"/>
  <c r="AG608" i="1"/>
  <c r="AF608" i="1"/>
  <c r="AE608" i="1"/>
  <c r="AB608" i="1"/>
  <c r="AC608" i="1" s="1"/>
  <c r="T608" i="1"/>
  <c r="R608" i="1"/>
  <c r="S609" i="1" s="1"/>
  <c r="L608" i="1"/>
  <c r="H608" i="1"/>
  <c r="G608" i="1"/>
  <c r="F608" i="1"/>
  <c r="I608" i="1" s="1"/>
  <c r="AW607" i="1"/>
  <c r="AV607" i="1"/>
  <c r="AX607" i="1" s="1"/>
  <c r="AO607" i="1"/>
  <c r="AN607" i="1"/>
  <c r="BB607" i="1" s="1"/>
  <c r="AM607" i="1"/>
  <c r="AF607" i="1"/>
  <c r="AE607" i="1"/>
  <c r="AB607" i="1"/>
  <c r="T607" i="1"/>
  <c r="R607" i="1"/>
  <c r="AG607" i="1" s="1"/>
  <c r="L607" i="1"/>
  <c r="I607" i="1"/>
  <c r="H607" i="1"/>
  <c r="G607" i="1"/>
  <c r="F607" i="1"/>
  <c r="AW606" i="1"/>
  <c r="AV606" i="1"/>
  <c r="AX606" i="1" s="1"/>
  <c r="AN606" i="1"/>
  <c r="AM606" i="1"/>
  <c r="AF606" i="1"/>
  <c r="AE606" i="1"/>
  <c r="AB606" i="1"/>
  <c r="AC607" i="1" s="1"/>
  <c r="T606" i="1"/>
  <c r="R606" i="1"/>
  <c r="H606" i="1"/>
  <c r="L606" i="1" s="1"/>
  <c r="G606" i="1"/>
  <c r="F606" i="1"/>
  <c r="BB605" i="1"/>
  <c r="AW605" i="1"/>
  <c r="AV605" i="1"/>
  <c r="AX605" i="1" s="1"/>
  <c r="AO605" i="1"/>
  <c r="AN605" i="1"/>
  <c r="AM605" i="1"/>
  <c r="AG605" i="1"/>
  <c r="AF605" i="1"/>
  <c r="AE605" i="1"/>
  <c r="AB605" i="1"/>
  <c r="AC605" i="1" s="1"/>
  <c r="T605" i="1"/>
  <c r="R605" i="1"/>
  <c r="I605" i="1"/>
  <c r="H605" i="1"/>
  <c r="L605" i="1" s="1"/>
  <c r="G605" i="1"/>
  <c r="F605" i="1"/>
  <c r="AW604" i="1"/>
  <c r="AV604" i="1"/>
  <c r="AX604" i="1" s="1"/>
  <c r="AN604" i="1"/>
  <c r="BB604" i="1" s="1"/>
  <c r="AM604" i="1"/>
  <c r="AF604" i="1"/>
  <c r="AE604" i="1"/>
  <c r="AB604" i="1"/>
  <c r="AC604" i="1" s="1"/>
  <c r="T604" i="1"/>
  <c r="R604" i="1"/>
  <c r="L604" i="1"/>
  <c r="H604" i="1"/>
  <c r="G604" i="1"/>
  <c r="F604" i="1"/>
  <c r="I604" i="1" s="1"/>
  <c r="BB603" i="1"/>
  <c r="AW603" i="1"/>
  <c r="AV603" i="1"/>
  <c r="AX603" i="1" s="1"/>
  <c r="AO603" i="1"/>
  <c r="AN603" i="1"/>
  <c r="AM603" i="1"/>
  <c r="AG603" i="1"/>
  <c r="AH603" i="1" s="1"/>
  <c r="AF603" i="1"/>
  <c r="AE603" i="1"/>
  <c r="AB603" i="1"/>
  <c r="AC603" i="1" s="1"/>
  <c r="T603" i="1"/>
  <c r="S603" i="1"/>
  <c r="R603" i="1"/>
  <c r="L603" i="1"/>
  <c r="I603" i="1"/>
  <c r="H603" i="1"/>
  <c r="G603" i="1"/>
  <c r="F603" i="1"/>
  <c r="BB602" i="1"/>
  <c r="AW602" i="1"/>
  <c r="AV602" i="1"/>
  <c r="AX602" i="1" s="1"/>
  <c r="AN602" i="1"/>
  <c r="AM602" i="1"/>
  <c r="AG602" i="1"/>
  <c r="AF602" i="1"/>
  <c r="AE602" i="1"/>
  <c r="AB602" i="1"/>
  <c r="T602" i="1"/>
  <c r="S602" i="1"/>
  <c r="R602" i="1"/>
  <c r="H602" i="1"/>
  <c r="G602" i="1"/>
  <c r="F602" i="1"/>
  <c r="I602" i="1" s="1"/>
  <c r="AW601" i="1"/>
  <c r="AV601" i="1"/>
  <c r="AX601" i="1" s="1"/>
  <c r="AO601" i="1"/>
  <c r="AN601" i="1"/>
  <c r="BB601" i="1" s="1"/>
  <c r="AM601" i="1"/>
  <c r="AG601" i="1"/>
  <c r="AH602" i="1" s="1"/>
  <c r="AF601" i="1"/>
  <c r="AE601" i="1"/>
  <c r="AB601" i="1"/>
  <c r="T601" i="1"/>
  <c r="S601" i="1"/>
  <c r="R601" i="1"/>
  <c r="L601" i="1"/>
  <c r="H601" i="1"/>
  <c r="G601" i="1"/>
  <c r="F601" i="1"/>
  <c r="I601" i="1" s="1"/>
  <c r="AW600" i="1"/>
  <c r="AV600" i="1"/>
  <c r="AX600" i="1" s="1"/>
  <c r="AN600" i="1"/>
  <c r="BB600" i="1" s="1"/>
  <c r="AM600" i="1"/>
  <c r="AF600" i="1"/>
  <c r="AE600" i="1"/>
  <c r="AC600" i="1"/>
  <c r="AB600" i="1"/>
  <c r="AG600" i="1" s="1"/>
  <c r="T600" i="1"/>
  <c r="R600" i="1"/>
  <c r="H600" i="1"/>
  <c r="L600" i="1" s="1"/>
  <c r="G600" i="1"/>
  <c r="F600" i="1"/>
  <c r="I600" i="1" s="1"/>
  <c r="AW599" i="1"/>
  <c r="AV599" i="1"/>
  <c r="AX599" i="1" s="1"/>
  <c r="AO599" i="1"/>
  <c r="AN599" i="1"/>
  <c r="BB599" i="1" s="1"/>
  <c r="AM599" i="1"/>
  <c r="AF599" i="1"/>
  <c r="AE599" i="1"/>
  <c r="AC599" i="1"/>
  <c r="AB599" i="1"/>
  <c r="T599" i="1"/>
  <c r="R599" i="1"/>
  <c r="S599" i="1" s="1"/>
  <c r="L599" i="1"/>
  <c r="H599" i="1"/>
  <c r="G599" i="1"/>
  <c r="F599" i="1"/>
  <c r="I599" i="1" s="1"/>
  <c r="AW598" i="1"/>
  <c r="AV598" i="1"/>
  <c r="AX598" i="1" s="1"/>
  <c r="AO598" i="1"/>
  <c r="AN598" i="1"/>
  <c r="BB598" i="1" s="1"/>
  <c r="AM598" i="1"/>
  <c r="AF598" i="1"/>
  <c r="AE598" i="1"/>
  <c r="AC598" i="1"/>
  <c r="AB598" i="1"/>
  <c r="T598" i="1"/>
  <c r="S598" i="1"/>
  <c r="R598" i="1"/>
  <c r="I598" i="1"/>
  <c r="H598" i="1"/>
  <c r="L598" i="1" s="1"/>
  <c r="G598" i="1"/>
  <c r="F598" i="1"/>
  <c r="AW597" i="1"/>
  <c r="AV597" i="1"/>
  <c r="AX597" i="1" s="1"/>
  <c r="AN597" i="1"/>
  <c r="BB597" i="1" s="1"/>
  <c r="AM597" i="1"/>
  <c r="AF597" i="1"/>
  <c r="AE597" i="1"/>
  <c r="AB597" i="1"/>
  <c r="AC597" i="1" s="1"/>
  <c r="T597" i="1"/>
  <c r="R597" i="1"/>
  <c r="AG597" i="1" s="1"/>
  <c r="H597" i="1"/>
  <c r="L597" i="1" s="1"/>
  <c r="G597" i="1"/>
  <c r="F597" i="1"/>
  <c r="I597" i="1" s="1"/>
  <c r="AW596" i="1"/>
  <c r="AV596" i="1"/>
  <c r="AX596" i="1" s="1"/>
  <c r="AN596" i="1"/>
  <c r="AM596" i="1"/>
  <c r="AF596" i="1"/>
  <c r="AE596" i="1"/>
  <c r="AB596" i="1"/>
  <c r="T596" i="1"/>
  <c r="R596" i="1"/>
  <c r="H596" i="1"/>
  <c r="G596" i="1"/>
  <c r="F596" i="1"/>
  <c r="I596" i="1" s="1"/>
  <c r="AW595" i="1"/>
  <c r="AV595" i="1"/>
  <c r="AX595" i="1" s="1"/>
  <c r="AN595" i="1"/>
  <c r="AM595" i="1"/>
  <c r="AF595" i="1"/>
  <c r="AE595" i="1"/>
  <c r="AC595" i="1"/>
  <c r="AB595" i="1"/>
  <c r="AC596" i="1" s="1"/>
  <c r="T595" i="1"/>
  <c r="R595" i="1"/>
  <c r="H595" i="1"/>
  <c r="L595" i="1" s="1"/>
  <c r="G595" i="1"/>
  <c r="F595" i="1"/>
  <c r="BB594" i="1"/>
  <c r="AW594" i="1"/>
  <c r="AV594" i="1"/>
  <c r="AX594" i="1" s="1"/>
  <c r="AN594" i="1"/>
  <c r="AM594" i="1"/>
  <c r="AG594" i="1"/>
  <c r="AF594" i="1"/>
  <c r="AE594" i="1"/>
  <c r="AB594" i="1"/>
  <c r="AC594" i="1" s="1"/>
  <c r="T594" i="1"/>
  <c r="S594" i="1"/>
  <c r="R594" i="1"/>
  <c r="I594" i="1"/>
  <c r="H594" i="1"/>
  <c r="L594" i="1" s="1"/>
  <c r="G594" i="1"/>
  <c r="F594" i="1"/>
  <c r="AW593" i="1"/>
  <c r="AV593" i="1"/>
  <c r="AX593" i="1" s="1"/>
  <c r="AN593" i="1"/>
  <c r="BB593" i="1" s="1"/>
  <c r="AM593" i="1"/>
  <c r="AF593" i="1"/>
  <c r="AE593" i="1"/>
  <c r="AB593" i="1"/>
  <c r="T593" i="1"/>
  <c r="R593" i="1"/>
  <c r="AG593" i="1" s="1"/>
  <c r="AH593" i="1" s="1"/>
  <c r="L593" i="1"/>
  <c r="H593" i="1"/>
  <c r="G593" i="1"/>
  <c r="F593" i="1"/>
  <c r="I593" i="1" s="1"/>
  <c r="AW592" i="1"/>
  <c r="AV592" i="1"/>
  <c r="AX592" i="1" s="1"/>
  <c r="AN592" i="1"/>
  <c r="BB592" i="1" s="1"/>
  <c r="AM592" i="1"/>
  <c r="AG592" i="1"/>
  <c r="AH592" i="1" s="1"/>
  <c r="AF592" i="1"/>
  <c r="AE592" i="1"/>
  <c r="AB592" i="1"/>
  <c r="AC592" i="1" s="1"/>
  <c r="T592" i="1"/>
  <c r="S592" i="1"/>
  <c r="R592" i="1"/>
  <c r="I592" i="1"/>
  <c r="H592" i="1"/>
  <c r="L592" i="1" s="1"/>
  <c r="G592" i="1"/>
  <c r="F592" i="1"/>
  <c r="BB591" i="1"/>
  <c r="AW591" i="1"/>
  <c r="AV591" i="1"/>
  <c r="AX591" i="1" s="1"/>
  <c r="AN591" i="1"/>
  <c r="AM591" i="1"/>
  <c r="AG591" i="1"/>
  <c r="AF591" i="1"/>
  <c r="AE591" i="1"/>
  <c r="AB591" i="1"/>
  <c r="T591" i="1"/>
  <c r="S591" i="1"/>
  <c r="R591" i="1"/>
  <c r="H591" i="1"/>
  <c r="L591" i="1" s="1"/>
  <c r="G591" i="1"/>
  <c r="F591" i="1"/>
  <c r="I591" i="1" s="1"/>
  <c r="AW590" i="1"/>
  <c r="AV590" i="1"/>
  <c r="AX590" i="1" s="1"/>
  <c r="AN590" i="1"/>
  <c r="BB590" i="1" s="1"/>
  <c r="AM590" i="1"/>
  <c r="AF590" i="1"/>
  <c r="AE590" i="1"/>
  <c r="AB590" i="1"/>
  <c r="T590" i="1"/>
  <c r="S590" i="1"/>
  <c r="R590" i="1"/>
  <c r="L590" i="1"/>
  <c r="H590" i="1"/>
  <c r="G590" i="1"/>
  <c r="F590" i="1"/>
  <c r="I590" i="1" s="1"/>
  <c r="BB589" i="1"/>
  <c r="AW589" i="1"/>
  <c r="AV589" i="1"/>
  <c r="AX589" i="1" s="1"/>
  <c r="AN589" i="1"/>
  <c r="AM589" i="1"/>
  <c r="AG589" i="1"/>
  <c r="AH589" i="1" s="1"/>
  <c r="AF589" i="1"/>
  <c r="AE589" i="1"/>
  <c r="AB589" i="1"/>
  <c r="T589" i="1"/>
  <c r="R589" i="1"/>
  <c r="H589" i="1"/>
  <c r="L589" i="1" s="1"/>
  <c r="G589" i="1"/>
  <c r="F589" i="1"/>
  <c r="I589" i="1" s="1"/>
  <c r="AW588" i="1"/>
  <c r="AV588" i="1"/>
  <c r="AX588" i="1" s="1"/>
  <c r="AN588" i="1"/>
  <c r="BB588" i="1" s="1"/>
  <c r="AM588" i="1"/>
  <c r="AG588" i="1"/>
  <c r="AF588" i="1"/>
  <c r="AE588" i="1"/>
  <c r="AB588" i="1"/>
  <c r="AC588" i="1" s="1"/>
  <c r="T588" i="1"/>
  <c r="R588" i="1"/>
  <c r="S589" i="1" s="1"/>
  <c r="L588" i="1"/>
  <c r="H588" i="1"/>
  <c r="G588" i="1"/>
  <c r="F588" i="1"/>
  <c r="I588" i="1" s="1"/>
  <c r="AW587" i="1"/>
  <c r="AV587" i="1"/>
  <c r="AX587" i="1" s="1"/>
  <c r="AO587" i="1"/>
  <c r="AN587" i="1"/>
  <c r="BB587" i="1" s="1"/>
  <c r="AM587" i="1"/>
  <c r="AF587" i="1"/>
  <c r="AE587" i="1"/>
  <c r="AB587" i="1"/>
  <c r="T587" i="1"/>
  <c r="S587" i="1"/>
  <c r="R587" i="1"/>
  <c r="I587" i="1"/>
  <c r="H587" i="1"/>
  <c r="L587" i="1" s="1"/>
  <c r="G587" i="1"/>
  <c r="F587" i="1"/>
  <c r="AW586" i="1"/>
  <c r="AV586" i="1"/>
  <c r="AX586" i="1" s="1"/>
  <c r="AN586" i="1"/>
  <c r="BB586" i="1" s="1"/>
  <c r="AM586" i="1"/>
  <c r="AF586" i="1"/>
  <c r="AE586" i="1"/>
  <c r="AC586" i="1"/>
  <c r="AB586" i="1"/>
  <c r="AC587" i="1" s="1"/>
  <c r="T586" i="1"/>
  <c r="S586" i="1"/>
  <c r="R586" i="1"/>
  <c r="AG586" i="1" s="1"/>
  <c r="AH586" i="1" s="1"/>
  <c r="I586" i="1"/>
  <c r="H586" i="1"/>
  <c r="L586" i="1" s="1"/>
  <c r="G586" i="1"/>
  <c r="F586" i="1"/>
  <c r="AW585" i="1"/>
  <c r="AV585" i="1"/>
  <c r="AX585" i="1" s="1"/>
  <c r="AO585" i="1"/>
  <c r="AN585" i="1"/>
  <c r="AM585" i="1"/>
  <c r="AG585" i="1"/>
  <c r="AF585" i="1"/>
  <c r="AE585" i="1"/>
  <c r="AB585" i="1"/>
  <c r="T585" i="1"/>
  <c r="R585" i="1"/>
  <c r="H585" i="1"/>
  <c r="L585" i="1" s="1"/>
  <c r="G585" i="1"/>
  <c r="F585" i="1"/>
  <c r="I585" i="1" s="1"/>
  <c r="AW584" i="1"/>
  <c r="AV584" i="1"/>
  <c r="AX584" i="1" s="1"/>
  <c r="AN584" i="1"/>
  <c r="AM584" i="1"/>
  <c r="AF584" i="1"/>
  <c r="AE584" i="1"/>
  <c r="AC584" i="1"/>
  <c r="AB584" i="1"/>
  <c r="AC585" i="1" s="1"/>
  <c r="T584" i="1"/>
  <c r="R584" i="1"/>
  <c r="L584" i="1"/>
  <c r="I584" i="1"/>
  <c r="H584" i="1"/>
  <c r="G584" i="1"/>
  <c r="F584" i="1"/>
  <c r="BB584" i="1" s="1"/>
  <c r="AW583" i="1"/>
  <c r="AV583" i="1"/>
  <c r="AX583" i="1" s="1"/>
  <c r="AO583" i="1"/>
  <c r="AN583" i="1"/>
  <c r="AM583" i="1"/>
  <c r="AG583" i="1"/>
  <c r="AF583" i="1"/>
  <c r="AE583" i="1"/>
  <c r="AB583" i="1"/>
  <c r="AC583" i="1" s="1"/>
  <c r="T583" i="1"/>
  <c r="R583" i="1"/>
  <c r="I583" i="1"/>
  <c r="H583" i="1"/>
  <c r="L583" i="1" s="1"/>
  <c r="G583" i="1"/>
  <c r="F583" i="1"/>
  <c r="BB583" i="1" s="1"/>
  <c r="BB582" i="1"/>
  <c r="AW582" i="1"/>
  <c r="AV582" i="1"/>
  <c r="AX582" i="1" s="1"/>
  <c r="AN582" i="1"/>
  <c r="AM582" i="1"/>
  <c r="AF582" i="1"/>
  <c r="AE582" i="1"/>
  <c r="AB582" i="1"/>
  <c r="T582" i="1"/>
  <c r="R582" i="1"/>
  <c r="L582" i="1"/>
  <c r="H582" i="1"/>
  <c r="G582" i="1"/>
  <c r="F582" i="1"/>
  <c r="I582" i="1" s="1"/>
  <c r="AW581" i="1"/>
  <c r="AV581" i="1"/>
  <c r="AX581" i="1" s="1"/>
  <c r="AN581" i="1"/>
  <c r="BB581" i="1" s="1"/>
  <c r="AM581" i="1"/>
  <c r="AG581" i="1"/>
  <c r="AH581" i="1" s="1"/>
  <c r="AF581" i="1"/>
  <c r="AE581" i="1"/>
  <c r="AB581" i="1"/>
  <c r="AC581" i="1" s="1"/>
  <c r="T581" i="1"/>
  <c r="S581" i="1"/>
  <c r="R581" i="1"/>
  <c r="I581" i="1"/>
  <c r="H581" i="1"/>
  <c r="L581" i="1" s="1"/>
  <c r="G581" i="1"/>
  <c r="F581" i="1"/>
  <c r="AW580" i="1"/>
  <c r="AV580" i="1"/>
  <c r="AX580" i="1" s="1"/>
  <c r="AN580" i="1"/>
  <c r="BB580" i="1" s="1"/>
  <c r="AM580" i="1"/>
  <c r="AG580" i="1"/>
  <c r="AF580" i="1"/>
  <c r="AE580" i="1"/>
  <c r="AB580" i="1"/>
  <c r="AC580" i="1" s="1"/>
  <c r="T580" i="1"/>
  <c r="S580" i="1"/>
  <c r="R580" i="1"/>
  <c r="H580" i="1"/>
  <c r="G580" i="1"/>
  <c r="F580" i="1"/>
  <c r="I580" i="1" s="1"/>
  <c r="AW579" i="1"/>
  <c r="AV579" i="1"/>
  <c r="AX579" i="1" s="1"/>
  <c r="AN579" i="1"/>
  <c r="AM579" i="1"/>
  <c r="AF579" i="1"/>
  <c r="AE579" i="1"/>
  <c r="AB579" i="1"/>
  <c r="T579" i="1"/>
  <c r="S579" i="1"/>
  <c r="R579" i="1"/>
  <c r="L579" i="1"/>
  <c r="H579" i="1"/>
  <c r="G579" i="1"/>
  <c r="F579" i="1"/>
  <c r="I579" i="1" s="1"/>
  <c r="AW578" i="1"/>
  <c r="AV578" i="1"/>
  <c r="AX578" i="1" s="1"/>
  <c r="AN578" i="1"/>
  <c r="BB578" i="1" s="1"/>
  <c r="AM578" i="1"/>
  <c r="AG578" i="1"/>
  <c r="AF578" i="1"/>
  <c r="AE578" i="1"/>
  <c r="AC578" i="1"/>
  <c r="AB578" i="1"/>
  <c r="T578" i="1"/>
  <c r="R578" i="1"/>
  <c r="H578" i="1"/>
  <c r="L578" i="1" s="1"/>
  <c r="G578" i="1"/>
  <c r="F578" i="1"/>
  <c r="I578" i="1" s="1"/>
  <c r="AW577" i="1"/>
  <c r="AV577" i="1"/>
  <c r="AX577" i="1" s="1"/>
  <c r="AO577" i="1"/>
  <c r="AN577" i="1"/>
  <c r="BB577" i="1" s="1"/>
  <c r="AM577" i="1"/>
  <c r="AG577" i="1"/>
  <c r="AH578" i="1" s="1"/>
  <c r="AF577" i="1"/>
  <c r="AE577" i="1"/>
  <c r="AC577" i="1"/>
  <c r="AB577" i="1"/>
  <c r="T577" i="1"/>
  <c r="R577" i="1"/>
  <c r="S578" i="1" s="1"/>
  <c r="L577" i="1"/>
  <c r="H577" i="1"/>
  <c r="G577" i="1"/>
  <c r="F577" i="1"/>
  <c r="I577" i="1" s="1"/>
  <c r="AW576" i="1"/>
  <c r="AV576" i="1"/>
  <c r="AX576" i="1" s="1"/>
  <c r="AN576" i="1"/>
  <c r="BB576" i="1" s="1"/>
  <c r="AM576" i="1"/>
  <c r="AF576" i="1"/>
  <c r="AE576" i="1"/>
  <c r="AB576" i="1"/>
  <c r="AC576" i="1" s="1"/>
  <c r="T576" i="1"/>
  <c r="R576" i="1"/>
  <c r="AG576" i="1" s="1"/>
  <c r="AH576" i="1" s="1"/>
  <c r="L576" i="1"/>
  <c r="I576" i="1"/>
  <c r="H576" i="1"/>
  <c r="G576" i="1"/>
  <c r="F576" i="1"/>
  <c r="AW575" i="1"/>
  <c r="AV575" i="1"/>
  <c r="AX575" i="1" s="1"/>
  <c r="AN575" i="1"/>
  <c r="AM575" i="1"/>
  <c r="AG575" i="1"/>
  <c r="AH575" i="1" s="1"/>
  <c r="AF575" i="1"/>
  <c r="AE575" i="1"/>
  <c r="AB575" i="1"/>
  <c r="AC575" i="1" s="1"/>
  <c r="T575" i="1"/>
  <c r="S575" i="1"/>
  <c r="R575" i="1"/>
  <c r="H575" i="1"/>
  <c r="G575" i="1"/>
  <c r="F575" i="1"/>
  <c r="I575" i="1" s="1"/>
  <c r="AW574" i="1"/>
  <c r="AV574" i="1"/>
  <c r="AX574" i="1" s="1"/>
  <c r="AN574" i="1"/>
  <c r="AM574" i="1"/>
  <c r="AF574" i="1"/>
  <c r="AE574" i="1"/>
  <c r="AB574" i="1"/>
  <c r="T574" i="1"/>
  <c r="R574" i="1"/>
  <c r="AG574" i="1" s="1"/>
  <c r="L574" i="1"/>
  <c r="H574" i="1"/>
  <c r="G574" i="1"/>
  <c r="F574" i="1"/>
  <c r="I574" i="1" s="1"/>
  <c r="BB573" i="1"/>
  <c r="AW573" i="1"/>
  <c r="AV573" i="1"/>
  <c r="AX573" i="1" s="1"/>
  <c r="AN573" i="1"/>
  <c r="AM573" i="1"/>
  <c r="AF573" i="1"/>
  <c r="AE573" i="1"/>
  <c r="AB573" i="1"/>
  <c r="AC574" i="1" s="1"/>
  <c r="T573" i="1"/>
  <c r="R573" i="1"/>
  <c r="H573" i="1"/>
  <c r="L573" i="1" s="1"/>
  <c r="G573" i="1"/>
  <c r="F573" i="1"/>
  <c r="I573" i="1" s="1"/>
  <c r="BB572" i="1"/>
  <c r="AW572" i="1"/>
  <c r="AV572" i="1"/>
  <c r="AX572" i="1" s="1"/>
  <c r="AO572" i="1"/>
  <c r="AN572" i="1"/>
  <c r="AM572" i="1"/>
  <c r="AF572" i="1"/>
  <c r="AE572" i="1"/>
  <c r="AB572" i="1"/>
  <c r="T572" i="1"/>
  <c r="S572" i="1"/>
  <c r="R572" i="1"/>
  <c r="I572" i="1"/>
  <c r="H572" i="1"/>
  <c r="L572" i="1" s="1"/>
  <c r="G572" i="1"/>
  <c r="F572" i="1"/>
  <c r="AW571" i="1"/>
  <c r="AV571" i="1"/>
  <c r="AX571" i="1" s="1"/>
  <c r="AO571" i="1"/>
  <c r="AN571" i="1"/>
  <c r="AM571" i="1"/>
  <c r="AF571" i="1"/>
  <c r="AE571" i="1"/>
  <c r="AB571" i="1"/>
  <c r="AC571" i="1" s="1"/>
  <c r="T571" i="1"/>
  <c r="R571" i="1"/>
  <c r="AG571" i="1" s="1"/>
  <c r="H571" i="1"/>
  <c r="G571" i="1"/>
  <c r="L571" i="1" s="1"/>
  <c r="F571" i="1"/>
  <c r="I571" i="1" s="1"/>
  <c r="BB570" i="1"/>
  <c r="AW570" i="1"/>
  <c r="AV570" i="1"/>
  <c r="AX570" i="1" s="1"/>
  <c r="AO570" i="1"/>
  <c r="AN570" i="1"/>
  <c r="AM570" i="1"/>
  <c r="AF570" i="1"/>
  <c r="AE570" i="1"/>
  <c r="AC570" i="1"/>
  <c r="AB570" i="1"/>
  <c r="T570" i="1"/>
  <c r="R570" i="1"/>
  <c r="L570" i="1"/>
  <c r="H570" i="1"/>
  <c r="G570" i="1"/>
  <c r="F570" i="1"/>
  <c r="I570" i="1" s="1"/>
  <c r="AW569" i="1"/>
  <c r="AV569" i="1"/>
  <c r="AX569" i="1" s="1"/>
  <c r="AO569" i="1"/>
  <c r="AN569" i="1"/>
  <c r="BB569" i="1" s="1"/>
  <c r="AM569" i="1"/>
  <c r="AH569" i="1"/>
  <c r="AG569" i="1"/>
  <c r="AF569" i="1"/>
  <c r="AE569" i="1"/>
  <c r="AB569" i="1"/>
  <c r="AC569" i="1" s="1"/>
  <c r="T569" i="1"/>
  <c r="R569" i="1"/>
  <c r="I569" i="1"/>
  <c r="H569" i="1"/>
  <c r="L569" i="1" s="1"/>
  <c r="G569" i="1"/>
  <c r="F569" i="1"/>
  <c r="BB568" i="1"/>
  <c r="AW568" i="1"/>
  <c r="AV568" i="1"/>
  <c r="AX568" i="1" s="1"/>
  <c r="AN568" i="1"/>
  <c r="AM568" i="1"/>
  <c r="AO568" i="1" s="1"/>
  <c r="AG568" i="1"/>
  <c r="AF568" i="1"/>
  <c r="AE568" i="1"/>
  <c r="AB568" i="1"/>
  <c r="T568" i="1"/>
  <c r="R568" i="1"/>
  <c r="S568" i="1" s="1"/>
  <c r="I568" i="1"/>
  <c r="H568" i="1"/>
  <c r="G568" i="1"/>
  <c r="F568" i="1"/>
  <c r="AW567" i="1"/>
  <c r="AV567" i="1"/>
  <c r="AX567" i="1" s="1"/>
  <c r="AN567" i="1"/>
  <c r="BB567" i="1" s="1"/>
  <c r="AM567" i="1"/>
  <c r="AG567" i="1"/>
  <c r="AF567" i="1"/>
  <c r="AE567" i="1"/>
  <c r="AB567" i="1"/>
  <c r="AC567" i="1" s="1"/>
  <c r="T567" i="1"/>
  <c r="R567" i="1"/>
  <c r="H567" i="1"/>
  <c r="L567" i="1" s="1"/>
  <c r="G567" i="1"/>
  <c r="F567" i="1"/>
  <c r="I567" i="1" s="1"/>
  <c r="AW566" i="1"/>
  <c r="AV566" i="1"/>
  <c r="AX566" i="1" s="1"/>
  <c r="AN566" i="1"/>
  <c r="AM566" i="1"/>
  <c r="AF566" i="1"/>
  <c r="AE566" i="1"/>
  <c r="AC566" i="1"/>
  <c r="AB566" i="1"/>
  <c r="T566" i="1"/>
  <c r="R566" i="1"/>
  <c r="H566" i="1"/>
  <c r="G566" i="1"/>
  <c r="L566" i="1" s="1"/>
  <c r="F566" i="1"/>
  <c r="I566" i="1" s="1"/>
  <c r="AW565" i="1"/>
  <c r="AV565" i="1"/>
  <c r="AX565" i="1" s="1"/>
  <c r="AN565" i="1"/>
  <c r="AM565" i="1"/>
  <c r="AF565" i="1"/>
  <c r="AE565" i="1"/>
  <c r="AB565" i="1"/>
  <c r="AG565" i="1" s="1"/>
  <c r="AH565" i="1" s="1"/>
  <c r="T565" i="1"/>
  <c r="R565" i="1"/>
  <c r="L565" i="1"/>
  <c r="H565" i="1"/>
  <c r="G565" i="1"/>
  <c r="F565" i="1"/>
  <c r="BB564" i="1"/>
  <c r="AW564" i="1"/>
  <c r="AV564" i="1"/>
  <c r="AX564" i="1" s="1"/>
  <c r="AO564" i="1"/>
  <c r="AN564" i="1"/>
  <c r="AM564" i="1"/>
  <c r="AF564" i="1"/>
  <c r="AE564" i="1"/>
  <c r="AB564" i="1"/>
  <c r="AG564" i="1" s="1"/>
  <c r="T564" i="1"/>
  <c r="R564" i="1"/>
  <c r="S564" i="1" s="1"/>
  <c r="I564" i="1"/>
  <c r="H564" i="1"/>
  <c r="L564" i="1" s="1"/>
  <c r="G564" i="1"/>
  <c r="F564" i="1"/>
  <c r="BB563" i="1"/>
  <c r="AW563" i="1"/>
  <c r="AV563" i="1"/>
  <c r="AN563" i="1"/>
  <c r="AM563" i="1"/>
  <c r="AG563" i="1"/>
  <c r="AH564" i="1" s="1"/>
  <c r="AF563" i="1"/>
  <c r="AE563" i="1"/>
  <c r="AC563" i="1"/>
  <c r="AB563" i="1"/>
  <c r="AC564" i="1" s="1"/>
  <c r="T563" i="1"/>
  <c r="R563" i="1"/>
  <c r="L563" i="1"/>
  <c r="H563" i="1"/>
  <c r="G563" i="1"/>
  <c r="F563" i="1"/>
  <c r="I563" i="1" s="1"/>
  <c r="AX562" i="1"/>
  <c r="AW562" i="1"/>
  <c r="AV562" i="1"/>
  <c r="AN562" i="1"/>
  <c r="BB562" i="1" s="1"/>
  <c r="AM562" i="1"/>
  <c r="AF562" i="1"/>
  <c r="AE562" i="1"/>
  <c r="AC562" i="1"/>
  <c r="AB562" i="1"/>
  <c r="T562" i="1"/>
  <c r="R562" i="1"/>
  <c r="S562" i="1" s="1"/>
  <c r="I562" i="1"/>
  <c r="H562" i="1"/>
  <c r="L562" i="1" s="1"/>
  <c r="G562" i="1"/>
  <c r="F562" i="1"/>
  <c r="AX561" i="1"/>
  <c r="AW561" i="1"/>
  <c r="AV561" i="1"/>
  <c r="AN561" i="1"/>
  <c r="AM561" i="1"/>
  <c r="AF561" i="1"/>
  <c r="AE561" i="1"/>
  <c r="AB561" i="1"/>
  <c r="AC561" i="1" s="1"/>
  <c r="T561" i="1"/>
  <c r="R561" i="1"/>
  <c r="AG561" i="1" s="1"/>
  <c r="AH561" i="1" s="1"/>
  <c r="I561" i="1"/>
  <c r="H561" i="1"/>
  <c r="L561" i="1" s="1"/>
  <c r="G561" i="1"/>
  <c r="F561" i="1"/>
  <c r="AX560" i="1"/>
  <c r="AW560" i="1"/>
  <c r="AV560" i="1"/>
  <c r="AN560" i="1"/>
  <c r="AM560" i="1"/>
  <c r="AF560" i="1"/>
  <c r="AE560" i="1"/>
  <c r="AB560" i="1"/>
  <c r="T560" i="1"/>
  <c r="S560" i="1"/>
  <c r="R560" i="1"/>
  <c r="AG560" i="1" s="1"/>
  <c r="AH560" i="1" s="1"/>
  <c r="H560" i="1"/>
  <c r="G560" i="1"/>
  <c r="F560" i="1"/>
  <c r="I560" i="1" s="1"/>
  <c r="BB559" i="1"/>
  <c r="AX559" i="1"/>
  <c r="AW559" i="1"/>
  <c r="AV559" i="1"/>
  <c r="AN559" i="1"/>
  <c r="AM559" i="1"/>
  <c r="AF559" i="1"/>
  <c r="AE559" i="1"/>
  <c r="AB559" i="1"/>
  <c r="AC560" i="1" s="1"/>
  <c r="T559" i="1"/>
  <c r="R559" i="1"/>
  <c r="AG559" i="1" s="1"/>
  <c r="I559" i="1"/>
  <c r="F559" i="1"/>
  <c r="AW558" i="1"/>
  <c r="AV558" i="1"/>
  <c r="AN558" i="1"/>
  <c r="BB558" i="1" s="1"/>
  <c r="AM558" i="1"/>
  <c r="AH558" i="1"/>
  <c r="AF558" i="1"/>
  <c r="AE558" i="1"/>
  <c r="AB558" i="1"/>
  <c r="T558" i="1"/>
  <c r="R558" i="1"/>
  <c r="S558" i="1" s="1"/>
  <c r="I558" i="1"/>
  <c r="H558" i="1"/>
  <c r="G558" i="1"/>
  <c r="F558" i="1"/>
  <c r="D558" i="1"/>
  <c r="AG558" i="1" s="1"/>
  <c r="AW557" i="1"/>
  <c r="AV557" i="1"/>
  <c r="AX557" i="1" s="1"/>
  <c r="AO557" i="1"/>
  <c r="AN557" i="1"/>
  <c r="AM557" i="1"/>
  <c r="AF557" i="1"/>
  <c r="AE557" i="1"/>
  <c r="AB557" i="1"/>
  <c r="AC557" i="1" s="1"/>
  <c r="T557" i="1"/>
  <c r="S557" i="1"/>
  <c r="R557" i="1"/>
  <c r="H557" i="1"/>
  <c r="G557" i="1"/>
  <c r="F557" i="1"/>
  <c r="I557" i="1" s="1"/>
  <c r="D557" i="1"/>
  <c r="AG557" i="1" s="1"/>
  <c r="AW556" i="1"/>
  <c r="AV556" i="1"/>
  <c r="AX556" i="1" s="1"/>
  <c r="AO556" i="1"/>
  <c r="AN556" i="1"/>
  <c r="AM556" i="1"/>
  <c r="AF556" i="1"/>
  <c r="AE556" i="1"/>
  <c r="AC556" i="1"/>
  <c r="AB556" i="1"/>
  <c r="T556" i="1"/>
  <c r="R556" i="1"/>
  <c r="S556" i="1" s="1"/>
  <c r="H556" i="1"/>
  <c r="F556" i="1"/>
  <c r="I556" i="1" s="1"/>
  <c r="D556" i="1"/>
  <c r="AG556" i="1" s="1"/>
  <c r="AW555" i="1"/>
  <c r="AV555" i="1"/>
  <c r="AX555" i="1" s="1"/>
  <c r="AO555" i="1"/>
  <c r="AN555" i="1"/>
  <c r="AM555" i="1"/>
  <c r="AF555" i="1"/>
  <c r="AE555" i="1"/>
  <c r="AC555" i="1"/>
  <c r="AB555" i="1"/>
  <c r="T555" i="1"/>
  <c r="R555" i="1"/>
  <c r="S555" i="1" s="1"/>
  <c r="H555" i="1"/>
  <c r="F555" i="1"/>
  <c r="D555" i="1"/>
  <c r="AG555" i="1" s="1"/>
  <c r="AH555" i="1" s="1"/>
  <c r="AW554" i="1"/>
  <c r="AV554" i="1"/>
  <c r="AN554" i="1"/>
  <c r="AM554" i="1"/>
  <c r="AO554" i="1" s="1"/>
  <c r="AG554" i="1"/>
  <c r="AF554" i="1"/>
  <c r="AE554" i="1"/>
  <c r="AC554" i="1"/>
  <c r="AB554" i="1"/>
  <c r="T554" i="1"/>
  <c r="R554" i="1"/>
  <c r="S554" i="1" s="1"/>
  <c r="H554" i="1"/>
  <c r="G554" i="1"/>
  <c r="L554" i="1" s="1"/>
  <c r="F554" i="1"/>
  <c r="D554" i="1"/>
  <c r="AW553" i="1"/>
  <c r="AV553" i="1"/>
  <c r="AX553" i="1" s="1"/>
  <c r="AN553" i="1"/>
  <c r="AM553" i="1"/>
  <c r="AF553" i="1"/>
  <c r="AE553" i="1"/>
  <c r="AB553" i="1"/>
  <c r="AG553" i="1" s="1"/>
  <c r="T553" i="1"/>
  <c r="R553" i="1"/>
  <c r="H553" i="1"/>
  <c r="F553" i="1"/>
  <c r="D553" i="1"/>
  <c r="AX552" i="1"/>
  <c r="AW552" i="1"/>
  <c r="AV552" i="1"/>
  <c r="AN552" i="1"/>
  <c r="BB552" i="1" s="1"/>
  <c r="AM552" i="1"/>
  <c r="AF552" i="1"/>
  <c r="AE552" i="1"/>
  <c r="AB552" i="1"/>
  <c r="AC552" i="1" s="1"/>
  <c r="T552" i="1"/>
  <c r="R552" i="1"/>
  <c r="S552" i="1" s="1"/>
  <c r="I552" i="1"/>
  <c r="H552" i="1"/>
  <c r="F552" i="1"/>
  <c r="D552" i="1"/>
  <c r="BB551" i="1"/>
  <c r="AX551" i="1"/>
  <c r="AW551" i="1"/>
  <c r="AV551" i="1"/>
  <c r="AN551" i="1"/>
  <c r="AM551" i="1"/>
  <c r="AG551" i="1"/>
  <c r="AF551" i="1"/>
  <c r="AE551" i="1"/>
  <c r="AB551" i="1"/>
  <c r="T551" i="1"/>
  <c r="R551" i="1"/>
  <c r="S551" i="1" s="1"/>
  <c r="I551" i="1"/>
  <c r="H551" i="1"/>
  <c r="L551" i="1" s="1"/>
  <c r="F551" i="1"/>
  <c r="D551" i="1"/>
  <c r="G551" i="1" s="1"/>
  <c r="AW550" i="1"/>
  <c r="AV550" i="1"/>
  <c r="AN550" i="1"/>
  <c r="BB550" i="1" s="1"/>
  <c r="AM550" i="1"/>
  <c r="AF550" i="1"/>
  <c r="AE550" i="1"/>
  <c r="AB550" i="1"/>
  <c r="AC551" i="1" s="1"/>
  <c r="T550" i="1"/>
  <c r="R550" i="1"/>
  <c r="S550" i="1" s="1"/>
  <c r="I550" i="1"/>
  <c r="H550" i="1"/>
  <c r="F550" i="1"/>
  <c r="D550" i="1"/>
  <c r="AW549" i="1"/>
  <c r="AV549" i="1"/>
  <c r="AX549" i="1" s="1"/>
  <c r="AN549" i="1"/>
  <c r="BB549" i="1" s="1"/>
  <c r="AM549" i="1"/>
  <c r="AG549" i="1"/>
  <c r="AF549" i="1"/>
  <c r="AE549" i="1"/>
  <c r="AB549" i="1"/>
  <c r="T549" i="1"/>
  <c r="S549" i="1"/>
  <c r="R549" i="1"/>
  <c r="H549" i="1"/>
  <c r="L549" i="1" s="1"/>
  <c r="G549" i="1"/>
  <c r="F549" i="1"/>
  <c r="I549" i="1" s="1"/>
  <c r="D549" i="1"/>
  <c r="AW548" i="1"/>
  <c r="AV548" i="1"/>
  <c r="AN548" i="1"/>
  <c r="BB548" i="1" s="1"/>
  <c r="AM548" i="1"/>
  <c r="AF548" i="1"/>
  <c r="AE548" i="1"/>
  <c r="AB548" i="1"/>
  <c r="T548" i="1"/>
  <c r="S548" i="1"/>
  <c r="R548" i="1"/>
  <c r="I548" i="1"/>
  <c r="H548" i="1"/>
  <c r="G548" i="1"/>
  <c r="F548" i="1"/>
  <c r="D548" i="1"/>
  <c r="AW547" i="1"/>
  <c r="AV547" i="1"/>
  <c r="AN547" i="1"/>
  <c r="BB547" i="1" s="1"/>
  <c r="AM547" i="1"/>
  <c r="AF547" i="1"/>
  <c r="AE547" i="1"/>
  <c r="AC547" i="1"/>
  <c r="AB547" i="1"/>
  <c r="T547" i="1"/>
  <c r="R547" i="1"/>
  <c r="AG547" i="1" s="1"/>
  <c r="AH547" i="1" s="1"/>
  <c r="I547" i="1"/>
  <c r="H547" i="1"/>
  <c r="F547" i="1"/>
  <c r="D547" i="1"/>
  <c r="AW546" i="1"/>
  <c r="AV546" i="1"/>
  <c r="AX546" i="1" s="1"/>
  <c r="AN546" i="1"/>
  <c r="BB546" i="1" s="1"/>
  <c r="AM546" i="1"/>
  <c r="AO547" i="1" s="1"/>
  <c r="AF546" i="1"/>
  <c r="AE546" i="1"/>
  <c r="AC546" i="1"/>
  <c r="AB546" i="1"/>
  <c r="T546" i="1"/>
  <c r="S546" i="1"/>
  <c r="R546" i="1"/>
  <c r="AG546" i="1" s="1"/>
  <c r="I546" i="1"/>
  <c r="H546" i="1"/>
  <c r="F546" i="1"/>
  <c r="D546" i="1"/>
  <c r="AW545" i="1"/>
  <c r="AV545" i="1"/>
  <c r="AO545" i="1"/>
  <c r="AN545" i="1"/>
  <c r="BB545" i="1" s="1"/>
  <c r="AM545" i="1"/>
  <c r="AG545" i="1"/>
  <c r="AF545" i="1"/>
  <c r="AE545" i="1"/>
  <c r="AB545" i="1"/>
  <c r="T545" i="1"/>
  <c r="R545" i="1"/>
  <c r="H545" i="1"/>
  <c r="F545" i="1"/>
  <c r="I545" i="1" s="1"/>
  <c r="D545" i="1"/>
  <c r="G545" i="1" s="1"/>
  <c r="L545" i="1" s="1"/>
  <c r="AW544" i="1"/>
  <c r="AV544" i="1"/>
  <c r="AO544" i="1"/>
  <c r="AN544" i="1"/>
  <c r="BB544" i="1" s="1"/>
  <c r="AM544" i="1"/>
  <c r="AG544" i="1"/>
  <c r="AF544" i="1"/>
  <c r="AE544" i="1"/>
  <c r="AB544" i="1"/>
  <c r="AC545" i="1" s="1"/>
  <c r="T544" i="1"/>
  <c r="S544" i="1"/>
  <c r="R544" i="1"/>
  <c r="I544" i="1"/>
  <c r="H544" i="1"/>
  <c r="F544" i="1"/>
  <c r="D544" i="1"/>
  <c r="G544" i="1" s="1"/>
  <c r="AW543" i="1"/>
  <c r="AV543" i="1"/>
  <c r="AX543" i="1" s="1"/>
  <c r="AO543" i="1"/>
  <c r="AN543" i="1"/>
  <c r="AM543" i="1"/>
  <c r="AF543" i="1"/>
  <c r="AE543" i="1"/>
  <c r="AB543" i="1"/>
  <c r="T543" i="1"/>
  <c r="S543" i="1"/>
  <c r="R543" i="1"/>
  <c r="H543" i="1"/>
  <c r="F543" i="1"/>
  <c r="I543" i="1" s="1"/>
  <c r="D543" i="1"/>
  <c r="G543" i="1" s="1"/>
  <c r="L543" i="1" s="1"/>
  <c r="AW542" i="1"/>
  <c r="AV542" i="1"/>
  <c r="AN542" i="1"/>
  <c r="AM542" i="1"/>
  <c r="AF542" i="1"/>
  <c r="AE542" i="1"/>
  <c r="AB542" i="1"/>
  <c r="T542" i="1"/>
  <c r="R542" i="1"/>
  <c r="S542" i="1" s="1"/>
  <c r="H542" i="1"/>
  <c r="F542" i="1"/>
  <c r="I542" i="1" s="1"/>
  <c r="D542" i="1"/>
  <c r="G542" i="1" s="1"/>
  <c r="L542" i="1" s="1"/>
  <c r="AW541" i="1"/>
  <c r="AV541" i="1"/>
  <c r="AX541" i="1" s="1"/>
  <c r="AO541" i="1"/>
  <c r="AN541" i="1"/>
  <c r="BB541" i="1" s="1"/>
  <c r="AM541" i="1"/>
  <c r="AF541" i="1"/>
  <c r="AE541" i="1"/>
  <c r="AB541" i="1"/>
  <c r="T541" i="1"/>
  <c r="S541" i="1"/>
  <c r="R541" i="1"/>
  <c r="H541" i="1"/>
  <c r="G541" i="1"/>
  <c r="L541" i="1" s="1"/>
  <c r="F541" i="1"/>
  <c r="I541" i="1" s="1"/>
  <c r="D541" i="1"/>
  <c r="AW540" i="1"/>
  <c r="AV540" i="1"/>
  <c r="AX540" i="1" s="1"/>
  <c r="AN540" i="1"/>
  <c r="BB540" i="1" s="1"/>
  <c r="AM540" i="1"/>
  <c r="AG540" i="1"/>
  <c r="AF540" i="1"/>
  <c r="AE540" i="1"/>
  <c r="AB540" i="1"/>
  <c r="T540" i="1"/>
  <c r="S540" i="1"/>
  <c r="R540" i="1"/>
  <c r="H540" i="1"/>
  <c r="L540" i="1" s="1"/>
  <c r="G540" i="1"/>
  <c r="F540" i="1"/>
  <c r="I540" i="1" s="1"/>
  <c r="D540" i="1"/>
  <c r="AW539" i="1"/>
  <c r="AV539" i="1"/>
  <c r="AX539" i="1" s="1"/>
  <c r="AO539" i="1"/>
  <c r="AN539" i="1"/>
  <c r="BB539" i="1" s="1"/>
  <c r="AM539" i="1"/>
  <c r="AF539" i="1"/>
  <c r="AE539" i="1"/>
  <c r="AB539" i="1"/>
  <c r="T539" i="1"/>
  <c r="S539" i="1"/>
  <c r="R539" i="1"/>
  <c r="H539" i="1"/>
  <c r="F539" i="1"/>
  <c r="I539" i="1" s="1"/>
  <c r="D539" i="1"/>
  <c r="BB538" i="1"/>
  <c r="AX538" i="1"/>
  <c r="AW538" i="1"/>
  <c r="AV538" i="1"/>
  <c r="AN538" i="1"/>
  <c r="AM538" i="1"/>
  <c r="AF538" i="1"/>
  <c r="AE538" i="1"/>
  <c r="AB538" i="1"/>
  <c r="T538" i="1"/>
  <c r="R538" i="1"/>
  <c r="S538" i="1" s="1"/>
  <c r="I538" i="1"/>
  <c r="H538" i="1"/>
  <c r="F538" i="1"/>
  <c r="D538" i="1"/>
  <c r="AW537" i="1"/>
  <c r="AV537" i="1"/>
  <c r="AN537" i="1"/>
  <c r="AM537" i="1"/>
  <c r="AO537" i="1" s="1"/>
  <c r="AG537" i="1"/>
  <c r="AF537" i="1"/>
  <c r="AE537" i="1"/>
  <c r="AB537" i="1"/>
  <c r="T537" i="1"/>
  <c r="S537" i="1"/>
  <c r="R537" i="1"/>
  <c r="H537" i="1"/>
  <c r="F537" i="1"/>
  <c r="D537" i="1"/>
  <c r="G537" i="1" s="1"/>
  <c r="L537" i="1" s="1"/>
  <c r="AW536" i="1"/>
  <c r="AV536" i="1"/>
  <c r="AX536" i="1" s="1"/>
  <c r="AO536" i="1"/>
  <c r="AN536" i="1"/>
  <c r="AM536" i="1"/>
  <c r="AF536" i="1"/>
  <c r="AE536" i="1"/>
  <c r="AB536" i="1"/>
  <c r="T536" i="1"/>
  <c r="R536" i="1"/>
  <c r="H536" i="1"/>
  <c r="F536" i="1"/>
  <c r="D536" i="1"/>
  <c r="AX535" i="1"/>
  <c r="AW535" i="1"/>
  <c r="AV535" i="1"/>
  <c r="AN535" i="1"/>
  <c r="AM535" i="1"/>
  <c r="AF535" i="1"/>
  <c r="AE535" i="1"/>
  <c r="AC535" i="1"/>
  <c r="AB535" i="1"/>
  <c r="T535" i="1"/>
  <c r="R535" i="1"/>
  <c r="H535" i="1"/>
  <c r="F535" i="1"/>
  <c r="D535" i="1"/>
  <c r="AW534" i="1"/>
  <c r="AV534" i="1"/>
  <c r="AN534" i="1"/>
  <c r="BB534" i="1" s="1"/>
  <c r="AM534" i="1"/>
  <c r="AF534" i="1"/>
  <c r="AE534" i="1"/>
  <c r="AB534" i="1"/>
  <c r="AC534" i="1" s="1"/>
  <c r="T534" i="1"/>
  <c r="S534" i="1"/>
  <c r="R534" i="1"/>
  <c r="H534" i="1"/>
  <c r="F534" i="1"/>
  <c r="I534" i="1" s="1"/>
  <c r="D534" i="1"/>
  <c r="AW533" i="1"/>
  <c r="AV533" i="1"/>
  <c r="AX533" i="1" s="1"/>
  <c r="AO533" i="1"/>
  <c r="AN533" i="1"/>
  <c r="BB533" i="1" s="1"/>
  <c r="AM533" i="1"/>
  <c r="AG533" i="1"/>
  <c r="AF533" i="1"/>
  <c r="AE533" i="1"/>
  <c r="AB533" i="1"/>
  <c r="T533" i="1"/>
  <c r="R533" i="1"/>
  <c r="S533" i="1" s="1"/>
  <c r="H533" i="1"/>
  <c r="F533" i="1"/>
  <c r="I533" i="1" s="1"/>
  <c r="D533" i="1"/>
  <c r="BB532" i="1"/>
  <c r="AW532" i="1"/>
  <c r="AV532" i="1"/>
  <c r="AX532" i="1" s="1"/>
  <c r="AN532" i="1"/>
  <c r="AM532" i="1"/>
  <c r="AG532" i="1"/>
  <c r="AH533" i="1" s="1"/>
  <c r="AF532" i="1"/>
  <c r="AE532" i="1"/>
  <c r="AB532" i="1"/>
  <c r="T532" i="1"/>
  <c r="R532" i="1"/>
  <c r="I532" i="1"/>
  <c r="H532" i="1"/>
  <c r="F532" i="1"/>
  <c r="D532" i="1"/>
  <c r="AX531" i="1"/>
  <c r="AW531" i="1"/>
  <c r="AV531" i="1"/>
  <c r="AN531" i="1"/>
  <c r="BB531" i="1" s="1"/>
  <c r="AM531" i="1"/>
  <c r="AF531" i="1"/>
  <c r="AE531" i="1"/>
  <c r="AC531" i="1"/>
  <c r="AB531" i="1"/>
  <c r="T531" i="1"/>
  <c r="R531" i="1"/>
  <c r="I531" i="1"/>
  <c r="H531" i="1"/>
  <c r="F531" i="1"/>
  <c r="D531" i="1"/>
  <c r="AW530" i="1"/>
  <c r="AV530" i="1"/>
  <c r="AX530" i="1" s="1"/>
  <c r="AO530" i="1"/>
  <c r="AN530" i="1"/>
  <c r="AM530" i="1"/>
  <c r="AF530" i="1"/>
  <c r="AE530" i="1"/>
  <c r="AB530" i="1"/>
  <c r="AC530" i="1" s="1"/>
  <c r="T530" i="1"/>
  <c r="R530" i="1"/>
  <c r="S530" i="1" s="1"/>
  <c r="H530" i="1"/>
  <c r="G530" i="1"/>
  <c r="L530" i="1" s="1"/>
  <c r="F530" i="1"/>
  <c r="I530" i="1" s="1"/>
  <c r="D530" i="1"/>
  <c r="AG530" i="1" s="1"/>
  <c r="AW529" i="1"/>
  <c r="AV529" i="1"/>
  <c r="AX529" i="1" s="1"/>
  <c r="AO529" i="1"/>
  <c r="AN529" i="1"/>
  <c r="AM529" i="1"/>
  <c r="AF529" i="1"/>
  <c r="AE529" i="1"/>
  <c r="AB529" i="1"/>
  <c r="T529" i="1"/>
  <c r="S529" i="1"/>
  <c r="R529" i="1"/>
  <c r="H529" i="1"/>
  <c r="F529" i="1"/>
  <c r="I529" i="1" s="1"/>
  <c r="D529" i="1"/>
  <c r="AX528" i="1"/>
  <c r="AW528" i="1"/>
  <c r="AV528" i="1"/>
  <c r="AO528" i="1"/>
  <c r="AN528" i="1"/>
  <c r="AM528" i="1"/>
  <c r="AF528" i="1"/>
  <c r="AE528" i="1"/>
  <c r="AB528" i="1"/>
  <c r="T528" i="1"/>
  <c r="R528" i="1"/>
  <c r="S528" i="1" s="1"/>
  <c r="H528" i="1"/>
  <c r="F528" i="1"/>
  <c r="D528" i="1"/>
  <c r="G528" i="1" s="1"/>
  <c r="BB527" i="1"/>
  <c r="AW527" i="1"/>
  <c r="AV527" i="1"/>
  <c r="AN527" i="1"/>
  <c r="AM527" i="1"/>
  <c r="AF527" i="1"/>
  <c r="AE527" i="1"/>
  <c r="AB527" i="1"/>
  <c r="T527" i="1"/>
  <c r="S527" i="1"/>
  <c r="R527" i="1"/>
  <c r="H527" i="1"/>
  <c r="F527" i="1"/>
  <c r="I527" i="1" s="1"/>
  <c r="D527" i="1"/>
  <c r="AG527" i="1" s="1"/>
  <c r="AW526" i="1"/>
  <c r="AV526" i="1"/>
  <c r="AX526" i="1" s="1"/>
  <c r="AN526" i="1"/>
  <c r="AM526" i="1"/>
  <c r="AF526" i="1"/>
  <c r="AE526" i="1"/>
  <c r="AB526" i="1"/>
  <c r="AC526" i="1" s="1"/>
  <c r="T526" i="1"/>
  <c r="R526" i="1"/>
  <c r="S526" i="1" s="1"/>
  <c r="H526" i="1"/>
  <c r="F526" i="1"/>
  <c r="D526" i="1"/>
  <c r="AX525" i="1"/>
  <c r="AW525" i="1"/>
  <c r="AV525" i="1"/>
  <c r="AN525" i="1"/>
  <c r="BB525" i="1" s="1"/>
  <c r="AM525" i="1"/>
  <c r="AF525" i="1"/>
  <c r="AE525" i="1"/>
  <c r="AC525" i="1"/>
  <c r="AB525" i="1"/>
  <c r="T525" i="1"/>
  <c r="R525" i="1"/>
  <c r="I525" i="1"/>
  <c r="H525" i="1"/>
  <c r="F525" i="1"/>
  <c r="D525" i="1"/>
  <c r="BB524" i="1"/>
  <c r="AX524" i="1"/>
  <c r="AW524" i="1"/>
  <c r="AV524" i="1"/>
  <c r="AO524" i="1"/>
  <c r="AN524" i="1"/>
  <c r="AM524" i="1"/>
  <c r="AG524" i="1"/>
  <c r="AF524" i="1"/>
  <c r="AE524" i="1"/>
  <c r="AB524" i="1"/>
  <c r="T524" i="1"/>
  <c r="R524" i="1"/>
  <c r="S524" i="1" s="1"/>
  <c r="H524" i="1"/>
  <c r="L524" i="1" s="1"/>
  <c r="G524" i="1"/>
  <c r="F524" i="1"/>
  <c r="I524" i="1" s="1"/>
  <c r="D524" i="1"/>
  <c r="AW523" i="1"/>
  <c r="AV523" i="1"/>
  <c r="AN523" i="1"/>
  <c r="AM523" i="1"/>
  <c r="AF523" i="1"/>
  <c r="AE523" i="1"/>
  <c r="AB523" i="1"/>
  <c r="T523" i="1"/>
  <c r="S523" i="1"/>
  <c r="R523" i="1"/>
  <c r="H523" i="1"/>
  <c r="F523" i="1"/>
  <c r="D523" i="1"/>
  <c r="AW522" i="1"/>
  <c r="AV522" i="1"/>
  <c r="AX522" i="1" s="1"/>
  <c r="AN522" i="1"/>
  <c r="BB522" i="1" s="1"/>
  <c r="AM522" i="1"/>
  <c r="AF522" i="1"/>
  <c r="AE522" i="1"/>
  <c r="AB522" i="1"/>
  <c r="AC522" i="1" s="1"/>
  <c r="T522" i="1"/>
  <c r="R522" i="1"/>
  <c r="AG522" i="1" s="1"/>
  <c r="I522" i="1"/>
  <c r="H522" i="1"/>
  <c r="L522" i="1" s="1"/>
  <c r="G522" i="1"/>
  <c r="F522" i="1"/>
  <c r="D522" i="1"/>
  <c r="AW521" i="1"/>
  <c r="AV521" i="1"/>
  <c r="AX521" i="1" s="1"/>
  <c r="AN521" i="1"/>
  <c r="BB521" i="1" s="1"/>
  <c r="AM521" i="1"/>
  <c r="AF521" i="1"/>
  <c r="AE521" i="1"/>
  <c r="AB521" i="1"/>
  <c r="AC521" i="1" s="1"/>
  <c r="T521" i="1"/>
  <c r="R521" i="1"/>
  <c r="I521" i="1"/>
  <c r="H521" i="1"/>
  <c r="G521" i="1"/>
  <c r="L521" i="1" s="1"/>
  <c r="F521" i="1"/>
  <c r="D521" i="1"/>
  <c r="AX520" i="1"/>
  <c r="AW520" i="1"/>
  <c r="AV520" i="1"/>
  <c r="AO520" i="1"/>
  <c r="AN520" i="1"/>
  <c r="BB520" i="1" s="1"/>
  <c r="AM520" i="1"/>
  <c r="AF520" i="1"/>
  <c r="AE520" i="1"/>
  <c r="AB520" i="1"/>
  <c r="T520" i="1"/>
  <c r="R520" i="1"/>
  <c r="I520" i="1"/>
  <c r="H520" i="1"/>
  <c r="F520" i="1"/>
  <c r="D520" i="1"/>
  <c r="BB519" i="1"/>
  <c r="AW519" i="1"/>
  <c r="AV519" i="1"/>
  <c r="AN519" i="1"/>
  <c r="AM519" i="1"/>
  <c r="AF519" i="1"/>
  <c r="AE519" i="1"/>
  <c r="AB519" i="1"/>
  <c r="AC520" i="1" s="1"/>
  <c r="T519" i="1"/>
  <c r="R519" i="1"/>
  <c r="I519" i="1"/>
  <c r="H519" i="1"/>
  <c r="F519" i="1"/>
  <c r="D519" i="1"/>
  <c r="AW518" i="1"/>
  <c r="AV518" i="1"/>
  <c r="AN518" i="1"/>
  <c r="AM518" i="1"/>
  <c r="AF518" i="1"/>
  <c r="AE518" i="1"/>
  <c r="AB518" i="1"/>
  <c r="AC518" i="1" s="1"/>
  <c r="T518" i="1"/>
  <c r="R518" i="1"/>
  <c r="L518" i="1"/>
  <c r="H518" i="1"/>
  <c r="F518" i="1"/>
  <c r="I518" i="1" s="1"/>
  <c r="D518" i="1"/>
  <c r="G518" i="1" s="1"/>
  <c r="AW517" i="1"/>
  <c r="AV517" i="1"/>
  <c r="AN517" i="1"/>
  <c r="BB517" i="1" s="1"/>
  <c r="AM517" i="1"/>
  <c r="AF517" i="1"/>
  <c r="AE517" i="1"/>
  <c r="AB517" i="1"/>
  <c r="AC517" i="1" s="1"/>
  <c r="T517" i="1"/>
  <c r="S517" i="1"/>
  <c r="R517" i="1"/>
  <c r="AG517" i="1" s="1"/>
  <c r="AH517" i="1" s="1"/>
  <c r="H517" i="1"/>
  <c r="G517" i="1"/>
  <c r="F517" i="1"/>
  <c r="I517" i="1" s="1"/>
  <c r="D517" i="1"/>
  <c r="AW516" i="1"/>
  <c r="AV516" i="1"/>
  <c r="AX516" i="1" s="1"/>
  <c r="AN516" i="1"/>
  <c r="BB516" i="1" s="1"/>
  <c r="AM516" i="1"/>
  <c r="AG516" i="1"/>
  <c r="AF516" i="1"/>
  <c r="AE516" i="1"/>
  <c r="AC516" i="1"/>
  <c r="AB516" i="1"/>
  <c r="T516" i="1"/>
  <c r="S516" i="1"/>
  <c r="R516" i="1"/>
  <c r="H516" i="1"/>
  <c r="F516" i="1"/>
  <c r="I516" i="1" s="1"/>
  <c r="D516" i="1"/>
  <c r="AX515" i="1"/>
  <c r="AW515" i="1"/>
  <c r="AV515" i="1"/>
  <c r="AO515" i="1"/>
  <c r="AN515" i="1"/>
  <c r="BB515" i="1" s="1"/>
  <c r="AM515" i="1"/>
  <c r="AF515" i="1"/>
  <c r="AE515" i="1"/>
  <c r="AC515" i="1"/>
  <c r="AB515" i="1"/>
  <c r="T515" i="1"/>
  <c r="R515" i="1"/>
  <c r="S515" i="1" s="1"/>
  <c r="I515" i="1"/>
  <c r="H515" i="1"/>
  <c r="F515" i="1"/>
  <c r="D515" i="1"/>
  <c r="AX514" i="1"/>
  <c r="AW514" i="1"/>
  <c r="AV514" i="1"/>
  <c r="AN514" i="1"/>
  <c r="BB514" i="1" s="1"/>
  <c r="AM514" i="1"/>
  <c r="AO514" i="1" s="1"/>
  <c r="AG514" i="1"/>
  <c r="AF514" i="1"/>
  <c r="AE514" i="1"/>
  <c r="AB514" i="1"/>
  <c r="AC514" i="1" s="1"/>
  <c r="T514" i="1"/>
  <c r="R514" i="1"/>
  <c r="H514" i="1"/>
  <c r="F514" i="1"/>
  <c r="I514" i="1" s="1"/>
  <c r="D514" i="1"/>
  <c r="AW513" i="1"/>
  <c r="AV513" i="1"/>
  <c r="AX513" i="1" s="1"/>
  <c r="AN513" i="1"/>
  <c r="BB513" i="1" s="1"/>
  <c r="AM513" i="1"/>
  <c r="AF513" i="1"/>
  <c r="AE513" i="1"/>
  <c r="AC513" i="1"/>
  <c r="AB513" i="1"/>
  <c r="T513" i="1"/>
  <c r="R513" i="1"/>
  <c r="H513" i="1"/>
  <c r="F513" i="1"/>
  <c r="I513" i="1" s="1"/>
  <c r="D513" i="1"/>
  <c r="AG513" i="1" s="1"/>
  <c r="AW512" i="1"/>
  <c r="AV512" i="1"/>
  <c r="AN512" i="1"/>
  <c r="BB512" i="1" s="1"/>
  <c r="AM512" i="1"/>
  <c r="AG512" i="1"/>
  <c r="AF512" i="1"/>
  <c r="AE512" i="1"/>
  <c r="AB512" i="1"/>
  <c r="AC512" i="1" s="1"/>
  <c r="T512" i="1"/>
  <c r="S512" i="1"/>
  <c r="R512" i="1"/>
  <c r="H512" i="1"/>
  <c r="F512" i="1"/>
  <c r="I512" i="1" s="1"/>
  <c r="D512" i="1"/>
  <c r="AW511" i="1"/>
  <c r="AV511" i="1"/>
  <c r="AN511" i="1"/>
  <c r="AM511" i="1"/>
  <c r="AF511" i="1"/>
  <c r="AE511" i="1"/>
  <c r="AC511" i="1"/>
  <c r="AB511" i="1"/>
  <c r="T511" i="1"/>
  <c r="R511" i="1"/>
  <c r="S511" i="1" s="1"/>
  <c r="H511" i="1"/>
  <c r="G511" i="1"/>
  <c r="L511" i="1" s="1"/>
  <c r="F511" i="1"/>
  <c r="I511" i="1" s="1"/>
  <c r="D511" i="1"/>
  <c r="BB510" i="1"/>
  <c r="AW510" i="1"/>
  <c r="AV510" i="1"/>
  <c r="AX510" i="1" s="1"/>
  <c r="AN510" i="1"/>
  <c r="AM510" i="1"/>
  <c r="AH510" i="1"/>
  <c r="AF510" i="1"/>
  <c r="AE510" i="1"/>
  <c r="AB510" i="1"/>
  <c r="AC510" i="1" s="1"/>
  <c r="T510" i="1"/>
  <c r="S510" i="1"/>
  <c r="R510" i="1"/>
  <c r="H510" i="1"/>
  <c r="F510" i="1"/>
  <c r="I510" i="1" s="1"/>
  <c r="D510" i="1"/>
  <c r="AG510" i="1" s="1"/>
  <c r="AW509" i="1"/>
  <c r="AV509" i="1"/>
  <c r="AX509" i="1" s="1"/>
  <c r="AN509" i="1"/>
  <c r="AM509" i="1"/>
  <c r="AG509" i="1"/>
  <c r="AF509" i="1"/>
  <c r="AE509" i="1"/>
  <c r="AB509" i="1"/>
  <c r="T509" i="1"/>
  <c r="R509" i="1"/>
  <c r="S509" i="1" s="1"/>
  <c r="H509" i="1"/>
  <c r="F509" i="1"/>
  <c r="I509" i="1" s="1"/>
  <c r="D509" i="1"/>
  <c r="BB508" i="1"/>
  <c r="AW508" i="1"/>
  <c r="AV508" i="1"/>
  <c r="AN508" i="1"/>
  <c r="AM508" i="1"/>
  <c r="AG508" i="1"/>
  <c r="AH509" i="1" s="1"/>
  <c r="AF508" i="1"/>
  <c r="AE508" i="1"/>
  <c r="AB508" i="1"/>
  <c r="T508" i="1"/>
  <c r="R508" i="1"/>
  <c r="I508" i="1"/>
  <c r="H508" i="1"/>
  <c r="G508" i="1"/>
  <c r="F508" i="1"/>
  <c r="D508" i="1"/>
  <c r="G509" i="1" s="1"/>
  <c r="AW507" i="1"/>
  <c r="AV507" i="1"/>
  <c r="AX507" i="1" s="1"/>
  <c r="AN507" i="1"/>
  <c r="AM507" i="1"/>
  <c r="AF507" i="1"/>
  <c r="AE507" i="1"/>
  <c r="AC507" i="1"/>
  <c r="AB507" i="1"/>
  <c r="T507" i="1"/>
  <c r="R507" i="1"/>
  <c r="H507" i="1"/>
  <c r="F507" i="1"/>
  <c r="D507" i="1"/>
  <c r="BB506" i="1"/>
  <c r="AX506" i="1"/>
  <c r="AW506" i="1"/>
  <c r="AV506" i="1"/>
  <c r="AO506" i="1"/>
  <c r="AN506" i="1"/>
  <c r="AM506" i="1"/>
  <c r="AO507" i="1" s="1"/>
  <c r="AF506" i="1"/>
  <c r="AE506" i="1"/>
  <c r="AB506" i="1"/>
  <c r="T506" i="1"/>
  <c r="R506" i="1"/>
  <c r="F506" i="1"/>
  <c r="I506" i="1" s="1"/>
  <c r="D506" i="1"/>
  <c r="AG506" i="1" s="1"/>
  <c r="AW505" i="1"/>
  <c r="AV505" i="1"/>
  <c r="AN505" i="1"/>
  <c r="BB505" i="1" s="1"/>
  <c r="AM505" i="1"/>
  <c r="AG505" i="1"/>
  <c r="AF505" i="1"/>
  <c r="AE505" i="1"/>
  <c r="AC505" i="1"/>
  <c r="AB505" i="1"/>
  <c r="T505" i="1"/>
  <c r="R505" i="1"/>
  <c r="S505" i="1" s="1"/>
  <c r="H505" i="1"/>
  <c r="F505" i="1"/>
  <c r="I505" i="1" s="1"/>
  <c r="D505" i="1"/>
  <c r="AW504" i="1"/>
  <c r="AV504" i="1"/>
  <c r="AN504" i="1"/>
  <c r="AM504" i="1"/>
  <c r="AF504" i="1"/>
  <c r="AE504" i="1"/>
  <c r="AB504" i="1"/>
  <c r="AC504" i="1" s="1"/>
  <c r="T504" i="1"/>
  <c r="S504" i="1"/>
  <c r="R504" i="1"/>
  <c r="H504" i="1"/>
  <c r="F504" i="1"/>
  <c r="D504" i="1"/>
  <c r="AX503" i="1"/>
  <c r="AW503" i="1"/>
  <c r="AV503" i="1"/>
  <c r="AN503" i="1"/>
  <c r="BB503" i="1" s="1"/>
  <c r="AM503" i="1"/>
  <c r="AG503" i="1"/>
  <c r="AF503" i="1"/>
  <c r="AE503" i="1"/>
  <c r="AB503" i="1"/>
  <c r="T503" i="1"/>
  <c r="R503" i="1"/>
  <c r="S503" i="1" s="1"/>
  <c r="I503" i="1"/>
  <c r="H503" i="1"/>
  <c r="G503" i="1"/>
  <c r="F503" i="1"/>
  <c r="D503" i="1"/>
  <c r="AW502" i="1"/>
  <c r="AV502" i="1"/>
  <c r="AX502" i="1" s="1"/>
  <c r="AO502" i="1"/>
  <c r="AN502" i="1"/>
  <c r="BB502" i="1" s="1"/>
  <c r="AM502" i="1"/>
  <c r="AG502" i="1"/>
  <c r="AF502" i="1"/>
  <c r="AE502" i="1"/>
  <c r="AB502" i="1"/>
  <c r="T502" i="1"/>
  <c r="R502" i="1"/>
  <c r="I502" i="1"/>
  <c r="H502" i="1"/>
  <c r="G502" i="1"/>
  <c r="F502" i="1"/>
  <c r="D502" i="1"/>
  <c r="AW501" i="1"/>
  <c r="AV501" i="1"/>
  <c r="AX501" i="1" s="1"/>
  <c r="AN501" i="1"/>
  <c r="BB501" i="1" s="1"/>
  <c r="AM501" i="1"/>
  <c r="AO501" i="1" s="1"/>
  <c r="AF501" i="1"/>
  <c r="AE501" i="1"/>
  <c r="AC501" i="1"/>
  <c r="AB501" i="1"/>
  <c r="T501" i="1"/>
  <c r="R501" i="1"/>
  <c r="H501" i="1"/>
  <c r="F501" i="1"/>
  <c r="I501" i="1" s="1"/>
  <c r="D501" i="1"/>
  <c r="AW500" i="1"/>
  <c r="AV500" i="1"/>
  <c r="AX500" i="1" s="1"/>
  <c r="AN500" i="1"/>
  <c r="BB500" i="1" s="1"/>
  <c r="AM500" i="1"/>
  <c r="AF500" i="1"/>
  <c r="AE500" i="1"/>
  <c r="AB500" i="1"/>
  <c r="AC500" i="1" s="1"/>
  <c r="T500" i="1"/>
  <c r="S500" i="1"/>
  <c r="R500" i="1"/>
  <c r="H500" i="1"/>
  <c r="F500" i="1"/>
  <c r="I500" i="1" s="1"/>
  <c r="D500" i="1"/>
  <c r="AG500" i="1" s="1"/>
  <c r="AX499" i="1"/>
  <c r="AW499" i="1"/>
  <c r="AV499" i="1"/>
  <c r="AO499" i="1"/>
  <c r="AN499" i="1"/>
  <c r="BB499" i="1" s="1"/>
  <c r="AM499" i="1"/>
  <c r="AF499" i="1"/>
  <c r="AE499" i="1"/>
  <c r="AB499" i="1"/>
  <c r="T499" i="1"/>
  <c r="R499" i="1"/>
  <c r="S499" i="1" s="1"/>
  <c r="H499" i="1"/>
  <c r="F499" i="1"/>
  <c r="I499" i="1" s="1"/>
  <c r="D499" i="1"/>
  <c r="BB498" i="1"/>
  <c r="AW498" i="1"/>
  <c r="AV498" i="1"/>
  <c r="AO498" i="1"/>
  <c r="AN498" i="1"/>
  <c r="AM498" i="1"/>
  <c r="AF498" i="1"/>
  <c r="AE498" i="1"/>
  <c r="AB498" i="1"/>
  <c r="T498" i="1"/>
  <c r="R498" i="1"/>
  <c r="I498" i="1"/>
  <c r="H498" i="1"/>
  <c r="G498" i="1"/>
  <c r="F498" i="1"/>
  <c r="D498" i="1"/>
  <c r="AX497" i="1"/>
  <c r="AW497" i="1"/>
  <c r="AV497" i="1"/>
  <c r="AX498" i="1" s="1"/>
  <c r="AN497" i="1"/>
  <c r="AM497" i="1"/>
  <c r="AF497" i="1"/>
  <c r="AE497" i="1"/>
  <c r="AC497" i="1"/>
  <c r="AB497" i="1"/>
  <c r="T497" i="1"/>
  <c r="R497" i="1"/>
  <c r="H497" i="1"/>
  <c r="F497" i="1"/>
  <c r="D497" i="1"/>
  <c r="AW496" i="1"/>
  <c r="AV496" i="1"/>
  <c r="AX496" i="1" s="1"/>
  <c r="AN496" i="1"/>
  <c r="AM496" i="1"/>
  <c r="AF496" i="1"/>
  <c r="AE496" i="1"/>
  <c r="AB496" i="1"/>
  <c r="T496" i="1"/>
  <c r="R496" i="1"/>
  <c r="I496" i="1"/>
  <c r="H496" i="1"/>
  <c r="F496" i="1"/>
  <c r="BB496" i="1" s="1"/>
  <c r="D496" i="1"/>
  <c r="G497" i="1" s="1"/>
  <c r="AX495" i="1"/>
  <c r="AW495" i="1"/>
  <c r="AV495" i="1"/>
  <c r="AN495" i="1"/>
  <c r="AM495" i="1"/>
  <c r="AF495" i="1"/>
  <c r="AE495" i="1"/>
  <c r="AB495" i="1"/>
  <c r="AC496" i="1" s="1"/>
  <c r="T495" i="1"/>
  <c r="R495" i="1"/>
  <c r="H495" i="1"/>
  <c r="F495" i="1"/>
  <c r="D495" i="1"/>
  <c r="AX494" i="1"/>
  <c r="AW494" i="1"/>
  <c r="AV494" i="1"/>
  <c r="AO494" i="1"/>
  <c r="AN494" i="1"/>
  <c r="AM494" i="1"/>
  <c r="AF494" i="1"/>
  <c r="AE494" i="1"/>
  <c r="AB494" i="1"/>
  <c r="T494" i="1"/>
  <c r="S494" i="1"/>
  <c r="R494" i="1"/>
  <c r="S495" i="1" s="1"/>
  <c r="H494" i="1"/>
  <c r="F494" i="1"/>
  <c r="D494" i="1"/>
  <c r="BB493" i="1"/>
  <c r="AW493" i="1"/>
  <c r="AV493" i="1"/>
  <c r="AN493" i="1"/>
  <c r="AM493" i="1"/>
  <c r="AF493" i="1"/>
  <c r="AE493" i="1"/>
  <c r="AB493" i="1"/>
  <c r="T493" i="1"/>
  <c r="R493" i="1"/>
  <c r="S493" i="1" s="1"/>
  <c r="I493" i="1"/>
  <c r="H493" i="1"/>
  <c r="L493" i="1" s="1"/>
  <c r="G493" i="1"/>
  <c r="F493" i="1"/>
  <c r="D493" i="1"/>
  <c r="AW492" i="1"/>
  <c r="AV492" i="1"/>
  <c r="AN492" i="1"/>
  <c r="AM492" i="1"/>
  <c r="AF492" i="1"/>
  <c r="AE492" i="1"/>
  <c r="AC492" i="1"/>
  <c r="AB492" i="1"/>
  <c r="T492" i="1"/>
  <c r="R492" i="1"/>
  <c r="L492" i="1"/>
  <c r="I492" i="1"/>
  <c r="H492" i="1"/>
  <c r="G492" i="1"/>
  <c r="F492" i="1"/>
  <c r="D492" i="1"/>
  <c r="AW491" i="1"/>
  <c r="AV491" i="1"/>
  <c r="AX491" i="1" s="1"/>
  <c r="AN491" i="1"/>
  <c r="BB491" i="1" s="1"/>
  <c r="AM491" i="1"/>
  <c r="AG491" i="1"/>
  <c r="AF491" i="1"/>
  <c r="AE491" i="1"/>
  <c r="AC491" i="1"/>
  <c r="AB491" i="1"/>
  <c r="T491" i="1"/>
  <c r="S491" i="1"/>
  <c r="R491" i="1"/>
  <c r="I491" i="1"/>
  <c r="H491" i="1"/>
  <c r="L491" i="1" s="1"/>
  <c r="G491" i="1"/>
  <c r="F491" i="1"/>
  <c r="D491" i="1"/>
  <c r="AX490" i="1"/>
  <c r="AW490" i="1"/>
  <c r="AV490" i="1"/>
  <c r="AN490" i="1"/>
  <c r="BB490" i="1" s="1"/>
  <c r="AM490" i="1"/>
  <c r="AF490" i="1"/>
  <c r="AE490" i="1"/>
  <c r="AC490" i="1"/>
  <c r="AB490" i="1"/>
  <c r="T490" i="1"/>
  <c r="S490" i="1"/>
  <c r="R490" i="1"/>
  <c r="I490" i="1"/>
  <c r="H490" i="1"/>
  <c r="F490" i="1"/>
  <c r="D490" i="1"/>
  <c r="AW489" i="1"/>
  <c r="AV489" i="1"/>
  <c r="AN489" i="1"/>
  <c r="BB489" i="1" s="1"/>
  <c r="AM489" i="1"/>
  <c r="AO490" i="1" s="1"/>
  <c r="AF489" i="1"/>
  <c r="AE489" i="1"/>
  <c r="AB489" i="1"/>
  <c r="AC489" i="1" s="1"/>
  <c r="T489" i="1"/>
  <c r="R489" i="1"/>
  <c r="I489" i="1"/>
  <c r="H489" i="1"/>
  <c r="F489" i="1"/>
  <c r="D489" i="1"/>
  <c r="AW488" i="1"/>
  <c r="AV488" i="1"/>
  <c r="AN488" i="1"/>
  <c r="BB488" i="1" s="1"/>
  <c r="AM488" i="1"/>
  <c r="AG488" i="1"/>
  <c r="AH488" i="1" s="1"/>
  <c r="AF488" i="1"/>
  <c r="AE488" i="1"/>
  <c r="AB488" i="1"/>
  <c r="T488" i="1"/>
  <c r="R488" i="1"/>
  <c r="L488" i="1"/>
  <c r="H488" i="1"/>
  <c r="F488" i="1"/>
  <c r="I488" i="1" s="1"/>
  <c r="D488" i="1"/>
  <c r="G488" i="1" s="1"/>
  <c r="AW487" i="1"/>
  <c r="AV487" i="1"/>
  <c r="AN487" i="1"/>
  <c r="BB487" i="1" s="1"/>
  <c r="AM487" i="1"/>
  <c r="AG487" i="1"/>
  <c r="AH487" i="1" s="1"/>
  <c r="AF487" i="1"/>
  <c r="AE487" i="1"/>
  <c r="AB487" i="1"/>
  <c r="AC488" i="1" s="1"/>
  <c r="T487" i="1"/>
  <c r="R487" i="1"/>
  <c r="S487" i="1" s="1"/>
  <c r="H487" i="1"/>
  <c r="G487" i="1"/>
  <c r="L487" i="1" s="1"/>
  <c r="F487" i="1"/>
  <c r="I487" i="1" s="1"/>
  <c r="D487" i="1"/>
  <c r="AX486" i="1"/>
  <c r="AW486" i="1"/>
  <c r="AV486" i="1"/>
  <c r="AN486" i="1"/>
  <c r="BB486" i="1" s="1"/>
  <c r="AM486" i="1"/>
  <c r="AF486" i="1"/>
  <c r="AE486" i="1"/>
  <c r="AC486" i="1"/>
  <c r="AB486" i="1"/>
  <c r="AG486" i="1" s="1"/>
  <c r="T486" i="1"/>
  <c r="S486" i="1"/>
  <c r="R486" i="1"/>
  <c r="H486" i="1"/>
  <c r="F486" i="1"/>
  <c r="I486" i="1" s="1"/>
  <c r="D486" i="1"/>
  <c r="BB485" i="1"/>
  <c r="AX485" i="1"/>
  <c r="AW485" i="1"/>
  <c r="AV485" i="1"/>
  <c r="AN485" i="1"/>
  <c r="AM485" i="1"/>
  <c r="AF485" i="1"/>
  <c r="AE485" i="1"/>
  <c r="AB485" i="1"/>
  <c r="AC485" i="1" s="1"/>
  <c r="T485" i="1"/>
  <c r="R485" i="1"/>
  <c r="S485" i="1" s="1"/>
  <c r="I485" i="1"/>
  <c r="H485" i="1"/>
  <c r="F485" i="1"/>
  <c r="D485" i="1"/>
  <c r="BB484" i="1"/>
  <c r="AX484" i="1"/>
  <c r="AW484" i="1"/>
  <c r="AV484" i="1"/>
  <c r="AN484" i="1"/>
  <c r="AM484" i="1"/>
  <c r="AG484" i="1"/>
  <c r="AH484" i="1" s="1"/>
  <c r="AF484" i="1"/>
  <c r="AE484" i="1"/>
  <c r="AC484" i="1"/>
  <c r="AB484" i="1"/>
  <c r="T484" i="1"/>
  <c r="R484" i="1"/>
  <c r="H484" i="1"/>
  <c r="F484" i="1"/>
  <c r="I484" i="1" s="1"/>
  <c r="D484" i="1"/>
  <c r="G484" i="1" s="1"/>
  <c r="L484" i="1" s="1"/>
  <c r="AX483" i="1"/>
  <c r="AW483" i="1"/>
  <c r="AV483" i="1"/>
  <c r="AN483" i="1"/>
  <c r="BB483" i="1" s="1"/>
  <c r="AM483" i="1"/>
  <c r="AO484" i="1" s="1"/>
  <c r="AF483" i="1"/>
  <c r="AE483" i="1"/>
  <c r="AC483" i="1"/>
  <c r="AB483" i="1"/>
  <c r="T483" i="1"/>
  <c r="R483" i="1"/>
  <c r="H483" i="1"/>
  <c r="G483" i="1"/>
  <c r="L483" i="1" s="1"/>
  <c r="F483" i="1"/>
  <c r="I483" i="1" s="1"/>
  <c r="D483" i="1"/>
  <c r="AG483" i="1" s="1"/>
  <c r="AW482" i="1"/>
  <c r="AV482" i="1"/>
  <c r="AX482" i="1" s="1"/>
  <c r="AN482" i="1"/>
  <c r="BB482" i="1" s="1"/>
  <c r="AM482" i="1"/>
  <c r="AG482" i="1"/>
  <c r="AH482" i="1" s="1"/>
  <c r="AF482" i="1"/>
  <c r="AE482" i="1"/>
  <c r="AB482" i="1"/>
  <c r="AC482" i="1" s="1"/>
  <c r="T482" i="1"/>
  <c r="S482" i="1"/>
  <c r="R482" i="1"/>
  <c r="H482" i="1"/>
  <c r="F482" i="1"/>
  <c r="I482" i="1" s="1"/>
  <c r="D482" i="1"/>
  <c r="G482" i="1" s="1"/>
  <c r="AW481" i="1"/>
  <c r="AV481" i="1"/>
  <c r="AN481" i="1"/>
  <c r="AM481" i="1"/>
  <c r="AH481" i="1"/>
  <c r="AG481" i="1"/>
  <c r="AF481" i="1"/>
  <c r="AE481" i="1"/>
  <c r="AB481" i="1"/>
  <c r="T481" i="1"/>
  <c r="R481" i="1"/>
  <c r="S481" i="1" s="1"/>
  <c r="H481" i="1"/>
  <c r="G481" i="1"/>
  <c r="F481" i="1"/>
  <c r="I481" i="1" s="1"/>
  <c r="D481" i="1"/>
  <c r="AW480" i="1"/>
  <c r="AV480" i="1"/>
  <c r="AX480" i="1" s="1"/>
  <c r="AN480" i="1"/>
  <c r="BB480" i="1" s="1"/>
  <c r="AM480" i="1"/>
  <c r="AG480" i="1"/>
  <c r="AF480" i="1"/>
  <c r="AE480" i="1"/>
  <c r="AB480" i="1"/>
  <c r="T480" i="1"/>
  <c r="R480" i="1"/>
  <c r="I480" i="1"/>
  <c r="H480" i="1"/>
  <c r="F480" i="1"/>
  <c r="D480" i="1"/>
  <c r="AW479" i="1"/>
  <c r="AV479" i="1"/>
  <c r="AX479" i="1" s="1"/>
  <c r="AO479" i="1"/>
  <c r="AN479" i="1"/>
  <c r="BB479" i="1" s="1"/>
  <c r="AM479" i="1"/>
  <c r="AF479" i="1"/>
  <c r="AE479" i="1"/>
  <c r="AC479" i="1"/>
  <c r="AB479" i="1"/>
  <c r="T479" i="1"/>
  <c r="R479" i="1"/>
  <c r="H479" i="1"/>
  <c r="F479" i="1"/>
  <c r="I479" i="1" s="1"/>
  <c r="D479" i="1"/>
  <c r="AW478" i="1"/>
  <c r="AV478" i="1"/>
  <c r="AN478" i="1"/>
  <c r="AM478" i="1"/>
  <c r="AF478" i="1"/>
  <c r="AE478" i="1"/>
  <c r="AB478" i="1"/>
  <c r="AC478" i="1" s="1"/>
  <c r="T478" i="1"/>
  <c r="R478" i="1"/>
  <c r="S478" i="1" s="1"/>
  <c r="H478" i="1"/>
  <c r="F478" i="1"/>
  <c r="I478" i="1" s="1"/>
  <c r="D478" i="1"/>
  <c r="AW477" i="1"/>
  <c r="AV477" i="1"/>
  <c r="AX478" i="1" s="1"/>
  <c r="AO477" i="1"/>
  <c r="AN477" i="1"/>
  <c r="AM477" i="1"/>
  <c r="AF477" i="1"/>
  <c r="AE477" i="1"/>
  <c r="AB477" i="1"/>
  <c r="T477" i="1"/>
  <c r="R477" i="1"/>
  <c r="S477" i="1" s="1"/>
  <c r="H477" i="1"/>
  <c r="F477" i="1"/>
  <c r="D477" i="1"/>
  <c r="BB476" i="1"/>
  <c r="AX476" i="1"/>
  <c r="AW476" i="1"/>
  <c r="AV476" i="1"/>
  <c r="AO476" i="1"/>
  <c r="AN476" i="1"/>
  <c r="AM476" i="1"/>
  <c r="AF476" i="1"/>
  <c r="AE476" i="1"/>
  <c r="AB476" i="1"/>
  <c r="T476" i="1"/>
  <c r="R476" i="1"/>
  <c r="S476" i="1" s="1"/>
  <c r="H476" i="1"/>
  <c r="F476" i="1"/>
  <c r="I476" i="1" s="1"/>
  <c r="D476" i="1"/>
  <c r="BB475" i="1"/>
  <c r="AX475" i="1"/>
  <c r="AW475" i="1"/>
  <c r="AV475" i="1"/>
  <c r="AN475" i="1"/>
  <c r="AM475" i="1"/>
  <c r="AF475" i="1"/>
  <c r="AE475" i="1"/>
  <c r="AB475" i="1"/>
  <c r="T475" i="1"/>
  <c r="S475" i="1"/>
  <c r="R475" i="1"/>
  <c r="I475" i="1"/>
  <c r="H475" i="1"/>
  <c r="G475" i="1"/>
  <c r="L475" i="1" s="1"/>
  <c r="F475" i="1"/>
  <c r="D475" i="1"/>
  <c r="AG475" i="1" s="1"/>
  <c r="BB474" i="1"/>
  <c r="AX474" i="1"/>
  <c r="AW474" i="1"/>
  <c r="AV474" i="1"/>
  <c r="AN474" i="1"/>
  <c r="AM474" i="1"/>
  <c r="AF474" i="1"/>
  <c r="AE474" i="1"/>
  <c r="AC474" i="1"/>
  <c r="AB474" i="1"/>
  <c r="AC475" i="1" s="1"/>
  <c r="T474" i="1"/>
  <c r="R474" i="1"/>
  <c r="H474" i="1"/>
  <c r="F474" i="1"/>
  <c r="I474" i="1" s="1"/>
  <c r="D474" i="1"/>
  <c r="AX473" i="1"/>
  <c r="AW473" i="1"/>
  <c r="AV473" i="1"/>
  <c r="AN473" i="1"/>
  <c r="AM473" i="1"/>
  <c r="AF473" i="1"/>
  <c r="AE473" i="1"/>
  <c r="AB473" i="1"/>
  <c r="AC473" i="1" s="1"/>
  <c r="T473" i="1"/>
  <c r="R473" i="1"/>
  <c r="S473" i="1" s="1"/>
  <c r="H473" i="1"/>
  <c r="F473" i="1"/>
  <c r="D473" i="1"/>
  <c r="BB472" i="1"/>
  <c r="AX472" i="1"/>
  <c r="AW472" i="1"/>
  <c r="AV472" i="1"/>
  <c r="AO472" i="1"/>
  <c r="AN472" i="1"/>
  <c r="AM472" i="1"/>
  <c r="AF472" i="1"/>
  <c r="AE472" i="1"/>
  <c r="AC472" i="1"/>
  <c r="AB472" i="1"/>
  <c r="T472" i="1"/>
  <c r="R472" i="1"/>
  <c r="I472" i="1"/>
  <c r="H472" i="1"/>
  <c r="F472" i="1"/>
  <c r="D472" i="1"/>
  <c r="BB471" i="1"/>
  <c r="AW471" i="1"/>
  <c r="AV471" i="1"/>
  <c r="AN471" i="1"/>
  <c r="AM471" i="1"/>
  <c r="AF471" i="1"/>
  <c r="AE471" i="1"/>
  <c r="AB471" i="1"/>
  <c r="T471" i="1"/>
  <c r="R471" i="1"/>
  <c r="L471" i="1"/>
  <c r="I471" i="1"/>
  <c r="H471" i="1"/>
  <c r="G471" i="1"/>
  <c r="F471" i="1"/>
  <c r="D471" i="1"/>
  <c r="AW470" i="1"/>
  <c r="AV470" i="1"/>
  <c r="AN470" i="1"/>
  <c r="BB470" i="1" s="1"/>
  <c r="AM470" i="1"/>
  <c r="AF470" i="1"/>
  <c r="AE470" i="1"/>
  <c r="AC470" i="1"/>
  <c r="AB470" i="1"/>
  <c r="T470" i="1"/>
  <c r="S470" i="1"/>
  <c r="R470" i="1"/>
  <c r="AG470" i="1" s="1"/>
  <c r="I470" i="1"/>
  <c r="H470" i="1"/>
  <c r="L470" i="1" s="1"/>
  <c r="G470" i="1"/>
  <c r="F470" i="1"/>
  <c r="D470" i="1"/>
  <c r="AW469" i="1"/>
  <c r="AV469" i="1"/>
  <c r="AX469" i="1" s="1"/>
  <c r="AN469" i="1"/>
  <c r="BB469" i="1" s="1"/>
  <c r="AM469" i="1"/>
  <c r="AG469" i="1"/>
  <c r="AF469" i="1"/>
  <c r="AE469" i="1"/>
  <c r="AB469" i="1"/>
  <c r="T469" i="1"/>
  <c r="S469" i="1"/>
  <c r="R469" i="1"/>
  <c r="L469" i="1"/>
  <c r="I469" i="1"/>
  <c r="H469" i="1"/>
  <c r="G469" i="1"/>
  <c r="F469" i="1"/>
  <c r="D469" i="1"/>
  <c r="AX468" i="1"/>
  <c r="AW468" i="1"/>
  <c r="AV468" i="1"/>
  <c r="AO468" i="1"/>
  <c r="AN468" i="1"/>
  <c r="BB468" i="1" s="1"/>
  <c r="AM468" i="1"/>
  <c r="AF468" i="1"/>
  <c r="AE468" i="1"/>
  <c r="AB468" i="1"/>
  <c r="AC469" i="1" s="1"/>
  <c r="T468" i="1"/>
  <c r="R468" i="1"/>
  <c r="I468" i="1"/>
  <c r="H468" i="1"/>
  <c r="L468" i="1" s="1"/>
  <c r="F468" i="1"/>
  <c r="D468" i="1"/>
  <c r="G468" i="1" s="1"/>
  <c r="AW467" i="1"/>
  <c r="AV467" i="1"/>
  <c r="AN467" i="1"/>
  <c r="BB467" i="1" s="1"/>
  <c r="AM467" i="1"/>
  <c r="AF467" i="1"/>
  <c r="AE467" i="1"/>
  <c r="AB467" i="1"/>
  <c r="AC467" i="1" s="1"/>
  <c r="T467" i="1"/>
  <c r="R467" i="1"/>
  <c r="S468" i="1" s="1"/>
  <c r="I467" i="1"/>
  <c r="H467" i="1"/>
  <c r="F467" i="1"/>
  <c r="D467" i="1"/>
  <c r="AW466" i="1"/>
  <c r="AV466" i="1"/>
  <c r="AN466" i="1"/>
  <c r="AM466" i="1"/>
  <c r="AF466" i="1"/>
  <c r="AE466" i="1"/>
  <c r="AB466" i="1"/>
  <c r="T466" i="1"/>
  <c r="S466" i="1"/>
  <c r="R466" i="1"/>
  <c r="AG466" i="1" s="1"/>
  <c r="L466" i="1"/>
  <c r="H466" i="1"/>
  <c r="F466" i="1"/>
  <c r="I466" i="1" s="1"/>
  <c r="D466" i="1"/>
  <c r="G466" i="1" s="1"/>
  <c r="AW465" i="1"/>
  <c r="AV465" i="1"/>
  <c r="AO465" i="1"/>
  <c r="AN465" i="1"/>
  <c r="BB465" i="1" s="1"/>
  <c r="AM465" i="1"/>
  <c r="AF465" i="1"/>
  <c r="AE465" i="1"/>
  <c r="AB465" i="1"/>
  <c r="T465" i="1"/>
  <c r="S465" i="1"/>
  <c r="R465" i="1"/>
  <c r="H465" i="1"/>
  <c r="G465" i="1"/>
  <c r="F465" i="1"/>
  <c r="I465" i="1" s="1"/>
  <c r="D465" i="1"/>
  <c r="AX464" i="1"/>
  <c r="AW464" i="1"/>
  <c r="AV464" i="1"/>
  <c r="AN464" i="1"/>
  <c r="BB464" i="1" s="1"/>
  <c r="AM464" i="1"/>
  <c r="AO464" i="1" s="1"/>
  <c r="AG464" i="1"/>
  <c r="AF464" i="1"/>
  <c r="AE464" i="1"/>
  <c r="AB464" i="1"/>
  <c r="T464" i="1"/>
  <c r="S464" i="1"/>
  <c r="R464" i="1"/>
  <c r="H464" i="1"/>
  <c r="F464" i="1"/>
  <c r="I464" i="1" s="1"/>
  <c r="D464" i="1"/>
  <c r="AW463" i="1"/>
  <c r="AV463" i="1"/>
  <c r="AX463" i="1" s="1"/>
  <c r="AO463" i="1"/>
  <c r="AN463" i="1"/>
  <c r="BB463" i="1" s="1"/>
  <c r="AM463" i="1"/>
  <c r="AF463" i="1"/>
  <c r="AE463" i="1"/>
  <c r="AB463" i="1"/>
  <c r="AC463" i="1" s="1"/>
  <c r="T463" i="1"/>
  <c r="R463" i="1"/>
  <c r="S463" i="1" s="1"/>
  <c r="I463" i="1"/>
  <c r="H463" i="1"/>
  <c r="F463" i="1"/>
  <c r="D463" i="1"/>
  <c r="AW462" i="1"/>
  <c r="AV462" i="1"/>
  <c r="AN462" i="1"/>
  <c r="AM462" i="1"/>
  <c r="AG462" i="1"/>
  <c r="AF462" i="1"/>
  <c r="AE462" i="1"/>
  <c r="AC462" i="1"/>
  <c r="AB462" i="1"/>
  <c r="T462" i="1"/>
  <c r="R462" i="1"/>
  <c r="H462" i="1"/>
  <c r="F462" i="1"/>
  <c r="I462" i="1" s="1"/>
  <c r="D462" i="1"/>
  <c r="AX461" i="1"/>
  <c r="AW461" i="1"/>
  <c r="AV461" i="1"/>
  <c r="AX462" i="1" s="1"/>
  <c r="AN461" i="1"/>
  <c r="BB461" i="1" s="1"/>
  <c r="AM461" i="1"/>
  <c r="AH461" i="1"/>
  <c r="AG461" i="1"/>
  <c r="AH462" i="1" s="1"/>
  <c r="AF461" i="1"/>
  <c r="AE461" i="1"/>
  <c r="AC461" i="1"/>
  <c r="AB461" i="1"/>
  <c r="T461" i="1"/>
  <c r="R461" i="1"/>
  <c r="H461" i="1"/>
  <c r="F461" i="1"/>
  <c r="I461" i="1" s="1"/>
  <c r="D461" i="1"/>
  <c r="G461" i="1" s="1"/>
  <c r="BB460" i="1"/>
  <c r="AW460" i="1"/>
  <c r="AV460" i="1"/>
  <c r="AN460" i="1"/>
  <c r="AM460" i="1"/>
  <c r="AG460" i="1"/>
  <c r="AH460" i="1" s="1"/>
  <c r="AF460" i="1"/>
  <c r="AE460" i="1"/>
  <c r="AB460" i="1"/>
  <c r="AC460" i="1" s="1"/>
  <c r="T460" i="1"/>
  <c r="S460" i="1"/>
  <c r="R460" i="1"/>
  <c r="H460" i="1"/>
  <c r="L460" i="1" s="1"/>
  <c r="G460" i="1"/>
  <c r="F460" i="1"/>
  <c r="I460" i="1" s="1"/>
  <c r="D460" i="1"/>
  <c r="AW459" i="1"/>
  <c r="AV459" i="1"/>
  <c r="AX459" i="1" s="1"/>
  <c r="AO459" i="1"/>
  <c r="AN459" i="1"/>
  <c r="AM459" i="1"/>
  <c r="AO460" i="1" s="1"/>
  <c r="AG459" i="1"/>
  <c r="AF459" i="1"/>
  <c r="AE459" i="1"/>
  <c r="AB459" i="1"/>
  <c r="T459" i="1"/>
  <c r="R459" i="1"/>
  <c r="S459" i="1" s="1"/>
  <c r="H459" i="1"/>
  <c r="L459" i="1" s="1"/>
  <c r="G459" i="1"/>
  <c r="F459" i="1"/>
  <c r="I459" i="1" s="1"/>
  <c r="D459" i="1"/>
  <c r="AW458" i="1"/>
  <c r="AV458" i="1"/>
  <c r="AN458" i="1"/>
  <c r="AM458" i="1"/>
  <c r="AF458" i="1"/>
  <c r="AE458" i="1"/>
  <c r="AB458" i="1"/>
  <c r="AC458" i="1" s="1"/>
  <c r="T458" i="1"/>
  <c r="S458" i="1"/>
  <c r="R458" i="1"/>
  <c r="H458" i="1"/>
  <c r="G458" i="1"/>
  <c r="F458" i="1"/>
  <c r="D458" i="1"/>
  <c r="AG458" i="1" s="1"/>
  <c r="AH458" i="1" s="1"/>
  <c r="AW457" i="1"/>
  <c r="AV457" i="1"/>
  <c r="AX457" i="1" s="1"/>
  <c r="AO457" i="1"/>
  <c r="AN457" i="1"/>
  <c r="BB457" i="1" s="1"/>
  <c r="AM457" i="1"/>
  <c r="AG457" i="1"/>
  <c r="AF457" i="1"/>
  <c r="AE457" i="1"/>
  <c r="AB457" i="1"/>
  <c r="T457" i="1"/>
  <c r="R457" i="1"/>
  <c r="S457" i="1" s="1"/>
  <c r="H457" i="1"/>
  <c r="F457" i="1"/>
  <c r="I457" i="1" s="1"/>
  <c r="D457" i="1"/>
  <c r="AW456" i="1"/>
  <c r="AV456" i="1"/>
  <c r="AX456" i="1" s="1"/>
  <c r="AO456" i="1"/>
  <c r="AN456" i="1"/>
  <c r="BB456" i="1" s="1"/>
  <c r="AM456" i="1"/>
  <c r="AG456" i="1"/>
  <c r="AH457" i="1" s="1"/>
  <c r="AF456" i="1"/>
  <c r="AE456" i="1"/>
  <c r="AB456" i="1"/>
  <c r="T456" i="1"/>
  <c r="R456" i="1"/>
  <c r="I456" i="1"/>
  <c r="H456" i="1"/>
  <c r="F456" i="1"/>
  <c r="D456" i="1"/>
  <c r="AX455" i="1"/>
  <c r="AW455" i="1"/>
  <c r="AV455" i="1"/>
  <c r="AN455" i="1"/>
  <c r="BB455" i="1" s="1"/>
  <c r="AM455" i="1"/>
  <c r="AF455" i="1"/>
  <c r="AE455" i="1"/>
  <c r="AC455" i="1"/>
  <c r="AB455" i="1"/>
  <c r="T455" i="1"/>
  <c r="R455" i="1"/>
  <c r="I455" i="1"/>
  <c r="H455" i="1"/>
  <c r="F455" i="1"/>
  <c r="D455" i="1"/>
  <c r="AX454" i="1"/>
  <c r="AW454" i="1"/>
  <c r="AV454" i="1"/>
  <c r="AO454" i="1"/>
  <c r="AN454" i="1"/>
  <c r="AM454" i="1"/>
  <c r="AF454" i="1"/>
  <c r="AE454" i="1"/>
  <c r="AB454" i="1"/>
  <c r="T454" i="1"/>
  <c r="R454" i="1"/>
  <c r="F454" i="1"/>
  <c r="I454" i="1" s="1"/>
  <c r="D454" i="1"/>
  <c r="AG454" i="1" s="1"/>
  <c r="BB453" i="1"/>
  <c r="AW453" i="1"/>
  <c r="AV453" i="1"/>
  <c r="AN453" i="1"/>
  <c r="AM453" i="1"/>
  <c r="AF453" i="1"/>
  <c r="AE453" i="1"/>
  <c r="AC453" i="1"/>
  <c r="AB453" i="1"/>
  <c r="T453" i="1"/>
  <c r="R453" i="1"/>
  <c r="S453" i="1" s="1"/>
  <c r="H453" i="1"/>
  <c r="F453" i="1"/>
  <c r="I453" i="1" s="1"/>
  <c r="D453" i="1"/>
  <c r="AG453" i="1" s="1"/>
  <c r="AH453" i="1" s="1"/>
  <c r="BB452" i="1"/>
  <c r="AW452" i="1"/>
  <c r="AV452" i="1"/>
  <c r="AN452" i="1"/>
  <c r="AM452" i="1"/>
  <c r="AO453" i="1" s="1"/>
  <c r="AF452" i="1"/>
  <c r="AE452" i="1"/>
  <c r="AB452" i="1"/>
  <c r="AC452" i="1" s="1"/>
  <c r="T452" i="1"/>
  <c r="S452" i="1"/>
  <c r="R452" i="1"/>
  <c r="H452" i="1"/>
  <c r="F452" i="1"/>
  <c r="I452" i="1" s="1"/>
  <c r="D452" i="1"/>
  <c r="AG452" i="1" s="1"/>
  <c r="AW451" i="1"/>
  <c r="AV451" i="1"/>
  <c r="AN451" i="1"/>
  <c r="BB451" i="1" s="1"/>
  <c r="AM451" i="1"/>
  <c r="AO452" i="1" s="1"/>
  <c r="AG451" i="1"/>
  <c r="AF451" i="1"/>
  <c r="AE451" i="1"/>
  <c r="AB451" i="1"/>
  <c r="T451" i="1"/>
  <c r="R451" i="1"/>
  <c r="S451" i="1" s="1"/>
  <c r="I451" i="1"/>
  <c r="H451" i="1"/>
  <c r="F451" i="1"/>
  <c r="D451" i="1"/>
  <c r="AW450" i="1"/>
  <c r="AV450" i="1"/>
  <c r="AX450" i="1" s="1"/>
  <c r="AN450" i="1"/>
  <c r="BB450" i="1" s="1"/>
  <c r="AM450" i="1"/>
  <c r="AF450" i="1"/>
  <c r="AE450" i="1"/>
  <c r="AB450" i="1"/>
  <c r="T450" i="1"/>
  <c r="R450" i="1"/>
  <c r="I450" i="1"/>
  <c r="H450" i="1"/>
  <c r="F450" i="1"/>
  <c r="D450" i="1"/>
  <c r="AW449" i="1"/>
  <c r="AV449" i="1"/>
  <c r="AN449" i="1"/>
  <c r="BB449" i="1" s="1"/>
  <c r="AM449" i="1"/>
  <c r="AF449" i="1"/>
  <c r="AE449" i="1"/>
  <c r="AC449" i="1"/>
  <c r="AB449" i="1"/>
  <c r="T449" i="1"/>
  <c r="R449" i="1"/>
  <c r="H449" i="1"/>
  <c r="F449" i="1"/>
  <c r="I449" i="1" s="1"/>
  <c r="D449" i="1"/>
  <c r="BB448" i="1"/>
  <c r="AW448" i="1"/>
  <c r="AV448" i="1"/>
  <c r="AN448" i="1"/>
  <c r="AM448" i="1"/>
  <c r="AF448" i="1"/>
  <c r="AE448" i="1"/>
  <c r="AB448" i="1"/>
  <c r="AC448" i="1" s="1"/>
  <c r="T448" i="1"/>
  <c r="R448" i="1"/>
  <c r="S448" i="1" s="1"/>
  <c r="I448" i="1"/>
  <c r="H448" i="1"/>
  <c r="F448" i="1"/>
  <c r="D448" i="1"/>
  <c r="AW447" i="1"/>
  <c r="AV447" i="1"/>
  <c r="AX447" i="1" s="1"/>
  <c r="AO447" i="1"/>
  <c r="AN447" i="1"/>
  <c r="BB447" i="1" s="1"/>
  <c r="AM447" i="1"/>
  <c r="AF447" i="1"/>
  <c r="AE447" i="1"/>
  <c r="AB447" i="1"/>
  <c r="T447" i="1"/>
  <c r="S447" i="1"/>
  <c r="R447" i="1"/>
  <c r="H447" i="1"/>
  <c r="F447" i="1"/>
  <c r="I447" i="1" s="1"/>
  <c r="D447" i="1"/>
  <c r="AW446" i="1"/>
  <c r="AV446" i="1"/>
  <c r="AX446" i="1" s="1"/>
  <c r="AO446" i="1"/>
  <c r="AN446" i="1"/>
  <c r="AM446" i="1"/>
  <c r="AF446" i="1"/>
  <c r="AE446" i="1"/>
  <c r="AB446" i="1"/>
  <c r="T446" i="1"/>
  <c r="R446" i="1"/>
  <c r="S446" i="1" s="1"/>
  <c r="H446" i="1"/>
  <c r="F446" i="1"/>
  <c r="BB446" i="1" s="1"/>
  <c r="D446" i="1"/>
  <c r="G447" i="1" s="1"/>
  <c r="AW445" i="1"/>
  <c r="AV445" i="1"/>
  <c r="AX445" i="1" s="1"/>
  <c r="AN445" i="1"/>
  <c r="AM445" i="1"/>
  <c r="AF445" i="1"/>
  <c r="AE445" i="1"/>
  <c r="AB445" i="1"/>
  <c r="AC445" i="1" s="1"/>
  <c r="T445" i="1"/>
  <c r="S445" i="1"/>
  <c r="R445" i="1"/>
  <c r="H445" i="1"/>
  <c r="F445" i="1"/>
  <c r="D445" i="1"/>
  <c r="AG445" i="1" s="1"/>
  <c r="AH445" i="1" s="1"/>
  <c r="BB444" i="1"/>
  <c r="AX444" i="1"/>
  <c r="AW444" i="1"/>
  <c r="AV444" i="1"/>
  <c r="AN444" i="1"/>
  <c r="AM444" i="1"/>
  <c r="AF444" i="1"/>
  <c r="AE444" i="1"/>
  <c r="AB444" i="1"/>
  <c r="T444" i="1"/>
  <c r="R444" i="1"/>
  <c r="I444" i="1"/>
  <c r="H444" i="1"/>
  <c r="L444" i="1" s="1"/>
  <c r="G444" i="1"/>
  <c r="F444" i="1"/>
  <c r="D444" i="1"/>
  <c r="AG444" i="1" s="1"/>
  <c r="AX443" i="1"/>
  <c r="AW443" i="1"/>
  <c r="AV443" i="1"/>
  <c r="AN443" i="1"/>
  <c r="BB443" i="1" s="1"/>
  <c r="AM443" i="1"/>
  <c r="AF443" i="1"/>
  <c r="AE443" i="1"/>
  <c r="AB443" i="1"/>
  <c r="T443" i="1"/>
  <c r="S443" i="1"/>
  <c r="R443" i="1"/>
  <c r="H443" i="1"/>
  <c r="F443" i="1"/>
  <c r="I443" i="1" s="1"/>
  <c r="D443" i="1"/>
  <c r="BB442" i="1"/>
  <c r="AX442" i="1"/>
  <c r="AW442" i="1"/>
  <c r="AV442" i="1"/>
  <c r="AO442" i="1"/>
  <c r="AN442" i="1"/>
  <c r="AM442" i="1"/>
  <c r="AG442" i="1"/>
  <c r="AF442" i="1"/>
  <c r="AE442" i="1"/>
  <c r="AC442" i="1"/>
  <c r="AB442" i="1"/>
  <c r="T442" i="1"/>
  <c r="S442" i="1"/>
  <c r="R442" i="1"/>
  <c r="L442" i="1"/>
  <c r="H442" i="1"/>
  <c r="F442" i="1"/>
  <c r="I442" i="1" s="1"/>
  <c r="D442" i="1"/>
  <c r="G442" i="1" s="1"/>
  <c r="BB441" i="1"/>
  <c r="AW441" i="1"/>
  <c r="AV441" i="1"/>
  <c r="AX441" i="1" s="1"/>
  <c r="AN441" i="1"/>
  <c r="AM441" i="1"/>
  <c r="AO441" i="1" s="1"/>
  <c r="AF441" i="1"/>
  <c r="AE441" i="1"/>
  <c r="AB441" i="1"/>
  <c r="T441" i="1"/>
  <c r="R441" i="1"/>
  <c r="I441" i="1"/>
  <c r="H441" i="1"/>
  <c r="L441" i="1" s="1"/>
  <c r="G441" i="1"/>
  <c r="F441" i="1"/>
  <c r="D441" i="1"/>
  <c r="AW440" i="1"/>
  <c r="AV440" i="1"/>
  <c r="AX440" i="1" s="1"/>
  <c r="AN440" i="1"/>
  <c r="AM440" i="1"/>
  <c r="AF440" i="1"/>
  <c r="AE440" i="1"/>
  <c r="AC440" i="1"/>
  <c r="AB440" i="1"/>
  <c r="AG440" i="1" s="1"/>
  <c r="AH440" i="1" s="1"/>
  <c r="T440" i="1"/>
  <c r="S440" i="1"/>
  <c r="R440" i="1"/>
  <c r="H440" i="1"/>
  <c r="G440" i="1"/>
  <c r="F440" i="1"/>
  <c r="I440" i="1" s="1"/>
  <c r="D440" i="1"/>
  <c r="AW439" i="1"/>
  <c r="AV439" i="1"/>
  <c r="AX439" i="1" s="1"/>
  <c r="AN439" i="1"/>
  <c r="BB439" i="1" s="1"/>
  <c r="AM439" i="1"/>
  <c r="AF439" i="1"/>
  <c r="AE439" i="1"/>
  <c r="AC439" i="1"/>
  <c r="AB439" i="1"/>
  <c r="T439" i="1"/>
  <c r="R439" i="1"/>
  <c r="AG439" i="1" s="1"/>
  <c r="L439" i="1"/>
  <c r="I439" i="1"/>
  <c r="H439" i="1"/>
  <c r="G439" i="1"/>
  <c r="F439" i="1"/>
  <c r="D439" i="1"/>
  <c r="AX438" i="1"/>
  <c r="AW438" i="1"/>
  <c r="AV438" i="1"/>
  <c r="AO438" i="1"/>
  <c r="AN438" i="1"/>
  <c r="BB438" i="1" s="1"/>
  <c r="AM438" i="1"/>
  <c r="AF438" i="1"/>
  <c r="AE438" i="1"/>
  <c r="AC438" i="1"/>
  <c r="AB438" i="1"/>
  <c r="T438" i="1"/>
  <c r="R438" i="1"/>
  <c r="I438" i="1"/>
  <c r="H438" i="1"/>
  <c r="F438" i="1"/>
  <c r="D438" i="1"/>
  <c r="AW437" i="1"/>
  <c r="AV437" i="1"/>
  <c r="AX437" i="1" s="1"/>
  <c r="AN437" i="1"/>
  <c r="BB437" i="1" s="1"/>
  <c r="AM437" i="1"/>
  <c r="AF437" i="1"/>
  <c r="AE437" i="1"/>
  <c r="AB437" i="1"/>
  <c r="T437" i="1"/>
  <c r="R437" i="1"/>
  <c r="L437" i="1"/>
  <c r="I437" i="1"/>
  <c r="H437" i="1"/>
  <c r="F437" i="1"/>
  <c r="D437" i="1"/>
  <c r="G437" i="1" s="1"/>
  <c r="AW436" i="1"/>
  <c r="AV436" i="1"/>
  <c r="AX436" i="1" s="1"/>
  <c r="AO436" i="1"/>
  <c r="AN436" i="1"/>
  <c r="AM436" i="1"/>
  <c r="AG436" i="1"/>
  <c r="AF436" i="1"/>
  <c r="AE436" i="1"/>
  <c r="AC436" i="1"/>
  <c r="AB436" i="1"/>
  <c r="AC437" i="1" s="1"/>
  <c r="T436" i="1"/>
  <c r="R436" i="1"/>
  <c r="S436" i="1" s="1"/>
  <c r="H436" i="1"/>
  <c r="F436" i="1"/>
  <c r="I436" i="1" s="1"/>
  <c r="D436" i="1"/>
  <c r="G436" i="1" s="1"/>
  <c r="L436" i="1" s="1"/>
  <c r="BB435" i="1"/>
  <c r="AX435" i="1"/>
  <c r="AW435" i="1"/>
  <c r="AV435" i="1"/>
  <c r="AN435" i="1"/>
  <c r="AM435" i="1"/>
  <c r="AF435" i="1"/>
  <c r="AE435" i="1"/>
  <c r="AC435" i="1"/>
  <c r="AB435" i="1"/>
  <c r="AG435" i="1" s="1"/>
  <c r="T435" i="1"/>
  <c r="S435" i="1"/>
  <c r="R435" i="1"/>
  <c r="H435" i="1"/>
  <c r="F435" i="1"/>
  <c r="I435" i="1" s="1"/>
  <c r="D435" i="1"/>
  <c r="AX434" i="1"/>
  <c r="AW434" i="1"/>
  <c r="AV434" i="1"/>
  <c r="AN434" i="1"/>
  <c r="BB434" i="1" s="1"/>
  <c r="AM434" i="1"/>
  <c r="AF434" i="1"/>
  <c r="AE434" i="1"/>
  <c r="AB434" i="1"/>
  <c r="AG434" i="1" s="1"/>
  <c r="T434" i="1"/>
  <c r="S434" i="1"/>
  <c r="R434" i="1"/>
  <c r="H434" i="1"/>
  <c r="F434" i="1"/>
  <c r="I434" i="1" s="1"/>
  <c r="D434" i="1"/>
  <c r="G435" i="1" s="1"/>
  <c r="AW433" i="1"/>
  <c r="AV433" i="1"/>
  <c r="AX433" i="1" s="1"/>
  <c r="AO433" i="1"/>
  <c r="AN433" i="1"/>
  <c r="BB433" i="1" s="1"/>
  <c r="AM433" i="1"/>
  <c r="AF433" i="1"/>
  <c r="AE433" i="1"/>
  <c r="AB433" i="1"/>
  <c r="AC433" i="1" s="1"/>
  <c r="T433" i="1"/>
  <c r="R433" i="1"/>
  <c r="S433" i="1" s="1"/>
  <c r="I433" i="1"/>
  <c r="H433" i="1"/>
  <c r="F433" i="1"/>
  <c r="D433" i="1"/>
  <c r="AX432" i="1"/>
  <c r="AW432" i="1"/>
  <c r="AV432" i="1"/>
  <c r="AN432" i="1"/>
  <c r="AM432" i="1"/>
  <c r="AF432" i="1"/>
  <c r="AE432" i="1"/>
  <c r="AB432" i="1"/>
  <c r="AC432" i="1" s="1"/>
  <c r="T432" i="1"/>
  <c r="R432" i="1"/>
  <c r="H432" i="1"/>
  <c r="G432" i="1"/>
  <c r="L432" i="1" s="1"/>
  <c r="F432" i="1"/>
  <c r="I432" i="1" s="1"/>
  <c r="D432" i="1"/>
  <c r="AW431" i="1"/>
  <c r="AV431" i="1"/>
  <c r="AX431" i="1" s="1"/>
  <c r="AN431" i="1"/>
  <c r="AM431" i="1"/>
  <c r="AF431" i="1"/>
  <c r="AE431" i="1"/>
  <c r="AC431" i="1"/>
  <c r="AB431" i="1"/>
  <c r="T431" i="1"/>
  <c r="R431" i="1"/>
  <c r="H431" i="1"/>
  <c r="F431" i="1"/>
  <c r="BB431" i="1" s="1"/>
  <c r="D431" i="1"/>
  <c r="AG431" i="1" s="1"/>
  <c r="AH431" i="1" s="1"/>
  <c r="BB430" i="1"/>
  <c r="AW430" i="1"/>
  <c r="AV430" i="1"/>
  <c r="AO430" i="1"/>
  <c r="AN430" i="1"/>
  <c r="AM430" i="1"/>
  <c r="AF430" i="1"/>
  <c r="AE430" i="1"/>
  <c r="AB430" i="1"/>
  <c r="AC430" i="1" s="1"/>
  <c r="T430" i="1"/>
  <c r="S430" i="1"/>
  <c r="R430" i="1"/>
  <c r="L430" i="1"/>
  <c r="I430" i="1"/>
  <c r="H430" i="1"/>
  <c r="G430" i="1"/>
  <c r="F430" i="1"/>
  <c r="D430" i="1"/>
  <c r="AG430" i="1" s="1"/>
  <c r="AH430" i="1" s="1"/>
  <c r="AW429" i="1"/>
  <c r="AV429" i="1"/>
  <c r="AX429" i="1" s="1"/>
  <c r="AO429" i="1"/>
  <c r="AN429" i="1"/>
  <c r="AM429" i="1"/>
  <c r="AG429" i="1"/>
  <c r="AF429" i="1"/>
  <c r="AE429" i="1"/>
  <c r="AB429" i="1"/>
  <c r="T429" i="1"/>
  <c r="R429" i="1"/>
  <c r="H429" i="1"/>
  <c r="G429" i="1"/>
  <c r="F429" i="1"/>
  <c r="I429" i="1" s="1"/>
  <c r="D429" i="1"/>
  <c r="BB428" i="1"/>
  <c r="AW428" i="1"/>
  <c r="AV428" i="1"/>
  <c r="AN428" i="1"/>
  <c r="AM428" i="1"/>
  <c r="AF428" i="1"/>
  <c r="AE428" i="1"/>
  <c r="AB428" i="1"/>
  <c r="T428" i="1"/>
  <c r="S428" i="1"/>
  <c r="R428" i="1"/>
  <c r="I428" i="1"/>
  <c r="H428" i="1"/>
  <c r="F428" i="1"/>
  <c r="D428" i="1"/>
  <c r="BB427" i="1"/>
  <c r="AW427" i="1"/>
  <c r="AV427" i="1"/>
  <c r="AN427" i="1"/>
  <c r="AM427" i="1"/>
  <c r="AF427" i="1"/>
  <c r="AE427" i="1"/>
  <c r="AB427" i="1"/>
  <c r="T427" i="1"/>
  <c r="S427" i="1"/>
  <c r="R427" i="1"/>
  <c r="H427" i="1"/>
  <c r="F427" i="1"/>
  <c r="I427" i="1" s="1"/>
  <c r="D427" i="1"/>
  <c r="AW426" i="1"/>
  <c r="AV426" i="1"/>
  <c r="AX426" i="1" s="1"/>
  <c r="AN426" i="1"/>
  <c r="BB426" i="1" s="1"/>
  <c r="AM426" i="1"/>
  <c r="AO427" i="1" s="1"/>
  <c r="AF426" i="1"/>
  <c r="AE426" i="1"/>
  <c r="AB426" i="1"/>
  <c r="T426" i="1"/>
  <c r="R426" i="1"/>
  <c r="I426" i="1"/>
  <c r="H426" i="1"/>
  <c r="F426" i="1"/>
  <c r="D426" i="1"/>
  <c r="AW425" i="1"/>
  <c r="AV425" i="1"/>
  <c r="AX425" i="1" s="1"/>
  <c r="AO425" i="1"/>
  <c r="AN425" i="1"/>
  <c r="BB425" i="1" s="1"/>
  <c r="AM425" i="1"/>
  <c r="AF425" i="1"/>
  <c r="AE425" i="1"/>
  <c r="AB425" i="1"/>
  <c r="AC425" i="1" s="1"/>
  <c r="T425" i="1"/>
  <c r="R425" i="1"/>
  <c r="S426" i="1" s="1"/>
  <c r="H425" i="1"/>
  <c r="G425" i="1"/>
  <c r="F425" i="1"/>
  <c r="I425" i="1" s="1"/>
  <c r="D425" i="1"/>
  <c r="AW424" i="1"/>
  <c r="AV424" i="1"/>
  <c r="AO424" i="1"/>
  <c r="AN424" i="1"/>
  <c r="AM424" i="1"/>
  <c r="AF424" i="1"/>
  <c r="AE424" i="1"/>
  <c r="AC424" i="1"/>
  <c r="AB424" i="1"/>
  <c r="T424" i="1"/>
  <c r="S424" i="1"/>
  <c r="R424" i="1"/>
  <c r="H424" i="1"/>
  <c r="F424" i="1"/>
  <c r="BB424" i="1" s="1"/>
  <c r="D424" i="1"/>
  <c r="BB423" i="1"/>
  <c r="AW423" i="1"/>
  <c r="AV423" i="1"/>
  <c r="AN423" i="1"/>
  <c r="AM423" i="1"/>
  <c r="AF423" i="1"/>
  <c r="AE423" i="1"/>
  <c r="AB423" i="1"/>
  <c r="T423" i="1"/>
  <c r="S423" i="1"/>
  <c r="R423" i="1"/>
  <c r="I423" i="1"/>
  <c r="H423" i="1"/>
  <c r="F423" i="1"/>
  <c r="D423" i="1"/>
  <c r="AW422" i="1"/>
  <c r="AV422" i="1"/>
  <c r="AX422" i="1" s="1"/>
  <c r="AN422" i="1"/>
  <c r="AM422" i="1"/>
  <c r="AF422" i="1"/>
  <c r="AE422" i="1"/>
  <c r="AB422" i="1"/>
  <c r="AC422" i="1" s="1"/>
  <c r="T422" i="1"/>
  <c r="S422" i="1"/>
  <c r="R422" i="1"/>
  <c r="H422" i="1"/>
  <c r="F422" i="1"/>
  <c r="BB422" i="1" s="1"/>
  <c r="D422" i="1"/>
  <c r="AX421" i="1"/>
  <c r="AW421" i="1"/>
  <c r="AV421" i="1"/>
  <c r="AN421" i="1"/>
  <c r="AM421" i="1"/>
  <c r="AF421" i="1"/>
  <c r="AE421" i="1"/>
  <c r="AC421" i="1"/>
  <c r="AB421" i="1"/>
  <c r="AG421" i="1" s="1"/>
  <c r="AH421" i="1" s="1"/>
  <c r="T421" i="1"/>
  <c r="S421" i="1"/>
  <c r="R421" i="1"/>
  <c r="H421" i="1"/>
  <c r="F421" i="1"/>
  <c r="BB421" i="1" s="1"/>
  <c r="D421" i="1"/>
  <c r="G421" i="1" s="1"/>
  <c r="L421" i="1" s="1"/>
  <c r="BB420" i="1"/>
  <c r="AX420" i="1"/>
  <c r="AW420" i="1"/>
  <c r="AV420" i="1"/>
  <c r="AN420" i="1"/>
  <c r="AM420" i="1"/>
  <c r="AF420" i="1"/>
  <c r="AE420" i="1"/>
  <c r="AC420" i="1"/>
  <c r="AB420" i="1"/>
  <c r="T420" i="1"/>
  <c r="R420" i="1"/>
  <c r="AG420" i="1" s="1"/>
  <c r="I420" i="1"/>
  <c r="H420" i="1"/>
  <c r="L420" i="1" s="1"/>
  <c r="F420" i="1"/>
  <c r="D420" i="1"/>
  <c r="G420" i="1" s="1"/>
  <c r="BB419" i="1"/>
  <c r="AW419" i="1"/>
  <c r="AV419" i="1"/>
  <c r="AN419" i="1"/>
  <c r="AM419" i="1"/>
  <c r="AF419" i="1"/>
  <c r="AE419" i="1"/>
  <c r="AB419" i="1"/>
  <c r="AC419" i="1" s="1"/>
  <c r="T419" i="1"/>
  <c r="R419" i="1"/>
  <c r="L419" i="1"/>
  <c r="I419" i="1"/>
  <c r="H419" i="1"/>
  <c r="G419" i="1"/>
  <c r="F419" i="1"/>
  <c r="D419" i="1"/>
  <c r="AW418" i="1"/>
  <c r="AV418" i="1"/>
  <c r="AX418" i="1" s="1"/>
  <c r="AN418" i="1"/>
  <c r="AM418" i="1"/>
  <c r="AF418" i="1"/>
  <c r="AE418" i="1"/>
  <c r="AB418" i="1"/>
  <c r="AC418" i="1" s="1"/>
  <c r="T418" i="1"/>
  <c r="R418" i="1"/>
  <c r="H418" i="1"/>
  <c r="L418" i="1" s="1"/>
  <c r="G418" i="1"/>
  <c r="F418" i="1"/>
  <c r="I418" i="1" s="1"/>
  <c r="D418" i="1"/>
  <c r="AW417" i="1"/>
  <c r="AV417" i="1"/>
  <c r="AX417" i="1" s="1"/>
  <c r="AO417" i="1"/>
  <c r="AN417" i="1"/>
  <c r="BB417" i="1" s="1"/>
  <c r="AM417" i="1"/>
  <c r="AO418" i="1" s="1"/>
  <c r="AF417" i="1"/>
  <c r="AE417" i="1"/>
  <c r="AC417" i="1"/>
  <c r="AB417" i="1"/>
  <c r="T417" i="1"/>
  <c r="S417" i="1"/>
  <c r="R417" i="1"/>
  <c r="AG417" i="1" s="1"/>
  <c r="AH417" i="1" s="1"/>
  <c r="I417" i="1"/>
  <c r="H417" i="1"/>
  <c r="G417" i="1"/>
  <c r="F417" i="1"/>
  <c r="D417" i="1"/>
  <c r="AX416" i="1"/>
  <c r="AW416" i="1"/>
  <c r="AV416" i="1"/>
  <c r="AO416" i="1"/>
  <c r="AN416" i="1"/>
  <c r="BB416" i="1" s="1"/>
  <c r="AM416" i="1"/>
  <c r="AF416" i="1"/>
  <c r="AE416" i="1"/>
  <c r="AB416" i="1"/>
  <c r="AC416" i="1" s="1"/>
  <c r="T416" i="1"/>
  <c r="R416" i="1"/>
  <c r="AG416" i="1" s="1"/>
  <c r="I416" i="1"/>
  <c r="H416" i="1"/>
  <c r="F416" i="1"/>
  <c r="D416" i="1"/>
  <c r="G416" i="1" s="1"/>
  <c r="AW415" i="1"/>
  <c r="AV415" i="1"/>
  <c r="AN415" i="1"/>
  <c r="BB415" i="1" s="1"/>
  <c r="AM415" i="1"/>
  <c r="AO415" i="1" s="1"/>
  <c r="AF415" i="1"/>
  <c r="AE415" i="1"/>
  <c r="AB415" i="1"/>
  <c r="T415" i="1"/>
  <c r="S415" i="1"/>
  <c r="R415" i="1"/>
  <c r="I415" i="1"/>
  <c r="H415" i="1"/>
  <c r="F415" i="1"/>
  <c r="D415" i="1"/>
  <c r="AW414" i="1"/>
  <c r="AV414" i="1"/>
  <c r="AX414" i="1" s="1"/>
  <c r="AN414" i="1"/>
  <c r="BB414" i="1" s="1"/>
  <c r="AM414" i="1"/>
  <c r="AG414" i="1"/>
  <c r="AF414" i="1"/>
  <c r="AE414" i="1"/>
  <c r="AB414" i="1"/>
  <c r="AC414" i="1" s="1"/>
  <c r="T414" i="1"/>
  <c r="R414" i="1"/>
  <c r="S414" i="1" s="1"/>
  <c r="H414" i="1"/>
  <c r="F414" i="1"/>
  <c r="I414" i="1" s="1"/>
  <c r="D414" i="1"/>
  <c r="AW413" i="1"/>
  <c r="AV413" i="1"/>
  <c r="AX413" i="1" s="1"/>
  <c r="AN413" i="1"/>
  <c r="BB413" i="1" s="1"/>
  <c r="AM413" i="1"/>
  <c r="AH413" i="1"/>
  <c r="AG413" i="1"/>
  <c r="AF413" i="1"/>
  <c r="AE413" i="1"/>
  <c r="AB413" i="1"/>
  <c r="T413" i="1"/>
  <c r="S413" i="1"/>
  <c r="R413" i="1"/>
  <c r="H413" i="1"/>
  <c r="G413" i="1"/>
  <c r="F413" i="1"/>
  <c r="I413" i="1" s="1"/>
  <c r="D413" i="1"/>
  <c r="AW412" i="1"/>
  <c r="AV412" i="1"/>
  <c r="AN412" i="1"/>
  <c r="BB412" i="1" s="1"/>
  <c r="AM412" i="1"/>
  <c r="AF412" i="1"/>
  <c r="AE412" i="1"/>
  <c r="AB412" i="1"/>
  <c r="AG412" i="1" s="1"/>
  <c r="AH412" i="1" s="1"/>
  <c r="T412" i="1"/>
  <c r="S412" i="1"/>
  <c r="R412" i="1"/>
  <c r="H412" i="1"/>
  <c r="F412" i="1"/>
  <c r="I412" i="1" s="1"/>
  <c r="D412" i="1"/>
  <c r="G412" i="1" s="1"/>
  <c r="BB411" i="1"/>
  <c r="AW411" i="1"/>
  <c r="AV411" i="1"/>
  <c r="AN411" i="1"/>
  <c r="AM411" i="1"/>
  <c r="AF411" i="1"/>
  <c r="AE411" i="1"/>
  <c r="AC411" i="1"/>
  <c r="AB411" i="1"/>
  <c r="AG411" i="1" s="1"/>
  <c r="AH411" i="1" s="1"/>
  <c r="T411" i="1"/>
  <c r="R411" i="1"/>
  <c r="S411" i="1" s="1"/>
  <c r="H411" i="1"/>
  <c r="L411" i="1" s="1"/>
  <c r="G411" i="1"/>
  <c r="F411" i="1"/>
  <c r="I411" i="1" s="1"/>
  <c r="D411" i="1"/>
  <c r="AW410" i="1"/>
  <c r="AV410" i="1"/>
  <c r="AO410" i="1"/>
  <c r="AN410" i="1"/>
  <c r="BB410" i="1" s="1"/>
  <c r="AM410" i="1"/>
  <c r="AF410" i="1"/>
  <c r="AE410" i="1"/>
  <c r="AB410" i="1"/>
  <c r="AG410" i="1" s="1"/>
  <c r="AH410" i="1" s="1"/>
  <c r="T410" i="1"/>
  <c r="R410" i="1"/>
  <c r="H410" i="1"/>
  <c r="G410" i="1"/>
  <c r="L410" i="1" s="1"/>
  <c r="F410" i="1"/>
  <c r="I410" i="1" s="1"/>
  <c r="D410" i="1"/>
  <c r="AW409" i="1"/>
  <c r="AV409" i="1"/>
  <c r="AX409" i="1" s="1"/>
  <c r="AO409" i="1"/>
  <c r="AN409" i="1"/>
  <c r="BB409" i="1" s="1"/>
  <c r="AM409" i="1"/>
  <c r="AG409" i="1"/>
  <c r="AH409" i="1" s="1"/>
  <c r="AF409" i="1"/>
  <c r="AE409" i="1"/>
  <c r="AC409" i="1"/>
  <c r="AB409" i="1"/>
  <c r="T409" i="1"/>
  <c r="R409" i="1"/>
  <c r="H409" i="1"/>
  <c r="F409" i="1"/>
  <c r="I409" i="1" s="1"/>
  <c r="D409" i="1"/>
  <c r="G409" i="1" s="1"/>
  <c r="AW408" i="1"/>
  <c r="AV408" i="1"/>
  <c r="AN408" i="1"/>
  <c r="BB408" i="1" s="1"/>
  <c r="AM408" i="1"/>
  <c r="AG408" i="1"/>
  <c r="AF408" i="1"/>
  <c r="AE408" i="1"/>
  <c r="AB408" i="1"/>
  <c r="AC408" i="1" s="1"/>
  <c r="T408" i="1"/>
  <c r="S408" i="1"/>
  <c r="R408" i="1"/>
  <c r="H408" i="1"/>
  <c r="F408" i="1"/>
  <c r="I408" i="1" s="1"/>
  <c r="D408" i="1"/>
  <c r="BB407" i="1"/>
  <c r="AW407" i="1"/>
  <c r="AV407" i="1"/>
  <c r="AX407" i="1" s="1"/>
  <c r="AN407" i="1"/>
  <c r="AM407" i="1"/>
  <c r="AF407" i="1"/>
  <c r="AE407" i="1"/>
  <c r="AB407" i="1"/>
  <c r="T407" i="1"/>
  <c r="R407" i="1"/>
  <c r="S407" i="1" s="1"/>
  <c r="I407" i="1"/>
  <c r="H407" i="1"/>
  <c r="G407" i="1"/>
  <c r="L407" i="1" s="1"/>
  <c r="F407" i="1"/>
  <c r="D407" i="1"/>
  <c r="AG407" i="1" s="1"/>
  <c r="BB406" i="1"/>
  <c r="AW406" i="1"/>
  <c r="AV406" i="1"/>
  <c r="AN406" i="1"/>
  <c r="AM406" i="1"/>
  <c r="AF406" i="1"/>
  <c r="AE406" i="1"/>
  <c r="AB406" i="1"/>
  <c r="AC406" i="1" s="1"/>
  <c r="T406" i="1"/>
  <c r="S406" i="1"/>
  <c r="R406" i="1"/>
  <c r="I406" i="1"/>
  <c r="H406" i="1"/>
  <c r="G406" i="1"/>
  <c r="F406" i="1"/>
  <c r="D406" i="1"/>
  <c r="AG406" i="1" s="1"/>
  <c r="AW405" i="1"/>
  <c r="AV405" i="1"/>
  <c r="AX405" i="1" s="1"/>
  <c r="AO405" i="1"/>
  <c r="AN405" i="1"/>
  <c r="BB405" i="1" s="1"/>
  <c r="AM405" i="1"/>
  <c r="AF405" i="1"/>
  <c r="AE405" i="1"/>
  <c r="AB405" i="1"/>
  <c r="T405" i="1"/>
  <c r="R405" i="1"/>
  <c r="L405" i="1"/>
  <c r="H405" i="1"/>
  <c r="G405" i="1"/>
  <c r="F405" i="1"/>
  <c r="I405" i="1" s="1"/>
  <c r="D405" i="1"/>
  <c r="AW404" i="1"/>
  <c r="AV404" i="1"/>
  <c r="AX404" i="1" s="1"/>
  <c r="AN404" i="1"/>
  <c r="BB404" i="1" s="1"/>
  <c r="AM404" i="1"/>
  <c r="AG404" i="1"/>
  <c r="AF404" i="1"/>
  <c r="AE404" i="1"/>
  <c r="AB404" i="1"/>
  <c r="T404" i="1"/>
  <c r="S404" i="1"/>
  <c r="R404" i="1"/>
  <c r="L404" i="1"/>
  <c r="I404" i="1"/>
  <c r="H404" i="1"/>
  <c r="G404" i="1"/>
  <c r="F404" i="1"/>
  <c r="D404" i="1"/>
  <c r="BB403" i="1"/>
  <c r="AW403" i="1"/>
  <c r="AV403" i="1"/>
  <c r="AX403" i="1" s="1"/>
  <c r="AN403" i="1"/>
  <c r="AM403" i="1"/>
  <c r="AF403" i="1"/>
  <c r="AE403" i="1"/>
  <c r="AB403" i="1"/>
  <c r="T403" i="1"/>
  <c r="R403" i="1"/>
  <c r="S403" i="1" s="1"/>
  <c r="I403" i="1"/>
  <c r="H403" i="1"/>
  <c r="F403" i="1"/>
  <c r="D403" i="1"/>
  <c r="AW402" i="1"/>
  <c r="AV402" i="1"/>
  <c r="AX402" i="1" s="1"/>
  <c r="AN402" i="1"/>
  <c r="BB402" i="1" s="1"/>
  <c r="AM402" i="1"/>
  <c r="AF402" i="1"/>
  <c r="AE402" i="1"/>
  <c r="AB402" i="1"/>
  <c r="AC403" i="1" s="1"/>
  <c r="T402" i="1"/>
  <c r="R402" i="1"/>
  <c r="I402" i="1"/>
  <c r="F402" i="1"/>
  <c r="D402" i="1"/>
  <c r="G403" i="1" s="1"/>
  <c r="L403" i="1" s="1"/>
  <c r="BB401" i="1"/>
  <c r="AW401" i="1"/>
  <c r="AV401" i="1"/>
  <c r="AX401" i="1" s="1"/>
  <c r="AN401" i="1"/>
  <c r="AM401" i="1"/>
  <c r="AF401" i="1"/>
  <c r="AE401" i="1"/>
  <c r="AC401" i="1"/>
  <c r="AB401" i="1"/>
  <c r="T401" i="1"/>
  <c r="R401" i="1"/>
  <c r="I401" i="1"/>
  <c r="H401" i="1"/>
  <c r="L401" i="1" s="1"/>
  <c r="G401" i="1"/>
  <c r="F401" i="1"/>
  <c r="D401" i="1"/>
  <c r="AW400" i="1"/>
  <c r="AV400" i="1"/>
  <c r="AX400" i="1" s="1"/>
  <c r="AO400" i="1"/>
  <c r="AN400" i="1"/>
  <c r="AM400" i="1"/>
  <c r="AO401" i="1" s="1"/>
  <c r="AG400" i="1"/>
  <c r="AF400" i="1"/>
  <c r="AE400" i="1"/>
  <c r="AB400" i="1"/>
  <c r="AC400" i="1" s="1"/>
  <c r="T400" i="1"/>
  <c r="R400" i="1"/>
  <c r="H400" i="1"/>
  <c r="F400" i="1"/>
  <c r="BB400" i="1" s="1"/>
  <c r="D400" i="1"/>
  <c r="AW399" i="1"/>
  <c r="AV399" i="1"/>
  <c r="AX399" i="1" s="1"/>
  <c r="AO399" i="1"/>
  <c r="AN399" i="1"/>
  <c r="AM399" i="1"/>
  <c r="AF399" i="1"/>
  <c r="AE399" i="1"/>
  <c r="AB399" i="1"/>
  <c r="T399" i="1"/>
  <c r="R399" i="1"/>
  <c r="S399" i="1" s="1"/>
  <c r="H399" i="1"/>
  <c r="F399" i="1"/>
  <c r="D399" i="1"/>
  <c r="AX398" i="1"/>
  <c r="AW398" i="1"/>
  <c r="AV398" i="1"/>
  <c r="AO398" i="1"/>
  <c r="AN398" i="1"/>
  <c r="AM398" i="1"/>
  <c r="AF398" i="1"/>
  <c r="AE398" i="1"/>
  <c r="AB398" i="1"/>
  <c r="T398" i="1"/>
  <c r="R398" i="1"/>
  <c r="S398" i="1" s="1"/>
  <c r="H398" i="1"/>
  <c r="F398" i="1"/>
  <c r="D398" i="1"/>
  <c r="BB397" i="1"/>
  <c r="AX397" i="1"/>
  <c r="AW397" i="1"/>
  <c r="AV397" i="1"/>
  <c r="AO397" i="1"/>
  <c r="AN397" i="1"/>
  <c r="AM397" i="1"/>
  <c r="AF397" i="1"/>
  <c r="AE397" i="1"/>
  <c r="AC397" i="1"/>
  <c r="AB397" i="1"/>
  <c r="T397" i="1"/>
  <c r="R397" i="1"/>
  <c r="S397" i="1" s="1"/>
  <c r="H397" i="1"/>
  <c r="F397" i="1"/>
  <c r="I397" i="1" s="1"/>
  <c r="D397" i="1"/>
  <c r="AX396" i="1"/>
  <c r="AW396" i="1"/>
  <c r="AV396" i="1"/>
  <c r="AO396" i="1"/>
  <c r="AN396" i="1"/>
  <c r="BB396" i="1" s="1"/>
  <c r="AM396" i="1"/>
  <c r="AF396" i="1"/>
  <c r="AE396" i="1"/>
  <c r="AB396" i="1"/>
  <c r="AC396" i="1" s="1"/>
  <c r="T396" i="1"/>
  <c r="R396" i="1"/>
  <c r="H396" i="1"/>
  <c r="L396" i="1" s="1"/>
  <c r="G396" i="1"/>
  <c r="F396" i="1"/>
  <c r="I396" i="1" s="1"/>
  <c r="D396" i="1"/>
  <c r="AG396" i="1" s="1"/>
  <c r="BB395" i="1"/>
  <c r="AW395" i="1"/>
  <c r="AV395" i="1"/>
  <c r="AX395" i="1" s="1"/>
  <c r="AO395" i="1"/>
  <c r="AN395" i="1"/>
  <c r="AM395" i="1"/>
  <c r="AF395" i="1"/>
  <c r="AE395" i="1"/>
  <c r="AC395" i="1"/>
  <c r="AB395" i="1"/>
  <c r="T395" i="1"/>
  <c r="R395" i="1"/>
  <c r="S395" i="1" s="1"/>
  <c r="H395" i="1"/>
  <c r="F395" i="1"/>
  <c r="I395" i="1" s="1"/>
  <c r="D395" i="1"/>
  <c r="AG395" i="1" s="1"/>
  <c r="AW394" i="1"/>
  <c r="AV394" i="1"/>
  <c r="AO394" i="1"/>
  <c r="AN394" i="1"/>
  <c r="AM394" i="1"/>
  <c r="AF394" i="1"/>
  <c r="AE394" i="1"/>
  <c r="AC394" i="1"/>
  <c r="AB394" i="1"/>
  <c r="T394" i="1"/>
  <c r="S394" i="1"/>
  <c r="R394" i="1"/>
  <c r="H394" i="1"/>
  <c r="F394" i="1"/>
  <c r="I394" i="1" s="1"/>
  <c r="D394" i="1"/>
  <c r="AG394" i="1" s="1"/>
  <c r="BB393" i="1"/>
  <c r="AW393" i="1"/>
  <c r="AV393" i="1"/>
  <c r="AN393" i="1"/>
  <c r="AM393" i="1"/>
  <c r="AF393" i="1"/>
  <c r="AE393" i="1"/>
  <c r="AB393" i="1"/>
  <c r="AC393" i="1" s="1"/>
  <c r="T393" i="1"/>
  <c r="S393" i="1"/>
  <c r="R393" i="1"/>
  <c r="L393" i="1"/>
  <c r="I393" i="1"/>
  <c r="H393" i="1"/>
  <c r="F393" i="1"/>
  <c r="D393" i="1"/>
  <c r="AW392" i="1"/>
  <c r="AV392" i="1"/>
  <c r="AX392" i="1" s="1"/>
  <c r="AN392" i="1"/>
  <c r="AM392" i="1"/>
  <c r="AG392" i="1"/>
  <c r="AH392" i="1" s="1"/>
  <c r="AF392" i="1"/>
  <c r="AE392" i="1"/>
  <c r="AB392" i="1"/>
  <c r="AC392" i="1" s="1"/>
  <c r="T392" i="1"/>
  <c r="R392" i="1"/>
  <c r="H392" i="1"/>
  <c r="F392" i="1"/>
  <c r="D392" i="1"/>
  <c r="G393" i="1" s="1"/>
  <c r="AX391" i="1"/>
  <c r="AW391" i="1"/>
  <c r="AV391" i="1"/>
  <c r="AN391" i="1"/>
  <c r="BB391" i="1" s="1"/>
  <c r="AM391" i="1"/>
  <c r="AF391" i="1"/>
  <c r="AE391" i="1"/>
  <c r="AB391" i="1"/>
  <c r="T391" i="1"/>
  <c r="R391" i="1"/>
  <c r="I391" i="1"/>
  <c r="H391" i="1"/>
  <c r="G391" i="1"/>
  <c r="F391" i="1"/>
  <c r="D391" i="1"/>
  <c r="AG391" i="1" s="1"/>
  <c r="AH391" i="1" s="1"/>
  <c r="AX390" i="1"/>
  <c r="AW390" i="1"/>
  <c r="AV390" i="1"/>
  <c r="AN390" i="1"/>
  <c r="AM390" i="1"/>
  <c r="AF390" i="1"/>
  <c r="AE390" i="1"/>
  <c r="AC390" i="1"/>
  <c r="AB390" i="1"/>
  <c r="AC391" i="1" s="1"/>
  <c r="T390" i="1"/>
  <c r="R390" i="1"/>
  <c r="S390" i="1" s="1"/>
  <c r="H390" i="1"/>
  <c r="F390" i="1"/>
  <c r="D390" i="1"/>
  <c r="AG390" i="1" s="1"/>
  <c r="AW389" i="1"/>
  <c r="AV389" i="1"/>
  <c r="AN389" i="1"/>
  <c r="BB389" i="1" s="1"/>
  <c r="AM389" i="1"/>
  <c r="AO389" i="1" s="1"/>
  <c r="AF389" i="1"/>
  <c r="AE389" i="1"/>
  <c r="AB389" i="1"/>
  <c r="T389" i="1"/>
  <c r="S389" i="1"/>
  <c r="R389" i="1"/>
  <c r="H389" i="1"/>
  <c r="F389" i="1"/>
  <c r="I389" i="1" s="1"/>
  <c r="D389" i="1"/>
  <c r="G389" i="1" s="1"/>
  <c r="L389" i="1" s="1"/>
  <c r="AW388" i="1"/>
  <c r="AV388" i="1"/>
  <c r="AN388" i="1"/>
  <c r="BB388" i="1" s="1"/>
  <c r="AM388" i="1"/>
  <c r="AF388" i="1"/>
  <c r="AE388" i="1"/>
  <c r="AB388" i="1"/>
  <c r="T388" i="1"/>
  <c r="S388" i="1"/>
  <c r="R388" i="1"/>
  <c r="L388" i="1"/>
  <c r="H388" i="1"/>
  <c r="G388" i="1"/>
  <c r="F388" i="1"/>
  <c r="I388" i="1" s="1"/>
  <c r="D388" i="1"/>
  <c r="AW387" i="1"/>
  <c r="AV387" i="1"/>
  <c r="AO387" i="1"/>
  <c r="AN387" i="1"/>
  <c r="BB387" i="1" s="1"/>
  <c r="AM387" i="1"/>
  <c r="AF387" i="1"/>
  <c r="AE387" i="1"/>
  <c r="AB387" i="1"/>
  <c r="AC387" i="1" s="1"/>
  <c r="T387" i="1"/>
  <c r="R387" i="1"/>
  <c r="AG387" i="1" s="1"/>
  <c r="AH387" i="1" s="1"/>
  <c r="L387" i="1"/>
  <c r="I387" i="1"/>
  <c r="H387" i="1"/>
  <c r="G387" i="1"/>
  <c r="F387" i="1"/>
  <c r="D387" i="1"/>
  <c r="AW386" i="1"/>
  <c r="AV386" i="1"/>
  <c r="AX386" i="1" s="1"/>
  <c r="AN386" i="1"/>
  <c r="BB386" i="1" s="1"/>
  <c r="AM386" i="1"/>
  <c r="AF386" i="1"/>
  <c r="AE386" i="1"/>
  <c r="AC386" i="1"/>
  <c r="AB386" i="1"/>
  <c r="T386" i="1"/>
  <c r="R386" i="1"/>
  <c r="AG386" i="1" s="1"/>
  <c r="I386" i="1"/>
  <c r="H386" i="1"/>
  <c r="F386" i="1"/>
  <c r="D386" i="1"/>
  <c r="AW385" i="1"/>
  <c r="AV385" i="1"/>
  <c r="AX385" i="1" s="1"/>
  <c r="AO385" i="1"/>
  <c r="AN385" i="1"/>
  <c r="BB385" i="1" s="1"/>
  <c r="AM385" i="1"/>
  <c r="AO386" i="1" s="1"/>
  <c r="AF385" i="1"/>
  <c r="AE385" i="1"/>
  <c r="AC385" i="1"/>
  <c r="AB385" i="1"/>
  <c r="T385" i="1"/>
  <c r="R385" i="1"/>
  <c r="S385" i="1" s="1"/>
  <c r="I385" i="1"/>
  <c r="H385" i="1"/>
  <c r="F385" i="1"/>
  <c r="D385" i="1"/>
  <c r="AW384" i="1"/>
  <c r="AV384" i="1"/>
  <c r="AN384" i="1"/>
  <c r="AM384" i="1"/>
  <c r="AF384" i="1"/>
  <c r="AE384" i="1"/>
  <c r="AC384" i="1"/>
  <c r="AB384" i="1"/>
  <c r="T384" i="1"/>
  <c r="R384" i="1"/>
  <c r="AG384" i="1" s="1"/>
  <c r="AH384" i="1" s="1"/>
  <c r="H384" i="1"/>
  <c r="F384" i="1"/>
  <c r="I384" i="1" s="1"/>
  <c r="D384" i="1"/>
  <c r="G384" i="1" s="1"/>
  <c r="L384" i="1" s="1"/>
  <c r="AW383" i="1"/>
  <c r="AV383" i="1"/>
  <c r="AX383" i="1" s="1"/>
  <c r="AN383" i="1"/>
  <c r="BB383" i="1" s="1"/>
  <c r="AM383" i="1"/>
  <c r="AF383" i="1"/>
  <c r="AE383" i="1"/>
  <c r="AB383" i="1"/>
  <c r="AC383" i="1" s="1"/>
  <c r="T383" i="1"/>
  <c r="S383" i="1"/>
  <c r="R383" i="1"/>
  <c r="H383" i="1"/>
  <c r="F383" i="1"/>
  <c r="I383" i="1" s="1"/>
  <c r="D383" i="1"/>
  <c r="AG383" i="1" s="1"/>
  <c r="BB382" i="1"/>
  <c r="AW382" i="1"/>
  <c r="AV382" i="1"/>
  <c r="AX382" i="1" s="1"/>
  <c r="AO382" i="1"/>
  <c r="AN382" i="1"/>
  <c r="AM382" i="1"/>
  <c r="AG382" i="1"/>
  <c r="AF382" i="1"/>
  <c r="AE382" i="1"/>
  <c r="AB382" i="1"/>
  <c r="T382" i="1"/>
  <c r="S382" i="1"/>
  <c r="R382" i="1"/>
  <c r="H382" i="1"/>
  <c r="F382" i="1"/>
  <c r="I382" i="1" s="1"/>
  <c r="D382" i="1"/>
  <c r="AX381" i="1"/>
  <c r="AW381" i="1"/>
  <c r="AV381" i="1"/>
  <c r="AN381" i="1"/>
  <c r="BB381" i="1" s="1"/>
  <c r="AM381" i="1"/>
  <c r="AO381" i="1" s="1"/>
  <c r="AF381" i="1"/>
  <c r="AE381" i="1"/>
  <c r="AB381" i="1"/>
  <c r="AC382" i="1" s="1"/>
  <c r="T381" i="1"/>
  <c r="R381" i="1"/>
  <c r="S381" i="1" s="1"/>
  <c r="I381" i="1"/>
  <c r="H381" i="1"/>
  <c r="F381" i="1"/>
  <c r="D381" i="1"/>
  <c r="BB380" i="1"/>
  <c r="AW380" i="1"/>
  <c r="AV380" i="1"/>
  <c r="AX380" i="1" s="1"/>
  <c r="AO380" i="1"/>
  <c r="AN380" i="1"/>
  <c r="AM380" i="1"/>
  <c r="AG380" i="1"/>
  <c r="AH380" i="1" s="1"/>
  <c r="AF380" i="1"/>
  <c r="AE380" i="1"/>
  <c r="AB380" i="1"/>
  <c r="T380" i="1"/>
  <c r="R380" i="1"/>
  <c r="H380" i="1"/>
  <c r="L380" i="1" s="1"/>
  <c r="F380" i="1"/>
  <c r="I380" i="1" s="1"/>
  <c r="D380" i="1"/>
  <c r="G380" i="1" s="1"/>
  <c r="AW379" i="1"/>
  <c r="AV379" i="1"/>
  <c r="AX379" i="1" s="1"/>
  <c r="AN379" i="1"/>
  <c r="BB379" i="1" s="1"/>
  <c r="AM379" i="1"/>
  <c r="AO379" i="1" s="1"/>
  <c r="AG379" i="1"/>
  <c r="AH379" i="1" s="1"/>
  <c r="AF379" i="1"/>
  <c r="AE379" i="1"/>
  <c r="AC379" i="1"/>
  <c r="AB379" i="1"/>
  <c r="AC380" i="1" s="1"/>
  <c r="T379" i="1"/>
  <c r="R379" i="1"/>
  <c r="H379" i="1"/>
  <c r="G379" i="1"/>
  <c r="F379" i="1"/>
  <c r="I379" i="1" s="1"/>
  <c r="D379" i="1"/>
  <c r="AX378" i="1"/>
  <c r="AW378" i="1"/>
  <c r="AV378" i="1"/>
  <c r="AN378" i="1"/>
  <c r="AM378" i="1"/>
  <c r="AF378" i="1"/>
  <c r="AE378" i="1"/>
  <c r="AC378" i="1"/>
  <c r="AB378" i="1"/>
  <c r="T378" i="1"/>
  <c r="R378" i="1"/>
  <c r="H378" i="1"/>
  <c r="F378" i="1"/>
  <c r="BB378" i="1" s="1"/>
  <c r="D378" i="1"/>
  <c r="AG378" i="1" s="1"/>
  <c r="AX377" i="1"/>
  <c r="AW377" i="1"/>
  <c r="AV377" i="1"/>
  <c r="AN377" i="1"/>
  <c r="AM377" i="1"/>
  <c r="AF377" i="1"/>
  <c r="AE377" i="1"/>
  <c r="AB377" i="1"/>
  <c r="T377" i="1"/>
  <c r="R377" i="1"/>
  <c r="H377" i="1"/>
  <c r="F377" i="1"/>
  <c r="I377" i="1" s="1"/>
  <c r="D377" i="1"/>
  <c r="AG377" i="1" s="1"/>
  <c r="AX376" i="1"/>
  <c r="AW376" i="1"/>
  <c r="AV376" i="1"/>
  <c r="AN376" i="1"/>
  <c r="AM376" i="1"/>
  <c r="AO377" i="1" s="1"/>
  <c r="AF376" i="1"/>
  <c r="AE376" i="1"/>
  <c r="AB376" i="1"/>
  <c r="AC376" i="1" s="1"/>
  <c r="T376" i="1"/>
  <c r="R376" i="1"/>
  <c r="H376" i="1"/>
  <c r="F376" i="1"/>
  <c r="D376" i="1"/>
  <c r="AG376" i="1" s="1"/>
  <c r="BB375" i="1"/>
  <c r="AX375" i="1"/>
  <c r="AW375" i="1"/>
  <c r="AV375" i="1"/>
  <c r="AN375" i="1"/>
  <c r="AM375" i="1"/>
  <c r="AO376" i="1" s="1"/>
  <c r="AF375" i="1"/>
  <c r="AE375" i="1"/>
  <c r="AB375" i="1"/>
  <c r="T375" i="1"/>
  <c r="R375" i="1"/>
  <c r="S375" i="1" s="1"/>
  <c r="H375" i="1"/>
  <c r="F375" i="1"/>
  <c r="I375" i="1" s="1"/>
  <c r="D375" i="1"/>
  <c r="G375" i="1" s="1"/>
  <c r="L375" i="1" s="1"/>
  <c r="BB374" i="1"/>
  <c r="AW374" i="1"/>
  <c r="AV374" i="1"/>
  <c r="AX374" i="1" s="1"/>
  <c r="AN374" i="1"/>
  <c r="AM374" i="1"/>
  <c r="AG374" i="1"/>
  <c r="AF374" i="1"/>
  <c r="AE374" i="1"/>
  <c r="AB374" i="1"/>
  <c r="T374" i="1"/>
  <c r="R374" i="1"/>
  <c r="S374" i="1" s="1"/>
  <c r="H374" i="1"/>
  <c r="G374" i="1"/>
  <c r="L374" i="1" s="1"/>
  <c r="F374" i="1"/>
  <c r="I374" i="1" s="1"/>
  <c r="D374" i="1"/>
  <c r="BB373" i="1"/>
  <c r="AX373" i="1"/>
  <c r="AW373" i="1"/>
  <c r="AV373" i="1"/>
  <c r="AN373" i="1"/>
  <c r="AM373" i="1"/>
  <c r="AF373" i="1"/>
  <c r="AE373" i="1"/>
  <c r="AB373" i="1"/>
  <c r="AC373" i="1" s="1"/>
  <c r="T373" i="1"/>
  <c r="R373" i="1"/>
  <c r="S373" i="1" s="1"/>
  <c r="H373" i="1"/>
  <c r="F373" i="1"/>
  <c r="I373" i="1" s="1"/>
  <c r="D373" i="1"/>
  <c r="AX372" i="1"/>
  <c r="AW372" i="1"/>
  <c r="AV372" i="1"/>
  <c r="AN372" i="1"/>
  <c r="BB372" i="1" s="1"/>
  <c r="AM372" i="1"/>
  <c r="AO372" i="1" s="1"/>
  <c r="AF372" i="1"/>
  <c r="AE372" i="1"/>
  <c r="AC372" i="1"/>
  <c r="AB372" i="1"/>
  <c r="T372" i="1"/>
  <c r="R372" i="1"/>
  <c r="I372" i="1"/>
  <c r="H372" i="1"/>
  <c r="F372" i="1"/>
  <c r="D372" i="1"/>
  <c r="AW371" i="1"/>
  <c r="AV371" i="1"/>
  <c r="AN371" i="1"/>
  <c r="BB371" i="1" s="1"/>
  <c r="AM371" i="1"/>
  <c r="AF371" i="1"/>
  <c r="AE371" i="1"/>
  <c r="AC371" i="1"/>
  <c r="AB371" i="1"/>
  <c r="T371" i="1"/>
  <c r="S371" i="1"/>
  <c r="R371" i="1"/>
  <c r="AG371" i="1" s="1"/>
  <c r="AH371" i="1" s="1"/>
  <c r="I371" i="1"/>
  <c r="H371" i="1"/>
  <c r="F371" i="1"/>
  <c r="D371" i="1"/>
  <c r="BB370" i="1"/>
  <c r="AW370" i="1"/>
  <c r="AV370" i="1"/>
  <c r="AX370" i="1" s="1"/>
  <c r="AN370" i="1"/>
  <c r="AM370" i="1"/>
  <c r="AF370" i="1"/>
  <c r="AE370" i="1"/>
  <c r="AB370" i="1"/>
  <c r="T370" i="1"/>
  <c r="S370" i="1"/>
  <c r="R370" i="1"/>
  <c r="AG370" i="1" s="1"/>
  <c r="L370" i="1"/>
  <c r="I370" i="1"/>
  <c r="H370" i="1"/>
  <c r="F370" i="1"/>
  <c r="D370" i="1"/>
  <c r="G370" i="1" s="1"/>
  <c r="AW369" i="1"/>
  <c r="AV369" i="1"/>
  <c r="AX369" i="1" s="1"/>
  <c r="AN369" i="1"/>
  <c r="BB369" i="1" s="1"/>
  <c r="AM369" i="1"/>
  <c r="AG369" i="1"/>
  <c r="AF369" i="1"/>
  <c r="AE369" i="1"/>
  <c r="AB369" i="1"/>
  <c r="AC369" i="1" s="1"/>
  <c r="T369" i="1"/>
  <c r="R369" i="1"/>
  <c r="I369" i="1"/>
  <c r="H369" i="1"/>
  <c r="L369" i="1" s="1"/>
  <c r="G369" i="1"/>
  <c r="F369" i="1"/>
  <c r="D369" i="1"/>
  <c r="AW368" i="1"/>
  <c r="AV368" i="1"/>
  <c r="AX368" i="1" s="1"/>
  <c r="AN368" i="1"/>
  <c r="BB368" i="1" s="1"/>
  <c r="AM368" i="1"/>
  <c r="AF368" i="1"/>
  <c r="AE368" i="1"/>
  <c r="AB368" i="1"/>
  <c r="AC368" i="1" s="1"/>
  <c r="T368" i="1"/>
  <c r="R368" i="1"/>
  <c r="L368" i="1"/>
  <c r="I368" i="1"/>
  <c r="H368" i="1"/>
  <c r="G368" i="1"/>
  <c r="F368" i="1"/>
  <c r="D368" i="1"/>
  <c r="AW367" i="1"/>
  <c r="AV367" i="1"/>
  <c r="AN367" i="1"/>
  <c r="BB367" i="1" s="1"/>
  <c r="AM367" i="1"/>
  <c r="AF367" i="1"/>
  <c r="AE367" i="1"/>
  <c r="AB367" i="1"/>
  <c r="AC367" i="1" s="1"/>
  <c r="T367" i="1"/>
  <c r="R367" i="1"/>
  <c r="AG367" i="1" s="1"/>
  <c r="AH367" i="1" s="1"/>
  <c r="I367" i="1"/>
  <c r="H367" i="1"/>
  <c r="G367" i="1"/>
  <c r="L367" i="1" s="1"/>
  <c r="F367" i="1"/>
  <c r="D367" i="1"/>
  <c r="AW366" i="1"/>
  <c r="AV366" i="1"/>
  <c r="AN366" i="1"/>
  <c r="BB366" i="1" s="1"/>
  <c r="AM366" i="1"/>
  <c r="AO366" i="1" s="1"/>
  <c r="AF366" i="1"/>
  <c r="AE366" i="1"/>
  <c r="AC366" i="1"/>
  <c r="AB366" i="1"/>
  <c r="T366" i="1"/>
  <c r="S366" i="1"/>
  <c r="R366" i="1"/>
  <c r="AG366" i="1" s="1"/>
  <c r="I366" i="1"/>
  <c r="H366" i="1"/>
  <c r="G366" i="1"/>
  <c r="L366" i="1" s="1"/>
  <c r="F366" i="1"/>
  <c r="D366" i="1"/>
  <c r="AW365" i="1"/>
  <c r="AV365" i="1"/>
  <c r="AX365" i="1" s="1"/>
  <c r="AO365" i="1"/>
  <c r="AN365" i="1"/>
  <c r="BB365" i="1" s="1"/>
  <c r="AM365" i="1"/>
  <c r="AF365" i="1"/>
  <c r="AE365" i="1"/>
  <c r="AB365" i="1"/>
  <c r="AC365" i="1" s="1"/>
  <c r="T365" i="1"/>
  <c r="R365" i="1"/>
  <c r="AG365" i="1" s="1"/>
  <c r="AH365" i="1" s="1"/>
  <c r="I365" i="1"/>
  <c r="H365" i="1"/>
  <c r="L365" i="1" s="1"/>
  <c r="G365" i="1"/>
  <c r="F365" i="1"/>
  <c r="D365" i="1"/>
  <c r="AW364" i="1"/>
  <c r="AV364" i="1"/>
  <c r="AX364" i="1" s="1"/>
  <c r="AN364" i="1"/>
  <c r="BB364" i="1" s="1"/>
  <c r="AM364" i="1"/>
  <c r="AO364" i="1" s="1"/>
  <c r="AF364" i="1"/>
  <c r="AE364" i="1"/>
  <c r="AB364" i="1"/>
  <c r="T364" i="1"/>
  <c r="S364" i="1"/>
  <c r="R364" i="1"/>
  <c r="AG364" i="1" s="1"/>
  <c r="I364" i="1"/>
  <c r="H364" i="1"/>
  <c r="G364" i="1"/>
  <c r="L364" i="1" s="1"/>
  <c r="F364" i="1"/>
  <c r="D364" i="1"/>
  <c r="AW363" i="1"/>
  <c r="AV363" i="1"/>
  <c r="AX363" i="1" s="1"/>
  <c r="AO363" i="1"/>
  <c r="AN363" i="1"/>
  <c r="BB363" i="1" s="1"/>
  <c r="AM363" i="1"/>
  <c r="AF363" i="1"/>
  <c r="AE363" i="1"/>
  <c r="AB363" i="1"/>
  <c r="AC364" i="1" s="1"/>
  <c r="T363" i="1"/>
  <c r="R363" i="1"/>
  <c r="AG363" i="1" s="1"/>
  <c r="I363" i="1"/>
  <c r="H363" i="1"/>
  <c r="L363" i="1" s="1"/>
  <c r="G363" i="1"/>
  <c r="F363" i="1"/>
  <c r="D363" i="1"/>
  <c r="AW362" i="1"/>
  <c r="AV362" i="1"/>
  <c r="AO362" i="1"/>
  <c r="AN362" i="1"/>
  <c r="BB362" i="1" s="1"/>
  <c r="AM362" i="1"/>
  <c r="AF362" i="1"/>
  <c r="AE362" i="1"/>
  <c r="AB362" i="1"/>
  <c r="AC362" i="1" s="1"/>
  <c r="T362" i="1"/>
  <c r="R362" i="1"/>
  <c r="L362" i="1"/>
  <c r="I362" i="1"/>
  <c r="H362" i="1"/>
  <c r="F362" i="1"/>
  <c r="D362" i="1"/>
  <c r="G362" i="1" s="1"/>
  <c r="AW361" i="1"/>
  <c r="AV361" i="1"/>
  <c r="AX361" i="1" s="1"/>
  <c r="AN361" i="1"/>
  <c r="AM361" i="1"/>
  <c r="AF361" i="1"/>
  <c r="AE361" i="1"/>
  <c r="AB361" i="1"/>
  <c r="AC361" i="1" s="1"/>
  <c r="T361" i="1"/>
  <c r="S361" i="1"/>
  <c r="R361" i="1"/>
  <c r="AG361" i="1" s="1"/>
  <c r="AH361" i="1" s="1"/>
  <c r="H361" i="1"/>
  <c r="F361" i="1"/>
  <c r="I361" i="1" s="1"/>
  <c r="D361" i="1"/>
  <c r="AW360" i="1"/>
  <c r="AV360" i="1"/>
  <c r="AX360" i="1" s="1"/>
  <c r="AO360" i="1"/>
  <c r="AN360" i="1"/>
  <c r="BB360" i="1" s="1"/>
  <c r="AM360" i="1"/>
  <c r="AO361" i="1" s="1"/>
  <c r="AG360" i="1"/>
  <c r="AH360" i="1" s="1"/>
  <c r="AF360" i="1"/>
  <c r="AE360" i="1"/>
  <c r="AB360" i="1"/>
  <c r="T360" i="1"/>
  <c r="R360" i="1"/>
  <c r="S360" i="1" s="1"/>
  <c r="L360" i="1"/>
  <c r="H360" i="1"/>
  <c r="F360" i="1"/>
  <c r="I360" i="1" s="1"/>
  <c r="D360" i="1"/>
  <c r="G361" i="1" s="1"/>
  <c r="L361" i="1" s="1"/>
  <c r="AX359" i="1"/>
  <c r="AW359" i="1"/>
  <c r="AV359" i="1"/>
  <c r="AN359" i="1"/>
  <c r="BB359" i="1" s="1"/>
  <c r="AM359" i="1"/>
  <c r="AG359" i="1"/>
  <c r="AF359" i="1"/>
  <c r="AE359" i="1"/>
  <c r="AB359" i="1"/>
  <c r="AC359" i="1" s="1"/>
  <c r="T359" i="1"/>
  <c r="R359" i="1"/>
  <c r="S359" i="1" s="1"/>
  <c r="H359" i="1"/>
  <c r="L359" i="1" s="1"/>
  <c r="F359" i="1"/>
  <c r="I359" i="1" s="1"/>
  <c r="D359" i="1"/>
  <c r="G360" i="1" s="1"/>
  <c r="BB358" i="1"/>
  <c r="AX358" i="1"/>
  <c r="AW358" i="1"/>
  <c r="AV358" i="1"/>
  <c r="AN358" i="1"/>
  <c r="AM358" i="1"/>
  <c r="AG358" i="1"/>
  <c r="AH358" i="1" s="1"/>
  <c r="AF358" i="1"/>
  <c r="AE358" i="1"/>
  <c r="AC358" i="1"/>
  <c r="AB358" i="1"/>
  <c r="T358" i="1"/>
  <c r="S358" i="1"/>
  <c r="R358" i="1"/>
  <c r="I358" i="1"/>
  <c r="H358" i="1"/>
  <c r="G358" i="1"/>
  <c r="L358" i="1" s="1"/>
  <c r="F358" i="1"/>
  <c r="D358" i="1"/>
  <c r="G359" i="1" s="1"/>
  <c r="AX357" i="1"/>
  <c r="AW357" i="1"/>
  <c r="AV357" i="1"/>
  <c r="AN357" i="1"/>
  <c r="BB357" i="1" s="1"/>
  <c r="AM357" i="1"/>
  <c r="AG357" i="1"/>
  <c r="AH357" i="1" s="1"/>
  <c r="AF357" i="1"/>
  <c r="AE357" i="1"/>
  <c r="AC357" i="1"/>
  <c r="AB357" i="1"/>
  <c r="T357" i="1"/>
  <c r="R357" i="1"/>
  <c r="S357" i="1" s="1"/>
  <c r="I357" i="1"/>
  <c r="H357" i="1"/>
  <c r="G357" i="1"/>
  <c r="L357" i="1" s="1"/>
  <c r="F357" i="1"/>
  <c r="D357" i="1"/>
  <c r="AX356" i="1"/>
  <c r="AW356" i="1"/>
  <c r="AV356" i="1"/>
  <c r="AN356" i="1"/>
  <c r="BB356" i="1" s="1"/>
  <c r="AM356" i="1"/>
  <c r="AG356" i="1"/>
  <c r="AH356" i="1" s="1"/>
  <c r="AF356" i="1"/>
  <c r="AE356" i="1"/>
  <c r="AC356" i="1"/>
  <c r="AB356" i="1"/>
  <c r="T356" i="1"/>
  <c r="R356" i="1"/>
  <c r="H356" i="1"/>
  <c r="F356" i="1"/>
  <c r="I356" i="1" s="1"/>
  <c r="D356" i="1"/>
  <c r="AW355" i="1"/>
  <c r="AV355" i="1"/>
  <c r="AN355" i="1"/>
  <c r="BB355" i="1" s="1"/>
  <c r="AM355" i="1"/>
  <c r="AG355" i="1"/>
  <c r="AF355" i="1"/>
  <c r="AE355" i="1"/>
  <c r="AB355" i="1"/>
  <c r="T355" i="1"/>
  <c r="R355" i="1"/>
  <c r="S355" i="1" s="1"/>
  <c r="H355" i="1"/>
  <c r="F355" i="1"/>
  <c r="I355" i="1" s="1"/>
  <c r="D355" i="1"/>
  <c r="G355" i="1" s="1"/>
  <c r="BB354" i="1"/>
  <c r="AW354" i="1"/>
  <c r="AV354" i="1"/>
  <c r="AX355" i="1" s="1"/>
  <c r="AN354" i="1"/>
  <c r="AM354" i="1"/>
  <c r="AF354" i="1"/>
  <c r="AE354" i="1"/>
  <c r="AB354" i="1"/>
  <c r="AC354" i="1" s="1"/>
  <c r="T354" i="1"/>
  <c r="R354" i="1"/>
  <c r="AG354" i="1" s="1"/>
  <c r="H354" i="1"/>
  <c r="F354" i="1"/>
  <c r="I354" i="1" s="1"/>
  <c r="D354" i="1"/>
  <c r="AW353" i="1"/>
  <c r="AV353" i="1"/>
  <c r="AX353" i="1" s="1"/>
  <c r="AO353" i="1"/>
  <c r="AN353" i="1"/>
  <c r="AM353" i="1"/>
  <c r="AG353" i="1"/>
  <c r="AF353" i="1"/>
  <c r="AE353" i="1"/>
  <c r="AB353" i="1"/>
  <c r="T353" i="1"/>
  <c r="R353" i="1"/>
  <c r="S353" i="1" s="1"/>
  <c r="I353" i="1"/>
  <c r="H353" i="1"/>
  <c r="F353" i="1"/>
  <c r="BB353" i="1" s="1"/>
  <c r="D353" i="1"/>
  <c r="G353" i="1" s="1"/>
  <c r="AW352" i="1"/>
  <c r="AV352" i="1"/>
  <c r="AX352" i="1" s="1"/>
  <c r="AO352" i="1"/>
  <c r="AN352" i="1"/>
  <c r="AM352" i="1"/>
  <c r="AF352" i="1"/>
  <c r="AE352" i="1"/>
  <c r="AB352" i="1"/>
  <c r="AC353" i="1" s="1"/>
  <c r="T352" i="1"/>
  <c r="R352" i="1"/>
  <c r="H352" i="1"/>
  <c r="L352" i="1" s="1"/>
  <c r="F352" i="1"/>
  <c r="I352" i="1" s="1"/>
  <c r="D352" i="1"/>
  <c r="G352" i="1" s="1"/>
  <c r="AW351" i="1"/>
  <c r="AV351" i="1"/>
  <c r="AX351" i="1" s="1"/>
  <c r="AO351" i="1"/>
  <c r="AN351" i="1"/>
  <c r="AM351" i="1"/>
  <c r="AF351" i="1"/>
  <c r="AE351" i="1"/>
  <c r="AB351" i="1"/>
  <c r="AC351" i="1" s="1"/>
  <c r="T351" i="1"/>
  <c r="R351" i="1"/>
  <c r="I351" i="1"/>
  <c r="H351" i="1"/>
  <c r="G351" i="1"/>
  <c r="F351" i="1"/>
  <c r="BB351" i="1" s="1"/>
  <c r="D351" i="1"/>
  <c r="AW350" i="1"/>
  <c r="AV350" i="1"/>
  <c r="AO350" i="1"/>
  <c r="AN350" i="1"/>
  <c r="AM350" i="1"/>
  <c r="AF350" i="1"/>
  <c r="AE350" i="1"/>
  <c r="AB350" i="1"/>
  <c r="T350" i="1"/>
  <c r="R350" i="1"/>
  <c r="AG350" i="1" s="1"/>
  <c r="F350" i="1"/>
  <c r="I350" i="1" s="1"/>
  <c r="D350" i="1"/>
  <c r="BB349" i="1"/>
  <c r="AW349" i="1"/>
  <c r="AV349" i="1"/>
  <c r="AX349" i="1" s="1"/>
  <c r="AN349" i="1"/>
  <c r="AM349" i="1"/>
  <c r="AO349" i="1" s="1"/>
  <c r="AF349" i="1"/>
  <c r="AE349" i="1"/>
  <c r="AC349" i="1"/>
  <c r="AB349" i="1"/>
  <c r="T349" i="1"/>
  <c r="R349" i="1"/>
  <c r="S349" i="1" s="1"/>
  <c r="I349" i="1"/>
  <c r="H349" i="1"/>
  <c r="G349" i="1"/>
  <c r="L349" i="1" s="1"/>
  <c r="F349" i="1"/>
  <c r="D349" i="1"/>
  <c r="AG349" i="1" s="1"/>
  <c r="BB348" i="1"/>
  <c r="AW348" i="1"/>
  <c r="AV348" i="1"/>
  <c r="AX348" i="1" s="1"/>
  <c r="AN348" i="1"/>
  <c r="AM348" i="1"/>
  <c r="AF348" i="1"/>
  <c r="AE348" i="1"/>
  <c r="AB348" i="1"/>
  <c r="T348" i="1"/>
  <c r="R348" i="1"/>
  <c r="S348" i="1" s="1"/>
  <c r="H348" i="1"/>
  <c r="F348" i="1"/>
  <c r="I348" i="1" s="1"/>
  <c r="D348" i="1"/>
  <c r="BB347" i="1"/>
  <c r="AW347" i="1"/>
  <c r="AV347" i="1"/>
  <c r="AX347" i="1" s="1"/>
  <c r="AO347" i="1"/>
  <c r="AN347" i="1"/>
  <c r="AM347" i="1"/>
  <c r="AO348" i="1" s="1"/>
  <c r="AF347" i="1"/>
  <c r="AE347" i="1"/>
  <c r="AC347" i="1"/>
  <c r="AB347" i="1"/>
  <c r="AC348" i="1" s="1"/>
  <c r="T347" i="1"/>
  <c r="R347" i="1"/>
  <c r="S347" i="1" s="1"/>
  <c r="H347" i="1"/>
  <c r="F347" i="1"/>
  <c r="I347" i="1" s="1"/>
  <c r="D347" i="1"/>
  <c r="AG347" i="1" s="1"/>
  <c r="AH347" i="1" s="1"/>
  <c r="BB346" i="1"/>
  <c r="AW346" i="1"/>
  <c r="AV346" i="1"/>
  <c r="AO346" i="1"/>
  <c r="AN346" i="1"/>
  <c r="AM346" i="1"/>
  <c r="AF346" i="1"/>
  <c r="AE346" i="1"/>
  <c r="AC346" i="1"/>
  <c r="AB346" i="1"/>
  <c r="T346" i="1"/>
  <c r="R346" i="1"/>
  <c r="H346" i="1"/>
  <c r="F346" i="1"/>
  <c r="I346" i="1" s="1"/>
  <c r="D346" i="1"/>
  <c r="AG346" i="1" s="1"/>
  <c r="AW345" i="1"/>
  <c r="AV345" i="1"/>
  <c r="AX345" i="1" s="1"/>
  <c r="AO345" i="1"/>
  <c r="AN345" i="1"/>
  <c r="AM345" i="1"/>
  <c r="AF345" i="1"/>
  <c r="AE345" i="1"/>
  <c r="AB345" i="1"/>
  <c r="T345" i="1"/>
  <c r="R345" i="1"/>
  <c r="I345" i="1"/>
  <c r="H345" i="1"/>
  <c r="F345" i="1"/>
  <c r="BB345" i="1" s="1"/>
  <c r="D345" i="1"/>
  <c r="AW344" i="1"/>
  <c r="AV344" i="1"/>
  <c r="AX344" i="1" s="1"/>
  <c r="AO344" i="1"/>
  <c r="AN344" i="1"/>
  <c r="AM344" i="1"/>
  <c r="AF344" i="1"/>
  <c r="AE344" i="1"/>
  <c r="AB344" i="1"/>
  <c r="AC344" i="1" s="1"/>
  <c r="T344" i="1"/>
  <c r="R344" i="1"/>
  <c r="H344" i="1"/>
  <c r="F344" i="1"/>
  <c r="I344" i="1" s="1"/>
  <c r="D344" i="1"/>
  <c r="G345" i="1" s="1"/>
  <c r="BB343" i="1"/>
  <c r="AX343" i="1"/>
  <c r="AW343" i="1"/>
  <c r="AV343" i="1"/>
  <c r="AO343" i="1"/>
  <c r="AN343" i="1"/>
  <c r="AM343" i="1"/>
  <c r="AF343" i="1"/>
  <c r="AE343" i="1"/>
  <c r="AB343" i="1"/>
  <c r="T343" i="1"/>
  <c r="R343" i="1"/>
  <c r="H343" i="1"/>
  <c r="F343" i="1"/>
  <c r="I343" i="1" s="1"/>
  <c r="D343" i="1"/>
  <c r="AG343" i="1" s="1"/>
  <c r="BB342" i="1"/>
  <c r="AW342" i="1"/>
  <c r="AV342" i="1"/>
  <c r="AX342" i="1" s="1"/>
  <c r="AN342" i="1"/>
  <c r="AM342" i="1"/>
  <c r="AF342" i="1"/>
  <c r="AE342" i="1"/>
  <c r="AB342" i="1"/>
  <c r="AC342" i="1" s="1"/>
  <c r="T342" i="1"/>
  <c r="R342" i="1"/>
  <c r="S342" i="1" s="1"/>
  <c r="H342" i="1"/>
  <c r="F342" i="1"/>
  <c r="I342" i="1" s="1"/>
  <c r="D342" i="1"/>
  <c r="AW341" i="1"/>
  <c r="AV341" i="1"/>
  <c r="AX341" i="1" s="1"/>
  <c r="AN341" i="1"/>
  <c r="BB341" i="1" s="1"/>
  <c r="AM341" i="1"/>
  <c r="AO342" i="1" s="1"/>
  <c r="AF341" i="1"/>
  <c r="AE341" i="1"/>
  <c r="AB341" i="1"/>
  <c r="T341" i="1"/>
  <c r="S341" i="1"/>
  <c r="R341" i="1"/>
  <c r="H341" i="1"/>
  <c r="F341" i="1"/>
  <c r="I341" i="1" s="1"/>
  <c r="D341" i="1"/>
  <c r="AG341" i="1" s="1"/>
  <c r="AW340" i="1"/>
  <c r="AV340" i="1"/>
  <c r="AO340" i="1"/>
  <c r="AN340" i="1"/>
  <c r="BB340" i="1" s="1"/>
  <c r="AM340" i="1"/>
  <c r="AF340" i="1"/>
  <c r="AE340" i="1"/>
  <c r="AB340" i="1"/>
  <c r="T340" i="1"/>
  <c r="S340" i="1"/>
  <c r="R340" i="1"/>
  <c r="I340" i="1"/>
  <c r="H340" i="1"/>
  <c r="F340" i="1"/>
  <c r="D340" i="1"/>
  <c r="AG340" i="1" s="1"/>
  <c r="AH340" i="1" s="1"/>
  <c r="AW339" i="1"/>
  <c r="AV339" i="1"/>
  <c r="AO339" i="1"/>
  <c r="AN339" i="1"/>
  <c r="BB339" i="1" s="1"/>
  <c r="AM339" i="1"/>
  <c r="AF339" i="1"/>
  <c r="AE339" i="1"/>
  <c r="AB339" i="1"/>
  <c r="AC339" i="1" s="1"/>
  <c r="T339" i="1"/>
  <c r="S339" i="1"/>
  <c r="R339" i="1"/>
  <c r="H339" i="1"/>
  <c r="F339" i="1"/>
  <c r="I339" i="1" s="1"/>
  <c r="D339" i="1"/>
  <c r="AG339" i="1" s="1"/>
  <c r="AH339" i="1" s="1"/>
  <c r="AW338" i="1"/>
  <c r="AV338" i="1"/>
  <c r="AO338" i="1"/>
  <c r="AN338" i="1"/>
  <c r="BB338" i="1" s="1"/>
  <c r="AM338" i="1"/>
  <c r="AF338" i="1"/>
  <c r="AE338" i="1"/>
  <c r="AB338" i="1"/>
  <c r="AC338" i="1" s="1"/>
  <c r="T338" i="1"/>
  <c r="S338" i="1"/>
  <c r="R338" i="1"/>
  <c r="H338" i="1"/>
  <c r="F338" i="1"/>
  <c r="I338" i="1" s="1"/>
  <c r="D338" i="1"/>
  <c r="AG338" i="1" s="1"/>
  <c r="AH338" i="1" s="1"/>
  <c r="AW337" i="1"/>
  <c r="AV337" i="1"/>
  <c r="AX337" i="1" s="1"/>
  <c r="AO337" i="1"/>
  <c r="AN337" i="1"/>
  <c r="BB337" i="1" s="1"/>
  <c r="AM337" i="1"/>
  <c r="AF337" i="1"/>
  <c r="AE337" i="1"/>
  <c r="AB337" i="1"/>
  <c r="AC337" i="1" s="1"/>
  <c r="T337" i="1"/>
  <c r="S337" i="1"/>
  <c r="R337" i="1"/>
  <c r="I337" i="1"/>
  <c r="H337" i="1"/>
  <c r="F337" i="1"/>
  <c r="D337" i="1"/>
  <c r="AG337" i="1" s="1"/>
  <c r="AW336" i="1"/>
  <c r="AV336" i="1"/>
  <c r="AX336" i="1" s="1"/>
  <c r="AO336" i="1"/>
  <c r="AN336" i="1"/>
  <c r="AM336" i="1"/>
  <c r="AF336" i="1"/>
  <c r="AE336" i="1"/>
  <c r="AB336" i="1"/>
  <c r="AC336" i="1" s="1"/>
  <c r="T336" i="1"/>
  <c r="S336" i="1"/>
  <c r="R336" i="1"/>
  <c r="H336" i="1"/>
  <c r="G336" i="1"/>
  <c r="F336" i="1"/>
  <c r="BB336" i="1" s="1"/>
  <c r="D336" i="1"/>
  <c r="AG336" i="1" s="1"/>
  <c r="AW335" i="1"/>
  <c r="AV335" i="1"/>
  <c r="AX335" i="1" s="1"/>
  <c r="AN335" i="1"/>
  <c r="AM335" i="1"/>
  <c r="AF335" i="1"/>
  <c r="AE335" i="1"/>
  <c r="AB335" i="1"/>
  <c r="AC335" i="1" s="1"/>
  <c r="T335" i="1"/>
  <c r="S335" i="1"/>
  <c r="R335" i="1"/>
  <c r="H335" i="1"/>
  <c r="F335" i="1"/>
  <c r="I335" i="1" s="1"/>
  <c r="D335" i="1"/>
  <c r="AG335" i="1" s="1"/>
  <c r="AH335" i="1" s="1"/>
  <c r="BB334" i="1"/>
  <c r="AX334" i="1"/>
  <c r="AW334" i="1"/>
  <c r="AV334" i="1"/>
  <c r="AN334" i="1"/>
  <c r="AM334" i="1"/>
  <c r="AF334" i="1"/>
  <c r="AE334" i="1"/>
  <c r="AB334" i="1"/>
  <c r="AC334" i="1" s="1"/>
  <c r="T334" i="1"/>
  <c r="S334" i="1"/>
  <c r="R334" i="1"/>
  <c r="H334" i="1"/>
  <c r="F334" i="1"/>
  <c r="I334" i="1" s="1"/>
  <c r="D334" i="1"/>
  <c r="AG334" i="1" s="1"/>
  <c r="AH334" i="1" s="1"/>
  <c r="BB333" i="1"/>
  <c r="AX333" i="1"/>
  <c r="AW333" i="1"/>
  <c r="AV333" i="1"/>
  <c r="AN333" i="1"/>
  <c r="AM333" i="1"/>
  <c r="AF333" i="1"/>
  <c r="AE333" i="1"/>
  <c r="AB333" i="1"/>
  <c r="AC333" i="1" s="1"/>
  <c r="T333" i="1"/>
  <c r="S333" i="1"/>
  <c r="R333" i="1"/>
  <c r="H333" i="1"/>
  <c r="G333" i="1"/>
  <c r="L333" i="1" s="1"/>
  <c r="F333" i="1"/>
  <c r="I333" i="1" s="1"/>
  <c r="D333" i="1"/>
  <c r="AG333" i="1" s="1"/>
  <c r="AH333" i="1" s="1"/>
  <c r="BB332" i="1"/>
  <c r="AW332" i="1"/>
  <c r="AV332" i="1"/>
  <c r="AX332" i="1" s="1"/>
  <c r="AO332" i="1"/>
  <c r="AN332" i="1"/>
  <c r="AM332" i="1"/>
  <c r="AF332" i="1"/>
  <c r="AE332" i="1"/>
  <c r="AB332" i="1"/>
  <c r="AC332" i="1" s="1"/>
  <c r="T332" i="1"/>
  <c r="S332" i="1"/>
  <c r="R332" i="1"/>
  <c r="L332" i="1"/>
  <c r="H332" i="1"/>
  <c r="G332" i="1"/>
  <c r="F332" i="1"/>
  <c r="I332" i="1" s="1"/>
  <c r="D332" i="1"/>
  <c r="AG332" i="1" s="1"/>
  <c r="AH332" i="1" s="1"/>
  <c r="AW331" i="1"/>
  <c r="AV331" i="1"/>
  <c r="AO331" i="1"/>
  <c r="AN331" i="1"/>
  <c r="BB331" i="1" s="1"/>
  <c r="AM331" i="1"/>
  <c r="AF331" i="1"/>
  <c r="AE331" i="1"/>
  <c r="AB331" i="1"/>
  <c r="AC331" i="1" s="1"/>
  <c r="T331" i="1"/>
  <c r="S331" i="1"/>
  <c r="R331" i="1"/>
  <c r="H331" i="1"/>
  <c r="L331" i="1" s="1"/>
  <c r="G331" i="1"/>
  <c r="F331" i="1"/>
  <c r="I331" i="1" s="1"/>
  <c r="D331" i="1"/>
  <c r="AG331" i="1" s="1"/>
  <c r="AX330" i="1"/>
  <c r="AW330" i="1"/>
  <c r="AV330" i="1"/>
  <c r="AX331" i="1" s="1"/>
  <c r="AN330" i="1"/>
  <c r="BB330" i="1" s="1"/>
  <c r="AM330" i="1"/>
  <c r="AF330" i="1"/>
  <c r="AE330" i="1"/>
  <c r="AB330" i="1"/>
  <c r="AG330" i="1" s="1"/>
  <c r="AH330" i="1" s="1"/>
  <c r="T330" i="1"/>
  <c r="S330" i="1"/>
  <c r="R330" i="1"/>
  <c r="H330" i="1"/>
  <c r="F330" i="1"/>
  <c r="I330" i="1" s="1"/>
  <c r="D330" i="1"/>
  <c r="BB329" i="1"/>
  <c r="AW329" i="1"/>
  <c r="AV329" i="1"/>
  <c r="AN329" i="1"/>
  <c r="AM329" i="1"/>
  <c r="AF329" i="1"/>
  <c r="AE329" i="1"/>
  <c r="AB329" i="1"/>
  <c r="AC329" i="1" s="1"/>
  <c r="T329" i="1"/>
  <c r="S329" i="1"/>
  <c r="R329" i="1"/>
  <c r="I329" i="1"/>
  <c r="H329" i="1"/>
  <c r="G329" i="1"/>
  <c r="L329" i="1" s="1"/>
  <c r="F329" i="1"/>
  <c r="D329" i="1"/>
  <c r="AG329" i="1" s="1"/>
  <c r="AW328" i="1"/>
  <c r="AV328" i="1"/>
  <c r="AX328" i="1" s="1"/>
  <c r="AN328" i="1"/>
  <c r="AM328" i="1"/>
  <c r="AO328" i="1" s="1"/>
  <c r="AF328" i="1"/>
  <c r="AE328" i="1"/>
  <c r="AB328" i="1"/>
  <c r="AG328" i="1" s="1"/>
  <c r="T328" i="1"/>
  <c r="S328" i="1"/>
  <c r="R328" i="1"/>
  <c r="I328" i="1"/>
  <c r="H328" i="1"/>
  <c r="F328" i="1"/>
  <c r="D328" i="1"/>
  <c r="BB327" i="1"/>
  <c r="AX327" i="1"/>
  <c r="AW327" i="1"/>
  <c r="AV327" i="1"/>
  <c r="AN327" i="1"/>
  <c r="AM327" i="1"/>
  <c r="AF327" i="1"/>
  <c r="AE327" i="1"/>
  <c r="AB327" i="1"/>
  <c r="AC327" i="1" s="1"/>
  <c r="T327" i="1"/>
  <c r="R327" i="1"/>
  <c r="I327" i="1"/>
  <c r="H327" i="1"/>
  <c r="F327" i="1"/>
  <c r="D327" i="1"/>
  <c r="AG327" i="1" s="1"/>
  <c r="BB326" i="1"/>
  <c r="AX326" i="1"/>
  <c r="AW326" i="1"/>
  <c r="AV326" i="1"/>
  <c r="AN326" i="1"/>
  <c r="AM326" i="1"/>
  <c r="AF326" i="1"/>
  <c r="AE326" i="1"/>
  <c r="AB326" i="1"/>
  <c r="T326" i="1"/>
  <c r="R326" i="1"/>
  <c r="H326" i="1"/>
  <c r="F326" i="1"/>
  <c r="I326" i="1" s="1"/>
  <c r="D326" i="1"/>
  <c r="AW325" i="1"/>
  <c r="AV325" i="1"/>
  <c r="AX325" i="1" s="1"/>
  <c r="AN325" i="1"/>
  <c r="BB325" i="1" s="1"/>
  <c r="AM325" i="1"/>
  <c r="AO326" i="1" s="1"/>
  <c r="AF325" i="1"/>
  <c r="AE325" i="1"/>
  <c r="AB325" i="1"/>
  <c r="AC325" i="1" s="1"/>
  <c r="T325" i="1"/>
  <c r="S325" i="1"/>
  <c r="R325" i="1"/>
  <c r="I325" i="1"/>
  <c r="H325" i="1"/>
  <c r="F325" i="1"/>
  <c r="D325" i="1"/>
  <c r="AG325" i="1" s="1"/>
  <c r="AH325" i="1" s="1"/>
  <c r="AW324" i="1"/>
  <c r="AV324" i="1"/>
  <c r="AX324" i="1" s="1"/>
  <c r="AN324" i="1"/>
  <c r="BB324" i="1" s="1"/>
  <c r="AM324" i="1"/>
  <c r="AF324" i="1"/>
  <c r="AE324" i="1"/>
  <c r="AB324" i="1"/>
  <c r="AC324" i="1" s="1"/>
  <c r="T324" i="1"/>
  <c r="R324" i="1"/>
  <c r="H324" i="1"/>
  <c r="F324" i="1"/>
  <c r="I324" i="1" s="1"/>
  <c r="D324" i="1"/>
  <c r="AG324" i="1" s="1"/>
  <c r="AW323" i="1"/>
  <c r="AV323" i="1"/>
  <c r="AX323" i="1" s="1"/>
  <c r="AN323" i="1"/>
  <c r="AM323" i="1"/>
  <c r="AF323" i="1"/>
  <c r="AE323" i="1"/>
  <c r="AB323" i="1"/>
  <c r="AC323" i="1" s="1"/>
  <c r="T323" i="1"/>
  <c r="R323" i="1"/>
  <c r="S323" i="1" s="1"/>
  <c r="H323" i="1"/>
  <c r="F323" i="1"/>
  <c r="I323" i="1" s="1"/>
  <c r="D323" i="1"/>
  <c r="AG323" i="1" s="1"/>
  <c r="AH323" i="1" s="1"/>
  <c r="AW322" i="1"/>
  <c r="AV322" i="1"/>
  <c r="AO322" i="1"/>
  <c r="AN322" i="1"/>
  <c r="BB322" i="1" s="1"/>
  <c r="AM322" i="1"/>
  <c r="AF322" i="1"/>
  <c r="AE322" i="1"/>
  <c r="AB322" i="1"/>
  <c r="AC322" i="1" s="1"/>
  <c r="T322" i="1"/>
  <c r="R322" i="1"/>
  <c r="H322" i="1"/>
  <c r="F322" i="1"/>
  <c r="I322" i="1" s="1"/>
  <c r="D322" i="1"/>
  <c r="AG322" i="1" s="1"/>
  <c r="AW321" i="1"/>
  <c r="AV321" i="1"/>
  <c r="AX322" i="1" s="1"/>
  <c r="AN321" i="1"/>
  <c r="AM321" i="1"/>
  <c r="AF321" i="1"/>
  <c r="AE321" i="1"/>
  <c r="AB321" i="1"/>
  <c r="T321" i="1"/>
  <c r="R321" i="1"/>
  <c r="H321" i="1"/>
  <c r="F321" i="1"/>
  <c r="D321" i="1"/>
  <c r="AG321" i="1" s="1"/>
  <c r="AH321" i="1" s="1"/>
  <c r="BB320" i="1"/>
  <c r="AW320" i="1"/>
  <c r="AV320" i="1"/>
  <c r="AX320" i="1" s="1"/>
  <c r="AN320" i="1"/>
  <c r="AM320" i="1"/>
  <c r="AO321" i="1" s="1"/>
  <c r="AF320" i="1"/>
  <c r="AE320" i="1"/>
  <c r="AB320" i="1"/>
  <c r="AC320" i="1" s="1"/>
  <c r="T320" i="1"/>
  <c r="R320" i="1"/>
  <c r="H320" i="1"/>
  <c r="F320" i="1"/>
  <c r="I320" i="1" s="1"/>
  <c r="D320" i="1"/>
  <c r="AG320" i="1" s="1"/>
  <c r="AH320" i="1" s="1"/>
  <c r="AW319" i="1"/>
  <c r="AV319" i="1"/>
  <c r="AX319" i="1" s="1"/>
  <c r="AN319" i="1"/>
  <c r="BB319" i="1" s="1"/>
  <c r="AM319" i="1"/>
  <c r="AO319" i="1" s="1"/>
  <c r="AG319" i="1"/>
  <c r="AH319" i="1" s="1"/>
  <c r="AF319" i="1"/>
  <c r="AE319" i="1"/>
  <c r="AB319" i="1"/>
  <c r="T319" i="1"/>
  <c r="R319" i="1"/>
  <c r="S319" i="1" s="1"/>
  <c r="H319" i="1"/>
  <c r="F319" i="1"/>
  <c r="I319" i="1" s="1"/>
  <c r="D319" i="1"/>
  <c r="G319" i="1" s="1"/>
  <c r="AX318" i="1"/>
  <c r="AW318" i="1"/>
  <c r="AV318" i="1"/>
  <c r="AN318" i="1"/>
  <c r="BB318" i="1" s="1"/>
  <c r="AM318" i="1"/>
  <c r="AF318" i="1"/>
  <c r="AE318" i="1"/>
  <c r="AB318" i="1"/>
  <c r="T318" i="1"/>
  <c r="R318" i="1"/>
  <c r="S318" i="1" s="1"/>
  <c r="H318" i="1"/>
  <c r="F318" i="1"/>
  <c r="I318" i="1" s="1"/>
  <c r="D318" i="1"/>
  <c r="AG318" i="1" s="1"/>
  <c r="AW317" i="1"/>
  <c r="AV317" i="1"/>
  <c r="AX317" i="1" s="1"/>
  <c r="AO317" i="1"/>
  <c r="AN317" i="1"/>
  <c r="AM317" i="1"/>
  <c r="AF317" i="1"/>
  <c r="AE317" i="1"/>
  <c r="AB317" i="1"/>
  <c r="AC317" i="1" s="1"/>
  <c r="T317" i="1"/>
  <c r="R317" i="1"/>
  <c r="S317" i="1" s="1"/>
  <c r="H317" i="1"/>
  <c r="F317" i="1"/>
  <c r="I317" i="1" s="1"/>
  <c r="D317" i="1"/>
  <c r="BB316" i="1"/>
  <c r="AW316" i="1"/>
  <c r="AV316" i="1"/>
  <c r="AN316" i="1"/>
  <c r="AM316" i="1"/>
  <c r="AF316" i="1"/>
  <c r="AE316" i="1"/>
  <c r="AB316" i="1"/>
  <c r="AC316" i="1" s="1"/>
  <c r="T316" i="1"/>
  <c r="R316" i="1"/>
  <c r="S316" i="1" s="1"/>
  <c r="H316" i="1"/>
  <c r="G316" i="1"/>
  <c r="F316" i="1"/>
  <c r="I316" i="1" s="1"/>
  <c r="D316" i="1"/>
  <c r="AG316" i="1" s="1"/>
  <c r="BB315" i="1"/>
  <c r="AW315" i="1"/>
  <c r="AV315" i="1"/>
  <c r="AN315" i="1"/>
  <c r="AM315" i="1"/>
  <c r="AF315" i="1"/>
  <c r="AE315" i="1"/>
  <c r="AB315" i="1"/>
  <c r="AC315" i="1" s="1"/>
  <c r="T315" i="1"/>
  <c r="R315" i="1"/>
  <c r="S315" i="1" s="1"/>
  <c r="H315" i="1"/>
  <c r="F315" i="1"/>
  <c r="I315" i="1" s="1"/>
  <c r="D315" i="1"/>
  <c r="BB314" i="1"/>
  <c r="AX314" i="1"/>
  <c r="AW314" i="1"/>
  <c r="AV314" i="1"/>
  <c r="AO314" i="1"/>
  <c r="AN314" i="1"/>
  <c r="AM314" i="1"/>
  <c r="AO315" i="1" s="1"/>
  <c r="AG314" i="1"/>
  <c r="AH314" i="1" s="1"/>
  <c r="AF314" i="1"/>
  <c r="AE314" i="1"/>
  <c r="AB314" i="1"/>
  <c r="AC314" i="1" s="1"/>
  <c r="T314" i="1"/>
  <c r="R314" i="1"/>
  <c r="S314" i="1" s="1"/>
  <c r="H314" i="1"/>
  <c r="F314" i="1"/>
  <c r="I314" i="1" s="1"/>
  <c r="D314" i="1"/>
  <c r="G314" i="1" s="1"/>
  <c r="AW313" i="1"/>
  <c r="AV313" i="1"/>
  <c r="AX313" i="1" s="1"/>
  <c r="AN313" i="1"/>
  <c r="BB313" i="1" s="1"/>
  <c r="AM313" i="1"/>
  <c r="AG313" i="1"/>
  <c r="AH313" i="1" s="1"/>
  <c r="AF313" i="1"/>
  <c r="AE313" i="1"/>
  <c r="AB313" i="1"/>
  <c r="AC313" i="1" s="1"/>
  <c r="T313" i="1"/>
  <c r="R313" i="1"/>
  <c r="S313" i="1" s="1"/>
  <c r="H313" i="1"/>
  <c r="F313" i="1"/>
  <c r="I313" i="1" s="1"/>
  <c r="D313" i="1"/>
  <c r="G313" i="1" s="1"/>
  <c r="AW312" i="1"/>
  <c r="AV312" i="1"/>
  <c r="AX312" i="1" s="1"/>
  <c r="AN312" i="1"/>
  <c r="AM312" i="1"/>
  <c r="AG312" i="1"/>
  <c r="AF312" i="1"/>
  <c r="AE312" i="1"/>
  <c r="AB312" i="1"/>
  <c r="AC312" i="1" s="1"/>
  <c r="T312" i="1"/>
  <c r="R312" i="1"/>
  <c r="S312" i="1" s="1"/>
  <c r="H312" i="1"/>
  <c r="F312" i="1"/>
  <c r="D312" i="1"/>
  <c r="AW311" i="1"/>
  <c r="AV311" i="1"/>
  <c r="AN311" i="1"/>
  <c r="AM311" i="1"/>
  <c r="AO311" i="1" s="1"/>
  <c r="AF311" i="1"/>
  <c r="AE311" i="1"/>
  <c r="AB311" i="1"/>
  <c r="AC311" i="1" s="1"/>
  <c r="T311" i="1"/>
  <c r="R311" i="1"/>
  <c r="S311" i="1" s="1"/>
  <c r="H311" i="1"/>
  <c r="F311" i="1"/>
  <c r="I311" i="1" s="1"/>
  <c r="D311" i="1"/>
  <c r="BB310" i="1"/>
  <c r="AX310" i="1"/>
  <c r="AW310" i="1"/>
  <c r="AV310" i="1"/>
  <c r="AX311" i="1" s="1"/>
  <c r="AN310" i="1"/>
  <c r="AM310" i="1"/>
  <c r="AF310" i="1"/>
  <c r="AE310" i="1"/>
  <c r="AB310" i="1"/>
  <c r="AC310" i="1" s="1"/>
  <c r="T310" i="1"/>
  <c r="R310" i="1"/>
  <c r="S310" i="1" s="1"/>
  <c r="H310" i="1"/>
  <c r="F310" i="1"/>
  <c r="I310" i="1" s="1"/>
  <c r="D310" i="1"/>
  <c r="AG310" i="1" s="1"/>
  <c r="AH310" i="1" s="1"/>
  <c r="BB309" i="1"/>
  <c r="AW309" i="1"/>
  <c r="AV309" i="1"/>
  <c r="AX309" i="1" s="1"/>
  <c r="AN309" i="1"/>
  <c r="AM309" i="1"/>
  <c r="AO310" i="1" s="1"/>
  <c r="AF309" i="1"/>
  <c r="AE309" i="1"/>
  <c r="AB309" i="1"/>
  <c r="AC309" i="1" s="1"/>
  <c r="T309" i="1"/>
  <c r="R309" i="1"/>
  <c r="S309" i="1" s="1"/>
  <c r="H309" i="1"/>
  <c r="G309" i="1"/>
  <c r="F309" i="1"/>
  <c r="I309" i="1" s="1"/>
  <c r="D309" i="1"/>
  <c r="AG309" i="1" s="1"/>
  <c r="AX308" i="1"/>
  <c r="AW308" i="1"/>
  <c r="AV308" i="1"/>
  <c r="AN308" i="1"/>
  <c r="BB308" i="1" s="1"/>
  <c r="AM308" i="1"/>
  <c r="AG308" i="1"/>
  <c r="AH308" i="1" s="1"/>
  <c r="AF308" i="1"/>
  <c r="AE308" i="1"/>
  <c r="AB308" i="1"/>
  <c r="AC308" i="1" s="1"/>
  <c r="T308" i="1"/>
  <c r="R308" i="1"/>
  <c r="S308" i="1" s="1"/>
  <c r="H308" i="1"/>
  <c r="G308" i="1"/>
  <c r="F308" i="1"/>
  <c r="I308" i="1" s="1"/>
  <c r="D308" i="1"/>
  <c r="AW307" i="1"/>
  <c r="AV307" i="1"/>
  <c r="AX307" i="1" s="1"/>
  <c r="AN307" i="1"/>
  <c r="BB307" i="1" s="1"/>
  <c r="AM307" i="1"/>
  <c r="AH307" i="1"/>
  <c r="AG307" i="1"/>
  <c r="AF307" i="1"/>
  <c r="AE307" i="1"/>
  <c r="AB307" i="1"/>
  <c r="AC307" i="1" s="1"/>
  <c r="T307" i="1"/>
  <c r="R307" i="1"/>
  <c r="S307" i="1" s="1"/>
  <c r="I307" i="1"/>
  <c r="H307" i="1"/>
  <c r="G307" i="1"/>
  <c r="F307" i="1"/>
  <c r="D307" i="1"/>
  <c r="AW306" i="1"/>
  <c r="AV306" i="1"/>
  <c r="AX306" i="1" s="1"/>
  <c r="AO306" i="1"/>
  <c r="AN306" i="1"/>
  <c r="AM306" i="1"/>
  <c r="AG306" i="1"/>
  <c r="AF306" i="1"/>
  <c r="AE306" i="1"/>
  <c r="AB306" i="1"/>
  <c r="AC306" i="1" s="1"/>
  <c r="T306" i="1"/>
  <c r="R306" i="1"/>
  <c r="S306" i="1" s="1"/>
  <c r="H306" i="1"/>
  <c r="F306" i="1"/>
  <c r="I306" i="1" s="1"/>
  <c r="D306" i="1"/>
  <c r="BB305" i="1"/>
  <c r="AW305" i="1"/>
  <c r="AV305" i="1"/>
  <c r="AN305" i="1"/>
  <c r="AM305" i="1"/>
  <c r="AF305" i="1"/>
  <c r="AE305" i="1"/>
  <c r="AB305" i="1"/>
  <c r="AC305" i="1" s="1"/>
  <c r="T305" i="1"/>
  <c r="R305" i="1"/>
  <c r="S305" i="1" s="1"/>
  <c r="I305" i="1"/>
  <c r="H305" i="1"/>
  <c r="F305" i="1"/>
  <c r="D305" i="1"/>
  <c r="AX304" i="1"/>
  <c r="AW304" i="1"/>
  <c r="AV304" i="1"/>
  <c r="AX305" i="1" s="1"/>
  <c r="AN304" i="1"/>
  <c r="AM304" i="1"/>
  <c r="AF304" i="1"/>
  <c r="AE304" i="1"/>
  <c r="AB304" i="1"/>
  <c r="AC304" i="1" s="1"/>
  <c r="T304" i="1"/>
  <c r="R304" i="1"/>
  <c r="S304" i="1" s="1"/>
  <c r="H304" i="1"/>
  <c r="F304" i="1"/>
  <c r="D304" i="1"/>
  <c r="BB303" i="1"/>
  <c r="AW303" i="1"/>
  <c r="AV303" i="1"/>
  <c r="AX303" i="1" s="1"/>
  <c r="AN303" i="1"/>
  <c r="AM303" i="1"/>
  <c r="AF303" i="1"/>
  <c r="AE303" i="1"/>
  <c r="AB303" i="1"/>
  <c r="AC303" i="1" s="1"/>
  <c r="T303" i="1"/>
  <c r="R303" i="1"/>
  <c r="S303" i="1" s="1"/>
  <c r="H303" i="1"/>
  <c r="G303" i="1"/>
  <c r="F303" i="1"/>
  <c r="I303" i="1" s="1"/>
  <c r="D303" i="1"/>
  <c r="AG303" i="1" s="1"/>
  <c r="AH303" i="1" s="1"/>
  <c r="AW302" i="1"/>
  <c r="AV302" i="1"/>
  <c r="AN302" i="1"/>
  <c r="BB302" i="1" s="1"/>
  <c r="AM302" i="1"/>
  <c r="AG302" i="1"/>
  <c r="AH302" i="1" s="1"/>
  <c r="AF302" i="1"/>
  <c r="AE302" i="1"/>
  <c r="AB302" i="1"/>
  <c r="AC302" i="1" s="1"/>
  <c r="T302" i="1"/>
  <c r="R302" i="1"/>
  <c r="S302" i="1" s="1"/>
  <c r="H302" i="1"/>
  <c r="F302" i="1"/>
  <c r="I302" i="1" s="1"/>
  <c r="D302" i="1"/>
  <c r="AW301" i="1"/>
  <c r="AV301" i="1"/>
  <c r="AX301" i="1" s="1"/>
  <c r="AN301" i="1"/>
  <c r="BB301" i="1" s="1"/>
  <c r="AM301" i="1"/>
  <c r="AG301" i="1"/>
  <c r="AH301" i="1" s="1"/>
  <c r="AF301" i="1"/>
  <c r="AE301" i="1"/>
  <c r="AC301" i="1"/>
  <c r="AB301" i="1"/>
  <c r="T301" i="1"/>
  <c r="R301" i="1"/>
  <c r="S301" i="1" s="1"/>
  <c r="H301" i="1"/>
  <c r="L301" i="1" s="1"/>
  <c r="G301" i="1"/>
  <c r="F301" i="1"/>
  <c r="I301" i="1" s="1"/>
  <c r="D301" i="1"/>
  <c r="AW300" i="1"/>
  <c r="AV300" i="1"/>
  <c r="AX300" i="1" s="1"/>
  <c r="AO300" i="1"/>
  <c r="AN300" i="1"/>
  <c r="BB300" i="1" s="1"/>
  <c r="AM300" i="1"/>
  <c r="AH300" i="1"/>
  <c r="AG300" i="1"/>
  <c r="AF300" i="1"/>
  <c r="AE300" i="1"/>
  <c r="AC300" i="1"/>
  <c r="AB300" i="1"/>
  <c r="T300" i="1"/>
  <c r="R300" i="1"/>
  <c r="H300" i="1"/>
  <c r="F300" i="1"/>
  <c r="I300" i="1" s="1"/>
  <c r="D300" i="1"/>
  <c r="AW299" i="1"/>
  <c r="AV299" i="1"/>
  <c r="AO299" i="1"/>
  <c r="AN299" i="1"/>
  <c r="BB299" i="1" s="1"/>
  <c r="AM299" i="1"/>
  <c r="AG299" i="1"/>
  <c r="AF299" i="1"/>
  <c r="AE299" i="1"/>
  <c r="AC299" i="1"/>
  <c r="AB299" i="1"/>
  <c r="T299" i="1"/>
  <c r="R299" i="1"/>
  <c r="H299" i="1"/>
  <c r="F299" i="1"/>
  <c r="I299" i="1" s="1"/>
  <c r="D299" i="1"/>
  <c r="G299" i="1" s="1"/>
  <c r="AW298" i="1"/>
  <c r="AV298" i="1"/>
  <c r="AX299" i="1" s="1"/>
  <c r="AN298" i="1"/>
  <c r="BB298" i="1" s="1"/>
  <c r="AM298" i="1"/>
  <c r="AF298" i="1"/>
  <c r="AE298" i="1"/>
  <c r="AB298" i="1"/>
  <c r="T298" i="1"/>
  <c r="R298" i="1"/>
  <c r="AG298" i="1" s="1"/>
  <c r="F298" i="1"/>
  <c r="I298" i="1" s="1"/>
  <c r="D298" i="1"/>
  <c r="AW297" i="1"/>
  <c r="AV297" i="1"/>
  <c r="AX297" i="1" s="1"/>
  <c r="AN297" i="1"/>
  <c r="BB297" i="1" s="1"/>
  <c r="AM297" i="1"/>
  <c r="AF297" i="1"/>
  <c r="AE297" i="1"/>
  <c r="AB297" i="1"/>
  <c r="AC297" i="1" s="1"/>
  <c r="T297" i="1"/>
  <c r="R297" i="1"/>
  <c r="I297" i="1"/>
  <c r="H297" i="1"/>
  <c r="F297" i="1"/>
  <c r="D297" i="1"/>
  <c r="G297" i="1" s="1"/>
  <c r="L297" i="1" s="1"/>
  <c r="AW296" i="1"/>
  <c r="AV296" i="1"/>
  <c r="AX296" i="1" s="1"/>
  <c r="AN296" i="1"/>
  <c r="BB296" i="1" s="1"/>
  <c r="AM296" i="1"/>
  <c r="AF296" i="1"/>
  <c r="AE296" i="1"/>
  <c r="AB296" i="1"/>
  <c r="AC296" i="1" s="1"/>
  <c r="T296" i="1"/>
  <c r="S296" i="1"/>
  <c r="R296" i="1"/>
  <c r="S297" i="1" s="1"/>
  <c r="H296" i="1"/>
  <c r="F296" i="1"/>
  <c r="I296" i="1" s="1"/>
  <c r="D296" i="1"/>
  <c r="AW295" i="1"/>
  <c r="AV295" i="1"/>
  <c r="AX295" i="1" s="1"/>
  <c r="AN295" i="1"/>
  <c r="BB295" i="1" s="1"/>
  <c r="AM295" i="1"/>
  <c r="AF295" i="1"/>
  <c r="AE295" i="1"/>
  <c r="AC295" i="1"/>
  <c r="AB295" i="1"/>
  <c r="T295" i="1"/>
  <c r="S295" i="1"/>
  <c r="R295" i="1"/>
  <c r="AG295" i="1" s="1"/>
  <c r="I295" i="1"/>
  <c r="H295" i="1"/>
  <c r="L295" i="1" s="1"/>
  <c r="G295" i="1"/>
  <c r="F295" i="1"/>
  <c r="D295" i="1"/>
  <c r="AW294" i="1"/>
  <c r="AV294" i="1"/>
  <c r="AX294" i="1" s="1"/>
  <c r="AN294" i="1"/>
  <c r="BB294" i="1" s="1"/>
  <c r="AM294" i="1"/>
  <c r="AF294" i="1"/>
  <c r="AE294" i="1"/>
  <c r="AB294" i="1"/>
  <c r="AG294" i="1" s="1"/>
  <c r="T294" i="1"/>
  <c r="S294" i="1"/>
  <c r="R294" i="1"/>
  <c r="L294" i="1"/>
  <c r="H294" i="1"/>
  <c r="G294" i="1"/>
  <c r="F294" i="1"/>
  <c r="I294" i="1" s="1"/>
  <c r="D294" i="1"/>
  <c r="AW293" i="1"/>
  <c r="AV293" i="1"/>
  <c r="AX293" i="1" s="1"/>
  <c r="AN293" i="1"/>
  <c r="BB293" i="1" s="1"/>
  <c r="AM293" i="1"/>
  <c r="AF293" i="1"/>
  <c r="AE293" i="1"/>
  <c r="AB293" i="1"/>
  <c r="AC293" i="1" s="1"/>
  <c r="T293" i="1"/>
  <c r="R293" i="1"/>
  <c r="S293" i="1" s="1"/>
  <c r="H293" i="1"/>
  <c r="G293" i="1"/>
  <c r="F293" i="1"/>
  <c r="I293" i="1" s="1"/>
  <c r="D293" i="1"/>
  <c r="AW292" i="1"/>
  <c r="AV292" i="1"/>
  <c r="AX292" i="1" s="1"/>
  <c r="AN292" i="1"/>
  <c r="BB292" i="1" s="1"/>
  <c r="AM292" i="1"/>
  <c r="AH292" i="1"/>
  <c r="AG292" i="1"/>
  <c r="AF292" i="1"/>
  <c r="AE292" i="1"/>
  <c r="AC292" i="1"/>
  <c r="AB292" i="1"/>
  <c r="T292" i="1"/>
  <c r="R292" i="1"/>
  <c r="I292" i="1"/>
  <c r="H292" i="1"/>
  <c r="L292" i="1" s="1"/>
  <c r="G292" i="1"/>
  <c r="F292" i="1"/>
  <c r="D292" i="1"/>
  <c r="AW291" i="1"/>
  <c r="AV291" i="1"/>
  <c r="AX291" i="1" s="1"/>
  <c r="AN291" i="1"/>
  <c r="BB291" i="1" s="1"/>
  <c r="AM291" i="1"/>
  <c r="AG291" i="1"/>
  <c r="AF291" i="1"/>
  <c r="AE291" i="1"/>
  <c r="AB291" i="1"/>
  <c r="T291" i="1"/>
  <c r="R291" i="1"/>
  <c r="I291" i="1"/>
  <c r="H291" i="1"/>
  <c r="G291" i="1"/>
  <c r="L291" i="1" s="1"/>
  <c r="F291" i="1"/>
  <c r="D291" i="1"/>
  <c r="AW290" i="1"/>
  <c r="AV290" i="1"/>
  <c r="AX290" i="1" s="1"/>
  <c r="AN290" i="1"/>
  <c r="BB290" i="1" s="1"/>
  <c r="AM290" i="1"/>
  <c r="AF290" i="1"/>
  <c r="AE290" i="1"/>
  <c r="AB290" i="1"/>
  <c r="AC290" i="1" s="1"/>
  <c r="T290" i="1"/>
  <c r="S290" i="1"/>
  <c r="R290" i="1"/>
  <c r="I290" i="1"/>
  <c r="H290" i="1"/>
  <c r="L290" i="1" s="1"/>
  <c r="G290" i="1"/>
  <c r="F290" i="1"/>
  <c r="D290" i="1"/>
  <c r="AW289" i="1"/>
  <c r="AV289" i="1"/>
  <c r="AX289" i="1" s="1"/>
  <c r="AN289" i="1"/>
  <c r="BB289" i="1" s="1"/>
  <c r="AM289" i="1"/>
  <c r="AF289" i="1"/>
  <c r="AE289" i="1"/>
  <c r="AC289" i="1"/>
  <c r="AB289" i="1"/>
  <c r="T289" i="1"/>
  <c r="R289" i="1"/>
  <c r="AG289" i="1" s="1"/>
  <c r="I289" i="1"/>
  <c r="H289" i="1"/>
  <c r="L289" i="1" s="1"/>
  <c r="F289" i="1"/>
  <c r="D289" i="1"/>
  <c r="G289" i="1" s="1"/>
  <c r="AW288" i="1"/>
  <c r="AV288" i="1"/>
  <c r="AX288" i="1" s="1"/>
  <c r="AN288" i="1"/>
  <c r="BB288" i="1" s="1"/>
  <c r="AM288" i="1"/>
  <c r="AF288" i="1"/>
  <c r="AE288" i="1"/>
  <c r="AB288" i="1"/>
  <c r="AC288" i="1" s="1"/>
  <c r="T288" i="1"/>
  <c r="R288" i="1"/>
  <c r="I288" i="1"/>
  <c r="H288" i="1"/>
  <c r="F288" i="1"/>
  <c r="D288" i="1"/>
  <c r="G288" i="1" s="1"/>
  <c r="AW287" i="1"/>
  <c r="AV287" i="1"/>
  <c r="AX287" i="1" s="1"/>
  <c r="AN287" i="1"/>
  <c r="BB287" i="1" s="1"/>
  <c r="AM287" i="1"/>
  <c r="AF287" i="1"/>
  <c r="AE287" i="1"/>
  <c r="AB287" i="1"/>
  <c r="AC287" i="1" s="1"/>
  <c r="T287" i="1"/>
  <c r="R287" i="1"/>
  <c r="S287" i="1" s="1"/>
  <c r="I287" i="1"/>
  <c r="H287" i="1"/>
  <c r="F287" i="1"/>
  <c r="D287" i="1"/>
  <c r="AW286" i="1"/>
  <c r="AV286" i="1"/>
  <c r="AX286" i="1" s="1"/>
  <c r="AN286" i="1"/>
  <c r="BB286" i="1" s="1"/>
  <c r="AM286" i="1"/>
  <c r="AF286" i="1"/>
  <c r="AE286" i="1"/>
  <c r="AB286" i="1"/>
  <c r="AC286" i="1" s="1"/>
  <c r="T286" i="1"/>
  <c r="R286" i="1"/>
  <c r="AG286" i="1" s="1"/>
  <c r="I286" i="1"/>
  <c r="H286" i="1"/>
  <c r="F286" i="1"/>
  <c r="D286" i="1"/>
  <c r="G286" i="1" s="1"/>
  <c r="L286" i="1" s="1"/>
  <c r="AW285" i="1"/>
  <c r="AV285" i="1"/>
  <c r="AX285" i="1" s="1"/>
  <c r="AN285" i="1"/>
  <c r="BB285" i="1" s="1"/>
  <c r="AM285" i="1"/>
  <c r="AF285" i="1"/>
  <c r="AE285" i="1"/>
  <c r="AB285" i="1"/>
  <c r="T285" i="1"/>
  <c r="S285" i="1"/>
  <c r="R285" i="1"/>
  <c r="I285" i="1"/>
  <c r="H285" i="1"/>
  <c r="F285" i="1"/>
  <c r="D285" i="1"/>
  <c r="BB284" i="1"/>
  <c r="AW284" i="1"/>
  <c r="AV284" i="1"/>
  <c r="AX284" i="1" s="1"/>
  <c r="AN284" i="1"/>
  <c r="AM284" i="1"/>
  <c r="AF284" i="1"/>
  <c r="AE284" i="1"/>
  <c r="AB284" i="1"/>
  <c r="T284" i="1"/>
  <c r="S284" i="1"/>
  <c r="R284" i="1"/>
  <c r="L284" i="1"/>
  <c r="I284" i="1"/>
  <c r="H284" i="1"/>
  <c r="G284" i="1"/>
  <c r="F284" i="1"/>
  <c r="D284" i="1"/>
  <c r="AW283" i="1"/>
  <c r="AV283" i="1"/>
  <c r="AX283" i="1" s="1"/>
  <c r="AO283" i="1"/>
  <c r="AN283" i="1"/>
  <c r="BB283" i="1" s="1"/>
  <c r="AM283" i="1"/>
  <c r="AF283" i="1"/>
  <c r="AE283" i="1"/>
  <c r="AB283" i="1"/>
  <c r="AC283" i="1" s="1"/>
  <c r="T283" i="1"/>
  <c r="R283" i="1"/>
  <c r="AG283" i="1" s="1"/>
  <c r="H283" i="1"/>
  <c r="F283" i="1"/>
  <c r="I283" i="1" s="1"/>
  <c r="D283" i="1"/>
  <c r="G283" i="1" s="1"/>
  <c r="L283" i="1" s="1"/>
  <c r="AW282" i="1"/>
  <c r="AV282" i="1"/>
  <c r="AN282" i="1"/>
  <c r="BB282" i="1" s="1"/>
  <c r="AM282" i="1"/>
  <c r="AF282" i="1"/>
  <c r="AE282" i="1"/>
  <c r="AC282" i="1"/>
  <c r="AB282" i="1"/>
  <c r="T282" i="1"/>
  <c r="R282" i="1"/>
  <c r="I282" i="1"/>
  <c r="H282" i="1"/>
  <c r="F282" i="1"/>
  <c r="D282" i="1"/>
  <c r="G282" i="1" s="1"/>
  <c r="AW281" i="1"/>
  <c r="AV281" i="1"/>
  <c r="AN281" i="1"/>
  <c r="BB281" i="1" s="1"/>
  <c r="AM281" i="1"/>
  <c r="AO282" i="1" s="1"/>
  <c r="AG281" i="1"/>
  <c r="AH281" i="1" s="1"/>
  <c r="AF281" i="1"/>
  <c r="AE281" i="1"/>
  <c r="AB281" i="1"/>
  <c r="AC281" i="1" s="1"/>
  <c r="T281" i="1"/>
  <c r="S281" i="1"/>
  <c r="R281" i="1"/>
  <c r="H281" i="1"/>
  <c r="F281" i="1"/>
  <c r="I281" i="1" s="1"/>
  <c r="D281" i="1"/>
  <c r="G281" i="1" s="1"/>
  <c r="L281" i="1" s="1"/>
  <c r="AW280" i="1"/>
  <c r="AV280" i="1"/>
  <c r="AX280" i="1" s="1"/>
  <c r="AN280" i="1"/>
  <c r="BB280" i="1" s="1"/>
  <c r="AM280" i="1"/>
  <c r="AG280" i="1"/>
  <c r="AH280" i="1" s="1"/>
  <c r="AF280" i="1"/>
  <c r="AE280" i="1"/>
  <c r="AC280" i="1"/>
  <c r="AB280" i="1"/>
  <c r="T280" i="1"/>
  <c r="R280" i="1"/>
  <c r="S280" i="1" s="1"/>
  <c r="H280" i="1"/>
  <c r="F280" i="1"/>
  <c r="I280" i="1" s="1"/>
  <c r="D280" i="1"/>
  <c r="G280" i="1" s="1"/>
  <c r="AX279" i="1"/>
  <c r="AW279" i="1"/>
  <c r="AV279" i="1"/>
  <c r="AO279" i="1"/>
  <c r="AN279" i="1"/>
  <c r="BB279" i="1" s="1"/>
  <c r="AM279" i="1"/>
  <c r="AF279" i="1"/>
  <c r="AE279" i="1"/>
  <c r="AB279" i="1"/>
  <c r="AG279" i="1" s="1"/>
  <c r="T279" i="1"/>
  <c r="S279" i="1"/>
  <c r="R279" i="1"/>
  <c r="H279" i="1"/>
  <c r="F279" i="1"/>
  <c r="I279" i="1" s="1"/>
  <c r="D279" i="1"/>
  <c r="AW278" i="1"/>
  <c r="AV278" i="1"/>
  <c r="AX278" i="1" s="1"/>
  <c r="AN278" i="1"/>
  <c r="BB278" i="1" s="1"/>
  <c r="AM278" i="1"/>
  <c r="AF278" i="1"/>
  <c r="AE278" i="1"/>
  <c r="AC278" i="1"/>
  <c r="AB278" i="1"/>
  <c r="T278" i="1"/>
  <c r="R278" i="1"/>
  <c r="S278" i="1" s="1"/>
  <c r="I278" i="1"/>
  <c r="H278" i="1"/>
  <c r="F278" i="1"/>
  <c r="D278" i="1"/>
  <c r="AW277" i="1"/>
  <c r="AV277" i="1"/>
  <c r="AO277" i="1"/>
  <c r="AN277" i="1"/>
  <c r="BB277" i="1" s="1"/>
  <c r="AM277" i="1"/>
  <c r="AF277" i="1"/>
  <c r="AE277" i="1"/>
  <c r="AB277" i="1"/>
  <c r="AC277" i="1" s="1"/>
  <c r="T277" i="1"/>
  <c r="R277" i="1"/>
  <c r="H277" i="1"/>
  <c r="F277" i="1"/>
  <c r="I277" i="1" s="1"/>
  <c r="D277" i="1"/>
  <c r="G277" i="1" s="1"/>
  <c r="BB276" i="1"/>
  <c r="AW276" i="1"/>
  <c r="AV276" i="1"/>
  <c r="AX277" i="1" s="1"/>
  <c r="AN276" i="1"/>
  <c r="AM276" i="1"/>
  <c r="AF276" i="1"/>
  <c r="AE276" i="1"/>
  <c r="AC276" i="1"/>
  <c r="AB276" i="1"/>
  <c r="T276" i="1"/>
  <c r="R276" i="1"/>
  <c r="S277" i="1" s="1"/>
  <c r="H276" i="1"/>
  <c r="F276" i="1"/>
  <c r="I276" i="1" s="1"/>
  <c r="D276" i="1"/>
  <c r="AG276" i="1" s="1"/>
  <c r="AX275" i="1"/>
  <c r="AW275" i="1"/>
  <c r="AV275" i="1"/>
  <c r="AO275" i="1"/>
  <c r="AN275" i="1"/>
  <c r="AM275" i="1"/>
  <c r="AO276" i="1" s="1"/>
  <c r="AF275" i="1"/>
  <c r="AE275" i="1"/>
  <c r="AB275" i="1"/>
  <c r="AC275" i="1" s="1"/>
  <c r="T275" i="1"/>
  <c r="R275" i="1"/>
  <c r="H275" i="1"/>
  <c r="F275" i="1"/>
  <c r="D275" i="1"/>
  <c r="BB274" i="1"/>
  <c r="AX274" i="1"/>
  <c r="AW274" i="1"/>
  <c r="AV274" i="1"/>
  <c r="AN274" i="1"/>
  <c r="AM274" i="1"/>
  <c r="AF274" i="1"/>
  <c r="AE274" i="1"/>
  <c r="AB274" i="1"/>
  <c r="AC274" i="1" s="1"/>
  <c r="T274" i="1"/>
  <c r="R274" i="1"/>
  <c r="S275" i="1" s="1"/>
  <c r="I274" i="1"/>
  <c r="H274" i="1"/>
  <c r="F274" i="1"/>
  <c r="D274" i="1"/>
  <c r="AW273" i="1"/>
  <c r="AV273" i="1"/>
  <c r="AX273" i="1" s="1"/>
  <c r="AO273" i="1"/>
  <c r="AN273" i="1"/>
  <c r="BB273" i="1" s="1"/>
  <c r="AM273" i="1"/>
  <c r="AF273" i="1"/>
  <c r="AE273" i="1"/>
  <c r="AB273" i="1"/>
  <c r="AC273" i="1" s="1"/>
  <c r="T273" i="1"/>
  <c r="R273" i="1"/>
  <c r="H273" i="1"/>
  <c r="F273" i="1"/>
  <c r="I273" i="1" s="1"/>
  <c r="D273" i="1"/>
  <c r="AG273" i="1" s="1"/>
  <c r="AX272" i="1"/>
  <c r="AW272" i="1"/>
  <c r="AV272" i="1"/>
  <c r="AO272" i="1"/>
  <c r="AN272" i="1"/>
  <c r="BB272" i="1" s="1"/>
  <c r="AM272" i="1"/>
  <c r="AF272" i="1"/>
  <c r="AE272" i="1"/>
  <c r="AB272" i="1"/>
  <c r="T272" i="1"/>
  <c r="R272" i="1"/>
  <c r="I272" i="1"/>
  <c r="H272" i="1"/>
  <c r="F272" i="1"/>
  <c r="D272" i="1"/>
  <c r="BB271" i="1"/>
  <c r="AW271" i="1"/>
  <c r="AV271" i="1"/>
  <c r="AO271" i="1"/>
  <c r="AN271" i="1"/>
  <c r="AM271" i="1"/>
  <c r="AF271" i="1"/>
  <c r="AE271" i="1"/>
  <c r="AB271" i="1"/>
  <c r="AC272" i="1" s="1"/>
  <c r="T271" i="1"/>
  <c r="S271" i="1"/>
  <c r="R271" i="1"/>
  <c r="I271" i="1"/>
  <c r="H271" i="1"/>
  <c r="L271" i="1" s="1"/>
  <c r="G271" i="1"/>
  <c r="F271" i="1"/>
  <c r="D271" i="1"/>
  <c r="AW270" i="1"/>
  <c r="AV270" i="1"/>
  <c r="AX271" i="1" s="1"/>
  <c r="AN270" i="1"/>
  <c r="AM270" i="1"/>
  <c r="AO270" i="1" s="1"/>
  <c r="AF270" i="1"/>
  <c r="AE270" i="1"/>
  <c r="AB270" i="1"/>
  <c r="T270" i="1"/>
  <c r="R270" i="1"/>
  <c r="S270" i="1" s="1"/>
  <c r="H270" i="1"/>
  <c r="G270" i="1"/>
  <c r="F270" i="1"/>
  <c r="D270" i="1"/>
  <c r="AG270" i="1" s="1"/>
  <c r="AH270" i="1" s="1"/>
  <c r="BB269" i="1"/>
  <c r="AX269" i="1"/>
  <c r="AW269" i="1"/>
  <c r="AV269" i="1"/>
  <c r="AO269" i="1"/>
  <c r="AN269" i="1"/>
  <c r="AM269" i="1"/>
  <c r="AF269" i="1"/>
  <c r="AE269" i="1"/>
  <c r="AB269" i="1"/>
  <c r="T269" i="1"/>
  <c r="R269" i="1"/>
  <c r="S269" i="1" s="1"/>
  <c r="H269" i="1"/>
  <c r="F269" i="1"/>
  <c r="I269" i="1" s="1"/>
  <c r="D269" i="1"/>
  <c r="AG269" i="1" s="1"/>
  <c r="AH269" i="1" s="1"/>
  <c r="BB268" i="1"/>
  <c r="AX268" i="1"/>
  <c r="AW268" i="1"/>
  <c r="AV268" i="1"/>
  <c r="AN268" i="1"/>
  <c r="AM268" i="1"/>
  <c r="AF268" i="1"/>
  <c r="AE268" i="1"/>
  <c r="AC268" i="1"/>
  <c r="AB268" i="1"/>
  <c r="T268" i="1"/>
  <c r="R268" i="1"/>
  <c r="S268" i="1" s="1"/>
  <c r="H268" i="1"/>
  <c r="F268" i="1"/>
  <c r="I268" i="1" s="1"/>
  <c r="D268" i="1"/>
  <c r="AG268" i="1" s="1"/>
  <c r="BB267" i="1"/>
  <c r="AX267" i="1"/>
  <c r="AW267" i="1"/>
  <c r="AV267" i="1"/>
  <c r="AN267" i="1"/>
  <c r="AM267" i="1"/>
  <c r="AO268" i="1" s="1"/>
  <c r="AF267" i="1"/>
  <c r="AE267" i="1"/>
  <c r="AB267" i="1"/>
  <c r="AC267" i="1" s="1"/>
  <c r="T267" i="1"/>
  <c r="S267" i="1"/>
  <c r="R267" i="1"/>
  <c r="H267" i="1"/>
  <c r="F267" i="1"/>
  <c r="I267" i="1" s="1"/>
  <c r="D267" i="1"/>
  <c r="BB266" i="1"/>
  <c r="AW266" i="1"/>
  <c r="AV266" i="1"/>
  <c r="AX266" i="1" s="1"/>
  <c r="AN266" i="1"/>
  <c r="AM266" i="1"/>
  <c r="AF266" i="1"/>
  <c r="AE266" i="1"/>
  <c r="AB266" i="1"/>
  <c r="AC266" i="1" s="1"/>
  <c r="T266" i="1"/>
  <c r="R266" i="1"/>
  <c r="I266" i="1"/>
  <c r="H266" i="1"/>
  <c r="F266" i="1"/>
  <c r="D266" i="1"/>
  <c r="AX265" i="1"/>
  <c r="AW265" i="1"/>
  <c r="AV265" i="1"/>
  <c r="AN265" i="1"/>
  <c r="BB265" i="1" s="1"/>
  <c r="AM265" i="1"/>
  <c r="AF265" i="1"/>
  <c r="AE265" i="1"/>
  <c r="AB265" i="1"/>
  <c r="AC265" i="1" s="1"/>
  <c r="T265" i="1"/>
  <c r="R265" i="1"/>
  <c r="S266" i="1" s="1"/>
  <c r="H265" i="1"/>
  <c r="G265" i="1"/>
  <c r="L265" i="1" s="1"/>
  <c r="F265" i="1"/>
  <c r="I265" i="1" s="1"/>
  <c r="D265" i="1"/>
  <c r="AW264" i="1"/>
  <c r="AV264" i="1"/>
  <c r="AX264" i="1" s="1"/>
  <c r="AN264" i="1"/>
  <c r="BB264" i="1" s="1"/>
  <c r="AM264" i="1"/>
  <c r="AG264" i="1"/>
  <c r="AF264" i="1"/>
  <c r="AE264" i="1"/>
  <c r="AB264" i="1"/>
  <c r="AC264" i="1" s="1"/>
  <c r="T264" i="1"/>
  <c r="S264" i="1"/>
  <c r="R264" i="1"/>
  <c r="L264" i="1"/>
  <c r="I264" i="1"/>
  <c r="H264" i="1"/>
  <c r="G264" i="1"/>
  <c r="F264" i="1"/>
  <c r="D264" i="1"/>
  <c r="AW263" i="1"/>
  <c r="AV263" i="1"/>
  <c r="AX263" i="1" s="1"/>
  <c r="AN263" i="1"/>
  <c r="BB263" i="1" s="1"/>
  <c r="AM263" i="1"/>
  <c r="AF263" i="1"/>
  <c r="AE263" i="1"/>
  <c r="AB263" i="1"/>
  <c r="AC263" i="1" s="1"/>
  <c r="T263" i="1"/>
  <c r="S263" i="1"/>
  <c r="R263" i="1"/>
  <c r="I263" i="1"/>
  <c r="H263" i="1"/>
  <c r="L263" i="1" s="1"/>
  <c r="F263" i="1"/>
  <c r="D263" i="1"/>
  <c r="AW262" i="1"/>
  <c r="AV262" i="1"/>
  <c r="AX262" i="1" s="1"/>
  <c r="AN262" i="1"/>
  <c r="BB262" i="1" s="1"/>
  <c r="AM262" i="1"/>
  <c r="AF262" i="1"/>
  <c r="AE262" i="1"/>
  <c r="AB262" i="1"/>
  <c r="AC262" i="1" s="1"/>
  <c r="T262" i="1"/>
  <c r="R262" i="1"/>
  <c r="AG262" i="1" s="1"/>
  <c r="AH262" i="1" s="1"/>
  <c r="L262" i="1"/>
  <c r="I262" i="1"/>
  <c r="H262" i="1"/>
  <c r="G262" i="1"/>
  <c r="F262" i="1"/>
  <c r="D262" i="1"/>
  <c r="G263" i="1" s="1"/>
  <c r="AW261" i="1"/>
  <c r="AV261" i="1"/>
  <c r="AX261" i="1" s="1"/>
  <c r="AN261" i="1"/>
  <c r="BB261" i="1" s="1"/>
  <c r="AM261" i="1"/>
  <c r="AF261" i="1"/>
  <c r="AE261" i="1"/>
  <c r="AC261" i="1"/>
  <c r="AB261" i="1"/>
  <c r="T261" i="1"/>
  <c r="S261" i="1"/>
  <c r="R261" i="1"/>
  <c r="AG261" i="1" s="1"/>
  <c r="AH261" i="1" s="1"/>
  <c r="L261" i="1"/>
  <c r="H261" i="1"/>
  <c r="F261" i="1"/>
  <c r="I261" i="1" s="1"/>
  <c r="D261" i="1"/>
  <c r="AW260" i="1"/>
  <c r="AV260" i="1"/>
  <c r="AN260" i="1"/>
  <c r="BB260" i="1" s="1"/>
  <c r="AM260" i="1"/>
  <c r="AO261" i="1" s="1"/>
  <c r="AF260" i="1"/>
  <c r="AE260" i="1"/>
  <c r="AB260" i="1"/>
  <c r="AC260" i="1" s="1"/>
  <c r="T260" i="1"/>
  <c r="S260" i="1"/>
  <c r="R260" i="1"/>
  <c r="AG260" i="1" s="1"/>
  <c r="AH260" i="1" s="1"/>
  <c r="I260" i="1"/>
  <c r="H260" i="1"/>
  <c r="F260" i="1"/>
  <c r="D260" i="1"/>
  <c r="G261" i="1" s="1"/>
  <c r="AW259" i="1"/>
  <c r="AV259" i="1"/>
  <c r="AN259" i="1"/>
  <c r="BB259" i="1" s="1"/>
  <c r="AM259" i="1"/>
  <c r="AG259" i="1"/>
  <c r="AH259" i="1" s="1"/>
  <c r="AF259" i="1"/>
  <c r="AE259" i="1"/>
  <c r="AB259" i="1"/>
  <c r="AC259" i="1" s="1"/>
  <c r="T259" i="1"/>
  <c r="S259" i="1"/>
  <c r="R259" i="1"/>
  <c r="H259" i="1"/>
  <c r="F259" i="1"/>
  <c r="I259" i="1" s="1"/>
  <c r="D259" i="1"/>
  <c r="G259" i="1" s="1"/>
  <c r="L259" i="1" s="1"/>
  <c r="AW258" i="1"/>
  <c r="AV258" i="1"/>
  <c r="AX258" i="1" s="1"/>
  <c r="AO258" i="1"/>
  <c r="AN258" i="1"/>
  <c r="BB258" i="1" s="1"/>
  <c r="AM258" i="1"/>
  <c r="AF258" i="1"/>
  <c r="AE258" i="1"/>
  <c r="AB258" i="1"/>
  <c r="AG258" i="1" s="1"/>
  <c r="T258" i="1"/>
  <c r="R258" i="1"/>
  <c r="S258" i="1" s="1"/>
  <c r="H258" i="1"/>
  <c r="F258" i="1"/>
  <c r="I258" i="1" s="1"/>
  <c r="D258" i="1"/>
  <c r="G258" i="1" s="1"/>
  <c r="L258" i="1" s="1"/>
  <c r="AW257" i="1"/>
  <c r="AV257" i="1"/>
  <c r="AX257" i="1" s="1"/>
  <c r="AN257" i="1"/>
  <c r="BB257" i="1" s="1"/>
  <c r="AM257" i="1"/>
  <c r="AF257" i="1"/>
  <c r="AE257" i="1"/>
  <c r="AB257" i="1"/>
  <c r="AG257" i="1" s="1"/>
  <c r="T257" i="1"/>
  <c r="R257" i="1"/>
  <c r="S257" i="1" s="1"/>
  <c r="H257" i="1"/>
  <c r="F257" i="1"/>
  <c r="I257" i="1" s="1"/>
  <c r="D257" i="1"/>
  <c r="BB256" i="1"/>
  <c r="AW256" i="1"/>
  <c r="AV256" i="1"/>
  <c r="AN256" i="1"/>
  <c r="AM256" i="1"/>
  <c r="AF256" i="1"/>
  <c r="AE256" i="1"/>
  <c r="AC256" i="1"/>
  <c r="AB256" i="1"/>
  <c r="T256" i="1"/>
  <c r="R256" i="1"/>
  <c r="S256" i="1" s="1"/>
  <c r="I256" i="1"/>
  <c r="H256" i="1"/>
  <c r="F256" i="1"/>
  <c r="D256" i="1"/>
  <c r="AX255" i="1"/>
  <c r="AW255" i="1"/>
  <c r="AV255" i="1"/>
  <c r="AX256" i="1" s="1"/>
  <c r="AN255" i="1"/>
  <c r="AM255" i="1"/>
  <c r="AF255" i="1"/>
  <c r="AE255" i="1"/>
  <c r="AB255" i="1"/>
  <c r="AC255" i="1" s="1"/>
  <c r="T255" i="1"/>
  <c r="R255" i="1"/>
  <c r="H255" i="1"/>
  <c r="F255" i="1"/>
  <c r="D255" i="1"/>
  <c r="BB254" i="1"/>
  <c r="AW254" i="1"/>
  <c r="AV254" i="1"/>
  <c r="AX254" i="1" s="1"/>
  <c r="AN254" i="1"/>
  <c r="AM254" i="1"/>
  <c r="AF254" i="1"/>
  <c r="AE254" i="1"/>
  <c r="AB254" i="1"/>
  <c r="AC254" i="1" s="1"/>
  <c r="T254" i="1"/>
  <c r="R254" i="1"/>
  <c r="S255" i="1" s="1"/>
  <c r="H254" i="1"/>
  <c r="F254" i="1"/>
  <c r="I254" i="1" s="1"/>
  <c r="D254" i="1"/>
  <c r="BB253" i="1"/>
  <c r="AW253" i="1"/>
  <c r="AV253" i="1"/>
  <c r="AN253" i="1"/>
  <c r="AM253" i="1"/>
  <c r="AO254" i="1" s="1"/>
  <c r="AH253" i="1"/>
  <c r="AG253" i="1"/>
  <c r="AF253" i="1"/>
  <c r="AE253" i="1"/>
  <c r="AB253" i="1"/>
  <c r="AC253" i="1" s="1"/>
  <c r="T253" i="1"/>
  <c r="R253" i="1"/>
  <c r="H253" i="1"/>
  <c r="F253" i="1"/>
  <c r="I253" i="1" s="1"/>
  <c r="D253" i="1"/>
  <c r="G253" i="1" s="1"/>
  <c r="AW252" i="1"/>
  <c r="AV252" i="1"/>
  <c r="AX252" i="1" s="1"/>
  <c r="AO252" i="1"/>
  <c r="AN252" i="1"/>
  <c r="BB252" i="1" s="1"/>
  <c r="AM252" i="1"/>
  <c r="AO253" i="1" s="1"/>
  <c r="AH252" i="1"/>
  <c r="AF252" i="1"/>
  <c r="AE252" i="1"/>
  <c r="AB252" i="1"/>
  <c r="T252" i="1"/>
  <c r="R252" i="1"/>
  <c r="S253" i="1" s="1"/>
  <c r="H252" i="1"/>
  <c r="F252" i="1"/>
  <c r="I252" i="1" s="1"/>
  <c r="D252" i="1"/>
  <c r="AG252" i="1" s="1"/>
  <c r="AW251" i="1"/>
  <c r="AV251" i="1"/>
  <c r="AN251" i="1"/>
  <c r="AM251" i="1"/>
  <c r="AG251" i="1"/>
  <c r="AF251" i="1"/>
  <c r="AE251" i="1"/>
  <c r="AB251" i="1"/>
  <c r="AC251" i="1" s="1"/>
  <c r="T251" i="1"/>
  <c r="R251" i="1"/>
  <c r="H251" i="1"/>
  <c r="F251" i="1"/>
  <c r="I251" i="1" s="1"/>
  <c r="D251" i="1"/>
  <c r="AW250" i="1"/>
  <c r="AV250" i="1"/>
  <c r="AX250" i="1" s="1"/>
  <c r="AN250" i="1"/>
  <c r="AM250" i="1"/>
  <c r="AO250" i="1" s="1"/>
  <c r="AF250" i="1"/>
  <c r="AE250" i="1"/>
  <c r="AB250" i="1"/>
  <c r="T250" i="1"/>
  <c r="R250" i="1"/>
  <c r="S251" i="1" s="1"/>
  <c r="H250" i="1"/>
  <c r="F250" i="1"/>
  <c r="D250" i="1"/>
  <c r="BB249" i="1"/>
  <c r="AX249" i="1"/>
  <c r="AW249" i="1"/>
  <c r="AV249" i="1"/>
  <c r="AN249" i="1"/>
  <c r="AM249" i="1"/>
  <c r="AF249" i="1"/>
  <c r="AE249" i="1"/>
  <c r="AB249" i="1"/>
  <c r="AC250" i="1" s="1"/>
  <c r="T249" i="1"/>
  <c r="R249" i="1"/>
  <c r="H249" i="1"/>
  <c r="G249" i="1"/>
  <c r="L249" i="1" s="1"/>
  <c r="F249" i="1"/>
  <c r="I249" i="1" s="1"/>
  <c r="D249" i="1"/>
  <c r="AG249" i="1" s="1"/>
  <c r="AH249" i="1" s="1"/>
  <c r="BB248" i="1"/>
  <c r="AW248" i="1"/>
  <c r="AV248" i="1"/>
  <c r="AX248" i="1" s="1"/>
  <c r="AO248" i="1"/>
  <c r="AN248" i="1"/>
  <c r="AM248" i="1"/>
  <c r="AF248" i="1"/>
  <c r="AE248" i="1"/>
  <c r="AB248" i="1"/>
  <c r="T248" i="1"/>
  <c r="R248" i="1"/>
  <c r="H248" i="1"/>
  <c r="F248" i="1"/>
  <c r="I248" i="1" s="1"/>
  <c r="D248" i="1"/>
  <c r="AG248" i="1" s="1"/>
  <c r="AH248" i="1" s="1"/>
  <c r="BB247" i="1"/>
  <c r="AX247" i="1"/>
  <c r="AW247" i="1"/>
  <c r="AV247" i="1"/>
  <c r="AO247" i="1"/>
  <c r="AN247" i="1"/>
  <c r="AM247" i="1"/>
  <c r="AF247" i="1"/>
  <c r="AE247" i="1"/>
  <c r="AB247" i="1"/>
  <c r="AC248" i="1" s="1"/>
  <c r="T247" i="1"/>
  <c r="R247" i="1"/>
  <c r="S247" i="1" s="1"/>
  <c r="H247" i="1"/>
  <c r="G247" i="1"/>
  <c r="F247" i="1"/>
  <c r="I247" i="1" s="1"/>
  <c r="D247" i="1"/>
  <c r="AG247" i="1" s="1"/>
  <c r="AH247" i="1" s="1"/>
  <c r="BB246" i="1"/>
  <c r="AW246" i="1"/>
  <c r="AV246" i="1"/>
  <c r="AX246" i="1" s="1"/>
  <c r="AN246" i="1"/>
  <c r="AM246" i="1"/>
  <c r="AF246" i="1"/>
  <c r="AE246" i="1"/>
  <c r="AB246" i="1"/>
  <c r="T246" i="1"/>
  <c r="R246" i="1"/>
  <c r="F246" i="1"/>
  <c r="I246" i="1" s="1"/>
  <c r="D246" i="1"/>
  <c r="AG246" i="1" s="1"/>
  <c r="AW245" i="1"/>
  <c r="AV245" i="1"/>
  <c r="AX245" i="1" s="1"/>
  <c r="AN245" i="1"/>
  <c r="BB245" i="1" s="1"/>
  <c r="AM245" i="1"/>
  <c r="AH245" i="1"/>
  <c r="AG245" i="1"/>
  <c r="AF245" i="1"/>
  <c r="AE245" i="1"/>
  <c r="AB245" i="1"/>
  <c r="AC245" i="1" s="1"/>
  <c r="T245" i="1"/>
  <c r="R245" i="1"/>
  <c r="H245" i="1"/>
  <c r="G245" i="1"/>
  <c r="F245" i="1"/>
  <c r="I245" i="1" s="1"/>
  <c r="D245" i="1"/>
  <c r="AW244" i="1"/>
  <c r="AV244" i="1"/>
  <c r="AX244" i="1" s="1"/>
  <c r="AN244" i="1"/>
  <c r="BB244" i="1" s="1"/>
  <c r="AM244" i="1"/>
  <c r="AF244" i="1"/>
  <c r="AE244" i="1"/>
  <c r="AB244" i="1"/>
  <c r="T244" i="1"/>
  <c r="R244" i="1"/>
  <c r="S245" i="1" s="1"/>
  <c r="I244" i="1"/>
  <c r="H244" i="1"/>
  <c r="G244" i="1"/>
  <c r="F244" i="1"/>
  <c r="D244" i="1"/>
  <c r="AG244" i="1" s="1"/>
  <c r="AW243" i="1"/>
  <c r="AV243" i="1"/>
  <c r="AN243" i="1"/>
  <c r="AM243" i="1"/>
  <c r="AF243" i="1"/>
  <c r="AE243" i="1"/>
  <c r="AB243" i="1"/>
  <c r="AC244" i="1" s="1"/>
  <c r="T243" i="1"/>
  <c r="R243" i="1"/>
  <c r="H243" i="1"/>
  <c r="G243" i="1"/>
  <c r="F243" i="1"/>
  <c r="D243" i="1"/>
  <c r="AG243" i="1" s="1"/>
  <c r="AH243" i="1" s="1"/>
  <c r="BB242" i="1"/>
  <c r="AW242" i="1"/>
  <c r="AV242" i="1"/>
  <c r="AX243" i="1" s="1"/>
  <c r="AO242" i="1"/>
  <c r="AN242" i="1"/>
  <c r="AM242" i="1"/>
  <c r="AF242" i="1"/>
  <c r="AE242" i="1"/>
  <c r="AB242" i="1"/>
  <c r="T242" i="1"/>
  <c r="R242" i="1"/>
  <c r="H242" i="1"/>
  <c r="F242" i="1"/>
  <c r="I242" i="1" s="1"/>
  <c r="D242" i="1"/>
  <c r="AG242" i="1" s="1"/>
  <c r="BB241" i="1"/>
  <c r="AW241" i="1"/>
  <c r="AV241" i="1"/>
  <c r="AX241" i="1" s="1"/>
  <c r="AO241" i="1"/>
  <c r="AN241" i="1"/>
  <c r="AM241" i="1"/>
  <c r="AF241" i="1"/>
  <c r="AE241" i="1"/>
  <c r="AB241" i="1"/>
  <c r="AC242" i="1" s="1"/>
  <c r="T241" i="1"/>
  <c r="S241" i="1"/>
  <c r="R241" i="1"/>
  <c r="H241" i="1"/>
  <c r="F241" i="1"/>
  <c r="I241" i="1" s="1"/>
  <c r="D241" i="1"/>
  <c r="BB240" i="1"/>
  <c r="AW240" i="1"/>
  <c r="AV240" i="1"/>
  <c r="AX240" i="1" s="1"/>
  <c r="AN240" i="1"/>
  <c r="AM240" i="1"/>
  <c r="AF240" i="1"/>
  <c r="AE240" i="1"/>
  <c r="AB240" i="1"/>
  <c r="T240" i="1"/>
  <c r="R240" i="1"/>
  <c r="S240" i="1" s="1"/>
  <c r="I240" i="1"/>
  <c r="H240" i="1"/>
  <c r="F240" i="1"/>
  <c r="D240" i="1"/>
  <c r="BB239" i="1"/>
  <c r="AW239" i="1"/>
  <c r="AV239" i="1"/>
  <c r="AX239" i="1" s="1"/>
  <c r="AN239" i="1"/>
  <c r="AM239" i="1"/>
  <c r="AO240" i="1" s="1"/>
  <c r="AF239" i="1"/>
  <c r="AE239" i="1"/>
  <c r="AB239" i="1"/>
  <c r="T239" i="1"/>
  <c r="R239" i="1"/>
  <c r="S239" i="1" s="1"/>
  <c r="H239" i="1"/>
  <c r="F239" i="1"/>
  <c r="I239" i="1" s="1"/>
  <c r="D239" i="1"/>
  <c r="G239" i="1" s="1"/>
  <c r="L239" i="1" s="1"/>
  <c r="BB238" i="1"/>
  <c r="AX238" i="1"/>
  <c r="AW238" i="1"/>
  <c r="AV238" i="1"/>
  <c r="AN238" i="1"/>
  <c r="AM238" i="1"/>
  <c r="AF238" i="1"/>
  <c r="AE238" i="1"/>
  <c r="AB238" i="1"/>
  <c r="AC238" i="1" s="1"/>
  <c r="T238" i="1"/>
  <c r="R238" i="1"/>
  <c r="S238" i="1" s="1"/>
  <c r="I238" i="1"/>
  <c r="H238" i="1"/>
  <c r="F238" i="1"/>
  <c r="D238" i="1"/>
  <c r="AX237" i="1"/>
  <c r="AW237" i="1"/>
  <c r="AV237" i="1"/>
  <c r="AN237" i="1"/>
  <c r="AM237" i="1"/>
  <c r="AF237" i="1"/>
  <c r="AE237" i="1"/>
  <c r="AC237" i="1"/>
  <c r="AB237" i="1"/>
  <c r="T237" i="1"/>
  <c r="R237" i="1"/>
  <c r="H237" i="1"/>
  <c r="F237" i="1"/>
  <c r="BB237" i="1" s="1"/>
  <c r="D237" i="1"/>
  <c r="G237" i="1" s="1"/>
  <c r="AW236" i="1"/>
  <c r="AV236" i="1"/>
  <c r="AX236" i="1" s="1"/>
  <c r="AN236" i="1"/>
  <c r="AM236" i="1"/>
  <c r="AF236" i="1"/>
  <c r="AE236" i="1"/>
  <c r="AB236" i="1"/>
  <c r="AC236" i="1" s="1"/>
  <c r="T236" i="1"/>
  <c r="R236" i="1"/>
  <c r="I236" i="1"/>
  <c r="H236" i="1"/>
  <c r="F236" i="1"/>
  <c r="BB236" i="1" s="1"/>
  <c r="D236" i="1"/>
  <c r="AW235" i="1"/>
  <c r="AV235" i="1"/>
  <c r="AX235" i="1" s="1"/>
  <c r="AN235" i="1"/>
  <c r="AM235" i="1"/>
  <c r="AF235" i="1"/>
  <c r="AE235" i="1"/>
  <c r="AB235" i="1"/>
  <c r="AC235" i="1" s="1"/>
  <c r="T235" i="1"/>
  <c r="R235" i="1"/>
  <c r="AG235" i="1" s="1"/>
  <c r="AH235" i="1" s="1"/>
  <c r="H235" i="1"/>
  <c r="G235" i="1"/>
  <c r="L235" i="1" s="1"/>
  <c r="F235" i="1"/>
  <c r="I235" i="1" s="1"/>
  <c r="D235" i="1"/>
  <c r="AW234" i="1"/>
  <c r="AV234" i="1"/>
  <c r="AX234" i="1" s="1"/>
  <c r="AN234" i="1"/>
  <c r="BB234" i="1" s="1"/>
  <c r="AM234" i="1"/>
  <c r="AG234" i="1"/>
  <c r="AF234" i="1"/>
  <c r="AE234" i="1"/>
  <c r="AB234" i="1"/>
  <c r="T234" i="1"/>
  <c r="R234" i="1"/>
  <c r="S234" i="1" s="1"/>
  <c r="I234" i="1"/>
  <c r="H234" i="1"/>
  <c r="G234" i="1"/>
  <c r="F234" i="1"/>
  <c r="D234" i="1"/>
  <c r="AW233" i="1"/>
  <c r="AV233" i="1"/>
  <c r="AX233" i="1" s="1"/>
  <c r="AN233" i="1"/>
  <c r="BB233" i="1" s="1"/>
  <c r="AM233" i="1"/>
  <c r="AF233" i="1"/>
  <c r="AE233" i="1"/>
  <c r="AB233" i="1"/>
  <c r="AC234" i="1" s="1"/>
  <c r="T233" i="1"/>
  <c r="R233" i="1"/>
  <c r="I233" i="1"/>
  <c r="H233" i="1"/>
  <c r="L233" i="1" s="1"/>
  <c r="F233" i="1"/>
  <c r="D233" i="1"/>
  <c r="AW232" i="1"/>
  <c r="AV232" i="1"/>
  <c r="AX232" i="1" s="1"/>
  <c r="AN232" i="1"/>
  <c r="BB232" i="1" s="1"/>
  <c r="AM232" i="1"/>
  <c r="AF232" i="1"/>
  <c r="AE232" i="1"/>
  <c r="AB232" i="1"/>
  <c r="AC232" i="1" s="1"/>
  <c r="T232" i="1"/>
  <c r="R232" i="1"/>
  <c r="I232" i="1"/>
  <c r="H232" i="1"/>
  <c r="F232" i="1"/>
  <c r="D232" i="1"/>
  <c r="G233" i="1" s="1"/>
  <c r="AW231" i="1"/>
  <c r="AV231" i="1"/>
  <c r="AX231" i="1" s="1"/>
  <c r="AN231" i="1"/>
  <c r="BB231" i="1" s="1"/>
  <c r="AM231" i="1"/>
  <c r="AF231" i="1"/>
  <c r="AE231" i="1"/>
  <c r="AC231" i="1"/>
  <c r="AB231" i="1"/>
  <c r="T231" i="1"/>
  <c r="R231" i="1"/>
  <c r="AG231" i="1" s="1"/>
  <c r="AH231" i="1" s="1"/>
  <c r="L231" i="1"/>
  <c r="H231" i="1"/>
  <c r="F231" i="1"/>
  <c r="I231" i="1" s="1"/>
  <c r="D231" i="1"/>
  <c r="AW230" i="1"/>
  <c r="AV230" i="1"/>
  <c r="AN230" i="1"/>
  <c r="BB230" i="1" s="1"/>
  <c r="AM230" i="1"/>
  <c r="AF230" i="1"/>
  <c r="AE230" i="1"/>
  <c r="AB230" i="1"/>
  <c r="AC230" i="1" s="1"/>
  <c r="T230" i="1"/>
  <c r="R230" i="1"/>
  <c r="AG230" i="1" s="1"/>
  <c r="H230" i="1"/>
  <c r="F230" i="1"/>
  <c r="I230" i="1" s="1"/>
  <c r="D230" i="1"/>
  <c r="G231" i="1" s="1"/>
  <c r="AW229" i="1"/>
  <c r="AV229" i="1"/>
  <c r="AO229" i="1"/>
  <c r="AN229" i="1"/>
  <c r="BB229" i="1" s="1"/>
  <c r="AM229" i="1"/>
  <c r="AF229" i="1"/>
  <c r="AE229" i="1"/>
  <c r="AC229" i="1"/>
  <c r="AB229" i="1"/>
  <c r="AG229" i="1" s="1"/>
  <c r="AH229" i="1" s="1"/>
  <c r="T229" i="1"/>
  <c r="S229" i="1"/>
  <c r="R229" i="1"/>
  <c r="H229" i="1"/>
  <c r="F229" i="1"/>
  <c r="I229" i="1" s="1"/>
  <c r="D229" i="1"/>
  <c r="G229" i="1" s="1"/>
  <c r="AW228" i="1"/>
  <c r="AV228" i="1"/>
  <c r="AN228" i="1"/>
  <c r="BB228" i="1" s="1"/>
  <c r="AM228" i="1"/>
  <c r="AH228" i="1"/>
  <c r="AG228" i="1"/>
  <c r="AF228" i="1"/>
  <c r="AE228" i="1"/>
  <c r="AB228" i="1"/>
  <c r="AC228" i="1" s="1"/>
  <c r="T228" i="1"/>
  <c r="R228" i="1"/>
  <c r="S228" i="1" s="1"/>
  <c r="I228" i="1"/>
  <c r="H228" i="1"/>
  <c r="F228" i="1"/>
  <c r="D228" i="1"/>
  <c r="G228" i="1" s="1"/>
  <c r="L228" i="1" s="1"/>
  <c r="AW227" i="1"/>
  <c r="AV227" i="1"/>
  <c r="AX227" i="1" s="1"/>
  <c r="AN227" i="1"/>
  <c r="BB227" i="1" s="1"/>
  <c r="AM227" i="1"/>
  <c r="AG227" i="1"/>
  <c r="AH227" i="1" s="1"/>
  <c r="AF227" i="1"/>
  <c r="AE227" i="1"/>
  <c r="AC227" i="1"/>
  <c r="AB227" i="1"/>
  <c r="T227" i="1"/>
  <c r="R227" i="1"/>
  <c r="S227" i="1" s="1"/>
  <c r="H227" i="1"/>
  <c r="F227" i="1"/>
  <c r="I227" i="1" s="1"/>
  <c r="D227" i="1"/>
  <c r="AW226" i="1"/>
  <c r="AV226" i="1"/>
  <c r="AX226" i="1" s="1"/>
  <c r="AN226" i="1"/>
  <c r="BB226" i="1" s="1"/>
  <c r="AM226" i="1"/>
  <c r="AG226" i="1"/>
  <c r="AH226" i="1" s="1"/>
  <c r="AF226" i="1"/>
  <c r="AE226" i="1"/>
  <c r="AC226" i="1"/>
  <c r="AB226" i="1"/>
  <c r="T226" i="1"/>
  <c r="R226" i="1"/>
  <c r="S226" i="1" s="1"/>
  <c r="I226" i="1"/>
  <c r="H226" i="1"/>
  <c r="F226" i="1"/>
  <c r="D226" i="1"/>
  <c r="AX225" i="1"/>
  <c r="AW225" i="1"/>
  <c r="AV225" i="1"/>
  <c r="AN225" i="1"/>
  <c r="BB225" i="1" s="1"/>
  <c r="AM225" i="1"/>
  <c r="AG225" i="1"/>
  <c r="AH225" i="1" s="1"/>
  <c r="AF225" i="1"/>
  <c r="AE225" i="1"/>
  <c r="AB225" i="1"/>
  <c r="AC225" i="1" s="1"/>
  <c r="T225" i="1"/>
  <c r="R225" i="1"/>
  <c r="H225" i="1"/>
  <c r="F225" i="1"/>
  <c r="I225" i="1" s="1"/>
  <c r="D225" i="1"/>
  <c r="AX224" i="1"/>
  <c r="AW224" i="1"/>
  <c r="AV224" i="1"/>
  <c r="AO224" i="1"/>
  <c r="AN224" i="1"/>
  <c r="AM224" i="1"/>
  <c r="AF224" i="1"/>
  <c r="AE224" i="1"/>
  <c r="AB224" i="1"/>
  <c r="AC224" i="1" s="1"/>
  <c r="T224" i="1"/>
  <c r="R224" i="1"/>
  <c r="S225" i="1" s="1"/>
  <c r="H224" i="1"/>
  <c r="F224" i="1"/>
  <c r="I224" i="1" s="1"/>
  <c r="D224" i="1"/>
  <c r="AG224" i="1" s="1"/>
  <c r="AH224" i="1" s="1"/>
  <c r="BB223" i="1"/>
  <c r="AW223" i="1"/>
  <c r="AV223" i="1"/>
  <c r="AN223" i="1"/>
  <c r="AM223" i="1"/>
  <c r="AF223" i="1"/>
  <c r="AE223" i="1"/>
  <c r="AB223" i="1"/>
  <c r="AC223" i="1" s="1"/>
  <c r="T223" i="1"/>
  <c r="R223" i="1"/>
  <c r="H223" i="1"/>
  <c r="F223" i="1"/>
  <c r="I223" i="1" s="1"/>
  <c r="D223" i="1"/>
  <c r="AG223" i="1" s="1"/>
  <c r="BB222" i="1"/>
  <c r="AX222" i="1"/>
  <c r="AW222" i="1"/>
  <c r="AV222" i="1"/>
  <c r="AX223" i="1" s="1"/>
  <c r="AN222" i="1"/>
  <c r="AM222" i="1"/>
  <c r="AF222" i="1"/>
  <c r="AE222" i="1"/>
  <c r="AB222" i="1"/>
  <c r="T222" i="1"/>
  <c r="R222" i="1"/>
  <c r="S223" i="1" s="1"/>
  <c r="H222" i="1"/>
  <c r="F222" i="1"/>
  <c r="I222" i="1" s="1"/>
  <c r="D222" i="1"/>
  <c r="AX221" i="1"/>
  <c r="AW221" i="1"/>
  <c r="AV221" i="1"/>
  <c r="AN221" i="1"/>
  <c r="BB221" i="1" s="1"/>
  <c r="AM221" i="1"/>
  <c r="AO222" i="1" s="1"/>
  <c r="AF221" i="1"/>
  <c r="AE221" i="1"/>
  <c r="AB221" i="1"/>
  <c r="AC222" i="1" s="1"/>
  <c r="T221" i="1"/>
  <c r="R221" i="1"/>
  <c r="I221" i="1"/>
  <c r="H221" i="1"/>
  <c r="F221" i="1"/>
  <c r="D221" i="1"/>
  <c r="AW220" i="1"/>
  <c r="AV220" i="1"/>
  <c r="AX220" i="1" s="1"/>
  <c r="AO220" i="1"/>
  <c r="AN220" i="1"/>
  <c r="BB220" i="1" s="1"/>
  <c r="AM220" i="1"/>
  <c r="AF220" i="1"/>
  <c r="AE220" i="1"/>
  <c r="AB220" i="1"/>
  <c r="T220" i="1"/>
  <c r="R220" i="1"/>
  <c r="H220" i="1"/>
  <c r="F220" i="1"/>
  <c r="I220" i="1" s="1"/>
  <c r="D220" i="1"/>
  <c r="AG220" i="1" s="1"/>
  <c r="BB219" i="1"/>
  <c r="AW219" i="1"/>
  <c r="AV219" i="1"/>
  <c r="AO219" i="1"/>
  <c r="AN219" i="1"/>
  <c r="AM219" i="1"/>
  <c r="AF219" i="1"/>
  <c r="AE219" i="1"/>
  <c r="AB219" i="1"/>
  <c r="AC220" i="1" s="1"/>
  <c r="T219" i="1"/>
  <c r="R219" i="1"/>
  <c r="S219" i="1" s="1"/>
  <c r="H219" i="1"/>
  <c r="F219" i="1"/>
  <c r="I219" i="1" s="1"/>
  <c r="D219" i="1"/>
  <c r="BB218" i="1"/>
  <c r="AW218" i="1"/>
  <c r="AV218" i="1"/>
  <c r="AX218" i="1" s="1"/>
  <c r="AN218" i="1"/>
  <c r="AM218" i="1"/>
  <c r="AF218" i="1"/>
  <c r="AE218" i="1"/>
  <c r="AB218" i="1"/>
  <c r="T218" i="1"/>
  <c r="R218" i="1"/>
  <c r="I218" i="1"/>
  <c r="H218" i="1"/>
  <c r="L218" i="1" s="1"/>
  <c r="G218" i="1"/>
  <c r="F218" i="1"/>
  <c r="D218" i="1"/>
  <c r="AW217" i="1"/>
  <c r="AV217" i="1"/>
  <c r="AX217" i="1" s="1"/>
  <c r="AN217" i="1"/>
  <c r="AM217" i="1"/>
  <c r="AO218" i="1" s="1"/>
  <c r="AF217" i="1"/>
  <c r="AE217" i="1"/>
  <c r="AB217" i="1"/>
  <c r="T217" i="1"/>
  <c r="R217" i="1"/>
  <c r="S217" i="1" s="1"/>
  <c r="I217" i="1"/>
  <c r="H217" i="1"/>
  <c r="F217" i="1"/>
  <c r="BB217" i="1" s="1"/>
  <c r="D217" i="1"/>
  <c r="AX216" i="1"/>
  <c r="AW216" i="1"/>
  <c r="AV216" i="1"/>
  <c r="AN216" i="1"/>
  <c r="AM216" i="1"/>
  <c r="AF216" i="1"/>
  <c r="AE216" i="1"/>
  <c r="AC216" i="1"/>
  <c r="AB216" i="1"/>
  <c r="T216" i="1"/>
  <c r="S216" i="1"/>
  <c r="R216" i="1"/>
  <c r="H216" i="1"/>
  <c r="F216" i="1"/>
  <c r="BB216" i="1" s="1"/>
  <c r="D216" i="1"/>
  <c r="AG216" i="1" s="1"/>
  <c r="AH216" i="1" s="1"/>
  <c r="AX215" i="1"/>
  <c r="AW215" i="1"/>
  <c r="AV215" i="1"/>
  <c r="AN215" i="1"/>
  <c r="AM215" i="1"/>
  <c r="AF215" i="1"/>
  <c r="AE215" i="1"/>
  <c r="AB215" i="1"/>
  <c r="AC215" i="1" s="1"/>
  <c r="T215" i="1"/>
  <c r="S215" i="1"/>
  <c r="R215" i="1"/>
  <c r="H215" i="1"/>
  <c r="F215" i="1"/>
  <c r="D215" i="1"/>
  <c r="AG215" i="1" s="1"/>
  <c r="AH215" i="1" s="1"/>
  <c r="BB214" i="1"/>
  <c r="AW214" i="1"/>
  <c r="AV214" i="1"/>
  <c r="AN214" i="1"/>
  <c r="AM214" i="1"/>
  <c r="AF214" i="1"/>
  <c r="AE214" i="1"/>
  <c r="AB214" i="1"/>
  <c r="T214" i="1"/>
  <c r="R214" i="1"/>
  <c r="S214" i="1" s="1"/>
  <c r="L214" i="1"/>
  <c r="H214" i="1"/>
  <c r="G214" i="1"/>
  <c r="F214" i="1"/>
  <c r="I214" i="1" s="1"/>
  <c r="D214" i="1"/>
  <c r="AG214" i="1" s="1"/>
  <c r="AW213" i="1"/>
  <c r="AV213" i="1"/>
  <c r="AX214" i="1" s="1"/>
  <c r="AN213" i="1"/>
  <c r="BB213" i="1" s="1"/>
  <c r="AM213" i="1"/>
  <c r="AO214" i="1" s="1"/>
  <c r="AF213" i="1"/>
  <c r="AE213" i="1"/>
  <c r="AB213" i="1"/>
  <c r="AG213" i="1" s="1"/>
  <c r="AH213" i="1" s="1"/>
  <c r="T213" i="1"/>
  <c r="S213" i="1"/>
  <c r="R213" i="1"/>
  <c r="H213" i="1"/>
  <c r="G213" i="1"/>
  <c r="L213" i="1" s="1"/>
  <c r="F213" i="1"/>
  <c r="I213" i="1" s="1"/>
  <c r="D213" i="1"/>
  <c r="AW212" i="1"/>
  <c r="AV212" i="1"/>
  <c r="AN212" i="1"/>
  <c r="BB212" i="1" s="1"/>
  <c r="AM212" i="1"/>
  <c r="AO212" i="1" s="1"/>
  <c r="AF212" i="1"/>
  <c r="AE212" i="1"/>
  <c r="AC212" i="1"/>
  <c r="AB212" i="1"/>
  <c r="T212" i="1"/>
  <c r="S212" i="1"/>
  <c r="R212" i="1"/>
  <c r="AG212" i="1" s="1"/>
  <c r="L212" i="1"/>
  <c r="I212" i="1"/>
  <c r="H212" i="1"/>
  <c r="G212" i="1"/>
  <c r="F212" i="1"/>
  <c r="D212" i="1"/>
  <c r="AW211" i="1"/>
  <c r="AV211" i="1"/>
  <c r="AX212" i="1" s="1"/>
  <c r="AN211" i="1"/>
  <c r="BB211" i="1" s="1"/>
  <c r="AM211" i="1"/>
  <c r="AF211" i="1"/>
  <c r="AE211" i="1"/>
  <c r="AB211" i="1"/>
  <c r="AC211" i="1" s="1"/>
  <c r="T211" i="1"/>
  <c r="R211" i="1"/>
  <c r="I211" i="1"/>
  <c r="H211" i="1"/>
  <c r="L211" i="1" s="1"/>
  <c r="F211" i="1"/>
  <c r="D211" i="1"/>
  <c r="G211" i="1" s="1"/>
  <c r="AW210" i="1"/>
  <c r="AV210" i="1"/>
  <c r="AN210" i="1"/>
  <c r="BB210" i="1" s="1"/>
  <c r="AM210" i="1"/>
  <c r="AF210" i="1"/>
  <c r="AE210" i="1"/>
  <c r="AC210" i="1"/>
  <c r="AB210" i="1"/>
  <c r="T210" i="1"/>
  <c r="R210" i="1"/>
  <c r="AG210" i="1" s="1"/>
  <c r="AH210" i="1" s="1"/>
  <c r="I210" i="1"/>
  <c r="H210" i="1"/>
  <c r="F210" i="1"/>
  <c r="D210" i="1"/>
  <c r="G210" i="1" s="1"/>
  <c r="L210" i="1" s="1"/>
  <c r="AW209" i="1"/>
  <c r="AV209" i="1"/>
  <c r="AX210" i="1" s="1"/>
  <c r="AO209" i="1"/>
  <c r="AN209" i="1"/>
  <c r="BB209" i="1" s="1"/>
  <c r="AM209" i="1"/>
  <c r="AF209" i="1"/>
  <c r="AE209" i="1"/>
  <c r="AC209" i="1"/>
  <c r="AB209" i="1"/>
  <c r="T209" i="1"/>
  <c r="S209" i="1"/>
  <c r="R209" i="1"/>
  <c r="AG209" i="1" s="1"/>
  <c r="H209" i="1"/>
  <c r="F209" i="1"/>
  <c r="I209" i="1" s="1"/>
  <c r="D209" i="1"/>
  <c r="G209" i="1" s="1"/>
  <c r="L209" i="1" s="1"/>
  <c r="AW208" i="1"/>
  <c r="AV208" i="1"/>
  <c r="AX208" i="1" s="1"/>
  <c r="AN208" i="1"/>
  <c r="BB208" i="1" s="1"/>
  <c r="AM208" i="1"/>
  <c r="AH208" i="1"/>
  <c r="AF208" i="1"/>
  <c r="AE208" i="1"/>
  <c r="AB208" i="1"/>
  <c r="AC208" i="1" s="1"/>
  <c r="T208" i="1"/>
  <c r="S208" i="1"/>
  <c r="R208" i="1"/>
  <c r="AG208" i="1" s="1"/>
  <c r="H208" i="1"/>
  <c r="L208" i="1" s="1"/>
  <c r="F208" i="1"/>
  <c r="I208" i="1" s="1"/>
  <c r="D208" i="1"/>
  <c r="G208" i="1" s="1"/>
  <c r="AW207" i="1"/>
  <c r="AV207" i="1"/>
  <c r="AX207" i="1" s="1"/>
  <c r="AO207" i="1"/>
  <c r="AN207" i="1"/>
  <c r="BB207" i="1" s="1"/>
  <c r="AM207" i="1"/>
  <c r="AG207" i="1"/>
  <c r="AH207" i="1" s="1"/>
  <c r="AF207" i="1"/>
  <c r="AE207" i="1"/>
  <c r="AC207" i="1"/>
  <c r="AB207" i="1"/>
  <c r="T207" i="1"/>
  <c r="S207" i="1"/>
  <c r="R207" i="1"/>
  <c r="H207" i="1"/>
  <c r="L207" i="1" s="1"/>
  <c r="F207" i="1"/>
  <c r="I207" i="1" s="1"/>
  <c r="D207" i="1"/>
  <c r="AW206" i="1"/>
  <c r="AV206" i="1"/>
  <c r="AN206" i="1"/>
  <c r="BB206" i="1" s="1"/>
  <c r="AM206" i="1"/>
  <c r="AF206" i="1"/>
  <c r="AE206" i="1"/>
  <c r="AB206" i="1"/>
  <c r="AG206" i="1" s="1"/>
  <c r="T206" i="1"/>
  <c r="R206" i="1"/>
  <c r="S206" i="1" s="1"/>
  <c r="I206" i="1"/>
  <c r="H206" i="1"/>
  <c r="F206" i="1"/>
  <c r="D206" i="1"/>
  <c r="G207" i="1" s="1"/>
  <c r="AW205" i="1"/>
  <c r="AV205" i="1"/>
  <c r="AX205" i="1" s="1"/>
  <c r="AN205" i="1"/>
  <c r="BB205" i="1" s="1"/>
  <c r="AM205" i="1"/>
  <c r="AG205" i="1"/>
  <c r="AF205" i="1"/>
  <c r="AE205" i="1"/>
  <c r="AB205" i="1"/>
  <c r="AC205" i="1" s="1"/>
  <c r="T205" i="1"/>
  <c r="R205" i="1"/>
  <c r="H205" i="1"/>
  <c r="F205" i="1"/>
  <c r="I205" i="1" s="1"/>
  <c r="D205" i="1"/>
  <c r="BB204" i="1"/>
  <c r="AW204" i="1"/>
  <c r="AV204" i="1"/>
  <c r="AN204" i="1"/>
  <c r="AM204" i="1"/>
  <c r="AF204" i="1"/>
  <c r="AE204" i="1"/>
  <c r="AC204" i="1"/>
  <c r="AB204" i="1"/>
  <c r="T204" i="1"/>
  <c r="R204" i="1"/>
  <c r="S205" i="1" s="1"/>
  <c r="I204" i="1"/>
  <c r="H204" i="1"/>
  <c r="F204" i="1"/>
  <c r="D204" i="1"/>
  <c r="AW203" i="1"/>
  <c r="AV203" i="1"/>
  <c r="AX204" i="1" s="1"/>
  <c r="AN203" i="1"/>
  <c r="AM203" i="1"/>
  <c r="AF203" i="1"/>
  <c r="AE203" i="1"/>
  <c r="AB203" i="1"/>
  <c r="AC203" i="1" s="1"/>
  <c r="T203" i="1"/>
  <c r="R203" i="1"/>
  <c r="H203" i="1"/>
  <c r="F203" i="1"/>
  <c r="I203" i="1" s="1"/>
  <c r="D203" i="1"/>
  <c r="AW202" i="1"/>
  <c r="AV202" i="1"/>
  <c r="AX203" i="1" s="1"/>
  <c r="AO202" i="1"/>
  <c r="AN202" i="1"/>
  <c r="BB202" i="1" s="1"/>
  <c r="AM202" i="1"/>
  <c r="AF202" i="1"/>
  <c r="AE202" i="1"/>
  <c r="AB202" i="1"/>
  <c r="AC202" i="1" s="1"/>
  <c r="T202" i="1"/>
  <c r="R202" i="1"/>
  <c r="S203" i="1" s="1"/>
  <c r="H202" i="1"/>
  <c r="F202" i="1"/>
  <c r="I202" i="1" s="1"/>
  <c r="D202" i="1"/>
  <c r="AG202" i="1" s="1"/>
  <c r="AW201" i="1"/>
  <c r="AV201" i="1"/>
  <c r="AX201" i="1" s="1"/>
  <c r="AN201" i="1"/>
  <c r="BB201" i="1" s="1"/>
  <c r="AM201" i="1"/>
  <c r="AG201" i="1"/>
  <c r="AH201" i="1" s="1"/>
  <c r="AF201" i="1"/>
  <c r="AE201" i="1"/>
  <c r="AB201" i="1"/>
  <c r="AC201" i="1" s="1"/>
  <c r="T201" i="1"/>
  <c r="S201" i="1"/>
  <c r="R201" i="1"/>
  <c r="H201" i="1"/>
  <c r="F201" i="1"/>
  <c r="I201" i="1" s="1"/>
  <c r="D201" i="1"/>
  <c r="G201" i="1" s="1"/>
  <c r="AW200" i="1"/>
  <c r="AV200" i="1"/>
  <c r="AX200" i="1" s="1"/>
  <c r="AN200" i="1"/>
  <c r="BB200" i="1" s="1"/>
  <c r="AM200" i="1"/>
  <c r="AH200" i="1"/>
  <c r="AF200" i="1"/>
  <c r="AE200" i="1"/>
  <c r="AB200" i="1"/>
  <c r="T200" i="1"/>
  <c r="R200" i="1"/>
  <c r="S200" i="1" s="1"/>
  <c r="H200" i="1"/>
  <c r="F200" i="1"/>
  <c r="I200" i="1" s="1"/>
  <c r="D200" i="1"/>
  <c r="AG200" i="1" s="1"/>
  <c r="AW199" i="1"/>
  <c r="AV199" i="1"/>
  <c r="AN199" i="1"/>
  <c r="BB199" i="1" s="1"/>
  <c r="AM199" i="1"/>
  <c r="AG199" i="1"/>
  <c r="AF199" i="1"/>
  <c r="AE199" i="1"/>
  <c r="AB199" i="1"/>
  <c r="AC199" i="1" s="1"/>
  <c r="T199" i="1"/>
  <c r="S199" i="1"/>
  <c r="R199" i="1"/>
  <c r="H199" i="1"/>
  <c r="F199" i="1"/>
  <c r="I199" i="1" s="1"/>
  <c r="D199" i="1"/>
  <c r="AW198" i="1"/>
  <c r="AV198" i="1"/>
  <c r="AX198" i="1" s="1"/>
  <c r="AO198" i="1"/>
  <c r="AN198" i="1"/>
  <c r="BB198" i="1" s="1"/>
  <c r="AM198" i="1"/>
  <c r="AF198" i="1"/>
  <c r="AE198" i="1"/>
  <c r="AB198" i="1"/>
  <c r="T198" i="1"/>
  <c r="R198" i="1"/>
  <c r="S198" i="1" s="1"/>
  <c r="H198" i="1"/>
  <c r="F198" i="1"/>
  <c r="I198" i="1" s="1"/>
  <c r="D198" i="1"/>
  <c r="AX197" i="1"/>
  <c r="AW197" i="1"/>
  <c r="AV197" i="1"/>
  <c r="AO197" i="1"/>
  <c r="AN197" i="1"/>
  <c r="BB197" i="1" s="1"/>
  <c r="AM197" i="1"/>
  <c r="AF197" i="1"/>
  <c r="AE197" i="1"/>
  <c r="AB197" i="1"/>
  <c r="AC198" i="1" s="1"/>
  <c r="T197" i="1"/>
  <c r="R197" i="1"/>
  <c r="S197" i="1" s="1"/>
  <c r="H197" i="1"/>
  <c r="F197" i="1"/>
  <c r="I197" i="1" s="1"/>
  <c r="D197" i="1"/>
  <c r="AG197" i="1" s="1"/>
  <c r="BB196" i="1"/>
  <c r="AW196" i="1"/>
  <c r="AV196" i="1"/>
  <c r="AO196" i="1"/>
  <c r="AN196" i="1"/>
  <c r="AM196" i="1"/>
  <c r="AF196" i="1"/>
  <c r="AE196" i="1"/>
  <c r="AC196" i="1"/>
  <c r="AB196" i="1"/>
  <c r="T196" i="1"/>
  <c r="R196" i="1"/>
  <c r="I196" i="1"/>
  <c r="H196" i="1"/>
  <c r="F196" i="1"/>
  <c r="D196" i="1"/>
  <c r="AG196" i="1" s="1"/>
  <c r="AW195" i="1"/>
  <c r="AV195" i="1"/>
  <c r="AX195" i="1" s="1"/>
  <c r="AO195" i="1"/>
  <c r="AN195" i="1"/>
  <c r="AM195" i="1"/>
  <c r="AF195" i="1"/>
  <c r="AE195" i="1"/>
  <c r="AB195" i="1"/>
  <c r="AC195" i="1" s="1"/>
  <c r="T195" i="1"/>
  <c r="R195" i="1"/>
  <c r="S195" i="1" s="1"/>
  <c r="H195" i="1"/>
  <c r="L195" i="1" s="1"/>
  <c r="G195" i="1"/>
  <c r="F195" i="1"/>
  <c r="D195" i="1"/>
  <c r="AG195" i="1" s="1"/>
  <c r="AH195" i="1" s="1"/>
  <c r="BB194" i="1"/>
  <c r="AW194" i="1"/>
  <c r="AV194" i="1"/>
  <c r="AN194" i="1"/>
  <c r="AM194" i="1"/>
  <c r="AF194" i="1"/>
  <c r="AE194" i="1"/>
  <c r="AB194" i="1"/>
  <c r="T194" i="1"/>
  <c r="R194" i="1"/>
  <c r="I194" i="1"/>
  <c r="F194" i="1"/>
  <c r="D194" i="1"/>
  <c r="AG194" i="1" s="1"/>
  <c r="AW193" i="1"/>
  <c r="AV193" i="1"/>
  <c r="AX193" i="1" s="1"/>
  <c r="AO193" i="1"/>
  <c r="AN193" i="1"/>
  <c r="BB193" i="1" s="1"/>
  <c r="AM193" i="1"/>
  <c r="AO194" i="1" s="1"/>
  <c r="AH193" i="1"/>
  <c r="AG193" i="1"/>
  <c r="AF193" i="1"/>
  <c r="AE193" i="1"/>
  <c r="AB193" i="1"/>
  <c r="AC193" i="1" s="1"/>
  <c r="T193" i="1"/>
  <c r="S193" i="1"/>
  <c r="R193" i="1"/>
  <c r="H193" i="1"/>
  <c r="F193" i="1"/>
  <c r="I193" i="1" s="1"/>
  <c r="D193" i="1"/>
  <c r="G193" i="1" s="1"/>
  <c r="AW192" i="1"/>
  <c r="AV192" i="1"/>
  <c r="AX192" i="1" s="1"/>
  <c r="AN192" i="1"/>
  <c r="BB192" i="1" s="1"/>
  <c r="AM192" i="1"/>
  <c r="AF192" i="1"/>
  <c r="AE192" i="1"/>
  <c r="AB192" i="1"/>
  <c r="T192" i="1"/>
  <c r="R192" i="1"/>
  <c r="S192" i="1" s="1"/>
  <c r="I192" i="1"/>
  <c r="H192" i="1"/>
  <c r="F192" i="1"/>
  <c r="D192" i="1"/>
  <c r="AG192" i="1" s="1"/>
  <c r="AW191" i="1"/>
  <c r="AV191" i="1"/>
  <c r="AX191" i="1" s="1"/>
  <c r="AO191" i="1"/>
  <c r="AN191" i="1"/>
  <c r="AM191" i="1"/>
  <c r="AF191" i="1"/>
  <c r="AE191" i="1"/>
  <c r="AB191" i="1"/>
  <c r="AC192" i="1" s="1"/>
  <c r="T191" i="1"/>
  <c r="R191" i="1"/>
  <c r="H191" i="1"/>
  <c r="F191" i="1"/>
  <c r="I191" i="1" s="1"/>
  <c r="D191" i="1"/>
  <c r="AW190" i="1"/>
  <c r="AV190" i="1"/>
  <c r="AO190" i="1"/>
  <c r="AN190" i="1"/>
  <c r="AM190" i="1"/>
  <c r="AF190" i="1"/>
  <c r="AE190" i="1"/>
  <c r="AC190" i="1"/>
  <c r="AB190" i="1"/>
  <c r="T190" i="1"/>
  <c r="R190" i="1"/>
  <c r="H190" i="1"/>
  <c r="F190" i="1"/>
  <c r="I190" i="1" s="1"/>
  <c r="D190" i="1"/>
  <c r="BB189" i="1"/>
  <c r="AX189" i="1"/>
  <c r="AW189" i="1"/>
  <c r="AV189" i="1"/>
  <c r="AX190" i="1" s="1"/>
  <c r="AO189" i="1"/>
  <c r="AN189" i="1"/>
  <c r="AM189" i="1"/>
  <c r="AF189" i="1"/>
  <c r="AE189" i="1"/>
  <c r="AB189" i="1"/>
  <c r="AC189" i="1" s="1"/>
  <c r="T189" i="1"/>
  <c r="R189" i="1"/>
  <c r="S189" i="1" s="1"/>
  <c r="H189" i="1"/>
  <c r="L189" i="1" s="1"/>
  <c r="G189" i="1"/>
  <c r="F189" i="1"/>
  <c r="I189" i="1" s="1"/>
  <c r="D189" i="1"/>
  <c r="AG189" i="1" s="1"/>
  <c r="AH189" i="1" s="1"/>
  <c r="BB188" i="1"/>
  <c r="AW188" i="1"/>
  <c r="AV188" i="1"/>
  <c r="AX188" i="1" s="1"/>
  <c r="AN188" i="1"/>
  <c r="AM188" i="1"/>
  <c r="AF188" i="1"/>
  <c r="AE188" i="1"/>
  <c r="AB188" i="1"/>
  <c r="T188" i="1"/>
  <c r="R188" i="1"/>
  <c r="S188" i="1" s="1"/>
  <c r="H188" i="1"/>
  <c r="F188" i="1"/>
  <c r="I188" i="1" s="1"/>
  <c r="D188" i="1"/>
  <c r="AG188" i="1" s="1"/>
  <c r="AH188" i="1" s="1"/>
  <c r="AX187" i="1"/>
  <c r="AW187" i="1"/>
  <c r="AV187" i="1"/>
  <c r="AN187" i="1"/>
  <c r="AM187" i="1"/>
  <c r="AO188" i="1" s="1"/>
  <c r="AF187" i="1"/>
  <c r="AE187" i="1"/>
  <c r="AB187" i="1"/>
  <c r="T187" i="1"/>
  <c r="R187" i="1"/>
  <c r="S187" i="1" s="1"/>
  <c r="L187" i="1"/>
  <c r="H187" i="1"/>
  <c r="G187" i="1"/>
  <c r="F187" i="1"/>
  <c r="D187" i="1"/>
  <c r="AG187" i="1" s="1"/>
  <c r="BB186" i="1"/>
  <c r="AX186" i="1"/>
  <c r="AW186" i="1"/>
  <c r="AV186" i="1"/>
  <c r="AN186" i="1"/>
  <c r="AM186" i="1"/>
  <c r="AF186" i="1"/>
  <c r="AE186" i="1"/>
  <c r="AC186" i="1"/>
  <c r="AB186" i="1"/>
  <c r="T186" i="1"/>
  <c r="R186" i="1"/>
  <c r="S186" i="1" s="1"/>
  <c r="H186" i="1"/>
  <c r="L186" i="1" s="1"/>
  <c r="G186" i="1"/>
  <c r="F186" i="1"/>
  <c r="I186" i="1" s="1"/>
  <c r="D186" i="1"/>
  <c r="BB185" i="1"/>
  <c r="AX185" i="1"/>
  <c r="AW185" i="1"/>
  <c r="AV185" i="1"/>
  <c r="AN185" i="1"/>
  <c r="AM185" i="1"/>
  <c r="AF185" i="1"/>
  <c r="AE185" i="1"/>
  <c r="AB185" i="1"/>
  <c r="T185" i="1"/>
  <c r="R185" i="1"/>
  <c r="S185" i="1" s="1"/>
  <c r="H185" i="1"/>
  <c r="F185" i="1"/>
  <c r="I185" i="1" s="1"/>
  <c r="D185" i="1"/>
  <c r="BB184" i="1"/>
  <c r="AW184" i="1"/>
  <c r="AV184" i="1"/>
  <c r="AX184" i="1" s="1"/>
  <c r="AN184" i="1"/>
  <c r="AM184" i="1"/>
  <c r="AF184" i="1"/>
  <c r="AE184" i="1"/>
  <c r="AB184" i="1"/>
  <c r="AC185" i="1" s="1"/>
  <c r="T184" i="1"/>
  <c r="R184" i="1"/>
  <c r="S184" i="1" s="1"/>
  <c r="I184" i="1"/>
  <c r="H184" i="1"/>
  <c r="L184" i="1" s="1"/>
  <c r="G184" i="1"/>
  <c r="F184" i="1"/>
  <c r="D184" i="1"/>
  <c r="AW183" i="1"/>
  <c r="AV183" i="1"/>
  <c r="AX183" i="1" s="1"/>
  <c r="AN183" i="1"/>
  <c r="AM183" i="1"/>
  <c r="AO184" i="1" s="1"/>
  <c r="AF183" i="1"/>
  <c r="AE183" i="1"/>
  <c r="AC183" i="1"/>
  <c r="AB183" i="1"/>
  <c r="T183" i="1"/>
  <c r="R183" i="1"/>
  <c r="AG183" i="1" s="1"/>
  <c r="AH183" i="1" s="1"/>
  <c r="L183" i="1"/>
  <c r="I183" i="1"/>
  <c r="H183" i="1"/>
  <c r="G183" i="1"/>
  <c r="F183" i="1"/>
  <c r="D183" i="1"/>
  <c r="AW182" i="1"/>
  <c r="AV182" i="1"/>
  <c r="AX182" i="1" s="1"/>
  <c r="AN182" i="1"/>
  <c r="BB182" i="1" s="1"/>
  <c r="AM182" i="1"/>
  <c r="AO183" i="1" s="1"/>
  <c r="AF182" i="1"/>
  <c r="AE182" i="1"/>
  <c r="AC182" i="1"/>
  <c r="AB182" i="1"/>
  <c r="T182" i="1"/>
  <c r="S182" i="1"/>
  <c r="R182" i="1"/>
  <c r="AG182" i="1" s="1"/>
  <c r="AH182" i="1" s="1"/>
  <c r="I182" i="1"/>
  <c r="H182" i="1"/>
  <c r="L182" i="1" s="1"/>
  <c r="G182" i="1"/>
  <c r="F182" i="1"/>
  <c r="D182" i="1"/>
  <c r="AW181" i="1"/>
  <c r="AV181" i="1"/>
  <c r="AX181" i="1" s="1"/>
  <c r="AN181" i="1"/>
  <c r="BB181" i="1" s="1"/>
  <c r="AM181" i="1"/>
  <c r="AF181" i="1"/>
  <c r="AE181" i="1"/>
  <c r="AB181" i="1"/>
  <c r="AC181" i="1" s="1"/>
  <c r="T181" i="1"/>
  <c r="S181" i="1"/>
  <c r="R181" i="1"/>
  <c r="AG181" i="1" s="1"/>
  <c r="AH181" i="1" s="1"/>
  <c r="I181" i="1"/>
  <c r="H181" i="1"/>
  <c r="F181" i="1"/>
  <c r="D181" i="1"/>
  <c r="G181" i="1" s="1"/>
  <c r="L181" i="1" s="1"/>
  <c r="AW180" i="1"/>
  <c r="AV180" i="1"/>
  <c r="AN180" i="1"/>
  <c r="BB180" i="1" s="1"/>
  <c r="AM180" i="1"/>
  <c r="AG180" i="1"/>
  <c r="AH180" i="1" s="1"/>
  <c r="AF180" i="1"/>
  <c r="AE180" i="1"/>
  <c r="AB180" i="1"/>
  <c r="T180" i="1"/>
  <c r="R180" i="1"/>
  <c r="S180" i="1" s="1"/>
  <c r="I180" i="1"/>
  <c r="H180" i="1"/>
  <c r="F180" i="1"/>
  <c r="D180" i="1"/>
  <c r="G180" i="1" s="1"/>
  <c r="L180" i="1" s="1"/>
  <c r="AW179" i="1"/>
  <c r="AV179" i="1"/>
  <c r="AX180" i="1" s="1"/>
  <c r="AN179" i="1"/>
  <c r="BB179" i="1" s="1"/>
  <c r="AM179" i="1"/>
  <c r="AG179" i="1"/>
  <c r="AH179" i="1" s="1"/>
  <c r="AF179" i="1"/>
  <c r="AE179" i="1"/>
  <c r="AC179" i="1"/>
  <c r="AB179" i="1"/>
  <c r="AC180" i="1" s="1"/>
  <c r="T179" i="1"/>
  <c r="R179" i="1"/>
  <c r="H179" i="1"/>
  <c r="F179" i="1"/>
  <c r="I179" i="1" s="1"/>
  <c r="D179" i="1"/>
  <c r="G179" i="1" s="1"/>
  <c r="L179" i="1" s="1"/>
  <c r="AW178" i="1"/>
  <c r="AV178" i="1"/>
  <c r="AX179" i="1" s="1"/>
  <c r="AO178" i="1"/>
  <c r="AN178" i="1"/>
  <c r="BB178" i="1" s="1"/>
  <c r="AM178" i="1"/>
  <c r="AF178" i="1"/>
  <c r="AE178" i="1"/>
  <c r="AB178" i="1"/>
  <c r="AC178" i="1" s="1"/>
  <c r="T178" i="1"/>
  <c r="R178" i="1"/>
  <c r="AG178" i="1" s="1"/>
  <c r="AH178" i="1" s="1"/>
  <c r="I178" i="1"/>
  <c r="H178" i="1"/>
  <c r="L178" i="1" s="1"/>
  <c r="F178" i="1"/>
  <c r="D178" i="1"/>
  <c r="G178" i="1" s="1"/>
  <c r="AW177" i="1"/>
  <c r="AV177" i="1"/>
  <c r="AO177" i="1"/>
  <c r="AN177" i="1"/>
  <c r="BB177" i="1" s="1"/>
  <c r="AM177" i="1"/>
  <c r="AF177" i="1"/>
  <c r="AE177" i="1"/>
  <c r="AB177" i="1"/>
  <c r="AG177" i="1" s="1"/>
  <c r="T177" i="1"/>
  <c r="S177" i="1"/>
  <c r="R177" i="1"/>
  <c r="H177" i="1"/>
  <c r="L177" i="1" s="1"/>
  <c r="F177" i="1"/>
  <c r="I177" i="1" s="1"/>
  <c r="D177" i="1"/>
  <c r="AW176" i="1"/>
  <c r="AV176" i="1"/>
  <c r="AX176" i="1" s="1"/>
  <c r="AN176" i="1"/>
  <c r="BB176" i="1" s="1"/>
  <c r="AM176" i="1"/>
  <c r="AF176" i="1"/>
  <c r="AE176" i="1"/>
  <c r="AB176" i="1"/>
  <c r="T176" i="1"/>
  <c r="R176" i="1"/>
  <c r="S176" i="1" s="1"/>
  <c r="I176" i="1"/>
  <c r="H176" i="1"/>
  <c r="L176" i="1" s="1"/>
  <c r="G176" i="1"/>
  <c r="F176" i="1"/>
  <c r="D176" i="1"/>
  <c r="G177" i="1" s="1"/>
  <c r="AX175" i="1"/>
  <c r="AW175" i="1"/>
  <c r="AV175" i="1"/>
  <c r="AO175" i="1"/>
  <c r="AN175" i="1"/>
  <c r="BB175" i="1" s="1"/>
  <c r="AM175" i="1"/>
  <c r="AO176" i="1" s="1"/>
  <c r="AF175" i="1"/>
  <c r="AE175" i="1"/>
  <c r="AC175" i="1"/>
  <c r="AB175" i="1"/>
  <c r="AG175" i="1" s="1"/>
  <c r="T175" i="1"/>
  <c r="R175" i="1"/>
  <c r="I175" i="1"/>
  <c r="H175" i="1"/>
  <c r="F175" i="1"/>
  <c r="D175" i="1"/>
  <c r="AW174" i="1"/>
  <c r="AV174" i="1"/>
  <c r="AX174" i="1" s="1"/>
  <c r="AO174" i="1"/>
  <c r="AN174" i="1"/>
  <c r="BB174" i="1" s="1"/>
  <c r="AM174" i="1"/>
  <c r="AF174" i="1"/>
  <c r="AE174" i="1"/>
  <c r="AC174" i="1"/>
  <c r="AB174" i="1"/>
  <c r="T174" i="1"/>
  <c r="R174" i="1"/>
  <c r="S175" i="1" s="1"/>
  <c r="I174" i="1"/>
  <c r="H174" i="1"/>
  <c r="F174" i="1"/>
  <c r="D174" i="1"/>
  <c r="BB173" i="1"/>
  <c r="AW173" i="1"/>
  <c r="AV173" i="1"/>
  <c r="AX173" i="1" s="1"/>
  <c r="AN173" i="1"/>
  <c r="AM173" i="1"/>
  <c r="AG173" i="1"/>
  <c r="AH173" i="1" s="1"/>
  <c r="AF173" i="1"/>
  <c r="AE173" i="1"/>
  <c r="AB173" i="1"/>
  <c r="AC173" i="1" s="1"/>
  <c r="T173" i="1"/>
  <c r="R173" i="1"/>
  <c r="S173" i="1" s="1"/>
  <c r="H173" i="1"/>
  <c r="F173" i="1"/>
  <c r="I173" i="1" s="1"/>
  <c r="D173" i="1"/>
  <c r="AW172" i="1"/>
  <c r="AV172" i="1"/>
  <c r="AX172" i="1" s="1"/>
  <c r="AO172" i="1"/>
  <c r="AN172" i="1"/>
  <c r="BB172" i="1" s="1"/>
  <c r="AM172" i="1"/>
  <c r="AG172" i="1"/>
  <c r="AF172" i="1"/>
  <c r="AE172" i="1"/>
  <c r="AB172" i="1"/>
  <c r="T172" i="1"/>
  <c r="R172" i="1"/>
  <c r="S172" i="1" s="1"/>
  <c r="H172" i="1"/>
  <c r="F172" i="1"/>
  <c r="I172" i="1" s="1"/>
  <c r="D172" i="1"/>
  <c r="G172" i="1" s="1"/>
  <c r="AW171" i="1"/>
  <c r="AV171" i="1"/>
  <c r="AX171" i="1" s="1"/>
  <c r="AN171" i="1"/>
  <c r="BB171" i="1" s="1"/>
  <c r="AM171" i="1"/>
  <c r="AO171" i="1" s="1"/>
  <c r="AG171" i="1"/>
  <c r="AH172" i="1" s="1"/>
  <c r="AF171" i="1"/>
  <c r="AE171" i="1"/>
  <c r="AB171" i="1"/>
  <c r="AC172" i="1" s="1"/>
  <c r="T171" i="1"/>
  <c r="S171" i="1"/>
  <c r="R171" i="1"/>
  <c r="H171" i="1"/>
  <c r="F171" i="1"/>
  <c r="I171" i="1" s="1"/>
  <c r="D171" i="1"/>
  <c r="AW170" i="1"/>
  <c r="AV170" i="1"/>
  <c r="AX170" i="1" s="1"/>
  <c r="AO170" i="1"/>
  <c r="AN170" i="1"/>
  <c r="AM170" i="1"/>
  <c r="AF170" i="1"/>
  <c r="AE170" i="1"/>
  <c r="AB170" i="1"/>
  <c r="T170" i="1"/>
  <c r="R170" i="1"/>
  <c r="S170" i="1" s="1"/>
  <c r="H170" i="1"/>
  <c r="F170" i="1"/>
  <c r="I170" i="1" s="1"/>
  <c r="D170" i="1"/>
  <c r="AX169" i="1"/>
  <c r="AW169" i="1"/>
  <c r="AV169" i="1"/>
  <c r="AO169" i="1"/>
  <c r="AN169" i="1"/>
  <c r="AM169" i="1"/>
  <c r="AF169" i="1"/>
  <c r="AE169" i="1"/>
  <c r="AB169" i="1"/>
  <c r="AC170" i="1" s="1"/>
  <c r="T169" i="1"/>
  <c r="R169" i="1"/>
  <c r="H169" i="1"/>
  <c r="F169" i="1"/>
  <c r="I169" i="1" s="1"/>
  <c r="D169" i="1"/>
  <c r="AG169" i="1" s="1"/>
  <c r="AX168" i="1"/>
  <c r="AW168" i="1"/>
  <c r="AV168" i="1"/>
  <c r="AO168" i="1"/>
  <c r="AN168" i="1"/>
  <c r="AM168" i="1"/>
  <c r="AF168" i="1"/>
  <c r="AE168" i="1"/>
  <c r="AC168" i="1"/>
  <c r="AB168" i="1"/>
  <c r="T168" i="1"/>
  <c r="R168" i="1"/>
  <c r="H168" i="1"/>
  <c r="F168" i="1"/>
  <c r="I168" i="1" s="1"/>
  <c r="D168" i="1"/>
  <c r="BB167" i="1"/>
  <c r="AW167" i="1"/>
  <c r="AV167" i="1"/>
  <c r="AX167" i="1" s="1"/>
  <c r="AO167" i="1"/>
  <c r="AN167" i="1"/>
  <c r="AM167" i="1"/>
  <c r="AF167" i="1"/>
  <c r="AE167" i="1"/>
  <c r="AB167" i="1"/>
  <c r="AC167" i="1" s="1"/>
  <c r="T167" i="1"/>
  <c r="R167" i="1"/>
  <c r="S167" i="1" s="1"/>
  <c r="H167" i="1"/>
  <c r="L167" i="1" s="1"/>
  <c r="G167" i="1"/>
  <c r="F167" i="1"/>
  <c r="I167" i="1" s="1"/>
  <c r="D167" i="1"/>
  <c r="AG167" i="1" s="1"/>
  <c r="AH167" i="1" s="1"/>
  <c r="BB166" i="1"/>
  <c r="AW166" i="1"/>
  <c r="AV166" i="1"/>
  <c r="AX166" i="1" s="1"/>
  <c r="AN166" i="1"/>
  <c r="AM166" i="1"/>
  <c r="AF166" i="1"/>
  <c r="AE166" i="1"/>
  <c r="AB166" i="1"/>
  <c r="T166" i="1"/>
  <c r="R166" i="1"/>
  <c r="S166" i="1" s="1"/>
  <c r="H166" i="1"/>
  <c r="F166" i="1"/>
  <c r="I166" i="1" s="1"/>
  <c r="D166" i="1"/>
  <c r="AG166" i="1" s="1"/>
  <c r="BB165" i="1"/>
  <c r="AW165" i="1"/>
  <c r="AV165" i="1"/>
  <c r="AX165" i="1" s="1"/>
  <c r="AN165" i="1"/>
  <c r="AM165" i="1"/>
  <c r="AO166" i="1" s="1"/>
  <c r="AF165" i="1"/>
  <c r="AE165" i="1"/>
  <c r="AB165" i="1"/>
  <c r="T165" i="1"/>
  <c r="R165" i="1"/>
  <c r="S165" i="1" s="1"/>
  <c r="H165" i="1"/>
  <c r="F165" i="1"/>
  <c r="I165" i="1" s="1"/>
  <c r="D165" i="1"/>
  <c r="BB164" i="1"/>
  <c r="AX164" i="1"/>
  <c r="AW164" i="1"/>
  <c r="AV164" i="1"/>
  <c r="AN164" i="1"/>
  <c r="AM164" i="1"/>
  <c r="AO164" i="1" s="1"/>
  <c r="AF164" i="1"/>
  <c r="AE164" i="1"/>
  <c r="AB164" i="1"/>
  <c r="AC164" i="1" s="1"/>
  <c r="T164" i="1"/>
  <c r="R164" i="1"/>
  <c r="S164" i="1" s="1"/>
  <c r="H164" i="1"/>
  <c r="F164" i="1"/>
  <c r="I164" i="1" s="1"/>
  <c r="D164" i="1"/>
  <c r="BB163" i="1"/>
  <c r="AX163" i="1"/>
  <c r="AW163" i="1"/>
  <c r="AV163" i="1"/>
  <c r="AN163" i="1"/>
  <c r="AM163" i="1"/>
  <c r="AF163" i="1"/>
  <c r="AE163" i="1"/>
  <c r="AB163" i="1"/>
  <c r="T163" i="1"/>
  <c r="R163" i="1"/>
  <c r="S163" i="1" s="1"/>
  <c r="I163" i="1"/>
  <c r="H163" i="1"/>
  <c r="F163" i="1"/>
  <c r="D163" i="1"/>
  <c r="AW162" i="1"/>
  <c r="AV162" i="1"/>
  <c r="AX162" i="1" s="1"/>
  <c r="AN162" i="1"/>
  <c r="AM162" i="1"/>
  <c r="AF162" i="1"/>
  <c r="AE162" i="1"/>
  <c r="AB162" i="1"/>
  <c r="AC162" i="1" s="1"/>
  <c r="T162" i="1"/>
  <c r="S162" i="1"/>
  <c r="R162" i="1"/>
  <c r="H162" i="1"/>
  <c r="F162" i="1"/>
  <c r="BB162" i="1" s="1"/>
  <c r="D162" i="1"/>
  <c r="AW161" i="1"/>
  <c r="AV161" i="1"/>
  <c r="AX161" i="1" s="1"/>
  <c r="AO161" i="1"/>
  <c r="AN161" i="1"/>
  <c r="AM161" i="1"/>
  <c r="AO162" i="1" s="1"/>
  <c r="AF161" i="1"/>
  <c r="AE161" i="1"/>
  <c r="AB161" i="1"/>
  <c r="AC161" i="1" s="1"/>
  <c r="T161" i="1"/>
  <c r="R161" i="1"/>
  <c r="AG161" i="1" s="1"/>
  <c r="I161" i="1"/>
  <c r="H161" i="1"/>
  <c r="L161" i="1" s="1"/>
  <c r="G161" i="1"/>
  <c r="F161" i="1"/>
  <c r="D161" i="1"/>
  <c r="BB160" i="1"/>
  <c r="AW160" i="1"/>
  <c r="AV160" i="1"/>
  <c r="AX160" i="1" s="1"/>
  <c r="AN160" i="1"/>
  <c r="AM160" i="1"/>
  <c r="AF160" i="1"/>
  <c r="AE160" i="1"/>
  <c r="AB160" i="1"/>
  <c r="AC160" i="1" s="1"/>
  <c r="T160" i="1"/>
  <c r="R160" i="1"/>
  <c r="I160" i="1"/>
  <c r="H160" i="1"/>
  <c r="L160" i="1" s="1"/>
  <c r="G160" i="1"/>
  <c r="F160" i="1"/>
  <c r="D160" i="1"/>
  <c r="AW159" i="1"/>
  <c r="AV159" i="1"/>
  <c r="AX159" i="1" s="1"/>
  <c r="AN159" i="1"/>
  <c r="AM159" i="1"/>
  <c r="AF159" i="1"/>
  <c r="AE159" i="1"/>
  <c r="AB159" i="1"/>
  <c r="AC159" i="1" s="1"/>
  <c r="T159" i="1"/>
  <c r="R159" i="1"/>
  <c r="AG159" i="1" s="1"/>
  <c r="I159" i="1"/>
  <c r="H159" i="1"/>
  <c r="L159" i="1" s="1"/>
  <c r="F159" i="1"/>
  <c r="BB159" i="1" s="1"/>
  <c r="D159" i="1"/>
  <c r="G159" i="1" s="1"/>
  <c r="AW158" i="1"/>
  <c r="AV158" i="1"/>
  <c r="AX158" i="1" s="1"/>
  <c r="AN158" i="1"/>
  <c r="BB158" i="1" s="1"/>
  <c r="AM158" i="1"/>
  <c r="AG158" i="1"/>
  <c r="AH158" i="1" s="1"/>
  <c r="AF158" i="1"/>
  <c r="AE158" i="1"/>
  <c r="AB158" i="1"/>
  <c r="AC158" i="1" s="1"/>
  <c r="T158" i="1"/>
  <c r="R158" i="1"/>
  <c r="S158" i="1" s="1"/>
  <c r="I158" i="1"/>
  <c r="H158" i="1"/>
  <c r="F158" i="1"/>
  <c r="D158" i="1"/>
  <c r="G158" i="1" s="1"/>
  <c r="L158" i="1" s="1"/>
  <c r="AX157" i="1"/>
  <c r="AW157" i="1"/>
  <c r="AV157" i="1"/>
  <c r="AN157" i="1"/>
  <c r="BB157" i="1" s="1"/>
  <c r="AM157" i="1"/>
  <c r="AF157" i="1"/>
  <c r="AE157" i="1"/>
  <c r="AB157" i="1"/>
  <c r="AG157" i="1" s="1"/>
  <c r="T157" i="1"/>
  <c r="R157" i="1"/>
  <c r="H157" i="1"/>
  <c r="F157" i="1"/>
  <c r="I157" i="1" s="1"/>
  <c r="D157" i="1"/>
  <c r="G157" i="1" s="1"/>
  <c r="L157" i="1" s="1"/>
  <c r="AW156" i="1"/>
  <c r="AV156" i="1"/>
  <c r="AN156" i="1"/>
  <c r="BB156" i="1" s="1"/>
  <c r="AM156" i="1"/>
  <c r="AF156" i="1"/>
  <c r="AE156" i="1"/>
  <c r="AB156" i="1"/>
  <c r="AC156" i="1" s="1"/>
  <c r="T156" i="1"/>
  <c r="R156" i="1"/>
  <c r="S157" i="1" s="1"/>
  <c r="I156" i="1"/>
  <c r="H156" i="1"/>
  <c r="L156" i="1" s="1"/>
  <c r="F156" i="1"/>
  <c r="D156" i="1"/>
  <c r="G156" i="1" s="1"/>
  <c r="AW155" i="1"/>
  <c r="AV155" i="1"/>
  <c r="AX155" i="1" s="1"/>
  <c r="AN155" i="1"/>
  <c r="BB155" i="1" s="1"/>
  <c r="AM155" i="1"/>
  <c r="AG155" i="1"/>
  <c r="AF155" i="1"/>
  <c r="AE155" i="1"/>
  <c r="AB155" i="1"/>
  <c r="T155" i="1"/>
  <c r="S155" i="1"/>
  <c r="R155" i="1"/>
  <c r="H155" i="1"/>
  <c r="F155" i="1"/>
  <c r="I155" i="1" s="1"/>
  <c r="D155" i="1"/>
  <c r="G155" i="1" s="1"/>
  <c r="AW154" i="1"/>
  <c r="AV154" i="1"/>
  <c r="AN154" i="1"/>
  <c r="BB154" i="1" s="1"/>
  <c r="AM154" i="1"/>
  <c r="AF154" i="1"/>
  <c r="AE154" i="1"/>
  <c r="AB154" i="1"/>
  <c r="T154" i="1"/>
  <c r="R154" i="1"/>
  <c r="S154" i="1" s="1"/>
  <c r="I154" i="1"/>
  <c r="H154" i="1"/>
  <c r="L154" i="1" s="1"/>
  <c r="G154" i="1"/>
  <c r="F154" i="1"/>
  <c r="D154" i="1"/>
  <c r="AW153" i="1"/>
  <c r="AV153" i="1"/>
  <c r="AO153" i="1"/>
  <c r="AN153" i="1"/>
  <c r="BB153" i="1" s="1"/>
  <c r="AM153" i="1"/>
  <c r="AF153" i="1"/>
  <c r="AE153" i="1"/>
  <c r="AB153" i="1"/>
  <c r="T153" i="1"/>
  <c r="R153" i="1"/>
  <c r="S153" i="1" s="1"/>
  <c r="H153" i="1"/>
  <c r="F153" i="1"/>
  <c r="I153" i="1" s="1"/>
  <c r="D153" i="1"/>
  <c r="BB152" i="1"/>
  <c r="AW152" i="1"/>
  <c r="AV152" i="1"/>
  <c r="AX153" i="1" s="1"/>
  <c r="AO152" i="1"/>
  <c r="AN152" i="1"/>
  <c r="AM152" i="1"/>
  <c r="AF152" i="1"/>
  <c r="AE152" i="1"/>
  <c r="AC152" i="1"/>
  <c r="AB152" i="1"/>
  <c r="T152" i="1"/>
  <c r="R152" i="1"/>
  <c r="S152" i="1" s="1"/>
  <c r="I152" i="1"/>
  <c r="H152" i="1"/>
  <c r="F152" i="1"/>
  <c r="D152" i="1"/>
  <c r="AW151" i="1"/>
  <c r="AV151" i="1"/>
  <c r="AX151" i="1" s="1"/>
  <c r="AO151" i="1"/>
  <c r="AN151" i="1"/>
  <c r="BB151" i="1" s="1"/>
  <c r="AM151" i="1"/>
  <c r="AF151" i="1"/>
  <c r="AE151" i="1"/>
  <c r="AB151" i="1"/>
  <c r="AC151" i="1" s="1"/>
  <c r="T151" i="1"/>
  <c r="R151" i="1"/>
  <c r="H151" i="1"/>
  <c r="F151" i="1"/>
  <c r="I151" i="1" s="1"/>
  <c r="D151" i="1"/>
  <c r="AW150" i="1"/>
  <c r="AV150" i="1"/>
  <c r="AX150" i="1" s="1"/>
  <c r="AN150" i="1"/>
  <c r="BB150" i="1" s="1"/>
  <c r="AM150" i="1"/>
  <c r="AG150" i="1"/>
  <c r="AH150" i="1" s="1"/>
  <c r="AF150" i="1"/>
  <c r="AE150" i="1"/>
  <c r="AB150" i="1"/>
  <c r="AC150" i="1" s="1"/>
  <c r="T150" i="1"/>
  <c r="R150" i="1"/>
  <c r="S151" i="1" s="1"/>
  <c r="H150" i="1"/>
  <c r="F150" i="1"/>
  <c r="I150" i="1" s="1"/>
  <c r="D150" i="1"/>
  <c r="G150" i="1" s="1"/>
  <c r="L150" i="1" s="1"/>
  <c r="AW149" i="1"/>
  <c r="AV149" i="1"/>
  <c r="AX149" i="1" s="1"/>
  <c r="AN149" i="1"/>
  <c r="BB149" i="1" s="1"/>
  <c r="AM149" i="1"/>
  <c r="AG149" i="1"/>
  <c r="AH149" i="1" s="1"/>
  <c r="AF149" i="1"/>
  <c r="AE149" i="1"/>
  <c r="AB149" i="1"/>
  <c r="AC149" i="1" s="1"/>
  <c r="T149" i="1"/>
  <c r="S149" i="1"/>
  <c r="R149" i="1"/>
  <c r="H149" i="1"/>
  <c r="G149" i="1"/>
  <c r="F149" i="1"/>
  <c r="I149" i="1" s="1"/>
  <c r="D149" i="1"/>
  <c r="AX148" i="1"/>
  <c r="AW148" i="1"/>
  <c r="AV148" i="1"/>
  <c r="AN148" i="1"/>
  <c r="AM148" i="1"/>
  <c r="AF148" i="1"/>
  <c r="AE148" i="1"/>
  <c r="AB148" i="1"/>
  <c r="T148" i="1"/>
  <c r="R148" i="1"/>
  <c r="S148" i="1" s="1"/>
  <c r="H148" i="1"/>
  <c r="G148" i="1"/>
  <c r="F148" i="1"/>
  <c r="I148" i="1" s="1"/>
  <c r="D148" i="1"/>
  <c r="AG148" i="1" s="1"/>
  <c r="AW147" i="1"/>
  <c r="AV147" i="1"/>
  <c r="AX147" i="1" s="1"/>
  <c r="AN147" i="1"/>
  <c r="AM147" i="1"/>
  <c r="AO147" i="1" s="1"/>
  <c r="AF147" i="1"/>
  <c r="AE147" i="1"/>
  <c r="AB147" i="1"/>
  <c r="AC148" i="1" s="1"/>
  <c r="T147" i="1"/>
  <c r="R147" i="1"/>
  <c r="H147" i="1"/>
  <c r="G147" i="1"/>
  <c r="L147" i="1" s="1"/>
  <c r="F147" i="1"/>
  <c r="BB147" i="1" s="1"/>
  <c r="D147" i="1"/>
  <c r="AG147" i="1" s="1"/>
  <c r="AH147" i="1" s="1"/>
  <c r="BB146" i="1"/>
  <c r="AW146" i="1"/>
  <c r="AV146" i="1"/>
  <c r="AN146" i="1"/>
  <c r="AM146" i="1"/>
  <c r="AF146" i="1"/>
  <c r="AE146" i="1"/>
  <c r="AB146" i="1"/>
  <c r="T146" i="1"/>
  <c r="S146" i="1"/>
  <c r="R146" i="1"/>
  <c r="S147" i="1" s="1"/>
  <c r="I146" i="1"/>
  <c r="H146" i="1"/>
  <c r="F146" i="1"/>
  <c r="D146" i="1"/>
  <c r="AG146" i="1" s="1"/>
  <c r="AW145" i="1"/>
  <c r="AV145" i="1"/>
  <c r="AX145" i="1" s="1"/>
  <c r="AO145" i="1"/>
  <c r="AN145" i="1"/>
  <c r="AM145" i="1"/>
  <c r="AF145" i="1"/>
  <c r="AE145" i="1"/>
  <c r="AB145" i="1"/>
  <c r="AC146" i="1" s="1"/>
  <c r="T145" i="1"/>
  <c r="R145" i="1"/>
  <c r="H145" i="1"/>
  <c r="F145" i="1"/>
  <c r="D145" i="1"/>
  <c r="BB144" i="1"/>
  <c r="AX144" i="1"/>
  <c r="AW144" i="1"/>
  <c r="AV144" i="1"/>
  <c r="AO144" i="1"/>
  <c r="AN144" i="1"/>
  <c r="AM144" i="1"/>
  <c r="AF144" i="1"/>
  <c r="AE144" i="1"/>
  <c r="AC144" i="1"/>
  <c r="AB144" i="1"/>
  <c r="T144" i="1"/>
  <c r="R144" i="1"/>
  <c r="L144" i="1"/>
  <c r="H144" i="1"/>
  <c r="G144" i="1"/>
  <c r="F144" i="1"/>
  <c r="I144" i="1" s="1"/>
  <c r="D144" i="1"/>
  <c r="AG144" i="1" s="1"/>
  <c r="AH144" i="1" s="1"/>
  <c r="BB143" i="1"/>
  <c r="AW143" i="1"/>
  <c r="AV143" i="1"/>
  <c r="AX143" i="1" s="1"/>
  <c r="AO143" i="1"/>
  <c r="AN143" i="1"/>
  <c r="AM143" i="1"/>
  <c r="AF143" i="1"/>
  <c r="AE143" i="1"/>
  <c r="AC143" i="1"/>
  <c r="AB143" i="1"/>
  <c r="R143" i="1"/>
  <c r="H143" i="1"/>
  <c r="F143" i="1"/>
  <c r="I143" i="1" s="1"/>
  <c r="D143" i="1"/>
  <c r="AG143" i="1" s="1"/>
  <c r="AX142" i="1"/>
  <c r="AW142" i="1"/>
  <c r="AV142" i="1"/>
  <c r="AN142" i="1"/>
  <c r="BB142" i="1" s="1"/>
  <c r="AM142" i="1"/>
  <c r="AB142" i="1"/>
  <c r="I142" i="1"/>
  <c r="F142" i="1"/>
  <c r="D142" i="1"/>
  <c r="AX141" i="1"/>
  <c r="AW141" i="1"/>
  <c r="AV141" i="1"/>
  <c r="AO141" i="1"/>
  <c r="AN141" i="1"/>
  <c r="AM141" i="1"/>
  <c r="AB141" i="1"/>
  <c r="AC141" i="1" s="1"/>
  <c r="L141" i="1"/>
  <c r="H141" i="1"/>
  <c r="G141" i="1"/>
  <c r="F141" i="1"/>
  <c r="I141" i="1" s="1"/>
  <c r="D141" i="1"/>
  <c r="AX140" i="1"/>
  <c r="AW140" i="1"/>
  <c r="AV140" i="1"/>
  <c r="AN140" i="1"/>
  <c r="AM140" i="1"/>
  <c r="AB140" i="1"/>
  <c r="H140" i="1"/>
  <c r="G140" i="1"/>
  <c r="F140" i="1"/>
  <c r="BB140" i="1" s="1"/>
  <c r="D140" i="1"/>
  <c r="BB139" i="1"/>
  <c r="AW139" i="1"/>
  <c r="AV139" i="1"/>
  <c r="AN139" i="1"/>
  <c r="AM139" i="1"/>
  <c r="AB139" i="1"/>
  <c r="AC139" i="1" s="1"/>
  <c r="I139" i="1"/>
  <c r="H139" i="1"/>
  <c r="L139" i="1" s="1"/>
  <c r="G139" i="1"/>
  <c r="F139" i="1"/>
  <c r="D139" i="1"/>
  <c r="AW138" i="1"/>
  <c r="AV138" i="1"/>
  <c r="AX138" i="1" s="1"/>
  <c r="AN138" i="1"/>
  <c r="BB138" i="1" s="1"/>
  <c r="AM138" i="1"/>
  <c r="AB138" i="1"/>
  <c r="AC138" i="1" s="1"/>
  <c r="I138" i="1"/>
  <c r="H138" i="1"/>
  <c r="F138" i="1"/>
  <c r="D138" i="1"/>
  <c r="AW137" i="1"/>
  <c r="AV137" i="1"/>
  <c r="AX137" i="1" s="1"/>
  <c r="AN137" i="1"/>
  <c r="AM137" i="1"/>
  <c r="AB137" i="1"/>
  <c r="AC137" i="1" s="1"/>
  <c r="H137" i="1"/>
  <c r="F137" i="1"/>
  <c r="I137" i="1" s="1"/>
  <c r="D137" i="1"/>
  <c r="BB136" i="1"/>
  <c r="AX136" i="1"/>
  <c r="AW136" i="1"/>
  <c r="AV136" i="1"/>
  <c r="AN136" i="1"/>
  <c r="AM136" i="1"/>
  <c r="AB136" i="1"/>
  <c r="H136" i="1"/>
  <c r="F136" i="1"/>
  <c r="I136" i="1" s="1"/>
  <c r="D136" i="1"/>
  <c r="G136" i="1" s="1"/>
  <c r="L136" i="1" s="1"/>
  <c r="AW135" i="1"/>
  <c r="AV135" i="1"/>
  <c r="AX135" i="1" s="1"/>
  <c r="AN135" i="1"/>
  <c r="BB135" i="1" s="1"/>
  <c r="AM135" i="1"/>
  <c r="AB135" i="1"/>
  <c r="AC135" i="1" s="1"/>
  <c r="I135" i="1"/>
  <c r="H135" i="1"/>
  <c r="G135" i="1"/>
  <c r="L135" i="1" s="1"/>
  <c r="F135" i="1"/>
  <c r="D135" i="1"/>
  <c r="AW134" i="1"/>
  <c r="AV134" i="1"/>
  <c r="AO134" i="1"/>
  <c r="AN134" i="1"/>
  <c r="AM134" i="1"/>
  <c r="AB134" i="1"/>
  <c r="AC134" i="1" s="1"/>
  <c r="H134" i="1"/>
  <c r="F134" i="1"/>
  <c r="I134" i="1" s="1"/>
  <c r="D134" i="1"/>
  <c r="G134" i="1" s="1"/>
  <c r="AW133" i="1"/>
  <c r="AV133" i="1"/>
  <c r="AX133" i="1" s="1"/>
  <c r="AO133" i="1"/>
  <c r="AN133" i="1"/>
  <c r="BB133" i="1" s="1"/>
  <c r="AM133" i="1"/>
  <c r="AB133" i="1"/>
  <c r="H133" i="1"/>
  <c r="F133" i="1"/>
  <c r="I133" i="1" s="1"/>
  <c r="D133" i="1"/>
  <c r="G133" i="1" s="1"/>
  <c r="L133" i="1" s="1"/>
  <c r="AX132" i="1"/>
  <c r="AW132" i="1"/>
  <c r="AV132" i="1"/>
  <c r="AO132" i="1"/>
  <c r="AN132" i="1"/>
  <c r="AM132" i="1"/>
  <c r="AB132" i="1"/>
  <c r="AC132" i="1" s="1"/>
  <c r="H132" i="1"/>
  <c r="F132" i="1"/>
  <c r="I132" i="1" s="1"/>
  <c r="D132" i="1"/>
  <c r="BB131" i="1"/>
  <c r="AW131" i="1"/>
  <c r="AV131" i="1"/>
  <c r="AN131" i="1"/>
  <c r="AM131" i="1"/>
  <c r="AB131" i="1"/>
  <c r="AC131" i="1" s="1"/>
  <c r="I131" i="1"/>
  <c r="H131" i="1"/>
  <c r="F131" i="1"/>
  <c r="D131" i="1"/>
  <c r="G131" i="1" s="1"/>
  <c r="BB130" i="1"/>
  <c r="AX130" i="1"/>
  <c r="AW130" i="1"/>
  <c r="AV130" i="1"/>
  <c r="AX131" i="1" s="1"/>
  <c r="AN130" i="1"/>
  <c r="AM130" i="1"/>
  <c r="AB130" i="1"/>
  <c r="I130" i="1"/>
  <c r="H130" i="1"/>
  <c r="L130" i="1" s="1"/>
  <c r="F130" i="1"/>
  <c r="D130" i="1"/>
  <c r="G130" i="1" s="1"/>
  <c r="AW129" i="1"/>
  <c r="AV129" i="1"/>
  <c r="AX129" i="1" s="1"/>
  <c r="AN129" i="1"/>
  <c r="BB129" i="1" s="1"/>
  <c r="AM129" i="1"/>
  <c r="AO130" i="1" s="1"/>
  <c r="AB129" i="1"/>
  <c r="AC130" i="1" s="1"/>
  <c r="I129" i="1"/>
  <c r="H129" i="1"/>
  <c r="F129" i="1"/>
  <c r="D129" i="1"/>
  <c r="AW128" i="1"/>
  <c r="AV128" i="1"/>
  <c r="AX128" i="1" s="1"/>
  <c r="AO128" i="1"/>
  <c r="AN128" i="1"/>
  <c r="AM128" i="1"/>
  <c r="AB128" i="1"/>
  <c r="AC128" i="1" s="1"/>
  <c r="H128" i="1"/>
  <c r="F128" i="1"/>
  <c r="I128" i="1" s="1"/>
  <c r="D128" i="1"/>
  <c r="BB127" i="1"/>
  <c r="AX127" i="1"/>
  <c r="AW127" i="1"/>
  <c r="AV127" i="1"/>
  <c r="AN127" i="1"/>
  <c r="AM127" i="1"/>
  <c r="AC127" i="1"/>
  <c r="AB127" i="1"/>
  <c r="H127" i="1"/>
  <c r="L127" i="1" s="1"/>
  <c r="F127" i="1"/>
  <c r="I127" i="1" s="1"/>
  <c r="D127" i="1"/>
  <c r="G127" i="1" s="1"/>
  <c r="AW126" i="1"/>
  <c r="AV126" i="1"/>
  <c r="AX126" i="1" s="1"/>
  <c r="AN126" i="1"/>
  <c r="BB126" i="1" s="1"/>
  <c r="AM126" i="1"/>
  <c r="AC126" i="1"/>
  <c r="AB126" i="1"/>
  <c r="H126" i="1"/>
  <c r="F126" i="1"/>
  <c r="I126" i="1" s="1"/>
  <c r="D126" i="1"/>
  <c r="G126" i="1" s="1"/>
  <c r="L126" i="1" s="1"/>
  <c r="AX125" i="1"/>
  <c r="AW125" i="1"/>
  <c r="AV125" i="1"/>
  <c r="AN125" i="1"/>
  <c r="AM125" i="1"/>
  <c r="AO125" i="1" s="1"/>
  <c r="AC125" i="1"/>
  <c r="AB125" i="1"/>
  <c r="H125" i="1"/>
  <c r="G125" i="1"/>
  <c r="L125" i="1" s="1"/>
  <c r="F125" i="1"/>
  <c r="I125" i="1" s="1"/>
  <c r="D125" i="1"/>
  <c r="AW124" i="1"/>
  <c r="AV124" i="1"/>
  <c r="AX124" i="1" s="1"/>
  <c r="AN124" i="1"/>
  <c r="AM124" i="1"/>
  <c r="AO124" i="1" s="1"/>
  <c r="AC124" i="1"/>
  <c r="AB124" i="1"/>
  <c r="I124" i="1"/>
  <c r="H124" i="1"/>
  <c r="L124" i="1" s="1"/>
  <c r="G124" i="1"/>
  <c r="F124" i="1"/>
  <c r="BB124" i="1" s="1"/>
  <c r="D124" i="1"/>
  <c r="AW123" i="1"/>
  <c r="AV123" i="1"/>
  <c r="AX123" i="1" s="1"/>
  <c r="AN123" i="1"/>
  <c r="AM123" i="1"/>
  <c r="AB123" i="1"/>
  <c r="AC123" i="1" s="1"/>
  <c r="L123" i="1"/>
  <c r="H123" i="1"/>
  <c r="G123" i="1"/>
  <c r="F123" i="1"/>
  <c r="I123" i="1" s="1"/>
  <c r="D123" i="1"/>
  <c r="BB122" i="1"/>
  <c r="AX122" i="1"/>
  <c r="AW122" i="1"/>
  <c r="AV122" i="1"/>
  <c r="AO122" i="1"/>
  <c r="AN122" i="1"/>
  <c r="AM122" i="1"/>
  <c r="AO123" i="1" s="1"/>
  <c r="AB122" i="1"/>
  <c r="AC122" i="1" s="1"/>
  <c r="H122" i="1"/>
  <c r="F122" i="1"/>
  <c r="I122" i="1" s="1"/>
  <c r="D122" i="1"/>
  <c r="AW121" i="1"/>
  <c r="AV121" i="1"/>
  <c r="AX121" i="1" s="1"/>
  <c r="AN121" i="1"/>
  <c r="AM121" i="1"/>
  <c r="AO121" i="1" s="1"/>
  <c r="AB121" i="1"/>
  <c r="AC121" i="1" s="1"/>
  <c r="H121" i="1"/>
  <c r="F121" i="1"/>
  <c r="I121" i="1" s="1"/>
  <c r="D121" i="1"/>
  <c r="G121" i="1" s="1"/>
  <c r="BB120" i="1"/>
  <c r="AW120" i="1"/>
  <c r="AV120" i="1"/>
  <c r="AN120" i="1"/>
  <c r="AM120" i="1"/>
  <c r="AB120" i="1"/>
  <c r="AC120" i="1" s="1"/>
  <c r="H120" i="1"/>
  <c r="L120" i="1" s="1"/>
  <c r="F120" i="1"/>
  <c r="I120" i="1" s="1"/>
  <c r="D120" i="1"/>
  <c r="G120" i="1" s="1"/>
  <c r="AW119" i="1"/>
  <c r="AV119" i="1"/>
  <c r="AX120" i="1" s="1"/>
  <c r="AO119" i="1"/>
  <c r="AN119" i="1"/>
  <c r="BB119" i="1" s="1"/>
  <c r="AM119" i="1"/>
  <c r="AB119" i="1"/>
  <c r="I119" i="1"/>
  <c r="H119" i="1"/>
  <c r="F119" i="1"/>
  <c r="D119" i="1"/>
  <c r="G119" i="1" s="1"/>
  <c r="AW118" i="1"/>
  <c r="AV118" i="1"/>
  <c r="AX118" i="1" s="1"/>
  <c r="AN118" i="1"/>
  <c r="BB118" i="1" s="1"/>
  <c r="AM118" i="1"/>
  <c r="AB118" i="1"/>
  <c r="AC119" i="1" s="1"/>
  <c r="L118" i="1"/>
  <c r="I118" i="1"/>
  <c r="H118" i="1"/>
  <c r="F118" i="1"/>
  <c r="D118" i="1"/>
  <c r="AW117" i="1"/>
  <c r="AV117" i="1"/>
  <c r="AX117" i="1" s="1"/>
  <c r="AO117" i="1"/>
  <c r="AN117" i="1"/>
  <c r="BB117" i="1" s="1"/>
  <c r="AM117" i="1"/>
  <c r="AB117" i="1"/>
  <c r="AC117" i="1" s="1"/>
  <c r="H117" i="1"/>
  <c r="F117" i="1"/>
  <c r="I117" i="1" s="1"/>
  <c r="D117" i="1"/>
  <c r="G118" i="1" s="1"/>
  <c r="AW116" i="1"/>
  <c r="AV116" i="1"/>
  <c r="AN116" i="1"/>
  <c r="AM116" i="1"/>
  <c r="AC116" i="1"/>
  <c r="AB116" i="1"/>
  <c r="H116" i="1"/>
  <c r="F116" i="1"/>
  <c r="D116" i="1"/>
  <c r="BB115" i="1"/>
  <c r="AW115" i="1"/>
  <c r="AV115" i="1"/>
  <c r="AX116" i="1" s="1"/>
  <c r="AO115" i="1"/>
  <c r="AN115" i="1"/>
  <c r="AM115" i="1"/>
  <c r="AB115" i="1"/>
  <c r="H115" i="1"/>
  <c r="F115" i="1"/>
  <c r="I115" i="1" s="1"/>
  <c r="D115" i="1"/>
  <c r="G115" i="1" s="1"/>
  <c r="L115" i="1" s="1"/>
  <c r="AX114" i="1"/>
  <c r="AW114" i="1"/>
  <c r="AV114" i="1"/>
  <c r="AN114" i="1"/>
  <c r="AM114" i="1"/>
  <c r="AC114" i="1"/>
  <c r="AB114" i="1"/>
  <c r="AC115" i="1" s="1"/>
  <c r="H114" i="1"/>
  <c r="L114" i="1" s="1"/>
  <c r="G114" i="1"/>
  <c r="F114" i="1"/>
  <c r="I114" i="1" s="1"/>
  <c r="D114" i="1"/>
  <c r="AW113" i="1"/>
  <c r="AV113" i="1"/>
  <c r="AN113" i="1"/>
  <c r="AM113" i="1"/>
  <c r="AO113" i="1" s="1"/>
  <c r="AC113" i="1"/>
  <c r="AB113" i="1"/>
  <c r="H113" i="1"/>
  <c r="F113" i="1"/>
  <c r="BB113" i="1" s="1"/>
  <c r="D113" i="1"/>
  <c r="G113" i="1" s="1"/>
  <c r="BB112" i="1"/>
  <c r="AX112" i="1"/>
  <c r="AW112" i="1"/>
  <c r="AV112" i="1"/>
  <c r="AN112" i="1"/>
  <c r="AM112" i="1"/>
  <c r="AB112" i="1"/>
  <c r="AC112" i="1" s="1"/>
  <c r="L112" i="1"/>
  <c r="H112" i="1"/>
  <c r="G112" i="1"/>
  <c r="F112" i="1"/>
  <c r="I112" i="1" s="1"/>
  <c r="D112" i="1"/>
  <c r="AX111" i="1"/>
  <c r="AW111" i="1"/>
  <c r="AV111" i="1"/>
  <c r="AO111" i="1"/>
  <c r="AN111" i="1"/>
  <c r="BB111" i="1" s="1"/>
  <c r="AM111" i="1"/>
  <c r="AO112" i="1" s="1"/>
  <c r="AB111" i="1"/>
  <c r="AC111" i="1" s="1"/>
  <c r="H111" i="1"/>
  <c r="F111" i="1"/>
  <c r="I111" i="1" s="1"/>
  <c r="D111" i="1"/>
  <c r="G111" i="1" s="1"/>
  <c r="L111" i="1" s="1"/>
  <c r="AW110" i="1"/>
  <c r="AV110" i="1"/>
  <c r="AX110" i="1" s="1"/>
  <c r="AN110" i="1"/>
  <c r="BB110" i="1" s="1"/>
  <c r="AM110" i="1"/>
  <c r="AO110" i="1" s="1"/>
  <c r="AB110" i="1"/>
  <c r="AC110" i="1" s="1"/>
  <c r="H110" i="1"/>
  <c r="F110" i="1"/>
  <c r="I110" i="1" s="1"/>
  <c r="D110" i="1"/>
  <c r="AW109" i="1"/>
  <c r="AV109" i="1"/>
  <c r="AN109" i="1"/>
  <c r="AM109" i="1"/>
  <c r="AB109" i="1"/>
  <c r="AC109" i="1" s="1"/>
  <c r="H109" i="1"/>
  <c r="F109" i="1"/>
  <c r="D109" i="1"/>
  <c r="G109" i="1" s="1"/>
  <c r="BB108" i="1"/>
  <c r="AX108" i="1"/>
  <c r="AW108" i="1"/>
  <c r="AV108" i="1"/>
  <c r="AX109" i="1" s="1"/>
  <c r="AN108" i="1"/>
  <c r="AM108" i="1"/>
  <c r="AB108" i="1"/>
  <c r="I108" i="1"/>
  <c r="H108" i="1"/>
  <c r="L108" i="1" s="1"/>
  <c r="F108" i="1"/>
  <c r="D108" i="1"/>
  <c r="G108" i="1" s="1"/>
  <c r="AW107" i="1"/>
  <c r="AV107" i="1"/>
  <c r="AX107" i="1" s="1"/>
  <c r="AN107" i="1"/>
  <c r="BB107" i="1" s="1"/>
  <c r="AM107" i="1"/>
  <c r="AO108" i="1" s="1"/>
  <c r="AB107" i="1"/>
  <c r="AC108" i="1" s="1"/>
  <c r="I107" i="1"/>
  <c r="H107" i="1"/>
  <c r="F107" i="1"/>
  <c r="D107" i="1"/>
  <c r="AW106" i="1"/>
  <c r="AV106" i="1"/>
  <c r="AX106" i="1" s="1"/>
  <c r="AO106" i="1"/>
  <c r="AN106" i="1"/>
  <c r="AM106" i="1"/>
  <c r="AB106" i="1"/>
  <c r="AC106" i="1" s="1"/>
  <c r="H106" i="1"/>
  <c r="F106" i="1"/>
  <c r="I106" i="1" s="1"/>
  <c r="D106" i="1"/>
  <c r="BB105" i="1"/>
  <c r="AX105" i="1"/>
  <c r="AW105" i="1"/>
  <c r="AV105" i="1"/>
  <c r="AN105" i="1"/>
  <c r="AM105" i="1"/>
  <c r="AC105" i="1"/>
  <c r="AB105" i="1"/>
  <c r="H105" i="1"/>
  <c r="L105" i="1" s="1"/>
  <c r="F105" i="1"/>
  <c r="I105" i="1" s="1"/>
  <c r="D105" i="1"/>
  <c r="G105" i="1" s="1"/>
  <c r="AW104" i="1"/>
  <c r="AV104" i="1"/>
  <c r="AX104" i="1" s="1"/>
  <c r="AN104" i="1"/>
  <c r="BB104" i="1" s="1"/>
  <c r="AM104" i="1"/>
  <c r="AC104" i="1"/>
  <c r="AB104" i="1"/>
  <c r="H104" i="1"/>
  <c r="F104" i="1"/>
  <c r="I104" i="1" s="1"/>
  <c r="D104" i="1"/>
  <c r="G104" i="1" s="1"/>
  <c r="L104" i="1" s="1"/>
  <c r="AX103" i="1"/>
  <c r="AW103" i="1"/>
  <c r="AV103" i="1"/>
  <c r="AN103" i="1"/>
  <c r="AM103" i="1"/>
  <c r="AO103" i="1" s="1"/>
  <c r="AC103" i="1"/>
  <c r="AB103" i="1"/>
  <c r="H103" i="1"/>
  <c r="G103" i="1"/>
  <c r="L103" i="1" s="1"/>
  <c r="F103" i="1"/>
  <c r="I103" i="1" s="1"/>
  <c r="D103" i="1"/>
  <c r="AW102" i="1"/>
  <c r="AV102" i="1"/>
  <c r="AX102" i="1" s="1"/>
  <c r="AN102" i="1"/>
  <c r="AM102" i="1"/>
  <c r="AO102" i="1" s="1"/>
  <c r="AC102" i="1"/>
  <c r="AB102" i="1"/>
  <c r="I102" i="1"/>
  <c r="H102" i="1"/>
  <c r="L102" i="1" s="1"/>
  <c r="G102" i="1"/>
  <c r="F102" i="1"/>
  <c r="BB102" i="1" s="1"/>
  <c r="D102" i="1"/>
  <c r="AW101" i="1"/>
  <c r="AV101" i="1"/>
  <c r="AX101" i="1" s="1"/>
  <c r="AN101" i="1"/>
  <c r="AM101" i="1"/>
  <c r="AB101" i="1"/>
  <c r="AC101" i="1" s="1"/>
  <c r="L101" i="1"/>
  <c r="H101" i="1"/>
  <c r="G101" i="1"/>
  <c r="F101" i="1"/>
  <c r="I101" i="1" s="1"/>
  <c r="D101" i="1"/>
  <c r="BB100" i="1"/>
  <c r="AX100" i="1"/>
  <c r="AW100" i="1"/>
  <c r="AV100" i="1"/>
  <c r="AO100" i="1"/>
  <c r="AN100" i="1"/>
  <c r="AM100" i="1"/>
  <c r="AO101" i="1" s="1"/>
  <c r="AB100" i="1"/>
  <c r="AC100" i="1" s="1"/>
  <c r="H100" i="1"/>
  <c r="F100" i="1"/>
  <c r="I100" i="1" s="1"/>
  <c r="D100" i="1"/>
  <c r="AW99" i="1"/>
  <c r="AV99" i="1"/>
  <c r="AX99" i="1" s="1"/>
  <c r="AN99" i="1"/>
  <c r="AM99" i="1"/>
  <c r="AO99" i="1" s="1"/>
  <c r="AB99" i="1"/>
  <c r="AC99" i="1" s="1"/>
  <c r="H99" i="1"/>
  <c r="L99" i="1" s="1"/>
  <c r="F99" i="1"/>
  <c r="I99" i="1" s="1"/>
  <c r="D99" i="1"/>
  <c r="G99" i="1" s="1"/>
  <c r="BB98" i="1"/>
  <c r="AW98" i="1"/>
  <c r="AV98" i="1"/>
  <c r="AN98" i="1"/>
  <c r="AM98" i="1"/>
  <c r="AB98" i="1"/>
  <c r="AC98" i="1" s="1"/>
  <c r="H98" i="1"/>
  <c r="L98" i="1" s="1"/>
  <c r="F98" i="1"/>
  <c r="I98" i="1" s="1"/>
  <c r="D98" i="1"/>
  <c r="G98" i="1" s="1"/>
  <c r="AW97" i="1"/>
  <c r="AV97" i="1"/>
  <c r="AX98" i="1" s="1"/>
  <c r="AO97" i="1"/>
  <c r="AN97" i="1"/>
  <c r="BB97" i="1" s="1"/>
  <c r="AM97" i="1"/>
  <c r="AB97" i="1"/>
  <c r="I97" i="1"/>
  <c r="H97" i="1"/>
  <c r="F97" i="1"/>
  <c r="D97" i="1"/>
  <c r="G97" i="1" s="1"/>
  <c r="AW96" i="1"/>
  <c r="AV96" i="1"/>
  <c r="AX96" i="1" s="1"/>
  <c r="AN96" i="1"/>
  <c r="BB96" i="1" s="1"/>
  <c r="AM96" i="1"/>
  <c r="AB96" i="1"/>
  <c r="AC97" i="1" s="1"/>
  <c r="L96" i="1"/>
  <c r="I96" i="1"/>
  <c r="H96" i="1"/>
  <c r="F96" i="1"/>
  <c r="D96" i="1"/>
  <c r="AW95" i="1"/>
  <c r="AV95" i="1"/>
  <c r="AX95" i="1" s="1"/>
  <c r="AO95" i="1"/>
  <c r="AN95" i="1"/>
  <c r="BB95" i="1" s="1"/>
  <c r="AM95" i="1"/>
  <c r="AB95" i="1"/>
  <c r="AC95" i="1" s="1"/>
  <c r="L95" i="1"/>
  <c r="H95" i="1"/>
  <c r="G95" i="1"/>
  <c r="F95" i="1"/>
  <c r="I95" i="1" s="1"/>
  <c r="D95" i="1"/>
  <c r="G96" i="1" s="1"/>
  <c r="AW94" i="1"/>
  <c r="AV94" i="1"/>
  <c r="AN94" i="1"/>
  <c r="AM94" i="1"/>
  <c r="AB94" i="1"/>
  <c r="AC94" i="1" s="1"/>
  <c r="L94" i="1"/>
  <c r="H94" i="1"/>
  <c r="G94" i="1"/>
  <c r="F94" i="1"/>
  <c r="D94" i="1"/>
  <c r="BB93" i="1"/>
  <c r="AW93" i="1"/>
  <c r="AV93" i="1"/>
  <c r="AX93" i="1" s="1"/>
  <c r="AN93" i="1"/>
  <c r="AM93" i="1"/>
  <c r="AO93" i="1" s="1"/>
  <c r="AB93" i="1"/>
  <c r="H93" i="1"/>
  <c r="F93" i="1"/>
  <c r="I93" i="1" s="1"/>
  <c r="D93" i="1"/>
  <c r="AW92" i="1"/>
  <c r="AV92" i="1"/>
  <c r="AX92" i="1" s="1"/>
  <c r="AN92" i="1"/>
  <c r="AM92" i="1"/>
  <c r="AO92" i="1" s="1"/>
  <c r="AB92" i="1"/>
  <c r="AC93" i="1" s="1"/>
  <c r="H92" i="1"/>
  <c r="F92" i="1"/>
  <c r="I92" i="1" s="1"/>
  <c r="D92" i="1"/>
  <c r="G92" i="1" s="1"/>
  <c r="AW91" i="1"/>
  <c r="AV91" i="1"/>
  <c r="AN91" i="1"/>
  <c r="AM91" i="1"/>
  <c r="AB91" i="1"/>
  <c r="AC91" i="1" s="1"/>
  <c r="H91" i="1"/>
  <c r="L91" i="1" s="1"/>
  <c r="G91" i="1"/>
  <c r="F91" i="1"/>
  <c r="I91" i="1" s="1"/>
  <c r="D91" i="1"/>
  <c r="AW90" i="1"/>
  <c r="AV90" i="1"/>
  <c r="AO90" i="1"/>
  <c r="AN90" i="1"/>
  <c r="BB90" i="1" s="1"/>
  <c r="AM90" i="1"/>
  <c r="AB90" i="1"/>
  <c r="F90" i="1"/>
  <c r="I90" i="1" s="1"/>
  <c r="D90" i="1"/>
  <c r="AW89" i="1"/>
  <c r="AV89" i="1"/>
  <c r="AX89" i="1" s="1"/>
  <c r="AN89" i="1"/>
  <c r="AM89" i="1"/>
  <c r="AO89" i="1" s="1"/>
  <c r="AC89" i="1"/>
  <c r="AB89" i="1"/>
  <c r="H89" i="1"/>
  <c r="F89" i="1"/>
  <c r="I89" i="1" s="1"/>
  <c r="D89" i="1"/>
  <c r="G89" i="1" s="1"/>
  <c r="BB88" i="1"/>
  <c r="AW88" i="1"/>
  <c r="AV88" i="1"/>
  <c r="AN88" i="1"/>
  <c r="AM88" i="1"/>
  <c r="AB88" i="1"/>
  <c r="AC88" i="1" s="1"/>
  <c r="L88" i="1"/>
  <c r="H88" i="1"/>
  <c r="G88" i="1"/>
  <c r="F88" i="1"/>
  <c r="I88" i="1" s="1"/>
  <c r="D88" i="1"/>
  <c r="AW87" i="1"/>
  <c r="AV87" i="1"/>
  <c r="AX88" i="1" s="1"/>
  <c r="AN87" i="1"/>
  <c r="BB87" i="1" s="1"/>
  <c r="AM87" i="1"/>
  <c r="AB87" i="1"/>
  <c r="I87" i="1"/>
  <c r="H87" i="1"/>
  <c r="F87" i="1"/>
  <c r="D87" i="1"/>
  <c r="G87" i="1" s="1"/>
  <c r="AW86" i="1"/>
  <c r="AV86" i="1"/>
  <c r="AX86" i="1" s="1"/>
  <c r="AN86" i="1"/>
  <c r="BB86" i="1" s="1"/>
  <c r="AM86" i="1"/>
  <c r="AO87" i="1" s="1"/>
  <c r="AB86" i="1"/>
  <c r="AC87" i="1" s="1"/>
  <c r="I86" i="1"/>
  <c r="H86" i="1"/>
  <c r="F86" i="1"/>
  <c r="D86" i="1"/>
  <c r="AW85" i="1"/>
  <c r="AV85" i="1"/>
  <c r="AX85" i="1" s="1"/>
  <c r="AO85" i="1"/>
  <c r="AN85" i="1"/>
  <c r="AM85" i="1"/>
  <c r="AB85" i="1"/>
  <c r="AC85" i="1" s="1"/>
  <c r="H85" i="1"/>
  <c r="F85" i="1"/>
  <c r="I85" i="1" s="1"/>
  <c r="D85" i="1"/>
  <c r="G86" i="1" s="1"/>
  <c r="L86" i="1" s="1"/>
  <c r="BB84" i="1"/>
  <c r="AX84" i="1"/>
  <c r="AW84" i="1"/>
  <c r="AV84" i="1"/>
  <c r="AN84" i="1"/>
  <c r="AM84" i="1"/>
  <c r="AC84" i="1"/>
  <c r="AB84" i="1"/>
  <c r="H84" i="1"/>
  <c r="F84" i="1"/>
  <c r="I84" i="1" s="1"/>
  <c r="D84" i="1"/>
  <c r="G84" i="1" s="1"/>
  <c r="AW83" i="1"/>
  <c r="AV83" i="1"/>
  <c r="AX83" i="1" s="1"/>
  <c r="AN83" i="1"/>
  <c r="BB83" i="1" s="1"/>
  <c r="AM83" i="1"/>
  <c r="AC83" i="1"/>
  <c r="AB83" i="1"/>
  <c r="H83" i="1"/>
  <c r="F83" i="1"/>
  <c r="I83" i="1" s="1"/>
  <c r="D83" i="1"/>
  <c r="G83" i="1" s="1"/>
  <c r="L83" i="1" s="1"/>
  <c r="AX82" i="1"/>
  <c r="AW82" i="1"/>
  <c r="AV82" i="1"/>
  <c r="AN82" i="1"/>
  <c r="AM82" i="1"/>
  <c r="AB82" i="1"/>
  <c r="AC82" i="1" s="1"/>
  <c r="H82" i="1"/>
  <c r="G82" i="1"/>
  <c r="L82" i="1" s="1"/>
  <c r="F82" i="1"/>
  <c r="I82" i="1" s="1"/>
  <c r="D82" i="1"/>
  <c r="AW81" i="1"/>
  <c r="AV81" i="1"/>
  <c r="AX81" i="1" s="1"/>
  <c r="AN81" i="1"/>
  <c r="AM81" i="1"/>
  <c r="AO81" i="1" s="1"/>
  <c r="AC81" i="1"/>
  <c r="AB81" i="1"/>
  <c r="I81" i="1"/>
  <c r="H81" i="1"/>
  <c r="F81" i="1"/>
  <c r="BB81" i="1" s="1"/>
  <c r="D81" i="1"/>
  <c r="G81" i="1" s="1"/>
  <c r="AW80" i="1"/>
  <c r="AV80" i="1"/>
  <c r="AX80" i="1" s="1"/>
  <c r="AN80" i="1"/>
  <c r="AM80" i="1"/>
  <c r="AB80" i="1"/>
  <c r="AC80" i="1" s="1"/>
  <c r="L80" i="1"/>
  <c r="H80" i="1"/>
  <c r="G80" i="1"/>
  <c r="F80" i="1"/>
  <c r="D80" i="1"/>
  <c r="BB79" i="1"/>
  <c r="AX79" i="1"/>
  <c r="AW79" i="1"/>
  <c r="AV79" i="1"/>
  <c r="AN79" i="1"/>
  <c r="AM79" i="1"/>
  <c r="AO80" i="1" s="1"/>
  <c r="AB79" i="1"/>
  <c r="H79" i="1"/>
  <c r="F79" i="1"/>
  <c r="I79" i="1" s="1"/>
  <c r="D79" i="1"/>
  <c r="G79" i="1" s="1"/>
  <c r="L79" i="1" s="1"/>
  <c r="AW78" i="1"/>
  <c r="AV78" i="1"/>
  <c r="AX78" i="1" s="1"/>
  <c r="AN78" i="1"/>
  <c r="BB78" i="1" s="1"/>
  <c r="AM78" i="1"/>
  <c r="AB78" i="1"/>
  <c r="AC79" i="1" s="1"/>
  <c r="L78" i="1"/>
  <c r="I78" i="1"/>
  <c r="H78" i="1"/>
  <c r="G78" i="1"/>
  <c r="F78" i="1"/>
  <c r="D78" i="1"/>
  <c r="AW77" i="1"/>
  <c r="AV77" i="1"/>
  <c r="AN77" i="1"/>
  <c r="AM77" i="1"/>
  <c r="AB77" i="1"/>
  <c r="AC77" i="1" s="1"/>
  <c r="H77" i="1"/>
  <c r="F77" i="1"/>
  <c r="I77" i="1" s="1"/>
  <c r="D77" i="1"/>
  <c r="G77" i="1" s="1"/>
  <c r="AW76" i="1"/>
  <c r="AV76" i="1"/>
  <c r="AX77" i="1" s="1"/>
  <c r="AO76" i="1"/>
  <c r="AN76" i="1"/>
  <c r="BB76" i="1" s="1"/>
  <c r="AM76" i="1"/>
  <c r="AB76" i="1"/>
  <c r="I76" i="1"/>
  <c r="H76" i="1"/>
  <c r="L76" i="1" s="1"/>
  <c r="F76" i="1"/>
  <c r="D76" i="1"/>
  <c r="G76" i="1" s="1"/>
  <c r="AW75" i="1"/>
  <c r="AV75" i="1"/>
  <c r="AX75" i="1" s="1"/>
  <c r="AO75" i="1"/>
  <c r="AN75" i="1"/>
  <c r="BB75" i="1" s="1"/>
  <c r="AM75" i="1"/>
  <c r="AB75" i="1"/>
  <c r="AC76" i="1" s="1"/>
  <c r="I75" i="1"/>
  <c r="H75" i="1"/>
  <c r="L75" i="1" s="1"/>
  <c r="F75" i="1"/>
  <c r="D75" i="1"/>
  <c r="AW74" i="1"/>
  <c r="AV74" i="1"/>
  <c r="AX74" i="1" s="1"/>
  <c r="AO74" i="1"/>
  <c r="AN74" i="1"/>
  <c r="BB74" i="1" s="1"/>
  <c r="AM74" i="1"/>
  <c r="AB74" i="1"/>
  <c r="AC74" i="1" s="1"/>
  <c r="H74" i="1"/>
  <c r="F74" i="1"/>
  <c r="I74" i="1" s="1"/>
  <c r="D74" i="1"/>
  <c r="G75" i="1" s="1"/>
  <c r="AX73" i="1"/>
  <c r="AW73" i="1"/>
  <c r="AV73" i="1"/>
  <c r="AN73" i="1"/>
  <c r="AM73" i="1"/>
  <c r="AC73" i="1"/>
  <c r="AB73" i="1"/>
  <c r="H73" i="1"/>
  <c r="F73" i="1"/>
  <c r="D73" i="1"/>
  <c r="G73" i="1" s="1"/>
  <c r="BB72" i="1"/>
  <c r="AX72" i="1"/>
  <c r="AW72" i="1"/>
  <c r="AV72" i="1"/>
  <c r="AN72" i="1"/>
  <c r="AM72" i="1"/>
  <c r="AB72" i="1"/>
  <c r="H72" i="1"/>
  <c r="F72" i="1"/>
  <c r="I72" i="1" s="1"/>
  <c r="D72" i="1"/>
  <c r="G72" i="1" s="1"/>
  <c r="L72" i="1" s="1"/>
  <c r="AX71" i="1"/>
  <c r="AW71" i="1"/>
  <c r="AV71" i="1"/>
  <c r="AN71" i="1"/>
  <c r="BB71" i="1" s="1"/>
  <c r="AM71" i="1"/>
  <c r="AB71" i="1"/>
  <c r="AC72" i="1" s="1"/>
  <c r="L71" i="1"/>
  <c r="I71" i="1"/>
  <c r="H71" i="1"/>
  <c r="F71" i="1"/>
  <c r="D71" i="1"/>
  <c r="AW70" i="1"/>
  <c r="AV70" i="1"/>
  <c r="AN70" i="1"/>
  <c r="AM70" i="1"/>
  <c r="AO70" i="1" s="1"/>
  <c r="AC70" i="1"/>
  <c r="AB70" i="1"/>
  <c r="H70" i="1"/>
  <c r="G70" i="1"/>
  <c r="F70" i="1"/>
  <c r="D70" i="1"/>
  <c r="G71" i="1" s="1"/>
  <c r="BB69" i="1"/>
  <c r="AW69" i="1"/>
  <c r="AV69" i="1"/>
  <c r="AX69" i="1" s="1"/>
  <c r="AN69" i="1"/>
  <c r="AM69" i="1"/>
  <c r="AB69" i="1"/>
  <c r="L69" i="1"/>
  <c r="H69" i="1"/>
  <c r="G69" i="1"/>
  <c r="F69" i="1"/>
  <c r="I69" i="1" s="1"/>
  <c r="D69" i="1"/>
  <c r="AX68" i="1"/>
  <c r="AW68" i="1"/>
  <c r="AV68" i="1"/>
  <c r="AN68" i="1"/>
  <c r="BB68" i="1" s="1"/>
  <c r="AM68" i="1"/>
  <c r="AB68" i="1"/>
  <c r="AC68" i="1" s="1"/>
  <c r="L68" i="1"/>
  <c r="H68" i="1"/>
  <c r="F68" i="1"/>
  <c r="I68" i="1" s="1"/>
  <c r="D68" i="1"/>
  <c r="G68" i="1" s="1"/>
  <c r="AW67" i="1"/>
  <c r="AV67" i="1"/>
  <c r="AX67" i="1" s="1"/>
  <c r="AN67" i="1"/>
  <c r="AM67" i="1"/>
  <c r="AO67" i="1" s="1"/>
  <c r="AC67" i="1"/>
  <c r="AB67" i="1"/>
  <c r="H67" i="1"/>
  <c r="F67" i="1"/>
  <c r="I67" i="1" s="1"/>
  <c r="D67" i="1"/>
  <c r="G67" i="1" s="1"/>
  <c r="BB66" i="1"/>
  <c r="AW66" i="1"/>
  <c r="AV66" i="1"/>
  <c r="AN66" i="1"/>
  <c r="AM66" i="1"/>
  <c r="AB66" i="1"/>
  <c r="AC66" i="1" s="1"/>
  <c r="H66" i="1"/>
  <c r="L66" i="1" s="1"/>
  <c r="G66" i="1"/>
  <c r="F66" i="1"/>
  <c r="I66" i="1" s="1"/>
  <c r="D66" i="1"/>
  <c r="AW65" i="1"/>
  <c r="AV65" i="1"/>
  <c r="AX66" i="1" s="1"/>
  <c r="AN65" i="1"/>
  <c r="BB65" i="1" s="1"/>
  <c r="AM65" i="1"/>
  <c r="AB65" i="1"/>
  <c r="I65" i="1"/>
  <c r="H65" i="1"/>
  <c r="F65" i="1"/>
  <c r="D65" i="1"/>
  <c r="G65" i="1" s="1"/>
  <c r="AW64" i="1"/>
  <c r="AV64" i="1"/>
  <c r="AX64" i="1" s="1"/>
  <c r="AN64" i="1"/>
  <c r="BB64" i="1" s="1"/>
  <c r="AM64" i="1"/>
  <c r="AO65" i="1" s="1"/>
  <c r="AB64" i="1"/>
  <c r="AC65" i="1" s="1"/>
  <c r="I64" i="1"/>
  <c r="H64" i="1"/>
  <c r="F64" i="1"/>
  <c r="D64" i="1"/>
  <c r="AX63" i="1"/>
  <c r="AW63" i="1"/>
  <c r="AV63" i="1"/>
  <c r="AO63" i="1"/>
  <c r="AN63" i="1"/>
  <c r="AM63" i="1"/>
  <c r="AB63" i="1"/>
  <c r="AC63" i="1" s="1"/>
  <c r="H63" i="1"/>
  <c r="F63" i="1"/>
  <c r="I63" i="1" s="1"/>
  <c r="D63" i="1"/>
  <c r="G64" i="1" s="1"/>
  <c r="L64" i="1" s="1"/>
  <c r="BB62" i="1"/>
  <c r="AW62" i="1"/>
  <c r="AV62" i="1"/>
  <c r="AN62" i="1"/>
  <c r="AM62" i="1"/>
  <c r="AC62" i="1"/>
  <c r="AB62" i="1"/>
  <c r="H62" i="1"/>
  <c r="F62" i="1"/>
  <c r="I62" i="1" s="1"/>
  <c r="D62" i="1"/>
  <c r="G62" i="1" s="1"/>
  <c r="AW61" i="1"/>
  <c r="AV61" i="1"/>
  <c r="AX62" i="1" s="1"/>
  <c r="AO61" i="1"/>
  <c r="AN61" i="1"/>
  <c r="BB61" i="1" s="1"/>
  <c r="AM61" i="1"/>
  <c r="AC61" i="1"/>
  <c r="AB61" i="1"/>
  <c r="H61" i="1"/>
  <c r="G61" i="1"/>
  <c r="L61" i="1" s="1"/>
  <c r="F61" i="1"/>
  <c r="I61" i="1" s="1"/>
  <c r="D61" i="1"/>
  <c r="AX60" i="1"/>
  <c r="AW60" i="1"/>
  <c r="AV60" i="1"/>
  <c r="AN60" i="1"/>
  <c r="AM60" i="1"/>
  <c r="AC60" i="1"/>
  <c r="AB60" i="1"/>
  <c r="H60" i="1"/>
  <c r="L60" i="1" s="1"/>
  <c r="G60" i="1"/>
  <c r="F60" i="1"/>
  <c r="I60" i="1" s="1"/>
  <c r="D60" i="1"/>
  <c r="AW59" i="1"/>
  <c r="AV59" i="1"/>
  <c r="AX59" i="1" s="1"/>
  <c r="AN59" i="1"/>
  <c r="AM59" i="1"/>
  <c r="AO59" i="1" s="1"/>
  <c r="AC59" i="1"/>
  <c r="AB59" i="1"/>
  <c r="H59" i="1"/>
  <c r="F59" i="1"/>
  <c r="BB59" i="1" s="1"/>
  <c r="D59" i="1"/>
  <c r="G59" i="1" s="1"/>
  <c r="L59" i="1" s="1"/>
  <c r="AX58" i="1"/>
  <c r="AW58" i="1"/>
  <c r="AV58" i="1"/>
  <c r="AN58" i="1"/>
  <c r="AM58" i="1"/>
  <c r="AB58" i="1"/>
  <c r="AC58" i="1" s="1"/>
  <c r="L58" i="1"/>
  <c r="H58" i="1"/>
  <c r="G58" i="1"/>
  <c r="F58" i="1"/>
  <c r="D58" i="1"/>
  <c r="BB57" i="1"/>
  <c r="AW57" i="1"/>
  <c r="AV57" i="1"/>
  <c r="AX57" i="1" s="1"/>
  <c r="AN57" i="1"/>
  <c r="AM57" i="1"/>
  <c r="AO58" i="1" s="1"/>
  <c r="AB57" i="1"/>
  <c r="H57" i="1"/>
  <c r="F57" i="1"/>
  <c r="I57" i="1" s="1"/>
  <c r="D57" i="1"/>
  <c r="G57" i="1" s="1"/>
  <c r="L57" i="1" s="1"/>
  <c r="AW56" i="1"/>
  <c r="AV56" i="1"/>
  <c r="AX56" i="1" s="1"/>
  <c r="AN56" i="1"/>
  <c r="BB56" i="1" s="1"/>
  <c r="AM56" i="1"/>
  <c r="AO56" i="1" s="1"/>
  <c r="AB56" i="1"/>
  <c r="AC56" i="1" s="1"/>
  <c r="I56" i="1"/>
  <c r="H56" i="1"/>
  <c r="F56" i="1"/>
  <c r="D56" i="1"/>
  <c r="AW55" i="1"/>
  <c r="AV55" i="1"/>
  <c r="AN55" i="1"/>
  <c r="AM55" i="1"/>
  <c r="AB55" i="1"/>
  <c r="AC55" i="1" s="1"/>
  <c r="H55" i="1"/>
  <c r="F55" i="1"/>
  <c r="I55" i="1" s="1"/>
  <c r="D55" i="1"/>
  <c r="AW54" i="1"/>
  <c r="AV54" i="1"/>
  <c r="AX55" i="1" s="1"/>
  <c r="AO54" i="1"/>
  <c r="AN54" i="1"/>
  <c r="BB54" i="1" s="1"/>
  <c r="AM54" i="1"/>
  <c r="AB54" i="1"/>
  <c r="I54" i="1"/>
  <c r="H54" i="1"/>
  <c r="F54" i="1"/>
  <c r="D54" i="1"/>
  <c r="G54" i="1" s="1"/>
  <c r="AW53" i="1"/>
  <c r="AV53" i="1"/>
  <c r="AX53" i="1" s="1"/>
  <c r="AN53" i="1"/>
  <c r="BB53" i="1" s="1"/>
  <c r="AM53" i="1"/>
  <c r="AB53" i="1"/>
  <c r="I53" i="1"/>
  <c r="H53" i="1"/>
  <c r="L53" i="1" s="1"/>
  <c r="F53" i="1"/>
  <c r="D53" i="1"/>
  <c r="AW52" i="1"/>
  <c r="AV52" i="1"/>
  <c r="AX52" i="1" s="1"/>
  <c r="AO52" i="1"/>
  <c r="AN52" i="1"/>
  <c r="AM52" i="1"/>
  <c r="AB52" i="1"/>
  <c r="AC52" i="1" s="1"/>
  <c r="H52" i="1"/>
  <c r="F52" i="1"/>
  <c r="I52" i="1" s="1"/>
  <c r="D52" i="1"/>
  <c r="G53" i="1" s="1"/>
  <c r="AX51" i="1"/>
  <c r="AW51" i="1"/>
  <c r="AV51" i="1"/>
  <c r="AN51" i="1"/>
  <c r="AM51" i="1"/>
  <c r="AC51" i="1"/>
  <c r="AB51" i="1"/>
  <c r="H51" i="1"/>
  <c r="F51" i="1"/>
  <c r="D51" i="1"/>
  <c r="AX50" i="1"/>
  <c r="AW50" i="1"/>
  <c r="AV50" i="1"/>
  <c r="AN50" i="1"/>
  <c r="BB50" i="1" s="1"/>
  <c r="AM50" i="1"/>
  <c r="AO50" i="1" s="1"/>
  <c r="AB50" i="1"/>
  <c r="H50" i="1"/>
  <c r="F50" i="1"/>
  <c r="I50" i="1" s="1"/>
  <c r="D50" i="1"/>
  <c r="G50" i="1" s="1"/>
  <c r="L50" i="1" s="1"/>
  <c r="AX49" i="1"/>
  <c r="AW49" i="1"/>
  <c r="AV49" i="1"/>
  <c r="AO49" i="1"/>
  <c r="AN49" i="1"/>
  <c r="BB49" i="1" s="1"/>
  <c r="AM49" i="1"/>
  <c r="AB49" i="1"/>
  <c r="AC50" i="1" s="1"/>
  <c r="I49" i="1"/>
  <c r="H49" i="1"/>
  <c r="F49" i="1"/>
  <c r="D49" i="1"/>
  <c r="AW48" i="1"/>
  <c r="AV48" i="1"/>
  <c r="AX48" i="1" s="1"/>
  <c r="AN48" i="1"/>
  <c r="AM48" i="1"/>
  <c r="AO48" i="1" s="1"/>
  <c r="AC48" i="1"/>
  <c r="AB48" i="1"/>
  <c r="H48" i="1"/>
  <c r="F48" i="1"/>
  <c r="BB48" i="1" s="1"/>
  <c r="D48" i="1"/>
  <c r="G49" i="1" s="1"/>
  <c r="BB47" i="1"/>
  <c r="AX47" i="1"/>
  <c r="AW47" i="1"/>
  <c r="AV47" i="1"/>
  <c r="AN47" i="1"/>
  <c r="AM47" i="1"/>
  <c r="AB47" i="1"/>
  <c r="L47" i="1"/>
  <c r="H47" i="1"/>
  <c r="G47" i="1"/>
  <c r="F47" i="1"/>
  <c r="I47" i="1" s="1"/>
  <c r="D47" i="1"/>
  <c r="AW46" i="1"/>
  <c r="AV46" i="1"/>
  <c r="AX46" i="1" s="1"/>
  <c r="AN46" i="1"/>
  <c r="BB46" i="1" s="1"/>
  <c r="AM46" i="1"/>
  <c r="AO47" i="1" s="1"/>
  <c r="AB46" i="1"/>
  <c r="AC46" i="1" s="1"/>
  <c r="H46" i="1"/>
  <c r="F46" i="1"/>
  <c r="I46" i="1" s="1"/>
  <c r="D46" i="1"/>
  <c r="AW45" i="1"/>
  <c r="AV45" i="1"/>
  <c r="AX45" i="1" s="1"/>
  <c r="AN45" i="1"/>
  <c r="AM45" i="1"/>
  <c r="AO45" i="1" s="1"/>
  <c r="AB45" i="1"/>
  <c r="AC45" i="1" s="1"/>
  <c r="H45" i="1"/>
  <c r="F45" i="1"/>
  <c r="I45" i="1" s="1"/>
  <c r="D45" i="1"/>
  <c r="G45" i="1" s="1"/>
  <c r="L45" i="1" s="1"/>
  <c r="BB44" i="1"/>
  <c r="AW44" i="1"/>
  <c r="AV44" i="1"/>
  <c r="AN44" i="1"/>
  <c r="AM44" i="1"/>
  <c r="AB44" i="1"/>
  <c r="AC44" i="1" s="1"/>
  <c r="L44" i="1"/>
  <c r="H44" i="1"/>
  <c r="G44" i="1"/>
  <c r="F44" i="1"/>
  <c r="I44" i="1" s="1"/>
  <c r="D44" i="1"/>
  <c r="AW43" i="1"/>
  <c r="AV43" i="1"/>
  <c r="AX44" i="1" s="1"/>
  <c r="AO43" i="1"/>
  <c r="AN43" i="1"/>
  <c r="BB43" i="1" s="1"/>
  <c r="AM43" i="1"/>
  <c r="AB43" i="1"/>
  <c r="I43" i="1"/>
  <c r="H43" i="1"/>
  <c r="F43" i="1"/>
  <c r="D43" i="1"/>
  <c r="G43" i="1" s="1"/>
  <c r="AW42" i="1"/>
  <c r="AV42" i="1"/>
  <c r="AN42" i="1"/>
  <c r="BB42" i="1" s="1"/>
  <c r="AM42" i="1"/>
  <c r="AB42" i="1"/>
  <c r="AC43" i="1" s="1"/>
  <c r="H42" i="1"/>
  <c r="L42" i="1" s="1"/>
  <c r="F42" i="1"/>
  <c r="I42" i="1" s="1"/>
  <c r="D42" i="1"/>
  <c r="AW41" i="1"/>
  <c r="AV41" i="1"/>
  <c r="AX41" i="1" s="1"/>
  <c r="AN41" i="1"/>
  <c r="AM41" i="1"/>
  <c r="AO41" i="1" s="1"/>
  <c r="AC41" i="1"/>
  <c r="AB41" i="1"/>
  <c r="H41" i="1"/>
  <c r="F41" i="1"/>
  <c r="BB41" i="1" s="1"/>
  <c r="D41" i="1"/>
  <c r="G42" i="1" s="1"/>
  <c r="AW40" i="1"/>
  <c r="AV40" i="1"/>
  <c r="AN40" i="1"/>
  <c r="AM40" i="1"/>
  <c r="AB40" i="1"/>
  <c r="AC40" i="1" s="1"/>
  <c r="L40" i="1"/>
  <c r="H40" i="1"/>
  <c r="G40" i="1"/>
  <c r="F40" i="1"/>
  <c r="I40" i="1" s="1"/>
  <c r="D40" i="1"/>
  <c r="AX39" i="1"/>
  <c r="AW39" i="1"/>
  <c r="AV39" i="1"/>
  <c r="AX40" i="1" s="1"/>
  <c r="AN39" i="1"/>
  <c r="BB39" i="1" s="1"/>
  <c r="AM39" i="1"/>
  <c r="AO40" i="1" s="1"/>
  <c r="AC39" i="1"/>
  <c r="AB39" i="1"/>
  <c r="H39" i="1"/>
  <c r="F39" i="1"/>
  <c r="I39" i="1" s="1"/>
  <c r="D39" i="1"/>
  <c r="AW38" i="1"/>
  <c r="AV38" i="1"/>
  <c r="AN38" i="1"/>
  <c r="AM38" i="1"/>
  <c r="AO38" i="1" s="1"/>
  <c r="AB38" i="1"/>
  <c r="F38" i="1"/>
  <c r="I38" i="1" s="1"/>
  <c r="D38" i="1"/>
  <c r="BB37" i="1"/>
  <c r="AX37" i="1"/>
  <c r="AW37" i="1"/>
  <c r="AV37" i="1"/>
  <c r="AN37" i="1"/>
  <c r="AM37" i="1"/>
  <c r="AB37" i="1"/>
  <c r="L37" i="1"/>
  <c r="H37" i="1"/>
  <c r="G37" i="1"/>
  <c r="F37" i="1"/>
  <c r="I37" i="1" s="1"/>
  <c r="D37" i="1"/>
  <c r="AW36" i="1"/>
  <c r="AV36" i="1"/>
  <c r="AX36" i="1" s="1"/>
  <c r="AN36" i="1"/>
  <c r="BB36" i="1" s="1"/>
  <c r="AM36" i="1"/>
  <c r="AO37" i="1" s="1"/>
  <c r="AB36" i="1"/>
  <c r="AC36" i="1" s="1"/>
  <c r="H36" i="1"/>
  <c r="F36" i="1"/>
  <c r="I36" i="1" s="1"/>
  <c r="D36" i="1"/>
  <c r="G36" i="1" s="1"/>
  <c r="L36" i="1" s="1"/>
  <c r="AW35" i="1"/>
  <c r="AV35" i="1"/>
  <c r="AX35" i="1" s="1"/>
  <c r="AN35" i="1"/>
  <c r="AM35" i="1"/>
  <c r="AO35" i="1" s="1"/>
  <c r="AC35" i="1"/>
  <c r="AB35" i="1"/>
  <c r="H35" i="1"/>
  <c r="F35" i="1"/>
  <c r="I35" i="1" s="1"/>
  <c r="D35" i="1"/>
  <c r="AW34" i="1"/>
  <c r="AV34" i="1"/>
  <c r="AN34" i="1"/>
  <c r="AM34" i="1"/>
  <c r="AO34" i="1" s="1"/>
  <c r="AB34" i="1"/>
  <c r="AC34" i="1" s="1"/>
  <c r="H34" i="1"/>
  <c r="F34" i="1"/>
  <c r="D34" i="1"/>
  <c r="G34" i="1" s="1"/>
  <c r="BB33" i="1"/>
  <c r="AW33" i="1"/>
  <c r="AV33" i="1"/>
  <c r="AX34" i="1" s="1"/>
  <c r="AN33" i="1"/>
  <c r="AM33" i="1"/>
  <c r="AB33" i="1"/>
  <c r="I33" i="1"/>
  <c r="H33" i="1"/>
  <c r="L33" i="1" s="1"/>
  <c r="F33" i="1"/>
  <c r="D33" i="1"/>
  <c r="G33" i="1" s="1"/>
  <c r="AW32" i="1"/>
  <c r="AV32" i="1"/>
  <c r="AX32" i="1" s="1"/>
  <c r="AN32" i="1"/>
  <c r="BB32" i="1" s="1"/>
  <c r="AM32" i="1"/>
  <c r="AO33" i="1" s="1"/>
  <c r="AB32" i="1"/>
  <c r="AC33" i="1" s="1"/>
  <c r="L32" i="1"/>
  <c r="I32" i="1"/>
  <c r="H32" i="1"/>
  <c r="F32" i="1"/>
  <c r="D32" i="1"/>
  <c r="AW31" i="1"/>
  <c r="AV31" i="1"/>
  <c r="AX31" i="1" s="1"/>
  <c r="AO31" i="1"/>
  <c r="AN31" i="1"/>
  <c r="AM31" i="1"/>
  <c r="AC31" i="1"/>
  <c r="AB31" i="1"/>
  <c r="H31" i="1"/>
  <c r="F31" i="1"/>
  <c r="I31" i="1" s="1"/>
  <c r="D31" i="1"/>
  <c r="G32" i="1" s="1"/>
  <c r="BB30" i="1"/>
  <c r="AX30" i="1"/>
  <c r="AW30" i="1"/>
  <c r="AV30" i="1"/>
  <c r="AN30" i="1"/>
  <c r="AM30" i="1"/>
  <c r="AC30" i="1"/>
  <c r="AB30" i="1"/>
  <c r="H30" i="1"/>
  <c r="F30" i="1"/>
  <c r="I30" i="1" s="1"/>
  <c r="D30" i="1"/>
  <c r="G30" i="1" s="1"/>
  <c r="AW29" i="1"/>
  <c r="AV29" i="1"/>
  <c r="AX29" i="1" s="1"/>
  <c r="AN29" i="1"/>
  <c r="BB29" i="1" s="1"/>
  <c r="AM29" i="1"/>
  <c r="AC29" i="1"/>
  <c r="AB29" i="1"/>
  <c r="H29" i="1"/>
  <c r="F29" i="1"/>
  <c r="I29" i="1" s="1"/>
  <c r="D29" i="1"/>
  <c r="G29" i="1" s="1"/>
  <c r="L29" i="1" s="1"/>
  <c r="AX28" i="1"/>
  <c r="AW28" i="1"/>
  <c r="AV28" i="1"/>
  <c r="AO28" i="1"/>
  <c r="AN28" i="1"/>
  <c r="AM28" i="1"/>
  <c r="AB28" i="1"/>
  <c r="AC28" i="1" s="1"/>
  <c r="H28" i="1"/>
  <c r="L28" i="1" s="1"/>
  <c r="G28" i="1"/>
  <c r="F28" i="1"/>
  <c r="I28" i="1" s="1"/>
  <c r="D28" i="1"/>
  <c r="AW27" i="1"/>
  <c r="AV27" i="1"/>
  <c r="AX27" i="1" s="1"/>
  <c r="AN27" i="1"/>
  <c r="AM27" i="1"/>
  <c r="AO27" i="1" s="1"/>
  <c r="AC27" i="1"/>
  <c r="AB27" i="1"/>
  <c r="I27" i="1"/>
  <c r="H27" i="1"/>
  <c r="L27" i="1" s="1"/>
  <c r="F27" i="1"/>
  <c r="BB27" i="1" s="1"/>
  <c r="D27" i="1"/>
  <c r="G27" i="1" s="1"/>
  <c r="AW26" i="1"/>
  <c r="AV26" i="1"/>
  <c r="AN26" i="1"/>
  <c r="AM26" i="1"/>
  <c r="AB26" i="1"/>
  <c r="AC26" i="1" s="1"/>
  <c r="L26" i="1"/>
  <c r="H26" i="1"/>
  <c r="G26" i="1"/>
  <c r="F26" i="1"/>
  <c r="D26" i="1"/>
  <c r="BB25" i="1"/>
  <c r="AW25" i="1"/>
  <c r="AV25" i="1"/>
  <c r="AX25" i="1" s="1"/>
  <c r="AO25" i="1"/>
  <c r="AN25" i="1"/>
  <c r="AM25" i="1"/>
  <c r="AO26" i="1" s="1"/>
  <c r="AB25" i="1"/>
  <c r="H25" i="1"/>
  <c r="F25" i="1"/>
  <c r="I25" i="1" s="1"/>
  <c r="D25" i="1"/>
  <c r="AW24" i="1"/>
  <c r="AV24" i="1"/>
  <c r="AX24" i="1" s="1"/>
  <c r="AN24" i="1"/>
  <c r="AM24" i="1"/>
  <c r="AO24" i="1" s="1"/>
  <c r="AB24" i="1"/>
  <c r="H24" i="1"/>
  <c r="F24" i="1"/>
  <c r="I24" i="1" s="1"/>
  <c r="D24" i="1"/>
  <c r="G24" i="1" s="1"/>
  <c r="BB23" i="1"/>
  <c r="AW23" i="1"/>
  <c r="AV23" i="1"/>
  <c r="AN23" i="1"/>
  <c r="AM23" i="1"/>
  <c r="AB23" i="1"/>
  <c r="AC23" i="1" s="1"/>
  <c r="H23" i="1"/>
  <c r="F23" i="1"/>
  <c r="I23" i="1" s="1"/>
  <c r="D23" i="1"/>
  <c r="G23" i="1" s="1"/>
  <c r="L23" i="1" s="1"/>
  <c r="AW22" i="1"/>
  <c r="AV22" i="1"/>
  <c r="AX23" i="1" s="1"/>
  <c r="AO22" i="1"/>
  <c r="AN22" i="1"/>
  <c r="BB22" i="1" s="1"/>
  <c r="AM22" i="1"/>
  <c r="AB22" i="1"/>
  <c r="I22" i="1"/>
  <c r="H22" i="1"/>
  <c r="L22" i="1" s="1"/>
  <c r="F22" i="1"/>
  <c r="D22" i="1"/>
  <c r="G22" i="1" s="1"/>
  <c r="AW21" i="1"/>
  <c r="AV21" i="1"/>
  <c r="AX21" i="1" s="1"/>
  <c r="AN21" i="1"/>
  <c r="BB21" i="1" s="1"/>
  <c r="AM21" i="1"/>
  <c r="AO21" i="1" s="1"/>
  <c r="AB21" i="1"/>
  <c r="AC22" i="1" s="1"/>
  <c r="I21" i="1"/>
  <c r="H21" i="1"/>
  <c r="L21" i="1" s="1"/>
  <c r="F21" i="1"/>
  <c r="D21" i="1"/>
  <c r="AW20" i="1"/>
  <c r="AV20" i="1"/>
  <c r="AX20" i="1" s="1"/>
  <c r="AO20" i="1"/>
  <c r="AN20" i="1"/>
  <c r="BB20" i="1" s="1"/>
  <c r="AM20" i="1"/>
  <c r="AC20" i="1"/>
  <c r="AB20" i="1"/>
  <c r="I20" i="1"/>
  <c r="H20" i="1"/>
  <c r="F20" i="1"/>
  <c r="D20" i="1"/>
  <c r="G21" i="1" s="1"/>
  <c r="AW19" i="1"/>
  <c r="AV19" i="1"/>
  <c r="AN19" i="1"/>
  <c r="AM19" i="1"/>
  <c r="AC19" i="1"/>
  <c r="AB19" i="1"/>
  <c r="H19" i="1"/>
  <c r="L19" i="1" s="1"/>
  <c r="F19" i="1"/>
  <c r="D19" i="1"/>
  <c r="G19" i="1" s="1"/>
  <c r="BB18" i="1"/>
  <c r="AW18" i="1"/>
  <c r="AV18" i="1"/>
  <c r="AX19" i="1" s="1"/>
  <c r="AN18" i="1"/>
  <c r="AM18" i="1"/>
  <c r="AB18" i="1"/>
  <c r="H18" i="1"/>
  <c r="F18" i="1"/>
  <c r="I18" i="1" s="1"/>
  <c r="D18" i="1"/>
  <c r="G18" i="1" s="1"/>
  <c r="L18" i="1" s="1"/>
  <c r="AX17" i="1"/>
  <c r="AW17" i="1"/>
  <c r="AV17" i="1"/>
  <c r="AN17" i="1"/>
  <c r="AM17" i="1"/>
  <c r="AB17" i="1"/>
  <c r="AC18" i="1" s="1"/>
  <c r="L17" i="1"/>
  <c r="I17" i="1"/>
  <c r="H17" i="1"/>
  <c r="G17" i="1"/>
  <c r="F17" i="1"/>
  <c r="D17" i="1"/>
  <c r="AW16" i="1"/>
  <c r="AV16" i="1"/>
  <c r="AN16" i="1"/>
  <c r="AM16" i="1"/>
  <c r="AO16" i="1" s="1"/>
  <c r="AC16" i="1"/>
  <c r="AB16" i="1"/>
  <c r="H16" i="1"/>
  <c r="F16" i="1"/>
  <c r="BB16" i="1" s="1"/>
  <c r="D16" i="1"/>
  <c r="G16" i="1" s="1"/>
  <c r="L16" i="1" s="1"/>
  <c r="BB15" i="1"/>
  <c r="AW15" i="1"/>
  <c r="AV15" i="1"/>
  <c r="AX15" i="1" s="1"/>
  <c r="AN15" i="1"/>
  <c r="AM15" i="1"/>
  <c r="AB15" i="1"/>
  <c r="AC15" i="1" s="1"/>
  <c r="L15" i="1"/>
  <c r="H15" i="1"/>
  <c r="G15" i="1"/>
  <c r="F15" i="1"/>
  <c r="I15" i="1" s="1"/>
  <c r="D15" i="1"/>
  <c r="AW14" i="1"/>
  <c r="AV14" i="1"/>
  <c r="AX14" i="1" s="1"/>
  <c r="AN14" i="1"/>
  <c r="BB14" i="1" s="1"/>
  <c r="AM14" i="1"/>
  <c r="AO15" i="1" s="1"/>
  <c r="AB14" i="1"/>
  <c r="AC14" i="1" s="1"/>
  <c r="H14" i="1"/>
  <c r="F14" i="1"/>
  <c r="I14" i="1" s="1"/>
  <c r="D14" i="1"/>
  <c r="G14" i="1" s="1"/>
  <c r="L14" i="1" s="1"/>
  <c r="AW13" i="1"/>
  <c r="AV13" i="1"/>
  <c r="AX13" i="1" s="1"/>
  <c r="AN13" i="1"/>
  <c r="AM13" i="1"/>
  <c r="AO13" i="1" s="1"/>
  <c r="AC13" i="1"/>
  <c r="AB13" i="1"/>
  <c r="H13" i="1"/>
  <c r="F13" i="1"/>
  <c r="I13" i="1" s="1"/>
  <c r="D13" i="1"/>
  <c r="AW12" i="1"/>
  <c r="AV12" i="1"/>
  <c r="AN12" i="1"/>
  <c r="AM12" i="1"/>
  <c r="AB12" i="1"/>
  <c r="AC12" i="1" s="1"/>
  <c r="H12" i="1"/>
  <c r="F12" i="1"/>
  <c r="D12" i="1"/>
  <c r="G12" i="1" s="1"/>
  <c r="L12" i="1" s="1"/>
  <c r="BB11" i="1"/>
  <c r="AW11" i="1"/>
  <c r="AV11" i="1"/>
  <c r="AX12" i="1" s="1"/>
  <c r="AN11" i="1"/>
  <c r="AM11" i="1"/>
  <c r="AB11" i="1"/>
  <c r="I11" i="1"/>
  <c r="H11" i="1"/>
  <c r="L11" i="1" s="1"/>
  <c r="F11" i="1"/>
  <c r="D11" i="1"/>
  <c r="G11" i="1" s="1"/>
  <c r="AW10" i="1"/>
  <c r="AV10" i="1"/>
  <c r="AX10" i="1" s="1"/>
  <c r="AN10" i="1"/>
  <c r="BB10" i="1" s="1"/>
  <c r="AM10" i="1"/>
  <c r="AO11" i="1" s="1"/>
  <c r="AC10" i="1"/>
  <c r="AB10" i="1"/>
  <c r="AC11" i="1" s="1"/>
  <c r="L10" i="1"/>
  <c r="I10" i="1"/>
  <c r="H10" i="1"/>
  <c r="F10" i="1"/>
  <c r="D10" i="1"/>
  <c r="AW9" i="1"/>
  <c r="AV9" i="1"/>
  <c r="AX9" i="1" s="1"/>
  <c r="AO9" i="1"/>
  <c r="AN9" i="1"/>
  <c r="AM9" i="1"/>
  <c r="AC9" i="1"/>
  <c r="AB9" i="1"/>
  <c r="H9" i="1"/>
  <c r="L9" i="1" s="1"/>
  <c r="G9" i="1"/>
  <c r="F9" i="1"/>
  <c r="I9" i="1" s="1"/>
  <c r="D9" i="1"/>
  <c r="G10" i="1" s="1"/>
  <c r="BB8" i="1"/>
  <c r="AX8" i="1"/>
  <c r="AW8" i="1"/>
  <c r="AV8" i="1"/>
  <c r="AN8" i="1"/>
  <c r="AM8" i="1"/>
  <c r="AC8" i="1"/>
  <c r="AB8" i="1"/>
  <c r="H8" i="1"/>
  <c r="F8" i="1"/>
  <c r="I8" i="1" s="1"/>
  <c r="D8" i="1"/>
  <c r="G8" i="1" s="1"/>
  <c r="AW7" i="1"/>
  <c r="AV7" i="1"/>
  <c r="AX7" i="1" s="1"/>
  <c r="AN7" i="1"/>
  <c r="BB7" i="1" s="1"/>
  <c r="AM7" i="1"/>
  <c r="AC7" i="1"/>
  <c r="AB7" i="1"/>
  <c r="H7" i="1"/>
  <c r="F7" i="1"/>
  <c r="I7" i="1" s="1"/>
  <c r="D7" i="1"/>
  <c r="G7" i="1" s="1"/>
  <c r="L7" i="1" s="1"/>
  <c r="AX6" i="1"/>
  <c r="AW6" i="1"/>
  <c r="AV6" i="1"/>
  <c r="AN6" i="1"/>
  <c r="AM6" i="1"/>
  <c r="AB6" i="1"/>
  <c r="AC6" i="1" s="1"/>
  <c r="H6" i="1"/>
  <c r="L6" i="1" s="1"/>
  <c r="G6" i="1"/>
  <c r="F6" i="1"/>
  <c r="I6" i="1" s="1"/>
  <c r="D6" i="1"/>
  <c r="AW5" i="1"/>
  <c r="AV5" i="1"/>
  <c r="AX5" i="1" s="1"/>
  <c r="AN5" i="1"/>
  <c r="AM5" i="1"/>
  <c r="AO5" i="1" s="1"/>
  <c r="AC5" i="1"/>
  <c r="AB5" i="1"/>
  <c r="I5" i="1"/>
  <c r="H5" i="1"/>
  <c r="L5" i="1" s="1"/>
  <c r="F5" i="1"/>
  <c r="BB5" i="1" s="1"/>
  <c r="D5" i="1"/>
  <c r="G5" i="1" s="1"/>
  <c r="AW4" i="1"/>
  <c r="AV4" i="1"/>
  <c r="AN4" i="1"/>
  <c r="AM4" i="1"/>
  <c r="AB4" i="1"/>
  <c r="H4" i="1"/>
  <c r="F4" i="1"/>
  <c r="I4" i="1" s="1"/>
  <c r="D4" i="1"/>
  <c r="AV3" i="1"/>
  <c r="AM3" i="1"/>
  <c r="AO4" i="1" s="1"/>
  <c r="AB3" i="1"/>
  <c r="D3" i="1"/>
  <c r="G4" i="1" s="1"/>
  <c r="L4" i="1" s="1"/>
  <c r="L92" i="1" l="1"/>
  <c r="L34" i="1"/>
  <c r="L131" i="1"/>
  <c r="AH699" i="1"/>
  <c r="L337" i="1"/>
  <c r="AH505" i="1"/>
  <c r="L24" i="1"/>
  <c r="L109" i="1"/>
  <c r="L121" i="1"/>
  <c r="L85" i="1"/>
  <c r="L196" i="1"/>
  <c r="L217" i="1"/>
  <c r="AG191" i="1"/>
  <c r="G192" i="1"/>
  <c r="L192" i="1" s="1"/>
  <c r="AC233" i="1"/>
  <c r="AO17" i="1"/>
  <c r="L119" i="1"/>
  <c r="AC166" i="1"/>
  <c r="AC165" i="1"/>
  <c r="I304" i="1"/>
  <c r="BB304" i="1"/>
  <c r="L113" i="1"/>
  <c r="AO325" i="1"/>
  <c r="AH514" i="1"/>
  <c r="AH513" i="1"/>
  <c r="AO744" i="1"/>
  <c r="AO1077" i="1"/>
  <c r="AO1078" i="1"/>
  <c r="L81" i="1"/>
  <c r="AX202" i="1"/>
  <c r="S161" i="1"/>
  <c r="AG190" i="1"/>
  <c r="AH190" i="1" s="1"/>
  <c r="G190" i="1"/>
  <c r="L190" i="1" s="1"/>
  <c r="G321" i="1"/>
  <c r="AO357" i="1"/>
  <c r="AX493" i="1"/>
  <c r="AX492" i="1"/>
  <c r="AG543" i="1"/>
  <c r="AC544" i="1"/>
  <c r="I12" i="1"/>
  <c r="BB12" i="1"/>
  <c r="G56" i="1"/>
  <c r="L56" i="1" s="1"/>
  <c r="G55" i="1"/>
  <c r="L55" i="1" s="1"/>
  <c r="L67" i="1"/>
  <c r="L77" i="1"/>
  <c r="AX242" i="1"/>
  <c r="AG263" i="1"/>
  <c r="AH263" i="1" s="1"/>
  <c r="AC279" i="1"/>
  <c r="AO280" i="1"/>
  <c r="AG471" i="1"/>
  <c r="AH471" i="1" s="1"/>
  <c r="S471" i="1"/>
  <c r="AC543" i="1"/>
  <c r="AG698" i="1"/>
  <c r="S699" i="1"/>
  <c r="AG731" i="1"/>
  <c r="S731" i="1"/>
  <c r="BB270" i="1"/>
  <c r="I270" i="1"/>
  <c r="AO617" i="1"/>
  <c r="AO616" i="1"/>
  <c r="AG254" i="1"/>
  <c r="AH254" i="1" s="1"/>
  <c r="G254" i="1"/>
  <c r="L254" i="1" s="1"/>
  <c r="AX1458" i="1"/>
  <c r="AX1459" i="1"/>
  <c r="L70" i="1"/>
  <c r="AO281" i="1"/>
  <c r="AH328" i="1"/>
  <c r="I26" i="1"/>
  <c r="BB26" i="1"/>
  <c r="I109" i="1"/>
  <c r="BB109" i="1"/>
  <c r="G174" i="1"/>
  <c r="L174" i="1" s="1"/>
  <c r="AG174" i="1"/>
  <c r="AH174" i="1" s="1"/>
  <c r="S178" i="1"/>
  <c r="S283" i="1"/>
  <c r="AC389" i="1"/>
  <c r="AC388" i="1"/>
  <c r="AG388" i="1"/>
  <c r="AH388" i="1" s="1"/>
  <c r="AC129" i="1"/>
  <c r="AX339" i="1"/>
  <c r="AX340" i="1"/>
  <c r="S387" i="1"/>
  <c r="AC57" i="1"/>
  <c r="BB215" i="1"/>
  <c r="I215" i="1"/>
  <c r="AO18" i="1"/>
  <c r="AX26" i="1"/>
  <c r="G41" i="1"/>
  <c r="L41" i="1" s="1"/>
  <c r="G51" i="1"/>
  <c r="L51" i="1" s="1"/>
  <c r="G52" i="1"/>
  <c r="I73" i="1"/>
  <c r="BB73" i="1"/>
  <c r="AO83" i="1"/>
  <c r="L140" i="1"/>
  <c r="I145" i="1"/>
  <c r="BB145" i="1"/>
  <c r="AH171" i="1"/>
  <c r="AC184" i="1"/>
  <c r="AH206" i="1"/>
  <c r="G215" i="1"/>
  <c r="L215" i="1" s="1"/>
  <c r="L237" i="1"/>
  <c r="S262" i="1"/>
  <c r="AG275" i="1"/>
  <c r="G275" i="1"/>
  <c r="AX298" i="1"/>
  <c r="AH386" i="1"/>
  <c r="AG419" i="1"/>
  <c r="S419" i="1"/>
  <c r="S420" i="1"/>
  <c r="AH537" i="1"/>
  <c r="AH369" i="1"/>
  <c r="S236" i="1"/>
  <c r="S237" i="1"/>
  <c r="AH601" i="1"/>
  <c r="S615" i="1"/>
  <c r="L204" i="1"/>
  <c r="G304" i="1"/>
  <c r="AG304" i="1"/>
  <c r="AH304" i="1" s="1"/>
  <c r="AO548" i="1"/>
  <c r="I34" i="1"/>
  <c r="BB34" i="1"/>
  <c r="L247" i="1"/>
  <c r="AX282" i="1"/>
  <c r="AX281" i="1"/>
  <c r="I504" i="1"/>
  <c r="BB504" i="1"/>
  <c r="AC213" i="1"/>
  <c r="AO129" i="1"/>
  <c r="AG145" i="1"/>
  <c r="AH145" i="1" s="1"/>
  <c r="G145" i="1"/>
  <c r="L145" i="1" s="1"/>
  <c r="L43" i="1"/>
  <c r="I51" i="1"/>
  <c r="BB51" i="1"/>
  <c r="L73" i="1"/>
  <c r="I94" i="1"/>
  <c r="BB94" i="1"/>
  <c r="G107" i="1"/>
  <c r="L107" i="1" s="1"/>
  <c r="G106" i="1"/>
  <c r="G110" i="1"/>
  <c r="AX115" i="1"/>
  <c r="G129" i="1"/>
  <c r="L129" i="1" s="1"/>
  <c r="G128" i="1"/>
  <c r="I140" i="1"/>
  <c r="AH155" i="1"/>
  <c r="AO158" i="1"/>
  <c r="AO201" i="1"/>
  <c r="AO227" i="1"/>
  <c r="BB243" i="1"/>
  <c r="I243" i="1"/>
  <c r="I275" i="1"/>
  <c r="BB275" i="1"/>
  <c r="L336" i="1"/>
  <c r="AH376" i="1"/>
  <c r="S467" i="1"/>
  <c r="AG477" i="1"/>
  <c r="G477" i="1"/>
  <c r="G478" i="1"/>
  <c r="L478" i="1" s="1"/>
  <c r="AO608" i="1"/>
  <c r="AG437" i="1"/>
  <c r="AH437" i="1" s="1"/>
  <c r="S438" i="1"/>
  <c r="I1480" i="1"/>
  <c r="BB1480" i="1"/>
  <c r="AO69" i="1"/>
  <c r="AO68" i="1"/>
  <c r="BB858" i="1"/>
  <c r="I858" i="1"/>
  <c r="L89" i="1"/>
  <c r="AC25" i="1"/>
  <c r="AC24" i="1"/>
  <c r="I187" i="1"/>
  <c r="BB187" i="1"/>
  <c r="AG170" i="1"/>
  <c r="AH170" i="1" s="1"/>
  <c r="G171" i="1"/>
  <c r="AO155" i="1"/>
  <c r="BB168" i="1"/>
  <c r="G255" i="1"/>
  <c r="AG255" i="1"/>
  <c r="S273" i="1"/>
  <c r="S272" i="1"/>
  <c r="L275" i="1"/>
  <c r="AC291" i="1"/>
  <c r="AO330" i="1"/>
  <c r="I336" i="1"/>
  <c r="AH353" i="1"/>
  <c r="AO375" i="1"/>
  <c r="I376" i="1"/>
  <c r="BB376" i="1"/>
  <c r="AO403" i="1"/>
  <c r="G464" i="1"/>
  <c r="G463" i="1"/>
  <c r="L463" i="1" s="1"/>
  <c r="AG463" i="1"/>
  <c r="AC691" i="1"/>
  <c r="AG691" i="1"/>
  <c r="L391" i="1"/>
  <c r="AO590" i="1"/>
  <c r="AG604" i="1"/>
  <c r="AH604" i="1" s="1"/>
  <c r="S605" i="1"/>
  <c r="AG368" i="1"/>
  <c r="AH368" i="1" s="1"/>
  <c r="S369" i="1"/>
  <c r="S368" i="1"/>
  <c r="AC284" i="1"/>
  <c r="AC285" i="1"/>
  <c r="L97" i="1"/>
  <c r="AH257" i="1"/>
  <c r="G216" i="1"/>
  <c r="L216" i="1" s="1"/>
  <c r="S233" i="1"/>
  <c r="AG232" i="1"/>
  <c r="AH232" i="1" s="1"/>
  <c r="AX428" i="1"/>
  <c r="AX427" i="1"/>
  <c r="AH545" i="1"/>
  <c r="G63" i="1"/>
  <c r="L63" i="1" s="1"/>
  <c r="I321" i="1"/>
  <c r="BB321" i="1"/>
  <c r="AC71" i="1"/>
  <c r="L106" i="1"/>
  <c r="G116" i="1"/>
  <c r="L116" i="1" s="1"/>
  <c r="G117" i="1"/>
  <c r="L117" i="1" s="1"/>
  <c r="L128" i="1"/>
  <c r="AO138" i="1"/>
  <c r="AH169" i="1"/>
  <c r="AO226" i="1"/>
  <c r="L243" i="1"/>
  <c r="I255" i="1"/>
  <c r="BB255" i="1"/>
  <c r="AH258" i="1"/>
  <c r="AO259" i="1"/>
  <c r="AG317" i="1"/>
  <c r="G318" i="1"/>
  <c r="AH370" i="1"/>
  <c r="G376" i="1"/>
  <c r="L376" i="1" s="1"/>
  <c r="AO413" i="1"/>
  <c r="AO414" i="1"/>
  <c r="L477" i="1"/>
  <c r="AO540" i="1"/>
  <c r="L13" i="1"/>
  <c r="AO86" i="1"/>
  <c r="L52" i="1"/>
  <c r="AO205" i="1"/>
  <c r="AC32" i="1"/>
  <c r="AX54" i="1"/>
  <c r="AO107" i="1"/>
  <c r="L49" i="1"/>
  <c r="AO10" i="1"/>
  <c r="AC37" i="1"/>
  <c r="AO39" i="1"/>
  <c r="I116" i="1"/>
  <c r="BB116" i="1"/>
  <c r="AO142" i="1"/>
  <c r="AC157" i="1"/>
  <c r="S183" i="1"/>
  <c r="AX194" i="1"/>
  <c r="G224" i="1"/>
  <c r="L255" i="1"/>
  <c r="AC258" i="1"/>
  <c r="AO371" i="1"/>
  <c r="AO370" i="1"/>
  <c r="AO374" i="1"/>
  <c r="AO462" i="1"/>
  <c r="AO461" i="1"/>
  <c r="AG473" i="1"/>
  <c r="G473" i="1"/>
  <c r="L473" i="1" s="1"/>
  <c r="AO531" i="1"/>
  <c r="AC537" i="1"/>
  <c r="AC536" i="1"/>
  <c r="BB70" i="1"/>
  <c r="I70" i="1"/>
  <c r="G31" i="1"/>
  <c r="L31" i="1" s="1"/>
  <c r="AX18" i="1"/>
  <c r="AC49" i="1"/>
  <c r="G169" i="1"/>
  <c r="L169" i="1" s="1"/>
  <c r="AG211" i="1"/>
  <c r="AH211" i="1" s="1"/>
  <c r="S211" i="1"/>
  <c r="L224" i="1"/>
  <c r="AG311" i="1"/>
  <c r="AH311" i="1" s="1"/>
  <c r="G312" i="1"/>
  <c r="G317" i="1"/>
  <c r="L317" i="1" s="1"/>
  <c r="AX393" i="1"/>
  <c r="AX394" i="1"/>
  <c r="G450" i="1"/>
  <c r="G451" i="1"/>
  <c r="AG450" i="1"/>
  <c r="AX91" i="1"/>
  <c r="AX90" i="1"/>
  <c r="G204" i="1"/>
  <c r="AG204" i="1"/>
  <c r="AH205" i="1" s="1"/>
  <c r="AO329" i="1"/>
  <c r="S607" i="1"/>
  <c r="L270" i="1"/>
  <c r="S437" i="1"/>
  <c r="AO78" i="1"/>
  <c r="AO79" i="1"/>
  <c r="I48" i="1"/>
  <c r="AO64" i="1"/>
  <c r="G191" i="1"/>
  <c r="L191" i="1" s="1"/>
  <c r="L304" i="1"/>
  <c r="AO308" i="1"/>
  <c r="AG504" i="1"/>
  <c r="AH504" i="1" s="1"/>
  <c r="G505" i="1"/>
  <c r="L505" i="1" s="1"/>
  <c r="AO192" i="1"/>
  <c r="AG233" i="1"/>
  <c r="AH233" i="1" s="1"/>
  <c r="L848" i="1"/>
  <c r="L244" i="1"/>
  <c r="AO482" i="1"/>
  <c r="AO483" i="1"/>
  <c r="I507" i="1"/>
  <c r="BB507" i="1"/>
  <c r="G513" i="1"/>
  <c r="L513" i="1" s="1"/>
  <c r="AH580" i="1"/>
  <c r="AG702" i="1"/>
  <c r="AH702" i="1" s="1"/>
  <c r="S703" i="1"/>
  <c r="L845" i="1"/>
  <c r="AX76" i="1"/>
  <c r="S702" i="1"/>
  <c r="AC717" i="1"/>
  <c r="AO260" i="1"/>
  <c r="AO32" i="1"/>
  <c r="G35" i="1"/>
  <c r="L35" i="1" s="1"/>
  <c r="L110" i="1"/>
  <c r="AX4" i="1"/>
  <c r="I58" i="1"/>
  <c r="BB58" i="1"/>
  <c r="AO71" i="1"/>
  <c r="I80" i="1"/>
  <c r="BB80" i="1"/>
  <c r="AC92" i="1"/>
  <c r="AC163" i="1"/>
  <c r="S179" i="1"/>
  <c r="AO180" i="1"/>
  <c r="AO225" i="1"/>
  <c r="AG290" i="1"/>
  <c r="AH290" i="1" s="1"/>
  <c r="AO318" i="1"/>
  <c r="AG590" i="1"/>
  <c r="AH590" i="1" s="1"/>
  <c r="AC590" i="1"/>
  <c r="I618" i="1"/>
  <c r="BB618" i="1"/>
  <c r="AH234" i="1"/>
  <c r="S604" i="1"/>
  <c r="AC17" i="1"/>
  <c r="G48" i="1"/>
  <c r="L48" i="1" s="1"/>
  <c r="AO221" i="1"/>
  <c r="L440" i="1"/>
  <c r="AH175" i="1"/>
  <c r="G327" i="1"/>
  <c r="L327" i="1" s="1"/>
  <c r="AX1078" i="1"/>
  <c r="AX1079" i="1"/>
  <c r="L858" i="1"/>
  <c r="AO246" i="1"/>
  <c r="AO245" i="1"/>
  <c r="AO358" i="1"/>
  <c r="G504" i="1"/>
  <c r="L504" i="1" s="1"/>
  <c r="S232" i="1"/>
  <c r="AG808" i="1"/>
  <c r="AH808" i="1" s="1"/>
  <c r="S808" i="1"/>
  <c r="S809" i="1"/>
  <c r="G170" i="1"/>
  <c r="L170" i="1" s="1"/>
  <c r="G279" i="1"/>
  <c r="L279" i="1" s="1"/>
  <c r="G278" i="1"/>
  <c r="L278" i="1" s="1"/>
  <c r="AG278" i="1"/>
  <c r="AH278" i="1" s="1"/>
  <c r="I41" i="1"/>
  <c r="AC54" i="1"/>
  <c r="AC53" i="1"/>
  <c r="G13" i="1"/>
  <c r="AX152" i="1"/>
  <c r="AG154" i="1"/>
  <c r="AC154" i="1"/>
  <c r="AC155" i="1"/>
  <c r="S218" i="1"/>
  <c r="AG274" i="1"/>
  <c r="AH274" i="1" s="1"/>
  <c r="G274" i="1"/>
  <c r="AO292" i="1"/>
  <c r="AO291" i="1"/>
  <c r="G311" i="1"/>
  <c r="AO312" i="1"/>
  <c r="L345" i="1"/>
  <c r="AO373" i="1"/>
  <c r="AG398" i="1"/>
  <c r="AH398" i="1" s="1"/>
  <c r="G398" i="1"/>
  <c r="L398" i="1" s="1"/>
  <c r="BB595" i="1"/>
  <c r="I595" i="1"/>
  <c r="S345" i="1"/>
  <c r="S346" i="1"/>
  <c r="AO392" i="1"/>
  <c r="G138" i="1"/>
  <c r="G137" i="1"/>
  <c r="L137" i="1" s="1"/>
  <c r="AC78" i="1"/>
  <c r="AO582" i="1"/>
  <c r="AO581" i="1"/>
  <c r="AG344" i="1"/>
  <c r="AH344" i="1" s="1"/>
  <c r="G344" i="1"/>
  <c r="L344" i="1" s="1"/>
  <c r="AO46" i="1"/>
  <c r="AG250" i="1"/>
  <c r="AH250" i="1" s="1"/>
  <c r="G250" i="1"/>
  <c r="L250" i="1" s="1"/>
  <c r="AH553" i="1"/>
  <c r="G85" i="1"/>
  <c r="AC107" i="1"/>
  <c r="BB250" i="1"/>
  <c r="I250" i="1"/>
  <c r="I216" i="1"/>
  <c r="AO234" i="1"/>
  <c r="AO233" i="1"/>
  <c r="I19" i="1"/>
  <c r="BB19" i="1"/>
  <c r="AG168" i="1"/>
  <c r="AH168" i="1" s="1"/>
  <c r="G168" i="1"/>
  <c r="L168" i="1" s="1"/>
  <c r="I195" i="1"/>
  <c r="BB195" i="1"/>
  <c r="G251" i="1"/>
  <c r="L251" i="1" s="1"/>
  <c r="AX253" i="1"/>
  <c r="AO309" i="1"/>
  <c r="L311" i="1"/>
  <c r="AX316" i="1"/>
  <c r="AX315" i="1"/>
  <c r="AH359" i="1"/>
  <c r="AG372" i="1"/>
  <c r="AH372" i="1" s="1"/>
  <c r="S372" i="1"/>
  <c r="I398" i="1"/>
  <c r="BB398" i="1"/>
  <c r="AH608" i="1"/>
  <c r="AH616" i="1"/>
  <c r="I621" i="1"/>
  <c r="BB621" i="1"/>
  <c r="AX410" i="1"/>
  <c r="AX411" i="1"/>
  <c r="I816" i="1"/>
  <c r="BB816" i="1"/>
  <c r="AX856" i="1"/>
  <c r="AX857" i="1"/>
  <c r="AH242" i="1"/>
  <c r="AC539" i="1"/>
  <c r="AC540" i="1"/>
  <c r="AG539" i="1"/>
  <c r="AO287" i="1"/>
  <c r="S386" i="1"/>
  <c r="AX423" i="1"/>
  <c r="AX424" i="1"/>
  <c r="AG428" i="1"/>
  <c r="G428" i="1"/>
  <c r="L428" i="1" s="1"/>
  <c r="AX489" i="1"/>
  <c r="AX488" i="1"/>
  <c r="AG535" i="1"/>
  <c r="G535" i="1"/>
  <c r="L535" i="1" s="1"/>
  <c r="AG570" i="1"/>
  <c r="AH570" i="1" s="1"/>
  <c r="S570" i="1"/>
  <c r="S571" i="1"/>
  <c r="AH577" i="1"/>
  <c r="I779" i="1"/>
  <c r="BB779" i="1"/>
  <c r="I793" i="1"/>
  <c r="BB793" i="1"/>
  <c r="AG802" i="1"/>
  <c r="AH802" i="1" s="1"/>
  <c r="S802" i="1"/>
  <c r="AG813" i="1"/>
  <c r="S814" i="1"/>
  <c r="S813" i="1"/>
  <c r="AO843" i="1"/>
  <c r="AX846" i="1"/>
  <c r="AX847" i="1"/>
  <c r="I1245" i="1"/>
  <c r="BB1245" i="1"/>
  <c r="AC1246" i="1"/>
  <c r="AC1247" i="1"/>
  <c r="AG1296" i="1"/>
  <c r="AH1296" i="1" s="1"/>
  <c r="S1296" i="1"/>
  <c r="S1297" i="1"/>
  <c r="AO7" i="1"/>
  <c r="AX22" i="1"/>
  <c r="BB24" i="1"/>
  <c r="AO29" i="1"/>
  <c r="AX61" i="1"/>
  <c r="BB63" i="1"/>
  <c r="AC75" i="1"/>
  <c r="AO114" i="1"/>
  <c r="AO150" i="1"/>
  <c r="G153" i="1"/>
  <c r="G152" i="1"/>
  <c r="AG152" i="1"/>
  <c r="S156" i="1"/>
  <c r="AO208" i="1"/>
  <c r="G223" i="1"/>
  <c r="AC240" i="1"/>
  <c r="AC239" i="1"/>
  <c r="G242" i="1"/>
  <c r="L242" i="1" s="1"/>
  <c r="L257" i="1"/>
  <c r="G269" i="1"/>
  <c r="L269" i="1" s="1"/>
  <c r="AX276" i="1"/>
  <c r="AG282" i="1"/>
  <c r="AH282" i="1" s="1"/>
  <c r="S282" i="1"/>
  <c r="S286" i="1"/>
  <c r="S289" i="1"/>
  <c r="L306" i="1"/>
  <c r="G310" i="1"/>
  <c r="L310" i="1" s="1"/>
  <c r="AO324" i="1"/>
  <c r="G326" i="1"/>
  <c r="L326" i="1" s="1"/>
  <c r="AG326" i="1"/>
  <c r="AH326" i="1" s="1"/>
  <c r="G335" i="1"/>
  <c r="L335" i="1" s="1"/>
  <c r="AO341" i="1"/>
  <c r="AC352" i="1"/>
  <c r="I390" i="1"/>
  <c r="BB390" i="1"/>
  <c r="I535" i="1"/>
  <c r="BB535" i="1"/>
  <c r="S576" i="1"/>
  <c r="I697" i="1"/>
  <c r="AH780" i="1"/>
  <c r="AC825" i="1"/>
  <c r="AC826" i="1"/>
  <c r="AO839" i="1"/>
  <c r="AO840" i="1"/>
  <c r="AO1025" i="1"/>
  <c r="AG1098" i="1"/>
  <c r="AH1098" i="1" s="1"/>
  <c r="S1098" i="1"/>
  <c r="AO1146" i="1"/>
  <c r="AO1147" i="1"/>
  <c r="AC4" i="1"/>
  <c r="AO14" i="1"/>
  <c r="AO36" i="1"/>
  <c r="AO53" i="1"/>
  <c r="BB85" i="1"/>
  <c r="AX97" i="1"/>
  <c r="BB99" i="1"/>
  <c r="AO104" i="1"/>
  <c r="AX119" i="1"/>
  <c r="BB121" i="1"/>
  <c r="AO126" i="1"/>
  <c r="L148" i="1"/>
  <c r="AG153" i="1"/>
  <c r="AH153" i="1" s="1"/>
  <c r="AC153" i="1"/>
  <c r="AO179" i="1"/>
  <c r="AO200" i="1"/>
  <c r="L223" i="1"/>
  <c r="AX230" i="1"/>
  <c r="AX229" i="1"/>
  <c r="AO290" i="1"/>
  <c r="BB311" i="1"/>
  <c r="AH316" i="1"/>
  <c r="G323" i="1"/>
  <c r="G343" i="1"/>
  <c r="L343" i="1" s="1"/>
  <c r="G390" i="1"/>
  <c r="AO426" i="1"/>
  <c r="S496" i="1"/>
  <c r="S497" i="1"/>
  <c r="AO500" i="1"/>
  <c r="AX527" i="1"/>
  <c r="AO580" i="1"/>
  <c r="AH785" i="1"/>
  <c r="AG791" i="1"/>
  <c r="AH791" i="1" s="1"/>
  <c r="I1063" i="1"/>
  <c r="BB1063" i="1"/>
  <c r="S391" i="1"/>
  <c r="S392" i="1"/>
  <c r="AO800" i="1"/>
  <c r="I1214" i="1"/>
  <c r="BB1214" i="1"/>
  <c r="BB92" i="1"/>
  <c r="AX260" i="1"/>
  <c r="AX259" i="1"/>
  <c r="L425" i="1"/>
  <c r="AO232" i="1"/>
  <c r="AO388" i="1"/>
  <c r="AC21" i="1"/>
  <c r="AH202" i="1"/>
  <c r="L260" i="1"/>
  <c r="L575" i="1"/>
  <c r="L62" i="1"/>
  <c r="AG222" i="1"/>
  <c r="G222" i="1"/>
  <c r="L222" i="1" s="1"/>
  <c r="AC257" i="1"/>
  <c r="S265" i="1"/>
  <c r="G268" i="1"/>
  <c r="L277" i="1"/>
  <c r="AO297" i="1"/>
  <c r="AO298" i="1"/>
  <c r="AH309" i="1"/>
  <c r="L316" i="1"/>
  <c r="BB317" i="1"/>
  <c r="AX321" i="1"/>
  <c r="G334" i="1"/>
  <c r="L334" i="1" s="1"/>
  <c r="S367" i="1"/>
  <c r="AX389" i="1"/>
  <c r="AX388" i="1"/>
  <c r="AH407" i="1"/>
  <c r="AH408" i="1"/>
  <c r="AO423" i="1"/>
  <c r="AO422" i="1"/>
  <c r="AC447" i="1"/>
  <c r="AC446" i="1"/>
  <c r="L458" i="1"/>
  <c r="AO480" i="1"/>
  <c r="AO487" i="1"/>
  <c r="AO488" i="1"/>
  <c r="AC493" i="1"/>
  <c r="AC494" i="1"/>
  <c r="AC519" i="1"/>
  <c r="AO526" i="1"/>
  <c r="I528" i="1"/>
  <c r="BB528" i="1"/>
  <c r="S566" i="1"/>
  <c r="AG566" i="1"/>
  <c r="AH566" i="1" s="1"/>
  <c r="S567" i="1"/>
  <c r="AO774" i="1"/>
  <c r="AH788" i="1"/>
  <c r="L790" i="1"/>
  <c r="G385" i="1"/>
  <c r="L385" i="1" s="1"/>
  <c r="AG385" i="1"/>
  <c r="AH385" i="1" s="1"/>
  <c r="AO244" i="1"/>
  <c r="AG499" i="1"/>
  <c r="G499" i="1"/>
  <c r="L499" i="1" s="1"/>
  <c r="G500" i="1"/>
  <c r="L500" i="1" s="1"/>
  <c r="AC1271" i="1"/>
  <c r="AC1272" i="1"/>
  <c r="I113" i="1"/>
  <c r="AC177" i="1"/>
  <c r="AG198" i="1"/>
  <c r="AH198" i="1" s="1"/>
  <c r="G199" i="1"/>
  <c r="AG241" i="1"/>
  <c r="AH241" i="1" s="1"/>
  <c r="G241" i="1"/>
  <c r="L241" i="1" s="1"/>
  <c r="BB9" i="1"/>
  <c r="G25" i="1"/>
  <c r="L25" i="1" s="1"/>
  <c r="BB31" i="1"/>
  <c r="BB60" i="1"/>
  <c r="AC96" i="1"/>
  <c r="AC118" i="1"/>
  <c r="G132" i="1"/>
  <c r="L132" i="1" s="1"/>
  <c r="AO135" i="1"/>
  <c r="L155" i="1"/>
  <c r="AO157" i="1"/>
  <c r="AC206" i="1"/>
  <c r="S210" i="1"/>
  <c r="AX38" i="1"/>
  <c r="AO60" i="1"/>
  <c r="G74" i="1"/>
  <c r="L74" i="1" s="1"/>
  <c r="L84" i="1"/>
  <c r="G100" i="1"/>
  <c r="L100" i="1" s="1"/>
  <c r="BB106" i="1"/>
  <c r="G122" i="1"/>
  <c r="L122" i="1" s="1"/>
  <c r="BB128" i="1"/>
  <c r="AO137" i="1"/>
  <c r="AO139" i="1"/>
  <c r="AG162" i="1"/>
  <c r="AH162" i="1" s="1"/>
  <c r="G163" i="1"/>
  <c r="L163" i="1" s="1"/>
  <c r="BB191" i="1"/>
  <c r="AX196" i="1"/>
  <c r="G198" i="1"/>
  <c r="G202" i="1"/>
  <c r="L202" i="1" s="1"/>
  <c r="G205" i="1"/>
  <c r="AO228" i="1"/>
  <c r="L245" i="1"/>
  <c r="G257" i="1"/>
  <c r="G256" i="1"/>
  <c r="AG256" i="1"/>
  <c r="L268" i="1"/>
  <c r="L288" i="1"/>
  <c r="G306" i="1"/>
  <c r="AG305" i="1"/>
  <c r="AH305" i="1" s="1"/>
  <c r="AO307" i="1"/>
  <c r="S425" i="1"/>
  <c r="AG424" i="1"/>
  <c r="AH424" i="1" s="1"/>
  <c r="L451" i="1"/>
  <c r="S472" i="1"/>
  <c r="AH522" i="1"/>
  <c r="AO549" i="1"/>
  <c r="AG673" i="1"/>
  <c r="AH673" i="1" s="1"/>
  <c r="S673" i="1"/>
  <c r="BB795" i="1"/>
  <c r="I795" i="1"/>
  <c r="AO802" i="1"/>
  <c r="I16" i="1"/>
  <c r="AO647" i="1"/>
  <c r="BB82" i="1"/>
  <c r="I312" i="1"/>
  <c r="BB312" i="1"/>
  <c r="AG342" i="1"/>
  <c r="AH342" i="1" s="1"/>
  <c r="G342" i="1"/>
  <c r="AH382" i="1"/>
  <c r="G486" i="1"/>
  <c r="G485" i="1"/>
  <c r="AG485" i="1"/>
  <c r="AH485" i="1" s="1"/>
  <c r="AC670" i="1"/>
  <c r="AG670" i="1"/>
  <c r="AH670" i="1" s="1"/>
  <c r="L153" i="1"/>
  <c r="G203" i="1"/>
  <c r="L203" i="1" s="1"/>
  <c r="AG203" i="1"/>
  <c r="AH203" i="1" s="1"/>
  <c r="AO301" i="1"/>
  <c r="AC412" i="1"/>
  <c r="AC413" i="1"/>
  <c r="AG237" i="1"/>
  <c r="AH237" i="1" s="1"/>
  <c r="G238" i="1"/>
  <c r="L238" i="1" s="1"/>
  <c r="BB251" i="1"/>
  <c r="S351" i="1"/>
  <c r="S352" i="1"/>
  <c r="L390" i="1"/>
  <c r="I458" i="1"/>
  <c r="BB458" i="1"/>
  <c r="BB38" i="1"/>
  <c r="G93" i="1"/>
  <c r="L93" i="1" s="1"/>
  <c r="S363" i="1"/>
  <c r="AG156" i="1"/>
  <c r="AH156" i="1" s="1"/>
  <c r="G39" i="1"/>
  <c r="L39" i="1" s="1"/>
  <c r="AC47" i="1"/>
  <c r="BB55" i="1"/>
  <c r="AO57" i="1"/>
  <c r="AO82" i="1"/>
  <c r="AO96" i="1"/>
  <c r="AO118" i="1"/>
  <c r="AO149" i="1"/>
  <c r="G162" i="1"/>
  <c r="L162" i="1" s="1"/>
  <c r="AO173" i="1"/>
  <c r="G188" i="1"/>
  <c r="L188" i="1" s="1"/>
  <c r="AH197" i="1"/>
  <c r="L205" i="1"/>
  <c r="AX228" i="1"/>
  <c r="S230" i="1"/>
  <c r="G248" i="1"/>
  <c r="L248" i="1" s="1"/>
  <c r="L256" i="1"/>
  <c r="AO286" i="1"/>
  <c r="AG288" i="1"/>
  <c r="AH288" i="1" s="1"/>
  <c r="S288" i="1"/>
  <c r="AH299" i="1"/>
  <c r="AO303" i="1"/>
  <c r="G305" i="1"/>
  <c r="L305" i="1" s="1"/>
  <c r="AO320" i="1"/>
  <c r="AG362" i="1"/>
  <c r="AH362" i="1" s="1"/>
  <c r="S362" i="1"/>
  <c r="I445" i="1"/>
  <c r="BB445" i="1"/>
  <c r="AG446" i="1"/>
  <c r="AH446" i="1" s="1"/>
  <c r="AO455" i="1"/>
  <c r="AH469" i="1"/>
  <c r="AG518" i="1"/>
  <c r="AH518" i="1" s="1"/>
  <c r="S519" i="1"/>
  <c r="AG519" i="1"/>
  <c r="AG541" i="1"/>
  <c r="AH541" i="1" s="1"/>
  <c r="AC541" i="1"/>
  <c r="AO546" i="1"/>
  <c r="BB17" i="1"/>
  <c r="AG690" i="1"/>
  <c r="AH690" i="1" s="1"/>
  <c r="S691" i="1"/>
  <c r="AG160" i="1"/>
  <c r="AH160" i="1" s="1"/>
  <c r="S160" i="1"/>
  <c r="S231" i="1"/>
  <c r="BB170" i="1"/>
  <c r="AG297" i="1"/>
  <c r="S191" i="1"/>
  <c r="S190" i="1"/>
  <c r="AG352" i="1"/>
  <c r="AH352" i="1" s="1"/>
  <c r="AG528" i="1"/>
  <c r="AH528" i="1" s="1"/>
  <c r="G529" i="1"/>
  <c r="L529" i="1" s="1"/>
  <c r="BB169" i="1"/>
  <c r="AO278" i="1"/>
  <c r="BB4" i="1"/>
  <c r="L8" i="1"/>
  <c r="G20" i="1"/>
  <c r="L20" i="1" s="1"/>
  <c r="L30" i="1"/>
  <c r="L54" i="1"/>
  <c r="I59" i="1"/>
  <c r="AX65" i="1"/>
  <c r="BB67" i="1"/>
  <c r="AO72" i="1"/>
  <c r="AX87" i="1"/>
  <c r="BB89" i="1"/>
  <c r="L134" i="1"/>
  <c r="AX139" i="1"/>
  <c r="I147" i="1"/>
  <c r="AH148" i="1"/>
  <c r="AO156" i="1"/>
  <c r="G166" i="1"/>
  <c r="L166" i="1" s="1"/>
  <c r="L171" i="1"/>
  <c r="AH209" i="1"/>
  <c r="AC214" i="1"/>
  <c r="G225" i="1"/>
  <c r="L225" i="1" s="1"/>
  <c r="AO257" i="1"/>
  <c r="AO274" i="1"/>
  <c r="AH276" i="1"/>
  <c r="AH295" i="1"/>
  <c r="AG296" i="1"/>
  <c r="AH296" i="1" s="1"/>
  <c r="L312" i="1"/>
  <c r="AO313" i="1"/>
  <c r="AG315" i="1"/>
  <c r="AH315" i="1" s="1"/>
  <c r="G315" i="1"/>
  <c r="G322" i="1"/>
  <c r="AO323" i="1"/>
  <c r="BB344" i="1"/>
  <c r="AG351" i="1"/>
  <c r="AH351" i="1" s="1"/>
  <c r="AH377" i="1"/>
  <c r="AH414" i="1"/>
  <c r="AH420" i="1"/>
  <c r="G445" i="1"/>
  <c r="AX452" i="1"/>
  <c r="AX453" i="1"/>
  <c r="L485" i="1"/>
  <c r="S518" i="1"/>
  <c r="AO519" i="1"/>
  <c r="AC548" i="1"/>
  <c r="AC549" i="1"/>
  <c r="AH620" i="1"/>
  <c r="AH621" i="1"/>
  <c r="AO661" i="1"/>
  <c r="AG755" i="1"/>
  <c r="S756" i="1"/>
  <c r="S755" i="1"/>
  <c r="L282" i="1"/>
  <c r="AH694" i="1"/>
  <c r="BB1117" i="1"/>
  <c r="I1117" i="1"/>
  <c r="L87" i="1"/>
  <c r="AH343" i="1"/>
  <c r="BB224" i="1"/>
  <c r="L323" i="1"/>
  <c r="L234" i="1"/>
  <c r="I646" i="1"/>
  <c r="BB646" i="1"/>
  <c r="AG779" i="1"/>
  <c r="AH779" i="1" s="1"/>
  <c r="S779" i="1"/>
  <c r="S780" i="1"/>
  <c r="AX43" i="1"/>
  <c r="AH159" i="1"/>
  <c r="AH230" i="1"/>
  <c r="BB6" i="1"/>
  <c r="BB28" i="1"/>
  <c r="AC69" i="1"/>
  <c r="BB77" i="1"/>
  <c r="BB101" i="1"/>
  <c r="BB123" i="1"/>
  <c r="I162" i="1"/>
  <c r="G175" i="1"/>
  <c r="L175" i="1" s="1"/>
  <c r="AO181" i="1"/>
  <c r="AH196" i="1"/>
  <c r="G197" i="1"/>
  <c r="L197" i="1" s="1"/>
  <c r="AO206" i="1"/>
  <c r="AG217" i="1"/>
  <c r="AH217" i="1" s="1"/>
  <c r="AG221" i="1"/>
  <c r="AH221" i="1" s="1"/>
  <c r="G221" i="1"/>
  <c r="AG236" i="1"/>
  <c r="AH236" i="1" s="1"/>
  <c r="AG240" i="1"/>
  <c r="G240" i="1"/>
  <c r="AG267" i="1"/>
  <c r="G267" i="1"/>
  <c r="L322" i="1"/>
  <c r="BB323" i="1"/>
  <c r="L346" i="1"/>
  <c r="AH354" i="1"/>
  <c r="AH355" i="1"/>
  <c r="AC374" i="1"/>
  <c r="L392" i="1"/>
  <c r="AG399" i="1"/>
  <c r="G400" i="1"/>
  <c r="L400" i="1" s="1"/>
  <c r="AH434" i="1"/>
  <c r="L445" i="1"/>
  <c r="AH512" i="1"/>
  <c r="AH554" i="1"/>
  <c r="AH588" i="1"/>
  <c r="I473" i="1"/>
  <c r="BB473" i="1"/>
  <c r="L65" i="1"/>
  <c r="AH363" i="1"/>
  <c r="BB689" i="1"/>
  <c r="I689" i="1"/>
  <c r="I790" i="1"/>
  <c r="BB790" i="1"/>
  <c r="AG1048" i="1"/>
  <c r="S1048" i="1"/>
  <c r="AG1094" i="1"/>
  <c r="AH1094" i="1" s="1"/>
  <c r="S1094" i="1"/>
  <c r="AX70" i="1"/>
  <c r="L198" i="1"/>
  <c r="I237" i="1"/>
  <c r="AO293" i="1"/>
  <c r="AH322" i="1"/>
  <c r="AC42" i="1"/>
  <c r="G46" i="1"/>
  <c r="L46" i="1" s="1"/>
  <c r="BB52" i="1"/>
  <c r="BB103" i="1"/>
  <c r="AX113" i="1"/>
  <c r="BB125" i="1"/>
  <c r="BB148" i="1"/>
  <c r="BB190" i="1"/>
  <c r="AH244" i="1"/>
  <c r="AG265" i="1"/>
  <c r="AH265" i="1" s="1"/>
  <c r="G276" i="1"/>
  <c r="L276" i="1" s="1"/>
  <c r="AG277" i="1"/>
  <c r="AH277" i="1" s="1"/>
  <c r="S291" i="1"/>
  <c r="S292" i="1"/>
  <c r="AO296" i="1"/>
  <c r="L318" i="1"/>
  <c r="G328" i="1"/>
  <c r="L328" i="1" s="1"/>
  <c r="AH349" i="1"/>
  <c r="AO359" i="1"/>
  <c r="AC370" i="1"/>
  <c r="G377" i="1"/>
  <c r="BB399" i="1"/>
  <c r="I399" i="1"/>
  <c r="AO404" i="1"/>
  <c r="L508" i="1"/>
  <c r="AO509" i="1"/>
  <c r="I553" i="1"/>
  <c r="BB553" i="1"/>
  <c r="L825" i="1"/>
  <c r="BB114" i="1"/>
  <c r="L199" i="1"/>
  <c r="AH268" i="1"/>
  <c r="AO567" i="1"/>
  <c r="AO763" i="1"/>
  <c r="AO762" i="1"/>
  <c r="AO791" i="1"/>
  <c r="AG1145" i="1"/>
  <c r="S1145" i="1"/>
  <c r="BB45" i="1"/>
  <c r="BB235" i="1"/>
  <c r="AX16" i="1"/>
  <c r="AO6" i="1"/>
  <c r="AX11" i="1"/>
  <c r="BB13" i="1"/>
  <c r="AX33" i="1"/>
  <c r="BB35" i="1"/>
  <c r="BB40" i="1"/>
  <c r="AC64" i="1"/>
  <c r="AC86" i="1"/>
  <c r="BB91" i="1"/>
  <c r="BB132" i="1"/>
  <c r="L138" i="1"/>
  <c r="G146" i="1"/>
  <c r="L146" i="1" s="1"/>
  <c r="AO148" i="1"/>
  <c r="AO160" i="1"/>
  <c r="AO159" i="1"/>
  <c r="AG176" i="1"/>
  <c r="AH176" i="1" s="1"/>
  <c r="AC176" i="1"/>
  <c r="G196" i="1"/>
  <c r="BB203" i="1"/>
  <c r="G217" i="1"/>
  <c r="L221" i="1"/>
  <c r="L229" i="1"/>
  <c r="G236" i="1"/>
  <c r="L236" i="1" s="1"/>
  <c r="L240" i="1"/>
  <c r="L267" i="1"/>
  <c r="AG284" i="1"/>
  <c r="AH284" i="1" s="1"/>
  <c r="BB335" i="1"/>
  <c r="L377" i="1"/>
  <c r="AC381" i="1"/>
  <c r="L395" i="1"/>
  <c r="G399" i="1"/>
  <c r="L399" i="1" s="1"/>
  <c r="S441" i="1"/>
  <c r="AG441" i="1"/>
  <c r="AH441" i="1" s="1"/>
  <c r="S547" i="1"/>
  <c r="AG548" i="1"/>
  <c r="AH548" i="1" s="1"/>
  <c r="AO611" i="1"/>
  <c r="AC619" i="1"/>
  <c r="AC620" i="1"/>
  <c r="I743" i="1"/>
  <c r="BB743" i="1"/>
  <c r="AC968" i="1"/>
  <c r="AG967" i="1"/>
  <c r="AH967" i="1" s="1"/>
  <c r="AC967" i="1"/>
  <c r="AO1061" i="1"/>
  <c r="AO1062" i="1"/>
  <c r="BB137" i="1"/>
  <c r="L152" i="1"/>
  <c r="S169" i="1"/>
  <c r="S168" i="1"/>
  <c r="S196" i="1"/>
  <c r="AH214" i="1"/>
  <c r="AC218" i="1"/>
  <c r="AC217" i="1"/>
  <c r="L321" i="1"/>
  <c r="AH341" i="1"/>
  <c r="AC355" i="1"/>
  <c r="AH366" i="1"/>
  <c r="AG397" i="1"/>
  <c r="AH397" i="1" s="1"/>
  <c r="G397" i="1"/>
  <c r="L397" i="1" s="1"/>
  <c r="L450" i="1"/>
  <c r="I477" i="1"/>
  <c r="BB477" i="1"/>
  <c r="L503" i="1"/>
  <c r="S521" i="1"/>
  <c r="AG521" i="1"/>
  <c r="AO573" i="1"/>
  <c r="AO574" i="1"/>
  <c r="AO595" i="1"/>
  <c r="AO596" i="1"/>
  <c r="AX729" i="1"/>
  <c r="AX730" i="1"/>
  <c r="AC776" i="1"/>
  <c r="AC925" i="1"/>
  <c r="AC926" i="1"/>
  <c r="AC1024" i="1"/>
  <c r="L1202" i="1"/>
  <c r="AO1271" i="1"/>
  <c r="AO1272" i="1"/>
  <c r="AX219" i="1"/>
  <c r="AG266" i="1"/>
  <c r="AH266" i="1" s="1"/>
  <c r="AO356" i="1"/>
  <c r="AO408" i="1"/>
  <c r="AO437" i="1"/>
  <c r="L447" i="1"/>
  <c r="AO448" i="1"/>
  <c r="AO471" i="1"/>
  <c r="AO470" i="1"/>
  <c r="AG495" i="1"/>
  <c r="G495" i="1"/>
  <c r="L495" i="1" s="1"/>
  <c r="L517" i="1"/>
  <c r="S536" i="1"/>
  <c r="S535" i="1"/>
  <c r="I606" i="1"/>
  <c r="BB606" i="1"/>
  <c r="AG689" i="1"/>
  <c r="AH689" i="1" s="1"/>
  <c r="S689" i="1"/>
  <c r="AG737" i="1"/>
  <c r="S738" i="1"/>
  <c r="AO758" i="1"/>
  <c r="AO759" i="1"/>
  <c r="I772" i="1"/>
  <c r="AG956" i="1"/>
  <c r="AH956" i="1" s="1"/>
  <c r="S956" i="1"/>
  <c r="S990" i="1"/>
  <c r="S991" i="1"/>
  <c r="BB306" i="1"/>
  <c r="L315" i="1"/>
  <c r="G472" i="1"/>
  <c r="L472" i="1" s="1"/>
  <c r="AG472" i="1"/>
  <c r="AH472" i="1" s="1"/>
  <c r="I565" i="1"/>
  <c r="BB565" i="1"/>
  <c r="I768" i="1"/>
  <c r="BB768" i="1"/>
  <c r="AH978" i="1"/>
  <c r="G151" i="1"/>
  <c r="L151" i="1" s="1"/>
  <c r="AO211" i="1"/>
  <c r="L293" i="1"/>
  <c r="S159" i="1"/>
  <c r="AG165" i="1"/>
  <c r="AH165" i="1" s="1"/>
  <c r="G173" i="1"/>
  <c r="L173" i="1" s="1"/>
  <c r="AG186" i="1"/>
  <c r="AH186" i="1" s="1"/>
  <c r="S249" i="1"/>
  <c r="S248" i="1"/>
  <c r="AO264" i="1"/>
  <c r="AO263" i="1"/>
  <c r="AC294" i="1"/>
  <c r="L309" i="1"/>
  <c r="G320" i="1"/>
  <c r="L320" i="1" s="1"/>
  <c r="S327" i="1"/>
  <c r="S326" i="1"/>
  <c r="BB328" i="1"/>
  <c r="AX329" i="1"/>
  <c r="AH331" i="1"/>
  <c r="L353" i="1"/>
  <c r="S354" i="1"/>
  <c r="L379" i="1"/>
  <c r="L406" i="1"/>
  <c r="G453" i="1"/>
  <c r="AO489" i="1"/>
  <c r="S492" i="1"/>
  <c r="AG492" i="1"/>
  <c r="AH492" i="1" s="1"/>
  <c r="I495" i="1"/>
  <c r="BB495" i="1"/>
  <c r="AO496" i="1"/>
  <c r="L498" i="1"/>
  <c r="AX508" i="1"/>
  <c r="BB518" i="1"/>
  <c r="AC527" i="1"/>
  <c r="G555" i="1"/>
  <c r="L555" i="1" s="1"/>
  <c r="AO597" i="1"/>
  <c r="AH642" i="1"/>
  <c r="AH643" i="1"/>
  <c r="I647" i="1"/>
  <c r="BB647" i="1"/>
  <c r="AH657" i="1"/>
  <c r="AH658" i="1"/>
  <c r="I730" i="1"/>
  <c r="BB730" i="1"/>
  <c r="AX735" i="1"/>
  <c r="AX736" i="1"/>
  <c r="S737" i="1"/>
  <c r="AO738" i="1"/>
  <c r="AH1005" i="1"/>
  <c r="AH1006" i="1"/>
  <c r="AG1020" i="1"/>
  <c r="AH1020" i="1" s="1"/>
  <c r="AC1020" i="1"/>
  <c r="S1023" i="1"/>
  <c r="AO1024" i="1"/>
  <c r="AO761" i="1"/>
  <c r="AG946" i="1"/>
  <c r="AC946" i="1"/>
  <c r="AC1117" i="1"/>
  <c r="AC1118" i="1"/>
  <c r="AX156" i="1"/>
  <c r="AX206" i="1"/>
  <c r="S243" i="1"/>
  <c r="S242" i="1"/>
  <c r="AC270" i="1"/>
  <c r="AC269" i="1"/>
  <c r="AX338" i="1"/>
  <c r="G341" i="1"/>
  <c r="L341" i="1" s="1"/>
  <c r="AX346" i="1"/>
  <c r="G348" i="1"/>
  <c r="L348" i="1" s="1"/>
  <c r="AG348" i="1"/>
  <c r="AH348" i="1" s="1"/>
  <c r="BB350" i="1"/>
  <c r="S384" i="1"/>
  <c r="BB134" i="1"/>
  <c r="L201" i="1"/>
  <c r="AO231" i="1"/>
  <c r="S235" i="1"/>
  <c r="G266" i="1"/>
  <c r="L266" i="1" s="1"/>
  <c r="AH273" i="1"/>
  <c r="L274" i="1"/>
  <c r="AO295" i="1"/>
  <c r="G325" i="1"/>
  <c r="G340" i="1"/>
  <c r="L340" i="1" s="1"/>
  <c r="AH383" i="1"/>
  <c r="AO420" i="1"/>
  <c r="AX448" i="1"/>
  <c r="AO451" i="1"/>
  <c r="AX471" i="1"/>
  <c r="AX470" i="1"/>
  <c r="AG476" i="1"/>
  <c r="AH476" i="1" s="1"/>
  <c r="G476" i="1"/>
  <c r="S532" i="1"/>
  <c r="S531" i="1"/>
  <c r="AO559" i="1"/>
  <c r="AO604" i="1"/>
  <c r="AO633" i="1"/>
  <c r="AO634" i="1"/>
  <c r="AO636" i="1"/>
  <c r="BB663" i="1"/>
  <c r="AG754" i="1"/>
  <c r="AH754" i="1" s="1"/>
  <c r="S754" i="1"/>
  <c r="AX764" i="1"/>
  <c r="AX765" i="1"/>
  <c r="AO1005" i="1"/>
  <c r="AO1006" i="1"/>
  <c r="AG1011" i="1"/>
  <c r="AH1011" i="1" s="1"/>
  <c r="S1011" i="1"/>
  <c r="AC1001" i="1"/>
  <c r="S1019" i="1"/>
  <c r="AG1019" i="1"/>
  <c r="AH1019" i="1" s="1"/>
  <c r="AG164" i="1"/>
  <c r="AX350" i="1"/>
  <c r="AG418" i="1"/>
  <c r="AH418" i="1" s="1"/>
  <c r="S418" i="1"/>
  <c r="AC466" i="1"/>
  <c r="AG465" i="1"/>
  <c r="AH465" i="1" s="1"/>
  <c r="AO660" i="1"/>
  <c r="AO55" i="1"/>
  <c r="AO66" i="1"/>
  <c r="AO77" i="1"/>
  <c r="AO88" i="1"/>
  <c r="AO91" i="1"/>
  <c r="AO98" i="1"/>
  <c r="AO109" i="1"/>
  <c r="AO120" i="1"/>
  <c r="AO131" i="1"/>
  <c r="AC136" i="1"/>
  <c r="G143" i="1"/>
  <c r="S145" i="1"/>
  <c r="S144" i="1"/>
  <c r="BB183" i="1"/>
  <c r="AG185" i="1"/>
  <c r="G200" i="1"/>
  <c r="AO204" i="1"/>
  <c r="AO210" i="1"/>
  <c r="AG219" i="1"/>
  <c r="G220" i="1"/>
  <c r="L220" i="1" s="1"/>
  <c r="AO243" i="1"/>
  <c r="AO256" i="1"/>
  <c r="G273" i="1"/>
  <c r="L273" i="1" s="1"/>
  <c r="AO305" i="1"/>
  <c r="AO316" i="1"/>
  <c r="AH324" i="1"/>
  <c r="AO335" i="1"/>
  <c r="G339" i="1"/>
  <c r="L339" i="1" s="1"/>
  <c r="AH346" i="1"/>
  <c r="G347" i="1"/>
  <c r="L347" i="1" s="1"/>
  <c r="AX362" i="1"/>
  <c r="S365" i="1"/>
  <c r="AH378" i="1"/>
  <c r="G383" i="1"/>
  <c r="L383" i="1" s="1"/>
  <c r="G392" i="1"/>
  <c r="AX415" i="1"/>
  <c r="L417" i="1"/>
  <c r="AO428" i="1"/>
  <c r="G431" i="1"/>
  <c r="AO445" i="1"/>
  <c r="AO444" i="1"/>
  <c r="AC465" i="1"/>
  <c r="AX467" i="1"/>
  <c r="AX466" i="1"/>
  <c r="BB478" i="1"/>
  <c r="AG526" i="1"/>
  <c r="AH526" i="1" s="1"/>
  <c r="G526" i="1"/>
  <c r="L526" i="1" s="1"/>
  <c r="AG538" i="1"/>
  <c r="AH538" i="1" s="1"/>
  <c r="AC538" i="1"/>
  <c r="AO566" i="1"/>
  <c r="AH591" i="1"/>
  <c r="L596" i="1"/>
  <c r="AO600" i="1"/>
  <c r="I739" i="1"/>
  <c r="BB739" i="1"/>
  <c r="S859" i="1"/>
  <c r="AG859" i="1"/>
  <c r="I901" i="1"/>
  <c r="BB901" i="1"/>
  <c r="AG910" i="1"/>
  <c r="AH910" i="1" s="1"/>
  <c r="S910" i="1"/>
  <c r="S911" i="1"/>
  <c r="BB1010" i="1"/>
  <c r="I1010" i="1"/>
  <c r="AO1016" i="1"/>
  <c r="AG562" i="1"/>
  <c r="AH562" i="1" s="1"/>
  <c r="S563" i="1"/>
  <c r="AO289" i="1"/>
  <c r="L314" i="1"/>
  <c r="AX550" i="1"/>
  <c r="AO655" i="1"/>
  <c r="AO12" i="1"/>
  <c r="AO23" i="1"/>
  <c r="AO44" i="1"/>
  <c r="AX134" i="1"/>
  <c r="AO136" i="1"/>
  <c r="L143" i="1"/>
  <c r="AO154" i="1"/>
  <c r="BB161" i="1"/>
  <c r="G164" i="1"/>
  <c r="L164" i="1" s="1"/>
  <c r="AX177" i="1"/>
  <c r="L200" i="1"/>
  <c r="G227" i="1"/>
  <c r="L227" i="1" s="1"/>
  <c r="G226" i="1"/>
  <c r="L226" i="1" s="1"/>
  <c r="AO230" i="1"/>
  <c r="AO249" i="1"/>
  <c r="G252" i="1"/>
  <c r="L252" i="1" s="1"/>
  <c r="AO262" i="1"/>
  <c r="AX270" i="1"/>
  <c r="AG272" i="1"/>
  <c r="L308" i="1"/>
  <c r="L319" i="1"/>
  <c r="AO327" i="1"/>
  <c r="AO355" i="1"/>
  <c r="S401" i="1"/>
  <c r="AG401" i="1"/>
  <c r="AH401" i="1" s="1"/>
  <c r="AO402" i="1"/>
  <c r="L422" i="1"/>
  <c r="L431" i="1"/>
  <c r="AG432" i="1"/>
  <c r="AH432" i="1" s="1"/>
  <c r="AH435" i="1"/>
  <c r="AH436" i="1"/>
  <c r="G446" i="1"/>
  <c r="L446" i="1" s="1"/>
  <c r="BB462" i="1"/>
  <c r="AC468" i="1"/>
  <c r="L512" i="1"/>
  <c r="I526" i="1"/>
  <c r="BB526" i="1"/>
  <c r="AG534" i="1"/>
  <c r="AH534" i="1" s="1"/>
  <c r="G534" i="1"/>
  <c r="BB585" i="1"/>
  <c r="AO591" i="1"/>
  <c r="AO592" i="1"/>
  <c r="AH594" i="1"/>
  <c r="S597" i="1"/>
  <c r="AG596" i="1"/>
  <c r="AH597" i="1" s="1"/>
  <c r="AX618" i="1"/>
  <c r="AX627" i="1"/>
  <c r="AC633" i="1"/>
  <c r="AC632" i="1"/>
  <c r="AC654" i="1"/>
  <c r="AG653" i="1"/>
  <c r="AO654" i="1"/>
  <c r="AH718" i="1"/>
  <c r="S846" i="1"/>
  <c r="AG846" i="1"/>
  <c r="AH846" i="1" s="1"/>
  <c r="AC906" i="1"/>
  <c r="BB916" i="1"/>
  <c r="I916" i="1"/>
  <c r="AG990" i="1"/>
  <c r="AH990" i="1" s="1"/>
  <c r="AO285" i="1"/>
  <c r="AO284" i="1"/>
  <c r="L325" i="1"/>
  <c r="I392" i="1"/>
  <c r="BB392" i="1"/>
  <c r="AC423" i="1"/>
  <c r="S600" i="1"/>
  <c r="AG599" i="1"/>
  <c r="AH599" i="1" s="1"/>
  <c r="AO8" i="1"/>
  <c r="AO19" i="1"/>
  <c r="AO30" i="1"/>
  <c r="AO51" i="1"/>
  <c r="AO62" i="1"/>
  <c r="AO73" i="1"/>
  <c r="AO84" i="1"/>
  <c r="AO105" i="1"/>
  <c r="AO116" i="1"/>
  <c r="AO127" i="1"/>
  <c r="AG163" i="1"/>
  <c r="G185" i="1"/>
  <c r="L185" i="1" s="1"/>
  <c r="L193" i="1"/>
  <c r="AO203" i="1"/>
  <c r="G219" i="1"/>
  <c r="L219" i="1" s="1"/>
  <c r="AO223" i="1"/>
  <c r="AG238" i="1"/>
  <c r="AH238" i="1" s="1"/>
  <c r="AO255" i="1"/>
  <c r="L280" i="1"/>
  <c r="AO294" i="1"/>
  <c r="L302" i="1"/>
  <c r="AO304" i="1"/>
  <c r="G324" i="1"/>
  <c r="L324" i="1" s="1"/>
  <c r="G330" i="1"/>
  <c r="L330" i="1" s="1"/>
  <c r="AO334" i="1"/>
  <c r="AH337" i="1"/>
  <c r="G338" i="1"/>
  <c r="L338" i="1" s="1"/>
  <c r="G346" i="1"/>
  <c r="G378" i="1"/>
  <c r="I431" i="1"/>
  <c r="G467" i="1"/>
  <c r="L467" i="1" s="1"/>
  <c r="AG467" i="1"/>
  <c r="AH467" i="1" s="1"/>
  <c r="AC495" i="1"/>
  <c r="BB497" i="1"/>
  <c r="I497" i="1"/>
  <c r="AO503" i="1"/>
  <c r="AC523" i="1"/>
  <c r="AC524" i="1"/>
  <c r="AG529" i="1"/>
  <c r="AO532" i="1"/>
  <c r="I537" i="1"/>
  <c r="BB537" i="1"/>
  <c r="S561" i="1"/>
  <c r="AC565" i="1"/>
  <c r="S596" i="1"/>
  <c r="AH635" i="1"/>
  <c r="AH636" i="1"/>
  <c r="AC641" i="1"/>
  <c r="AG641" i="1"/>
  <c r="AH641" i="1" s="1"/>
  <c r="AG647" i="1"/>
  <c r="AH647" i="1" s="1"/>
  <c r="AC647" i="1"/>
  <c r="AC653" i="1"/>
  <c r="AC659" i="1"/>
  <c r="S727" i="1"/>
  <c r="AO734" i="1"/>
  <c r="AC806" i="1"/>
  <c r="AC807" i="1"/>
  <c r="AG878" i="1"/>
  <c r="AH878" i="1" s="1"/>
  <c r="S878" i="1"/>
  <c r="L962" i="1"/>
  <c r="AC1004" i="1"/>
  <c r="G165" i="1"/>
  <c r="L165" i="1" s="1"/>
  <c r="AG239" i="1"/>
  <c r="L253" i="1"/>
  <c r="AG498" i="1"/>
  <c r="S498" i="1"/>
  <c r="BB141" i="1"/>
  <c r="AX154" i="1"/>
  <c r="L172" i="1"/>
  <c r="AG184" i="1"/>
  <c r="AH184" i="1" s="1"/>
  <c r="AC188" i="1"/>
  <c r="AC187" i="1"/>
  <c r="AG218" i="1"/>
  <c r="AG271" i="1"/>
  <c r="AH271" i="1" s="1"/>
  <c r="G272" i="1"/>
  <c r="L272" i="1" s="1"/>
  <c r="AO288" i="1"/>
  <c r="L313" i="1"/>
  <c r="AH329" i="1"/>
  <c r="AO333" i="1"/>
  <c r="BB361" i="1"/>
  <c r="L378" i="1"/>
  <c r="AG425" i="1"/>
  <c r="AH425" i="1" s="1"/>
  <c r="G426" i="1"/>
  <c r="L426" i="1" s="1"/>
  <c r="AC426" i="1"/>
  <c r="AC427" i="1"/>
  <c r="S432" i="1"/>
  <c r="S431" i="1"/>
  <c r="AO432" i="1"/>
  <c r="L434" i="1"/>
  <c r="AC443" i="1"/>
  <c r="AC444" i="1"/>
  <c r="I446" i="1"/>
  <c r="AO450" i="1"/>
  <c r="L497" i="1"/>
  <c r="AO513" i="1"/>
  <c r="AG584" i="1"/>
  <c r="AH584" i="1" s="1"/>
  <c r="S584" i="1"/>
  <c r="S585" i="1"/>
  <c r="AH638" i="1"/>
  <c r="AG905" i="1"/>
  <c r="AH905" i="1" s="1"/>
  <c r="S906" i="1"/>
  <c r="AX960" i="1"/>
  <c r="AX961" i="1"/>
  <c r="S983" i="1"/>
  <c r="AG982" i="1"/>
  <c r="AH983" i="1"/>
  <c r="AG989" i="1"/>
  <c r="AH989" i="1" s="1"/>
  <c r="S989" i="1"/>
  <c r="L342" i="1"/>
  <c r="AO475" i="1"/>
  <c r="AO474" i="1"/>
  <c r="AC616" i="1"/>
  <c r="AC615" i="1"/>
  <c r="AO1002" i="1"/>
  <c r="AO1003" i="1"/>
  <c r="AG1199" i="1"/>
  <c r="S1200" i="1"/>
  <c r="S1199" i="1"/>
  <c r="AC879" i="1"/>
  <c r="AC880" i="1"/>
  <c r="AC133" i="1"/>
  <c r="L149" i="1"/>
  <c r="AG151" i="1"/>
  <c r="AH151" i="1" s="1"/>
  <c r="S221" i="1"/>
  <c r="S220" i="1"/>
  <c r="AG293" i="1"/>
  <c r="AH293" i="1" s="1"/>
  <c r="L307" i="1"/>
  <c r="AH336" i="1"/>
  <c r="G337" i="1"/>
  <c r="AG345" i="1"/>
  <c r="AH345" i="1" s="1"/>
  <c r="L351" i="1"/>
  <c r="AH364" i="1"/>
  <c r="AG375" i="1"/>
  <c r="AH375" i="1" s="1"/>
  <c r="I378" i="1"/>
  <c r="AG389" i="1"/>
  <c r="AH389" i="1" s="1"/>
  <c r="I400" i="1"/>
  <c r="BB432" i="1"/>
  <c r="AC464" i="1"/>
  <c r="AO466" i="1"/>
  <c r="L486" i="1"/>
  <c r="AC487" i="1"/>
  <c r="AO493" i="1"/>
  <c r="AO492" i="1"/>
  <c r="I494" i="1"/>
  <c r="BB494" i="1"/>
  <c r="AH568" i="1"/>
  <c r="L580" i="1"/>
  <c r="S593" i="1"/>
  <c r="I622" i="1"/>
  <c r="BB622" i="1"/>
  <c r="AG632" i="1"/>
  <c r="AO638" i="1"/>
  <c r="AC699" i="1"/>
  <c r="AH705" i="1"/>
  <c r="AG717" i="1"/>
  <c r="AH717" i="1" s="1"/>
  <c r="S717" i="1"/>
  <c r="S718" i="1"/>
  <c r="S721" i="1"/>
  <c r="AG720" i="1"/>
  <c r="AH720" i="1" s="1"/>
  <c r="S852" i="1"/>
  <c r="AG852" i="1"/>
  <c r="AH852" i="1" s="1"/>
  <c r="S862" i="1"/>
  <c r="AG862" i="1"/>
  <c r="AH862" i="1" s="1"/>
  <c r="AO866" i="1"/>
  <c r="L871" i="1"/>
  <c r="AG901" i="1"/>
  <c r="S901" i="1"/>
  <c r="S902" i="1"/>
  <c r="S905" i="1"/>
  <c r="AO939" i="1"/>
  <c r="AO938" i="1"/>
  <c r="S982" i="1"/>
  <c r="AO983" i="1"/>
  <c r="AO984" i="1"/>
  <c r="G302" i="1"/>
  <c r="L303" i="1"/>
  <c r="S343" i="1"/>
  <c r="S344" i="1"/>
  <c r="AC377" i="1"/>
  <c r="G382" i="1"/>
  <c r="L382" i="1" s="1"/>
  <c r="BB394" i="1"/>
  <c r="AH396" i="1"/>
  <c r="S400" i="1"/>
  <c r="L416" i="1"/>
  <c r="G423" i="1"/>
  <c r="L423" i="1" s="1"/>
  <c r="AG422" i="1"/>
  <c r="AH422" i="1" s="1"/>
  <c r="L429" i="1"/>
  <c r="L453" i="1"/>
  <c r="L502" i="1"/>
  <c r="BB509" i="1"/>
  <c r="G512" i="1"/>
  <c r="AG511" i="1"/>
  <c r="AH511" i="1" s="1"/>
  <c r="L520" i="1"/>
  <c r="L528" i="1"/>
  <c r="AH546" i="1"/>
  <c r="AO551" i="1"/>
  <c r="L557" i="1"/>
  <c r="L560" i="1"/>
  <c r="AC589" i="1"/>
  <c r="AO593" i="1"/>
  <c r="AO594" i="1"/>
  <c r="AG631" i="1"/>
  <c r="AH631" i="1" s="1"/>
  <c r="AC631" i="1"/>
  <c r="I652" i="1"/>
  <c r="BB652" i="1"/>
  <c r="S693" i="1"/>
  <c r="S694" i="1"/>
  <c r="AG693" i="1"/>
  <c r="AH693" i="1" s="1"/>
  <c r="BB703" i="1"/>
  <c r="I703" i="1"/>
  <c r="S841" i="1"/>
  <c r="AG841" i="1"/>
  <c r="AH841" i="1" s="1"/>
  <c r="I900" i="1"/>
  <c r="BB900" i="1"/>
  <c r="AG1003" i="1"/>
  <c r="S1003" i="1"/>
  <c r="S324" i="1"/>
  <c r="G356" i="1"/>
  <c r="L356" i="1" s="1"/>
  <c r="AO369" i="1"/>
  <c r="S376" i="1"/>
  <c r="AX387" i="1"/>
  <c r="AH395" i="1"/>
  <c r="AX408" i="1"/>
  <c r="G415" i="1"/>
  <c r="L415" i="1" s="1"/>
  <c r="AG415" i="1"/>
  <c r="AH415" i="1" s="1"/>
  <c r="AG427" i="1"/>
  <c r="G427" i="1"/>
  <c r="L427" i="1" s="1"/>
  <c r="BB454" i="1"/>
  <c r="BB459" i="1"/>
  <c r="AX519" i="1"/>
  <c r="AX518" i="1"/>
  <c r="I744" i="1"/>
  <c r="BB744" i="1"/>
  <c r="AO745" i="1"/>
  <c r="AO746" i="1"/>
  <c r="I753" i="1"/>
  <c r="BB753" i="1"/>
  <c r="BB765" i="1"/>
  <c r="I765" i="1"/>
  <c r="AO813" i="1"/>
  <c r="AG1050" i="1"/>
  <c r="AH1050" i="1" s="1"/>
  <c r="AC1050" i="1"/>
  <c r="AX1067" i="1"/>
  <c r="AX1068" i="1"/>
  <c r="AC1181" i="1"/>
  <c r="AG1181" i="1"/>
  <c r="AH1181" i="1" s="1"/>
  <c r="AC1182" i="1"/>
  <c r="AC140" i="1"/>
  <c r="AX178" i="1"/>
  <c r="AO182" i="1"/>
  <c r="AC219" i="1"/>
  <c r="S222" i="1"/>
  <c r="AC241" i="1"/>
  <c r="S244" i="1"/>
  <c r="AC247" i="1"/>
  <c r="S250" i="1"/>
  <c r="S252" i="1"/>
  <c r="AC271" i="1"/>
  <c r="S274" i="1"/>
  <c r="G300" i="1"/>
  <c r="L300" i="1" s="1"/>
  <c r="S321" i="1"/>
  <c r="S322" i="1"/>
  <c r="AC345" i="1"/>
  <c r="AC363" i="1"/>
  <c r="AH416" i="1"/>
  <c r="G422" i="1"/>
  <c r="AX451" i="1"/>
  <c r="AC499" i="1"/>
  <c r="AC498" i="1"/>
  <c r="AG501" i="1"/>
  <c r="AH501" i="1" s="1"/>
  <c r="G501" i="1"/>
  <c r="AG520" i="1"/>
  <c r="AH520" i="1" s="1"/>
  <c r="S520" i="1"/>
  <c r="AG523" i="1"/>
  <c r="AH523" i="1" s="1"/>
  <c r="G532" i="1"/>
  <c r="L532" i="1" s="1"/>
  <c r="G533" i="1"/>
  <c r="L533" i="1" s="1"/>
  <c r="AC542" i="1"/>
  <c r="AO558" i="1"/>
  <c r="AC572" i="1"/>
  <c r="AC573" i="1"/>
  <c r="AG579" i="1"/>
  <c r="AH579" i="1" s="1"/>
  <c r="AC579" i="1"/>
  <c r="I642" i="1"/>
  <c r="BB642" i="1"/>
  <c r="AO717" i="1"/>
  <c r="AO721" i="1"/>
  <c r="AO723" i="1"/>
  <c r="AO822" i="1"/>
  <c r="I827" i="1"/>
  <c r="BB827" i="1"/>
  <c r="G206" i="1"/>
  <c r="L206" i="1" s="1"/>
  <c r="AX209" i="1"/>
  <c r="AO213" i="1"/>
  <c r="AO235" i="1"/>
  <c r="AO265" i="1"/>
  <c r="S320" i="1"/>
  <c r="AC326" i="1"/>
  <c r="AC340" i="1"/>
  <c r="AC343" i="1"/>
  <c r="AX371" i="1"/>
  <c r="AG373" i="1"/>
  <c r="G373" i="1"/>
  <c r="L373" i="1" s="1"/>
  <c r="AO378" i="1"/>
  <c r="AG381" i="1"/>
  <c r="AH381" i="1" s="1"/>
  <c r="G395" i="1"/>
  <c r="S405" i="1"/>
  <c r="AG405" i="1"/>
  <c r="AH405" i="1" s="1"/>
  <c r="AO412" i="1"/>
  <c r="S416" i="1"/>
  <c r="BB436" i="1"/>
  <c r="AH452" i="1"/>
  <c r="AG479" i="1"/>
  <c r="G479" i="1"/>
  <c r="L479" i="1" s="1"/>
  <c r="G480" i="1"/>
  <c r="L480" i="1" s="1"/>
  <c r="S489" i="1"/>
  <c r="G516" i="1"/>
  <c r="L516" i="1" s="1"/>
  <c r="G515" i="1"/>
  <c r="AG515" i="1"/>
  <c r="AH515" i="1" s="1"/>
  <c r="I523" i="1"/>
  <c r="BB523" i="1"/>
  <c r="G527" i="1"/>
  <c r="L527" i="1" s="1"/>
  <c r="AC550" i="1"/>
  <c r="AH556" i="1"/>
  <c r="AO586" i="1"/>
  <c r="BB596" i="1"/>
  <c r="AH614" i="1"/>
  <c r="AO650" i="1"/>
  <c r="BB667" i="1"/>
  <c r="I667" i="1"/>
  <c r="I674" i="1"/>
  <c r="BB674" i="1"/>
  <c r="I681" i="1"/>
  <c r="AC685" i="1"/>
  <c r="AG685" i="1"/>
  <c r="AH685" i="1" s="1"/>
  <c r="AH713" i="1"/>
  <c r="I741" i="1"/>
  <c r="BB741" i="1"/>
  <c r="L744" i="1"/>
  <c r="AH747" i="1"/>
  <c r="BB837" i="1"/>
  <c r="I837" i="1"/>
  <c r="L884" i="1"/>
  <c r="AC947" i="1"/>
  <c r="AX969" i="1"/>
  <c r="AX970" i="1"/>
  <c r="L974" i="1"/>
  <c r="AH1026" i="1"/>
  <c r="AX1063" i="1"/>
  <c r="AC145" i="1"/>
  <c r="AC147" i="1"/>
  <c r="S150" i="1"/>
  <c r="AC169" i="1"/>
  <c r="AC191" i="1"/>
  <c r="AC197" i="1"/>
  <c r="S202" i="1"/>
  <c r="AC221" i="1"/>
  <c r="S224" i="1"/>
  <c r="AO236" i="1"/>
  <c r="AC243" i="1"/>
  <c r="AC249" i="1"/>
  <c r="S254" i="1"/>
  <c r="AO266" i="1"/>
  <c r="S276" i="1"/>
  <c r="L299" i="1"/>
  <c r="AC328" i="1"/>
  <c r="AC330" i="1"/>
  <c r="AC341" i="1"/>
  <c r="AO368" i="1"/>
  <c r="G394" i="1"/>
  <c r="L394" i="1" s="1"/>
  <c r="I422" i="1"/>
  <c r="G433" i="1"/>
  <c r="AG433" i="1"/>
  <c r="AC434" i="1"/>
  <c r="AH470" i="1"/>
  <c r="AG474" i="1"/>
  <c r="G474" i="1"/>
  <c r="BB481" i="1"/>
  <c r="L501" i="1"/>
  <c r="AX504" i="1"/>
  <c r="AX505" i="1"/>
  <c r="AO518" i="1"/>
  <c r="G523" i="1"/>
  <c r="AC529" i="1"/>
  <c r="AC528" i="1"/>
  <c r="AO534" i="1"/>
  <c r="AG536" i="1"/>
  <c r="AH536" i="1" s="1"/>
  <c r="G536" i="1"/>
  <c r="L536" i="1" s="1"/>
  <c r="AX558" i="1"/>
  <c r="AO576" i="1"/>
  <c r="AG595" i="1"/>
  <c r="AH595" i="1" s="1"/>
  <c r="S595" i="1"/>
  <c r="S614" i="1"/>
  <c r="L642" i="1"/>
  <c r="S671" i="1"/>
  <c r="S672" i="1"/>
  <c r="AG671" i="1"/>
  <c r="AH671" i="1" s="1"/>
  <c r="AH675" i="1"/>
  <c r="AH688" i="1"/>
  <c r="AG703" i="1"/>
  <c r="I710" i="1"/>
  <c r="S713" i="1"/>
  <c r="S747" i="1"/>
  <c r="AO748" i="1"/>
  <c r="BB760" i="1"/>
  <c r="AC792" i="1"/>
  <c r="AC795" i="1"/>
  <c r="AC796" i="1"/>
  <c r="AH810" i="1"/>
  <c r="AO140" i="1"/>
  <c r="AO163" i="1"/>
  <c r="AO185" i="1"/>
  <c r="AC200" i="1"/>
  <c r="AX211" i="1"/>
  <c r="AO215" i="1"/>
  <c r="G230" i="1"/>
  <c r="L230" i="1" s="1"/>
  <c r="AO237" i="1"/>
  <c r="AC252" i="1"/>
  <c r="G260" i="1"/>
  <c r="AO267" i="1"/>
  <c r="AC318" i="1"/>
  <c r="AC321" i="1"/>
  <c r="BB352" i="1"/>
  <c r="L355" i="1"/>
  <c r="AO367" i="1"/>
  <c r="G372" i="1"/>
  <c r="L372" i="1" s="1"/>
  <c r="G381" i="1"/>
  <c r="BB384" i="1"/>
  <c r="AG393" i="1"/>
  <c r="AH393" i="1" s="1"/>
  <c r="L409" i="1"/>
  <c r="AC410" i="1"/>
  <c r="AX412" i="1"/>
  <c r="G414" i="1"/>
  <c r="L414" i="1" s="1"/>
  <c r="AG443" i="1"/>
  <c r="AH443" i="1" s="1"/>
  <c r="G443" i="1"/>
  <c r="L443" i="1" s="1"/>
  <c r="AO449" i="1"/>
  <c r="G452" i="1"/>
  <c r="L465" i="1"/>
  <c r="AO467" i="1"/>
  <c r="AC481" i="1"/>
  <c r="AC480" i="1"/>
  <c r="AO481" i="1"/>
  <c r="AH483" i="1"/>
  <c r="AH503" i="1"/>
  <c r="AO508" i="1"/>
  <c r="AO521" i="1"/>
  <c r="L523" i="1"/>
  <c r="BB529" i="1"/>
  <c r="I536" i="1"/>
  <c r="BB536" i="1"/>
  <c r="AO538" i="1"/>
  <c r="AG542" i="1"/>
  <c r="AH542" i="1" s="1"/>
  <c r="AC553" i="1"/>
  <c r="G556" i="1"/>
  <c r="L556" i="1" s="1"/>
  <c r="AG572" i="1"/>
  <c r="AH572" i="1" s="1"/>
  <c r="S588" i="1"/>
  <c r="S608" i="1"/>
  <c r="AC652" i="1"/>
  <c r="AG652" i="1"/>
  <c r="AH652" i="1" s="1"/>
  <c r="AG681" i="1"/>
  <c r="AG707" i="1"/>
  <c r="AH768" i="1"/>
  <c r="L806" i="1"/>
  <c r="AO810" i="1"/>
  <c r="AH821" i="1"/>
  <c r="S863" i="1"/>
  <c r="BB895" i="1"/>
  <c r="I895" i="1"/>
  <c r="AX973" i="1"/>
  <c r="AX972" i="1"/>
  <c r="AH1042" i="1"/>
  <c r="AC171" i="1"/>
  <c r="S174" i="1"/>
  <c r="AO186" i="1"/>
  <c r="S204" i="1"/>
  <c r="AO216" i="1"/>
  <c r="AO238" i="1"/>
  <c r="AG285" i="1"/>
  <c r="AH285" i="1" s="1"/>
  <c r="AG287" i="1"/>
  <c r="AH287" i="1" s="1"/>
  <c r="S299" i="1"/>
  <c r="S300" i="1"/>
  <c r="AC319" i="1"/>
  <c r="G354" i="1"/>
  <c r="L354" i="1" s="1"/>
  <c r="S356" i="1"/>
  <c r="G371" i="1"/>
  <c r="L371" i="1" s="1"/>
  <c r="AC375" i="1"/>
  <c r="BB377" i="1"/>
  <c r="AO384" i="1"/>
  <c r="S410" i="1"/>
  <c r="S409" i="1"/>
  <c r="AO411" i="1"/>
  <c r="I421" i="1"/>
  <c r="L433" i="1"/>
  <c r="AO435" i="1"/>
  <c r="L438" i="1"/>
  <c r="AH439" i="1"/>
  <c r="AX477" i="1"/>
  <c r="AO512" i="1"/>
  <c r="AO517" i="1"/>
  <c r="AX534" i="1"/>
  <c r="S545" i="1"/>
  <c r="AX547" i="1"/>
  <c r="G552" i="1"/>
  <c r="L552" i="1" s="1"/>
  <c r="AG552" i="1"/>
  <c r="AH552" i="1" s="1"/>
  <c r="BB579" i="1"/>
  <c r="AO609" i="1"/>
  <c r="AH661" i="1"/>
  <c r="AH662" i="1"/>
  <c r="AO804" i="1"/>
  <c r="I806" i="1"/>
  <c r="AH809" i="1"/>
  <c r="AX825" i="1"/>
  <c r="AX826" i="1"/>
  <c r="I869" i="1"/>
  <c r="BB869" i="1"/>
  <c r="AH888" i="1"/>
  <c r="AG922" i="1"/>
  <c r="S922" i="1"/>
  <c r="AX1027" i="1"/>
  <c r="AX1026" i="1"/>
  <c r="I1127" i="1"/>
  <c r="BB1127" i="1"/>
  <c r="AO165" i="1"/>
  <c r="AO187" i="1"/>
  <c r="AX213" i="1"/>
  <c r="AO217" i="1"/>
  <c r="G232" i="1"/>
  <c r="L232" i="1" s="1"/>
  <c r="AO239" i="1"/>
  <c r="G296" i="1"/>
  <c r="L296" i="1" s="1"/>
  <c r="AC360" i="1"/>
  <c r="S396" i="1"/>
  <c r="AC399" i="1"/>
  <c r="AC398" i="1"/>
  <c r="G408" i="1"/>
  <c r="L408" i="1" s="1"/>
  <c r="AO440" i="1"/>
  <c r="AX449" i="1"/>
  <c r="AX481" i="1"/>
  <c r="S488" i="1"/>
  <c r="AG496" i="1"/>
  <c r="AH496" i="1" s="1"/>
  <c r="G496" i="1"/>
  <c r="L496" i="1" s="1"/>
  <c r="AO643" i="1"/>
  <c r="AG674" i="1"/>
  <c r="S674" i="1"/>
  <c r="I702" i="1"/>
  <c r="BB702" i="1"/>
  <c r="BB712" i="1"/>
  <c r="I712" i="1"/>
  <c r="AG741" i="1"/>
  <c r="AH741" i="1" s="1"/>
  <c r="S741" i="1"/>
  <c r="S742" i="1"/>
  <c r="AO789" i="1"/>
  <c r="AG792" i="1"/>
  <c r="AH792" i="1" s="1"/>
  <c r="S804" i="1"/>
  <c r="AG803" i="1"/>
  <c r="AH803" i="1" s="1"/>
  <c r="AG806" i="1"/>
  <c r="AH806" i="1" s="1"/>
  <c r="AO867" i="1"/>
  <c r="AO868" i="1"/>
  <c r="AG879" i="1"/>
  <c r="AH879" i="1" s="1"/>
  <c r="AH969" i="1"/>
  <c r="G285" i="1"/>
  <c r="L285" i="1" s="1"/>
  <c r="G287" i="1"/>
  <c r="L287" i="1" s="1"/>
  <c r="AX367" i="1"/>
  <c r="AX366" i="1"/>
  <c r="AO383" i="1"/>
  <c r="AO390" i="1"/>
  <c r="BB429" i="1"/>
  <c r="AX430" i="1"/>
  <c r="BB440" i="1"/>
  <c r="AG478" i="1"/>
  <c r="AH478" i="1" s="1"/>
  <c r="S480" i="1"/>
  <c r="S479" i="1"/>
  <c r="AG489" i="1"/>
  <c r="AH489" i="1" s="1"/>
  <c r="G510" i="1"/>
  <c r="L510" i="1" s="1"/>
  <c r="AH516" i="1"/>
  <c r="AC533" i="1"/>
  <c r="AC532" i="1"/>
  <c r="BB542" i="1"/>
  <c r="AO550" i="1"/>
  <c r="BB557" i="1"/>
  <c r="AH585" i="1"/>
  <c r="AC601" i="1"/>
  <c r="AH627" i="1"/>
  <c r="S678" i="1"/>
  <c r="AG677" i="1"/>
  <c r="AH677" i="1" s="1"/>
  <c r="AH678" i="1"/>
  <c r="I680" i="1"/>
  <c r="BB680" i="1"/>
  <c r="AH732" i="1"/>
  <c r="AC738" i="1"/>
  <c r="AX742" i="1"/>
  <c r="AX743" i="1"/>
  <c r="AO750" i="1"/>
  <c r="S791" i="1"/>
  <c r="AO792" i="1"/>
  <c r="S803" i="1"/>
  <c r="S840" i="1"/>
  <c r="AG840" i="1"/>
  <c r="S879" i="1"/>
  <c r="I883" i="1"/>
  <c r="BB883" i="1"/>
  <c r="AG981" i="1"/>
  <c r="AG1024" i="1"/>
  <c r="AH1024" i="1" s="1"/>
  <c r="S1025" i="1"/>
  <c r="AH444" i="1"/>
  <c r="L452" i="1"/>
  <c r="AH459" i="1"/>
  <c r="BB466" i="1"/>
  <c r="AX544" i="1"/>
  <c r="AO588" i="1"/>
  <c r="AC591" i="1"/>
  <c r="L602" i="1"/>
  <c r="AO622" i="1"/>
  <c r="AO623" i="1"/>
  <c r="AO625" i="1"/>
  <c r="AC638" i="1"/>
  <c r="I641" i="1"/>
  <c r="BB641" i="1"/>
  <c r="AG684" i="1"/>
  <c r="AG697" i="1"/>
  <c r="S697" i="1"/>
  <c r="I700" i="1"/>
  <c r="BB700" i="1"/>
  <c r="AC713" i="1"/>
  <c r="AG733" i="1"/>
  <c r="AH733" i="1" s="1"/>
  <c r="S733" i="1"/>
  <c r="AG759" i="1"/>
  <c r="AH759" i="1" s="1"/>
  <c r="S760" i="1"/>
  <c r="S759" i="1"/>
  <c r="AG772" i="1"/>
  <c r="AH772" i="1" s="1"/>
  <c r="AO788" i="1"/>
  <c r="AG790" i="1"/>
  <c r="AH790" i="1" s="1"/>
  <c r="S790" i="1"/>
  <c r="AG952" i="1"/>
  <c r="S952" i="1"/>
  <c r="L1010" i="1"/>
  <c r="L381" i="1"/>
  <c r="AG426" i="1"/>
  <c r="AG438" i="1"/>
  <c r="S439" i="1"/>
  <c r="G456" i="1"/>
  <c r="L456" i="1" s="1"/>
  <c r="G457" i="1"/>
  <c r="L457" i="1" s="1"/>
  <c r="AX460" i="1"/>
  <c r="G462" i="1"/>
  <c r="L462" i="1" s="1"/>
  <c r="AC471" i="1"/>
  <c r="L476" i="1"/>
  <c r="AG490" i="1"/>
  <c r="AH490" i="1" s="1"/>
  <c r="L509" i="1"/>
  <c r="S522" i="1"/>
  <c r="BB530" i="1"/>
  <c r="L534" i="1"/>
  <c r="BB543" i="1"/>
  <c r="AX554" i="1"/>
  <c r="AO562" i="1"/>
  <c r="S574" i="1"/>
  <c r="AG598" i="1"/>
  <c r="AH598" i="1" s="1"/>
  <c r="S613" i="1"/>
  <c r="AC622" i="1"/>
  <c r="AC621" i="1"/>
  <c r="BB625" i="1"/>
  <c r="AH628" i="1"/>
  <c r="AH648" i="1"/>
  <c r="AO659" i="1"/>
  <c r="S684" i="1"/>
  <c r="AO766" i="1"/>
  <c r="L837" i="1"/>
  <c r="S854" i="1"/>
  <c r="AG854" i="1"/>
  <c r="AH854" i="1" s="1"/>
  <c r="S927" i="1"/>
  <c r="AO943" i="1"/>
  <c r="AO944" i="1"/>
  <c r="L963" i="1"/>
  <c r="AX1125" i="1"/>
  <c r="AX1126" i="1"/>
  <c r="AG1173" i="1"/>
  <c r="AH1173" i="1" s="1"/>
  <c r="S1174" i="1"/>
  <c r="AO1261" i="1"/>
  <c r="AG712" i="1"/>
  <c r="AH712" i="1" s="1"/>
  <c r="AC722" i="1"/>
  <c r="AG722" i="1"/>
  <c r="AO727" i="1"/>
  <c r="AO728" i="1"/>
  <c r="BB732" i="1"/>
  <c r="I732" i="1"/>
  <c r="AC759" i="1"/>
  <c r="AO782" i="1"/>
  <c r="AG787" i="1"/>
  <c r="AH787" i="1" s="1"/>
  <c r="S787" i="1"/>
  <c r="AO811" i="1"/>
  <c r="AO855" i="1"/>
  <c r="AH1111" i="1"/>
  <c r="AH1112" i="1"/>
  <c r="AH1148" i="1"/>
  <c r="EE289" i="3"/>
  <c r="MQ289" i="3"/>
  <c r="AG582" i="1"/>
  <c r="AH582" i="1" s="1"/>
  <c r="S583" i="1"/>
  <c r="AH645" i="1"/>
  <c r="AG680" i="1"/>
  <c r="AH680" i="1" s="1"/>
  <c r="S681" i="1"/>
  <c r="S704" i="1"/>
  <c r="S712" i="1"/>
  <c r="AC743" i="1"/>
  <c r="S781" i="1"/>
  <c r="S837" i="1"/>
  <c r="AG837" i="1"/>
  <c r="AH838" i="1" s="1"/>
  <c r="BB870" i="1"/>
  <c r="I870" i="1"/>
  <c r="S874" i="1"/>
  <c r="AG877" i="1"/>
  <c r="S877" i="1"/>
  <c r="S933" i="1"/>
  <c r="AO1107" i="1"/>
  <c r="AG1151" i="1"/>
  <c r="AH1151" i="1" s="1"/>
  <c r="S1152" i="1"/>
  <c r="AO1192" i="1"/>
  <c r="I1360" i="1"/>
  <c r="BB1360" i="1"/>
  <c r="BB492" i="1"/>
  <c r="AG494" i="1"/>
  <c r="AH494" i="1" s="1"/>
  <c r="AG507" i="1"/>
  <c r="G507" i="1"/>
  <c r="G520" i="1"/>
  <c r="G519" i="1"/>
  <c r="L519" i="1" s="1"/>
  <c r="AO553" i="1"/>
  <c r="I555" i="1"/>
  <c r="BB555" i="1"/>
  <c r="BB566" i="1"/>
  <c r="BB571" i="1"/>
  <c r="S582" i="1"/>
  <c r="AC602" i="1"/>
  <c r="AC606" i="1"/>
  <c r="AH624" i="1"/>
  <c r="AH625" i="1"/>
  <c r="AO662" i="1"/>
  <c r="AH664" i="1"/>
  <c r="S668" i="1"/>
  <c r="AH676" i="1"/>
  <c r="S680" i="1"/>
  <c r="AO756" i="1"/>
  <c r="AO757" i="1"/>
  <c r="AG765" i="1"/>
  <c r="S765" i="1"/>
  <c r="L801" i="1"/>
  <c r="S817" i="1"/>
  <c r="AG817" i="1"/>
  <c r="AH817" i="1" s="1"/>
  <c r="S818" i="1"/>
  <c r="AO845" i="1"/>
  <c r="AO846" i="1"/>
  <c r="BB941" i="1"/>
  <c r="I941" i="1"/>
  <c r="I962" i="1"/>
  <c r="BB962" i="1"/>
  <c r="S963" i="1"/>
  <c r="AG963" i="1"/>
  <c r="S964" i="1"/>
  <c r="AO1033" i="1"/>
  <c r="AH1095" i="1"/>
  <c r="AG1118" i="1"/>
  <c r="AH1118" i="1" s="1"/>
  <c r="S1119" i="1"/>
  <c r="S1118" i="1"/>
  <c r="S1151" i="1"/>
  <c r="AO1159" i="1"/>
  <c r="L1186" i="1"/>
  <c r="AG402" i="1"/>
  <c r="L413" i="1"/>
  <c r="AC429" i="1"/>
  <c r="AC428" i="1"/>
  <c r="S444" i="1"/>
  <c r="AG449" i="1"/>
  <c r="G449" i="1"/>
  <c r="L449" i="1" s="1"/>
  <c r="AC477" i="1"/>
  <c r="AC476" i="1"/>
  <c r="AO478" i="1"/>
  <c r="AO485" i="1"/>
  <c r="G494" i="1"/>
  <c r="L494" i="1" s="1"/>
  <c r="AO505" i="1"/>
  <c r="L507" i="1"/>
  <c r="AX523" i="1"/>
  <c r="AG525" i="1"/>
  <c r="AH525" i="1" s="1"/>
  <c r="AX537" i="1"/>
  <c r="L539" i="1"/>
  <c r="AO542" i="1"/>
  <c r="AO561" i="1"/>
  <c r="L568" i="1"/>
  <c r="AG573" i="1"/>
  <c r="AH574" i="1" s="1"/>
  <c r="S573" i="1"/>
  <c r="AO579" i="1"/>
  <c r="AC582" i="1"/>
  <c r="AX628" i="1"/>
  <c r="AG651" i="1"/>
  <c r="AH651" i="1" s="1"/>
  <c r="AC651" i="1"/>
  <c r="AC700" i="1"/>
  <c r="I711" i="1"/>
  <c r="AH719" i="1"/>
  <c r="S732" i="1"/>
  <c r="AG745" i="1"/>
  <c r="AH745" i="1" s="1"/>
  <c r="S746" i="1"/>
  <c r="L777" i="1"/>
  <c r="AO778" i="1"/>
  <c r="L780" i="1"/>
  <c r="BB802" i="1"/>
  <c r="AO814" i="1"/>
  <c r="L829" i="1"/>
  <c r="AX845" i="1"/>
  <c r="I893" i="1"/>
  <c r="BB893" i="1"/>
  <c r="L932" i="1"/>
  <c r="L941" i="1"/>
  <c r="AC955" i="1"/>
  <c r="AC956" i="1"/>
  <c r="AG999" i="1"/>
  <c r="AH999" i="1" s="1"/>
  <c r="AC999" i="1"/>
  <c r="AG1002" i="1"/>
  <c r="S1002" i="1"/>
  <c r="AX1015" i="1"/>
  <c r="AX1016" i="1"/>
  <c r="AH1155" i="1"/>
  <c r="AH1156" i="1"/>
  <c r="S380" i="1"/>
  <c r="S379" i="1"/>
  <c r="AC405" i="1"/>
  <c r="AC404" i="1"/>
  <c r="AG423" i="1"/>
  <c r="AH423" i="1" s="1"/>
  <c r="G424" i="1"/>
  <c r="L461" i="1"/>
  <c r="AX465" i="1"/>
  <c r="AG468" i="1"/>
  <c r="AH468" i="1" s="1"/>
  <c r="L481" i="1"/>
  <c r="AO491" i="1"/>
  <c r="AG493" i="1"/>
  <c r="AO497" i="1"/>
  <c r="AH500" i="1"/>
  <c r="S508" i="1"/>
  <c r="S507" i="1"/>
  <c r="AC509" i="1"/>
  <c r="AC508" i="1"/>
  <c r="S514" i="1"/>
  <c r="S513" i="1"/>
  <c r="AO516" i="1"/>
  <c r="AX517" i="1"/>
  <c r="G550" i="1"/>
  <c r="AG550" i="1"/>
  <c r="AH550" i="1" s="1"/>
  <c r="BB561" i="1"/>
  <c r="S577" i="1"/>
  <c r="AO606" i="1"/>
  <c r="AG609" i="1"/>
  <c r="AH609" i="1" s="1"/>
  <c r="S610" i="1"/>
  <c r="AO610" i="1"/>
  <c r="AX662" i="1"/>
  <c r="AX663" i="1"/>
  <c r="I675" i="1"/>
  <c r="L724" i="1"/>
  <c r="AO736" i="1"/>
  <c r="S745" i="1"/>
  <c r="AG748" i="1"/>
  <c r="AH748" i="1" s="1"/>
  <c r="S749" i="1"/>
  <c r="S748" i="1"/>
  <c r="S768" i="1"/>
  <c r="AG767" i="1"/>
  <c r="AO768" i="1"/>
  <c r="AG771" i="1"/>
  <c r="AH771" i="1" s="1"/>
  <c r="S771" i="1"/>
  <c r="S772" i="1"/>
  <c r="AC784" i="1"/>
  <c r="AC785" i="1"/>
  <c r="L816" i="1"/>
  <c r="AC890" i="1"/>
  <c r="S973" i="1"/>
  <c r="AO977" i="1"/>
  <c r="AG980" i="1"/>
  <c r="AH980" i="1" s="1"/>
  <c r="S980" i="1"/>
  <c r="AG1058" i="1"/>
  <c r="AH1058" i="1" s="1"/>
  <c r="S1058" i="1"/>
  <c r="L1117" i="1"/>
  <c r="AC1315" i="1"/>
  <c r="AC1314" i="1"/>
  <c r="AX384" i="1"/>
  <c r="AO393" i="1"/>
  <c r="AO407" i="1"/>
  <c r="L412" i="1"/>
  <c r="AC415" i="1"/>
  <c r="BB418" i="1"/>
  <c r="AX419" i="1"/>
  <c r="L424" i="1"/>
  <c r="AO431" i="1"/>
  <c r="G434" i="1"/>
  <c r="L435" i="1"/>
  <c r="S456" i="1"/>
  <c r="S455" i="1"/>
  <c r="AC457" i="1"/>
  <c r="AC456" i="1"/>
  <c r="S462" i="1"/>
  <c r="S461" i="1"/>
  <c r="L474" i="1"/>
  <c r="S502" i="1"/>
  <c r="S501" i="1"/>
  <c r="AO504" i="1"/>
  <c r="AO510" i="1"/>
  <c r="G525" i="1"/>
  <c r="L525" i="1" s="1"/>
  <c r="AO535" i="1"/>
  <c r="G539" i="1"/>
  <c r="G538" i="1"/>
  <c r="L538" i="1" s="1"/>
  <c r="AX542" i="1"/>
  <c r="BB556" i="1"/>
  <c r="AO565" i="1"/>
  <c r="BB574" i="1"/>
  <c r="AO621" i="1"/>
  <c r="I636" i="1"/>
  <c r="BB636" i="1"/>
  <c r="I653" i="1"/>
  <c r="BB653" i="1"/>
  <c r="I657" i="1"/>
  <c r="BB657" i="1"/>
  <c r="AH711" i="1"/>
  <c r="AX716" i="1"/>
  <c r="AO739" i="1"/>
  <c r="AG795" i="1"/>
  <c r="AH795" i="1" s="1"/>
  <c r="S829" i="1"/>
  <c r="AG829" i="1"/>
  <c r="AH829" i="1" s="1"/>
  <c r="AO854" i="1"/>
  <c r="AX868" i="1"/>
  <c r="AX869" i="1"/>
  <c r="S941" i="1"/>
  <c r="AG941" i="1"/>
  <c r="AX1129" i="1"/>
  <c r="AX1128" i="1"/>
  <c r="I1149" i="1"/>
  <c r="BB1149" i="1"/>
  <c r="S377" i="1"/>
  <c r="S378" i="1"/>
  <c r="I424" i="1"/>
  <c r="AO439" i="1"/>
  <c r="AG448" i="1"/>
  <c r="AH448" i="1" s="1"/>
  <c r="G448" i="1"/>
  <c r="L448" i="1" s="1"/>
  <c r="AC451" i="1"/>
  <c r="AC450" i="1"/>
  <c r="AO523" i="1"/>
  <c r="AO522" i="1"/>
  <c r="AX548" i="1"/>
  <c r="L550" i="1"/>
  <c r="AO552" i="1"/>
  <c r="I554" i="1"/>
  <c r="BB554" i="1"/>
  <c r="AO578" i="1"/>
  <c r="AO602" i="1"/>
  <c r="AX638" i="1"/>
  <c r="AO658" i="1"/>
  <c r="AG700" i="1"/>
  <c r="S707" i="1"/>
  <c r="AC735" i="1"/>
  <c r="AG781" i="1"/>
  <c r="AH781" i="1" s="1"/>
  <c r="AC804" i="1"/>
  <c r="AO817" i="1"/>
  <c r="AX828" i="1"/>
  <c r="AX827" i="1"/>
  <c r="AG889" i="1"/>
  <c r="AH889" i="1" s="1"/>
  <c r="S890" i="1"/>
  <c r="AC911" i="1"/>
  <c r="AG954" i="1"/>
  <c r="AH954" i="1" s="1"/>
  <c r="S954" i="1"/>
  <c r="S955" i="1"/>
  <c r="AC1029" i="1"/>
  <c r="AG1032" i="1"/>
  <c r="AC1032" i="1"/>
  <c r="AG1089" i="1"/>
  <c r="AH1089" i="1" s="1"/>
  <c r="AC1089" i="1"/>
  <c r="AC1090" i="1"/>
  <c r="AG1097" i="1"/>
  <c r="AH1097" i="1" s="1"/>
  <c r="S1097" i="1"/>
  <c r="AO1155" i="1"/>
  <c r="AO1156" i="1"/>
  <c r="AH1239" i="1"/>
  <c r="G386" i="1"/>
  <c r="L386" i="1" s="1"/>
  <c r="AO419" i="1"/>
  <c r="AO434" i="1"/>
  <c r="AO469" i="1"/>
  <c r="S484" i="1"/>
  <c r="S483" i="1"/>
  <c r="AC503" i="1"/>
  <c r="AC502" i="1"/>
  <c r="AX512" i="1"/>
  <c r="L548" i="1"/>
  <c r="BB560" i="1"/>
  <c r="AO589" i="1"/>
  <c r="AC593" i="1"/>
  <c r="BB608" i="1"/>
  <c r="BB619" i="1"/>
  <c r="AO626" i="1"/>
  <c r="BB630" i="1"/>
  <c r="AO637" i="1"/>
  <c r="BB661" i="1"/>
  <c r="AG666" i="1"/>
  <c r="AH666" i="1" s="1"/>
  <c r="S666" i="1"/>
  <c r="S667" i="1"/>
  <c r="AC706" i="1"/>
  <c r="BB708" i="1"/>
  <c r="AX723" i="1"/>
  <c r="BB727" i="1"/>
  <c r="AG746" i="1"/>
  <c r="AC757" i="1"/>
  <c r="AG784" i="1"/>
  <c r="AH784" i="1" s="1"/>
  <c r="L953" i="1"/>
  <c r="AX959" i="1"/>
  <c r="AC1044" i="1"/>
  <c r="L1047" i="1"/>
  <c r="G438" i="1"/>
  <c r="AG455" i="1"/>
  <c r="AH455" i="1" s="1"/>
  <c r="G455" i="1"/>
  <c r="L455" i="1" s="1"/>
  <c r="S474" i="1"/>
  <c r="AO486" i="1"/>
  <c r="G490" i="1"/>
  <c r="L490" i="1" s="1"/>
  <c r="G489" i="1"/>
  <c r="L489" i="1" s="1"/>
  <c r="G514" i="1"/>
  <c r="L514" i="1" s="1"/>
  <c r="L515" i="1"/>
  <c r="S525" i="1"/>
  <c r="AO527" i="1"/>
  <c r="AG531" i="1"/>
  <c r="G531" i="1"/>
  <c r="L531" i="1" s="1"/>
  <c r="AX545" i="1"/>
  <c r="AO575" i="1"/>
  <c r="AO584" i="1"/>
  <c r="AG606" i="1"/>
  <c r="AH606" i="1" s="1"/>
  <c r="S606" i="1"/>
  <c r="AX649" i="1"/>
  <c r="I658" i="1"/>
  <c r="BB658" i="1"/>
  <c r="AC675" i="1"/>
  <c r="AO719" i="1"/>
  <c r="AG818" i="1"/>
  <c r="AH818" i="1" s="1"/>
  <c r="AH844" i="1"/>
  <c r="S853" i="1"/>
  <c r="S871" i="1"/>
  <c r="AG871" i="1"/>
  <c r="AH871" i="1" s="1"/>
  <c r="AG904" i="1"/>
  <c r="AH904" i="1" s="1"/>
  <c r="BB914" i="1"/>
  <c r="I949" i="1"/>
  <c r="BB949" i="1"/>
  <c r="AG1103" i="1"/>
  <c r="AH1103" i="1" s="1"/>
  <c r="S1104" i="1"/>
  <c r="AO1183" i="1"/>
  <c r="AO1337" i="1"/>
  <c r="AH1414" i="1"/>
  <c r="AG403" i="1"/>
  <c r="S429" i="1"/>
  <c r="AC441" i="1"/>
  <c r="AG447" i="1"/>
  <c r="AH447" i="1" s="1"/>
  <c r="S450" i="1"/>
  <c r="S449" i="1"/>
  <c r="L464" i="1"/>
  <c r="L482" i="1"/>
  <c r="AX487" i="1"/>
  <c r="AG497" i="1"/>
  <c r="BB511" i="1"/>
  <c r="G553" i="1"/>
  <c r="L553" i="1" s="1"/>
  <c r="L558" i="1"/>
  <c r="BB575" i="1"/>
  <c r="AG587" i="1"/>
  <c r="AH587" i="1" s="1"/>
  <c r="L617" i="1"/>
  <c r="AX623" i="1"/>
  <c r="L628" i="1"/>
  <c r="AX634" i="1"/>
  <c r="AO648" i="1"/>
  <c r="I678" i="1"/>
  <c r="BB678" i="1"/>
  <c r="AG683" i="1"/>
  <c r="AH683" i="1" s="1"/>
  <c r="AC697" i="1"/>
  <c r="AX741" i="1"/>
  <c r="AG743" i="1"/>
  <c r="S743" i="1"/>
  <c r="AO747" i="1"/>
  <c r="AC774" i="1"/>
  <c r="AO803" i="1"/>
  <c r="AC887" i="1"/>
  <c r="S904" i="1"/>
  <c r="S965" i="1"/>
  <c r="AG965" i="1"/>
  <c r="AH965" i="1" s="1"/>
  <c r="S1039" i="1"/>
  <c r="I1070" i="1"/>
  <c r="BB1070" i="1"/>
  <c r="S1103" i="1"/>
  <c r="L1178" i="1"/>
  <c r="AG1313" i="1"/>
  <c r="AH1313" i="1" s="1"/>
  <c r="AH1044" i="1"/>
  <c r="AX1113" i="1"/>
  <c r="BB1170" i="1"/>
  <c r="I1170" i="1"/>
  <c r="AG1258" i="1"/>
  <c r="AH1258" i="1" s="1"/>
  <c r="AC1258" i="1"/>
  <c r="AG1310" i="1"/>
  <c r="AH1310" i="1" s="1"/>
  <c r="AC1310" i="1"/>
  <c r="AO1314" i="1"/>
  <c r="S1381" i="1"/>
  <c r="AG1381" i="1"/>
  <c r="AH1381" i="1" s="1"/>
  <c r="AF1537" i="1"/>
  <c r="AB1537" i="1"/>
  <c r="AC1537" i="1" s="1"/>
  <c r="AG1099" i="1"/>
  <c r="S1100" i="1"/>
  <c r="AO1108" i="1"/>
  <c r="I1226" i="1"/>
  <c r="BB1226" i="1"/>
  <c r="I1249" i="1"/>
  <c r="BB1249" i="1"/>
  <c r="AG1335" i="1"/>
  <c r="AH1335" i="1" s="1"/>
  <c r="S1335" i="1"/>
  <c r="AO1532" i="1"/>
  <c r="AH583" i="1"/>
  <c r="AO614" i="1"/>
  <c r="AO618" i="1"/>
  <c r="AO629" i="1"/>
  <c r="AH665" i="1"/>
  <c r="AG687" i="1"/>
  <c r="AH687" i="1" s="1"/>
  <c r="S687" i="1"/>
  <c r="AC692" i="1"/>
  <c r="AG696" i="1"/>
  <c r="AH696" i="1" s="1"/>
  <c r="S696" i="1"/>
  <c r="L728" i="1"/>
  <c r="AC736" i="1"/>
  <c r="AX750" i="1"/>
  <c r="AG752" i="1"/>
  <c r="AH752" i="1" s="1"/>
  <c r="S753" i="1"/>
  <c r="AG756" i="1"/>
  <c r="AH756" i="1" s="1"/>
  <c r="S757" i="1"/>
  <c r="AG763" i="1"/>
  <c r="AH763" i="1" s="1"/>
  <c r="S764" i="1"/>
  <c r="AH773" i="1"/>
  <c r="AH777" i="1"/>
  <c r="AO793" i="1"/>
  <c r="L795" i="1"/>
  <c r="AO799" i="1"/>
  <c r="AH815" i="1"/>
  <c r="S849" i="1"/>
  <c r="AG849" i="1"/>
  <c r="AH849" i="1" s="1"/>
  <c r="AG903" i="1"/>
  <c r="S903" i="1"/>
  <c r="I912" i="1"/>
  <c r="BB912" i="1"/>
  <c r="BB1033" i="1"/>
  <c r="AO1040" i="1"/>
  <c r="S1099" i="1"/>
  <c r="AG1223" i="1"/>
  <c r="S1224" i="1"/>
  <c r="AH1241" i="1"/>
  <c r="AG1370" i="1"/>
  <c r="AH1370" i="1" s="1"/>
  <c r="S1370" i="1"/>
  <c r="S1371" i="1"/>
  <c r="AX1479" i="1"/>
  <c r="AX1480" i="1"/>
  <c r="AX656" i="1"/>
  <c r="AG709" i="1"/>
  <c r="AH709" i="1" s="1"/>
  <c r="S709" i="1"/>
  <c r="AC714" i="1"/>
  <c r="AO718" i="1"/>
  <c r="AG728" i="1"/>
  <c r="AH728" i="1" s="1"/>
  <c r="S729" i="1"/>
  <c r="AO815" i="1"/>
  <c r="S831" i="1"/>
  <c r="AG831" i="1"/>
  <c r="AH832" i="1"/>
  <c r="AH833" i="1"/>
  <c r="S949" i="1"/>
  <c r="AG949" i="1"/>
  <c r="AH949" i="1" s="1"/>
  <c r="BB989" i="1"/>
  <c r="I989" i="1"/>
  <c r="AX995" i="1"/>
  <c r="AG1301" i="1"/>
  <c r="S1301" i="1"/>
  <c r="AO1310" i="1"/>
  <c r="L618" i="1"/>
  <c r="L629" i="1"/>
  <c r="L640" i="1"/>
  <c r="L651" i="1"/>
  <c r="L662" i="1"/>
  <c r="AC682" i="1"/>
  <c r="AC704" i="1"/>
  <c r="BB766" i="1"/>
  <c r="AO777" i="1"/>
  <c r="AO781" i="1"/>
  <c r="AG812" i="1"/>
  <c r="AH812" i="1" s="1"/>
  <c r="S812" i="1"/>
  <c r="AC874" i="1"/>
  <c r="AO963" i="1"/>
  <c r="AO964" i="1"/>
  <c r="AG1001" i="1"/>
  <c r="AH1001" i="1" s="1"/>
  <c r="S1001" i="1"/>
  <c r="AH1093" i="1"/>
  <c r="AO1188" i="1"/>
  <c r="AC1191" i="1"/>
  <c r="AC1192" i="1"/>
  <c r="N50" i="2"/>
  <c r="N66" i="2"/>
  <c r="N34" i="2"/>
  <c r="N18" i="2"/>
  <c r="AJ66" i="2"/>
  <c r="AJ18" i="2"/>
  <c r="AJ34" i="2"/>
  <c r="AJ50" i="2"/>
  <c r="AH557" i="1"/>
  <c r="AC689" i="1"/>
  <c r="AC711" i="1"/>
  <c r="BB722" i="1"/>
  <c r="AG726" i="1"/>
  <c r="AH726" i="1" s="1"/>
  <c r="S726" i="1"/>
  <c r="AO733" i="1"/>
  <c r="AG736" i="1"/>
  <c r="AG801" i="1"/>
  <c r="AH801" i="1" s="1"/>
  <c r="S801" i="1"/>
  <c r="BB818" i="1"/>
  <c r="BB825" i="1"/>
  <c r="S828" i="1"/>
  <c r="AG828" i="1"/>
  <c r="AH828" i="1" s="1"/>
  <c r="S870" i="1"/>
  <c r="AG870" i="1"/>
  <c r="AG887" i="1"/>
  <c r="S887" i="1"/>
  <c r="AG902" i="1"/>
  <c r="AH902" i="1" s="1"/>
  <c r="BB915" i="1"/>
  <c r="AH917" i="1"/>
  <c r="BB933" i="1"/>
  <c r="AC936" i="1"/>
  <c r="AH966" i="1"/>
  <c r="AG1014" i="1"/>
  <c r="S1015" i="1"/>
  <c r="S1014" i="1"/>
  <c r="AC1042" i="1"/>
  <c r="BB1087" i="1"/>
  <c r="I1087" i="1"/>
  <c r="S1093" i="1"/>
  <c r="AH1106" i="1"/>
  <c r="AC1187" i="1"/>
  <c r="AG1187" i="1"/>
  <c r="AH1187" i="1" s="1"/>
  <c r="AC1188" i="1"/>
  <c r="BB1228" i="1"/>
  <c r="I1228" i="1"/>
  <c r="BB1232" i="1"/>
  <c r="I1232" i="1"/>
  <c r="AH1281" i="1"/>
  <c r="AH1364" i="1"/>
  <c r="AH1363" i="1"/>
  <c r="L1536" i="1"/>
  <c r="V1537" i="1"/>
  <c r="AC673" i="1"/>
  <c r="AC695" i="1"/>
  <c r="AG735" i="1"/>
  <c r="L739" i="1"/>
  <c r="AO755" i="1"/>
  <c r="AG758" i="1"/>
  <c r="AH758" i="1" s="1"/>
  <c r="AO780" i="1"/>
  <c r="BB791" i="1"/>
  <c r="AG797" i="1"/>
  <c r="AH797" i="1" s="1"/>
  <c r="AO809" i="1"/>
  <c r="S843" i="1"/>
  <c r="S848" i="1"/>
  <c r="AG848" i="1"/>
  <c r="S864" i="1"/>
  <c r="L869" i="1"/>
  <c r="L895" i="1"/>
  <c r="AG935" i="1"/>
  <c r="AH935" i="1" s="1"/>
  <c r="AC977" i="1"/>
  <c r="AG976" i="1"/>
  <c r="AH977" i="1" s="1"/>
  <c r="AO1034" i="1"/>
  <c r="L1127" i="1"/>
  <c r="AO1145" i="1"/>
  <c r="BB1295" i="1"/>
  <c r="I1295" i="1"/>
  <c r="AG1299" i="1"/>
  <c r="AH1299" i="1" s="1"/>
  <c r="S1299" i="1"/>
  <c r="AN1472" i="1"/>
  <c r="BB1472" i="1" s="1"/>
  <c r="AN1473" i="1"/>
  <c r="BB1473" i="1" s="1"/>
  <c r="K1475" i="1"/>
  <c r="AG1521" i="1"/>
  <c r="AO560" i="1"/>
  <c r="S569" i="1"/>
  <c r="AO716" i="1"/>
  <c r="BB780" i="1"/>
  <c r="AH786" i="1"/>
  <c r="AO798" i="1"/>
  <c r="AH805" i="1"/>
  <c r="AH811" i="1"/>
  <c r="AH816" i="1"/>
  <c r="BB840" i="1"/>
  <c r="AG865" i="1"/>
  <c r="AG944" i="1"/>
  <c r="AH945" i="1" s="1"/>
  <c r="AC944" i="1"/>
  <c r="AC945" i="1"/>
  <c r="BB985" i="1"/>
  <c r="AO1014" i="1"/>
  <c r="AC1027" i="1"/>
  <c r="I1189" i="1"/>
  <c r="BB1189" i="1"/>
  <c r="AH1439" i="1"/>
  <c r="AG1455" i="1"/>
  <c r="AH1455" i="1" s="1"/>
  <c r="S1455" i="1"/>
  <c r="AO1472" i="1"/>
  <c r="H164" i="3"/>
  <c r="G164" i="3"/>
  <c r="G546" i="1"/>
  <c r="L546" i="1" s="1"/>
  <c r="G547" i="1"/>
  <c r="L547" i="1" s="1"/>
  <c r="S786" i="1"/>
  <c r="AO787" i="1"/>
  <c r="AH794" i="1"/>
  <c r="AH800" i="1"/>
  <c r="AO805" i="1"/>
  <c r="S811" i="1"/>
  <c r="AO816" i="1"/>
  <c r="AO828" i="1"/>
  <c r="AO829" i="1"/>
  <c r="L830" i="1"/>
  <c r="AX874" i="1"/>
  <c r="AG895" i="1"/>
  <c r="AH895" i="1" s="1"/>
  <c r="S895" i="1"/>
  <c r="AG916" i="1"/>
  <c r="AH916" i="1" s="1"/>
  <c r="S916" i="1"/>
  <c r="AO933" i="1"/>
  <c r="AO932" i="1"/>
  <c r="L939" i="1"/>
  <c r="AC952" i="1"/>
  <c r="AG992" i="1"/>
  <c r="S993" i="1"/>
  <c r="S992" i="1"/>
  <c r="AC1030" i="1"/>
  <c r="AO1031" i="1"/>
  <c r="AG1037" i="1"/>
  <c r="AH1037" i="1" s="1"/>
  <c r="AC1037" i="1"/>
  <c r="BB1057" i="1"/>
  <c r="I1057" i="1"/>
  <c r="AH1075" i="1"/>
  <c r="AH1101" i="1"/>
  <c r="AH1102" i="1"/>
  <c r="AH1204" i="1"/>
  <c r="AH1252" i="1"/>
  <c r="I1275" i="1"/>
  <c r="BB1275" i="1"/>
  <c r="AH1359" i="1"/>
  <c r="L1445" i="1"/>
  <c r="I1450" i="1"/>
  <c r="BB1450" i="1"/>
  <c r="AO776" i="1"/>
  <c r="AH783" i="1"/>
  <c r="AH789" i="1"/>
  <c r="AO794" i="1"/>
  <c r="S842" i="1"/>
  <c r="S860" i="1"/>
  <c r="AG860" i="1"/>
  <c r="AH860" i="1" s="1"/>
  <c r="AG920" i="1"/>
  <c r="S920" i="1"/>
  <c r="AC940" i="1"/>
  <c r="AG940" i="1"/>
  <c r="AH940" i="1" s="1"/>
  <c r="AH972" i="1"/>
  <c r="AC1033" i="1"/>
  <c r="AH1160" i="1"/>
  <c r="AX1177" i="1"/>
  <c r="AX1176" i="1"/>
  <c r="AH1182" i="1"/>
  <c r="AC1224" i="1"/>
  <c r="AO1280" i="1"/>
  <c r="AO391" i="1"/>
  <c r="AO421" i="1"/>
  <c r="AO443" i="1"/>
  <c r="AO473" i="1"/>
  <c r="AO495" i="1"/>
  <c r="AO525" i="1"/>
  <c r="S616" i="1"/>
  <c r="AX619" i="1"/>
  <c r="AO624" i="1"/>
  <c r="AX630" i="1"/>
  <c r="AO635" i="1"/>
  <c r="AX641" i="1"/>
  <c r="AO646" i="1"/>
  <c r="AX652" i="1"/>
  <c r="AO657" i="1"/>
  <c r="AC679" i="1"/>
  <c r="AC701" i="1"/>
  <c r="AO726" i="1"/>
  <c r="AC730" i="1"/>
  <c r="AG730" i="1"/>
  <c r="AH730" i="1" s="1"/>
  <c r="BB745" i="1"/>
  <c r="AG757" i="1"/>
  <c r="L761" i="1"/>
  <c r="AO767" i="1"/>
  <c r="AH778" i="1"/>
  <c r="AO783" i="1"/>
  <c r="S789" i="1"/>
  <c r="S830" i="1"/>
  <c r="AG830" i="1"/>
  <c r="S835" i="1"/>
  <c r="AG835" i="1"/>
  <c r="AH835" i="1" s="1"/>
  <c r="BB844" i="1"/>
  <c r="L847" i="1"/>
  <c r="L899" i="1"/>
  <c r="AH939" i="1"/>
  <c r="AO948" i="1"/>
  <c r="I971" i="1"/>
  <c r="BB971" i="1"/>
  <c r="S972" i="1"/>
  <c r="AC984" i="1"/>
  <c r="AC992" i="1"/>
  <c r="AC993" i="1"/>
  <c r="AC1005" i="1"/>
  <c r="BB1011" i="1"/>
  <c r="I1011" i="1"/>
  <c r="AH1027" i="1"/>
  <c r="S1049" i="1"/>
  <c r="L1057" i="1"/>
  <c r="AH1104" i="1"/>
  <c r="AH1109" i="1"/>
  <c r="AG1117" i="1"/>
  <c r="AO1140" i="1"/>
  <c r="AO1139" i="1"/>
  <c r="S1197" i="1"/>
  <c r="AG1197" i="1"/>
  <c r="AH1197" i="1" s="1"/>
  <c r="BB1250" i="1"/>
  <c r="I1250" i="1"/>
  <c r="AC1259" i="1"/>
  <c r="S1464" i="1"/>
  <c r="AG1464" i="1"/>
  <c r="AH1464" i="1" s="1"/>
  <c r="AO1466" i="1"/>
  <c r="AC407" i="1"/>
  <c r="AC459" i="1"/>
  <c r="S553" i="1"/>
  <c r="AC558" i="1"/>
  <c r="S565" i="1"/>
  <c r="AC568" i="1"/>
  <c r="AC686" i="1"/>
  <c r="AC708" i="1"/>
  <c r="AO715" i="1"/>
  <c r="AG729" i="1"/>
  <c r="AH729" i="1" s="1"/>
  <c r="BB819" i="1"/>
  <c r="S826" i="1"/>
  <c r="AG826" i="1"/>
  <c r="AH827" i="1" s="1"/>
  <c r="AO836" i="1"/>
  <c r="AO837" i="1"/>
  <c r="AO844" i="1"/>
  <c r="S851" i="1"/>
  <c r="AG851" i="1"/>
  <c r="AO865" i="1"/>
  <c r="AG899" i="1"/>
  <c r="AH899" i="1" s="1"/>
  <c r="S900" i="1"/>
  <c r="AC900" i="1"/>
  <c r="AC901" i="1"/>
  <c r="AC920" i="1"/>
  <c r="BB944" i="1"/>
  <c r="AH991" i="1"/>
  <c r="AO997" i="1"/>
  <c r="AO998" i="1"/>
  <c r="AO1027" i="1"/>
  <c r="AO1028" i="1"/>
  <c r="AG1030" i="1"/>
  <c r="AO1067" i="1"/>
  <c r="AO1109" i="1"/>
  <c r="AC1204" i="1"/>
  <c r="AG1244" i="1"/>
  <c r="R1242" i="1"/>
  <c r="AG1242" i="1" s="1"/>
  <c r="AO1362" i="1"/>
  <c r="AX1433" i="1"/>
  <c r="AX1432" i="1"/>
  <c r="L544" i="1"/>
  <c r="AO612" i="1"/>
  <c r="AX624" i="1"/>
  <c r="AX635" i="1"/>
  <c r="AX646" i="1"/>
  <c r="AX657" i="1"/>
  <c r="AC671" i="1"/>
  <c r="AC693" i="1"/>
  <c r="BB715" i="1"/>
  <c r="AG734" i="1"/>
  <c r="AH734" i="1" s="1"/>
  <c r="AC748" i="1"/>
  <c r="BB749" i="1"/>
  <c r="L769" i="1"/>
  <c r="L810" i="1"/>
  <c r="AC822" i="1"/>
  <c r="AH823" i="1"/>
  <c r="BB836" i="1"/>
  <c r="S838" i="1"/>
  <c r="AG843" i="1"/>
  <c r="AH843" i="1" s="1"/>
  <c r="AG864" i="1"/>
  <c r="AH864" i="1" s="1"/>
  <c r="S880" i="1"/>
  <c r="S885" i="1"/>
  <c r="S899" i="1"/>
  <c r="AG934" i="1"/>
  <c r="AH934" i="1" s="1"/>
  <c r="S934" i="1"/>
  <c r="AG951" i="1"/>
  <c r="AH951" i="1" s="1"/>
  <c r="S951" i="1"/>
  <c r="AO969" i="1"/>
  <c r="I990" i="1"/>
  <c r="AG1008" i="1"/>
  <c r="AH1008" i="1" s="1"/>
  <c r="S1008" i="1"/>
  <c r="AC1049" i="1"/>
  <c r="AO1075" i="1"/>
  <c r="I1111" i="1"/>
  <c r="BB1111" i="1"/>
  <c r="I1130" i="1"/>
  <c r="BB1130" i="1"/>
  <c r="AG1131" i="1"/>
  <c r="AC1131" i="1"/>
  <c r="AG1135" i="1"/>
  <c r="AH1135" i="1" s="1"/>
  <c r="AO1160" i="1"/>
  <c r="AX1248" i="1"/>
  <c r="L1250" i="1"/>
  <c r="AO1274" i="1"/>
  <c r="AO1273" i="1"/>
  <c r="S1390" i="1"/>
  <c r="AG1390" i="1"/>
  <c r="AH1390" i="1" s="1"/>
  <c r="AX1417" i="1"/>
  <c r="AX1416" i="1"/>
  <c r="AC733" i="1"/>
  <c r="AC744" i="1"/>
  <c r="AC755" i="1"/>
  <c r="AC766" i="1"/>
  <c r="L834" i="1"/>
  <c r="L840" i="1"/>
  <c r="AG900" i="1"/>
  <c r="AH900" i="1" s="1"/>
  <c r="AG925" i="1"/>
  <c r="AH925" i="1" s="1"/>
  <c r="BB931" i="1"/>
  <c r="AG971" i="1"/>
  <c r="AH971" i="1" s="1"/>
  <c r="S971" i="1"/>
  <c r="AO987" i="1"/>
  <c r="S1012" i="1"/>
  <c r="BB1038" i="1"/>
  <c r="S1060" i="1"/>
  <c r="S1059" i="1"/>
  <c r="AO1175" i="1"/>
  <c r="AO1176" i="1"/>
  <c r="AH1194" i="1"/>
  <c r="AX1207" i="1"/>
  <c r="AO1245" i="1"/>
  <c r="AX1282" i="1"/>
  <c r="BB1293" i="1"/>
  <c r="I1293" i="1"/>
  <c r="AX1302" i="1"/>
  <c r="AX1303" i="1"/>
  <c r="AC1382" i="1"/>
  <c r="AO1387" i="1"/>
  <c r="AH1415" i="1"/>
  <c r="S665" i="1"/>
  <c r="S730" i="1"/>
  <c r="AC732" i="1"/>
  <c r="AG742" i="1"/>
  <c r="AH742" i="1" s="1"/>
  <c r="AG753" i="1"/>
  <c r="AG764" i="1"/>
  <c r="AO775" i="1"/>
  <c r="AO786" i="1"/>
  <c r="AO797" i="1"/>
  <c r="AO808" i="1"/>
  <c r="AG873" i="1"/>
  <c r="AH873" i="1" s="1"/>
  <c r="AG886" i="1"/>
  <c r="AH886" i="1" s="1"/>
  <c r="AG921" i="1"/>
  <c r="AH921" i="1" s="1"/>
  <c r="AG955" i="1"/>
  <c r="AH955" i="1" s="1"/>
  <c r="AH961" i="1"/>
  <c r="AX1005" i="1"/>
  <c r="AX1004" i="1"/>
  <c r="BB1009" i="1"/>
  <c r="BB1056" i="1"/>
  <c r="BB1065" i="1"/>
  <c r="AG1092" i="1"/>
  <c r="AC1093" i="1"/>
  <c r="AG1143" i="1"/>
  <c r="AH1143" i="1" s="1"/>
  <c r="AH1150" i="1"/>
  <c r="I1177" i="1"/>
  <c r="BB1177" i="1"/>
  <c r="AO1182" i="1"/>
  <c r="BB1207" i="1"/>
  <c r="AG1229" i="1"/>
  <c r="AH1229" i="1" s="1"/>
  <c r="S1229" i="1"/>
  <c r="S1230" i="1"/>
  <c r="AH1259" i="1"/>
  <c r="L1299" i="1"/>
  <c r="AG1386" i="1"/>
  <c r="S1387" i="1"/>
  <c r="AO785" i="1"/>
  <c r="AO796" i="1"/>
  <c r="AO807" i="1"/>
  <c r="L839" i="1"/>
  <c r="AO956" i="1"/>
  <c r="L959" i="1"/>
  <c r="AG960" i="1"/>
  <c r="AH960" i="1" s="1"/>
  <c r="S960" i="1"/>
  <c r="AG979" i="1"/>
  <c r="AH979" i="1" s="1"/>
  <c r="S979" i="1"/>
  <c r="AH1012" i="1"/>
  <c r="L1039" i="1"/>
  <c r="AH1059" i="1"/>
  <c r="AG1125" i="1"/>
  <c r="AH1125" i="1" s="1"/>
  <c r="S1125" i="1"/>
  <c r="S1126" i="1"/>
  <c r="AO1209" i="1"/>
  <c r="L1275" i="1"/>
  <c r="AO1430" i="1"/>
  <c r="Z289" i="3"/>
  <c r="S740" i="1"/>
  <c r="S751" i="1"/>
  <c r="S762" i="1"/>
  <c r="L827" i="1"/>
  <c r="BB841" i="1"/>
  <c r="S898" i="1"/>
  <c r="S908" i="1"/>
  <c r="AO929" i="1"/>
  <c r="AO945" i="1"/>
  <c r="AH1018" i="1"/>
  <c r="AO1023" i="1"/>
  <c r="L1082" i="1"/>
  <c r="AH1084" i="1"/>
  <c r="AO1088" i="1"/>
  <c r="AO1089" i="1"/>
  <c r="AO1102" i="1"/>
  <c r="I1133" i="1"/>
  <c r="BB1133" i="1"/>
  <c r="I1163" i="1"/>
  <c r="BB1163" i="1"/>
  <c r="AG1177" i="1"/>
  <c r="S1177" i="1"/>
  <c r="L1232" i="1"/>
  <c r="AE1242" i="1"/>
  <c r="P1243" i="1"/>
  <c r="AE1243" i="1" s="1"/>
  <c r="AO1276" i="1"/>
  <c r="L1295" i="1"/>
  <c r="AG1385" i="1"/>
  <c r="AH1385" i="1" s="1"/>
  <c r="S1385" i="1"/>
  <c r="AO1411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G739" i="1"/>
  <c r="AG750" i="1"/>
  <c r="AG761" i="1"/>
  <c r="AO773" i="1"/>
  <c r="AO779" i="1"/>
  <c r="AO790" i="1"/>
  <c r="AO801" i="1"/>
  <c r="AO812" i="1"/>
  <c r="S839" i="1"/>
  <c r="AG839" i="1"/>
  <c r="AH839" i="1" s="1"/>
  <c r="L850" i="1"/>
  <c r="BB852" i="1"/>
  <c r="L861" i="1"/>
  <c r="BB863" i="1"/>
  <c r="S884" i="1"/>
  <c r="AG907" i="1"/>
  <c r="AG932" i="1"/>
  <c r="AH932" i="1" s="1"/>
  <c r="AO934" i="1"/>
  <c r="AG974" i="1"/>
  <c r="AH974" i="1" s="1"/>
  <c r="AC990" i="1"/>
  <c r="AC989" i="1"/>
  <c r="AX1007" i="1"/>
  <c r="AC1012" i="1"/>
  <c r="AC1011" i="1"/>
  <c r="AH1022" i="1"/>
  <c r="AX1033" i="1"/>
  <c r="AH1036" i="1"/>
  <c r="AO1069" i="1"/>
  <c r="L1090" i="1"/>
  <c r="S1172" i="1"/>
  <c r="AO1194" i="1"/>
  <c r="AH1225" i="1"/>
  <c r="AG1245" i="1"/>
  <c r="AH1245" i="1" s="1"/>
  <c r="S1246" i="1"/>
  <c r="S1245" i="1"/>
  <c r="AC1293" i="1"/>
  <c r="AO1367" i="1"/>
  <c r="AG1413" i="1"/>
  <c r="S1414" i="1"/>
  <c r="S1413" i="1"/>
  <c r="G66" i="2"/>
  <c r="G34" i="2"/>
  <c r="G50" i="2"/>
  <c r="G18" i="2"/>
  <c r="AC66" i="2"/>
  <c r="AC34" i="2"/>
  <c r="AC50" i="2"/>
  <c r="AC18" i="2"/>
  <c r="AO732" i="1"/>
  <c r="S739" i="1"/>
  <c r="AC740" i="1"/>
  <c r="AO743" i="1"/>
  <c r="S750" i="1"/>
  <c r="AC751" i="1"/>
  <c r="AO754" i="1"/>
  <c r="S761" i="1"/>
  <c r="AC762" i="1"/>
  <c r="AO765" i="1"/>
  <c r="S827" i="1"/>
  <c r="BB829" i="1"/>
  <c r="S832" i="1"/>
  <c r="AO847" i="1"/>
  <c r="AO858" i="1"/>
  <c r="AO869" i="1"/>
  <c r="AG883" i="1"/>
  <c r="S907" i="1"/>
  <c r="AG919" i="1"/>
  <c r="AG928" i="1"/>
  <c r="AH928" i="1" s="1"/>
  <c r="S932" i="1"/>
  <c r="AH953" i="1"/>
  <c r="AO966" i="1"/>
  <c r="S974" i="1"/>
  <c r="AX985" i="1"/>
  <c r="AO996" i="1"/>
  <c r="AH1000" i="1"/>
  <c r="BB1001" i="1"/>
  <c r="S1005" i="1"/>
  <c r="AC1022" i="1"/>
  <c r="AX1037" i="1"/>
  <c r="S1057" i="1"/>
  <c r="I1086" i="1"/>
  <c r="AC1101" i="1"/>
  <c r="AC1105" i="1"/>
  <c r="AO1106" i="1"/>
  <c r="S1130" i="1"/>
  <c r="AG1130" i="1"/>
  <c r="AH1130" i="1" s="1"/>
  <c r="L1133" i="1"/>
  <c r="AX1157" i="1"/>
  <c r="AC1168" i="1"/>
  <c r="I1171" i="1"/>
  <c r="AO1240" i="1"/>
  <c r="AG1266" i="1"/>
  <c r="AH1266" i="1" s="1"/>
  <c r="S1267" i="1"/>
  <c r="AX1273" i="1"/>
  <c r="AX1274" i="1"/>
  <c r="AH1290" i="1"/>
  <c r="AC1362" i="1"/>
  <c r="AO1363" i="1"/>
  <c r="BB666" i="1"/>
  <c r="AC724" i="1"/>
  <c r="AG738" i="1"/>
  <c r="AH738" i="1" s="1"/>
  <c r="AG749" i="1"/>
  <c r="AG760" i="1"/>
  <c r="AO784" i="1"/>
  <c r="AO795" i="1"/>
  <c r="AO806" i="1"/>
  <c r="AO818" i="1"/>
  <c r="L838" i="1"/>
  <c r="S850" i="1"/>
  <c r="AG850" i="1"/>
  <c r="AH850" i="1" s="1"/>
  <c r="S861" i="1"/>
  <c r="AG861" i="1"/>
  <c r="S883" i="1"/>
  <c r="AG897" i="1"/>
  <c r="AH897" i="1" s="1"/>
  <c r="S897" i="1"/>
  <c r="AG906" i="1"/>
  <c r="S919" i="1"/>
  <c r="S928" i="1"/>
  <c r="S943" i="1"/>
  <c r="AG943" i="1"/>
  <c r="AH943" i="1" s="1"/>
  <c r="AC948" i="1"/>
  <c r="S953" i="1"/>
  <c r="S988" i="1"/>
  <c r="AG994" i="1"/>
  <c r="AH994" i="1" s="1"/>
  <c r="AC1000" i="1"/>
  <c r="S1010" i="1"/>
  <c r="AO1042" i="1"/>
  <c r="AH1046" i="1"/>
  <c r="AO1053" i="1"/>
  <c r="AH1073" i="1"/>
  <c r="S1095" i="1"/>
  <c r="AG1100" i="1"/>
  <c r="AH1100" i="1" s="1"/>
  <c r="AG1119" i="1"/>
  <c r="AC1120" i="1"/>
  <c r="AO1161" i="1"/>
  <c r="AO1193" i="1"/>
  <c r="AG1203" i="1"/>
  <c r="AH1203" i="1" s="1"/>
  <c r="AH1257" i="1"/>
  <c r="S1266" i="1"/>
  <c r="AH1272" i="1"/>
  <c r="AH1315" i="1"/>
  <c r="BB665" i="1"/>
  <c r="AC723" i="1"/>
  <c r="AC739" i="1"/>
  <c r="AC750" i="1"/>
  <c r="AC761" i="1"/>
  <c r="AG882" i="1"/>
  <c r="AH882" i="1" s="1"/>
  <c r="AG918" i="1"/>
  <c r="AH918" i="1" s="1"/>
  <c r="AO1041" i="1"/>
  <c r="AC1051" i="1"/>
  <c r="S1072" i="1"/>
  <c r="S1073" i="1"/>
  <c r="AG1072" i="1"/>
  <c r="AH1072" i="1" s="1"/>
  <c r="AG1271" i="1"/>
  <c r="S1271" i="1"/>
  <c r="S1272" i="1"/>
  <c r="I1317" i="1"/>
  <c r="BB1317" i="1"/>
  <c r="AO955" i="1"/>
  <c r="AO954" i="1"/>
  <c r="AO965" i="1"/>
  <c r="AC969" i="1"/>
  <c r="AO970" i="1"/>
  <c r="AH1009" i="1"/>
  <c r="AC1066" i="1"/>
  <c r="AH1082" i="1"/>
  <c r="S1086" i="1"/>
  <c r="S1087" i="1"/>
  <c r="AG1086" i="1"/>
  <c r="AH1086" i="1" s="1"/>
  <c r="AC1095" i="1"/>
  <c r="AG1105" i="1"/>
  <c r="AH1105" i="1" s="1"/>
  <c r="AC1124" i="1"/>
  <c r="AX1213" i="1"/>
  <c r="L1215" i="1"/>
  <c r="AG1216" i="1"/>
  <c r="AH1216" i="1" s="1"/>
  <c r="AC1217" i="1"/>
  <c r="AG1343" i="1"/>
  <c r="AO1483" i="1"/>
  <c r="I1536" i="1"/>
  <c r="K1536" i="1" s="1"/>
  <c r="BB1536" i="1"/>
  <c r="AG1537" i="1"/>
  <c r="AD164" i="3"/>
  <c r="U164" i="3"/>
  <c r="U289" i="3" s="1"/>
  <c r="L164" i="3"/>
  <c r="L289" i="3" s="1"/>
  <c r="AC1009" i="1"/>
  <c r="L1017" i="1"/>
  <c r="AO1039" i="1"/>
  <c r="AO1087" i="1"/>
  <c r="L1121" i="1"/>
  <c r="L1157" i="1"/>
  <c r="AH1166" i="1"/>
  <c r="AO1329" i="1"/>
  <c r="AO1330" i="1"/>
  <c r="LV318" i="3"/>
  <c r="LW318" i="3" s="1"/>
  <c r="LX318" i="3" s="1"/>
  <c r="LY318" i="3" s="1"/>
  <c r="LW316" i="3"/>
  <c r="LX316" i="3" s="1"/>
  <c r="LY316" i="3" s="1"/>
  <c r="AC4" i="3"/>
  <c r="X4" i="3"/>
  <c r="F4" i="3"/>
  <c r="W4" i="3"/>
  <c r="W37" i="3"/>
  <c r="U309" i="3"/>
  <c r="L835" i="1"/>
  <c r="S836" i="1"/>
  <c r="L846" i="1"/>
  <c r="S847" i="1"/>
  <c r="L857" i="1"/>
  <c r="S858" i="1"/>
  <c r="L868" i="1"/>
  <c r="S869" i="1"/>
  <c r="S930" i="1"/>
  <c r="AX946" i="1"/>
  <c r="AX966" i="1"/>
  <c r="S987" i="1"/>
  <c r="AC988" i="1"/>
  <c r="S1018" i="1"/>
  <c r="AX1031" i="1"/>
  <c r="AC1036" i="1"/>
  <c r="S1046" i="1"/>
  <c r="AO1049" i="1"/>
  <c r="S1054" i="1"/>
  <c r="AG1054" i="1"/>
  <c r="AH1054" i="1" s="1"/>
  <c r="S1096" i="1"/>
  <c r="AG1116" i="1"/>
  <c r="AH1116" i="1" s="1"/>
  <c r="S1116" i="1"/>
  <c r="S1171" i="1"/>
  <c r="AO1219" i="1"/>
  <c r="S1222" i="1"/>
  <c r="AO1236" i="1"/>
  <c r="AO1237" i="1"/>
  <c r="BB1254" i="1"/>
  <c r="BB1345" i="1"/>
  <c r="I1345" i="1"/>
  <c r="AC1353" i="1"/>
  <c r="AC1354" i="1"/>
  <c r="AG1484" i="1"/>
  <c r="AH1484" i="1" s="1"/>
  <c r="AC1485" i="1"/>
  <c r="G37" i="3"/>
  <c r="AC37" i="3"/>
  <c r="T37" i="3"/>
  <c r="X37" i="3"/>
  <c r="AB37" i="3"/>
  <c r="S37" i="3"/>
  <c r="V37" i="3"/>
  <c r="V289" i="3" s="1"/>
  <c r="X164" i="3"/>
  <c r="X289" i="3" s="1"/>
  <c r="AC972" i="1"/>
  <c r="S978" i="1"/>
  <c r="AH986" i="1"/>
  <c r="AX1024" i="1"/>
  <c r="AO1065" i="1"/>
  <c r="AO1214" i="1"/>
  <c r="AO1260" i="1"/>
  <c r="AG1286" i="1"/>
  <c r="AH1286" i="1" s="1"/>
  <c r="S1286" i="1"/>
  <c r="S1287" i="1"/>
  <c r="DL318" i="3"/>
  <c r="AO851" i="1"/>
  <c r="AX853" i="1"/>
  <c r="L856" i="1"/>
  <c r="AO862" i="1"/>
  <c r="AX864" i="1"/>
  <c r="L867" i="1"/>
  <c r="AH959" i="1"/>
  <c r="S986" i="1"/>
  <c r="AO1010" i="1"/>
  <c r="AX1012" i="1"/>
  <c r="L1015" i="1"/>
  <c r="AC1035" i="1"/>
  <c r="AC1055" i="1"/>
  <c r="AH1062" i="1"/>
  <c r="AO1073" i="1"/>
  <c r="L1085" i="1"/>
  <c r="AO1086" i="1"/>
  <c r="AG1091" i="1"/>
  <c r="AH1091" i="1" s="1"/>
  <c r="AC1091" i="1"/>
  <c r="S1121" i="1"/>
  <c r="AC1166" i="1"/>
  <c r="S1202" i="1"/>
  <c r="AC1235" i="1"/>
  <c r="AG1235" i="1"/>
  <c r="AH1235" i="1" s="1"/>
  <c r="AC1236" i="1"/>
  <c r="AX1236" i="1"/>
  <c r="AX1237" i="1"/>
  <c r="AC1257" i="1"/>
  <c r="AG1264" i="1"/>
  <c r="AH1264" i="1" s="1"/>
  <c r="AC1264" i="1"/>
  <c r="AH1295" i="1"/>
  <c r="AG1462" i="1"/>
  <c r="AH1462" i="1" s="1"/>
  <c r="S1462" i="1"/>
  <c r="K1483" i="1"/>
  <c r="AF4" i="3"/>
  <c r="Z164" i="3"/>
  <c r="S894" i="1"/>
  <c r="S914" i="1"/>
  <c r="AX944" i="1"/>
  <c r="AX1002" i="1"/>
  <c r="AO1022" i="1"/>
  <c r="AO1038" i="1"/>
  <c r="S1053" i="1"/>
  <c r="AO1064" i="1"/>
  <c r="L1068" i="1"/>
  <c r="S1102" i="1"/>
  <c r="AO1110" i="1"/>
  <c r="AG1137" i="1"/>
  <c r="S1140" i="1"/>
  <c r="AG1140" i="1"/>
  <c r="AO1154" i="1"/>
  <c r="AO1181" i="1"/>
  <c r="AH1212" i="1"/>
  <c r="AO1213" i="1"/>
  <c r="I1216" i="1"/>
  <c r="BB1216" i="1"/>
  <c r="AO1259" i="1"/>
  <c r="AX1284" i="1"/>
  <c r="AX1283" i="1"/>
  <c r="AH1316" i="1"/>
  <c r="AG1331" i="1"/>
  <c r="AH1331" i="1" s="1"/>
  <c r="AC1331" i="1"/>
  <c r="AC1332" i="1"/>
  <c r="AO1395" i="1"/>
  <c r="AG1516" i="1"/>
  <c r="S1516" i="1"/>
  <c r="B4" i="3"/>
  <c r="L833" i="1"/>
  <c r="S834" i="1"/>
  <c r="L844" i="1"/>
  <c r="S845" i="1"/>
  <c r="AO850" i="1"/>
  <c r="L855" i="1"/>
  <c r="S856" i="1"/>
  <c r="AO861" i="1"/>
  <c r="L866" i="1"/>
  <c r="S867" i="1"/>
  <c r="AG876" i="1"/>
  <c r="AG892" i="1"/>
  <c r="S893" i="1"/>
  <c r="AG913" i="1"/>
  <c r="AG938" i="1"/>
  <c r="AH938" i="1" s="1"/>
  <c r="S938" i="1"/>
  <c r="AO942" i="1"/>
  <c r="S958" i="1"/>
  <c r="BB981" i="1"/>
  <c r="AO988" i="1"/>
  <c r="L993" i="1"/>
  <c r="S1006" i="1"/>
  <c r="AC1017" i="1"/>
  <c r="AO1021" i="1"/>
  <c r="AO1029" i="1"/>
  <c r="AC1034" i="1"/>
  <c r="AX1039" i="1"/>
  <c r="AH1052" i="1"/>
  <c r="AC1062" i="1"/>
  <c r="AO1072" i="1"/>
  <c r="L1084" i="1"/>
  <c r="AH1085" i="1"/>
  <c r="L1089" i="1"/>
  <c r="AX1117" i="1"/>
  <c r="AX1118" i="1"/>
  <c r="AX1123" i="1"/>
  <c r="S1136" i="1"/>
  <c r="AG1136" i="1"/>
  <c r="AH1136" i="1" s="1"/>
  <c r="AH1141" i="1"/>
  <c r="S1146" i="1"/>
  <c r="AC1193" i="1"/>
  <c r="AO1195" i="1"/>
  <c r="AG1198" i="1"/>
  <c r="S1198" i="1"/>
  <c r="L1201" i="1"/>
  <c r="AO1238" i="1"/>
  <c r="I1288" i="1"/>
  <c r="BB1288" i="1"/>
  <c r="AC1292" i="1"/>
  <c r="S1323" i="1"/>
  <c r="AO1324" i="1"/>
  <c r="AG1334" i="1"/>
  <c r="AH1334" i="1" s="1"/>
  <c r="AG1339" i="1"/>
  <c r="AH1339" i="1" s="1"/>
  <c r="AO1484" i="1"/>
  <c r="AO1488" i="1"/>
  <c r="V1511" i="1"/>
  <c r="AO769" i="1"/>
  <c r="AO770" i="1"/>
  <c r="AO771" i="1"/>
  <c r="S823" i="1"/>
  <c r="AC895" i="1"/>
  <c r="AG923" i="1"/>
  <c r="AH923" i="1" s="1"/>
  <c r="AH937" i="1"/>
  <c r="AX964" i="1"/>
  <c r="AO1009" i="1"/>
  <c r="AX1214" i="1"/>
  <c r="AG1218" i="1"/>
  <c r="AH1218" i="1" s="1"/>
  <c r="AH1221" i="1"/>
  <c r="AH1253" i="1"/>
  <c r="AC1311" i="1"/>
  <c r="I1318" i="1"/>
  <c r="AO1335" i="1"/>
  <c r="AO1339" i="1"/>
  <c r="AX1392" i="1"/>
  <c r="AG1456" i="1"/>
  <c r="S1456" i="1"/>
  <c r="AG825" i="1"/>
  <c r="AH825" i="1" s="1"/>
  <c r="L832" i="1"/>
  <c r="S833" i="1"/>
  <c r="AG836" i="1"/>
  <c r="AH836" i="1" s="1"/>
  <c r="L843" i="1"/>
  <c r="S844" i="1"/>
  <c r="AG847" i="1"/>
  <c r="AH847" i="1" s="1"/>
  <c r="L854" i="1"/>
  <c r="S855" i="1"/>
  <c r="AG858" i="1"/>
  <c r="AH858" i="1" s="1"/>
  <c r="L865" i="1"/>
  <c r="S866" i="1"/>
  <c r="AG869" i="1"/>
  <c r="AH869" i="1" s="1"/>
  <c r="AG875" i="1"/>
  <c r="AH875" i="1" s="1"/>
  <c r="AG891" i="1"/>
  <c r="AG912" i="1"/>
  <c r="AH912" i="1" s="1"/>
  <c r="S923" i="1"/>
  <c r="I928" i="1"/>
  <c r="AG957" i="1"/>
  <c r="AH958" i="1" s="1"/>
  <c r="AC958" i="1"/>
  <c r="AG984" i="1"/>
  <c r="AH984" i="1" s="1"/>
  <c r="AC995" i="1"/>
  <c r="AG997" i="1"/>
  <c r="AH997" i="1" s="1"/>
  <c r="L1024" i="1"/>
  <c r="AO1037" i="1"/>
  <c r="AO1055" i="1"/>
  <c r="AG1061" i="1"/>
  <c r="AH1061" i="1" s="1"/>
  <c r="AG1120" i="1"/>
  <c r="AH1120" i="1" s="1"/>
  <c r="L1151" i="1"/>
  <c r="AG1165" i="1"/>
  <c r="L1169" i="1"/>
  <c r="AX1195" i="1"/>
  <c r="AO1212" i="1"/>
  <c r="S1221" i="1"/>
  <c r="L1255" i="1"/>
  <c r="S1276" i="1"/>
  <c r="AG1276" i="1"/>
  <c r="AO1277" i="1"/>
  <c r="AO1278" i="1"/>
  <c r="AO1286" i="1"/>
  <c r="AG1314" i="1"/>
  <c r="AH1391" i="1"/>
  <c r="AH1392" i="1"/>
  <c r="AH1394" i="1"/>
  <c r="AG1446" i="1"/>
  <c r="S1447" i="1"/>
  <c r="AX812" i="1"/>
  <c r="S875" i="1"/>
  <c r="AG890" i="1"/>
  <c r="AH890" i="1" s="1"/>
  <c r="S891" i="1"/>
  <c r="AG911" i="1"/>
  <c r="S912" i="1"/>
  <c r="BB924" i="1"/>
  <c r="AX931" i="1"/>
  <c r="S936" i="1"/>
  <c r="S957" i="1"/>
  <c r="S984" i="1"/>
  <c r="AX1000" i="1"/>
  <c r="AO1008" i="1"/>
  <c r="AG1017" i="1"/>
  <c r="AH1017" i="1" s="1"/>
  <c r="L1040" i="1"/>
  <c r="AC1068" i="1"/>
  <c r="L1094" i="1"/>
  <c r="AH1113" i="1"/>
  <c r="S1120" i="1"/>
  <c r="AO1148" i="1"/>
  <c r="AO1153" i="1"/>
  <c r="S1165" i="1"/>
  <c r="AO1180" i="1"/>
  <c r="AX1185" i="1"/>
  <c r="AG1193" i="1"/>
  <c r="AH1193" i="1" s="1"/>
  <c r="S1314" i="1"/>
  <c r="K1476" i="1"/>
  <c r="V1510" i="1"/>
  <c r="AO1044" i="1"/>
  <c r="AX1104" i="1"/>
  <c r="L1111" i="1"/>
  <c r="AG1164" i="1"/>
  <c r="AH1164" i="1" s="1"/>
  <c r="S1164" i="1"/>
  <c r="L1184" i="1"/>
  <c r="AH1186" i="1"/>
  <c r="AG1207" i="1"/>
  <c r="S1208" i="1"/>
  <c r="L1249" i="1"/>
  <c r="AO1251" i="1"/>
  <c r="L1308" i="1"/>
  <c r="S1338" i="1"/>
  <c r="AG1338" i="1"/>
  <c r="AH1338" i="1" s="1"/>
  <c r="AG1348" i="1"/>
  <c r="AH1348" i="1" s="1"/>
  <c r="S1348" i="1"/>
  <c r="AC1401" i="1"/>
  <c r="AC1402" i="1"/>
  <c r="AC1412" i="1"/>
  <c r="AG1412" i="1"/>
  <c r="AG1420" i="1"/>
  <c r="S1420" i="1"/>
  <c r="AO1443" i="1"/>
  <c r="AO1442" i="1"/>
  <c r="S1496" i="1"/>
  <c r="AG1497" i="1"/>
  <c r="AH1497" i="1" s="1"/>
  <c r="S1497" i="1"/>
  <c r="AC1513" i="1"/>
  <c r="AC1512" i="1"/>
  <c r="L1518" i="1"/>
  <c r="AX1543" i="1"/>
  <c r="O34" i="2"/>
  <c r="O18" i="2"/>
  <c r="O50" i="2"/>
  <c r="O66" i="2"/>
  <c r="AK34" i="2"/>
  <c r="AK66" i="2"/>
  <c r="AK18" i="2"/>
  <c r="AK50" i="2"/>
  <c r="MA299" i="3"/>
  <c r="MA301" i="3" s="1"/>
  <c r="AE298" i="3"/>
  <c r="AE299" i="3" s="1"/>
  <c r="AE301" i="3" s="1"/>
  <c r="AF298" i="3"/>
  <c r="AF299" i="3" s="1"/>
  <c r="AF301" i="3" s="1"/>
  <c r="AC1086" i="1"/>
  <c r="AG1115" i="1"/>
  <c r="AH1115" i="1" s="1"/>
  <c r="AO1130" i="1"/>
  <c r="AC1141" i="1"/>
  <c r="AX1145" i="1"/>
  <c r="AX1146" i="1"/>
  <c r="AX1166" i="1"/>
  <c r="AC1190" i="1"/>
  <c r="AC1202" i="1"/>
  <c r="AO1264" i="1"/>
  <c r="AH1373" i="1"/>
  <c r="AG1434" i="1"/>
  <c r="AH1434" i="1" s="1"/>
  <c r="AC1434" i="1"/>
  <c r="S1442" i="1"/>
  <c r="AG1441" i="1"/>
  <c r="AH1441" i="1" s="1"/>
  <c r="Z37" i="3"/>
  <c r="AO924" i="1"/>
  <c r="AO950" i="1"/>
  <c r="AO972" i="1"/>
  <c r="AO978" i="1"/>
  <c r="AO982" i="1"/>
  <c r="AO1004" i="1"/>
  <c r="AO1026" i="1"/>
  <c r="AX1040" i="1"/>
  <c r="AO1043" i="1"/>
  <c r="AO1045" i="1"/>
  <c r="AC1058" i="1"/>
  <c r="S1061" i="1"/>
  <c r="S1062" i="1"/>
  <c r="S1063" i="1"/>
  <c r="S1085" i="1"/>
  <c r="AO1098" i="1"/>
  <c r="AO1101" i="1"/>
  <c r="AX1102" i="1"/>
  <c r="AH1114" i="1"/>
  <c r="S1115" i="1"/>
  <c r="BB1122" i="1"/>
  <c r="S1127" i="1"/>
  <c r="AG1127" i="1"/>
  <c r="AH1127" i="1" s="1"/>
  <c r="S1134" i="1"/>
  <c r="L1139" i="1"/>
  <c r="AC1177" i="1"/>
  <c r="AO1179" i="1"/>
  <c r="AO1198" i="1"/>
  <c r="AG1201" i="1"/>
  <c r="AH1201" i="1" s="1"/>
  <c r="AX1209" i="1"/>
  <c r="AG1232" i="1"/>
  <c r="AH1232" i="1" s="1"/>
  <c r="S1232" i="1"/>
  <c r="AH1233" i="1"/>
  <c r="L1236" i="1"/>
  <c r="L1287" i="1"/>
  <c r="S1291" i="1"/>
  <c r="AX1327" i="1"/>
  <c r="AX1328" i="1"/>
  <c r="AC1372" i="1"/>
  <c r="BB1423" i="1"/>
  <c r="I1423" i="1"/>
  <c r="S1441" i="1"/>
  <c r="S1510" i="1"/>
  <c r="S1509" i="1"/>
  <c r="AG1509" i="1"/>
  <c r="AH1509" i="1" s="1"/>
  <c r="AC1510" i="1"/>
  <c r="AC1511" i="1"/>
  <c r="S939" i="1"/>
  <c r="S961" i="1"/>
  <c r="S1064" i="1"/>
  <c r="AC1116" i="1"/>
  <c r="AC1150" i="1"/>
  <c r="BB1152" i="1"/>
  <c r="AG1176" i="1"/>
  <c r="AH1176" i="1" s="1"/>
  <c r="AO1279" i="1"/>
  <c r="AG1356" i="1"/>
  <c r="S1356" i="1"/>
  <c r="S1357" i="1"/>
  <c r="BB1359" i="1"/>
  <c r="I1359" i="1"/>
  <c r="AH1429" i="1"/>
  <c r="AG1470" i="1"/>
  <c r="AH1470" i="1" s="1"/>
  <c r="AC1470" i="1"/>
  <c r="AG1515" i="1"/>
  <c r="AH1515" i="1" s="1"/>
  <c r="S1515" i="1"/>
  <c r="AO1531" i="1"/>
  <c r="AX1101" i="1"/>
  <c r="S1111" i="1"/>
  <c r="AC1127" i="1"/>
  <c r="AC1128" i="1"/>
  <c r="BB1158" i="1"/>
  <c r="AO1165" i="1"/>
  <c r="AH1169" i="1"/>
  <c r="S1176" i="1"/>
  <c r="AO1178" i="1"/>
  <c r="AO1208" i="1"/>
  <c r="AH1255" i="1"/>
  <c r="I1328" i="1"/>
  <c r="BB1328" i="1"/>
  <c r="AH1345" i="1"/>
  <c r="AC1388" i="1"/>
  <c r="AH1450" i="1"/>
  <c r="S1495" i="1"/>
  <c r="AG1495" i="1"/>
  <c r="AH1495" i="1" s="1"/>
  <c r="DL317" i="3"/>
  <c r="DL289" i="3"/>
  <c r="FZ317" i="3"/>
  <c r="FZ318" i="3" s="1"/>
  <c r="FZ289" i="3"/>
  <c r="I74" i="3"/>
  <c r="AE74" i="3"/>
  <c r="V74" i="3"/>
  <c r="D74" i="3"/>
  <c r="Z74" i="3"/>
  <c r="U74" i="3"/>
  <c r="C74" i="3"/>
  <c r="L1035" i="1"/>
  <c r="AG1070" i="1"/>
  <c r="AH1070" i="1" s="1"/>
  <c r="AC1082" i="1"/>
  <c r="AH1128" i="1"/>
  <c r="AC1133" i="1"/>
  <c r="AC1134" i="1"/>
  <c r="AG1139" i="1"/>
  <c r="AH1139" i="1" s="1"/>
  <c r="AC1149" i="1"/>
  <c r="AG1163" i="1"/>
  <c r="AC1163" i="1"/>
  <c r="AG1206" i="1"/>
  <c r="AH1206" i="1" s="1"/>
  <c r="I1225" i="1"/>
  <c r="AO1255" i="1"/>
  <c r="AC1291" i="1"/>
  <c r="AO1326" i="1"/>
  <c r="AH1351" i="1"/>
  <c r="AG1371" i="1"/>
  <c r="S1372" i="1"/>
  <c r="AH1440" i="1"/>
  <c r="V1463" i="1"/>
  <c r="S1508" i="1"/>
  <c r="AA74" i="3"/>
  <c r="I1145" i="1"/>
  <c r="BB1145" i="1"/>
  <c r="S1162" i="1"/>
  <c r="AG1162" i="1"/>
  <c r="AH1162" i="1" s="1"/>
  <c r="AX1165" i="1"/>
  <c r="AH1168" i="1"/>
  <c r="AH1200" i="1"/>
  <c r="AO1221" i="1"/>
  <c r="AC1254" i="1"/>
  <c r="AG1254" i="1"/>
  <c r="AH1254" i="1" s="1"/>
  <c r="AG1294" i="1"/>
  <c r="AH1294" i="1" s="1"/>
  <c r="S1294" i="1"/>
  <c r="AH1347" i="1"/>
  <c r="AH1377" i="1"/>
  <c r="AH1376" i="1"/>
  <c r="AH1408" i="1"/>
  <c r="AO1421" i="1"/>
  <c r="AO1420" i="1"/>
  <c r="AO1429" i="1"/>
  <c r="I1462" i="1"/>
  <c r="BB1462" i="1"/>
  <c r="AO1485" i="1"/>
  <c r="AL314" i="3"/>
  <c r="AL316" i="3" s="1"/>
  <c r="AL318" i="3" s="1"/>
  <c r="AL289" i="3"/>
  <c r="BH318" i="3"/>
  <c r="FN318" i="3"/>
  <c r="KP314" i="3"/>
  <c r="KP316" i="3" s="1"/>
  <c r="KP318" i="3" s="1"/>
  <c r="KP289" i="3"/>
  <c r="E4" i="3"/>
  <c r="AA4" i="3"/>
  <c r="BF316" i="3"/>
  <c r="BF318" i="3" s="1"/>
  <c r="L1031" i="1"/>
  <c r="S1076" i="1"/>
  <c r="S1077" i="1"/>
  <c r="AX1095" i="1"/>
  <c r="AO1135" i="1"/>
  <c r="I1153" i="1"/>
  <c r="BB1153" i="1"/>
  <c r="AX1158" i="1"/>
  <c r="S1175" i="1"/>
  <c r="AG1184" i="1"/>
  <c r="AH1184" i="1" s="1"/>
  <c r="AX1186" i="1"/>
  <c r="AH1219" i="1"/>
  <c r="AG1248" i="1"/>
  <c r="AH1248" i="1" s="1"/>
  <c r="S1248" i="1"/>
  <c r="S1249" i="1"/>
  <c r="AG1302" i="1"/>
  <c r="S1303" i="1"/>
  <c r="S1315" i="1"/>
  <c r="AG1340" i="1"/>
  <c r="AH1340" i="1" s="1"/>
  <c r="S1340" i="1"/>
  <c r="AC1363" i="1"/>
  <c r="AX1365" i="1"/>
  <c r="S1391" i="1"/>
  <c r="BB1405" i="1"/>
  <c r="AG1493" i="1"/>
  <c r="AH1493" i="1" s="1"/>
  <c r="K1499" i="1"/>
  <c r="AG1507" i="1"/>
  <c r="AH1507" i="1" s="1"/>
  <c r="S1507" i="1"/>
  <c r="AC941" i="1"/>
  <c r="S944" i="1"/>
  <c r="AG1081" i="1"/>
  <c r="AH1081" i="1" s="1"/>
  <c r="AG1124" i="1"/>
  <c r="AG1133" i="1"/>
  <c r="AH1133" i="1" s="1"/>
  <c r="AO1157" i="1"/>
  <c r="L1160" i="1"/>
  <c r="AO1164" i="1"/>
  <c r="AO1177" i="1"/>
  <c r="AG1205" i="1"/>
  <c r="AH1205" i="1" s="1"/>
  <c r="AO1207" i="1"/>
  <c r="S1219" i="1"/>
  <c r="L1224" i="1"/>
  <c r="L1235" i="1"/>
  <c r="AC1260" i="1"/>
  <c r="AO1263" i="1"/>
  <c r="AH1267" i="1"/>
  <c r="S1302" i="1"/>
  <c r="AG1324" i="1"/>
  <c r="S1324" i="1"/>
  <c r="S1325" i="1"/>
  <c r="AO1325" i="1"/>
  <c r="S1336" i="1"/>
  <c r="AC1344" i="1"/>
  <c r="S1399" i="1"/>
  <c r="AO1416" i="1"/>
  <c r="L1462" i="1"/>
  <c r="S1493" i="1"/>
  <c r="AU1517" i="1"/>
  <c r="AW1516" i="1"/>
  <c r="AV1516" i="1"/>
  <c r="AX1516" i="1" s="1"/>
  <c r="AC1073" i="1"/>
  <c r="AX1116" i="1"/>
  <c r="AG1123" i="1"/>
  <c r="AH1123" i="1" s="1"/>
  <c r="S1124" i="1"/>
  <c r="I1137" i="1"/>
  <c r="BB1137" i="1"/>
  <c r="AX1142" i="1"/>
  <c r="AC1155" i="1"/>
  <c r="BB1156" i="1"/>
  <c r="AG1167" i="1"/>
  <c r="AH1167" i="1" s="1"/>
  <c r="AG1174" i="1"/>
  <c r="AH1174" i="1" s="1"/>
  <c r="AG1189" i="1"/>
  <c r="AH1189" i="1" s="1"/>
  <c r="AX1197" i="1"/>
  <c r="AC1200" i="1"/>
  <c r="S1205" i="1"/>
  <c r="L1229" i="1"/>
  <c r="AC1290" i="1"/>
  <c r="AO1291" i="1"/>
  <c r="AC1340" i="1"/>
  <c r="BB1356" i="1"/>
  <c r="AG1367" i="1"/>
  <c r="S1367" i="1"/>
  <c r="S1368" i="1"/>
  <c r="AC1414" i="1"/>
  <c r="DJ289" i="3"/>
  <c r="LV289" i="3"/>
  <c r="L1214" i="1"/>
  <c r="S1217" i="1"/>
  <c r="AO1223" i="1"/>
  <c r="AG1251" i="1"/>
  <c r="AH1251" i="1" s="1"/>
  <c r="S1251" i="1"/>
  <c r="BB1271" i="1"/>
  <c r="BB1297" i="1"/>
  <c r="BB1320" i="1"/>
  <c r="AG1346" i="1"/>
  <c r="AH1346" i="1" s="1"/>
  <c r="S1346" i="1"/>
  <c r="AO1371" i="1"/>
  <c r="AO1391" i="1"/>
  <c r="BB1406" i="1"/>
  <c r="L1444" i="1"/>
  <c r="K1518" i="1"/>
  <c r="AB1519" i="1"/>
  <c r="AC1519" i="1" s="1"/>
  <c r="T74" i="3"/>
  <c r="FW318" i="3"/>
  <c r="S1167" i="1"/>
  <c r="S1201" i="1"/>
  <c r="AO1222" i="1"/>
  <c r="BB1246" i="1"/>
  <c r="AX1272" i="1"/>
  <c r="S1275" i="1"/>
  <c r="BB1287" i="1"/>
  <c r="AG1300" i="1"/>
  <c r="AH1300" i="1" s="1"/>
  <c r="S1312" i="1"/>
  <c r="AH1322" i="1"/>
  <c r="AC1324" i="1"/>
  <c r="AC1323" i="1"/>
  <c r="S1333" i="1"/>
  <c r="AG1350" i="1"/>
  <c r="AH1350" i="1" s="1"/>
  <c r="BB1358" i="1"/>
  <c r="L1379" i="1"/>
  <c r="AO1413" i="1"/>
  <c r="AC1469" i="1"/>
  <c r="BB1479" i="1"/>
  <c r="V1507" i="1"/>
  <c r="AX1532" i="1"/>
  <c r="AX1531" i="1"/>
  <c r="AX1544" i="1"/>
  <c r="AC1230" i="1"/>
  <c r="L1241" i="1"/>
  <c r="AX1256" i="1"/>
  <c r="BB1277" i="1"/>
  <c r="AG1283" i="1"/>
  <c r="AH1283" i="1" s="1"/>
  <c r="S1283" i="1"/>
  <c r="AC1294" i="1"/>
  <c r="L1359" i="1"/>
  <c r="AH1380" i="1"/>
  <c r="S1468" i="1"/>
  <c r="S1469" i="1"/>
  <c r="AG1468" i="1"/>
  <c r="AH1468" i="1" s="1"/>
  <c r="AO1469" i="1"/>
  <c r="L1480" i="1"/>
  <c r="BB1483" i="1"/>
  <c r="Q59" i="3"/>
  <c r="FN289" i="3"/>
  <c r="LL289" i="3"/>
  <c r="MX309" i="3"/>
  <c r="MX292" i="3"/>
  <c r="NT309" i="3"/>
  <c r="NT291" i="3"/>
  <c r="NT292" i="3"/>
  <c r="AE20" i="2" s="1"/>
  <c r="OP291" i="3"/>
  <c r="OP309" i="3"/>
  <c r="OP292" i="3"/>
  <c r="L1182" i="1"/>
  <c r="L1183" i="1"/>
  <c r="AC1215" i="1"/>
  <c r="BB1319" i="1"/>
  <c r="AO1346" i="1"/>
  <c r="AG1369" i="1"/>
  <c r="AH1369" i="1" s="1"/>
  <c r="S1369" i="1"/>
  <c r="BB1376" i="1"/>
  <c r="S1388" i="1"/>
  <c r="AC1389" i="1"/>
  <c r="AG1426" i="1"/>
  <c r="S1426" i="1"/>
  <c r="V1455" i="1"/>
  <c r="AX1483" i="1"/>
  <c r="AX1484" i="1"/>
  <c r="AB1486" i="1"/>
  <c r="AC1486" i="1" s="1"/>
  <c r="AC1492" i="1"/>
  <c r="AO1529" i="1"/>
  <c r="AO1528" i="1"/>
  <c r="AH1533" i="1"/>
  <c r="G1583" i="1"/>
  <c r="V1546" i="1"/>
  <c r="E59" i="3"/>
  <c r="I59" i="3"/>
  <c r="P309" i="3"/>
  <c r="AO1308" i="1"/>
  <c r="AG1311" i="1"/>
  <c r="AH1311" i="1" s="1"/>
  <c r="S1311" i="1"/>
  <c r="AO1342" i="1"/>
  <c r="AH1360" i="1"/>
  <c r="AG1383" i="1"/>
  <c r="AH1383" i="1" s="1"/>
  <c r="S1383" i="1"/>
  <c r="BB1394" i="1"/>
  <c r="S1403" i="1"/>
  <c r="AO1441" i="1"/>
  <c r="AG1467" i="1"/>
  <c r="AH1467" i="1" s="1"/>
  <c r="S1467" i="1"/>
  <c r="AH1514" i="1"/>
  <c r="F59" i="3"/>
  <c r="AB59" i="3"/>
  <c r="S59" i="3"/>
  <c r="V59" i="3"/>
  <c r="W298" i="3"/>
  <c r="W299" i="3" s="1"/>
  <c r="W301" i="3" s="1"/>
  <c r="MB309" i="3"/>
  <c r="LJ316" i="3"/>
  <c r="LJ318" i="3" s="1"/>
  <c r="AO1132" i="1"/>
  <c r="AO1134" i="1"/>
  <c r="AO1136" i="1"/>
  <c r="AO1170" i="1"/>
  <c r="AH1227" i="1"/>
  <c r="AO1232" i="1"/>
  <c r="AO1233" i="1"/>
  <c r="AO1234" i="1"/>
  <c r="AO1252" i="1"/>
  <c r="AO1253" i="1"/>
  <c r="AO1294" i="1"/>
  <c r="AH1317" i="1"/>
  <c r="AG1321" i="1"/>
  <c r="AH1321" i="1" s="1"/>
  <c r="S1321" i="1"/>
  <c r="AH1332" i="1"/>
  <c r="S1345" i="1"/>
  <c r="AO1360" i="1"/>
  <c r="I1378" i="1"/>
  <c r="AC1379" i="1"/>
  <c r="S1402" i="1"/>
  <c r="L1411" i="1"/>
  <c r="AO1412" i="1"/>
  <c r="AH1421" i="1"/>
  <c r="AX1445" i="1"/>
  <c r="S1454" i="1"/>
  <c r="AH1466" i="1"/>
  <c r="AO1486" i="1"/>
  <c r="BB1516" i="1"/>
  <c r="AL1519" i="1"/>
  <c r="AN1518" i="1"/>
  <c r="BB1518" i="1" s="1"/>
  <c r="AM1518" i="1"/>
  <c r="L1523" i="1"/>
  <c r="AG1538" i="1"/>
  <c r="AC1546" i="1"/>
  <c r="S18" i="2"/>
  <c r="S66" i="2"/>
  <c r="S34" i="2"/>
  <c r="AO18" i="2"/>
  <c r="AO34" i="2"/>
  <c r="AO50" i="2"/>
  <c r="G59" i="3"/>
  <c r="AC59" i="3"/>
  <c r="T59" i="3"/>
  <c r="AG1153" i="1"/>
  <c r="AH1153" i="1" s="1"/>
  <c r="S1158" i="1"/>
  <c r="S1159" i="1"/>
  <c r="L1193" i="1"/>
  <c r="AX1204" i="1"/>
  <c r="AG1210" i="1"/>
  <c r="AH1210" i="1" s="1"/>
  <c r="S1210" i="1"/>
  <c r="AX1220" i="1"/>
  <c r="AG1226" i="1"/>
  <c r="AH1226" i="1" s="1"/>
  <c r="S1227" i="1"/>
  <c r="S1239" i="1"/>
  <c r="AG1247" i="1"/>
  <c r="AC1248" i="1"/>
  <c r="AX1270" i="1"/>
  <c r="L1272" i="1"/>
  <c r="AH1288" i="1"/>
  <c r="S1298" i="1"/>
  <c r="AO1307" i="1"/>
  <c r="AO1317" i="1"/>
  <c r="L1320" i="1"/>
  <c r="AX1366" i="1"/>
  <c r="S1373" i="1"/>
  <c r="I1401" i="1"/>
  <c r="AO1404" i="1"/>
  <c r="S1421" i="1"/>
  <c r="AG1435" i="1"/>
  <c r="AH1435" i="1" s="1"/>
  <c r="S1436" i="1"/>
  <c r="K1465" i="1"/>
  <c r="S1466" i="1"/>
  <c r="K1479" i="1"/>
  <c r="AW1488" i="1"/>
  <c r="AW1487" i="1"/>
  <c r="AV1487" i="1"/>
  <c r="AX1487" i="1" s="1"/>
  <c r="L1496" i="1"/>
  <c r="AO1526" i="1"/>
  <c r="AO1527" i="1"/>
  <c r="S1538" i="1"/>
  <c r="AO1540" i="1"/>
  <c r="L1543" i="1"/>
  <c r="L1079" i="1"/>
  <c r="S1082" i="1"/>
  <c r="AO1117" i="1"/>
  <c r="S1153" i="1"/>
  <c r="S1156" i="1"/>
  <c r="AO1169" i="1"/>
  <c r="AO1187" i="1"/>
  <c r="L1192" i="1"/>
  <c r="S1195" i="1"/>
  <c r="AO1201" i="1"/>
  <c r="S1226" i="1"/>
  <c r="AO1231" i="1"/>
  <c r="Q1243" i="1"/>
  <c r="S1247" i="1"/>
  <c r="AO1268" i="1"/>
  <c r="AG1274" i="1"/>
  <c r="AH1274" i="1" s="1"/>
  <c r="S1288" i="1"/>
  <c r="AO1289" i="1"/>
  <c r="AC1321" i="1"/>
  <c r="AC1322" i="1"/>
  <c r="L1331" i="1"/>
  <c r="AC1349" i="1"/>
  <c r="AG1372" i="1"/>
  <c r="AH1372" i="1" s="1"/>
  <c r="AG1393" i="1"/>
  <c r="AO1408" i="1"/>
  <c r="I1420" i="1"/>
  <c r="BB1424" i="1"/>
  <c r="I1424" i="1"/>
  <c r="S1435" i="1"/>
  <c r="AO1475" i="1"/>
  <c r="AH1485" i="1"/>
  <c r="S1525" i="1"/>
  <c r="S1524" i="1"/>
  <c r="K1543" i="1"/>
  <c r="DF289" i="3"/>
  <c r="KV289" i="3"/>
  <c r="AG1152" i="1"/>
  <c r="AC1159" i="1"/>
  <c r="AC1160" i="1"/>
  <c r="S1179" i="1"/>
  <c r="S1180" i="1"/>
  <c r="AO1200" i="1"/>
  <c r="S1209" i="1"/>
  <c r="AX1219" i="1"/>
  <c r="AG1238" i="1"/>
  <c r="AH1238" i="1" s="1"/>
  <c r="S1238" i="1"/>
  <c r="AG1246" i="1"/>
  <c r="AH1246" i="1" s="1"/>
  <c r="AX1276" i="1"/>
  <c r="AG1297" i="1"/>
  <c r="AH1297" i="1" s="1"/>
  <c r="AC1298" i="1"/>
  <c r="BB1306" i="1"/>
  <c r="AG1353" i="1"/>
  <c r="AH1353" i="1" s="1"/>
  <c r="S1353" i="1"/>
  <c r="S1379" i="1"/>
  <c r="S1378" i="1"/>
  <c r="AG1378" i="1"/>
  <c r="AH1378" i="1" s="1"/>
  <c r="AG1387" i="1"/>
  <c r="AO1393" i="1"/>
  <c r="AX1412" i="1"/>
  <c r="AO1426" i="1"/>
  <c r="AC1439" i="1"/>
  <c r="S1465" i="1"/>
  <c r="AO1468" i="1"/>
  <c r="AX1540" i="1"/>
  <c r="G1568" i="1"/>
  <c r="FC301" i="3"/>
  <c r="FC303" i="3"/>
  <c r="GU303" i="3"/>
  <c r="GU301" i="3"/>
  <c r="HQ303" i="3"/>
  <c r="HQ301" i="3"/>
  <c r="IM303" i="3"/>
  <c r="IM301" i="3"/>
  <c r="JI303" i="3"/>
  <c r="JI301" i="3"/>
  <c r="KE303" i="3"/>
  <c r="KE301" i="3"/>
  <c r="AC1156" i="1"/>
  <c r="S1258" i="1"/>
  <c r="AG1287" i="1"/>
  <c r="S1359" i="1"/>
  <c r="S1358" i="1"/>
  <c r="AG1358" i="1"/>
  <c r="AH1358" i="1" s="1"/>
  <c r="AG1401" i="1"/>
  <c r="AH1401" i="1" s="1"/>
  <c r="AG1411" i="1"/>
  <c r="AH1411" i="1" s="1"/>
  <c r="AC1411" i="1"/>
  <c r="AC1435" i="1"/>
  <c r="AC1436" i="1"/>
  <c r="V1465" i="1"/>
  <c r="AH1511" i="1"/>
  <c r="AG1512" i="1"/>
  <c r="AH1512" i="1" s="1"/>
  <c r="AU318" i="3"/>
  <c r="E164" i="3"/>
  <c r="AA164" i="3"/>
  <c r="R164" i="3"/>
  <c r="V164" i="3"/>
  <c r="AO1336" i="1"/>
  <c r="AO1394" i="1"/>
  <c r="AG1438" i="1"/>
  <c r="AH1438" i="1" s="1"/>
  <c r="AH1463" i="1"/>
  <c r="K1480" i="1"/>
  <c r="AC1509" i="1"/>
  <c r="AC1508" i="1"/>
  <c r="L1514" i="1"/>
  <c r="P1517" i="1"/>
  <c r="AE1516" i="1"/>
  <c r="S1523" i="1"/>
  <c r="AG1522" i="1"/>
  <c r="AH1522" i="1" s="1"/>
  <c r="L1542" i="1"/>
  <c r="P18" i="2"/>
  <c r="P50" i="2"/>
  <c r="AL18" i="2"/>
  <c r="AL66" i="2"/>
  <c r="AL34" i="2"/>
  <c r="AL50" i="2"/>
  <c r="EP316" i="3"/>
  <c r="EP318" i="3" s="1"/>
  <c r="HZ316" i="3"/>
  <c r="HZ318" i="3" s="1"/>
  <c r="E37" i="3"/>
  <c r="R37" i="3"/>
  <c r="Z59" i="3"/>
  <c r="G74" i="3"/>
  <c r="AC74" i="3"/>
  <c r="B74" i="3"/>
  <c r="X74" i="3"/>
  <c r="AW301" i="3"/>
  <c r="BS301" i="3"/>
  <c r="LA301" i="3"/>
  <c r="AX1260" i="1"/>
  <c r="L1309" i="1"/>
  <c r="S1406" i="1"/>
  <c r="AX1428" i="1"/>
  <c r="S1438" i="1"/>
  <c r="S1463" i="1"/>
  <c r="AG1465" i="1"/>
  <c r="AC1465" i="1"/>
  <c r="AC1466" i="1"/>
  <c r="L1477" i="1"/>
  <c r="S1481" i="1"/>
  <c r="AV1486" i="1"/>
  <c r="AX1486" i="1" s="1"/>
  <c r="L1501" i="1"/>
  <c r="S1522" i="1"/>
  <c r="AH1534" i="1"/>
  <c r="AG1536" i="1"/>
  <c r="AH1536" i="1" s="1"/>
  <c r="AC1536" i="1"/>
  <c r="AM18" i="2"/>
  <c r="AM34" i="2"/>
  <c r="AM50" i="2"/>
  <c r="F37" i="3"/>
  <c r="AA59" i="3"/>
  <c r="R59" i="3"/>
  <c r="Y74" i="3"/>
  <c r="AX289" i="3"/>
  <c r="BT289" i="3"/>
  <c r="CP289" i="3"/>
  <c r="EH289" i="3"/>
  <c r="FD289" i="3"/>
  <c r="GV289" i="3"/>
  <c r="HR289" i="3"/>
  <c r="JJ289" i="3"/>
  <c r="KF289" i="3"/>
  <c r="LB289" i="3"/>
  <c r="LX289" i="3"/>
  <c r="MT289" i="3"/>
  <c r="NP289" i="3"/>
  <c r="OL289" i="3"/>
  <c r="PH289" i="3"/>
  <c r="I231" i="3"/>
  <c r="AE231" i="3"/>
  <c r="D231" i="3"/>
  <c r="D289" i="3" s="1"/>
  <c r="BB1265" i="1"/>
  <c r="L1278" i="1"/>
  <c r="AX1290" i="1"/>
  <c r="AX1289" i="1"/>
  <c r="L1307" i="1"/>
  <c r="AO1349" i="1"/>
  <c r="BB1447" i="1"/>
  <c r="AH1477" i="1"/>
  <c r="AH1478" i="1"/>
  <c r="AH1479" i="1"/>
  <c r="AG1502" i="1"/>
  <c r="AH1502" i="1" s="1"/>
  <c r="S1503" i="1"/>
  <c r="S1502" i="1"/>
  <c r="I37" i="3"/>
  <c r="AE37" i="3"/>
  <c r="H59" i="3"/>
  <c r="AD59" i="3"/>
  <c r="U59" i="3"/>
  <c r="LX314" i="3"/>
  <c r="LY314" i="3" s="1"/>
  <c r="L1277" i="1"/>
  <c r="AG1318" i="1"/>
  <c r="AH1318" i="1" s="1"/>
  <c r="AG1355" i="1"/>
  <c r="AH1355" i="1" s="1"/>
  <c r="AG1382" i="1"/>
  <c r="BB1407" i="1"/>
  <c r="S1424" i="1"/>
  <c r="S1437" i="1"/>
  <c r="BB1458" i="1"/>
  <c r="S1477" i="1"/>
  <c r="S1478" i="1"/>
  <c r="S1479" i="1"/>
  <c r="L1520" i="1"/>
  <c r="BB1539" i="1"/>
  <c r="AG1546" i="1"/>
  <c r="AH1546" i="1" s="1"/>
  <c r="J37" i="3"/>
  <c r="AF37" i="3"/>
  <c r="AE59" i="3"/>
  <c r="BX289" i="3"/>
  <c r="CT289" i="3"/>
  <c r="DP289" i="3"/>
  <c r="HV289" i="3"/>
  <c r="IR289" i="3"/>
  <c r="MB289" i="3"/>
  <c r="M231" i="3"/>
  <c r="AO1202" i="1"/>
  <c r="AO1224" i="1"/>
  <c r="AO1313" i="1"/>
  <c r="S1318" i="1"/>
  <c r="L1327" i="1"/>
  <c r="AO1334" i="1"/>
  <c r="AX1342" i="1"/>
  <c r="AH1354" i="1"/>
  <c r="S1355" i="1"/>
  <c r="AO1359" i="1"/>
  <c r="L1381" i="1"/>
  <c r="S1382" i="1"/>
  <c r="AX1393" i="1"/>
  <c r="S1405" i="1"/>
  <c r="AG1419" i="1"/>
  <c r="AH1419" i="1" s="1"/>
  <c r="AH1444" i="1"/>
  <c r="S1461" i="1"/>
  <c r="AX1467" i="1"/>
  <c r="AX1470" i="1"/>
  <c r="S1489" i="1"/>
  <c r="L1526" i="1"/>
  <c r="HJ318" i="3"/>
  <c r="K37" i="3"/>
  <c r="B37" i="3"/>
  <c r="J59" i="3"/>
  <c r="AF59" i="3"/>
  <c r="W59" i="3"/>
  <c r="W289" i="3" s="1"/>
  <c r="Y309" i="3"/>
  <c r="AO1298" i="1"/>
  <c r="AO1297" i="1"/>
  <c r="AO1341" i="1"/>
  <c r="S1354" i="1"/>
  <c r="AH1460" i="1"/>
  <c r="AW1484" i="1"/>
  <c r="AG1490" i="1"/>
  <c r="AH1490" i="1" s="1"/>
  <c r="BB1505" i="1"/>
  <c r="AO1506" i="1"/>
  <c r="AC1521" i="1"/>
  <c r="AC1532" i="1"/>
  <c r="P34" i="2"/>
  <c r="Z309" i="3"/>
  <c r="S1277" i="1"/>
  <c r="AO1288" i="1"/>
  <c r="AO1287" i="1"/>
  <c r="AO1312" i="1"/>
  <c r="AC1356" i="1"/>
  <c r="AC1355" i="1"/>
  <c r="AX1360" i="1"/>
  <c r="AC1405" i="1"/>
  <c r="AO1406" i="1"/>
  <c r="AO1419" i="1"/>
  <c r="AG1423" i="1"/>
  <c r="AH1423" i="1" s="1"/>
  <c r="AC1424" i="1"/>
  <c r="BB1463" i="1"/>
  <c r="BB1504" i="1"/>
  <c r="AN1517" i="1"/>
  <c r="BB1517" i="1" s="1"/>
  <c r="AM1517" i="1"/>
  <c r="AH1535" i="1"/>
  <c r="AO1546" i="1"/>
  <c r="AO1545" i="1"/>
  <c r="AM1550" i="1"/>
  <c r="P66" i="2"/>
  <c r="M37" i="3"/>
  <c r="D37" i="3"/>
  <c r="HD316" i="3"/>
  <c r="HD318" i="3" s="1"/>
  <c r="S1450" i="1"/>
  <c r="AG1449" i="1"/>
  <c r="AH1449" i="1" s="1"/>
  <c r="AG1499" i="1"/>
  <c r="AH1499" i="1" s="1"/>
  <c r="S1499" i="1"/>
  <c r="AX1506" i="1"/>
  <c r="AX1507" i="1"/>
  <c r="BB1545" i="1"/>
  <c r="AN1550" i="1"/>
  <c r="EC318" i="3"/>
  <c r="HM318" i="3"/>
  <c r="AD4" i="3"/>
  <c r="Q231" i="3"/>
  <c r="AB309" i="3"/>
  <c r="AG1268" i="1"/>
  <c r="AH1268" i="1" s="1"/>
  <c r="AG1270" i="1"/>
  <c r="AH1270" i="1" s="1"/>
  <c r="AX1312" i="1"/>
  <c r="AO1368" i="1"/>
  <c r="AO1369" i="1"/>
  <c r="AG1374" i="1"/>
  <c r="AH1374" i="1" s="1"/>
  <c r="AC1376" i="1"/>
  <c r="AC1375" i="1"/>
  <c r="AG1404" i="1"/>
  <c r="AH1447" i="1"/>
  <c r="S1449" i="1"/>
  <c r="L1471" i="1"/>
  <c r="S1473" i="1"/>
  <c r="AG1474" i="1"/>
  <c r="AH1474" i="1" s="1"/>
  <c r="AH1475" i="1"/>
  <c r="AC1478" i="1"/>
  <c r="S1514" i="1"/>
  <c r="S1513" i="1"/>
  <c r="AG1513" i="1"/>
  <c r="K1525" i="1"/>
  <c r="AN1551" i="1"/>
  <c r="LT318" i="3"/>
  <c r="S1305" i="1"/>
  <c r="S1304" i="1"/>
  <c r="AH1319" i="1"/>
  <c r="S1327" i="1"/>
  <c r="S1326" i="1"/>
  <c r="AX1332" i="1"/>
  <c r="AO1340" i="1"/>
  <c r="AG1403" i="1"/>
  <c r="AH1403" i="1" s="1"/>
  <c r="S1404" i="1"/>
  <c r="AH1422" i="1"/>
  <c r="AO1453" i="1"/>
  <c r="AX1481" i="1"/>
  <c r="AC1489" i="1"/>
  <c r="AF1490" i="1"/>
  <c r="AB1490" i="1"/>
  <c r="AC1490" i="1" s="1"/>
  <c r="AO1491" i="1"/>
  <c r="AF1512" i="1"/>
  <c r="T1513" i="1"/>
  <c r="V1513" i="1" s="1"/>
  <c r="AC1530" i="1"/>
  <c r="AO1533" i="1"/>
  <c r="AO1534" i="1"/>
  <c r="AO1543" i="1"/>
  <c r="BB1544" i="1"/>
  <c r="AX1545" i="1"/>
  <c r="BQ318" i="3"/>
  <c r="CM318" i="3"/>
  <c r="DI318" i="3"/>
  <c r="EE318" i="3"/>
  <c r="FA318" i="3"/>
  <c r="GS318" i="3"/>
  <c r="HO318" i="3"/>
  <c r="IK318" i="3"/>
  <c r="JG318" i="3"/>
  <c r="KC318" i="3"/>
  <c r="KY318" i="3"/>
  <c r="LU318" i="3"/>
  <c r="AB4" i="3"/>
  <c r="EB289" i="3"/>
  <c r="GP289" i="3"/>
  <c r="HL289" i="3"/>
  <c r="MN289" i="3"/>
  <c r="C164" i="3"/>
  <c r="Y164" i="3"/>
  <c r="P164" i="3"/>
  <c r="P289" i="3" s="1"/>
  <c r="T164" i="3"/>
  <c r="T289" i="3" s="1"/>
  <c r="CD289" i="3"/>
  <c r="CZ289" i="3"/>
  <c r="DV289" i="3"/>
  <c r="ER289" i="3"/>
  <c r="GJ289" i="3"/>
  <c r="HF289" i="3"/>
  <c r="IB289" i="3"/>
  <c r="IX289" i="3"/>
  <c r="JT289" i="3"/>
  <c r="MH289" i="3"/>
  <c r="ND289" i="3"/>
  <c r="OV289" i="3"/>
  <c r="PR289" i="3"/>
  <c r="J231" i="3"/>
  <c r="AF231" i="3"/>
  <c r="N231" i="3"/>
  <c r="N289" i="3" s="1"/>
  <c r="R231" i="3"/>
  <c r="AO1473" i="1"/>
  <c r="AW1485" i="1"/>
  <c r="S1501" i="1"/>
  <c r="S1500" i="1"/>
  <c r="L1527" i="1"/>
  <c r="H74" i="3"/>
  <c r="AD74" i="3"/>
  <c r="AC164" i="3"/>
  <c r="B231" i="3"/>
  <c r="O231" i="3"/>
  <c r="LX301" i="3"/>
  <c r="G306" i="3"/>
  <c r="G307" i="3" s="1"/>
  <c r="G309" i="3" s="1"/>
  <c r="N306" i="3"/>
  <c r="N307" i="3" s="1"/>
  <c r="R306" i="3"/>
  <c r="R307" i="3" s="1"/>
  <c r="R309" i="3" s="1"/>
  <c r="T18" i="2"/>
  <c r="T34" i="2"/>
  <c r="J4" i="3"/>
  <c r="J74" i="3"/>
  <c r="AF74" i="3"/>
  <c r="E74" i="3"/>
  <c r="AE164" i="3"/>
  <c r="IE289" i="3"/>
  <c r="LO289" i="3"/>
  <c r="OY289" i="3"/>
  <c r="B301" i="3"/>
  <c r="BW289" i="3"/>
  <c r="MK291" i="3"/>
  <c r="MK309" i="3"/>
  <c r="BN289" i="5"/>
  <c r="JT289" i="5"/>
  <c r="AO1388" i="1"/>
  <c r="AX1473" i="1"/>
  <c r="AC1494" i="1"/>
  <c r="L1505" i="1"/>
  <c r="T1516" i="1"/>
  <c r="V1516" i="1" s="1"/>
  <c r="Q1517" i="1"/>
  <c r="K1528" i="1"/>
  <c r="AF1538" i="1"/>
  <c r="AB1538" i="1"/>
  <c r="AC1538" i="1" s="1"/>
  <c r="U66" i="2"/>
  <c r="U18" i="2"/>
  <c r="AN50" i="2"/>
  <c r="EJ318" i="3"/>
  <c r="GB318" i="3"/>
  <c r="KH318" i="3"/>
  <c r="AY289" i="3"/>
  <c r="CQ289" i="3"/>
  <c r="EI289" i="3"/>
  <c r="NQ289" i="3"/>
  <c r="AF164" i="3"/>
  <c r="L309" i="3"/>
  <c r="C301" i="3"/>
  <c r="BY289" i="3"/>
  <c r="EM289" i="3"/>
  <c r="ML309" i="3"/>
  <c r="NH309" i="3"/>
  <c r="NH292" i="3"/>
  <c r="NH291" i="3"/>
  <c r="OD309" i="3"/>
  <c r="OD292" i="3"/>
  <c r="AE30" i="2" s="1"/>
  <c r="OZ309" i="3"/>
  <c r="AC1479" i="1"/>
  <c r="AC1500" i="1"/>
  <c r="AC1499" i="1"/>
  <c r="AO1510" i="1"/>
  <c r="S1527" i="1"/>
  <c r="S1526" i="1"/>
  <c r="AC1539" i="1"/>
  <c r="AH1542" i="1"/>
  <c r="K1545" i="1"/>
  <c r="V18" i="2"/>
  <c r="V34" i="2"/>
  <c r="GC318" i="3"/>
  <c r="L4" i="3"/>
  <c r="L74" i="3"/>
  <c r="AZ289" i="3"/>
  <c r="GB289" i="3"/>
  <c r="JL289" i="3"/>
  <c r="MV289" i="3"/>
  <c r="K164" i="3"/>
  <c r="B164" i="3"/>
  <c r="LQ289" i="3"/>
  <c r="PA289" i="3"/>
  <c r="M309" i="3"/>
  <c r="O301" i="3"/>
  <c r="AC306" i="3"/>
  <c r="AC307" i="3" s="1"/>
  <c r="DK318" i="3"/>
  <c r="AO1316" i="1"/>
  <c r="AO1338" i="1"/>
  <c r="AO1344" i="1"/>
  <c r="AO1348" i="1"/>
  <c r="AO1370" i="1"/>
  <c r="AO1389" i="1"/>
  <c r="AG1398" i="1"/>
  <c r="AH1398" i="1" s="1"/>
  <c r="AO1405" i="1"/>
  <c r="AO1407" i="1"/>
  <c r="AO1409" i="1"/>
  <c r="AO1439" i="1"/>
  <c r="AG1445" i="1"/>
  <c r="AH1445" i="1" s="1"/>
  <c r="AC1456" i="1"/>
  <c r="AC1480" i="1"/>
  <c r="K1484" i="1"/>
  <c r="AO1492" i="1"/>
  <c r="AO1511" i="1"/>
  <c r="AO1512" i="1"/>
  <c r="L1531" i="1"/>
  <c r="AB1540" i="1"/>
  <c r="S1542" i="1"/>
  <c r="S1544" i="1"/>
  <c r="S1543" i="1"/>
  <c r="W18" i="2"/>
  <c r="W34" i="2"/>
  <c r="AS18" i="2"/>
  <c r="AS34" i="2"/>
  <c r="E18" i="2"/>
  <c r="AP50" i="2"/>
  <c r="AA66" i="2"/>
  <c r="BB318" i="3"/>
  <c r="M4" i="3"/>
  <c r="P37" i="3"/>
  <c r="BA289" i="3"/>
  <c r="EK289" i="3"/>
  <c r="GC289" i="3"/>
  <c r="JM289" i="3"/>
  <c r="CJ289" i="3"/>
  <c r="LR289" i="3"/>
  <c r="PB289" i="3"/>
  <c r="N309" i="3"/>
  <c r="P301" i="3"/>
  <c r="AF306" i="3"/>
  <c r="AF307" i="3" s="1"/>
  <c r="AF309" i="3" s="1"/>
  <c r="S1398" i="1"/>
  <c r="AC1455" i="1"/>
  <c r="AO1476" i="1"/>
  <c r="AH1483" i="1"/>
  <c r="K1485" i="1"/>
  <c r="AO1493" i="1"/>
  <c r="AG1500" i="1"/>
  <c r="AH1500" i="1" s="1"/>
  <c r="K1506" i="1"/>
  <c r="AO1513" i="1"/>
  <c r="AC1516" i="1"/>
  <c r="AO1535" i="1"/>
  <c r="B34" i="2"/>
  <c r="B50" i="2"/>
  <c r="X18" i="2"/>
  <c r="X34" i="2"/>
  <c r="AN34" i="2"/>
  <c r="AQ50" i="2"/>
  <c r="N4" i="3"/>
  <c r="BB289" i="3"/>
  <c r="EL289" i="3"/>
  <c r="GD289" i="3"/>
  <c r="JN289" i="3"/>
  <c r="MX289" i="3"/>
  <c r="M164" i="3"/>
  <c r="D164" i="3"/>
  <c r="CK289" i="3"/>
  <c r="LS289" i="3"/>
  <c r="PC289" i="3"/>
  <c r="NA291" i="3"/>
  <c r="NA309" i="3"/>
  <c r="AO1292" i="1"/>
  <c r="AO1296" i="1"/>
  <c r="AC1303" i="1"/>
  <c r="S1306" i="1"/>
  <c r="AC1325" i="1"/>
  <c r="S1328" i="1"/>
  <c r="AC1357" i="1"/>
  <c r="S1360" i="1"/>
  <c r="L1429" i="1"/>
  <c r="AC1433" i="1"/>
  <c r="AC1450" i="1"/>
  <c r="AC1451" i="1"/>
  <c r="AC1452" i="1"/>
  <c r="AO1477" i="1"/>
  <c r="AB1481" i="1"/>
  <c r="AC1481" i="1" s="1"/>
  <c r="S1483" i="1"/>
  <c r="AO1494" i="1"/>
  <c r="AH1504" i="1"/>
  <c r="AX1511" i="1"/>
  <c r="BB1514" i="1"/>
  <c r="AB1524" i="1"/>
  <c r="AC1524" i="1" s="1"/>
  <c r="AO1536" i="1"/>
  <c r="G1567" i="1"/>
  <c r="C50" i="2"/>
  <c r="C66" i="2"/>
  <c r="Y50" i="2"/>
  <c r="Y34" i="2"/>
  <c r="AU50" i="2"/>
  <c r="AU18" i="2"/>
  <c r="AU34" i="2"/>
  <c r="AR50" i="2"/>
  <c r="O4" i="3"/>
  <c r="BC289" i="3"/>
  <c r="GE289" i="3"/>
  <c r="LG289" i="3"/>
  <c r="ED289" i="3"/>
  <c r="NL289" i="3"/>
  <c r="KI289" i="3"/>
  <c r="JW318" i="3"/>
  <c r="AX1315" i="1"/>
  <c r="AO1319" i="1"/>
  <c r="AX1337" i="1"/>
  <c r="AX1343" i="1"/>
  <c r="AX1347" i="1"/>
  <c r="AO1351" i="1"/>
  <c r="AX1369" i="1"/>
  <c r="AO1373" i="1"/>
  <c r="AO1376" i="1"/>
  <c r="AO1379" i="1"/>
  <c r="AO1380" i="1"/>
  <c r="AO1381" i="1"/>
  <c r="AX1408" i="1"/>
  <c r="S1417" i="1"/>
  <c r="AX1439" i="1"/>
  <c r="AX1438" i="1"/>
  <c r="S1444" i="1"/>
  <c r="AO1461" i="1"/>
  <c r="AO1464" i="1"/>
  <c r="AC1467" i="1"/>
  <c r="AC1468" i="1"/>
  <c r="K1472" i="1"/>
  <c r="S1484" i="1"/>
  <c r="AX1491" i="1"/>
  <c r="AO1514" i="1"/>
  <c r="AO1522" i="1"/>
  <c r="AC1526" i="1"/>
  <c r="AC1525" i="1"/>
  <c r="BB1534" i="1"/>
  <c r="D66" i="2"/>
  <c r="D50" i="2"/>
  <c r="Z66" i="2"/>
  <c r="Z34" i="2"/>
  <c r="Z50" i="2"/>
  <c r="AV66" i="2"/>
  <c r="AV18" i="2"/>
  <c r="AV34" i="2"/>
  <c r="AQ18" i="2"/>
  <c r="AP34" i="2"/>
  <c r="AS50" i="2"/>
  <c r="P4" i="3"/>
  <c r="AU289" i="3"/>
  <c r="BQ289" i="3"/>
  <c r="CM289" i="3"/>
  <c r="FA289" i="3"/>
  <c r="FW289" i="3"/>
  <c r="GS289" i="3"/>
  <c r="HO289" i="3"/>
  <c r="KC289" i="3"/>
  <c r="KY289" i="3"/>
  <c r="NM289" i="3"/>
  <c r="OI289" i="3"/>
  <c r="PE289" i="3"/>
  <c r="F231" i="3"/>
  <c r="AB231" i="3"/>
  <c r="AD301" i="3"/>
  <c r="FQ301" i="3"/>
  <c r="FQ303" i="3"/>
  <c r="JA303" i="3"/>
  <c r="JA301" i="3"/>
  <c r="LU292" i="3"/>
  <c r="LU309" i="3"/>
  <c r="NM291" i="3"/>
  <c r="NM309" i="3"/>
  <c r="OI309" i="3"/>
  <c r="OI292" i="3"/>
  <c r="AF23" i="2" s="1"/>
  <c r="OI291" i="3"/>
  <c r="AX1384" i="1"/>
  <c r="AX1386" i="1"/>
  <c r="AX1405" i="1"/>
  <c r="AX1407" i="1"/>
  <c r="AO1436" i="1"/>
  <c r="AO1460" i="1"/>
  <c r="AX1463" i="1"/>
  <c r="BB1465" i="1"/>
  <c r="K1473" i="1"/>
  <c r="BB1498" i="1"/>
  <c r="AH1530" i="1"/>
  <c r="AX1536" i="1"/>
  <c r="AC1543" i="1"/>
  <c r="AC1542" i="1"/>
  <c r="AW18" i="2"/>
  <c r="AW34" i="2"/>
  <c r="AE31" i="2"/>
  <c r="AQ34" i="2"/>
  <c r="AT50" i="2"/>
  <c r="CB316" i="3"/>
  <c r="CB318" i="3" s="1"/>
  <c r="CX316" i="3"/>
  <c r="CX318" i="3" s="1"/>
  <c r="DT316" i="3"/>
  <c r="DT318" i="3" s="1"/>
  <c r="FL316" i="3"/>
  <c r="FL318" i="3" s="1"/>
  <c r="GH316" i="3"/>
  <c r="GH318" i="3" s="1"/>
  <c r="IV316" i="3"/>
  <c r="IV318" i="3" s="1"/>
  <c r="JR316" i="3"/>
  <c r="JR318" i="3" s="1"/>
  <c r="KN316" i="3"/>
  <c r="KN318" i="3" s="1"/>
  <c r="Q4" i="3"/>
  <c r="AV289" i="3"/>
  <c r="BR289" i="3"/>
  <c r="CN289" i="3"/>
  <c r="EF289" i="3"/>
  <c r="FX289" i="3"/>
  <c r="GT289" i="3"/>
  <c r="HP289" i="3"/>
  <c r="JH289" i="3"/>
  <c r="KD289" i="3"/>
  <c r="KZ289" i="3"/>
  <c r="NN289" i="3"/>
  <c r="OJ289" i="3"/>
  <c r="PF289" i="3"/>
  <c r="G231" i="3"/>
  <c r="AC231" i="3"/>
  <c r="AC289" i="3" s="1"/>
  <c r="I301" i="3"/>
  <c r="KK289" i="3"/>
  <c r="FR301" i="3"/>
  <c r="FR303" i="3"/>
  <c r="JB303" i="3"/>
  <c r="JB301" i="3"/>
  <c r="S1429" i="1"/>
  <c r="AG1442" i="1"/>
  <c r="AH1442" i="1" s="1"/>
  <c r="S1471" i="1"/>
  <c r="AX1477" i="1"/>
  <c r="S1486" i="1"/>
  <c r="L1491" i="1"/>
  <c r="BB1496" i="1"/>
  <c r="L1510" i="1"/>
  <c r="AB1518" i="1"/>
  <c r="AC1518" i="1" s="1"/>
  <c r="AG1526" i="1"/>
  <c r="AH1526" i="1" s="1"/>
  <c r="S1530" i="1"/>
  <c r="S1531" i="1"/>
  <c r="AX1537" i="1"/>
  <c r="AR34" i="2"/>
  <c r="AV50" i="2"/>
  <c r="BG318" i="3"/>
  <c r="R4" i="3"/>
  <c r="Q37" i="3"/>
  <c r="M59" i="3"/>
  <c r="BS289" i="3"/>
  <c r="FY289" i="3"/>
  <c r="GU289" i="3"/>
  <c r="HQ289" i="3"/>
  <c r="LA289" i="3"/>
  <c r="OK289" i="3"/>
  <c r="PG289" i="3"/>
  <c r="H231" i="3"/>
  <c r="AD231" i="3"/>
  <c r="U298" i="3"/>
  <c r="U299" i="3" s="1"/>
  <c r="U301" i="3" s="1"/>
  <c r="GN303" i="3"/>
  <c r="AD66" i="2"/>
  <c r="FM318" i="3"/>
  <c r="JS318" i="3"/>
  <c r="K74" i="3"/>
  <c r="K289" i="3" s="1"/>
  <c r="MA289" i="3"/>
  <c r="DA289" i="3"/>
  <c r="DW289" i="3"/>
  <c r="ES289" i="3"/>
  <c r="GK289" i="3"/>
  <c r="IY289" i="3"/>
  <c r="KQ289" i="3"/>
  <c r="MI289" i="3"/>
  <c r="NE289" i="3"/>
  <c r="PS289" i="3"/>
  <c r="AE309" i="3"/>
  <c r="HM289" i="3"/>
  <c r="K298" i="3"/>
  <c r="K299" i="3" s="1"/>
  <c r="K301" i="3" s="1"/>
  <c r="V298" i="3"/>
  <c r="V299" i="3" s="1"/>
  <c r="V301" i="3" s="1"/>
  <c r="FB303" i="3"/>
  <c r="FB301" i="3"/>
  <c r="IL303" i="3"/>
  <c r="IL301" i="3"/>
  <c r="KD303" i="3"/>
  <c r="KD301" i="3"/>
  <c r="NL291" i="3"/>
  <c r="NL309" i="3"/>
  <c r="OH309" i="3"/>
  <c r="OH292" i="3"/>
  <c r="AF22" i="2" s="1"/>
  <c r="OH291" i="3"/>
  <c r="FV318" i="3"/>
  <c r="F66" i="2"/>
  <c r="BI318" i="3"/>
  <c r="L37" i="3"/>
  <c r="K59" i="3"/>
  <c r="M74" i="3"/>
  <c r="DQ289" i="3"/>
  <c r="N164" i="3"/>
  <c r="DY289" i="3"/>
  <c r="EU289" i="3"/>
  <c r="FQ289" i="3"/>
  <c r="JA289" i="3"/>
  <c r="NG289" i="3"/>
  <c r="OC289" i="3"/>
  <c r="X301" i="3"/>
  <c r="LV309" i="3"/>
  <c r="LV292" i="3"/>
  <c r="NN291" i="3"/>
  <c r="NN309" i="3"/>
  <c r="NN292" i="3"/>
  <c r="OJ309" i="3"/>
  <c r="OJ291" i="3"/>
  <c r="KE318" i="3"/>
  <c r="AV1485" i="1"/>
  <c r="AX1485" i="1" s="1"/>
  <c r="H66" i="2"/>
  <c r="BJ318" i="3"/>
  <c r="CF318" i="3"/>
  <c r="DB318" i="3"/>
  <c r="FP318" i="3"/>
  <c r="KR318" i="3"/>
  <c r="L59" i="3"/>
  <c r="N74" i="3"/>
  <c r="O164" i="3"/>
  <c r="AP289" i="3"/>
  <c r="EV289" i="3"/>
  <c r="HJ289" i="3"/>
  <c r="JB289" i="3"/>
  <c r="JX289" i="3"/>
  <c r="LP289" i="3"/>
  <c r="ML289" i="3"/>
  <c r="NH289" i="3"/>
  <c r="DZ301" i="3"/>
  <c r="JX301" i="3"/>
  <c r="OD301" i="3"/>
  <c r="JL303" i="3"/>
  <c r="LW309" i="3"/>
  <c r="LW292" i="3"/>
  <c r="NO291" i="3"/>
  <c r="NO309" i="3"/>
  <c r="NO292" i="3"/>
  <c r="OK292" i="3"/>
  <c r="AF25" i="2" s="1"/>
  <c r="OK291" i="3"/>
  <c r="JA318" i="3"/>
  <c r="AC1427" i="1"/>
  <c r="S1430" i="1"/>
  <c r="AO1454" i="1"/>
  <c r="AO1489" i="1"/>
  <c r="AO1507" i="1"/>
  <c r="AB1522" i="1"/>
  <c r="AC1522" i="1" s="1"/>
  <c r="I66" i="2"/>
  <c r="AH66" i="2"/>
  <c r="DY318" i="3"/>
  <c r="FQ318" i="3"/>
  <c r="IE318" i="3"/>
  <c r="V4" i="3"/>
  <c r="N37" i="3"/>
  <c r="AQ289" i="3"/>
  <c r="BM289" i="3"/>
  <c r="EA289" i="3"/>
  <c r="EW289" i="3"/>
  <c r="FS289" i="3"/>
  <c r="JC289" i="3"/>
  <c r="JY289" i="3"/>
  <c r="NI289" i="3"/>
  <c r="OE289" i="3"/>
  <c r="O298" i="3"/>
  <c r="O299" i="3" s="1"/>
  <c r="FF301" i="3"/>
  <c r="FF303" i="3"/>
  <c r="GX301" i="3"/>
  <c r="GX303" i="3"/>
  <c r="IP301" i="3"/>
  <c r="IP303" i="3"/>
  <c r="LX292" i="3"/>
  <c r="LX309" i="3"/>
  <c r="MT309" i="3"/>
  <c r="NP309" i="3"/>
  <c r="MS309" i="3"/>
  <c r="CO318" i="3"/>
  <c r="AO1446" i="1"/>
  <c r="AO1470" i="1"/>
  <c r="AO1474" i="1"/>
  <c r="AO1482" i="1"/>
  <c r="AO1503" i="1"/>
  <c r="AG50" i="2"/>
  <c r="AG18" i="2"/>
  <c r="AP318" i="3"/>
  <c r="O37" i="3"/>
  <c r="N59" i="3"/>
  <c r="P74" i="3"/>
  <c r="Q164" i="3"/>
  <c r="AR289" i="3"/>
  <c r="BN289" i="3"/>
  <c r="EX289" i="3"/>
  <c r="FT289" i="3"/>
  <c r="JZ289" i="3"/>
  <c r="NJ289" i="3"/>
  <c r="OF289" i="3"/>
  <c r="C231" i="3"/>
  <c r="C289" i="3" s="1"/>
  <c r="Y231" i="3"/>
  <c r="AA301" i="3"/>
  <c r="JS289" i="3"/>
  <c r="MN301" i="3"/>
  <c r="OF301" i="3"/>
  <c r="LY292" i="3"/>
  <c r="LY309" i="3"/>
  <c r="MU309" i="3"/>
  <c r="NQ292" i="3"/>
  <c r="NQ291" i="3"/>
  <c r="NQ309" i="3"/>
  <c r="OM292" i="3"/>
  <c r="AF27" i="2" s="1"/>
  <c r="OM291" i="3"/>
  <c r="LA318" i="3"/>
  <c r="AO1390" i="1"/>
  <c r="AO1396" i="1"/>
  <c r="AO1400" i="1"/>
  <c r="AO1422" i="1"/>
  <c r="AO1462" i="1"/>
  <c r="AO1478" i="1"/>
  <c r="AH50" i="2"/>
  <c r="K66" i="2"/>
  <c r="AQ318" i="3"/>
  <c r="DE318" i="3"/>
  <c r="FS318" i="3"/>
  <c r="HK318" i="3"/>
  <c r="IW289" i="3"/>
  <c r="AS289" i="3"/>
  <c r="EY289" i="3"/>
  <c r="FU289" i="3"/>
  <c r="GQ289" i="3"/>
  <c r="II289" i="3"/>
  <c r="JE289" i="3"/>
  <c r="KA289" i="3"/>
  <c r="KW289" i="3"/>
  <c r="MO289" i="3"/>
  <c r="NK289" i="3"/>
  <c r="OG289" i="3"/>
  <c r="HN318" i="3"/>
  <c r="L66" i="2"/>
  <c r="EB318" i="3"/>
  <c r="LR318" i="3"/>
  <c r="C4" i="3"/>
  <c r="Y4" i="3"/>
  <c r="S164" i="3"/>
  <c r="S289" i="3" s="1"/>
  <c r="AT289" i="3"/>
  <c r="BP289" i="3"/>
  <c r="CL289" i="3"/>
  <c r="FV289" i="3"/>
  <c r="KB289" i="3"/>
  <c r="OH289" i="3"/>
  <c r="PD289" i="3"/>
  <c r="E231" i="3"/>
  <c r="AA231" i="3"/>
  <c r="AC301" i="3"/>
  <c r="C306" i="3"/>
  <c r="C307" i="3" s="1"/>
  <c r="C309" i="3" s="1"/>
  <c r="E306" i="3"/>
  <c r="E307" i="3" s="1"/>
  <c r="E309" i="3" s="1"/>
  <c r="J306" i="3"/>
  <c r="J307" i="3" s="1"/>
  <c r="J309" i="3" s="1"/>
  <c r="P306" i="3"/>
  <c r="P307" i="3" s="1"/>
  <c r="Y306" i="3"/>
  <c r="Y307" i="3" s="1"/>
  <c r="NS309" i="3"/>
  <c r="AO318" i="3"/>
  <c r="BK318" i="3"/>
  <c r="CG318" i="3"/>
  <c r="GM318" i="3"/>
  <c r="KS318" i="3"/>
  <c r="DK289" i="3"/>
  <c r="GW301" i="3"/>
  <c r="GW303" i="3"/>
  <c r="EM301" i="3"/>
  <c r="F306" i="3"/>
  <c r="F307" i="3" s="1"/>
  <c r="F309" i="3" s="1"/>
  <c r="LE309" i="3"/>
  <c r="MC292" i="3"/>
  <c r="MC309" i="3"/>
  <c r="MY292" i="3"/>
  <c r="MY309" i="3"/>
  <c r="NU292" i="3"/>
  <c r="AE21" i="2" s="1"/>
  <c r="NU309" i="3"/>
  <c r="KU318" i="3"/>
  <c r="LQ318" i="3"/>
  <c r="KG289" i="3"/>
  <c r="OM289" i="3"/>
  <c r="F298" i="3"/>
  <c r="F299" i="3" s="1"/>
  <c r="F301" i="3" s="1"/>
  <c r="GY301" i="3"/>
  <c r="GY303" i="3"/>
  <c r="HU301" i="3"/>
  <c r="HU303" i="3"/>
  <c r="ME301" i="3"/>
  <c r="NA301" i="3"/>
  <c r="NW301" i="3"/>
  <c r="D306" i="3"/>
  <c r="D307" i="3" s="1"/>
  <c r="D309" i="3" s="1"/>
  <c r="S306" i="3"/>
  <c r="S307" i="3" s="1"/>
  <c r="S309" i="3" s="1"/>
  <c r="AD306" i="3"/>
  <c r="AD307" i="3" s="1"/>
  <c r="AD309" i="3" s="1"/>
  <c r="KV318" i="3"/>
  <c r="EJ289" i="3"/>
  <c r="IP289" i="3"/>
  <c r="L298" i="3"/>
  <c r="L299" i="3" s="1"/>
  <c r="L301" i="3" s="1"/>
  <c r="NB301" i="3"/>
  <c r="AE306" i="3"/>
  <c r="AE307" i="3" s="1"/>
  <c r="MG301" i="3"/>
  <c r="NC301" i="3"/>
  <c r="NY301" i="3"/>
  <c r="OU301" i="3"/>
  <c r="HA303" i="3"/>
  <c r="U306" i="3"/>
  <c r="U307" i="3" s="1"/>
  <c r="BP318" i="3"/>
  <c r="DH318" i="3"/>
  <c r="ED318" i="3"/>
  <c r="GR318" i="3"/>
  <c r="JF318" i="3"/>
  <c r="KX318" i="3"/>
  <c r="LF289" i="3"/>
  <c r="PL289" i="3"/>
  <c r="B309" i="3"/>
  <c r="C298" i="3"/>
  <c r="C299" i="3" s="1"/>
  <c r="N298" i="3"/>
  <c r="N299" i="3" s="1"/>
  <c r="N301" i="3" s="1"/>
  <c r="Y298" i="3"/>
  <c r="Y299" i="3" s="1"/>
  <c r="Y301" i="3" s="1"/>
  <c r="FJ303" i="3"/>
  <c r="FJ301" i="3"/>
  <c r="HB303" i="3"/>
  <c r="HB301" i="3"/>
  <c r="ND301" i="3"/>
  <c r="IO303" i="3"/>
  <c r="FI289" i="3"/>
  <c r="JO289" i="3"/>
  <c r="KG301" i="3"/>
  <c r="BD289" i="3"/>
  <c r="BZ289" i="3"/>
  <c r="CV289" i="3"/>
  <c r="DR289" i="3"/>
  <c r="EN289" i="3"/>
  <c r="FJ289" i="3"/>
  <c r="GF289" i="3"/>
  <c r="HB289" i="3"/>
  <c r="HX289" i="3"/>
  <c r="IT289" i="3"/>
  <c r="JP289" i="3"/>
  <c r="KL289" i="3"/>
  <c r="LH289" i="3"/>
  <c r="MD289" i="3"/>
  <c r="MZ289" i="3"/>
  <c r="NV289" i="3"/>
  <c r="OR289" i="3"/>
  <c r="PN289" i="3"/>
  <c r="IQ303" i="3"/>
  <c r="BS318" i="3"/>
  <c r="EG318" i="3"/>
  <c r="FC318" i="3"/>
  <c r="GU318" i="3"/>
  <c r="JI318" i="3"/>
  <c r="AI289" i="3"/>
  <c r="BE289" i="3"/>
  <c r="CA289" i="3"/>
  <c r="CW289" i="3"/>
  <c r="DS289" i="3"/>
  <c r="EO289" i="3"/>
  <c r="FK289" i="3"/>
  <c r="GG289" i="3"/>
  <c r="HC289" i="3"/>
  <c r="HY289" i="3"/>
  <c r="IU289" i="3"/>
  <c r="JQ289" i="3"/>
  <c r="KM289" i="3"/>
  <c r="LI289" i="3"/>
  <c r="ME289" i="3"/>
  <c r="NA289" i="3"/>
  <c r="NW289" i="3"/>
  <c r="OS289" i="3"/>
  <c r="PO289" i="3"/>
  <c r="AA309" i="3"/>
  <c r="DC301" i="3"/>
  <c r="DY301" i="3"/>
  <c r="JW301" i="3"/>
  <c r="OC301" i="3"/>
  <c r="KI301" i="3"/>
  <c r="AC309" i="3"/>
  <c r="AB298" i="3"/>
  <c r="AB299" i="3" s="1"/>
  <c r="AB301" i="3" s="1"/>
  <c r="E298" i="3"/>
  <c r="E299" i="3" s="1"/>
  <c r="E301" i="3" s="1"/>
  <c r="G298" i="3"/>
  <c r="G299" i="3" s="1"/>
  <c r="G301" i="3" s="1"/>
  <c r="P298" i="3"/>
  <c r="P299" i="3" s="1"/>
  <c r="MM309" i="3"/>
  <c r="NI309" i="3"/>
  <c r="OE309" i="3"/>
  <c r="FX301" i="3"/>
  <c r="GT301" i="3"/>
  <c r="KZ301" i="3"/>
  <c r="LV301" i="3"/>
  <c r="MV309" i="3"/>
  <c r="FY301" i="3"/>
  <c r="V306" i="3"/>
  <c r="V307" i="3" s="1"/>
  <c r="V309" i="3" s="1"/>
  <c r="MW309" i="3"/>
  <c r="OD289" i="5"/>
  <c r="AQ289" i="5"/>
  <c r="BM289" i="5"/>
  <c r="PQ289" i="5"/>
  <c r="HG36" i="6"/>
  <c r="HG289" i="6"/>
  <c r="HG291" i="6" s="1"/>
  <c r="MN289" i="5"/>
  <c r="AS289" i="5"/>
  <c r="BO289" i="5"/>
  <c r="CK289" i="5"/>
  <c r="DG289" i="5"/>
  <c r="EC289" i="5"/>
  <c r="EY289" i="5"/>
  <c r="FU289" i="5"/>
  <c r="GQ289" i="5"/>
  <c r="HM289" i="5"/>
  <c r="II289" i="5"/>
  <c r="JE289" i="5"/>
  <c r="KA289" i="5"/>
  <c r="KW289" i="5"/>
  <c r="LS289" i="5"/>
  <c r="MO289" i="5"/>
  <c r="NK289" i="5"/>
  <c r="OG289" i="5"/>
  <c r="IC289" i="5"/>
  <c r="LG309" i="3"/>
  <c r="ME309" i="3"/>
  <c r="BB301" i="3"/>
  <c r="BX301" i="3"/>
  <c r="HV301" i="3"/>
  <c r="IR301" i="3"/>
  <c r="MX301" i="3"/>
  <c r="C289" i="5"/>
  <c r="Y289" i="5"/>
  <c r="AU289" i="5"/>
  <c r="BQ289" i="5"/>
  <c r="CM289" i="5"/>
  <c r="DI289" i="5"/>
  <c r="EE289" i="5"/>
  <c r="FA289" i="5"/>
  <c r="FW289" i="5"/>
  <c r="GS289" i="5"/>
  <c r="HO289" i="5"/>
  <c r="IK289" i="5"/>
  <c r="JG289" i="5"/>
  <c r="KC289" i="5"/>
  <c r="KY289" i="5"/>
  <c r="LU289" i="5"/>
  <c r="MQ289" i="5"/>
  <c r="NM289" i="5"/>
  <c r="OI289" i="5"/>
  <c r="PE289" i="5"/>
  <c r="QA289" i="5"/>
  <c r="QW289" i="5"/>
  <c r="RS289" i="5"/>
  <c r="SO289" i="5"/>
  <c r="TK289" i="5"/>
  <c r="UG289" i="5"/>
  <c r="VC289" i="5"/>
  <c r="VY289" i="5"/>
  <c r="WU289" i="5"/>
  <c r="XQ289" i="5"/>
  <c r="YM289" i="5"/>
  <c r="ZI289" i="5"/>
  <c r="ABA289" i="5"/>
  <c r="ABW289" i="5"/>
  <c r="ACS289" i="5"/>
  <c r="ADO289" i="5"/>
  <c r="AEK289" i="5"/>
  <c r="AFG289" i="5"/>
  <c r="MW292" i="3"/>
  <c r="BY301" i="3"/>
  <c r="HW301" i="3"/>
  <c r="MY301" i="3"/>
  <c r="NU301" i="3"/>
  <c r="Q306" i="3"/>
  <c r="Q307" i="3" s="1"/>
  <c r="Q309" i="3" s="1"/>
  <c r="OO291" i="3"/>
  <c r="BZ301" i="3"/>
  <c r="HX301" i="3"/>
  <c r="IT301" i="3"/>
  <c r="JP301" i="3"/>
  <c r="KL301" i="3"/>
  <c r="LH301" i="3"/>
  <c r="MD301" i="3"/>
  <c r="MZ301" i="3"/>
  <c r="NV301" i="3"/>
  <c r="OR301" i="3"/>
  <c r="FC289" i="5"/>
  <c r="X289" i="5"/>
  <c r="AT289" i="5"/>
  <c r="BP289" i="5"/>
  <c r="CL289" i="5"/>
  <c r="DH289" i="5"/>
  <c r="ED289" i="5"/>
  <c r="EZ289" i="5"/>
  <c r="FV289" i="5"/>
  <c r="GR289" i="5"/>
  <c r="HN289" i="5"/>
  <c r="IJ289" i="5"/>
  <c r="JF289" i="5"/>
  <c r="KB289" i="5"/>
  <c r="KX289" i="5"/>
  <c r="LT289" i="5"/>
  <c r="MP289" i="5"/>
  <c r="NL289" i="5"/>
  <c r="OH289" i="5"/>
  <c r="DX36" i="6"/>
  <c r="DX289" i="6"/>
  <c r="HH36" i="6"/>
  <c r="HH289" i="6"/>
  <c r="HH291" i="6" s="1"/>
  <c r="KR36" i="6"/>
  <c r="KR289" i="6"/>
  <c r="KR291" i="6" s="1"/>
  <c r="AGC289" i="5"/>
  <c r="LH309" i="3"/>
  <c r="D289" i="5"/>
  <c r="Z289" i="5"/>
  <c r="AV289" i="5"/>
  <c r="BR289" i="5"/>
  <c r="CN289" i="5"/>
  <c r="DJ289" i="5"/>
  <c r="EF289" i="5"/>
  <c r="FB289" i="5"/>
  <c r="FX289" i="5"/>
  <c r="GT289" i="5"/>
  <c r="HP289" i="5"/>
  <c r="IL289" i="5"/>
  <c r="JH289" i="5"/>
  <c r="KD289" i="5"/>
  <c r="KZ289" i="5"/>
  <c r="LV289" i="5"/>
  <c r="MR289" i="5"/>
  <c r="NN289" i="5"/>
  <c r="OJ289" i="5"/>
  <c r="PF289" i="5"/>
  <c r="QB289" i="5"/>
  <c r="QX289" i="5"/>
  <c r="RT289" i="5"/>
  <c r="SP289" i="5"/>
  <c r="TL289" i="5"/>
  <c r="UH289" i="5"/>
  <c r="VD289" i="5"/>
  <c r="VZ289" i="5"/>
  <c r="WV289" i="5"/>
  <c r="XR289" i="5"/>
  <c r="W306" i="3"/>
  <c r="W307" i="3" s="1"/>
  <c r="W309" i="3" s="1"/>
  <c r="E289" i="5"/>
  <c r="AA289" i="5"/>
  <c r="AW289" i="5"/>
  <c r="BS289" i="5"/>
  <c r="CO289" i="5"/>
  <c r="DK289" i="5"/>
  <c r="FY289" i="5"/>
  <c r="GU289" i="5"/>
  <c r="HQ289" i="5"/>
  <c r="IM289" i="5"/>
  <c r="KE289" i="5"/>
  <c r="LW289" i="5"/>
  <c r="MS289" i="5"/>
  <c r="NO289" i="5"/>
  <c r="OK289" i="5"/>
  <c r="PG289" i="5"/>
  <c r="QC289" i="5"/>
  <c r="QY289" i="5"/>
  <c r="RU289" i="5"/>
  <c r="SQ289" i="5"/>
  <c r="TM289" i="5"/>
  <c r="UI289" i="5"/>
  <c r="VE289" i="5"/>
  <c r="WW289" i="5"/>
  <c r="XS289" i="5"/>
  <c r="YO289" i="5"/>
  <c r="ZK289" i="5"/>
  <c r="ACU289" i="5"/>
  <c r="ADQ289" i="5"/>
  <c r="AA298" i="3"/>
  <c r="AA299" i="3" s="1"/>
  <c r="LJ309" i="3"/>
  <c r="MH309" i="3"/>
  <c r="ND309" i="3"/>
  <c r="NZ309" i="3"/>
  <c r="OV309" i="3"/>
  <c r="BF289" i="5"/>
  <c r="CB289" i="5"/>
  <c r="HZ289" i="5"/>
  <c r="SD289" i="5"/>
  <c r="XF289" i="5"/>
  <c r="YX289" i="5"/>
  <c r="ADZ289" i="5"/>
  <c r="AJB289" i="5"/>
  <c r="J301" i="3"/>
  <c r="LK309" i="3"/>
  <c r="MI309" i="3"/>
  <c r="AKM289" i="5"/>
  <c r="HA289" i="5"/>
  <c r="HW289" i="5"/>
  <c r="NU289" i="5"/>
  <c r="XC289" i="5"/>
  <c r="ADW289" i="5"/>
  <c r="AFO289" i="5"/>
  <c r="AKQ289" i="5"/>
  <c r="BG289" i="5"/>
  <c r="CC289" i="5"/>
  <c r="GI289" i="5"/>
  <c r="IA289" i="5"/>
  <c r="MJ309" i="3"/>
  <c r="NF291" i="3"/>
  <c r="NF309" i="3"/>
  <c r="CR289" i="5"/>
  <c r="LD289" i="5"/>
  <c r="MV289" i="5"/>
  <c r="NR289" i="5"/>
  <c r="ADT289" i="5"/>
  <c r="AIV289" i="5"/>
  <c r="HB289" i="5"/>
  <c r="HX289" i="5"/>
  <c r="MD289" i="5"/>
  <c r="XD289" i="5"/>
  <c r="ADX289" i="5"/>
  <c r="AKR289" i="5"/>
  <c r="IB289" i="5"/>
  <c r="MH289" i="5"/>
  <c r="NG291" i="3"/>
  <c r="NG309" i="3"/>
  <c r="BA289" i="5"/>
  <c r="LE289" i="5"/>
  <c r="MW289" i="5"/>
  <c r="NS289" i="5"/>
  <c r="RC289" i="5"/>
  <c r="XA289" i="5"/>
  <c r="ADU289" i="5"/>
  <c r="FK289" i="5"/>
  <c r="HY289" i="5"/>
  <c r="XE289" i="5"/>
  <c r="ADY289" i="5"/>
  <c r="AJA289" i="5"/>
  <c r="AKS289" i="5"/>
  <c r="CE289" i="5"/>
  <c r="XI289" i="5"/>
  <c r="FQ289" i="6"/>
  <c r="FQ291" i="6" s="1"/>
  <c r="MK289" i="6"/>
  <c r="MK291" i="6" s="1"/>
  <c r="AHU289" i="5"/>
  <c r="AIQ289" i="5"/>
  <c r="AJM289" i="5"/>
  <c r="AKI289" i="5"/>
  <c r="ALE289" i="5"/>
  <c r="R59" i="6"/>
  <c r="YN289" i="5"/>
  <c r="ZJ289" i="5"/>
  <c r="ABB289" i="5"/>
  <c r="ABX289" i="5"/>
  <c r="ACT289" i="5"/>
  <c r="ADP289" i="5"/>
  <c r="AEL289" i="5"/>
  <c r="AFH289" i="5"/>
  <c r="AGD289" i="5"/>
  <c r="AHV289" i="5"/>
  <c r="AJN289" i="5"/>
  <c r="AKJ289" i="5"/>
  <c r="ALF289" i="5"/>
  <c r="JA36" i="6"/>
  <c r="JA289" i="6"/>
  <c r="JA291" i="6" s="1"/>
  <c r="ABC289" i="5"/>
  <c r="AEM289" i="5"/>
  <c r="AFI289" i="5"/>
  <c r="AGE289" i="5"/>
  <c r="AHW289" i="5"/>
  <c r="AIS289" i="5"/>
  <c r="AJO289" i="5"/>
  <c r="AKK289" i="5"/>
  <c r="ALG289" i="5"/>
  <c r="JB36" i="6"/>
  <c r="JB289" i="6"/>
  <c r="JB291" i="6" s="1"/>
  <c r="F289" i="5"/>
  <c r="AB289" i="5"/>
  <c r="AX289" i="5"/>
  <c r="BT289" i="5"/>
  <c r="CP289" i="5"/>
  <c r="DL289" i="5"/>
  <c r="EH289" i="5"/>
  <c r="FD289" i="5"/>
  <c r="FZ289" i="5"/>
  <c r="GV289" i="5"/>
  <c r="HR289" i="5"/>
  <c r="IN289" i="5"/>
  <c r="JJ289" i="5"/>
  <c r="KF289" i="5"/>
  <c r="LB289" i="5"/>
  <c r="LX289" i="5"/>
  <c r="MT289" i="5"/>
  <c r="NP289" i="5"/>
  <c r="OL289" i="5"/>
  <c r="PH289" i="5"/>
  <c r="QD289" i="5"/>
  <c r="QZ289" i="5"/>
  <c r="RV289" i="5"/>
  <c r="SR289" i="5"/>
  <c r="TN289" i="5"/>
  <c r="UJ289" i="5"/>
  <c r="WX289" i="5"/>
  <c r="XT289" i="5"/>
  <c r="YP289" i="5"/>
  <c r="ZL289" i="5"/>
  <c r="ABD289" i="5"/>
  <c r="ABZ289" i="5"/>
  <c r="ACV289" i="5"/>
  <c r="ADR289" i="5"/>
  <c r="AEN289" i="5"/>
  <c r="AFJ289" i="5"/>
  <c r="AGF289" i="5"/>
  <c r="AHX289" i="5"/>
  <c r="AIT289" i="5"/>
  <c r="AJP289" i="5"/>
  <c r="AKL289" i="5"/>
  <c r="ALH289" i="5"/>
  <c r="BB289" i="5"/>
  <c r="CT289" i="5"/>
  <c r="GZ289" i="5"/>
  <c r="JN289" i="5"/>
  <c r="ACD289" i="5"/>
  <c r="AIX289" i="5"/>
  <c r="FL289" i="5"/>
  <c r="JR289" i="5"/>
  <c r="MF289" i="5"/>
  <c r="PP289" i="5"/>
  <c r="RH289" i="5"/>
  <c r="AFR289" i="5"/>
  <c r="AKT289" i="5"/>
  <c r="XK289" i="5"/>
  <c r="ZC289" i="5"/>
  <c r="AEE289" i="5"/>
  <c r="AFW289" i="5"/>
  <c r="AKY289" i="5"/>
  <c r="G289" i="5"/>
  <c r="AC289" i="5"/>
  <c r="AY289" i="5"/>
  <c r="BU289" i="5"/>
  <c r="CQ289" i="5"/>
  <c r="DM289" i="5"/>
  <c r="EI289" i="5"/>
  <c r="FE289" i="5"/>
  <c r="GA289" i="5"/>
  <c r="GW289" i="5"/>
  <c r="HS289" i="5"/>
  <c r="IO289" i="5"/>
  <c r="JK289" i="5"/>
  <c r="KG289" i="5"/>
  <c r="LC289" i="5"/>
  <c r="LY289" i="5"/>
  <c r="MU289" i="5"/>
  <c r="NQ289" i="5"/>
  <c r="OM289" i="5"/>
  <c r="PI289" i="5"/>
  <c r="QE289" i="5"/>
  <c r="RA289" i="5"/>
  <c r="RW289" i="5"/>
  <c r="SS289" i="5"/>
  <c r="TO289" i="5"/>
  <c r="UK289" i="5"/>
  <c r="VG289" i="5"/>
  <c r="WC289" i="5"/>
  <c r="WY289" i="5"/>
  <c r="XU289" i="5"/>
  <c r="YQ289" i="5"/>
  <c r="ZM289" i="5"/>
  <c r="ABE289" i="5"/>
  <c r="ACA289" i="5"/>
  <c r="ACW289" i="5"/>
  <c r="ADS289" i="5"/>
  <c r="AEO289" i="5"/>
  <c r="AFK289" i="5"/>
  <c r="AGG289" i="5"/>
  <c r="AHY289" i="5"/>
  <c r="AIU289" i="5"/>
  <c r="AJQ289" i="5"/>
  <c r="ALI289" i="5"/>
  <c r="BC289" i="5"/>
  <c r="CU289" i="5"/>
  <c r="DQ289" i="5"/>
  <c r="LG289" i="5"/>
  <c r="PM289" i="5"/>
  <c r="VK289" i="5"/>
  <c r="ACE289" i="5"/>
  <c r="AIY289" i="5"/>
  <c r="DU289" i="5"/>
  <c r="FM289" i="5"/>
  <c r="JS289" i="5"/>
  <c r="MG289" i="5"/>
  <c r="SE289" i="5"/>
  <c r="S289" i="5"/>
  <c r="OZ289" i="5"/>
  <c r="SJ289" i="5"/>
  <c r="XL289" i="5"/>
  <c r="ZD289" i="5"/>
  <c r="H289" i="5"/>
  <c r="AD289" i="5"/>
  <c r="AZ289" i="5"/>
  <c r="BV289" i="5"/>
  <c r="DN289" i="5"/>
  <c r="EJ289" i="5"/>
  <c r="GB289" i="5"/>
  <c r="GX289" i="5"/>
  <c r="HT289" i="5"/>
  <c r="IP289" i="5"/>
  <c r="JL289" i="5"/>
  <c r="KH289" i="5"/>
  <c r="LZ289" i="5"/>
  <c r="ON289" i="5"/>
  <c r="PJ289" i="5"/>
  <c r="QF289" i="5"/>
  <c r="RB289" i="5"/>
  <c r="RX289" i="5"/>
  <c r="ST289" i="5"/>
  <c r="TP289" i="5"/>
  <c r="UL289" i="5"/>
  <c r="VH289" i="5"/>
  <c r="WD289" i="5"/>
  <c r="XV289" i="5"/>
  <c r="YR289" i="5"/>
  <c r="ZN289" i="5"/>
  <c r="AAJ289" i="5"/>
  <c r="ABF289" i="5"/>
  <c r="ACB289" i="5"/>
  <c r="ACX289" i="5"/>
  <c r="AEP289" i="5"/>
  <c r="AFL289" i="5"/>
  <c r="AGH289" i="5"/>
  <c r="AHZ289" i="5"/>
  <c r="AJR289" i="5"/>
  <c r="AKN289" i="5"/>
  <c r="ALJ289" i="5"/>
  <c r="BD289" i="5"/>
  <c r="DR289" i="5"/>
  <c r="JP289" i="5"/>
  <c r="LH289" i="5"/>
  <c r="PN289" i="5"/>
  <c r="RF289" i="5"/>
  <c r="YV289" i="5"/>
  <c r="ACF289" i="5"/>
  <c r="AIZ289" i="5"/>
  <c r="NZ289" i="5"/>
  <c r="SF289" i="5"/>
  <c r="MD309" i="3"/>
  <c r="AE289" i="5"/>
  <c r="BW289" i="5"/>
  <c r="CS289" i="5"/>
  <c r="DO289" i="5"/>
  <c r="EK289" i="5"/>
  <c r="GC289" i="5"/>
  <c r="GY289" i="5"/>
  <c r="HU289" i="5"/>
  <c r="IQ289" i="5"/>
  <c r="JM289" i="5"/>
  <c r="KI289" i="5"/>
  <c r="MA289" i="5"/>
  <c r="OO289" i="5"/>
  <c r="PK289" i="5"/>
  <c r="QG289" i="5"/>
  <c r="RY289" i="5"/>
  <c r="SU289" i="5"/>
  <c r="TQ289" i="5"/>
  <c r="UM289" i="5"/>
  <c r="VI289" i="5"/>
  <c r="WE289" i="5"/>
  <c r="XW289" i="5"/>
  <c r="YS289" i="5"/>
  <c r="ZO289" i="5"/>
  <c r="AAK289" i="5"/>
  <c r="ABG289" i="5"/>
  <c r="ACY289" i="5"/>
  <c r="AEQ289" i="5"/>
  <c r="AFM289" i="5"/>
  <c r="AGI289" i="5"/>
  <c r="AIA289" i="5"/>
  <c r="AIW289" i="5"/>
  <c r="AJS289" i="5"/>
  <c r="AKO289" i="5"/>
  <c r="ALK289" i="5"/>
  <c r="BE289" i="5"/>
  <c r="DS289" i="5"/>
  <c r="JQ289" i="5"/>
  <c r="LI289" i="5"/>
  <c r="ME289" i="5"/>
  <c r="PO289" i="5"/>
  <c r="RG289" i="5"/>
  <c r="YW289" i="5"/>
  <c r="ACG289" i="5"/>
  <c r="Q289" i="5"/>
  <c r="DW289" i="5"/>
  <c r="GK289" i="5"/>
  <c r="MI289" i="5"/>
  <c r="OA289" i="5"/>
  <c r="SG289" i="5"/>
  <c r="ZA289" i="5"/>
  <c r="AEC289" i="5"/>
  <c r="AFU289" i="5"/>
  <c r="AKW289" i="5"/>
  <c r="MF309" i="3"/>
  <c r="NB309" i="3"/>
  <c r="NX309" i="3"/>
  <c r="OT309" i="3"/>
  <c r="MG309" i="3"/>
  <c r="NC309" i="3"/>
  <c r="NY309" i="3"/>
  <c r="OU309" i="3"/>
  <c r="AM289" i="6"/>
  <c r="OA289" i="6"/>
  <c r="O4" i="6"/>
  <c r="K4" i="6"/>
  <c r="SK323" i="5"/>
  <c r="MJ323" i="5"/>
  <c r="QJ323" i="5"/>
  <c r="UK323" i="5"/>
  <c r="KJ74" i="5"/>
  <c r="KJ289" i="5" s="1"/>
  <c r="OJ323" i="5"/>
  <c r="P4" i="6"/>
  <c r="AF289" i="5"/>
  <c r="BX289" i="5"/>
  <c r="EL289" i="5"/>
  <c r="GD289" i="5"/>
  <c r="HV289" i="5"/>
  <c r="IR289" i="5"/>
  <c r="MB289" i="5"/>
  <c r="MX289" i="5"/>
  <c r="OP289" i="5"/>
  <c r="RZ289" i="5"/>
  <c r="WF289" i="5"/>
  <c r="XX289" i="5"/>
  <c r="ABH289" i="5"/>
  <c r="ACZ289" i="5"/>
  <c r="AIB289" i="5"/>
  <c r="AJT289" i="5"/>
  <c r="ALL289" i="5"/>
  <c r="K289" i="7"/>
  <c r="AG289" i="5"/>
  <c r="BY289" i="5"/>
  <c r="EM289" i="5"/>
  <c r="GE289" i="5"/>
  <c r="IS289" i="5"/>
  <c r="KK289" i="5"/>
  <c r="MC289" i="5"/>
  <c r="MY289" i="5"/>
  <c r="OQ289" i="5"/>
  <c r="QI289" i="5"/>
  <c r="SW289" i="5"/>
  <c r="WG289" i="5"/>
  <c r="XY289" i="5"/>
  <c r="ADA289" i="5"/>
  <c r="AES289" i="5"/>
  <c r="AIC289" i="5"/>
  <c r="AJU289" i="5"/>
  <c r="J4" i="6"/>
  <c r="B4" i="6"/>
  <c r="L4" i="6"/>
  <c r="H289" i="7"/>
  <c r="AH289" i="5"/>
  <c r="BZ289" i="5"/>
  <c r="CV289" i="5"/>
  <c r="EN289" i="5"/>
  <c r="GF289" i="5"/>
  <c r="IT289" i="5"/>
  <c r="KL289" i="5"/>
  <c r="MZ289" i="5"/>
  <c r="OR289" i="5"/>
  <c r="QJ289" i="5"/>
  <c r="WH289" i="5"/>
  <c r="XZ289" i="5"/>
  <c r="ZR289" i="5"/>
  <c r="ADB289" i="5"/>
  <c r="AET289" i="5"/>
  <c r="AID289" i="5"/>
  <c r="AJV289" i="5"/>
  <c r="AI289" i="5"/>
  <c r="CA289" i="5"/>
  <c r="CW289" i="5"/>
  <c r="EO289" i="5"/>
  <c r="GG289" i="5"/>
  <c r="HC289" i="5"/>
  <c r="IU289" i="5"/>
  <c r="KM289" i="5"/>
  <c r="NA289" i="5"/>
  <c r="OS289" i="5"/>
  <c r="QK289" i="5"/>
  <c r="SC289" i="5"/>
  <c r="WI289" i="5"/>
  <c r="YA289" i="5"/>
  <c r="ADC289" i="5"/>
  <c r="AEU289" i="5"/>
  <c r="AJW289" i="5"/>
  <c r="ALO289" i="5"/>
  <c r="QH289" i="5"/>
  <c r="RD289" i="5"/>
  <c r="SV289" i="5"/>
  <c r="TR289" i="5"/>
  <c r="UN289" i="5"/>
  <c r="YT289" i="5"/>
  <c r="ZP289" i="5"/>
  <c r="AAL289" i="5"/>
  <c r="AER289" i="5"/>
  <c r="AFN289" i="5"/>
  <c r="AGJ289" i="5"/>
  <c r="AHF289" i="5"/>
  <c r="D4" i="6"/>
  <c r="Z4" i="6"/>
  <c r="RE289" i="5"/>
  <c r="SA289" i="5"/>
  <c r="TS289" i="5"/>
  <c r="UO289" i="5"/>
  <c r="YU289" i="5"/>
  <c r="ZQ289" i="5"/>
  <c r="AAM289" i="5"/>
  <c r="ABI289" i="5"/>
  <c r="AGK289" i="5"/>
  <c r="AHG289" i="5"/>
  <c r="ALM289" i="5"/>
  <c r="E4" i="6"/>
  <c r="AA4" i="6"/>
  <c r="W4" i="6"/>
  <c r="B37" i="6"/>
  <c r="R289" i="7"/>
  <c r="SB289" i="5"/>
  <c r="SX289" i="5"/>
  <c r="TT289" i="5"/>
  <c r="UP289" i="5"/>
  <c r="VL289" i="5"/>
  <c r="AAN289" i="5"/>
  <c r="ABJ289" i="5"/>
  <c r="AFP289" i="5"/>
  <c r="AGL289" i="5"/>
  <c r="AHH289" i="5"/>
  <c r="ALN289" i="5"/>
  <c r="F4" i="6"/>
  <c r="X4" i="6"/>
  <c r="K164" i="7"/>
  <c r="G164" i="7"/>
  <c r="SY289" i="5"/>
  <c r="UQ289" i="5"/>
  <c r="VM289" i="5"/>
  <c r="ZS289" i="5"/>
  <c r="AAO289" i="5"/>
  <c r="ABK289" i="5"/>
  <c r="AFQ289" i="5"/>
  <c r="AGM289" i="5"/>
  <c r="AHI289" i="5"/>
  <c r="AIE289" i="5"/>
  <c r="G4" i="6"/>
  <c r="CF289" i="6"/>
  <c r="FP289" i="6"/>
  <c r="FP291" i="6" s="1"/>
  <c r="IZ289" i="6"/>
  <c r="IZ291" i="6" s="1"/>
  <c r="MJ289" i="6"/>
  <c r="MJ291" i="6" s="1"/>
  <c r="TV289" i="5"/>
  <c r="UR289" i="5"/>
  <c r="VN289" i="5"/>
  <c r="ZT289" i="5"/>
  <c r="AAP289" i="5"/>
  <c r="ABL289" i="5"/>
  <c r="ACH289" i="5"/>
  <c r="AHJ289" i="5"/>
  <c r="AIF289" i="5"/>
  <c r="H4" i="6"/>
  <c r="BK289" i="6"/>
  <c r="DC289" i="6"/>
  <c r="EU289" i="6"/>
  <c r="EU291" i="6" s="1"/>
  <c r="GM289" i="6"/>
  <c r="GM291" i="6" s="1"/>
  <c r="IE289" i="6"/>
  <c r="IE291" i="6" s="1"/>
  <c r="BI289" i="6"/>
  <c r="CE289" i="6"/>
  <c r="DA289" i="6"/>
  <c r="DW289" i="6"/>
  <c r="ES289" i="6"/>
  <c r="ES291" i="6" s="1"/>
  <c r="FO289" i="6"/>
  <c r="FO291" i="6" s="1"/>
  <c r="GK289" i="6"/>
  <c r="GK291" i="6" s="1"/>
  <c r="IC289" i="6"/>
  <c r="IC291" i="6" s="1"/>
  <c r="IY289" i="6"/>
  <c r="IY291" i="6" s="1"/>
  <c r="JU289" i="6"/>
  <c r="JU291" i="6" s="1"/>
  <c r="KQ289" i="6"/>
  <c r="KQ291" i="6" s="1"/>
  <c r="LM289" i="6"/>
  <c r="LM291" i="6" s="1"/>
  <c r="MI289" i="6"/>
  <c r="MI291" i="6" s="1"/>
  <c r="NE289" i="6"/>
  <c r="OW289" i="6"/>
  <c r="OW291" i="6" s="1"/>
  <c r="PS289" i="6"/>
  <c r="PS291" i="6" s="1"/>
  <c r="QO289" i="6"/>
  <c r="QO291" i="6" s="1"/>
  <c r="RK289" i="6"/>
  <c r="RK291" i="6" s="1"/>
  <c r="SG289" i="6"/>
  <c r="SG291" i="6" s="1"/>
  <c r="TW289" i="5"/>
  <c r="US289" i="5"/>
  <c r="VO289" i="5"/>
  <c r="WK289" i="5"/>
  <c r="XG289" i="5"/>
  <c r="YC289" i="5"/>
  <c r="YY289" i="5"/>
  <c r="ZU289" i="5"/>
  <c r="AAQ289" i="5"/>
  <c r="ABM289" i="5"/>
  <c r="ACI289" i="5"/>
  <c r="ADE289" i="5"/>
  <c r="AEA289" i="5"/>
  <c r="AEW289" i="5"/>
  <c r="AFS289" i="5"/>
  <c r="AGO289" i="5"/>
  <c r="AHK289" i="5"/>
  <c r="AIG289" i="5"/>
  <c r="AJC289" i="5"/>
  <c r="AJY289" i="5"/>
  <c r="AKU289" i="5"/>
  <c r="ALQ289" i="5"/>
  <c r="I4" i="6"/>
  <c r="AP289" i="6"/>
  <c r="BL289" i="6"/>
  <c r="DD289" i="6"/>
  <c r="DZ289" i="6"/>
  <c r="DZ291" i="6" s="1"/>
  <c r="EV289" i="6"/>
  <c r="EV291" i="6" s="1"/>
  <c r="FR289" i="6"/>
  <c r="FR291" i="6" s="1"/>
  <c r="GN289" i="6"/>
  <c r="GN291" i="6" s="1"/>
  <c r="HJ289" i="6"/>
  <c r="HJ291" i="6" s="1"/>
  <c r="IF289" i="6"/>
  <c r="IF291" i="6" s="1"/>
  <c r="JX289" i="6"/>
  <c r="JX291" i="6" s="1"/>
  <c r="KT289" i="6"/>
  <c r="KT291" i="6" s="1"/>
  <c r="LP289" i="6"/>
  <c r="LP291" i="6" s="1"/>
  <c r="ML289" i="6"/>
  <c r="ML291" i="6" s="1"/>
  <c r="NH289" i="6"/>
  <c r="OD289" i="6"/>
  <c r="OZ289" i="6"/>
  <c r="OZ291" i="6" s="1"/>
  <c r="QR289" i="6"/>
  <c r="QR291" i="6" s="1"/>
  <c r="RN289" i="6"/>
  <c r="RN291" i="6" s="1"/>
  <c r="SJ289" i="6"/>
  <c r="SJ291" i="6" s="1"/>
  <c r="TB289" i="5"/>
  <c r="TX289" i="5"/>
  <c r="UT289" i="5"/>
  <c r="VP289" i="5"/>
  <c r="WL289" i="5"/>
  <c r="XH289" i="5"/>
  <c r="YD289" i="5"/>
  <c r="YZ289" i="5"/>
  <c r="ZV289" i="5"/>
  <c r="AAR289" i="5"/>
  <c r="ABN289" i="5"/>
  <c r="ACJ289" i="5"/>
  <c r="ADF289" i="5"/>
  <c r="AEB289" i="5"/>
  <c r="AEX289" i="5"/>
  <c r="AFT289" i="5"/>
  <c r="AGP289" i="5"/>
  <c r="AHL289" i="5"/>
  <c r="AIH289" i="5"/>
  <c r="AJD289" i="5"/>
  <c r="AJZ289" i="5"/>
  <c r="AKV289" i="5"/>
  <c r="ALR289" i="5"/>
  <c r="TY289" i="5"/>
  <c r="UU289" i="5"/>
  <c r="VQ289" i="5"/>
  <c r="WM289" i="5"/>
  <c r="ABO289" i="5"/>
  <c r="ACK289" i="5"/>
  <c r="AGQ289" i="5"/>
  <c r="AHM289" i="5"/>
  <c r="AII289" i="5"/>
  <c r="OB289" i="5"/>
  <c r="OX289" i="5"/>
  <c r="PT289" i="5"/>
  <c r="QP289" i="5"/>
  <c r="RL289" i="5"/>
  <c r="SH289" i="5"/>
  <c r="TD289" i="5"/>
  <c r="TZ289" i="5"/>
  <c r="UV289" i="5"/>
  <c r="VR289" i="5"/>
  <c r="WN289" i="5"/>
  <c r="XJ289" i="5"/>
  <c r="YF289" i="5"/>
  <c r="ZB289" i="5"/>
  <c r="ZX289" i="5"/>
  <c r="AAT289" i="5"/>
  <c r="ABP289" i="5"/>
  <c r="ACL289" i="5"/>
  <c r="ADH289" i="5"/>
  <c r="AED289" i="5"/>
  <c r="AEZ289" i="5"/>
  <c r="AFV289" i="5"/>
  <c r="AGR289" i="5"/>
  <c r="AHN289" i="5"/>
  <c r="AIJ289" i="5"/>
  <c r="AJF289" i="5"/>
  <c r="AKB289" i="5"/>
  <c r="AKX289" i="5"/>
  <c r="ALT289" i="5"/>
  <c r="VS289" i="5"/>
  <c r="WO289" i="5"/>
  <c r="AAU289" i="5"/>
  <c r="ABQ289" i="5"/>
  <c r="ACM289" i="5"/>
  <c r="AGS289" i="5"/>
  <c r="AHO289" i="5"/>
  <c r="AIK289" i="5"/>
  <c r="AJG289" i="5"/>
  <c r="T289" i="5"/>
  <c r="AP289" i="5"/>
  <c r="BL289" i="5"/>
  <c r="CH289" i="5"/>
  <c r="DD289" i="5"/>
  <c r="DZ289" i="5"/>
  <c r="EV289" i="5"/>
  <c r="FR289" i="5"/>
  <c r="GN289" i="5"/>
  <c r="HJ289" i="5"/>
  <c r="IF289" i="5"/>
  <c r="JB289" i="5"/>
  <c r="JX289" i="5"/>
  <c r="KT289" i="5"/>
  <c r="LP289" i="5"/>
  <c r="ML289" i="5"/>
  <c r="NH289" i="5"/>
  <c r="UX289" i="5"/>
  <c r="VT289" i="5"/>
  <c r="WP289" i="5"/>
  <c r="AAV289" i="5"/>
  <c r="ABR289" i="5"/>
  <c r="ACN289" i="5"/>
  <c r="ADJ289" i="5"/>
  <c r="AIL289" i="5"/>
  <c r="AJH289" i="5"/>
  <c r="S37" i="6"/>
  <c r="K37" i="6"/>
  <c r="AO289" i="6"/>
  <c r="DY289" i="6"/>
  <c r="DY291" i="6" s="1"/>
  <c r="HI289" i="6"/>
  <c r="HI291" i="6" s="1"/>
  <c r="JW289" i="6"/>
  <c r="JW291" i="6" s="1"/>
  <c r="KS289" i="6"/>
  <c r="KS291" i="6" s="1"/>
  <c r="LO289" i="6"/>
  <c r="LO291" i="6" s="1"/>
  <c r="NG289" i="6"/>
  <c r="OC289" i="6"/>
  <c r="OY289" i="6"/>
  <c r="OY291" i="6" s="1"/>
  <c r="QQ289" i="6"/>
  <c r="QQ291" i="6" s="1"/>
  <c r="RM289" i="6"/>
  <c r="RM291" i="6" s="1"/>
  <c r="SI289" i="6"/>
  <c r="SI291" i="6" s="1"/>
  <c r="G59" i="6"/>
  <c r="C59" i="6"/>
  <c r="Y59" i="6"/>
  <c r="U59" i="6"/>
  <c r="L164" i="7"/>
  <c r="L289" i="7" s="1"/>
  <c r="L37" i="6"/>
  <c r="H59" i="6"/>
  <c r="D59" i="6"/>
  <c r="Z59" i="6"/>
  <c r="V59" i="6"/>
  <c r="AQ289" i="6"/>
  <c r="EA289" i="6"/>
  <c r="EA291" i="6" s="1"/>
  <c r="HK289" i="6"/>
  <c r="HK291" i="6" s="1"/>
  <c r="KU289" i="6"/>
  <c r="KU291" i="6" s="1"/>
  <c r="OE289" i="6"/>
  <c r="RO289" i="6"/>
  <c r="RO291" i="6" s="1"/>
  <c r="W74" i="6"/>
  <c r="M164" i="7"/>
  <c r="M37" i="6"/>
  <c r="AR289" i="6"/>
  <c r="EB289" i="6"/>
  <c r="EB291" i="6" s="1"/>
  <c r="HL289" i="6"/>
  <c r="HL291" i="6" s="1"/>
  <c r="KV289" i="6"/>
  <c r="KV291" i="6" s="1"/>
  <c r="OF289" i="6"/>
  <c r="RP289" i="6"/>
  <c r="RP291" i="6" s="1"/>
  <c r="N164" i="7"/>
  <c r="N37" i="6"/>
  <c r="J59" i="6"/>
  <c r="O164" i="7"/>
  <c r="O37" i="6"/>
  <c r="K59" i="6"/>
  <c r="C231" i="6"/>
  <c r="I37" i="7"/>
  <c r="E37" i="7"/>
  <c r="P37" i="6"/>
  <c r="AU289" i="6"/>
  <c r="EE289" i="6"/>
  <c r="EE291" i="6" s="1"/>
  <c r="HO289" i="6"/>
  <c r="HO291" i="6" s="1"/>
  <c r="KY289" i="6"/>
  <c r="KY291" i="6" s="1"/>
  <c r="OI289" i="6"/>
  <c r="OI291" i="6" s="1"/>
  <c r="RS289" i="6"/>
  <c r="RS291" i="6" s="1"/>
  <c r="D289" i="6"/>
  <c r="M59" i="6"/>
  <c r="R164" i="7"/>
  <c r="F231" i="6"/>
  <c r="F289" i="6" s="1"/>
  <c r="L37" i="7"/>
  <c r="CC289" i="6"/>
  <c r="FM289" i="6"/>
  <c r="FM291" i="6" s="1"/>
  <c r="IW289" i="6"/>
  <c r="IW291" i="6" s="1"/>
  <c r="MG289" i="6"/>
  <c r="MG291" i="6" s="1"/>
  <c r="PQ289" i="6"/>
  <c r="PQ291" i="6" s="1"/>
  <c r="AI289" i="6"/>
  <c r="BE289" i="6"/>
  <c r="CA289" i="6"/>
  <c r="DS289" i="6"/>
  <c r="EO289" i="6"/>
  <c r="EO291" i="6" s="1"/>
  <c r="FK289" i="6"/>
  <c r="FK291" i="6" s="1"/>
  <c r="HC289" i="6"/>
  <c r="HC291" i="6" s="1"/>
  <c r="HY289" i="6"/>
  <c r="HY291" i="6" s="1"/>
  <c r="IU289" i="6"/>
  <c r="IU291" i="6" s="1"/>
  <c r="KM289" i="6"/>
  <c r="KM291" i="6" s="1"/>
  <c r="LI289" i="6"/>
  <c r="LI291" i="6" s="1"/>
  <c r="ME289" i="6"/>
  <c r="ME291" i="6" s="1"/>
  <c r="NW289" i="6"/>
  <c r="OS289" i="6"/>
  <c r="OS291" i="6" s="1"/>
  <c r="PO289" i="6"/>
  <c r="PO291" i="6" s="1"/>
  <c r="RG289" i="6"/>
  <c r="RG291" i="6" s="1"/>
  <c r="SC289" i="6"/>
  <c r="SC291" i="6" s="1"/>
  <c r="SY289" i="6"/>
  <c r="SY291" i="6" s="1"/>
  <c r="W231" i="6"/>
  <c r="S74" i="6"/>
  <c r="Y74" i="6"/>
  <c r="CD289" i="6"/>
  <c r="FN289" i="6"/>
  <c r="FN291" i="6" s="1"/>
  <c r="IX289" i="6"/>
  <c r="IX291" i="6" s="1"/>
  <c r="MH289" i="6"/>
  <c r="MH291" i="6" s="1"/>
  <c r="AJ289" i="6"/>
  <c r="BF289" i="6"/>
  <c r="CB289" i="6"/>
  <c r="DT289" i="6"/>
  <c r="EP289" i="6"/>
  <c r="EP291" i="6" s="1"/>
  <c r="FL289" i="6"/>
  <c r="FL291" i="6" s="1"/>
  <c r="HD289" i="6"/>
  <c r="HD291" i="6" s="1"/>
  <c r="HZ289" i="6"/>
  <c r="HZ291" i="6" s="1"/>
  <c r="IV289" i="6"/>
  <c r="IV291" i="6" s="1"/>
  <c r="KN289" i="6"/>
  <c r="KN291" i="6" s="1"/>
  <c r="LJ289" i="6"/>
  <c r="LJ291" i="6" s="1"/>
  <c r="MF289" i="6"/>
  <c r="MF291" i="6" s="1"/>
  <c r="NX289" i="6"/>
  <c r="OT289" i="6"/>
  <c r="OT291" i="6" s="1"/>
  <c r="PP289" i="6"/>
  <c r="PP291" i="6" s="1"/>
  <c r="RH289" i="6"/>
  <c r="RH291" i="6" s="1"/>
  <c r="SD289" i="6"/>
  <c r="SD291" i="6" s="1"/>
  <c r="O37" i="7"/>
  <c r="BM289" i="6"/>
  <c r="DE289" i="6"/>
  <c r="EW289" i="6"/>
  <c r="EW291" i="6" s="1"/>
  <c r="GO289" i="6"/>
  <c r="GO291" i="6" s="1"/>
  <c r="IG289" i="6"/>
  <c r="IG291" i="6" s="1"/>
  <c r="JY289" i="6"/>
  <c r="JY291" i="6" s="1"/>
  <c r="LQ289" i="6"/>
  <c r="LQ291" i="6" s="1"/>
  <c r="NI289" i="6"/>
  <c r="PA289" i="6"/>
  <c r="PA291" i="6" s="1"/>
  <c r="QS289" i="6"/>
  <c r="QS291" i="6" s="1"/>
  <c r="SK289" i="6"/>
  <c r="SK291" i="6" s="1"/>
  <c r="BN289" i="6"/>
  <c r="DF289" i="6"/>
  <c r="EX289" i="6"/>
  <c r="EX291" i="6" s="1"/>
  <c r="GP289" i="6"/>
  <c r="GP291" i="6" s="1"/>
  <c r="IH289" i="6"/>
  <c r="IH291" i="6" s="1"/>
  <c r="JZ289" i="6"/>
  <c r="JZ291" i="6" s="1"/>
  <c r="LR289" i="6"/>
  <c r="LR291" i="6" s="1"/>
  <c r="NJ289" i="6"/>
  <c r="PB289" i="6"/>
  <c r="PB291" i="6" s="1"/>
  <c r="QT289" i="6"/>
  <c r="QT291" i="6" s="1"/>
  <c r="SL289" i="6"/>
  <c r="SL291" i="6" s="1"/>
  <c r="J74" i="6"/>
  <c r="F74" i="6"/>
  <c r="AD289" i="7"/>
  <c r="AZ289" i="7"/>
  <c r="BV289" i="7"/>
  <c r="CR289" i="7"/>
  <c r="DN289" i="7"/>
  <c r="EJ289" i="7"/>
  <c r="EJ291" i="7" s="1"/>
  <c r="FF289" i="7"/>
  <c r="FF291" i="7" s="1"/>
  <c r="GB289" i="7"/>
  <c r="GB291" i="7" s="1"/>
  <c r="GX289" i="7"/>
  <c r="GX291" i="7" s="1"/>
  <c r="HT289" i="7"/>
  <c r="HT291" i="7" s="1"/>
  <c r="IP289" i="7"/>
  <c r="IP291" i="7" s="1"/>
  <c r="JL289" i="7"/>
  <c r="JL291" i="7" s="1"/>
  <c r="KH289" i="7"/>
  <c r="KH291" i="7" s="1"/>
  <c r="LD289" i="7"/>
  <c r="LD291" i="7" s="1"/>
  <c r="LZ289" i="7"/>
  <c r="LZ291" i="7" s="1"/>
  <c r="G231" i="7"/>
  <c r="G289" i="7" s="1"/>
  <c r="C231" i="7"/>
  <c r="Y231" i="7"/>
  <c r="K74" i="6"/>
  <c r="G74" i="6"/>
  <c r="Q59" i="6"/>
  <c r="L74" i="6"/>
  <c r="H74" i="6"/>
  <c r="D74" i="6"/>
  <c r="I164" i="6"/>
  <c r="K231" i="6"/>
  <c r="G231" i="6"/>
  <c r="H59" i="7"/>
  <c r="D59" i="7"/>
  <c r="Z59" i="7"/>
  <c r="V59" i="7"/>
  <c r="BQ289" i="6"/>
  <c r="DI289" i="6"/>
  <c r="FA289" i="6"/>
  <c r="FA291" i="6" s="1"/>
  <c r="GS289" i="6"/>
  <c r="GS291" i="6" s="1"/>
  <c r="IK289" i="6"/>
  <c r="IK291" i="6" s="1"/>
  <c r="KC289" i="6"/>
  <c r="KC291" i="6" s="1"/>
  <c r="LU289" i="6"/>
  <c r="LU291" i="6" s="1"/>
  <c r="NM289" i="6"/>
  <c r="PE289" i="6"/>
  <c r="PE291" i="6" s="1"/>
  <c r="QW289" i="6"/>
  <c r="QW291" i="6" s="1"/>
  <c r="SO289" i="6"/>
  <c r="SO291" i="6" s="1"/>
  <c r="M74" i="6"/>
  <c r="V164" i="6"/>
  <c r="N164" i="6"/>
  <c r="L231" i="6"/>
  <c r="M59" i="7"/>
  <c r="I59" i="7"/>
  <c r="E59" i="7"/>
  <c r="AA59" i="7"/>
  <c r="W59" i="7"/>
  <c r="N74" i="6"/>
  <c r="W164" i="6"/>
  <c r="S164" i="6"/>
  <c r="Y37" i="7"/>
  <c r="AH289" i="7"/>
  <c r="BZ289" i="7"/>
  <c r="DR289" i="7"/>
  <c r="FJ289" i="7"/>
  <c r="FJ291" i="7" s="1"/>
  <c r="HB289" i="7"/>
  <c r="HB291" i="7" s="1"/>
  <c r="IT289" i="7"/>
  <c r="IT291" i="7" s="1"/>
  <c r="KL289" i="7"/>
  <c r="KL291" i="7" s="1"/>
  <c r="MD289" i="7"/>
  <c r="MD291" i="7" s="1"/>
  <c r="O74" i="6"/>
  <c r="L164" i="6"/>
  <c r="O59" i="7"/>
  <c r="G59" i="7"/>
  <c r="C59" i="7"/>
  <c r="Y59" i="7"/>
  <c r="AI289" i="7"/>
  <c r="CA289" i="7"/>
  <c r="DS289" i="7"/>
  <c r="FK289" i="7"/>
  <c r="FK291" i="7" s="1"/>
  <c r="HC289" i="7"/>
  <c r="HC291" i="7" s="1"/>
  <c r="IU289" i="7"/>
  <c r="IU291" i="7" s="1"/>
  <c r="KM289" i="7"/>
  <c r="KM291" i="7" s="1"/>
  <c r="ME289" i="7"/>
  <c r="ME291" i="7" s="1"/>
  <c r="D289" i="7"/>
  <c r="BG289" i="6"/>
  <c r="CY289" i="6"/>
  <c r="EQ289" i="6"/>
  <c r="EQ291" i="6" s="1"/>
  <c r="GI289" i="6"/>
  <c r="GI291" i="6" s="1"/>
  <c r="IA289" i="6"/>
  <c r="IA291" i="6" s="1"/>
  <c r="JS289" i="6"/>
  <c r="JS291" i="6" s="1"/>
  <c r="LK289" i="6"/>
  <c r="LK291" i="6" s="1"/>
  <c r="NC289" i="6"/>
  <c r="NC291" i="6" s="1"/>
  <c r="OU289" i="6"/>
  <c r="OU291" i="6" s="1"/>
  <c r="QM289" i="6"/>
  <c r="QM291" i="6" s="1"/>
  <c r="SE289" i="6"/>
  <c r="SE291" i="6" s="1"/>
  <c r="AE289" i="6"/>
  <c r="BA289" i="6"/>
  <c r="BW289" i="6"/>
  <c r="CS289" i="6"/>
  <c r="DO289" i="6"/>
  <c r="EK289" i="6"/>
  <c r="EK291" i="6" s="1"/>
  <c r="FG289" i="6"/>
  <c r="FG291" i="6" s="1"/>
  <c r="GC289" i="6"/>
  <c r="GC291" i="6" s="1"/>
  <c r="GY289" i="6"/>
  <c r="GY291" i="6" s="1"/>
  <c r="HU289" i="6"/>
  <c r="HU291" i="6" s="1"/>
  <c r="IQ289" i="6"/>
  <c r="IQ291" i="6" s="1"/>
  <c r="JM289" i="6"/>
  <c r="JM291" i="6" s="1"/>
  <c r="KI289" i="6"/>
  <c r="KI291" i="6" s="1"/>
  <c r="LE289" i="6"/>
  <c r="LE291" i="6" s="1"/>
  <c r="MA289" i="6"/>
  <c r="MA291" i="6" s="1"/>
  <c r="MW289" i="6"/>
  <c r="MW291" i="6" s="1"/>
  <c r="NS289" i="6"/>
  <c r="OO289" i="6"/>
  <c r="OO291" i="6" s="1"/>
  <c r="PK289" i="6"/>
  <c r="PK291" i="6" s="1"/>
  <c r="QG289" i="6"/>
  <c r="QG291" i="6" s="1"/>
  <c r="RC289" i="6"/>
  <c r="RC291" i="6" s="1"/>
  <c r="RY289" i="6"/>
  <c r="RY291" i="6" s="1"/>
  <c r="SU289" i="6"/>
  <c r="SU291" i="6" s="1"/>
  <c r="S231" i="6"/>
  <c r="O231" i="6"/>
  <c r="Y231" i="6"/>
  <c r="Y289" i="6" s="1"/>
  <c r="R4" i="7"/>
  <c r="N4" i="7"/>
  <c r="J4" i="7"/>
  <c r="T4" i="7"/>
  <c r="AA37" i="7"/>
  <c r="P59" i="7"/>
  <c r="AJ289" i="7"/>
  <c r="CB289" i="7"/>
  <c r="DT289" i="7"/>
  <c r="FL289" i="7"/>
  <c r="FL291" i="7" s="1"/>
  <c r="HD289" i="7"/>
  <c r="HD291" i="7" s="1"/>
  <c r="IV289" i="7"/>
  <c r="IV291" i="7" s="1"/>
  <c r="KN289" i="7"/>
  <c r="KN291" i="7" s="1"/>
  <c r="MF289" i="7"/>
  <c r="MF291" i="7" s="1"/>
  <c r="M231" i="7"/>
  <c r="I231" i="7"/>
  <c r="I289" i="7" s="1"/>
  <c r="Q74" i="6"/>
  <c r="BH289" i="6"/>
  <c r="CZ289" i="6"/>
  <c r="ER289" i="6"/>
  <c r="ER291" i="6" s="1"/>
  <c r="GJ289" i="6"/>
  <c r="GJ291" i="6" s="1"/>
  <c r="IB289" i="6"/>
  <c r="IB291" i="6" s="1"/>
  <c r="JT289" i="6"/>
  <c r="JT291" i="6" s="1"/>
  <c r="LL289" i="6"/>
  <c r="LL291" i="6" s="1"/>
  <c r="ND289" i="6"/>
  <c r="OV289" i="6"/>
  <c r="OV291" i="6" s="1"/>
  <c r="QN289" i="6"/>
  <c r="QN291" i="6" s="1"/>
  <c r="SF289" i="6"/>
  <c r="SF291" i="6" s="1"/>
  <c r="AF289" i="6"/>
  <c r="BB289" i="6"/>
  <c r="BX289" i="6"/>
  <c r="CT289" i="6"/>
  <c r="DP289" i="6"/>
  <c r="EL289" i="6"/>
  <c r="EL291" i="6" s="1"/>
  <c r="FH289" i="6"/>
  <c r="FH291" i="6" s="1"/>
  <c r="GD289" i="6"/>
  <c r="GD291" i="6" s="1"/>
  <c r="GZ289" i="6"/>
  <c r="GZ291" i="6" s="1"/>
  <c r="HV289" i="6"/>
  <c r="HV291" i="6" s="1"/>
  <c r="IR289" i="6"/>
  <c r="IR291" i="6" s="1"/>
  <c r="JN289" i="6"/>
  <c r="JN291" i="6" s="1"/>
  <c r="KJ289" i="6"/>
  <c r="KJ291" i="6" s="1"/>
  <c r="LF289" i="6"/>
  <c r="LF291" i="6" s="1"/>
  <c r="MB289" i="6"/>
  <c r="MB291" i="6" s="1"/>
  <c r="MX289" i="6"/>
  <c r="MX291" i="6" s="1"/>
  <c r="NT289" i="6"/>
  <c r="OP289" i="6"/>
  <c r="OP291" i="6" s="1"/>
  <c r="PL289" i="6"/>
  <c r="PL291" i="6" s="1"/>
  <c r="QH289" i="6"/>
  <c r="QH291" i="6" s="1"/>
  <c r="RD289" i="6"/>
  <c r="RD291" i="6" s="1"/>
  <c r="RZ289" i="6"/>
  <c r="RZ291" i="6" s="1"/>
  <c r="SV289" i="6"/>
  <c r="SV291" i="6" s="1"/>
  <c r="T231" i="6"/>
  <c r="H231" i="6"/>
  <c r="Z231" i="6"/>
  <c r="S4" i="7"/>
  <c r="K4" i="7"/>
  <c r="G4" i="7"/>
  <c r="Q59" i="7"/>
  <c r="AK289" i="7"/>
  <c r="CC289" i="7"/>
  <c r="DU289" i="7"/>
  <c r="FM289" i="7"/>
  <c r="FM291" i="7" s="1"/>
  <c r="HE289" i="7"/>
  <c r="HE291" i="7" s="1"/>
  <c r="IW289" i="7"/>
  <c r="IW291" i="7" s="1"/>
  <c r="KO289" i="7"/>
  <c r="KO291" i="7" s="1"/>
  <c r="MG289" i="7"/>
  <c r="MG291" i="7" s="1"/>
  <c r="N231" i="7"/>
  <c r="J231" i="7"/>
  <c r="F231" i="7"/>
  <c r="F289" i="7" s="1"/>
  <c r="I37" i="6"/>
  <c r="E37" i="6"/>
  <c r="E289" i="6" s="1"/>
  <c r="AA37" i="6"/>
  <c r="AA289" i="6" s="1"/>
  <c r="R74" i="6"/>
  <c r="AG289" i="6"/>
  <c r="BC289" i="6"/>
  <c r="BY289" i="6"/>
  <c r="CU289" i="6"/>
  <c r="DQ289" i="6"/>
  <c r="EM289" i="6"/>
  <c r="EM291" i="6" s="1"/>
  <c r="FI289" i="6"/>
  <c r="FI291" i="6" s="1"/>
  <c r="GE289" i="6"/>
  <c r="GE291" i="6" s="1"/>
  <c r="HA289" i="6"/>
  <c r="HA291" i="6" s="1"/>
  <c r="HW289" i="6"/>
  <c r="HW291" i="6" s="1"/>
  <c r="IS289" i="6"/>
  <c r="IS291" i="6" s="1"/>
  <c r="JO289" i="6"/>
  <c r="JO291" i="6" s="1"/>
  <c r="KK289" i="6"/>
  <c r="KK291" i="6" s="1"/>
  <c r="LG289" i="6"/>
  <c r="LG291" i="6" s="1"/>
  <c r="MC289" i="6"/>
  <c r="MC291" i="6" s="1"/>
  <c r="MY289" i="6"/>
  <c r="MY291" i="6" s="1"/>
  <c r="NU289" i="6"/>
  <c r="OQ289" i="6"/>
  <c r="OQ291" i="6" s="1"/>
  <c r="PM289" i="6"/>
  <c r="PM291" i="6" s="1"/>
  <c r="QI289" i="6"/>
  <c r="QI291" i="6" s="1"/>
  <c r="RE289" i="6"/>
  <c r="RE291" i="6" s="1"/>
  <c r="SA289" i="6"/>
  <c r="SA291" i="6" s="1"/>
  <c r="SW289" i="6"/>
  <c r="SW291" i="6" s="1"/>
  <c r="U231" i="6"/>
  <c r="U289" i="6" s="1"/>
  <c r="I231" i="6"/>
  <c r="G37" i="7"/>
  <c r="R59" i="7"/>
  <c r="Q164" i="7"/>
  <c r="Q289" i="7" s="1"/>
  <c r="AL289" i="7"/>
  <c r="CD289" i="7"/>
  <c r="DV289" i="7"/>
  <c r="FN289" i="7"/>
  <c r="FN291" i="7" s="1"/>
  <c r="HF289" i="7"/>
  <c r="HF291" i="7" s="1"/>
  <c r="IX289" i="7"/>
  <c r="IX291" i="7" s="1"/>
  <c r="KP289" i="7"/>
  <c r="KP291" i="7" s="1"/>
  <c r="MH289" i="7"/>
  <c r="MH291" i="7" s="1"/>
  <c r="O231" i="7"/>
  <c r="MN36" i="6"/>
  <c r="J37" i="6"/>
  <c r="F37" i="6"/>
  <c r="BJ289" i="6"/>
  <c r="DB289" i="6"/>
  <c r="ET289" i="6"/>
  <c r="ET291" i="6" s="1"/>
  <c r="GL289" i="6"/>
  <c r="GL291" i="6" s="1"/>
  <c r="ID289" i="6"/>
  <c r="ID291" i="6" s="1"/>
  <c r="JV289" i="6"/>
  <c r="JV291" i="6" s="1"/>
  <c r="LN289" i="6"/>
  <c r="LN291" i="6" s="1"/>
  <c r="NF289" i="6"/>
  <c r="OX289" i="6"/>
  <c r="OX291" i="6" s="1"/>
  <c r="QP289" i="6"/>
  <c r="QP291" i="6" s="1"/>
  <c r="SH289" i="6"/>
  <c r="SH291" i="6" s="1"/>
  <c r="AH289" i="6"/>
  <c r="BD289" i="6"/>
  <c r="BZ289" i="6"/>
  <c r="CV289" i="6"/>
  <c r="DR289" i="6"/>
  <c r="EN289" i="6"/>
  <c r="EN291" i="6" s="1"/>
  <c r="FJ289" i="6"/>
  <c r="FJ291" i="6" s="1"/>
  <c r="GF289" i="6"/>
  <c r="GF291" i="6" s="1"/>
  <c r="HB289" i="6"/>
  <c r="HB291" i="6" s="1"/>
  <c r="HX289" i="6"/>
  <c r="HX291" i="6" s="1"/>
  <c r="IT289" i="6"/>
  <c r="IT291" i="6" s="1"/>
  <c r="JP289" i="6"/>
  <c r="JP291" i="6" s="1"/>
  <c r="KL289" i="6"/>
  <c r="KL291" i="6" s="1"/>
  <c r="LH289" i="6"/>
  <c r="LH291" i="6" s="1"/>
  <c r="MD289" i="6"/>
  <c r="MD291" i="6" s="1"/>
  <c r="MZ289" i="6"/>
  <c r="MZ291" i="6" s="1"/>
  <c r="NV289" i="6"/>
  <c r="OR289" i="6"/>
  <c r="OR291" i="6" s="1"/>
  <c r="PN289" i="6"/>
  <c r="PN291" i="6" s="1"/>
  <c r="QJ289" i="6"/>
  <c r="QJ291" i="6" s="1"/>
  <c r="RF289" i="6"/>
  <c r="RF291" i="6" s="1"/>
  <c r="SB289" i="6"/>
  <c r="SB291" i="6" s="1"/>
  <c r="SX289" i="6"/>
  <c r="SX291" i="6" s="1"/>
  <c r="V231" i="6"/>
  <c r="J231" i="6"/>
  <c r="H37" i="7"/>
  <c r="Z37" i="7"/>
  <c r="N37" i="7"/>
  <c r="AE289" i="7"/>
  <c r="BW289" i="7"/>
  <c r="DO289" i="7"/>
  <c r="FG289" i="7"/>
  <c r="FG291" i="7" s="1"/>
  <c r="GY289" i="7"/>
  <c r="GY291" i="7" s="1"/>
  <c r="IQ289" i="7"/>
  <c r="IQ291" i="7" s="1"/>
  <c r="KI289" i="7"/>
  <c r="KI291" i="7" s="1"/>
  <c r="MA289" i="7"/>
  <c r="MA291" i="7" s="1"/>
  <c r="H164" i="7"/>
  <c r="D164" i="7"/>
  <c r="Z164" i="7"/>
  <c r="Z289" i="7" s="1"/>
  <c r="V164" i="7"/>
  <c r="AM289" i="7"/>
  <c r="CE289" i="7"/>
  <c r="DW289" i="7"/>
  <c r="FO289" i="7"/>
  <c r="FO291" i="7" s="1"/>
  <c r="HG289" i="7"/>
  <c r="HG291" i="7" s="1"/>
  <c r="IY289" i="7"/>
  <c r="IY291" i="7" s="1"/>
  <c r="KQ289" i="7"/>
  <c r="KQ291" i="7" s="1"/>
  <c r="MI289" i="7"/>
  <c r="MI291" i="7" s="1"/>
  <c r="P231" i="7"/>
  <c r="B164" i="6"/>
  <c r="B289" i="6" s="1"/>
  <c r="X164" i="6"/>
  <c r="X289" i="6" s="1"/>
  <c r="T164" i="6"/>
  <c r="S164" i="7"/>
  <c r="U59" i="7"/>
  <c r="W74" i="7"/>
  <c r="S74" i="7"/>
  <c r="S289" i="7" s="1"/>
  <c r="O74" i="7"/>
  <c r="AO289" i="7"/>
  <c r="BK289" i="7"/>
  <c r="CG289" i="7"/>
  <c r="DC289" i="7"/>
  <c r="DY289" i="7"/>
  <c r="DY291" i="7" s="1"/>
  <c r="EU289" i="7"/>
  <c r="EU291" i="7" s="1"/>
  <c r="FQ289" i="7"/>
  <c r="FQ291" i="7" s="1"/>
  <c r="GM289" i="7"/>
  <c r="GM291" i="7" s="1"/>
  <c r="HI289" i="7"/>
  <c r="HI291" i="7" s="1"/>
  <c r="IE289" i="7"/>
  <c r="IE291" i="7" s="1"/>
  <c r="JA289" i="7"/>
  <c r="JA291" i="7" s="1"/>
  <c r="JW289" i="7"/>
  <c r="JW291" i="7" s="1"/>
  <c r="KS289" i="7"/>
  <c r="KS291" i="7" s="1"/>
  <c r="LO289" i="7"/>
  <c r="LO291" i="7" s="1"/>
  <c r="MK289" i="7"/>
  <c r="MK291" i="7" s="1"/>
  <c r="D164" i="6"/>
  <c r="Z164" i="6"/>
  <c r="AP289" i="7"/>
  <c r="BL289" i="7"/>
  <c r="CH289" i="7"/>
  <c r="DD289" i="7"/>
  <c r="DZ289" i="7"/>
  <c r="DZ291" i="7" s="1"/>
  <c r="EV289" i="7"/>
  <c r="EV291" i="7" s="1"/>
  <c r="FR289" i="7"/>
  <c r="FR291" i="7" s="1"/>
  <c r="GN289" i="7"/>
  <c r="GN291" i="7" s="1"/>
  <c r="HJ289" i="7"/>
  <c r="HJ291" i="7" s="1"/>
  <c r="IF289" i="7"/>
  <c r="IF291" i="7" s="1"/>
  <c r="JB289" i="7"/>
  <c r="JB291" i="7" s="1"/>
  <c r="JX289" i="7"/>
  <c r="JX291" i="7" s="1"/>
  <c r="KT289" i="7"/>
  <c r="KT291" i="7" s="1"/>
  <c r="LP289" i="7"/>
  <c r="LP291" i="7" s="1"/>
  <c r="ML289" i="7"/>
  <c r="ML291" i="7" s="1"/>
  <c r="E164" i="6"/>
  <c r="AA164" i="6"/>
  <c r="AS289" i="6"/>
  <c r="BO289" i="6"/>
  <c r="CK289" i="6"/>
  <c r="DG289" i="6"/>
  <c r="EC289" i="6"/>
  <c r="EC291" i="6" s="1"/>
  <c r="EY289" i="6"/>
  <c r="EY291" i="6" s="1"/>
  <c r="FU289" i="6"/>
  <c r="FU291" i="6" s="1"/>
  <c r="GQ289" i="6"/>
  <c r="GQ291" i="6" s="1"/>
  <c r="HM289" i="6"/>
  <c r="HM291" i="6" s="1"/>
  <c r="II289" i="6"/>
  <c r="II291" i="6" s="1"/>
  <c r="JE289" i="6"/>
  <c r="JE291" i="6" s="1"/>
  <c r="KA289" i="6"/>
  <c r="KA291" i="6" s="1"/>
  <c r="KW289" i="6"/>
  <c r="KW291" i="6" s="1"/>
  <c r="LS289" i="6"/>
  <c r="LS291" i="6" s="1"/>
  <c r="MO289" i="6"/>
  <c r="MO291" i="6" s="1"/>
  <c r="NK289" i="6"/>
  <c r="OG289" i="6"/>
  <c r="PC289" i="6"/>
  <c r="PC291" i="6" s="1"/>
  <c r="PY289" i="6"/>
  <c r="PY291" i="6" s="1"/>
  <c r="QU289" i="6"/>
  <c r="QU291" i="6" s="1"/>
  <c r="RQ289" i="6"/>
  <c r="RQ291" i="6" s="1"/>
  <c r="SM289" i="6"/>
  <c r="SM291" i="6" s="1"/>
  <c r="C74" i="7"/>
  <c r="Y74" i="7"/>
  <c r="U74" i="7"/>
  <c r="T231" i="7"/>
  <c r="F164" i="6"/>
  <c r="AT289" i="6"/>
  <c r="BP289" i="6"/>
  <c r="CL289" i="6"/>
  <c r="DH289" i="6"/>
  <c r="ED289" i="6"/>
  <c r="ED291" i="6" s="1"/>
  <c r="EZ289" i="6"/>
  <c r="EZ291" i="6" s="1"/>
  <c r="FV289" i="6"/>
  <c r="FV291" i="6" s="1"/>
  <c r="GR289" i="6"/>
  <c r="GR291" i="6" s="1"/>
  <c r="HN289" i="6"/>
  <c r="HN291" i="6" s="1"/>
  <c r="IJ289" i="6"/>
  <c r="IJ291" i="6" s="1"/>
  <c r="JF289" i="6"/>
  <c r="JF291" i="6" s="1"/>
  <c r="KB289" i="6"/>
  <c r="KB291" i="6" s="1"/>
  <c r="KX289" i="6"/>
  <c r="KX291" i="6" s="1"/>
  <c r="LT289" i="6"/>
  <c r="LT291" i="6" s="1"/>
  <c r="MP289" i="6"/>
  <c r="MP291" i="6" s="1"/>
  <c r="NL289" i="6"/>
  <c r="OH289" i="6"/>
  <c r="PD289" i="6"/>
  <c r="PD291" i="6" s="1"/>
  <c r="PZ289" i="6"/>
  <c r="PZ291" i="6" s="1"/>
  <c r="QV289" i="6"/>
  <c r="QV291" i="6" s="1"/>
  <c r="RR289" i="6"/>
  <c r="RR291" i="6" s="1"/>
  <c r="SN289" i="6"/>
  <c r="SN291" i="6" s="1"/>
  <c r="B59" i="7"/>
  <c r="X59" i="7"/>
  <c r="V74" i="7"/>
  <c r="V289" i="7" s="1"/>
  <c r="R74" i="7"/>
  <c r="AR289" i="7"/>
  <c r="BN289" i="7"/>
  <c r="CJ289" i="7"/>
  <c r="DF289" i="7"/>
  <c r="EB289" i="7"/>
  <c r="EB291" i="7" s="1"/>
  <c r="EX289" i="7"/>
  <c r="EX291" i="7" s="1"/>
  <c r="FT289" i="7"/>
  <c r="FT291" i="7" s="1"/>
  <c r="GP289" i="7"/>
  <c r="GP291" i="7" s="1"/>
  <c r="HL289" i="7"/>
  <c r="HL291" i="7" s="1"/>
  <c r="IH289" i="7"/>
  <c r="IH291" i="7" s="1"/>
  <c r="JD289" i="7"/>
  <c r="JD291" i="7" s="1"/>
  <c r="JZ289" i="7"/>
  <c r="JZ291" i="7" s="1"/>
  <c r="KV289" i="7"/>
  <c r="KV291" i="7" s="1"/>
  <c r="LR289" i="7"/>
  <c r="LR291" i="7" s="1"/>
  <c r="MN289" i="7"/>
  <c r="MN291" i="7" s="1"/>
  <c r="I59" i="6"/>
  <c r="G164" i="6"/>
  <c r="C4" i="7"/>
  <c r="Y4" i="7"/>
  <c r="AS289" i="7"/>
  <c r="BO289" i="7"/>
  <c r="CK289" i="7"/>
  <c r="DG289" i="7"/>
  <c r="EC289" i="7"/>
  <c r="EC291" i="7" s="1"/>
  <c r="EY289" i="7"/>
  <c r="EY291" i="7" s="1"/>
  <c r="FU289" i="7"/>
  <c r="FU291" i="7" s="1"/>
  <c r="GQ289" i="7"/>
  <c r="GQ291" i="7" s="1"/>
  <c r="HM289" i="7"/>
  <c r="HM291" i="7" s="1"/>
  <c r="II289" i="7"/>
  <c r="II291" i="7" s="1"/>
  <c r="JE289" i="7"/>
  <c r="JE291" i="7" s="1"/>
  <c r="KA289" i="7"/>
  <c r="KA291" i="7" s="1"/>
  <c r="KW289" i="7"/>
  <c r="KW291" i="7" s="1"/>
  <c r="LS289" i="7"/>
  <c r="LS291" i="7" s="1"/>
  <c r="MO289" i="7"/>
  <c r="MO291" i="7" s="1"/>
  <c r="AV289" i="6"/>
  <c r="BR289" i="6"/>
  <c r="CN289" i="6"/>
  <c r="DJ289" i="6"/>
  <c r="EF289" i="6"/>
  <c r="EF291" i="6" s="1"/>
  <c r="FB289" i="6"/>
  <c r="FB291" i="6" s="1"/>
  <c r="FX289" i="6"/>
  <c r="FX291" i="6" s="1"/>
  <c r="GT289" i="6"/>
  <c r="GT291" i="6" s="1"/>
  <c r="HP289" i="6"/>
  <c r="HP291" i="6" s="1"/>
  <c r="IL289" i="6"/>
  <c r="IL291" i="6" s="1"/>
  <c r="JH289" i="6"/>
  <c r="JH291" i="6" s="1"/>
  <c r="KD289" i="6"/>
  <c r="KD291" i="6" s="1"/>
  <c r="KZ289" i="6"/>
  <c r="KZ291" i="6" s="1"/>
  <c r="LV289" i="6"/>
  <c r="LV291" i="6" s="1"/>
  <c r="MR289" i="6"/>
  <c r="MR291" i="6" s="1"/>
  <c r="NN289" i="6"/>
  <c r="OJ289" i="6"/>
  <c r="OJ291" i="6" s="1"/>
  <c r="PF289" i="6"/>
  <c r="PF291" i="6" s="1"/>
  <c r="QB289" i="6"/>
  <c r="QB291" i="6" s="1"/>
  <c r="QX289" i="6"/>
  <c r="QX291" i="6" s="1"/>
  <c r="RT289" i="6"/>
  <c r="RT291" i="6" s="1"/>
  <c r="SP289" i="6"/>
  <c r="SP291" i="6" s="1"/>
  <c r="AT289" i="7"/>
  <c r="BP289" i="7"/>
  <c r="CL289" i="7"/>
  <c r="DH289" i="7"/>
  <c r="ED289" i="7"/>
  <c r="ED291" i="7" s="1"/>
  <c r="EZ289" i="7"/>
  <c r="EZ291" i="7" s="1"/>
  <c r="FV289" i="7"/>
  <c r="FV291" i="7" s="1"/>
  <c r="GR289" i="7"/>
  <c r="GR291" i="7" s="1"/>
  <c r="HN289" i="7"/>
  <c r="HN291" i="7" s="1"/>
  <c r="IJ289" i="7"/>
  <c r="IJ291" i="7" s="1"/>
  <c r="JF289" i="7"/>
  <c r="JF291" i="7" s="1"/>
  <c r="KB289" i="7"/>
  <c r="KB291" i="7" s="1"/>
  <c r="KX289" i="7"/>
  <c r="KX291" i="7" s="1"/>
  <c r="LT289" i="7"/>
  <c r="LT291" i="7" s="1"/>
  <c r="MP289" i="7"/>
  <c r="MP291" i="7" s="1"/>
  <c r="W231" i="7"/>
  <c r="AW289" i="6"/>
  <c r="BS289" i="6"/>
  <c r="CO289" i="6"/>
  <c r="DK289" i="6"/>
  <c r="EG289" i="6"/>
  <c r="EG291" i="6" s="1"/>
  <c r="FC289" i="6"/>
  <c r="FC291" i="6" s="1"/>
  <c r="FY289" i="6"/>
  <c r="FY291" i="6" s="1"/>
  <c r="GU289" i="6"/>
  <c r="GU291" i="6" s="1"/>
  <c r="HQ289" i="6"/>
  <c r="HQ291" i="6" s="1"/>
  <c r="IM289" i="6"/>
  <c r="IM291" i="6" s="1"/>
  <c r="JI289" i="6"/>
  <c r="JI291" i="6" s="1"/>
  <c r="KE289" i="6"/>
  <c r="KE291" i="6" s="1"/>
  <c r="LA289" i="6"/>
  <c r="LA291" i="6" s="1"/>
  <c r="LW289" i="6"/>
  <c r="LW291" i="6" s="1"/>
  <c r="MS289" i="6"/>
  <c r="MS291" i="6" s="1"/>
  <c r="NO289" i="6"/>
  <c r="OK289" i="6"/>
  <c r="OK291" i="6" s="1"/>
  <c r="PG289" i="6"/>
  <c r="PG291" i="6" s="1"/>
  <c r="QC289" i="6"/>
  <c r="QC291" i="6" s="1"/>
  <c r="QY289" i="6"/>
  <c r="QY291" i="6" s="1"/>
  <c r="RU289" i="6"/>
  <c r="RU291" i="6" s="1"/>
  <c r="SQ289" i="6"/>
  <c r="SQ291" i="6" s="1"/>
  <c r="U37" i="7"/>
  <c r="Q37" i="7"/>
  <c r="M37" i="7"/>
  <c r="AU289" i="7"/>
  <c r="BQ289" i="7"/>
  <c r="CM289" i="7"/>
  <c r="DI289" i="7"/>
  <c r="EE289" i="7"/>
  <c r="EE291" i="7" s="1"/>
  <c r="FA289" i="7"/>
  <c r="FA291" i="7" s="1"/>
  <c r="FW289" i="7"/>
  <c r="FW291" i="7" s="1"/>
  <c r="GS289" i="7"/>
  <c r="GS291" i="7" s="1"/>
  <c r="HO289" i="7"/>
  <c r="HO291" i="7" s="1"/>
  <c r="IK289" i="7"/>
  <c r="IK291" i="7" s="1"/>
  <c r="JG289" i="7"/>
  <c r="JG291" i="7" s="1"/>
  <c r="KC289" i="7"/>
  <c r="KC291" i="7" s="1"/>
  <c r="KY289" i="7"/>
  <c r="KY291" i="7" s="1"/>
  <c r="LU289" i="7"/>
  <c r="LU291" i="7" s="1"/>
  <c r="B231" i="7"/>
  <c r="B289" i="7" s="1"/>
  <c r="X231" i="7"/>
  <c r="L59" i="6"/>
  <c r="AX289" i="6"/>
  <c r="BT289" i="6"/>
  <c r="CP289" i="6"/>
  <c r="DL289" i="6"/>
  <c r="EH289" i="6"/>
  <c r="EH291" i="6" s="1"/>
  <c r="FD289" i="6"/>
  <c r="FD291" i="6" s="1"/>
  <c r="FZ289" i="6"/>
  <c r="FZ291" i="6" s="1"/>
  <c r="GV289" i="6"/>
  <c r="GV291" i="6" s="1"/>
  <c r="HR289" i="6"/>
  <c r="HR291" i="6" s="1"/>
  <c r="IN289" i="6"/>
  <c r="IN291" i="6" s="1"/>
  <c r="JJ289" i="6"/>
  <c r="JJ291" i="6" s="1"/>
  <c r="KF289" i="6"/>
  <c r="KF291" i="6" s="1"/>
  <c r="LB289" i="6"/>
  <c r="LB291" i="6" s="1"/>
  <c r="LX289" i="6"/>
  <c r="LX291" i="6" s="1"/>
  <c r="MT289" i="6"/>
  <c r="MT291" i="6" s="1"/>
  <c r="NP289" i="6"/>
  <c r="OL289" i="6"/>
  <c r="OL291" i="6" s="1"/>
  <c r="PH289" i="6"/>
  <c r="PH291" i="6" s="1"/>
  <c r="QD289" i="6"/>
  <c r="QD291" i="6" s="1"/>
  <c r="QZ289" i="6"/>
  <c r="QZ291" i="6" s="1"/>
  <c r="RV289" i="6"/>
  <c r="RV291" i="6" s="1"/>
  <c r="SR289" i="6"/>
  <c r="SR291" i="6" s="1"/>
  <c r="P231" i="6"/>
  <c r="P289" i="6" s="1"/>
  <c r="F4" i="7"/>
  <c r="V37" i="7"/>
  <c r="R37" i="7"/>
  <c r="AV289" i="7"/>
  <c r="BR289" i="7"/>
  <c r="CN289" i="7"/>
  <c r="DJ289" i="7"/>
  <c r="EF289" i="7"/>
  <c r="EF291" i="7" s="1"/>
  <c r="FB289" i="7"/>
  <c r="FB291" i="7" s="1"/>
  <c r="FX289" i="7"/>
  <c r="FX291" i="7" s="1"/>
  <c r="GT289" i="7"/>
  <c r="GT291" i="7" s="1"/>
  <c r="HP289" i="7"/>
  <c r="HP291" i="7" s="1"/>
  <c r="IL289" i="7"/>
  <c r="IL291" i="7" s="1"/>
  <c r="JH289" i="7"/>
  <c r="JH291" i="7" s="1"/>
  <c r="KD289" i="7"/>
  <c r="KD291" i="7" s="1"/>
  <c r="KZ289" i="7"/>
  <c r="KZ291" i="7" s="1"/>
  <c r="LV289" i="7"/>
  <c r="LV291" i="7" s="1"/>
  <c r="AY289" i="6"/>
  <c r="BU289" i="6"/>
  <c r="CQ289" i="6"/>
  <c r="DM289" i="6"/>
  <c r="EI289" i="6"/>
  <c r="EI291" i="6" s="1"/>
  <c r="FE289" i="6"/>
  <c r="FE291" i="6" s="1"/>
  <c r="GA289" i="6"/>
  <c r="GA291" i="6" s="1"/>
  <c r="GW289" i="6"/>
  <c r="GW291" i="6" s="1"/>
  <c r="HS289" i="6"/>
  <c r="HS291" i="6" s="1"/>
  <c r="IO289" i="6"/>
  <c r="IO291" i="6" s="1"/>
  <c r="JK289" i="6"/>
  <c r="JK291" i="6" s="1"/>
  <c r="KG289" i="6"/>
  <c r="KG291" i="6" s="1"/>
  <c r="LC289" i="6"/>
  <c r="LC291" i="6" s="1"/>
  <c r="LY289" i="6"/>
  <c r="LY291" i="6" s="1"/>
  <c r="MU289" i="6"/>
  <c r="MU291" i="6" s="1"/>
  <c r="NQ289" i="6"/>
  <c r="OM289" i="6"/>
  <c r="OM291" i="6" s="1"/>
  <c r="PI289" i="6"/>
  <c r="PI291" i="6" s="1"/>
  <c r="QE289" i="6"/>
  <c r="QE291" i="6" s="1"/>
  <c r="RA289" i="6"/>
  <c r="RA291" i="6" s="1"/>
  <c r="RW289" i="6"/>
  <c r="RW291" i="6" s="1"/>
  <c r="SS289" i="6"/>
  <c r="SS291" i="6" s="1"/>
  <c r="Q231" i="6"/>
  <c r="Q289" i="6" s="1"/>
  <c r="M231" i="6"/>
  <c r="M289" i="6" s="1"/>
  <c r="W37" i="7"/>
  <c r="S37" i="7"/>
  <c r="B164" i="7"/>
  <c r="X164" i="7"/>
  <c r="T164" i="7"/>
  <c r="P164" i="7"/>
  <c r="AW289" i="7"/>
  <c r="BS289" i="7"/>
  <c r="CO289" i="7"/>
  <c r="DK289" i="7"/>
  <c r="EG289" i="7"/>
  <c r="EG291" i="7" s="1"/>
  <c r="FC289" i="7"/>
  <c r="FC291" i="7" s="1"/>
  <c r="FY289" i="7"/>
  <c r="FY291" i="7" s="1"/>
  <c r="GU289" i="7"/>
  <c r="GU291" i="7" s="1"/>
  <c r="HQ289" i="7"/>
  <c r="HQ291" i="7" s="1"/>
  <c r="IM289" i="7"/>
  <c r="IM291" i="7" s="1"/>
  <c r="JI289" i="7"/>
  <c r="JI291" i="7" s="1"/>
  <c r="KE289" i="7"/>
  <c r="KE291" i="7" s="1"/>
  <c r="LA289" i="7"/>
  <c r="LA291" i="7" s="1"/>
  <c r="LW289" i="7"/>
  <c r="LW291" i="7" s="1"/>
  <c r="N59" i="6"/>
  <c r="AD289" i="6"/>
  <c r="AZ289" i="6"/>
  <c r="BV289" i="6"/>
  <c r="CR289" i="6"/>
  <c r="DN289" i="6"/>
  <c r="EJ289" i="6"/>
  <c r="EJ291" i="6" s="1"/>
  <c r="FF289" i="6"/>
  <c r="FF291" i="6" s="1"/>
  <c r="GB289" i="6"/>
  <c r="GB291" i="6" s="1"/>
  <c r="GX289" i="6"/>
  <c r="GX291" i="6" s="1"/>
  <c r="HT289" i="6"/>
  <c r="HT291" i="6" s="1"/>
  <c r="IP289" i="6"/>
  <c r="IP291" i="6" s="1"/>
  <c r="JL289" i="6"/>
  <c r="JL291" i="6" s="1"/>
  <c r="KH289" i="6"/>
  <c r="KH291" i="6" s="1"/>
  <c r="LD289" i="6"/>
  <c r="LD291" i="6" s="1"/>
  <c r="LZ289" i="6"/>
  <c r="LZ291" i="6" s="1"/>
  <c r="MV289" i="6"/>
  <c r="MV291" i="6" s="1"/>
  <c r="NR289" i="6"/>
  <c r="ON289" i="6"/>
  <c r="ON291" i="6" s="1"/>
  <c r="PJ289" i="6"/>
  <c r="PJ291" i="6" s="1"/>
  <c r="QF289" i="6"/>
  <c r="QF291" i="6" s="1"/>
  <c r="RB289" i="6"/>
  <c r="RB291" i="6" s="1"/>
  <c r="RX289" i="6"/>
  <c r="RX291" i="6" s="1"/>
  <c r="ST289" i="6"/>
  <c r="ST291" i="6" s="1"/>
  <c r="R231" i="6"/>
  <c r="R289" i="6" s="1"/>
  <c r="N231" i="6"/>
  <c r="T37" i="7"/>
  <c r="P37" i="7"/>
  <c r="N74" i="7"/>
  <c r="C164" i="7"/>
  <c r="Y164" i="7"/>
  <c r="U164" i="7"/>
  <c r="U289" i="7" s="1"/>
  <c r="AX289" i="7"/>
  <c r="BT289" i="7"/>
  <c r="CP289" i="7"/>
  <c r="DL289" i="7"/>
  <c r="EH289" i="7"/>
  <c r="EH291" i="7" s="1"/>
  <c r="FD289" i="7"/>
  <c r="FD291" i="7" s="1"/>
  <c r="FZ289" i="7"/>
  <c r="FZ291" i="7" s="1"/>
  <c r="GV289" i="7"/>
  <c r="GV291" i="7" s="1"/>
  <c r="HR289" i="7"/>
  <c r="HR291" i="7" s="1"/>
  <c r="IN289" i="7"/>
  <c r="IN291" i="7" s="1"/>
  <c r="JJ289" i="7"/>
  <c r="JJ291" i="7" s="1"/>
  <c r="KF289" i="7"/>
  <c r="KF291" i="7" s="1"/>
  <c r="LB289" i="7"/>
  <c r="LB291" i="7" s="1"/>
  <c r="LX289" i="7"/>
  <c r="LX291" i="7" s="1"/>
  <c r="E231" i="7"/>
  <c r="E289" i="7" s="1"/>
  <c r="AA231" i="7"/>
  <c r="AA289" i="3" l="1"/>
  <c r="AB289" i="3"/>
  <c r="AH1375" i="1"/>
  <c r="AH739" i="1"/>
  <c r="AH740" i="1"/>
  <c r="AH166" i="1"/>
  <c r="AH279" i="1"/>
  <c r="AH981" i="1"/>
  <c r="Y289" i="7"/>
  <c r="E289" i="3"/>
  <c r="F289" i="3"/>
  <c r="AH1513" i="1"/>
  <c r="AH1384" i="1"/>
  <c r="AH1175" i="1"/>
  <c r="AH908" i="1"/>
  <c r="AH907" i="1"/>
  <c r="R1243" i="1"/>
  <c r="AG1243" i="1" s="1"/>
  <c r="AH851" i="1"/>
  <c r="AH735" i="1"/>
  <c r="AH531" i="1"/>
  <c r="AH532" i="1"/>
  <c r="AH982" i="1"/>
  <c r="AH495" i="1"/>
  <c r="AH813" i="1"/>
  <c r="AH390" i="1"/>
  <c r="AH177" i="1"/>
  <c r="AH255" i="1"/>
  <c r="C289" i="6"/>
  <c r="W289" i="7"/>
  <c r="I289" i="6"/>
  <c r="Z289" i="6"/>
  <c r="C289" i="7"/>
  <c r="AG1540" i="1"/>
  <c r="AC1540" i="1"/>
  <c r="Q289" i="3"/>
  <c r="AC1487" i="1"/>
  <c r="AH1014" i="1"/>
  <c r="AH1015" i="1"/>
  <c r="AH793" i="1"/>
  <c r="AH765" i="1"/>
  <c r="AH766" i="1"/>
  <c r="AH922" i="1"/>
  <c r="AH710" i="1"/>
  <c r="AH703" i="1"/>
  <c r="AH498" i="1"/>
  <c r="AH727" i="1"/>
  <c r="AH1211" i="1"/>
  <c r="AH286" i="1"/>
  <c r="AH1443" i="1"/>
  <c r="AH1152" i="1"/>
  <c r="AH1469" i="1"/>
  <c r="AH1324" i="1"/>
  <c r="AH1325" i="1"/>
  <c r="AH1508" i="1"/>
  <c r="AH1207" i="1"/>
  <c r="AH1208" i="1"/>
  <c r="AH1140" i="1"/>
  <c r="AH1386" i="1"/>
  <c r="AH1301" i="1"/>
  <c r="AH497" i="1"/>
  <c r="AH507" i="1"/>
  <c r="AH508" i="1"/>
  <c r="AH855" i="1"/>
  <c r="AH707" i="1"/>
  <c r="AH708" i="1"/>
  <c r="AH442" i="1"/>
  <c r="AH1145" i="1"/>
  <c r="AH1146" i="1"/>
  <c r="AH222" i="1"/>
  <c r="AH191" i="1"/>
  <c r="AH192" i="1"/>
  <c r="H289" i="6"/>
  <c r="AA289" i="7"/>
  <c r="N289" i="6"/>
  <c r="T289" i="6"/>
  <c r="W289" i="6"/>
  <c r="G289" i="3"/>
  <c r="AC1523" i="1"/>
  <c r="AH1501" i="1"/>
  <c r="AE289" i="3"/>
  <c r="AH1387" i="1"/>
  <c r="AH1388" i="1"/>
  <c r="AH1163" i="1"/>
  <c r="AH1496" i="1"/>
  <c r="AH681" i="1"/>
  <c r="AH239" i="1"/>
  <c r="AH672" i="1"/>
  <c r="AH212" i="1"/>
  <c r="X289" i="7"/>
  <c r="I289" i="3"/>
  <c r="AH1367" i="1"/>
  <c r="AH1368" i="1"/>
  <c r="AH1198" i="1"/>
  <c r="AH1138" i="1"/>
  <c r="AH1137" i="1"/>
  <c r="AH1071" i="1"/>
  <c r="AH187" i="1"/>
  <c r="AH539" i="1"/>
  <c r="AH540" i="1"/>
  <c r="AH1030" i="1"/>
  <c r="AH1031" i="1"/>
  <c r="AH826" i="1"/>
  <c r="AH743" i="1"/>
  <c r="AH744" i="1"/>
  <c r="AH782" i="1"/>
  <c r="AO1517" i="1"/>
  <c r="AH1516" i="1"/>
  <c r="AH1537" i="1"/>
  <c r="AH479" i="1"/>
  <c r="AH480" i="1"/>
  <c r="AH529" i="1"/>
  <c r="AH399" i="1"/>
  <c r="AH289" i="1"/>
  <c r="AH600" i="1"/>
  <c r="AX1488" i="1"/>
  <c r="AH1230" i="1"/>
  <c r="AH1314" i="1"/>
  <c r="AH1456" i="1"/>
  <c r="AH1457" i="1"/>
  <c r="AH919" i="1"/>
  <c r="AH1223" i="1"/>
  <c r="AH1224" i="1"/>
  <c r="AH1002" i="1"/>
  <c r="AH963" i="1"/>
  <c r="AH964" i="1"/>
  <c r="AH433" i="1"/>
  <c r="AH1003" i="1"/>
  <c r="AH551" i="1"/>
  <c r="AH327" i="1"/>
  <c r="AH161" i="1"/>
  <c r="AH312" i="1"/>
  <c r="AH1494" i="1"/>
  <c r="AH1126" i="1"/>
  <c r="AH1420" i="1"/>
  <c r="AH848" i="1"/>
  <c r="AH887" i="1"/>
  <c r="AH701" i="1"/>
  <c r="AH700" i="1"/>
  <c r="AH1188" i="1"/>
  <c r="AH975" i="1"/>
  <c r="AH1199" i="1"/>
  <c r="AH853" i="1"/>
  <c r="AH686" i="1"/>
  <c r="AH521" i="1"/>
  <c r="AH146" i="1"/>
  <c r="AH519" i="1"/>
  <c r="AH549" i="1"/>
  <c r="AD289" i="3"/>
  <c r="P1518" i="1"/>
  <c r="AE1517" i="1"/>
  <c r="AH1491" i="1"/>
  <c r="N289" i="7"/>
  <c r="H289" i="3"/>
  <c r="R289" i="3"/>
  <c r="AG1524" i="1"/>
  <c r="AH1412" i="1"/>
  <c r="AH957" i="1"/>
  <c r="AH1349" i="1"/>
  <c r="AH1510" i="1"/>
  <c r="AH883" i="1"/>
  <c r="AH884" i="1"/>
  <c r="AH1117" i="1"/>
  <c r="AH830" i="1"/>
  <c r="AH920" i="1"/>
  <c r="AH1144" i="1"/>
  <c r="AH870" i="1"/>
  <c r="AH831" i="1"/>
  <c r="AH1527" i="1"/>
  <c r="AH722" i="1"/>
  <c r="AH723" i="1"/>
  <c r="AH1021" i="1"/>
  <c r="AH737" i="1"/>
  <c r="AH419" i="1"/>
  <c r="O289" i="6"/>
  <c r="Q1518" i="1"/>
  <c r="T1517" i="1"/>
  <c r="V1517" i="1" s="1"/>
  <c r="R1517" i="1"/>
  <c r="AF1517" i="1"/>
  <c r="AF289" i="3"/>
  <c r="AC1541" i="1"/>
  <c r="AH1404" i="1"/>
  <c r="AH1405" i="1"/>
  <c r="T1244" i="1"/>
  <c r="T1243" i="1"/>
  <c r="AF1243" i="1"/>
  <c r="AH1247" i="1"/>
  <c r="AH1402" i="1"/>
  <c r="AH1312" i="1"/>
  <c r="AH1399" i="1"/>
  <c r="AC1520" i="1"/>
  <c r="AC1482" i="1"/>
  <c r="AH749" i="1"/>
  <c r="AH493" i="1"/>
  <c r="AH936" i="1"/>
  <c r="AH527" i="1"/>
  <c r="AH1048" i="1"/>
  <c r="AH1049" i="1"/>
  <c r="AH1190" i="1"/>
  <c r="AH1356" i="1"/>
  <c r="AH1276" i="1"/>
  <c r="AH1277" i="1"/>
  <c r="AH913" i="1"/>
  <c r="AH914" i="1"/>
  <c r="AH1357" i="1"/>
  <c r="AH1343" i="1"/>
  <c r="AH1344" i="1"/>
  <c r="AH764" i="1"/>
  <c r="AH998" i="1"/>
  <c r="AH1038" i="1"/>
  <c r="AH1154" i="1"/>
  <c r="AH449" i="1"/>
  <c r="AH697" i="1"/>
  <c r="AH219" i="1"/>
  <c r="AH610" i="1"/>
  <c r="AH223" i="1"/>
  <c r="AH535" i="1"/>
  <c r="AH157" i="1"/>
  <c r="AH199" i="1"/>
  <c r="AH731" i="1"/>
  <c r="AH543" i="1"/>
  <c r="AH760" i="1"/>
  <c r="AH605" i="1"/>
  <c r="J289" i="3"/>
  <c r="AH1538" i="1"/>
  <c r="AH1539" i="1"/>
  <c r="P289" i="7"/>
  <c r="K289" i="6"/>
  <c r="Y289" i="3"/>
  <c r="AH1503" i="1"/>
  <c r="AG1481" i="1"/>
  <c r="AU1518" i="1"/>
  <c r="AW1517" i="1"/>
  <c r="AV1517" i="1"/>
  <c r="AX1517" i="1" s="1"/>
  <c r="AH1371" i="1"/>
  <c r="AH1284" i="1"/>
  <c r="AH891" i="1"/>
  <c r="AH1090" i="1"/>
  <c r="AH1177" i="1"/>
  <c r="AH1178" i="1"/>
  <c r="AH929" i="1"/>
  <c r="AH753" i="1"/>
  <c r="AH798" i="1"/>
  <c r="AP1551" i="1"/>
  <c r="AH926" i="1"/>
  <c r="AH985" i="1"/>
  <c r="AH438" i="1"/>
  <c r="AH684" i="1"/>
  <c r="AH400" i="1"/>
  <c r="AH807" i="1"/>
  <c r="AH632" i="1"/>
  <c r="AH633" i="1"/>
  <c r="AH682" i="1"/>
  <c r="AH204" i="1"/>
  <c r="AH653" i="1"/>
  <c r="AH654" i="1"/>
  <c r="AH404" i="1"/>
  <c r="AH403" i="1"/>
  <c r="S289" i="6"/>
  <c r="G289" i="6"/>
  <c r="AG1486" i="1"/>
  <c r="AH898" i="1"/>
  <c r="AH667" i="1"/>
  <c r="AH1099" i="1"/>
  <c r="AH1032" i="1"/>
  <c r="AH1033" i="1"/>
  <c r="AH933" i="1"/>
  <c r="AH426" i="1"/>
  <c r="AH840" i="1"/>
  <c r="AH491" i="1"/>
  <c r="AH218" i="1"/>
  <c r="AH1004" i="1"/>
  <c r="AH859" i="1"/>
  <c r="AH946" i="1"/>
  <c r="AH947" i="1"/>
  <c r="AH406" i="1"/>
  <c r="AH814" i="1"/>
  <c r="AH256" i="1"/>
  <c r="AH544" i="1"/>
  <c r="AH691" i="1"/>
  <c r="AH692" i="1"/>
  <c r="AH698" i="1"/>
  <c r="AH264" i="1"/>
  <c r="AH892" i="1"/>
  <c r="AH893" i="1"/>
  <c r="AH1217" i="1"/>
  <c r="J289" i="6"/>
  <c r="L289" i="6"/>
  <c r="AC1491" i="1"/>
  <c r="AH1424" i="1"/>
  <c r="AH1379" i="1"/>
  <c r="AH876" i="1"/>
  <c r="AH1271" i="1"/>
  <c r="AH906" i="1"/>
  <c r="AH1092" i="1"/>
  <c r="AH877" i="1"/>
  <c r="AH874" i="1"/>
  <c r="AH674" i="1"/>
  <c r="AH571" i="1"/>
  <c r="AH563" i="1"/>
  <c r="AH267" i="1"/>
  <c r="AH297" i="1"/>
  <c r="AH704" i="1"/>
  <c r="AH456" i="1"/>
  <c r="AH1025" i="1"/>
  <c r="AH842" i="1"/>
  <c r="AH567" i="1"/>
  <c r="AH275" i="1"/>
  <c r="AH291" i="1"/>
  <c r="AH944" i="1"/>
  <c r="AH903" i="1"/>
  <c r="AH995" i="1"/>
  <c r="AH1265" i="1"/>
  <c r="AH163" i="1"/>
  <c r="AH466" i="1"/>
  <c r="AH294" i="1"/>
  <c r="AH317" i="1"/>
  <c r="AH318" i="1"/>
  <c r="AH463" i="1"/>
  <c r="AH464" i="1"/>
  <c r="AO1550" i="1"/>
  <c r="AO1551" i="1"/>
  <c r="AH474" i="1"/>
  <c r="AH475" i="1"/>
  <c r="AH486" i="1"/>
  <c r="J289" i="7"/>
  <c r="O289" i="7"/>
  <c r="AH596" i="1"/>
  <c r="T289" i="7"/>
  <c r="V289" i="6"/>
  <c r="AH1471" i="1"/>
  <c r="O289" i="3"/>
  <c r="AO1518" i="1"/>
  <c r="AH1426" i="1"/>
  <c r="AH1427" i="1"/>
  <c r="AH1236" i="1"/>
  <c r="M289" i="7"/>
  <c r="B289" i="3"/>
  <c r="M289" i="3"/>
  <c r="AH1298" i="1"/>
  <c r="AH1124" i="1"/>
  <c r="AH1202" i="1"/>
  <c r="AH1134" i="1"/>
  <c r="AH1523" i="1"/>
  <c r="AH992" i="1"/>
  <c r="AH993" i="1"/>
  <c r="AH865" i="1"/>
  <c r="AH866" i="1"/>
  <c r="AH736" i="1"/>
  <c r="AH941" i="1"/>
  <c r="AH942" i="1"/>
  <c r="AH573" i="1"/>
  <c r="AH373" i="1"/>
  <c r="AH374" i="1"/>
  <c r="AH272" i="1"/>
  <c r="AH185" i="1"/>
  <c r="AH164" i="1"/>
  <c r="AH220" i="1"/>
  <c r="AH240" i="1"/>
  <c r="AH755" i="1"/>
  <c r="AH152" i="1"/>
  <c r="AH450" i="1"/>
  <c r="AH451" i="1"/>
  <c r="AH306" i="1"/>
  <c r="AH1382" i="1"/>
  <c r="AH1287" i="1"/>
  <c r="AN1519" i="1"/>
  <c r="BB1519" i="1" s="1"/>
  <c r="AM1519" i="1"/>
  <c r="AL1520" i="1"/>
  <c r="AH1269" i="1"/>
  <c r="AH1249" i="1"/>
  <c r="AH1275" i="1"/>
  <c r="AH911" i="1"/>
  <c r="AH1121" i="1"/>
  <c r="AH1087" i="1"/>
  <c r="AH1413" i="1"/>
  <c r="AH762" i="1"/>
  <c r="AH761" i="1"/>
  <c r="AH1131" i="1"/>
  <c r="AH757" i="1"/>
  <c r="AH1051" i="1"/>
  <c r="AH950" i="1"/>
  <c r="AH746" i="1"/>
  <c r="AH968" i="1"/>
  <c r="AH524" i="1"/>
  <c r="AH896" i="1"/>
  <c r="AH394" i="1"/>
  <c r="AH427" i="1"/>
  <c r="AH901" i="1"/>
  <c r="AH530" i="1"/>
  <c r="AH721" i="1"/>
  <c r="AH796" i="1"/>
  <c r="AH499" i="1"/>
  <c r="AH429" i="1"/>
  <c r="AH428" i="1"/>
  <c r="AH607" i="1"/>
  <c r="AH473" i="1"/>
  <c r="AH477" i="1"/>
  <c r="AH283" i="1"/>
  <c r="AH1436" i="1"/>
  <c r="AH1465" i="1"/>
  <c r="AH1302" i="1"/>
  <c r="AH1303" i="1"/>
  <c r="AH1165" i="1"/>
  <c r="AH1055" i="1"/>
  <c r="AH1119" i="1"/>
  <c r="AH861" i="1"/>
  <c r="AH750" i="1"/>
  <c r="AH751" i="1"/>
  <c r="AH880" i="1"/>
  <c r="AH1336" i="1"/>
  <c r="AH837" i="1"/>
  <c r="AH952" i="1"/>
  <c r="AH804" i="1"/>
  <c r="AH502" i="1"/>
  <c r="AH863" i="1"/>
  <c r="AH154" i="1"/>
  <c r="AH251" i="1"/>
  <c r="AN1521" i="1" l="1"/>
  <c r="BB1521" i="1" s="1"/>
  <c r="AN1520" i="1"/>
  <c r="BB1520" i="1" s="1"/>
  <c r="AM1520" i="1"/>
  <c r="AO1519" i="1"/>
  <c r="AH1481" i="1"/>
  <c r="AH1482" i="1"/>
  <c r="S1517" i="1"/>
  <c r="AG1517" i="1"/>
  <c r="AH1517" i="1" s="1"/>
  <c r="AH1524" i="1"/>
  <c r="AH1525" i="1"/>
  <c r="T1518" i="1"/>
  <c r="V1518" i="1" s="1"/>
  <c r="R1518" i="1"/>
  <c r="AF1518" i="1"/>
  <c r="Q1519" i="1"/>
  <c r="AH1540" i="1"/>
  <c r="AH1541" i="1"/>
  <c r="AH1486" i="1"/>
  <c r="AH1487" i="1"/>
  <c r="AW1518" i="1"/>
  <c r="AU1519" i="1"/>
  <c r="AV1518" i="1"/>
  <c r="AX1518" i="1" s="1"/>
  <c r="AE1518" i="1"/>
  <c r="P1519" i="1"/>
  <c r="AU1520" i="1" l="1"/>
  <c r="AW1519" i="1"/>
  <c r="AV1519" i="1"/>
  <c r="AX1519" i="1" s="1"/>
  <c r="Q1520" i="1"/>
  <c r="AF1519" i="1"/>
  <c r="T1519" i="1"/>
  <c r="V1519" i="1" s="1"/>
  <c r="R1519" i="1"/>
  <c r="P1520" i="1"/>
  <c r="AE1520" i="1" s="1"/>
  <c r="AE1519" i="1"/>
  <c r="S1518" i="1"/>
  <c r="AG1518" i="1"/>
  <c r="AH1518" i="1" s="1"/>
  <c r="AO1520" i="1"/>
  <c r="AO1521" i="1"/>
  <c r="AW1520" i="1" l="1"/>
  <c r="AV1520" i="1"/>
  <c r="AW1521" i="1"/>
  <c r="AG1519" i="1"/>
  <c r="AH1519" i="1" s="1"/>
  <c r="S1519" i="1"/>
  <c r="T1520" i="1"/>
  <c r="V1520" i="1" s="1"/>
  <c r="R1520" i="1"/>
  <c r="AF1520" i="1"/>
  <c r="T1521" i="1"/>
  <c r="V1521" i="1" s="1"/>
  <c r="AX1520" i="1" l="1"/>
  <c r="AX1521" i="1"/>
  <c r="S1520" i="1"/>
  <c r="AG1520" i="1"/>
  <c r="S1521" i="1"/>
  <c r="AH1520" i="1" l="1"/>
  <c r="AH1521" i="1"/>
  <c r="OP293" i="3" l="1"/>
  <c r="OO293" i="3"/>
  <c r="B14" i="2"/>
  <c r="V11" i="2"/>
  <c r="B13" i="2"/>
  <c r="Z11" i="2"/>
  <c r="X11" i="2"/>
  <c r="AC11" i="2"/>
  <c r="AB11" i="2"/>
  <c r="AF11" i="2"/>
  <c r="ON293" i="3"/>
  <c r="Y11" i="2"/>
  <c r="U11" i="2"/>
  <c r="AA11" i="2"/>
  <c r="W11" i="2"/>
  <c r="T11" i="2"/>
  <c r="B12" i="2"/>
  <c r="AE11" i="2"/>
  <c r="S11" i="2"/>
  <c r="R11" i="2"/>
  <c r="Q11" i="2"/>
  <c r="G11" i="2"/>
  <c r="AC10" i="2"/>
  <c r="V10" i="2"/>
  <c r="T10" i="2"/>
  <c r="E10" i="2"/>
  <c r="J11" i="2"/>
  <c r="P11" i="2"/>
  <c r="O11" i="2"/>
  <c r="AE10" i="2"/>
  <c r="N11" i="2"/>
  <c r="B11" i="2"/>
  <c r="K10" i="2"/>
  <c r="X10" i="2"/>
  <c r="B10" i="2"/>
  <c r="M11" i="2"/>
  <c r="L11" i="2"/>
  <c r="F11" i="2"/>
  <c r="I10" i="2"/>
  <c r="AF10" i="2"/>
  <c r="K11" i="2"/>
  <c r="C11" i="2"/>
  <c r="W10" i="2"/>
  <c r="Z10" i="2"/>
  <c r="P10" i="2"/>
  <c r="U10" i="2"/>
  <c r="G10" i="2"/>
  <c r="O10" i="2"/>
  <c r="I11" i="2"/>
  <c r="H10" i="2"/>
  <c r="N10" i="2"/>
  <c r="H11" i="2"/>
  <c r="E11" i="2"/>
  <c r="S10" i="2"/>
  <c r="AB10" i="2"/>
  <c r="M10" i="2"/>
  <c r="L10" i="2"/>
  <c r="D10" i="2"/>
  <c r="C10" i="2"/>
  <c r="AA10" i="2"/>
  <c r="D11" i="2"/>
  <c r="R10" i="2"/>
  <c r="Q10" i="2"/>
  <c r="J10" i="2"/>
  <c r="F10" i="2"/>
  <c r="Y10" i="2"/>
  <c r="OU293" i="3"/>
  <c r="B9" i="2"/>
  <c r="B8" i="2"/>
  <c r="OS293" i="3"/>
  <c r="OT293" i="3"/>
  <c r="B7" i="2"/>
  <c r="B6" i="2"/>
  <c r="B4" i="2"/>
  <c r="B5" i="2"/>
  <c r="OR293" i="3"/>
  <c r="B3" i="2"/>
  <c r="OQ293" i="3" l="1"/>
  <c r="FG293" i="3"/>
  <c r="FE293" i="3"/>
  <c r="M9" i="2"/>
  <c r="YK333" i="5"/>
  <c r="YJ333" i="5"/>
  <c r="AD8" i="2"/>
  <c r="NL293" i="3"/>
  <c r="NL294" i="3" s="1"/>
  <c r="YI333" i="5"/>
  <c r="YL333" i="5"/>
  <c r="MZ293" i="3"/>
  <c r="MZ294" i="3" s="1"/>
  <c r="NB293" i="3"/>
  <c r="NB294" i="3" s="1"/>
  <c r="NN293" i="3"/>
  <c r="NN294" i="3" s="1"/>
  <c r="E14" i="2"/>
  <c r="BR293" i="3"/>
  <c r="F3" i="2"/>
  <c r="BS293" i="3"/>
  <c r="OE293" i="3"/>
  <c r="AF3" i="2"/>
  <c r="JP293" i="3"/>
  <c r="JP294" i="3" s="1"/>
  <c r="W4" i="2"/>
  <c r="F6" i="2"/>
  <c r="BV293" i="3"/>
  <c r="AF5" i="2"/>
  <c r="OG293" i="3"/>
  <c r="GL293" i="3"/>
  <c r="P6" i="2"/>
  <c r="AF7" i="2"/>
  <c r="OI293" i="3"/>
  <c r="MM293" i="3"/>
  <c r="MM294" i="3" s="1"/>
  <c r="AC7" i="2"/>
  <c r="LQ293" i="3"/>
  <c r="LQ294" i="3" s="1"/>
  <c r="LS293" i="3"/>
  <c r="LS294" i="3" s="1"/>
  <c r="AA9" i="2"/>
  <c r="GF293" i="3"/>
  <c r="O12" i="2"/>
  <c r="S12" i="2"/>
  <c r="IB293" i="3"/>
  <c r="IB294" i="3" s="1"/>
  <c r="LJ293" i="3"/>
  <c r="LJ294" i="3" s="1"/>
  <c r="Z14" i="2"/>
  <c r="HF293" i="3"/>
  <c r="Q14" i="2"/>
  <c r="D8" i="2"/>
  <c r="BB293" i="3"/>
  <c r="AZ293" i="3"/>
  <c r="FD293" i="3"/>
  <c r="FF293" i="3"/>
  <c r="M8" i="2"/>
  <c r="CU293" i="3"/>
  <c r="H7" i="2"/>
  <c r="K3" i="2"/>
  <c r="EA293" i="3"/>
  <c r="G4" i="2"/>
  <c r="CF293" i="3"/>
  <c r="LA293" i="3"/>
  <c r="LA294" i="3" s="1"/>
  <c r="Z5" i="2"/>
  <c r="K7" i="2"/>
  <c r="EE293" i="3"/>
  <c r="BJ293" i="3"/>
  <c r="E6" i="2"/>
  <c r="HB293" i="3"/>
  <c r="Q8" i="2"/>
  <c r="GZ293" i="3"/>
  <c r="FR293" i="3"/>
  <c r="FP293" i="3"/>
  <c r="N8" i="2"/>
  <c r="CW293" i="3"/>
  <c r="H9" i="2"/>
  <c r="CY293" i="3"/>
  <c r="IW293" i="3"/>
  <c r="IW294" i="3" s="1"/>
  <c r="IY293" i="3"/>
  <c r="IY294" i="3" s="1"/>
  <c r="U9" i="2"/>
  <c r="DM293" i="3"/>
  <c r="I13" i="2"/>
  <c r="EW293" i="3"/>
  <c r="L13" i="2"/>
  <c r="Z13" i="2"/>
  <c r="LI293" i="3"/>
  <c r="LI294" i="3" s="1"/>
  <c r="Q6" i="2"/>
  <c r="GX293" i="3"/>
  <c r="T6" i="2"/>
  <c r="IH293" i="3"/>
  <c r="IH294" i="3" s="1"/>
  <c r="J7" i="2"/>
  <c r="DS293" i="3"/>
  <c r="Y12" i="2"/>
  <c r="KV293" i="3"/>
  <c r="KV294" i="3" s="1"/>
  <c r="FO293" i="3"/>
  <c r="N7" i="2"/>
  <c r="EM293" i="3"/>
  <c r="L3" i="2"/>
  <c r="HH293" i="3"/>
  <c r="R4" i="2"/>
  <c r="C4" i="2"/>
  <c r="AJ293" i="3"/>
  <c r="GM293" i="3"/>
  <c r="P7" i="2"/>
  <c r="K6" i="2"/>
  <c r="ED293" i="3"/>
  <c r="C7" i="2"/>
  <c r="AM293" i="3"/>
  <c r="C8" i="2"/>
  <c r="AN293" i="3"/>
  <c r="AP293" i="3"/>
  <c r="JJ293" i="3"/>
  <c r="JJ294" i="3" s="1"/>
  <c r="V8" i="2"/>
  <c r="JH293" i="3"/>
  <c r="JH294" i="3" s="1"/>
  <c r="EU293" i="3"/>
  <c r="ES293" i="3"/>
  <c r="L9" i="2"/>
  <c r="BP293" i="3"/>
  <c r="E12" i="2"/>
  <c r="EV293" i="3"/>
  <c r="L12" i="2"/>
  <c r="IC293" i="3"/>
  <c r="IC294" i="3" s="1"/>
  <c r="S13" i="2"/>
  <c r="V13" i="2"/>
  <c r="JM293" i="3"/>
  <c r="JM294" i="3" s="1"/>
  <c r="NE293" i="3"/>
  <c r="NE294" i="3" s="1"/>
  <c r="NQ293" i="3"/>
  <c r="NQ294" i="3" s="1"/>
  <c r="AD13" i="2"/>
  <c r="F7" i="2"/>
  <c r="BW293" i="3"/>
  <c r="MY293" i="3"/>
  <c r="MY294" i="3" s="1"/>
  <c r="NK293" i="3"/>
  <c r="NK294" i="3" s="1"/>
  <c r="YH333" i="5"/>
  <c r="YF333" i="5"/>
  <c r="YG333" i="5"/>
  <c r="YE333" i="5"/>
  <c r="YD333" i="5"/>
  <c r="AD7" i="2"/>
  <c r="V7" i="2"/>
  <c r="JG293" i="3"/>
  <c r="JG294" i="3" s="1"/>
  <c r="M4" i="2"/>
  <c r="EZ293" i="3"/>
  <c r="JO293" i="3"/>
  <c r="JO294" i="3" s="1"/>
  <c r="W3" i="2"/>
  <c r="FK293" i="3"/>
  <c r="N3" i="2"/>
  <c r="EO293" i="3"/>
  <c r="L5" i="2"/>
  <c r="BI293" i="3"/>
  <c r="E5" i="2"/>
  <c r="NU293" i="3"/>
  <c r="NU294" i="3" s="1"/>
  <c r="AE5" i="2"/>
  <c r="CH293" i="3"/>
  <c r="G6" i="2"/>
  <c r="L7" i="2"/>
  <c r="EQ293" i="3"/>
  <c r="JV293" i="3"/>
  <c r="JV294" i="3" s="1"/>
  <c r="W8" i="2"/>
  <c r="JT293" i="3"/>
  <c r="JT294" i="3" s="1"/>
  <c r="O8" i="2"/>
  <c r="GD293" i="3"/>
  <c r="GB293" i="3"/>
  <c r="AA8" i="2"/>
  <c r="LP293" i="3"/>
  <c r="LP294" i="3" s="1"/>
  <c r="LR293" i="3"/>
  <c r="LR294" i="3" s="1"/>
  <c r="MO293" i="3"/>
  <c r="MO294" i="3" s="1"/>
  <c r="AC9" i="2"/>
  <c r="MQ293" i="3"/>
  <c r="MQ294" i="3" s="1"/>
  <c r="Z12" i="2"/>
  <c r="LH293" i="3"/>
  <c r="LH294" i="3" s="1"/>
  <c r="FJ293" i="3"/>
  <c r="M14" i="2"/>
  <c r="BA293" i="3"/>
  <c r="D9" i="2"/>
  <c r="BC293" i="3"/>
  <c r="LO293" i="3"/>
  <c r="LO294" i="3" s="1"/>
  <c r="AA7" i="2"/>
  <c r="C9" i="2"/>
  <c r="AQ293" i="3"/>
  <c r="AO293" i="3"/>
  <c r="HW293" i="3"/>
  <c r="HW294" i="3" s="1"/>
  <c r="S7" i="2"/>
  <c r="S3" i="2"/>
  <c r="HS293" i="3"/>
  <c r="HS294" i="3" s="1"/>
  <c r="T3" i="2"/>
  <c r="IE293" i="3"/>
  <c r="IE294" i="3" s="1"/>
  <c r="M5" i="2"/>
  <c r="FA293" i="3"/>
  <c r="F5" i="2"/>
  <c r="BU293" i="3"/>
  <c r="T7" i="2"/>
  <c r="II293" i="3"/>
  <c r="II294" i="3" s="1"/>
  <c r="KP293" i="3"/>
  <c r="KP294" i="3" s="1"/>
  <c r="Y6" i="2"/>
  <c r="M7" i="2"/>
  <c r="FC293" i="3"/>
  <c r="KQ293" i="3"/>
  <c r="KQ294" i="3" s="1"/>
  <c r="Y7" i="2"/>
  <c r="BO293" i="3"/>
  <c r="BM293" i="3"/>
  <c r="E9" i="2"/>
  <c r="OJ293" i="3"/>
  <c r="OL293" i="3"/>
  <c r="AF8" i="2"/>
  <c r="AA12" i="2"/>
  <c r="LT293" i="3"/>
  <c r="LT294" i="3" s="1"/>
  <c r="D13" i="2"/>
  <c r="BE293" i="3"/>
  <c r="L14" i="2"/>
  <c r="EX293" i="3"/>
  <c r="DZ293" i="3"/>
  <c r="J14" i="2"/>
  <c r="IA293" i="3"/>
  <c r="IA294" i="3" s="1"/>
  <c r="HY293" i="3"/>
  <c r="HY294" i="3" s="1"/>
  <c r="S9" i="2"/>
  <c r="R13" i="2"/>
  <c r="HQ293" i="3"/>
  <c r="HQ294" i="3" s="1"/>
  <c r="KE293" i="3"/>
  <c r="KE294" i="3" s="1"/>
  <c r="X7" i="2"/>
  <c r="LX293" i="3"/>
  <c r="LX294" i="3" s="1"/>
  <c r="AB4" i="2"/>
  <c r="G12" i="2"/>
  <c r="CN293" i="3"/>
  <c r="C5" i="2"/>
  <c r="AK293" i="3"/>
  <c r="CB293" i="3"/>
  <c r="F12" i="2"/>
  <c r="R3" i="2"/>
  <c r="HG293" i="3"/>
  <c r="CE293" i="3"/>
  <c r="G3" i="2"/>
  <c r="CQ293" i="3"/>
  <c r="H3" i="2"/>
  <c r="D4" i="2"/>
  <c r="AV293" i="3"/>
  <c r="XO333" i="5"/>
  <c r="XN333" i="5"/>
  <c r="NG293" i="3"/>
  <c r="NG294" i="3" s="1"/>
  <c r="MU293" i="3"/>
  <c r="MU294" i="3" s="1"/>
  <c r="XP333" i="5"/>
  <c r="XM333" i="5"/>
  <c r="AD3" i="2"/>
  <c r="H4" i="2"/>
  <c r="CR293" i="3"/>
  <c r="IU293" i="3"/>
  <c r="IU294" i="3" s="1"/>
  <c r="U7" i="2"/>
  <c r="O7" i="2"/>
  <c r="GA293" i="3"/>
  <c r="BZ293" i="3"/>
  <c r="F8" i="2"/>
  <c r="BX293" i="3"/>
  <c r="LF293" i="3"/>
  <c r="LF294" i="3" s="1"/>
  <c r="Z8" i="2"/>
  <c r="LD293" i="3"/>
  <c r="LD294" i="3" s="1"/>
  <c r="GO293" i="3"/>
  <c r="P9" i="2"/>
  <c r="GQ293" i="3"/>
  <c r="O13" i="2"/>
  <c r="GG293" i="3"/>
  <c r="N12" i="2"/>
  <c r="FT293" i="3"/>
  <c r="X12" i="2"/>
  <c r="KJ293" i="3"/>
  <c r="KJ294" i="3" s="1"/>
  <c r="T14" i="2"/>
  <c r="IP293" i="3"/>
  <c r="IP294" i="3" s="1"/>
  <c r="R14" i="2"/>
  <c r="HR293" i="3"/>
  <c r="HR294" i="3" s="1"/>
  <c r="N6" i="2"/>
  <c r="FN293" i="3"/>
  <c r="BD293" i="3"/>
  <c r="D12" i="2"/>
  <c r="JB293" i="3"/>
  <c r="JB294" i="3" s="1"/>
  <c r="U14" i="2"/>
  <c r="Y14" i="2"/>
  <c r="KX293" i="3"/>
  <c r="KX294" i="3" s="1"/>
  <c r="S8" i="2"/>
  <c r="HZ293" i="3"/>
  <c r="HZ294" i="3" s="1"/>
  <c r="HX293" i="3"/>
  <c r="HX294" i="3" s="1"/>
  <c r="EL293" i="3"/>
  <c r="K14" i="2"/>
  <c r="X3" i="2"/>
  <c r="KA293" i="3"/>
  <c r="KA294" i="3" s="1"/>
  <c r="BT293" i="3"/>
  <c r="F4" i="2"/>
  <c r="AE3" i="2"/>
  <c r="NS293" i="3"/>
  <c r="NS294" i="3" s="1"/>
  <c r="G5" i="2"/>
  <c r="CG293" i="3"/>
  <c r="CT293" i="3"/>
  <c r="H6" i="2"/>
  <c r="S6" i="2"/>
  <c r="HV293" i="3"/>
  <c r="HV294" i="3" s="1"/>
  <c r="AE6" i="2"/>
  <c r="NV293" i="3"/>
  <c r="NV294" i="3" s="1"/>
  <c r="CJ293" i="3"/>
  <c r="G8" i="2"/>
  <c r="CL293" i="3"/>
  <c r="F9" i="2"/>
  <c r="BY293" i="3"/>
  <c r="CA293" i="3"/>
  <c r="Q9" i="2"/>
  <c r="HA293" i="3"/>
  <c r="HC293" i="3"/>
  <c r="KS293" i="3"/>
  <c r="KS294" i="3" s="1"/>
  <c r="KU293" i="3"/>
  <c r="KU294" i="3" s="1"/>
  <c r="Y9" i="2"/>
  <c r="CO293" i="3"/>
  <c r="G13" i="2"/>
  <c r="C12" i="2"/>
  <c r="AR293" i="3"/>
  <c r="AF43" i="2"/>
  <c r="AF75" i="2"/>
  <c r="JY293" i="3"/>
  <c r="JY294" i="3" s="1"/>
  <c r="W13" i="2"/>
  <c r="KL293" i="3"/>
  <c r="KL294" i="3" s="1"/>
  <c r="X14" i="2"/>
  <c r="Q7" i="2"/>
  <c r="GY293" i="3"/>
  <c r="R12" i="2"/>
  <c r="HP293" i="3"/>
  <c r="HP294" i="3" s="1"/>
  <c r="Q3" i="2"/>
  <c r="GU293" i="3"/>
  <c r="NW293" i="3"/>
  <c r="NW294" i="3" s="1"/>
  <c r="AE7" i="2"/>
  <c r="KM293" i="3"/>
  <c r="KM294" i="3" s="1"/>
  <c r="Y3" i="2"/>
  <c r="GJ293" i="3"/>
  <c r="P4" i="2"/>
  <c r="IF293" i="3"/>
  <c r="IF294" i="3" s="1"/>
  <c r="T4" i="2"/>
  <c r="H5" i="2"/>
  <c r="CS293" i="3"/>
  <c r="JF293" i="3"/>
  <c r="JF294" i="3" s="1"/>
  <c r="V6" i="2"/>
  <c r="D6" i="2"/>
  <c r="AX293" i="3"/>
  <c r="AL293" i="3"/>
  <c r="C6" i="2"/>
  <c r="H8" i="2"/>
  <c r="CX293" i="3"/>
  <c r="CV293" i="3"/>
  <c r="G9" i="2"/>
  <c r="CM293" i="3"/>
  <c r="CK293" i="3"/>
  <c r="GC293" i="3"/>
  <c r="O9" i="2"/>
  <c r="GE293" i="3"/>
  <c r="ZC333" i="5"/>
  <c r="ZB333" i="5"/>
  <c r="ZA333" i="5"/>
  <c r="YZ333" i="5"/>
  <c r="AD12" i="2"/>
  <c r="ND293" i="3"/>
  <c r="ND294" i="3" s="1"/>
  <c r="NP293" i="3"/>
  <c r="NP294" i="3" s="1"/>
  <c r="P13" i="2"/>
  <c r="GS293" i="3"/>
  <c r="OB293" i="3"/>
  <c r="AE12" i="2"/>
  <c r="ID293" i="3"/>
  <c r="ID294" i="3" s="1"/>
  <c r="S14" i="2"/>
  <c r="BF293" i="3"/>
  <c r="D14" i="2"/>
  <c r="FW293" i="3"/>
  <c r="O3" i="2"/>
  <c r="GT293" i="3"/>
  <c r="P14" i="2"/>
  <c r="X4" i="2"/>
  <c r="KB293" i="3"/>
  <c r="KB294" i="3" s="1"/>
  <c r="JU293" i="3"/>
  <c r="JU294" i="3" s="1"/>
  <c r="JW293" i="3"/>
  <c r="JW294" i="3" s="1"/>
  <c r="W9" i="2"/>
  <c r="U3" i="2"/>
  <c r="IQ293" i="3"/>
  <c r="IQ294" i="3" s="1"/>
  <c r="W14" i="2"/>
  <c r="JZ293" i="3"/>
  <c r="JZ294" i="3" s="1"/>
  <c r="V12" i="2"/>
  <c r="JL293" i="3"/>
  <c r="JL294" i="3" s="1"/>
  <c r="MS293" i="3"/>
  <c r="MS294" i="3" s="1"/>
  <c r="AC13" i="2"/>
  <c r="Y13" i="2"/>
  <c r="KW293" i="3"/>
  <c r="KW294" i="3" s="1"/>
  <c r="KY293" i="3"/>
  <c r="KY294" i="3" s="1"/>
  <c r="Z3" i="2"/>
  <c r="NT293" i="3"/>
  <c r="NT294" i="3" s="1"/>
  <c r="AE4" i="2"/>
  <c r="N4" i="2"/>
  <c r="FL293" i="3"/>
  <c r="I5" i="2"/>
  <c r="DE293" i="3"/>
  <c r="DF293" i="3"/>
  <c r="I6" i="2"/>
  <c r="OS296" i="3"/>
  <c r="OS295" i="3" s="1"/>
  <c r="DV293" i="3"/>
  <c r="DT293" i="3"/>
  <c r="J8" i="2"/>
  <c r="I8" i="2"/>
  <c r="DH293" i="3"/>
  <c r="DJ293" i="3"/>
  <c r="HO293" i="3"/>
  <c r="HO294" i="3" s="1"/>
  <c r="R9" i="2"/>
  <c r="HM293" i="3"/>
  <c r="AE75" i="2"/>
  <c r="AE43" i="2"/>
  <c r="Q13" i="2"/>
  <c r="HE293" i="3"/>
  <c r="V14" i="2"/>
  <c r="JN293" i="3"/>
  <c r="JN294" i="3" s="1"/>
  <c r="GH293" i="3"/>
  <c r="O14" i="2"/>
  <c r="X5" i="2"/>
  <c r="KC293" i="3"/>
  <c r="KC294" i="3" s="1"/>
  <c r="BG293" i="3"/>
  <c r="E3" i="2"/>
  <c r="JC293" i="3"/>
  <c r="JC294" i="3" s="1"/>
  <c r="V3" i="2"/>
  <c r="JK293" i="3"/>
  <c r="JK294" i="3" s="1"/>
  <c r="JI293" i="3"/>
  <c r="JI294" i="3" s="1"/>
  <c r="V9" i="2"/>
  <c r="Y5" i="2"/>
  <c r="KO293" i="3"/>
  <c r="KO294" i="3" s="1"/>
  <c r="FQ293" i="3"/>
  <c r="N9" i="2"/>
  <c r="FS293" i="3"/>
  <c r="AA3" i="2"/>
  <c r="LK293" i="3"/>
  <c r="LK294" i="3" s="1"/>
  <c r="AW293" i="3"/>
  <c r="D5" i="2"/>
  <c r="EB293" i="3"/>
  <c r="K4" i="2"/>
  <c r="DQ293" i="3"/>
  <c r="J5" i="2"/>
  <c r="U6" i="2"/>
  <c r="IT293" i="3"/>
  <c r="IT294" i="3" s="1"/>
  <c r="JE293" i="3"/>
  <c r="JE294" i="3" s="1"/>
  <c r="V5" i="2"/>
  <c r="DR293" i="3"/>
  <c r="J6" i="2"/>
  <c r="K8" i="2"/>
  <c r="EH293" i="3"/>
  <c r="EF293" i="3"/>
  <c r="DK293" i="3"/>
  <c r="DI293" i="3"/>
  <c r="I9" i="2"/>
  <c r="AD10" i="2"/>
  <c r="YR333" i="5"/>
  <c r="YS333" i="5"/>
  <c r="YU333" i="5"/>
  <c r="YT333" i="5"/>
  <c r="YQ333" i="5"/>
  <c r="GR293" i="3"/>
  <c r="P12" i="2"/>
  <c r="AB12" i="2"/>
  <c r="MF293" i="3"/>
  <c r="MF294" i="3" s="1"/>
  <c r="MT293" i="3"/>
  <c r="MT294" i="3" s="1"/>
  <c r="AC14" i="2"/>
  <c r="MH293" i="3"/>
  <c r="MH294" i="3" s="1"/>
  <c r="AB14" i="2"/>
  <c r="IN293" i="3"/>
  <c r="IN294" i="3" s="1"/>
  <c r="T12" i="2"/>
  <c r="DC293" i="3"/>
  <c r="I3" i="2"/>
  <c r="M3" i="2"/>
  <c r="EY293" i="3"/>
  <c r="I14" i="2"/>
  <c r="DN293" i="3"/>
  <c r="EC293" i="3"/>
  <c r="K5" i="2"/>
  <c r="U5" i="2"/>
  <c r="IS293" i="3"/>
  <c r="IS294" i="3" s="1"/>
  <c r="DA293" i="3"/>
  <c r="H13" i="2"/>
  <c r="LW293" i="3"/>
  <c r="LW294" i="3" s="1"/>
  <c r="AB3" i="2"/>
  <c r="BH293" i="3"/>
  <c r="E4" i="2"/>
  <c r="S4" i="2"/>
  <c r="HT293" i="3"/>
  <c r="HT294" i="3" s="1"/>
  <c r="N5" i="2"/>
  <c r="FM293" i="3"/>
  <c r="LB293" i="3"/>
  <c r="LB294" i="3" s="1"/>
  <c r="Z6" i="2"/>
  <c r="MK293" i="3"/>
  <c r="MK294" i="3" s="1"/>
  <c r="AC5" i="2"/>
  <c r="JQ293" i="3"/>
  <c r="JQ294" i="3" s="1"/>
  <c r="W5" i="2"/>
  <c r="KF293" i="3"/>
  <c r="KF294" i="3" s="1"/>
  <c r="KH293" i="3"/>
  <c r="KH294" i="3" s="1"/>
  <c r="X8" i="2"/>
  <c r="DU293" i="3"/>
  <c r="J9" i="2"/>
  <c r="DW293" i="3"/>
  <c r="MC293" i="3"/>
  <c r="MC294" i="3" s="1"/>
  <c r="ME293" i="3"/>
  <c r="ME294" i="3" s="1"/>
  <c r="AB9" i="2"/>
  <c r="MR293" i="3"/>
  <c r="MR294" i="3" s="1"/>
  <c r="AC12" i="2"/>
  <c r="FH293" i="3"/>
  <c r="M12" i="2"/>
  <c r="G14" i="2"/>
  <c r="CP293" i="3"/>
  <c r="JA293" i="3"/>
  <c r="JA294" i="3" s="1"/>
  <c r="U13" i="2"/>
  <c r="Z7" i="2"/>
  <c r="LC293" i="3"/>
  <c r="LC294" i="3" s="1"/>
  <c r="HK293" i="3"/>
  <c r="R7" i="2"/>
  <c r="AF6" i="2"/>
  <c r="OH293" i="3"/>
  <c r="MI293" i="3"/>
  <c r="MI294" i="3" s="1"/>
  <c r="AC3" i="2"/>
  <c r="DP293" i="3"/>
  <c r="J4" i="2"/>
  <c r="U4" i="2"/>
  <c r="IR293" i="3"/>
  <c r="IR294" i="3" s="1"/>
  <c r="P5" i="2"/>
  <c r="GK293" i="3"/>
  <c r="AB6" i="2"/>
  <c r="LZ293" i="3"/>
  <c r="LZ294" i="3" s="1"/>
  <c r="FB293" i="3"/>
  <c r="M6" i="2"/>
  <c r="FZ293" i="3"/>
  <c r="O6" i="2"/>
  <c r="MB293" i="3"/>
  <c r="MB294" i="3" s="1"/>
  <c r="AB8" i="2"/>
  <c r="MD293" i="3"/>
  <c r="MD294" i="3" s="1"/>
  <c r="OU296" i="3"/>
  <c r="OU295" i="3" s="1"/>
  <c r="LE293" i="3"/>
  <c r="LE294" i="3" s="1"/>
  <c r="LG293" i="3"/>
  <c r="LG294" i="3" s="1"/>
  <c r="Z9" i="2"/>
  <c r="BQ293" i="3"/>
  <c r="E13" i="2"/>
  <c r="YY333" i="5"/>
  <c r="YX333" i="5"/>
  <c r="YW333" i="5"/>
  <c r="AD11" i="2"/>
  <c r="YV333" i="5"/>
  <c r="OD293" i="3"/>
  <c r="AE14" i="2"/>
  <c r="LV293" i="3"/>
  <c r="LV294" i="3" s="1"/>
  <c r="AA14" i="2"/>
  <c r="P8" i="2"/>
  <c r="GN293" i="3"/>
  <c r="GP293" i="3"/>
  <c r="L6" i="2"/>
  <c r="EP293" i="3"/>
  <c r="AB5" i="2"/>
  <c r="LY293" i="3"/>
  <c r="LY294" i="3" s="1"/>
  <c r="IM293" i="3"/>
  <c r="IM294" i="3" s="1"/>
  <c r="T9" i="2"/>
  <c r="IK293" i="3"/>
  <c r="IK294" i="3" s="1"/>
  <c r="J3" i="2"/>
  <c r="DO293" i="3"/>
  <c r="KN293" i="3"/>
  <c r="KN294" i="3" s="1"/>
  <c r="Y4" i="2"/>
  <c r="AC4" i="2"/>
  <c r="MJ293" i="3"/>
  <c r="MJ294" i="3" s="1"/>
  <c r="GW293" i="3"/>
  <c r="Q5" i="2"/>
  <c r="AC6" i="2"/>
  <c r="ML293" i="3"/>
  <c r="ML294" i="3" s="1"/>
  <c r="JR293" i="3"/>
  <c r="JR294" i="3" s="1"/>
  <c r="W6" i="2"/>
  <c r="KD293" i="3"/>
  <c r="KD294" i="3" s="1"/>
  <c r="X6" i="2"/>
  <c r="MN293" i="3"/>
  <c r="MN294" i="3" s="1"/>
  <c r="AC8" i="2"/>
  <c r="MP293" i="3"/>
  <c r="MP294" i="3" s="1"/>
  <c r="KT293" i="3"/>
  <c r="KT294" i="3" s="1"/>
  <c r="Y8" i="2"/>
  <c r="KR293" i="3"/>
  <c r="KR294" i="3" s="1"/>
  <c r="NY293" i="3"/>
  <c r="AE9" i="2"/>
  <c r="OA293" i="3"/>
  <c r="AE42" i="2"/>
  <c r="AE74" i="2"/>
  <c r="F13" i="2"/>
  <c r="CC293" i="3"/>
  <c r="IZ293" i="3"/>
  <c r="IZ294" i="3" s="1"/>
  <c r="U12" i="2"/>
  <c r="C13" i="2"/>
  <c r="AS293" i="3"/>
  <c r="DB293" i="3"/>
  <c r="H14" i="2"/>
  <c r="N14" i="2"/>
  <c r="FV293" i="3"/>
  <c r="YB333" i="5"/>
  <c r="YC333" i="5"/>
  <c r="XZ333" i="5"/>
  <c r="MX293" i="3"/>
  <c r="MX294" i="3" s="1"/>
  <c r="AD6" i="2"/>
  <c r="NJ293" i="3"/>
  <c r="NJ294" i="3" s="1"/>
  <c r="YA333" i="5"/>
  <c r="HJ293" i="3"/>
  <c r="R6" i="2"/>
  <c r="AF74" i="2"/>
  <c r="AF42" i="2"/>
  <c r="MA293" i="3"/>
  <c r="MA294" i="3" s="1"/>
  <c r="AB7" i="2"/>
  <c r="AI293" i="3"/>
  <c r="C3" i="2"/>
  <c r="FX293" i="3"/>
  <c r="O4" i="2"/>
  <c r="L4" i="2"/>
  <c r="EN293" i="3"/>
  <c r="HI293" i="3"/>
  <c r="R5" i="2"/>
  <c r="AY293" i="3"/>
  <c r="D7" i="2"/>
  <c r="LN293" i="3"/>
  <c r="LN294" i="3" s="1"/>
  <c r="AA6" i="2"/>
  <c r="CI293" i="3"/>
  <c r="G7" i="2"/>
  <c r="NZ293" i="3"/>
  <c r="NX293" i="3"/>
  <c r="NX294" i="3" s="1"/>
  <c r="AE8" i="2"/>
  <c r="K9" i="2"/>
  <c r="EI293" i="3"/>
  <c r="EG293" i="3"/>
  <c r="AF9" i="2"/>
  <c r="OM293" i="3"/>
  <c r="OK293" i="3"/>
  <c r="N13" i="2"/>
  <c r="FU293" i="3"/>
  <c r="H12" i="2"/>
  <c r="CZ293" i="3"/>
  <c r="DY293" i="3"/>
  <c r="J13" i="2"/>
  <c r="OC293" i="3"/>
  <c r="AE13" i="2"/>
  <c r="AD14" i="2"/>
  <c r="NF293" i="3"/>
  <c r="NF294" i="3" s="1"/>
  <c r="NR293" i="3"/>
  <c r="NR294" i="3" s="1"/>
  <c r="JD293" i="3"/>
  <c r="JD294" i="3" s="1"/>
  <c r="V4" i="2"/>
  <c r="X13" i="2"/>
  <c r="KK293" i="3"/>
  <c r="KK294" i="3" s="1"/>
  <c r="P3" i="2"/>
  <c r="GI293" i="3"/>
  <c r="JX293" i="3"/>
  <c r="JX294" i="3" s="1"/>
  <c r="W12" i="2"/>
  <c r="AT293" i="3"/>
  <c r="C14" i="2"/>
  <c r="HD293" i="3"/>
  <c r="Q12" i="2"/>
  <c r="B15" i="2"/>
  <c r="Z4" i="2"/>
  <c r="KZ293" i="3"/>
  <c r="KZ294" i="3" s="1"/>
  <c r="NH293" i="3"/>
  <c r="NH294" i="3" s="1"/>
  <c r="XS333" i="5"/>
  <c r="XR333" i="5"/>
  <c r="MV293" i="3"/>
  <c r="MV294" i="3" s="1"/>
  <c r="XT333" i="5"/>
  <c r="XU333" i="5"/>
  <c r="AD4" i="2"/>
  <c r="XQ333" i="5"/>
  <c r="S5" i="2"/>
  <c r="HU293" i="3"/>
  <c r="HU294" i="3" s="1"/>
  <c r="E7" i="2"/>
  <c r="BK293" i="3"/>
  <c r="AA5" i="2"/>
  <c r="LM293" i="3"/>
  <c r="LM294" i="3" s="1"/>
  <c r="IL293" i="3"/>
  <c r="IL294" i="3" s="1"/>
  <c r="T8" i="2"/>
  <c r="IJ293" i="3"/>
  <c r="IJ294" i="3" s="1"/>
  <c r="E8" i="2"/>
  <c r="BN293" i="3"/>
  <c r="BL293" i="3"/>
  <c r="L8" i="2"/>
  <c r="ET293" i="3"/>
  <c r="ER293" i="3"/>
  <c r="NC293" i="3"/>
  <c r="NC294" i="3" s="1"/>
  <c r="YN333" i="5"/>
  <c r="NA293" i="3"/>
  <c r="NA294" i="3" s="1"/>
  <c r="YO333" i="5"/>
  <c r="YM333" i="5"/>
  <c r="YP333" i="5"/>
  <c r="NM293" i="3"/>
  <c r="NM294" i="3" s="1"/>
  <c r="AD9" i="2"/>
  <c r="NO293" i="3"/>
  <c r="NO294" i="3" s="1"/>
  <c r="K12" i="2"/>
  <c r="EJ293" i="3"/>
  <c r="AA13" i="2"/>
  <c r="LU293" i="3"/>
  <c r="LU294" i="3" s="1"/>
  <c r="MG293" i="3"/>
  <c r="MG294" i="3" s="1"/>
  <c r="AB13" i="2"/>
  <c r="Q4" i="2"/>
  <c r="GV293" i="3"/>
  <c r="LL293" i="3"/>
  <c r="LL294" i="3" s="1"/>
  <c r="AA4" i="2"/>
  <c r="I12" i="2"/>
  <c r="DL293" i="3"/>
  <c r="AF4" i="2"/>
  <c r="OF293" i="3"/>
  <c r="M13" i="2"/>
  <c r="FI293" i="3"/>
  <c r="DX293" i="3"/>
  <c r="J12" i="2"/>
  <c r="O5" i="2"/>
  <c r="FY293" i="3"/>
  <c r="D3" i="2"/>
  <c r="AU293" i="3"/>
  <c r="DD293" i="3"/>
  <c r="I4" i="2"/>
  <c r="T5" i="2"/>
  <c r="IG293" i="3"/>
  <c r="IG294" i="3" s="1"/>
  <c r="I7" i="2"/>
  <c r="DG293" i="3"/>
  <c r="NI293" i="3"/>
  <c r="NI294" i="3" s="1"/>
  <c r="AD5" i="2"/>
  <c r="XW333" i="5"/>
  <c r="XV333" i="5"/>
  <c r="MW293" i="3"/>
  <c r="MW294" i="3" s="1"/>
  <c r="XX333" i="5"/>
  <c r="XY333" i="5"/>
  <c r="U8" i="2"/>
  <c r="IV293" i="3"/>
  <c r="IV294" i="3" s="1"/>
  <c r="IX293" i="3"/>
  <c r="IX294" i="3" s="1"/>
  <c r="JS293" i="3"/>
  <c r="JS294" i="3" s="1"/>
  <c r="W7" i="2"/>
  <c r="R8" i="2"/>
  <c r="HN293" i="3"/>
  <c r="HN294" i="3" s="1"/>
  <c r="HL293" i="3"/>
  <c r="KG293" i="3"/>
  <c r="KG294" i="3" s="1"/>
  <c r="X9" i="2"/>
  <c r="KI293" i="3"/>
  <c r="KI294" i="3" s="1"/>
  <c r="EK293" i="3"/>
  <c r="K13" i="2"/>
  <c r="T13" i="2"/>
  <c r="IO293" i="3"/>
  <c r="IO294" i="3" s="1"/>
  <c r="F14" i="2"/>
  <c r="CD293" i="3"/>
  <c r="OJ294" i="3" l="1"/>
  <c r="OV294" i="3" s="1"/>
  <c r="OD294" i="3"/>
  <c r="OP294" i="3" s="1"/>
  <c r="PB294" i="3" s="1"/>
  <c r="AC15" i="2"/>
  <c r="OG294" i="3"/>
  <c r="OS294" i="3" s="1"/>
  <c r="OI294" i="3"/>
  <c r="OU294" i="3" s="1"/>
  <c r="OH294" i="3"/>
  <c r="OT294" i="3" s="1"/>
  <c r="OC294" i="3"/>
  <c r="OO294" i="3" s="1"/>
  <c r="PA294" i="3" s="1"/>
  <c r="R15" i="2"/>
  <c r="AE70" i="2"/>
  <c r="AE38" i="2"/>
  <c r="S15" i="2"/>
  <c r="P15" i="2"/>
  <c r="AE72" i="2"/>
  <c r="AE40" i="2"/>
  <c r="J15" i="2"/>
  <c r="OT296" i="3"/>
  <c r="OT295" i="3" s="1"/>
  <c r="AF70" i="2"/>
  <c r="AF38" i="2"/>
  <c r="AF40" i="2"/>
  <c r="AF72" i="2"/>
  <c r="OQ296" i="3"/>
  <c r="OQ295" i="3" s="1"/>
  <c r="AF67" i="2"/>
  <c r="AF35" i="2"/>
  <c r="I15" i="2"/>
  <c r="OB294" i="3"/>
  <c r="ON294" i="3" s="1"/>
  <c r="OZ294" i="3" s="1"/>
  <c r="NY294" i="3"/>
  <c r="OK294" i="3" s="1"/>
  <c r="OW294" i="3" s="1"/>
  <c r="F15" i="2"/>
  <c r="D15" i="2"/>
  <c r="V15" i="2"/>
  <c r="U15" i="2"/>
  <c r="OE294" i="3"/>
  <c r="OQ294" i="3" s="1"/>
  <c r="AD15" i="2"/>
  <c r="NZ294" i="3"/>
  <c r="OL294" i="3" s="1"/>
  <c r="OX294" i="3" s="1"/>
  <c r="AA15" i="2"/>
  <c r="OA294" i="3"/>
  <c r="OM294" i="3" s="1"/>
  <c r="OY294" i="3" s="1"/>
  <c r="AE73" i="2"/>
  <c r="AE41" i="2"/>
  <c r="AE35" i="2"/>
  <c r="AE67" i="2"/>
  <c r="AE15" i="2"/>
  <c r="AE77" i="2"/>
  <c r="AE45" i="2"/>
  <c r="E15" i="2"/>
  <c r="Y15" i="2"/>
  <c r="AE69" i="2"/>
  <c r="AE37" i="2"/>
  <c r="AE39" i="2"/>
  <c r="AE71" i="2"/>
  <c r="T15" i="2"/>
  <c r="AE44" i="2"/>
  <c r="AE76" i="2"/>
  <c r="M15" i="2"/>
  <c r="OR296" i="3"/>
  <c r="OR295" i="3" s="1"/>
  <c r="AF36" i="2"/>
  <c r="AF68" i="2"/>
  <c r="X15" i="2"/>
  <c r="AB15" i="2"/>
  <c r="AE78" i="2"/>
  <c r="AE46" i="2"/>
  <c r="Q15" i="2"/>
  <c r="K15" i="2"/>
  <c r="O15" i="2"/>
  <c r="N15" i="2"/>
  <c r="AF71" i="2"/>
  <c r="AF39" i="2"/>
  <c r="C15" i="2"/>
  <c r="H15" i="2"/>
  <c r="OF294" i="3"/>
  <c r="OR294" i="3" s="1"/>
  <c r="W15" i="2"/>
  <c r="AE68" i="2"/>
  <c r="AE36" i="2"/>
  <c r="Z15" i="2"/>
  <c r="G15" i="2"/>
  <c r="AF73" i="2"/>
  <c r="AF41" i="2"/>
  <c r="L15" i="2"/>
  <c r="AF69" i="2"/>
  <c r="AF37" i="2"/>
  <c r="AH10" i="2" l="1"/>
  <c r="AG9" i="2"/>
  <c r="AG12" i="2"/>
  <c r="AH9" i="2"/>
  <c r="AJ9" i="2" s="1"/>
  <c r="AF13" i="2"/>
  <c r="AH13" i="2" s="1"/>
  <c r="AH11" i="2"/>
  <c r="AH3" i="2"/>
  <c r="AG10" i="2"/>
  <c r="AH8" i="2"/>
  <c r="AH6" i="2"/>
  <c r="AH5" i="2"/>
  <c r="AI9" i="2"/>
  <c r="AK9" i="2" s="1"/>
  <c r="AG6" i="2"/>
  <c r="AG5" i="2"/>
  <c r="AG4" i="2"/>
  <c r="AE79" i="2"/>
  <c r="AG7" i="2"/>
  <c r="AE47" i="2"/>
  <c r="AH4" i="2"/>
  <c r="AG8" i="2"/>
  <c r="AG3" i="2"/>
  <c r="AH7" i="2"/>
  <c r="AG11" i="2"/>
  <c r="AG13" i="2"/>
  <c r="AF12" i="2"/>
  <c r="AL9" i="2" l="1"/>
  <c r="AI7" i="2"/>
  <c r="AJ7" i="2"/>
  <c r="AJ4" i="2"/>
  <c r="AI4" i="2"/>
  <c r="AK4" i="2" s="1"/>
  <c r="AI5" i="2"/>
  <c r="AJ5" i="2"/>
  <c r="AI6" i="2"/>
  <c r="AK6" i="2" s="1"/>
  <c r="AJ6" i="2"/>
  <c r="AM9" i="2"/>
  <c r="AJ10" i="2"/>
  <c r="AI10" i="2"/>
  <c r="AF14" i="2"/>
  <c r="OP296" i="3" s="1"/>
  <c r="OP295" i="3" s="1"/>
  <c r="AH12" i="2"/>
  <c r="AJ12" i="2" s="1"/>
  <c r="AI12" i="2"/>
  <c r="AN9" i="2"/>
  <c r="AI11" i="2"/>
  <c r="AJ11" i="2"/>
  <c r="AK13" i="2"/>
  <c r="AI3" i="2"/>
  <c r="AG14" i="2"/>
  <c r="AJ3" i="2"/>
  <c r="AK3" i="2"/>
  <c r="AJ13" i="2"/>
  <c r="AJ8" i="2"/>
  <c r="AI8" i="2"/>
  <c r="AK8" i="2" s="1"/>
  <c r="AI13" i="2"/>
  <c r="PD293" i="3"/>
  <c r="PF293" i="3"/>
  <c r="PL293" i="3"/>
  <c r="PM293" i="3"/>
  <c r="OZ293" i="3"/>
  <c r="OZ296" i="3" s="1"/>
  <c r="OZ295" i="3" s="1"/>
  <c r="PB293" i="3"/>
  <c r="PA293" i="3"/>
  <c r="PA296" i="3" s="1"/>
  <c r="PA295" i="3" s="1"/>
  <c r="PN293" i="3"/>
  <c r="PE293" i="3"/>
  <c r="PC293" i="3"/>
  <c r="PG293" i="3"/>
  <c r="AL4" i="2" l="1"/>
  <c r="AL5" i="2"/>
  <c r="AM3" i="2"/>
  <c r="AM6" i="2"/>
  <c r="AL11" i="2"/>
  <c r="AL6" i="2"/>
  <c r="PK293" i="3"/>
  <c r="PI293" i="3"/>
  <c r="AM13" i="2"/>
  <c r="PH293" i="3"/>
  <c r="PJ293" i="3"/>
  <c r="AK12" i="2"/>
  <c r="AK5" i="2"/>
  <c r="AM5" i="2" s="1"/>
  <c r="AO5" i="2" s="1"/>
  <c r="AL13" i="2"/>
  <c r="AH14" i="2"/>
  <c r="PU293" i="3"/>
  <c r="OY293" i="3"/>
  <c r="OY296" i="3" s="1"/>
  <c r="OY295" i="3" s="1"/>
  <c r="PS293" i="3"/>
  <c r="OW293" i="3"/>
  <c r="OW296" i="3" s="1"/>
  <c r="OW295" i="3" s="1"/>
  <c r="PQ293" i="3"/>
  <c r="PO293" i="3"/>
  <c r="AP9" i="2"/>
  <c r="AM4" i="2"/>
  <c r="AO4" i="2" s="1"/>
  <c r="AL12" i="2"/>
  <c r="PB296" i="3"/>
  <c r="PB295" i="3" s="1"/>
  <c r="AN4" i="2"/>
  <c r="AK11" i="2"/>
  <c r="AM11" i="2" s="1"/>
  <c r="PV293" i="3"/>
  <c r="PT293" i="3"/>
  <c r="OX293" i="3"/>
  <c r="OX296" i="3" s="1"/>
  <c r="OX295" i="3" s="1"/>
  <c r="PR293" i="3"/>
  <c r="OV293" i="3"/>
  <c r="OV296" i="3" s="1"/>
  <c r="OV295" i="3" s="1"/>
  <c r="PP293" i="3"/>
  <c r="AL8" i="2"/>
  <c r="AN8" i="2" s="1"/>
  <c r="AK10" i="2"/>
  <c r="AK7" i="2"/>
  <c r="AM8" i="2"/>
  <c r="AP8" i="2" s="1"/>
  <c r="AL10" i="2"/>
  <c r="AI14" i="2"/>
  <c r="AL7" i="2"/>
  <c r="AN13" i="2"/>
  <c r="AL3" i="2"/>
  <c r="AJ14" i="2"/>
  <c r="AO9" i="2"/>
  <c r="AQ9" i="2" s="1"/>
  <c r="AO6" i="2" l="1"/>
  <c r="AP4" i="2"/>
  <c r="AK14" i="2"/>
  <c r="AO11" i="2"/>
  <c r="AQ4" i="2"/>
  <c r="AL14" i="2"/>
  <c r="AM12" i="2"/>
  <c r="AO12" i="2" s="1"/>
  <c r="AR4" i="2"/>
  <c r="AO8" i="2"/>
  <c r="AS9" i="2"/>
  <c r="AN7" i="2"/>
  <c r="AN3" i="2"/>
  <c r="AM7" i="2"/>
  <c r="AR9" i="2"/>
  <c r="AN12" i="2"/>
  <c r="AN10" i="2"/>
  <c r="AP13" i="2"/>
  <c r="AO3" i="2"/>
  <c r="AN11" i="2"/>
  <c r="AO13" i="2"/>
  <c r="AN6" i="2"/>
  <c r="AQ6" i="2" s="1"/>
  <c r="AM10" i="2"/>
  <c r="AQ3" i="2"/>
  <c r="AN5" i="2"/>
  <c r="AP5" i="2" s="1"/>
  <c r="AU9" i="2" l="1"/>
  <c r="AP7" i="2"/>
  <c r="AQ8" i="2"/>
  <c r="AQ5" i="2"/>
  <c r="AS5" i="2" s="1"/>
  <c r="AM14" i="2"/>
  <c r="AO10" i="2"/>
  <c r="AQ7" i="2"/>
  <c r="AR5" i="2"/>
  <c r="AP12" i="2"/>
  <c r="AT4" i="2"/>
  <c r="AN14" i="2"/>
  <c r="AQ12" i="2"/>
  <c r="AP6" i="2"/>
  <c r="AS4" i="2"/>
  <c r="AU4" i="2" s="1"/>
  <c r="AP3" i="2"/>
  <c r="AR13" i="2"/>
  <c r="AQ13" i="2"/>
  <c r="AT9" i="2"/>
  <c r="AW9" i="2" s="1"/>
  <c r="AQ11" i="2"/>
  <c r="AP11" i="2"/>
  <c r="AO7" i="2"/>
  <c r="AP10" i="2"/>
  <c r="AR8" i="2"/>
  <c r="AV4" i="2" l="1"/>
  <c r="AX4" i="2" s="1"/>
  <c r="AU5" i="2"/>
  <c r="AR12" i="2"/>
  <c r="AT13" i="2"/>
  <c r="AQ14" i="2"/>
  <c r="AP14" i="2"/>
  <c r="AS7" i="2"/>
  <c r="AW4" i="2"/>
  <c r="AY4" i="2" s="1"/>
  <c r="AS13" i="2"/>
  <c r="AU13" i="2" s="1"/>
  <c r="AT5" i="2"/>
  <c r="AQ10" i="2"/>
  <c r="AT8" i="2"/>
  <c r="AR3" i="2"/>
  <c r="AO14" i="2"/>
  <c r="AV9" i="2"/>
  <c r="AX9" i="2" s="1"/>
  <c r="AZ9" i="2" s="1"/>
  <c r="AS6" i="2"/>
  <c r="AR6" i="2"/>
  <c r="AS12" i="2"/>
  <c r="AS8" i="2"/>
  <c r="AU8" i="2" s="1"/>
  <c r="AR7" i="2"/>
  <c r="AS3" i="2"/>
  <c r="AU3" i="2" s="1"/>
  <c r="AR11" i="2"/>
  <c r="AV5" i="2"/>
  <c r="AX5" i="2" s="1"/>
  <c r="AS11" i="2"/>
  <c r="AR10" i="2"/>
  <c r="AW13" i="2" l="1"/>
  <c r="AU7" i="2"/>
  <c r="AY9" i="2"/>
  <c r="AW5" i="2"/>
  <c r="AZ5" i="2" s="1"/>
  <c r="AT11" i="2"/>
  <c r="AV11" i="2" s="1"/>
  <c r="AT12" i="2"/>
  <c r="AV12" i="2" s="1"/>
  <c r="AU12" i="2"/>
  <c r="AW8" i="2"/>
  <c r="AT6" i="2"/>
  <c r="AU6" i="2"/>
  <c r="AW7" i="2"/>
  <c r="AV6" i="2"/>
  <c r="AW3" i="2"/>
  <c r="AZ13" i="2"/>
  <c r="AZ4" i="2"/>
  <c r="AR14" i="2"/>
  <c r="AV8" i="2"/>
  <c r="AX8" i="2" s="1"/>
  <c r="AT7" i="2"/>
  <c r="AS10" i="2"/>
  <c r="AT3" i="2"/>
  <c r="AT10" i="2"/>
  <c r="AV10" i="2" s="1"/>
  <c r="AV13" i="2"/>
  <c r="AX13" i="2" s="1"/>
  <c r="AU11" i="2"/>
  <c r="AV3" i="2"/>
  <c r="AS14" i="2"/>
  <c r="AW11" i="2"/>
  <c r="AV7" i="2"/>
  <c r="AX7" i="2" s="1"/>
  <c r="AY13" i="2" l="1"/>
  <c r="AX3" i="2"/>
  <c r="AX11" i="2"/>
  <c r="AZ11" i="2" s="1"/>
  <c r="AY11" i="2"/>
  <c r="AY5" i="2"/>
  <c r="AZ8" i="2"/>
  <c r="AX12" i="2"/>
  <c r="AW12" i="2"/>
  <c r="AY12" i="2" s="1"/>
  <c r="AV14" i="2"/>
  <c r="AY3" i="2"/>
  <c r="AY7" i="2"/>
  <c r="AZ3" i="2"/>
  <c r="AT14" i="2"/>
  <c r="AX6" i="2"/>
  <c r="AU10" i="2"/>
  <c r="AW6" i="2"/>
  <c r="AW10" i="2"/>
  <c r="AY8" i="2"/>
  <c r="AZ7" i="2"/>
  <c r="AZ6" i="2" l="1"/>
  <c r="AZ12" i="2"/>
  <c r="AX10" i="2"/>
  <c r="AX14" i="2" s="1"/>
  <c r="AU14" i="2"/>
  <c r="AY10" i="2"/>
  <c r="AW14" i="2"/>
  <c r="AY6" i="2"/>
  <c r="AZ10" i="2" l="1"/>
  <c r="AZ14" i="2" s="1"/>
  <c r="AY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Bittner, Amanda</author>
  </authors>
  <commentList>
    <comment ref="KJ88" authorId="0" shapeId="0" xr:uid="{CC5357A8-E2EE-4B85-8774-5BA1DC5D8D11}">
      <text>
        <r>
          <rPr>
            <b/>
            <sz val="9"/>
            <color indexed="81"/>
            <rFont val="Tahoma"/>
            <family val="2"/>
          </rPr>
          <t>Bittner, Amanda:</t>
        </r>
        <r>
          <rPr>
            <sz val="9"/>
            <color indexed="81"/>
            <rFont val="Tahoma"/>
            <family val="2"/>
          </rPr>
          <t xml:space="preserve">
Adjusted for shipment rerouted to Taiwan</t>
        </r>
      </text>
    </comment>
  </commentList>
</comments>
</file>

<file path=xl/sharedStrings.xml><?xml version="1.0" encoding="utf-8"?>
<sst xmlns="http://schemas.openxmlformats.org/spreadsheetml/2006/main" count="2757" uniqueCount="422">
  <si>
    <t>China</t>
  </si>
  <si>
    <t>European Union</t>
  </si>
  <si>
    <t>Rest of the World</t>
  </si>
  <si>
    <t>Soybean Meal</t>
  </si>
  <si>
    <t>Soybean Oil</t>
  </si>
  <si>
    <t>Soybean and Soybean Meal Exports</t>
  </si>
  <si>
    <t>Export Sales Pace Needed (1,000 Tonnes)</t>
  </si>
  <si>
    <t>Export Shipment Pace Needed (1,000 Tonnes)</t>
  </si>
  <si>
    <t>Date</t>
  </si>
  <si>
    <t>Outstanding Sales</t>
  </si>
  <si>
    <t>Cumulative Exports</t>
  </si>
  <si>
    <t>Commitments</t>
  </si>
  <si>
    <t>NMY Cumulative Sales</t>
  </si>
  <si>
    <t>Weekly Shipments</t>
  </si>
  <si>
    <t>Net Sales</t>
  </si>
  <si>
    <t>NMY Net Sales</t>
  </si>
  <si>
    <t>Export Shipments</t>
  </si>
  <si>
    <t>Weekly Inspections</t>
  </si>
  <si>
    <t>Difference</t>
  </si>
  <si>
    <t>Total Sales</t>
  </si>
  <si>
    <t>Cancellations</t>
  </si>
  <si>
    <t>Commitments Percent of MY Forecast</t>
  </si>
  <si>
    <t>Historical Seasonal Pace Soybeans</t>
  </si>
  <si>
    <t>Weekly Sales Pace Soybeans</t>
  </si>
  <si>
    <t>Historical Seasonal Pace Soybean Meal</t>
  </si>
  <si>
    <t>Weekly Sales Pace Soybean Meal</t>
  </si>
  <si>
    <t>Historical Seasonal Pace Soybean Oil</t>
  </si>
  <si>
    <t>Weekly Sales Pace Soybean Oil</t>
  </si>
  <si>
    <t>Weekly Soybean Pace</t>
  </si>
  <si>
    <t>Weekly Soybean Meal Pace</t>
  </si>
  <si>
    <t>Weekly Soybean Oil Pace</t>
  </si>
  <si>
    <t>Commitments vs. Last Year</t>
  </si>
  <si>
    <t>Commit Percent of Forecast vs. Last Year</t>
  </si>
  <si>
    <t>Sales Comp to 4-Week Avg</t>
  </si>
  <si>
    <t>Yr/Yr Cumulative Exports Change</t>
  </si>
  <si>
    <t>Weekly Sales</t>
  </si>
  <si>
    <t>Delta</t>
  </si>
  <si>
    <t>NMY Sales</t>
  </si>
  <si>
    <t>China Outstanding</t>
  </si>
  <si>
    <t>China Cumulative</t>
  </si>
  <si>
    <t>CORN CENSUS EXPORTS (Million Bushels)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</si>
  <si>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</si>
  <si>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</si>
  <si>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</si>
  <si>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</si>
  <si>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</si>
  <si>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</si>
  <si>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</si>
  <si>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</si>
  <si>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</si>
  <si>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</si>
  <si>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</si>
  <si>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</si>
  <si>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 xml:space="preserve">    Total</t>
  </si>
  <si>
    <t>CORN EXPORT INSPECTIONS INCLUDING CANADA (Million Bushels)</t>
  </si>
  <si>
    <t>Monthly Inspections Sheet - Line 290</t>
  </si>
  <si>
    <t>CORN CENSUS EXPORTS LESS EXPORT INSPECTIONS INCLUDING CANADA (Million Bushels)</t>
  </si>
  <si>
    <t>CORN EXPORT INSPECTIONS (Million Bushels)</t>
  </si>
  <si>
    <t>CORN CENSUS EXPORTS LESS EXPORT INSPECTIONS (Million Bushels)</t>
  </si>
  <si>
    <r>
      <t xml:space="preserve">US CORN EXPORT INSPECTIONS </t>
    </r>
    <r>
      <rPr>
        <sz val="8"/>
        <color theme="1"/>
        <rFont val="Aptos Narrow"/>
        <family val="2"/>
        <scheme val="minor"/>
      </rPr>
      <t>(Million Bushels)</t>
    </r>
  </si>
  <si>
    <t>Thousand Bushels</t>
  </si>
  <si>
    <t>Inspections Data Link</t>
  </si>
  <si>
    <t xml:space="preserve">93/94 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</si>
  <si>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</si>
  <si>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</si>
  <si>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</si>
  <si>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</si>
  <si>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</si>
  <si>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</si>
  <si>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</si>
  <si>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</si>
  <si>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</si>
  <si>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</si>
  <si>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</si>
  <si>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</si>
  <si>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</si>
  <si>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</si>
  <si>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</si>
  <si>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</si>
  <si>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</si>
  <si>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</si>
  <si>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</si>
  <si>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</si>
  <si>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</si>
  <si>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</si>
  <si>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</si>
  <si>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</si>
  <si>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</si>
  <si>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</si>
  <si>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</si>
  <si>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</si>
  <si>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</si>
  <si>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</si>
  <si>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 xml:space="preserve"> European Union-28</t>
  </si>
  <si>
    <t>Austria</t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</si>
  <si>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</si>
  <si>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</si>
  <si>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</si>
  <si>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</si>
  <si>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</si>
  <si>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</si>
  <si>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</si>
  <si>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</si>
  <si>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</si>
  <si>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</si>
  <si>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</si>
  <si>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</si>
  <si>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</si>
  <si>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</si>
  <si>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</si>
  <si>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</si>
  <si>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</si>
  <si>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</si>
  <si>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</si>
  <si>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</si>
  <si>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</si>
  <si>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</si>
  <si>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</si>
  <si>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</si>
  <si>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</si>
  <si>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</si>
  <si>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</si>
  <si>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</si>
  <si>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</si>
  <si>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</si>
  <si>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</si>
  <si>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</si>
  <si>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</si>
  <si>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</si>
  <si>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</si>
  <si>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</si>
  <si>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</si>
  <si>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</si>
  <si>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</si>
  <si>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</si>
  <si>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</si>
  <si>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</si>
  <si>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</si>
  <si>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</si>
  <si>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</si>
  <si>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</si>
  <si>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</si>
  <si>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</si>
  <si>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</si>
  <si>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</si>
  <si>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</si>
  <si>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</si>
  <si>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</si>
  <si>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</si>
  <si>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</si>
  <si>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</si>
  <si>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</si>
  <si>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</si>
  <si>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</si>
  <si>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</si>
  <si>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</si>
  <si>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</si>
  <si>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</si>
  <si>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</si>
  <si>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</si>
  <si>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</si>
  <si>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</si>
  <si>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</si>
  <si>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</si>
  <si>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</si>
  <si>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</si>
  <si>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</si>
  <si>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</si>
  <si>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</si>
  <si>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</si>
  <si>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</si>
  <si>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</si>
  <si>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</si>
  <si>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</si>
  <si>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</si>
  <si>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</si>
  <si>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</si>
  <si>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</si>
  <si>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</si>
  <si>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</si>
  <si>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</si>
  <si>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</si>
  <si>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</si>
  <si>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</si>
  <si>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</si>
  <si>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</si>
  <si>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</si>
  <si>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</si>
  <si>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</si>
  <si>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</si>
  <si>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</si>
  <si>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</si>
  <si>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</si>
  <si>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</si>
  <si>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</si>
  <si>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</si>
  <si>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</si>
  <si>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</si>
  <si>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</si>
  <si>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</si>
  <si>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</si>
  <si>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</si>
  <si>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</si>
  <si>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</si>
  <si>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</si>
  <si>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</si>
  <si>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</si>
  <si>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</si>
  <si>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</si>
  <si>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</si>
  <si>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</si>
  <si>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</si>
  <si>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</si>
  <si>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</si>
  <si>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</si>
  <si>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</si>
  <si>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</si>
  <si>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</si>
  <si>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</si>
  <si>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</si>
  <si>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</si>
  <si>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</si>
  <si>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</si>
  <si>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</si>
  <si>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</si>
  <si>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</si>
  <si>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</si>
  <si>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</si>
  <si>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</si>
  <si>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</si>
  <si>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</si>
  <si>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</si>
  <si>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</si>
  <si>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</si>
  <si>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</si>
  <si>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</si>
  <si>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</si>
  <si>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</si>
  <si>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</si>
  <si>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</si>
  <si>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</si>
  <si>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</si>
  <si>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</si>
  <si>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</si>
  <si>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</si>
  <si>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</si>
  <si>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</si>
  <si>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</si>
  <si>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</si>
  <si>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</si>
  <si>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</si>
  <si>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</si>
  <si>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</si>
  <si>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</si>
  <si>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</si>
  <si>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</si>
  <si>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</si>
  <si>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</si>
  <si>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</si>
  <si>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</si>
  <si>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</si>
  <si>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</si>
  <si>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</si>
  <si>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</si>
  <si>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</si>
  <si>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</si>
  <si>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</si>
  <si>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</si>
  <si>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</si>
  <si>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</si>
  <si>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</si>
  <si>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</si>
  <si>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</si>
  <si>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</si>
  <si>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</si>
  <si>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</si>
  <si>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</si>
  <si>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</si>
  <si>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</si>
  <si>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</si>
  <si>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</si>
  <si>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</si>
  <si>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</si>
  <si>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</si>
  <si>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</si>
  <si>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</si>
  <si>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</si>
  <si>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</si>
  <si>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</si>
  <si>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</si>
  <si>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</si>
  <si>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</si>
  <si>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</si>
  <si>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</si>
  <si>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</si>
  <si>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</si>
  <si>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</si>
  <si>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</si>
  <si>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</si>
  <si>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</si>
  <si>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</si>
  <si>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</si>
  <si>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</si>
  <si>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</si>
  <si>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</si>
  <si>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</si>
  <si>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</si>
  <si>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</si>
  <si>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</si>
  <si>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</si>
  <si>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</si>
  <si>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</si>
  <si>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</si>
  <si>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</si>
  <si>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</si>
  <si>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</si>
  <si>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</si>
  <si>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</si>
  <si>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</si>
  <si>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</si>
  <si>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</si>
  <si>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</si>
  <si>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</si>
  <si>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</si>
  <si>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</si>
  <si>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</si>
  <si>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</si>
  <si>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</si>
  <si>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</si>
  <si>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</si>
  <si>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</si>
  <si>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</si>
  <si>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</si>
  <si>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</si>
  <si>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</si>
  <si>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</si>
  <si>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</si>
  <si>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</si>
  <si>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</si>
  <si>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</si>
  <si>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</si>
  <si>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</si>
  <si>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</si>
  <si>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</si>
  <si>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</si>
  <si>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</si>
  <si>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</si>
  <si>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</si>
  <si>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</si>
  <si>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</si>
  <si>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</si>
  <si>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</si>
  <si>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</si>
  <si>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</si>
  <si>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</si>
  <si>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</si>
  <si>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</si>
  <si>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</si>
  <si>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</si>
  <si>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</si>
  <si>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</si>
  <si>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</si>
  <si>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</si>
  <si>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</si>
  <si>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</si>
  <si>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</si>
  <si>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</si>
  <si>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</si>
  <si>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</si>
  <si>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</si>
  <si>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</si>
  <si>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</si>
  <si>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</si>
  <si>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</si>
  <si>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Inspections (Includes Canada, not Seaway)</t>
  </si>
  <si>
    <t>Census w/o Seed</t>
  </si>
  <si>
    <t>Census - Sum Total</t>
  </si>
  <si>
    <t xml:space="preserve">  Census (Tonnes)</t>
  </si>
  <si>
    <t xml:space="preserve">  Census (1,000 Bushels)</t>
  </si>
  <si>
    <t xml:space="preserve">  Inspections (1,000 Bushels)</t>
  </si>
  <si>
    <t xml:space="preserve">    Insp/Census</t>
  </si>
  <si>
    <t xml:space="preserve">  Cumulative Export Shipments (1,000 Tonnes)</t>
  </si>
  <si>
    <t xml:space="preserve">    Ship/Census</t>
  </si>
  <si>
    <t xml:space="preserve">  Census (Metric Tons)</t>
  </si>
  <si>
    <t xml:space="preserve">  Shipments Out of Seaway</t>
  </si>
  <si>
    <t>MMT to China for month</t>
  </si>
  <si>
    <t>EU-28</t>
  </si>
  <si>
    <t>Million bushels to China per day</t>
  </si>
  <si>
    <t>Million bushels to China per week</t>
  </si>
  <si>
    <t>Weekly Inspections Pace Required (tonnes)</t>
  </si>
  <si>
    <t>Not China or EU-28</t>
  </si>
  <si>
    <t>Boats per week</t>
  </si>
  <si>
    <t>Weekly Inspections Pace Required (million bushels)</t>
  </si>
  <si>
    <t>Other Asia</t>
  </si>
  <si>
    <t>Rest of The World</t>
  </si>
  <si>
    <t>MMT to Europe for month</t>
  </si>
  <si>
    <t>Million bushels to Europe per day</t>
  </si>
  <si>
    <t>Million bushels to Europe per week</t>
  </si>
  <si>
    <r>
      <t xml:space="preserve">US CORN EXPORT INSPECTIONS </t>
    </r>
    <r>
      <rPr>
        <sz val="8"/>
        <color theme="1"/>
        <rFont val="Aptos Narrow"/>
        <family val="2"/>
        <scheme val="minor"/>
      </rPr>
      <t>(1,000 Bushels)</t>
    </r>
  </si>
  <si>
    <t/>
  </si>
  <si>
    <t xml:space="preserve"> </t>
  </si>
  <si>
    <t>Sum Total - Census</t>
  </si>
  <si>
    <t>5-Yr Avg -</t>
  </si>
  <si>
    <t>Inspections -</t>
  </si>
  <si>
    <t>Delta -</t>
  </si>
  <si>
    <t>China 5-Yr Avg -</t>
  </si>
  <si>
    <t>China (pre trade war) -</t>
  </si>
  <si>
    <t>China Weekly -</t>
  </si>
  <si>
    <t>5 Yr Avg Delta -</t>
  </si>
  <si>
    <t>Pre trade war Delta -</t>
  </si>
  <si>
    <t>China % of Total -</t>
  </si>
  <si>
    <t>China % of Difference-</t>
  </si>
  <si>
    <t>Weekly Pace Required for Jacobsen Forecast</t>
  </si>
  <si>
    <r>
      <t xml:space="preserve">US CORN EXPORTS </t>
    </r>
    <r>
      <rPr>
        <sz val="8"/>
        <color theme="1"/>
        <rFont val="Aptos Narrow"/>
        <family val="2"/>
        <scheme val="minor"/>
      </rPr>
      <t>(Million Bushels)</t>
    </r>
  </si>
  <si>
    <t>1,000 Bushels</t>
  </si>
  <si>
    <t>93/94</t>
  </si>
  <si>
    <t>Importing Country</t>
  </si>
  <si>
    <t>Quantity</t>
  </si>
  <si>
    <t>United States</t>
  </si>
  <si>
    <r>
      <t xml:space="preserve">US CORN IMPORTS </t>
    </r>
    <r>
      <rPr>
        <sz val="8"/>
        <color theme="1"/>
        <rFont val="Aptos Narrow"/>
        <family val="2"/>
        <scheme val="minor"/>
      </rPr>
      <t>(Million Bushels)</t>
    </r>
  </si>
  <si>
    <t>Corn</t>
  </si>
  <si>
    <t>Original - I think the data in this file is all good, but leaving this here to check, just in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</si>
</sst>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_);[Red]\(#,##0.0\)"/>
    <numFmt numFmtId="165" formatCode="0.0%"/>
    <numFmt numFmtId="166" formatCode="#,##0.000_);[Red]\(#,##0.000\)"/>
    <numFmt numFmtId="167" formatCode="#,##0.0"/>
    <numFmt numFmtId="168" formatCode="[$-409]mmm\-yy;@"/>
    <numFmt numFmtId="169" formatCode="0.0"/>
    <numFmt numFmtId="170" formatCode="##,##0;\-#,##0;\-\-\-"/>
    <numFmt numFmtId="171" formatCode="_(* #,##0_);_(* \(#,##0\);_(* &quot;-&quot;??_);_(@_)"/>
    <numFmt numFmtId="172" formatCode="#,##0;\-#,##0;\-\-\-"/>
  </numFmts>
  <fonts count="42"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2"/>
      <color theme="0"/>
      <name val="Aptos Display"/>
      <family val="2"/>
      <scheme val="major"/>
    </font>
    <font>
      <sz val="11"/>
      <color theme="1"/>
      <name val="Arial"/>
      <family val="2"/>
    </font>
    <font>
      <b/>
      <sz val="11"/>
      <color theme="1"/>
      <name val="Aptos Display"/>
      <family val="2"/>
    </font>
    <font>
      <sz val="10"/>
      <color theme="1"/>
      <name val="Aptos Display"/>
      <family val="2"/>
      <scheme val="major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11"/>
      <color rgb="FF6F0791"/>
      <name val="Arial"/>
      <family val="2"/>
    </font>
    <font>
      <u/>
      <sz val="10"/>
      <color theme="10"/>
      <name val="Arial Narrow"/>
      <family val="2"/>
    </font>
    <font>
      <sz val="8"/>
      <color theme="1"/>
      <name val="Aptos Narrow"/>
      <family val="2"/>
      <scheme val="minor"/>
    </font>
    <font>
      <sz val="10"/>
      <name val="MS Sans Serif"/>
      <family val="2"/>
    </font>
    <font>
      <sz val="11"/>
      <color theme="1"/>
      <name val="Helvetica-Normal"/>
    </font>
    <font>
      <sz val="10"/>
      <name val="Arial"/>
      <family val="2"/>
    </font>
    <font>
      <sz val="10"/>
      <color rgb="FF000000"/>
      <name val="Arial Narrow"/>
      <family val="2"/>
    </font>
    <font>
      <sz val="10"/>
      <color theme="1"/>
      <name val="Helvetica-Normal"/>
    </font>
    <font>
      <sz val="11"/>
      <name val="Helvetica-Normal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sz val="10"/>
      <name val="Helvetica-Normal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0"/>
      <name val="Avenir Next LT Pro Demi"/>
      <family val="2"/>
    </font>
    <font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theme="0"/>
      <name val="Avenir Next LT Pro Demi"/>
      <family val="2"/>
    </font>
    <font>
      <b/>
      <sz val="8"/>
      <color theme="1"/>
      <name val="Avenir Next LT Pro Demi"/>
      <family val="2"/>
    </font>
    <font>
      <sz val="8"/>
      <color rgb="FFFF0000"/>
      <name val="Avenir Next LT Pro Demi"/>
      <family val="2"/>
    </font>
    <font>
      <b/>
      <sz val="8"/>
      <name val="Avenir Next LT Pro Demi"/>
      <family val="2"/>
    </font>
    <font>
      <b/>
      <sz val="8"/>
      <color rgb="FFFF0000"/>
      <name val="Avenir Next LT Pro Demi"/>
      <family val="2"/>
    </font>
    <font>
      <sz val="8"/>
      <color theme="9" tint="-0.249977111117893"/>
      <name val="Avenir Next LT Pro Demi"/>
      <family val="2"/>
    </font>
    <font>
      <sz val="8"/>
      <color theme="9" tint="-0.499984740745262"/>
      <name val="Avenir Next LT Pro Demi"/>
      <family val="2"/>
    </font>
    <font>
      <sz val="24"/>
      <color theme="0"/>
      <name val="Avenir Next LT Pro Demi"/>
      <family val="2"/>
    </font>
  </fonts>
  <fills count="5">
    <fill>
      <patternFill patternType="none"/>
    </fill>
    <fill>
      <patternFill patternType="gray125"/>
    </fill>
    <fill>
      <patternFill patternType="solid">
        <fgColor rgb="FF8E9A44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/>
      <right/>
      <top style="medium">
        <color rgb="FF6F079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0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20" fillId="0" borderId="0"/>
    <xf numFmtId="0" fontId="1" fillId="0" borderId="0"/>
  </cellStyleXfs>
  <cellXfs count="101">
    <xf numFmtId="0" fontId="0" fillId="0" borderId="0" xfId="0"/>
    <xf numFmtId="0" fontId="4" fillId="0" borderId="0" xfId="1" applyFont="1"/>
    <xf numFmtId="0" fontId="1" fillId="0" borderId="0" xfId="1"/>
    <xf numFmtId="0" fontId="3" fillId="0" borderId="0" xfId="1" applyFont="1"/>
    <xf numFmtId="0" fontId="9" fillId="3" borderId="0" xfId="0" applyFont="1" applyFill="1"/>
    <xf numFmtId="0" fontId="0" fillId="3" borderId="0" xfId="0" applyFill="1"/>
    <xf numFmtId="0" fontId="10" fillId="0" borderId="1" xfId="0" applyFont="1" applyBorder="1"/>
    <xf numFmtId="38" fontId="11" fillId="0" borderId="1" xfId="0" applyNumberFormat="1" applyFont="1" applyBorder="1" applyAlignment="1">
      <alignment horizontal="center"/>
    </xf>
    <xf numFmtId="0" fontId="12" fillId="0" borderId="0" xfId="0" applyFont="1"/>
    <xf numFmtId="167" fontId="13" fillId="0" borderId="0" xfId="0" applyNumberFormat="1" applyFont="1"/>
    <xf numFmtId="167" fontId="14" fillId="0" borderId="0" xfId="0" applyNumberFormat="1" applyFont="1"/>
    <xf numFmtId="0" fontId="0" fillId="0" borderId="2" xfId="0" applyBorder="1"/>
    <xf numFmtId="0" fontId="15" fillId="0" borderId="1" xfId="0" applyFont="1" applyBorder="1"/>
    <xf numFmtId="164" fontId="13" fillId="0" borderId="0" xfId="0" applyNumberFormat="1" applyFont="1"/>
    <xf numFmtId="164" fontId="0" fillId="0" borderId="0" xfId="0" applyNumberFormat="1"/>
    <xf numFmtId="2" fontId="0" fillId="0" borderId="2" xfId="0" applyNumberFormat="1" applyBorder="1"/>
    <xf numFmtId="0" fontId="16" fillId="0" borderId="0" xfId="3"/>
    <xf numFmtId="38" fontId="6" fillId="0" borderId="3" xfId="4" quotePrefix="1" applyNumberFormat="1" applyFont="1" applyBorder="1" applyAlignment="1">
      <alignment horizontal="right"/>
    </xf>
    <xf numFmtId="38" fontId="6" fillId="0" borderId="0" xfId="4" quotePrefix="1" applyNumberFormat="1" applyFont="1" applyBorder="1" applyAlignment="1">
      <alignment horizontal="right"/>
    </xf>
    <xf numFmtId="168" fontId="19" fillId="0" borderId="0" xfId="1" applyNumberFormat="1" applyFont="1"/>
    <xf numFmtId="3" fontId="1" fillId="0" borderId="0" xfId="1" applyNumberFormat="1"/>
    <xf numFmtId="0" fontId="19" fillId="0" borderId="0" xfId="1" applyFont="1"/>
    <xf numFmtId="169" fontId="4" fillId="0" borderId="0" xfId="1" applyNumberFormat="1" applyFont="1"/>
    <xf numFmtId="170" fontId="5" fillId="0" borderId="0" xfId="5" applyNumberFormat="1" applyFont="1"/>
    <xf numFmtId="167" fontId="4" fillId="0" borderId="0" xfId="1" applyNumberFormat="1" applyFont="1"/>
    <xf numFmtId="3" fontId="4" fillId="0" borderId="0" xfId="1" applyNumberFormat="1" applyFont="1"/>
    <xf numFmtId="171" fontId="4" fillId="0" borderId="0" xfId="6" applyNumberFormat="1" applyFont="1"/>
    <xf numFmtId="170" fontId="4" fillId="0" borderId="0" xfId="1" applyNumberFormat="1" applyFont="1"/>
    <xf numFmtId="1" fontId="4" fillId="0" borderId="0" xfId="1" applyNumberFormat="1" applyFont="1"/>
    <xf numFmtId="171" fontId="21" fillId="0" borderId="0" xfId="1" applyNumberFormat="1" applyFont="1"/>
    <xf numFmtId="3" fontId="7" fillId="0" borderId="0" xfId="1" applyNumberFormat="1" applyFont="1"/>
    <xf numFmtId="0" fontId="19" fillId="0" borderId="4" xfId="1" applyFont="1" applyBorder="1"/>
    <xf numFmtId="0" fontId="4" fillId="0" borderId="4" xfId="1" applyFont="1" applyBorder="1"/>
    <xf numFmtId="3" fontId="7" fillId="0" borderId="4" xfId="1" applyNumberFormat="1" applyFont="1" applyBorder="1"/>
    <xf numFmtId="0" fontId="4" fillId="0" borderId="5" xfId="1" applyFont="1" applyBorder="1"/>
    <xf numFmtId="171" fontId="4" fillId="0" borderId="0" xfId="1" applyNumberFormat="1" applyFont="1"/>
    <xf numFmtId="171" fontId="8" fillId="0" borderId="0" xfId="1" applyNumberFormat="1" applyFont="1"/>
    <xf numFmtId="9" fontId="4" fillId="0" borderId="0" xfId="7" applyFont="1"/>
    <xf numFmtId="9" fontId="4" fillId="0" borderId="0" xfId="1" applyNumberFormat="1" applyFont="1"/>
    <xf numFmtId="9" fontId="7" fillId="0" borderId="0" xfId="1" applyNumberFormat="1" applyFont="1"/>
    <xf numFmtId="0" fontId="1" fillId="0" borderId="4" xfId="1" applyBorder="1"/>
    <xf numFmtId="3" fontId="4" fillId="0" borderId="4" xfId="1" applyNumberFormat="1" applyFont="1" applyBorder="1"/>
    <xf numFmtId="9" fontId="4" fillId="0" borderId="4" xfId="7" applyFont="1" applyBorder="1"/>
    <xf numFmtId="3" fontId="4" fillId="4" borderId="0" xfId="1" applyNumberFormat="1" applyFont="1" applyFill="1"/>
    <xf numFmtId="9" fontId="7" fillId="0" borderId="0" xfId="7" applyFont="1"/>
    <xf numFmtId="3" fontId="22" fillId="0" borderId="0" xfId="1" applyNumberFormat="1" applyFont="1"/>
    <xf numFmtId="14" fontId="5" fillId="0" borderId="0" xfId="8" applyNumberFormat="1" applyFont="1" applyAlignment="1">
      <alignment horizontal="center"/>
    </xf>
    <xf numFmtId="170" fontId="23" fillId="0" borderId="0" xfId="9" quotePrefix="1" applyNumberFormat="1" applyFont="1" applyAlignment="1">
      <alignment horizontal="left"/>
    </xf>
    <xf numFmtId="172" fontId="0" fillId="0" borderId="0" xfId="0" applyNumberFormat="1"/>
    <xf numFmtId="172" fontId="20" fillId="0" borderId="0" xfId="0" applyNumberFormat="1" applyFont="1"/>
    <xf numFmtId="170" fontId="23" fillId="0" borderId="0" xfId="9" applyNumberFormat="1" applyFont="1" applyAlignment="1">
      <alignment horizontal="left"/>
    </xf>
    <xf numFmtId="172" fontId="24" fillId="0" borderId="0" xfId="0" applyNumberFormat="1" applyFont="1"/>
    <xf numFmtId="172" fontId="25" fillId="0" borderId="0" xfId="0" applyNumberFormat="1" applyFont="1"/>
    <xf numFmtId="170" fontId="23" fillId="0" borderId="0" xfId="10" applyNumberFormat="1" applyFont="1"/>
    <xf numFmtId="170" fontId="23" fillId="0" borderId="0" xfId="9" applyNumberFormat="1" applyFont="1"/>
    <xf numFmtId="170" fontId="23" fillId="0" borderId="4" xfId="9" quotePrefix="1" applyNumberFormat="1" applyFont="1" applyBorder="1" applyAlignment="1">
      <alignment horizontal="left"/>
    </xf>
    <xf numFmtId="170" fontId="23" fillId="0" borderId="0" xfId="10" quotePrefix="1" applyNumberFormat="1" applyFont="1" applyAlignment="1">
      <alignment horizontal="left"/>
    </xf>
    <xf numFmtId="170" fontId="23" fillId="0" borderId="4" xfId="9" applyNumberFormat="1" applyFont="1" applyBorder="1" applyAlignment="1">
      <alignment horizontal="left"/>
    </xf>
    <xf numFmtId="170" fontId="23" fillId="0" borderId="4" xfId="9" applyNumberFormat="1" applyFont="1" applyBorder="1"/>
    <xf numFmtId="170" fontId="26" fillId="0" borderId="0" xfId="9" quotePrefix="1" applyNumberFormat="1" applyFont="1" applyAlignment="1">
      <alignment horizontal="left"/>
    </xf>
    <xf numFmtId="170" fontId="26" fillId="0" borderId="0" xfId="9" applyNumberFormat="1" applyFont="1"/>
    <xf numFmtId="0" fontId="22" fillId="0" borderId="0" xfId="0" applyFont="1"/>
    <xf numFmtId="38" fontId="26" fillId="0" borderId="0" xfId="9" applyNumberFormat="1" applyFont="1" applyAlignment="1">
      <alignment horizontal="right"/>
    </xf>
    <xf numFmtId="164" fontId="26" fillId="0" borderId="0" xfId="9" applyNumberFormat="1" applyFont="1" applyAlignment="1">
      <alignment horizontal="right"/>
    </xf>
    <xf numFmtId="0" fontId="27" fillId="0" borderId="0" xfId="0" applyFont="1"/>
    <xf numFmtId="164" fontId="26" fillId="0" borderId="0" xfId="9" applyNumberFormat="1" applyFont="1" applyAlignment="1">
      <alignment horizontal="left"/>
    </xf>
    <xf numFmtId="0" fontId="1" fillId="0" borderId="0" xfId="11"/>
    <xf numFmtId="3" fontId="1" fillId="0" borderId="0" xfId="11" applyNumberFormat="1"/>
    <xf numFmtId="0" fontId="1" fillId="0" borderId="3" xfId="11" applyBorder="1"/>
    <xf numFmtId="0" fontId="1" fillId="0" borderId="3" xfId="11" quotePrefix="1" applyBorder="1"/>
    <xf numFmtId="168" fontId="22" fillId="0" borderId="0" xfId="11" applyNumberFormat="1" applyFont="1"/>
    <xf numFmtId="0" fontId="22" fillId="0" borderId="0" xfId="11" applyFont="1"/>
    <xf numFmtId="164" fontId="4" fillId="0" borderId="0" xfId="11" applyNumberFormat="1" applyFont="1"/>
    <xf numFmtId="3" fontId="4" fillId="0" borderId="0" xfId="11" applyNumberFormat="1" applyFont="1"/>
    <xf numFmtId="3" fontId="22" fillId="0" borderId="0" xfId="11" applyNumberFormat="1" applyFont="1"/>
    <xf numFmtId="0" fontId="30" fillId="2" borderId="0" xfId="1" applyFont="1" applyFill="1"/>
    <xf numFmtId="0" fontId="31" fillId="2" borderId="0" xfId="1" applyFont="1" applyFill="1"/>
    <xf numFmtId="0" fontId="32" fillId="0" borderId="0" xfId="1" applyFont="1"/>
    <xf numFmtId="164" fontId="31" fillId="2" borderId="0" xfId="1" applyNumberFormat="1" applyFont="1" applyFill="1"/>
    <xf numFmtId="0" fontId="32" fillId="2" borderId="0" xfId="1" applyFont="1" applyFill="1"/>
    <xf numFmtId="14" fontId="33" fillId="0" borderId="0" xfId="1" applyNumberFormat="1" applyFont="1"/>
    <xf numFmtId="0" fontId="35" fillId="0" borderId="0" xfId="1" applyFont="1" applyAlignment="1">
      <alignment horizontal="center" vertical="center" wrapText="1"/>
    </xf>
    <xf numFmtId="164" fontId="35" fillId="0" borderId="0" xfId="1" applyNumberFormat="1" applyFont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164" fontId="32" fillId="0" borderId="0" xfId="1" applyNumberFormat="1" applyFont="1"/>
    <xf numFmtId="165" fontId="32" fillId="0" borderId="0" xfId="2" applyNumberFormat="1" applyFont="1"/>
    <xf numFmtId="164" fontId="36" fillId="0" borderId="0" xfId="1" applyNumberFormat="1" applyFont="1"/>
    <xf numFmtId="164" fontId="33" fillId="0" borderId="0" xfId="1" applyNumberFormat="1" applyFont="1"/>
    <xf numFmtId="14" fontId="37" fillId="0" borderId="0" xfId="1" applyNumberFormat="1" applyFont="1"/>
    <xf numFmtId="164" fontId="35" fillId="0" borderId="0" xfId="1" applyNumberFormat="1" applyFont="1"/>
    <xf numFmtId="164" fontId="38" fillId="0" borderId="0" xfId="1" applyNumberFormat="1" applyFont="1"/>
    <xf numFmtId="0" fontId="35" fillId="0" borderId="0" xfId="1" applyFont="1"/>
    <xf numFmtId="165" fontId="35" fillId="0" borderId="0" xfId="2" applyNumberFormat="1" applyFont="1"/>
    <xf numFmtId="164" fontId="39" fillId="0" borderId="0" xfId="1" applyNumberFormat="1" applyFont="1"/>
    <xf numFmtId="164" fontId="40" fillId="0" borderId="0" xfId="1" applyNumberFormat="1" applyFont="1"/>
    <xf numFmtId="9" fontId="32" fillId="0" borderId="0" xfId="2" applyFont="1"/>
    <xf numFmtId="164" fontId="32" fillId="0" borderId="0" xfId="1" applyNumberFormat="1" applyFont="1" applyAlignment="1">
      <alignment horizontal="right"/>
    </xf>
    <xf numFmtId="166" fontId="32" fillId="0" borderId="0" xfId="1" applyNumberFormat="1" applyFont="1"/>
    <xf numFmtId="0" fontId="41" fillId="2" borderId="0" xfId="1" applyFont="1" applyFill="1"/>
    <xf numFmtId="0" fontId="34" fillId="2" borderId="0" xfId="1" applyFont="1" applyFill="1" applyAlignment="1">
      <alignment horizontal="center" vertical="center" wrapText="1"/>
    </xf>
    <xf numFmtId="3" fontId="4" fillId="0" borderId="0" xfId="11" applyNumberFormat="1" applyFont="1" applyAlignment="1">
      <alignment horizontal="right"/>
    </xf>
  </cellXfs>
  <cellStyles count="12">
    <cellStyle name="Comma 2" xfId="6" xr:uid="{8645D847-10D6-44F2-8B90-EEE0C0827E22}"/>
    <cellStyle name="Comma 3" xfId="9" xr:uid="{6403D4C5-813C-4FD9-8BE9-FC5E2D60E1DD}"/>
    <cellStyle name="Comma 5" xfId="8" xr:uid="{E4FD9D34-A7D7-4A17-B436-4F3978CCA03A}"/>
    <cellStyle name="Comma 6" xfId="5" xr:uid="{0CBCA70A-27AA-4190-999C-34078BC22183}"/>
    <cellStyle name="Comma 9" xfId="4" xr:uid="{E07BAB23-27D5-4A39-842F-E97A948423FB}"/>
    <cellStyle name="Hyperlink" xfId="3" builtinId="8"/>
    <cellStyle name="Normal" xfId="0" builtinId="0"/>
    <cellStyle name="Normal 2" xfId="1" xr:uid="{347E5C46-FE0D-4F59-B6BD-5BB858DB270E}"/>
    <cellStyle name="Normal 2 2" xfId="11" xr:uid="{DD8021F0-3EBA-45CC-BE1C-B40FC0ADB505}"/>
    <cellStyle name="Normal 4" xfId="10" xr:uid="{DC58E40E-C595-4A14-9800-B066E4257780}"/>
    <cellStyle name="Percent 2" xfId="2" xr:uid="{2B4440BE-484C-4FFD-B28B-FC62391AC1BA}"/>
    <cellStyle name="Percent 3" xfId="7" xr:uid="{E32197D0-266B-43AD-9FAE-70ECDAAB4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externalLink" Target="externalLinks/externalLink3.xml"/><Relationship Id="rId4" Type="http://schemas.openxmlformats.org/officeDocument/2006/relationships/chartsheet" Target="chartsheets/sheet1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U.S. Corn Weekly Export Inspections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54377587919864"/>
          <c:y val="0.10621814899699507"/>
          <c:w val="0.87573622391849359"/>
          <c:h val="0.70723087163668008"/>
        </c:manualLayout>
      </c:layout>
      <c:lineChart>
        <c:grouping val="standard"/>
        <c:varyColors val="0"/>
        <c:ser>
          <c:idx val="1"/>
          <c:order val="1"/>
          <c:tx>
            <c:v>2020/21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'Corn Weekly Inspections'!$ABE$3:$ADD$3</c:f>
              <c:numCache>
                <c:formatCode>m/d/yyyy</c:formatCode>
                <c:ptCount val="52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45393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  <c:pt idx="46">
                  <c:v>45498</c:v>
                </c:pt>
                <c:pt idx="47">
                  <c:v>45505</c:v>
                </c:pt>
                <c:pt idx="48">
                  <c:v>45512</c:v>
                </c:pt>
                <c:pt idx="49">
                  <c:v>45519</c:v>
                </c:pt>
                <c:pt idx="50">
                  <c:v>45526</c:v>
                </c:pt>
                <c:pt idx="51">
                  <c:v>45533</c:v>
                </c:pt>
              </c:numCache>
            </c:numRef>
          </c:cat>
          <c:val>
            <c:numRef>
              <c:f>'Corn Weekly Inspections'!$TD$290:$VC$290</c:f>
              <c:numCache>
                <c:formatCode>#,##0;\-#,##0;\-\-\-</c:formatCode>
                <c:ptCount val="52"/>
                <c:pt idx="0">
                  <c:v>24484.691392000001</c:v>
                </c:pt>
                <c:pt idx="1">
                  <c:v>17105.592840000001</c:v>
                </c:pt>
                <c:pt idx="2">
                  <c:v>9266.7941520000004</c:v>
                </c:pt>
                <c:pt idx="3">
                  <c:v>17463.251120000001</c:v>
                </c:pt>
                <c:pt idx="4">
                  <c:v>19493.576983999999</c:v>
                </c:pt>
                <c:pt idx="5">
                  <c:v>18922.111096000001</c:v>
                </c:pt>
                <c:pt idx="6">
                  <c:v>22882.138216000003</c:v>
                </c:pt>
                <c:pt idx="7">
                  <c:v>15779.127448000001</c:v>
                </c:pt>
                <c:pt idx="8">
                  <c:v>11616.709440000001</c:v>
                </c:pt>
                <c:pt idx="9">
                  <c:v>22906.507008</c:v>
                </c:pt>
                <c:pt idx="10">
                  <c:v>25634.355095999999</c:v>
                </c:pt>
                <c:pt idx="11">
                  <c:v>24286.197936</c:v>
                </c:pt>
                <c:pt idx="12">
                  <c:v>17307.471944000001</c:v>
                </c:pt>
                <c:pt idx="13">
                  <c:v>19275.045216000002</c:v>
                </c:pt>
                <c:pt idx="14">
                  <c:v>27545.671496000003</c:v>
                </c:pt>
                <c:pt idx="15">
                  <c:v>15821.762992</c:v>
                </c:pt>
                <c:pt idx="16">
                  <c:v>16492.278768</c:v>
                </c:pt>
                <c:pt idx="17">
                  <c:v>21689.01224</c:v>
                </c:pt>
                <c:pt idx="18">
                  <c:v>19036.750712000001</c:v>
                </c:pt>
                <c:pt idx="19">
                  <c:v>15625.710352</c:v>
                </c:pt>
                <c:pt idx="20">
                  <c:v>26788.309912000001</c:v>
                </c:pt>
                <c:pt idx="21">
                  <c:v>22139.775839999998</c:v>
                </c:pt>
                <c:pt idx="22">
                  <c:v>31043.597032000001</c:v>
                </c:pt>
                <c:pt idx="23">
                  <c:v>31706.160472000003</c:v>
                </c:pt>
                <c:pt idx="24">
                  <c:v>36375.992632000001</c:v>
                </c:pt>
                <c:pt idx="25">
                  <c:v>35282.428328000002</c:v>
                </c:pt>
                <c:pt idx="26">
                  <c:v>32670.125319999999</c:v>
                </c:pt>
                <c:pt idx="27">
                  <c:v>39296.310872000002</c:v>
                </c:pt>
                <c:pt idx="28">
                  <c:v>34205.437952</c:v>
                </c:pt>
                <c:pt idx="29">
                  <c:v>50003.343936000005</c:v>
                </c:pt>
                <c:pt idx="30">
                  <c:v>50366.001951999999</c:v>
                </c:pt>
                <c:pt idx="31">
                  <c:v>46317.003152000005</c:v>
                </c:pt>
                <c:pt idx="32">
                  <c:v>29220.858632000003</c:v>
                </c:pt>
                <c:pt idx="33">
                  <c:v>42901.868520000004</c:v>
                </c:pt>
                <c:pt idx="34">
                  <c:v>53115.463072000006</c:v>
                </c:pt>
                <c:pt idx="35">
                  <c:v>55401.838408000003</c:v>
                </c:pt>
                <c:pt idx="36">
                  <c:v>46983.660863999998</c:v>
                </c:pt>
                <c:pt idx="37">
                  <c:v>43196.498632000003</c:v>
                </c:pt>
                <c:pt idx="38">
                  <c:v>46941.773311999998</c:v>
                </c:pt>
                <c:pt idx="39">
                  <c:v>48499.880016000003</c:v>
                </c:pt>
                <c:pt idx="40">
                  <c:v>36283.477832000004</c:v>
                </c:pt>
                <c:pt idx="41">
                  <c:v>51407.679232000002</c:v>
                </c:pt>
                <c:pt idx="42">
                  <c:v>48857.183984000003</c:v>
                </c:pt>
                <c:pt idx="43">
                  <c:v>41247.074008000003</c:v>
                </c:pt>
                <c:pt idx="44">
                  <c:v>36570.706760000008</c:v>
                </c:pt>
                <c:pt idx="45">
                  <c:v>48060.139455999997</c:v>
                </c:pt>
                <c:pt idx="46">
                  <c:v>33532.599463999999</c:v>
                </c:pt>
                <c:pt idx="47">
                  <c:v>29039.175312000003</c:v>
                </c:pt>
                <c:pt idx="48">
                  <c:v>51671.681039999996</c:v>
                </c:pt>
                <c:pt idx="49">
                  <c:v>45277.491112000003</c:v>
                </c:pt>
                <c:pt idx="50">
                  <c:v>35549.618944000002</c:v>
                </c:pt>
                <c:pt idx="51">
                  <c:v>16730.022120000001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5-4D71-A0D6-317863FFB5CB}"/>
            </c:ext>
          </c:extLst>
        </c:ser>
        <c:ser>
          <c:idx val="2"/>
          <c:order val="2"/>
          <c:tx>
            <c:v>Five-Year Average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'Corn Weekly Inspections'!$ABE$3:$ADD$3</c:f>
              <c:numCache>
                <c:formatCode>m/d/yyyy</c:formatCode>
                <c:ptCount val="52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45393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  <c:pt idx="46">
                  <c:v>45498</c:v>
                </c:pt>
                <c:pt idx="47">
                  <c:v>45505</c:v>
                </c:pt>
                <c:pt idx="48">
                  <c:v>45512</c:v>
                </c:pt>
                <c:pt idx="49">
                  <c:v>45519</c:v>
                </c:pt>
                <c:pt idx="50">
                  <c:v>45526</c:v>
                </c:pt>
                <c:pt idx="51">
                  <c:v>45533</c:v>
                </c:pt>
              </c:numCache>
            </c:numRef>
          </c:cat>
          <c:val>
            <c:numRef>
              <c:f>'Corn Weekly Inspections'!$XD$320:$ZC$320</c:f>
              <c:numCache>
                <c:formatCode>#,##0;\-#,##0;\-\-\-</c:formatCode>
                <c:ptCount val="52"/>
                <c:pt idx="0">
                  <c:v>35973.544262399999</c:v>
                </c:pt>
                <c:pt idx="1">
                  <c:v>34977.192550400003</c:v>
                </c:pt>
                <c:pt idx="2">
                  <c:v>34360.499494400006</c:v>
                </c:pt>
                <c:pt idx="3">
                  <c:v>37829.261619200006</c:v>
                </c:pt>
                <c:pt idx="4">
                  <c:v>41002.025651200005</c:v>
                </c:pt>
                <c:pt idx="5">
                  <c:v>32257.787771200004</c:v>
                </c:pt>
                <c:pt idx="6">
                  <c:v>29443.941423999997</c:v>
                </c:pt>
                <c:pt idx="7">
                  <c:v>23676.9458528</c:v>
                </c:pt>
                <c:pt idx="8">
                  <c:v>29831.485680000002</c:v>
                </c:pt>
                <c:pt idx="9">
                  <c:v>30185.562523200002</c:v>
                </c:pt>
                <c:pt idx="10">
                  <c:v>27334.161067199999</c:v>
                </c:pt>
                <c:pt idx="11">
                  <c:v>33228.567142400003</c:v>
                </c:pt>
                <c:pt idx="12">
                  <c:v>31662.108974399998</c:v>
                </c:pt>
                <c:pt idx="13">
                  <c:v>31597.272675200005</c:v>
                </c:pt>
                <c:pt idx="14">
                  <c:v>32566.462000000007</c:v>
                </c:pt>
                <c:pt idx="15">
                  <c:v>28574.4559328</c:v>
                </c:pt>
                <c:pt idx="16">
                  <c:v>33538.709475199998</c:v>
                </c:pt>
                <c:pt idx="17">
                  <c:v>27608.101942400004</c:v>
                </c:pt>
                <c:pt idx="18">
                  <c:v>31770.689074000002</c:v>
                </c:pt>
                <c:pt idx="19">
                  <c:v>30309.760706000001</c:v>
                </c:pt>
                <c:pt idx="20">
                  <c:v>33252.010708000002</c:v>
                </c:pt>
                <c:pt idx="21">
                  <c:v>35017.559288000004</c:v>
                </c:pt>
                <c:pt idx="22">
                  <c:v>37096.918208000003</c:v>
                </c:pt>
                <c:pt idx="23">
                  <c:v>37887.583187999997</c:v>
                </c:pt>
                <c:pt idx="24">
                  <c:v>37510.749764</c:v>
                </c:pt>
                <c:pt idx="25">
                  <c:v>44663.453452000002</c:v>
                </c:pt>
                <c:pt idx="26">
                  <c:v>39894.70016</c:v>
                </c:pt>
                <c:pt idx="27">
                  <c:v>46879.635190000001</c:v>
                </c:pt>
                <c:pt idx="28">
                  <c:v>45885.278928</c:v>
                </c:pt>
                <c:pt idx="29">
                  <c:v>53439.001962000002</c:v>
                </c:pt>
                <c:pt idx="30">
                  <c:v>52020.333577999998</c:v>
                </c:pt>
                <c:pt idx="31">
                  <c:v>54668.304718000007</c:v>
                </c:pt>
                <c:pt idx="32">
                  <c:v>49462.733460000003</c:v>
                </c:pt>
                <c:pt idx="33">
                  <c:v>55938.859886000006</c:v>
                </c:pt>
                <c:pt idx="34">
                  <c:v>48864.029350000004</c:v>
                </c:pt>
                <c:pt idx="35">
                  <c:v>50946.264266000006</c:v>
                </c:pt>
                <c:pt idx="36">
                  <c:v>49634.138976000002</c:v>
                </c:pt>
                <c:pt idx="37">
                  <c:v>48761.882422000002</c:v>
                </c:pt>
                <c:pt idx="38">
                  <c:v>47938.514777999997</c:v>
                </c:pt>
                <c:pt idx="39">
                  <c:v>47501.072022</c:v>
                </c:pt>
                <c:pt idx="40">
                  <c:v>40408.46918</c:v>
                </c:pt>
                <c:pt idx="41">
                  <c:v>47594.945898000005</c:v>
                </c:pt>
                <c:pt idx="42">
                  <c:v>39941.249258000003</c:v>
                </c:pt>
                <c:pt idx="43">
                  <c:v>43870.649236000005</c:v>
                </c:pt>
                <c:pt idx="44">
                  <c:v>40411.561590000005</c:v>
                </c:pt>
                <c:pt idx="45">
                  <c:v>39996.989379999999</c:v>
                </c:pt>
                <c:pt idx="46">
                  <c:v>37840.719636000002</c:v>
                </c:pt>
                <c:pt idx="47">
                  <c:v>39967.297442000003</c:v>
                </c:pt>
                <c:pt idx="48">
                  <c:v>42539.187896000003</c:v>
                </c:pt>
                <c:pt idx="49">
                  <c:v>36458.838686000003</c:v>
                </c:pt>
                <c:pt idx="50">
                  <c:v>33239.892782000003</c:v>
                </c:pt>
                <c:pt idx="51">
                  <c:v>28456.265380000001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5-4D71-A0D6-317863FFB5CB}"/>
            </c:ext>
          </c:extLst>
        </c:ser>
        <c:ser>
          <c:idx val="3"/>
          <c:order val="3"/>
          <c:tx>
            <c:v>Weekly Pace to Meet Forecast</c:v>
          </c:tx>
          <c:spPr>
            <a:ln w="28575" cap="rnd">
              <a:solidFill>
                <a:srgbClr val="6F079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'Corn Weekly Inspections'!$ABE$3:$ADD$3</c:f>
              <c:numCache>
                <c:formatCode>m/d/yyyy</c:formatCode>
                <c:ptCount val="52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45393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  <c:pt idx="46">
                  <c:v>45498</c:v>
                </c:pt>
                <c:pt idx="47">
                  <c:v>45505</c:v>
                </c:pt>
                <c:pt idx="48">
                  <c:v>45512</c:v>
                </c:pt>
                <c:pt idx="49">
                  <c:v>45519</c:v>
                </c:pt>
                <c:pt idx="50">
                  <c:v>45526</c:v>
                </c:pt>
                <c:pt idx="51">
                  <c:v>45533</c:v>
                </c:pt>
              </c:numCache>
            </c:numRef>
          </c:cat>
          <c:val>
            <c:numRef>
              <c:f>'Corn Weekly Inspections'!$XD$333:$ZC$333</c:f>
              <c:numCache>
                <c:formatCode>General</c:formatCode>
                <c:ptCount val="52"/>
                <c:pt idx="7" formatCode="#,##0;\-#,##0;\-\-\-">
                  <c:v>0</c:v>
                </c:pt>
                <c:pt idx="8" formatCode="#,##0;\-#,##0;\-\-\-">
                  <c:v>0</c:v>
                </c:pt>
                <c:pt idx="9" formatCode="#,##0;\-#,##0;\-\-\-">
                  <c:v>22450.009667745337</c:v>
                </c:pt>
                <c:pt idx="10" formatCode="#,##0;\-#,##0;\-\-\-">
                  <c:v>22450.009667745337</c:v>
                </c:pt>
                <c:pt idx="11" formatCode="#,##0;\-#,##0;\-\-\-">
                  <c:v>22450.009667745337</c:v>
                </c:pt>
                <c:pt idx="12" formatCode="#,##0;\-#,##0;\-\-\-">
                  <c:v>22450.009667745337</c:v>
                </c:pt>
                <c:pt idx="13" formatCode="#,##0;\-#,##0;\-\-\-">
                  <c:v>36007.794592438077</c:v>
                </c:pt>
                <c:pt idx="14" formatCode="#,##0;\-#,##0;\-\-\-">
                  <c:v>36007.794592438077</c:v>
                </c:pt>
                <c:pt idx="15" formatCode="#,##0;\-#,##0;\-\-\-">
                  <c:v>36007.794592438077</c:v>
                </c:pt>
                <c:pt idx="16" formatCode="#,##0;\-#,##0;\-\-\-">
                  <c:v>36007.794592438077</c:v>
                </c:pt>
                <c:pt idx="17" formatCode="#,##0;\-#,##0;\-\-\-">
                  <c:v>36007.794592438077</c:v>
                </c:pt>
                <c:pt idx="18" formatCode="#,##0;\-#,##0;\-\-\-">
                  <c:v>39876.416418268382</c:v>
                </c:pt>
                <c:pt idx="19" formatCode="#,##0;\-#,##0;\-\-\-">
                  <c:v>39876.416418268382</c:v>
                </c:pt>
                <c:pt idx="20" formatCode="#,##0;\-#,##0;\-\-\-">
                  <c:v>39876.416418268382</c:v>
                </c:pt>
                <c:pt idx="21" formatCode="#,##0;\-#,##0;\-\-\-">
                  <c:v>39876.416418268382</c:v>
                </c:pt>
                <c:pt idx="22" formatCode="#,##0;\-#,##0;\-\-\-">
                  <c:v>46556.567311834995</c:v>
                </c:pt>
                <c:pt idx="23" formatCode="#,##0;\-#,##0;\-\-\-">
                  <c:v>46556.567311834995</c:v>
                </c:pt>
                <c:pt idx="24" formatCode="#,##0;\-#,##0;\-\-\-">
                  <c:v>46556.567311834995</c:v>
                </c:pt>
                <c:pt idx="25" formatCode="#,##0;\-#,##0;\-\-\-">
                  <c:v>46556.567311834995</c:v>
                </c:pt>
                <c:pt idx="26" formatCode="#,##0;\-#,##0;\-\-\-">
                  <c:v>51328.398157932919</c:v>
                </c:pt>
                <c:pt idx="27" formatCode="#,##0;\-#,##0;\-\-\-">
                  <c:v>51328.398157932919</c:v>
                </c:pt>
                <c:pt idx="28" formatCode="#,##0;\-#,##0;\-\-\-">
                  <c:v>51328.398157932919</c:v>
                </c:pt>
                <c:pt idx="29" formatCode="#,##0;\-#,##0;\-\-\-">
                  <c:v>51328.398157932919</c:v>
                </c:pt>
                <c:pt idx="30" formatCode="#,##0;\-#,##0;\-\-\-">
                  <c:v>51328.398157932919</c:v>
                </c:pt>
                <c:pt idx="31" formatCode="#,##0;\-#,##0;\-\-\-">
                  <c:v>58844.749736565333</c:v>
                </c:pt>
                <c:pt idx="32" formatCode="#,##0;\-#,##0;\-\-\-">
                  <c:v>58844.749736565333</c:v>
                </c:pt>
                <c:pt idx="33" formatCode="#,##0;\-#,##0;\-\-\-">
                  <c:v>58844.749736565333</c:v>
                </c:pt>
                <c:pt idx="34" formatCode="#,##0;\-#,##0;\-\-\-">
                  <c:v>58844.749736565333</c:v>
                </c:pt>
                <c:pt idx="35" formatCode="#,##0;\-#,##0;\-\-\-">
                  <c:v>66518.148676550976</c:v>
                </c:pt>
                <c:pt idx="36" formatCode="#,##0;\-#,##0;\-\-\-">
                  <c:v>66518.148676550976</c:v>
                </c:pt>
                <c:pt idx="37" formatCode="#,##0;\-#,##0;\-\-\-">
                  <c:v>66518.148676550976</c:v>
                </c:pt>
                <c:pt idx="38" formatCode="#,##0;\-#,##0;\-\-\-">
                  <c:v>66518.148676550976</c:v>
                </c:pt>
                <c:pt idx="39" formatCode="#,##0;\-#,##0;\-\-\-">
                  <c:v>64387.234411271347</c:v>
                </c:pt>
                <c:pt idx="40" formatCode="#,##0;\-#,##0;\-\-\-">
                  <c:v>64387.234411271347</c:v>
                </c:pt>
                <c:pt idx="41" formatCode="#,##0;\-#,##0;\-\-\-">
                  <c:v>64387.234411271347</c:v>
                </c:pt>
                <c:pt idx="42" formatCode="#,##0;\-#,##0;\-\-\-">
                  <c:v>64387.234411271347</c:v>
                </c:pt>
                <c:pt idx="43" formatCode="#,##0;\-#,##0;\-\-\-">
                  <c:v>64387.234411271347</c:v>
                </c:pt>
                <c:pt idx="44" formatCode="#,##0;\-#,##0;\-\-\-">
                  <c:v>64257.419855241293</c:v>
                </c:pt>
                <c:pt idx="45" formatCode="#,##0;\-#,##0;\-\-\-">
                  <c:v>64257.419855241293</c:v>
                </c:pt>
                <c:pt idx="46" formatCode="#,##0;\-#,##0;\-\-\-">
                  <c:v>64257.419855241293</c:v>
                </c:pt>
                <c:pt idx="47" formatCode="#,##0;\-#,##0;\-\-\-">
                  <c:v>64257.419855241293</c:v>
                </c:pt>
                <c:pt idx="48" formatCode="#,##0;\-#,##0;\-\-\-">
                  <c:v>48905.826018483232</c:v>
                </c:pt>
                <c:pt idx="49" formatCode="#,##0;\-#,##0;\-\-\-">
                  <c:v>48905.826018483232</c:v>
                </c:pt>
                <c:pt idx="50" formatCode="#,##0;\-#,##0;\-\-\-">
                  <c:v>48905.826018483232</c:v>
                </c:pt>
                <c:pt idx="51" formatCode="#,##0;\-#,##0;\-\-\-">
                  <c:v>48905.826018483232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5-4D71-A0D6-317863FFB5CB}"/>
            </c:ext>
          </c:extLst>
        </c:ser>
        <c:ser>
          <c:idx val="4"/>
          <c:order val="4"/>
          <c:tx>
            <c:v>2022/23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'Corn Weekly Inspections'!$ABE$3:$ADD$3</c:f>
              <c:numCache>
                <c:formatCode>m/d/yyyy</c:formatCode>
                <c:ptCount val="52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45393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  <c:pt idx="46">
                  <c:v>45498</c:v>
                </c:pt>
                <c:pt idx="47">
                  <c:v>45505</c:v>
                </c:pt>
                <c:pt idx="48">
                  <c:v>45512</c:v>
                </c:pt>
                <c:pt idx="49">
                  <c:v>45519</c:v>
                </c:pt>
                <c:pt idx="50">
                  <c:v>45526</c:v>
                </c:pt>
                <c:pt idx="51">
                  <c:v>45533</c:v>
                </c:pt>
              </c:numCache>
            </c:numRef>
          </c:cat>
          <c:val>
            <c:numRef>
              <c:f>'Corn Weekly Inspections'!$ZD$290:$ADD$290</c:f>
              <c:numCache>
                <c:formatCode>#,##0;\-#,##0;\-\-\-</c:formatCode>
                <c:ptCount val="105"/>
                <c:pt idx="18">
                  <c:v>277903</c:v>
                </c:pt>
                <c:pt idx="19">
                  <c:v>779788</c:v>
                </c:pt>
                <c:pt idx="20">
                  <c:v>728841</c:v>
                </c:pt>
                <c:pt idx="21">
                  <c:v>544456</c:v>
                </c:pt>
                <c:pt idx="22">
                  <c:v>494000</c:v>
                </c:pt>
                <c:pt idx="23">
                  <c:v>563448</c:v>
                </c:pt>
                <c:pt idx="24">
                  <c:v>623795</c:v>
                </c:pt>
                <c:pt idx="25">
                  <c:v>649303</c:v>
                </c:pt>
                <c:pt idx="26">
                  <c:v>944803</c:v>
                </c:pt>
                <c:pt idx="27">
                  <c:v>1026995</c:v>
                </c:pt>
                <c:pt idx="28">
                  <c:v>1224924</c:v>
                </c:pt>
                <c:pt idx="29">
                  <c:v>688379</c:v>
                </c:pt>
                <c:pt idx="30">
                  <c:v>1098461</c:v>
                </c:pt>
                <c:pt idx="31">
                  <c:v>839165</c:v>
                </c:pt>
                <c:pt idx="32">
                  <c:v>1237260</c:v>
                </c:pt>
                <c:pt idx="33">
                  <c:v>938841</c:v>
                </c:pt>
                <c:pt idx="34">
                  <c:v>1518569</c:v>
                </c:pt>
                <c:pt idx="35">
                  <c:v>974450</c:v>
                </c:pt>
                <c:pt idx="36">
                  <c:v>1173783</c:v>
                </c:pt>
                <c:pt idx="37">
                  <c:v>1328829</c:v>
                </c:pt>
                <c:pt idx="38">
                  <c:v>1346392</c:v>
                </c:pt>
                <c:pt idx="39">
                  <c:v>1206808</c:v>
                </c:pt>
                <c:pt idx="40">
                  <c:v>1170114</c:v>
                </c:pt>
                <c:pt idx="41">
                  <c:v>830999</c:v>
                </c:pt>
                <c:pt idx="42">
                  <c:v>550584</c:v>
                </c:pt>
                <c:pt idx="43">
                  <c:v>675889</c:v>
                </c:pt>
                <c:pt idx="44">
                  <c:v>375646</c:v>
                </c:pt>
                <c:pt idx="45">
                  <c:v>419214</c:v>
                </c:pt>
                <c:pt idx="46">
                  <c:v>329773</c:v>
                </c:pt>
                <c:pt idx="47">
                  <c:v>538220</c:v>
                </c:pt>
                <c:pt idx="48">
                  <c:v>387973</c:v>
                </c:pt>
                <c:pt idx="49">
                  <c:v>459030</c:v>
                </c:pt>
                <c:pt idx="50">
                  <c:v>510559</c:v>
                </c:pt>
                <c:pt idx="51">
                  <c:v>599910</c:v>
                </c:pt>
                <c:pt idx="52">
                  <c:v>482789</c:v>
                </c:pt>
                <c:pt idx="53">
                  <c:v>636221</c:v>
                </c:pt>
                <c:pt idx="54">
                  <c:v>676323</c:v>
                </c:pt>
                <c:pt idx="55">
                  <c:v>710605</c:v>
                </c:pt>
                <c:pt idx="56">
                  <c:v>670124</c:v>
                </c:pt>
                <c:pt idx="57">
                  <c:v>804418</c:v>
                </c:pt>
                <c:pt idx="58">
                  <c:v>466604</c:v>
                </c:pt>
                <c:pt idx="59">
                  <c:v>472413</c:v>
                </c:pt>
                <c:pt idx="60">
                  <c:v>540785</c:v>
                </c:pt>
                <c:pt idx="61">
                  <c:v>574558</c:v>
                </c:pt>
                <c:pt idx="62">
                  <c:v>718664</c:v>
                </c:pt>
                <c:pt idx="63">
                  <c:v>601068</c:v>
                </c:pt>
                <c:pt idx="64">
                  <c:v>419862</c:v>
                </c:pt>
                <c:pt idx="65">
                  <c:v>1176452</c:v>
                </c:pt>
                <c:pt idx="66">
                  <c:v>725330</c:v>
                </c:pt>
                <c:pt idx="67">
                  <c:v>959925</c:v>
                </c:pt>
                <c:pt idx="68">
                  <c:v>1227239</c:v>
                </c:pt>
                <c:pt idx="69">
                  <c:v>569857</c:v>
                </c:pt>
                <c:pt idx="71">
                  <c:v>37258.355172600001</c:v>
                </c:pt>
                <c:pt idx="72">
                  <c:v>29405.1089574</c:v>
                </c:pt>
                <c:pt idx="73">
                  <c:v>36468.322162199998</c:v>
                </c:pt>
                <c:pt idx="74">
                  <c:v>25411.6786932</c:v>
                </c:pt>
                <c:pt idx="75">
                  <c:v>35134.068684600003</c:v>
                </c:pt>
                <c:pt idx="76">
                  <c:v>41424.570711000015</c:v>
                </c:pt>
                <c:pt idx="77">
                  <c:v>50748.755405399999</c:v>
                </c:pt>
                <c:pt idx="78">
                  <c:v>45118.726959600004</c:v>
                </c:pt>
                <c:pt idx="79">
                  <c:v>45912.814853399999</c:v>
                </c:pt>
                <c:pt idx="80">
                  <c:v>52213.001358599999</c:v>
                </c:pt>
                <c:pt idx="81">
                  <c:v>49413.084687000002</c:v>
                </c:pt>
                <c:pt idx="82">
                  <c:v>57944.7561996</c:v>
                </c:pt>
                <c:pt idx="83">
                  <c:v>57672.645965999989</c:v>
                </c:pt>
                <c:pt idx="84">
                  <c:v>53724.921717600009</c:v>
                </c:pt>
                <c:pt idx="85">
                  <c:v>65407.395103200011</c:v>
                </c:pt>
                <c:pt idx="86">
                  <c:v>51113.222497799994</c:v>
                </c:pt>
                <c:pt idx="87">
                  <c:v>51139.087142400014</c:v>
                </c:pt>
                <c:pt idx="88">
                  <c:v>39547.750213800013</c:v>
                </c:pt>
                <c:pt idx="89">
                  <c:v>48665.64763620001</c:v>
                </c:pt>
                <c:pt idx="90">
                  <c:v>44498.526638399999</c:v>
                </c:pt>
                <c:pt idx="91">
                  <c:v>55764.016286400009</c:v>
                </c:pt>
                <c:pt idx="92">
                  <c:v>52782.574689000015</c:v>
                </c:pt>
                <c:pt idx="93">
                  <c:v>54359.176343400002</c:v>
                </c:pt>
                <c:pt idx="94">
                  <c:v>45389.105010000007</c:v>
                </c:pt>
                <c:pt idx="95">
                  <c:v>32723.263348200002</c:v>
                </c:pt>
                <c:pt idx="96">
                  <c:v>40308.887259000003</c:v>
                </c:pt>
                <c:pt idx="97">
                  <c:v>43289.423396999999</c:v>
                </c:pt>
                <c:pt idx="98">
                  <c:v>39023.607324600001</c:v>
                </c:pt>
                <c:pt idx="99">
                  <c:v>42151.851448200003</c:v>
                </c:pt>
                <c:pt idx="100">
                  <c:v>50084.778090600012</c:v>
                </c:pt>
                <c:pt idx="101">
                  <c:v>38823.855107399999</c:v>
                </c:pt>
                <c:pt idx="102">
                  <c:v>45906.397901999997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5-4D71-A0D6-317863FFB5CB}"/>
            </c:ext>
          </c:extLst>
        </c:ser>
        <c:ser>
          <c:idx val="5"/>
          <c:order val="5"/>
          <c:tx>
            <c:v>2023/24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'Corn Weekly Inspections'!$ABE$3:$ADD$3</c:f>
              <c:numCache>
                <c:formatCode>m/d/yyyy</c:formatCode>
                <c:ptCount val="52"/>
                <c:pt idx="0">
                  <c:v>45176</c:v>
                </c:pt>
                <c:pt idx="1">
                  <c:v>45183</c:v>
                </c:pt>
                <c:pt idx="2">
                  <c:v>45190</c:v>
                </c:pt>
                <c:pt idx="3">
                  <c:v>45197</c:v>
                </c:pt>
                <c:pt idx="4">
                  <c:v>45204</c:v>
                </c:pt>
                <c:pt idx="5">
                  <c:v>45211</c:v>
                </c:pt>
                <c:pt idx="6">
                  <c:v>45218</c:v>
                </c:pt>
                <c:pt idx="7">
                  <c:v>45225</c:v>
                </c:pt>
                <c:pt idx="8">
                  <c:v>45232</c:v>
                </c:pt>
                <c:pt idx="9">
                  <c:v>45239</c:v>
                </c:pt>
                <c:pt idx="10">
                  <c:v>45246</c:v>
                </c:pt>
                <c:pt idx="11">
                  <c:v>45253</c:v>
                </c:pt>
                <c:pt idx="12">
                  <c:v>45260</c:v>
                </c:pt>
                <c:pt idx="13">
                  <c:v>45267</c:v>
                </c:pt>
                <c:pt idx="14">
                  <c:v>45274</c:v>
                </c:pt>
                <c:pt idx="15">
                  <c:v>45281</c:v>
                </c:pt>
                <c:pt idx="16">
                  <c:v>45288</c:v>
                </c:pt>
                <c:pt idx="17">
                  <c:v>45295</c:v>
                </c:pt>
                <c:pt idx="18">
                  <c:v>45302</c:v>
                </c:pt>
                <c:pt idx="19">
                  <c:v>45309</c:v>
                </c:pt>
                <c:pt idx="20">
                  <c:v>45316</c:v>
                </c:pt>
                <c:pt idx="21">
                  <c:v>45323</c:v>
                </c:pt>
                <c:pt idx="22">
                  <c:v>45330</c:v>
                </c:pt>
                <c:pt idx="23">
                  <c:v>45337</c:v>
                </c:pt>
                <c:pt idx="24">
                  <c:v>45344</c:v>
                </c:pt>
                <c:pt idx="25">
                  <c:v>45351</c:v>
                </c:pt>
                <c:pt idx="26">
                  <c:v>45358</c:v>
                </c:pt>
                <c:pt idx="27">
                  <c:v>45365</c:v>
                </c:pt>
                <c:pt idx="28">
                  <c:v>45372</c:v>
                </c:pt>
                <c:pt idx="29">
                  <c:v>45379</c:v>
                </c:pt>
                <c:pt idx="30">
                  <c:v>45386</c:v>
                </c:pt>
                <c:pt idx="31">
                  <c:v>45393</c:v>
                </c:pt>
                <c:pt idx="32">
                  <c:v>45400</c:v>
                </c:pt>
                <c:pt idx="33">
                  <c:v>45407</c:v>
                </c:pt>
                <c:pt idx="34">
                  <c:v>45414</c:v>
                </c:pt>
                <c:pt idx="35">
                  <c:v>45421</c:v>
                </c:pt>
                <c:pt idx="36">
                  <c:v>45428</c:v>
                </c:pt>
                <c:pt idx="37">
                  <c:v>45435</c:v>
                </c:pt>
                <c:pt idx="38">
                  <c:v>45442</c:v>
                </c:pt>
                <c:pt idx="39">
                  <c:v>45449</c:v>
                </c:pt>
                <c:pt idx="40">
                  <c:v>45456</c:v>
                </c:pt>
                <c:pt idx="41">
                  <c:v>45463</c:v>
                </c:pt>
                <c:pt idx="42">
                  <c:v>45470</c:v>
                </c:pt>
                <c:pt idx="43">
                  <c:v>45477</c:v>
                </c:pt>
                <c:pt idx="44">
                  <c:v>45484</c:v>
                </c:pt>
                <c:pt idx="45">
                  <c:v>45491</c:v>
                </c:pt>
                <c:pt idx="46">
                  <c:v>45498</c:v>
                </c:pt>
                <c:pt idx="47">
                  <c:v>45505</c:v>
                </c:pt>
                <c:pt idx="48">
                  <c:v>45512</c:v>
                </c:pt>
                <c:pt idx="49">
                  <c:v>45519</c:v>
                </c:pt>
                <c:pt idx="50">
                  <c:v>45526</c:v>
                </c:pt>
                <c:pt idx="51">
                  <c:v>45533</c:v>
                </c:pt>
              </c:numCache>
            </c:numRef>
          </c:cat>
          <c:val>
            <c:numRef>
              <c:f>'Corn Weekly Inspections'!$ABE$290:$ADD$290</c:f>
              <c:numCache>
                <c:formatCode>#,##0;\-#,##0;\-\-\-</c:formatCode>
                <c:ptCount val="52"/>
                <c:pt idx="0">
                  <c:v>636221</c:v>
                </c:pt>
                <c:pt idx="1">
                  <c:v>676323</c:v>
                </c:pt>
                <c:pt idx="2">
                  <c:v>710605</c:v>
                </c:pt>
                <c:pt idx="3">
                  <c:v>670124</c:v>
                </c:pt>
                <c:pt idx="4">
                  <c:v>804418</c:v>
                </c:pt>
                <c:pt idx="5">
                  <c:v>466604</c:v>
                </c:pt>
                <c:pt idx="6">
                  <c:v>472413</c:v>
                </c:pt>
                <c:pt idx="7">
                  <c:v>540785</c:v>
                </c:pt>
                <c:pt idx="8">
                  <c:v>574558</c:v>
                </c:pt>
                <c:pt idx="9">
                  <c:v>718664</c:v>
                </c:pt>
                <c:pt idx="10">
                  <c:v>601068</c:v>
                </c:pt>
                <c:pt idx="11">
                  <c:v>419862</c:v>
                </c:pt>
                <c:pt idx="12">
                  <c:v>1176452</c:v>
                </c:pt>
                <c:pt idx="13">
                  <c:v>725330</c:v>
                </c:pt>
                <c:pt idx="14">
                  <c:v>959925</c:v>
                </c:pt>
                <c:pt idx="15">
                  <c:v>1227239</c:v>
                </c:pt>
                <c:pt idx="16">
                  <c:v>569857</c:v>
                </c:pt>
                <c:pt idx="18">
                  <c:v>37258.355172600001</c:v>
                </c:pt>
                <c:pt idx="19">
                  <c:v>29405.1089574</c:v>
                </c:pt>
                <c:pt idx="20">
                  <c:v>36468.322162199998</c:v>
                </c:pt>
                <c:pt idx="21">
                  <c:v>25411.6786932</c:v>
                </c:pt>
                <c:pt idx="22">
                  <c:v>35134.068684600003</c:v>
                </c:pt>
                <c:pt idx="23">
                  <c:v>41424.570711000015</c:v>
                </c:pt>
                <c:pt idx="24">
                  <c:v>50748.755405399999</c:v>
                </c:pt>
                <c:pt idx="25">
                  <c:v>45118.726959600004</c:v>
                </c:pt>
                <c:pt idx="26">
                  <c:v>45912.814853399999</c:v>
                </c:pt>
                <c:pt idx="27">
                  <c:v>52213.001358599999</c:v>
                </c:pt>
                <c:pt idx="28">
                  <c:v>49413.084687000002</c:v>
                </c:pt>
                <c:pt idx="29">
                  <c:v>57944.7561996</c:v>
                </c:pt>
                <c:pt idx="30">
                  <c:v>57672.645965999989</c:v>
                </c:pt>
                <c:pt idx="31">
                  <c:v>53724.921717600009</c:v>
                </c:pt>
                <c:pt idx="32">
                  <c:v>65407.395103200011</c:v>
                </c:pt>
                <c:pt idx="33">
                  <c:v>51113.222497799994</c:v>
                </c:pt>
                <c:pt idx="34">
                  <c:v>51139.087142400014</c:v>
                </c:pt>
                <c:pt idx="35">
                  <c:v>39547.750213800013</c:v>
                </c:pt>
                <c:pt idx="36">
                  <c:v>48665.64763620001</c:v>
                </c:pt>
                <c:pt idx="37">
                  <c:v>44498.526638399999</c:v>
                </c:pt>
                <c:pt idx="38">
                  <c:v>55764.016286400009</c:v>
                </c:pt>
                <c:pt idx="39">
                  <c:v>52782.574689000015</c:v>
                </c:pt>
                <c:pt idx="40">
                  <c:v>54359.176343400002</c:v>
                </c:pt>
                <c:pt idx="41">
                  <c:v>45389.105010000007</c:v>
                </c:pt>
                <c:pt idx="42">
                  <c:v>32723.263348200002</c:v>
                </c:pt>
                <c:pt idx="43">
                  <c:v>40308.887259000003</c:v>
                </c:pt>
                <c:pt idx="44">
                  <c:v>43289.423396999999</c:v>
                </c:pt>
                <c:pt idx="45">
                  <c:v>39023.607324600001</c:v>
                </c:pt>
                <c:pt idx="46">
                  <c:v>42151.851448200003</c:v>
                </c:pt>
                <c:pt idx="47">
                  <c:v>50084.778090600012</c:v>
                </c:pt>
                <c:pt idx="48">
                  <c:v>38823.855107399999</c:v>
                </c:pt>
                <c:pt idx="49">
                  <c:v>45906.397901999997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65-4D71-A0D6-317863FFB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518543"/>
        <c:axId val="3665116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2021/22</c:v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'Corn Weekly Inspections'!$ABE$3:$ADD$3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45176</c:v>
                      </c:pt>
                      <c:pt idx="1">
                        <c:v>45183</c:v>
                      </c:pt>
                      <c:pt idx="2">
                        <c:v>45190</c:v>
                      </c:pt>
                      <c:pt idx="3">
                        <c:v>45197</c:v>
                      </c:pt>
                      <c:pt idx="4">
                        <c:v>45204</c:v>
                      </c:pt>
                      <c:pt idx="5">
                        <c:v>45211</c:v>
                      </c:pt>
                      <c:pt idx="6">
                        <c:v>45218</c:v>
                      </c:pt>
                      <c:pt idx="7">
                        <c:v>45225</c:v>
                      </c:pt>
                      <c:pt idx="8">
                        <c:v>45232</c:v>
                      </c:pt>
                      <c:pt idx="9">
                        <c:v>45239</c:v>
                      </c:pt>
                      <c:pt idx="10">
                        <c:v>45246</c:v>
                      </c:pt>
                      <c:pt idx="11">
                        <c:v>45253</c:v>
                      </c:pt>
                      <c:pt idx="12">
                        <c:v>45260</c:v>
                      </c:pt>
                      <c:pt idx="13">
                        <c:v>45267</c:v>
                      </c:pt>
                      <c:pt idx="14">
                        <c:v>45274</c:v>
                      </c:pt>
                      <c:pt idx="15">
                        <c:v>45281</c:v>
                      </c:pt>
                      <c:pt idx="16">
                        <c:v>45288</c:v>
                      </c:pt>
                      <c:pt idx="17">
                        <c:v>45295</c:v>
                      </c:pt>
                      <c:pt idx="18">
                        <c:v>45302</c:v>
                      </c:pt>
                      <c:pt idx="19">
                        <c:v>45309</c:v>
                      </c:pt>
                      <c:pt idx="20">
                        <c:v>45316</c:v>
                      </c:pt>
                      <c:pt idx="21">
                        <c:v>45323</c:v>
                      </c:pt>
                      <c:pt idx="22">
                        <c:v>45330</c:v>
                      </c:pt>
                      <c:pt idx="23">
                        <c:v>45337</c:v>
                      </c:pt>
                      <c:pt idx="24">
                        <c:v>45344</c:v>
                      </c:pt>
                      <c:pt idx="25">
                        <c:v>45351</c:v>
                      </c:pt>
                      <c:pt idx="26">
                        <c:v>45358</c:v>
                      </c:pt>
                      <c:pt idx="27">
                        <c:v>45365</c:v>
                      </c:pt>
                      <c:pt idx="28">
                        <c:v>45372</c:v>
                      </c:pt>
                      <c:pt idx="29">
                        <c:v>45379</c:v>
                      </c:pt>
                      <c:pt idx="30">
                        <c:v>45386</c:v>
                      </c:pt>
                      <c:pt idx="31">
                        <c:v>45393</c:v>
                      </c:pt>
                      <c:pt idx="32">
                        <c:v>45400</c:v>
                      </c:pt>
                      <c:pt idx="33">
                        <c:v>45407</c:v>
                      </c:pt>
                      <c:pt idx="34">
                        <c:v>45414</c:v>
                      </c:pt>
                      <c:pt idx="35">
                        <c:v>45421</c:v>
                      </c:pt>
                      <c:pt idx="36">
                        <c:v>45428</c:v>
                      </c:pt>
                      <c:pt idx="37">
                        <c:v>45435</c:v>
                      </c:pt>
                      <c:pt idx="38">
                        <c:v>45442</c:v>
                      </c:pt>
                      <c:pt idx="39">
                        <c:v>45449</c:v>
                      </c:pt>
                      <c:pt idx="40">
                        <c:v>45456</c:v>
                      </c:pt>
                      <c:pt idx="41">
                        <c:v>45463</c:v>
                      </c:pt>
                      <c:pt idx="42">
                        <c:v>45470</c:v>
                      </c:pt>
                      <c:pt idx="43">
                        <c:v>45477</c:v>
                      </c:pt>
                      <c:pt idx="44">
                        <c:v>45484</c:v>
                      </c:pt>
                      <c:pt idx="45">
                        <c:v>45491</c:v>
                      </c:pt>
                      <c:pt idx="46">
                        <c:v>45498</c:v>
                      </c:pt>
                      <c:pt idx="47">
                        <c:v>45505</c:v>
                      </c:pt>
                      <c:pt idx="48">
                        <c:v>45512</c:v>
                      </c:pt>
                      <c:pt idx="49">
                        <c:v>45519</c:v>
                      </c:pt>
                      <c:pt idx="50">
                        <c:v>45526</c:v>
                      </c:pt>
                      <c:pt idx="51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'Corn Weekly Inspections'!$XD$291:$ZC$291</c15:sqref>
                        </c15:formulaRef>
                      </c:ext>
                    </c:extLst>
                    <c:numCache>
                      <c:formatCode>#,##0;\-#,##0;\-\-\-</c:formatCode>
                      <c:ptCount val="52"/>
                      <c:pt idx="0">
                        <c:v>11568.680480000001</c:v>
                      </c:pt>
                      <c:pt idx="1">
                        <c:v>7053.4070880000008</c:v>
                      </c:pt>
                      <c:pt idx="2">
                        <c:v>15881.917296</c:v>
                      </c:pt>
                      <c:pt idx="3">
                        <c:v>27750.345728</c:v>
                      </c:pt>
                      <c:pt idx="4">
                        <c:v>37064.460216000007</c:v>
                      </c:pt>
                      <c:pt idx="5">
                        <c:v>33181.240064000005</c:v>
                      </c:pt>
                      <c:pt idx="6">
                        <c:v>38431.750224000003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F65-4D71-A0D6-317863FFB5CB}"/>
                  </c:ext>
                </c:extLst>
              </c15:ser>
            </c15:filteredLineSeries>
          </c:ext>
        </c:extLst>
      </c:lineChart>
      <c:dateAx>
        <c:axId val="366518543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511655"/>
        <c:crosses val="autoZero"/>
        <c:auto val="1"/>
        <c:lblOffset val="100"/>
        <c:baseTimeUnit val="days"/>
      </c:dateAx>
      <c:valAx>
        <c:axId val="36651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bushels)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518543"/>
        <c:crosses val="autoZero"/>
        <c:crossBetween val="between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02723757111712"/>
          <c:y val="0.56499106437610669"/>
          <c:w val="0.39727624288828794"/>
          <c:h val="0.17170402076843044"/>
        </c:manualLayout>
      </c:layout>
      <c:overlay val="0"/>
      <c:spPr>
        <a:solidFill>
          <a:schemeClr val="bg1"/>
        </a:solidFill>
        <a:ln w="2222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622814-5F15-4E38-BB87-393F265A731D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A4A3F-679A-C810-BE70-52A2F191C3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0.94737</cdr:y>
    </cdr:from>
    <cdr:to>
      <cdr:x>0.24655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8859CF-443E-46D8-B5E3-1ED9788DD613}"/>
            </a:ext>
          </a:extLst>
        </cdr:cNvPr>
        <cdr:cNvSpPr txBox="1"/>
      </cdr:nvSpPr>
      <cdr:spPr>
        <a:xfrm xmlns:a="http://schemas.openxmlformats.org/drawingml/2006/main">
          <a:off x="0" y="5093803"/>
          <a:ext cx="2339837" cy="2829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USDA, The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US%20Feed%20Grain%20Balance%20Sheets.xlsx" TargetMode="External"/><Relationship Id="rId1" Type="http://schemas.openxmlformats.org/officeDocument/2006/relationships/externalLinkPath" Target="US%20Feed%20Grain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US%20Soybean%20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Soybean%20Balance%20Sheets.xlsx" TargetMode="External"/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Chart10"/>
      <sheetName val="Chart11"/>
      <sheetName val="Corn Grind Chart"/>
      <sheetName val="Yield Scenarios"/>
      <sheetName val="Chart12"/>
      <sheetName val="Chart13"/>
      <sheetName val="Chart14"/>
      <sheetName val="Sep - Nov Use"/>
      <sheetName val="Dec-Feb Use"/>
      <sheetName val="Jun-Aug Use"/>
      <sheetName val="Chart16"/>
      <sheetName val="Chart17"/>
      <sheetName val="Chart18"/>
      <sheetName val="Mar-May FSI"/>
      <sheetName val="Jun-Aug FSI"/>
      <sheetName val="Acres - Stacked Column"/>
      <sheetName val="Corn"/>
      <sheetName val="Sorghum"/>
      <sheetName val="Barley"/>
      <sheetName val="O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92">
          <cell r="T92" t="str">
            <v xml:space="preserve">93/94 </v>
          </cell>
          <cell r="U92" t="str">
            <v xml:space="preserve">94/95 </v>
          </cell>
          <cell r="V92" t="str">
            <v xml:space="preserve">95/96 </v>
          </cell>
          <cell r="W92" t="str">
            <v xml:space="preserve">96/97 </v>
          </cell>
          <cell r="X92" t="str">
            <v xml:space="preserve">97/98 </v>
          </cell>
          <cell r="Y92" t="str">
            <v xml:space="preserve">98/99 </v>
          </cell>
          <cell r="Z92" t="str">
            <v xml:space="preserve">99/00 </v>
          </cell>
          <cell r="AA92" t="str">
            <v xml:space="preserve">00/01 </v>
          </cell>
          <cell r="AB92" t="str">
            <v xml:space="preserve">01/02 </v>
          </cell>
          <cell r="AC92" t="str">
            <v xml:space="preserve">02/03 </v>
          </cell>
          <cell r="AD92" t="str">
            <v xml:space="preserve">03/04 </v>
          </cell>
          <cell r="AE92" t="str">
            <v xml:space="preserve">04/05 </v>
          </cell>
          <cell r="AF92" t="str">
            <v xml:space="preserve">05/06 </v>
          </cell>
          <cell r="AG92" t="str">
            <v xml:space="preserve">06/07 </v>
          </cell>
          <cell r="AH92" t="str">
            <v xml:space="preserve">07/08 </v>
          </cell>
          <cell r="AI92" t="str">
            <v xml:space="preserve">08/09 </v>
          </cell>
          <cell r="AJ92" t="str">
            <v xml:space="preserve">09/10 </v>
          </cell>
          <cell r="AK92" t="str">
            <v xml:space="preserve">10/11 </v>
          </cell>
          <cell r="AL92" t="str">
            <v xml:space="preserve">11/12 </v>
          </cell>
          <cell r="AM92" t="str">
            <v xml:space="preserve">12/13 </v>
          </cell>
          <cell r="AN92" t="str">
            <v xml:space="preserve">13/14 </v>
          </cell>
          <cell r="AO92" t="str">
            <v xml:space="preserve">14/15 </v>
          </cell>
          <cell r="AP92" t="str">
            <v xml:space="preserve">15/16 </v>
          </cell>
          <cell r="AQ92" t="str">
            <v xml:space="preserve">16/17 </v>
          </cell>
          <cell r="AR92" t="str">
            <v xml:space="preserve">17/18 </v>
          </cell>
          <cell r="AS92" t="str">
            <v xml:space="preserve">18/19 </v>
          </cell>
          <cell r="AT92" t="str">
            <v>19/20</v>
          </cell>
          <cell r="AU92" t="str">
            <v>20/21</v>
          </cell>
          <cell r="AV92" t="str">
            <v>21/22</v>
          </cell>
          <cell r="AW92" t="str">
            <v>22/23</v>
          </cell>
          <cell r="AX92" t="str">
            <v>23/24</v>
          </cell>
          <cell r="AY92" t="str">
            <v>24/25</v>
          </cell>
          <cell r="AZ92" t="str">
            <v>25/26</v>
          </cell>
          <cell r="BA92" t="str">
            <v>26/27</v>
          </cell>
          <cell r="BB92" t="str">
            <v>27/28</v>
          </cell>
          <cell r="BC92" t="str">
            <v>28/29</v>
          </cell>
          <cell r="BD92" t="str">
            <v>29/30</v>
          </cell>
          <cell r="BE92" t="str">
            <v>30/31</v>
          </cell>
          <cell r="BF92" t="str">
            <v>31/32</v>
          </cell>
          <cell r="BG92" t="str">
            <v>32/33</v>
          </cell>
          <cell r="BH92" t="str">
            <v>33/34</v>
          </cell>
          <cell r="BI92" t="str">
            <v>34/35</v>
          </cell>
          <cell r="BJ92" t="str">
            <v>35/36</v>
          </cell>
          <cell r="BK92" t="str">
            <v>36/37</v>
          </cell>
          <cell r="BL92" t="str">
            <v>37/38</v>
          </cell>
          <cell r="BM92" t="str">
            <v>38/39</v>
          </cell>
          <cell r="BN92" t="str">
            <v>39/40</v>
          </cell>
          <cell r="BO92" t="str">
            <v>40/41</v>
          </cell>
          <cell r="BP92" t="str">
            <v>41/42</v>
          </cell>
          <cell r="BQ92" t="str">
            <v>42/43</v>
          </cell>
          <cell r="BR92" t="str">
            <v>43/44</v>
          </cell>
        </row>
        <row r="93">
          <cell r="T93">
            <v>133.78074622559998</v>
          </cell>
          <cell r="U93">
            <v>118.23710605650001</v>
          </cell>
          <cell r="V93">
            <v>241.59946615987502</v>
          </cell>
          <cell r="W93">
            <v>99.967962571650006</v>
          </cell>
          <cell r="X93">
            <v>141.98635718324999</v>
          </cell>
          <cell r="Y93">
            <v>124.97928893055</v>
          </cell>
          <cell r="Z93">
            <v>190.715105438775</v>
          </cell>
          <cell r="AA93">
            <v>202.61438340030003</v>
          </cell>
          <cell r="AB93">
            <v>163.90020537945</v>
          </cell>
          <cell r="AC93">
            <v>120.11695180447499</v>
          </cell>
          <cell r="AD93">
            <v>143.32693270590002</v>
          </cell>
          <cell r="AE93">
            <v>165.00151642590001</v>
          </cell>
          <cell r="AF93">
            <v>132.19650879322498</v>
          </cell>
          <cell r="AG93">
            <v>206.32712038447499</v>
          </cell>
          <cell r="AH93">
            <v>215.27288593672498</v>
          </cell>
          <cell r="AI93">
            <v>166.109665737375</v>
          </cell>
          <cell r="AJ93">
            <v>197.29946493539995</v>
          </cell>
          <cell r="AK93">
            <v>174.70374683872501</v>
          </cell>
          <cell r="AL93">
            <v>121.73501443725</v>
          </cell>
          <cell r="AM93">
            <v>92.054231756324995</v>
          </cell>
          <cell r="AN93">
            <v>80.918906496524997</v>
          </cell>
          <cell r="AO93">
            <v>155.75570095334899</v>
          </cell>
          <cell r="AP93">
            <v>132.54110353408697</v>
          </cell>
          <cell r="AQ93">
            <v>243.90558135868301</v>
          </cell>
          <cell r="AR93">
            <v>140.22909595836001</v>
          </cell>
          <cell r="AS93">
            <v>208.97931157617998</v>
          </cell>
          <cell r="AT93">
            <v>81.361203964480012</v>
          </cell>
          <cell r="AU93">
            <v>154.47132370164002</v>
          </cell>
          <cell r="AV93">
            <v>96.21432714748002</v>
          </cell>
          <cell r="AW93">
            <v>100.18313976826002</v>
          </cell>
          <cell r="AX93">
            <v>122.10936434186002</v>
          </cell>
          <cell r="AY93">
            <v>201.38123015962003</v>
          </cell>
          <cell r="AZ93">
            <v>144.33894608079012</v>
          </cell>
        </row>
        <row r="94">
          <cell r="T94">
            <v>143.714666663325</v>
          </cell>
          <cell r="U94">
            <v>137.487396878325</v>
          </cell>
          <cell r="V94">
            <v>209.920945569525</v>
          </cell>
          <cell r="W94">
            <v>145.15584774884999</v>
          </cell>
          <cell r="X94">
            <v>119.77478659642499</v>
          </cell>
          <cell r="Y94">
            <v>157.25966345325</v>
          </cell>
          <cell r="Z94">
            <v>181.23560483715002</v>
          </cell>
          <cell r="AA94">
            <v>157.351781221425</v>
          </cell>
          <cell r="AB94">
            <v>144.33885420390001</v>
          </cell>
          <cell r="AC94">
            <v>127.811334541275</v>
          </cell>
          <cell r="AD94">
            <v>158.27237625307501</v>
          </cell>
          <cell r="AE94">
            <v>155.878093771875</v>
          </cell>
          <cell r="AF94">
            <v>187.728283553175</v>
          </cell>
          <cell r="AG94">
            <v>190.89610096815002</v>
          </cell>
          <cell r="AH94">
            <v>222.09770276752502</v>
          </cell>
          <cell r="AI94">
            <v>138.98482731945001</v>
          </cell>
          <cell r="AJ94">
            <v>138.30521321969999</v>
          </cell>
          <cell r="AK94">
            <v>135.77027191807503</v>
          </cell>
          <cell r="AL94">
            <v>125.4549440007</v>
          </cell>
          <cell r="AM94">
            <v>68.618308594500007</v>
          </cell>
          <cell r="AN94">
            <v>130.45619987054999</v>
          </cell>
          <cell r="AO94">
            <v>150.085597885178</v>
          </cell>
          <cell r="AP94">
            <v>93.252253192258507</v>
          </cell>
          <cell r="AQ94">
            <v>144.32049218284001</v>
          </cell>
          <cell r="AR94">
            <v>105.68576534414001</v>
          </cell>
          <cell r="AS94">
            <v>223.76025069454008</v>
          </cell>
          <cell r="AT94">
            <v>91.407020400620013</v>
          </cell>
          <cell r="AU94">
            <v>145.54691914842005</v>
          </cell>
          <cell r="AV94">
            <v>159.46309033794003</v>
          </cell>
          <cell r="AW94">
            <v>86.814242363319991</v>
          </cell>
          <cell r="AX94">
            <v>107.11412090812001</v>
          </cell>
          <cell r="AY94">
            <v>171.32519657114</v>
          </cell>
          <cell r="AZ94">
            <v>153.71420141910107</v>
          </cell>
        </row>
        <row r="95">
          <cell r="T95">
            <v>152.73838528740001</v>
          </cell>
          <cell r="U95">
            <v>204.07657925767501</v>
          </cell>
          <cell r="V95">
            <v>202.261364365725</v>
          </cell>
          <cell r="W95">
            <v>241.8720558597</v>
          </cell>
          <cell r="X95">
            <v>118.33493615774999</v>
          </cell>
          <cell r="Y95">
            <v>169.22137552244999</v>
          </cell>
          <cell r="Z95">
            <v>163.066342539375</v>
          </cell>
          <cell r="AA95">
            <v>146.70902363197499</v>
          </cell>
          <cell r="AB95">
            <v>139.64205269542501</v>
          </cell>
          <cell r="AC95">
            <v>145.49745786457501</v>
          </cell>
          <cell r="AD95">
            <v>167.95032826612498</v>
          </cell>
          <cell r="AE95">
            <v>178.01053811302501</v>
          </cell>
          <cell r="AF95">
            <v>157.40426697232502</v>
          </cell>
          <cell r="AG95">
            <v>198.71578497105003</v>
          </cell>
          <cell r="AH95">
            <v>255.7885747617</v>
          </cell>
          <cell r="AI95">
            <v>143.69357709179999</v>
          </cell>
          <cell r="AJ95">
            <v>131.27652396944998</v>
          </cell>
          <cell r="AK95">
            <v>141.429575960325</v>
          </cell>
          <cell r="AL95">
            <v>159.01184584012501</v>
          </cell>
          <cell r="AM95">
            <v>60.199943740199998</v>
          </cell>
          <cell r="AN95">
            <v>138.8824777431</v>
          </cell>
          <cell r="AO95">
            <v>95.380922460584202</v>
          </cell>
          <cell r="AP95">
            <v>75.396792420087806</v>
          </cell>
          <cell r="AQ95">
            <v>159.902685836638</v>
          </cell>
          <cell r="AR95">
            <v>104.69448633865998</v>
          </cell>
          <cell r="AS95">
            <v>201.07585330108003</v>
          </cell>
          <cell r="AT95">
            <v>99.544387956300014</v>
          </cell>
          <cell r="AU95">
            <v>150.30580793002002</v>
          </cell>
          <cell r="AV95">
            <v>176.59555842376</v>
          </cell>
          <cell r="AW95">
            <v>97.487181481460013</v>
          </cell>
          <cell r="AX95">
            <v>141.01837296096002</v>
          </cell>
          <cell r="AY95">
            <v>158.85467110768002</v>
          </cell>
          <cell r="AZ95">
            <v>173.14009830859774</v>
          </cell>
        </row>
        <row r="96">
          <cell r="T96">
            <v>138.0722004216</v>
          </cell>
          <cell r="U96">
            <v>201.4102346112</v>
          </cell>
          <cell r="V96">
            <v>181.651235136525</v>
          </cell>
          <cell r="W96">
            <v>187.60475385832498</v>
          </cell>
          <cell r="X96">
            <v>141.52810681642498</v>
          </cell>
          <cell r="Y96">
            <v>185.8829558868</v>
          </cell>
          <cell r="Z96">
            <v>164.3709000501</v>
          </cell>
          <cell r="AA96">
            <v>140.37839250660002</v>
          </cell>
          <cell r="AB96">
            <v>142.52031269482501</v>
          </cell>
          <cell r="AC96">
            <v>161.09346567982499</v>
          </cell>
          <cell r="AD96">
            <v>192.59628970724998</v>
          </cell>
          <cell r="AE96">
            <v>181.47239698725002</v>
          </cell>
          <cell r="AF96">
            <v>177.62050111297501</v>
          </cell>
          <cell r="AG96">
            <v>184.715612474625</v>
          </cell>
          <cell r="AH96">
            <v>202.18998579165003</v>
          </cell>
          <cell r="AI96">
            <v>128.4840473868</v>
          </cell>
          <cell r="AJ96">
            <v>134.036320967775</v>
          </cell>
          <cell r="AK96">
            <v>159.73406032320003</v>
          </cell>
          <cell r="AL96">
            <v>172.87082017110001</v>
          </cell>
          <cell r="AM96">
            <v>54.285911373149993</v>
          </cell>
          <cell r="AN96">
            <v>138.19265545612501</v>
          </cell>
          <cell r="AO96">
            <v>118.175342035808</v>
          </cell>
          <cell r="AP96">
            <v>105.247539725474</v>
          </cell>
          <cell r="AQ96">
            <v>154.27241241435701</v>
          </cell>
          <cell r="AR96">
            <v>141.13828212461999</v>
          </cell>
          <cell r="AS96">
            <v>170.35249504172</v>
          </cell>
          <cell r="AT96">
            <v>101.91011674494</v>
          </cell>
          <cell r="AU96">
            <v>188.31083212844001</v>
          </cell>
          <cell r="AV96">
            <v>186.22626924733999</v>
          </cell>
          <cell r="AW96">
            <v>144.44655307754002</v>
          </cell>
          <cell r="AX96">
            <v>184.75388911994003</v>
          </cell>
          <cell r="AY96">
            <v>188.52826221537998</v>
          </cell>
          <cell r="AZ96">
            <v>209.77463052336682</v>
          </cell>
        </row>
        <row r="97">
          <cell r="T97">
            <v>101.914128073575</v>
          </cell>
          <cell r="U97">
            <v>194.09242493295</v>
          </cell>
          <cell r="V97">
            <v>214.09584218775001</v>
          </cell>
          <cell r="W97">
            <v>182.96247343927499</v>
          </cell>
          <cell r="X97">
            <v>118.21135922100001</v>
          </cell>
          <cell r="Y97">
            <v>129.7886796972</v>
          </cell>
          <cell r="Z97">
            <v>156.64845956152499</v>
          </cell>
          <cell r="AA97">
            <v>130.46727022245</v>
          </cell>
          <cell r="AB97">
            <v>146.42578875735001</v>
          </cell>
          <cell r="AC97">
            <v>123.33424723604999</v>
          </cell>
          <cell r="AD97">
            <v>162.87454829902501</v>
          </cell>
          <cell r="AE97">
            <v>145.58954020132501</v>
          </cell>
          <cell r="AF97">
            <v>160.72387654882502</v>
          </cell>
          <cell r="AG97">
            <v>158.87574192622498</v>
          </cell>
          <cell r="AH97">
            <v>226.5696013374</v>
          </cell>
          <cell r="AI97">
            <v>123.28397791762495</v>
          </cell>
          <cell r="AJ97">
            <v>144.773231663925</v>
          </cell>
          <cell r="AK97">
            <v>112.03040224530001</v>
          </cell>
          <cell r="AL97">
            <v>139.4737573635</v>
          </cell>
          <cell r="AM97">
            <v>53.633827490625002</v>
          </cell>
          <cell r="AN97">
            <v>116.716511337075</v>
          </cell>
          <cell r="AO97">
            <v>127.40746034934701</v>
          </cell>
          <cell r="AP97">
            <v>104.995071492538</v>
          </cell>
          <cell r="AQ97">
            <v>183.35414184554</v>
          </cell>
          <cell r="AR97">
            <v>152.55954827588002</v>
          </cell>
          <cell r="AS97">
            <v>189.19693325134</v>
          </cell>
          <cell r="AT97">
            <v>98.237453264140015</v>
          </cell>
          <cell r="AU97">
            <v>232.28173778224004</v>
          </cell>
          <cell r="AV97">
            <v>227.31147755656005</v>
          </cell>
          <cell r="AW97">
            <v>123.31002280098002</v>
          </cell>
          <cell r="AX97">
            <v>163.78452069726001</v>
          </cell>
          <cell r="AY97">
            <v>214.77055924516006</v>
          </cell>
          <cell r="AZ97">
            <v>220.00172397744925</v>
          </cell>
        </row>
        <row r="98">
          <cell r="T98">
            <v>86.083430372775013</v>
          </cell>
          <cell r="U98">
            <v>184.54030959419998</v>
          </cell>
          <cell r="V98">
            <v>164.273034517425</v>
          </cell>
          <cell r="W98">
            <v>153.61829716950001</v>
          </cell>
          <cell r="X98">
            <v>123.264726843375</v>
          </cell>
          <cell r="Y98">
            <v>146.60629612042499</v>
          </cell>
          <cell r="Z98">
            <v>144.08044101090002</v>
          </cell>
          <cell r="AA98">
            <v>144.44127464309997</v>
          </cell>
          <cell r="AB98">
            <v>159.431818457475</v>
          </cell>
          <cell r="AC98">
            <v>105.76148085179999</v>
          </cell>
          <cell r="AD98">
            <v>150.439661359425</v>
          </cell>
          <cell r="AE98">
            <v>112.1456409867</v>
          </cell>
          <cell r="AF98">
            <v>135.89850611879999</v>
          </cell>
          <cell r="AG98">
            <v>169.40224901024999</v>
          </cell>
          <cell r="AH98">
            <v>213.34618016077502</v>
          </cell>
          <cell r="AI98">
            <v>119.16703923705005</v>
          </cell>
          <cell r="AJ98">
            <v>142.70153262322501</v>
          </cell>
          <cell r="AK98">
            <v>131.11690146299998</v>
          </cell>
          <cell r="AL98">
            <v>131.79020483227498</v>
          </cell>
          <cell r="AM98">
            <v>53.138752062750001</v>
          </cell>
          <cell r="AN98">
            <v>134.8971510591</v>
          </cell>
          <cell r="AO98">
            <v>154.49476192826202</v>
          </cell>
          <cell r="AP98">
            <v>130.98357005810598</v>
          </cell>
          <cell r="AQ98">
            <v>202.05246007658002</v>
          </cell>
          <cell r="AR98">
            <v>154.51283662494001</v>
          </cell>
          <cell r="AS98">
            <v>141.98770464094</v>
          </cell>
          <cell r="AT98">
            <v>154.56100657558002</v>
          </cell>
          <cell r="AU98">
            <v>255.60128487056005</v>
          </cell>
          <cell r="AV98">
            <v>252.19178458528003</v>
          </cell>
          <cell r="AW98">
            <v>133.90454599506</v>
          </cell>
          <cell r="AX98">
            <v>197.79196257897999</v>
          </cell>
          <cell r="AY98">
            <v>243.38860013013999</v>
          </cell>
          <cell r="AZ98">
            <v>258.83100563438262</v>
          </cell>
        </row>
        <row r="99">
          <cell r="T99">
            <v>114.137402795775</v>
          </cell>
          <cell r="U99">
            <v>197.716118809275</v>
          </cell>
          <cell r="V99">
            <v>214.13792684699999</v>
          </cell>
          <cell r="W99">
            <v>168.59473533990001</v>
          </cell>
          <cell r="X99">
            <v>128.49739322355001</v>
          </cell>
          <cell r="Y99">
            <v>173.26321532932499</v>
          </cell>
          <cell r="Z99">
            <v>154.04670640282501</v>
          </cell>
          <cell r="AA99">
            <v>175.63227457274999</v>
          </cell>
          <cell r="AB99">
            <v>176.78942948182498</v>
          </cell>
          <cell r="AC99">
            <v>134.54855307900002</v>
          </cell>
          <cell r="AD99">
            <v>170.807408147025</v>
          </cell>
          <cell r="AE99">
            <v>142.02700096455001</v>
          </cell>
          <cell r="AF99">
            <v>181.61297313435</v>
          </cell>
          <cell r="AG99">
            <v>169.77134603812499</v>
          </cell>
          <cell r="AH99">
            <v>215.57737572952499</v>
          </cell>
          <cell r="AI99">
            <v>168.59099141932492</v>
          </cell>
          <cell r="AJ99">
            <v>190.21490820157499</v>
          </cell>
          <cell r="AK99">
            <v>171.9350998578</v>
          </cell>
          <cell r="AL99">
            <v>133.23427554734999</v>
          </cell>
          <cell r="AM99">
            <v>74.115486309600001</v>
          </cell>
          <cell r="AN99">
            <v>202.02325337925001</v>
          </cell>
          <cell r="AO99">
            <v>157.07165415519199</v>
          </cell>
          <cell r="AP99">
            <v>175.820636295382</v>
          </cell>
          <cell r="AQ99">
            <v>263.17420264504005</v>
          </cell>
          <cell r="AR99">
            <v>255.65045475316003</v>
          </cell>
          <cell r="AS99">
            <v>184.14283621062</v>
          </cell>
          <cell r="AT99">
            <v>182.43868051572002</v>
          </cell>
          <cell r="AU99">
            <v>367.46356300704008</v>
          </cell>
          <cell r="AV99">
            <v>294.58037271044003</v>
          </cell>
          <cell r="AW99">
            <v>193.94091359856</v>
          </cell>
          <cell r="AX99">
            <v>236.75454760478002</v>
          </cell>
          <cell r="AY99">
            <v>238.23858048258001</v>
          </cell>
          <cell r="AZ99">
            <v>332.03101457539793</v>
          </cell>
        </row>
        <row r="100">
          <cell r="T100">
            <v>84.621049484625004</v>
          </cell>
          <cell r="U100">
            <v>166.71841698712501</v>
          </cell>
          <cell r="V100">
            <v>197.60518301760001</v>
          </cell>
          <cell r="W100">
            <v>141.96224413012501</v>
          </cell>
          <cell r="X100">
            <v>105.873770911275</v>
          </cell>
          <cell r="Y100">
            <v>173.61116767012498</v>
          </cell>
          <cell r="Z100">
            <v>153.09264442184997</v>
          </cell>
          <cell r="AA100">
            <v>164.88176214622499</v>
          </cell>
          <cell r="AB100">
            <v>157.31550337905</v>
          </cell>
          <cell r="AC100">
            <v>129.02148305167501</v>
          </cell>
          <cell r="AD100">
            <v>136.03586587987499</v>
          </cell>
          <cell r="AE100">
            <v>141.78032738370001</v>
          </cell>
          <cell r="AF100">
            <v>170.10140944612502</v>
          </cell>
          <cell r="AG100">
            <v>160.12242417262502</v>
          </cell>
          <cell r="AH100">
            <v>195.24082040640002</v>
          </cell>
          <cell r="AI100">
            <v>162.51922228499998</v>
          </cell>
          <cell r="AJ100">
            <v>163.27406911049999</v>
          </cell>
          <cell r="AK100">
            <v>172.30213005254998</v>
          </cell>
          <cell r="AL100">
            <v>135.78834194482499</v>
          </cell>
          <cell r="AM100">
            <v>56.076902980874998</v>
          </cell>
          <cell r="AN100">
            <v>229.90211582625</v>
          </cell>
          <cell r="AO100">
            <v>191.944237319325</v>
          </cell>
          <cell r="AP100">
            <v>197.51478985435301</v>
          </cell>
          <cell r="AQ100">
            <v>217.69072668518004</v>
          </cell>
          <cell r="AR100">
            <v>301.98203442144006</v>
          </cell>
          <cell r="AS100">
            <v>216.27624419296004</v>
          </cell>
          <cell r="AT100">
            <v>199.42467037962004</v>
          </cell>
          <cell r="AU100">
            <v>328.68303645928</v>
          </cell>
          <cell r="AV100">
            <v>275.94529033402006</v>
          </cell>
          <cell r="AW100">
            <v>199.25361508988004</v>
          </cell>
          <cell r="AX100">
            <v>252.54912247508005</v>
          </cell>
          <cell r="AY100">
            <v>289.83542786191998</v>
          </cell>
          <cell r="AZ100">
            <v>326.99986075952711</v>
          </cell>
        </row>
        <row r="101">
          <cell r="T101">
            <v>71.339796348749999</v>
          </cell>
          <cell r="U101">
            <v>212.77961199090001</v>
          </cell>
          <cell r="V101">
            <v>197.12547695452503</v>
          </cell>
          <cell r="W101">
            <v>122.60903682915</v>
          </cell>
          <cell r="X101">
            <v>113.114017263375</v>
          </cell>
          <cell r="Y101">
            <v>150.478313107275</v>
          </cell>
          <cell r="Z101">
            <v>144.008708122575</v>
          </cell>
          <cell r="AA101">
            <v>114.67490144984998</v>
          </cell>
          <cell r="AB101">
            <v>162.78063927547501</v>
          </cell>
          <cell r="AC101">
            <v>129.84411806685</v>
          </cell>
          <cell r="AD101">
            <v>158.05055191162498</v>
          </cell>
          <cell r="AE101">
            <v>144.60570794970002</v>
          </cell>
          <cell r="AF101">
            <v>210.66127338442502</v>
          </cell>
          <cell r="AG101">
            <v>165.37572738944999</v>
          </cell>
          <cell r="AH101">
            <v>172.60884808830002</v>
          </cell>
          <cell r="AI101">
            <v>161.88399982394998</v>
          </cell>
          <cell r="AJ101">
            <v>195.16428459157501</v>
          </cell>
          <cell r="AK101">
            <v>165.93897681585</v>
          </cell>
          <cell r="AL101">
            <v>128.90192955007501</v>
          </cell>
          <cell r="AM101">
            <v>55.656709901324994</v>
          </cell>
          <cell r="AN101">
            <v>204.31837511235</v>
          </cell>
          <cell r="AO101">
            <v>190.77211739674601</v>
          </cell>
          <cell r="AP101">
            <v>189.317189666318</v>
          </cell>
          <cell r="AQ101">
            <v>208.01428275302004</v>
          </cell>
          <cell r="AR101">
            <v>306.23217435610002</v>
          </cell>
          <cell r="AS101">
            <v>187.48900222277999</v>
          </cell>
          <cell r="AT101">
            <v>222.97058001794002</v>
          </cell>
          <cell r="AU101">
            <v>334.42776760842003</v>
          </cell>
          <cell r="AV101">
            <v>284.56857364464003</v>
          </cell>
          <cell r="AW101">
            <v>242.19304762280001</v>
          </cell>
          <cell r="AX101">
            <v>231.43020517328003</v>
          </cell>
          <cell r="AY101">
            <v>307.25452605040005</v>
          </cell>
          <cell r="AZ101">
            <v>342.55352094747349</v>
          </cell>
        </row>
        <row r="102">
          <cell r="T102">
            <v>86.296802350950003</v>
          </cell>
          <cell r="U102">
            <v>158.51496734640003</v>
          </cell>
          <cell r="V102">
            <v>137.33494333020002</v>
          </cell>
          <cell r="W102">
            <v>113.32974346290001</v>
          </cell>
          <cell r="X102">
            <v>131.13729421650001</v>
          </cell>
          <cell r="Y102">
            <v>199.20279384450001</v>
          </cell>
          <cell r="Z102">
            <v>143.63256417795</v>
          </cell>
          <cell r="AA102">
            <v>154.60018462957501</v>
          </cell>
          <cell r="AB102">
            <v>169.91792190652501</v>
          </cell>
          <cell r="AC102">
            <v>144.671354506575</v>
          </cell>
          <cell r="AD102">
            <v>139.24651988767502</v>
          </cell>
          <cell r="AE102">
            <v>158.34506185305</v>
          </cell>
          <cell r="AF102">
            <v>197.47754721427503</v>
          </cell>
          <cell r="AG102">
            <v>170.294038293375</v>
          </cell>
          <cell r="AH102">
            <v>178.68262106655001</v>
          </cell>
          <cell r="AI102">
            <v>146.79474405952499</v>
          </cell>
          <cell r="AJ102">
            <v>171.70402791442501</v>
          </cell>
          <cell r="AK102">
            <v>149.87983303395001</v>
          </cell>
          <cell r="AL102">
            <v>115.42409499465001</v>
          </cell>
          <cell r="AM102">
            <v>45.865723768875</v>
          </cell>
          <cell r="AN102">
            <v>188.81740618942501</v>
          </cell>
          <cell r="AO102">
            <v>167.20904100760401</v>
          </cell>
          <cell r="AP102">
            <v>239.268682461303</v>
          </cell>
          <cell r="AQ102">
            <v>194.65805771413997</v>
          </cell>
          <cell r="AR102">
            <v>283.56402388862006</v>
          </cell>
          <cell r="AS102">
            <v>117.53284897750001</v>
          </cell>
          <cell r="AT102">
            <v>199.7967198668</v>
          </cell>
          <cell r="AU102">
            <v>250.13014927794003</v>
          </cell>
          <cell r="AV102">
            <v>216.58294379614003</v>
          </cell>
          <cell r="AW102">
            <v>150.14230724434</v>
          </cell>
          <cell r="AX102">
            <v>211.68121827712005</v>
          </cell>
          <cell r="AY102">
            <v>287.44009085173997</v>
          </cell>
          <cell r="AZ102">
            <v>267.75755302956787</v>
          </cell>
        </row>
        <row r="103">
          <cell r="T103">
            <v>93.263892100424997</v>
          </cell>
          <cell r="U103">
            <v>192.88549674540002</v>
          </cell>
          <cell r="V103">
            <v>148.28209622865</v>
          </cell>
          <cell r="W103">
            <v>97.419923453249993</v>
          </cell>
          <cell r="X103">
            <v>127.758037804425</v>
          </cell>
          <cell r="Y103">
            <v>188.634217848525</v>
          </cell>
          <cell r="Z103">
            <v>153.53923391302501</v>
          </cell>
          <cell r="AA103">
            <v>183.03342289942503</v>
          </cell>
          <cell r="AB103">
            <v>173.41726722840002</v>
          </cell>
          <cell r="AC103">
            <v>138.81320537040003</v>
          </cell>
          <cell r="AD103">
            <v>167.28646540319997</v>
          </cell>
          <cell r="AE103">
            <v>148.36613169509999</v>
          </cell>
          <cell r="AF103">
            <v>198.37908407610001</v>
          </cell>
          <cell r="AG103">
            <v>165.28483397385</v>
          </cell>
          <cell r="AH103">
            <v>163.03980833887502</v>
          </cell>
          <cell r="AI103">
            <v>200.67280429949997</v>
          </cell>
          <cell r="AJ103">
            <v>184.58016601049999</v>
          </cell>
          <cell r="AK103">
            <v>164.78819562645</v>
          </cell>
          <cell r="AL103">
            <v>95.015672931149993</v>
          </cell>
          <cell r="AM103">
            <v>59.654697414524996</v>
          </cell>
          <cell r="AN103">
            <v>181.42481258347499</v>
          </cell>
          <cell r="AO103">
            <v>200.15534896633801</v>
          </cell>
          <cell r="AP103">
            <v>226.83428640441201</v>
          </cell>
          <cell r="AQ103">
            <v>188.16317682126004</v>
          </cell>
          <cell r="AR103">
            <v>267.14920775783997</v>
          </cell>
          <cell r="AS103">
            <v>123.61542721670001</v>
          </cell>
          <cell r="AT103">
            <v>174.68714497396005</v>
          </cell>
          <cell r="AU103">
            <v>216.11896355647997</v>
          </cell>
          <cell r="AV103">
            <v>176.81724018990002</v>
          </cell>
          <cell r="AW103">
            <v>92.483281812480001</v>
          </cell>
          <cell r="AX103">
            <v>210.28926181118001</v>
          </cell>
        </row>
        <row r="104">
          <cell r="T104">
            <v>112.88205559755001</v>
          </cell>
          <cell r="U104">
            <v>218.64926452972497</v>
          </cell>
          <cell r="V104">
            <v>110.171838973275</v>
          </cell>
          <cell r="W104">
            <v>141.98113695330002</v>
          </cell>
          <cell r="X104">
            <v>137.481861702375</v>
          </cell>
          <cell r="Y104">
            <v>183.702509929125</v>
          </cell>
          <cell r="Z104">
            <v>188.12894210707498</v>
          </cell>
          <cell r="AA104">
            <v>226.56325517549999</v>
          </cell>
          <cell r="AB104">
            <v>168.28771023180002</v>
          </cell>
          <cell r="AC104">
            <v>127.37385486315</v>
          </cell>
          <cell r="AD104">
            <v>152.94914321377502</v>
          </cell>
          <cell r="AE104">
            <v>144.83396506320003</v>
          </cell>
          <cell r="AF104">
            <v>224.007243986475</v>
          </cell>
          <cell r="AG104">
            <v>185.58845775584999</v>
          </cell>
          <cell r="AH104">
            <v>176.98760531549999</v>
          </cell>
          <cell r="AI104">
            <v>188.76233788132501</v>
          </cell>
          <cell r="AJ104">
            <v>185.69646454972499</v>
          </cell>
          <cell r="AK104">
            <v>151.29570427154999</v>
          </cell>
          <cell r="AL104">
            <v>80.455628804174992</v>
          </cell>
          <cell r="AM104">
            <v>56.791318613625002</v>
          </cell>
          <cell r="AN104">
            <v>174.23325688297498</v>
          </cell>
          <cell r="AO104">
            <v>158.42966359240799</v>
          </cell>
          <cell r="AP104">
            <v>227.46189488843902</v>
          </cell>
          <cell r="AQ104">
            <v>140.44970693121999</v>
          </cell>
          <cell r="AR104">
            <v>230.81753820056002</v>
          </cell>
          <cell r="AS104">
            <v>110.69895571952</v>
          </cell>
          <cell r="AT104">
            <v>177.17838884401999</v>
          </cell>
          <cell r="AU104">
            <v>130.22517824604</v>
          </cell>
          <cell r="AV104">
            <v>131.51928310254004</v>
          </cell>
          <cell r="AW104">
            <v>105.61947851602001</v>
          </cell>
          <cell r="AX104">
            <v>201.38123015962003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 Sales Data"/>
      <sheetName val="Chart1"/>
      <sheetName val="Chart2"/>
      <sheetName val="Chart3"/>
      <sheetName val="Chart4"/>
      <sheetName val="Chart5"/>
      <sheetName val="Soybean Export Forecast"/>
      <sheetName val="Soybean Exports"/>
      <sheetName val="Soybean Imports"/>
      <sheetName val="Weekly Export Inspections"/>
      <sheetName val="Chart6"/>
      <sheetName val="Monthly Export Inspections"/>
      <sheetName val="Year-to-Date Export Inspections"/>
      <sheetName val="Chart10"/>
      <sheetName val="Soymeal Export Forecast"/>
      <sheetName val="Chart7"/>
      <sheetName val="Soymeal Exports"/>
      <sheetName val="Soymeal Imports"/>
      <sheetName val="Chart9"/>
      <sheetName val="Soyoil Export Forecast"/>
      <sheetName val="Monthly Export Sales"/>
      <sheetName val="Soyoil Exports"/>
      <sheetName val="Soyoil Imports"/>
      <sheetName val="Soybean Table"/>
      <sheetName val="Soybean Export Sales"/>
      <sheetName val="Soyoil_Exports_US_GTT"/>
      <sheetName val="Soybean Oil Table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P15">
            <v>1158.8290570290001</v>
          </cell>
          <cell r="Q15">
            <v>1279.2935714286</v>
          </cell>
          <cell r="R15">
            <v>1499.0481245103001</v>
          </cell>
          <cell r="S15">
            <v>1504.9776390977997</v>
          </cell>
          <cell r="T15">
            <v>1366.3347001856091</v>
          </cell>
          <cell r="U15">
            <v>1327.5261114637258</v>
          </cell>
          <cell r="V15">
            <v>1638.5589397691801</v>
          </cell>
          <cell r="W15">
            <v>1842.4226925928901</v>
          </cell>
          <cell r="X15">
            <v>1943.5528793382518</v>
          </cell>
          <cell r="Y15">
            <v>2167.5245326700929</v>
          </cell>
          <cell r="Z15">
            <v>2139.6039930184129</v>
          </cell>
          <cell r="AA15">
            <v>1757.5601175994966</v>
          </cell>
        </row>
      </sheetData>
      <sheetData sheetId="7">
        <row r="243">
          <cell r="AT243">
            <v>1085</v>
          </cell>
          <cell r="AU243">
            <v>25</v>
          </cell>
          <cell r="AV243">
            <v>36</v>
          </cell>
          <cell r="AW243">
            <v>40</v>
          </cell>
          <cell r="AX243">
            <v>273</v>
          </cell>
          <cell r="AY243">
            <v>291</v>
          </cell>
          <cell r="AZ243">
            <v>94</v>
          </cell>
          <cell r="BA243">
            <v>40</v>
          </cell>
          <cell r="BB243">
            <v>22</v>
          </cell>
          <cell r="BC243">
            <v>25</v>
          </cell>
          <cell r="BD243">
            <v>30</v>
          </cell>
          <cell r="BE243">
            <v>10</v>
          </cell>
          <cell r="BF243">
            <v>58</v>
          </cell>
          <cell r="BG243">
            <v>12</v>
          </cell>
          <cell r="BH243">
            <v>15</v>
          </cell>
          <cell r="BI243">
            <v>11</v>
          </cell>
          <cell r="BJ243">
            <v>14</v>
          </cell>
          <cell r="BK243">
            <v>63</v>
          </cell>
          <cell r="BL243">
            <v>285</v>
          </cell>
          <cell r="BM243">
            <v>285</v>
          </cell>
          <cell r="BN243">
            <v>188</v>
          </cell>
          <cell r="BO243">
            <v>1097</v>
          </cell>
          <cell r="BP243">
            <v>291</v>
          </cell>
          <cell r="BQ243">
            <v>208</v>
          </cell>
          <cell r="BR243">
            <v>201</v>
          </cell>
          <cell r="BS243">
            <v>22</v>
          </cell>
          <cell r="BT243">
            <v>45</v>
          </cell>
          <cell r="BU243">
            <v>162</v>
          </cell>
          <cell r="BV243">
            <v>213</v>
          </cell>
          <cell r="BW243">
            <v>271</v>
          </cell>
          <cell r="BX243">
            <v>157</v>
          </cell>
          <cell r="BY243">
            <v>337</v>
          </cell>
          <cell r="BZ243">
            <v>93</v>
          </cell>
          <cell r="CA243">
            <v>232</v>
          </cell>
          <cell r="CB243">
            <v>176</v>
          </cell>
          <cell r="CC243">
            <v>341</v>
          </cell>
          <cell r="CD243">
            <v>359</v>
          </cell>
          <cell r="CE243">
            <v>145</v>
          </cell>
          <cell r="CF243">
            <v>129</v>
          </cell>
          <cell r="CG243">
            <v>789</v>
          </cell>
          <cell r="CH243">
            <v>861</v>
          </cell>
          <cell r="CI243">
            <v>1215</v>
          </cell>
          <cell r="CJ243">
            <v>1122</v>
          </cell>
          <cell r="CK243">
            <v>483</v>
          </cell>
          <cell r="CL243">
            <v>1043</v>
          </cell>
          <cell r="CM243">
            <v>859</v>
          </cell>
          <cell r="CN243">
            <v>1037</v>
          </cell>
          <cell r="CO243">
            <v>231</v>
          </cell>
          <cell r="CP243">
            <v>1257</v>
          </cell>
          <cell r="CQ243">
            <v>643</v>
          </cell>
          <cell r="CR243">
            <v>535</v>
          </cell>
          <cell r="CS243">
            <v>425</v>
          </cell>
          <cell r="CT243">
            <v>528</v>
          </cell>
          <cell r="CU243">
            <v>497</v>
          </cell>
          <cell r="CV243">
            <v>145</v>
          </cell>
          <cell r="CW243">
            <v>247</v>
          </cell>
          <cell r="CX243">
            <v>299</v>
          </cell>
          <cell r="CY243">
            <v>144</v>
          </cell>
          <cell r="CZ243">
            <v>84</v>
          </cell>
          <cell r="DA243">
            <v>57</v>
          </cell>
          <cell r="DB243">
            <v>328</v>
          </cell>
          <cell r="DC243">
            <v>531</v>
          </cell>
          <cell r="DD243">
            <v>111</v>
          </cell>
          <cell r="DE243">
            <v>120</v>
          </cell>
          <cell r="DF243">
            <v>500</v>
          </cell>
          <cell r="DG243">
            <v>606</v>
          </cell>
          <cell r="DH243">
            <v>610</v>
          </cell>
          <cell r="DI243">
            <v>877</v>
          </cell>
          <cell r="DJ243">
            <v>1581</v>
          </cell>
          <cell r="DK243">
            <v>1369</v>
          </cell>
          <cell r="DL243">
            <v>633</v>
          </cell>
          <cell r="DM243">
            <v>588</v>
          </cell>
          <cell r="DN243">
            <v>1125</v>
          </cell>
          <cell r="DO243">
            <v>1993</v>
          </cell>
          <cell r="DP243">
            <v>1041</v>
          </cell>
          <cell r="DQ243">
            <v>1101</v>
          </cell>
          <cell r="DR243">
            <v>1842</v>
          </cell>
          <cell r="DS243">
            <v>1549</v>
          </cell>
          <cell r="DT243">
            <v>923</v>
          </cell>
          <cell r="DU243">
            <v>858</v>
          </cell>
          <cell r="DV243">
            <v>566</v>
          </cell>
          <cell r="DW243">
            <v>790</v>
          </cell>
          <cell r="DX243">
            <v>341</v>
          </cell>
          <cell r="DY243">
            <v>778</v>
          </cell>
          <cell r="DZ243">
            <v>941</v>
          </cell>
          <cell r="EA243">
            <v>1114</v>
          </cell>
          <cell r="EB243">
            <v>1069</v>
          </cell>
          <cell r="EC243">
            <v>1173</v>
          </cell>
          <cell r="ED243">
            <v>1683</v>
          </cell>
          <cell r="EE243">
            <v>1224</v>
          </cell>
          <cell r="EF243">
            <v>1084</v>
          </cell>
          <cell r="EG243">
            <v>962</v>
          </cell>
          <cell r="EH243">
            <v>1177</v>
          </cell>
          <cell r="EI243">
            <v>953</v>
          </cell>
          <cell r="EJ243">
            <v>422</v>
          </cell>
          <cell r="EK243">
            <v>771</v>
          </cell>
          <cell r="EL243">
            <v>592</v>
          </cell>
          <cell r="EM243">
            <v>2688</v>
          </cell>
          <cell r="EN243">
            <v>5341</v>
          </cell>
          <cell r="EO243">
            <v>5249</v>
          </cell>
          <cell r="EP243">
            <v>2862</v>
          </cell>
          <cell r="EQ243">
            <v>1944</v>
          </cell>
          <cell r="ER243">
            <v>1938</v>
          </cell>
          <cell r="ES243">
            <v>3408</v>
          </cell>
          <cell r="ET243">
            <v>1504</v>
          </cell>
          <cell r="EU243">
            <v>1170</v>
          </cell>
          <cell r="EV243">
            <v>2239</v>
          </cell>
          <cell r="EW243">
            <v>636</v>
          </cell>
          <cell r="EX243">
            <v>719</v>
          </cell>
          <cell r="EY243">
            <v>2369</v>
          </cell>
          <cell r="EZ243">
            <v>3432</v>
          </cell>
          <cell r="FA243">
            <v>1785</v>
          </cell>
          <cell r="FB243">
            <v>1761</v>
          </cell>
          <cell r="FC243">
            <v>1669</v>
          </cell>
          <cell r="FD243">
            <v>2374</v>
          </cell>
          <cell r="FE243">
            <v>2924</v>
          </cell>
          <cell r="FF243">
            <v>1286</v>
          </cell>
          <cell r="FG243">
            <v>1962</v>
          </cell>
          <cell r="FH243">
            <v>2059</v>
          </cell>
          <cell r="FI243">
            <v>1641</v>
          </cell>
          <cell r="FJ243">
            <v>1761</v>
          </cell>
          <cell r="FK243">
            <v>2416</v>
          </cell>
          <cell r="FL243">
            <v>1969</v>
          </cell>
          <cell r="FM243">
            <v>2369</v>
          </cell>
          <cell r="FN243">
            <v>1964</v>
          </cell>
          <cell r="FO243">
            <v>1277</v>
          </cell>
          <cell r="FP243">
            <v>2312</v>
          </cell>
          <cell r="FQ243">
            <v>1947</v>
          </cell>
          <cell r="FR243">
            <v>1169</v>
          </cell>
          <cell r="FS243">
            <v>2576</v>
          </cell>
          <cell r="FT243">
            <v>563</v>
          </cell>
          <cell r="FU243">
            <v>700</v>
          </cell>
          <cell r="FV243">
            <v>2015</v>
          </cell>
          <cell r="FW243">
            <v>1337</v>
          </cell>
          <cell r="FX243">
            <v>1519</v>
          </cell>
          <cell r="FY243">
            <v>937</v>
          </cell>
          <cell r="FZ243">
            <v>1711</v>
          </cell>
          <cell r="GA243">
            <v>1608</v>
          </cell>
          <cell r="GB243">
            <v>1138</v>
          </cell>
          <cell r="GC243">
            <v>1182</v>
          </cell>
          <cell r="GD243">
            <v>1125</v>
          </cell>
          <cell r="GE243">
            <v>545</v>
          </cell>
          <cell r="GF243">
            <v>229</v>
          </cell>
          <cell r="GG243">
            <v>938</v>
          </cell>
          <cell r="GH243">
            <v>1131</v>
          </cell>
          <cell r="GI243">
            <v>999</v>
          </cell>
          <cell r="GJ243">
            <v>1237</v>
          </cell>
          <cell r="GK243">
            <v>2227</v>
          </cell>
          <cell r="GL243">
            <v>1429</v>
          </cell>
          <cell r="GM243">
            <v>1264</v>
          </cell>
          <cell r="GN243">
            <v>922</v>
          </cell>
          <cell r="GO243">
            <v>642</v>
          </cell>
          <cell r="GP243">
            <v>646</v>
          </cell>
          <cell r="GQ243">
            <v>559</v>
          </cell>
          <cell r="GR243">
            <v>477</v>
          </cell>
          <cell r="GS243">
            <v>603</v>
          </cell>
          <cell r="GT243">
            <v>731</v>
          </cell>
          <cell r="GU243">
            <v>1762</v>
          </cell>
          <cell r="GV243">
            <v>1309</v>
          </cell>
          <cell r="GW243">
            <v>482</v>
          </cell>
          <cell r="GX243">
            <v>899</v>
          </cell>
          <cell r="GY243">
            <v>660</v>
          </cell>
          <cell r="GZ243">
            <v>685</v>
          </cell>
          <cell r="HA243">
            <v>428</v>
          </cell>
          <cell r="HB243">
            <v>289</v>
          </cell>
          <cell r="HC243">
            <v>350</v>
          </cell>
          <cell r="HD243">
            <v>268</v>
          </cell>
          <cell r="HE243">
            <v>866</v>
          </cell>
          <cell r="HF243">
            <v>862</v>
          </cell>
          <cell r="HG243">
            <v>1001</v>
          </cell>
          <cell r="HH243">
            <v>878</v>
          </cell>
          <cell r="HI243">
            <v>496</v>
          </cell>
          <cell r="HJ243">
            <v>1039</v>
          </cell>
          <cell r="HK243">
            <v>1075</v>
          </cell>
          <cell r="HL243">
            <v>1252</v>
          </cell>
          <cell r="HM243">
            <v>1320</v>
          </cell>
          <cell r="HN243">
            <v>684</v>
          </cell>
          <cell r="HO243">
            <v>871</v>
          </cell>
          <cell r="HP243">
            <v>643</v>
          </cell>
          <cell r="HQ243">
            <v>1834</v>
          </cell>
          <cell r="HR243">
            <v>1109</v>
          </cell>
          <cell r="HS243">
            <v>1250</v>
          </cell>
          <cell r="HT243">
            <v>660</v>
          </cell>
          <cell r="HU243">
            <v>1410</v>
          </cell>
          <cell r="HV243">
            <v>1057</v>
          </cell>
          <cell r="HW243">
            <v>696</v>
          </cell>
          <cell r="HX243">
            <v>672</v>
          </cell>
          <cell r="HY243">
            <v>932</v>
          </cell>
          <cell r="HZ243">
            <v>1035</v>
          </cell>
          <cell r="IA243">
            <v>2702</v>
          </cell>
          <cell r="IB243">
            <v>313</v>
          </cell>
          <cell r="IC243">
            <v>534</v>
          </cell>
          <cell r="ID243">
            <v>566</v>
          </cell>
          <cell r="IE243">
            <v>1729</v>
          </cell>
          <cell r="IF243">
            <v>3089</v>
          </cell>
          <cell r="IG243">
            <v>1175</v>
          </cell>
          <cell r="IH243">
            <v>1439</v>
          </cell>
          <cell r="II243">
            <v>1277</v>
          </cell>
          <cell r="IJ243">
            <v>985</v>
          </cell>
          <cell r="IK243">
            <v>848</v>
          </cell>
          <cell r="IL243">
            <v>611</v>
          </cell>
          <cell r="IM243">
            <v>537</v>
          </cell>
          <cell r="IN243">
            <v>288</v>
          </cell>
          <cell r="IO243">
            <v>283</v>
          </cell>
          <cell r="IP243">
            <v>427</v>
          </cell>
          <cell r="IQ243">
            <v>814</v>
          </cell>
          <cell r="IR243">
            <v>292</v>
          </cell>
          <cell r="IS243">
            <v>304</v>
          </cell>
          <cell r="IT243">
            <v>534</v>
          </cell>
          <cell r="IU243">
            <v>689</v>
          </cell>
          <cell r="IV243">
            <v>910</v>
          </cell>
          <cell r="IW243">
            <v>855</v>
          </cell>
          <cell r="IX243">
            <v>1798</v>
          </cell>
          <cell r="IY243">
            <v>939</v>
          </cell>
          <cell r="IZ243">
            <v>449</v>
          </cell>
          <cell r="JA243">
            <v>925</v>
          </cell>
          <cell r="JB243">
            <v>754</v>
          </cell>
          <cell r="JC243">
            <v>1032</v>
          </cell>
          <cell r="JD243">
            <v>585</v>
          </cell>
          <cell r="JE243">
            <v>468</v>
          </cell>
          <cell r="JF243">
            <v>316</v>
          </cell>
          <cell r="JG243">
            <v>768</v>
          </cell>
          <cell r="JH243">
            <v>732</v>
          </cell>
          <cell r="JI243">
            <v>363</v>
          </cell>
          <cell r="JJ243">
            <v>457</v>
          </cell>
          <cell r="JK243">
            <v>473</v>
          </cell>
          <cell r="JL243">
            <v>415</v>
          </cell>
          <cell r="JM243">
            <v>811</v>
          </cell>
          <cell r="JN243">
            <v>639</v>
          </cell>
          <cell r="JO243">
            <v>971</v>
          </cell>
          <cell r="JP243">
            <v>803</v>
          </cell>
          <cell r="JQ243">
            <v>1739</v>
          </cell>
          <cell r="JR243">
            <v>557</v>
          </cell>
          <cell r="JS243">
            <v>411</v>
          </cell>
          <cell r="JT243">
            <v>214</v>
          </cell>
          <cell r="JU243">
            <v>462</v>
          </cell>
          <cell r="JV243">
            <v>593</v>
          </cell>
          <cell r="JW243">
            <v>458</v>
          </cell>
          <cell r="JX243">
            <v>303</v>
          </cell>
          <cell r="JY243">
            <v>524</v>
          </cell>
          <cell r="JZ243">
            <v>554</v>
          </cell>
          <cell r="KA243">
            <v>911</v>
          </cell>
          <cell r="KB243">
            <v>1367</v>
          </cell>
          <cell r="KC243">
            <v>415</v>
          </cell>
          <cell r="KD243">
            <v>688</v>
          </cell>
          <cell r="KE243">
            <v>840</v>
          </cell>
          <cell r="KF243">
            <v>1153</v>
          </cell>
          <cell r="KG243">
            <v>1131</v>
          </cell>
          <cell r="KH243">
            <v>1124</v>
          </cell>
          <cell r="KI243">
            <v>778</v>
          </cell>
          <cell r="KJ243">
            <v>1009</v>
          </cell>
          <cell r="KK243">
            <v>592</v>
          </cell>
          <cell r="KL243">
            <v>163</v>
          </cell>
          <cell r="KM243">
            <v>792</v>
          </cell>
          <cell r="KN243">
            <v>897</v>
          </cell>
          <cell r="KO243">
            <v>1203</v>
          </cell>
          <cell r="KP243">
            <v>1173</v>
          </cell>
          <cell r="KQ243">
            <v>924</v>
          </cell>
          <cell r="KR243">
            <v>831</v>
          </cell>
          <cell r="KS243">
            <v>861</v>
          </cell>
          <cell r="KT243">
            <v>495</v>
          </cell>
          <cell r="KU243">
            <v>632</v>
          </cell>
          <cell r="KV243">
            <v>459</v>
          </cell>
          <cell r="KW243">
            <v>166</v>
          </cell>
          <cell r="KX243">
            <v>191</v>
          </cell>
          <cell r="KY243">
            <v>984</v>
          </cell>
          <cell r="KZ243">
            <v>597</v>
          </cell>
          <cell r="LA243">
            <v>440</v>
          </cell>
          <cell r="LB243">
            <v>604</v>
          </cell>
          <cell r="LC243">
            <v>436</v>
          </cell>
          <cell r="LD243">
            <v>970</v>
          </cell>
          <cell r="LE243">
            <v>1267</v>
          </cell>
          <cell r="LF243">
            <v>885</v>
          </cell>
          <cell r="LG243">
            <v>911</v>
          </cell>
          <cell r="LH243">
            <v>610</v>
          </cell>
          <cell r="LI243">
            <v>1440</v>
          </cell>
          <cell r="LJ243">
            <v>572</v>
          </cell>
          <cell r="LK243">
            <v>1180</v>
          </cell>
          <cell r="LL243">
            <v>922.67105069999991</v>
          </cell>
          <cell r="LM243">
            <v>636.51111509999998</v>
          </cell>
          <cell r="LN243">
            <v>1295.3352468943344</v>
          </cell>
          <cell r="LO243">
            <v>1217.381684134001</v>
          </cell>
          <cell r="LP243">
            <v>1523.0504834380013</v>
          </cell>
          <cell r="LQ243">
            <v>1471.7932889000012</v>
          </cell>
          <cell r="LR243">
            <v>1592.7175042606682</v>
          </cell>
          <cell r="LS243">
            <v>1390.6712830193346</v>
          </cell>
          <cell r="LT243">
            <v>1366.5557899436678</v>
          </cell>
          <cell r="LU243">
            <v>1335.1990755033344</v>
          </cell>
          <cell r="LV243">
            <v>991.91809948366756</v>
          </cell>
          <cell r="LW243">
            <v>1476.1715172453346</v>
          </cell>
          <cell r="LX243">
            <v>1299.2780995333344</v>
          </cell>
          <cell r="LY243">
            <v>1019.8908691986676</v>
          </cell>
          <cell r="LZ243">
            <v>1340.3985982860013</v>
          </cell>
        </row>
        <row r="266">
          <cell r="AT266">
            <v>60</v>
          </cell>
          <cell r="AU266">
            <v>70</v>
          </cell>
          <cell r="AV266">
            <v>75</v>
          </cell>
          <cell r="AW266">
            <v>1732</v>
          </cell>
          <cell r="AX266">
            <v>7825</v>
          </cell>
          <cell r="AY266">
            <v>6944</v>
          </cell>
          <cell r="AZ266">
            <v>9898</v>
          </cell>
          <cell r="BA266">
            <v>8220</v>
          </cell>
          <cell r="BB266">
            <v>6795</v>
          </cell>
          <cell r="BC266">
            <v>6197</v>
          </cell>
          <cell r="BD266">
            <v>6004</v>
          </cell>
          <cell r="BE266">
            <v>8136</v>
          </cell>
          <cell r="BF266">
            <v>13433</v>
          </cell>
          <cell r="BG266">
            <v>863</v>
          </cell>
          <cell r="BH266">
            <v>38</v>
          </cell>
          <cell r="BI266">
            <v>1822</v>
          </cell>
          <cell r="BJ266">
            <v>8372</v>
          </cell>
          <cell r="BK266">
            <v>7073</v>
          </cell>
          <cell r="BL266">
            <v>5695</v>
          </cell>
          <cell r="BM266">
            <v>2811</v>
          </cell>
          <cell r="BN266">
            <v>5931</v>
          </cell>
          <cell r="BO266">
            <v>6509</v>
          </cell>
          <cell r="BP266">
            <v>6628</v>
          </cell>
          <cell r="BQ266">
            <v>9422</v>
          </cell>
          <cell r="BR266">
            <v>10247</v>
          </cell>
          <cell r="BS266">
            <v>2625</v>
          </cell>
          <cell r="BT266">
            <v>3934</v>
          </cell>
          <cell r="BU266">
            <v>4885</v>
          </cell>
          <cell r="BV266">
            <v>12232</v>
          </cell>
          <cell r="BW266">
            <v>6882</v>
          </cell>
          <cell r="BX266">
            <v>9999</v>
          </cell>
          <cell r="BY266">
            <v>10702</v>
          </cell>
          <cell r="BZ266">
            <v>7563</v>
          </cell>
          <cell r="CA266">
            <v>5029</v>
          </cell>
          <cell r="CB266">
            <v>4741</v>
          </cell>
          <cell r="CC266">
            <v>9395</v>
          </cell>
          <cell r="CD266">
            <v>3690</v>
          </cell>
          <cell r="CE266">
            <v>9544</v>
          </cell>
          <cell r="CF266">
            <v>8841</v>
          </cell>
          <cell r="CG266">
            <v>8675</v>
          </cell>
          <cell r="CH266">
            <v>9189</v>
          </cell>
          <cell r="CI266">
            <v>8005</v>
          </cell>
          <cell r="CJ266">
            <v>8711</v>
          </cell>
          <cell r="CK266">
            <v>11461</v>
          </cell>
          <cell r="CL266">
            <v>9499</v>
          </cell>
          <cell r="CM266">
            <v>10103</v>
          </cell>
          <cell r="CN266">
            <v>5940</v>
          </cell>
          <cell r="CO266">
            <v>6194</v>
          </cell>
          <cell r="CP266">
            <v>4769</v>
          </cell>
          <cell r="CQ266">
            <v>14834</v>
          </cell>
          <cell r="CR266">
            <v>11656</v>
          </cell>
          <cell r="CS266">
            <v>13301</v>
          </cell>
          <cell r="CT266">
            <v>8789</v>
          </cell>
          <cell r="CU266">
            <v>9316</v>
          </cell>
          <cell r="CV266">
            <v>8499</v>
          </cell>
          <cell r="CW266">
            <v>6521</v>
          </cell>
          <cell r="CX266">
            <v>8293</v>
          </cell>
          <cell r="CY266">
            <v>9521</v>
          </cell>
          <cell r="CZ266">
            <v>9403</v>
          </cell>
          <cell r="DA266">
            <v>9304</v>
          </cell>
          <cell r="DB266">
            <v>6655</v>
          </cell>
          <cell r="DC266">
            <v>13849</v>
          </cell>
          <cell r="DD266">
            <v>13637</v>
          </cell>
          <cell r="DE266">
            <v>10114</v>
          </cell>
          <cell r="DF266">
            <v>6710</v>
          </cell>
          <cell r="DG266">
            <v>8148</v>
          </cell>
          <cell r="DH266">
            <v>10428</v>
          </cell>
          <cell r="DI266">
            <v>12376</v>
          </cell>
          <cell r="DJ266">
            <v>7986</v>
          </cell>
          <cell r="DK266">
            <v>9059</v>
          </cell>
          <cell r="DL266">
            <v>7097</v>
          </cell>
          <cell r="DM266">
            <v>12274</v>
          </cell>
          <cell r="DN266">
            <v>11631</v>
          </cell>
          <cell r="DO266">
            <v>14105</v>
          </cell>
          <cell r="DP266">
            <v>8117</v>
          </cell>
          <cell r="DQ266">
            <v>12853</v>
          </cell>
          <cell r="DR266">
            <v>5977</v>
          </cell>
          <cell r="DS266">
            <v>13290</v>
          </cell>
          <cell r="DT266">
            <v>11005</v>
          </cell>
          <cell r="DU266">
            <v>7756</v>
          </cell>
          <cell r="DV266">
            <v>9620</v>
          </cell>
          <cell r="DW266">
            <v>8182</v>
          </cell>
          <cell r="DX266">
            <v>13978</v>
          </cell>
          <cell r="DY266">
            <v>9103</v>
          </cell>
          <cell r="DZ266">
            <v>9047</v>
          </cell>
          <cell r="EA266">
            <v>17749</v>
          </cell>
          <cell r="EB266">
            <v>11409</v>
          </cell>
          <cell r="EC266">
            <v>9153</v>
          </cell>
          <cell r="ED266">
            <v>12529</v>
          </cell>
          <cell r="EE266">
            <v>9078</v>
          </cell>
          <cell r="EF266">
            <v>15379</v>
          </cell>
          <cell r="EG266">
            <v>9278</v>
          </cell>
          <cell r="EH266">
            <v>11135</v>
          </cell>
          <cell r="EI266">
            <v>12041</v>
          </cell>
          <cell r="EJ266">
            <v>10602</v>
          </cell>
          <cell r="EK266">
            <v>12340</v>
          </cell>
          <cell r="EL266">
            <v>6233</v>
          </cell>
          <cell r="EM266">
            <v>21924</v>
          </cell>
          <cell r="EN266">
            <v>11075</v>
          </cell>
          <cell r="EO266">
            <v>13222</v>
          </cell>
          <cell r="EP266">
            <v>13323</v>
          </cell>
          <cell r="EQ266">
            <v>10995</v>
          </cell>
          <cell r="ER266">
            <v>12756</v>
          </cell>
          <cell r="ES266">
            <v>11546</v>
          </cell>
          <cell r="ET266">
            <v>8446</v>
          </cell>
          <cell r="EU266">
            <v>10502</v>
          </cell>
          <cell r="EV266">
            <v>10681</v>
          </cell>
          <cell r="EW266">
            <v>12651</v>
          </cell>
          <cell r="EX266">
            <v>8505</v>
          </cell>
          <cell r="EY266">
            <v>16480</v>
          </cell>
          <cell r="EZ266">
            <v>11247</v>
          </cell>
          <cell r="FA266">
            <v>16903</v>
          </cell>
          <cell r="FB266">
            <v>14460</v>
          </cell>
          <cell r="FC266">
            <v>10614</v>
          </cell>
          <cell r="FD266">
            <v>9876</v>
          </cell>
          <cell r="FE266">
            <v>15462</v>
          </cell>
          <cell r="FF266">
            <v>13719</v>
          </cell>
          <cell r="FG266">
            <v>10039</v>
          </cell>
          <cell r="FH266">
            <v>14692</v>
          </cell>
          <cell r="FI266">
            <v>8979</v>
          </cell>
          <cell r="FJ266">
            <v>7000</v>
          </cell>
          <cell r="FK266">
            <v>16824</v>
          </cell>
          <cell r="FL266">
            <v>10139</v>
          </cell>
          <cell r="FM266">
            <v>11048</v>
          </cell>
          <cell r="FN266">
            <v>12783</v>
          </cell>
          <cell r="FO266">
            <v>9922</v>
          </cell>
          <cell r="FP266">
            <v>18965</v>
          </cell>
          <cell r="FQ266">
            <v>10567</v>
          </cell>
          <cell r="FR266">
            <v>8130</v>
          </cell>
          <cell r="FS266">
            <v>2975</v>
          </cell>
          <cell r="FT266">
            <v>365</v>
          </cell>
          <cell r="FU266">
            <v>1711</v>
          </cell>
          <cell r="FV266">
            <v>4960</v>
          </cell>
          <cell r="FW266">
            <v>15539</v>
          </cell>
          <cell r="FX266">
            <v>12891</v>
          </cell>
          <cell r="FY266">
            <v>6677</v>
          </cell>
          <cell r="FZ266">
            <v>8878</v>
          </cell>
          <cell r="GA266">
            <v>9545</v>
          </cell>
          <cell r="GB266">
            <v>12733</v>
          </cell>
          <cell r="GC266">
            <v>12797</v>
          </cell>
          <cell r="GD266">
            <v>10255</v>
          </cell>
          <cell r="GE266">
            <v>12041</v>
          </cell>
          <cell r="GF266">
            <v>8860</v>
          </cell>
          <cell r="GG266">
            <v>9924</v>
          </cell>
          <cell r="GH266">
            <v>8151</v>
          </cell>
          <cell r="GI266">
            <v>18430</v>
          </cell>
          <cell r="GJ266">
            <v>8911</v>
          </cell>
          <cell r="GK266">
            <v>5891</v>
          </cell>
          <cell r="GL266">
            <v>10572</v>
          </cell>
          <cell r="GM266">
            <v>10150</v>
          </cell>
          <cell r="GN266">
            <v>10493</v>
          </cell>
          <cell r="GO266">
            <v>12927</v>
          </cell>
          <cell r="GP266">
            <v>10908</v>
          </cell>
          <cell r="GQ266">
            <v>11360</v>
          </cell>
          <cell r="GR266">
            <v>11736</v>
          </cell>
          <cell r="GS266">
            <v>9161</v>
          </cell>
          <cell r="GT266">
            <v>14970</v>
          </cell>
          <cell r="GU266">
            <v>16111</v>
          </cell>
          <cell r="GV266">
            <v>9267</v>
          </cell>
          <cell r="GW266">
            <v>9869</v>
          </cell>
          <cell r="GX266">
            <v>13229</v>
          </cell>
          <cell r="GY266">
            <v>8346</v>
          </cell>
          <cell r="GZ266">
            <v>11812</v>
          </cell>
          <cell r="HA266">
            <v>14478</v>
          </cell>
          <cell r="HB266">
            <v>13044</v>
          </cell>
          <cell r="HC266">
            <v>11131</v>
          </cell>
          <cell r="HD266">
            <v>9812</v>
          </cell>
          <cell r="HE266">
            <v>11196</v>
          </cell>
          <cell r="HF266">
            <v>11632</v>
          </cell>
          <cell r="HG266">
            <v>12978</v>
          </cell>
          <cell r="HH266">
            <v>11155</v>
          </cell>
          <cell r="HI266">
            <v>5784</v>
          </cell>
          <cell r="HJ266">
            <v>14048</v>
          </cell>
          <cell r="HK266">
            <v>11746</v>
          </cell>
          <cell r="HL266">
            <v>10658</v>
          </cell>
          <cell r="HM266">
            <v>13976</v>
          </cell>
          <cell r="HN266">
            <v>11756</v>
          </cell>
          <cell r="HO266">
            <v>11403</v>
          </cell>
          <cell r="HP266">
            <v>9471</v>
          </cell>
          <cell r="HQ266">
            <v>9467</v>
          </cell>
          <cell r="HR266">
            <v>4684</v>
          </cell>
          <cell r="HS266">
            <v>18432</v>
          </cell>
          <cell r="HT266">
            <v>8964</v>
          </cell>
          <cell r="HU266">
            <v>5838</v>
          </cell>
          <cell r="HV266">
            <v>12026</v>
          </cell>
          <cell r="HW266">
            <v>7916</v>
          </cell>
          <cell r="HX266">
            <v>7285</v>
          </cell>
          <cell r="HY266">
            <v>13399</v>
          </cell>
          <cell r="HZ266">
            <v>10721</v>
          </cell>
          <cell r="IA266">
            <v>12189</v>
          </cell>
          <cell r="IB266">
            <v>12060</v>
          </cell>
          <cell r="IC266">
            <v>7383</v>
          </cell>
          <cell r="ID266">
            <v>2243</v>
          </cell>
          <cell r="IE266">
            <v>13037</v>
          </cell>
          <cell r="IF266">
            <v>11997</v>
          </cell>
          <cell r="IG266">
            <v>10310</v>
          </cell>
          <cell r="IH266">
            <v>10502</v>
          </cell>
          <cell r="II266">
            <v>9857</v>
          </cell>
          <cell r="IJ266">
            <v>12550</v>
          </cell>
          <cell r="IK266">
            <v>13636</v>
          </cell>
          <cell r="IL266">
            <v>12979</v>
          </cell>
          <cell r="IM266">
            <v>7448</v>
          </cell>
          <cell r="IN266">
            <v>8725</v>
          </cell>
          <cell r="IO266">
            <v>6807</v>
          </cell>
          <cell r="IP266">
            <v>8017</v>
          </cell>
          <cell r="IQ266">
            <v>20570</v>
          </cell>
          <cell r="IR266">
            <v>12181</v>
          </cell>
          <cell r="IS266">
            <v>8522</v>
          </cell>
          <cell r="IT266">
            <v>7269</v>
          </cell>
          <cell r="IU266">
            <v>7509</v>
          </cell>
          <cell r="IV266">
            <v>9324</v>
          </cell>
          <cell r="IW266">
            <v>13222</v>
          </cell>
          <cell r="IX266">
            <v>10109</v>
          </cell>
          <cell r="IY266">
            <v>7973</v>
          </cell>
          <cell r="IZ266">
            <v>9790</v>
          </cell>
          <cell r="JA266">
            <v>9809</v>
          </cell>
          <cell r="JB266">
            <v>7607</v>
          </cell>
          <cell r="JC266">
            <v>18663</v>
          </cell>
          <cell r="JD266">
            <v>8158</v>
          </cell>
          <cell r="JE266">
            <v>6607</v>
          </cell>
          <cell r="JF266">
            <v>11972</v>
          </cell>
          <cell r="JG266">
            <v>8196</v>
          </cell>
          <cell r="JH266">
            <v>10061</v>
          </cell>
          <cell r="JI266">
            <v>13274</v>
          </cell>
          <cell r="JJ266">
            <v>10886</v>
          </cell>
          <cell r="JK266">
            <v>9431</v>
          </cell>
          <cell r="JL266">
            <v>8074</v>
          </cell>
          <cell r="JM266">
            <v>8864</v>
          </cell>
          <cell r="JN266">
            <v>9698</v>
          </cell>
          <cell r="JO266">
            <v>13895</v>
          </cell>
          <cell r="JP266">
            <v>8501</v>
          </cell>
          <cell r="JQ266">
            <v>7968</v>
          </cell>
          <cell r="JR266">
            <v>8905</v>
          </cell>
          <cell r="JS266">
            <v>9053</v>
          </cell>
          <cell r="JT266">
            <v>10348</v>
          </cell>
          <cell r="JU266">
            <v>9306</v>
          </cell>
          <cell r="JV266">
            <v>4141</v>
          </cell>
          <cell r="JW266">
            <v>5742</v>
          </cell>
          <cell r="JX266">
            <v>6976</v>
          </cell>
          <cell r="JY266">
            <v>3323</v>
          </cell>
          <cell r="JZ266">
            <v>7184</v>
          </cell>
          <cell r="KA266">
            <v>11900</v>
          </cell>
          <cell r="KB266">
            <v>12956</v>
          </cell>
          <cell r="KC266">
            <v>10328</v>
          </cell>
          <cell r="KD266">
            <v>9554</v>
          </cell>
          <cell r="KE266">
            <v>13024</v>
          </cell>
          <cell r="KF266">
            <v>11604</v>
          </cell>
          <cell r="KG266">
            <v>9991</v>
          </cell>
          <cell r="KH266">
            <v>14255</v>
          </cell>
          <cell r="KI266">
            <v>10052</v>
          </cell>
          <cell r="KJ266">
            <v>8556</v>
          </cell>
          <cell r="KK266">
            <v>5313</v>
          </cell>
          <cell r="KL266">
            <v>7547</v>
          </cell>
          <cell r="KM266">
            <v>9859</v>
          </cell>
          <cell r="KN266">
            <v>17594</v>
          </cell>
          <cell r="KO266">
            <v>13124</v>
          </cell>
          <cell r="KP266">
            <v>8800</v>
          </cell>
          <cell r="KQ266">
            <v>9780</v>
          </cell>
          <cell r="KR266">
            <v>11066</v>
          </cell>
          <cell r="KS266">
            <v>9485</v>
          </cell>
          <cell r="KT266">
            <v>12048</v>
          </cell>
          <cell r="KU266">
            <v>9374</v>
          </cell>
          <cell r="KV266">
            <v>12135</v>
          </cell>
          <cell r="KW266">
            <v>10652</v>
          </cell>
          <cell r="KX266">
            <v>12593</v>
          </cell>
          <cell r="KY266">
            <v>16763</v>
          </cell>
          <cell r="KZ266">
            <v>9592</v>
          </cell>
          <cell r="LA266">
            <v>9308</v>
          </cell>
          <cell r="LB266">
            <v>9539</v>
          </cell>
          <cell r="LC266">
            <v>10451</v>
          </cell>
          <cell r="LD266">
            <v>12646</v>
          </cell>
          <cell r="LE266">
            <v>10678</v>
          </cell>
          <cell r="LF266">
            <v>9282</v>
          </cell>
          <cell r="LG266">
            <v>11517</v>
          </cell>
          <cell r="LH266">
            <v>10309</v>
          </cell>
          <cell r="LI266">
            <v>8762</v>
          </cell>
          <cell r="LJ266">
            <v>9495</v>
          </cell>
          <cell r="LK266">
            <v>14510</v>
          </cell>
          <cell r="LL266">
            <v>14866.133582999999</v>
          </cell>
          <cell r="LM266">
            <v>11366.075695799998</v>
          </cell>
          <cell r="LN266">
            <v>8203.53274032234</v>
          </cell>
          <cell r="LO266">
            <v>9923.0726268043418</v>
          </cell>
          <cell r="LP266">
            <v>13294.353426959011</v>
          </cell>
          <cell r="LQ266">
            <v>12856.468458885345</v>
          </cell>
          <cell r="LR266">
            <v>8982.1161925476754</v>
          </cell>
          <cell r="LS266">
            <v>11831.798561425343</v>
          </cell>
          <cell r="LT266">
            <v>14684.049202372014</v>
          </cell>
          <cell r="LU266">
            <v>13874.74900014868</v>
          </cell>
          <cell r="LV266">
            <v>10802.447263626342</v>
          </cell>
          <cell r="LW266">
            <v>16525.473342737347</v>
          </cell>
          <cell r="LX266">
            <v>12720.52986273301</v>
          </cell>
          <cell r="LY266">
            <v>10190.111302851343</v>
          </cell>
          <cell r="LZ266">
            <v>11232.33442149501</v>
          </cell>
        </row>
      </sheetData>
      <sheetData sheetId="8"/>
      <sheetData sheetId="9">
        <row r="88">
          <cell r="PD88">
            <v>22779</v>
          </cell>
          <cell r="PE88">
            <v>25462</v>
          </cell>
          <cell r="PF88">
            <v>27324</v>
          </cell>
          <cell r="PG88">
            <v>17585</v>
          </cell>
          <cell r="PH88">
            <v>35835</v>
          </cell>
          <cell r="PI88">
            <v>43081</v>
          </cell>
          <cell r="PJ88">
            <v>66474</v>
          </cell>
          <cell r="PK88">
            <v>76772</v>
          </cell>
          <cell r="PL88">
            <v>68065</v>
          </cell>
          <cell r="PM88">
            <v>56565</v>
          </cell>
          <cell r="PN88">
            <v>65686</v>
          </cell>
          <cell r="PO88">
            <v>46119</v>
          </cell>
          <cell r="PP88">
            <v>41742</v>
          </cell>
          <cell r="PQ88">
            <v>28069</v>
          </cell>
          <cell r="PR88">
            <v>42258.635420399994</v>
          </cell>
          <cell r="PS88">
            <v>34017.978846599995</v>
          </cell>
          <cell r="PT88">
            <v>24829.702249799997</v>
          </cell>
          <cell r="PU88">
            <v>29764.087210199999</v>
          </cell>
          <cell r="PV88">
            <v>27134.855012999997</v>
          </cell>
          <cell r="PW88">
            <v>26597.221194599999</v>
          </cell>
          <cell r="PX88">
            <v>23084.156037599998</v>
          </cell>
          <cell r="PY88">
            <v>22528.517806199998</v>
          </cell>
          <cell r="PZ88">
            <v>28979.8664211</v>
          </cell>
          <cell r="QA88">
            <v>22304.234261400001</v>
          </cell>
          <cell r="QB88">
            <v>15015.717185699999</v>
          </cell>
          <cell r="QC88">
            <v>9471.9012170999995</v>
          </cell>
          <cell r="QD88">
            <v>16482.084765299998</v>
          </cell>
          <cell r="QE88">
            <v>4576.4278350000004</v>
          </cell>
          <cell r="QF88">
            <v>5307.3702590999992</v>
          </cell>
          <cell r="QG88">
            <v>7562.4781028999996</v>
          </cell>
          <cell r="QH88">
            <v>2812.1790795000002</v>
          </cell>
          <cell r="QI88">
            <v>420.27444059999999</v>
          </cell>
          <cell r="QJ88">
            <v>4710.8362895999999</v>
          </cell>
          <cell r="QK88">
            <v>9407.8569479999987</v>
          </cell>
          <cell r="QL88">
            <v>2497.5427763999996</v>
          </cell>
          <cell r="QM88">
            <v>4709.5135163999994</v>
          </cell>
          <cell r="QN88">
            <v>4874.1252924</v>
          </cell>
          <cell r="QO88">
            <v>7474.6606598999997</v>
          </cell>
          <cell r="QP88">
            <v>4850.0949125999996</v>
          </cell>
          <cell r="QQ88">
            <v>4624.2313887</v>
          </cell>
          <cell r="QR88">
            <v>38.691116100000002</v>
          </cell>
          <cell r="QS88">
            <v>2808.9456338999998</v>
          </cell>
          <cell r="QT88">
            <v>99.832632899999993</v>
          </cell>
          <cell r="QU88">
            <v>2546.3016662999999</v>
          </cell>
          <cell r="QV88">
            <v>2020.8300125999997</v>
          </cell>
          <cell r="QY88">
            <v>2372.9448896999997</v>
          </cell>
          <cell r="QZ88">
            <v>2314.8163562999998</v>
          </cell>
          <cell r="RA88"/>
          <cell r="RB88"/>
          <cell r="RC88">
            <v>2425.0474562999998</v>
          </cell>
          <cell r="RD88">
            <v>2460.1376897999999</v>
          </cell>
          <cell r="RE88"/>
          <cell r="RF88"/>
          <cell r="RG88"/>
          <cell r="RH88"/>
          <cell r="RI88">
            <v>4950.4419572999996</v>
          </cell>
          <cell r="RJ88"/>
          <cell r="RK88">
            <v>2544.2807627999996</v>
          </cell>
          <cell r="RL88">
            <v>2498.4981125999998</v>
          </cell>
          <cell r="RM88"/>
          <cell r="RN88">
            <v>1489.4793668999998</v>
          </cell>
          <cell r="RO88"/>
          <cell r="RP88">
            <v>68.380025700000004</v>
          </cell>
          <cell r="RQ88">
            <v>31.489350899999998</v>
          </cell>
          <cell r="RR88"/>
          <cell r="RS88">
            <v>685.67418569999995</v>
          </cell>
          <cell r="RT88"/>
          <cell r="RU88">
            <v>2725.1332542</v>
          </cell>
          <cell r="RV88">
            <v>2500.4822723999996</v>
          </cell>
          <cell r="RW88">
            <v>15300.3706296</v>
          </cell>
          <cell r="RX88">
            <v>12575.274119099999</v>
          </cell>
          <cell r="RY88">
            <v>15151.852594199998</v>
          </cell>
          <cell r="RZ88">
            <v>20519.335546499999</v>
          </cell>
          <cell r="SA88">
            <v>14859.887154</v>
          </cell>
          <cell r="SB88">
            <v>27328.971980099999</v>
          </cell>
          <cell r="SC88">
            <v>12404.599632599999</v>
          </cell>
          <cell r="SD88">
            <v>14222.420702699997</v>
          </cell>
          <cell r="SE88">
            <v>9881.4832409999981</v>
          </cell>
          <cell r="SF88">
            <v>12317.994731699999</v>
          </cell>
          <cell r="SG88">
            <v>9739.9832523000005</v>
          </cell>
          <cell r="SH88">
            <v>14162.859165</v>
          </cell>
          <cell r="SI88">
            <v>4782.5232482999991</v>
          </cell>
          <cell r="SJ88">
            <v>2465.9799380999998</v>
          </cell>
          <cell r="SK88">
            <v>5011.2527807999995</v>
          </cell>
          <cell r="SL88">
            <v>4967.5277777999991</v>
          </cell>
          <cell r="SM88">
            <v>9996.5277656999988</v>
          </cell>
          <cell r="SN88">
            <v>7568.9817377999989</v>
          </cell>
          <cell r="SO88">
            <v>10026.8413182</v>
          </cell>
          <cell r="SP88">
            <v>12283.051473</v>
          </cell>
          <cell r="SQ88">
            <v>14802.346519799998</v>
          </cell>
          <cell r="SR88">
            <v>10101.5045166</v>
          </cell>
          <cell r="SS88">
            <v>19460.8597806</v>
          </cell>
          <cell r="ST88">
            <v>14575.821609299999</v>
          </cell>
          <cell r="SU88">
            <v>8944.1147102999985</v>
          </cell>
          <cell r="SV88">
            <v>16913.198597399998</v>
          </cell>
          <cell r="SW88">
            <v>11664.508027199998</v>
          </cell>
          <cell r="SX88">
            <v>22049.416701899998</v>
          </cell>
          <cell r="SY88">
            <v>21274.786018499995</v>
          </cell>
          <cell r="SZ88">
            <v>17204.502650999995</v>
          </cell>
        </row>
        <row r="290">
          <cell r="PV290">
            <v>45745.134882299993</v>
          </cell>
          <cell r="PW290">
            <v>52250.459992499993</v>
          </cell>
          <cell r="PX290">
            <v>41597.983694399998</v>
          </cell>
          <cell r="PY290">
            <v>47932.377112199996</v>
          </cell>
          <cell r="PZ290">
            <v>49222.191213300001</v>
          </cell>
          <cell r="QA290">
            <v>35349.276584999992</v>
          </cell>
          <cell r="QB290">
            <v>28207.844540399998</v>
          </cell>
          <cell r="QC290">
            <v>37418.1673572</v>
          </cell>
          <cell r="QD290">
            <v>34179.798101399996</v>
          </cell>
          <cell r="QE290">
            <v>18388.458152399999</v>
          </cell>
          <cell r="QF290">
            <v>26088.173974799996</v>
          </cell>
          <cell r="QG290">
            <v>21443.1089082</v>
          </cell>
          <cell r="QH290">
            <v>14006.367746699998</v>
          </cell>
          <cell r="QI290">
            <v>16404.408583499997</v>
          </cell>
          <cell r="QJ290">
            <v>17355.3355395</v>
          </cell>
          <cell r="QK290">
            <v>25482.013155899996</v>
          </cell>
          <cell r="QL290">
            <v>19655.674877999998</v>
          </cell>
          <cell r="QM290">
            <v>25678.885900500001</v>
          </cell>
          <cell r="QN290">
            <v>33333.958127399994</v>
          </cell>
          <cell r="QO290">
            <v>21363.595541399998</v>
          </cell>
          <cell r="QP290">
            <v>21064.9427478</v>
          </cell>
          <cell r="QQ290">
            <v>24824.815337699998</v>
          </cell>
          <cell r="QR290">
            <v>30087.101076899999</v>
          </cell>
          <cell r="QS290">
            <v>18985.873970699999</v>
          </cell>
          <cell r="QT290">
            <v>31235.231470799998</v>
          </cell>
          <cell r="QU290">
            <v>24545.306011799999</v>
          </cell>
          <cell r="QV290">
            <v>23425.394779499995</v>
          </cell>
          <cell r="QW290">
            <v>26754.520974299998</v>
          </cell>
          <cell r="QX290">
            <v>28247.417505299996</v>
          </cell>
          <cell r="QY290">
            <v>32835.934017599997</v>
          </cell>
          <cell r="QZ290">
            <v>21368.629428299995</v>
          </cell>
          <cell r="RA290">
            <v>24287.512212599995</v>
          </cell>
          <cell r="RB290">
            <v>33361.258696499994</v>
          </cell>
          <cell r="RC290">
            <v>28523.289204899997</v>
          </cell>
          <cell r="RD290">
            <v>34073.7190395</v>
          </cell>
          <cell r="RE290">
            <v>28926.330850199996</v>
          </cell>
          <cell r="RF290">
            <v>26431.1764143</v>
          </cell>
          <cell r="RG290">
            <v>23157.680181299998</v>
          </cell>
          <cell r="RH290">
            <v>22369.344097799996</v>
          </cell>
          <cell r="RI290">
            <v>44998.796847899997</v>
          </cell>
          <cell r="RJ290">
            <v>44749.527587099998</v>
          </cell>
          <cell r="RK290">
            <v>49704.489019499997</v>
          </cell>
          <cell r="RL290">
            <v>45777.579569399997</v>
          </cell>
          <cell r="RM290">
            <v>49873.436552099993</v>
          </cell>
          <cell r="RN290">
            <v>40818.796792200003</v>
          </cell>
          <cell r="RO290">
            <v>41272.103819099997</v>
          </cell>
          <cell r="RP290">
            <v>38427.700514699995</v>
          </cell>
          <cell r="RQ290">
            <v>34046.712419999996</v>
          </cell>
          <cell r="RR290">
            <v>37801.661354099997</v>
          </cell>
          <cell r="RS290">
            <v>25706.958087299998</v>
          </cell>
          <cell r="RT290">
            <v>27783.8589861</v>
          </cell>
          <cell r="RU290">
            <v>25078.236636599999</v>
          </cell>
          <cell r="RV290">
            <v>40430.342395799991</v>
          </cell>
          <cell r="RW290">
            <v>41531.624572199995</v>
          </cell>
          <cell r="RX290">
            <v>34711.038515999993</v>
          </cell>
          <cell r="RY290">
            <v>40155.058595399998</v>
          </cell>
          <cell r="RZ290">
            <v>42286.964813099992</v>
          </cell>
          <cell r="SA290">
            <v>39814.260777899995</v>
          </cell>
          <cell r="SB290">
            <v>48079.498886999994</v>
          </cell>
          <cell r="SC290">
            <v>31191.543211499997</v>
          </cell>
          <cell r="SD290">
            <v>32653.758752999998</v>
          </cell>
          <cell r="SE290">
            <v>31221.121889999999</v>
          </cell>
          <cell r="SF290">
            <v>31597.855046099998</v>
          </cell>
          <cell r="SG290">
            <v>26162.543223599998</v>
          </cell>
          <cell r="SH290">
            <v>32656.771736399998</v>
          </cell>
          <cell r="SI290">
            <v>17501.208028499997</v>
          </cell>
          <cell r="SJ290">
            <v>14185.566771599999</v>
          </cell>
          <cell r="SK290">
            <v>18656.613674999997</v>
          </cell>
          <cell r="SL290">
            <v>22173.059252399999</v>
          </cell>
          <cell r="SM290">
            <v>20093.880244199998</v>
          </cell>
          <cell r="SN290">
            <v>18302.8453314</v>
          </cell>
          <cell r="SO290">
            <v>19739.303539199998</v>
          </cell>
          <cell r="SP290">
            <v>18756.997463399999</v>
          </cell>
          <cell r="SQ290">
            <v>26973.476682599998</v>
          </cell>
          <cell r="SR290">
            <v>24999.311169000001</v>
          </cell>
          <cell r="SS290">
            <v>26889.480584399997</v>
          </cell>
          <cell r="ST290">
            <v>26486.402195399998</v>
          </cell>
          <cell r="SU290">
            <v>27993.0041265</v>
          </cell>
          <cell r="SV290">
            <v>31439.305980599995</v>
          </cell>
          <cell r="SW290">
            <v>20688.246335399996</v>
          </cell>
          <cell r="SX290">
            <v>39173.303675099996</v>
          </cell>
          <cell r="SY290">
            <v>37951.612393799995</v>
          </cell>
          <cell r="SZ290">
            <v>34718.093306399991</v>
          </cell>
        </row>
      </sheetData>
      <sheetData sheetId="10"/>
      <sheetData sheetId="11"/>
      <sheetData sheetId="12"/>
      <sheetData sheetId="13"/>
      <sheetData sheetId="14">
        <row r="15">
          <cell r="P15">
            <v>5318.5</v>
          </cell>
          <cell r="Q15">
            <v>5469.2317526203351</v>
          </cell>
          <cell r="R15">
            <v>7101.1263735783004</v>
          </cell>
          <cell r="S15">
            <v>6398.1944436060003</v>
          </cell>
          <cell r="T15">
            <v>5480.9689966382002</v>
          </cell>
          <cell r="U15">
            <v>6839.3408362693008</v>
          </cell>
          <cell r="V15">
            <v>6088.9754660819008</v>
          </cell>
          <cell r="W15">
            <v>7111.2360890806995</v>
          </cell>
          <cell r="X15">
            <v>9626.8260586908982</v>
          </cell>
          <cell r="Y15">
            <v>7700.3989471370996</v>
          </cell>
          <cell r="Z15">
            <v>7619.5031922973003</v>
          </cell>
          <cell r="AA15">
            <v>8087.1573815971005</v>
          </cell>
          <cell r="AB15">
            <v>8015.3136198772008</v>
          </cell>
          <cell r="AC15">
            <v>6313.9730821682997</v>
          </cell>
          <cell r="AD15">
            <v>5170.0114416143006</v>
          </cell>
          <cell r="AE15">
            <v>7451.0346508299999</v>
          </cell>
          <cell r="AF15">
            <v>8164.7590533400007</v>
          </cell>
          <cell r="AG15">
            <v>8891.7805711799992</v>
          </cell>
          <cell r="AH15">
            <v>9306.2271741200002</v>
          </cell>
          <cell r="AI15">
            <v>8580.0273281099981</v>
          </cell>
          <cell r="AJ15">
            <v>11242.562698809998</v>
          </cell>
          <cell r="AK15">
            <v>9150.4772074599987</v>
          </cell>
          <cell r="AL15">
            <v>9829.8370890799997</v>
          </cell>
          <cell r="AM15">
            <v>11224.21856757</v>
          </cell>
          <cell r="AN15">
            <v>11635.376518989997</v>
          </cell>
          <cell r="AO15">
            <v>13200.102033750001</v>
          </cell>
          <cell r="AP15">
            <v>12001.225999999999</v>
          </cell>
          <cell r="AQ15">
            <v>11650.373485</v>
          </cell>
          <cell r="AR15">
            <v>14225.999572000001</v>
          </cell>
          <cell r="AS15">
            <v>13427.167752956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Soy Complex"/>
      <sheetName val="Brazil  yield by state"/>
      <sheetName val="La Nina and Yields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M28">
            <v>128.99799999999999</v>
          </cell>
        </row>
        <row r="141">
          <cell r="M141">
            <v>907.36643288509333</v>
          </cell>
        </row>
        <row r="248">
          <cell r="M24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gisonline.ams.usda.gov/ExportGrainReport/default.asp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fgisonline.ams.usda.gov/ExportGrainReport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ECC-EC4A-47B2-B9FF-5F2E6675434F}">
  <dimension ref="A1:BR1583"/>
  <sheetViews>
    <sheetView zoomScale="115" zoomScaleNormal="115" workbookViewId="0">
      <pane xSplit="1" ySplit="2" topLeftCell="X1540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AB1544" sqref="AB1544"/>
    </sheetView>
  </sheetViews>
  <sheetFormatPr defaultColWidth="6.83203125" defaultRowHeight="11.25"/>
  <cols>
    <col min="1" max="1" width="28.33203125" style="77" bestFit="1" customWidth="1"/>
    <col min="2" max="14" width="12" style="84" customWidth="1"/>
    <col min="15" max="15" width="4.83203125" style="77" customWidth="1"/>
    <col min="16" max="24" width="12" style="84" customWidth="1"/>
    <col min="25" max="25" width="4.83203125" style="77" customWidth="1"/>
    <col min="26" max="29" width="12" style="84" customWidth="1"/>
    <col min="30" max="30" width="4.83203125" style="77" customWidth="1"/>
    <col min="31" max="34" width="12" style="77" customWidth="1"/>
    <col min="35" max="35" width="5.33203125" style="77" customWidth="1"/>
    <col min="36" max="36" width="7.33203125" style="80" customWidth="1"/>
    <col min="37" max="42" width="12" style="84" customWidth="1"/>
    <col min="43" max="44" width="4.83203125" style="84" customWidth="1"/>
    <col min="45" max="45" width="7.33203125" style="87" customWidth="1"/>
    <col min="46" max="51" width="12" style="84" customWidth="1"/>
    <col min="52" max="52" width="6.83203125" style="84"/>
    <col min="53" max="53" width="7.6640625" style="84" bestFit="1" customWidth="1"/>
    <col min="54" max="54" width="24.6640625" style="84" bestFit="1" customWidth="1"/>
    <col min="55" max="57" width="6.83203125" style="77"/>
    <col min="58" max="63" width="9.1640625" style="77" customWidth="1"/>
    <col min="64" max="64" width="4.83203125" style="77" customWidth="1"/>
    <col min="65" max="70" width="9.1640625" style="77" customWidth="1"/>
    <col min="71" max="16384" width="6.83203125" style="77"/>
  </cols>
  <sheetData>
    <row r="1" spans="1:70" ht="30.75">
      <c r="A1" s="98" t="s">
        <v>420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P1" s="75" t="s">
        <v>0</v>
      </c>
      <c r="Q1" s="76"/>
      <c r="R1" s="76"/>
      <c r="S1" s="78"/>
      <c r="T1" s="78"/>
      <c r="U1" s="78"/>
      <c r="V1" s="78"/>
      <c r="W1" s="76"/>
      <c r="X1" s="76"/>
      <c r="Z1" s="75" t="s">
        <v>1</v>
      </c>
      <c r="AA1" s="76"/>
      <c r="AB1" s="76"/>
      <c r="AC1" s="78"/>
      <c r="AE1" s="75" t="s">
        <v>2</v>
      </c>
      <c r="AF1" s="76"/>
      <c r="AG1" s="79"/>
      <c r="AH1" s="79"/>
      <c r="AK1" s="76" t="s">
        <v>3</v>
      </c>
      <c r="AL1" s="79"/>
      <c r="AM1" s="79"/>
      <c r="AN1" s="79"/>
      <c r="AO1" s="79"/>
      <c r="AP1" s="79"/>
      <c r="AQ1" s="77"/>
      <c r="AR1" s="77"/>
      <c r="AS1" s="80"/>
      <c r="AT1" s="76" t="s">
        <v>4</v>
      </c>
      <c r="AU1" s="79"/>
      <c r="AV1" s="79"/>
      <c r="AW1" s="79"/>
      <c r="AX1" s="79"/>
      <c r="AY1" s="79"/>
      <c r="AZ1" s="77"/>
      <c r="BA1" s="77"/>
      <c r="BB1" s="99" t="s">
        <v>5</v>
      </c>
      <c r="BF1" s="76" t="s">
        <v>6</v>
      </c>
      <c r="BG1" s="76"/>
      <c r="BH1" s="76"/>
      <c r="BI1" s="76"/>
      <c r="BJ1" s="76"/>
      <c r="BK1" s="76"/>
      <c r="BM1" s="76" t="s">
        <v>7</v>
      </c>
      <c r="BN1" s="76"/>
      <c r="BO1" s="76"/>
      <c r="BP1" s="76"/>
      <c r="BQ1" s="76"/>
      <c r="BR1" s="76"/>
    </row>
    <row r="2" spans="1:70" ht="56.25">
      <c r="A2" s="81" t="s">
        <v>8</v>
      </c>
      <c r="B2" s="81" t="s">
        <v>9</v>
      </c>
      <c r="C2" s="81" t="s">
        <v>10</v>
      </c>
      <c r="D2" s="81" t="s">
        <v>11</v>
      </c>
      <c r="E2" s="81" t="s">
        <v>12</v>
      </c>
      <c r="F2" s="81" t="s">
        <v>13</v>
      </c>
      <c r="G2" s="81" t="s">
        <v>14</v>
      </c>
      <c r="H2" s="81" t="s">
        <v>15</v>
      </c>
      <c r="I2" s="81" t="s">
        <v>16</v>
      </c>
      <c r="J2" s="81" t="s">
        <v>17</v>
      </c>
      <c r="K2" s="81" t="s">
        <v>18</v>
      </c>
      <c r="L2" s="81" t="s">
        <v>19</v>
      </c>
      <c r="M2" s="81" t="s">
        <v>20</v>
      </c>
      <c r="N2" s="82" t="s">
        <v>21</v>
      </c>
      <c r="P2" s="81" t="s">
        <v>9</v>
      </c>
      <c r="Q2" s="81" t="s">
        <v>10</v>
      </c>
      <c r="R2" s="81" t="s">
        <v>11</v>
      </c>
      <c r="S2" s="81" t="s">
        <v>14</v>
      </c>
      <c r="T2" s="81" t="s">
        <v>13</v>
      </c>
      <c r="U2" s="81" t="s">
        <v>17</v>
      </c>
      <c r="V2" s="81" t="s">
        <v>18</v>
      </c>
      <c r="W2" s="81" t="s">
        <v>20</v>
      </c>
      <c r="X2" s="82" t="s">
        <v>21</v>
      </c>
      <c r="Z2" s="81" t="s">
        <v>9</v>
      </c>
      <c r="AA2" s="81" t="s">
        <v>10</v>
      </c>
      <c r="AB2" s="81" t="s">
        <v>11</v>
      </c>
      <c r="AC2" s="81" t="s">
        <v>14</v>
      </c>
      <c r="AE2" s="81" t="s">
        <v>9</v>
      </c>
      <c r="AF2" s="81" t="s">
        <v>10</v>
      </c>
      <c r="AG2" s="81" t="s">
        <v>11</v>
      </c>
      <c r="AH2" s="81" t="s">
        <v>14</v>
      </c>
      <c r="AK2" s="81" t="s">
        <v>9</v>
      </c>
      <c r="AL2" s="81" t="s">
        <v>10</v>
      </c>
      <c r="AM2" s="81" t="s">
        <v>11</v>
      </c>
      <c r="AN2" s="82" t="s">
        <v>13</v>
      </c>
      <c r="AO2" s="82" t="s">
        <v>14</v>
      </c>
      <c r="AP2" s="82" t="s">
        <v>21</v>
      </c>
      <c r="AQ2" s="77"/>
      <c r="AR2" s="77"/>
      <c r="AS2" s="80"/>
      <c r="AT2" s="81" t="s">
        <v>9</v>
      </c>
      <c r="AU2" s="81" t="s">
        <v>10</v>
      </c>
      <c r="AV2" s="81" t="s">
        <v>11</v>
      </c>
      <c r="AW2" s="82" t="s">
        <v>13</v>
      </c>
      <c r="AX2" s="82" t="s">
        <v>14</v>
      </c>
      <c r="AY2" s="82" t="s">
        <v>21</v>
      </c>
      <c r="AZ2" s="77"/>
      <c r="BA2" s="77"/>
      <c r="BB2" s="99"/>
      <c r="BF2" s="83" t="s">
        <v>22</v>
      </c>
      <c r="BG2" s="83" t="s">
        <v>23</v>
      </c>
      <c r="BH2" s="83" t="s">
        <v>24</v>
      </c>
      <c r="BI2" s="83" t="s">
        <v>25</v>
      </c>
      <c r="BJ2" s="83" t="s">
        <v>26</v>
      </c>
      <c r="BK2" s="83" t="s">
        <v>27</v>
      </c>
      <c r="BM2" s="83" t="s">
        <v>28</v>
      </c>
      <c r="BN2" s="83" t="s">
        <v>29</v>
      </c>
      <c r="BO2" s="83" t="s">
        <v>30</v>
      </c>
    </row>
    <row r="3" spans="1:70">
      <c r="A3" s="80">
        <v>32877</v>
      </c>
      <c r="B3" s="84">
        <v>3109.3</v>
      </c>
      <c r="C3" s="84">
        <v>6243.9</v>
      </c>
      <c r="D3" s="84">
        <f t="shared" ref="D3:D66" si="0">SUM(B3:C3)</f>
        <v>9353.2000000000007</v>
      </c>
      <c r="E3" s="84">
        <v>6</v>
      </c>
      <c r="P3" s="77"/>
      <c r="Q3" s="77"/>
      <c r="R3" s="77"/>
      <c r="W3" s="77"/>
      <c r="X3" s="77"/>
      <c r="Z3" s="84">
        <v>870.3</v>
      </c>
      <c r="AA3" s="84">
        <v>3200.4</v>
      </c>
      <c r="AB3" s="84">
        <f t="shared" ref="AB3:AB66" si="1">AA3+Z3</f>
        <v>4070.7</v>
      </c>
      <c r="AJ3" s="80">
        <v>32877</v>
      </c>
      <c r="AK3" s="84">
        <v>1046</v>
      </c>
      <c r="AL3" s="84">
        <v>1019.1</v>
      </c>
      <c r="AM3" s="84">
        <f t="shared" ref="AM3:AM66" si="2">AL3+AK3</f>
        <v>2065.1</v>
      </c>
      <c r="AP3" s="85">
        <f>AM3/'[2]Soymeal Export Forecast'!P$15</f>
        <v>0.38828617091285134</v>
      </c>
      <c r="AQ3" s="77"/>
      <c r="AR3" s="77"/>
      <c r="AS3" s="80">
        <v>32877</v>
      </c>
      <c r="AT3" s="84">
        <v>61.6</v>
      </c>
      <c r="AU3" s="84">
        <v>203.1</v>
      </c>
      <c r="AV3" s="84">
        <f t="shared" ref="AV3:AV66" si="3">AU3+AT3</f>
        <v>264.7</v>
      </c>
      <c r="AZ3" s="77"/>
      <c r="BA3" s="77"/>
      <c r="BB3" s="77"/>
    </row>
    <row r="4" spans="1:70">
      <c r="A4" s="80">
        <v>32884</v>
      </c>
      <c r="B4" s="84">
        <v>3263.9</v>
      </c>
      <c r="C4" s="84">
        <v>6412.6</v>
      </c>
      <c r="D4" s="84">
        <f t="shared" si="0"/>
        <v>9676.5</v>
      </c>
      <c r="E4" s="84">
        <v>6</v>
      </c>
      <c r="F4" s="84">
        <f t="shared" ref="F4:H37" si="4">C4-C3</f>
        <v>168.70000000000073</v>
      </c>
      <c r="G4" s="84">
        <f t="shared" si="4"/>
        <v>323.29999999999927</v>
      </c>
      <c r="H4" s="84">
        <f t="shared" si="4"/>
        <v>0</v>
      </c>
      <c r="I4" s="84">
        <f t="shared" ref="I4:I67" si="5">F4</f>
        <v>168.70000000000073</v>
      </c>
      <c r="L4" s="84">
        <f t="shared" ref="L4:L37" si="6">H4+G4</f>
        <v>323.29999999999927</v>
      </c>
      <c r="P4" s="77"/>
      <c r="Q4" s="77"/>
      <c r="R4" s="77"/>
      <c r="W4" s="77"/>
      <c r="X4" s="77"/>
      <c r="Z4" s="84">
        <v>910.7</v>
      </c>
      <c r="AA4" s="84">
        <v>3274.3</v>
      </c>
      <c r="AB4" s="84">
        <f t="shared" si="1"/>
        <v>4185</v>
      </c>
      <c r="AC4" s="84">
        <f t="shared" ref="AC4:AC37" si="7">AB4-AB3</f>
        <v>114.30000000000018</v>
      </c>
      <c r="AJ4" s="80">
        <v>32884</v>
      </c>
      <c r="AK4" s="84">
        <v>956.3</v>
      </c>
      <c r="AL4" s="84">
        <v>1161.3</v>
      </c>
      <c r="AM4" s="84">
        <f t="shared" si="2"/>
        <v>2117.6</v>
      </c>
      <c r="AN4" s="84">
        <f t="shared" ref="AN4:AO41" si="8">AL4-AL3</f>
        <v>142.19999999999993</v>
      </c>
      <c r="AO4" s="84">
        <f t="shared" si="8"/>
        <v>52.5</v>
      </c>
      <c r="AP4" s="85">
        <f>AM4/'[2]Soymeal Export Forecast'!P$15</f>
        <v>0.39815737519977434</v>
      </c>
      <c r="AQ4" s="77"/>
      <c r="AR4" s="77"/>
      <c r="AS4" s="80">
        <v>32884</v>
      </c>
      <c r="AT4" s="84">
        <v>53.4</v>
      </c>
      <c r="AU4" s="84">
        <v>209.6</v>
      </c>
      <c r="AV4" s="84">
        <f t="shared" si="3"/>
        <v>263</v>
      </c>
      <c r="AW4" s="84">
        <f t="shared" ref="AW4:AX41" si="9">AU4-AU3</f>
        <v>6.5</v>
      </c>
      <c r="AX4" s="84">
        <f t="shared" si="9"/>
        <v>-1.6999999999999886</v>
      </c>
      <c r="AZ4" s="77"/>
      <c r="BA4" s="77"/>
      <c r="BB4" s="84">
        <f t="shared" ref="BB4:BB67" si="10">AN4+F4</f>
        <v>310.90000000000066</v>
      </c>
    </row>
    <row r="5" spans="1:70">
      <c r="A5" s="80">
        <v>32891</v>
      </c>
      <c r="B5" s="84">
        <v>3239.5</v>
      </c>
      <c r="C5" s="84">
        <v>6951.2</v>
      </c>
      <c r="D5" s="84">
        <f t="shared" si="0"/>
        <v>10190.700000000001</v>
      </c>
      <c r="E5" s="84">
        <v>6</v>
      </c>
      <c r="F5" s="84">
        <f t="shared" si="4"/>
        <v>538.59999999999945</v>
      </c>
      <c r="G5" s="84">
        <f t="shared" si="4"/>
        <v>514.20000000000073</v>
      </c>
      <c r="H5" s="84">
        <f t="shared" si="4"/>
        <v>0</v>
      </c>
      <c r="I5" s="84">
        <f t="shared" si="5"/>
        <v>538.59999999999945</v>
      </c>
      <c r="L5" s="84">
        <f t="shared" si="6"/>
        <v>514.20000000000073</v>
      </c>
      <c r="P5" s="77"/>
      <c r="Q5" s="77"/>
      <c r="R5" s="77"/>
      <c r="W5" s="77"/>
      <c r="X5" s="77"/>
      <c r="Z5" s="84">
        <v>814.6</v>
      </c>
      <c r="AA5" s="84">
        <v>3575.2</v>
      </c>
      <c r="AB5" s="84">
        <f t="shared" si="1"/>
        <v>4389.8</v>
      </c>
      <c r="AC5" s="84">
        <f t="shared" si="7"/>
        <v>204.80000000000018</v>
      </c>
      <c r="AJ5" s="80">
        <v>32891</v>
      </c>
      <c r="AK5" s="84">
        <v>1218.3</v>
      </c>
      <c r="AL5" s="84">
        <v>1269.7</v>
      </c>
      <c r="AM5" s="84">
        <f t="shared" si="2"/>
        <v>2488</v>
      </c>
      <c r="AN5" s="84">
        <f t="shared" si="8"/>
        <v>108.40000000000009</v>
      </c>
      <c r="AO5" s="84">
        <f t="shared" si="8"/>
        <v>370.40000000000009</v>
      </c>
      <c r="AP5" s="85">
        <f>AM5/'[2]Soymeal Export Forecast'!P$15</f>
        <v>0.46780107173075114</v>
      </c>
      <c r="AQ5" s="77"/>
      <c r="AR5" s="77"/>
      <c r="AS5" s="80">
        <v>32891</v>
      </c>
      <c r="AT5" s="84">
        <v>80</v>
      </c>
      <c r="AU5" s="84">
        <v>209.6</v>
      </c>
      <c r="AV5" s="84">
        <f t="shared" si="3"/>
        <v>289.60000000000002</v>
      </c>
      <c r="AW5" s="84">
        <f t="shared" si="9"/>
        <v>0</v>
      </c>
      <c r="AX5" s="84">
        <f t="shared" si="9"/>
        <v>26.600000000000023</v>
      </c>
      <c r="AZ5" s="77"/>
      <c r="BA5" s="77"/>
      <c r="BB5" s="84">
        <f t="shared" si="10"/>
        <v>646.99999999999955</v>
      </c>
    </row>
    <row r="6" spans="1:70">
      <c r="A6" s="80">
        <v>32898</v>
      </c>
      <c r="B6" s="84">
        <v>3294.8</v>
      </c>
      <c r="C6" s="84">
        <v>7513.9</v>
      </c>
      <c r="D6" s="84">
        <f t="shared" si="0"/>
        <v>10808.7</v>
      </c>
      <c r="E6" s="84">
        <v>6</v>
      </c>
      <c r="F6" s="84">
        <f t="shared" si="4"/>
        <v>562.69999999999982</v>
      </c>
      <c r="G6" s="84">
        <f t="shared" si="4"/>
        <v>618</v>
      </c>
      <c r="H6" s="84">
        <f t="shared" si="4"/>
        <v>0</v>
      </c>
      <c r="I6" s="84">
        <f t="shared" si="5"/>
        <v>562.69999999999982</v>
      </c>
      <c r="L6" s="84">
        <f t="shared" si="6"/>
        <v>618</v>
      </c>
      <c r="P6" s="77"/>
      <c r="Q6" s="77"/>
      <c r="R6" s="77"/>
      <c r="W6" s="77"/>
      <c r="X6" s="77"/>
      <c r="Z6" s="84">
        <v>719.4</v>
      </c>
      <c r="AA6" s="84">
        <v>3921.5</v>
      </c>
      <c r="AB6" s="84">
        <f t="shared" si="1"/>
        <v>4640.8999999999996</v>
      </c>
      <c r="AC6" s="84">
        <f t="shared" si="7"/>
        <v>251.09999999999945</v>
      </c>
      <c r="AJ6" s="80">
        <v>32898</v>
      </c>
      <c r="AK6" s="84">
        <v>1231.4000000000001</v>
      </c>
      <c r="AL6" s="84">
        <v>1409.7</v>
      </c>
      <c r="AM6" s="84">
        <f t="shared" si="2"/>
        <v>2641.1000000000004</v>
      </c>
      <c r="AN6" s="84">
        <f t="shared" si="8"/>
        <v>140</v>
      </c>
      <c r="AO6" s="84">
        <f t="shared" si="8"/>
        <v>153.10000000000036</v>
      </c>
      <c r="AP6" s="85">
        <f>AM6/'[2]Soymeal Export Forecast'!P$15</f>
        <v>0.49658738366080668</v>
      </c>
      <c r="AQ6" s="77"/>
      <c r="AR6" s="77"/>
      <c r="AS6" s="80">
        <v>32898</v>
      </c>
      <c r="AT6" s="84">
        <v>88.7</v>
      </c>
      <c r="AU6" s="84">
        <v>237</v>
      </c>
      <c r="AV6" s="84">
        <f t="shared" si="3"/>
        <v>325.7</v>
      </c>
      <c r="AW6" s="84">
        <f t="shared" si="9"/>
        <v>27.400000000000006</v>
      </c>
      <c r="AX6" s="84">
        <f t="shared" si="9"/>
        <v>36.099999999999966</v>
      </c>
      <c r="AZ6" s="77"/>
      <c r="BA6" s="77"/>
      <c r="BB6" s="84">
        <f t="shared" si="10"/>
        <v>702.69999999999982</v>
      </c>
    </row>
    <row r="7" spans="1:70">
      <c r="A7" s="80">
        <v>32905</v>
      </c>
      <c r="B7" s="84">
        <v>3147.3</v>
      </c>
      <c r="C7" s="84">
        <v>8067.6</v>
      </c>
      <c r="D7" s="84">
        <f t="shared" si="0"/>
        <v>11214.900000000001</v>
      </c>
      <c r="E7" s="84">
        <v>6</v>
      </c>
      <c r="F7" s="84">
        <f t="shared" si="4"/>
        <v>553.70000000000073</v>
      </c>
      <c r="G7" s="84">
        <f t="shared" si="4"/>
        <v>406.20000000000073</v>
      </c>
      <c r="H7" s="84">
        <f t="shared" si="4"/>
        <v>0</v>
      </c>
      <c r="I7" s="84">
        <f t="shared" si="5"/>
        <v>553.70000000000073</v>
      </c>
      <c r="L7" s="84">
        <f t="shared" si="6"/>
        <v>406.20000000000073</v>
      </c>
      <c r="P7" s="77"/>
      <c r="Q7" s="77"/>
      <c r="R7" s="77"/>
      <c r="W7" s="77"/>
      <c r="X7" s="77"/>
      <c r="Z7" s="84">
        <v>592.9</v>
      </c>
      <c r="AA7" s="84">
        <v>4227.2</v>
      </c>
      <c r="AB7" s="84">
        <f t="shared" si="1"/>
        <v>4820.0999999999995</v>
      </c>
      <c r="AC7" s="84">
        <f t="shared" si="7"/>
        <v>179.19999999999982</v>
      </c>
      <c r="AJ7" s="80">
        <v>32905</v>
      </c>
      <c r="AK7" s="84">
        <v>1157.3</v>
      </c>
      <c r="AL7" s="84">
        <v>1528.1</v>
      </c>
      <c r="AM7" s="84">
        <f t="shared" si="2"/>
        <v>2685.3999999999996</v>
      </c>
      <c r="AN7" s="84">
        <f t="shared" si="8"/>
        <v>118.39999999999986</v>
      </c>
      <c r="AO7" s="84">
        <f t="shared" si="8"/>
        <v>44.299999999999272</v>
      </c>
      <c r="AP7" s="85">
        <f>AM7/'[2]Soymeal Export Forecast'!P$15</f>
        <v>0.5049167998495816</v>
      </c>
      <c r="AQ7" s="77"/>
      <c r="AR7" s="77"/>
      <c r="AS7" s="80">
        <v>32905</v>
      </c>
      <c r="AT7" s="84">
        <v>85.4</v>
      </c>
      <c r="AU7" s="84">
        <v>239</v>
      </c>
      <c r="AV7" s="84">
        <f t="shared" si="3"/>
        <v>324.39999999999998</v>
      </c>
      <c r="AW7" s="84">
        <f t="shared" si="9"/>
        <v>2</v>
      </c>
      <c r="AX7" s="84">
        <f t="shared" si="9"/>
        <v>-1.3000000000000114</v>
      </c>
      <c r="AZ7" s="77"/>
      <c r="BA7" s="77"/>
      <c r="BB7" s="84">
        <f t="shared" si="10"/>
        <v>672.10000000000059</v>
      </c>
    </row>
    <row r="8" spans="1:70">
      <c r="A8" s="80">
        <v>32912</v>
      </c>
      <c r="B8" s="84">
        <v>3066.6</v>
      </c>
      <c r="C8" s="84">
        <v>8561.6</v>
      </c>
      <c r="D8" s="84">
        <f t="shared" si="0"/>
        <v>11628.2</v>
      </c>
      <c r="E8" s="84">
        <v>6</v>
      </c>
      <c r="F8" s="84">
        <f t="shared" si="4"/>
        <v>494</v>
      </c>
      <c r="G8" s="84">
        <f t="shared" si="4"/>
        <v>413.29999999999927</v>
      </c>
      <c r="H8" s="84">
        <f t="shared" si="4"/>
        <v>0</v>
      </c>
      <c r="I8" s="84">
        <f t="shared" si="5"/>
        <v>494</v>
      </c>
      <c r="L8" s="84">
        <f t="shared" si="6"/>
        <v>413.29999999999927</v>
      </c>
      <c r="P8" s="77"/>
      <c r="Q8" s="77"/>
      <c r="R8" s="77"/>
      <c r="W8" s="77"/>
      <c r="X8" s="77"/>
      <c r="Z8" s="84">
        <v>675</v>
      </c>
      <c r="AA8" s="84">
        <v>4388.8999999999996</v>
      </c>
      <c r="AB8" s="84">
        <f t="shared" si="1"/>
        <v>5063.8999999999996</v>
      </c>
      <c r="AC8" s="84">
        <f t="shared" si="7"/>
        <v>243.80000000000018</v>
      </c>
      <c r="AJ8" s="80">
        <v>32912</v>
      </c>
      <c r="AK8" s="84">
        <v>1167.5</v>
      </c>
      <c r="AL8" s="84">
        <v>1557.3</v>
      </c>
      <c r="AM8" s="84">
        <f t="shared" si="2"/>
        <v>2724.8</v>
      </c>
      <c r="AN8" s="84">
        <f t="shared" si="8"/>
        <v>29.200000000000045</v>
      </c>
      <c r="AO8" s="84">
        <f t="shared" si="8"/>
        <v>39.400000000000546</v>
      </c>
      <c r="AP8" s="85">
        <f>AM8/'[2]Soymeal Export Forecast'!P$15</f>
        <v>0.5123249036382439</v>
      </c>
      <c r="AQ8" s="77"/>
      <c r="AR8" s="77"/>
      <c r="AS8" s="80">
        <v>32912</v>
      </c>
      <c r="AT8" s="84">
        <v>59.1</v>
      </c>
      <c r="AU8" s="84">
        <v>266.89999999999998</v>
      </c>
      <c r="AV8" s="84">
        <f t="shared" si="3"/>
        <v>326</v>
      </c>
      <c r="AW8" s="84">
        <f t="shared" si="9"/>
        <v>27.899999999999977</v>
      </c>
      <c r="AX8" s="84">
        <f t="shared" si="9"/>
        <v>1.6000000000000227</v>
      </c>
      <c r="AZ8" s="77"/>
      <c r="BA8" s="77"/>
      <c r="BB8" s="84">
        <f t="shared" si="10"/>
        <v>523.20000000000005</v>
      </c>
    </row>
    <row r="9" spans="1:70">
      <c r="A9" s="80">
        <v>32919</v>
      </c>
      <c r="B9" s="84">
        <v>2979</v>
      </c>
      <c r="C9" s="84">
        <v>9106.7999999999993</v>
      </c>
      <c r="D9" s="84">
        <f t="shared" si="0"/>
        <v>12085.8</v>
      </c>
      <c r="E9" s="84">
        <v>6</v>
      </c>
      <c r="F9" s="84">
        <f t="shared" si="4"/>
        <v>545.19999999999891</v>
      </c>
      <c r="G9" s="84">
        <f t="shared" si="4"/>
        <v>457.59999999999854</v>
      </c>
      <c r="H9" s="84">
        <f t="shared" si="4"/>
        <v>0</v>
      </c>
      <c r="I9" s="84">
        <f t="shared" si="5"/>
        <v>545.19999999999891</v>
      </c>
      <c r="L9" s="84">
        <f t="shared" si="6"/>
        <v>457.59999999999854</v>
      </c>
      <c r="P9" s="77"/>
      <c r="Q9" s="77"/>
      <c r="R9" s="77"/>
      <c r="W9" s="77"/>
      <c r="X9" s="77"/>
      <c r="Z9" s="84">
        <v>634.70000000000005</v>
      </c>
      <c r="AA9" s="84">
        <v>4791.3</v>
      </c>
      <c r="AB9" s="84">
        <f t="shared" si="1"/>
        <v>5426</v>
      </c>
      <c r="AC9" s="84">
        <f t="shared" si="7"/>
        <v>362.10000000000036</v>
      </c>
      <c r="AJ9" s="80">
        <v>32919</v>
      </c>
      <c r="AK9" s="84">
        <v>1010.3</v>
      </c>
      <c r="AL9" s="84">
        <v>1737.7</v>
      </c>
      <c r="AM9" s="84">
        <f t="shared" si="2"/>
        <v>2748</v>
      </c>
      <c r="AN9" s="84">
        <f t="shared" si="8"/>
        <v>180.40000000000009</v>
      </c>
      <c r="AO9" s="84">
        <f t="shared" si="8"/>
        <v>23.199999999999818</v>
      </c>
      <c r="AP9" s="85">
        <f>AM9/'[2]Soymeal Export Forecast'!P$15</f>
        <v>0.51668703581836983</v>
      </c>
      <c r="AQ9" s="77"/>
      <c r="AR9" s="77"/>
      <c r="AS9" s="80">
        <v>32919</v>
      </c>
      <c r="AT9" s="84">
        <v>93.2</v>
      </c>
      <c r="AU9" s="84">
        <v>267</v>
      </c>
      <c r="AV9" s="84">
        <f t="shared" si="3"/>
        <v>360.2</v>
      </c>
      <c r="AW9" s="84">
        <f t="shared" si="9"/>
        <v>0.10000000000002274</v>
      </c>
      <c r="AX9" s="84">
        <f t="shared" si="9"/>
        <v>34.199999999999989</v>
      </c>
      <c r="AZ9" s="77"/>
      <c r="BA9" s="77"/>
      <c r="BB9" s="84">
        <f t="shared" si="10"/>
        <v>725.599999999999</v>
      </c>
    </row>
    <row r="10" spans="1:70">
      <c r="A10" s="80">
        <v>32926</v>
      </c>
      <c r="B10" s="84">
        <v>2917.2</v>
      </c>
      <c r="C10" s="84">
        <v>9668.5</v>
      </c>
      <c r="D10" s="84">
        <f t="shared" si="0"/>
        <v>12585.7</v>
      </c>
      <c r="E10" s="84">
        <v>6</v>
      </c>
      <c r="F10" s="84">
        <f t="shared" si="4"/>
        <v>561.70000000000073</v>
      </c>
      <c r="G10" s="84">
        <f t="shared" si="4"/>
        <v>499.90000000000146</v>
      </c>
      <c r="H10" s="84">
        <f t="shared" si="4"/>
        <v>0</v>
      </c>
      <c r="I10" s="84">
        <f t="shared" si="5"/>
        <v>561.70000000000073</v>
      </c>
      <c r="L10" s="84">
        <f t="shared" si="6"/>
        <v>499.90000000000146</v>
      </c>
      <c r="P10" s="77"/>
      <c r="Q10" s="77"/>
      <c r="R10" s="77"/>
      <c r="W10" s="77"/>
      <c r="X10" s="77"/>
      <c r="Z10" s="84">
        <v>802.1</v>
      </c>
      <c r="AA10" s="84">
        <v>5058.1000000000004</v>
      </c>
      <c r="AB10" s="84">
        <f t="shared" si="1"/>
        <v>5860.2000000000007</v>
      </c>
      <c r="AC10" s="84">
        <f t="shared" si="7"/>
        <v>434.20000000000073</v>
      </c>
      <c r="AJ10" s="80">
        <v>32926</v>
      </c>
      <c r="AK10" s="84">
        <v>951.7</v>
      </c>
      <c r="AL10" s="84">
        <v>1835.4</v>
      </c>
      <c r="AM10" s="84">
        <f t="shared" si="2"/>
        <v>2787.1000000000004</v>
      </c>
      <c r="AN10" s="84">
        <f t="shared" si="8"/>
        <v>97.700000000000045</v>
      </c>
      <c r="AO10" s="84">
        <f t="shared" si="8"/>
        <v>39.100000000000364</v>
      </c>
      <c r="AP10" s="85">
        <f>AM10/'[2]Soymeal Export Forecast'!P$15</f>
        <v>0.52403873272539259</v>
      </c>
      <c r="AQ10" s="77"/>
      <c r="AR10" s="77"/>
      <c r="AS10" s="80">
        <v>32926</v>
      </c>
      <c r="AT10" s="84">
        <v>81.900000000000006</v>
      </c>
      <c r="AU10" s="84">
        <v>267</v>
      </c>
      <c r="AV10" s="84">
        <f t="shared" si="3"/>
        <v>348.9</v>
      </c>
      <c r="AW10" s="84">
        <f t="shared" si="9"/>
        <v>0</v>
      </c>
      <c r="AX10" s="84">
        <f t="shared" si="9"/>
        <v>-11.300000000000011</v>
      </c>
      <c r="AZ10" s="77"/>
      <c r="BA10" s="77"/>
      <c r="BB10" s="84">
        <f t="shared" si="10"/>
        <v>659.40000000000077</v>
      </c>
    </row>
    <row r="11" spans="1:70">
      <c r="A11" s="80">
        <v>32933</v>
      </c>
      <c r="B11" s="84">
        <v>2663.7</v>
      </c>
      <c r="C11" s="84">
        <v>10315.299999999999</v>
      </c>
      <c r="D11" s="84">
        <f t="shared" si="0"/>
        <v>12979</v>
      </c>
      <c r="E11" s="84">
        <v>6</v>
      </c>
      <c r="F11" s="84">
        <f t="shared" si="4"/>
        <v>646.79999999999927</v>
      </c>
      <c r="G11" s="84">
        <f t="shared" si="4"/>
        <v>393.29999999999927</v>
      </c>
      <c r="H11" s="84">
        <f t="shared" si="4"/>
        <v>0</v>
      </c>
      <c r="I11" s="84">
        <f t="shared" si="5"/>
        <v>646.79999999999927</v>
      </c>
      <c r="L11" s="84">
        <f t="shared" si="6"/>
        <v>393.29999999999927</v>
      </c>
      <c r="P11" s="77"/>
      <c r="Q11" s="77"/>
      <c r="R11" s="77"/>
      <c r="W11" s="77"/>
      <c r="X11" s="77"/>
      <c r="Z11" s="84">
        <v>794.1</v>
      </c>
      <c r="AA11" s="84">
        <v>5252.1</v>
      </c>
      <c r="AB11" s="84">
        <f t="shared" si="1"/>
        <v>6046.2000000000007</v>
      </c>
      <c r="AC11" s="84">
        <f t="shared" si="7"/>
        <v>186</v>
      </c>
      <c r="AJ11" s="80">
        <v>32933</v>
      </c>
      <c r="AK11" s="84">
        <v>853.2</v>
      </c>
      <c r="AL11" s="84">
        <v>2001.5</v>
      </c>
      <c r="AM11" s="84">
        <f t="shared" si="2"/>
        <v>2854.7</v>
      </c>
      <c r="AN11" s="84">
        <f t="shared" si="8"/>
        <v>166.09999999999991</v>
      </c>
      <c r="AO11" s="84">
        <f t="shared" si="8"/>
        <v>67.599999999999454</v>
      </c>
      <c r="AP11" s="85">
        <f>AM11/'[2]Soymeal Export Forecast'!P$15</f>
        <v>0.53674908338817329</v>
      </c>
      <c r="AQ11" s="77"/>
      <c r="AR11" s="77"/>
      <c r="AS11" s="80">
        <v>32933</v>
      </c>
      <c r="AT11" s="84">
        <v>84.7</v>
      </c>
      <c r="AU11" s="84">
        <v>237.8</v>
      </c>
      <c r="AV11" s="84">
        <f t="shared" si="3"/>
        <v>322.5</v>
      </c>
      <c r="AW11" s="84">
        <f t="shared" si="9"/>
        <v>-29.199999999999989</v>
      </c>
      <c r="AX11" s="84">
        <f t="shared" si="9"/>
        <v>-26.399999999999977</v>
      </c>
      <c r="AZ11" s="77"/>
      <c r="BA11" s="77"/>
      <c r="BB11" s="84">
        <f t="shared" si="10"/>
        <v>812.89999999999918</v>
      </c>
    </row>
    <row r="12" spans="1:70">
      <c r="A12" s="80">
        <v>32940</v>
      </c>
      <c r="B12" s="84">
        <v>2494.8000000000002</v>
      </c>
      <c r="C12" s="84">
        <v>10878.5</v>
      </c>
      <c r="D12" s="84">
        <f t="shared" si="0"/>
        <v>13373.3</v>
      </c>
      <c r="E12" s="84">
        <v>6</v>
      </c>
      <c r="F12" s="84">
        <f t="shared" si="4"/>
        <v>563.20000000000073</v>
      </c>
      <c r="G12" s="84">
        <f t="shared" si="4"/>
        <v>394.29999999999927</v>
      </c>
      <c r="H12" s="84">
        <f t="shared" si="4"/>
        <v>0</v>
      </c>
      <c r="I12" s="84">
        <f t="shared" si="5"/>
        <v>563.20000000000073</v>
      </c>
      <c r="L12" s="84">
        <f t="shared" si="6"/>
        <v>394.29999999999927</v>
      </c>
      <c r="P12" s="77"/>
      <c r="Q12" s="77"/>
      <c r="R12" s="77"/>
      <c r="W12" s="77"/>
      <c r="X12" s="77"/>
      <c r="Z12" s="84">
        <v>777.8</v>
      </c>
      <c r="AA12" s="84">
        <v>5594.7</v>
      </c>
      <c r="AB12" s="84">
        <f t="shared" si="1"/>
        <v>6372.5</v>
      </c>
      <c r="AC12" s="84">
        <f t="shared" si="7"/>
        <v>326.29999999999927</v>
      </c>
      <c r="AJ12" s="80">
        <v>32940</v>
      </c>
      <c r="AK12" s="84">
        <v>762</v>
      </c>
      <c r="AL12" s="84">
        <v>2118</v>
      </c>
      <c r="AM12" s="84">
        <f t="shared" si="2"/>
        <v>2880</v>
      </c>
      <c r="AN12" s="84">
        <f t="shared" si="8"/>
        <v>116.5</v>
      </c>
      <c r="AO12" s="84">
        <f t="shared" si="8"/>
        <v>25.300000000000182</v>
      </c>
      <c r="AP12" s="85">
        <f>AM12/'[2]Soymeal Export Forecast'!P$15</f>
        <v>0.54150606373977628</v>
      </c>
      <c r="AQ12" s="77"/>
      <c r="AR12" s="77"/>
      <c r="AS12" s="80">
        <v>32940</v>
      </c>
      <c r="AT12" s="84">
        <v>84.5</v>
      </c>
      <c r="AU12" s="84">
        <v>246.1</v>
      </c>
      <c r="AV12" s="84">
        <f t="shared" si="3"/>
        <v>330.6</v>
      </c>
      <c r="AW12" s="84">
        <f t="shared" si="9"/>
        <v>8.2999999999999829</v>
      </c>
      <c r="AX12" s="84">
        <f t="shared" si="9"/>
        <v>8.1000000000000227</v>
      </c>
      <c r="AZ12" s="77"/>
      <c r="BA12" s="77"/>
      <c r="BB12" s="84">
        <f t="shared" si="10"/>
        <v>679.70000000000073</v>
      </c>
    </row>
    <row r="13" spans="1:70">
      <c r="A13" s="80">
        <v>32947</v>
      </c>
      <c r="B13" s="84">
        <v>2180.3000000000002</v>
      </c>
      <c r="C13" s="84">
        <v>11566.5</v>
      </c>
      <c r="D13" s="84">
        <f t="shared" si="0"/>
        <v>13746.8</v>
      </c>
      <c r="E13" s="84">
        <v>54</v>
      </c>
      <c r="F13" s="84">
        <f t="shared" si="4"/>
        <v>688</v>
      </c>
      <c r="G13" s="84">
        <f t="shared" si="4"/>
        <v>373.5</v>
      </c>
      <c r="H13" s="84">
        <f t="shared" si="4"/>
        <v>48</v>
      </c>
      <c r="I13" s="84">
        <f t="shared" si="5"/>
        <v>688</v>
      </c>
      <c r="L13" s="84">
        <f t="shared" si="6"/>
        <v>421.5</v>
      </c>
      <c r="P13" s="77"/>
      <c r="Q13" s="77"/>
      <c r="R13" s="77"/>
      <c r="W13" s="77"/>
      <c r="X13" s="77"/>
      <c r="Z13" s="84">
        <v>741.7</v>
      </c>
      <c r="AA13" s="84">
        <v>5999.9</v>
      </c>
      <c r="AB13" s="84">
        <f t="shared" si="1"/>
        <v>6741.5999999999995</v>
      </c>
      <c r="AC13" s="84">
        <f t="shared" si="7"/>
        <v>369.09999999999945</v>
      </c>
      <c r="AJ13" s="80">
        <v>32947</v>
      </c>
      <c r="AK13" s="84">
        <v>697.9</v>
      </c>
      <c r="AL13" s="84">
        <v>2226.1999999999998</v>
      </c>
      <c r="AM13" s="84">
        <f t="shared" si="2"/>
        <v>2924.1</v>
      </c>
      <c r="AN13" s="84">
        <f t="shared" si="8"/>
        <v>108.19999999999982</v>
      </c>
      <c r="AO13" s="84">
        <f t="shared" si="8"/>
        <v>44.099999999999909</v>
      </c>
      <c r="AP13" s="85">
        <f>AM13/'[2]Soymeal Export Forecast'!P$15</f>
        <v>0.54979787534079161</v>
      </c>
      <c r="AQ13" s="77"/>
      <c r="AR13" s="77"/>
      <c r="AS13" s="80">
        <v>32947</v>
      </c>
      <c r="AT13" s="84">
        <v>74</v>
      </c>
      <c r="AU13" s="84">
        <v>254.3</v>
      </c>
      <c r="AV13" s="84">
        <f t="shared" si="3"/>
        <v>328.3</v>
      </c>
      <c r="AW13" s="84">
        <f t="shared" si="9"/>
        <v>8.2000000000000171</v>
      </c>
      <c r="AX13" s="84">
        <f t="shared" si="9"/>
        <v>-2.3000000000000114</v>
      </c>
      <c r="AZ13" s="77"/>
      <c r="BA13" s="77"/>
      <c r="BB13" s="84">
        <f t="shared" si="10"/>
        <v>796.19999999999982</v>
      </c>
    </row>
    <row r="14" spans="1:70">
      <c r="A14" s="80">
        <v>32954</v>
      </c>
      <c r="B14" s="84">
        <v>1845.4</v>
      </c>
      <c r="C14" s="84">
        <v>12022.8</v>
      </c>
      <c r="D14" s="84">
        <f t="shared" si="0"/>
        <v>13868.199999999999</v>
      </c>
      <c r="E14" s="84">
        <v>58</v>
      </c>
      <c r="F14" s="84">
        <f t="shared" si="4"/>
        <v>456.29999999999927</v>
      </c>
      <c r="G14" s="84">
        <f t="shared" si="4"/>
        <v>121.39999999999964</v>
      </c>
      <c r="H14" s="84">
        <f t="shared" si="4"/>
        <v>4</v>
      </c>
      <c r="I14" s="84">
        <f t="shared" si="5"/>
        <v>456.29999999999927</v>
      </c>
      <c r="L14" s="84">
        <f t="shared" si="6"/>
        <v>125.39999999999964</v>
      </c>
      <c r="P14" s="77"/>
      <c r="Q14" s="77"/>
      <c r="R14" s="77"/>
      <c r="W14" s="77"/>
      <c r="X14" s="77"/>
      <c r="Z14" s="84">
        <v>549.6</v>
      </c>
      <c r="AA14" s="84">
        <v>6343.4</v>
      </c>
      <c r="AB14" s="84">
        <f t="shared" si="1"/>
        <v>6893</v>
      </c>
      <c r="AC14" s="84">
        <f t="shared" si="7"/>
        <v>151.40000000000055</v>
      </c>
      <c r="AJ14" s="80">
        <v>32954</v>
      </c>
      <c r="AK14" s="84">
        <v>737.6</v>
      </c>
      <c r="AL14" s="84">
        <v>2273.1</v>
      </c>
      <c r="AM14" s="84">
        <f t="shared" si="2"/>
        <v>3010.7</v>
      </c>
      <c r="AN14" s="84">
        <f t="shared" si="8"/>
        <v>46.900000000000091</v>
      </c>
      <c r="AO14" s="84">
        <f t="shared" si="8"/>
        <v>86.599999999999909</v>
      </c>
      <c r="AP14" s="85">
        <f>AM14/'[2]Soymeal Export Forecast'!P$15</f>
        <v>0.56608066184074457</v>
      </c>
      <c r="AQ14" s="77"/>
      <c r="AR14" s="77"/>
      <c r="AS14" s="80">
        <v>32954</v>
      </c>
      <c r="AT14" s="84">
        <v>52.6</v>
      </c>
      <c r="AU14" s="84">
        <v>273.5</v>
      </c>
      <c r="AV14" s="84">
        <f t="shared" si="3"/>
        <v>326.10000000000002</v>
      </c>
      <c r="AW14" s="84">
        <f t="shared" si="9"/>
        <v>19.199999999999989</v>
      </c>
      <c r="AX14" s="84">
        <f t="shared" si="9"/>
        <v>-2.1999999999999886</v>
      </c>
      <c r="AZ14" s="77"/>
      <c r="BA14" s="77"/>
      <c r="BB14" s="84">
        <f t="shared" si="10"/>
        <v>503.19999999999936</v>
      </c>
    </row>
    <row r="15" spans="1:70">
      <c r="A15" s="80">
        <v>32961</v>
      </c>
      <c r="B15" s="84">
        <v>1494.4</v>
      </c>
      <c r="C15" s="84">
        <v>12493</v>
      </c>
      <c r="D15" s="84">
        <f t="shared" si="0"/>
        <v>13987.4</v>
      </c>
      <c r="E15" s="84">
        <v>58</v>
      </c>
      <c r="F15" s="84">
        <f t="shared" si="4"/>
        <v>470.20000000000073</v>
      </c>
      <c r="G15" s="84">
        <f t="shared" si="4"/>
        <v>119.20000000000073</v>
      </c>
      <c r="H15" s="84">
        <f t="shared" si="4"/>
        <v>0</v>
      </c>
      <c r="I15" s="84">
        <f t="shared" si="5"/>
        <v>470.20000000000073</v>
      </c>
      <c r="L15" s="84">
        <f t="shared" si="6"/>
        <v>119.20000000000073</v>
      </c>
      <c r="P15" s="77"/>
      <c r="Q15" s="77"/>
      <c r="R15" s="77"/>
      <c r="W15" s="77"/>
      <c r="X15" s="77"/>
      <c r="Z15" s="84">
        <v>465.3</v>
      </c>
      <c r="AA15" s="84">
        <v>6526.3</v>
      </c>
      <c r="AB15" s="84">
        <f t="shared" si="1"/>
        <v>6991.6</v>
      </c>
      <c r="AC15" s="84">
        <f t="shared" si="7"/>
        <v>98.600000000000364</v>
      </c>
      <c r="AJ15" s="80">
        <v>32961</v>
      </c>
      <c r="AK15" s="84">
        <v>608.29999999999995</v>
      </c>
      <c r="AL15" s="84">
        <v>2449.9</v>
      </c>
      <c r="AM15" s="84">
        <f t="shared" si="2"/>
        <v>3058.2</v>
      </c>
      <c r="AN15" s="84">
        <f t="shared" si="8"/>
        <v>176.80000000000018</v>
      </c>
      <c r="AO15" s="84">
        <f t="shared" si="8"/>
        <v>47.5</v>
      </c>
      <c r="AP15" s="85">
        <f>AM15/'[2]Soymeal Export Forecast'!P$15</f>
        <v>0.57501175143367489</v>
      </c>
      <c r="AQ15" s="77"/>
      <c r="AR15" s="77"/>
      <c r="AS15" s="80">
        <v>32961</v>
      </c>
      <c r="AT15" s="84">
        <v>28.3</v>
      </c>
      <c r="AU15" s="84">
        <v>272.8</v>
      </c>
      <c r="AV15" s="84">
        <f t="shared" si="3"/>
        <v>301.10000000000002</v>
      </c>
      <c r="AW15" s="84">
        <f t="shared" si="9"/>
        <v>-0.69999999999998863</v>
      </c>
      <c r="AX15" s="84">
        <f t="shared" si="9"/>
        <v>-25</v>
      </c>
      <c r="AZ15" s="77"/>
      <c r="BA15" s="77"/>
      <c r="BB15" s="84">
        <f t="shared" si="10"/>
        <v>647.00000000000091</v>
      </c>
    </row>
    <row r="16" spans="1:70">
      <c r="A16" s="80">
        <v>32968</v>
      </c>
      <c r="B16" s="84">
        <v>1335.1</v>
      </c>
      <c r="C16" s="84">
        <v>12750</v>
      </c>
      <c r="D16" s="84">
        <f t="shared" si="0"/>
        <v>14085.1</v>
      </c>
      <c r="E16" s="84">
        <v>58</v>
      </c>
      <c r="F16" s="84">
        <f t="shared" si="4"/>
        <v>257</v>
      </c>
      <c r="G16" s="84">
        <f t="shared" si="4"/>
        <v>97.700000000000728</v>
      </c>
      <c r="H16" s="84">
        <f t="shared" si="4"/>
        <v>0</v>
      </c>
      <c r="I16" s="84">
        <f t="shared" si="5"/>
        <v>257</v>
      </c>
      <c r="L16" s="84">
        <f t="shared" si="6"/>
        <v>97.700000000000728</v>
      </c>
      <c r="P16" s="77"/>
      <c r="Q16" s="77"/>
      <c r="R16" s="77"/>
      <c r="W16" s="77"/>
      <c r="X16" s="77"/>
      <c r="Z16" s="84">
        <v>373.5</v>
      </c>
      <c r="AA16" s="84">
        <v>6665.6</v>
      </c>
      <c r="AB16" s="84">
        <f t="shared" si="1"/>
        <v>7039.1</v>
      </c>
      <c r="AC16" s="84">
        <f t="shared" si="7"/>
        <v>47.5</v>
      </c>
      <c r="AJ16" s="80">
        <v>32968</v>
      </c>
      <c r="AK16" s="84">
        <v>497.3</v>
      </c>
      <c r="AL16" s="84">
        <v>2589.6999999999998</v>
      </c>
      <c r="AM16" s="84">
        <f t="shared" si="2"/>
        <v>3087</v>
      </c>
      <c r="AN16" s="84">
        <f t="shared" si="8"/>
        <v>139.79999999999973</v>
      </c>
      <c r="AO16" s="84">
        <f t="shared" si="8"/>
        <v>28.800000000000182</v>
      </c>
      <c r="AP16" s="85">
        <f>AM16/'[2]Soymeal Export Forecast'!P$15</f>
        <v>0.58042681207107272</v>
      </c>
      <c r="AQ16" s="77"/>
      <c r="AR16" s="77"/>
      <c r="AS16" s="80">
        <v>32968</v>
      </c>
      <c r="AT16" s="84">
        <v>22.9</v>
      </c>
      <c r="AU16" s="84">
        <v>279.10000000000002</v>
      </c>
      <c r="AV16" s="84">
        <f t="shared" si="3"/>
        <v>302</v>
      </c>
      <c r="AW16" s="84">
        <f t="shared" si="9"/>
        <v>6.3000000000000114</v>
      </c>
      <c r="AX16" s="84">
        <f t="shared" si="9"/>
        <v>0.89999999999997726</v>
      </c>
      <c r="AZ16" s="77"/>
      <c r="BA16" s="77"/>
      <c r="BB16" s="84">
        <f t="shared" si="10"/>
        <v>396.79999999999973</v>
      </c>
    </row>
    <row r="17" spans="1:54">
      <c r="A17" s="80">
        <v>32975</v>
      </c>
      <c r="B17" s="84">
        <v>1240.5999999999999</v>
      </c>
      <c r="C17" s="84">
        <v>13051.3</v>
      </c>
      <c r="D17" s="84">
        <f t="shared" si="0"/>
        <v>14291.9</v>
      </c>
      <c r="E17" s="84">
        <v>58</v>
      </c>
      <c r="F17" s="84">
        <f t="shared" si="4"/>
        <v>301.29999999999927</v>
      </c>
      <c r="G17" s="84">
        <f t="shared" si="4"/>
        <v>206.79999999999927</v>
      </c>
      <c r="H17" s="84">
        <f t="shared" si="4"/>
        <v>0</v>
      </c>
      <c r="I17" s="84">
        <f t="shared" si="5"/>
        <v>301.29999999999927</v>
      </c>
      <c r="L17" s="84">
        <f t="shared" si="6"/>
        <v>206.79999999999927</v>
      </c>
      <c r="P17" s="77"/>
      <c r="Q17" s="77"/>
      <c r="R17" s="77"/>
      <c r="W17" s="77"/>
      <c r="X17" s="77"/>
      <c r="Z17" s="84">
        <v>241.2</v>
      </c>
      <c r="AA17" s="84">
        <v>6800.4</v>
      </c>
      <c r="AB17" s="84">
        <f t="shared" si="1"/>
        <v>7041.5999999999995</v>
      </c>
      <c r="AC17" s="84">
        <f t="shared" si="7"/>
        <v>2.4999999999990905</v>
      </c>
      <c r="AJ17" s="80">
        <v>32975</v>
      </c>
      <c r="AK17" s="84">
        <v>599.9</v>
      </c>
      <c r="AL17" s="84">
        <v>2680.2</v>
      </c>
      <c r="AM17" s="84">
        <f t="shared" si="2"/>
        <v>3280.1</v>
      </c>
      <c r="AN17" s="84">
        <f t="shared" si="8"/>
        <v>90.5</v>
      </c>
      <c r="AO17" s="84">
        <f t="shared" si="8"/>
        <v>193.09999999999991</v>
      </c>
      <c r="AP17" s="85">
        <f>AM17/'[2]Soymeal Export Forecast'!P$15</f>
        <v>0.61673404155306943</v>
      </c>
      <c r="AQ17" s="77"/>
      <c r="AR17" s="77"/>
      <c r="AS17" s="80">
        <v>32975</v>
      </c>
      <c r="AT17" s="84">
        <v>15.3</v>
      </c>
      <c r="AU17" s="84">
        <v>286.3</v>
      </c>
      <c r="AV17" s="84">
        <f t="shared" si="3"/>
        <v>301.60000000000002</v>
      </c>
      <c r="AW17" s="84">
        <f t="shared" si="9"/>
        <v>7.1999999999999886</v>
      </c>
      <c r="AX17" s="84">
        <f t="shared" si="9"/>
        <v>-0.39999999999997726</v>
      </c>
      <c r="AZ17" s="77"/>
      <c r="BA17" s="77"/>
      <c r="BB17" s="84">
        <f t="shared" si="10"/>
        <v>391.79999999999927</v>
      </c>
    </row>
    <row r="18" spans="1:54">
      <c r="A18" s="80">
        <v>32982</v>
      </c>
      <c r="B18" s="84">
        <v>1186.4000000000001</v>
      </c>
      <c r="C18" s="84">
        <v>13264.2</v>
      </c>
      <c r="D18" s="84">
        <f t="shared" si="0"/>
        <v>14450.6</v>
      </c>
      <c r="E18" s="84">
        <v>78.41</v>
      </c>
      <c r="F18" s="84">
        <f t="shared" si="4"/>
        <v>212.90000000000146</v>
      </c>
      <c r="G18" s="84">
        <f t="shared" si="4"/>
        <v>158.70000000000073</v>
      </c>
      <c r="H18" s="84">
        <f t="shared" si="4"/>
        <v>20.409999999999997</v>
      </c>
      <c r="I18" s="84">
        <f t="shared" si="5"/>
        <v>212.90000000000146</v>
      </c>
      <c r="L18" s="84">
        <f t="shared" si="6"/>
        <v>179.11000000000072</v>
      </c>
      <c r="P18" s="77"/>
      <c r="Q18" s="77"/>
      <c r="R18" s="77"/>
      <c r="W18" s="77"/>
      <c r="X18" s="77"/>
      <c r="Z18" s="84">
        <v>177.8</v>
      </c>
      <c r="AA18" s="84">
        <v>6908</v>
      </c>
      <c r="AB18" s="84">
        <f t="shared" si="1"/>
        <v>7085.8</v>
      </c>
      <c r="AC18" s="84">
        <f t="shared" si="7"/>
        <v>44.200000000000728</v>
      </c>
      <c r="AJ18" s="80">
        <v>32982</v>
      </c>
      <c r="AK18" s="84">
        <v>532.6</v>
      </c>
      <c r="AL18" s="84">
        <v>2773.1</v>
      </c>
      <c r="AM18" s="84">
        <f t="shared" si="2"/>
        <v>3305.7</v>
      </c>
      <c r="AN18" s="84">
        <f t="shared" si="8"/>
        <v>92.900000000000091</v>
      </c>
      <c r="AO18" s="84">
        <f t="shared" si="8"/>
        <v>25.599999999999909</v>
      </c>
      <c r="AP18" s="85">
        <f>AM18/'[2]Soymeal Export Forecast'!P$15</f>
        <v>0.62154742878631186</v>
      </c>
      <c r="AQ18" s="77"/>
      <c r="AR18" s="77"/>
      <c r="AS18" s="80">
        <v>32982</v>
      </c>
      <c r="AT18" s="84">
        <v>15.3</v>
      </c>
      <c r="AU18" s="84">
        <v>286.39999999999998</v>
      </c>
      <c r="AV18" s="84">
        <f t="shared" si="3"/>
        <v>301.7</v>
      </c>
      <c r="AW18" s="84">
        <f t="shared" si="9"/>
        <v>9.9999999999965894E-2</v>
      </c>
      <c r="AX18" s="84">
        <f t="shared" si="9"/>
        <v>9.9999999999965894E-2</v>
      </c>
      <c r="AZ18" s="77"/>
      <c r="BA18" s="77"/>
      <c r="BB18" s="84">
        <f t="shared" si="10"/>
        <v>305.80000000000155</v>
      </c>
    </row>
    <row r="19" spans="1:54">
      <c r="A19" s="80">
        <v>32989</v>
      </c>
      <c r="B19" s="84">
        <v>927.7</v>
      </c>
      <c r="C19" s="84">
        <v>13713.6</v>
      </c>
      <c r="D19" s="84">
        <f t="shared" si="0"/>
        <v>14641.300000000001</v>
      </c>
      <c r="E19" s="84">
        <v>343.01799999999997</v>
      </c>
      <c r="F19" s="84">
        <f t="shared" si="4"/>
        <v>449.39999999999964</v>
      </c>
      <c r="G19" s="84">
        <f t="shared" si="4"/>
        <v>190.70000000000073</v>
      </c>
      <c r="H19" s="84">
        <f t="shared" si="4"/>
        <v>264.60799999999995</v>
      </c>
      <c r="I19" s="84">
        <f t="shared" si="5"/>
        <v>449.39999999999964</v>
      </c>
      <c r="L19" s="84">
        <f t="shared" si="6"/>
        <v>455.30800000000067</v>
      </c>
      <c r="P19" s="77"/>
      <c r="Q19" s="77"/>
      <c r="R19" s="77"/>
      <c r="W19" s="77"/>
      <c r="X19" s="77"/>
      <c r="Z19" s="84">
        <v>158.6</v>
      </c>
      <c r="AA19" s="84">
        <v>6998.1</v>
      </c>
      <c r="AB19" s="84">
        <f t="shared" si="1"/>
        <v>7156.7000000000007</v>
      </c>
      <c r="AC19" s="84">
        <f t="shared" si="7"/>
        <v>70.900000000000546</v>
      </c>
      <c r="AJ19" s="80">
        <v>32989</v>
      </c>
      <c r="AK19" s="84">
        <v>528.29999999999995</v>
      </c>
      <c r="AL19" s="84">
        <v>2809.8</v>
      </c>
      <c r="AM19" s="84">
        <f t="shared" si="2"/>
        <v>3338.1000000000004</v>
      </c>
      <c r="AN19" s="84">
        <f t="shared" si="8"/>
        <v>36.700000000000273</v>
      </c>
      <c r="AO19" s="84">
        <f t="shared" si="8"/>
        <v>32.400000000000546</v>
      </c>
      <c r="AP19" s="85">
        <f>AM19/'[2]Soymeal Export Forecast'!P$15</f>
        <v>0.62763937200338449</v>
      </c>
      <c r="AQ19" s="77"/>
      <c r="AR19" s="77"/>
      <c r="AS19" s="80">
        <v>32989</v>
      </c>
      <c r="AT19" s="84">
        <v>28.8</v>
      </c>
      <c r="AU19" s="84">
        <v>292.3</v>
      </c>
      <c r="AV19" s="84">
        <f t="shared" si="3"/>
        <v>321.10000000000002</v>
      </c>
      <c r="AW19" s="84">
        <f t="shared" si="9"/>
        <v>5.9000000000000341</v>
      </c>
      <c r="AX19" s="84">
        <f t="shared" si="9"/>
        <v>19.400000000000034</v>
      </c>
      <c r="AZ19" s="77"/>
      <c r="BA19" s="77"/>
      <c r="BB19" s="84">
        <f t="shared" si="10"/>
        <v>486.09999999999991</v>
      </c>
    </row>
    <row r="20" spans="1:54">
      <c r="A20" s="80">
        <v>32996</v>
      </c>
      <c r="B20" s="84">
        <v>920.7</v>
      </c>
      <c r="C20" s="84">
        <v>13955.4</v>
      </c>
      <c r="D20" s="84">
        <f t="shared" si="0"/>
        <v>14876.1</v>
      </c>
      <c r="E20" s="84">
        <v>534.12400000000002</v>
      </c>
      <c r="F20" s="84">
        <f t="shared" si="4"/>
        <v>241.79999999999927</v>
      </c>
      <c r="G20" s="84">
        <f t="shared" si="4"/>
        <v>234.79999999999927</v>
      </c>
      <c r="H20" s="84">
        <f t="shared" si="4"/>
        <v>191.10600000000005</v>
      </c>
      <c r="I20" s="84">
        <f t="shared" si="5"/>
        <v>241.79999999999927</v>
      </c>
      <c r="L20" s="84">
        <f t="shared" si="6"/>
        <v>425.90599999999932</v>
      </c>
      <c r="P20" s="77"/>
      <c r="Q20" s="77"/>
      <c r="R20" s="77"/>
      <c r="W20" s="77"/>
      <c r="X20" s="77"/>
      <c r="Z20" s="84">
        <v>57.5</v>
      </c>
      <c r="AA20" s="84">
        <v>7094.6</v>
      </c>
      <c r="AB20" s="84">
        <f t="shared" si="1"/>
        <v>7152.1</v>
      </c>
      <c r="AC20" s="84">
        <f t="shared" si="7"/>
        <v>-4.6000000000003638</v>
      </c>
      <c r="AJ20" s="80">
        <v>32996</v>
      </c>
      <c r="AK20" s="84">
        <v>480.2</v>
      </c>
      <c r="AL20" s="84">
        <v>2892.5</v>
      </c>
      <c r="AM20" s="84">
        <f t="shared" si="2"/>
        <v>3372.7</v>
      </c>
      <c r="AN20" s="84">
        <f t="shared" si="8"/>
        <v>82.699999999999818</v>
      </c>
      <c r="AO20" s="84">
        <f t="shared" si="8"/>
        <v>34.599999999999454</v>
      </c>
      <c r="AP20" s="85">
        <f>AM20/'[2]Soymeal Export Forecast'!P$15</f>
        <v>0.63414496568581369</v>
      </c>
      <c r="AQ20" s="77"/>
      <c r="AR20" s="77"/>
      <c r="AS20" s="80">
        <v>32996</v>
      </c>
      <c r="AT20" s="84">
        <v>25.4</v>
      </c>
      <c r="AU20" s="84">
        <v>293.10000000000002</v>
      </c>
      <c r="AV20" s="84">
        <f t="shared" si="3"/>
        <v>318.5</v>
      </c>
      <c r="AW20" s="84">
        <f t="shared" si="9"/>
        <v>0.80000000000001137</v>
      </c>
      <c r="AX20" s="84">
        <f t="shared" si="9"/>
        <v>-2.6000000000000227</v>
      </c>
      <c r="AZ20" s="77"/>
      <c r="BA20" s="77"/>
      <c r="BB20" s="84">
        <f t="shared" si="10"/>
        <v>324.49999999999909</v>
      </c>
    </row>
    <row r="21" spans="1:54">
      <c r="A21" s="80">
        <v>33003</v>
      </c>
      <c r="B21" s="84">
        <v>953.1</v>
      </c>
      <c r="C21" s="84">
        <v>14129.9</v>
      </c>
      <c r="D21" s="84">
        <f t="shared" si="0"/>
        <v>15083</v>
      </c>
      <c r="E21" s="84">
        <v>693.01900000000001</v>
      </c>
      <c r="F21" s="84">
        <f t="shared" si="4"/>
        <v>174.5</v>
      </c>
      <c r="G21" s="84">
        <f t="shared" si="4"/>
        <v>206.89999999999964</v>
      </c>
      <c r="H21" s="84">
        <f t="shared" si="4"/>
        <v>158.89499999999998</v>
      </c>
      <c r="I21" s="84">
        <f t="shared" si="5"/>
        <v>174.5</v>
      </c>
      <c r="L21" s="84">
        <f t="shared" si="6"/>
        <v>365.79499999999962</v>
      </c>
      <c r="P21" s="77"/>
      <c r="Q21" s="77"/>
      <c r="R21" s="77"/>
      <c r="W21" s="77"/>
      <c r="X21" s="77"/>
      <c r="Z21" s="84">
        <v>27.4</v>
      </c>
      <c r="AA21" s="84">
        <v>7123.5</v>
      </c>
      <c r="AB21" s="84">
        <f t="shared" si="1"/>
        <v>7150.9</v>
      </c>
      <c r="AC21" s="84">
        <f t="shared" si="7"/>
        <v>-1.2000000000007276</v>
      </c>
      <c r="AJ21" s="80">
        <v>33003</v>
      </c>
      <c r="AK21" s="84">
        <v>584</v>
      </c>
      <c r="AL21" s="84">
        <v>2961</v>
      </c>
      <c r="AM21" s="84">
        <f t="shared" si="2"/>
        <v>3545</v>
      </c>
      <c r="AN21" s="84">
        <f t="shared" si="8"/>
        <v>68.5</v>
      </c>
      <c r="AO21" s="84">
        <f t="shared" si="8"/>
        <v>172.30000000000018</v>
      </c>
      <c r="AP21" s="85">
        <f>AM21/'[2]Soymeal Export Forecast'!P$15</f>
        <v>0.66654131804080097</v>
      </c>
      <c r="AQ21" s="77"/>
      <c r="AR21" s="77"/>
      <c r="AS21" s="80">
        <v>33003</v>
      </c>
      <c r="AT21" s="84">
        <v>38.700000000000003</v>
      </c>
      <c r="AU21" s="84">
        <v>300.5</v>
      </c>
      <c r="AV21" s="84">
        <f t="shared" si="3"/>
        <v>339.2</v>
      </c>
      <c r="AW21" s="84">
        <f t="shared" si="9"/>
        <v>7.3999999999999773</v>
      </c>
      <c r="AX21" s="84">
        <f t="shared" si="9"/>
        <v>20.699999999999989</v>
      </c>
      <c r="AZ21" s="77"/>
      <c r="BA21" s="77"/>
      <c r="BB21" s="84">
        <f t="shared" si="10"/>
        <v>243</v>
      </c>
    </row>
    <row r="22" spans="1:54">
      <c r="A22" s="80">
        <v>33010</v>
      </c>
      <c r="B22" s="84">
        <v>1206</v>
      </c>
      <c r="C22" s="84">
        <v>14338.8</v>
      </c>
      <c r="D22" s="84">
        <f t="shared" si="0"/>
        <v>15544.8</v>
      </c>
      <c r="E22" s="84">
        <v>744.01900000000001</v>
      </c>
      <c r="F22" s="84">
        <f t="shared" si="4"/>
        <v>208.89999999999964</v>
      </c>
      <c r="G22" s="84">
        <f t="shared" si="4"/>
        <v>461.79999999999927</v>
      </c>
      <c r="H22" s="84">
        <f t="shared" si="4"/>
        <v>51</v>
      </c>
      <c r="I22" s="84">
        <f t="shared" si="5"/>
        <v>208.89999999999964</v>
      </c>
      <c r="L22" s="84">
        <f t="shared" si="6"/>
        <v>512.79999999999927</v>
      </c>
      <c r="P22" s="77"/>
      <c r="Q22" s="77"/>
      <c r="R22" s="77"/>
      <c r="W22" s="77"/>
      <c r="X22" s="77"/>
      <c r="Z22" s="84">
        <v>18.3</v>
      </c>
      <c r="AA22" s="84">
        <v>7170.3</v>
      </c>
      <c r="AB22" s="84">
        <f t="shared" si="1"/>
        <v>7188.6</v>
      </c>
      <c r="AC22" s="84">
        <f t="shared" si="7"/>
        <v>37.700000000000728</v>
      </c>
      <c r="AJ22" s="80">
        <v>33010</v>
      </c>
      <c r="AK22" s="84">
        <v>628.9</v>
      </c>
      <c r="AL22" s="84">
        <v>3046</v>
      </c>
      <c r="AM22" s="84">
        <f t="shared" si="2"/>
        <v>3674.9</v>
      </c>
      <c r="AN22" s="84">
        <f t="shared" si="8"/>
        <v>85</v>
      </c>
      <c r="AO22" s="84">
        <f t="shared" si="8"/>
        <v>129.90000000000009</v>
      </c>
      <c r="AP22" s="85">
        <f>AM22/'[2]Soymeal Export Forecast'!P$15</f>
        <v>0.69096549779073047</v>
      </c>
      <c r="AQ22" s="77"/>
      <c r="AR22" s="77"/>
      <c r="AS22" s="80">
        <v>33010</v>
      </c>
      <c r="AT22" s="84">
        <v>71.900000000000006</v>
      </c>
      <c r="AU22" s="84">
        <v>297.5</v>
      </c>
      <c r="AV22" s="84">
        <f t="shared" si="3"/>
        <v>369.4</v>
      </c>
      <c r="AW22" s="84">
        <f t="shared" si="9"/>
        <v>-3</v>
      </c>
      <c r="AX22" s="84">
        <f t="shared" si="9"/>
        <v>30.199999999999989</v>
      </c>
      <c r="AZ22" s="77"/>
      <c r="BA22" s="77"/>
      <c r="BB22" s="84">
        <f t="shared" si="10"/>
        <v>293.89999999999964</v>
      </c>
    </row>
    <row r="23" spans="1:54">
      <c r="A23" s="80">
        <v>33017</v>
      </c>
      <c r="B23" s="84">
        <v>1260.5999999999999</v>
      </c>
      <c r="C23" s="84">
        <v>14459.8</v>
      </c>
      <c r="D23" s="84">
        <f t="shared" si="0"/>
        <v>15720.4</v>
      </c>
      <c r="E23" s="84">
        <v>762.59100000000001</v>
      </c>
      <c r="F23" s="84">
        <f t="shared" si="4"/>
        <v>121</v>
      </c>
      <c r="G23" s="84">
        <f t="shared" si="4"/>
        <v>175.60000000000036</v>
      </c>
      <c r="H23" s="84">
        <f t="shared" si="4"/>
        <v>18.572000000000003</v>
      </c>
      <c r="I23" s="84">
        <f t="shared" si="5"/>
        <v>121</v>
      </c>
      <c r="L23" s="84">
        <f t="shared" si="6"/>
        <v>194.17200000000037</v>
      </c>
      <c r="P23" s="77"/>
      <c r="Q23" s="77"/>
      <c r="R23" s="77"/>
      <c r="W23" s="77"/>
      <c r="X23" s="77"/>
      <c r="Z23" s="84">
        <v>18.3</v>
      </c>
      <c r="AA23" s="84">
        <v>7170.3</v>
      </c>
      <c r="AB23" s="84">
        <f t="shared" si="1"/>
        <v>7188.6</v>
      </c>
      <c r="AC23" s="84">
        <f t="shared" si="7"/>
        <v>0</v>
      </c>
      <c r="AJ23" s="80">
        <v>33017</v>
      </c>
      <c r="AK23" s="84">
        <v>586.20000000000005</v>
      </c>
      <c r="AL23" s="84">
        <v>3158</v>
      </c>
      <c r="AM23" s="84">
        <f t="shared" si="2"/>
        <v>3744.2</v>
      </c>
      <c r="AN23" s="84">
        <f t="shared" si="8"/>
        <v>112</v>
      </c>
      <c r="AO23" s="84">
        <f t="shared" si="8"/>
        <v>69.299999999999727</v>
      </c>
      <c r="AP23" s="85">
        <f>AM23/'[2]Soymeal Export Forecast'!P$15</f>
        <v>0.70399548744946883</v>
      </c>
      <c r="AQ23" s="77"/>
      <c r="AR23" s="77"/>
      <c r="AS23" s="80">
        <v>33017</v>
      </c>
      <c r="AT23" s="84">
        <v>46.7</v>
      </c>
      <c r="AU23" s="84">
        <v>328.3</v>
      </c>
      <c r="AV23" s="84">
        <f t="shared" si="3"/>
        <v>375</v>
      </c>
      <c r="AW23" s="84">
        <f t="shared" si="9"/>
        <v>30.800000000000011</v>
      </c>
      <c r="AX23" s="84">
        <f t="shared" si="9"/>
        <v>5.6000000000000227</v>
      </c>
      <c r="AZ23" s="77"/>
      <c r="BA23" s="77"/>
      <c r="BB23" s="84">
        <f t="shared" si="10"/>
        <v>233</v>
      </c>
    </row>
    <row r="24" spans="1:54">
      <c r="A24" s="80">
        <v>33024</v>
      </c>
      <c r="B24" s="84">
        <v>1352.6</v>
      </c>
      <c r="C24" s="84">
        <v>14547.9</v>
      </c>
      <c r="D24" s="84">
        <f t="shared" si="0"/>
        <v>15900.5</v>
      </c>
      <c r="E24" s="84">
        <v>772.41899999999998</v>
      </c>
      <c r="F24" s="84">
        <f t="shared" si="4"/>
        <v>88.100000000000364</v>
      </c>
      <c r="G24" s="84">
        <f t="shared" si="4"/>
        <v>180.10000000000036</v>
      </c>
      <c r="H24" s="84">
        <f t="shared" si="4"/>
        <v>9.8279999999999745</v>
      </c>
      <c r="I24" s="84">
        <f t="shared" si="5"/>
        <v>88.100000000000364</v>
      </c>
      <c r="L24" s="84">
        <f t="shared" si="6"/>
        <v>189.92800000000034</v>
      </c>
      <c r="P24" s="77"/>
      <c r="Q24" s="77"/>
      <c r="R24" s="77"/>
      <c r="W24" s="77"/>
      <c r="X24" s="77"/>
      <c r="Z24" s="84">
        <v>18.3</v>
      </c>
      <c r="AA24" s="84">
        <v>7175.4</v>
      </c>
      <c r="AB24" s="84">
        <f t="shared" si="1"/>
        <v>7193.7</v>
      </c>
      <c r="AC24" s="84">
        <f t="shared" si="7"/>
        <v>5.0999999999994543</v>
      </c>
      <c r="AJ24" s="80">
        <v>33024</v>
      </c>
      <c r="AK24" s="84">
        <v>504.7</v>
      </c>
      <c r="AL24" s="84">
        <v>3273.8</v>
      </c>
      <c r="AM24" s="84">
        <f t="shared" si="2"/>
        <v>3778.5</v>
      </c>
      <c r="AN24" s="84">
        <f t="shared" si="8"/>
        <v>115.80000000000018</v>
      </c>
      <c r="AO24" s="84">
        <f t="shared" si="8"/>
        <v>34.300000000000182</v>
      </c>
      <c r="AP24" s="85">
        <f>AM24/'[2]Soymeal Export Forecast'!P$15</f>
        <v>0.71044467425025848</v>
      </c>
      <c r="AQ24" s="77"/>
      <c r="AR24" s="77"/>
      <c r="AS24" s="80">
        <v>33024</v>
      </c>
      <c r="AT24" s="84">
        <v>49</v>
      </c>
      <c r="AU24" s="84">
        <v>328.3</v>
      </c>
      <c r="AV24" s="84">
        <f t="shared" si="3"/>
        <v>377.3</v>
      </c>
      <c r="AW24" s="84">
        <f t="shared" si="9"/>
        <v>0</v>
      </c>
      <c r="AX24" s="84">
        <f t="shared" si="9"/>
        <v>2.3000000000000114</v>
      </c>
      <c r="AZ24" s="77"/>
      <c r="BA24" s="77"/>
      <c r="BB24" s="84">
        <f t="shared" si="10"/>
        <v>203.90000000000055</v>
      </c>
    </row>
    <row r="25" spans="1:54">
      <c r="A25" s="80">
        <v>33031</v>
      </c>
      <c r="B25" s="84">
        <v>1319.3</v>
      </c>
      <c r="C25" s="84">
        <v>14799.2</v>
      </c>
      <c r="D25" s="84">
        <f t="shared" si="0"/>
        <v>16118.5</v>
      </c>
      <c r="E25" s="84">
        <v>830.29899999999998</v>
      </c>
      <c r="F25" s="84">
        <f t="shared" si="4"/>
        <v>251.30000000000109</v>
      </c>
      <c r="G25" s="84">
        <f t="shared" si="4"/>
        <v>218</v>
      </c>
      <c r="H25" s="84">
        <f t="shared" si="4"/>
        <v>57.879999999999995</v>
      </c>
      <c r="I25" s="84">
        <f t="shared" si="5"/>
        <v>251.30000000000109</v>
      </c>
      <c r="L25" s="84">
        <f t="shared" si="6"/>
        <v>275.88</v>
      </c>
      <c r="P25" s="77"/>
      <c r="Q25" s="77"/>
      <c r="R25" s="77"/>
      <c r="W25" s="77"/>
      <c r="X25" s="77"/>
      <c r="Z25" s="84">
        <v>18.3</v>
      </c>
      <c r="AA25" s="84">
        <v>7186.9</v>
      </c>
      <c r="AB25" s="84">
        <f t="shared" si="1"/>
        <v>7205.2</v>
      </c>
      <c r="AC25" s="84">
        <f t="shared" si="7"/>
        <v>11.5</v>
      </c>
      <c r="AJ25" s="80">
        <v>33031</v>
      </c>
      <c r="AK25" s="84">
        <v>465.6</v>
      </c>
      <c r="AL25" s="84">
        <v>3376.9</v>
      </c>
      <c r="AM25" s="84">
        <f t="shared" si="2"/>
        <v>3842.5</v>
      </c>
      <c r="AN25" s="84">
        <f t="shared" si="8"/>
        <v>103.09999999999991</v>
      </c>
      <c r="AO25" s="84">
        <f t="shared" si="8"/>
        <v>64</v>
      </c>
      <c r="AP25" s="85">
        <f>AM25/'[2]Soymeal Export Forecast'!P$15</f>
        <v>0.72247814233336471</v>
      </c>
      <c r="AQ25" s="77"/>
      <c r="AR25" s="77"/>
      <c r="AS25" s="80">
        <v>33031</v>
      </c>
      <c r="AT25" s="84">
        <v>48.6</v>
      </c>
      <c r="AU25" s="84">
        <v>338</v>
      </c>
      <c r="AV25" s="84">
        <f t="shared" si="3"/>
        <v>386.6</v>
      </c>
      <c r="AW25" s="84">
        <f t="shared" si="9"/>
        <v>9.6999999999999886</v>
      </c>
      <c r="AX25" s="84">
        <f t="shared" si="9"/>
        <v>9.3000000000000114</v>
      </c>
      <c r="AZ25" s="77"/>
      <c r="BA25" s="77"/>
      <c r="BB25" s="84">
        <f t="shared" si="10"/>
        <v>354.400000000001</v>
      </c>
    </row>
    <row r="26" spans="1:54">
      <c r="A26" s="80">
        <v>33038</v>
      </c>
      <c r="B26" s="84">
        <v>1147.4000000000001</v>
      </c>
      <c r="C26" s="84">
        <v>14993.3</v>
      </c>
      <c r="D26" s="84">
        <f t="shared" si="0"/>
        <v>16140.699999999999</v>
      </c>
      <c r="E26" s="84">
        <v>845.26700000000005</v>
      </c>
      <c r="F26" s="84">
        <f t="shared" si="4"/>
        <v>194.09999999999854</v>
      </c>
      <c r="G26" s="84">
        <f t="shared" si="4"/>
        <v>22.199999999998909</v>
      </c>
      <c r="H26" s="84">
        <f t="shared" si="4"/>
        <v>14.968000000000075</v>
      </c>
      <c r="I26" s="84">
        <f t="shared" si="5"/>
        <v>194.09999999999854</v>
      </c>
      <c r="L26" s="84">
        <f t="shared" si="6"/>
        <v>37.167999999998983</v>
      </c>
      <c r="P26" s="77"/>
      <c r="Q26" s="77"/>
      <c r="R26" s="77"/>
      <c r="W26" s="77"/>
      <c r="X26" s="77"/>
      <c r="Z26" s="84">
        <v>0</v>
      </c>
      <c r="AA26" s="84">
        <v>7229.3</v>
      </c>
      <c r="AB26" s="84">
        <f t="shared" si="1"/>
        <v>7229.3</v>
      </c>
      <c r="AC26" s="84">
        <f t="shared" si="7"/>
        <v>24.100000000000364</v>
      </c>
      <c r="AJ26" s="80">
        <v>33038</v>
      </c>
      <c r="AK26" s="84">
        <v>456.8</v>
      </c>
      <c r="AL26" s="84">
        <v>3452.6</v>
      </c>
      <c r="AM26" s="84">
        <f t="shared" si="2"/>
        <v>3909.4</v>
      </c>
      <c r="AN26" s="84">
        <f t="shared" si="8"/>
        <v>75.699999999999818</v>
      </c>
      <c r="AO26" s="84">
        <f t="shared" si="8"/>
        <v>66.900000000000091</v>
      </c>
      <c r="AP26" s="85">
        <f>AM26/'[2]Soymeal Export Forecast'!P$15</f>
        <v>0.73505687693898658</v>
      </c>
      <c r="AQ26" s="77"/>
      <c r="AR26" s="77"/>
      <c r="AS26" s="80">
        <v>33038</v>
      </c>
      <c r="AT26" s="84">
        <v>116.2</v>
      </c>
      <c r="AU26" s="84">
        <v>339.1</v>
      </c>
      <c r="AV26" s="84">
        <f t="shared" si="3"/>
        <v>455.3</v>
      </c>
      <c r="AW26" s="84">
        <f t="shared" si="9"/>
        <v>1.1000000000000227</v>
      </c>
      <c r="AX26" s="84">
        <f t="shared" si="9"/>
        <v>68.699999999999989</v>
      </c>
      <c r="AZ26" s="77"/>
      <c r="BA26" s="77"/>
      <c r="BB26" s="84">
        <f t="shared" si="10"/>
        <v>269.79999999999836</v>
      </c>
    </row>
    <row r="27" spans="1:54">
      <c r="A27" s="80">
        <v>33045</v>
      </c>
      <c r="B27" s="84">
        <v>989.9</v>
      </c>
      <c r="C27" s="84">
        <v>15242</v>
      </c>
      <c r="D27" s="84">
        <f t="shared" si="0"/>
        <v>16231.9</v>
      </c>
      <c r="E27" s="84">
        <v>845.26700000000005</v>
      </c>
      <c r="F27" s="84">
        <f t="shared" si="4"/>
        <v>248.70000000000073</v>
      </c>
      <c r="G27" s="84">
        <f t="shared" si="4"/>
        <v>91.200000000000728</v>
      </c>
      <c r="H27" s="84">
        <f t="shared" si="4"/>
        <v>0</v>
      </c>
      <c r="I27" s="84">
        <f t="shared" si="5"/>
        <v>248.70000000000073</v>
      </c>
      <c r="L27" s="84">
        <f t="shared" si="6"/>
        <v>91.200000000000728</v>
      </c>
      <c r="P27" s="77"/>
      <c r="Q27" s="77"/>
      <c r="R27" s="77"/>
      <c r="W27" s="77"/>
      <c r="X27" s="77"/>
      <c r="Z27" s="84">
        <v>0</v>
      </c>
      <c r="AA27" s="84">
        <v>7229.3</v>
      </c>
      <c r="AB27" s="84">
        <f t="shared" si="1"/>
        <v>7229.3</v>
      </c>
      <c r="AC27" s="84">
        <f t="shared" si="7"/>
        <v>0</v>
      </c>
      <c r="AJ27" s="80">
        <v>33045</v>
      </c>
      <c r="AK27" s="84">
        <v>405</v>
      </c>
      <c r="AL27" s="84">
        <v>3549.3</v>
      </c>
      <c r="AM27" s="84">
        <f t="shared" si="2"/>
        <v>3954.3</v>
      </c>
      <c r="AN27" s="84">
        <f t="shared" si="8"/>
        <v>96.700000000000273</v>
      </c>
      <c r="AO27" s="84">
        <f t="shared" si="8"/>
        <v>44.900000000000091</v>
      </c>
      <c r="AP27" s="85">
        <f>AM27/'[2]Soymeal Export Forecast'!P$15</f>
        <v>0.74349910689104071</v>
      </c>
      <c r="AQ27" s="77"/>
      <c r="AR27" s="77"/>
      <c r="AS27" s="80">
        <v>33045</v>
      </c>
      <c r="AT27" s="84">
        <v>85.6</v>
      </c>
      <c r="AU27" s="84">
        <v>372</v>
      </c>
      <c r="AV27" s="84">
        <f t="shared" si="3"/>
        <v>457.6</v>
      </c>
      <c r="AW27" s="84">
        <f t="shared" si="9"/>
        <v>32.899999999999977</v>
      </c>
      <c r="AX27" s="84">
        <f t="shared" si="9"/>
        <v>2.3000000000000114</v>
      </c>
      <c r="AZ27" s="77"/>
      <c r="BA27" s="77"/>
      <c r="BB27" s="84">
        <f t="shared" si="10"/>
        <v>345.400000000001</v>
      </c>
    </row>
    <row r="28" spans="1:54">
      <c r="A28" s="80">
        <v>33052</v>
      </c>
      <c r="B28" s="84">
        <v>980.9</v>
      </c>
      <c r="C28" s="84">
        <v>15292.2</v>
      </c>
      <c r="D28" s="84">
        <f t="shared" si="0"/>
        <v>16273.1</v>
      </c>
      <c r="E28" s="84">
        <v>825.74699999999996</v>
      </c>
      <c r="F28" s="84">
        <f t="shared" si="4"/>
        <v>50.200000000000728</v>
      </c>
      <c r="G28" s="84">
        <f t="shared" si="4"/>
        <v>41.200000000000728</v>
      </c>
      <c r="H28" s="84">
        <f t="shared" si="4"/>
        <v>-19.520000000000095</v>
      </c>
      <c r="I28" s="84">
        <f t="shared" si="5"/>
        <v>50.200000000000728</v>
      </c>
      <c r="L28" s="84">
        <f t="shared" si="6"/>
        <v>21.680000000000632</v>
      </c>
      <c r="P28" s="77"/>
      <c r="Q28" s="77"/>
      <c r="R28" s="77"/>
      <c r="W28" s="77"/>
      <c r="X28" s="77"/>
      <c r="Z28" s="84">
        <v>18.3</v>
      </c>
      <c r="AA28" s="84">
        <v>7229.3</v>
      </c>
      <c r="AB28" s="84">
        <f t="shared" si="1"/>
        <v>7247.6</v>
      </c>
      <c r="AC28" s="84">
        <f t="shared" si="7"/>
        <v>18.300000000000182</v>
      </c>
      <c r="AJ28" s="80">
        <v>33052</v>
      </c>
      <c r="AK28" s="84">
        <v>351.7</v>
      </c>
      <c r="AL28" s="84">
        <v>3626</v>
      </c>
      <c r="AM28" s="84">
        <f t="shared" si="2"/>
        <v>3977.7</v>
      </c>
      <c r="AN28" s="84">
        <f t="shared" si="8"/>
        <v>76.699999999999818</v>
      </c>
      <c r="AO28" s="84">
        <f t="shared" si="8"/>
        <v>23.399999999999636</v>
      </c>
      <c r="AP28" s="85">
        <f>AM28/'[2]Soymeal Export Forecast'!P$15</f>
        <v>0.74789884365892634</v>
      </c>
      <c r="AQ28" s="77"/>
      <c r="AR28" s="77"/>
      <c r="AS28" s="80">
        <v>33052</v>
      </c>
      <c r="AT28" s="84">
        <v>122.6</v>
      </c>
      <c r="AU28" s="84">
        <v>374.6</v>
      </c>
      <c r="AV28" s="84">
        <f t="shared" si="3"/>
        <v>497.20000000000005</v>
      </c>
      <c r="AW28" s="84">
        <f t="shared" si="9"/>
        <v>2.6000000000000227</v>
      </c>
      <c r="AX28" s="84">
        <f t="shared" si="9"/>
        <v>39.600000000000023</v>
      </c>
      <c r="AZ28" s="77"/>
      <c r="BA28" s="77"/>
      <c r="BB28" s="84">
        <f t="shared" si="10"/>
        <v>126.90000000000055</v>
      </c>
    </row>
    <row r="29" spans="1:54">
      <c r="A29" s="80">
        <v>33059</v>
      </c>
      <c r="B29" s="84">
        <v>820</v>
      </c>
      <c r="C29" s="84">
        <v>15556.2</v>
      </c>
      <c r="D29" s="84">
        <f t="shared" si="0"/>
        <v>16376.2</v>
      </c>
      <c r="E29" s="84">
        <v>825.74699999999996</v>
      </c>
      <c r="F29" s="84">
        <f t="shared" si="4"/>
        <v>264</v>
      </c>
      <c r="G29" s="84">
        <f t="shared" si="4"/>
        <v>103.10000000000036</v>
      </c>
      <c r="H29" s="84">
        <f t="shared" si="4"/>
        <v>0</v>
      </c>
      <c r="I29" s="84">
        <f t="shared" si="5"/>
        <v>264</v>
      </c>
      <c r="L29" s="84">
        <f t="shared" si="6"/>
        <v>103.10000000000036</v>
      </c>
      <c r="P29" s="77"/>
      <c r="Q29" s="77"/>
      <c r="R29" s="77"/>
      <c r="W29" s="77"/>
      <c r="X29" s="77"/>
      <c r="Z29" s="84">
        <v>18.3</v>
      </c>
      <c r="AA29" s="84">
        <v>7229.3</v>
      </c>
      <c r="AB29" s="84">
        <f t="shared" si="1"/>
        <v>7247.6</v>
      </c>
      <c r="AC29" s="84">
        <f t="shared" si="7"/>
        <v>0</v>
      </c>
      <c r="AJ29" s="80">
        <v>33059</v>
      </c>
      <c r="AK29" s="84">
        <v>321.5</v>
      </c>
      <c r="AL29" s="84">
        <v>3681.3</v>
      </c>
      <c r="AM29" s="84">
        <f t="shared" si="2"/>
        <v>4002.8</v>
      </c>
      <c r="AN29" s="84">
        <f t="shared" si="8"/>
        <v>55.300000000000182</v>
      </c>
      <c r="AO29" s="84">
        <f t="shared" si="8"/>
        <v>25.100000000000364</v>
      </c>
      <c r="AP29" s="85">
        <f>AM29/'[2]Soymeal Export Forecast'!P$15</f>
        <v>0.75261821942276963</v>
      </c>
      <c r="AQ29" s="77"/>
      <c r="AR29" s="77"/>
      <c r="AS29" s="80">
        <v>33059</v>
      </c>
      <c r="AT29" s="84">
        <v>84.9</v>
      </c>
      <c r="AU29" s="84">
        <v>405.9</v>
      </c>
      <c r="AV29" s="84">
        <f t="shared" si="3"/>
        <v>490.79999999999995</v>
      </c>
      <c r="AW29" s="84">
        <f t="shared" si="9"/>
        <v>31.299999999999955</v>
      </c>
      <c r="AX29" s="84">
        <f t="shared" si="9"/>
        <v>-6.4000000000000909</v>
      </c>
      <c r="AZ29" s="77"/>
      <c r="BA29" s="77"/>
      <c r="BB29" s="84">
        <f t="shared" si="10"/>
        <v>319.30000000000018</v>
      </c>
    </row>
    <row r="30" spans="1:54">
      <c r="A30" s="80">
        <v>33066</v>
      </c>
      <c r="B30" s="84">
        <v>890.4</v>
      </c>
      <c r="C30" s="84">
        <v>15647.2</v>
      </c>
      <c r="D30" s="84">
        <f t="shared" si="0"/>
        <v>16537.600000000002</v>
      </c>
      <c r="E30" s="84">
        <v>925.673</v>
      </c>
      <c r="F30" s="84">
        <f t="shared" si="4"/>
        <v>91</v>
      </c>
      <c r="G30" s="84">
        <f t="shared" si="4"/>
        <v>161.40000000000146</v>
      </c>
      <c r="H30" s="84">
        <f t="shared" si="4"/>
        <v>99.926000000000045</v>
      </c>
      <c r="I30" s="84">
        <f t="shared" si="5"/>
        <v>91</v>
      </c>
      <c r="L30" s="84">
        <f t="shared" si="6"/>
        <v>261.3260000000015</v>
      </c>
      <c r="P30" s="77"/>
      <c r="Q30" s="77"/>
      <c r="R30" s="77"/>
      <c r="W30" s="77"/>
      <c r="X30" s="77"/>
      <c r="Z30" s="84">
        <v>18.3</v>
      </c>
      <c r="AA30" s="84">
        <v>7246.6</v>
      </c>
      <c r="AB30" s="84">
        <f t="shared" si="1"/>
        <v>7264.9000000000005</v>
      </c>
      <c r="AC30" s="84">
        <f t="shared" si="7"/>
        <v>17.300000000000182</v>
      </c>
      <c r="AJ30" s="80">
        <v>33066</v>
      </c>
      <c r="AK30" s="84">
        <v>298.39999999999998</v>
      </c>
      <c r="AL30" s="84">
        <v>3743.6</v>
      </c>
      <c r="AM30" s="84">
        <f t="shared" si="2"/>
        <v>4042</v>
      </c>
      <c r="AN30" s="84">
        <f t="shared" si="8"/>
        <v>62.299999999999727</v>
      </c>
      <c r="AO30" s="84">
        <f t="shared" si="8"/>
        <v>39.199999999999818</v>
      </c>
      <c r="AP30" s="85">
        <f>AM30/'[2]Soymeal Export Forecast'!P$15</f>
        <v>0.75998871862367212</v>
      </c>
      <c r="AQ30" s="77"/>
      <c r="AR30" s="77"/>
      <c r="AS30" s="80">
        <v>33066</v>
      </c>
      <c r="AT30" s="84">
        <v>86</v>
      </c>
      <c r="AU30" s="84">
        <v>405.9</v>
      </c>
      <c r="AV30" s="84">
        <f t="shared" si="3"/>
        <v>491.9</v>
      </c>
      <c r="AW30" s="84">
        <f t="shared" si="9"/>
        <v>0</v>
      </c>
      <c r="AX30" s="84">
        <f t="shared" si="9"/>
        <v>1.1000000000000227</v>
      </c>
      <c r="AZ30" s="77"/>
      <c r="BA30" s="77"/>
      <c r="BB30" s="84">
        <f t="shared" si="10"/>
        <v>153.29999999999973</v>
      </c>
    </row>
    <row r="31" spans="1:54">
      <c r="A31" s="80">
        <v>33073</v>
      </c>
      <c r="B31" s="84">
        <v>922.4</v>
      </c>
      <c r="C31" s="84">
        <v>15706.9</v>
      </c>
      <c r="D31" s="84">
        <f t="shared" si="0"/>
        <v>16629.3</v>
      </c>
      <c r="E31" s="84">
        <v>998.673</v>
      </c>
      <c r="F31" s="84">
        <f t="shared" si="4"/>
        <v>59.699999999998909</v>
      </c>
      <c r="G31" s="84">
        <f t="shared" si="4"/>
        <v>91.69999999999709</v>
      </c>
      <c r="H31" s="84">
        <f t="shared" si="4"/>
        <v>73</v>
      </c>
      <c r="I31" s="84">
        <f t="shared" si="5"/>
        <v>59.699999999998909</v>
      </c>
      <c r="L31" s="84">
        <f t="shared" si="6"/>
        <v>164.69999999999709</v>
      </c>
      <c r="P31" s="77"/>
      <c r="Q31" s="77"/>
      <c r="R31" s="77"/>
      <c r="W31" s="77"/>
      <c r="X31" s="77"/>
      <c r="Z31" s="84">
        <v>18.3</v>
      </c>
      <c r="AA31" s="84">
        <v>7246.6</v>
      </c>
      <c r="AB31" s="84">
        <f t="shared" si="1"/>
        <v>7264.9000000000005</v>
      </c>
      <c r="AC31" s="84">
        <f t="shared" si="7"/>
        <v>0</v>
      </c>
      <c r="AJ31" s="80">
        <v>33073</v>
      </c>
      <c r="AK31" s="84">
        <v>354</v>
      </c>
      <c r="AL31" s="84">
        <v>3800.6</v>
      </c>
      <c r="AM31" s="84">
        <f t="shared" si="2"/>
        <v>4154.6000000000004</v>
      </c>
      <c r="AN31" s="84">
        <f t="shared" si="8"/>
        <v>57</v>
      </c>
      <c r="AO31" s="84">
        <f t="shared" si="8"/>
        <v>112.60000000000036</v>
      </c>
      <c r="AP31" s="85">
        <f>AM31/'[2]Soymeal Export Forecast'!P$15</f>
        <v>0.78116010153238702</v>
      </c>
      <c r="AQ31" s="77"/>
      <c r="AR31" s="77"/>
      <c r="AS31" s="80">
        <v>33073</v>
      </c>
      <c r="AT31" s="84">
        <v>57.8</v>
      </c>
      <c r="AU31" s="84">
        <v>436.6</v>
      </c>
      <c r="AV31" s="84">
        <f t="shared" si="3"/>
        <v>494.40000000000003</v>
      </c>
      <c r="AW31" s="84">
        <f t="shared" si="9"/>
        <v>30.700000000000045</v>
      </c>
      <c r="AX31" s="84">
        <f t="shared" si="9"/>
        <v>2.5000000000000568</v>
      </c>
      <c r="AZ31" s="77"/>
      <c r="BA31" s="77"/>
      <c r="BB31" s="84">
        <f t="shared" si="10"/>
        <v>116.69999999999891</v>
      </c>
    </row>
    <row r="32" spans="1:54">
      <c r="A32" s="80">
        <v>33080</v>
      </c>
      <c r="B32" s="84">
        <v>868.2</v>
      </c>
      <c r="C32" s="84">
        <v>15926.7</v>
      </c>
      <c r="D32" s="84">
        <f t="shared" si="0"/>
        <v>16794.900000000001</v>
      </c>
      <c r="E32" s="84">
        <v>1137.173</v>
      </c>
      <c r="F32" s="84">
        <f t="shared" si="4"/>
        <v>219.80000000000109</v>
      </c>
      <c r="G32" s="84">
        <f t="shared" si="4"/>
        <v>165.60000000000218</v>
      </c>
      <c r="H32" s="84">
        <f t="shared" si="4"/>
        <v>138.5</v>
      </c>
      <c r="I32" s="84">
        <f t="shared" si="5"/>
        <v>219.80000000000109</v>
      </c>
      <c r="L32" s="84">
        <f t="shared" si="6"/>
        <v>304.10000000000218</v>
      </c>
      <c r="P32" s="77"/>
      <c r="Q32" s="77"/>
      <c r="R32" s="77"/>
      <c r="W32" s="77"/>
      <c r="X32" s="77"/>
      <c r="Z32" s="84">
        <v>33.5</v>
      </c>
      <c r="AA32" s="84">
        <v>7246.6</v>
      </c>
      <c r="AB32" s="84">
        <f t="shared" si="1"/>
        <v>7280.1</v>
      </c>
      <c r="AC32" s="84">
        <f t="shared" si="7"/>
        <v>15.199999999999818</v>
      </c>
      <c r="AJ32" s="80">
        <v>33080</v>
      </c>
      <c r="AK32" s="84">
        <v>374</v>
      </c>
      <c r="AL32" s="84">
        <v>3840.1</v>
      </c>
      <c r="AM32" s="84">
        <f t="shared" si="2"/>
        <v>4214.1000000000004</v>
      </c>
      <c r="AN32" s="84">
        <f t="shared" si="8"/>
        <v>39.5</v>
      </c>
      <c r="AO32" s="84">
        <f t="shared" si="8"/>
        <v>59.5</v>
      </c>
      <c r="AP32" s="85">
        <f>AM32/'[2]Soymeal Export Forecast'!P$15</f>
        <v>0.79234746639089981</v>
      </c>
      <c r="AQ32" s="77"/>
      <c r="AR32" s="77"/>
      <c r="AS32" s="80">
        <v>33080</v>
      </c>
      <c r="AT32" s="84">
        <v>44.4</v>
      </c>
      <c r="AU32" s="84">
        <v>450.3</v>
      </c>
      <c r="AV32" s="84">
        <f t="shared" si="3"/>
        <v>494.7</v>
      </c>
      <c r="AW32" s="84">
        <f t="shared" si="9"/>
        <v>13.699999999999989</v>
      </c>
      <c r="AX32" s="84">
        <f t="shared" si="9"/>
        <v>0.29999999999995453</v>
      </c>
      <c r="AZ32" s="77"/>
      <c r="BA32" s="77"/>
      <c r="BB32" s="84">
        <f t="shared" si="10"/>
        <v>259.30000000000109</v>
      </c>
    </row>
    <row r="33" spans="1:54">
      <c r="A33" s="80">
        <v>33087</v>
      </c>
      <c r="B33" s="84">
        <v>738.9</v>
      </c>
      <c r="C33" s="84">
        <v>16052.2</v>
      </c>
      <c r="D33" s="84">
        <f t="shared" si="0"/>
        <v>16791.100000000002</v>
      </c>
      <c r="E33" s="84">
        <v>1396.8810000000001</v>
      </c>
      <c r="F33" s="84">
        <f t="shared" si="4"/>
        <v>125.5</v>
      </c>
      <c r="G33" s="84">
        <f t="shared" si="4"/>
        <v>-3.7999999999992724</v>
      </c>
      <c r="H33" s="84">
        <f t="shared" si="4"/>
        <v>259.70800000000008</v>
      </c>
      <c r="I33" s="84">
        <f t="shared" si="5"/>
        <v>125.5</v>
      </c>
      <c r="L33" s="84">
        <f t="shared" si="6"/>
        <v>255.90800000000081</v>
      </c>
      <c r="P33" s="77"/>
      <c r="Q33" s="77"/>
      <c r="R33" s="77"/>
      <c r="W33" s="77"/>
      <c r="X33" s="77"/>
      <c r="Z33" s="84">
        <v>18.3</v>
      </c>
      <c r="AA33" s="84">
        <v>7246.6</v>
      </c>
      <c r="AB33" s="84">
        <f t="shared" si="1"/>
        <v>7264.9000000000005</v>
      </c>
      <c r="AC33" s="84">
        <f t="shared" si="7"/>
        <v>-15.199999999999818</v>
      </c>
      <c r="AJ33" s="80">
        <v>33087</v>
      </c>
      <c r="AK33" s="84">
        <v>411.5</v>
      </c>
      <c r="AL33" s="84">
        <v>3875.7</v>
      </c>
      <c r="AM33" s="84">
        <f t="shared" si="2"/>
        <v>4287.2</v>
      </c>
      <c r="AN33" s="84">
        <f t="shared" si="8"/>
        <v>35.599999999999909</v>
      </c>
      <c r="AO33" s="84">
        <f t="shared" si="8"/>
        <v>73.099999999999454</v>
      </c>
      <c r="AP33" s="85">
        <f>AM33/'[2]Soymeal Export Forecast'!P$15</f>
        <v>0.80609194321707245</v>
      </c>
      <c r="AQ33" s="77"/>
      <c r="AR33" s="77"/>
      <c r="AS33" s="80">
        <v>33087</v>
      </c>
      <c r="AT33" s="84">
        <v>50.3</v>
      </c>
      <c r="AU33" s="84">
        <v>453.3</v>
      </c>
      <c r="AV33" s="84">
        <f t="shared" si="3"/>
        <v>503.6</v>
      </c>
      <c r="AW33" s="84">
        <f t="shared" si="9"/>
        <v>3</v>
      </c>
      <c r="AX33" s="84">
        <f t="shared" si="9"/>
        <v>8.9000000000000341</v>
      </c>
      <c r="AZ33" s="77"/>
      <c r="BA33" s="77"/>
      <c r="BB33" s="84">
        <f t="shared" si="10"/>
        <v>161.09999999999991</v>
      </c>
    </row>
    <row r="34" spans="1:54">
      <c r="A34" s="80">
        <v>33094</v>
      </c>
      <c r="B34" s="84">
        <v>754.2</v>
      </c>
      <c r="C34" s="84">
        <v>16187.9</v>
      </c>
      <c r="D34" s="84">
        <f t="shared" si="0"/>
        <v>16942.099999999999</v>
      </c>
      <c r="E34" s="84">
        <v>1633.0329999999999</v>
      </c>
      <c r="F34" s="84">
        <f t="shared" si="4"/>
        <v>135.69999999999891</v>
      </c>
      <c r="G34" s="84">
        <f t="shared" si="4"/>
        <v>150.99999999999636</v>
      </c>
      <c r="H34" s="84">
        <f t="shared" si="4"/>
        <v>236.15199999999982</v>
      </c>
      <c r="I34" s="84">
        <f t="shared" si="5"/>
        <v>135.69999999999891</v>
      </c>
      <c r="L34" s="84">
        <f t="shared" si="6"/>
        <v>387.15199999999618</v>
      </c>
      <c r="P34" s="77"/>
      <c r="Q34" s="77"/>
      <c r="R34" s="77"/>
      <c r="W34" s="77"/>
      <c r="X34" s="77"/>
      <c r="Z34" s="84">
        <v>24</v>
      </c>
      <c r="AA34" s="84">
        <v>7264.5</v>
      </c>
      <c r="AB34" s="84">
        <f t="shared" si="1"/>
        <v>7288.5</v>
      </c>
      <c r="AC34" s="84">
        <f t="shared" si="7"/>
        <v>23.599999999999454</v>
      </c>
      <c r="AJ34" s="80">
        <v>33094</v>
      </c>
      <c r="AK34" s="84">
        <v>316.2</v>
      </c>
      <c r="AL34" s="84">
        <v>3928.8</v>
      </c>
      <c r="AM34" s="84">
        <f t="shared" si="2"/>
        <v>4245</v>
      </c>
      <c r="AN34" s="84">
        <f t="shared" si="8"/>
        <v>53.100000000000364</v>
      </c>
      <c r="AO34" s="84">
        <f t="shared" si="8"/>
        <v>-42.199999999999818</v>
      </c>
      <c r="AP34" s="85">
        <f>AM34/'[2]Soymeal Export Forecast'!P$15</f>
        <v>0.79815737519977437</v>
      </c>
      <c r="AQ34" s="77"/>
      <c r="AR34" s="77"/>
      <c r="AS34" s="80">
        <v>33094</v>
      </c>
      <c r="AT34" s="84">
        <v>38.5</v>
      </c>
      <c r="AU34" s="84">
        <v>464.3</v>
      </c>
      <c r="AV34" s="84">
        <f t="shared" si="3"/>
        <v>502.8</v>
      </c>
      <c r="AW34" s="84">
        <f t="shared" si="9"/>
        <v>11</v>
      </c>
      <c r="AX34" s="84">
        <f t="shared" si="9"/>
        <v>-0.80000000000001137</v>
      </c>
      <c r="AZ34" s="77"/>
      <c r="BA34" s="77"/>
      <c r="BB34" s="84">
        <f t="shared" si="10"/>
        <v>188.79999999999927</v>
      </c>
    </row>
    <row r="35" spans="1:54">
      <c r="A35" s="80">
        <v>33101</v>
      </c>
      <c r="B35" s="84">
        <v>633.29999999999995</v>
      </c>
      <c r="C35" s="84">
        <v>16335.5</v>
      </c>
      <c r="D35" s="84">
        <f t="shared" si="0"/>
        <v>16968.8</v>
      </c>
      <c r="E35" s="84">
        <v>1657.4349999999999</v>
      </c>
      <c r="F35" s="84">
        <f t="shared" si="4"/>
        <v>147.60000000000036</v>
      </c>
      <c r="G35" s="84">
        <f t="shared" si="4"/>
        <v>26.700000000000728</v>
      </c>
      <c r="H35" s="84">
        <f t="shared" si="4"/>
        <v>24.402000000000044</v>
      </c>
      <c r="I35" s="84">
        <f t="shared" si="5"/>
        <v>147.60000000000036</v>
      </c>
      <c r="L35" s="84">
        <f t="shared" si="6"/>
        <v>51.102000000000771</v>
      </c>
      <c r="P35" s="77"/>
      <c r="Q35" s="77"/>
      <c r="R35" s="77"/>
      <c r="W35" s="77"/>
      <c r="X35" s="77"/>
      <c r="Z35" s="84">
        <v>24</v>
      </c>
      <c r="AA35" s="84">
        <v>7264.5</v>
      </c>
      <c r="AB35" s="84">
        <f t="shared" si="1"/>
        <v>7288.5</v>
      </c>
      <c r="AC35" s="84">
        <f t="shared" si="7"/>
        <v>0</v>
      </c>
      <c r="AJ35" s="80">
        <v>33101</v>
      </c>
      <c r="AK35" s="84">
        <v>295.3</v>
      </c>
      <c r="AL35" s="84">
        <v>4008.8</v>
      </c>
      <c r="AM35" s="84">
        <f t="shared" si="2"/>
        <v>4304.1000000000004</v>
      </c>
      <c r="AN35" s="84">
        <f t="shared" si="8"/>
        <v>80</v>
      </c>
      <c r="AO35" s="84">
        <f t="shared" si="8"/>
        <v>59.100000000000364</v>
      </c>
      <c r="AP35" s="85">
        <f>AM35/'[2]Soymeal Export Forecast'!P$15</f>
        <v>0.80926953088276776</v>
      </c>
      <c r="AQ35" s="77"/>
      <c r="AR35" s="77"/>
      <c r="AS35" s="80">
        <v>33101</v>
      </c>
      <c r="AT35" s="84">
        <v>29.9</v>
      </c>
      <c r="AU35" s="84">
        <v>471.8</v>
      </c>
      <c r="AV35" s="84">
        <f t="shared" si="3"/>
        <v>501.7</v>
      </c>
      <c r="AW35" s="84">
        <f t="shared" si="9"/>
        <v>7.5</v>
      </c>
      <c r="AX35" s="84">
        <f t="shared" si="9"/>
        <v>-1.1000000000000227</v>
      </c>
      <c r="AZ35" s="77"/>
      <c r="BA35" s="77"/>
      <c r="BB35" s="84">
        <f t="shared" si="10"/>
        <v>227.60000000000036</v>
      </c>
    </row>
    <row r="36" spans="1:54">
      <c r="A36" s="80">
        <v>33108</v>
      </c>
      <c r="B36" s="84">
        <v>482.9</v>
      </c>
      <c r="C36" s="84">
        <v>16507.8</v>
      </c>
      <c r="D36" s="84">
        <f t="shared" si="0"/>
        <v>16990.7</v>
      </c>
      <c r="E36" s="84">
        <v>1702.98</v>
      </c>
      <c r="F36" s="84">
        <f t="shared" si="4"/>
        <v>172.29999999999927</v>
      </c>
      <c r="G36" s="84">
        <f t="shared" si="4"/>
        <v>21.900000000001455</v>
      </c>
      <c r="H36" s="84">
        <f t="shared" si="4"/>
        <v>45.545000000000073</v>
      </c>
      <c r="I36" s="84">
        <f t="shared" si="5"/>
        <v>172.29999999999927</v>
      </c>
      <c r="L36" s="84">
        <f t="shared" si="6"/>
        <v>67.445000000001528</v>
      </c>
      <c r="P36" s="77"/>
      <c r="Q36" s="77"/>
      <c r="R36" s="77"/>
      <c r="W36" s="77"/>
      <c r="X36" s="77"/>
      <c r="Z36" s="84">
        <v>24</v>
      </c>
      <c r="AA36" s="84">
        <v>7271.6</v>
      </c>
      <c r="AB36" s="84">
        <f t="shared" si="1"/>
        <v>7295.6</v>
      </c>
      <c r="AC36" s="84">
        <f t="shared" si="7"/>
        <v>7.1000000000003638</v>
      </c>
      <c r="AJ36" s="80">
        <v>33108</v>
      </c>
      <c r="AK36" s="84">
        <v>264.2</v>
      </c>
      <c r="AL36" s="84">
        <v>4060.7</v>
      </c>
      <c r="AM36" s="84">
        <f t="shared" si="2"/>
        <v>4324.8999999999996</v>
      </c>
      <c r="AN36" s="84">
        <f t="shared" si="8"/>
        <v>51.899999999999636</v>
      </c>
      <c r="AO36" s="84">
        <f t="shared" si="8"/>
        <v>20.799999999999272</v>
      </c>
      <c r="AP36" s="85">
        <f>AM36/'[2]Soymeal Export Forecast'!P$15</f>
        <v>0.81318040800977709</v>
      </c>
      <c r="AQ36" s="77"/>
      <c r="AR36" s="77"/>
      <c r="AS36" s="80">
        <v>33108</v>
      </c>
      <c r="AT36" s="84">
        <v>19.3</v>
      </c>
      <c r="AU36" s="84">
        <v>483.1</v>
      </c>
      <c r="AV36" s="84">
        <f t="shared" si="3"/>
        <v>502.40000000000003</v>
      </c>
      <c r="AW36" s="84">
        <f t="shared" si="9"/>
        <v>11.300000000000011</v>
      </c>
      <c r="AX36" s="84">
        <f t="shared" si="9"/>
        <v>0.70000000000004547</v>
      </c>
      <c r="AZ36" s="77"/>
      <c r="BA36" s="77"/>
      <c r="BB36" s="84">
        <f t="shared" si="10"/>
        <v>224.19999999999891</v>
      </c>
    </row>
    <row r="37" spans="1:54">
      <c r="A37" s="80">
        <v>33115</v>
      </c>
      <c r="B37" s="84">
        <v>308.2</v>
      </c>
      <c r="C37" s="84">
        <v>16771.599999999999</v>
      </c>
      <c r="D37" s="84">
        <f t="shared" si="0"/>
        <v>17079.8</v>
      </c>
      <c r="E37" s="84">
        <v>1874.8610000000001</v>
      </c>
      <c r="F37" s="84">
        <f t="shared" si="4"/>
        <v>263.79999999999927</v>
      </c>
      <c r="G37" s="84">
        <f t="shared" si="4"/>
        <v>89.099999999998545</v>
      </c>
      <c r="H37" s="84">
        <f t="shared" si="4"/>
        <v>171.88100000000009</v>
      </c>
      <c r="I37" s="84">
        <f t="shared" si="5"/>
        <v>263.79999999999927</v>
      </c>
      <c r="L37" s="84">
        <f t="shared" si="6"/>
        <v>260.98099999999863</v>
      </c>
      <c r="P37" s="77"/>
      <c r="Q37" s="77"/>
      <c r="R37" s="77"/>
      <c r="W37" s="77"/>
      <c r="X37" s="77"/>
      <c r="Z37" s="84">
        <v>0</v>
      </c>
      <c r="AA37" s="84">
        <v>7309.8</v>
      </c>
      <c r="AB37" s="84">
        <f t="shared" si="1"/>
        <v>7309.8</v>
      </c>
      <c r="AC37" s="84">
        <f t="shared" si="7"/>
        <v>14.199999999999818</v>
      </c>
      <c r="AJ37" s="80">
        <v>33115</v>
      </c>
      <c r="AK37" s="84">
        <v>236.5</v>
      </c>
      <c r="AL37" s="84">
        <v>4119.3999999999996</v>
      </c>
      <c r="AM37" s="84">
        <f t="shared" si="2"/>
        <v>4355.8999999999996</v>
      </c>
      <c r="AN37" s="84">
        <f t="shared" si="8"/>
        <v>58.699999999999818</v>
      </c>
      <c r="AO37" s="84">
        <f t="shared" si="8"/>
        <v>31</v>
      </c>
      <c r="AP37" s="85">
        <f>AM37/'[2]Soymeal Export Forecast'!P$15</f>
        <v>0.81900911911253171</v>
      </c>
      <c r="AQ37" s="77"/>
      <c r="AR37" s="77"/>
      <c r="AS37" s="80">
        <v>33115</v>
      </c>
      <c r="AT37" s="84">
        <v>19.3</v>
      </c>
      <c r="AU37" s="84">
        <v>483.1</v>
      </c>
      <c r="AV37" s="84">
        <f t="shared" si="3"/>
        <v>502.40000000000003</v>
      </c>
      <c r="AW37" s="84">
        <f t="shared" si="9"/>
        <v>0</v>
      </c>
      <c r="AX37" s="84">
        <f t="shared" si="9"/>
        <v>0</v>
      </c>
      <c r="AZ37" s="77"/>
      <c r="BA37" s="77"/>
      <c r="BB37" s="84">
        <f t="shared" si="10"/>
        <v>322.49999999999909</v>
      </c>
    </row>
    <row r="38" spans="1:54">
      <c r="A38" s="80">
        <v>33122</v>
      </c>
      <c r="B38" s="86">
        <v>2236.8000000000002</v>
      </c>
      <c r="C38" s="86">
        <v>107.5</v>
      </c>
      <c r="D38" s="86">
        <f t="shared" si="0"/>
        <v>2344.3000000000002</v>
      </c>
      <c r="E38" s="86">
        <v>0</v>
      </c>
      <c r="F38" s="86">
        <f>C38</f>
        <v>107.5</v>
      </c>
      <c r="I38" s="84">
        <f t="shared" si="5"/>
        <v>107.5</v>
      </c>
      <c r="P38" s="77"/>
      <c r="Q38" s="77"/>
      <c r="R38" s="77"/>
      <c r="W38" s="77"/>
      <c r="X38" s="77"/>
      <c r="Z38" s="84">
        <v>340.9</v>
      </c>
      <c r="AA38" s="84">
        <v>0</v>
      </c>
      <c r="AB38" s="84">
        <f t="shared" si="1"/>
        <v>340.9</v>
      </c>
      <c r="AJ38" s="80">
        <v>33122</v>
      </c>
      <c r="AK38" s="84">
        <v>263.39999999999998</v>
      </c>
      <c r="AL38" s="84">
        <v>4172.3</v>
      </c>
      <c r="AM38" s="84">
        <f t="shared" si="2"/>
        <v>4435.7</v>
      </c>
      <c r="AN38" s="84">
        <f t="shared" si="8"/>
        <v>52.900000000000546</v>
      </c>
      <c r="AO38" s="84">
        <f t="shared" si="8"/>
        <v>79.800000000000182</v>
      </c>
      <c r="AP38" s="85">
        <f>AM38/'[2]Soymeal Export Forecast'!P$15</f>
        <v>0.8340133496286547</v>
      </c>
      <c r="AQ38" s="77"/>
      <c r="AR38" s="77"/>
      <c r="AS38" s="80">
        <v>33122</v>
      </c>
      <c r="AT38" s="84">
        <v>38.200000000000003</v>
      </c>
      <c r="AU38" s="84">
        <v>483.6</v>
      </c>
      <c r="AV38" s="84">
        <f t="shared" si="3"/>
        <v>521.80000000000007</v>
      </c>
      <c r="AW38" s="84">
        <f t="shared" si="9"/>
        <v>0.5</v>
      </c>
      <c r="AX38" s="84">
        <f t="shared" si="9"/>
        <v>19.400000000000034</v>
      </c>
      <c r="AZ38" s="77"/>
      <c r="BA38" s="77"/>
      <c r="BB38" s="84">
        <f t="shared" si="10"/>
        <v>160.40000000000055</v>
      </c>
    </row>
    <row r="39" spans="1:54">
      <c r="A39" s="80">
        <v>33129</v>
      </c>
      <c r="B39" s="87">
        <v>2142.5</v>
      </c>
      <c r="C39" s="87">
        <v>257.60000000000002</v>
      </c>
      <c r="D39" s="84">
        <f t="shared" si="0"/>
        <v>2400.1</v>
      </c>
      <c r="E39" s="84">
        <v>0</v>
      </c>
      <c r="F39" s="84">
        <f t="shared" ref="F39:H70" si="11">C39-C38</f>
        <v>150.10000000000002</v>
      </c>
      <c r="G39" s="84">
        <f t="shared" si="11"/>
        <v>55.799999999999727</v>
      </c>
      <c r="H39" s="84">
        <f t="shared" si="11"/>
        <v>0</v>
      </c>
      <c r="I39" s="84">
        <f t="shared" si="5"/>
        <v>150.10000000000002</v>
      </c>
      <c r="L39" s="84">
        <f t="shared" ref="L39:L89" si="12">H39+G39</f>
        <v>55.799999999999727</v>
      </c>
      <c r="P39" s="77"/>
      <c r="Q39" s="77"/>
      <c r="R39" s="77"/>
      <c r="W39" s="77"/>
      <c r="X39" s="77"/>
      <c r="Z39" s="84">
        <v>340.9</v>
      </c>
      <c r="AA39" s="84">
        <v>0</v>
      </c>
      <c r="AB39" s="84">
        <f t="shared" si="1"/>
        <v>340.9</v>
      </c>
      <c r="AC39" s="84">
        <f t="shared" ref="AC39:AC89" si="13">AB39-AB38</f>
        <v>0</v>
      </c>
      <c r="AJ39" s="80">
        <v>33129</v>
      </c>
      <c r="AK39" s="84">
        <v>225.7</v>
      </c>
      <c r="AL39" s="84">
        <v>4241.7</v>
      </c>
      <c r="AM39" s="84">
        <f t="shared" si="2"/>
        <v>4467.3999999999996</v>
      </c>
      <c r="AN39" s="84">
        <f t="shared" si="8"/>
        <v>69.399999999999636</v>
      </c>
      <c r="AO39" s="84">
        <f t="shared" si="8"/>
        <v>31.699999999999818</v>
      </c>
      <c r="AP39" s="85">
        <f>AM39/'[2]Soymeal Export Forecast'!P$15</f>
        <v>0.83997367678856816</v>
      </c>
      <c r="AQ39" s="77"/>
      <c r="AR39" s="77"/>
      <c r="AS39" s="80">
        <v>33129</v>
      </c>
      <c r="AT39" s="84">
        <v>23.3</v>
      </c>
      <c r="AU39" s="84">
        <v>497.2</v>
      </c>
      <c r="AV39" s="84">
        <f t="shared" si="3"/>
        <v>520.5</v>
      </c>
      <c r="AW39" s="84">
        <f t="shared" si="9"/>
        <v>13.599999999999966</v>
      </c>
      <c r="AX39" s="84">
        <f t="shared" si="9"/>
        <v>-1.3000000000000682</v>
      </c>
      <c r="AZ39" s="77"/>
      <c r="BA39" s="77"/>
      <c r="BB39" s="84">
        <f t="shared" si="10"/>
        <v>219.49999999999966</v>
      </c>
    </row>
    <row r="40" spans="1:54">
      <c r="A40" s="80">
        <v>33136</v>
      </c>
      <c r="B40" s="87">
        <v>2045.5</v>
      </c>
      <c r="C40" s="87">
        <v>494.3</v>
      </c>
      <c r="D40" s="84">
        <f t="shared" si="0"/>
        <v>2539.8000000000002</v>
      </c>
      <c r="E40" s="84">
        <v>0</v>
      </c>
      <c r="F40" s="84">
        <f t="shared" si="11"/>
        <v>236.7</v>
      </c>
      <c r="G40" s="84">
        <f t="shared" si="11"/>
        <v>139.70000000000027</v>
      </c>
      <c r="H40" s="84">
        <f t="shared" si="11"/>
        <v>0</v>
      </c>
      <c r="I40" s="84">
        <f t="shared" si="5"/>
        <v>236.7</v>
      </c>
      <c r="L40" s="84">
        <f t="shared" si="12"/>
        <v>139.70000000000027</v>
      </c>
      <c r="P40" s="77"/>
      <c r="Q40" s="77"/>
      <c r="R40" s="77"/>
      <c r="W40" s="77"/>
      <c r="X40" s="77"/>
      <c r="Z40" s="84">
        <v>343.9</v>
      </c>
      <c r="AA40" s="84">
        <v>17.8</v>
      </c>
      <c r="AB40" s="84">
        <f t="shared" si="1"/>
        <v>361.7</v>
      </c>
      <c r="AC40" s="84">
        <f t="shared" si="13"/>
        <v>20.800000000000011</v>
      </c>
      <c r="AJ40" s="80">
        <v>33136</v>
      </c>
      <c r="AK40" s="84">
        <v>197.7</v>
      </c>
      <c r="AL40" s="84">
        <v>4288.2</v>
      </c>
      <c r="AM40" s="84">
        <f t="shared" si="2"/>
        <v>4485.8999999999996</v>
      </c>
      <c r="AN40" s="84">
        <f t="shared" si="8"/>
        <v>46.5</v>
      </c>
      <c r="AO40" s="84">
        <f t="shared" si="8"/>
        <v>18.5</v>
      </c>
      <c r="AP40" s="85">
        <f>AM40/'[2]Soymeal Export Forecast'!P$15</f>
        <v>0.84345210115634095</v>
      </c>
      <c r="AQ40" s="77"/>
      <c r="AR40" s="77"/>
      <c r="AS40" s="80">
        <v>33136</v>
      </c>
      <c r="AT40" s="84">
        <v>33</v>
      </c>
      <c r="AU40" s="84">
        <v>500.5</v>
      </c>
      <c r="AV40" s="84">
        <f t="shared" si="3"/>
        <v>533.5</v>
      </c>
      <c r="AW40" s="84">
        <f t="shared" si="9"/>
        <v>3.3000000000000114</v>
      </c>
      <c r="AX40" s="84">
        <f t="shared" si="9"/>
        <v>13</v>
      </c>
      <c r="AZ40" s="77"/>
      <c r="BA40" s="77"/>
      <c r="BB40" s="84">
        <f t="shared" si="10"/>
        <v>283.2</v>
      </c>
    </row>
    <row r="41" spans="1:54">
      <c r="A41" s="80">
        <v>33143</v>
      </c>
      <c r="B41" s="87">
        <v>1954.7</v>
      </c>
      <c r="C41" s="87">
        <v>709.4</v>
      </c>
      <c r="D41" s="84">
        <f t="shared" si="0"/>
        <v>2664.1</v>
      </c>
      <c r="E41" s="84">
        <v>0</v>
      </c>
      <c r="F41" s="84">
        <f t="shared" si="11"/>
        <v>215.09999999999997</v>
      </c>
      <c r="G41" s="84">
        <f t="shared" si="11"/>
        <v>124.29999999999973</v>
      </c>
      <c r="H41" s="84">
        <f t="shared" si="11"/>
        <v>0</v>
      </c>
      <c r="I41" s="84">
        <f t="shared" si="5"/>
        <v>215.09999999999997</v>
      </c>
      <c r="L41" s="84">
        <f t="shared" si="12"/>
        <v>124.29999999999973</v>
      </c>
      <c r="P41" s="77"/>
      <c r="Q41" s="77"/>
      <c r="R41" s="77"/>
      <c r="W41" s="77"/>
      <c r="X41" s="77"/>
      <c r="Z41" s="84">
        <v>343.9</v>
      </c>
      <c r="AA41" s="84">
        <v>17.8</v>
      </c>
      <c r="AB41" s="84">
        <f t="shared" si="1"/>
        <v>361.7</v>
      </c>
      <c r="AC41" s="84">
        <f t="shared" si="13"/>
        <v>0</v>
      </c>
      <c r="AJ41" s="80">
        <v>33143</v>
      </c>
      <c r="AK41" s="84">
        <v>138.1</v>
      </c>
      <c r="AL41" s="84">
        <v>4353.3</v>
      </c>
      <c r="AM41" s="84">
        <f t="shared" si="2"/>
        <v>4491.4000000000005</v>
      </c>
      <c r="AN41" s="84">
        <f t="shared" si="8"/>
        <v>65.100000000000364</v>
      </c>
      <c r="AO41" s="84">
        <f t="shared" si="8"/>
        <v>5.5000000000009095</v>
      </c>
      <c r="AP41" s="85">
        <f>AM41/'[2]Soymeal Export Forecast'!P$15</f>
        <v>0.84448622731973311</v>
      </c>
      <c r="AQ41" s="77"/>
      <c r="AR41" s="77"/>
      <c r="AS41" s="80">
        <v>33143</v>
      </c>
      <c r="AT41" s="84">
        <v>4.7</v>
      </c>
      <c r="AU41" s="84">
        <v>529.20000000000005</v>
      </c>
      <c r="AV41" s="84">
        <f t="shared" si="3"/>
        <v>533.90000000000009</v>
      </c>
      <c r="AW41" s="84">
        <f t="shared" si="9"/>
        <v>28.700000000000045</v>
      </c>
      <c r="AX41" s="84">
        <f t="shared" si="9"/>
        <v>0.40000000000009095</v>
      </c>
      <c r="AZ41" s="77"/>
      <c r="BA41" s="77"/>
      <c r="BB41" s="84">
        <f t="shared" si="10"/>
        <v>280.20000000000033</v>
      </c>
    </row>
    <row r="42" spans="1:54">
      <c r="A42" s="80">
        <v>33150</v>
      </c>
      <c r="B42" s="87">
        <v>2164.9</v>
      </c>
      <c r="C42" s="87">
        <v>743.2</v>
      </c>
      <c r="D42" s="84">
        <f t="shared" si="0"/>
        <v>2908.1000000000004</v>
      </c>
      <c r="E42" s="84">
        <v>0</v>
      </c>
      <c r="F42" s="84">
        <f t="shared" si="11"/>
        <v>33.800000000000068</v>
      </c>
      <c r="G42" s="84">
        <f t="shared" si="11"/>
        <v>244.00000000000045</v>
      </c>
      <c r="H42" s="84">
        <f t="shared" si="11"/>
        <v>0</v>
      </c>
      <c r="I42" s="84">
        <f t="shared" si="5"/>
        <v>33.800000000000068</v>
      </c>
      <c r="L42" s="84">
        <f t="shared" si="12"/>
        <v>244.00000000000045</v>
      </c>
      <c r="P42" s="77"/>
      <c r="Q42" s="77"/>
      <c r="R42" s="77"/>
      <c r="W42" s="77"/>
      <c r="X42" s="77"/>
      <c r="Z42" s="84">
        <v>362.5</v>
      </c>
      <c r="AA42" s="84">
        <v>37.1</v>
      </c>
      <c r="AB42" s="84">
        <f t="shared" si="1"/>
        <v>399.6</v>
      </c>
      <c r="AC42" s="84">
        <f t="shared" si="13"/>
        <v>37.900000000000034</v>
      </c>
      <c r="AJ42" s="80">
        <v>33150</v>
      </c>
      <c r="AK42" s="84">
        <v>577.9</v>
      </c>
      <c r="AL42" s="84">
        <v>10.3</v>
      </c>
      <c r="AM42" s="84">
        <f t="shared" si="2"/>
        <v>588.19999999999993</v>
      </c>
      <c r="AN42" s="86">
        <f>AL42</f>
        <v>10.3</v>
      </c>
      <c r="AP42" s="85">
        <f>AM42/'[2]Soymeal Export Forecast'!Q$15</f>
        <v>0.10754709739959191</v>
      </c>
      <c r="AQ42" s="77"/>
      <c r="AR42" s="77"/>
      <c r="AS42" s="80">
        <v>33150</v>
      </c>
      <c r="AT42" s="84">
        <v>47.1</v>
      </c>
      <c r="AU42" s="84">
        <v>0</v>
      </c>
      <c r="AV42" s="84">
        <f t="shared" si="3"/>
        <v>47.1</v>
      </c>
      <c r="AW42" s="86">
        <f>AU42</f>
        <v>0</v>
      </c>
      <c r="AZ42" s="77"/>
      <c r="BA42" s="77"/>
      <c r="BB42" s="84">
        <f t="shared" si="10"/>
        <v>44.100000000000065</v>
      </c>
    </row>
    <row r="43" spans="1:54">
      <c r="A43" s="80">
        <v>33157</v>
      </c>
      <c r="B43" s="87">
        <v>2648.3</v>
      </c>
      <c r="C43" s="87">
        <v>970.6</v>
      </c>
      <c r="D43" s="84">
        <f t="shared" si="0"/>
        <v>3618.9</v>
      </c>
      <c r="E43" s="84">
        <v>0</v>
      </c>
      <c r="F43" s="84">
        <f t="shared" si="11"/>
        <v>227.39999999999998</v>
      </c>
      <c r="G43" s="84">
        <f t="shared" si="11"/>
        <v>710.79999999999973</v>
      </c>
      <c r="H43" s="84">
        <f t="shared" si="11"/>
        <v>0</v>
      </c>
      <c r="I43" s="84">
        <f t="shared" si="5"/>
        <v>227.39999999999998</v>
      </c>
      <c r="L43" s="84">
        <f t="shared" si="12"/>
        <v>710.79999999999973</v>
      </c>
      <c r="P43" s="77"/>
      <c r="Q43" s="77"/>
      <c r="R43" s="77"/>
      <c r="W43" s="77"/>
      <c r="X43" s="77"/>
      <c r="Z43" s="84">
        <v>511.9</v>
      </c>
      <c r="AA43" s="84">
        <v>126.1</v>
      </c>
      <c r="AB43" s="84">
        <f t="shared" si="1"/>
        <v>638</v>
      </c>
      <c r="AC43" s="84">
        <f t="shared" si="13"/>
        <v>238.39999999999998</v>
      </c>
      <c r="AJ43" s="80">
        <v>33157</v>
      </c>
      <c r="AK43" s="84">
        <v>720.4</v>
      </c>
      <c r="AL43" s="84">
        <v>112.5</v>
      </c>
      <c r="AM43" s="84">
        <f t="shared" si="2"/>
        <v>832.9</v>
      </c>
      <c r="AN43" s="84">
        <f t="shared" ref="AN43:AO74" si="14">AL43-AL42</f>
        <v>102.2</v>
      </c>
      <c r="AO43" s="84">
        <f t="shared" si="14"/>
        <v>244.70000000000005</v>
      </c>
      <c r="AP43" s="85">
        <f>AM43/'[2]Soymeal Export Forecast'!Q$15</f>
        <v>0.15228829891893933</v>
      </c>
      <c r="AQ43" s="77"/>
      <c r="AR43" s="77"/>
      <c r="AS43" s="80">
        <v>33157</v>
      </c>
      <c r="AT43" s="84">
        <v>44.6</v>
      </c>
      <c r="AU43" s="84">
        <v>0</v>
      </c>
      <c r="AV43" s="84">
        <f t="shared" si="3"/>
        <v>44.6</v>
      </c>
      <c r="AW43" s="84">
        <f t="shared" ref="AW43:AX74" si="15">AU43-AU42</f>
        <v>0</v>
      </c>
      <c r="AX43" s="84">
        <f t="shared" si="15"/>
        <v>-2.5</v>
      </c>
      <c r="AZ43" s="77"/>
      <c r="BA43" s="77"/>
      <c r="BB43" s="84">
        <f t="shared" si="10"/>
        <v>329.59999999999997</v>
      </c>
    </row>
    <row r="44" spans="1:54">
      <c r="A44" s="80">
        <v>33164</v>
      </c>
      <c r="B44" s="87">
        <v>2722.7</v>
      </c>
      <c r="C44" s="87">
        <v>1098.5999999999999</v>
      </c>
      <c r="D44" s="84">
        <f t="shared" si="0"/>
        <v>3821.2999999999997</v>
      </c>
      <c r="E44" s="84">
        <v>0</v>
      </c>
      <c r="F44" s="84">
        <f t="shared" si="11"/>
        <v>127.99999999999989</v>
      </c>
      <c r="G44" s="84">
        <f t="shared" si="11"/>
        <v>202.39999999999964</v>
      </c>
      <c r="H44" s="84">
        <f t="shared" si="11"/>
        <v>0</v>
      </c>
      <c r="I44" s="84">
        <f t="shared" si="5"/>
        <v>127.99999999999989</v>
      </c>
      <c r="L44" s="84">
        <f t="shared" si="12"/>
        <v>202.39999999999964</v>
      </c>
      <c r="P44" s="77"/>
      <c r="Q44" s="77"/>
      <c r="R44" s="77"/>
      <c r="W44" s="77"/>
      <c r="X44" s="77"/>
      <c r="Z44" s="84">
        <v>522.5</v>
      </c>
      <c r="AA44" s="84">
        <v>231</v>
      </c>
      <c r="AB44" s="84">
        <f t="shared" si="1"/>
        <v>753.5</v>
      </c>
      <c r="AC44" s="84">
        <f t="shared" si="13"/>
        <v>115.5</v>
      </c>
      <c r="AJ44" s="80">
        <v>33164</v>
      </c>
      <c r="AK44" s="84">
        <v>767.1</v>
      </c>
      <c r="AL44" s="84">
        <v>142.1</v>
      </c>
      <c r="AM44" s="84">
        <f t="shared" si="2"/>
        <v>909.2</v>
      </c>
      <c r="AN44" s="84">
        <f t="shared" si="14"/>
        <v>29.599999999999994</v>
      </c>
      <c r="AO44" s="84">
        <f t="shared" si="14"/>
        <v>76.300000000000068</v>
      </c>
      <c r="AP44" s="85">
        <f>AM44/'[2]Soymeal Export Forecast'!Q$15</f>
        <v>0.16623906996890339</v>
      </c>
      <c r="AQ44" s="77"/>
      <c r="AR44" s="77"/>
      <c r="AS44" s="80">
        <v>33164</v>
      </c>
      <c r="AT44" s="84">
        <v>45.8</v>
      </c>
      <c r="AU44" s="84">
        <v>0.1</v>
      </c>
      <c r="AV44" s="84">
        <f t="shared" si="3"/>
        <v>45.9</v>
      </c>
      <c r="AW44" s="84">
        <f t="shared" si="15"/>
        <v>0.1</v>
      </c>
      <c r="AX44" s="84">
        <f t="shared" si="15"/>
        <v>1.2999999999999972</v>
      </c>
      <c r="AZ44" s="77"/>
      <c r="BA44" s="77"/>
      <c r="BB44" s="84">
        <f t="shared" si="10"/>
        <v>157.59999999999988</v>
      </c>
    </row>
    <row r="45" spans="1:54">
      <c r="A45" s="80">
        <v>33171</v>
      </c>
      <c r="B45" s="87">
        <v>2980.2</v>
      </c>
      <c r="C45" s="87">
        <v>1278.2</v>
      </c>
      <c r="D45" s="84">
        <f t="shared" si="0"/>
        <v>4258.3999999999996</v>
      </c>
      <c r="E45" s="84">
        <v>15.24</v>
      </c>
      <c r="F45" s="84">
        <f t="shared" si="11"/>
        <v>179.60000000000014</v>
      </c>
      <c r="G45" s="84">
        <f t="shared" si="11"/>
        <v>437.09999999999991</v>
      </c>
      <c r="H45" s="84">
        <f t="shared" si="11"/>
        <v>15.24</v>
      </c>
      <c r="I45" s="84">
        <f t="shared" si="5"/>
        <v>179.60000000000014</v>
      </c>
      <c r="L45" s="84">
        <f t="shared" si="12"/>
        <v>452.33999999999992</v>
      </c>
      <c r="P45" s="77"/>
      <c r="Q45" s="77"/>
      <c r="R45" s="77"/>
      <c r="W45" s="77"/>
      <c r="X45" s="77"/>
      <c r="Z45" s="84">
        <v>596.4</v>
      </c>
      <c r="AA45" s="84">
        <v>334.3</v>
      </c>
      <c r="AB45" s="84">
        <f t="shared" si="1"/>
        <v>930.7</v>
      </c>
      <c r="AC45" s="84">
        <f t="shared" si="13"/>
        <v>177.20000000000005</v>
      </c>
      <c r="AJ45" s="80">
        <v>33171</v>
      </c>
      <c r="AK45" s="84">
        <v>757.3</v>
      </c>
      <c r="AL45" s="84">
        <v>220.2</v>
      </c>
      <c r="AM45" s="84">
        <f t="shared" si="2"/>
        <v>977.5</v>
      </c>
      <c r="AN45" s="84">
        <f t="shared" si="14"/>
        <v>78.099999999999994</v>
      </c>
      <c r="AO45" s="84">
        <f t="shared" si="14"/>
        <v>68.299999999999955</v>
      </c>
      <c r="AP45" s="85">
        <f>AM45/'[2]Soymeal Export Forecast'!Q$15</f>
        <v>0.17872711273053571</v>
      </c>
      <c r="AQ45" s="77"/>
      <c r="AR45" s="77"/>
      <c r="AS45" s="80">
        <v>33171</v>
      </c>
      <c r="AT45" s="84">
        <v>45.8</v>
      </c>
      <c r="AU45" s="84">
        <v>0.1</v>
      </c>
      <c r="AV45" s="84">
        <f t="shared" si="3"/>
        <v>45.9</v>
      </c>
      <c r="AW45" s="84">
        <f t="shared" si="15"/>
        <v>0</v>
      </c>
      <c r="AX45" s="84">
        <f t="shared" si="15"/>
        <v>0</v>
      </c>
      <c r="AZ45" s="77"/>
      <c r="BA45" s="77"/>
      <c r="BB45" s="84">
        <f t="shared" si="10"/>
        <v>257.70000000000016</v>
      </c>
    </row>
    <row r="46" spans="1:54">
      <c r="A46" s="80">
        <v>33178</v>
      </c>
      <c r="B46" s="87">
        <v>3139.3</v>
      </c>
      <c r="C46" s="87">
        <v>1497.6</v>
      </c>
      <c r="D46" s="84">
        <f t="shared" si="0"/>
        <v>4636.8999999999996</v>
      </c>
      <c r="E46" s="84">
        <v>15.24</v>
      </c>
      <c r="F46" s="84">
        <f t="shared" si="11"/>
        <v>219.39999999999986</v>
      </c>
      <c r="G46" s="84">
        <f t="shared" si="11"/>
        <v>378.5</v>
      </c>
      <c r="H46" s="84">
        <f t="shared" si="11"/>
        <v>0</v>
      </c>
      <c r="I46" s="84">
        <f t="shared" si="5"/>
        <v>219.39999999999986</v>
      </c>
      <c r="L46" s="84">
        <f t="shared" si="12"/>
        <v>378.5</v>
      </c>
      <c r="P46" s="77"/>
      <c r="Q46" s="77"/>
      <c r="R46" s="77"/>
      <c r="W46" s="77"/>
      <c r="X46" s="77"/>
      <c r="Z46" s="84">
        <v>603.5</v>
      </c>
      <c r="AA46" s="84">
        <v>414.1</v>
      </c>
      <c r="AB46" s="84">
        <f t="shared" si="1"/>
        <v>1017.6</v>
      </c>
      <c r="AC46" s="84">
        <f t="shared" si="13"/>
        <v>86.899999999999977</v>
      </c>
      <c r="AJ46" s="80">
        <v>33178</v>
      </c>
      <c r="AK46" s="84">
        <v>797.7</v>
      </c>
      <c r="AL46" s="84">
        <v>266</v>
      </c>
      <c r="AM46" s="84">
        <f t="shared" si="2"/>
        <v>1063.7</v>
      </c>
      <c r="AN46" s="84">
        <f t="shared" si="14"/>
        <v>45.800000000000011</v>
      </c>
      <c r="AO46" s="84">
        <f t="shared" si="14"/>
        <v>86.200000000000045</v>
      </c>
      <c r="AP46" s="85">
        <f>AM46/'[2]Soymeal Export Forecast'!Q$15</f>
        <v>0.19448801003731031</v>
      </c>
      <c r="AQ46" s="77"/>
      <c r="AR46" s="77"/>
      <c r="AS46" s="80">
        <v>33178</v>
      </c>
      <c r="AT46" s="84">
        <v>20.7</v>
      </c>
      <c r="AU46" s="84">
        <v>26.3</v>
      </c>
      <c r="AV46" s="84">
        <f t="shared" si="3"/>
        <v>47</v>
      </c>
      <c r="AW46" s="84">
        <f t="shared" si="15"/>
        <v>26.2</v>
      </c>
      <c r="AX46" s="84">
        <f t="shared" si="15"/>
        <v>1.1000000000000014</v>
      </c>
      <c r="AZ46" s="77"/>
      <c r="BA46" s="77"/>
      <c r="BB46" s="84">
        <f t="shared" si="10"/>
        <v>265.19999999999987</v>
      </c>
    </row>
    <row r="47" spans="1:54">
      <c r="A47" s="80">
        <v>33185</v>
      </c>
      <c r="B47" s="87">
        <v>3220.6</v>
      </c>
      <c r="C47" s="87">
        <v>1899.8</v>
      </c>
      <c r="D47" s="84">
        <f t="shared" si="0"/>
        <v>5120.3999999999996</v>
      </c>
      <c r="E47" s="84">
        <v>15.24</v>
      </c>
      <c r="F47" s="84">
        <f t="shared" si="11"/>
        <v>402.20000000000005</v>
      </c>
      <c r="G47" s="84">
        <f t="shared" si="11"/>
        <v>483.5</v>
      </c>
      <c r="H47" s="84">
        <f t="shared" si="11"/>
        <v>0</v>
      </c>
      <c r="I47" s="84">
        <f t="shared" si="5"/>
        <v>402.20000000000005</v>
      </c>
      <c r="L47" s="84">
        <f t="shared" si="12"/>
        <v>483.5</v>
      </c>
      <c r="P47" s="77"/>
      <c r="Q47" s="77"/>
      <c r="R47" s="77"/>
      <c r="W47" s="77"/>
      <c r="X47" s="77"/>
      <c r="Z47" s="84">
        <v>645.9</v>
      </c>
      <c r="AA47" s="84">
        <v>570.29999999999995</v>
      </c>
      <c r="AB47" s="84">
        <f t="shared" si="1"/>
        <v>1216.1999999999998</v>
      </c>
      <c r="AC47" s="84">
        <f t="shared" si="13"/>
        <v>198.5999999999998</v>
      </c>
      <c r="AJ47" s="80">
        <v>33185</v>
      </c>
      <c r="AK47" s="84">
        <v>763.9</v>
      </c>
      <c r="AL47" s="84">
        <v>372.4</v>
      </c>
      <c r="AM47" s="84">
        <f t="shared" si="2"/>
        <v>1136.3</v>
      </c>
      <c r="AN47" s="84">
        <f t="shared" si="14"/>
        <v>106.39999999999998</v>
      </c>
      <c r="AO47" s="84">
        <f t="shared" si="14"/>
        <v>72.599999999999909</v>
      </c>
      <c r="AP47" s="85">
        <f>AM47/'[2]Soymeal Export Forecast'!Q$15</f>
        <v>0.20776226925392094</v>
      </c>
      <c r="AQ47" s="77"/>
      <c r="AR47" s="77"/>
      <c r="AS47" s="80">
        <v>33185</v>
      </c>
      <c r="AT47" s="84">
        <v>10.1</v>
      </c>
      <c r="AU47" s="84">
        <v>38.299999999999997</v>
      </c>
      <c r="AV47" s="84">
        <f t="shared" si="3"/>
        <v>48.4</v>
      </c>
      <c r="AW47" s="84">
        <f t="shared" si="15"/>
        <v>11.999999999999996</v>
      </c>
      <c r="AX47" s="84">
        <f t="shared" si="15"/>
        <v>1.3999999999999986</v>
      </c>
      <c r="AZ47" s="77"/>
      <c r="BA47" s="77"/>
      <c r="BB47" s="84">
        <f t="shared" si="10"/>
        <v>508.6</v>
      </c>
    </row>
    <row r="48" spans="1:54">
      <c r="A48" s="80">
        <v>33192</v>
      </c>
      <c r="B48" s="87">
        <v>3552.4</v>
      </c>
      <c r="C48" s="87">
        <v>2230</v>
      </c>
      <c r="D48" s="84">
        <f t="shared" si="0"/>
        <v>5782.4</v>
      </c>
      <c r="E48" s="84">
        <v>15.24</v>
      </c>
      <c r="F48" s="84">
        <f t="shared" si="11"/>
        <v>330.20000000000005</v>
      </c>
      <c r="G48" s="84">
        <f t="shared" si="11"/>
        <v>662</v>
      </c>
      <c r="H48" s="84">
        <f t="shared" si="11"/>
        <v>0</v>
      </c>
      <c r="I48" s="84">
        <f t="shared" si="5"/>
        <v>330.20000000000005</v>
      </c>
      <c r="L48" s="84">
        <f t="shared" si="12"/>
        <v>662</v>
      </c>
      <c r="P48" s="77"/>
      <c r="Q48" s="77"/>
      <c r="R48" s="77"/>
      <c r="W48" s="77"/>
      <c r="X48" s="77"/>
      <c r="Z48" s="84">
        <v>793.4</v>
      </c>
      <c r="AA48" s="84">
        <v>694.3</v>
      </c>
      <c r="AB48" s="84">
        <f t="shared" si="1"/>
        <v>1487.6999999999998</v>
      </c>
      <c r="AC48" s="84">
        <f t="shared" si="13"/>
        <v>271.5</v>
      </c>
      <c r="AJ48" s="80">
        <v>33192</v>
      </c>
      <c r="AK48" s="84">
        <v>724.4</v>
      </c>
      <c r="AL48" s="84">
        <v>497.5</v>
      </c>
      <c r="AM48" s="84">
        <f t="shared" si="2"/>
        <v>1221.9000000000001</v>
      </c>
      <c r="AN48" s="84">
        <f t="shared" si="14"/>
        <v>125.10000000000002</v>
      </c>
      <c r="AO48" s="84">
        <f t="shared" si="14"/>
        <v>85.600000000000136</v>
      </c>
      <c r="AP48" s="85">
        <f>AM48/'[2]Soymeal Export Forecast'!Q$15</f>
        <v>0.22341346193907069</v>
      </c>
      <c r="AQ48" s="77"/>
      <c r="AR48" s="77"/>
      <c r="AS48" s="80">
        <v>33192</v>
      </c>
      <c r="AT48" s="84">
        <v>10.3</v>
      </c>
      <c r="AU48" s="84">
        <v>40.6</v>
      </c>
      <c r="AV48" s="84">
        <f t="shared" si="3"/>
        <v>50.900000000000006</v>
      </c>
      <c r="AW48" s="84">
        <f t="shared" si="15"/>
        <v>2.3000000000000043</v>
      </c>
      <c r="AX48" s="84">
        <f t="shared" si="15"/>
        <v>2.5000000000000071</v>
      </c>
      <c r="AZ48" s="77"/>
      <c r="BA48" s="77"/>
      <c r="BB48" s="84">
        <f t="shared" si="10"/>
        <v>455.30000000000007</v>
      </c>
    </row>
    <row r="49" spans="1:54">
      <c r="A49" s="80">
        <v>33199</v>
      </c>
      <c r="B49" s="87">
        <v>3265.6</v>
      </c>
      <c r="C49" s="87">
        <v>2756.1</v>
      </c>
      <c r="D49" s="84">
        <f t="shared" si="0"/>
        <v>6021.7</v>
      </c>
      <c r="E49" s="84">
        <v>15.24</v>
      </c>
      <c r="F49" s="84">
        <f t="shared" si="11"/>
        <v>526.09999999999991</v>
      </c>
      <c r="G49" s="84">
        <f t="shared" si="11"/>
        <v>239.30000000000018</v>
      </c>
      <c r="H49" s="84">
        <f t="shared" si="11"/>
        <v>0</v>
      </c>
      <c r="I49" s="84">
        <f t="shared" si="5"/>
        <v>526.09999999999991</v>
      </c>
      <c r="L49" s="84">
        <f t="shared" si="12"/>
        <v>239.30000000000018</v>
      </c>
      <c r="P49" s="77"/>
      <c r="Q49" s="77"/>
      <c r="R49" s="77"/>
      <c r="W49" s="77"/>
      <c r="X49" s="77"/>
      <c r="Z49" s="84">
        <v>662</v>
      </c>
      <c r="AA49" s="84">
        <v>1089.0999999999999</v>
      </c>
      <c r="AB49" s="84">
        <f t="shared" si="1"/>
        <v>1751.1</v>
      </c>
      <c r="AC49" s="84">
        <f t="shared" si="13"/>
        <v>263.40000000000009</v>
      </c>
      <c r="AJ49" s="80">
        <v>33199</v>
      </c>
      <c r="AK49" s="84">
        <v>678.9</v>
      </c>
      <c r="AL49" s="84">
        <v>582.1</v>
      </c>
      <c r="AM49" s="84">
        <f t="shared" si="2"/>
        <v>1261</v>
      </c>
      <c r="AN49" s="84">
        <f t="shared" si="14"/>
        <v>84.600000000000023</v>
      </c>
      <c r="AO49" s="84">
        <f t="shared" si="14"/>
        <v>39.099999999999909</v>
      </c>
      <c r="AP49" s="85">
        <f>AM49/'[2]Soymeal Export Forecast'!Q$15</f>
        <v>0.2305625464482921</v>
      </c>
      <c r="AQ49" s="77"/>
      <c r="AR49" s="77"/>
      <c r="AS49" s="80">
        <v>33199</v>
      </c>
      <c r="AT49" s="84">
        <v>7.3</v>
      </c>
      <c r="AU49" s="84">
        <v>43.6</v>
      </c>
      <c r="AV49" s="84">
        <f t="shared" si="3"/>
        <v>50.9</v>
      </c>
      <c r="AW49" s="84">
        <f t="shared" si="15"/>
        <v>3</v>
      </c>
      <c r="AX49" s="84">
        <f t="shared" si="15"/>
        <v>0</v>
      </c>
      <c r="AZ49" s="77"/>
      <c r="BA49" s="77"/>
      <c r="BB49" s="84">
        <f t="shared" si="10"/>
        <v>610.69999999999993</v>
      </c>
    </row>
    <row r="50" spans="1:54">
      <c r="A50" s="80">
        <v>33206</v>
      </c>
      <c r="B50" s="87">
        <v>3354.5</v>
      </c>
      <c r="C50" s="87">
        <v>3047.9</v>
      </c>
      <c r="D50" s="84">
        <f t="shared" si="0"/>
        <v>6402.4</v>
      </c>
      <c r="E50" s="84">
        <v>15.24</v>
      </c>
      <c r="F50" s="84">
        <f t="shared" si="11"/>
        <v>291.80000000000018</v>
      </c>
      <c r="G50" s="84">
        <f t="shared" si="11"/>
        <v>380.69999999999982</v>
      </c>
      <c r="H50" s="84">
        <f t="shared" si="11"/>
        <v>0</v>
      </c>
      <c r="I50" s="84">
        <f t="shared" si="5"/>
        <v>291.80000000000018</v>
      </c>
      <c r="L50" s="84">
        <f t="shared" si="12"/>
        <v>380.69999999999982</v>
      </c>
      <c r="P50" s="77"/>
      <c r="Q50" s="77"/>
      <c r="R50" s="77"/>
      <c r="W50" s="77"/>
      <c r="X50" s="77"/>
      <c r="Z50" s="84">
        <v>645.5</v>
      </c>
      <c r="AA50" s="84">
        <v>1250.2</v>
      </c>
      <c r="AB50" s="84">
        <f t="shared" si="1"/>
        <v>1895.7</v>
      </c>
      <c r="AC50" s="84">
        <f t="shared" si="13"/>
        <v>144.60000000000014</v>
      </c>
      <c r="AJ50" s="80">
        <v>33206</v>
      </c>
      <c r="AK50" s="84">
        <v>618.9</v>
      </c>
      <c r="AL50" s="84">
        <v>697.5</v>
      </c>
      <c r="AM50" s="84">
        <f t="shared" si="2"/>
        <v>1316.4</v>
      </c>
      <c r="AN50" s="84">
        <f t="shared" si="14"/>
        <v>115.39999999999998</v>
      </c>
      <c r="AO50" s="84">
        <f t="shared" si="14"/>
        <v>55.400000000000091</v>
      </c>
      <c r="AP50" s="85">
        <f>AM50/'[2]Soymeal Export Forecast'!Q$15</f>
        <v>0.24069193984498949</v>
      </c>
      <c r="AQ50" s="77"/>
      <c r="AR50" s="77"/>
      <c r="AS50" s="80">
        <v>33206</v>
      </c>
      <c r="AT50" s="84">
        <v>7.5</v>
      </c>
      <c r="AU50" s="84">
        <v>46</v>
      </c>
      <c r="AV50" s="84">
        <f t="shared" si="3"/>
        <v>53.5</v>
      </c>
      <c r="AW50" s="84">
        <f t="shared" si="15"/>
        <v>2.3999999999999986</v>
      </c>
      <c r="AX50" s="84">
        <f t="shared" si="15"/>
        <v>2.6000000000000014</v>
      </c>
      <c r="AZ50" s="77"/>
      <c r="BA50" s="77"/>
      <c r="BB50" s="84">
        <f t="shared" si="10"/>
        <v>407.20000000000016</v>
      </c>
    </row>
    <row r="51" spans="1:54">
      <c r="A51" s="80">
        <v>33213</v>
      </c>
      <c r="B51" s="87">
        <v>3256.9</v>
      </c>
      <c r="C51" s="87">
        <v>3456.9</v>
      </c>
      <c r="D51" s="84">
        <f t="shared" si="0"/>
        <v>6713.8</v>
      </c>
      <c r="E51" s="84">
        <v>15.24</v>
      </c>
      <c r="F51" s="84">
        <f t="shared" si="11"/>
        <v>409</v>
      </c>
      <c r="G51" s="84">
        <f t="shared" si="11"/>
        <v>311.40000000000055</v>
      </c>
      <c r="H51" s="84">
        <f t="shared" si="11"/>
        <v>0</v>
      </c>
      <c r="I51" s="84">
        <f t="shared" si="5"/>
        <v>409</v>
      </c>
      <c r="L51" s="84">
        <f t="shared" si="12"/>
        <v>311.40000000000055</v>
      </c>
      <c r="P51" s="77"/>
      <c r="Q51" s="77"/>
      <c r="R51" s="77"/>
      <c r="W51" s="77"/>
      <c r="X51" s="77"/>
      <c r="Z51" s="84">
        <v>619.70000000000005</v>
      </c>
      <c r="AA51" s="84">
        <v>1505.8</v>
      </c>
      <c r="AB51" s="84">
        <f t="shared" si="1"/>
        <v>2125.5</v>
      </c>
      <c r="AC51" s="84">
        <f t="shared" si="13"/>
        <v>229.79999999999995</v>
      </c>
      <c r="AJ51" s="80">
        <v>33213</v>
      </c>
      <c r="AK51" s="84">
        <v>511.9</v>
      </c>
      <c r="AL51" s="84">
        <v>840.4</v>
      </c>
      <c r="AM51" s="84">
        <f t="shared" si="2"/>
        <v>1352.3</v>
      </c>
      <c r="AN51" s="84">
        <f t="shared" si="14"/>
        <v>142.89999999999998</v>
      </c>
      <c r="AO51" s="84">
        <f t="shared" si="14"/>
        <v>35.899999999999864</v>
      </c>
      <c r="AP51" s="85">
        <f>AM51/'[2]Soymeal Export Forecast'!Q$15</f>
        <v>0.24725593303887819</v>
      </c>
      <c r="AQ51" s="77"/>
      <c r="AR51" s="77"/>
      <c r="AS51" s="80">
        <v>33213</v>
      </c>
      <c r="AT51" s="84">
        <v>8</v>
      </c>
      <c r="AU51" s="84">
        <v>46</v>
      </c>
      <c r="AV51" s="84">
        <f t="shared" si="3"/>
        <v>54</v>
      </c>
      <c r="AW51" s="84">
        <f t="shared" si="15"/>
        <v>0</v>
      </c>
      <c r="AX51" s="84">
        <f t="shared" si="15"/>
        <v>0.5</v>
      </c>
      <c r="AZ51" s="77"/>
      <c r="BA51" s="77"/>
      <c r="BB51" s="84">
        <f t="shared" si="10"/>
        <v>551.9</v>
      </c>
    </row>
    <row r="52" spans="1:54">
      <c r="A52" s="80">
        <v>33220</v>
      </c>
      <c r="B52" s="87">
        <v>3222.1</v>
      </c>
      <c r="C52" s="87">
        <v>3827.7</v>
      </c>
      <c r="D52" s="84">
        <f t="shared" si="0"/>
        <v>7049.7999999999993</v>
      </c>
      <c r="E52" s="84">
        <v>15.24</v>
      </c>
      <c r="F52" s="84">
        <f t="shared" si="11"/>
        <v>370.79999999999973</v>
      </c>
      <c r="G52" s="84">
        <f t="shared" si="11"/>
        <v>335.99999999999909</v>
      </c>
      <c r="H52" s="84">
        <f t="shared" si="11"/>
        <v>0</v>
      </c>
      <c r="I52" s="84">
        <f t="shared" si="5"/>
        <v>370.79999999999973</v>
      </c>
      <c r="L52" s="84">
        <f t="shared" si="12"/>
        <v>335.99999999999909</v>
      </c>
      <c r="P52" s="77"/>
      <c r="Q52" s="77"/>
      <c r="R52" s="77"/>
      <c r="W52" s="77"/>
      <c r="X52" s="77"/>
      <c r="Z52" s="84">
        <v>662.1</v>
      </c>
      <c r="AA52" s="84">
        <v>1735</v>
      </c>
      <c r="AB52" s="84">
        <f t="shared" si="1"/>
        <v>2397.1</v>
      </c>
      <c r="AC52" s="84">
        <f t="shared" si="13"/>
        <v>271.59999999999991</v>
      </c>
      <c r="AJ52" s="80">
        <v>33220</v>
      </c>
      <c r="AK52" s="84">
        <v>439.6</v>
      </c>
      <c r="AL52" s="84">
        <v>947.4</v>
      </c>
      <c r="AM52" s="84">
        <f t="shared" si="2"/>
        <v>1387</v>
      </c>
      <c r="AN52" s="84">
        <f t="shared" si="14"/>
        <v>107</v>
      </c>
      <c r="AO52" s="84">
        <f t="shared" si="14"/>
        <v>34.700000000000045</v>
      </c>
      <c r="AP52" s="85">
        <f>AM52/'[2]Soymeal Export Forecast'!Q$15</f>
        <v>0.25360051698951713</v>
      </c>
      <c r="AQ52" s="77"/>
      <c r="AR52" s="77"/>
      <c r="AS52" s="80">
        <v>33220</v>
      </c>
      <c r="AT52" s="84">
        <v>9</v>
      </c>
      <c r="AU52" s="84">
        <v>46.1</v>
      </c>
      <c r="AV52" s="84">
        <f t="shared" si="3"/>
        <v>55.1</v>
      </c>
      <c r="AW52" s="84">
        <f t="shared" si="15"/>
        <v>0.10000000000000142</v>
      </c>
      <c r="AX52" s="84">
        <f t="shared" si="15"/>
        <v>1.1000000000000014</v>
      </c>
      <c r="AZ52" s="77"/>
      <c r="BA52" s="77"/>
      <c r="BB52" s="84">
        <f t="shared" si="10"/>
        <v>477.79999999999973</v>
      </c>
    </row>
    <row r="53" spans="1:54">
      <c r="A53" s="80">
        <v>33227</v>
      </c>
      <c r="B53" s="87">
        <v>3195.4</v>
      </c>
      <c r="C53" s="87">
        <v>4253.3999999999996</v>
      </c>
      <c r="D53" s="84">
        <f t="shared" si="0"/>
        <v>7448.7999999999993</v>
      </c>
      <c r="E53" s="84">
        <v>15.24</v>
      </c>
      <c r="F53" s="84">
        <f t="shared" si="11"/>
        <v>425.69999999999982</v>
      </c>
      <c r="G53" s="84">
        <f t="shared" si="11"/>
        <v>399</v>
      </c>
      <c r="H53" s="84">
        <f t="shared" si="11"/>
        <v>0</v>
      </c>
      <c r="I53" s="84">
        <f t="shared" si="5"/>
        <v>425.69999999999982</v>
      </c>
      <c r="L53" s="84">
        <f t="shared" si="12"/>
        <v>399</v>
      </c>
      <c r="P53" s="77"/>
      <c r="Q53" s="77"/>
      <c r="R53" s="77"/>
      <c r="W53" s="77"/>
      <c r="X53" s="77"/>
      <c r="Z53" s="84">
        <v>682.2</v>
      </c>
      <c r="AA53" s="84">
        <v>1998.5</v>
      </c>
      <c r="AB53" s="84">
        <f t="shared" si="1"/>
        <v>2680.7</v>
      </c>
      <c r="AC53" s="84">
        <f t="shared" si="13"/>
        <v>283.59999999999991</v>
      </c>
      <c r="AJ53" s="80">
        <v>33227</v>
      </c>
      <c r="AK53" s="84">
        <v>487.9</v>
      </c>
      <c r="AL53" s="84">
        <v>1060.0999999999999</v>
      </c>
      <c r="AM53" s="84">
        <f t="shared" si="2"/>
        <v>1548</v>
      </c>
      <c r="AN53" s="84">
        <f t="shared" si="14"/>
        <v>112.69999999999993</v>
      </c>
      <c r="AO53" s="84">
        <f t="shared" si="14"/>
        <v>161</v>
      </c>
      <c r="AP53" s="85">
        <f>AM53/'[2]Soymeal Export Forecast'!Q$15</f>
        <v>0.28303792379219361</v>
      </c>
      <c r="AQ53" s="77"/>
      <c r="AR53" s="77"/>
      <c r="AS53" s="80">
        <v>33227</v>
      </c>
      <c r="AT53" s="84">
        <v>9</v>
      </c>
      <c r="AU53" s="84">
        <v>46.1</v>
      </c>
      <c r="AV53" s="84">
        <f t="shared" si="3"/>
        <v>55.1</v>
      </c>
      <c r="AW53" s="84">
        <f t="shared" si="15"/>
        <v>0</v>
      </c>
      <c r="AX53" s="84">
        <f t="shared" si="15"/>
        <v>0</v>
      </c>
      <c r="AZ53" s="77"/>
      <c r="BA53" s="77"/>
      <c r="BB53" s="84">
        <f t="shared" si="10"/>
        <v>538.39999999999975</v>
      </c>
    </row>
    <row r="54" spans="1:54">
      <c r="A54" s="80">
        <v>33234</v>
      </c>
      <c r="B54" s="87">
        <v>3064.8</v>
      </c>
      <c r="C54" s="87">
        <v>4533.7</v>
      </c>
      <c r="D54" s="84">
        <f t="shared" si="0"/>
        <v>7598.5</v>
      </c>
      <c r="E54" s="84">
        <v>15.24</v>
      </c>
      <c r="F54" s="84">
        <f t="shared" si="11"/>
        <v>280.30000000000018</v>
      </c>
      <c r="G54" s="84">
        <f t="shared" si="11"/>
        <v>149.70000000000073</v>
      </c>
      <c r="H54" s="84">
        <f t="shared" si="11"/>
        <v>0</v>
      </c>
      <c r="I54" s="84">
        <f t="shared" si="5"/>
        <v>280.30000000000018</v>
      </c>
      <c r="L54" s="84">
        <f t="shared" si="12"/>
        <v>149.70000000000073</v>
      </c>
      <c r="P54" s="77"/>
      <c r="Q54" s="77"/>
      <c r="R54" s="77"/>
      <c r="W54" s="77"/>
      <c r="X54" s="77"/>
      <c r="Z54" s="84">
        <v>595.5</v>
      </c>
      <c r="AA54" s="84">
        <v>2148.5</v>
      </c>
      <c r="AB54" s="84">
        <f t="shared" si="1"/>
        <v>2744</v>
      </c>
      <c r="AC54" s="84">
        <f t="shared" si="13"/>
        <v>63.300000000000182</v>
      </c>
      <c r="AJ54" s="80">
        <v>33234</v>
      </c>
      <c r="AK54" s="84">
        <v>538.5</v>
      </c>
      <c r="AL54" s="84">
        <v>1101.0999999999999</v>
      </c>
      <c r="AM54" s="84">
        <f t="shared" si="2"/>
        <v>1639.6</v>
      </c>
      <c r="AN54" s="84">
        <f t="shared" si="14"/>
        <v>41</v>
      </c>
      <c r="AO54" s="84">
        <f t="shared" si="14"/>
        <v>91.599999999999909</v>
      </c>
      <c r="AP54" s="85">
        <f>AM54/'[2]Soymeal Export Forecast'!Q$15</f>
        <v>0.29978616269359215</v>
      </c>
      <c r="AQ54" s="77"/>
      <c r="AR54" s="77"/>
      <c r="AS54" s="80">
        <v>33234</v>
      </c>
      <c r="AT54" s="84">
        <v>6.9</v>
      </c>
      <c r="AU54" s="84">
        <v>48.1</v>
      </c>
      <c r="AV54" s="84">
        <f t="shared" si="3"/>
        <v>55</v>
      </c>
      <c r="AW54" s="84">
        <f t="shared" si="15"/>
        <v>2</v>
      </c>
      <c r="AX54" s="84">
        <f t="shared" si="15"/>
        <v>-0.10000000000000142</v>
      </c>
      <c r="AZ54" s="77"/>
      <c r="BA54" s="77"/>
      <c r="BB54" s="84">
        <f t="shared" si="10"/>
        <v>321.30000000000018</v>
      </c>
    </row>
    <row r="55" spans="1:54">
      <c r="A55" s="80">
        <v>33241</v>
      </c>
      <c r="B55" s="87">
        <v>3041.3</v>
      </c>
      <c r="C55" s="87">
        <v>4759.3</v>
      </c>
      <c r="D55" s="84">
        <f t="shared" si="0"/>
        <v>7800.6</v>
      </c>
      <c r="E55" s="84">
        <v>15.24</v>
      </c>
      <c r="F55" s="84">
        <f t="shared" si="11"/>
        <v>225.60000000000036</v>
      </c>
      <c r="G55" s="84">
        <f t="shared" si="11"/>
        <v>202.10000000000036</v>
      </c>
      <c r="H55" s="84">
        <f t="shared" si="11"/>
        <v>0</v>
      </c>
      <c r="I55" s="84">
        <f t="shared" si="5"/>
        <v>225.60000000000036</v>
      </c>
      <c r="L55" s="84">
        <f t="shared" si="12"/>
        <v>202.10000000000036</v>
      </c>
      <c r="P55" s="77"/>
      <c r="Q55" s="77"/>
      <c r="R55" s="77"/>
      <c r="W55" s="77"/>
      <c r="X55" s="77"/>
      <c r="Z55" s="84">
        <v>506.4</v>
      </c>
      <c r="AA55" s="84">
        <v>2245.3000000000002</v>
      </c>
      <c r="AB55" s="84">
        <f t="shared" si="1"/>
        <v>2751.7000000000003</v>
      </c>
      <c r="AC55" s="84">
        <f t="shared" si="13"/>
        <v>7.7000000000002728</v>
      </c>
      <c r="AJ55" s="80">
        <v>33241</v>
      </c>
      <c r="AK55" s="84">
        <v>532.1</v>
      </c>
      <c r="AL55" s="84">
        <v>1145.5999999999999</v>
      </c>
      <c r="AM55" s="84">
        <f t="shared" si="2"/>
        <v>1677.6999999999998</v>
      </c>
      <c r="AN55" s="84">
        <f t="shared" si="14"/>
        <v>44.5</v>
      </c>
      <c r="AO55" s="84">
        <f t="shared" si="14"/>
        <v>38.099999999999909</v>
      </c>
      <c r="AP55" s="85">
        <f>AM55/'[2]Soymeal Export Forecast'!Q$15</f>
        <v>0.30675240616677207</v>
      </c>
      <c r="AQ55" s="77"/>
      <c r="AR55" s="77"/>
      <c r="AS55" s="80">
        <v>33241</v>
      </c>
      <c r="AT55" s="84">
        <v>7</v>
      </c>
      <c r="AU55" s="84">
        <v>48.9</v>
      </c>
      <c r="AV55" s="84">
        <f t="shared" si="3"/>
        <v>55.9</v>
      </c>
      <c r="AW55" s="84">
        <f t="shared" si="15"/>
        <v>0.79999999999999716</v>
      </c>
      <c r="AX55" s="84">
        <f t="shared" si="15"/>
        <v>0.89999999999999858</v>
      </c>
      <c r="AZ55" s="77"/>
      <c r="BA55" s="77"/>
      <c r="BB55" s="84">
        <f t="shared" si="10"/>
        <v>270.10000000000036</v>
      </c>
    </row>
    <row r="56" spans="1:54">
      <c r="A56" s="80">
        <v>33248</v>
      </c>
      <c r="B56" s="87">
        <v>3177.2</v>
      </c>
      <c r="C56" s="87">
        <v>5141.7</v>
      </c>
      <c r="D56" s="84">
        <f t="shared" si="0"/>
        <v>8318.9</v>
      </c>
      <c r="E56" s="84">
        <v>15.24</v>
      </c>
      <c r="F56" s="84">
        <f t="shared" si="11"/>
        <v>382.39999999999964</v>
      </c>
      <c r="G56" s="84">
        <f t="shared" si="11"/>
        <v>518.29999999999927</v>
      </c>
      <c r="H56" s="84">
        <f t="shared" si="11"/>
        <v>0</v>
      </c>
      <c r="I56" s="84">
        <f t="shared" si="5"/>
        <v>382.39999999999964</v>
      </c>
      <c r="L56" s="84">
        <f t="shared" si="12"/>
        <v>518.29999999999927</v>
      </c>
      <c r="P56" s="77"/>
      <c r="Q56" s="77"/>
      <c r="R56" s="77"/>
      <c r="W56" s="77"/>
      <c r="X56" s="77"/>
      <c r="Z56" s="84">
        <v>449.2</v>
      </c>
      <c r="AA56" s="84">
        <v>2453.4</v>
      </c>
      <c r="AB56" s="84">
        <f t="shared" si="1"/>
        <v>2902.6</v>
      </c>
      <c r="AC56" s="84">
        <f t="shared" si="13"/>
        <v>150.89999999999964</v>
      </c>
      <c r="AJ56" s="80">
        <v>33248</v>
      </c>
      <c r="AK56" s="84">
        <v>1149</v>
      </c>
      <c r="AL56" s="84">
        <v>1193.4000000000001</v>
      </c>
      <c r="AM56" s="84">
        <f t="shared" si="2"/>
        <v>2342.4</v>
      </c>
      <c r="AN56" s="84">
        <f t="shared" si="14"/>
        <v>47.800000000000182</v>
      </c>
      <c r="AO56" s="84">
        <f t="shared" si="14"/>
        <v>664.70000000000027</v>
      </c>
      <c r="AP56" s="85">
        <f>AM56/'[2]Soymeal Export Forecast'!Q$15</f>
        <v>0.42828684282353641</v>
      </c>
      <c r="AQ56" s="77"/>
      <c r="AR56" s="77"/>
      <c r="AS56" s="80">
        <v>33248</v>
      </c>
      <c r="AT56" s="84">
        <v>9.9</v>
      </c>
      <c r="AU56" s="84">
        <v>49.2</v>
      </c>
      <c r="AV56" s="84">
        <f t="shared" si="3"/>
        <v>59.1</v>
      </c>
      <c r="AW56" s="84">
        <f t="shared" si="15"/>
        <v>0.30000000000000426</v>
      </c>
      <c r="AX56" s="84">
        <f t="shared" si="15"/>
        <v>3.2000000000000028</v>
      </c>
      <c r="AZ56" s="77"/>
      <c r="BA56" s="77"/>
      <c r="BB56" s="84">
        <f t="shared" si="10"/>
        <v>430.19999999999982</v>
      </c>
    </row>
    <row r="57" spans="1:54">
      <c r="A57" s="80">
        <v>33255</v>
      </c>
      <c r="B57" s="87">
        <v>3075.5</v>
      </c>
      <c r="C57" s="87">
        <v>5562.1</v>
      </c>
      <c r="D57" s="84">
        <f t="shared" si="0"/>
        <v>8637.6</v>
      </c>
      <c r="E57" s="84">
        <v>15.24</v>
      </c>
      <c r="F57" s="84">
        <f t="shared" si="11"/>
        <v>420.40000000000055</v>
      </c>
      <c r="G57" s="84">
        <f t="shared" si="11"/>
        <v>318.70000000000073</v>
      </c>
      <c r="H57" s="84">
        <f t="shared" si="11"/>
        <v>0</v>
      </c>
      <c r="I57" s="84">
        <f t="shared" si="5"/>
        <v>420.40000000000055</v>
      </c>
      <c r="L57" s="84">
        <f t="shared" si="12"/>
        <v>318.70000000000073</v>
      </c>
      <c r="P57" s="77"/>
      <c r="Q57" s="77"/>
      <c r="R57" s="77"/>
      <c r="W57" s="77"/>
      <c r="X57" s="77"/>
      <c r="Z57" s="84">
        <v>589.5</v>
      </c>
      <c r="AA57" s="84">
        <v>2610</v>
      </c>
      <c r="AB57" s="84">
        <f t="shared" si="1"/>
        <v>3199.5</v>
      </c>
      <c r="AC57" s="84">
        <f t="shared" si="13"/>
        <v>296.90000000000009</v>
      </c>
      <c r="AJ57" s="80">
        <v>33255</v>
      </c>
      <c r="AK57" s="84">
        <v>1142.7</v>
      </c>
      <c r="AL57" s="84">
        <v>1334.3</v>
      </c>
      <c r="AM57" s="84">
        <f t="shared" si="2"/>
        <v>2477</v>
      </c>
      <c r="AN57" s="84">
        <f t="shared" si="14"/>
        <v>140.89999999999986</v>
      </c>
      <c r="AO57" s="84">
        <f t="shared" si="14"/>
        <v>134.59999999999991</v>
      </c>
      <c r="AP57" s="85">
        <f>AM57/'[2]Soymeal Export Forecast'!Q$15</f>
        <v>0.45289724627471811</v>
      </c>
      <c r="AQ57" s="77"/>
      <c r="AR57" s="77"/>
      <c r="AS57" s="80">
        <v>33255</v>
      </c>
      <c r="AT57" s="84">
        <v>9.9</v>
      </c>
      <c r="AU57" s="84">
        <v>49.2</v>
      </c>
      <c r="AV57" s="84">
        <f t="shared" si="3"/>
        <v>59.1</v>
      </c>
      <c r="AW57" s="84">
        <f t="shared" si="15"/>
        <v>0</v>
      </c>
      <c r="AX57" s="84">
        <f t="shared" si="15"/>
        <v>0</v>
      </c>
      <c r="AZ57" s="77"/>
      <c r="BA57" s="77"/>
      <c r="BB57" s="84">
        <f t="shared" si="10"/>
        <v>561.30000000000041</v>
      </c>
    </row>
    <row r="58" spans="1:54">
      <c r="A58" s="80">
        <v>33262</v>
      </c>
      <c r="B58" s="87">
        <v>2954.1</v>
      </c>
      <c r="C58" s="87">
        <v>6008.5</v>
      </c>
      <c r="D58" s="84">
        <f t="shared" si="0"/>
        <v>8962.6</v>
      </c>
      <c r="E58" s="84">
        <v>15.24</v>
      </c>
      <c r="F58" s="84">
        <f t="shared" si="11"/>
        <v>446.39999999999964</v>
      </c>
      <c r="G58" s="84">
        <f t="shared" si="11"/>
        <v>325</v>
      </c>
      <c r="H58" s="84">
        <f t="shared" si="11"/>
        <v>0</v>
      </c>
      <c r="I58" s="84">
        <f t="shared" si="5"/>
        <v>446.39999999999964</v>
      </c>
      <c r="L58" s="84">
        <f t="shared" si="12"/>
        <v>325</v>
      </c>
      <c r="P58" s="77"/>
      <c r="Q58" s="77"/>
      <c r="R58" s="77"/>
      <c r="W58" s="77"/>
      <c r="X58" s="77"/>
      <c r="Z58" s="84">
        <v>597.5</v>
      </c>
      <c r="AA58" s="84">
        <v>2805.3</v>
      </c>
      <c r="AB58" s="84">
        <f t="shared" si="1"/>
        <v>3402.8</v>
      </c>
      <c r="AC58" s="84">
        <f t="shared" si="13"/>
        <v>203.30000000000018</v>
      </c>
      <c r="AJ58" s="80">
        <v>33262</v>
      </c>
      <c r="AK58" s="84">
        <v>1056.8</v>
      </c>
      <c r="AL58" s="84">
        <v>1469.8</v>
      </c>
      <c r="AM58" s="84">
        <f t="shared" si="2"/>
        <v>2526.6</v>
      </c>
      <c r="AN58" s="84">
        <f t="shared" si="14"/>
        <v>135.5</v>
      </c>
      <c r="AO58" s="84">
        <f t="shared" si="14"/>
        <v>49.599999999999909</v>
      </c>
      <c r="AP58" s="85">
        <f>AM58/'[2]Soymeal Export Forecast'!Q$15</f>
        <v>0.46196616166237492</v>
      </c>
      <c r="AQ58" s="77"/>
      <c r="AR58" s="77"/>
      <c r="AS58" s="80">
        <v>33262</v>
      </c>
      <c r="AT58" s="84">
        <v>10.4</v>
      </c>
      <c r="AU58" s="84">
        <v>49.3</v>
      </c>
      <c r="AV58" s="84">
        <f t="shared" si="3"/>
        <v>59.699999999999996</v>
      </c>
      <c r="AW58" s="84">
        <f t="shared" si="15"/>
        <v>9.9999999999994316E-2</v>
      </c>
      <c r="AX58" s="84">
        <f t="shared" si="15"/>
        <v>0.59999999999999432</v>
      </c>
      <c r="AZ58" s="77"/>
      <c r="BA58" s="77"/>
      <c r="BB58" s="84">
        <f t="shared" si="10"/>
        <v>581.89999999999964</v>
      </c>
    </row>
    <row r="59" spans="1:54">
      <c r="A59" s="80">
        <v>33269</v>
      </c>
      <c r="B59" s="87">
        <v>2931.8</v>
      </c>
      <c r="C59" s="87">
        <v>6339.2</v>
      </c>
      <c r="D59" s="84">
        <f t="shared" si="0"/>
        <v>9271</v>
      </c>
      <c r="E59" s="84">
        <v>15.24</v>
      </c>
      <c r="F59" s="84">
        <f t="shared" si="11"/>
        <v>330.69999999999982</v>
      </c>
      <c r="G59" s="84">
        <f t="shared" si="11"/>
        <v>308.39999999999964</v>
      </c>
      <c r="H59" s="84">
        <f t="shared" si="11"/>
        <v>0</v>
      </c>
      <c r="I59" s="84">
        <f t="shared" si="5"/>
        <v>330.69999999999982</v>
      </c>
      <c r="L59" s="84">
        <f t="shared" si="12"/>
        <v>308.39999999999964</v>
      </c>
      <c r="P59" s="77"/>
      <c r="Q59" s="77"/>
      <c r="R59" s="77"/>
      <c r="W59" s="77"/>
      <c r="X59" s="77"/>
      <c r="Z59" s="84">
        <v>564.4</v>
      </c>
      <c r="AA59" s="84">
        <v>3004.6</v>
      </c>
      <c r="AB59" s="84">
        <f t="shared" si="1"/>
        <v>3569</v>
      </c>
      <c r="AC59" s="84">
        <f t="shared" si="13"/>
        <v>166.19999999999982</v>
      </c>
      <c r="AJ59" s="80">
        <v>33269</v>
      </c>
      <c r="AK59" s="84">
        <v>1027.2</v>
      </c>
      <c r="AL59" s="84">
        <v>1577.1</v>
      </c>
      <c r="AM59" s="84">
        <f t="shared" si="2"/>
        <v>2604.3000000000002</v>
      </c>
      <c r="AN59" s="84">
        <f t="shared" si="14"/>
        <v>107.29999999999995</v>
      </c>
      <c r="AO59" s="84">
        <f t="shared" si="14"/>
        <v>77.700000000000273</v>
      </c>
      <c r="AP59" s="85">
        <f>AM59/'[2]Soymeal Export Forecast'!Q$15</f>
        <v>0.47617291016279711</v>
      </c>
      <c r="AQ59" s="77"/>
      <c r="AR59" s="77"/>
      <c r="AS59" s="80">
        <v>33269</v>
      </c>
      <c r="AT59" s="84">
        <v>13.1</v>
      </c>
      <c r="AU59" s="84">
        <v>50.8</v>
      </c>
      <c r="AV59" s="84">
        <f t="shared" si="3"/>
        <v>63.9</v>
      </c>
      <c r="AW59" s="84">
        <f t="shared" si="15"/>
        <v>1.5</v>
      </c>
      <c r="AX59" s="84">
        <f t="shared" si="15"/>
        <v>4.2000000000000028</v>
      </c>
      <c r="AZ59" s="77"/>
      <c r="BA59" s="77"/>
      <c r="BB59" s="84">
        <f t="shared" si="10"/>
        <v>437.99999999999977</v>
      </c>
    </row>
    <row r="60" spans="1:54">
      <c r="A60" s="80">
        <v>33276</v>
      </c>
      <c r="B60" s="87">
        <v>2716.9</v>
      </c>
      <c r="C60" s="87">
        <v>6883.5</v>
      </c>
      <c r="D60" s="84">
        <f t="shared" si="0"/>
        <v>9600.4</v>
      </c>
      <c r="E60" s="84">
        <v>15.24</v>
      </c>
      <c r="F60" s="84">
        <f t="shared" si="11"/>
        <v>544.30000000000018</v>
      </c>
      <c r="G60" s="84">
        <f t="shared" si="11"/>
        <v>329.39999999999964</v>
      </c>
      <c r="H60" s="84">
        <f t="shared" si="11"/>
        <v>0</v>
      </c>
      <c r="I60" s="84">
        <f t="shared" si="5"/>
        <v>544.30000000000018</v>
      </c>
      <c r="L60" s="84">
        <f t="shared" si="12"/>
        <v>329.39999999999964</v>
      </c>
      <c r="P60" s="77"/>
      <c r="Q60" s="77"/>
      <c r="R60" s="77"/>
      <c r="W60" s="77"/>
      <c r="X60" s="77"/>
      <c r="Z60" s="84">
        <v>516.29999999999995</v>
      </c>
      <c r="AA60" s="84">
        <v>3243.5</v>
      </c>
      <c r="AB60" s="84">
        <f t="shared" si="1"/>
        <v>3759.8</v>
      </c>
      <c r="AC60" s="84">
        <f t="shared" si="13"/>
        <v>190.80000000000018</v>
      </c>
      <c r="AJ60" s="80">
        <v>33276</v>
      </c>
      <c r="AK60" s="84">
        <v>976.1</v>
      </c>
      <c r="AL60" s="84">
        <v>1686.2</v>
      </c>
      <c r="AM60" s="84">
        <f t="shared" si="2"/>
        <v>2662.3</v>
      </c>
      <c r="AN60" s="84">
        <f t="shared" si="14"/>
        <v>109.10000000000014</v>
      </c>
      <c r="AO60" s="84">
        <f t="shared" si="14"/>
        <v>58</v>
      </c>
      <c r="AP60" s="85">
        <f>AM60/'[2]Soymeal Export Forecast'!Q$15</f>
        <v>0.48677769025320228</v>
      </c>
      <c r="AQ60" s="77"/>
      <c r="AR60" s="77"/>
      <c r="AS60" s="80">
        <v>33276</v>
      </c>
      <c r="AT60" s="84">
        <v>18.899999999999999</v>
      </c>
      <c r="AU60" s="84">
        <v>51</v>
      </c>
      <c r="AV60" s="84">
        <f t="shared" si="3"/>
        <v>69.900000000000006</v>
      </c>
      <c r="AW60" s="84">
        <f t="shared" si="15"/>
        <v>0.20000000000000284</v>
      </c>
      <c r="AX60" s="84">
        <f t="shared" si="15"/>
        <v>6.0000000000000071</v>
      </c>
      <c r="AZ60" s="77"/>
      <c r="BA60" s="77"/>
      <c r="BB60" s="84">
        <f t="shared" si="10"/>
        <v>653.40000000000032</v>
      </c>
    </row>
    <row r="61" spans="1:54">
      <c r="A61" s="80">
        <v>33283</v>
      </c>
      <c r="B61" s="87">
        <v>2459.8000000000002</v>
      </c>
      <c r="C61" s="87">
        <v>7441</v>
      </c>
      <c r="D61" s="84">
        <f t="shared" si="0"/>
        <v>9900.7999999999993</v>
      </c>
      <c r="E61" s="84">
        <v>15.24</v>
      </c>
      <c r="F61" s="84">
        <f t="shared" si="11"/>
        <v>557.5</v>
      </c>
      <c r="G61" s="84">
        <f t="shared" si="11"/>
        <v>300.39999999999964</v>
      </c>
      <c r="H61" s="84">
        <f t="shared" si="11"/>
        <v>0</v>
      </c>
      <c r="I61" s="84">
        <f t="shared" si="5"/>
        <v>557.5</v>
      </c>
      <c r="L61" s="84">
        <f t="shared" si="12"/>
        <v>300.39999999999964</v>
      </c>
      <c r="P61" s="77"/>
      <c r="Q61" s="77"/>
      <c r="R61" s="77"/>
      <c r="W61" s="77"/>
      <c r="X61" s="77"/>
      <c r="Z61" s="84">
        <v>242.5</v>
      </c>
      <c r="AA61" s="84">
        <v>3658.7</v>
      </c>
      <c r="AB61" s="84">
        <f t="shared" si="1"/>
        <v>3901.2</v>
      </c>
      <c r="AC61" s="84">
        <f t="shared" si="13"/>
        <v>141.39999999999964</v>
      </c>
      <c r="AJ61" s="80">
        <v>33283</v>
      </c>
      <c r="AK61" s="84">
        <v>880</v>
      </c>
      <c r="AL61" s="84">
        <v>1806.2</v>
      </c>
      <c r="AM61" s="84">
        <f t="shared" si="2"/>
        <v>2686.2</v>
      </c>
      <c r="AN61" s="84">
        <f t="shared" si="14"/>
        <v>120</v>
      </c>
      <c r="AO61" s="84">
        <f t="shared" si="14"/>
        <v>23.899999999999636</v>
      </c>
      <c r="AP61" s="85">
        <f>AM61/'[2]Soymeal Export Forecast'!Q$15</f>
        <v>0.49114759101459332</v>
      </c>
      <c r="AQ61" s="77"/>
      <c r="AR61" s="77"/>
      <c r="AS61" s="80">
        <v>33283</v>
      </c>
      <c r="AT61" s="84">
        <v>19.899999999999999</v>
      </c>
      <c r="AU61" s="84">
        <v>51</v>
      </c>
      <c r="AV61" s="84">
        <f t="shared" si="3"/>
        <v>70.900000000000006</v>
      </c>
      <c r="AW61" s="84">
        <f t="shared" si="15"/>
        <v>0</v>
      </c>
      <c r="AX61" s="84">
        <f t="shared" si="15"/>
        <v>1</v>
      </c>
      <c r="AZ61" s="77"/>
      <c r="BA61" s="77"/>
      <c r="BB61" s="84">
        <f t="shared" si="10"/>
        <v>677.5</v>
      </c>
    </row>
    <row r="62" spans="1:54">
      <c r="A62" s="80">
        <v>33290</v>
      </c>
      <c r="B62" s="87">
        <v>2449.3000000000002</v>
      </c>
      <c r="C62" s="87">
        <v>7846.7</v>
      </c>
      <c r="D62" s="84">
        <f t="shared" si="0"/>
        <v>10296</v>
      </c>
      <c r="E62" s="84">
        <v>15.74</v>
      </c>
      <c r="F62" s="84">
        <f t="shared" si="11"/>
        <v>405.69999999999982</v>
      </c>
      <c r="G62" s="84">
        <f t="shared" si="11"/>
        <v>395.20000000000073</v>
      </c>
      <c r="H62" s="84">
        <f t="shared" si="11"/>
        <v>0.5</v>
      </c>
      <c r="I62" s="84">
        <f t="shared" si="5"/>
        <v>405.69999999999982</v>
      </c>
      <c r="L62" s="84">
        <f t="shared" si="12"/>
        <v>395.70000000000073</v>
      </c>
      <c r="P62" s="77"/>
      <c r="Q62" s="77"/>
      <c r="R62" s="77"/>
      <c r="W62" s="77"/>
      <c r="X62" s="77"/>
      <c r="Z62" s="84">
        <v>327.5</v>
      </c>
      <c r="AA62" s="84">
        <v>3831.2</v>
      </c>
      <c r="AB62" s="84">
        <f t="shared" si="1"/>
        <v>4158.7</v>
      </c>
      <c r="AC62" s="84">
        <f t="shared" si="13"/>
        <v>257.5</v>
      </c>
      <c r="AJ62" s="80">
        <v>33290</v>
      </c>
      <c r="AK62" s="84">
        <v>783</v>
      </c>
      <c r="AL62" s="84">
        <v>1919.2</v>
      </c>
      <c r="AM62" s="84">
        <f t="shared" si="2"/>
        <v>2702.2</v>
      </c>
      <c r="AN62" s="84">
        <f t="shared" si="14"/>
        <v>113</v>
      </c>
      <c r="AO62" s="84">
        <f t="shared" si="14"/>
        <v>16</v>
      </c>
      <c r="AP62" s="85">
        <f>AM62/'[2]Soymeal Export Forecast'!Q$15</f>
        <v>0.49407304759125681</v>
      </c>
      <c r="AQ62" s="77"/>
      <c r="AR62" s="77"/>
      <c r="AS62" s="80">
        <v>33290</v>
      </c>
      <c r="AT62" s="84">
        <v>21.6</v>
      </c>
      <c r="AU62" s="84">
        <v>51.9</v>
      </c>
      <c r="AV62" s="84">
        <f t="shared" si="3"/>
        <v>73.5</v>
      </c>
      <c r="AW62" s="84">
        <f t="shared" si="15"/>
        <v>0.89999999999999858</v>
      </c>
      <c r="AX62" s="84">
        <f t="shared" si="15"/>
        <v>2.5999999999999943</v>
      </c>
      <c r="AZ62" s="77"/>
      <c r="BA62" s="77"/>
      <c r="BB62" s="84">
        <f t="shared" si="10"/>
        <v>518.69999999999982</v>
      </c>
    </row>
    <row r="63" spans="1:54">
      <c r="A63" s="80">
        <v>33297</v>
      </c>
      <c r="B63" s="87">
        <v>2527.3000000000002</v>
      </c>
      <c r="C63" s="87">
        <v>8193.2999999999993</v>
      </c>
      <c r="D63" s="84">
        <f t="shared" si="0"/>
        <v>10720.599999999999</v>
      </c>
      <c r="E63" s="84">
        <v>-14.741</v>
      </c>
      <c r="F63" s="84">
        <f t="shared" si="11"/>
        <v>346.59999999999945</v>
      </c>
      <c r="G63" s="84">
        <f t="shared" si="11"/>
        <v>424.59999999999854</v>
      </c>
      <c r="H63" s="84">
        <f t="shared" si="11"/>
        <v>-30.481000000000002</v>
      </c>
      <c r="I63" s="84">
        <f t="shared" si="5"/>
        <v>346.59999999999945</v>
      </c>
      <c r="L63" s="84">
        <f t="shared" si="12"/>
        <v>394.11899999999855</v>
      </c>
      <c r="P63" s="77"/>
      <c r="Q63" s="77"/>
      <c r="R63" s="77"/>
      <c r="W63" s="77"/>
      <c r="X63" s="77"/>
      <c r="Z63" s="84">
        <v>349.1</v>
      </c>
      <c r="AA63" s="84">
        <v>3920.3</v>
      </c>
      <c r="AB63" s="84">
        <f t="shared" si="1"/>
        <v>4269.4000000000005</v>
      </c>
      <c r="AC63" s="84">
        <f t="shared" si="13"/>
        <v>110.70000000000073</v>
      </c>
      <c r="AJ63" s="80">
        <v>33297</v>
      </c>
      <c r="AK63" s="84">
        <v>712.7</v>
      </c>
      <c r="AL63" s="84">
        <v>2055.6999999999998</v>
      </c>
      <c r="AM63" s="84">
        <f t="shared" si="2"/>
        <v>2768.3999999999996</v>
      </c>
      <c r="AN63" s="84">
        <f t="shared" si="14"/>
        <v>136.49999999999977</v>
      </c>
      <c r="AO63" s="84">
        <f t="shared" si="14"/>
        <v>66.199999999999818</v>
      </c>
      <c r="AP63" s="85">
        <f>AM63/'[2]Soymeal Export Forecast'!Q$15</f>
        <v>0.50617712417720206</v>
      </c>
      <c r="AQ63" s="77"/>
      <c r="AR63" s="77"/>
      <c r="AS63" s="80">
        <v>33297</v>
      </c>
      <c r="AT63" s="84">
        <v>22</v>
      </c>
      <c r="AU63" s="84">
        <v>52</v>
      </c>
      <c r="AV63" s="84">
        <f t="shared" si="3"/>
        <v>74</v>
      </c>
      <c r="AW63" s="84">
        <f t="shared" si="15"/>
        <v>0.10000000000000142</v>
      </c>
      <c r="AX63" s="84">
        <f t="shared" si="15"/>
        <v>0.5</v>
      </c>
      <c r="AZ63" s="77"/>
      <c r="BA63" s="77"/>
      <c r="BB63" s="84">
        <f t="shared" si="10"/>
        <v>483.09999999999923</v>
      </c>
    </row>
    <row r="64" spans="1:54">
      <c r="A64" s="80">
        <v>33304</v>
      </c>
      <c r="B64" s="87">
        <v>2239.3000000000002</v>
      </c>
      <c r="C64" s="87">
        <v>8671.9</v>
      </c>
      <c r="D64" s="84">
        <f t="shared" si="0"/>
        <v>10911.2</v>
      </c>
      <c r="E64" s="84">
        <v>15.739000000000001</v>
      </c>
      <c r="F64" s="84">
        <f t="shared" si="11"/>
        <v>478.60000000000036</v>
      </c>
      <c r="G64" s="84">
        <f t="shared" si="11"/>
        <v>190.60000000000218</v>
      </c>
      <c r="H64" s="84">
        <f t="shared" si="11"/>
        <v>30.48</v>
      </c>
      <c r="I64" s="84">
        <f t="shared" si="5"/>
        <v>478.60000000000036</v>
      </c>
      <c r="L64" s="84">
        <f t="shared" si="12"/>
        <v>221.08000000000217</v>
      </c>
      <c r="P64" s="77"/>
      <c r="Q64" s="77"/>
      <c r="R64" s="77"/>
      <c r="W64" s="77"/>
      <c r="X64" s="77"/>
      <c r="Z64" s="84">
        <v>265</v>
      </c>
      <c r="AA64" s="84">
        <v>4235.3</v>
      </c>
      <c r="AB64" s="84">
        <f t="shared" si="1"/>
        <v>4500.3</v>
      </c>
      <c r="AC64" s="84">
        <f t="shared" si="13"/>
        <v>230.89999999999964</v>
      </c>
      <c r="AJ64" s="80">
        <v>33304</v>
      </c>
      <c r="AK64" s="84">
        <v>577.20000000000005</v>
      </c>
      <c r="AL64" s="84">
        <v>2204.8000000000002</v>
      </c>
      <c r="AM64" s="84">
        <f t="shared" si="2"/>
        <v>2782</v>
      </c>
      <c r="AN64" s="84">
        <f t="shared" si="14"/>
        <v>149.10000000000036</v>
      </c>
      <c r="AO64" s="84">
        <f t="shared" si="14"/>
        <v>13.600000000000364</v>
      </c>
      <c r="AP64" s="85">
        <f>AM64/'[2]Soymeal Export Forecast'!Q$15</f>
        <v>0.50866376226736609</v>
      </c>
      <c r="AQ64" s="77"/>
      <c r="AR64" s="77"/>
      <c r="AS64" s="80">
        <v>33304</v>
      </c>
      <c r="AT64" s="84">
        <v>23.4</v>
      </c>
      <c r="AU64" s="84">
        <v>52</v>
      </c>
      <c r="AV64" s="84">
        <f t="shared" si="3"/>
        <v>75.400000000000006</v>
      </c>
      <c r="AW64" s="84">
        <f t="shared" si="15"/>
        <v>0</v>
      </c>
      <c r="AX64" s="84">
        <f t="shared" si="15"/>
        <v>1.4000000000000057</v>
      </c>
      <c r="AZ64" s="77"/>
      <c r="BA64" s="77"/>
      <c r="BB64" s="84">
        <f t="shared" si="10"/>
        <v>627.70000000000073</v>
      </c>
    </row>
    <row r="65" spans="1:54">
      <c r="A65" s="80">
        <v>33311</v>
      </c>
      <c r="B65" s="87">
        <v>1889.5</v>
      </c>
      <c r="C65" s="87">
        <v>9198</v>
      </c>
      <c r="D65" s="84">
        <f t="shared" si="0"/>
        <v>11087.5</v>
      </c>
      <c r="E65" s="84">
        <v>15.739000000000001</v>
      </c>
      <c r="F65" s="84">
        <f t="shared" si="11"/>
        <v>526.10000000000036</v>
      </c>
      <c r="G65" s="84">
        <f t="shared" si="11"/>
        <v>176.29999999999927</v>
      </c>
      <c r="H65" s="84">
        <f t="shared" si="11"/>
        <v>0</v>
      </c>
      <c r="I65" s="84">
        <f t="shared" si="5"/>
        <v>526.10000000000036</v>
      </c>
      <c r="L65" s="84">
        <f t="shared" si="12"/>
        <v>176.29999999999927</v>
      </c>
      <c r="P65" s="77"/>
      <c r="Q65" s="77"/>
      <c r="R65" s="77"/>
      <c r="W65" s="77"/>
      <c r="X65" s="77"/>
      <c r="Z65" s="84">
        <v>211.7</v>
      </c>
      <c r="AA65" s="84">
        <v>4388.8999999999996</v>
      </c>
      <c r="AB65" s="84">
        <f t="shared" si="1"/>
        <v>4600.5999999999995</v>
      </c>
      <c r="AC65" s="84">
        <f t="shared" si="13"/>
        <v>100.29999999999927</v>
      </c>
      <c r="AJ65" s="80">
        <v>33311</v>
      </c>
      <c r="AK65" s="84">
        <v>570.6</v>
      </c>
      <c r="AL65" s="84">
        <v>2301.6999999999998</v>
      </c>
      <c r="AM65" s="84">
        <f t="shared" si="2"/>
        <v>2872.2999999999997</v>
      </c>
      <c r="AN65" s="84">
        <f t="shared" si="14"/>
        <v>96.899999999999636</v>
      </c>
      <c r="AO65" s="84">
        <f t="shared" si="14"/>
        <v>90.299999999999727</v>
      </c>
      <c r="AP65" s="85">
        <f>AM65/'[2]Soymeal Export Forecast'!Q$15</f>
        <v>0.52517430782191066</v>
      </c>
      <c r="AQ65" s="77"/>
      <c r="AR65" s="77"/>
      <c r="AS65" s="80">
        <v>33311</v>
      </c>
      <c r="AT65" s="84">
        <v>21.9</v>
      </c>
      <c r="AU65" s="84">
        <v>53.7</v>
      </c>
      <c r="AV65" s="84">
        <f t="shared" si="3"/>
        <v>75.599999999999994</v>
      </c>
      <c r="AW65" s="84">
        <f t="shared" si="15"/>
        <v>1.7000000000000028</v>
      </c>
      <c r="AX65" s="84">
        <f t="shared" si="15"/>
        <v>0.19999999999998863</v>
      </c>
      <c r="AZ65" s="77"/>
      <c r="BA65" s="77"/>
      <c r="BB65" s="84">
        <f t="shared" si="10"/>
        <v>623</v>
      </c>
    </row>
    <row r="66" spans="1:54">
      <c r="A66" s="80">
        <v>33318</v>
      </c>
      <c r="B66" s="87">
        <v>1970.8</v>
      </c>
      <c r="C66" s="87">
        <v>9443.2000000000007</v>
      </c>
      <c r="D66" s="84">
        <f t="shared" si="0"/>
        <v>11414</v>
      </c>
      <c r="E66" s="84">
        <v>15.739000000000001</v>
      </c>
      <c r="F66" s="84">
        <f t="shared" si="11"/>
        <v>245.20000000000073</v>
      </c>
      <c r="G66" s="84">
        <f t="shared" si="11"/>
        <v>326.5</v>
      </c>
      <c r="H66" s="84">
        <f t="shared" si="11"/>
        <v>0</v>
      </c>
      <c r="I66" s="84">
        <f t="shared" si="5"/>
        <v>245.20000000000073</v>
      </c>
      <c r="L66" s="84">
        <f t="shared" si="12"/>
        <v>326.5</v>
      </c>
      <c r="P66" s="77"/>
      <c r="Q66" s="77"/>
      <c r="R66" s="77"/>
      <c r="W66" s="77"/>
      <c r="X66" s="77"/>
      <c r="Z66" s="84">
        <v>176.7</v>
      </c>
      <c r="AA66" s="84">
        <v>4462.3999999999996</v>
      </c>
      <c r="AB66" s="84">
        <f t="shared" si="1"/>
        <v>4639.0999999999995</v>
      </c>
      <c r="AC66" s="84">
        <f t="shared" si="13"/>
        <v>38.5</v>
      </c>
      <c r="AJ66" s="80">
        <v>33318</v>
      </c>
      <c r="AK66" s="84">
        <v>576.29999999999995</v>
      </c>
      <c r="AL66" s="84">
        <v>2413.1</v>
      </c>
      <c r="AM66" s="84">
        <f t="shared" si="2"/>
        <v>2989.3999999999996</v>
      </c>
      <c r="AN66" s="84">
        <f t="shared" si="14"/>
        <v>111.40000000000009</v>
      </c>
      <c r="AO66" s="84">
        <f t="shared" si="14"/>
        <v>117.09999999999991</v>
      </c>
      <c r="AP66" s="85">
        <f>AM66/'[2]Soymeal Export Forecast'!Q$15</f>
        <v>0.54658499314236664</v>
      </c>
      <c r="AQ66" s="77"/>
      <c r="AR66" s="77"/>
      <c r="AS66" s="80">
        <v>33318</v>
      </c>
      <c r="AT66" s="84">
        <v>20.2</v>
      </c>
      <c r="AU66" s="84">
        <v>53.7</v>
      </c>
      <c r="AV66" s="84">
        <f t="shared" si="3"/>
        <v>73.900000000000006</v>
      </c>
      <c r="AW66" s="84">
        <f t="shared" si="15"/>
        <v>0</v>
      </c>
      <c r="AX66" s="84">
        <f t="shared" si="15"/>
        <v>-1.6999999999999886</v>
      </c>
      <c r="AZ66" s="77"/>
      <c r="BA66" s="77"/>
      <c r="BB66" s="84">
        <f t="shared" si="10"/>
        <v>356.60000000000082</v>
      </c>
    </row>
    <row r="67" spans="1:54">
      <c r="A67" s="80">
        <v>33325</v>
      </c>
      <c r="B67" s="87">
        <v>1718.7</v>
      </c>
      <c r="C67" s="87">
        <v>9773</v>
      </c>
      <c r="D67" s="84">
        <f t="shared" ref="D67:D130" si="16">SUM(B67:C67)</f>
        <v>11491.7</v>
      </c>
      <c r="E67" s="84">
        <v>18.739000000000001</v>
      </c>
      <c r="F67" s="84">
        <f t="shared" si="11"/>
        <v>329.79999999999927</v>
      </c>
      <c r="G67" s="84">
        <f t="shared" si="11"/>
        <v>77.700000000000728</v>
      </c>
      <c r="H67" s="84">
        <f t="shared" si="11"/>
        <v>3</v>
      </c>
      <c r="I67" s="84">
        <f t="shared" si="5"/>
        <v>329.79999999999927</v>
      </c>
      <c r="L67" s="84">
        <f t="shared" si="12"/>
        <v>80.700000000000728</v>
      </c>
      <c r="P67" s="77"/>
      <c r="Q67" s="77"/>
      <c r="R67" s="77"/>
      <c r="W67" s="77"/>
      <c r="X67" s="77"/>
      <c r="Z67" s="84">
        <v>148</v>
      </c>
      <c r="AA67" s="84">
        <v>4528.1000000000004</v>
      </c>
      <c r="AB67" s="84">
        <f t="shared" ref="AB67:AB130" si="17">AA67+Z67</f>
        <v>4676.1000000000004</v>
      </c>
      <c r="AC67" s="84">
        <f t="shared" si="13"/>
        <v>37.000000000000909</v>
      </c>
      <c r="AJ67" s="80">
        <v>33325</v>
      </c>
      <c r="AK67" s="84">
        <v>498.2</v>
      </c>
      <c r="AL67" s="84">
        <v>2526.8000000000002</v>
      </c>
      <c r="AM67" s="84">
        <f t="shared" ref="AM67:AM130" si="18">AL67+AK67</f>
        <v>3025</v>
      </c>
      <c r="AN67" s="84">
        <f t="shared" si="14"/>
        <v>113.70000000000027</v>
      </c>
      <c r="AO67" s="84">
        <f t="shared" si="14"/>
        <v>35.600000000000364</v>
      </c>
      <c r="AP67" s="85">
        <f>AM67/'[2]Soymeal Export Forecast'!Q$15</f>
        <v>0.55309413402544294</v>
      </c>
      <c r="AQ67" s="77"/>
      <c r="AR67" s="77"/>
      <c r="AS67" s="80">
        <v>33325</v>
      </c>
      <c r="AT67" s="84">
        <v>20.100000000000001</v>
      </c>
      <c r="AU67" s="84">
        <v>53.8</v>
      </c>
      <c r="AV67" s="84">
        <f t="shared" ref="AV67:AV130" si="19">AU67+AT67</f>
        <v>73.900000000000006</v>
      </c>
      <c r="AW67" s="84">
        <f t="shared" si="15"/>
        <v>9.9999999999994316E-2</v>
      </c>
      <c r="AX67" s="84">
        <f t="shared" si="15"/>
        <v>0</v>
      </c>
      <c r="AZ67" s="77"/>
      <c r="BA67" s="77"/>
      <c r="BB67" s="84">
        <f t="shared" si="10"/>
        <v>443.49999999999955</v>
      </c>
    </row>
    <row r="68" spans="1:54">
      <c r="A68" s="80">
        <v>33332</v>
      </c>
      <c r="B68" s="87">
        <v>1465.1</v>
      </c>
      <c r="C68" s="87">
        <v>10107.200000000001</v>
      </c>
      <c r="D68" s="84">
        <f t="shared" si="16"/>
        <v>11572.300000000001</v>
      </c>
      <c r="E68" s="84">
        <v>26.739000000000001</v>
      </c>
      <c r="F68" s="84">
        <f t="shared" si="11"/>
        <v>334.20000000000073</v>
      </c>
      <c r="G68" s="84">
        <f t="shared" si="11"/>
        <v>80.600000000000364</v>
      </c>
      <c r="H68" s="84">
        <f t="shared" si="11"/>
        <v>8</v>
      </c>
      <c r="I68" s="84">
        <f t="shared" ref="I68:I131" si="20">F68</f>
        <v>334.20000000000073</v>
      </c>
      <c r="L68" s="84">
        <f t="shared" si="12"/>
        <v>88.600000000000364</v>
      </c>
      <c r="P68" s="77"/>
      <c r="Q68" s="77"/>
      <c r="R68" s="77"/>
      <c r="W68" s="77"/>
      <c r="X68" s="77"/>
      <c r="Z68" s="84">
        <v>100.2</v>
      </c>
      <c r="AA68" s="84">
        <v>4649.7</v>
      </c>
      <c r="AB68" s="84">
        <f t="shared" si="17"/>
        <v>4749.8999999999996</v>
      </c>
      <c r="AC68" s="84">
        <f t="shared" si="13"/>
        <v>73.799999999999272</v>
      </c>
      <c r="AJ68" s="80">
        <v>33332</v>
      </c>
      <c r="AK68" s="84">
        <v>440.9</v>
      </c>
      <c r="AL68" s="84">
        <v>2631.2</v>
      </c>
      <c r="AM68" s="84">
        <f t="shared" si="18"/>
        <v>3072.1</v>
      </c>
      <c r="AN68" s="84">
        <f t="shared" si="14"/>
        <v>104.39999999999964</v>
      </c>
      <c r="AO68" s="84">
        <f t="shared" si="14"/>
        <v>47.099999999999909</v>
      </c>
      <c r="AP68" s="85">
        <f>AM68/'[2]Soymeal Export Forecast'!Q$15</f>
        <v>0.56170594682299613</v>
      </c>
      <c r="AQ68" s="77"/>
      <c r="AR68" s="77"/>
      <c r="AS68" s="80">
        <v>33332</v>
      </c>
      <c r="AT68" s="84">
        <v>18.8</v>
      </c>
      <c r="AU68" s="84">
        <v>55.1</v>
      </c>
      <c r="AV68" s="84">
        <f t="shared" si="19"/>
        <v>73.900000000000006</v>
      </c>
      <c r="AW68" s="84">
        <f t="shared" si="15"/>
        <v>1.3000000000000043</v>
      </c>
      <c r="AX68" s="84">
        <f t="shared" si="15"/>
        <v>0</v>
      </c>
      <c r="AZ68" s="77"/>
      <c r="BA68" s="77"/>
      <c r="BB68" s="84">
        <f t="shared" ref="BB68:BB131" si="21">AN68+F68</f>
        <v>438.60000000000036</v>
      </c>
    </row>
    <row r="69" spans="1:54">
      <c r="A69" s="80">
        <v>33339</v>
      </c>
      <c r="B69" s="87">
        <v>1209</v>
      </c>
      <c r="C69" s="87">
        <v>10477.700000000001</v>
      </c>
      <c r="D69" s="84">
        <f t="shared" si="16"/>
        <v>11686.7</v>
      </c>
      <c r="E69" s="84">
        <v>47.738999999999997</v>
      </c>
      <c r="F69" s="84">
        <f t="shared" si="11"/>
        <v>370.5</v>
      </c>
      <c r="G69" s="84">
        <f t="shared" si="11"/>
        <v>114.39999999999964</v>
      </c>
      <c r="H69" s="84">
        <f t="shared" si="11"/>
        <v>20.999999999999996</v>
      </c>
      <c r="I69" s="84">
        <f t="shared" si="20"/>
        <v>370.5</v>
      </c>
      <c r="L69" s="84">
        <f t="shared" si="12"/>
        <v>135.39999999999964</v>
      </c>
      <c r="P69" s="77"/>
      <c r="Q69" s="77"/>
      <c r="R69" s="77"/>
      <c r="W69" s="77"/>
      <c r="X69" s="77"/>
      <c r="Z69" s="84">
        <v>68.2</v>
      </c>
      <c r="AA69" s="84">
        <v>4721.2</v>
      </c>
      <c r="AB69" s="84">
        <f t="shared" si="17"/>
        <v>4789.3999999999996</v>
      </c>
      <c r="AC69" s="84">
        <f t="shared" si="13"/>
        <v>39.5</v>
      </c>
      <c r="AJ69" s="80">
        <v>33339</v>
      </c>
      <c r="AK69" s="84">
        <v>401.2</v>
      </c>
      <c r="AL69" s="84">
        <v>2694.5</v>
      </c>
      <c r="AM69" s="84">
        <f t="shared" si="18"/>
        <v>3095.7</v>
      </c>
      <c r="AN69" s="84">
        <f t="shared" si="14"/>
        <v>63.300000000000182</v>
      </c>
      <c r="AO69" s="84">
        <f t="shared" si="14"/>
        <v>23.599999999999909</v>
      </c>
      <c r="AP69" s="85">
        <f>AM69/'[2]Soymeal Export Forecast'!Q$15</f>
        <v>0.56602099527357475</v>
      </c>
      <c r="AQ69" s="77"/>
      <c r="AR69" s="77"/>
      <c r="AS69" s="80">
        <v>33339</v>
      </c>
      <c r="AT69" s="84">
        <v>17.7</v>
      </c>
      <c r="AU69" s="84">
        <v>56.2</v>
      </c>
      <c r="AV69" s="84">
        <f t="shared" si="19"/>
        <v>73.900000000000006</v>
      </c>
      <c r="AW69" s="84">
        <f t="shared" si="15"/>
        <v>1.1000000000000014</v>
      </c>
      <c r="AX69" s="84">
        <f t="shared" si="15"/>
        <v>0</v>
      </c>
      <c r="AZ69" s="77"/>
      <c r="BA69" s="77"/>
      <c r="BB69" s="84">
        <f t="shared" si="21"/>
        <v>433.80000000000018</v>
      </c>
    </row>
    <row r="70" spans="1:54">
      <c r="A70" s="80">
        <v>33346</v>
      </c>
      <c r="B70" s="87">
        <v>1101.4000000000001</v>
      </c>
      <c r="C70" s="87">
        <v>10759</v>
      </c>
      <c r="D70" s="84">
        <f t="shared" si="16"/>
        <v>11860.4</v>
      </c>
      <c r="E70" s="84">
        <v>47.738999999999997</v>
      </c>
      <c r="F70" s="84">
        <f t="shared" si="11"/>
        <v>281.29999999999927</v>
      </c>
      <c r="G70" s="84">
        <f t="shared" si="11"/>
        <v>173.69999999999891</v>
      </c>
      <c r="H70" s="84">
        <f t="shared" si="11"/>
        <v>0</v>
      </c>
      <c r="I70" s="84">
        <f t="shared" si="20"/>
        <v>281.29999999999927</v>
      </c>
      <c r="L70" s="84">
        <f t="shared" si="12"/>
        <v>173.69999999999891</v>
      </c>
      <c r="P70" s="77"/>
      <c r="Q70" s="77"/>
      <c r="R70" s="77"/>
      <c r="W70" s="77"/>
      <c r="X70" s="77"/>
      <c r="Z70" s="84">
        <v>76.3</v>
      </c>
      <c r="AA70" s="84">
        <v>4776.5</v>
      </c>
      <c r="AB70" s="84">
        <f t="shared" si="17"/>
        <v>4852.8</v>
      </c>
      <c r="AC70" s="84">
        <f t="shared" si="13"/>
        <v>63.400000000000546</v>
      </c>
      <c r="AJ70" s="80">
        <v>33346</v>
      </c>
      <c r="AK70" s="84">
        <v>333.4</v>
      </c>
      <c r="AL70" s="84">
        <v>2759.6</v>
      </c>
      <c r="AM70" s="84">
        <f t="shared" si="18"/>
        <v>3093</v>
      </c>
      <c r="AN70" s="84">
        <f t="shared" si="14"/>
        <v>65.099999999999909</v>
      </c>
      <c r="AO70" s="84">
        <f t="shared" si="14"/>
        <v>-2.6999999999998181</v>
      </c>
      <c r="AP70" s="85">
        <f>AM70/'[2]Soymeal Export Forecast'!Q$15</f>
        <v>0.56552732447626286</v>
      </c>
      <c r="AQ70" s="77"/>
      <c r="AR70" s="77"/>
      <c r="AS70" s="80">
        <v>33346</v>
      </c>
      <c r="AT70" s="84">
        <v>17.7</v>
      </c>
      <c r="AU70" s="84">
        <v>56.2</v>
      </c>
      <c r="AV70" s="84">
        <f t="shared" si="19"/>
        <v>73.900000000000006</v>
      </c>
      <c r="AW70" s="84">
        <f t="shared" si="15"/>
        <v>0</v>
      </c>
      <c r="AX70" s="84">
        <f t="shared" si="15"/>
        <v>0</v>
      </c>
      <c r="AZ70" s="77"/>
      <c r="BA70" s="77"/>
      <c r="BB70" s="84">
        <f t="shared" si="21"/>
        <v>346.39999999999918</v>
      </c>
    </row>
    <row r="71" spans="1:54">
      <c r="A71" s="80">
        <v>33353</v>
      </c>
      <c r="B71" s="87">
        <v>1171.4000000000001</v>
      </c>
      <c r="C71" s="87">
        <v>11021.5</v>
      </c>
      <c r="D71" s="84">
        <f t="shared" si="16"/>
        <v>12192.9</v>
      </c>
      <c r="E71" s="84">
        <v>113.354</v>
      </c>
      <c r="F71" s="84">
        <f t="shared" ref="F71:H89" si="22">C71-C70</f>
        <v>262.5</v>
      </c>
      <c r="G71" s="84">
        <f t="shared" si="22"/>
        <v>332.5</v>
      </c>
      <c r="H71" s="84">
        <f t="shared" si="22"/>
        <v>65.615000000000009</v>
      </c>
      <c r="I71" s="84">
        <f t="shared" si="20"/>
        <v>262.5</v>
      </c>
      <c r="L71" s="84">
        <f t="shared" si="12"/>
        <v>398.11500000000001</v>
      </c>
      <c r="P71" s="77"/>
      <c r="Q71" s="77"/>
      <c r="R71" s="77"/>
      <c r="W71" s="77"/>
      <c r="X71" s="77"/>
      <c r="Z71" s="84">
        <v>73.400000000000006</v>
      </c>
      <c r="AA71" s="84">
        <v>4826.7</v>
      </c>
      <c r="AB71" s="84">
        <f t="shared" si="17"/>
        <v>4900.0999999999995</v>
      </c>
      <c r="AC71" s="84">
        <f t="shared" si="13"/>
        <v>47.299999999999272</v>
      </c>
      <c r="AJ71" s="80">
        <v>33353</v>
      </c>
      <c r="AK71" s="84">
        <v>339</v>
      </c>
      <c r="AL71" s="84">
        <v>2857.9</v>
      </c>
      <c r="AM71" s="84">
        <f t="shared" si="18"/>
        <v>3196.9</v>
      </c>
      <c r="AN71" s="84">
        <f t="shared" si="14"/>
        <v>98.300000000000182</v>
      </c>
      <c r="AO71" s="84">
        <f t="shared" si="14"/>
        <v>103.90000000000009</v>
      </c>
      <c r="AP71" s="85">
        <f>AM71/'[2]Soymeal Export Forecast'!Q$15</f>
        <v>0.58452450812097145</v>
      </c>
      <c r="AQ71" s="77"/>
      <c r="AR71" s="77"/>
      <c r="AS71" s="80">
        <v>33353</v>
      </c>
      <c r="AT71" s="84">
        <v>30.1</v>
      </c>
      <c r="AU71" s="84">
        <v>59.7</v>
      </c>
      <c r="AV71" s="84">
        <f t="shared" si="19"/>
        <v>89.800000000000011</v>
      </c>
      <c r="AW71" s="84">
        <f t="shared" si="15"/>
        <v>3.5</v>
      </c>
      <c r="AX71" s="84">
        <f t="shared" si="15"/>
        <v>15.900000000000006</v>
      </c>
      <c r="AZ71" s="77"/>
      <c r="BA71" s="77"/>
      <c r="BB71" s="84">
        <f t="shared" si="21"/>
        <v>360.80000000000018</v>
      </c>
    </row>
    <row r="72" spans="1:54">
      <c r="A72" s="80">
        <v>33360</v>
      </c>
      <c r="B72" s="87">
        <v>1194.8</v>
      </c>
      <c r="C72" s="87">
        <v>11199.9</v>
      </c>
      <c r="D72" s="84">
        <f t="shared" si="16"/>
        <v>12394.699999999999</v>
      </c>
      <c r="E72" s="84">
        <v>113.354</v>
      </c>
      <c r="F72" s="84">
        <f t="shared" si="22"/>
        <v>178.39999999999964</v>
      </c>
      <c r="G72" s="84">
        <f t="shared" si="22"/>
        <v>201.79999999999927</v>
      </c>
      <c r="H72" s="84">
        <f t="shared" si="22"/>
        <v>0</v>
      </c>
      <c r="I72" s="84">
        <f t="shared" si="20"/>
        <v>178.39999999999964</v>
      </c>
      <c r="L72" s="84">
        <f t="shared" si="12"/>
        <v>201.79999999999927</v>
      </c>
      <c r="P72" s="77"/>
      <c r="Q72" s="77"/>
      <c r="R72" s="77"/>
      <c r="W72" s="77"/>
      <c r="X72" s="77"/>
      <c r="Z72" s="84">
        <v>67.099999999999994</v>
      </c>
      <c r="AA72" s="84">
        <v>4878</v>
      </c>
      <c r="AB72" s="84">
        <f t="shared" si="17"/>
        <v>4945.1000000000004</v>
      </c>
      <c r="AC72" s="84">
        <f t="shared" si="13"/>
        <v>45.000000000000909</v>
      </c>
      <c r="AJ72" s="80">
        <v>33360</v>
      </c>
      <c r="AK72" s="84">
        <v>458.5</v>
      </c>
      <c r="AL72" s="84">
        <v>2874.7</v>
      </c>
      <c r="AM72" s="84">
        <f t="shared" si="18"/>
        <v>3333.2</v>
      </c>
      <c r="AN72" s="84">
        <f t="shared" si="14"/>
        <v>16.799999999999727</v>
      </c>
      <c r="AO72" s="84">
        <f t="shared" si="14"/>
        <v>136.29999999999973</v>
      </c>
      <c r="AP72" s="85">
        <f>AM72/'[2]Soymeal Export Forecast'!Q$15</f>
        <v>0.60944574133342366</v>
      </c>
      <c r="AQ72" s="77"/>
      <c r="AR72" s="77"/>
      <c r="AS72" s="80">
        <v>33360</v>
      </c>
      <c r="AT72" s="84">
        <v>30.1</v>
      </c>
      <c r="AU72" s="84">
        <v>59.7</v>
      </c>
      <c r="AV72" s="84">
        <f t="shared" si="19"/>
        <v>89.800000000000011</v>
      </c>
      <c r="AW72" s="84">
        <f t="shared" si="15"/>
        <v>0</v>
      </c>
      <c r="AX72" s="84">
        <f t="shared" si="15"/>
        <v>0</v>
      </c>
      <c r="AZ72" s="77"/>
      <c r="BA72" s="77"/>
      <c r="BB72" s="84">
        <f t="shared" si="21"/>
        <v>195.19999999999936</v>
      </c>
    </row>
    <row r="73" spans="1:54">
      <c r="A73" s="80">
        <v>33367</v>
      </c>
      <c r="B73" s="87">
        <v>1233</v>
      </c>
      <c r="C73" s="87">
        <v>11403.7</v>
      </c>
      <c r="D73" s="84">
        <f t="shared" si="16"/>
        <v>12636.7</v>
      </c>
      <c r="E73" s="84">
        <v>113.354</v>
      </c>
      <c r="F73" s="84">
        <f t="shared" si="22"/>
        <v>203.80000000000109</v>
      </c>
      <c r="G73" s="84">
        <f t="shared" si="22"/>
        <v>242.00000000000182</v>
      </c>
      <c r="H73" s="84">
        <f t="shared" si="22"/>
        <v>0</v>
      </c>
      <c r="I73" s="84">
        <f t="shared" si="20"/>
        <v>203.80000000000109</v>
      </c>
      <c r="L73" s="84">
        <f t="shared" si="12"/>
        <v>242.00000000000182</v>
      </c>
      <c r="P73" s="77"/>
      <c r="Q73" s="77"/>
      <c r="R73" s="77"/>
      <c r="W73" s="77"/>
      <c r="X73" s="77"/>
      <c r="Z73" s="84">
        <v>88.8</v>
      </c>
      <c r="AA73" s="84">
        <v>4891.6000000000004</v>
      </c>
      <c r="AB73" s="84">
        <f t="shared" si="17"/>
        <v>4980.4000000000005</v>
      </c>
      <c r="AC73" s="84">
        <f t="shared" si="13"/>
        <v>35.300000000000182</v>
      </c>
      <c r="AJ73" s="80">
        <v>33367</v>
      </c>
      <c r="AK73" s="84">
        <v>441.3</v>
      </c>
      <c r="AL73" s="84">
        <v>2927.8</v>
      </c>
      <c r="AM73" s="84">
        <f t="shared" si="18"/>
        <v>3369.1000000000004</v>
      </c>
      <c r="AN73" s="84">
        <f t="shared" si="14"/>
        <v>53.100000000000364</v>
      </c>
      <c r="AO73" s="84">
        <f t="shared" si="14"/>
        <v>35.900000000000546</v>
      </c>
      <c r="AP73" s="85">
        <f>AM73/'[2]Soymeal Export Forecast'!Q$15</f>
        <v>0.61600973452731245</v>
      </c>
      <c r="AQ73" s="77"/>
      <c r="AR73" s="77"/>
      <c r="AS73" s="80">
        <v>33367</v>
      </c>
      <c r="AT73" s="84">
        <v>36.700000000000003</v>
      </c>
      <c r="AU73" s="84">
        <v>59.7</v>
      </c>
      <c r="AV73" s="84">
        <f t="shared" si="19"/>
        <v>96.4</v>
      </c>
      <c r="AW73" s="84">
        <f t="shared" si="15"/>
        <v>0</v>
      </c>
      <c r="AX73" s="84">
        <f t="shared" si="15"/>
        <v>6.5999999999999943</v>
      </c>
      <c r="AZ73" s="77"/>
      <c r="BA73" s="77"/>
      <c r="BB73" s="84">
        <f t="shared" si="21"/>
        <v>256.90000000000146</v>
      </c>
    </row>
    <row r="74" spans="1:54">
      <c r="A74" s="80">
        <v>33374</v>
      </c>
      <c r="B74" s="87">
        <v>1335.6</v>
      </c>
      <c r="C74" s="87">
        <v>11666.7</v>
      </c>
      <c r="D74" s="84">
        <f t="shared" si="16"/>
        <v>13002.300000000001</v>
      </c>
      <c r="E74" s="84">
        <v>225.114</v>
      </c>
      <c r="F74" s="84">
        <f t="shared" si="22"/>
        <v>263</v>
      </c>
      <c r="G74" s="84">
        <f t="shared" si="22"/>
        <v>365.60000000000036</v>
      </c>
      <c r="H74" s="84">
        <f t="shared" si="22"/>
        <v>111.76</v>
      </c>
      <c r="I74" s="84">
        <f t="shared" si="20"/>
        <v>263</v>
      </c>
      <c r="L74" s="84">
        <f t="shared" si="12"/>
        <v>477.36000000000035</v>
      </c>
      <c r="P74" s="77"/>
      <c r="Q74" s="77"/>
      <c r="R74" s="77"/>
      <c r="W74" s="77"/>
      <c r="X74" s="77"/>
      <c r="Z74" s="84">
        <v>28.4</v>
      </c>
      <c r="AA74" s="84">
        <v>4999.8</v>
      </c>
      <c r="AB74" s="84">
        <f t="shared" si="17"/>
        <v>5028.2</v>
      </c>
      <c r="AC74" s="84">
        <f t="shared" si="13"/>
        <v>47.799999999999272</v>
      </c>
      <c r="AJ74" s="80">
        <v>33374</v>
      </c>
      <c r="AK74" s="84">
        <v>368.1</v>
      </c>
      <c r="AL74" s="84">
        <v>3034.4</v>
      </c>
      <c r="AM74" s="84">
        <f t="shared" si="18"/>
        <v>3402.5</v>
      </c>
      <c r="AN74" s="84">
        <f t="shared" si="14"/>
        <v>106.59999999999991</v>
      </c>
      <c r="AO74" s="84">
        <f t="shared" si="14"/>
        <v>33.399999999999636</v>
      </c>
      <c r="AP74" s="85">
        <f>AM74/'[2]Soymeal Export Forecast'!Q$15</f>
        <v>0.62211662513109744</v>
      </c>
      <c r="AQ74" s="77"/>
      <c r="AR74" s="77"/>
      <c r="AS74" s="80">
        <v>33374</v>
      </c>
      <c r="AT74" s="84">
        <v>36.200000000000003</v>
      </c>
      <c r="AU74" s="84">
        <v>59.7</v>
      </c>
      <c r="AV74" s="84">
        <f t="shared" si="19"/>
        <v>95.9</v>
      </c>
      <c r="AW74" s="84">
        <f t="shared" si="15"/>
        <v>0</v>
      </c>
      <c r="AX74" s="84">
        <f t="shared" si="15"/>
        <v>-0.5</v>
      </c>
      <c r="AZ74" s="77"/>
      <c r="BA74" s="77"/>
      <c r="BB74" s="84">
        <f t="shared" si="21"/>
        <v>369.59999999999991</v>
      </c>
    </row>
    <row r="75" spans="1:54">
      <c r="A75" s="80">
        <v>33381</v>
      </c>
      <c r="B75" s="87">
        <v>1436.9</v>
      </c>
      <c r="C75" s="87">
        <v>11936.3</v>
      </c>
      <c r="D75" s="84">
        <f t="shared" si="16"/>
        <v>13373.199999999999</v>
      </c>
      <c r="E75" s="84">
        <v>251.01400000000001</v>
      </c>
      <c r="F75" s="84">
        <f t="shared" si="22"/>
        <v>269.59999999999854</v>
      </c>
      <c r="G75" s="84">
        <f t="shared" si="22"/>
        <v>370.89999999999782</v>
      </c>
      <c r="H75" s="84">
        <f t="shared" si="22"/>
        <v>25.900000000000006</v>
      </c>
      <c r="I75" s="84">
        <f t="shared" si="20"/>
        <v>269.59999999999854</v>
      </c>
      <c r="L75" s="84">
        <f t="shared" si="12"/>
        <v>396.79999999999779</v>
      </c>
      <c r="P75" s="77"/>
      <c r="Q75" s="77"/>
      <c r="R75" s="77"/>
      <c r="W75" s="77"/>
      <c r="X75" s="77"/>
      <c r="Z75" s="84">
        <v>28</v>
      </c>
      <c r="AA75" s="84">
        <v>5025.7</v>
      </c>
      <c r="AB75" s="84">
        <f t="shared" si="17"/>
        <v>5053.7</v>
      </c>
      <c r="AC75" s="84">
        <f t="shared" si="13"/>
        <v>25.5</v>
      </c>
      <c r="AJ75" s="80">
        <v>33381</v>
      </c>
      <c r="AK75" s="84">
        <v>369.1</v>
      </c>
      <c r="AL75" s="84">
        <v>3090.1</v>
      </c>
      <c r="AM75" s="84">
        <f t="shared" si="18"/>
        <v>3459.2</v>
      </c>
      <c r="AN75" s="84">
        <f t="shared" ref="AN75:AO93" si="23">AL75-AL74</f>
        <v>55.699999999999818</v>
      </c>
      <c r="AO75" s="84">
        <f t="shared" si="23"/>
        <v>56.699999999999818</v>
      </c>
      <c r="AP75" s="85">
        <f>AM75/'[2]Soymeal Export Forecast'!Q$15</f>
        <v>0.63248371187464869</v>
      </c>
      <c r="AQ75" s="77"/>
      <c r="AR75" s="77"/>
      <c r="AS75" s="80">
        <v>33381</v>
      </c>
      <c r="AT75" s="84">
        <v>31.8</v>
      </c>
      <c r="AU75" s="84">
        <v>66.099999999999994</v>
      </c>
      <c r="AV75" s="84">
        <f t="shared" si="19"/>
        <v>97.899999999999991</v>
      </c>
      <c r="AW75" s="84">
        <f t="shared" ref="AW75:AX93" si="24">AU75-AU74</f>
        <v>6.3999999999999915</v>
      </c>
      <c r="AX75" s="84">
        <f t="shared" si="24"/>
        <v>1.9999999999999858</v>
      </c>
      <c r="AZ75" s="77"/>
      <c r="BA75" s="77"/>
      <c r="BB75" s="84">
        <f t="shared" si="21"/>
        <v>325.29999999999836</v>
      </c>
    </row>
    <row r="76" spans="1:54">
      <c r="A76" s="80">
        <v>33388</v>
      </c>
      <c r="B76" s="87">
        <v>1352.9</v>
      </c>
      <c r="C76" s="87">
        <v>12161.5</v>
      </c>
      <c r="D76" s="84">
        <f t="shared" si="16"/>
        <v>13514.4</v>
      </c>
      <c r="E76" s="84">
        <v>316.89400000000001</v>
      </c>
      <c r="F76" s="84">
        <f t="shared" si="22"/>
        <v>225.20000000000073</v>
      </c>
      <c r="G76" s="84">
        <f t="shared" si="22"/>
        <v>141.20000000000073</v>
      </c>
      <c r="H76" s="84">
        <f t="shared" si="22"/>
        <v>65.88</v>
      </c>
      <c r="I76" s="84">
        <f t="shared" si="20"/>
        <v>225.20000000000073</v>
      </c>
      <c r="L76" s="84">
        <f t="shared" si="12"/>
        <v>207.08000000000072</v>
      </c>
      <c r="P76" s="77"/>
      <c r="Q76" s="77"/>
      <c r="R76" s="77"/>
      <c r="W76" s="77"/>
      <c r="X76" s="77"/>
      <c r="Z76" s="84">
        <v>84.9</v>
      </c>
      <c r="AA76" s="84">
        <v>5025.7</v>
      </c>
      <c r="AB76" s="84">
        <f t="shared" si="17"/>
        <v>5110.5999999999995</v>
      </c>
      <c r="AC76" s="84">
        <f t="shared" si="13"/>
        <v>56.899999999999636</v>
      </c>
      <c r="AJ76" s="80">
        <v>33388</v>
      </c>
      <c r="AK76" s="84">
        <v>277.2</v>
      </c>
      <c r="AL76" s="84">
        <v>3225.9</v>
      </c>
      <c r="AM76" s="84">
        <f t="shared" si="18"/>
        <v>3503.1</v>
      </c>
      <c r="AN76" s="84">
        <f t="shared" si="23"/>
        <v>135.80000000000018</v>
      </c>
      <c r="AO76" s="84">
        <f t="shared" si="23"/>
        <v>43.900000000000091</v>
      </c>
      <c r="AP76" s="85">
        <f>AM76/'[2]Soymeal Export Forecast'!Q$15</f>
        <v>0.64051043335686919</v>
      </c>
      <c r="AQ76" s="77"/>
      <c r="AR76" s="77"/>
      <c r="AS76" s="80">
        <v>33388</v>
      </c>
      <c r="AT76" s="84">
        <v>9.6</v>
      </c>
      <c r="AU76" s="84">
        <v>87.9</v>
      </c>
      <c r="AV76" s="84">
        <f t="shared" si="19"/>
        <v>97.5</v>
      </c>
      <c r="AW76" s="84">
        <f t="shared" si="24"/>
        <v>21.800000000000011</v>
      </c>
      <c r="AX76" s="84">
        <f t="shared" si="24"/>
        <v>-0.39999999999999147</v>
      </c>
      <c r="AZ76" s="77"/>
      <c r="BA76" s="77"/>
      <c r="BB76" s="84">
        <f t="shared" si="21"/>
        <v>361.00000000000091</v>
      </c>
    </row>
    <row r="77" spans="1:54">
      <c r="A77" s="80">
        <v>33395</v>
      </c>
      <c r="B77" s="87">
        <v>1400.2</v>
      </c>
      <c r="C77" s="87">
        <v>12432.7</v>
      </c>
      <c r="D77" s="84">
        <f t="shared" si="16"/>
        <v>13832.900000000001</v>
      </c>
      <c r="E77" s="84">
        <v>352.50799999999998</v>
      </c>
      <c r="F77" s="84">
        <f t="shared" si="22"/>
        <v>271.20000000000073</v>
      </c>
      <c r="G77" s="84">
        <f t="shared" si="22"/>
        <v>318.50000000000182</v>
      </c>
      <c r="H77" s="84">
        <f t="shared" si="22"/>
        <v>35.613999999999976</v>
      </c>
      <c r="I77" s="84">
        <f t="shared" si="20"/>
        <v>271.20000000000073</v>
      </c>
      <c r="L77" s="84">
        <f t="shared" si="12"/>
        <v>354.11400000000179</v>
      </c>
      <c r="P77" s="77"/>
      <c r="Q77" s="77"/>
      <c r="R77" s="77"/>
      <c r="W77" s="77"/>
      <c r="X77" s="77"/>
      <c r="Z77" s="84">
        <v>110.9</v>
      </c>
      <c r="AA77" s="84">
        <v>5064.6000000000004</v>
      </c>
      <c r="AB77" s="84">
        <f t="shared" si="17"/>
        <v>5175.5</v>
      </c>
      <c r="AC77" s="84">
        <f t="shared" si="13"/>
        <v>64.900000000000546</v>
      </c>
      <c r="AJ77" s="80">
        <v>33395</v>
      </c>
      <c r="AK77" s="84">
        <v>261.10000000000002</v>
      </c>
      <c r="AL77" s="84">
        <v>3279</v>
      </c>
      <c r="AM77" s="84">
        <f t="shared" si="18"/>
        <v>3540.1</v>
      </c>
      <c r="AN77" s="84">
        <f t="shared" si="23"/>
        <v>53.099999999999909</v>
      </c>
      <c r="AO77" s="84">
        <f t="shared" si="23"/>
        <v>37</v>
      </c>
      <c r="AP77" s="85">
        <f>AM77/'[2]Soymeal Export Forecast'!Q$15</f>
        <v>0.64727555169040352</v>
      </c>
      <c r="AQ77" s="77"/>
      <c r="AR77" s="77"/>
      <c r="AS77" s="80">
        <v>33395</v>
      </c>
      <c r="AT77" s="84">
        <v>8.6</v>
      </c>
      <c r="AU77" s="84">
        <v>87.9</v>
      </c>
      <c r="AV77" s="84">
        <f t="shared" si="19"/>
        <v>96.5</v>
      </c>
      <c r="AW77" s="84">
        <f t="shared" si="24"/>
        <v>0</v>
      </c>
      <c r="AX77" s="84">
        <f t="shared" si="24"/>
        <v>-1</v>
      </c>
      <c r="AZ77" s="77"/>
      <c r="BA77" s="77"/>
      <c r="BB77" s="84">
        <f t="shared" si="21"/>
        <v>324.30000000000064</v>
      </c>
    </row>
    <row r="78" spans="1:54">
      <c r="A78" s="80">
        <v>33402</v>
      </c>
      <c r="B78" s="87">
        <v>1311.5</v>
      </c>
      <c r="C78" s="87">
        <v>12660.9</v>
      </c>
      <c r="D78" s="84">
        <f t="shared" si="16"/>
        <v>13972.4</v>
      </c>
      <c r="E78" s="84">
        <v>341.89400000000001</v>
      </c>
      <c r="F78" s="84">
        <f t="shared" si="22"/>
        <v>228.19999999999891</v>
      </c>
      <c r="G78" s="84">
        <f t="shared" si="22"/>
        <v>139.49999999999818</v>
      </c>
      <c r="H78" s="84">
        <f t="shared" si="22"/>
        <v>-10.613999999999976</v>
      </c>
      <c r="I78" s="84">
        <f t="shared" si="20"/>
        <v>228.19999999999891</v>
      </c>
      <c r="L78" s="84">
        <f t="shared" si="12"/>
        <v>128.88599999999821</v>
      </c>
      <c r="P78" s="77"/>
      <c r="Q78" s="77"/>
      <c r="R78" s="77"/>
      <c r="W78" s="77"/>
      <c r="X78" s="77"/>
      <c r="Z78" s="84">
        <v>89.5</v>
      </c>
      <c r="AA78" s="84">
        <v>5096.8</v>
      </c>
      <c r="AB78" s="84">
        <f t="shared" si="17"/>
        <v>5186.3</v>
      </c>
      <c r="AC78" s="84">
        <f t="shared" si="13"/>
        <v>10.800000000000182</v>
      </c>
      <c r="AJ78" s="80">
        <v>33402</v>
      </c>
      <c r="AK78" s="84">
        <v>197.9</v>
      </c>
      <c r="AL78" s="84">
        <v>3384.3</v>
      </c>
      <c r="AM78" s="84">
        <f t="shared" si="18"/>
        <v>3582.2000000000003</v>
      </c>
      <c r="AN78" s="84">
        <f t="shared" si="23"/>
        <v>105.30000000000018</v>
      </c>
      <c r="AO78" s="84">
        <f t="shared" si="23"/>
        <v>42.100000000000364</v>
      </c>
      <c r="AP78" s="85">
        <f>AM78/'[2]Soymeal Export Forecast'!Q$15</f>
        <v>0.65497315930774946</v>
      </c>
      <c r="AQ78" s="77"/>
      <c r="AR78" s="77"/>
      <c r="AS78" s="80">
        <v>33402</v>
      </c>
      <c r="AT78" s="84">
        <v>41.8</v>
      </c>
      <c r="AU78" s="84">
        <v>95.3</v>
      </c>
      <c r="AV78" s="84">
        <f t="shared" si="19"/>
        <v>137.1</v>
      </c>
      <c r="AW78" s="84">
        <f t="shared" si="24"/>
        <v>7.3999999999999915</v>
      </c>
      <c r="AX78" s="84">
        <f t="shared" si="24"/>
        <v>40.599999999999994</v>
      </c>
      <c r="AZ78" s="77"/>
      <c r="BA78" s="77"/>
      <c r="BB78" s="84">
        <f t="shared" si="21"/>
        <v>333.49999999999909</v>
      </c>
    </row>
    <row r="79" spans="1:54">
      <c r="A79" s="80">
        <v>33409</v>
      </c>
      <c r="B79" s="87">
        <v>1354.5</v>
      </c>
      <c r="C79" s="87">
        <v>12821</v>
      </c>
      <c r="D79" s="84">
        <f t="shared" si="16"/>
        <v>14175.5</v>
      </c>
      <c r="E79" s="84">
        <v>554.53700000000003</v>
      </c>
      <c r="F79" s="84">
        <f t="shared" si="22"/>
        <v>160.10000000000036</v>
      </c>
      <c r="G79" s="84">
        <f t="shared" si="22"/>
        <v>203.10000000000036</v>
      </c>
      <c r="H79" s="84">
        <f t="shared" si="22"/>
        <v>212.64300000000003</v>
      </c>
      <c r="I79" s="84">
        <f t="shared" si="20"/>
        <v>160.10000000000036</v>
      </c>
      <c r="L79" s="84">
        <f t="shared" si="12"/>
        <v>415.74300000000039</v>
      </c>
      <c r="P79" s="77"/>
      <c r="Q79" s="77"/>
      <c r="R79" s="77"/>
      <c r="W79" s="77"/>
      <c r="X79" s="77"/>
      <c r="Z79" s="84">
        <v>52.5</v>
      </c>
      <c r="AA79" s="84">
        <v>5161.3</v>
      </c>
      <c r="AB79" s="84">
        <f t="shared" si="17"/>
        <v>5213.8</v>
      </c>
      <c r="AC79" s="84">
        <f t="shared" si="13"/>
        <v>27.5</v>
      </c>
      <c r="AJ79" s="80">
        <v>33409</v>
      </c>
      <c r="AK79" s="84">
        <v>196.4</v>
      </c>
      <c r="AL79" s="84">
        <v>3439.3</v>
      </c>
      <c r="AM79" s="84">
        <f t="shared" si="18"/>
        <v>3635.7000000000003</v>
      </c>
      <c r="AN79" s="84">
        <f t="shared" si="23"/>
        <v>55</v>
      </c>
      <c r="AO79" s="84">
        <f t="shared" si="23"/>
        <v>53.5</v>
      </c>
      <c r="AP79" s="85">
        <f>AM79/'[2]Soymeal Export Forecast'!Q$15</f>
        <v>0.66475515473596802</v>
      </c>
      <c r="AQ79" s="77"/>
      <c r="AR79" s="77"/>
      <c r="AS79" s="80">
        <v>33409</v>
      </c>
      <c r="AT79" s="84">
        <v>43</v>
      </c>
      <c r="AU79" s="84">
        <v>95.3</v>
      </c>
      <c r="AV79" s="84">
        <f t="shared" si="19"/>
        <v>138.30000000000001</v>
      </c>
      <c r="AW79" s="84">
        <f t="shared" si="24"/>
        <v>0</v>
      </c>
      <c r="AX79" s="84">
        <f t="shared" si="24"/>
        <v>1.2000000000000171</v>
      </c>
      <c r="AZ79" s="77"/>
      <c r="BA79" s="77"/>
      <c r="BB79" s="84">
        <f t="shared" si="21"/>
        <v>215.10000000000036</v>
      </c>
    </row>
    <row r="80" spans="1:54">
      <c r="A80" s="80">
        <v>33416</v>
      </c>
      <c r="B80" s="87">
        <v>1214.9000000000001</v>
      </c>
      <c r="C80" s="87">
        <v>13026.2</v>
      </c>
      <c r="D80" s="84">
        <f t="shared" si="16"/>
        <v>14241.1</v>
      </c>
      <c r="E80" s="84">
        <v>722.18</v>
      </c>
      <c r="F80" s="84">
        <f t="shared" si="22"/>
        <v>205.20000000000073</v>
      </c>
      <c r="G80" s="84">
        <f t="shared" si="22"/>
        <v>65.600000000000364</v>
      </c>
      <c r="H80" s="84">
        <f t="shared" si="22"/>
        <v>167.64299999999992</v>
      </c>
      <c r="I80" s="84">
        <f t="shared" si="20"/>
        <v>205.20000000000073</v>
      </c>
      <c r="L80" s="84">
        <f t="shared" si="12"/>
        <v>233.24300000000028</v>
      </c>
      <c r="P80" s="77"/>
      <c r="Q80" s="77"/>
      <c r="R80" s="77"/>
      <c r="W80" s="77"/>
      <c r="X80" s="77"/>
      <c r="Z80" s="84">
        <v>27.5</v>
      </c>
      <c r="AA80" s="84">
        <v>5225.5</v>
      </c>
      <c r="AB80" s="84">
        <f t="shared" si="17"/>
        <v>5253</v>
      </c>
      <c r="AC80" s="84">
        <f t="shared" si="13"/>
        <v>39.199999999999818</v>
      </c>
      <c r="AJ80" s="80">
        <v>33416</v>
      </c>
      <c r="AK80" s="84">
        <v>218.8</v>
      </c>
      <c r="AL80" s="84">
        <v>3492.1</v>
      </c>
      <c r="AM80" s="84">
        <f t="shared" si="18"/>
        <v>3710.9</v>
      </c>
      <c r="AN80" s="84">
        <f t="shared" si="23"/>
        <v>52.799999999999727</v>
      </c>
      <c r="AO80" s="84">
        <f t="shared" si="23"/>
        <v>75.199999999999818</v>
      </c>
      <c r="AP80" s="85">
        <f>AM80/'[2]Soymeal Export Forecast'!Q$15</f>
        <v>0.67850480064628638</v>
      </c>
      <c r="AQ80" s="77"/>
      <c r="AR80" s="77"/>
      <c r="AS80" s="80">
        <v>33416</v>
      </c>
      <c r="AT80" s="84">
        <v>42.4</v>
      </c>
      <c r="AU80" s="84">
        <v>96.7</v>
      </c>
      <c r="AV80" s="84">
        <f t="shared" si="19"/>
        <v>139.1</v>
      </c>
      <c r="AW80" s="84">
        <f t="shared" si="24"/>
        <v>1.4000000000000057</v>
      </c>
      <c r="AX80" s="84">
        <f t="shared" si="24"/>
        <v>0.79999999999998295</v>
      </c>
      <c r="AZ80" s="77"/>
      <c r="BA80" s="77"/>
      <c r="BB80" s="84">
        <f t="shared" si="21"/>
        <v>258.00000000000045</v>
      </c>
    </row>
    <row r="81" spans="1:54">
      <c r="A81" s="80">
        <v>33423</v>
      </c>
      <c r="B81" s="87">
        <v>1208</v>
      </c>
      <c r="C81" s="87">
        <v>13219.3</v>
      </c>
      <c r="D81" s="84">
        <f t="shared" si="16"/>
        <v>14427.3</v>
      </c>
      <c r="E81" s="84">
        <v>841.94</v>
      </c>
      <c r="F81" s="84">
        <f t="shared" si="22"/>
        <v>193.09999999999854</v>
      </c>
      <c r="G81" s="84">
        <f t="shared" si="22"/>
        <v>186.19999999999891</v>
      </c>
      <c r="H81" s="84">
        <f t="shared" si="22"/>
        <v>119.7600000000001</v>
      </c>
      <c r="I81" s="84">
        <f t="shared" si="20"/>
        <v>193.09999999999854</v>
      </c>
      <c r="L81" s="84">
        <f t="shared" si="12"/>
        <v>305.95999999999901</v>
      </c>
      <c r="P81" s="77"/>
      <c r="Q81" s="77"/>
      <c r="R81" s="77"/>
      <c r="W81" s="77"/>
      <c r="X81" s="77"/>
      <c r="Z81" s="84">
        <v>27.5</v>
      </c>
      <c r="AA81" s="84">
        <v>5225.5</v>
      </c>
      <c r="AB81" s="84">
        <f t="shared" si="17"/>
        <v>5253</v>
      </c>
      <c r="AC81" s="84">
        <f t="shared" si="13"/>
        <v>0</v>
      </c>
      <c r="AJ81" s="80">
        <v>33423</v>
      </c>
      <c r="AK81" s="84">
        <v>222.5</v>
      </c>
      <c r="AL81" s="84">
        <v>3513.7</v>
      </c>
      <c r="AM81" s="84">
        <f t="shared" si="18"/>
        <v>3736.2</v>
      </c>
      <c r="AN81" s="84">
        <f t="shared" si="23"/>
        <v>21.599999999999909</v>
      </c>
      <c r="AO81" s="84">
        <f t="shared" si="23"/>
        <v>25.299999999999727</v>
      </c>
      <c r="AP81" s="85">
        <f>AM81/'[2]Soymeal Export Forecast'!Q$15</f>
        <v>0.6831306788581355</v>
      </c>
      <c r="AQ81" s="77"/>
      <c r="AR81" s="77"/>
      <c r="AS81" s="80">
        <v>33423</v>
      </c>
      <c r="AT81" s="84">
        <v>26</v>
      </c>
      <c r="AU81" s="84">
        <v>121.9</v>
      </c>
      <c r="AV81" s="84">
        <f t="shared" si="19"/>
        <v>147.9</v>
      </c>
      <c r="AW81" s="84">
        <f t="shared" si="24"/>
        <v>25.200000000000003</v>
      </c>
      <c r="AX81" s="84">
        <f t="shared" si="24"/>
        <v>8.8000000000000114</v>
      </c>
      <c r="AZ81" s="77"/>
      <c r="BA81" s="77"/>
      <c r="BB81" s="84">
        <f t="shared" si="21"/>
        <v>214.69999999999845</v>
      </c>
    </row>
    <row r="82" spans="1:54">
      <c r="A82" s="80">
        <v>33430</v>
      </c>
      <c r="B82" s="87">
        <v>1200.4000000000001</v>
      </c>
      <c r="C82" s="87">
        <v>13374.6</v>
      </c>
      <c r="D82" s="84">
        <f t="shared" si="16"/>
        <v>14575</v>
      </c>
      <c r="E82" s="84">
        <v>1101.162</v>
      </c>
      <c r="F82" s="84">
        <f t="shared" si="22"/>
        <v>155.30000000000109</v>
      </c>
      <c r="G82" s="84">
        <f t="shared" si="22"/>
        <v>147.70000000000073</v>
      </c>
      <c r="H82" s="84">
        <f t="shared" si="22"/>
        <v>259.22199999999998</v>
      </c>
      <c r="I82" s="84">
        <f t="shared" si="20"/>
        <v>155.30000000000109</v>
      </c>
      <c r="L82" s="84">
        <f t="shared" si="12"/>
        <v>406.92200000000071</v>
      </c>
      <c r="P82" s="77"/>
      <c r="Q82" s="77"/>
      <c r="R82" s="77"/>
      <c r="W82" s="77"/>
      <c r="X82" s="77"/>
      <c r="Z82" s="84">
        <v>62.7</v>
      </c>
      <c r="AA82" s="84">
        <v>5225.5</v>
      </c>
      <c r="AB82" s="84">
        <f t="shared" si="17"/>
        <v>5288.2</v>
      </c>
      <c r="AC82" s="84">
        <f t="shared" si="13"/>
        <v>35.199999999999818</v>
      </c>
      <c r="AJ82" s="80">
        <v>33430</v>
      </c>
      <c r="AK82" s="84">
        <v>355.9</v>
      </c>
      <c r="AL82" s="84">
        <v>3542.6</v>
      </c>
      <c r="AM82" s="84">
        <f t="shared" si="18"/>
        <v>3898.5</v>
      </c>
      <c r="AN82" s="84">
        <f t="shared" si="23"/>
        <v>28.900000000000091</v>
      </c>
      <c r="AO82" s="84">
        <f t="shared" si="23"/>
        <v>162.30000000000018</v>
      </c>
      <c r="AP82" s="85">
        <f>AM82/'[2]Soymeal Export Forecast'!Q$15</f>
        <v>0.71280577900766595</v>
      </c>
      <c r="AQ82" s="77"/>
      <c r="AR82" s="77"/>
      <c r="AS82" s="80">
        <v>33430</v>
      </c>
      <c r="AT82" s="84">
        <v>17.100000000000001</v>
      </c>
      <c r="AU82" s="84">
        <v>137.6</v>
      </c>
      <c r="AV82" s="84">
        <f t="shared" si="19"/>
        <v>154.69999999999999</v>
      </c>
      <c r="AW82" s="84">
        <f t="shared" si="24"/>
        <v>15.699999999999989</v>
      </c>
      <c r="AX82" s="84">
        <f t="shared" si="24"/>
        <v>6.7999999999999829</v>
      </c>
      <c r="AZ82" s="77"/>
      <c r="BA82" s="77"/>
      <c r="BB82" s="84">
        <f t="shared" si="21"/>
        <v>184.20000000000118</v>
      </c>
    </row>
    <row r="83" spans="1:54">
      <c r="A83" s="80">
        <v>33437</v>
      </c>
      <c r="B83" s="87">
        <v>1132.7</v>
      </c>
      <c r="C83" s="87">
        <v>13736.1</v>
      </c>
      <c r="D83" s="84">
        <f t="shared" si="16"/>
        <v>14868.800000000001</v>
      </c>
      <c r="E83" s="84">
        <v>1213.0429999999999</v>
      </c>
      <c r="F83" s="84">
        <f t="shared" si="22"/>
        <v>361.5</v>
      </c>
      <c r="G83" s="84">
        <f t="shared" si="22"/>
        <v>293.80000000000109</v>
      </c>
      <c r="H83" s="84">
        <f t="shared" si="22"/>
        <v>111.88099999999986</v>
      </c>
      <c r="I83" s="84">
        <f t="shared" si="20"/>
        <v>361.5</v>
      </c>
      <c r="L83" s="84">
        <f t="shared" si="12"/>
        <v>405.68100000000095</v>
      </c>
      <c r="P83" s="77"/>
      <c r="Q83" s="77"/>
      <c r="R83" s="77"/>
      <c r="W83" s="77"/>
      <c r="X83" s="77"/>
      <c r="Z83" s="84">
        <v>43.7</v>
      </c>
      <c r="AA83" s="84">
        <v>5269.6</v>
      </c>
      <c r="AB83" s="84">
        <f t="shared" si="17"/>
        <v>5313.3</v>
      </c>
      <c r="AC83" s="84">
        <f t="shared" si="13"/>
        <v>25.100000000000364</v>
      </c>
      <c r="AJ83" s="80">
        <v>33437</v>
      </c>
      <c r="AK83" s="84">
        <v>923.4</v>
      </c>
      <c r="AL83" s="84">
        <v>3634.7</v>
      </c>
      <c r="AM83" s="84">
        <f t="shared" si="18"/>
        <v>4558.0999999999995</v>
      </c>
      <c r="AN83" s="84">
        <f t="shared" si="23"/>
        <v>92.099999999999909</v>
      </c>
      <c r="AO83" s="84">
        <f t="shared" si="23"/>
        <v>659.59999999999945</v>
      </c>
      <c r="AP83" s="85">
        <f>AM83/'[2]Soymeal Export Forecast'!Q$15</f>
        <v>0.83340772638061866</v>
      </c>
      <c r="AQ83" s="77"/>
      <c r="AR83" s="77"/>
      <c r="AS83" s="80">
        <v>33437</v>
      </c>
      <c r="AT83" s="84">
        <v>32.5</v>
      </c>
      <c r="AU83" s="84">
        <v>139.80000000000001</v>
      </c>
      <c r="AV83" s="84">
        <f t="shared" si="19"/>
        <v>172.3</v>
      </c>
      <c r="AW83" s="84">
        <f t="shared" si="24"/>
        <v>2.2000000000000171</v>
      </c>
      <c r="AX83" s="84">
        <f t="shared" si="24"/>
        <v>17.600000000000023</v>
      </c>
      <c r="AZ83" s="77"/>
      <c r="BA83" s="77"/>
      <c r="BB83" s="84">
        <f t="shared" si="21"/>
        <v>453.59999999999991</v>
      </c>
    </row>
    <row r="84" spans="1:54">
      <c r="A84" s="80">
        <v>33444</v>
      </c>
      <c r="B84" s="87">
        <v>935.5</v>
      </c>
      <c r="C84" s="87">
        <v>14038.9</v>
      </c>
      <c r="D84" s="84">
        <f t="shared" si="16"/>
        <v>14974.4</v>
      </c>
      <c r="E84" s="84">
        <v>1322.857</v>
      </c>
      <c r="F84" s="84">
        <f t="shared" si="22"/>
        <v>302.79999999999927</v>
      </c>
      <c r="G84" s="84">
        <f t="shared" si="22"/>
        <v>105.59999999999854</v>
      </c>
      <c r="H84" s="84">
        <f t="shared" si="22"/>
        <v>109.81400000000008</v>
      </c>
      <c r="I84" s="84">
        <f t="shared" si="20"/>
        <v>302.79999999999927</v>
      </c>
      <c r="L84" s="84">
        <f t="shared" si="12"/>
        <v>215.41399999999862</v>
      </c>
      <c r="P84" s="77"/>
      <c r="Q84" s="77"/>
      <c r="R84" s="77"/>
      <c r="W84" s="77"/>
      <c r="X84" s="77"/>
      <c r="Z84" s="84">
        <v>105.7</v>
      </c>
      <c r="AA84" s="84">
        <v>5311.4</v>
      </c>
      <c r="AB84" s="84">
        <f t="shared" si="17"/>
        <v>5417.0999999999995</v>
      </c>
      <c r="AC84" s="84">
        <f t="shared" si="13"/>
        <v>103.79999999999927</v>
      </c>
      <c r="AJ84" s="80">
        <v>33444</v>
      </c>
      <c r="AK84" s="84">
        <v>873.4</v>
      </c>
      <c r="AL84" s="84">
        <v>3713.9</v>
      </c>
      <c r="AM84" s="84">
        <f t="shared" si="18"/>
        <v>4587.3</v>
      </c>
      <c r="AN84" s="84">
        <f t="shared" si="23"/>
        <v>79.200000000000273</v>
      </c>
      <c r="AO84" s="84">
        <f t="shared" si="23"/>
        <v>29.200000000000728</v>
      </c>
      <c r="AP84" s="85">
        <f>AM84/'[2]Soymeal Export Forecast'!Q$15</f>
        <v>0.83874668463302959</v>
      </c>
      <c r="AQ84" s="77"/>
      <c r="AR84" s="77"/>
      <c r="AS84" s="80">
        <v>33444</v>
      </c>
      <c r="AT84" s="84">
        <v>35.799999999999997</v>
      </c>
      <c r="AU84" s="84">
        <v>151.1</v>
      </c>
      <c r="AV84" s="84">
        <f t="shared" si="19"/>
        <v>186.89999999999998</v>
      </c>
      <c r="AW84" s="84">
        <f t="shared" si="24"/>
        <v>11.299999999999983</v>
      </c>
      <c r="AX84" s="84">
        <f t="shared" si="24"/>
        <v>14.599999999999966</v>
      </c>
      <c r="AZ84" s="77"/>
      <c r="BA84" s="77"/>
      <c r="BB84" s="84">
        <f t="shared" si="21"/>
        <v>381.99999999999955</v>
      </c>
    </row>
    <row r="85" spans="1:54">
      <c r="A85" s="80">
        <v>33451</v>
      </c>
      <c r="B85" s="87">
        <v>699.8</v>
      </c>
      <c r="C85" s="87">
        <v>14290.9</v>
      </c>
      <c r="D85" s="84">
        <f t="shared" si="16"/>
        <v>14990.699999999999</v>
      </c>
      <c r="E85" s="84">
        <v>1657.8150000000001</v>
      </c>
      <c r="F85" s="84">
        <f t="shared" si="22"/>
        <v>252</v>
      </c>
      <c r="G85" s="84">
        <f t="shared" si="22"/>
        <v>16.299999999999272</v>
      </c>
      <c r="H85" s="84">
        <f t="shared" si="22"/>
        <v>334.95800000000008</v>
      </c>
      <c r="I85" s="84">
        <f t="shared" si="20"/>
        <v>252</v>
      </c>
      <c r="L85" s="84">
        <f t="shared" si="12"/>
        <v>351.25799999999936</v>
      </c>
      <c r="P85" s="77"/>
      <c r="Q85" s="77"/>
      <c r="R85" s="77"/>
      <c r="W85" s="77"/>
      <c r="X85" s="77"/>
      <c r="Z85" s="84">
        <v>43.7</v>
      </c>
      <c r="AA85" s="84">
        <v>5366.5</v>
      </c>
      <c r="AB85" s="84">
        <f t="shared" si="17"/>
        <v>5410.2</v>
      </c>
      <c r="AC85" s="84">
        <f t="shared" si="13"/>
        <v>-6.8999999999996362</v>
      </c>
      <c r="AJ85" s="80">
        <v>33451</v>
      </c>
      <c r="AK85" s="84">
        <v>796.8</v>
      </c>
      <c r="AL85" s="84">
        <v>3802.6</v>
      </c>
      <c r="AM85" s="84">
        <f t="shared" si="18"/>
        <v>4599.3999999999996</v>
      </c>
      <c r="AN85" s="84">
        <f t="shared" si="23"/>
        <v>88.699999999999818</v>
      </c>
      <c r="AO85" s="84">
        <f t="shared" si="23"/>
        <v>12.099999999999454</v>
      </c>
      <c r="AP85" s="85">
        <f>AM85/'[2]Soymeal Export Forecast'!Q$15</f>
        <v>0.84095906116913133</v>
      </c>
      <c r="AQ85" s="77"/>
      <c r="AR85" s="77"/>
      <c r="AS85" s="80">
        <v>33451</v>
      </c>
      <c r="AT85" s="84">
        <v>60</v>
      </c>
      <c r="AU85" s="84">
        <v>165.1</v>
      </c>
      <c r="AV85" s="84">
        <f t="shared" si="19"/>
        <v>225.1</v>
      </c>
      <c r="AW85" s="84">
        <f t="shared" si="24"/>
        <v>14</v>
      </c>
      <c r="AX85" s="84">
        <f t="shared" si="24"/>
        <v>38.200000000000017</v>
      </c>
      <c r="AZ85" s="77"/>
      <c r="BA85" s="77"/>
      <c r="BB85" s="84">
        <f t="shared" si="21"/>
        <v>340.69999999999982</v>
      </c>
    </row>
    <row r="86" spans="1:54">
      <c r="A86" s="80">
        <v>33458</v>
      </c>
      <c r="B86" s="87">
        <v>811.8</v>
      </c>
      <c r="C86" s="87">
        <v>14411.2</v>
      </c>
      <c r="D86" s="84">
        <f t="shared" si="16"/>
        <v>15223</v>
      </c>
      <c r="E86" s="84">
        <v>1760.867</v>
      </c>
      <c r="F86" s="84">
        <f t="shared" si="22"/>
        <v>120.30000000000109</v>
      </c>
      <c r="G86" s="84">
        <f t="shared" si="22"/>
        <v>232.30000000000109</v>
      </c>
      <c r="H86" s="84">
        <f t="shared" si="22"/>
        <v>103.05199999999991</v>
      </c>
      <c r="I86" s="84">
        <f t="shared" si="20"/>
        <v>120.30000000000109</v>
      </c>
      <c r="L86" s="84">
        <f t="shared" si="12"/>
        <v>335.352000000001</v>
      </c>
      <c r="P86" s="77"/>
      <c r="Q86" s="77"/>
      <c r="R86" s="77"/>
      <c r="W86" s="77"/>
      <c r="X86" s="77"/>
      <c r="Z86" s="84">
        <v>43.7</v>
      </c>
      <c r="AA86" s="84">
        <v>5366.5</v>
      </c>
      <c r="AB86" s="84">
        <f t="shared" si="17"/>
        <v>5410.2</v>
      </c>
      <c r="AC86" s="84">
        <f t="shared" si="13"/>
        <v>0</v>
      </c>
      <c r="AJ86" s="80">
        <v>33458</v>
      </c>
      <c r="AK86" s="84">
        <v>794.3</v>
      </c>
      <c r="AL86" s="84">
        <v>3870.1</v>
      </c>
      <c r="AM86" s="84">
        <f t="shared" si="18"/>
        <v>4664.3999999999996</v>
      </c>
      <c r="AN86" s="84">
        <f t="shared" si="23"/>
        <v>67.5</v>
      </c>
      <c r="AO86" s="84">
        <f t="shared" si="23"/>
        <v>65</v>
      </c>
      <c r="AP86" s="85">
        <f>AM86/'[2]Soymeal Export Forecast'!Q$15</f>
        <v>0.85284372851182677</v>
      </c>
      <c r="AQ86" s="77"/>
      <c r="AR86" s="77"/>
      <c r="AS86" s="80">
        <v>33458</v>
      </c>
      <c r="AT86" s="84">
        <v>59</v>
      </c>
      <c r="AU86" s="84">
        <v>166.1</v>
      </c>
      <c r="AV86" s="84">
        <f t="shared" si="19"/>
        <v>225.1</v>
      </c>
      <c r="AW86" s="84">
        <f t="shared" si="24"/>
        <v>1</v>
      </c>
      <c r="AX86" s="84">
        <f t="shared" si="24"/>
        <v>0</v>
      </c>
      <c r="AZ86" s="77"/>
      <c r="BA86" s="77"/>
      <c r="BB86" s="84">
        <f t="shared" si="21"/>
        <v>187.80000000000109</v>
      </c>
    </row>
    <row r="87" spans="1:54">
      <c r="A87" s="80">
        <v>33465</v>
      </c>
      <c r="B87" s="87">
        <v>774.2</v>
      </c>
      <c r="C87" s="87">
        <v>14645.8</v>
      </c>
      <c r="D87" s="84">
        <f t="shared" si="16"/>
        <v>15420</v>
      </c>
      <c r="E87" s="84">
        <v>1914.5119999999999</v>
      </c>
      <c r="F87" s="84">
        <f t="shared" si="22"/>
        <v>234.59999999999854</v>
      </c>
      <c r="G87" s="84">
        <f t="shared" si="22"/>
        <v>197</v>
      </c>
      <c r="H87" s="84">
        <f t="shared" si="22"/>
        <v>153.64499999999998</v>
      </c>
      <c r="I87" s="84">
        <f t="shared" si="20"/>
        <v>234.59999999999854</v>
      </c>
      <c r="L87" s="84">
        <f t="shared" si="12"/>
        <v>350.64499999999998</v>
      </c>
      <c r="P87" s="77"/>
      <c r="Q87" s="77"/>
      <c r="R87" s="77"/>
      <c r="W87" s="77"/>
      <c r="X87" s="77"/>
      <c r="Z87" s="84">
        <v>50.9</v>
      </c>
      <c r="AA87" s="84">
        <v>5366.5</v>
      </c>
      <c r="AB87" s="84">
        <f t="shared" si="17"/>
        <v>5417.4</v>
      </c>
      <c r="AC87" s="84">
        <f t="shared" si="13"/>
        <v>7.1999999999998181</v>
      </c>
      <c r="AJ87" s="80">
        <v>33465</v>
      </c>
      <c r="AK87" s="84">
        <v>724.5</v>
      </c>
      <c r="AL87" s="84">
        <v>3969.6</v>
      </c>
      <c r="AM87" s="84">
        <f t="shared" si="18"/>
        <v>4694.1000000000004</v>
      </c>
      <c r="AN87" s="84">
        <f t="shared" si="23"/>
        <v>99.5</v>
      </c>
      <c r="AO87" s="84">
        <f t="shared" si="23"/>
        <v>29.700000000000728</v>
      </c>
      <c r="AP87" s="85">
        <f>AM87/'[2]Soymeal Export Forecast'!Q$15</f>
        <v>0.8582741072822585</v>
      </c>
      <c r="AQ87" s="77"/>
      <c r="AR87" s="77"/>
      <c r="AS87" s="80">
        <v>33465</v>
      </c>
      <c r="AT87" s="84">
        <v>51</v>
      </c>
      <c r="AU87" s="84">
        <v>177.9</v>
      </c>
      <c r="AV87" s="84">
        <f t="shared" si="19"/>
        <v>228.9</v>
      </c>
      <c r="AW87" s="84">
        <f t="shared" si="24"/>
        <v>11.800000000000011</v>
      </c>
      <c r="AX87" s="84">
        <f t="shared" si="24"/>
        <v>3.8000000000000114</v>
      </c>
      <c r="AZ87" s="77"/>
      <c r="BA87" s="77"/>
      <c r="BB87" s="84">
        <f t="shared" si="21"/>
        <v>334.09999999999854</v>
      </c>
    </row>
    <row r="88" spans="1:54">
      <c r="A88" s="80">
        <v>33472</v>
      </c>
      <c r="B88" s="87">
        <v>635.70000000000005</v>
      </c>
      <c r="C88" s="87">
        <v>14793.4</v>
      </c>
      <c r="D88" s="84">
        <f t="shared" si="16"/>
        <v>15429.1</v>
      </c>
      <c r="E88" s="84">
        <v>2084.9</v>
      </c>
      <c r="F88" s="84">
        <f t="shared" si="22"/>
        <v>147.60000000000036</v>
      </c>
      <c r="G88" s="84">
        <f t="shared" si="22"/>
        <v>9.1000000000003638</v>
      </c>
      <c r="H88" s="84">
        <f t="shared" si="22"/>
        <v>170.38800000000015</v>
      </c>
      <c r="I88" s="84">
        <f t="shared" si="20"/>
        <v>147.60000000000036</v>
      </c>
      <c r="L88" s="84">
        <f t="shared" si="12"/>
        <v>179.48800000000051</v>
      </c>
      <c r="P88" s="77"/>
      <c r="Q88" s="77"/>
      <c r="R88" s="77"/>
      <c r="W88" s="77"/>
      <c r="X88" s="77"/>
      <c r="Z88" s="84">
        <v>13.4</v>
      </c>
      <c r="AA88" s="84">
        <v>5405.4</v>
      </c>
      <c r="AB88" s="84">
        <f t="shared" si="17"/>
        <v>5418.7999999999993</v>
      </c>
      <c r="AC88" s="84">
        <f t="shared" si="13"/>
        <v>1.3999999999996362</v>
      </c>
      <c r="AJ88" s="80">
        <v>33472</v>
      </c>
      <c r="AK88" s="84">
        <v>766.1</v>
      </c>
      <c r="AL88" s="84">
        <v>4009</v>
      </c>
      <c r="AM88" s="84">
        <f t="shared" si="18"/>
        <v>4775.1000000000004</v>
      </c>
      <c r="AN88" s="84">
        <f t="shared" si="23"/>
        <v>39.400000000000091</v>
      </c>
      <c r="AO88" s="84">
        <f t="shared" si="23"/>
        <v>81</v>
      </c>
      <c r="AP88" s="85">
        <f>AM88/'[2]Soymeal Export Forecast'!Q$15</f>
        <v>0.87308423120161749</v>
      </c>
      <c r="AQ88" s="77"/>
      <c r="AR88" s="77"/>
      <c r="AS88" s="80">
        <v>33472</v>
      </c>
      <c r="AT88" s="84">
        <v>54.4</v>
      </c>
      <c r="AU88" s="84">
        <v>191.6</v>
      </c>
      <c r="AV88" s="84">
        <f t="shared" si="19"/>
        <v>246</v>
      </c>
      <c r="AW88" s="84">
        <f t="shared" si="24"/>
        <v>13.699999999999989</v>
      </c>
      <c r="AX88" s="84">
        <f t="shared" si="24"/>
        <v>17.099999999999994</v>
      </c>
      <c r="AZ88" s="77"/>
      <c r="BA88" s="77"/>
      <c r="BB88" s="84">
        <f t="shared" si="21"/>
        <v>187.00000000000045</v>
      </c>
    </row>
    <row r="89" spans="1:54">
      <c r="A89" s="80">
        <v>33479</v>
      </c>
      <c r="B89" s="87">
        <v>307.3</v>
      </c>
      <c r="C89" s="87">
        <v>15161.1</v>
      </c>
      <c r="D89" s="84">
        <f t="shared" si="16"/>
        <v>15468.4</v>
      </c>
      <c r="E89" s="84">
        <v>2210.39</v>
      </c>
      <c r="F89" s="84">
        <f t="shared" si="22"/>
        <v>367.70000000000073</v>
      </c>
      <c r="G89" s="84">
        <f t="shared" si="22"/>
        <v>39.299999999999272</v>
      </c>
      <c r="H89" s="84">
        <f t="shared" si="22"/>
        <v>125.48999999999978</v>
      </c>
      <c r="I89" s="84">
        <f t="shared" si="20"/>
        <v>367.70000000000073</v>
      </c>
      <c r="L89" s="84">
        <f t="shared" si="12"/>
        <v>164.78999999999905</v>
      </c>
      <c r="P89" s="77"/>
      <c r="Q89" s="77"/>
      <c r="R89" s="77"/>
      <c r="W89" s="77"/>
      <c r="X89" s="77"/>
      <c r="Z89" s="84">
        <v>0</v>
      </c>
      <c r="AA89" s="84">
        <v>5417.8</v>
      </c>
      <c r="AB89" s="84">
        <f t="shared" si="17"/>
        <v>5417.8</v>
      </c>
      <c r="AC89" s="84">
        <f t="shared" si="13"/>
        <v>-0.99999999999909051</v>
      </c>
      <c r="AJ89" s="80">
        <v>33479</v>
      </c>
      <c r="AK89" s="84">
        <v>623.20000000000005</v>
      </c>
      <c r="AL89" s="84">
        <v>4162.5</v>
      </c>
      <c r="AM89" s="84">
        <f t="shared" si="18"/>
        <v>4785.7</v>
      </c>
      <c r="AN89" s="84">
        <f t="shared" si="23"/>
        <v>153.5</v>
      </c>
      <c r="AO89" s="84">
        <f t="shared" si="23"/>
        <v>10.599999999999454</v>
      </c>
      <c r="AP89" s="85">
        <f>AM89/'[2]Soymeal Export Forecast'!Q$15</f>
        <v>0.87502234618365693</v>
      </c>
      <c r="AQ89" s="77"/>
      <c r="AR89" s="77"/>
      <c r="AS89" s="80">
        <v>33479</v>
      </c>
      <c r="AT89" s="84">
        <v>51.4</v>
      </c>
      <c r="AU89" s="84">
        <v>194</v>
      </c>
      <c r="AV89" s="84">
        <f t="shared" si="19"/>
        <v>245.4</v>
      </c>
      <c r="AW89" s="84">
        <f t="shared" si="24"/>
        <v>2.4000000000000057</v>
      </c>
      <c r="AX89" s="84">
        <f t="shared" si="24"/>
        <v>-0.59999999999999432</v>
      </c>
      <c r="AZ89" s="77"/>
      <c r="BA89" s="77"/>
      <c r="BB89" s="84">
        <f t="shared" si="21"/>
        <v>521.20000000000073</v>
      </c>
    </row>
    <row r="90" spans="1:54">
      <c r="A90" s="80">
        <v>33486</v>
      </c>
      <c r="B90" s="84">
        <v>2660.7</v>
      </c>
      <c r="C90" s="84">
        <v>67</v>
      </c>
      <c r="D90" s="84">
        <f t="shared" si="16"/>
        <v>2727.7</v>
      </c>
      <c r="E90" s="84">
        <v>0</v>
      </c>
      <c r="F90" s="86">
        <f>C90</f>
        <v>67</v>
      </c>
      <c r="I90" s="84">
        <f t="shared" si="20"/>
        <v>67</v>
      </c>
      <c r="P90" s="77"/>
      <c r="Q90" s="77"/>
      <c r="R90" s="77"/>
      <c r="W90" s="77"/>
      <c r="X90" s="77"/>
      <c r="Z90" s="84">
        <v>822.2</v>
      </c>
      <c r="AA90" s="84">
        <v>16.3</v>
      </c>
      <c r="AB90" s="84">
        <f t="shared" si="17"/>
        <v>838.5</v>
      </c>
      <c r="AJ90" s="80">
        <v>33486</v>
      </c>
      <c r="AK90" s="84">
        <v>513.70000000000005</v>
      </c>
      <c r="AL90" s="84">
        <v>4282.3999999999996</v>
      </c>
      <c r="AM90" s="84">
        <f t="shared" si="18"/>
        <v>4796.0999999999995</v>
      </c>
      <c r="AN90" s="84">
        <f t="shared" si="23"/>
        <v>119.89999999999964</v>
      </c>
      <c r="AO90" s="84">
        <f t="shared" si="23"/>
        <v>10.399999999999636</v>
      </c>
      <c r="AP90" s="85">
        <f>AM90/'[2]Soymeal Export Forecast'!Q$15</f>
        <v>0.87692389295848816</v>
      </c>
      <c r="AQ90" s="77"/>
      <c r="AR90" s="77"/>
      <c r="AS90" s="80">
        <v>33486</v>
      </c>
      <c r="AT90" s="84">
        <v>48.4</v>
      </c>
      <c r="AU90" s="84">
        <v>210.9</v>
      </c>
      <c r="AV90" s="84">
        <f t="shared" si="19"/>
        <v>259.3</v>
      </c>
      <c r="AW90" s="84">
        <f t="shared" si="24"/>
        <v>16.900000000000006</v>
      </c>
      <c r="AX90" s="84">
        <f t="shared" si="24"/>
        <v>13.900000000000006</v>
      </c>
      <c r="AZ90" s="77"/>
      <c r="BA90" s="77"/>
      <c r="BB90" s="84">
        <f t="shared" si="21"/>
        <v>186.89999999999964</v>
      </c>
    </row>
    <row r="91" spans="1:54">
      <c r="A91" s="80">
        <v>33493</v>
      </c>
      <c r="B91" s="84">
        <v>2874.8</v>
      </c>
      <c r="C91" s="84">
        <v>126.4</v>
      </c>
      <c r="D91" s="84">
        <f t="shared" si="16"/>
        <v>3001.2000000000003</v>
      </c>
      <c r="E91" s="84">
        <v>0</v>
      </c>
      <c r="F91" s="84">
        <f t="shared" ref="F91:H122" si="25">C91-C90</f>
        <v>59.400000000000006</v>
      </c>
      <c r="G91" s="84">
        <f t="shared" si="25"/>
        <v>273.50000000000045</v>
      </c>
      <c r="H91" s="84">
        <f t="shared" si="25"/>
        <v>0</v>
      </c>
      <c r="I91" s="84">
        <f t="shared" si="20"/>
        <v>59.400000000000006</v>
      </c>
      <c r="L91" s="84">
        <f t="shared" ref="L91:L141" si="26">H91+G91</f>
        <v>273.50000000000045</v>
      </c>
      <c r="P91" s="77"/>
      <c r="Q91" s="77"/>
      <c r="R91" s="77"/>
      <c r="W91" s="77"/>
      <c r="X91" s="77"/>
      <c r="Z91" s="84">
        <v>939.9</v>
      </c>
      <c r="AA91" s="84">
        <v>24.4</v>
      </c>
      <c r="AB91" s="84">
        <f t="shared" si="17"/>
        <v>964.3</v>
      </c>
      <c r="AC91" s="84">
        <f t="shared" ref="AC91:AC141" si="27">AB91-AB90</f>
        <v>125.79999999999995</v>
      </c>
      <c r="AJ91" s="80">
        <v>33493</v>
      </c>
      <c r="AK91" s="84">
        <v>438.1</v>
      </c>
      <c r="AL91" s="84">
        <v>4397.5</v>
      </c>
      <c r="AM91" s="84">
        <f t="shared" si="18"/>
        <v>4835.6000000000004</v>
      </c>
      <c r="AN91" s="84">
        <f t="shared" si="23"/>
        <v>115.10000000000036</v>
      </c>
      <c r="AO91" s="84">
        <f t="shared" si="23"/>
        <v>39.500000000000909</v>
      </c>
      <c r="AP91" s="85">
        <f>AM91/'[2]Soymeal Export Forecast'!Q$15</f>
        <v>0.88414611388212638</v>
      </c>
      <c r="AQ91" s="77"/>
      <c r="AR91" s="77"/>
      <c r="AS91" s="80">
        <v>33493</v>
      </c>
      <c r="AT91" s="84">
        <v>41.1</v>
      </c>
      <c r="AU91" s="84">
        <v>217.9</v>
      </c>
      <c r="AV91" s="84">
        <f t="shared" si="19"/>
        <v>259</v>
      </c>
      <c r="AW91" s="84">
        <f t="shared" si="24"/>
        <v>7</v>
      </c>
      <c r="AX91" s="84">
        <f t="shared" si="24"/>
        <v>-0.30000000000001137</v>
      </c>
      <c r="AZ91" s="77"/>
      <c r="BA91" s="77"/>
      <c r="BB91" s="84">
        <f t="shared" si="21"/>
        <v>174.50000000000037</v>
      </c>
    </row>
    <row r="92" spans="1:54">
      <c r="A92" s="80">
        <v>33500</v>
      </c>
      <c r="B92" s="84">
        <v>3200.9</v>
      </c>
      <c r="C92" s="84">
        <v>292.10000000000002</v>
      </c>
      <c r="D92" s="84">
        <f t="shared" si="16"/>
        <v>3493</v>
      </c>
      <c r="E92" s="84">
        <v>0</v>
      </c>
      <c r="F92" s="84">
        <f t="shared" si="25"/>
        <v>165.70000000000002</v>
      </c>
      <c r="G92" s="84">
        <f t="shared" si="25"/>
        <v>491.79999999999973</v>
      </c>
      <c r="H92" s="84">
        <f t="shared" si="25"/>
        <v>0</v>
      </c>
      <c r="I92" s="84">
        <f t="shared" si="20"/>
        <v>165.70000000000002</v>
      </c>
      <c r="L92" s="84">
        <f t="shared" si="26"/>
        <v>491.79999999999973</v>
      </c>
      <c r="P92" s="77"/>
      <c r="Q92" s="77"/>
      <c r="R92" s="77"/>
      <c r="W92" s="77"/>
      <c r="X92" s="77"/>
      <c r="Z92" s="84">
        <v>995.3</v>
      </c>
      <c r="AA92" s="84">
        <v>77.5</v>
      </c>
      <c r="AB92" s="84">
        <f t="shared" si="17"/>
        <v>1072.8</v>
      </c>
      <c r="AC92" s="84">
        <f t="shared" si="27"/>
        <v>108.5</v>
      </c>
      <c r="AJ92" s="80">
        <v>33500</v>
      </c>
      <c r="AK92" s="84">
        <v>291</v>
      </c>
      <c r="AL92" s="84">
        <v>4580.3</v>
      </c>
      <c r="AM92" s="84">
        <f t="shared" si="18"/>
        <v>4871.3</v>
      </c>
      <c r="AN92" s="84">
        <f t="shared" si="23"/>
        <v>182.80000000000018</v>
      </c>
      <c r="AO92" s="84">
        <f t="shared" si="23"/>
        <v>35.699999999999818</v>
      </c>
      <c r="AP92" s="85">
        <f>AM92/'[2]Soymeal Export Forecast'!Q$15</f>
        <v>0.89067353886880674</v>
      </c>
      <c r="AQ92" s="77"/>
      <c r="AR92" s="77"/>
      <c r="AS92" s="80">
        <v>33500</v>
      </c>
      <c r="AT92" s="84">
        <v>41.2</v>
      </c>
      <c r="AU92" s="84">
        <v>219</v>
      </c>
      <c r="AV92" s="84">
        <f t="shared" si="19"/>
        <v>260.2</v>
      </c>
      <c r="AW92" s="84">
        <f t="shared" si="24"/>
        <v>1.0999999999999943</v>
      </c>
      <c r="AX92" s="84">
        <f t="shared" si="24"/>
        <v>1.1999999999999886</v>
      </c>
      <c r="AZ92" s="77"/>
      <c r="BA92" s="77"/>
      <c r="BB92" s="84">
        <f t="shared" si="21"/>
        <v>348.50000000000023</v>
      </c>
    </row>
    <row r="93" spans="1:54">
      <c r="A93" s="80">
        <v>33507</v>
      </c>
      <c r="B93" s="84">
        <v>3408.5</v>
      </c>
      <c r="C93" s="84">
        <v>566.9</v>
      </c>
      <c r="D93" s="84">
        <f t="shared" si="16"/>
        <v>3975.4</v>
      </c>
      <c r="E93" s="84">
        <v>0</v>
      </c>
      <c r="F93" s="84">
        <f t="shared" si="25"/>
        <v>274.79999999999995</v>
      </c>
      <c r="G93" s="84">
        <f t="shared" si="25"/>
        <v>482.40000000000009</v>
      </c>
      <c r="H93" s="84">
        <f t="shared" si="25"/>
        <v>0</v>
      </c>
      <c r="I93" s="84">
        <f t="shared" si="20"/>
        <v>274.79999999999995</v>
      </c>
      <c r="L93" s="84">
        <f t="shared" si="26"/>
        <v>482.40000000000009</v>
      </c>
      <c r="P93" s="77"/>
      <c r="Q93" s="77"/>
      <c r="R93" s="77"/>
      <c r="W93" s="77"/>
      <c r="X93" s="77"/>
      <c r="Z93" s="84">
        <v>1075.5999999999999</v>
      </c>
      <c r="AA93" s="84">
        <v>182.8</v>
      </c>
      <c r="AB93" s="84">
        <f t="shared" si="17"/>
        <v>1258.3999999999999</v>
      </c>
      <c r="AC93" s="84">
        <f t="shared" si="27"/>
        <v>185.59999999999991</v>
      </c>
      <c r="AJ93" s="80">
        <v>33507</v>
      </c>
      <c r="AK93" s="84">
        <v>200.4</v>
      </c>
      <c r="AL93" s="84">
        <v>4705.3</v>
      </c>
      <c r="AM93" s="84">
        <f t="shared" si="18"/>
        <v>4905.7</v>
      </c>
      <c r="AN93" s="84">
        <f t="shared" si="23"/>
        <v>125</v>
      </c>
      <c r="AO93" s="84">
        <f t="shared" si="23"/>
        <v>34.399999999999636</v>
      </c>
      <c r="AP93" s="85">
        <f>AM93/'[2]Soymeal Export Forecast'!Q$15</f>
        <v>0.89696327050863323</v>
      </c>
      <c r="AQ93" s="77"/>
      <c r="AR93" s="77"/>
      <c r="AS93" s="80">
        <v>33507</v>
      </c>
      <c r="AT93" s="84">
        <v>28</v>
      </c>
      <c r="AU93" s="84">
        <v>226.7</v>
      </c>
      <c r="AV93" s="84">
        <f t="shared" si="19"/>
        <v>254.7</v>
      </c>
      <c r="AW93" s="84">
        <f t="shared" si="24"/>
        <v>7.6999999999999886</v>
      </c>
      <c r="AX93" s="84">
        <f t="shared" si="24"/>
        <v>-5.5</v>
      </c>
      <c r="AZ93" s="77"/>
      <c r="BA93" s="77"/>
      <c r="BB93" s="84">
        <f t="shared" si="21"/>
        <v>399.79999999999995</v>
      </c>
    </row>
    <row r="94" spans="1:54">
      <c r="A94" s="80">
        <v>33514</v>
      </c>
      <c r="B94" s="84">
        <v>3642.8</v>
      </c>
      <c r="C94" s="84">
        <v>806.1</v>
      </c>
      <c r="D94" s="84">
        <f t="shared" si="16"/>
        <v>4448.9000000000005</v>
      </c>
      <c r="E94" s="84">
        <v>0</v>
      </c>
      <c r="F94" s="84">
        <f t="shared" si="25"/>
        <v>239.20000000000005</v>
      </c>
      <c r="G94" s="84">
        <f t="shared" si="25"/>
        <v>473.50000000000045</v>
      </c>
      <c r="H94" s="84">
        <f t="shared" si="25"/>
        <v>0</v>
      </c>
      <c r="I94" s="84">
        <f t="shared" si="20"/>
        <v>239.20000000000005</v>
      </c>
      <c r="L94" s="84">
        <f t="shared" si="26"/>
        <v>473.50000000000045</v>
      </c>
      <c r="P94" s="77"/>
      <c r="Q94" s="77"/>
      <c r="R94" s="77"/>
      <c r="W94" s="77"/>
      <c r="X94" s="77"/>
      <c r="Z94" s="84">
        <v>1249.9000000000001</v>
      </c>
      <c r="AA94" s="84">
        <v>218.9</v>
      </c>
      <c r="AB94" s="84">
        <f t="shared" si="17"/>
        <v>1468.8000000000002</v>
      </c>
      <c r="AC94" s="84">
        <f t="shared" si="27"/>
        <v>210.40000000000032</v>
      </c>
      <c r="AJ94" s="80">
        <v>33514</v>
      </c>
      <c r="AK94" s="84">
        <v>800.4</v>
      </c>
      <c r="AL94" s="84">
        <v>42.5</v>
      </c>
      <c r="AM94" s="84">
        <f t="shared" si="18"/>
        <v>842.9</v>
      </c>
      <c r="AN94" s="86">
        <f>AL94</f>
        <v>42.5</v>
      </c>
      <c r="AP94" s="85">
        <f>AM94/'[2]Soymeal Export Forecast'!R$15</f>
        <v>0.11869947887932848</v>
      </c>
      <c r="AQ94" s="77"/>
      <c r="AR94" s="77"/>
      <c r="AS94" s="80">
        <v>33514</v>
      </c>
      <c r="AT94" s="84">
        <v>53.2</v>
      </c>
      <c r="AU94" s="84">
        <v>7</v>
      </c>
      <c r="AV94" s="84">
        <f t="shared" si="19"/>
        <v>60.2</v>
      </c>
      <c r="AW94" s="86">
        <f>AU94</f>
        <v>7</v>
      </c>
      <c r="AZ94" s="77"/>
      <c r="BA94" s="77"/>
      <c r="BB94" s="84">
        <f t="shared" si="21"/>
        <v>281.70000000000005</v>
      </c>
    </row>
    <row r="95" spans="1:54">
      <c r="A95" s="80">
        <v>33521</v>
      </c>
      <c r="B95" s="84">
        <v>4014.3</v>
      </c>
      <c r="C95" s="84">
        <v>1225.9000000000001</v>
      </c>
      <c r="D95" s="84">
        <f t="shared" si="16"/>
        <v>5240.2000000000007</v>
      </c>
      <c r="E95" s="84">
        <v>0</v>
      </c>
      <c r="F95" s="84">
        <f t="shared" si="25"/>
        <v>419.80000000000007</v>
      </c>
      <c r="G95" s="84">
        <f t="shared" si="25"/>
        <v>791.30000000000018</v>
      </c>
      <c r="H95" s="84">
        <f t="shared" si="25"/>
        <v>0</v>
      </c>
      <c r="I95" s="84">
        <f t="shared" si="20"/>
        <v>419.80000000000007</v>
      </c>
      <c r="L95" s="84">
        <f t="shared" si="26"/>
        <v>791.30000000000018</v>
      </c>
      <c r="P95" s="77"/>
      <c r="Q95" s="77"/>
      <c r="R95" s="77"/>
      <c r="W95" s="77"/>
      <c r="X95" s="77"/>
      <c r="Z95" s="84">
        <v>1343.6</v>
      </c>
      <c r="AA95" s="84">
        <v>441.7</v>
      </c>
      <c r="AB95" s="84">
        <f t="shared" si="17"/>
        <v>1785.3</v>
      </c>
      <c r="AC95" s="84">
        <f t="shared" si="27"/>
        <v>316.49999999999977</v>
      </c>
      <c r="AJ95" s="80">
        <v>33521</v>
      </c>
      <c r="AK95" s="84">
        <v>1180.4000000000001</v>
      </c>
      <c r="AL95" s="84">
        <v>162</v>
      </c>
      <c r="AM95" s="84">
        <f t="shared" si="18"/>
        <v>1342.4</v>
      </c>
      <c r="AN95" s="84">
        <f t="shared" ref="AN95:AO126" si="28">AL95-AL94</f>
        <v>119.5</v>
      </c>
      <c r="AO95" s="84">
        <f t="shared" si="28"/>
        <v>499.50000000000011</v>
      </c>
      <c r="AP95" s="85">
        <f>AM95/'[2]Soymeal Export Forecast'!R$15</f>
        <v>0.18904043237348508</v>
      </c>
      <c r="AQ95" s="77"/>
      <c r="AR95" s="77"/>
      <c r="AS95" s="80">
        <v>33521</v>
      </c>
      <c r="AT95" s="84">
        <v>43.5</v>
      </c>
      <c r="AU95" s="84">
        <v>19.600000000000001</v>
      </c>
      <c r="AV95" s="84">
        <f t="shared" si="19"/>
        <v>63.1</v>
      </c>
      <c r="AW95" s="84">
        <f t="shared" ref="AW95:AX126" si="29">AU95-AU94</f>
        <v>12.600000000000001</v>
      </c>
      <c r="AX95" s="84">
        <f t="shared" si="29"/>
        <v>2.8999999999999986</v>
      </c>
      <c r="AZ95" s="77"/>
      <c r="BA95" s="77"/>
      <c r="BB95" s="84">
        <f t="shared" si="21"/>
        <v>539.30000000000007</v>
      </c>
    </row>
    <row r="96" spans="1:54">
      <c r="A96" s="80">
        <v>33528</v>
      </c>
      <c r="B96" s="84">
        <v>4240.5</v>
      </c>
      <c r="C96" s="84">
        <v>1488.2</v>
      </c>
      <c r="D96" s="84">
        <f t="shared" si="16"/>
        <v>5728.7</v>
      </c>
      <c r="E96" s="84">
        <v>25.4</v>
      </c>
      <c r="F96" s="84">
        <f t="shared" si="25"/>
        <v>262.29999999999995</v>
      </c>
      <c r="G96" s="84">
        <f t="shared" si="25"/>
        <v>488.49999999999909</v>
      </c>
      <c r="H96" s="84">
        <f t="shared" si="25"/>
        <v>25.4</v>
      </c>
      <c r="I96" s="84">
        <f t="shared" si="20"/>
        <v>262.29999999999995</v>
      </c>
      <c r="L96" s="84">
        <f t="shared" si="26"/>
        <v>513.89999999999907</v>
      </c>
      <c r="P96" s="77"/>
      <c r="Q96" s="77"/>
      <c r="R96" s="77"/>
      <c r="W96" s="77"/>
      <c r="X96" s="77"/>
      <c r="Z96" s="84">
        <v>1296.4000000000001</v>
      </c>
      <c r="AA96" s="84">
        <v>607.29999999999995</v>
      </c>
      <c r="AB96" s="84">
        <f t="shared" si="17"/>
        <v>1903.7</v>
      </c>
      <c r="AC96" s="84">
        <f t="shared" si="27"/>
        <v>118.40000000000009</v>
      </c>
      <c r="AJ96" s="80">
        <v>33528</v>
      </c>
      <c r="AK96" s="84">
        <v>1198.5999999999999</v>
      </c>
      <c r="AL96" s="84">
        <v>212.6</v>
      </c>
      <c r="AM96" s="84">
        <f t="shared" si="18"/>
        <v>1411.1999999999998</v>
      </c>
      <c r="AN96" s="84">
        <f t="shared" si="28"/>
        <v>50.599999999999994</v>
      </c>
      <c r="AO96" s="84">
        <f t="shared" si="28"/>
        <v>68.799999999999727</v>
      </c>
      <c r="AP96" s="85">
        <f>AM96/'[2]Soymeal Export Forecast'!R$15</f>
        <v>0.1987290361780856</v>
      </c>
      <c r="AQ96" s="77"/>
      <c r="AR96" s="77"/>
      <c r="AS96" s="80">
        <v>33528</v>
      </c>
      <c r="AT96" s="84">
        <v>54.4</v>
      </c>
      <c r="AU96" s="84">
        <v>20.9</v>
      </c>
      <c r="AV96" s="84">
        <f t="shared" si="19"/>
        <v>75.3</v>
      </c>
      <c r="AW96" s="84">
        <f t="shared" si="29"/>
        <v>1.2999999999999972</v>
      </c>
      <c r="AX96" s="84">
        <f t="shared" si="29"/>
        <v>12.199999999999996</v>
      </c>
      <c r="AZ96" s="77"/>
      <c r="BA96" s="77"/>
      <c r="BB96" s="84">
        <f t="shared" si="21"/>
        <v>312.89999999999998</v>
      </c>
    </row>
    <row r="97" spans="1:54">
      <c r="A97" s="80">
        <v>33535</v>
      </c>
      <c r="B97" s="84">
        <v>4030</v>
      </c>
      <c r="C97" s="84">
        <v>2136.3000000000002</v>
      </c>
      <c r="D97" s="84">
        <f t="shared" si="16"/>
        <v>6166.3</v>
      </c>
      <c r="E97" s="84">
        <v>25.4</v>
      </c>
      <c r="F97" s="84">
        <f t="shared" si="25"/>
        <v>648.10000000000014</v>
      </c>
      <c r="G97" s="84">
        <f t="shared" si="25"/>
        <v>437.60000000000036</v>
      </c>
      <c r="H97" s="84">
        <f t="shared" si="25"/>
        <v>0</v>
      </c>
      <c r="I97" s="84">
        <f t="shared" si="20"/>
        <v>648.10000000000014</v>
      </c>
      <c r="L97" s="84">
        <f t="shared" si="26"/>
        <v>437.60000000000036</v>
      </c>
      <c r="P97" s="77"/>
      <c r="Q97" s="77"/>
      <c r="R97" s="77"/>
      <c r="W97" s="77"/>
      <c r="X97" s="77"/>
      <c r="Z97" s="84">
        <v>1268.9000000000001</v>
      </c>
      <c r="AA97" s="84">
        <v>878.4</v>
      </c>
      <c r="AB97" s="84">
        <f t="shared" si="17"/>
        <v>2147.3000000000002</v>
      </c>
      <c r="AC97" s="84">
        <f t="shared" si="27"/>
        <v>243.60000000000014</v>
      </c>
      <c r="AJ97" s="80">
        <v>33535</v>
      </c>
      <c r="AK97" s="84">
        <v>1078.9000000000001</v>
      </c>
      <c r="AL97" s="84">
        <v>367.6</v>
      </c>
      <c r="AM97" s="84">
        <f t="shared" si="18"/>
        <v>1446.5</v>
      </c>
      <c r="AN97" s="84">
        <f t="shared" si="28"/>
        <v>155.00000000000003</v>
      </c>
      <c r="AO97" s="84">
        <f t="shared" si="28"/>
        <v>35.300000000000182</v>
      </c>
      <c r="AP97" s="85">
        <f>AM97/'[2]Soymeal Export Forecast'!R$15</f>
        <v>0.20370007853713212</v>
      </c>
      <c r="AQ97" s="77"/>
      <c r="AR97" s="77"/>
      <c r="AS97" s="80">
        <v>33535</v>
      </c>
      <c r="AT97" s="84">
        <v>66.7</v>
      </c>
      <c r="AU97" s="84">
        <v>21.5</v>
      </c>
      <c r="AV97" s="84">
        <f t="shared" si="19"/>
        <v>88.2</v>
      </c>
      <c r="AW97" s="84">
        <f t="shared" si="29"/>
        <v>0.60000000000000142</v>
      </c>
      <c r="AX97" s="84">
        <f t="shared" si="29"/>
        <v>12.900000000000006</v>
      </c>
      <c r="AZ97" s="77"/>
      <c r="BA97" s="77"/>
      <c r="BB97" s="84">
        <f t="shared" si="21"/>
        <v>803.10000000000014</v>
      </c>
    </row>
    <row r="98" spans="1:54">
      <c r="A98" s="80">
        <v>33542</v>
      </c>
      <c r="B98" s="84">
        <v>4249.5</v>
      </c>
      <c r="C98" s="84">
        <v>2372.4</v>
      </c>
      <c r="D98" s="84">
        <f t="shared" si="16"/>
        <v>6621.9</v>
      </c>
      <c r="E98" s="84">
        <v>25.4</v>
      </c>
      <c r="F98" s="84">
        <f t="shared" si="25"/>
        <v>236.09999999999991</v>
      </c>
      <c r="G98" s="84">
        <f t="shared" si="25"/>
        <v>455.59999999999945</v>
      </c>
      <c r="H98" s="84">
        <f t="shared" si="25"/>
        <v>0</v>
      </c>
      <c r="I98" s="84">
        <f t="shared" si="20"/>
        <v>236.09999999999991</v>
      </c>
      <c r="L98" s="84">
        <f t="shared" si="26"/>
        <v>455.59999999999945</v>
      </c>
      <c r="P98" s="77"/>
      <c r="Q98" s="77"/>
      <c r="R98" s="77"/>
      <c r="W98" s="77"/>
      <c r="X98" s="77"/>
      <c r="Z98" s="84">
        <v>1318.3</v>
      </c>
      <c r="AA98" s="84">
        <v>964.9</v>
      </c>
      <c r="AB98" s="84">
        <f t="shared" si="17"/>
        <v>2283.1999999999998</v>
      </c>
      <c r="AC98" s="84">
        <f t="shared" si="27"/>
        <v>135.89999999999964</v>
      </c>
      <c r="AJ98" s="80">
        <v>33542</v>
      </c>
      <c r="AK98" s="84">
        <v>989.7</v>
      </c>
      <c r="AL98" s="84">
        <v>498.1</v>
      </c>
      <c r="AM98" s="84">
        <f t="shared" si="18"/>
        <v>1487.8000000000002</v>
      </c>
      <c r="AN98" s="84">
        <f t="shared" si="28"/>
        <v>130.5</v>
      </c>
      <c r="AO98" s="84">
        <f t="shared" si="28"/>
        <v>41.300000000000182</v>
      </c>
      <c r="AP98" s="85">
        <f>AM98/'[2]Soymeal Export Forecast'!R$15</f>
        <v>0.20951605727448683</v>
      </c>
      <c r="AQ98" s="77"/>
      <c r="AR98" s="77"/>
      <c r="AS98" s="80">
        <v>33542</v>
      </c>
      <c r="AT98" s="84">
        <v>56.4</v>
      </c>
      <c r="AU98" s="84">
        <v>40.700000000000003</v>
      </c>
      <c r="AV98" s="84">
        <f t="shared" si="19"/>
        <v>97.1</v>
      </c>
      <c r="AW98" s="84">
        <f t="shared" si="29"/>
        <v>19.200000000000003</v>
      </c>
      <c r="AX98" s="84">
        <f t="shared" si="29"/>
        <v>8.8999999999999915</v>
      </c>
      <c r="AZ98" s="77"/>
      <c r="BA98" s="77"/>
      <c r="BB98" s="84">
        <f t="shared" si="21"/>
        <v>366.59999999999991</v>
      </c>
    </row>
    <row r="99" spans="1:54">
      <c r="A99" s="80">
        <v>33549</v>
      </c>
      <c r="B99" s="84">
        <v>4194.3</v>
      </c>
      <c r="C99" s="84">
        <v>2849.4</v>
      </c>
      <c r="D99" s="84">
        <f t="shared" si="16"/>
        <v>7043.7000000000007</v>
      </c>
      <c r="E99" s="84">
        <v>25.4</v>
      </c>
      <c r="F99" s="84">
        <f t="shared" si="25"/>
        <v>477</v>
      </c>
      <c r="G99" s="84">
        <f t="shared" si="25"/>
        <v>421.80000000000109</v>
      </c>
      <c r="H99" s="84">
        <f t="shared" si="25"/>
        <v>0</v>
      </c>
      <c r="I99" s="84">
        <f t="shared" si="20"/>
        <v>477</v>
      </c>
      <c r="L99" s="84">
        <f t="shared" si="26"/>
        <v>421.80000000000109</v>
      </c>
      <c r="P99" s="77"/>
      <c r="Q99" s="77"/>
      <c r="R99" s="77"/>
      <c r="W99" s="77"/>
      <c r="X99" s="77"/>
      <c r="Z99" s="84">
        <v>1317.6</v>
      </c>
      <c r="AA99" s="84">
        <v>1222.9000000000001</v>
      </c>
      <c r="AB99" s="84">
        <f t="shared" si="17"/>
        <v>2540.5</v>
      </c>
      <c r="AC99" s="84">
        <f t="shared" si="27"/>
        <v>257.30000000000018</v>
      </c>
      <c r="AJ99" s="80">
        <v>33549</v>
      </c>
      <c r="AK99" s="84">
        <v>848.3</v>
      </c>
      <c r="AL99" s="84">
        <v>678.2</v>
      </c>
      <c r="AM99" s="84">
        <f t="shared" si="18"/>
        <v>1526.5</v>
      </c>
      <c r="AN99" s="84">
        <f t="shared" si="28"/>
        <v>180.10000000000002</v>
      </c>
      <c r="AO99" s="84">
        <f t="shared" si="28"/>
        <v>38.699999999999818</v>
      </c>
      <c r="AP99" s="85">
        <f>AM99/'[2]Soymeal Export Forecast'!R$15</f>
        <v>0.21496589691457463</v>
      </c>
      <c r="AQ99" s="77"/>
      <c r="AR99" s="77"/>
      <c r="AS99" s="80">
        <v>33549</v>
      </c>
      <c r="AT99" s="84">
        <v>48.7</v>
      </c>
      <c r="AU99" s="84">
        <v>53.4</v>
      </c>
      <c r="AV99" s="84">
        <f t="shared" si="19"/>
        <v>102.1</v>
      </c>
      <c r="AW99" s="84">
        <f t="shared" si="29"/>
        <v>12.699999999999996</v>
      </c>
      <c r="AX99" s="84">
        <f t="shared" si="29"/>
        <v>5</v>
      </c>
      <c r="AZ99" s="77"/>
      <c r="BA99" s="77"/>
      <c r="BB99" s="84">
        <f t="shared" si="21"/>
        <v>657.1</v>
      </c>
    </row>
    <row r="100" spans="1:54">
      <c r="A100" s="80">
        <v>33556</v>
      </c>
      <c r="B100" s="84">
        <v>4208.8999999999996</v>
      </c>
      <c r="C100" s="84">
        <v>3408.4</v>
      </c>
      <c r="D100" s="84">
        <f t="shared" si="16"/>
        <v>7617.2999999999993</v>
      </c>
      <c r="E100" s="84">
        <v>25.4</v>
      </c>
      <c r="F100" s="84">
        <f t="shared" si="25"/>
        <v>559</v>
      </c>
      <c r="G100" s="84">
        <f t="shared" si="25"/>
        <v>573.59999999999854</v>
      </c>
      <c r="H100" s="84">
        <f t="shared" si="25"/>
        <v>0</v>
      </c>
      <c r="I100" s="84">
        <f t="shared" si="20"/>
        <v>559</v>
      </c>
      <c r="L100" s="84">
        <f t="shared" si="26"/>
        <v>573.59999999999854</v>
      </c>
      <c r="P100" s="77"/>
      <c r="Q100" s="77"/>
      <c r="R100" s="77"/>
      <c r="W100" s="77"/>
      <c r="X100" s="77"/>
      <c r="Z100" s="84">
        <v>1209.9000000000001</v>
      </c>
      <c r="AA100" s="84">
        <v>1653.1</v>
      </c>
      <c r="AB100" s="84">
        <f t="shared" si="17"/>
        <v>2863</v>
      </c>
      <c r="AC100" s="84">
        <f t="shared" si="27"/>
        <v>322.5</v>
      </c>
      <c r="AJ100" s="80">
        <v>33556</v>
      </c>
      <c r="AK100" s="84">
        <v>784.6</v>
      </c>
      <c r="AL100" s="84">
        <v>814.3</v>
      </c>
      <c r="AM100" s="84">
        <f t="shared" si="18"/>
        <v>1598.9</v>
      </c>
      <c r="AN100" s="84">
        <f t="shared" si="28"/>
        <v>136.09999999999991</v>
      </c>
      <c r="AO100" s="84">
        <f t="shared" si="28"/>
        <v>72.400000000000091</v>
      </c>
      <c r="AP100" s="85">
        <f>AM100/'[2]Soymeal Export Forecast'!R$15</f>
        <v>0.2251614625461601</v>
      </c>
      <c r="AQ100" s="77"/>
      <c r="AR100" s="77"/>
      <c r="AS100" s="80">
        <v>33556</v>
      </c>
      <c r="AT100" s="84">
        <v>63.9</v>
      </c>
      <c r="AU100" s="84">
        <v>53.9</v>
      </c>
      <c r="AV100" s="84">
        <f t="shared" si="19"/>
        <v>117.8</v>
      </c>
      <c r="AW100" s="84">
        <f t="shared" si="29"/>
        <v>0.5</v>
      </c>
      <c r="AX100" s="84">
        <f t="shared" si="29"/>
        <v>15.700000000000003</v>
      </c>
      <c r="AZ100" s="77"/>
      <c r="BA100" s="77"/>
      <c r="BB100" s="84">
        <f t="shared" si="21"/>
        <v>695.09999999999991</v>
      </c>
    </row>
    <row r="101" spans="1:54">
      <c r="A101" s="80">
        <v>33563</v>
      </c>
      <c r="B101" s="84">
        <v>4377.8</v>
      </c>
      <c r="C101" s="84">
        <v>3778.5</v>
      </c>
      <c r="D101" s="84">
        <f t="shared" si="16"/>
        <v>8156.3</v>
      </c>
      <c r="E101" s="84">
        <v>25.4</v>
      </c>
      <c r="F101" s="84">
        <f t="shared" si="25"/>
        <v>370.09999999999991</v>
      </c>
      <c r="G101" s="84">
        <f t="shared" si="25"/>
        <v>539.00000000000091</v>
      </c>
      <c r="H101" s="84">
        <f t="shared" si="25"/>
        <v>0</v>
      </c>
      <c r="I101" s="84">
        <f t="shared" si="20"/>
        <v>370.09999999999991</v>
      </c>
      <c r="L101" s="84">
        <f t="shared" si="26"/>
        <v>539.00000000000091</v>
      </c>
      <c r="P101" s="77"/>
      <c r="Q101" s="77"/>
      <c r="R101" s="77"/>
      <c r="W101" s="77"/>
      <c r="X101" s="77"/>
      <c r="Z101" s="84">
        <v>1204.5</v>
      </c>
      <c r="AA101" s="84">
        <v>1848.7</v>
      </c>
      <c r="AB101" s="84">
        <f t="shared" si="17"/>
        <v>3053.2</v>
      </c>
      <c r="AC101" s="84">
        <f t="shared" si="27"/>
        <v>190.19999999999982</v>
      </c>
      <c r="AJ101" s="80">
        <v>33563</v>
      </c>
      <c r="AK101" s="84">
        <v>719.9</v>
      </c>
      <c r="AL101" s="84">
        <v>938.4</v>
      </c>
      <c r="AM101" s="84">
        <f t="shared" si="18"/>
        <v>1658.3</v>
      </c>
      <c r="AN101" s="84">
        <f t="shared" si="28"/>
        <v>124.10000000000002</v>
      </c>
      <c r="AO101" s="84">
        <f t="shared" si="28"/>
        <v>59.399999999999864</v>
      </c>
      <c r="AP101" s="85">
        <f>AM101/'[2]Soymeal Export Forecast'!R$15</f>
        <v>0.23352633269141113</v>
      </c>
      <c r="AQ101" s="77"/>
      <c r="AR101" s="77"/>
      <c r="AS101" s="80">
        <v>33563</v>
      </c>
      <c r="AT101" s="84">
        <v>68.400000000000006</v>
      </c>
      <c r="AU101" s="84">
        <v>59.5</v>
      </c>
      <c r="AV101" s="84">
        <f t="shared" si="19"/>
        <v>127.9</v>
      </c>
      <c r="AW101" s="84">
        <f t="shared" si="29"/>
        <v>5.6000000000000014</v>
      </c>
      <c r="AX101" s="84">
        <f t="shared" si="29"/>
        <v>10.100000000000009</v>
      </c>
      <c r="AZ101" s="77"/>
      <c r="BA101" s="77"/>
      <c r="BB101" s="84">
        <f t="shared" si="21"/>
        <v>494.19999999999993</v>
      </c>
    </row>
    <row r="102" spans="1:54">
      <c r="A102" s="80">
        <v>33570</v>
      </c>
      <c r="B102" s="84">
        <v>4394.8</v>
      </c>
      <c r="C102" s="84">
        <v>4069.6</v>
      </c>
      <c r="D102" s="84">
        <f t="shared" si="16"/>
        <v>8464.4</v>
      </c>
      <c r="E102" s="84">
        <v>25.4</v>
      </c>
      <c r="F102" s="84">
        <f t="shared" si="25"/>
        <v>291.09999999999991</v>
      </c>
      <c r="G102" s="84">
        <f t="shared" si="25"/>
        <v>308.09999999999945</v>
      </c>
      <c r="H102" s="84">
        <f t="shared" si="25"/>
        <v>0</v>
      </c>
      <c r="I102" s="84">
        <f t="shared" si="20"/>
        <v>291.09999999999991</v>
      </c>
      <c r="L102" s="84">
        <f t="shared" si="26"/>
        <v>308.09999999999945</v>
      </c>
      <c r="P102" s="77"/>
      <c r="Q102" s="77"/>
      <c r="R102" s="77"/>
      <c r="W102" s="77"/>
      <c r="X102" s="77"/>
      <c r="Z102" s="84">
        <v>1225.5</v>
      </c>
      <c r="AA102" s="84">
        <v>1964.2</v>
      </c>
      <c r="AB102" s="84">
        <f t="shared" si="17"/>
        <v>3189.7</v>
      </c>
      <c r="AC102" s="84">
        <f t="shared" si="27"/>
        <v>136.5</v>
      </c>
      <c r="AJ102" s="80">
        <v>33570</v>
      </c>
      <c r="AK102" s="84">
        <v>659.2</v>
      </c>
      <c r="AL102" s="84">
        <v>997.1</v>
      </c>
      <c r="AM102" s="84">
        <f t="shared" si="18"/>
        <v>1656.3000000000002</v>
      </c>
      <c r="AN102" s="84">
        <f t="shared" si="28"/>
        <v>58.700000000000045</v>
      </c>
      <c r="AO102" s="84">
        <f t="shared" si="28"/>
        <v>-1.9999999999997726</v>
      </c>
      <c r="AP102" s="85">
        <f>AM102/'[2]Soymeal Export Forecast'!R$15</f>
        <v>0.23324468723197508</v>
      </c>
      <c r="AQ102" s="77"/>
      <c r="AR102" s="77"/>
      <c r="AS102" s="80">
        <v>33570</v>
      </c>
      <c r="AT102" s="84">
        <v>61.7</v>
      </c>
      <c r="AU102" s="84">
        <v>66.2</v>
      </c>
      <c r="AV102" s="84">
        <f t="shared" si="19"/>
        <v>127.9</v>
      </c>
      <c r="AW102" s="84">
        <f t="shared" si="29"/>
        <v>6.7000000000000028</v>
      </c>
      <c r="AX102" s="84">
        <f t="shared" si="29"/>
        <v>0</v>
      </c>
      <c r="AZ102" s="77"/>
      <c r="BA102" s="77"/>
      <c r="BB102" s="84">
        <f t="shared" si="21"/>
        <v>349.79999999999995</v>
      </c>
    </row>
    <row r="103" spans="1:54">
      <c r="A103" s="80">
        <v>33577</v>
      </c>
      <c r="B103" s="84">
        <v>4156.8</v>
      </c>
      <c r="C103" s="84">
        <v>4929.8</v>
      </c>
      <c r="D103" s="84">
        <f t="shared" si="16"/>
        <v>9086.6</v>
      </c>
      <c r="E103" s="84">
        <v>25.4</v>
      </c>
      <c r="F103" s="84">
        <f t="shared" si="25"/>
        <v>860.20000000000027</v>
      </c>
      <c r="G103" s="84">
        <f t="shared" si="25"/>
        <v>622.20000000000073</v>
      </c>
      <c r="H103" s="84">
        <f t="shared" si="25"/>
        <v>0</v>
      </c>
      <c r="I103" s="84">
        <f t="shared" si="20"/>
        <v>860.20000000000027</v>
      </c>
      <c r="L103" s="84">
        <f t="shared" si="26"/>
        <v>622.20000000000073</v>
      </c>
      <c r="P103" s="77"/>
      <c r="Q103" s="77"/>
      <c r="R103" s="77"/>
      <c r="W103" s="77"/>
      <c r="X103" s="77"/>
      <c r="Z103" s="84">
        <v>1227.4000000000001</v>
      </c>
      <c r="AA103" s="84">
        <v>2404.3000000000002</v>
      </c>
      <c r="AB103" s="84">
        <f t="shared" si="17"/>
        <v>3631.7000000000003</v>
      </c>
      <c r="AC103" s="84">
        <f t="shared" si="27"/>
        <v>442.00000000000045</v>
      </c>
      <c r="AJ103" s="80">
        <v>33577</v>
      </c>
      <c r="AK103" s="84">
        <v>948.2</v>
      </c>
      <c r="AL103" s="84">
        <v>1124.8</v>
      </c>
      <c r="AM103" s="84">
        <f t="shared" si="18"/>
        <v>2073</v>
      </c>
      <c r="AN103" s="84">
        <f t="shared" si="28"/>
        <v>127.69999999999993</v>
      </c>
      <c r="AO103" s="84">
        <f t="shared" si="28"/>
        <v>416.69999999999982</v>
      </c>
      <c r="AP103" s="85">
        <f>AM103/'[2]Soymeal Export Forecast'!R$15</f>
        <v>0.29192551870547867</v>
      </c>
      <c r="AQ103" s="77"/>
      <c r="AR103" s="77"/>
      <c r="AS103" s="80">
        <v>33577</v>
      </c>
      <c r="AT103" s="84">
        <v>109.8</v>
      </c>
      <c r="AU103" s="84">
        <v>71.7</v>
      </c>
      <c r="AV103" s="84">
        <f t="shared" si="19"/>
        <v>181.5</v>
      </c>
      <c r="AW103" s="84">
        <f t="shared" si="29"/>
        <v>5.5</v>
      </c>
      <c r="AX103" s="84">
        <f t="shared" si="29"/>
        <v>53.599999999999994</v>
      </c>
      <c r="AZ103" s="77"/>
      <c r="BA103" s="77"/>
      <c r="BB103" s="84">
        <f t="shared" si="21"/>
        <v>987.9000000000002</v>
      </c>
    </row>
    <row r="104" spans="1:54">
      <c r="A104" s="80">
        <v>33584</v>
      </c>
      <c r="B104" s="84">
        <v>4143.3</v>
      </c>
      <c r="C104" s="84">
        <v>5569.8</v>
      </c>
      <c r="D104" s="84">
        <f t="shared" si="16"/>
        <v>9713.1</v>
      </c>
      <c r="E104" s="84">
        <v>25.4</v>
      </c>
      <c r="F104" s="84">
        <f t="shared" si="25"/>
        <v>640</v>
      </c>
      <c r="G104" s="84">
        <f t="shared" si="25"/>
        <v>626.5</v>
      </c>
      <c r="H104" s="84">
        <f t="shared" si="25"/>
        <v>0</v>
      </c>
      <c r="I104" s="84">
        <f t="shared" si="20"/>
        <v>640</v>
      </c>
      <c r="L104" s="84">
        <f t="shared" si="26"/>
        <v>626.5</v>
      </c>
      <c r="P104" s="77"/>
      <c r="Q104" s="77"/>
      <c r="R104" s="77"/>
      <c r="W104" s="77"/>
      <c r="X104" s="77"/>
      <c r="Z104" s="84">
        <v>1055.2</v>
      </c>
      <c r="AA104" s="84">
        <v>2725.1</v>
      </c>
      <c r="AB104" s="84">
        <f t="shared" si="17"/>
        <v>3780.3</v>
      </c>
      <c r="AC104" s="84">
        <f t="shared" si="27"/>
        <v>148.59999999999991</v>
      </c>
      <c r="AJ104" s="80">
        <v>33584</v>
      </c>
      <c r="AK104" s="84">
        <v>869.1</v>
      </c>
      <c r="AL104" s="84">
        <v>1290.5</v>
      </c>
      <c r="AM104" s="84">
        <f t="shared" si="18"/>
        <v>2159.6</v>
      </c>
      <c r="AN104" s="84">
        <f t="shared" si="28"/>
        <v>165.70000000000005</v>
      </c>
      <c r="AO104" s="84">
        <f t="shared" si="28"/>
        <v>86.599999999999909</v>
      </c>
      <c r="AP104" s="85">
        <f>AM104/'[2]Soymeal Export Forecast'!R$15</f>
        <v>0.30412076709906016</v>
      </c>
      <c r="AQ104" s="77"/>
      <c r="AR104" s="77"/>
      <c r="AS104" s="80">
        <v>33584</v>
      </c>
      <c r="AT104" s="84">
        <v>141.9</v>
      </c>
      <c r="AU104" s="84">
        <v>71.8</v>
      </c>
      <c r="AV104" s="84">
        <f t="shared" si="19"/>
        <v>213.7</v>
      </c>
      <c r="AW104" s="84">
        <f t="shared" si="29"/>
        <v>9.9999999999994316E-2</v>
      </c>
      <c r="AX104" s="84">
        <f t="shared" si="29"/>
        <v>32.199999999999989</v>
      </c>
      <c r="AZ104" s="77"/>
      <c r="BA104" s="77"/>
      <c r="BB104" s="84">
        <f t="shared" si="21"/>
        <v>805.7</v>
      </c>
    </row>
    <row r="105" spans="1:54">
      <c r="A105" s="80">
        <v>33591</v>
      </c>
      <c r="B105" s="84">
        <v>3948.3</v>
      </c>
      <c r="C105" s="84">
        <v>6212.7</v>
      </c>
      <c r="D105" s="84">
        <f t="shared" si="16"/>
        <v>10161</v>
      </c>
      <c r="E105" s="84">
        <v>25.4</v>
      </c>
      <c r="F105" s="84">
        <f t="shared" si="25"/>
        <v>642.89999999999964</v>
      </c>
      <c r="G105" s="84">
        <f t="shared" si="25"/>
        <v>447.89999999999964</v>
      </c>
      <c r="H105" s="84">
        <f t="shared" si="25"/>
        <v>0</v>
      </c>
      <c r="I105" s="84">
        <f t="shared" si="20"/>
        <v>642.89999999999964</v>
      </c>
      <c r="L105" s="84">
        <f t="shared" si="26"/>
        <v>447.89999999999964</v>
      </c>
      <c r="P105" s="77"/>
      <c r="Q105" s="77"/>
      <c r="R105" s="77"/>
      <c r="W105" s="77"/>
      <c r="X105" s="77"/>
      <c r="Z105" s="84">
        <v>1067.5</v>
      </c>
      <c r="AA105" s="84">
        <v>2991.3</v>
      </c>
      <c r="AB105" s="84">
        <f t="shared" si="17"/>
        <v>4058.8</v>
      </c>
      <c r="AC105" s="84">
        <f t="shared" si="27"/>
        <v>278.5</v>
      </c>
      <c r="AJ105" s="80">
        <v>33591</v>
      </c>
      <c r="AK105" s="84">
        <v>818.7</v>
      </c>
      <c r="AL105" s="84">
        <v>1437.9</v>
      </c>
      <c r="AM105" s="84">
        <f t="shared" si="18"/>
        <v>2256.6000000000004</v>
      </c>
      <c r="AN105" s="84">
        <f t="shared" si="28"/>
        <v>147.40000000000009</v>
      </c>
      <c r="AO105" s="84">
        <f t="shared" si="28"/>
        <v>97.000000000000455</v>
      </c>
      <c r="AP105" s="85">
        <f>AM105/'[2]Soymeal Export Forecast'!R$15</f>
        <v>0.31778057188170922</v>
      </c>
      <c r="AQ105" s="77"/>
      <c r="AR105" s="77"/>
      <c r="AS105" s="80">
        <v>33591</v>
      </c>
      <c r="AT105" s="84">
        <v>137.9</v>
      </c>
      <c r="AU105" s="84">
        <v>89.2</v>
      </c>
      <c r="AV105" s="84">
        <f t="shared" si="19"/>
        <v>227.10000000000002</v>
      </c>
      <c r="AW105" s="84">
        <f t="shared" si="29"/>
        <v>17.400000000000006</v>
      </c>
      <c r="AX105" s="84">
        <f t="shared" si="29"/>
        <v>13.400000000000034</v>
      </c>
      <c r="AZ105" s="77"/>
      <c r="BA105" s="77"/>
      <c r="BB105" s="84">
        <f t="shared" si="21"/>
        <v>790.29999999999973</v>
      </c>
    </row>
    <row r="106" spans="1:54">
      <c r="A106" s="80">
        <v>33598</v>
      </c>
      <c r="B106" s="84">
        <v>3914.4</v>
      </c>
      <c r="C106" s="84">
        <v>6528.7</v>
      </c>
      <c r="D106" s="84">
        <f t="shared" si="16"/>
        <v>10443.1</v>
      </c>
      <c r="E106" s="84">
        <v>25.4</v>
      </c>
      <c r="F106" s="84">
        <f t="shared" si="25"/>
        <v>316</v>
      </c>
      <c r="G106" s="84">
        <f t="shared" si="25"/>
        <v>282.10000000000036</v>
      </c>
      <c r="H106" s="84">
        <f t="shared" si="25"/>
        <v>0</v>
      </c>
      <c r="I106" s="84">
        <f t="shared" si="20"/>
        <v>316</v>
      </c>
      <c r="L106" s="84">
        <f t="shared" si="26"/>
        <v>282.10000000000036</v>
      </c>
      <c r="P106" s="77"/>
      <c r="Q106" s="77"/>
      <c r="R106" s="77"/>
      <c r="W106" s="77"/>
      <c r="X106" s="77"/>
      <c r="Z106" s="84">
        <v>1070.9000000000001</v>
      </c>
      <c r="AA106" s="84">
        <v>3087.8</v>
      </c>
      <c r="AB106" s="84">
        <f t="shared" si="17"/>
        <v>4158.7000000000007</v>
      </c>
      <c r="AC106" s="84">
        <f t="shared" si="27"/>
        <v>99.900000000000546</v>
      </c>
      <c r="AJ106" s="80">
        <v>33598</v>
      </c>
      <c r="AK106" s="84">
        <v>721.7</v>
      </c>
      <c r="AL106" s="84">
        <v>1551.5</v>
      </c>
      <c r="AM106" s="84">
        <f t="shared" si="18"/>
        <v>2273.1999999999998</v>
      </c>
      <c r="AN106" s="84">
        <f t="shared" si="28"/>
        <v>113.59999999999991</v>
      </c>
      <c r="AO106" s="84">
        <f t="shared" si="28"/>
        <v>16.599999999999454</v>
      </c>
      <c r="AP106" s="85">
        <f>AM106/'[2]Soymeal Export Forecast'!R$15</f>
        <v>0.32011822919502847</v>
      </c>
      <c r="AQ106" s="77"/>
      <c r="AR106" s="77"/>
      <c r="AS106" s="80">
        <v>33598</v>
      </c>
      <c r="AT106" s="84">
        <v>170.8</v>
      </c>
      <c r="AU106" s="84">
        <v>101.8</v>
      </c>
      <c r="AV106" s="84">
        <f t="shared" si="19"/>
        <v>272.60000000000002</v>
      </c>
      <c r="AW106" s="84">
        <f t="shared" si="29"/>
        <v>12.599999999999994</v>
      </c>
      <c r="AX106" s="84">
        <f t="shared" si="29"/>
        <v>45.5</v>
      </c>
      <c r="AZ106" s="77"/>
      <c r="BA106" s="77"/>
      <c r="BB106" s="84">
        <f t="shared" si="21"/>
        <v>429.59999999999991</v>
      </c>
    </row>
    <row r="107" spans="1:54">
      <c r="A107" s="80">
        <v>33605</v>
      </c>
      <c r="B107" s="84">
        <v>3800</v>
      </c>
      <c r="C107" s="84">
        <v>6984.2</v>
      </c>
      <c r="D107" s="84">
        <f t="shared" si="16"/>
        <v>10784.2</v>
      </c>
      <c r="E107" s="84">
        <v>35.4</v>
      </c>
      <c r="F107" s="84">
        <f t="shared" si="25"/>
        <v>455.5</v>
      </c>
      <c r="G107" s="84">
        <f t="shared" si="25"/>
        <v>341.10000000000036</v>
      </c>
      <c r="H107" s="84">
        <f t="shared" si="25"/>
        <v>10</v>
      </c>
      <c r="I107" s="84">
        <f t="shared" si="20"/>
        <v>455.5</v>
      </c>
      <c r="L107" s="84">
        <f t="shared" si="26"/>
        <v>351.10000000000036</v>
      </c>
      <c r="P107" s="77"/>
      <c r="Q107" s="77"/>
      <c r="R107" s="77"/>
      <c r="W107" s="77"/>
      <c r="X107" s="77"/>
      <c r="Z107" s="84">
        <v>991.4</v>
      </c>
      <c r="AA107" s="84">
        <v>3326.6</v>
      </c>
      <c r="AB107" s="84">
        <f t="shared" si="17"/>
        <v>4318</v>
      </c>
      <c r="AC107" s="84">
        <f t="shared" si="27"/>
        <v>159.29999999999927</v>
      </c>
      <c r="AJ107" s="80">
        <v>33605</v>
      </c>
      <c r="AK107" s="84">
        <v>613.4</v>
      </c>
      <c r="AL107" s="84">
        <v>1690.2</v>
      </c>
      <c r="AM107" s="84">
        <f t="shared" si="18"/>
        <v>2303.6</v>
      </c>
      <c r="AN107" s="84">
        <f t="shared" si="28"/>
        <v>138.70000000000005</v>
      </c>
      <c r="AO107" s="84">
        <f t="shared" si="28"/>
        <v>30.400000000000091</v>
      </c>
      <c r="AP107" s="85">
        <f>AM107/'[2]Soymeal Export Forecast'!R$15</f>
        <v>0.32439924017845662</v>
      </c>
      <c r="AQ107" s="77"/>
      <c r="AR107" s="77"/>
      <c r="AS107" s="80">
        <v>33605</v>
      </c>
      <c r="AT107" s="84">
        <v>113.8</v>
      </c>
      <c r="AU107" s="84">
        <v>120.1</v>
      </c>
      <c r="AV107" s="84">
        <f t="shared" si="19"/>
        <v>233.89999999999998</v>
      </c>
      <c r="AW107" s="84">
        <f t="shared" si="29"/>
        <v>18.299999999999997</v>
      </c>
      <c r="AX107" s="84">
        <f t="shared" si="29"/>
        <v>-38.700000000000045</v>
      </c>
      <c r="AZ107" s="77"/>
      <c r="BA107" s="77"/>
      <c r="BB107" s="84">
        <f t="shared" si="21"/>
        <v>594.20000000000005</v>
      </c>
    </row>
    <row r="108" spans="1:54">
      <c r="A108" s="80">
        <v>33612</v>
      </c>
      <c r="B108" s="84">
        <v>3953.6</v>
      </c>
      <c r="C108" s="84">
        <v>7500.3</v>
      </c>
      <c r="D108" s="84">
        <f t="shared" si="16"/>
        <v>11453.9</v>
      </c>
      <c r="E108" s="84">
        <v>35.4</v>
      </c>
      <c r="F108" s="84">
        <f t="shared" si="25"/>
        <v>516.10000000000036</v>
      </c>
      <c r="G108" s="84">
        <f t="shared" si="25"/>
        <v>669.69999999999891</v>
      </c>
      <c r="H108" s="84">
        <f t="shared" si="25"/>
        <v>0</v>
      </c>
      <c r="I108" s="84">
        <f t="shared" si="20"/>
        <v>516.10000000000036</v>
      </c>
      <c r="L108" s="84">
        <f t="shared" si="26"/>
        <v>669.69999999999891</v>
      </c>
      <c r="P108" s="77"/>
      <c r="Q108" s="77"/>
      <c r="R108" s="77"/>
      <c r="W108" s="77"/>
      <c r="X108" s="77"/>
      <c r="Z108" s="84">
        <v>978.7</v>
      </c>
      <c r="AA108" s="84">
        <v>3623.3</v>
      </c>
      <c r="AB108" s="84">
        <f t="shared" si="17"/>
        <v>4602</v>
      </c>
      <c r="AC108" s="84">
        <f t="shared" si="27"/>
        <v>284</v>
      </c>
      <c r="AJ108" s="80">
        <v>33612</v>
      </c>
      <c r="AK108" s="84">
        <v>579.6</v>
      </c>
      <c r="AL108" s="84">
        <v>1823.4</v>
      </c>
      <c r="AM108" s="84">
        <f t="shared" si="18"/>
        <v>2403</v>
      </c>
      <c r="AN108" s="84">
        <f t="shared" si="28"/>
        <v>133.20000000000005</v>
      </c>
      <c r="AO108" s="84">
        <f t="shared" si="28"/>
        <v>99.400000000000091</v>
      </c>
      <c r="AP108" s="85">
        <f>AM108/'[2]Soymeal Export Forecast'!R$15</f>
        <v>0.33839701951242895</v>
      </c>
      <c r="AQ108" s="77"/>
      <c r="AR108" s="77"/>
      <c r="AS108" s="80">
        <v>33612</v>
      </c>
      <c r="AT108" s="84">
        <v>111</v>
      </c>
      <c r="AU108" s="84">
        <v>121.1</v>
      </c>
      <c r="AV108" s="84">
        <f t="shared" si="19"/>
        <v>232.1</v>
      </c>
      <c r="AW108" s="84">
        <f t="shared" si="29"/>
        <v>1</v>
      </c>
      <c r="AX108" s="84">
        <f t="shared" si="29"/>
        <v>-1.7999999999999829</v>
      </c>
      <c r="AZ108" s="77"/>
      <c r="BA108" s="77"/>
      <c r="BB108" s="84">
        <f t="shared" si="21"/>
        <v>649.30000000000041</v>
      </c>
    </row>
    <row r="109" spans="1:54">
      <c r="A109" s="80">
        <v>33619</v>
      </c>
      <c r="B109" s="84">
        <v>3727</v>
      </c>
      <c r="C109" s="84">
        <v>8178</v>
      </c>
      <c r="D109" s="84">
        <f t="shared" si="16"/>
        <v>11905</v>
      </c>
      <c r="E109" s="84">
        <v>35.4</v>
      </c>
      <c r="F109" s="84">
        <f t="shared" si="25"/>
        <v>677.69999999999982</v>
      </c>
      <c r="G109" s="84">
        <f t="shared" si="25"/>
        <v>451.10000000000036</v>
      </c>
      <c r="H109" s="84">
        <f t="shared" si="25"/>
        <v>0</v>
      </c>
      <c r="I109" s="84">
        <f t="shared" si="20"/>
        <v>677.69999999999982</v>
      </c>
      <c r="L109" s="84">
        <f t="shared" si="26"/>
        <v>451.10000000000036</v>
      </c>
      <c r="P109" s="77"/>
      <c r="Q109" s="77"/>
      <c r="R109" s="77"/>
      <c r="W109" s="77"/>
      <c r="X109" s="77"/>
      <c r="Z109" s="84">
        <v>900.3</v>
      </c>
      <c r="AA109" s="84">
        <v>4026.1</v>
      </c>
      <c r="AB109" s="84">
        <f t="shared" si="17"/>
        <v>4926.3999999999996</v>
      </c>
      <c r="AC109" s="84">
        <f t="shared" si="27"/>
        <v>324.39999999999964</v>
      </c>
      <c r="AJ109" s="80">
        <v>33619</v>
      </c>
      <c r="AK109" s="84">
        <v>616</v>
      </c>
      <c r="AL109" s="84">
        <v>2000.7</v>
      </c>
      <c r="AM109" s="84">
        <f t="shared" si="18"/>
        <v>2616.6999999999998</v>
      </c>
      <c r="AN109" s="84">
        <f t="shared" si="28"/>
        <v>177.29999999999995</v>
      </c>
      <c r="AO109" s="84">
        <f t="shared" si="28"/>
        <v>213.69999999999982</v>
      </c>
      <c r="AP109" s="85">
        <f>AM109/'[2]Soymeal Export Forecast'!R$15</f>
        <v>0.36849083685317219</v>
      </c>
      <c r="AQ109" s="77"/>
      <c r="AR109" s="77"/>
      <c r="AS109" s="80">
        <v>33619</v>
      </c>
      <c r="AT109" s="84">
        <v>104.6</v>
      </c>
      <c r="AU109" s="84">
        <v>140.9</v>
      </c>
      <c r="AV109" s="84">
        <f t="shared" si="19"/>
        <v>245.5</v>
      </c>
      <c r="AW109" s="84">
        <f t="shared" si="29"/>
        <v>19.800000000000011</v>
      </c>
      <c r="AX109" s="84">
        <f t="shared" si="29"/>
        <v>13.400000000000006</v>
      </c>
      <c r="AZ109" s="77"/>
      <c r="BA109" s="77"/>
      <c r="BB109" s="84">
        <f t="shared" si="21"/>
        <v>854.99999999999977</v>
      </c>
    </row>
    <row r="110" spans="1:54">
      <c r="A110" s="80">
        <v>33626</v>
      </c>
      <c r="B110" s="84">
        <v>3979.4</v>
      </c>
      <c r="C110" s="84">
        <v>8471.7000000000007</v>
      </c>
      <c r="D110" s="84">
        <f t="shared" si="16"/>
        <v>12451.1</v>
      </c>
      <c r="E110" s="84">
        <v>35.4</v>
      </c>
      <c r="F110" s="84">
        <f t="shared" si="25"/>
        <v>293.70000000000073</v>
      </c>
      <c r="G110" s="84">
        <f t="shared" si="25"/>
        <v>546.10000000000036</v>
      </c>
      <c r="H110" s="84">
        <f t="shared" si="25"/>
        <v>0</v>
      </c>
      <c r="I110" s="84">
        <f t="shared" si="20"/>
        <v>293.70000000000073</v>
      </c>
      <c r="L110" s="84">
        <f t="shared" si="26"/>
        <v>546.10000000000036</v>
      </c>
      <c r="P110" s="77"/>
      <c r="Q110" s="77"/>
      <c r="R110" s="77"/>
      <c r="W110" s="77"/>
      <c r="X110" s="77"/>
      <c r="Z110" s="84">
        <v>844.8</v>
      </c>
      <c r="AA110" s="84">
        <v>4176.7</v>
      </c>
      <c r="AB110" s="84">
        <f t="shared" si="17"/>
        <v>5021.5</v>
      </c>
      <c r="AC110" s="84">
        <f t="shared" si="27"/>
        <v>95.100000000000364</v>
      </c>
      <c r="AJ110" s="80">
        <v>33626</v>
      </c>
      <c r="AK110" s="84">
        <v>506.8</v>
      </c>
      <c r="AL110" s="84">
        <v>2144.4</v>
      </c>
      <c r="AM110" s="84">
        <f t="shared" si="18"/>
        <v>2651.2000000000003</v>
      </c>
      <c r="AN110" s="84">
        <f t="shared" si="28"/>
        <v>143.70000000000005</v>
      </c>
      <c r="AO110" s="84">
        <f t="shared" si="28"/>
        <v>34.500000000000455</v>
      </c>
      <c r="AP110" s="85">
        <f>AM110/'[2]Soymeal Export Forecast'!R$15</f>
        <v>0.37334922102844431</v>
      </c>
      <c r="AQ110" s="77"/>
      <c r="AR110" s="77"/>
      <c r="AS110" s="80">
        <v>33626</v>
      </c>
      <c r="AT110" s="84">
        <v>110</v>
      </c>
      <c r="AU110" s="84">
        <v>148</v>
      </c>
      <c r="AV110" s="84">
        <f t="shared" si="19"/>
        <v>258</v>
      </c>
      <c r="AW110" s="84">
        <f t="shared" si="29"/>
        <v>7.0999999999999943</v>
      </c>
      <c r="AX110" s="84">
        <f t="shared" si="29"/>
        <v>12.5</v>
      </c>
      <c r="AZ110" s="77"/>
      <c r="BA110" s="77"/>
      <c r="BB110" s="84">
        <f t="shared" si="21"/>
        <v>437.40000000000077</v>
      </c>
    </row>
    <row r="111" spans="1:54">
      <c r="A111" s="80">
        <v>33633</v>
      </c>
      <c r="B111" s="84">
        <v>4111.8999999999996</v>
      </c>
      <c r="C111" s="84">
        <v>8840.6</v>
      </c>
      <c r="D111" s="84">
        <f t="shared" si="16"/>
        <v>12952.5</v>
      </c>
      <c r="E111" s="84">
        <v>35.4</v>
      </c>
      <c r="F111" s="84">
        <f t="shared" si="25"/>
        <v>368.89999999999964</v>
      </c>
      <c r="G111" s="84">
        <f t="shared" si="25"/>
        <v>501.39999999999964</v>
      </c>
      <c r="H111" s="84">
        <f t="shared" si="25"/>
        <v>0</v>
      </c>
      <c r="I111" s="84">
        <f t="shared" si="20"/>
        <v>368.89999999999964</v>
      </c>
      <c r="L111" s="84">
        <f t="shared" si="26"/>
        <v>501.39999999999964</v>
      </c>
      <c r="P111" s="77"/>
      <c r="Q111" s="77"/>
      <c r="R111" s="77"/>
      <c r="W111" s="77"/>
      <c r="X111" s="77"/>
      <c r="Z111" s="84">
        <v>900.9</v>
      </c>
      <c r="AA111" s="84">
        <v>4337.3</v>
      </c>
      <c r="AB111" s="84">
        <f t="shared" si="17"/>
        <v>5238.2</v>
      </c>
      <c r="AC111" s="84">
        <f t="shared" si="27"/>
        <v>216.69999999999982</v>
      </c>
      <c r="AJ111" s="80">
        <v>33633</v>
      </c>
      <c r="AK111" s="84">
        <v>472.2</v>
      </c>
      <c r="AL111" s="84">
        <v>2232.6</v>
      </c>
      <c r="AM111" s="84">
        <f t="shared" si="18"/>
        <v>2704.7999999999997</v>
      </c>
      <c r="AN111" s="84">
        <f t="shared" si="28"/>
        <v>88.199999999999818</v>
      </c>
      <c r="AO111" s="84">
        <f t="shared" si="28"/>
        <v>53.599999999999454</v>
      </c>
      <c r="AP111" s="85">
        <f>AM111/'[2]Soymeal Export Forecast'!R$15</f>
        <v>0.38089731934133075</v>
      </c>
      <c r="AQ111" s="77"/>
      <c r="AR111" s="77"/>
      <c r="AS111" s="80">
        <v>33633</v>
      </c>
      <c r="AT111" s="84">
        <v>111.1</v>
      </c>
      <c r="AU111" s="84">
        <v>168.1</v>
      </c>
      <c r="AV111" s="84">
        <f t="shared" si="19"/>
        <v>279.2</v>
      </c>
      <c r="AW111" s="84">
        <f t="shared" si="29"/>
        <v>20.099999999999994</v>
      </c>
      <c r="AX111" s="84">
        <f t="shared" si="29"/>
        <v>21.199999999999989</v>
      </c>
      <c r="AZ111" s="77"/>
      <c r="BA111" s="77"/>
      <c r="BB111" s="84">
        <f t="shared" si="21"/>
        <v>457.09999999999945</v>
      </c>
    </row>
    <row r="112" spans="1:54">
      <c r="A112" s="80">
        <v>33640</v>
      </c>
      <c r="B112" s="84">
        <v>3687.1</v>
      </c>
      <c r="C112" s="84">
        <v>9511.1</v>
      </c>
      <c r="D112" s="84">
        <f t="shared" si="16"/>
        <v>13198.2</v>
      </c>
      <c r="E112" s="84">
        <v>35.4</v>
      </c>
      <c r="F112" s="84">
        <f t="shared" si="25"/>
        <v>670.5</v>
      </c>
      <c r="G112" s="84">
        <f t="shared" si="25"/>
        <v>245.70000000000073</v>
      </c>
      <c r="H112" s="84">
        <f t="shared" si="25"/>
        <v>0</v>
      </c>
      <c r="I112" s="84">
        <f t="shared" si="20"/>
        <v>670.5</v>
      </c>
      <c r="L112" s="84">
        <f t="shared" si="26"/>
        <v>245.70000000000073</v>
      </c>
      <c r="P112" s="77"/>
      <c r="Q112" s="77"/>
      <c r="R112" s="77"/>
      <c r="W112" s="77"/>
      <c r="X112" s="77"/>
      <c r="Z112" s="84">
        <v>777.7</v>
      </c>
      <c r="AA112" s="84">
        <v>4758.8</v>
      </c>
      <c r="AB112" s="84">
        <f t="shared" si="17"/>
        <v>5536.5</v>
      </c>
      <c r="AC112" s="84">
        <f t="shared" si="27"/>
        <v>298.30000000000018</v>
      </c>
      <c r="AJ112" s="80">
        <v>33640</v>
      </c>
      <c r="AK112" s="84">
        <v>458.3</v>
      </c>
      <c r="AL112" s="84">
        <v>2326.5</v>
      </c>
      <c r="AM112" s="84">
        <f t="shared" si="18"/>
        <v>2784.8</v>
      </c>
      <c r="AN112" s="84">
        <f t="shared" si="28"/>
        <v>93.900000000000091</v>
      </c>
      <c r="AO112" s="84">
        <f t="shared" si="28"/>
        <v>80.000000000000455</v>
      </c>
      <c r="AP112" s="85">
        <f>AM112/'[2]Soymeal Export Forecast'!R$15</f>
        <v>0.39216313771877331</v>
      </c>
      <c r="AQ112" s="77"/>
      <c r="AR112" s="77"/>
      <c r="AS112" s="80">
        <v>33640</v>
      </c>
      <c r="AT112" s="84">
        <v>83</v>
      </c>
      <c r="AU112" s="84">
        <v>222.2</v>
      </c>
      <c r="AV112" s="84">
        <f t="shared" si="19"/>
        <v>305.2</v>
      </c>
      <c r="AW112" s="84">
        <f t="shared" si="29"/>
        <v>54.099999999999994</v>
      </c>
      <c r="AX112" s="84">
        <f t="shared" si="29"/>
        <v>26</v>
      </c>
      <c r="AZ112" s="77"/>
      <c r="BA112" s="77"/>
      <c r="BB112" s="84">
        <f t="shared" si="21"/>
        <v>764.40000000000009</v>
      </c>
    </row>
    <row r="113" spans="1:54">
      <c r="A113" s="80">
        <v>33647</v>
      </c>
      <c r="B113" s="84">
        <v>3499.3</v>
      </c>
      <c r="C113" s="84">
        <v>10138.299999999999</v>
      </c>
      <c r="D113" s="84">
        <f t="shared" si="16"/>
        <v>13637.599999999999</v>
      </c>
      <c r="E113" s="84">
        <v>35.4</v>
      </c>
      <c r="F113" s="84">
        <f t="shared" si="25"/>
        <v>627.19999999999891</v>
      </c>
      <c r="G113" s="84">
        <f t="shared" si="25"/>
        <v>439.39999999999782</v>
      </c>
      <c r="H113" s="84">
        <f t="shared" si="25"/>
        <v>0</v>
      </c>
      <c r="I113" s="84">
        <f t="shared" si="20"/>
        <v>627.19999999999891</v>
      </c>
      <c r="L113" s="84">
        <f t="shared" si="26"/>
        <v>439.39999999999782</v>
      </c>
      <c r="P113" s="77"/>
      <c r="Q113" s="77"/>
      <c r="R113" s="77"/>
      <c r="W113" s="77"/>
      <c r="X113" s="77"/>
      <c r="Z113" s="84">
        <v>713.7</v>
      </c>
      <c r="AA113" s="84">
        <v>5033.7</v>
      </c>
      <c r="AB113" s="84">
        <f t="shared" si="17"/>
        <v>5747.4</v>
      </c>
      <c r="AC113" s="84">
        <f t="shared" si="27"/>
        <v>210.89999999999964</v>
      </c>
      <c r="AJ113" s="80">
        <v>33647</v>
      </c>
      <c r="AK113" s="84">
        <v>571.4</v>
      </c>
      <c r="AL113" s="84">
        <v>2449.4</v>
      </c>
      <c r="AM113" s="84">
        <f t="shared" si="18"/>
        <v>3020.8</v>
      </c>
      <c r="AN113" s="84">
        <f t="shared" si="28"/>
        <v>122.90000000000009</v>
      </c>
      <c r="AO113" s="84">
        <f t="shared" si="28"/>
        <v>236</v>
      </c>
      <c r="AP113" s="85">
        <f>AM113/'[2]Soymeal Export Forecast'!R$15</f>
        <v>0.42539730193222863</v>
      </c>
      <c r="AQ113" s="77"/>
      <c r="AR113" s="77"/>
      <c r="AS113" s="80">
        <v>33647</v>
      </c>
      <c r="AT113" s="84">
        <v>77.400000000000006</v>
      </c>
      <c r="AU113" s="84">
        <v>229</v>
      </c>
      <c r="AV113" s="84">
        <f t="shared" si="19"/>
        <v>306.39999999999998</v>
      </c>
      <c r="AW113" s="84">
        <f t="shared" si="29"/>
        <v>6.8000000000000114</v>
      </c>
      <c r="AX113" s="84">
        <f t="shared" si="29"/>
        <v>1.1999999999999886</v>
      </c>
      <c r="AZ113" s="77"/>
      <c r="BA113" s="77"/>
      <c r="BB113" s="84">
        <f t="shared" si="21"/>
        <v>750.099999999999</v>
      </c>
    </row>
    <row r="114" spans="1:54">
      <c r="A114" s="80">
        <v>33654</v>
      </c>
      <c r="B114" s="84">
        <v>3336.7</v>
      </c>
      <c r="C114" s="84">
        <v>10752.5</v>
      </c>
      <c r="D114" s="84">
        <f t="shared" si="16"/>
        <v>14089.2</v>
      </c>
      <c r="E114" s="84">
        <v>35.4</v>
      </c>
      <c r="F114" s="84">
        <f t="shared" si="25"/>
        <v>614.20000000000073</v>
      </c>
      <c r="G114" s="84">
        <f t="shared" si="25"/>
        <v>451.60000000000218</v>
      </c>
      <c r="H114" s="84">
        <f t="shared" si="25"/>
        <v>0</v>
      </c>
      <c r="I114" s="84">
        <f t="shared" si="20"/>
        <v>614.20000000000073</v>
      </c>
      <c r="L114" s="84">
        <f t="shared" si="26"/>
        <v>451.60000000000218</v>
      </c>
      <c r="P114" s="77"/>
      <c r="Q114" s="77"/>
      <c r="R114" s="77"/>
      <c r="W114" s="77"/>
      <c r="X114" s="77"/>
      <c r="Z114" s="84">
        <v>671.5</v>
      </c>
      <c r="AA114" s="84">
        <v>5264.5</v>
      </c>
      <c r="AB114" s="84">
        <f t="shared" si="17"/>
        <v>5936</v>
      </c>
      <c r="AC114" s="84">
        <f t="shared" si="27"/>
        <v>188.60000000000036</v>
      </c>
      <c r="AJ114" s="80">
        <v>33654</v>
      </c>
      <c r="AK114" s="84">
        <v>576.9</v>
      </c>
      <c r="AL114" s="84">
        <v>2597.4</v>
      </c>
      <c r="AM114" s="84">
        <f t="shared" si="18"/>
        <v>3174.3</v>
      </c>
      <c r="AN114" s="84">
        <f t="shared" si="28"/>
        <v>148</v>
      </c>
      <c r="AO114" s="84">
        <f t="shared" si="28"/>
        <v>153.5</v>
      </c>
      <c r="AP114" s="85">
        <f>AM114/'[2]Soymeal Export Forecast'!R$15</f>
        <v>0.44701359094394644</v>
      </c>
      <c r="AQ114" s="77"/>
      <c r="AR114" s="77"/>
      <c r="AS114" s="80">
        <v>33654</v>
      </c>
      <c r="AT114" s="84">
        <v>73.8</v>
      </c>
      <c r="AU114" s="84">
        <v>235.2</v>
      </c>
      <c r="AV114" s="84">
        <f t="shared" si="19"/>
        <v>309</v>
      </c>
      <c r="AW114" s="84">
        <f t="shared" si="29"/>
        <v>6.1999999999999886</v>
      </c>
      <c r="AX114" s="84">
        <f t="shared" si="29"/>
        <v>2.6000000000000227</v>
      </c>
      <c r="AZ114" s="77"/>
      <c r="BA114" s="77"/>
      <c r="BB114" s="84">
        <f t="shared" si="21"/>
        <v>762.20000000000073</v>
      </c>
    </row>
    <row r="115" spans="1:54">
      <c r="A115" s="80">
        <v>33661</v>
      </c>
      <c r="B115" s="84">
        <v>2996</v>
      </c>
      <c r="C115" s="84">
        <v>11466.4</v>
      </c>
      <c r="D115" s="84">
        <f t="shared" si="16"/>
        <v>14462.4</v>
      </c>
      <c r="E115" s="84">
        <v>35.4</v>
      </c>
      <c r="F115" s="84">
        <f t="shared" si="25"/>
        <v>713.89999999999964</v>
      </c>
      <c r="G115" s="84">
        <f t="shared" si="25"/>
        <v>373.19999999999891</v>
      </c>
      <c r="H115" s="84">
        <f t="shared" si="25"/>
        <v>0</v>
      </c>
      <c r="I115" s="84">
        <f t="shared" si="20"/>
        <v>713.89999999999964</v>
      </c>
      <c r="L115" s="84">
        <f t="shared" si="26"/>
        <v>373.19999999999891</v>
      </c>
      <c r="P115" s="77"/>
      <c r="Q115" s="77"/>
      <c r="R115" s="77"/>
      <c r="W115" s="77"/>
      <c r="X115" s="77"/>
      <c r="Z115" s="84">
        <v>589.79999999999995</v>
      </c>
      <c r="AA115" s="84">
        <v>5672.2</v>
      </c>
      <c r="AB115" s="84">
        <f t="shared" si="17"/>
        <v>6262</v>
      </c>
      <c r="AC115" s="84">
        <f t="shared" si="27"/>
        <v>326</v>
      </c>
      <c r="AJ115" s="80">
        <v>33661</v>
      </c>
      <c r="AK115" s="84">
        <v>546.4</v>
      </c>
      <c r="AL115" s="84">
        <v>2730.9</v>
      </c>
      <c r="AM115" s="84">
        <f t="shared" si="18"/>
        <v>3277.3</v>
      </c>
      <c r="AN115" s="84">
        <f t="shared" si="28"/>
        <v>133.5</v>
      </c>
      <c r="AO115" s="84">
        <f t="shared" si="28"/>
        <v>103</v>
      </c>
      <c r="AP115" s="85">
        <f>AM115/'[2]Soymeal Export Forecast'!R$15</f>
        <v>0.46151833210490367</v>
      </c>
      <c r="AQ115" s="77"/>
      <c r="AR115" s="77"/>
      <c r="AS115" s="80">
        <v>33661</v>
      </c>
      <c r="AT115" s="84">
        <v>75.5</v>
      </c>
      <c r="AU115" s="84">
        <v>242.5</v>
      </c>
      <c r="AV115" s="84">
        <f t="shared" si="19"/>
        <v>318</v>
      </c>
      <c r="AW115" s="84">
        <f t="shared" si="29"/>
        <v>7.3000000000000114</v>
      </c>
      <c r="AX115" s="84">
        <f t="shared" si="29"/>
        <v>9</v>
      </c>
      <c r="AZ115" s="77"/>
      <c r="BA115" s="77"/>
      <c r="BB115" s="84">
        <f t="shared" si="21"/>
        <v>847.39999999999964</v>
      </c>
    </row>
    <row r="116" spans="1:54">
      <c r="A116" s="80">
        <v>33668</v>
      </c>
      <c r="B116" s="84">
        <v>3037.7</v>
      </c>
      <c r="C116" s="84">
        <v>11824.2</v>
      </c>
      <c r="D116" s="84">
        <f t="shared" si="16"/>
        <v>14861.900000000001</v>
      </c>
      <c r="E116" s="84">
        <v>38.4</v>
      </c>
      <c r="F116" s="84">
        <f t="shared" si="25"/>
        <v>357.80000000000109</v>
      </c>
      <c r="G116" s="84">
        <f t="shared" si="25"/>
        <v>399.50000000000182</v>
      </c>
      <c r="H116" s="84">
        <f t="shared" si="25"/>
        <v>3</v>
      </c>
      <c r="I116" s="84">
        <f t="shared" si="20"/>
        <v>357.80000000000109</v>
      </c>
      <c r="L116" s="84">
        <f t="shared" si="26"/>
        <v>402.50000000000182</v>
      </c>
      <c r="P116" s="77"/>
      <c r="Q116" s="77"/>
      <c r="R116" s="77"/>
      <c r="W116" s="77"/>
      <c r="X116" s="77"/>
      <c r="Z116" s="84">
        <v>533.5</v>
      </c>
      <c r="AA116" s="84">
        <v>5792.5</v>
      </c>
      <c r="AB116" s="84">
        <f t="shared" si="17"/>
        <v>6326</v>
      </c>
      <c r="AC116" s="84">
        <f t="shared" si="27"/>
        <v>64</v>
      </c>
      <c r="AJ116" s="80">
        <v>33668</v>
      </c>
      <c r="AK116" s="84">
        <v>583.1</v>
      </c>
      <c r="AL116" s="84">
        <v>2821.4</v>
      </c>
      <c r="AM116" s="84">
        <f t="shared" si="18"/>
        <v>3404.5</v>
      </c>
      <c r="AN116" s="84">
        <f t="shared" si="28"/>
        <v>90.5</v>
      </c>
      <c r="AO116" s="84">
        <f t="shared" si="28"/>
        <v>127.19999999999982</v>
      </c>
      <c r="AP116" s="85">
        <f>AM116/'[2]Soymeal Export Forecast'!R$15</f>
        <v>0.4794309833250372</v>
      </c>
      <c r="AQ116" s="77"/>
      <c r="AR116" s="77"/>
      <c r="AS116" s="80">
        <v>33668</v>
      </c>
      <c r="AT116" s="84">
        <v>73.7</v>
      </c>
      <c r="AU116" s="84">
        <v>242.5</v>
      </c>
      <c r="AV116" s="84">
        <f t="shared" si="19"/>
        <v>316.2</v>
      </c>
      <c r="AW116" s="84">
        <f t="shared" si="29"/>
        <v>0</v>
      </c>
      <c r="AX116" s="84">
        <f t="shared" si="29"/>
        <v>-1.8000000000000114</v>
      </c>
      <c r="AZ116" s="77"/>
      <c r="BA116" s="77"/>
      <c r="BB116" s="84">
        <f t="shared" si="21"/>
        <v>448.30000000000109</v>
      </c>
    </row>
    <row r="117" spans="1:54">
      <c r="A117" s="80">
        <v>33675</v>
      </c>
      <c r="B117" s="84">
        <v>2762.1</v>
      </c>
      <c r="C117" s="84">
        <v>12313.7</v>
      </c>
      <c r="D117" s="84">
        <f t="shared" si="16"/>
        <v>15075.800000000001</v>
      </c>
      <c r="E117" s="84">
        <v>38.4</v>
      </c>
      <c r="F117" s="84">
        <f t="shared" si="25"/>
        <v>489.5</v>
      </c>
      <c r="G117" s="84">
        <f t="shared" si="25"/>
        <v>213.89999999999964</v>
      </c>
      <c r="H117" s="84">
        <f t="shared" si="25"/>
        <v>0</v>
      </c>
      <c r="I117" s="84">
        <f t="shared" si="20"/>
        <v>489.5</v>
      </c>
      <c r="L117" s="84">
        <f t="shared" si="26"/>
        <v>213.89999999999964</v>
      </c>
      <c r="P117" s="77"/>
      <c r="Q117" s="77"/>
      <c r="R117" s="77"/>
      <c r="W117" s="77"/>
      <c r="X117" s="77"/>
      <c r="Z117" s="84">
        <v>358</v>
      </c>
      <c r="AA117" s="84">
        <v>6082.5</v>
      </c>
      <c r="AB117" s="84">
        <f t="shared" si="17"/>
        <v>6440.5</v>
      </c>
      <c r="AC117" s="84">
        <f t="shared" si="27"/>
        <v>114.5</v>
      </c>
      <c r="AJ117" s="80">
        <v>33675</v>
      </c>
      <c r="AK117" s="84">
        <v>511.6</v>
      </c>
      <c r="AL117" s="84">
        <v>3002.9</v>
      </c>
      <c r="AM117" s="84">
        <f t="shared" si="18"/>
        <v>3514.5</v>
      </c>
      <c r="AN117" s="84">
        <f t="shared" si="28"/>
        <v>181.5</v>
      </c>
      <c r="AO117" s="84">
        <f t="shared" si="28"/>
        <v>110</v>
      </c>
      <c r="AP117" s="85">
        <f>AM117/'[2]Soymeal Export Forecast'!R$15</f>
        <v>0.49492148359402061</v>
      </c>
      <c r="AQ117" s="77"/>
      <c r="AR117" s="77"/>
      <c r="AS117" s="80">
        <v>33675</v>
      </c>
      <c r="AT117" s="84">
        <v>66.900000000000006</v>
      </c>
      <c r="AU117" s="84">
        <v>250.4</v>
      </c>
      <c r="AV117" s="84">
        <f t="shared" si="19"/>
        <v>317.3</v>
      </c>
      <c r="AW117" s="84">
        <f t="shared" si="29"/>
        <v>7.9000000000000057</v>
      </c>
      <c r="AX117" s="84">
        <f t="shared" si="29"/>
        <v>1.1000000000000227</v>
      </c>
      <c r="AZ117" s="77"/>
      <c r="BA117" s="77"/>
      <c r="BB117" s="84">
        <f t="shared" si="21"/>
        <v>671</v>
      </c>
    </row>
    <row r="118" spans="1:54">
      <c r="A118" s="80">
        <v>33682</v>
      </c>
      <c r="B118" s="84">
        <v>2567.9</v>
      </c>
      <c r="C118" s="84">
        <v>12768.2</v>
      </c>
      <c r="D118" s="84">
        <f t="shared" si="16"/>
        <v>15336.1</v>
      </c>
      <c r="E118" s="84">
        <v>38.4</v>
      </c>
      <c r="F118" s="84">
        <f t="shared" si="25"/>
        <v>454.5</v>
      </c>
      <c r="G118" s="84">
        <f t="shared" si="25"/>
        <v>260.29999999999927</v>
      </c>
      <c r="H118" s="84">
        <f t="shared" si="25"/>
        <v>0</v>
      </c>
      <c r="I118" s="84">
        <f t="shared" si="20"/>
        <v>454.5</v>
      </c>
      <c r="L118" s="84">
        <f t="shared" si="26"/>
        <v>260.29999999999927</v>
      </c>
      <c r="P118" s="77"/>
      <c r="Q118" s="77"/>
      <c r="R118" s="77"/>
      <c r="W118" s="77"/>
      <c r="X118" s="77"/>
      <c r="Z118" s="84">
        <v>330</v>
      </c>
      <c r="AA118" s="84">
        <v>6347.4</v>
      </c>
      <c r="AB118" s="84">
        <f t="shared" si="17"/>
        <v>6677.4</v>
      </c>
      <c r="AC118" s="84">
        <f t="shared" si="27"/>
        <v>236.89999999999964</v>
      </c>
      <c r="AJ118" s="80">
        <v>33682</v>
      </c>
      <c r="AK118" s="84">
        <v>550</v>
      </c>
      <c r="AL118" s="84">
        <v>3062</v>
      </c>
      <c r="AM118" s="84">
        <f t="shared" si="18"/>
        <v>3612</v>
      </c>
      <c r="AN118" s="84">
        <f t="shared" si="28"/>
        <v>59.099999999999909</v>
      </c>
      <c r="AO118" s="84">
        <f t="shared" si="28"/>
        <v>97.5</v>
      </c>
      <c r="AP118" s="85">
        <f>AM118/'[2]Soymeal Export Forecast'!R$15</f>
        <v>0.50865169974152868</v>
      </c>
      <c r="AQ118" s="77"/>
      <c r="AR118" s="77"/>
      <c r="AS118" s="80">
        <v>33682</v>
      </c>
      <c r="AT118" s="84">
        <v>44.9</v>
      </c>
      <c r="AU118" s="84">
        <v>275.7</v>
      </c>
      <c r="AV118" s="84">
        <f t="shared" si="19"/>
        <v>320.59999999999997</v>
      </c>
      <c r="AW118" s="84">
        <f t="shared" si="29"/>
        <v>25.299999999999983</v>
      </c>
      <c r="AX118" s="84">
        <f t="shared" si="29"/>
        <v>3.2999999999999545</v>
      </c>
      <c r="AZ118" s="77"/>
      <c r="BA118" s="77"/>
      <c r="BB118" s="84">
        <f t="shared" si="21"/>
        <v>513.59999999999991</v>
      </c>
    </row>
    <row r="119" spans="1:54">
      <c r="A119" s="80">
        <v>33689</v>
      </c>
      <c r="B119" s="84">
        <v>2525.6</v>
      </c>
      <c r="C119" s="84">
        <v>13184.6</v>
      </c>
      <c r="D119" s="84">
        <f t="shared" si="16"/>
        <v>15710.2</v>
      </c>
      <c r="E119" s="84">
        <v>103.8</v>
      </c>
      <c r="F119" s="84">
        <f t="shared" si="25"/>
        <v>416.39999999999964</v>
      </c>
      <c r="G119" s="84">
        <f t="shared" si="25"/>
        <v>374.10000000000036</v>
      </c>
      <c r="H119" s="84">
        <f t="shared" si="25"/>
        <v>65.400000000000006</v>
      </c>
      <c r="I119" s="84">
        <f t="shared" si="20"/>
        <v>416.39999999999964</v>
      </c>
      <c r="L119" s="84">
        <f t="shared" si="26"/>
        <v>439.50000000000034</v>
      </c>
      <c r="P119" s="77"/>
      <c r="Q119" s="77"/>
      <c r="R119" s="77"/>
      <c r="W119" s="77"/>
      <c r="X119" s="77"/>
      <c r="Z119" s="84">
        <v>291.89999999999998</v>
      </c>
      <c r="AA119" s="84">
        <v>6467.4</v>
      </c>
      <c r="AB119" s="84">
        <f t="shared" si="17"/>
        <v>6759.2999999999993</v>
      </c>
      <c r="AC119" s="84">
        <f t="shared" si="27"/>
        <v>81.899999999999636</v>
      </c>
      <c r="AJ119" s="80">
        <v>33689</v>
      </c>
      <c r="AK119" s="84">
        <v>782.1</v>
      </c>
      <c r="AL119" s="84">
        <v>3143.2</v>
      </c>
      <c r="AM119" s="84">
        <f t="shared" si="18"/>
        <v>3925.2999999999997</v>
      </c>
      <c r="AN119" s="84">
        <f t="shared" si="28"/>
        <v>81.199999999999818</v>
      </c>
      <c r="AO119" s="84">
        <f t="shared" si="28"/>
        <v>313.29999999999973</v>
      </c>
      <c r="AP119" s="85">
        <f>AM119/'[2]Soymeal Export Forecast'!R$15</f>
        <v>0.55277146096218777</v>
      </c>
      <c r="AQ119" s="77"/>
      <c r="AR119" s="77"/>
      <c r="AS119" s="80">
        <v>33689</v>
      </c>
      <c r="AT119" s="84">
        <v>54.7</v>
      </c>
      <c r="AU119" s="84">
        <v>275.8</v>
      </c>
      <c r="AV119" s="84">
        <f t="shared" si="19"/>
        <v>330.5</v>
      </c>
      <c r="AW119" s="84">
        <f t="shared" si="29"/>
        <v>0.10000000000002274</v>
      </c>
      <c r="AX119" s="84">
        <f t="shared" si="29"/>
        <v>9.9000000000000341</v>
      </c>
      <c r="AZ119" s="77"/>
      <c r="BA119" s="77"/>
      <c r="BB119" s="84">
        <f t="shared" si="21"/>
        <v>497.59999999999945</v>
      </c>
    </row>
    <row r="120" spans="1:54">
      <c r="A120" s="80">
        <v>33696</v>
      </c>
      <c r="B120" s="84">
        <v>2457.6</v>
      </c>
      <c r="C120" s="84">
        <v>13623.2</v>
      </c>
      <c r="D120" s="84">
        <f t="shared" si="16"/>
        <v>16080.800000000001</v>
      </c>
      <c r="E120" s="84">
        <v>139.09</v>
      </c>
      <c r="F120" s="84">
        <f t="shared" si="25"/>
        <v>438.60000000000036</v>
      </c>
      <c r="G120" s="84">
        <f t="shared" si="25"/>
        <v>370.60000000000036</v>
      </c>
      <c r="H120" s="84">
        <f t="shared" si="25"/>
        <v>35.290000000000006</v>
      </c>
      <c r="I120" s="84">
        <f t="shared" si="20"/>
        <v>438.60000000000036</v>
      </c>
      <c r="L120" s="84">
        <f t="shared" si="26"/>
        <v>405.89000000000038</v>
      </c>
      <c r="P120" s="77"/>
      <c r="Q120" s="77"/>
      <c r="R120" s="77"/>
      <c r="W120" s="77"/>
      <c r="X120" s="77"/>
      <c r="Z120" s="84">
        <v>233.2</v>
      </c>
      <c r="AA120" s="84">
        <v>6702.9</v>
      </c>
      <c r="AB120" s="84">
        <f t="shared" si="17"/>
        <v>6936.0999999999995</v>
      </c>
      <c r="AC120" s="84">
        <f t="shared" si="27"/>
        <v>176.80000000000018</v>
      </c>
      <c r="AJ120" s="80">
        <v>33696</v>
      </c>
      <c r="AK120" s="84">
        <v>747.8</v>
      </c>
      <c r="AL120" s="84">
        <v>3241.3</v>
      </c>
      <c r="AM120" s="84">
        <f t="shared" si="18"/>
        <v>3989.1000000000004</v>
      </c>
      <c r="AN120" s="84">
        <f t="shared" si="28"/>
        <v>98.100000000000364</v>
      </c>
      <c r="AO120" s="84">
        <f t="shared" si="28"/>
        <v>63.800000000000637</v>
      </c>
      <c r="AP120" s="85">
        <f>AM120/'[2]Soymeal Export Forecast'!R$15</f>
        <v>0.56175595111819832</v>
      </c>
      <c r="AQ120" s="77"/>
      <c r="AR120" s="77"/>
      <c r="AS120" s="80">
        <v>33696</v>
      </c>
      <c r="AT120" s="84">
        <v>61.4</v>
      </c>
      <c r="AU120" s="84">
        <v>282.2</v>
      </c>
      <c r="AV120" s="84">
        <f t="shared" si="19"/>
        <v>343.59999999999997</v>
      </c>
      <c r="AW120" s="84">
        <f t="shared" si="29"/>
        <v>6.3999999999999773</v>
      </c>
      <c r="AX120" s="84">
        <f t="shared" si="29"/>
        <v>13.099999999999966</v>
      </c>
      <c r="AZ120" s="77"/>
      <c r="BA120" s="77"/>
      <c r="BB120" s="84">
        <f t="shared" si="21"/>
        <v>536.70000000000073</v>
      </c>
    </row>
    <row r="121" spans="1:54">
      <c r="A121" s="80">
        <v>33703</v>
      </c>
      <c r="B121" s="84">
        <v>2199</v>
      </c>
      <c r="C121" s="84">
        <v>14158.4</v>
      </c>
      <c r="D121" s="84">
        <f t="shared" si="16"/>
        <v>16357.4</v>
      </c>
      <c r="E121" s="84">
        <v>161.88999999999999</v>
      </c>
      <c r="F121" s="84">
        <f t="shared" si="25"/>
        <v>535.19999999999891</v>
      </c>
      <c r="G121" s="84">
        <f t="shared" si="25"/>
        <v>276.59999999999854</v>
      </c>
      <c r="H121" s="84">
        <f t="shared" si="25"/>
        <v>22.799999999999983</v>
      </c>
      <c r="I121" s="84">
        <f t="shared" si="20"/>
        <v>535.19999999999891</v>
      </c>
      <c r="L121" s="84">
        <f t="shared" si="26"/>
        <v>299.3999999999985</v>
      </c>
      <c r="P121" s="77"/>
      <c r="Q121" s="77"/>
      <c r="R121" s="77"/>
      <c r="W121" s="77"/>
      <c r="X121" s="77"/>
      <c r="Z121" s="84">
        <v>92</v>
      </c>
      <c r="AA121" s="84">
        <v>6920.2</v>
      </c>
      <c r="AB121" s="84">
        <f t="shared" si="17"/>
        <v>7012.2</v>
      </c>
      <c r="AC121" s="84">
        <f t="shared" si="27"/>
        <v>76.100000000000364</v>
      </c>
      <c r="AJ121" s="80">
        <v>33703</v>
      </c>
      <c r="AK121" s="84">
        <v>646</v>
      </c>
      <c r="AL121" s="84">
        <v>3405.6</v>
      </c>
      <c r="AM121" s="84">
        <f t="shared" si="18"/>
        <v>4051.6</v>
      </c>
      <c r="AN121" s="84">
        <f t="shared" si="28"/>
        <v>164.29999999999973</v>
      </c>
      <c r="AO121" s="84">
        <f t="shared" si="28"/>
        <v>62.499999999999545</v>
      </c>
      <c r="AP121" s="85">
        <f>AM121/'[2]Soymeal Export Forecast'!R$15</f>
        <v>0.57055737172557519</v>
      </c>
      <c r="AQ121" s="77"/>
      <c r="AR121" s="77"/>
      <c r="AS121" s="80">
        <v>33703</v>
      </c>
      <c r="AT121" s="84">
        <v>68.8</v>
      </c>
      <c r="AU121" s="84">
        <v>288.2</v>
      </c>
      <c r="AV121" s="84">
        <f t="shared" si="19"/>
        <v>357</v>
      </c>
      <c r="AW121" s="84">
        <f t="shared" si="29"/>
        <v>6</v>
      </c>
      <c r="AX121" s="84">
        <f t="shared" si="29"/>
        <v>13.400000000000034</v>
      </c>
      <c r="AZ121" s="77"/>
      <c r="BA121" s="77"/>
      <c r="BB121" s="84">
        <f t="shared" si="21"/>
        <v>699.49999999999864</v>
      </c>
    </row>
    <row r="122" spans="1:54">
      <c r="A122" s="80">
        <v>33710</v>
      </c>
      <c r="B122" s="84">
        <v>1947.5</v>
      </c>
      <c r="C122" s="84">
        <v>14522.5</v>
      </c>
      <c r="D122" s="84">
        <f t="shared" si="16"/>
        <v>16470</v>
      </c>
      <c r="E122" s="84">
        <v>161.88999999999999</v>
      </c>
      <c r="F122" s="84">
        <f t="shared" si="25"/>
        <v>364.10000000000036</v>
      </c>
      <c r="G122" s="84">
        <f t="shared" si="25"/>
        <v>112.60000000000036</v>
      </c>
      <c r="H122" s="84">
        <f t="shared" si="25"/>
        <v>0</v>
      </c>
      <c r="I122" s="84">
        <f t="shared" si="20"/>
        <v>364.10000000000036</v>
      </c>
      <c r="L122" s="84">
        <f t="shared" si="26"/>
        <v>112.60000000000036</v>
      </c>
      <c r="P122" s="77"/>
      <c r="Q122" s="77"/>
      <c r="R122" s="77"/>
      <c r="W122" s="77"/>
      <c r="X122" s="77"/>
      <c r="Z122" s="84">
        <v>62</v>
      </c>
      <c r="AA122" s="84">
        <v>6999.7</v>
      </c>
      <c r="AB122" s="84">
        <f t="shared" si="17"/>
        <v>7061.7</v>
      </c>
      <c r="AC122" s="84">
        <f t="shared" si="27"/>
        <v>49.5</v>
      </c>
      <c r="AJ122" s="80">
        <v>33710</v>
      </c>
      <c r="AK122" s="84">
        <v>633</v>
      </c>
      <c r="AL122" s="84">
        <v>3498.8</v>
      </c>
      <c r="AM122" s="84">
        <f t="shared" si="18"/>
        <v>4131.8</v>
      </c>
      <c r="AN122" s="84">
        <f t="shared" si="28"/>
        <v>93.200000000000273</v>
      </c>
      <c r="AO122" s="84">
        <f t="shared" si="28"/>
        <v>80.200000000000273</v>
      </c>
      <c r="AP122" s="85">
        <f>AM122/'[2]Soymeal Export Forecast'!R$15</f>
        <v>0.58185135464896132</v>
      </c>
      <c r="AQ122" s="77"/>
      <c r="AR122" s="77"/>
      <c r="AS122" s="80">
        <v>33710</v>
      </c>
      <c r="AT122" s="84">
        <v>70.3</v>
      </c>
      <c r="AU122" s="84">
        <v>295.3</v>
      </c>
      <c r="AV122" s="84">
        <f t="shared" si="19"/>
        <v>365.6</v>
      </c>
      <c r="AW122" s="84">
        <f t="shared" si="29"/>
        <v>7.1000000000000227</v>
      </c>
      <c r="AX122" s="84">
        <f t="shared" si="29"/>
        <v>8.6000000000000227</v>
      </c>
      <c r="AZ122" s="77"/>
      <c r="BA122" s="77"/>
      <c r="BB122" s="84">
        <f t="shared" si="21"/>
        <v>457.30000000000064</v>
      </c>
    </row>
    <row r="123" spans="1:54">
      <c r="A123" s="80">
        <v>33717</v>
      </c>
      <c r="B123" s="84">
        <v>1771.5</v>
      </c>
      <c r="C123" s="84">
        <v>14798.9</v>
      </c>
      <c r="D123" s="84">
        <f t="shared" si="16"/>
        <v>16570.400000000001</v>
      </c>
      <c r="E123" s="84">
        <v>161.88999999999999</v>
      </c>
      <c r="F123" s="84">
        <f t="shared" ref="F123:H141" si="30">C123-C122</f>
        <v>276.39999999999964</v>
      </c>
      <c r="G123" s="84">
        <f t="shared" si="30"/>
        <v>100.40000000000146</v>
      </c>
      <c r="H123" s="84">
        <f t="shared" si="30"/>
        <v>0</v>
      </c>
      <c r="I123" s="84">
        <f t="shared" si="20"/>
        <v>276.39999999999964</v>
      </c>
      <c r="L123" s="84">
        <f t="shared" si="26"/>
        <v>100.40000000000146</v>
      </c>
      <c r="P123" s="77"/>
      <c r="Q123" s="77"/>
      <c r="R123" s="77"/>
      <c r="W123" s="77"/>
      <c r="X123" s="77"/>
      <c r="Z123" s="84">
        <v>8</v>
      </c>
      <c r="AA123" s="84">
        <v>7052.9</v>
      </c>
      <c r="AB123" s="84">
        <f t="shared" si="17"/>
        <v>7060.9</v>
      </c>
      <c r="AC123" s="84">
        <f t="shared" si="27"/>
        <v>-0.8000000000001819</v>
      </c>
      <c r="AJ123" s="80">
        <v>33717</v>
      </c>
      <c r="AK123" s="84">
        <v>556.9</v>
      </c>
      <c r="AL123" s="84">
        <v>3616.4</v>
      </c>
      <c r="AM123" s="84">
        <f t="shared" si="18"/>
        <v>4173.3</v>
      </c>
      <c r="AN123" s="84">
        <f t="shared" si="28"/>
        <v>117.59999999999991</v>
      </c>
      <c r="AO123" s="84">
        <f t="shared" si="28"/>
        <v>41.5</v>
      </c>
      <c r="AP123" s="85">
        <f>AM123/'[2]Soymeal Export Forecast'!R$15</f>
        <v>0.58769549793225961</v>
      </c>
      <c r="AQ123" s="77"/>
      <c r="AR123" s="77"/>
      <c r="AS123" s="80">
        <v>33717</v>
      </c>
      <c r="AT123" s="84">
        <v>46.7</v>
      </c>
      <c r="AU123" s="84">
        <v>323</v>
      </c>
      <c r="AV123" s="84">
        <f t="shared" si="19"/>
        <v>369.7</v>
      </c>
      <c r="AW123" s="84">
        <f t="shared" si="29"/>
        <v>27.699999999999989</v>
      </c>
      <c r="AX123" s="84">
        <f t="shared" si="29"/>
        <v>4.0999999999999659</v>
      </c>
      <c r="AZ123" s="77"/>
      <c r="BA123" s="77"/>
      <c r="BB123" s="84">
        <f t="shared" si="21"/>
        <v>393.99999999999955</v>
      </c>
    </row>
    <row r="124" spans="1:54">
      <c r="A124" s="80">
        <v>33724</v>
      </c>
      <c r="B124" s="84">
        <v>1825.2</v>
      </c>
      <c r="C124" s="84">
        <v>15023.9</v>
      </c>
      <c r="D124" s="84">
        <f t="shared" si="16"/>
        <v>16849.099999999999</v>
      </c>
      <c r="E124" s="84">
        <v>189.99</v>
      </c>
      <c r="F124" s="84">
        <f t="shared" si="30"/>
        <v>225</v>
      </c>
      <c r="G124" s="84">
        <f t="shared" si="30"/>
        <v>278.69999999999709</v>
      </c>
      <c r="H124" s="84">
        <f t="shared" si="30"/>
        <v>28.100000000000023</v>
      </c>
      <c r="I124" s="84">
        <f t="shared" si="20"/>
        <v>225</v>
      </c>
      <c r="L124" s="84">
        <f t="shared" si="26"/>
        <v>306.79999999999711</v>
      </c>
      <c r="P124" s="77"/>
      <c r="Q124" s="77"/>
      <c r="R124" s="77"/>
      <c r="W124" s="77"/>
      <c r="X124" s="77"/>
      <c r="Z124" s="84">
        <v>0</v>
      </c>
      <c r="AA124" s="84">
        <v>7067.6</v>
      </c>
      <c r="AB124" s="84">
        <f t="shared" si="17"/>
        <v>7067.6</v>
      </c>
      <c r="AC124" s="84">
        <f t="shared" si="27"/>
        <v>6.7000000000007276</v>
      </c>
      <c r="AJ124" s="80">
        <v>33724</v>
      </c>
      <c r="AK124" s="84">
        <v>602.79999999999995</v>
      </c>
      <c r="AL124" s="84">
        <v>3680.2</v>
      </c>
      <c r="AM124" s="84">
        <f t="shared" si="18"/>
        <v>4283</v>
      </c>
      <c r="AN124" s="84">
        <f t="shared" si="28"/>
        <v>63.799999999999727</v>
      </c>
      <c r="AO124" s="84">
        <f t="shared" si="28"/>
        <v>109.69999999999982</v>
      </c>
      <c r="AP124" s="85">
        <f>AM124/'[2]Soymeal Export Forecast'!R$15</f>
        <v>0.60314375138232756</v>
      </c>
      <c r="AQ124" s="77"/>
      <c r="AR124" s="77"/>
      <c r="AS124" s="80">
        <v>33724</v>
      </c>
      <c r="AT124" s="84">
        <v>39.9</v>
      </c>
      <c r="AU124" s="84">
        <v>329.7</v>
      </c>
      <c r="AV124" s="84">
        <f t="shared" si="19"/>
        <v>369.59999999999997</v>
      </c>
      <c r="AW124" s="84">
        <f t="shared" si="29"/>
        <v>6.6999999999999886</v>
      </c>
      <c r="AX124" s="84">
        <f t="shared" si="29"/>
        <v>-0.10000000000002274</v>
      </c>
      <c r="AZ124" s="77"/>
      <c r="BA124" s="77"/>
      <c r="BB124" s="84">
        <f t="shared" si="21"/>
        <v>288.79999999999973</v>
      </c>
    </row>
    <row r="125" spans="1:54">
      <c r="A125" s="80">
        <v>33731</v>
      </c>
      <c r="B125" s="84">
        <v>1683.6</v>
      </c>
      <c r="C125" s="84">
        <v>15232.8</v>
      </c>
      <c r="D125" s="84">
        <f t="shared" si="16"/>
        <v>16916.399999999998</v>
      </c>
      <c r="E125" s="84">
        <v>189.99</v>
      </c>
      <c r="F125" s="84">
        <f t="shared" si="30"/>
        <v>208.89999999999964</v>
      </c>
      <c r="G125" s="84">
        <f t="shared" si="30"/>
        <v>67.299999999999272</v>
      </c>
      <c r="H125" s="84">
        <f t="shared" si="30"/>
        <v>0</v>
      </c>
      <c r="I125" s="84">
        <f t="shared" si="20"/>
        <v>208.89999999999964</v>
      </c>
      <c r="L125" s="84">
        <f t="shared" si="26"/>
        <v>67.299999999999272</v>
      </c>
      <c r="P125" s="77"/>
      <c r="Q125" s="77"/>
      <c r="R125" s="77"/>
      <c r="W125" s="77"/>
      <c r="X125" s="77"/>
      <c r="Z125" s="84">
        <v>0</v>
      </c>
      <c r="AA125" s="84">
        <v>7118.2</v>
      </c>
      <c r="AB125" s="84">
        <f t="shared" si="17"/>
        <v>7118.2</v>
      </c>
      <c r="AC125" s="84">
        <f t="shared" si="27"/>
        <v>50.599999999999454</v>
      </c>
      <c r="AJ125" s="80">
        <v>33731</v>
      </c>
      <c r="AK125" s="84">
        <v>439.5</v>
      </c>
      <c r="AL125" s="84">
        <v>3848.4</v>
      </c>
      <c r="AM125" s="84">
        <f t="shared" si="18"/>
        <v>4287.8999999999996</v>
      </c>
      <c r="AN125" s="84">
        <f t="shared" si="28"/>
        <v>168.20000000000027</v>
      </c>
      <c r="AO125" s="84">
        <f t="shared" si="28"/>
        <v>4.8999999999996362</v>
      </c>
      <c r="AP125" s="85">
        <f>AM125/'[2]Soymeal Export Forecast'!R$15</f>
        <v>0.60383378275794586</v>
      </c>
      <c r="AQ125" s="77"/>
      <c r="AR125" s="77"/>
      <c r="AS125" s="80">
        <v>33731</v>
      </c>
      <c r="AT125" s="84">
        <v>87.5</v>
      </c>
      <c r="AU125" s="84">
        <v>335.8</v>
      </c>
      <c r="AV125" s="84">
        <f t="shared" si="19"/>
        <v>423.3</v>
      </c>
      <c r="AW125" s="84">
        <f t="shared" si="29"/>
        <v>6.1000000000000227</v>
      </c>
      <c r="AX125" s="84">
        <f t="shared" si="29"/>
        <v>53.700000000000045</v>
      </c>
      <c r="AZ125" s="77"/>
      <c r="BA125" s="77"/>
      <c r="BB125" s="84">
        <f t="shared" si="21"/>
        <v>377.09999999999991</v>
      </c>
    </row>
    <row r="126" spans="1:54">
      <c r="A126" s="80">
        <v>33738</v>
      </c>
      <c r="B126" s="84">
        <v>1914.8</v>
      </c>
      <c r="C126" s="84">
        <v>15296.1</v>
      </c>
      <c r="D126" s="84">
        <f t="shared" si="16"/>
        <v>17210.900000000001</v>
      </c>
      <c r="E126" s="84">
        <v>214.482</v>
      </c>
      <c r="F126" s="84">
        <f t="shared" si="30"/>
        <v>63.300000000001091</v>
      </c>
      <c r="G126" s="84">
        <f t="shared" si="30"/>
        <v>294.50000000000364</v>
      </c>
      <c r="H126" s="84">
        <f t="shared" si="30"/>
        <v>24.49199999999999</v>
      </c>
      <c r="I126" s="84">
        <f t="shared" si="20"/>
        <v>63.300000000001091</v>
      </c>
      <c r="L126" s="84">
        <f t="shared" si="26"/>
        <v>318.9920000000036</v>
      </c>
      <c r="P126" s="77"/>
      <c r="Q126" s="77"/>
      <c r="R126" s="77"/>
      <c r="W126" s="77"/>
      <c r="X126" s="77"/>
      <c r="Z126" s="84">
        <v>12</v>
      </c>
      <c r="AA126" s="84">
        <v>7133.6</v>
      </c>
      <c r="AB126" s="84">
        <f t="shared" si="17"/>
        <v>7145.6</v>
      </c>
      <c r="AC126" s="84">
        <f t="shared" si="27"/>
        <v>27.400000000000546</v>
      </c>
      <c r="AJ126" s="80">
        <v>33738</v>
      </c>
      <c r="AK126" s="84">
        <v>394.7</v>
      </c>
      <c r="AL126" s="84">
        <v>3922.9</v>
      </c>
      <c r="AM126" s="84">
        <f t="shared" si="18"/>
        <v>4317.6000000000004</v>
      </c>
      <c r="AN126" s="84">
        <f t="shared" si="28"/>
        <v>74.5</v>
      </c>
      <c r="AO126" s="84">
        <f t="shared" si="28"/>
        <v>29.700000000000728</v>
      </c>
      <c r="AP126" s="85">
        <f>AM126/'[2]Soymeal Export Forecast'!R$15</f>
        <v>0.60801621783057158</v>
      </c>
      <c r="AQ126" s="77"/>
      <c r="AR126" s="77"/>
      <c r="AS126" s="80">
        <v>33738</v>
      </c>
      <c r="AT126" s="84">
        <v>93.5</v>
      </c>
      <c r="AU126" s="84">
        <v>336.2</v>
      </c>
      <c r="AV126" s="84">
        <f t="shared" si="19"/>
        <v>429.7</v>
      </c>
      <c r="AW126" s="84">
        <f t="shared" si="29"/>
        <v>0.39999999999997726</v>
      </c>
      <c r="AX126" s="84">
        <f t="shared" si="29"/>
        <v>6.3999999999999773</v>
      </c>
      <c r="AZ126" s="77"/>
      <c r="BA126" s="77"/>
      <c r="BB126" s="84">
        <f t="shared" si="21"/>
        <v>137.80000000000109</v>
      </c>
    </row>
    <row r="127" spans="1:54">
      <c r="A127" s="80">
        <v>33745</v>
      </c>
      <c r="B127" s="84">
        <v>1832</v>
      </c>
      <c r="C127" s="84">
        <v>15577.3</v>
      </c>
      <c r="D127" s="84">
        <f t="shared" si="16"/>
        <v>17409.3</v>
      </c>
      <c r="E127" s="84">
        <v>246.482</v>
      </c>
      <c r="F127" s="84">
        <f t="shared" si="30"/>
        <v>281.19999999999891</v>
      </c>
      <c r="G127" s="84">
        <f t="shared" si="30"/>
        <v>198.39999999999782</v>
      </c>
      <c r="H127" s="84">
        <f t="shared" si="30"/>
        <v>32</v>
      </c>
      <c r="I127" s="84">
        <f t="shared" si="20"/>
        <v>281.19999999999891</v>
      </c>
      <c r="L127" s="84">
        <f t="shared" si="26"/>
        <v>230.39999999999782</v>
      </c>
      <c r="P127" s="77"/>
      <c r="Q127" s="77"/>
      <c r="R127" s="77"/>
      <c r="W127" s="77"/>
      <c r="X127" s="77"/>
      <c r="Z127" s="84">
        <v>12</v>
      </c>
      <c r="AA127" s="84">
        <v>7136.6</v>
      </c>
      <c r="AB127" s="84">
        <f t="shared" si="17"/>
        <v>7148.6</v>
      </c>
      <c r="AC127" s="84">
        <f t="shared" si="27"/>
        <v>3</v>
      </c>
      <c r="AJ127" s="80">
        <v>33745</v>
      </c>
      <c r="AK127" s="84">
        <v>442.7</v>
      </c>
      <c r="AL127" s="84">
        <v>4009.5</v>
      </c>
      <c r="AM127" s="84">
        <f t="shared" si="18"/>
        <v>4452.2</v>
      </c>
      <c r="AN127" s="84">
        <f t="shared" ref="AN127:AO145" si="31">AL127-AL126</f>
        <v>86.599999999999909</v>
      </c>
      <c r="AO127" s="84">
        <f t="shared" si="31"/>
        <v>134.59999999999945</v>
      </c>
      <c r="AP127" s="85">
        <f>AM127/'[2]Soymeal Export Forecast'!R$15</f>
        <v>0.62697095725061847</v>
      </c>
      <c r="AQ127" s="77"/>
      <c r="AR127" s="77"/>
      <c r="AS127" s="80">
        <v>33745</v>
      </c>
      <c r="AT127" s="84">
        <v>84.8</v>
      </c>
      <c r="AU127" s="84">
        <v>350.6</v>
      </c>
      <c r="AV127" s="84">
        <f t="shared" si="19"/>
        <v>435.40000000000003</v>
      </c>
      <c r="AW127" s="84">
        <f t="shared" ref="AW127:AX145" si="32">AU127-AU126</f>
        <v>14.400000000000034</v>
      </c>
      <c r="AX127" s="84">
        <f t="shared" si="32"/>
        <v>5.7000000000000455</v>
      </c>
      <c r="AZ127" s="77"/>
      <c r="BA127" s="77"/>
      <c r="BB127" s="84">
        <f t="shared" si="21"/>
        <v>367.79999999999882</v>
      </c>
    </row>
    <row r="128" spans="1:54">
      <c r="A128" s="80">
        <v>33752</v>
      </c>
      <c r="B128" s="84">
        <v>1838.1</v>
      </c>
      <c r="C128" s="84">
        <v>15751.9</v>
      </c>
      <c r="D128" s="84">
        <f t="shared" si="16"/>
        <v>17590</v>
      </c>
      <c r="E128" s="84">
        <v>321.38200000000001</v>
      </c>
      <c r="F128" s="84">
        <f t="shared" si="30"/>
        <v>174.60000000000036</v>
      </c>
      <c r="G128" s="84">
        <f t="shared" si="30"/>
        <v>180.70000000000073</v>
      </c>
      <c r="H128" s="84">
        <f t="shared" si="30"/>
        <v>74.900000000000006</v>
      </c>
      <c r="I128" s="84">
        <f t="shared" si="20"/>
        <v>174.60000000000036</v>
      </c>
      <c r="L128" s="84">
        <f t="shared" si="26"/>
        <v>255.60000000000073</v>
      </c>
      <c r="P128" s="77"/>
      <c r="Q128" s="77"/>
      <c r="R128" s="77"/>
      <c r="W128" s="77"/>
      <c r="X128" s="77"/>
      <c r="Z128" s="84">
        <v>0</v>
      </c>
      <c r="AA128" s="84">
        <v>7149.8</v>
      </c>
      <c r="AB128" s="84">
        <f t="shared" si="17"/>
        <v>7149.8</v>
      </c>
      <c r="AC128" s="84">
        <f t="shared" si="27"/>
        <v>1.1999999999998181</v>
      </c>
      <c r="AJ128" s="80">
        <v>33752</v>
      </c>
      <c r="AK128" s="84">
        <v>448.6</v>
      </c>
      <c r="AL128" s="84">
        <v>4085.7</v>
      </c>
      <c r="AM128" s="84">
        <f t="shared" si="18"/>
        <v>4534.3</v>
      </c>
      <c r="AN128" s="84">
        <f t="shared" si="31"/>
        <v>76.199999999999818</v>
      </c>
      <c r="AO128" s="84">
        <f t="shared" si="31"/>
        <v>82.100000000000364</v>
      </c>
      <c r="AP128" s="85">
        <f>AM128/'[2]Soymeal Export Forecast'!R$15</f>
        <v>0.63853250336046885</v>
      </c>
      <c r="AQ128" s="77"/>
      <c r="AR128" s="77"/>
      <c r="AS128" s="80">
        <v>33752</v>
      </c>
      <c r="AT128" s="84">
        <v>78.099999999999994</v>
      </c>
      <c r="AU128" s="84">
        <v>357.7</v>
      </c>
      <c r="AV128" s="84">
        <f t="shared" si="19"/>
        <v>435.79999999999995</v>
      </c>
      <c r="AW128" s="84">
        <f t="shared" si="32"/>
        <v>7.0999999999999659</v>
      </c>
      <c r="AX128" s="84">
        <f t="shared" si="32"/>
        <v>0.39999999999992042</v>
      </c>
      <c r="AZ128" s="77"/>
      <c r="BA128" s="77"/>
      <c r="BB128" s="84">
        <f t="shared" si="21"/>
        <v>250.80000000000018</v>
      </c>
    </row>
    <row r="129" spans="1:54">
      <c r="A129" s="80">
        <v>33759</v>
      </c>
      <c r="B129" s="84">
        <v>1850.1</v>
      </c>
      <c r="C129" s="84">
        <v>15899.5</v>
      </c>
      <c r="D129" s="84">
        <f t="shared" si="16"/>
        <v>17749.599999999999</v>
      </c>
      <c r="E129" s="84">
        <v>356.38200000000001</v>
      </c>
      <c r="F129" s="84">
        <f t="shared" si="30"/>
        <v>147.60000000000036</v>
      </c>
      <c r="G129" s="84">
        <f t="shared" si="30"/>
        <v>159.59999999999854</v>
      </c>
      <c r="H129" s="84">
        <f t="shared" si="30"/>
        <v>35</v>
      </c>
      <c r="I129" s="84">
        <f t="shared" si="20"/>
        <v>147.60000000000036</v>
      </c>
      <c r="L129" s="84">
        <f t="shared" si="26"/>
        <v>194.59999999999854</v>
      </c>
      <c r="P129" s="77"/>
      <c r="Q129" s="77"/>
      <c r="R129" s="77"/>
      <c r="W129" s="77"/>
      <c r="X129" s="77"/>
      <c r="Z129" s="84">
        <v>80</v>
      </c>
      <c r="AA129" s="84">
        <v>7149.8</v>
      </c>
      <c r="AB129" s="84">
        <f t="shared" si="17"/>
        <v>7229.8</v>
      </c>
      <c r="AC129" s="84">
        <f t="shared" si="27"/>
        <v>80</v>
      </c>
      <c r="AJ129" s="80">
        <v>33759</v>
      </c>
      <c r="AK129" s="84">
        <v>445.3</v>
      </c>
      <c r="AL129" s="84">
        <v>4119.6000000000004</v>
      </c>
      <c r="AM129" s="84">
        <f t="shared" si="18"/>
        <v>4564.9000000000005</v>
      </c>
      <c r="AN129" s="84">
        <f t="shared" si="31"/>
        <v>33.900000000000546</v>
      </c>
      <c r="AO129" s="84">
        <f t="shared" si="31"/>
        <v>30.600000000000364</v>
      </c>
      <c r="AP129" s="85">
        <f>AM129/'[2]Soymeal Export Forecast'!R$15</f>
        <v>0.64284167888984067</v>
      </c>
      <c r="AQ129" s="77"/>
      <c r="AR129" s="77"/>
      <c r="AS129" s="80">
        <v>33759</v>
      </c>
      <c r="AT129" s="84">
        <v>72</v>
      </c>
      <c r="AU129" s="84">
        <v>364.1</v>
      </c>
      <c r="AV129" s="84">
        <f t="shared" si="19"/>
        <v>436.1</v>
      </c>
      <c r="AW129" s="84">
        <f t="shared" si="32"/>
        <v>6.4000000000000341</v>
      </c>
      <c r="AX129" s="84">
        <f t="shared" si="32"/>
        <v>0.30000000000006821</v>
      </c>
      <c r="AZ129" s="77"/>
      <c r="BA129" s="77"/>
      <c r="BB129" s="84">
        <f t="shared" si="21"/>
        <v>181.50000000000091</v>
      </c>
    </row>
    <row r="130" spans="1:54">
      <c r="A130" s="80">
        <v>33766</v>
      </c>
      <c r="B130" s="84">
        <v>1913.6</v>
      </c>
      <c r="C130" s="84">
        <v>16044.8</v>
      </c>
      <c r="D130" s="84">
        <f t="shared" si="16"/>
        <v>17958.399999999998</v>
      </c>
      <c r="E130" s="84">
        <v>480.88200000000001</v>
      </c>
      <c r="F130" s="84">
        <f t="shared" si="30"/>
        <v>145.29999999999927</v>
      </c>
      <c r="G130" s="84">
        <f t="shared" si="30"/>
        <v>208.79999999999927</v>
      </c>
      <c r="H130" s="84">
        <f t="shared" si="30"/>
        <v>124.5</v>
      </c>
      <c r="I130" s="84">
        <f t="shared" si="20"/>
        <v>145.29999999999927</v>
      </c>
      <c r="L130" s="84">
        <f t="shared" si="26"/>
        <v>333.29999999999927</v>
      </c>
      <c r="P130" s="77"/>
      <c r="Q130" s="77"/>
      <c r="R130" s="77"/>
      <c r="W130" s="77"/>
      <c r="X130" s="77"/>
      <c r="Z130" s="84">
        <v>80</v>
      </c>
      <c r="AA130" s="84">
        <v>7149.8</v>
      </c>
      <c r="AB130" s="84">
        <f t="shared" si="17"/>
        <v>7229.8</v>
      </c>
      <c r="AC130" s="84">
        <f t="shared" si="27"/>
        <v>0</v>
      </c>
      <c r="AJ130" s="80">
        <v>33766</v>
      </c>
      <c r="AK130" s="84">
        <v>377.7</v>
      </c>
      <c r="AL130" s="84">
        <v>4220.3</v>
      </c>
      <c r="AM130" s="84">
        <f t="shared" si="18"/>
        <v>4598</v>
      </c>
      <c r="AN130" s="84">
        <f t="shared" si="31"/>
        <v>100.69999999999982</v>
      </c>
      <c r="AO130" s="84">
        <f t="shared" si="31"/>
        <v>33.099999999999454</v>
      </c>
      <c r="AP130" s="85">
        <f>AM130/'[2]Soymeal Export Forecast'!R$15</f>
        <v>0.64750291124350745</v>
      </c>
      <c r="AQ130" s="77"/>
      <c r="AR130" s="77"/>
      <c r="AS130" s="80">
        <v>33766</v>
      </c>
      <c r="AT130" s="84">
        <v>71</v>
      </c>
      <c r="AU130" s="84">
        <v>365.2</v>
      </c>
      <c r="AV130" s="84">
        <f t="shared" si="19"/>
        <v>436.2</v>
      </c>
      <c r="AW130" s="84">
        <f t="shared" si="32"/>
        <v>1.0999999999999659</v>
      </c>
      <c r="AX130" s="84">
        <f t="shared" si="32"/>
        <v>9.9999999999965894E-2</v>
      </c>
      <c r="AZ130" s="77"/>
      <c r="BA130" s="77"/>
      <c r="BB130" s="84">
        <f t="shared" si="21"/>
        <v>245.99999999999909</v>
      </c>
    </row>
    <row r="131" spans="1:54">
      <c r="A131" s="80">
        <v>33773</v>
      </c>
      <c r="B131" s="84">
        <v>1843.2</v>
      </c>
      <c r="C131" s="84">
        <v>16312.9</v>
      </c>
      <c r="D131" s="84">
        <f t="shared" ref="D131:D194" si="33">SUM(B131:C131)</f>
        <v>18156.099999999999</v>
      </c>
      <c r="E131" s="84">
        <v>575.78200000000004</v>
      </c>
      <c r="F131" s="84">
        <f t="shared" si="30"/>
        <v>268.10000000000036</v>
      </c>
      <c r="G131" s="84">
        <f t="shared" si="30"/>
        <v>197.70000000000073</v>
      </c>
      <c r="H131" s="84">
        <f t="shared" si="30"/>
        <v>94.900000000000034</v>
      </c>
      <c r="I131" s="84">
        <f t="shared" si="20"/>
        <v>268.10000000000036</v>
      </c>
      <c r="L131" s="84">
        <f t="shared" si="26"/>
        <v>292.60000000000076</v>
      </c>
      <c r="P131" s="77"/>
      <c r="Q131" s="77"/>
      <c r="R131" s="77"/>
      <c r="W131" s="77"/>
      <c r="X131" s="77"/>
      <c r="Z131" s="84">
        <v>80</v>
      </c>
      <c r="AA131" s="84">
        <v>7149.8</v>
      </c>
      <c r="AB131" s="84">
        <f t="shared" ref="AB131:AB194" si="34">AA131+Z131</f>
        <v>7229.8</v>
      </c>
      <c r="AC131" s="84">
        <f t="shared" si="27"/>
        <v>0</v>
      </c>
      <c r="AJ131" s="80">
        <v>33773</v>
      </c>
      <c r="AK131" s="84">
        <v>362.7</v>
      </c>
      <c r="AL131" s="84">
        <v>4313.2</v>
      </c>
      <c r="AM131" s="84">
        <f t="shared" ref="AM131:AM194" si="35">AL131+AK131</f>
        <v>4675.8999999999996</v>
      </c>
      <c r="AN131" s="84">
        <f t="shared" si="31"/>
        <v>92.899999999999636</v>
      </c>
      <c r="AO131" s="84">
        <f t="shared" si="31"/>
        <v>77.899999999999636</v>
      </c>
      <c r="AP131" s="85">
        <f>AM131/'[2]Soymeal Export Forecast'!R$15</f>
        <v>0.65847300188854196</v>
      </c>
      <c r="AQ131" s="77"/>
      <c r="AR131" s="77"/>
      <c r="AS131" s="80">
        <v>33773</v>
      </c>
      <c r="AT131" s="84">
        <v>61.8</v>
      </c>
      <c r="AU131" s="84">
        <v>382.7</v>
      </c>
      <c r="AV131" s="84">
        <f t="shared" ref="AV131:AV194" si="36">AU131+AT131</f>
        <v>444.5</v>
      </c>
      <c r="AW131" s="84">
        <f t="shared" si="32"/>
        <v>17.5</v>
      </c>
      <c r="AX131" s="84">
        <f t="shared" si="32"/>
        <v>8.3000000000000114</v>
      </c>
      <c r="AZ131" s="77"/>
      <c r="BA131" s="77"/>
      <c r="BB131" s="84">
        <f t="shared" si="21"/>
        <v>361</v>
      </c>
    </row>
    <row r="132" spans="1:54">
      <c r="A132" s="80">
        <v>33780</v>
      </c>
      <c r="B132" s="84">
        <v>1798.5</v>
      </c>
      <c r="C132" s="84">
        <v>16541</v>
      </c>
      <c r="D132" s="84">
        <f t="shared" si="33"/>
        <v>18339.5</v>
      </c>
      <c r="E132" s="84">
        <v>693.94200000000001</v>
      </c>
      <c r="F132" s="84">
        <f t="shared" si="30"/>
        <v>228.10000000000036</v>
      </c>
      <c r="G132" s="84">
        <f t="shared" si="30"/>
        <v>183.40000000000146</v>
      </c>
      <c r="H132" s="84">
        <f t="shared" si="30"/>
        <v>118.15999999999997</v>
      </c>
      <c r="I132" s="84">
        <f t="shared" ref="I132:I195" si="37">F132</f>
        <v>228.10000000000036</v>
      </c>
      <c r="L132" s="84">
        <f t="shared" si="26"/>
        <v>301.56000000000142</v>
      </c>
      <c r="P132" s="77"/>
      <c r="Q132" s="77"/>
      <c r="R132" s="77"/>
      <c r="W132" s="77"/>
      <c r="X132" s="77"/>
      <c r="Z132" s="84">
        <v>95</v>
      </c>
      <c r="AA132" s="84">
        <v>7149.8</v>
      </c>
      <c r="AB132" s="84">
        <f t="shared" si="34"/>
        <v>7244.8</v>
      </c>
      <c r="AC132" s="84">
        <f t="shared" si="27"/>
        <v>15</v>
      </c>
      <c r="AJ132" s="80">
        <v>33780</v>
      </c>
      <c r="AK132" s="84">
        <v>285.39999999999998</v>
      </c>
      <c r="AL132" s="84">
        <v>4433.2</v>
      </c>
      <c r="AM132" s="84">
        <f t="shared" si="35"/>
        <v>4718.5999999999995</v>
      </c>
      <c r="AN132" s="84">
        <f t="shared" si="31"/>
        <v>120</v>
      </c>
      <c r="AO132" s="84">
        <f t="shared" si="31"/>
        <v>42.699999999999818</v>
      </c>
      <c r="AP132" s="85">
        <f>AM132/'[2]Soymeal Export Forecast'!R$15</f>
        <v>0.66448613244750188</v>
      </c>
      <c r="AQ132" s="77"/>
      <c r="AR132" s="77"/>
      <c r="AS132" s="80">
        <v>33780</v>
      </c>
      <c r="AT132" s="84">
        <v>61.5</v>
      </c>
      <c r="AU132" s="84">
        <v>383.3</v>
      </c>
      <c r="AV132" s="84">
        <f t="shared" si="36"/>
        <v>444.8</v>
      </c>
      <c r="AW132" s="84">
        <f t="shared" si="32"/>
        <v>0.60000000000002274</v>
      </c>
      <c r="AX132" s="84">
        <f t="shared" si="32"/>
        <v>0.30000000000001137</v>
      </c>
      <c r="AZ132" s="77"/>
      <c r="BA132" s="77"/>
      <c r="BB132" s="84">
        <f t="shared" ref="BB132:BB195" si="38">AN132+F132</f>
        <v>348.10000000000036</v>
      </c>
    </row>
    <row r="133" spans="1:54">
      <c r="A133" s="80">
        <v>33787</v>
      </c>
      <c r="B133" s="84">
        <v>1842.8</v>
      </c>
      <c r="C133" s="84">
        <v>16656.2</v>
      </c>
      <c r="D133" s="84">
        <f t="shared" si="33"/>
        <v>18499</v>
      </c>
      <c r="E133" s="84">
        <v>718.76199999999994</v>
      </c>
      <c r="F133" s="84">
        <f t="shared" si="30"/>
        <v>115.20000000000073</v>
      </c>
      <c r="G133" s="84">
        <f t="shared" si="30"/>
        <v>159.5</v>
      </c>
      <c r="H133" s="84">
        <f t="shared" si="30"/>
        <v>24.819999999999936</v>
      </c>
      <c r="I133" s="84">
        <f t="shared" si="37"/>
        <v>115.20000000000073</v>
      </c>
      <c r="L133" s="84">
        <f t="shared" si="26"/>
        <v>184.31999999999994</v>
      </c>
      <c r="P133" s="77"/>
      <c r="Q133" s="77"/>
      <c r="R133" s="77"/>
      <c r="W133" s="77"/>
      <c r="X133" s="77"/>
      <c r="Z133" s="84">
        <v>95</v>
      </c>
      <c r="AA133" s="84">
        <v>7149.8</v>
      </c>
      <c r="AB133" s="84">
        <f t="shared" si="34"/>
        <v>7244.8</v>
      </c>
      <c r="AC133" s="84">
        <f t="shared" si="27"/>
        <v>0</v>
      </c>
      <c r="AJ133" s="80">
        <v>33787</v>
      </c>
      <c r="AK133" s="84">
        <v>274.2</v>
      </c>
      <c r="AL133" s="84">
        <v>4513.3</v>
      </c>
      <c r="AM133" s="84">
        <f t="shared" si="35"/>
        <v>4787.5</v>
      </c>
      <c r="AN133" s="84">
        <f t="shared" si="31"/>
        <v>80.100000000000364</v>
      </c>
      <c r="AO133" s="84">
        <f t="shared" si="31"/>
        <v>68.900000000000546</v>
      </c>
      <c r="AP133" s="85">
        <f>AM133/'[2]Soymeal Export Forecast'!R$15</f>
        <v>0.67418881852507428</v>
      </c>
      <c r="AQ133" s="77"/>
      <c r="AR133" s="77"/>
      <c r="AS133" s="80">
        <v>33787</v>
      </c>
      <c r="AT133" s="84">
        <v>60.5</v>
      </c>
      <c r="AU133" s="84">
        <v>384.4</v>
      </c>
      <c r="AV133" s="84">
        <f t="shared" si="36"/>
        <v>444.9</v>
      </c>
      <c r="AW133" s="84">
        <f t="shared" si="32"/>
        <v>1.0999999999999659</v>
      </c>
      <c r="AX133" s="84">
        <f t="shared" si="32"/>
        <v>9.9999999999965894E-2</v>
      </c>
      <c r="AZ133" s="77"/>
      <c r="BA133" s="77"/>
      <c r="BB133" s="84">
        <f t="shared" si="38"/>
        <v>195.30000000000109</v>
      </c>
    </row>
    <row r="134" spans="1:54">
      <c r="A134" s="80">
        <v>33794</v>
      </c>
      <c r="B134" s="84">
        <v>1714.5</v>
      </c>
      <c r="C134" s="84">
        <v>16963.8</v>
      </c>
      <c r="D134" s="84">
        <f t="shared" si="33"/>
        <v>18678.3</v>
      </c>
      <c r="E134" s="84">
        <v>1001.302</v>
      </c>
      <c r="F134" s="84">
        <f t="shared" si="30"/>
        <v>307.59999999999854</v>
      </c>
      <c r="G134" s="84">
        <f t="shared" si="30"/>
        <v>179.29999999999927</v>
      </c>
      <c r="H134" s="84">
        <f t="shared" si="30"/>
        <v>282.54000000000008</v>
      </c>
      <c r="I134" s="84">
        <f t="shared" si="37"/>
        <v>307.59999999999854</v>
      </c>
      <c r="L134" s="84">
        <f t="shared" si="26"/>
        <v>461.83999999999935</v>
      </c>
      <c r="P134" s="77"/>
      <c r="Q134" s="77"/>
      <c r="R134" s="77"/>
      <c r="W134" s="77"/>
      <c r="X134" s="77"/>
      <c r="Z134" s="84">
        <v>95</v>
      </c>
      <c r="AA134" s="84">
        <v>7152.7</v>
      </c>
      <c r="AB134" s="84">
        <f t="shared" si="34"/>
        <v>7247.7</v>
      </c>
      <c r="AC134" s="84">
        <f t="shared" si="27"/>
        <v>2.8999999999996362</v>
      </c>
      <c r="AJ134" s="80">
        <v>33794</v>
      </c>
      <c r="AK134" s="84">
        <v>595.5</v>
      </c>
      <c r="AL134" s="84">
        <v>4594.2</v>
      </c>
      <c r="AM134" s="84">
        <f t="shared" si="35"/>
        <v>5189.7</v>
      </c>
      <c r="AN134" s="84">
        <f t="shared" si="31"/>
        <v>80.899999999999636</v>
      </c>
      <c r="AO134" s="84">
        <f t="shared" si="31"/>
        <v>402.19999999999982</v>
      </c>
      <c r="AP134" s="85">
        <f>AM134/'[2]Soymeal Export Forecast'!R$15</f>
        <v>0.73082772041766642</v>
      </c>
      <c r="AQ134" s="77"/>
      <c r="AR134" s="77"/>
      <c r="AS134" s="80">
        <v>33794</v>
      </c>
      <c r="AT134" s="84">
        <v>42.7</v>
      </c>
      <c r="AU134" s="84">
        <v>404.3</v>
      </c>
      <c r="AV134" s="84">
        <f t="shared" si="36"/>
        <v>447</v>
      </c>
      <c r="AW134" s="84">
        <f t="shared" si="32"/>
        <v>19.900000000000034</v>
      </c>
      <c r="AX134" s="84">
        <f t="shared" si="32"/>
        <v>2.1000000000000227</v>
      </c>
      <c r="AZ134" s="77"/>
      <c r="BA134" s="77"/>
      <c r="BB134" s="84">
        <f t="shared" si="38"/>
        <v>388.49999999999818</v>
      </c>
    </row>
    <row r="135" spans="1:54">
      <c r="A135" s="80">
        <v>33801</v>
      </c>
      <c r="B135" s="84">
        <v>1588.2</v>
      </c>
      <c r="C135" s="84">
        <v>17246.900000000001</v>
      </c>
      <c r="D135" s="84">
        <f t="shared" si="33"/>
        <v>18835.100000000002</v>
      </c>
      <c r="E135" s="84">
        <v>1454.0909999999999</v>
      </c>
      <c r="F135" s="84">
        <f t="shared" si="30"/>
        <v>283.10000000000218</v>
      </c>
      <c r="G135" s="84">
        <f t="shared" si="30"/>
        <v>156.80000000000291</v>
      </c>
      <c r="H135" s="84">
        <f t="shared" si="30"/>
        <v>452.78899999999987</v>
      </c>
      <c r="I135" s="84">
        <f t="shared" si="37"/>
        <v>283.10000000000218</v>
      </c>
      <c r="L135" s="84">
        <f t="shared" si="26"/>
        <v>609.58900000000278</v>
      </c>
      <c r="P135" s="77"/>
      <c r="Q135" s="77"/>
      <c r="R135" s="77"/>
      <c r="W135" s="77"/>
      <c r="X135" s="77"/>
      <c r="Z135" s="84">
        <v>110.2</v>
      </c>
      <c r="AA135" s="84">
        <v>7152.7</v>
      </c>
      <c r="AB135" s="84">
        <f t="shared" si="34"/>
        <v>7262.9</v>
      </c>
      <c r="AC135" s="84">
        <f t="shared" si="27"/>
        <v>15.199999999999818</v>
      </c>
      <c r="AJ135" s="80">
        <v>33801</v>
      </c>
      <c r="AK135" s="84">
        <v>637</v>
      </c>
      <c r="AL135" s="84">
        <v>4681.7</v>
      </c>
      <c r="AM135" s="84">
        <f t="shared" si="35"/>
        <v>5318.7</v>
      </c>
      <c r="AN135" s="84">
        <f t="shared" si="31"/>
        <v>87.5</v>
      </c>
      <c r="AO135" s="84">
        <f t="shared" si="31"/>
        <v>129</v>
      </c>
      <c r="AP135" s="85">
        <f>AM135/'[2]Soymeal Export Forecast'!R$15</f>
        <v>0.74899385255129247</v>
      </c>
      <c r="AQ135" s="77"/>
      <c r="AR135" s="77"/>
      <c r="AS135" s="80">
        <v>33801</v>
      </c>
      <c r="AT135" s="84">
        <v>44.7</v>
      </c>
      <c r="AU135" s="84">
        <v>404.4</v>
      </c>
      <c r="AV135" s="84">
        <f t="shared" si="36"/>
        <v>449.09999999999997</v>
      </c>
      <c r="AW135" s="84">
        <f t="shared" si="32"/>
        <v>9.9999999999965894E-2</v>
      </c>
      <c r="AX135" s="84">
        <f t="shared" si="32"/>
        <v>2.0999999999999659</v>
      </c>
      <c r="AZ135" s="77"/>
      <c r="BA135" s="77"/>
      <c r="BB135" s="84">
        <f t="shared" si="38"/>
        <v>370.60000000000218</v>
      </c>
    </row>
    <row r="136" spans="1:54">
      <c r="A136" s="80">
        <v>33808</v>
      </c>
      <c r="B136" s="84">
        <v>1483.2</v>
      </c>
      <c r="C136" s="84">
        <v>17523.8</v>
      </c>
      <c r="D136" s="84">
        <f t="shared" si="33"/>
        <v>19007</v>
      </c>
      <c r="E136" s="84">
        <v>1576.5709999999999</v>
      </c>
      <c r="F136" s="84">
        <f t="shared" si="30"/>
        <v>276.89999999999782</v>
      </c>
      <c r="G136" s="84">
        <f t="shared" si="30"/>
        <v>171.89999999999782</v>
      </c>
      <c r="H136" s="84">
        <f t="shared" si="30"/>
        <v>122.48000000000002</v>
      </c>
      <c r="I136" s="84">
        <f t="shared" si="37"/>
        <v>276.89999999999782</v>
      </c>
      <c r="L136" s="84">
        <f t="shared" si="26"/>
        <v>294.37999999999784</v>
      </c>
      <c r="P136" s="77"/>
      <c r="Q136" s="77"/>
      <c r="R136" s="77"/>
      <c r="W136" s="77"/>
      <c r="X136" s="77"/>
      <c r="Z136" s="84">
        <v>162.4</v>
      </c>
      <c r="AA136" s="84">
        <v>7152.7</v>
      </c>
      <c r="AB136" s="84">
        <f t="shared" si="34"/>
        <v>7315.0999999999995</v>
      </c>
      <c r="AC136" s="84">
        <f t="shared" si="27"/>
        <v>52.199999999999818</v>
      </c>
      <c r="AJ136" s="80">
        <v>33808</v>
      </c>
      <c r="AK136" s="84">
        <v>670.5</v>
      </c>
      <c r="AL136" s="84">
        <v>4716.8999999999996</v>
      </c>
      <c r="AM136" s="84">
        <f t="shared" si="35"/>
        <v>5387.4</v>
      </c>
      <c r="AN136" s="84">
        <f t="shared" si="31"/>
        <v>35.199999999999818</v>
      </c>
      <c r="AO136" s="84">
        <f t="shared" si="31"/>
        <v>68.699999999999818</v>
      </c>
      <c r="AP136" s="85">
        <f>AM136/'[2]Soymeal Export Forecast'!R$15</f>
        <v>0.7586683740829212</v>
      </c>
      <c r="AQ136" s="77"/>
      <c r="AR136" s="77"/>
      <c r="AS136" s="80">
        <v>33808</v>
      </c>
      <c r="AT136" s="84">
        <v>60.3</v>
      </c>
      <c r="AU136" s="84">
        <v>404.7</v>
      </c>
      <c r="AV136" s="84">
        <f t="shared" si="36"/>
        <v>465</v>
      </c>
      <c r="AW136" s="84">
        <f t="shared" si="32"/>
        <v>0.30000000000001137</v>
      </c>
      <c r="AX136" s="84">
        <f t="shared" si="32"/>
        <v>15.900000000000034</v>
      </c>
      <c r="AZ136" s="77"/>
      <c r="BA136" s="77"/>
      <c r="BB136" s="84">
        <f t="shared" si="38"/>
        <v>312.09999999999764</v>
      </c>
    </row>
    <row r="137" spans="1:54">
      <c r="A137" s="80">
        <v>33815</v>
      </c>
      <c r="B137" s="84">
        <v>1706.6</v>
      </c>
      <c r="C137" s="84">
        <v>17878.2</v>
      </c>
      <c r="D137" s="84">
        <f t="shared" si="33"/>
        <v>19584.8</v>
      </c>
      <c r="E137" s="84">
        <v>1784.1220000000001</v>
      </c>
      <c r="F137" s="84">
        <f t="shared" si="30"/>
        <v>354.40000000000146</v>
      </c>
      <c r="G137" s="84">
        <f t="shared" si="30"/>
        <v>577.79999999999927</v>
      </c>
      <c r="H137" s="84">
        <f t="shared" si="30"/>
        <v>207.55100000000016</v>
      </c>
      <c r="I137" s="84">
        <f t="shared" si="37"/>
        <v>354.40000000000146</v>
      </c>
      <c r="L137" s="84">
        <f t="shared" si="26"/>
        <v>785.35099999999943</v>
      </c>
      <c r="P137" s="77"/>
      <c r="Q137" s="77"/>
      <c r="R137" s="77"/>
      <c r="W137" s="77"/>
      <c r="X137" s="77"/>
      <c r="Z137" s="84">
        <v>200.4</v>
      </c>
      <c r="AA137" s="84">
        <v>7168.7</v>
      </c>
      <c r="AB137" s="84">
        <f t="shared" si="34"/>
        <v>7369.0999999999995</v>
      </c>
      <c r="AC137" s="84">
        <f t="shared" si="27"/>
        <v>54</v>
      </c>
      <c r="AJ137" s="80">
        <v>33815</v>
      </c>
      <c r="AK137" s="84">
        <v>610.70000000000005</v>
      </c>
      <c r="AL137" s="84">
        <v>4853.2</v>
      </c>
      <c r="AM137" s="84">
        <f t="shared" si="35"/>
        <v>5463.9</v>
      </c>
      <c r="AN137" s="84">
        <f t="shared" si="31"/>
        <v>136.30000000000018</v>
      </c>
      <c r="AO137" s="84">
        <f t="shared" si="31"/>
        <v>76.5</v>
      </c>
      <c r="AP137" s="85">
        <f>AM137/'[2]Soymeal Export Forecast'!R$15</f>
        <v>0.76944131290635054</v>
      </c>
      <c r="AQ137" s="77"/>
      <c r="AR137" s="77"/>
      <c r="AS137" s="80">
        <v>33815</v>
      </c>
      <c r="AT137" s="84">
        <v>52.8</v>
      </c>
      <c r="AU137" s="84">
        <v>422.9</v>
      </c>
      <c r="AV137" s="84">
        <f t="shared" si="36"/>
        <v>475.7</v>
      </c>
      <c r="AW137" s="84">
        <f t="shared" si="32"/>
        <v>18.199999999999989</v>
      </c>
      <c r="AX137" s="84">
        <f t="shared" si="32"/>
        <v>10.699999999999989</v>
      </c>
      <c r="AZ137" s="77"/>
      <c r="BA137" s="77"/>
      <c r="BB137" s="84">
        <f t="shared" si="38"/>
        <v>490.70000000000164</v>
      </c>
    </row>
    <row r="138" spans="1:54">
      <c r="A138" s="80">
        <v>33822</v>
      </c>
      <c r="B138" s="84">
        <v>1618.7</v>
      </c>
      <c r="C138" s="84">
        <v>18159.5</v>
      </c>
      <c r="D138" s="84">
        <f t="shared" si="33"/>
        <v>19778.2</v>
      </c>
      <c r="E138" s="84">
        <v>2207.4270000000001</v>
      </c>
      <c r="F138" s="84">
        <f t="shared" si="30"/>
        <v>281.29999999999927</v>
      </c>
      <c r="G138" s="84">
        <f t="shared" si="30"/>
        <v>193.40000000000146</v>
      </c>
      <c r="H138" s="84">
        <f t="shared" si="30"/>
        <v>423.30500000000006</v>
      </c>
      <c r="I138" s="84">
        <f t="shared" si="37"/>
        <v>281.29999999999927</v>
      </c>
      <c r="L138" s="84">
        <f t="shared" si="26"/>
        <v>616.70500000000152</v>
      </c>
      <c r="P138" s="77"/>
      <c r="Q138" s="77"/>
      <c r="R138" s="77"/>
      <c r="W138" s="77"/>
      <c r="X138" s="77"/>
      <c r="Z138" s="84">
        <v>254.1</v>
      </c>
      <c r="AA138" s="84">
        <v>7193.3</v>
      </c>
      <c r="AB138" s="84">
        <f t="shared" si="34"/>
        <v>7447.4000000000005</v>
      </c>
      <c r="AC138" s="84">
        <f t="shared" si="27"/>
        <v>78.300000000001091</v>
      </c>
      <c r="AJ138" s="80">
        <v>33822</v>
      </c>
      <c r="AK138" s="84">
        <v>571.79999999999995</v>
      </c>
      <c r="AL138" s="84">
        <v>4941.7</v>
      </c>
      <c r="AM138" s="84">
        <f t="shared" si="35"/>
        <v>5513.5</v>
      </c>
      <c r="AN138" s="84">
        <f t="shared" si="31"/>
        <v>88.5</v>
      </c>
      <c r="AO138" s="84">
        <f t="shared" si="31"/>
        <v>49.600000000000364</v>
      </c>
      <c r="AP138" s="85">
        <f>AM138/'[2]Soymeal Export Forecast'!R$15</f>
        <v>0.77642612030036495</v>
      </c>
      <c r="AQ138" s="77"/>
      <c r="AR138" s="77"/>
      <c r="AS138" s="80">
        <v>33822</v>
      </c>
      <c r="AT138" s="84">
        <v>66.400000000000006</v>
      </c>
      <c r="AU138" s="84">
        <v>422.9</v>
      </c>
      <c r="AV138" s="84">
        <f t="shared" si="36"/>
        <v>489.29999999999995</v>
      </c>
      <c r="AW138" s="84">
        <f t="shared" si="32"/>
        <v>0</v>
      </c>
      <c r="AX138" s="84">
        <f t="shared" si="32"/>
        <v>13.599999999999966</v>
      </c>
      <c r="AZ138" s="77"/>
      <c r="BA138" s="77"/>
      <c r="BB138" s="84">
        <f t="shared" si="38"/>
        <v>369.79999999999927</v>
      </c>
    </row>
    <row r="139" spans="1:54">
      <c r="A139" s="80">
        <v>33829</v>
      </c>
      <c r="B139" s="84">
        <v>1284.0999999999999</v>
      </c>
      <c r="C139" s="84">
        <v>18396.8</v>
      </c>
      <c r="D139" s="84">
        <f t="shared" si="33"/>
        <v>19680.899999999998</v>
      </c>
      <c r="E139" s="84">
        <v>3277.047</v>
      </c>
      <c r="F139" s="84">
        <f t="shared" si="30"/>
        <v>237.29999999999927</v>
      </c>
      <c r="G139" s="84">
        <f t="shared" si="30"/>
        <v>-97.30000000000291</v>
      </c>
      <c r="H139" s="84">
        <f t="shared" si="30"/>
        <v>1069.6199999999999</v>
      </c>
      <c r="I139" s="84">
        <f t="shared" si="37"/>
        <v>237.29999999999927</v>
      </c>
      <c r="L139" s="84">
        <f t="shared" si="26"/>
        <v>972.31999999999698</v>
      </c>
      <c r="P139" s="77"/>
      <c r="Q139" s="77"/>
      <c r="R139" s="77"/>
      <c r="W139" s="77"/>
      <c r="X139" s="77"/>
      <c r="Z139" s="84">
        <v>123.1</v>
      </c>
      <c r="AA139" s="84">
        <v>7207.3</v>
      </c>
      <c r="AB139" s="84">
        <f t="shared" si="34"/>
        <v>7330.4000000000005</v>
      </c>
      <c r="AC139" s="84">
        <f t="shared" si="27"/>
        <v>-117</v>
      </c>
      <c r="AJ139" s="80">
        <v>33829</v>
      </c>
      <c r="AK139" s="84">
        <v>517.9</v>
      </c>
      <c r="AL139" s="84">
        <v>5046.6000000000004</v>
      </c>
      <c r="AM139" s="84">
        <f t="shared" si="35"/>
        <v>5564.5</v>
      </c>
      <c r="AN139" s="84">
        <f t="shared" si="31"/>
        <v>104.90000000000055</v>
      </c>
      <c r="AO139" s="84">
        <f t="shared" si="31"/>
        <v>51</v>
      </c>
      <c r="AP139" s="85">
        <f>AM139/'[2]Soymeal Export Forecast'!R$15</f>
        <v>0.78360807951598455</v>
      </c>
      <c r="AQ139" s="77"/>
      <c r="AR139" s="77"/>
      <c r="AS139" s="80">
        <v>33829</v>
      </c>
      <c r="AT139" s="84">
        <v>68</v>
      </c>
      <c r="AU139" s="84">
        <v>427.7</v>
      </c>
      <c r="AV139" s="84">
        <f t="shared" si="36"/>
        <v>495.7</v>
      </c>
      <c r="AW139" s="84">
        <f t="shared" si="32"/>
        <v>4.8000000000000114</v>
      </c>
      <c r="AX139" s="84">
        <f t="shared" si="32"/>
        <v>6.4000000000000341</v>
      </c>
      <c r="AZ139" s="77"/>
      <c r="BA139" s="77"/>
      <c r="BB139" s="84">
        <f t="shared" si="38"/>
        <v>342.19999999999982</v>
      </c>
    </row>
    <row r="140" spans="1:54">
      <c r="A140" s="80">
        <v>33836</v>
      </c>
      <c r="B140" s="84">
        <v>1200</v>
      </c>
      <c r="C140" s="84">
        <v>18559</v>
      </c>
      <c r="D140" s="84">
        <f t="shared" si="33"/>
        <v>19759</v>
      </c>
      <c r="E140" s="84">
        <v>3554.3110000000001</v>
      </c>
      <c r="F140" s="84">
        <f t="shared" si="30"/>
        <v>162.20000000000073</v>
      </c>
      <c r="G140" s="84">
        <f t="shared" si="30"/>
        <v>78.100000000002183</v>
      </c>
      <c r="H140" s="84">
        <f t="shared" si="30"/>
        <v>277.26400000000012</v>
      </c>
      <c r="I140" s="84">
        <f t="shared" si="37"/>
        <v>162.20000000000073</v>
      </c>
      <c r="L140" s="84">
        <f t="shared" si="26"/>
        <v>355.36400000000231</v>
      </c>
      <c r="P140" s="77"/>
      <c r="Q140" s="77"/>
      <c r="R140" s="77"/>
      <c r="W140" s="77"/>
      <c r="X140" s="77"/>
      <c r="Z140" s="84">
        <v>129.1</v>
      </c>
      <c r="AA140" s="84">
        <v>7225</v>
      </c>
      <c r="AB140" s="84">
        <f t="shared" si="34"/>
        <v>7354.1</v>
      </c>
      <c r="AC140" s="84">
        <f t="shared" si="27"/>
        <v>23.699999999999818</v>
      </c>
      <c r="AJ140" s="80">
        <v>33836</v>
      </c>
      <c r="AK140" s="84">
        <v>507.1</v>
      </c>
      <c r="AL140" s="84">
        <v>5155.8999999999996</v>
      </c>
      <c r="AM140" s="84">
        <f t="shared" si="35"/>
        <v>5663</v>
      </c>
      <c r="AN140" s="84">
        <f t="shared" si="31"/>
        <v>109.29999999999927</v>
      </c>
      <c r="AO140" s="84">
        <f t="shared" si="31"/>
        <v>98.5</v>
      </c>
      <c r="AP140" s="85">
        <f>AM140/'[2]Soymeal Export Forecast'!R$15</f>
        <v>0.79747911839321062</v>
      </c>
      <c r="AQ140" s="77"/>
      <c r="AR140" s="77"/>
      <c r="AS140" s="80">
        <v>33836</v>
      </c>
      <c r="AT140" s="84">
        <v>56</v>
      </c>
      <c r="AU140" s="84">
        <v>453.4</v>
      </c>
      <c r="AV140" s="84">
        <f t="shared" si="36"/>
        <v>509.4</v>
      </c>
      <c r="AW140" s="84">
        <f t="shared" si="32"/>
        <v>25.699999999999989</v>
      </c>
      <c r="AX140" s="84">
        <f t="shared" si="32"/>
        <v>13.699999999999989</v>
      </c>
      <c r="AZ140" s="77"/>
      <c r="BA140" s="77"/>
      <c r="BB140" s="84">
        <f t="shared" si="38"/>
        <v>271.5</v>
      </c>
    </row>
    <row r="141" spans="1:54">
      <c r="A141" s="80">
        <v>33843</v>
      </c>
      <c r="B141" s="84">
        <v>1089.9000000000001</v>
      </c>
      <c r="C141" s="84">
        <v>18712.599999999999</v>
      </c>
      <c r="D141" s="84">
        <f t="shared" si="33"/>
        <v>19802.5</v>
      </c>
      <c r="E141" s="84">
        <v>4083.7040000000002</v>
      </c>
      <c r="F141" s="84">
        <f t="shared" si="30"/>
        <v>153.59999999999854</v>
      </c>
      <c r="G141" s="84">
        <f t="shared" si="30"/>
        <v>43.5</v>
      </c>
      <c r="H141" s="84">
        <f t="shared" si="30"/>
        <v>529.39300000000003</v>
      </c>
      <c r="I141" s="84">
        <f t="shared" si="37"/>
        <v>153.59999999999854</v>
      </c>
      <c r="L141" s="84">
        <f t="shared" si="26"/>
        <v>572.89300000000003</v>
      </c>
      <c r="P141" s="77"/>
      <c r="Q141" s="77"/>
      <c r="R141" s="77"/>
      <c r="W141" s="77"/>
      <c r="X141" s="77"/>
      <c r="Z141" s="84">
        <v>36.200000000000003</v>
      </c>
      <c r="AA141" s="84">
        <v>7320</v>
      </c>
      <c r="AB141" s="84">
        <f t="shared" si="34"/>
        <v>7356.2</v>
      </c>
      <c r="AC141" s="84">
        <f t="shared" si="27"/>
        <v>2.0999999999994543</v>
      </c>
      <c r="AJ141" s="80">
        <v>33843</v>
      </c>
      <c r="AK141" s="84">
        <v>467.7</v>
      </c>
      <c r="AL141" s="84">
        <v>5226.8</v>
      </c>
      <c r="AM141" s="84">
        <f t="shared" si="35"/>
        <v>5694.5</v>
      </c>
      <c r="AN141" s="84">
        <f t="shared" si="31"/>
        <v>70.900000000000546</v>
      </c>
      <c r="AO141" s="84">
        <f t="shared" si="31"/>
        <v>31.5</v>
      </c>
      <c r="AP141" s="85">
        <f>AM141/'[2]Soymeal Export Forecast'!R$15</f>
        <v>0.80191503437932865</v>
      </c>
      <c r="AQ141" s="77"/>
      <c r="AR141" s="77"/>
      <c r="AS141" s="80">
        <v>33843</v>
      </c>
      <c r="AT141" s="84">
        <v>25.7</v>
      </c>
      <c r="AU141" s="84">
        <v>484.8</v>
      </c>
      <c r="AV141" s="84">
        <f t="shared" si="36"/>
        <v>510.5</v>
      </c>
      <c r="AW141" s="84">
        <f t="shared" si="32"/>
        <v>31.400000000000034</v>
      </c>
      <c r="AX141" s="84">
        <f t="shared" si="32"/>
        <v>1.1000000000000227</v>
      </c>
      <c r="AZ141" s="77"/>
      <c r="BA141" s="77"/>
      <c r="BB141" s="84">
        <f t="shared" si="38"/>
        <v>224.49999999999909</v>
      </c>
    </row>
    <row r="142" spans="1:54">
      <c r="A142" s="80">
        <v>33850</v>
      </c>
      <c r="B142" s="84">
        <v>5222.3999999999996</v>
      </c>
      <c r="C142" s="84">
        <v>187.1</v>
      </c>
      <c r="D142" s="84">
        <f t="shared" si="33"/>
        <v>5409.5</v>
      </c>
      <c r="E142" s="84">
        <v>0</v>
      </c>
      <c r="F142" s="86">
        <f>C142</f>
        <v>187.1</v>
      </c>
      <c r="I142" s="84">
        <f t="shared" si="37"/>
        <v>187.1</v>
      </c>
      <c r="P142" s="77"/>
      <c r="Q142" s="77"/>
      <c r="R142" s="77"/>
      <c r="W142" s="77"/>
      <c r="X142" s="77"/>
      <c r="Z142" s="84">
        <v>1683.6</v>
      </c>
      <c r="AA142" s="84">
        <v>0</v>
      </c>
      <c r="AB142" s="84">
        <f t="shared" si="34"/>
        <v>1683.6</v>
      </c>
      <c r="AJ142" s="80">
        <v>33850</v>
      </c>
      <c r="AK142" s="84">
        <v>422.4</v>
      </c>
      <c r="AL142" s="84">
        <v>5291.8</v>
      </c>
      <c r="AM142" s="84">
        <f t="shared" si="35"/>
        <v>5714.2</v>
      </c>
      <c r="AN142" s="84">
        <f t="shared" si="31"/>
        <v>65</v>
      </c>
      <c r="AO142" s="84">
        <f t="shared" si="31"/>
        <v>19.699999999999818</v>
      </c>
      <c r="AP142" s="85">
        <f>AM142/'[2]Soymeal Export Forecast'!R$15</f>
        <v>0.80468924215477378</v>
      </c>
      <c r="AQ142" s="77"/>
      <c r="AR142" s="77"/>
      <c r="AS142" s="80">
        <v>33850</v>
      </c>
      <c r="AT142" s="84">
        <v>42</v>
      </c>
      <c r="AU142" s="84">
        <v>484.8</v>
      </c>
      <c r="AV142" s="84">
        <f t="shared" si="36"/>
        <v>526.79999999999995</v>
      </c>
      <c r="AW142" s="84">
        <f t="shared" si="32"/>
        <v>0</v>
      </c>
      <c r="AX142" s="84">
        <f t="shared" si="32"/>
        <v>16.299999999999955</v>
      </c>
      <c r="AZ142" s="77"/>
      <c r="BA142" s="77"/>
      <c r="BB142" s="84">
        <f t="shared" si="38"/>
        <v>252.1</v>
      </c>
    </row>
    <row r="143" spans="1:54">
      <c r="A143" s="80">
        <v>33857</v>
      </c>
      <c r="B143" s="84">
        <v>5108</v>
      </c>
      <c r="C143" s="84">
        <v>606.4</v>
      </c>
      <c r="D143" s="84">
        <f t="shared" si="33"/>
        <v>5714.4</v>
      </c>
      <c r="E143" s="84">
        <v>0</v>
      </c>
      <c r="F143" s="84">
        <f t="shared" ref="F143:H174" si="39">C143-C142</f>
        <v>419.29999999999995</v>
      </c>
      <c r="G143" s="84">
        <f t="shared" si="39"/>
        <v>304.89999999999964</v>
      </c>
      <c r="H143" s="84">
        <f t="shared" si="39"/>
        <v>0</v>
      </c>
      <c r="I143" s="84">
        <f t="shared" si="37"/>
        <v>419.29999999999995</v>
      </c>
      <c r="L143" s="84">
        <f t="shared" ref="L143:L193" si="40">H143+G143</f>
        <v>304.89999999999964</v>
      </c>
      <c r="P143" s="84">
        <v>100</v>
      </c>
      <c r="Q143" s="84">
        <v>33.799999999999997</v>
      </c>
      <c r="R143" s="84">
        <f t="shared" ref="R143:R206" si="41">Q143+P143</f>
        <v>133.80000000000001</v>
      </c>
      <c r="W143" s="77"/>
      <c r="X143" s="77"/>
      <c r="Z143" s="84">
        <v>1691.4</v>
      </c>
      <c r="AA143" s="84">
        <v>165.2</v>
      </c>
      <c r="AB143" s="84">
        <f t="shared" si="34"/>
        <v>1856.6000000000001</v>
      </c>
      <c r="AC143" s="84">
        <f t="shared" ref="AC143:AC193" si="42">AB143-AB142</f>
        <v>173.00000000000023</v>
      </c>
      <c r="AE143" s="84">
        <f t="shared" ref="AE143:AG206" si="43">B143-P143-Z143</f>
        <v>3316.6</v>
      </c>
      <c r="AF143" s="84">
        <f t="shared" si="43"/>
        <v>407.40000000000003</v>
      </c>
      <c r="AG143" s="84">
        <f t="shared" si="43"/>
        <v>3723.9999999999991</v>
      </c>
      <c r="AH143" s="84"/>
      <c r="AJ143" s="80">
        <v>33857</v>
      </c>
      <c r="AK143" s="84">
        <v>346.5</v>
      </c>
      <c r="AL143" s="84">
        <v>5398.1</v>
      </c>
      <c r="AM143" s="84">
        <f t="shared" si="35"/>
        <v>5744.6</v>
      </c>
      <c r="AN143" s="84">
        <f t="shared" si="31"/>
        <v>106.30000000000018</v>
      </c>
      <c r="AO143" s="84">
        <f t="shared" si="31"/>
        <v>30.400000000000546</v>
      </c>
      <c r="AP143" s="85">
        <f>AM143/'[2]Soymeal Export Forecast'!R$15</f>
        <v>0.80897025313820203</v>
      </c>
      <c r="AQ143" s="77"/>
      <c r="AR143" s="77"/>
      <c r="AS143" s="80">
        <v>33857</v>
      </c>
      <c r="AT143" s="84">
        <v>37.299999999999997</v>
      </c>
      <c r="AU143" s="84">
        <v>495</v>
      </c>
      <c r="AV143" s="84">
        <f t="shared" si="36"/>
        <v>532.29999999999995</v>
      </c>
      <c r="AW143" s="84">
        <f t="shared" si="32"/>
        <v>10.199999999999989</v>
      </c>
      <c r="AX143" s="84">
        <f t="shared" si="32"/>
        <v>5.5</v>
      </c>
      <c r="AZ143" s="77"/>
      <c r="BA143" s="77"/>
      <c r="BB143" s="84">
        <f t="shared" si="38"/>
        <v>525.60000000000014</v>
      </c>
    </row>
    <row r="144" spans="1:54">
      <c r="A144" s="80">
        <v>33864</v>
      </c>
      <c r="B144" s="84">
        <v>5225.6000000000004</v>
      </c>
      <c r="C144" s="84">
        <v>920.1</v>
      </c>
      <c r="D144" s="84">
        <f t="shared" si="33"/>
        <v>6145.7000000000007</v>
      </c>
      <c r="E144" s="84">
        <v>0</v>
      </c>
      <c r="F144" s="84">
        <f t="shared" si="39"/>
        <v>313.70000000000005</v>
      </c>
      <c r="G144" s="84">
        <f t="shared" si="39"/>
        <v>431.30000000000109</v>
      </c>
      <c r="H144" s="84">
        <f t="shared" si="39"/>
        <v>0</v>
      </c>
      <c r="I144" s="84">
        <f t="shared" si="37"/>
        <v>313.70000000000005</v>
      </c>
      <c r="L144" s="84">
        <f t="shared" si="40"/>
        <v>431.30000000000109</v>
      </c>
      <c r="P144" s="84">
        <v>65</v>
      </c>
      <c r="Q144" s="84">
        <v>70.5</v>
      </c>
      <c r="R144" s="84">
        <f t="shared" si="41"/>
        <v>135.5</v>
      </c>
      <c r="S144" s="84">
        <f t="shared" ref="S144:S193" si="44">R144-R143</f>
        <v>1.6999999999999886</v>
      </c>
      <c r="T144" s="84">
        <f t="shared" ref="T144:T193" si="45">Q144-Q143</f>
        <v>36.700000000000003</v>
      </c>
      <c r="W144" s="77"/>
      <c r="X144" s="77"/>
      <c r="Z144" s="84">
        <v>1612.6</v>
      </c>
      <c r="AA144" s="84">
        <v>339.6</v>
      </c>
      <c r="AB144" s="84">
        <f t="shared" si="34"/>
        <v>1952.1999999999998</v>
      </c>
      <c r="AC144" s="84">
        <f t="shared" si="42"/>
        <v>95.599999999999682</v>
      </c>
      <c r="AE144" s="84">
        <f t="shared" si="43"/>
        <v>3548.0000000000005</v>
      </c>
      <c r="AF144" s="84">
        <f t="shared" si="43"/>
        <v>510</v>
      </c>
      <c r="AG144" s="84">
        <f t="shared" si="43"/>
        <v>4058.0000000000009</v>
      </c>
      <c r="AH144" s="84">
        <f t="shared" ref="AH144:AH193" si="46">AG144-AG143</f>
        <v>334.00000000000182</v>
      </c>
      <c r="AJ144" s="80">
        <v>33864</v>
      </c>
      <c r="AK144" s="84">
        <v>437.8</v>
      </c>
      <c r="AL144" s="84">
        <v>5440.6</v>
      </c>
      <c r="AM144" s="84">
        <f t="shared" si="35"/>
        <v>5878.4000000000005</v>
      </c>
      <c r="AN144" s="84">
        <f t="shared" si="31"/>
        <v>42.5</v>
      </c>
      <c r="AO144" s="84">
        <f t="shared" si="31"/>
        <v>133.80000000000018</v>
      </c>
      <c r="AP144" s="85">
        <f>AM144/'[2]Soymeal Export Forecast'!R$15</f>
        <v>0.82781233437447466</v>
      </c>
      <c r="AQ144" s="77"/>
      <c r="AR144" s="77"/>
      <c r="AS144" s="80">
        <v>33864</v>
      </c>
      <c r="AT144" s="84">
        <v>37.6</v>
      </c>
      <c r="AU144" s="84">
        <v>495</v>
      </c>
      <c r="AV144" s="84">
        <f t="shared" si="36"/>
        <v>532.6</v>
      </c>
      <c r="AW144" s="84">
        <f t="shared" si="32"/>
        <v>0</v>
      </c>
      <c r="AX144" s="84">
        <f t="shared" si="32"/>
        <v>0.30000000000006821</v>
      </c>
      <c r="AZ144" s="77"/>
      <c r="BA144" s="77"/>
      <c r="BB144" s="84">
        <f t="shared" si="38"/>
        <v>356.20000000000005</v>
      </c>
    </row>
    <row r="145" spans="1:54">
      <c r="A145" s="80">
        <v>33871</v>
      </c>
      <c r="B145" s="84">
        <v>5180.8999999999996</v>
      </c>
      <c r="C145" s="84">
        <v>1224.4000000000001</v>
      </c>
      <c r="D145" s="84">
        <f t="shared" si="33"/>
        <v>6405.2999999999993</v>
      </c>
      <c r="E145" s="84">
        <v>0</v>
      </c>
      <c r="F145" s="84">
        <f t="shared" si="39"/>
        <v>304.30000000000007</v>
      </c>
      <c r="G145" s="84">
        <f t="shared" si="39"/>
        <v>259.59999999999854</v>
      </c>
      <c r="H145" s="84">
        <f t="shared" si="39"/>
        <v>0</v>
      </c>
      <c r="I145" s="84">
        <f t="shared" si="37"/>
        <v>304.30000000000007</v>
      </c>
      <c r="L145" s="84">
        <f t="shared" si="40"/>
        <v>259.59999999999854</v>
      </c>
      <c r="P145" s="84">
        <v>65</v>
      </c>
      <c r="Q145" s="84">
        <v>70.5</v>
      </c>
      <c r="R145" s="84">
        <f t="shared" si="41"/>
        <v>135.5</v>
      </c>
      <c r="S145" s="84">
        <f t="shared" si="44"/>
        <v>0</v>
      </c>
      <c r="T145" s="84">
        <f t="shared" si="45"/>
        <v>0</v>
      </c>
      <c r="W145" s="77"/>
      <c r="X145" s="77"/>
      <c r="Z145" s="84">
        <v>1622.4</v>
      </c>
      <c r="AA145" s="84">
        <v>598.1</v>
      </c>
      <c r="AB145" s="84">
        <f t="shared" si="34"/>
        <v>2220.5</v>
      </c>
      <c r="AC145" s="84">
        <f t="shared" si="42"/>
        <v>268.30000000000018</v>
      </c>
      <c r="AE145" s="84">
        <f t="shared" si="43"/>
        <v>3493.4999999999995</v>
      </c>
      <c r="AF145" s="84">
        <f t="shared" si="43"/>
        <v>555.80000000000007</v>
      </c>
      <c r="AG145" s="84">
        <f t="shared" si="43"/>
        <v>4049.2999999999993</v>
      </c>
      <c r="AH145" s="84">
        <f t="shared" si="46"/>
        <v>-8.7000000000016371</v>
      </c>
      <c r="AJ145" s="80">
        <v>33871</v>
      </c>
      <c r="AK145" s="84">
        <v>433.4</v>
      </c>
      <c r="AL145" s="84">
        <v>5485.8</v>
      </c>
      <c r="AM145" s="84">
        <f t="shared" si="35"/>
        <v>5919.2</v>
      </c>
      <c r="AN145" s="84">
        <f t="shared" si="31"/>
        <v>45.199999999999818</v>
      </c>
      <c r="AO145" s="84">
        <f t="shared" si="31"/>
        <v>40.799999999999272</v>
      </c>
      <c r="AP145" s="85">
        <f>AM145/'[2]Soymeal Export Forecast'!R$15</f>
        <v>0.8335579017469702</v>
      </c>
      <c r="AQ145" s="77"/>
      <c r="AR145" s="77"/>
      <c r="AS145" s="80">
        <v>33871</v>
      </c>
      <c r="AT145" s="84">
        <v>35.700000000000003</v>
      </c>
      <c r="AU145" s="84">
        <v>500.3</v>
      </c>
      <c r="AV145" s="84">
        <f t="shared" si="36"/>
        <v>536</v>
      </c>
      <c r="AW145" s="84">
        <f t="shared" si="32"/>
        <v>5.3000000000000114</v>
      </c>
      <c r="AX145" s="84">
        <f t="shared" si="32"/>
        <v>3.3999999999999773</v>
      </c>
      <c r="AZ145" s="77"/>
      <c r="BA145" s="77"/>
      <c r="BB145" s="84">
        <f t="shared" si="38"/>
        <v>349.49999999999989</v>
      </c>
    </row>
    <row r="146" spans="1:54">
      <c r="A146" s="80">
        <v>33878</v>
      </c>
      <c r="B146" s="84">
        <v>5699.3</v>
      </c>
      <c r="C146" s="84">
        <v>1464</v>
      </c>
      <c r="D146" s="84">
        <f t="shared" si="33"/>
        <v>7163.3</v>
      </c>
      <c r="E146" s="84">
        <v>0</v>
      </c>
      <c r="F146" s="84">
        <f t="shared" si="39"/>
        <v>239.59999999999991</v>
      </c>
      <c r="G146" s="84">
        <f t="shared" si="39"/>
        <v>758.00000000000091</v>
      </c>
      <c r="H146" s="84">
        <f t="shared" si="39"/>
        <v>0</v>
      </c>
      <c r="I146" s="84">
        <f t="shared" si="37"/>
        <v>239.59999999999991</v>
      </c>
      <c r="L146" s="84">
        <f t="shared" si="40"/>
        <v>758.00000000000091</v>
      </c>
      <c r="P146" s="84">
        <v>65</v>
      </c>
      <c r="Q146" s="84">
        <v>70.5</v>
      </c>
      <c r="R146" s="84">
        <f t="shared" si="41"/>
        <v>135.5</v>
      </c>
      <c r="S146" s="84">
        <f t="shared" si="44"/>
        <v>0</v>
      </c>
      <c r="T146" s="84">
        <f t="shared" si="45"/>
        <v>0</v>
      </c>
      <c r="W146" s="77"/>
      <c r="X146" s="77"/>
      <c r="Z146" s="84">
        <v>1803.6</v>
      </c>
      <c r="AA146" s="84">
        <v>817.3</v>
      </c>
      <c r="AB146" s="84">
        <f t="shared" si="34"/>
        <v>2620.8999999999996</v>
      </c>
      <c r="AC146" s="84">
        <f t="shared" si="42"/>
        <v>400.39999999999964</v>
      </c>
      <c r="AE146" s="84">
        <f t="shared" si="43"/>
        <v>3830.7000000000003</v>
      </c>
      <c r="AF146" s="84">
        <f t="shared" si="43"/>
        <v>576.20000000000005</v>
      </c>
      <c r="AG146" s="84">
        <f t="shared" si="43"/>
        <v>4406.9000000000005</v>
      </c>
      <c r="AH146" s="84">
        <f t="shared" si="46"/>
        <v>357.60000000000127</v>
      </c>
      <c r="AJ146" s="80">
        <v>33878</v>
      </c>
      <c r="AK146" s="84">
        <v>819.2</v>
      </c>
      <c r="AL146" s="84">
        <v>27.1</v>
      </c>
      <c r="AM146" s="84">
        <f t="shared" si="35"/>
        <v>846.30000000000007</v>
      </c>
      <c r="AN146" s="86">
        <f>AL146</f>
        <v>27.1</v>
      </c>
      <c r="AP146" s="85">
        <f>AM146/'[2]Soymeal Export Forecast'!S$15</f>
        <v>0.13227169124966892</v>
      </c>
      <c r="AQ146" s="77"/>
      <c r="AR146" s="77"/>
      <c r="AS146" s="80">
        <v>33878</v>
      </c>
      <c r="AT146" s="84">
        <v>109.1</v>
      </c>
      <c r="AU146" s="84">
        <v>0</v>
      </c>
      <c r="AV146" s="84">
        <f t="shared" si="36"/>
        <v>109.1</v>
      </c>
      <c r="AW146" s="86">
        <f>AU146</f>
        <v>0</v>
      </c>
      <c r="AZ146" s="77"/>
      <c r="BA146" s="77"/>
      <c r="BB146" s="84">
        <f t="shared" si="38"/>
        <v>266.69999999999993</v>
      </c>
    </row>
    <row r="147" spans="1:54">
      <c r="A147" s="80">
        <v>33885</v>
      </c>
      <c r="B147" s="84">
        <v>6408</v>
      </c>
      <c r="C147" s="84">
        <v>1927</v>
      </c>
      <c r="D147" s="84">
        <f t="shared" si="33"/>
        <v>8335</v>
      </c>
      <c r="E147" s="84">
        <v>0</v>
      </c>
      <c r="F147" s="84">
        <f t="shared" si="39"/>
        <v>463</v>
      </c>
      <c r="G147" s="84">
        <f t="shared" si="39"/>
        <v>1171.6999999999998</v>
      </c>
      <c r="H147" s="84">
        <f t="shared" si="39"/>
        <v>0</v>
      </c>
      <c r="I147" s="84">
        <f t="shared" si="37"/>
        <v>463</v>
      </c>
      <c r="L147" s="84">
        <f t="shared" si="40"/>
        <v>1171.6999999999998</v>
      </c>
      <c r="P147" s="84">
        <v>0</v>
      </c>
      <c r="Q147" s="84">
        <v>70.5</v>
      </c>
      <c r="R147" s="84">
        <f t="shared" si="41"/>
        <v>70.5</v>
      </c>
      <c r="S147" s="84">
        <f t="shared" si="44"/>
        <v>-65</v>
      </c>
      <c r="T147" s="84">
        <f t="shared" si="45"/>
        <v>0</v>
      </c>
      <c r="W147" s="77"/>
      <c r="X147" s="77"/>
      <c r="Z147" s="84">
        <v>1979.7</v>
      </c>
      <c r="AA147" s="84">
        <v>1181</v>
      </c>
      <c r="AB147" s="84">
        <f t="shared" si="34"/>
        <v>3160.7</v>
      </c>
      <c r="AC147" s="84">
        <f t="shared" si="42"/>
        <v>539.80000000000018</v>
      </c>
      <c r="AE147" s="84">
        <f t="shared" si="43"/>
        <v>4428.3</v>
      </c>
      <c r="AF147" s="84">
        <f t="shared" si="43"/>
        <v>675.5</v>
      </c>
      <c r="AG147" s="84">
        <f t="shared" si="43"/>
        <v>5103.8</v>
      </c>
      <c r="AH147" s="84">
        <f t="shared" si="46"/>
        <v>696.89999999999964</v>
      </c>
      <c r="AJ147" s="80">
        <v>33885</v>
      </c>
      <c r="AK147" s="84">
        <v>943.6</v>
      </c>
      <c r="AL147" s="84">
        <v>144.69999999999999</v>
      </c>
      <c r="AM147" s="84">
        <f t="shared" si="35"/>
        <v>1088.3</v>
      </c>
      <c r="AN147" s="84">
        <f t="shared" ref="AN147:AO178" si="47">AL147-AL146</f>
        <v>117.6</v>
      </c>
      <c r="AO147" s="84">
        <f t="shared" si="47"/>
        <v>241.99999999999989</v>
      </c>
      <c r="AP147" s="85">
        <f>AM147/'[2]Soymeal Export Forecast'!S$15</f>
        <v>0.17009486185396983</v>
      </c>
      <c r="AQ147" s="77"/>
      <c r="AR147" s="77"/>
      <c r="AS147" s="80">
        <v>33885</v>
      </c>
      <c r="AT147" s="84">
        <v>91.1</v>
      </c>
      <c r="AU147" s="84">
        <v>18.5</v>
      </c>
      <c r="AV147" s="84">
        <f t="shared" si="36"/>
        <v>109.6</v>
      </c>
      <c r="AW147" s="84">
        <f t="shared" ref="AW147:AX178" si="48">AU147-AU146</f>
        <v>18.5</v>
      </c>
      <c r="AX147" s="84">
        <f t="shared" si="48"/>
        <v>0.5</v>
      </c>
      <c r="AZ147" s="77"/>
      <c r="BA147" s="77"/>
      <c r="BB147" s="84">
        <f t="shared" si="38"/>
        <v>580.6</v>
      </c>
    </row>
    <row r="148" spans="1:54">
      <c r="A148" s="80">
        <v>33892</v>
      </c>
      <c r="B148" s="84">
        <v>6153.1</v>
      </c>
      <c r="C148" s="84">
        <v>2529</v>
      </c>
      <c r="D148" s="84">
        <f t="shared" si="33"/>
        <v>8682.1</v>
      </c>
      <c r="E148" s="84">
        <v>0</v>
      </c>
      <c r="F148" s="84">
        <f t="shared" si="39"/>
        <v>602</v>
      </c>
      <c r="G148" s="84">
        <f t="shared" si="39"/>
        <v>347.10000000000036</v>
      </c>
      <c r="H148" s="84">
        <f t="shared" si="39"/>
        <v>0</v>
      </c>
      <c r="I148" s="84">
        <f t="shared" si="37"/>
        <v>602</v>
      </c>
      <c r="L148" s="84">
        <f t="shared" si="40"/>
        <v>347.10000000000036</v>
      </c>
      <c r="P148" s="84">
        <v>0</v>
      </c>
      <c r="Q148" s="84">
        <v>70.5</v>
      </c>
      <c r="R148" s="84">
        <f t="shared" si="41"/>
        <v>70.5</v>
      </c>
      <c r="S148" s="84">
        <f t="shared" si="44"/>
        <v>0</v>
      </c>
      <c r="T148" s="84">
        <f t="shared" si="45"/>
        <v>0</v>
      </c>
      <c r="W148" s="77"/>
      <c r="X148" s="77"/>
      <c r="Z148" s="84">
        <v>1884.9</v>
      </c>
      <c r="AA148" s="84">
        <v>1492.2</v>
      </c>
      <c r="AB148" s="84">
        <f t="shared" si="34"/>
        <v>3377.1000000000004</v>
      </c>
      <c r="AC148" s="84">
        <f t="shared" si="42"/>
        <v>216.40000000000055</v>
      </c>
      <c r="AE148" s="84">
        <f t="shared" si="43"/>
        <v>4268.2000000000007</v>
      </c>
      <c r="AF148" s="84">
        <f t="shared" si="43"/>
        <v>966.3</v>
      </c>
      <c r="AG148" s="84">
        <f t="shared" si="43"/>
        <v>5234.5</v>
      </c>
      <c r="AH148" s="84">
        <f t="shared" si="46"/>
        <v>130.69999999999982</v>
      </c>
      <c r="AJ148" s="80">
        <v>33892</v>
      </c>
      <c r="AK148" s="84">
        <v>1071.7</v>
      </c>
      <c r="AL148" s="84">
        <v>273</v>
      </c>
      <c r="AM148" s="84">
        <f t="shared" si="35"/>
        <v>1344.7</v>
      </c>
      <c r="AN148" s="84">
        <f t="shared" si="47"/>
        <v>128.30000000000001</v>
      </c>
      <c r="AO148" s="84">
        <f t="shared" si="47"/>
        <v>256.40000000000009</v>
      </c>
      <c r="AP148" s="85">
        <f>AM148/'[2]Soymeal Export Forecast'!S$15</f>
        <v>0.21016866740332008</v>
      </c>
      <c r="AQ148" s="77"/>
      <c r="AR148" s="77"/>
      <c r="AS148" s="80">
        <v>33892</v>
      </c>
      <c r="AT148" s="84">
        <v>92.7</v>
      </c>
      <c r="AU148" s="84">
        <v>24.7</v>
      </c>
      <c r="AV148" s="84">
        <f t="shared" si="36"/>
        <v>117.4</v>
      </c>
      <c r="AW148" s="84">
        <f t="shared" si="48"/>
        <v>6.1999999999999993</v>
      </c>
      <c r="AX148" s="84">
        <f t="shared" si="48"/>
        <v>7.8000000000000114</v>
      </c>
      <c r="AZ148" s="77"/>
      <c r="BA148" s="77"/>
      <c r="BB148" s="84">
        <f t="shared" si="38"/>
        <v>730.3</v>
      </c>
    </row>
    <row r="149" spans="1:54">
      <c r="A149" s="80">
        <v>33899</v>
      </c>
      <c r="B149" s="84">
        <v>6288.4</v>
      </c>
      <c r="C149" s="84">
        <v>2941.8</v>
      </c>
      <c r="D149" s="84">
        <f t="shared" si="33"/>
        <v>9230.2000000000007</v>
      </c>
      <c r="E149" s="84">
        <v>0</v>
      </c>
      <c r="F149" s="84">
        <f t="shared" si="39"/>
        <v>412.80000000000018</v>
      </c>
      <c r="G149" s="84">
        <f t="shared" si="39"/>
        <v>548.10000000000036</v>
      </c>
      <c r="H149" s="84">
        <f t="shared" si="39"/>
        <v>0</v>
      </c>
      <c r="I149" s="84">
        <f t="shared" si="37"/>
        <v>412.80000000000018</v>
      </c>
      <c r="L149" s="84">
        <f t="shared" si="40"/>
        <v>548.10000000000036</v>
      </c>
      <c r="P149" s="84">
        <v>0</v>
      </c>
      <c r="Q149" s="84">
        <v>70.5</v>
      </c>
      <c r="R149" s="84">
        <f t="shared" si="41"/>
        <v>70.5</v>
      </c>
      <c r="S149" s="84">
        <f t="shared" si="44"/>
        <v>0</v>
      </c>
      <c r="T149" s="84">
        <f t="shared" si="45"/>
        <v>0</v>
      </c>
      <c r="W149" s="77"/>
      <c r="X149" s="77"/>
      <c r="Z149" s="84">
        <v>1864.7</v>
      </c>
      <c r="AA149" s="84">
        <v>1733.4</v>
      </c>
      <c r="AB149" s="84">
        <f t="shared" si="34"/>
        <v>3598.1000000000004</v>
      </c>
      <c r="AC149" s="84">
        <f t="shared" si="42"/>
        <v>221</v>
      </c>
      <c r="AE149" s="84">
        <f t="shared" si="43"/>
        <v>4423.7</v>
      </c>
      <c r="AF149" s="84">
        <f t="shared" si="43"/>
        <v>1137.9000000000001</v>
      </c>
      <c r="AG149" s="84">
        <f t="shared" si="43"/>
        <v>5561.6</v>
      </c>
      <c r="AH149" s="84">
        <f t="shared" si="46"/>
        <v>327.10000000000036</v>
      </c>
      <c r="AJ149" s="80">
        <v>33899</v>
      </c>
      <c r="AK149" s="84">
        <v>1138.0999999999999</v>
      </c>
      <c r="AL149" s="84">
        <v>426.4</v>
      </c>
      <c r="AM149" s="84">
        <f t="shared" si="35"/>
        <v>1564.5</v>
      </c>
      <c r="AN149" s="84">
        <f t="shared" si="47"/>
        <v>153.39999999999998</v>
      </c>
      <c r="AO149" s="84">
        <f t="shared" si="47"/>
        <v>219.79999999999995</v>
      </c>
      <c r="AP149" s="85">
        <f>AM149/'[2]Soymeal Export Forecast'!S$15</f>
        <v>0.24452210913400332</v>
      </c>
      <c r="AQ149" s="77"/>
      <c r="AR149" s="77"/>
      <c r="AS149" s="80">
        <v>33899</v>
      </c>
      <c r="AT149" s="84">
        <v>79.7</v>
      </c>
      <c r="AU149" s="84">
        <v>39.799999999999997</v>
      </c>
      <c r="AV149" s="84">
        <f t="shared" si="36"/>
        <v>119.5</v>
      </c>
      <c r="AW149" s="84">
        <f t="shared" si="48"/>
        <v>15.099999999999998</v>
      </c>
      <c r="AX149" s="84">
        <f t="shared" si="48"/>
        <v>2.0999999999999943</v>
      </c>
      <c r="AZ149" s="77"/>
      <c r="BA149" s="77"/>
      <c r="BB149" s="84">
        <f t="shared" si="38"/>
        <v>566.20000000000016</v>
      </c>
    </row>
    <row r="150" spans="1:54">
      <c r="A150" s="80">
        <v>33906</v>
      </c>
      <c r="B150" s="84">
        <v>6189.7</v>
      </c>
      <c r="C150" s="84">
        <v>3661.6</v>
      </c>
      <c r="D150" s="84">
        <f t="shared" si="33"/>
        <v>9851.2999999999993</v>
      </c>
      <c r="E150" s="84">
        <v>0</v>
      </c>
      <c r="F150" s="84">
        <f t="shared" si="39"/>
        <v>719.79999999999973</v>
      </c>
      <c r="G150" s="84">
        <f t="shared" si="39"/>
        <v>621.09999999999854</v>
      </c>
      <c r="H150" s="84">
        <f t="shared" si="39"/>
        <v>0</v>
      </c>
      <c r="I150" s="84">
        <f t="shared" si="37"/>
        <v>719.79999999999973</v>
      </c>
      <c r="L150" s="84">
        <f t="shared" si="40"/>
        <v>621.09999999999854</v>
      </c>
      <c r="P150" s="84">
        <v>0</v>
      </c>
      <c r="Q150" s="84">
        <v>70.5</v>
      </c>
      <c r="R150" s="84">
        <f t="shared" si="41"/>
        <v>70.5</v>
      </c>
      <c r="S150" s="84">
        <f t="shared" si="44"/>
        <v>0</v>
      </c>
      <c r="T150" s="84">
        <f t="shared" si="45"/>
        <v>0</v>
      </c>
      <c r="W150" s="77"/>
      <c r="X150" s="77"/>
      <c r="Z150" s="84">
        <v>1670.9</v>
      </c>
      <c r="AA150" s="84">
        <v>2049.8000000000002</v>
      </c>
      <c r="AB150" s="84">
        <f t="shared" si="34"/>
        <v>3720.7000000000003</v>
      </c>
      <c r="AC150" s="84">
        <f t="shared" si="42"/>
        <v>122.59999999999991</v>
      </c>
      <c r="AE150" s="84">
        <f t="shared" si="43"/>
        <v>4518.7999999999993</v>
      </c>
      <c r="AF150" s="84">
        <f t="shared" si="43"/>
        <v>1541.2999999999997</v>
      </c>
      <c r="AG150" s="84">
        <f t="shared" si="43"/>
        <v>6060.0999999999985</v>
      </c>
      <c r="AH150" s="84">
        <f t="shared" si="46"/>
        <v>498.49999999999818</v>
      </c>
      <c r="AJ150" s="80">
        <v>33906</v>
      </c>
      <c r="AK150" s="84">
        <v>1242.8</v>
      </c>
      <c r="AL150" s="84">
        <v>537.5</v>
      </c>
      <c r="AM150" s="84">
        <f t="shared" si="35"/>
        <v>1780.3</v>
      </c>
      <c r="AN150" s="84">
        <f t="shared" si="47"/>
        <v>111.10000000000002</v>
      </c>
      <c r="AO150" s="84">
        <f t="shared" si="47"/>
        <v>215.79999999999995</v>
      </c>
      <c r="AP150" s="85">
        <f>AM150/'[2]Soymeal Export Forecast'!S$15</f>
        <v>0.27825037449106171</v>
      </c>
      <c r="AQ150" s="77"/>
      <c r="AR150" s="77"/>
      <c r="AS150" s="80">
        <v>33906</v>
      </c>
      <c r="AT150" s="84">
        <v>77.5</v>
      </c>
      <c r="AU150" s="84">
        <v>57</v>
      </c>
      <c r="AV150" s="84">
        <f t="shared" si="36"/>
        <v>134.5</v>
      </c>
      <c r="AW150" s="84">
        <f t="shared" si="48"/>
        <v>17.200000000000003</v>
      </c>
      <c r="AX150" s="84">
        <f t="shared" si="48"/>
        <v>15</v>
      </c>
      <c r="AZ150" s="77"/>
      <c r="BA150" s="77"/>
      <c r="BB150" s="84">
        <f t="shared" si="38"/>
        <v>830.89999999999975</v>
      </c>
    </row>
    <row r="151" spans="1:54">
      <c r="A151" s="80">
        <v>33913</v>
      </c>
      <c r="B151" s="84">
        <v>6167.7</v>
      </c>
      <c r="C151" s="84">
        <v>4079.3</v>
      </c>
      <c r="D151" s="84">
        <f t="shared" si="33"/>
        <v>10247</v>
      </c>
      <c r="E151" s="84">
        <v>0</v>
      </c>
      <c r="F151" s="84">
        <f t="shared" si="39"/>
        <v>417.70000000000027</v>
      </c>
      <c r="G151" s="84">
        <f t="shared" si="39"/>
        <v>395.70000000000073</v>
      </c>
      <c r="H151" s="84">
        <f t="shared" si="39"/>
        <v>0</v>
      </c>
      <c r="I151" s="84">
        <f t="shared" si="37"/>
        <v>417.70000000000027</v>
      </c>
      <c r="L151" s="84">
        <f t="shared" si="40"/>
        <v>395.70000000000073</v>
      </c>
      <c r="P151" s="84">
        <v>0</v>
      </c>
      <c r="Q151" s="84">
        <v>70.5</v>
      </c>
      <c r="R151" s="84">
        <f t="shared" si="41"/>
        <v>70.5</v>
      </c>
      <c r="S151" s="84">
        <f t="shared" si="44"/>
        <v>0</v>
      </c>
      <c r="T151" s="84">
        <f t="shared" si="45"/>
        <v>0</v>
      </c>
      <c r="W151" s="77"/>
      <c r="X151" s="77"/>
      <c r="Z151" s="84">
        <v>1778.7</v>
      </c>
      <c r="AA151" s="84">
        <v>2154.6999999999998</v>
      </c>
      <c r="AB151" s="84">
        <f t="shared" si="34"/>
        <v>3933.3999999999996</v>
      </c>
      <c r="AC151" s="84">
        <f t="shared" si="42"/>
        <v>212.69999999999936</v>
      </c>
      <c r="AE151" s="84">
        <f t="shared" si="43"/>
        <v>4389</v>
      </c>
      <c r="AF151" s="84">
        <f t="shared" si="43"/>
        <v>1854.1000000000004</v>
      </c>
      <c r="AG151" s="84">
        <f t="shared" si="43"/>
        <v>6243.1</v>
      </c>
      <c r="AH151" s="84">
        <f t="shared" si="46"/>
        <v>183.00000000000182</v>
      </c>
      <c r="AJ151" s="80">
        <v>33913</v>
      </c>
      <c r="AK151" s="84">
        <v>1240.2</v>
      </c>
      <c r="AL151" s="84">
        <v>633.5</v>
      </c>
      <c r="AM151" s="84">
        <f t="shared" si="35"/>
        <v>1873.7</v>
      </c>
      <c r="AN151" s="84">
        <f t="shared" si="47"/>
        <v>96</v>
      </c>
      <c r="AO151" s="84">
        <f t="shared" si="47"/>
        <v>93.400000000000091</v>
      </c>
      <c r="AP151" s="85">
        <f>AM151/'[2]Soymeal Export Forecast'!S$15</f>
        <v>0.29284824281520105</v>
      </c>
      <c r="AQ151" s="77"/>
      <c r="AR151" s="77"/>
      <c r="AS151" s="80">
        <v>33913</v>
      </c>
      <c r="AT151" s="84">
        <v>74.599999999999994</v>
      </c>
      <c r="AU151" s="84">
        <v>72.8</v>
      </c>
      <c r="AV151" s="84">
        <f t="shared" si="36"/>
        <v>147.39999999999998</v>
      </c>
      <c r="AW151" s="84">
        <f t="shared" si="48"/>
        <v>15.799999999999997</v>
      </c>
      <c r="AX151" s="84">
        <f t="shared" si="48"/>
        <v>12.899999999999977</v>
      </c>
      <c r="AZ151" s="77"/>
      <c r="BA151" s="77"/>
      <c r="BB151" s="84">
        <f t="shared" si="38"/>
        <v>513.70000000000027</v>
      </c>
    </row>
    <row r="152" spans="1:54">
      <c r="A152" s="80">
        <v>33920</v>
      </c>
      <c r="B152" s="84">
        <v>6047.4</v>
      </c>
      <c r="C152" s="84">
        <v>4706.8999999999996</v>
      </c>
      <c r="D152" s="84">
        <f t="shared" si="33"/>
        <v>10754.3</v>
      </c>
      <c r="E152" s="84">
        <v>10</v>
      </c>
      <c r="F152" s="84">
        <f t="shared" si="39"/>
        <v>627.59999999999945</v>
      </c>
      <c r="G152" s="84">
        <f t="shared" si="39"/>
        <v>507.29999999999927</v>
      </c>
      <c r="H152" s="84">
        <f t="shared" si="39"/>
        <v>10</v>
      </c>
      <c r="I152" s="84">
        <f t="shared" si="37"/>
        <v>627.59999999999945</v>
      </c>
      <c r="L152" s="84">
        <f t="shared" si="40"/>
        <v>517.29999999999927</v>
      </c>
      <c r="P152" s="84">
        <v>0</v>
      </c>
      <c r="Q152" s="84">
        <v>70.5</v>
      </c>
      <c r="R152" s="84">
        <f t="shared" si="41"/>
        <v>70.5</v>
      </c>
      <c r="S152" s="84">
        <f t="shared" si="44"/>
        <v>0</v>
      </c>
      <c r="T152" s="84">
        <f t="shared" si="45"/>
        <v>0</v>
      </c>
      <c r="W152" s="77"/>
      <c r="X152" s="77"/>
      <c r="Z152" s="84">
        <v>1794.4</v>
      </c>
      <c r="AA152" s="84">
        <v>2538.6999999999998</v>
      </c>
      <c r="AB152" s="84">
        <f t="shared" si="34"/>
        <v>4333.1000000000004</v>
      </c>
      <c r="AC152" s="84">
        <f t="shared" si="42"/>
        <v>399.70000000000073</v>
      </c>
      <c r="AE152" s="84">
        <f t="shared" si="43"/>
        <v>4253</v>
      </c>
      <c r="AF152" s="84">
        <f t="shared" si="43"/>
        <v>2097.6999999999998</v>
      </c>
      <c r="AG152" s="84">
        <f t="shared" si="43"/>
        <v>6350.6999999999989</v>
      </c>
      <c r="AH152" s="84">
        <f t="shared" si="46"/>
        <v>107.59999999999854</v>
      </c>
      <c r="AJ152" s="80">
        <v>33920</v>
      </c>
      <c r="AK152" s="84">
        <v>1187.4000000000001</v>
      </c>
      <c r="AL152" s="84">
        <v>770.6</v>
      </c>
      <c r="AM152" s="84">
        <f t="shared" si="35"/>
        <v>1958</v>
      </c>
      <c r="AN152" s="84">
        <f t="shared" si="47"/>
        <v>137.10000000000002</v>
      </c>
      <c r="AO152" s="84">
        <f t="shared" si="47"/>
        <v>84.299999999999955</v>
      </c>
      <c r="AP152" s="85">
        <f>AM152/'[2]Soymeal Export Forecast'!S$15</f>
        <v>0.30602383488934387</v>
      </c>
      <c r="AQ152" s="77"/>
      <c r="AR152" s="77"/>
      <c r="AS152" s="80">
        <v>33920</v>
      </c>
      <c r="AT152" s="84">
        <v>75.7</v>
      </c>
      <c r="AU152" s="84">
        <v>74</v>
      </c>
      <c r="AV152" s="84">
        <f t="shared" si="36"/>
        <v>149.69999999999999</v>
      </c>
      <c r="AW152" s="84">
        <f t="shared" si="48"/>
        <v>1.2000000000000028</v>
      </c>
      <c r="AX152" s="84">
        <f t="shared" si="48"/>
        <v>2.3000000000000114</v>
      </c>
      <c r="AZ152" s="77"/>
      <c r="BA152" s="77"/>
      <c r="BB152" s="84">
        <f t="shared" si="38"/>
        <v>764.69999999999948</v>
      </c>
    </row>
    <row r="153" spans="1:54">
      <c r="A153" s="80">
        <v>33927</v>
      </c>
      <c r="B153" s="84">
        <v>5882.1</v>
      </c>
      <c r="C153" s="84">
        <v>5292.3</v>
      </c>
      <c r="D153" s="84">
        <f t="shared" si="33"/>
        <v>11174.400000000001</v>
      </c>
      <c r="E153" s="84">
        <v>10</v>
      </c>
      <c r="F153" s="84">
        <f t="shared" si="39"/>
        <v>585.40000000000055</v>
      </c>
      <c r="G153" s="84">
        <f t="shared" si="39"/>
        <v>420.10000000000218</v>
      </c>
      <c r="H153" s="84">
        <f t="shared" si="39"/>
        <v>0</v>
      </c>
      <c r="I153" s="84">
        <f t="shared" si="37"/>
        <v>585.40000000000055</v>
      </c>
      <c r="L153" s="84">
        <f t="shared" si="40"/>
        <v>420.10000000000218</v>
      </c>
      <c r="P153" s="84">
        <v>0</v>
      </c>
      <c r="Q153" s="84">
        <v>70.5</v>
      </c>
      <c r="R153" s="84">
        <f t="shared" si="41"/>
        <v>70.5</v>
      </c>
      <c r="S153" s="84">
        <f t="shared" si="44"/>
        <v>0</v>
      </c>
      <c r="T153" s="84">
        <f t="shared" si="45"/>
        <v>0</v>
      </c>
      <c r="W153" s="77"/>
      <c r="X153" s="77"/>
      <c r="Z153" s="84">
        <v>1652.3</v>
      </c>
      <c r="AA153" s="84">
        <v>2778.1</v>
      </c>
      <c r="AB153" s="84">
        <f t="shared" si="34"/>
        <v>4430.3999999999996</v>
      </c>
      <c r="AC153" s="84">
        <f t="shared" si="42"/>
        <v>97.299999999999272</v>
      </c>
      <c r="AE153" s="84">
        <f t="shared" si="43"/>
        <v>4229.8</v>
      </c>
      <c r="AF153" s="84">
        <f t="shared" si="43"/>
        <v>2443.7000000000003</v>
      </c>
      <c r="AG153" s="84">
        <f t="shared" si="43"/>
        <v>6673.5000000000018</v>
      </c>
      <c r="AH153" s="84">
        <f t="shared" si="46"/>
        <v>322.80000000000291</v>
      </c>
      <c r="AJ153" s="80">
        <v>33927</v>
      </c>
      <c r="AK153" s="84">
        <v>1098.3</v>
      </c>
      <c r="AL153" s="84">
        <v>906</v>
      </c>
      <c r="AM153" s="84">
        <f t="shared" si="35"/>
        <v>2004.3</v>
      </c>
      <c r="AN153" s="84">
        <f t="shared" si="47"/>
        <v>135.39999999999998</v>
      </c>
      <c r="AO153" s="84">
        <f t="shared" si="47"/>
        <v>46.299999999999955</v>
      </c>
      <c r="AP153" s="85">
        <f>AM153/'[2]Soymeal Export Forecast'!S$15</f>
        <v>0.31326025141405101</v>
      </c>
      <c r="AQ153" s="77"/>
      <c r="AR153" s="77"/>
      <c r="AS153" s="80">
        <v>33927</v>
      </c>
      <c r="AT153" s="84">
        <v>68</v>
      </c>
      <c r="AU153" s="84">
        <v>81.3</v>
      </c>
      <c r="AV153" s="84">
        <f t="shared" si="36"/>
        <v>149.30000000000001</v>
      </c>
      <c r="AW153" s="84">
        <f t="shared" si="48"/>
        <v>7.2999999999999972</v>
      </c>
      <c r="AX153" s="84">
        <f t="shared" si="48"/>
        <v>-0.39999999999997726</v>
      </c>
      <c r="AZ153" s="77"/>
      <c r="BA153" s="77"/>
      <c r="BB153" s="84">
        <f t="shared" si="38"/>
        <v>720.80000000000052</v>
      </c>
    </row>
    <row r="154" spans="1:54">
      <c r="A154" s="80">
        <v>33934</v>
      </c>
      <c r="B154" s="84">
        <v>5559.1</v>
      </c>
      <c r="C154" s="84">
        <v>5917.6</v>
      </c>
      <c r="D154" s="84">
        <f t="shared" si="33"/>
        <v>11476.7</v>
      </c>
      <c r="E154" s="84">
        <v>10</v>
      </c>
      <c r="F154" s="84">
        <f t="shared" si="39"/>
        <v>625.30000000000018</v>
      </c>
      <c r="G154" s="84">
        <f t="shared" si="39"/>
        <v>302.29999999999927</v>
      </c>
      <c r="H154" s="84">
        <f t="shared" si="39"/>
        <v>0</v>
      </c>
      <c r="I154" s="84">
        <f t="shared" si="37"/>
        <v>625.30000000000018</v>
      </c>
      <c r="L154" s="84">
        <f t="shared" si="40"/>
        <v>302.29999999999927</v>
      </c>
      <c r="P154" s="84">
        <v>0</v>
      </c>
      <c r="Q154" s="84">
        <v>70.5</v>
      </c>
      <c r="R154" s="84">
        <f t="shared" si="41"/>
        <v>70.5</v>
      </c>
      <c r="S154" s="84">
        <f t="shared" si="44"/>
        <v>0</v>
      </c>
      <c r="T154" s="84">
        <f t="shared" si="45"/>
        <v>0</v>
      </c>
      <c r="W154" s="77"/>
      <c r="X154" s="77"/>
      <c r="Z154" s="84">
        <v>1567.7</v>
      </c>
      <c r="AA154" s="84">
        <v>3007.2</v>
      </c>
      <c r="AB154" s="84">
        <f t="shared" si="34"/>
        <v>4574.8999999999996</v>
      </c>
      <c r="AC154" s="84">
        <f t="shared" si="42"/>
        <v>144.5</v>
      </c>
      <c r="AE154" s="84">
        <f t="shared" si="43"/>
        <v>3991.4000000000005</v>
      </c>
      <c r="AF154" s="84">
        <f t="shared" si="43"/>
        <v>2839.9000000000005</v>
      </c>
      <c r="AG154" s="84">
        <f t="shared" si="43"/>
        <v>6831.3000000000011</v>
      </c>
      <c r="AH154" s="84">
        <f t="shared" si="46"/>
        <v>157.79999999999927</v>
      </c>
      <c r="AJ154" s="80">
        <v>33934</v>
      </c>
      <c r="AK154" s="84">
        <v>1087.5</v>
      </c>
      <c r="AL154" s="84">
        <v>958.3</v>
      </c>
      <c r="AM154" s="84">
        <f t="shared" si="35"/>
        <v>2045.8</v>
      </c>
      <c r="AN154" s="84">
        <f t="shared" si="47"/>
        <v>52.299999999999955</v>
      </c>
      <c r="AO154" s="84">
        <f t="shared" si="47"/>
        <v>41.5</v>
      </c>
      <c r="AP154" s="85">
        <f>AM154/'[2]Soymeal Export Forecast'!S$15</f>
        <v>0.31974645629040843</v>
      </c>
      <c r="AQ154" s="77"/>
      <c r="AR154" s="77"/>
      <c r="AS154" s="80">
        <v>33934</v>
      </c>
      <c r="AT154" s="84">
        <v>41.1</v>
      </c>
      <c r="AU154" s="84">
        <v>111</v>
      </c>
      <c r="AV154" s="84">
        <f t="shared" si="36"/>
        <v>152.1</v>
      </c>
      <c r="AW154" s="84">
        <f t="shared" si="48"/>
        <v>29.700000000000003</v>
      </c>
      <c r="AX154" s="84">
        <f t="shared" si="48"/>
        <v>2.7999999999999829</v>
      </c>
      <c r="AZ154" s="77"/>
      <c r="BA154" s="77"/>
      <c r="BB154" s="84">
        <f t="shared" si="38"/>
        <v>677.60000000000014</v>
      </c>
    </row>
    <row r="155" spans="1:54">
      <c r="A155" s="80">
        <v>33941</v>
      </c>
      <c r="B155" s="84">
        <v>5197.8</v>
      </c>
      <c r="C155" s="84">
        <v>6626.9</v>
      </c>
      <c r="D155" s="84">
        <f t="shared" si="33"/>
        <v>11824.7</v>
      </c>
      <c r="E155" s="84">
        <v>36.415999999999997</v>
      </c>
      <c r="F155" s="84">
        <f t="shared" si="39"/>
        <v>709.29999999999927</v>
      </c>
      <c r="G155" s="84">
        <f t="shared" si="39"/>
        <v>348</v>
      </c>
      <c r="H155" s="84">
        <f t="shared" si="39"/>
        <v>26.415999999999997</v>
      </c>
      <c r="I155" s="84">
        <f t="shared" si="37"/>
        <v>709.29999999999927</v>
      </c>
      <c r="L155" s="84">
        <f t="shared" si="40"/>
        <v>374.416</v>
      </c>
      <c r="P155" s="84">
        <v>0</v>
      </c>
      <c r="Q155" s="84">
        <v>70.5</v>
      </c>
      <c r="R155" s="84">
        <f t="shared" si="41"/>
        <v>70.5</v>
      </c>
      <c r="S155" s="84">
        <f t="shared" si="44"/>
        <v>0</v>
      </c>
      <c r="T155" s="84">
        <f t="shared" si="45"/>
        <v>0</v>
      </c>
      <c r="W155" s="77"/>
      <c r="X155" s="77"/>
      <c r="Z155" s="84">
        <v>1512.2</v>
      </c>
      <c r="AA155" s="84">
        <v>3473.9</v>
      </c>
      <c r="AB155" s="84">
        <f t="shared" si="34"/>
        <v>4986.1000000000004</v>
      </c>
      <c r="AC155" s="84">
        <f t="shared" si="42"/>
        <v>411.20000000000073</v>
      </c>
      <c r="AE155" s="84">
        <f t="shared" si="43"/>
        <v>3685.6000000000004</v>
      </c>
      <c r="AF155" s="84">
        <f t="shared" si="43"/>
        <v>3082.4999999999995</v>
      </c>
      <c r="AG155" s="84">
        <f t="shared" si="43"/>
        <v>6768.1</v>
      </c>
      <c r="AH155" s="84">
        <f t="shared" si="46"/>
        <v>-63.200000000000728</v>
      </c>
      <c r="AJ155" s="80">
        <v>33941</v>
      </c>
      <c r="AK155" s="84">
        <v>1105.2</v>
      </c>
      <c r="AL155" s="84">
        <v>1068.3</v>
      </c>
      <c r="AM155" s="84">
        <f t="shared" si="35"/>
        <v>2173.5</v>
      </c>
      <c r="AN155" s="84">
        <f t="shared" si="47"/>
        <v>110</v>
      </c>
      <c r="AO155" s="84">
        <f t="shared" si="47"/>
        <v>127.70000000000005</v>
      </c>
      <c r="AP155" s="85">
        <f>AM155/'[2]Soymeal Export Forecast'!S$15</f>
        <v>0.33970521201838044</v>
      </c>
      <c r="AQ155" s="77"/>
      <c r="AR155" s="77"/>
      <c r="AS155" s="80">
        <v>33941</v>
      </c>
      <c r="AT155" s="84">
        <v>65.2</v>
      </c>
      <c r="AU155" s="84">
        <v>124</v>
      </c>
      <c r="AV155" s="84">
        <f t="shared" si="36"/>
        <v>189.2</v>
      </c>
      <c r="AW155" s="84">
        <f t="shared" si="48"/>
        <v>13</v>
      </c>
      <c r="AX155" s="84">
        <f t="shared" si="48"/>
        <v>37.099999999999994</v>
      </c>
      <c r="AZ155" s="77"/>
      <c r="BA155" s="77"/>
      <c r="BB155" s="84">
        <f t="shared" si="38"/>
        <v>819.29999999999927</v>
      </c>
    </row>
    <row r="156" spans="1:54">
      <c r="A156" s="80">
        <v>33948</v>
      </c>
      <c r="B156" s="84">
        <v>5136.3999999999996</v>
      </c>
      <c r="C156" s="84">
        <v>7049.8</v>
      </c>
      <c r="D156" s="84">
        <f t="shared" si="33"/>
        <v>12186.2</v>
      </c>
      <c r="E156" s="84">
        <v>36.415999999999997</v>
      </c>
      <c r="F156" s="84">
        <f t="shared" si="39"/>
        <v>422.90000000000055</v>
      </c>
      <c r="G156" s="84">
        <f t="shared" si="39"/>
        <v>361.5</v>
      </c>
      <c r="H156" s="84">
        <f t="shared" si="39"/>
        <v>0</v>
      </c>
      <c r="I156" s="84">
        <f t="shared" si="37"/>
        <v>422.90000000000055</v>
      </c>
      <c r="L156" s="84">
        <f t="shared" si="40"/>
        <v>361.5</v>
      </c>
      <c r="P156" s="84">
        <v>0</v>
      </c>
      <c r="Q156" s="84">
        <v>70.5</v>
      </c>
      <c r="R156" s="84">
        <f t="shared" si="41"/>
        <v>70.5</v>
      </c>
      <c r="S156" s="84">
        <f t="shared" si="44"/>
        <v>0</v>
      </c>
      <c r="T156" s="84">
        <f t="shared" si="45"/>
        <v>0</v>
      </c>
      <c r="W156" s="77"/>
      <c r="X156" s="77"/>
      <c r="Z156" s="84">
        <v>1541.7</v>
      </c>
      <c r="AA156" s="84">
        <v>3729.4</v>
      </c>
      <c r="AB156" s="84">
        <f t="shared" si="34"/>
        <v>5271.1</v>
      </c>
      <c r="AC156" s="84">
        <f t="shared" si="42"/>
        <v>285</v>
      </c>
      <c r="AE156" s="84">
        <f t="shared" si="43"/>
        <v>3594.7</v>
      </c>
      <c r="AF156" s="84">
        <f t="shared" si="43"/>
        <v>3249.9</v>
      </c>
      <c r="AG156" s="84">
        <f t="shared" si="43"/>
        <v>6844.6</v>
      </c>
      <c r="AH156" s="84">
        <f t="shared" si="46"/>
        <v>76.5</v>
      </c>
      <c r="AJ156" s="80">
        <v>33948</v>
      </c>
      <c r="AK156" s="84">
        <v>1099.5999999999999</v>
      </c>
      <c r="AL156" s="84">
        <v>1149</v>
      </c>
      <c r="AM156" s="84">
        <f t="shared" si="35"/>
        <v>2248.6</v>
      </c>
      <c r="AN156" s="84">
        <f t="shared" si="47"/>
        <v>80.700000000000045</v>
      </c>
      <c r="AO156" s="84">
        <f t="shared" si="47"/>
        <v>75.099999999999909</v>
      </c>
      <c r="AP156" s="85">
        <f>AM156/'[2]Soymeal Export Forecast'!S$15</f>
        <v>0.35144289843318621</v>
      </c>
      <c r="AQ156" s="77"/>
      <c r="AR156" s="77"/>
      <c r="AS156" s="80">
        <v>33948</v>
      </c>
      <c r="AT156" s="84">
        <v>78.599999999999994</v>
      </c>
      <c r="AU156" s="84">
        <v>131.19999999999999</v>
      </c>
      <c r="AV156" s="84">
        <f t="shared" si="36"/>
        <v>209.79999999999998</v>
      </c>
      <c r="AW156" s="84">
        <f t="shared" si="48"/>
        <v>7.1999999999999886</v>
      </c>
      <c r="AX156" s="84">
        <f t="shared" si="48"/>
        <v>20.599999999999994</v>
      </c>
      <c r="AZ156" s="77"/>
      <c r="BA156" s="77"/>
      <c r="BB156" s="84">
        <f t="shared" si="38"/>
        <v>503.60000000000059</v>
      </c>
    </row>
    <row r="157" spans="1:54">
      <c r="A157" s="80">
        <v>33955</v>
      </c>
      <c r="B157" s="84">
        <v>5286.3</v>
      </c>
      <c r="C157" s="84">
        <v>7666.5</v>
      </c>
      <c r="D157" s="84">
        <f t="shared" si="33"/>
        <v>12952.8</v>
      </c>
      <c r="E157" s="84">
        <v>36.415999999999997</v>
      </c>
      <c r="F157" s="84">
        <f t="shared" si="39"/>
        <v>616.69999999999982</v>
      </c>
      <c r="G157" s="84">
        <f t="shared" si="39"/>
        <v>766.59999999999854</v>
      </c>
      <c r="H157" s="84">
        <f t="shared" si="39"/>
        <v>0</v>
      </c>
      <c r="I157" s="84">
        <f t="shared" si="37"/>
        <v>616.69999999999982</v>
      </c>
      <c r="L157" s="84">
        <f t="shared" si="40"/>
        <v>766.59999999999854</v>
      </c>
      <c r="P157" s="84">
        <v>0</v>
      </c>
      <c r="Q157" s="84">
        <v>70.5</v>
      </c>
      <c r="R157" s="84">
        <f t="shared" si="41"/>
        <v>70.5</v>
      </c>
      <c r="S157" s="84">
        <f t="shared" si="44"/>
        <v>0</v>
      </c>
      <c r="T157" s="84">
        <f t="shared" si="45"/>
        <v>0</v>
      </c>
      <c r="W157" s="77"/>
      <c r="X157" s="77"/>
      <c r="Z157" s="84">
        <v>1726.3</v>
      </c>
      <c r="AA157" s="84">
        <v>4029.2</v>
      </c>
      <c r="AB157" s="84">
        <f t="shared" si="34"/>
        <v>5755.5</v>
      </c>
      <c r="AC157" s="84">
        <f t="shared" si="42"/>
        <v>484.39999999999964</v>
      </c>
      <c r="AE157" s="84">
        <f t="shared" si="43"/>
        <v>3560</v>
      </c>
      <c r="AF157" s="84">
        <f t="shared" si="43"/>
        <v>3566.8</v>
      </c>
      <c r="AG157" s="84">
        <f t="shared" si="43"/>
        <v>7126.7999999999993</v>
      </c>
      <c r="AH157" s="84">
        <f t="shared" si="46"/>
        <v>282.19999999999891</v>
      </c>
      <c r="AJ157" s="80">
        <v>33955</v>
      </c>
      <c r="AK157" s="84">
        <v>1044.7</v>
      </c>
      <c r="AL157" s="84">
        <v>1306</v>
      </c>
      <c r="AM157" s="84">
        <f t="shared" si="35"/>
        <v>2350.6999999999998</v>
      </c>
      <c r="AN157" s="84">
        <f t="shared" si="47"/>
        <v>157</v>
      </c>
      <c r="AO157" s="84">
        <f t="shared" si="47"/>
        <v>102.09999999999991</v>
      </c>
      <c r="AP157" s="85">
        <f>AM157/'[2]Soymeal Export Forecast'!S$15</f>
        <v>0.36740052536995943</v>
      </c>
      <c r="AQ157" s="77"/>
      <c r="AR157" s="77"/>
      <c r="AS157" s="80">
        <v>33955</v>
      </c>
      <c r="AT157" s="84">
        <v>66.8</v>
      </c>
      <c r="AU157" s="84">
        <v>146.30000000000001</v>
      </c>
      <c r="AV157" s="84">
        <f t="shared" si="36"/>
        <v>213.10000000000002</v>
      </c>
      <c r="AW157" s="84">
        <f t="shared" si="48"/>
        <v>15.100000000000023</v>
      </c>
      <c r="AX157" s="84">
        <f t="shared" si="48"/>
        <v>3.3000000000000398</v>
      </c>
      <c r="AZ157" s="77"/>
      <c r="BA157" s="77"/>
      <c r="BB157" s="84">
        <f t="shared" si="38"/>
        <v>773.69999999999982</v>
      </c>
    </row>
    <row r="158" spans="1:54">
      <c r="A158" s="80">
        <v>33962</v>
      </c>
      <c r="B158" s="84">
        <v>5347.8</v>
      </c>
      <c r="C158" s="84">
        <v>8132.4</v>
      </c>
      <c r="D158" s="84">
        <f t="shared" si="33"/>
        <v>13480.2</v>
      </c>
      <c r="E158" s="84">
        <v>36.415999999999997</v>
      </c>
      <c r="F158" s="84">
        <f t="shared" si="39"/>
        <v>465.89999999999964</v>
      </c>
      <c r="G158" s="84">
        <f t="shared" si="39"/>
        <v>527.40000000000146</v>
      </c>
      <c r="H158" s="84">
        <f t="shared" si="39"/>
        <v>0</v>
      </c>
      <c r="I158" s="84">
        <f t="shared" si="37"/>
        <v>465.89999999999964</v>
      </c>
      <c r="L158" s="84">
        <f t="shared" si="40"/>
        <v>527.40000000000146</v>
      </c>
      <c r="P158" s="84">
        <v>30</v>
      </c>
      <c r="Q158" s="84">
        <v>70.5</v>
      </c>
      <c r="R158" s="84">
        <f t="shared" si="41"/>
        <v>100.5</v>
      </c>
      <c r="S158" s="84">
        <f t="shared" si="44"/>
        <v>30</v>
      </c>
      <c r="T158" s="84">
        <f t="shared" si="45"/>
        <v>0</v>
      </c>
      <c r="W158" s="77"/>
      <c r="X158" s="77"/>
      <c r="Z158" s="84">
        <v>1648.7</v>
      </c>
      <c r="AA158" s="84">
        <v>4300.1000000000004</v>
      </c>
      <c r="AB158" s="84">
        <f t="shared" si="34"/>
        <v>5948.8</v>
      </c>
      <c r="AC158" s="84">
        <f t="shared" si="42"/>
        <v>193.30000000000018</v>
      </c>
      <c r="AE158" s="84">
        <f t="shared" si="43"/>
        <v>3669.1000000000004</v>
      </c>
      <c r="AF158" s="84">
        <f t="shared" si="43"/>
        <v>3761.7999999999993</v>
      </c>
      <c r="AG158" s="84">
        <f t="shared" si="43"/>
        <v>7430.9000000000005</v>
      </c>
      <c r="AH158" s="84">
        <f t="shared" si="46"/>
        <v>304.10000000000127</v>
      </c>
      <c r="AJ158" s="80">
        <v>33962</v>
      </c>
      <c r="AK158" s="84">
        <v>1032.4000000000001</v>
      </c>
      <c r="AL158" s="84">
        <v>1390.9</v>
      </c>
      <c r="AM158" s="84">
        <f t="shared" si="35"/>
        <v>2423.3000000000002</v>
      </c>
      <c r="AN158" s="84">
        <f t="shared" si="47"/>
        <v>84.900000000000091</v>
      </c>
      <c r="AO158" s="84">
        <f t="shared" si="47"/>
        <v>72.600000000000364</v>
      </c>
      <c r="AP158" s="85">
        <f>AM158/'[2]Soymeal Export Forecast'!S$15</f>
        <v>0.3787474765512498</v>
      </c>
      <c r="AQ158" s="77"/>
      <c r="AR158" s="77"/>
      <c r="AS158" s="80">
        <v>33962</v>
      </c>
      <c r="AT158" s="84">
        <v>86.1</v>
      </c>
      <c r="AU158" s="84">
        <v>146.6</v>
      </c>
      <c r="AV158" s="84">
        <f t="shared" si="36"/>
        <v>232.7</v>
      </c>
      <c r="AW158" s="84">
        <f t="shared" si="48"/>
        <v>0.29999999999998295</v>
      </c>
      <c r="AX158" s="84">
        <f t="shared" si="48"/>
        <v>19.599999999999966</v>
      </c>
      <c r="AZ158" s="77"/>
      <c r="BA158" s="77"/>
      <c r="BB158" s="84">
        <f t="shared" si="38"/>
        <v>550.79999999999973</v>
      </c>
    </row>
    <row r="159" spans="1:54">
      <c r="A159" s="80">
        <v>33969</v>
      </c>
      <c r="B159" s="84">
        <v>5091</v>
      </c>
      <c r="C159" s="84">
        <v>8623.2000000000007</v>
      </c>
      <c r="D159" s="84">
        <f t="shared" si="33"/>
        <v>13714.2</v>
      </c>
      <c r="E159" s="84">
        <v>81.415999999999997</v>
      </c>
      <c r="F159" s="84">
        <f t="shared" si="39"/>
        <v>490.80000000000109</v>
      </c>
      <c r="G159" s="84">
        <f t="shared" si="39"/>
        <v>234</v>
      </c>
      <c r="H159" s="84">
        <f t="shared" si="39"/>
        <v>45</v>
      </c>
      <c r="I159" s="84">
        <f t="shared" si="37"/>
        <v>490.80000000000109</v>
      </c>
      <c r="L159" s="84">
        <f t="shared" si="40"/>
        <v>279</v>
      </c>
      <c r="P159" s="84">
        <v>30</v>
      </c>
      <c r="Q159" s="84">
        <v>70.5</v>
      </c>
      <c r="R159" s="84">
        <f t="shared" si="41"/>
        <v>100.5</v>
      </c>
      <c r="S159" s="84">
        <f t="shared" si="44"/>
        <v>0</v>
      </c>
      <c r="T159" s="84">
        <f t="shared" si="45"/>
        <v>0</v>
      </c>
      <c r="W159" s="77"/>
      <c r="X159" s="77"/>
      <c r="Z159" s="84">
        <v>1657.3</v>
      </c>
      <c r="AA159" s="84">
        <v>4578</v>
      </c>
      <c r="AB159" s="84">
        <f t="shared" si="34"/>
        <v>6235.3</v>
      </c>
      <c r="AC159" s="84">
        <f t="shared" si="42"/>
        <v>286.5</v>
      </c>
      <c r="AE159" s="84">
        <f t="shared" si="43"/>
        <v>3403.7</v>
      </c>
      <c r="AF159" s="84">
        <f t="shared" si="43"/>
        <v>3974.7000000000007</v>
      </c>
      <c r="AG159" s="84">
        <f t="shared" si="43"/>
        <v>7378.4000000000005</v>
      </c>
      <c r="AH159" s="84">
        <f t="shared" si="46"/>
        <v>-52.5</v>
      </c>
      <c r="AJ159" s="80">
        <v>33969</v>
      </c>
      <c r="AK159" s="84">
        <v>947.1</v>
      </c>
      <c r="AL159" s="84">
        <v>1487</v>
      </c>
      <c r="AM159" s="84">
        <f t="shared" si="35"/>
        <v>2434.1</v>
      </c>
      <c r="AN159" s="84">
        <f t="shared" si="47"/>
        <v>96.099999999999909</v>
      </c>
      <c r="AO159" s="84">
        <f t="shared" si="47"/>
        <v>10.799999999999727</v>
      </c>
      <c r="AP159" s="85">
        <f>AM159/'[2]Soymeal Export Forecast'!S$15</f>
        <v>0.38043545276003671</v>
      </c>
      <c r="AQ159" s="77"/>
      <c r="AR159" s="77"/>
      <c r="AS159" s="80">
        <v>33969</v>
      </c>
      <c r="AT159" s="84">
        <v>81.099999999999994</v>
      </c>
      <c r="AU159" s="84">
        <v>156</v>
      </c>
      <c r="AV159" s="84">
        <f t="shared" si="36"/>
        <v>237.1</v>
      </c>
      <c r="AW159" s="84">
        <f t="shared" si="48"/>
        <v>9.4000000000000057</v>
      </c>
      <c r="AX159" s="84">
        <f t="shared" si="48"/>
        <v>4.4000000000000057</v>
      </c>
      <c r="AZ159" s="77"/>
      <c r="BA159" s="77"/>
      <c r="BB159" s="84">
        <f t="shared" si="38"/>
        <v>586.900000000001</v>
      </c>
    </row>
    <row r="160" spans="1:54">
      <c r="A160" s="80">
        <v>33976</v>
      </c>
      <c r="B160" s="84">
        <v>5232.3</v>
      </c>
      <c r="C160" s="84">
        <v>9051.4</v>
      </c>
      <c r="D160" s="84">
        <f t="shared" si="33"/>
        <v>14283.7</v>
      </c>
      <c r="E160" s="84">
        <v>111.896</v>
      </c>
      <c r="F160" s="84">
        <f t="shared" si="39"/>
        <v>428.19999999999891</v>
      </c>
      <c r="G160" s="84">
        <f t="shared" si="39"/>
        <v>569.5</v>
      </c>
      <c r="H160" s="84">
        <f t="shared" si="39"/>
        <v>30.480000000000004</v>
      </c>
      <c r="I160" s="84">
        <f t="shared" si="37"/>
        <v>428.19999999999891</v>
      </c>
      <c r="L160" s="84">
        <f t="shared" si="40"/>
        <v>599.98</v>
      </c>
      <c r="P160" s="84">
        <v>30</v>
      </c>
      <c r="Q160" s="84">
        <v>70.5</v>
      </c>
      <c r="R160" s="84">
        <f t="shared" si="41"/>
        <v>100.5</v>
      </c>
      <c r="S160" s="84">
        <f t="shared" si="44"/>
        <v>0</v>
      </c>
      <c r="T160" s="84">
        <f t="shared" si="45"/>
        <v>0</v>
      </c>
      <c r="W160" s="77"/>
      <c r="X160" s="77"/>
      <c r="Z160" s="84">
        <v>1678.2</v>
      </c>
      <c r="AA160" s="84">
        <v>4904.3999999999996</v>
      </c>
      <c r="AB160" s="84">
        <f t="shared" si="34"/>
        <v>6582.5999999999995</v>
      </c>
      <c r="AC160" s="84">
        <f t="shared" si="42"/>
        <v>347.29999999999927</v>
      </c>
      <c r="AE160" s="84">
        <f t="shared" si="43"/>
        <v>3524.1000000000004</v>
      </c>
      <c r="AF160" s="84">
        <f t="shared" si="43"/>
        <v>4076.5</v>
      </c>
      <c r="AG160" s="84">
        <f t="shared" si="43"/>
        <v>7600.6000000000013</v>
      </c>
      <c r="AH160" s="84">
        <f t="shared" si="46"/>
        <v>222.20000000000073</v>
      </c>
      <c r="AJ160" s="80">
        <v>33976</v>
      </c>
      <c r="AK160" s="84">
        <v>913.6</v>
      </c>
      <c r="AL160" s="84">
        <v>1601.4</v>
      </c>
      <c r="AM160" s="84">
        <f t="shared" si="35"/>
        <v>2515</v>
      </c>
      <c r="AN160" s="84">
        <f t="shared" si="47"/>
        <v>114.40000000000009</v>
      </c>
      <c r="AO160" s="84">
        <f t="shared" si="47"/>
        <v>80.900000000000091</v>
      </c>
      <c r="AP160" s="85">
        <f>AM160/'[2]Soymeal Export Forecast'!S$15</f>
        <v>0.39307964491659847</v>
      </c>
      <c r="AQ160" s="77"/>
      <c r="AR160" s="77"/>
      <c r="AS160" s="80">
        <v>33976</v>
      </c>
      <c r="AT160" s="84">
        <v>104.9</v>
      </c>
      <c r="AU160" s="84">
        <v>169.1</v>
      </c>
      <c r="AV160" s="84">
        <f t="shared" si="36"/>
        <v>274</v>
      </c>
      <c r="AW160" s="84">
        <f t="shared" si="48"/>
        <v>13.099999999999994</v>
      </c>
      <c r="AX160" s="84">
        <f t="shared" si="48"/>
        <v>36.900000000000006</v>
      </c>
      <c r="AZ160" s="77"/>
      <c r="BA160" s="77"/>
      <c r="BB160" s="84">
        <f t="shared" si="38"/>
        <v>542.599999999999</v>
      </c>
    </row>
    <row r="161" spans="1:54">
      <c r="A161" s="80">
        <v>33983</v>
      </c>
      <c r="B161" s="84">
        <v>5733</v>
      </c>
      <c r="C161" s="84">
        <v>9437.9</v>
      </c>
      <c r="D161" s="84">
        <f t="shared" si="33"/>
        <v>15170.9</v>
      </c>
      <c r="E161" s="84">
        <v>111.896</v>
      </c>
      <c r="F161" s="84">
        <f t="shared" si="39"/>
        <v>386.5</v>
      </c>
      <c r="G161" s="84">
        <f t="shared" si="39"/>
        <v>887.19999999999891</v>
      </c>
      <c r="H161" s="84">
        <f t="shared" si="39"/>
        <v>0</v>
      </c>
      <c r="I161" s="84">
        <f t="shared" si="37"/>
        <v>386.5</v>
      </c>
      <c r="L161" s="84">
        <f t="shared" si="40"/>
        <v>887.19999999999891</v>
      </c>
      <c r="P161" s="84">
        <v>0</v>
      </c>
      <c r="Q161" s="84">
        <v>100.4</v>
      </c>
      <c r="R161" s="84">
        <f t="shared" si="41"/>
        <v>100.4</v>
      </c>
      <c r="S161" s="84">
        <f t="shared" si="44"/>
        <v>-9.9999999999994316E-2</v>
      </c>
      <c r="T161" s="84">
        <f t="shared" si="45"/>
        <v>29.900000000000006</v>
      </c>
      <c r="W161" s="77"/>
      <c r="X161" s="77"/>
      <c r="Z161" s="84">
        <v>1711.8</v>
      </c>
      <c r="AA161" s="84">
        <v>5200.3999999999996</v>
      </c>
      <c r="AB161" s="84">
        <f t="shared" si="34"/>
        <v>6912.2</v>
      </c>
      <c r="AC161" s="84">
        <f t="shared" si="42"/>
        <v>329.60000000000036</v>
      </c>
      <c r="AE161" s="84">
        <f t="shared" si="43"/>
        <v>4021.2</v>
      </c>
      <c r="AF161" s="84">
        <f t="shared" si="43"/>
        <v>4137.1000000000004</v>
      </c>
      <c r="AG161" s="84">
        <f t="shared" si="43"/>
        <v>8158.3</v>
      </c>
      <c r="AH161" s="84">
        <f t="shared" si="46"/>
        <v>557.69999999999891</v>
      </c>
      <c r="AJ161" s="80">
        <v>33983</v>
      </c>
      <c r="AK161" s="84">
        <v>879.6</v>
      </c>
      <c r="AL161" s="84">
        <v>1755.9</v>
      </c>
      <c r="AM161" s="84">
        <f t="shared" si="35"/>
        <v>2635.5</v>
      </c>
      <c r="AN161" s="84">
        <f t="shared" si="47"/>
        <v>154.5</v>
      </c>
      <c r="AO161" s="84">
        <f t="shared" si="47"/>
        <v>120.5</v>
      </c>
      <c r="AP161" s="85">
        <f>AM161/'[2]Soymeal Export Forecast'!S$15</f>
        <v>0.41191308317204584</v>
      </c>
      <c r="AQ161" s="77"/>
      <c r="AR161" s="77"/>
      <c r="AS161" s="80">
        <v>33983</v>
      </c>
      <c r="AT161" s="84">
        <v>127.5</v>
      </c>
      <c r="AU161" s="84">
        <v>169.6</v>
      </c>
      <c r="AV161" s="84">
        <f t="shared" si="36"/>
        <v>297.10000000000002</v>
      </c>
      <c r="AW161" s="84">
        <f t="shared" si="48"/>
        <v>0.5</v>
      </c>
      <c r="AX161" s="84">
        <f t="shared" si="48"/>
        <v>23.100000000000023</v>
      </c>
      <c r="AZ161" s="77"/>
      <c r="BA161" s="77"/>
      <c r="BB161" s="84">
        <f t="shared" si="38"/>
        <v>541</v>
      </c>
    </row>
    <row r="162" spans="1:54">
      <c r="A162" s="80">
        <v>33990</v>
      </c>
      <c r="B162" s="84">
        <v>5483.5</v>
      </c>
      <c r="C162" s="84">
        <v>10084.6</v>
      </c>
      <c r="D162" s="84">
        <f t="shared" si="33"/>
        <v>15568.1</v>
      </c>
      <c r="E162" s="84">
        <v>111.896</v>
      </c>
      <c r="F162" s="84">
        <f t="shared" si="39"/>
        <v>646.70000000000073</v>
      </c>
      <c r="G162" s="84">
        <f t="shared" si="39"/>
        <v>397.20000000000073</v>
      </c>
      <c r="H162" s="84">
        <f t="shared" si="39"/>
        <v>0</v>
      </c>
      <c r="I162" s="84">
        <f t="shared" si="37"/>
        <v>646.70000000000073</v>
      </c>
      <c r="L162" s="84">
        <f t="shared" si="40"/>
        <v>397.20000000000073</v>
      </c>
      <c r="P162" s="84">
        <v>0</v>
      </c>
      <c r="Q162" s="84">
        <v>100.4</v>
      </c>
      <c r="R162" s="84">
        <f t="shared" si="41"/>
        <v>100.4</v>
      </c>
      <c r="S162" s="84">
        <f t="shared" si="44"/>
        <v>0</v>
      </c>
      <c r="T162" s="84">
        <f t="shared" si="45"/>
        <v>0</v>
      </c>
      <c r="W162" s="77"/>
      <c r="X162" s="77"/>
      <c r="Z162" s="84">
        <v>1586.9</v>
      </c>
      <c r="AA162" s="84">
        <v>5702.6</v>
      </c>
      <c r="AB162" s="84">
        <f t="shared" si="34"/>
        <v>7289.5</v>
      </c>
      <c r="AC162" s="84">
        <f t="shared" si="42"/>
        <v>377.30000000000018</v>
      </c>
      <c r="AE162" s="84">
        <f t="shared" si="43"/>
        <v>3896.6</v>
      </c>
      <c r="AF162" s="84">
        <f t="shared" si="43"/>
        <v>4281.6000000000004</v>
      </c>
      <c r="AG162" s="84">
        <f t="shared" si="43"/>
        <v>8178.2000000000007</v>
      </c>
      <c r="AH162" s="84">
        <f t="shared" si="46"/>
        <v>19.900000000000546</v>
      </c>
      <c r="AJ162" s="80">
        <v>33990</v>
      </c>
      <c r="AK162" s="84">
        <v>940.6</v>
      </c>
      <c r="AL162" s="84">
        <v>1869.1</v>
      </c>
      <c r="AM162" s="84">
        <f t="shared" si="35"/>
        <v>2809.7</v>
      </c>
      <c r="AN162" s="84">
        <f t="shared" si="47"/>
        <v>113.19999999999982</v>
      </c>
      <c r="AO162" s="84">
        <f t="shared" si="47"/>
        <v>174.19999999999982</v>
      </c>
      <c r="AP162" s="85">
        <f>AM162/'[2]Soymeal Export Forecast'!S$15</f>
        <v>0.43913951424340625</v>
      </c>
      <c r="AQ162" s="77"/>
      <c r="AR162" s="77"/>
      <c r="AS162" s="80">
        <v>33990</v>
      </c>
      <c r="AT162" s="84">
        <v>108.7</v>
      </c>
      <c r="AU162" s="84">
        <v>189.1</v>
      </c>
      <c r="AV162" s="84">
        <f t="shared" si="36"/>
        <v>297.8</v>
      </c>
      <c r="AW162" s="84">
        <f t="shared" si="48"/>
        <v>19.5</v>
      </c>
      <c r="AX162" s="84">
        <f t="shared" si="48"/>
        <v>0.69999999999998863</v>
      </c>
      <c r="AZ162" s="77"/>
      <c r="BA162" s="77"/>
      <c r="BB162" s="84">
        <f t="shared" si="38"/>
        <v>759.90000000000055</v>
      </c>
    </row>
    <row r="163" spans="1:54">
      <c r="A163" s="80">
        <v>33997</v>
      </c>
      <c r="B163" s="84">
        <v>5671.1</v>
      </c>
      <c r="C163" s="84">
        <v>10751.3</v>
      </c>
      <c r="D163" s="84">
        <f t="shared" si="33"/>
        <v>16422.400000000001</v>
      </c>
      <c r="E163" s="84">
        <v>111.896</v>
      </c>
      <c r="F163" s="84">
        <f t="shared" si="39"/>
        <v>666.69999999999891</v>
      </c>
      <c r="G163" s="84">
        <f t="shared" si="39"/>
        <v>854.30000000000109</v>
      </c>
      <c r="H163" s="84">
        <f t="shared" si="39"/>
        <v>0</v>
      </c>
      <c r="I163" s="84">
        <f t="shared" si="37"/>
        <v>666.69999999999891</v>
      </c>
      <c r="L163" s="84">
        <f t="shared" si="40"/>
        <v>854.30000000000109</v>
      </c>
      <c r="P163" s="84">
        <v>0</v>
      </c>
      <c r="Q163" s="84">
        <v>100.4</v>
      </c>
      <c r="R163" s="84">
        <f t="shared" si="41"/>
        <v>100.4</v>
      </c>
      <c r="S163" s="84">
        <f t="shared" si="44"/>
        <v>0</v>
      </c>
      <c r="T163" s="84">
        <f t="shared" si="45"/>
        <v>0</v>
      </c>
      <c r="W163" s="77"/>
      <c r="X163" s="77"/>
      <c r="Z163" s="84">
        <v>1613.7</v>
      </c>
      <c r="AA163" s="84">
        <v>6040.2</v>
      </c>
      <c r="AB163" s="84">
        <f t="shared" si="34"/>
        <v>7653.9</v>
      </c>
      <c r="AC163" s="84">
        <f t="shared" si="42"/>
        <v>364.39999999999964</v>
      </c>
      <c r="AE163" s="84">
        <f t="shared" si="43"/>
        <v>4057.4000000000005</v>
      </c>
      <c r="AF163" s="84">
        <f t="shared" si="43"/>
        <v>4610.7</v>
      </c>
      <c r="AG163" s="84">
        <f t="shared" si="43"/>
        <v>8668.1000000000022</v>
      </c>
      <c r="AH163" s="84">
        <f t="shared" si="46"/>
        <v>489.90000000000146</v>
      </c>
      <c r="AJ163" s="80">
        <v>33997</v>
      </c>
      <c r="AK163" s="84">
        <v>930.6</v>
      </c>
      <c r="AL163" s="84">
        <v>2004.3</v>
      </c>
      <c r="AM163" s="84">
        <f t="shared" si="35"/>
        <v>2934.9</v>
      </c>
      <c r="AN163" s="84">
        <f t="shared" si="47"/>
        <v>135.20000000000005</v>
      </c>
      <c r="AO163" s="84">
        <f t="shared" si="47"/>
        <v>125.20000000000027</v>
      </c>
      <c r="AP163" s="85">
        <f>AM163/'[2]Soymeal Export Forecast'!S$15</f>
        <v>0.4587075347378628</v>
      </c>
      <c r="AQ163" s="77"/>
      <c r="AR163" s="77"/>
      <c r="AS163" s="80">
        <v>33997</v>
      </c>
      <c r="AT163" s="84">
        <v>119.8</v>
      </c>
      <c r="AU163" s="84">
        <v>200.6</v>
      </c>
      <c r="AV163" s="84">
        <f t="shared" si="36"/>
        <v>320.39999999999998</v>
      </c>
      <c r="AW163" s="84">
        <f t="shared" si="48"/>
        <v>11.5</v>
      </c>
      <c r="AX163" s="84">
        <f t="shared" si="48"/>
        <v>22.599999999999966</v>
      </c>
      <c r="AZ163" s="77"/>
      <c r="BA163" s="77"/>
      <c r="BB163" s="84">
        <f t="shared" si="38"/>
        <v>801.89999999999895</v>
      </c>
    </row>
    <row r="164" spans="1:54">
      <c r="A164" s="80">
        <v>34004</v>
      </c>
      <c r="B164" s="84">
        <v>5158.5</v>
      </c>
      <c r="C164" s="84">
        <v>11572.1</v>
      </c>
      <c r="D164" s="84">
        <f t="shared" si="33"/>
        <v>16730.599999999999</v>
      </c>
      <c r="E164" s="84">
        <v>111.896</v>
      </c>
      <c r="F164" s="84">
        <f t="shared" si="39"/>
        <v>820.80000000000109</v>
      </c>
      <c r="G164" s="84">
        <f t="shared" si="39"/>
        <v>308.19999999999709</v>
      </c>
      <c r="H164" s="84">
        <f t="shared" si="39"/>
        <v>0</v>
      </c>
      <c r="I164" s="84">
        <f t="shared" si="37"/>
        <v>820.80000000000109</v>
      </c>
      <c r="L164" s="84">
        <f t="shared" si="40"/>
        <v>308.19999999999709</v>
      </c>
      <c r="P164" s="84">
        <v>0</v>
      </c>
      <c r="Q164" s="84">
        <v>100.4</v>
      </c>
      <c r="R164" s="84">
        <f t="shared" si="41"/>
        <v>100.4</v>
      </c>
      <c r="S164" s="84">
        <f t="shared" si="44"/>
        <v>0</v>
      </c>
      <c r="T164" s="84">
        <f t="shared" si="45"/>
        <v>0</v>
      </c>
      <c r="W164" s="77"/>
      <c r="X164" s="77"/>
      <c r="Z164" s="84">
        <v>1348.7</v>
      </c>
      <c r="AA164" s="84">
        <v>6425.9</v>
      </c>
      <c r="AB164" s="84">
        <f t="shared" si="34"/>
        <v>7774.5999999999995</v>
      </c>
      <c r="AC164" s="84">
        <f t="shared" si="42"/>
        <v>120.69999999999982</v>
      </c>
      <c r="AE164" s="84">
        <f t="shared" si="43"/>
        <v>3809.8</v>
      </c>
      <c r="AF164" s="84">
        <f t="shared" si="43"/>
        <v>5045.8000000000011</v>
      </c>
      <c r="AG164" s="84">
        <f t="shared" si="43"/>
        <v>8855.5999999999985</v>
      </c>
      <c r="AH164" s="84">
        <f t="shared" si="46"/>
        <v>187.49999999999636</v>
      </c>
      <c r="AJ164" s="80">
        <v>34004</v>
      </c>
      <c r="AK164" s="84">
        <v>967.6</v>
      </c>
      <c r="AL164" s="84">
        <v>2097.1</v>
      </c>
      <c r="AM164" s="84">
        <f t="shared" si="35"/>
        <v>3064.7</v>
      </c>
      <c r="AN164" s="84">
        <f t="shared" si="47"/>
        <v>92.799999999999955</v>
      </c>
      <c r="AO164" s="84">
        <f t="shared" si="47"/>
        <v>129.79999999999973</v>
      </c>
      <c r="AP164" s="85">
        <f>AM164/'[2]Soymeal Export Forecast'!S$15</f>
        <v>0.47899450806198779</v>
      </c>
      <c r="AQ164" s="77"/>
      <c r="AR164" s="77"/>
      <c r="AS164" s="80">
        <v>34004</v>
      </c>
      <c r="AT164" s="84">
        <v>100.9</v>
      </c>
      <c r="AU164" s="84">
        <v>211.5</v>
      </c>
      <c r="AV164" s="84">
        <f t="shared" si="36"/>
        <v>312.39999999999998</v>
      </c>
      <c r="AW164" s="84">
        <f t="shared" si="48"/>
        <v>10.900000000000006</v>
      </c>
      <c r="AX164" s="84">
        <f t="shared" si="48"/>
        <v>-8</v>
      </c>
      <c r="AZ164" s="77"/>
      <c r="BA164" s="77"/>
      <c r="BB164" s="84">
        <f t="shared" si="38"/>
        <v>913.60000000000105</v>
      </c>
    </row>
    <row r="165" spans="1:54">
      <c r="A165" s="80">
        <v>34011</v>
      </c>
      <c r="B165" s="84">
        <v>5177.7</v>
      </c>
      <c r="C165" s="84">
        <v>11972.2</v>
      </c>
      <c r="D165" s="84">
        <f t="shared" si="33"/>
        <v>17149.900000000001</v>
      </c>
      <c r="E165" s="84">
        <v>111.896</v>
      </c>
      <c r="F165" s="84">
        <f t="shared" si="39"/>
        <v>400.10000000000036</v>
      </c>
      <c r="G165" s="84">
        <f t="shared" si="39"/>
        <v>419.30000000000291</v>
      </c>
      <c r="H165" s="84">
        <f t="shared" si="39"/>
        <v>0</v>
      </c>
      <c r="I165" s="84">
        <f t="shared" si="37"/>
        <v>400.10000000000036</v>
      </c>
      <c r="L165" s="84">
        <f t="shared" si="40"/>
        <v>419.30000000000291</v>
      </c>
      <c r="P165" s="84">
        <v>0</v>
      </c>
      <c r="Q165" s="84">
        <v>100.4</v>
      </c>
      <c r="R165" s="84">
        <f t="shared" si="41"/>
        <v>100.4</v>
      </c>
      <c r="S165" s="84">
        <f t="shared" si="44"/>
        <v>0</v>
      </c>
      <c r="T165" s="84">
        <f t="shared" si="45"/>
        <v>0</v>
      </c>
      <c r="W165" s="77"/>
      <c r="X165" s="77"/>
      <c r="Z165" s="84">
        <v>1306.3</v>
      </c>
      <c r="AA165" s="84">
        <v>6551</v>
      </c>
      <c r="AB165" s="84">
        <f t="shared" si="34"/>
        <v>7857.3</v>
      </c>
      <c r="AC165" s="84">
        <f t="shared" si="42"/>
        <v>82.700000000000728</v>
      </c>
      <c r="AE165" s="84">
        <f t="shared" si="43"/>
        <v>3871.3999999999996</v>
      </c>
      <c r="AF165" s="84">
        <f t="shared" si="43"/>
        <v>5320.8000000000011</v>
      </c>
      <c r="AG165" s="84">
        <f t="shared" si="43"/>
        <v>9192.2000000000007</v>
      </c>
      <c r="AH165" s="84">
        <f t="shared" si="46"/>
        <v>336.60000000000218</v>
      </c>
      <c r="AJ165" s="80">
        <v>34011</v>
      </c>
      <c r="AK165" s="84">
        <v>1048.3</v>
      </c>
      <c r="AL165" s="84">
        <v>2213.9</v>
      </c>
      <c r="AM165" s="84">
        <f t="shared" si="35"/>
        <v>3262.2</v>
      </c>
      <c r="AN165" s="84">
        <f t="shared" si="47"/>
        <v>116.80000000000018</v>
      </c>
      <c r="AO165" s="84">
        <f t="shared" si="47"/>
        <v>197.5</v>
      </c>
      <c r="AP165" s="85">
        <f>AM165/'[2]Soymeal Export Forecast'!S$15</f>
        <v>0.50986259150971269</v>
      </c>
      <c r="AQ165" s="77"/>
      <c r="AR165" s="77"/>
      <c r="AS165" s="80">
        <v>34011</v>
      </c>
      <c r="AT165" s="84">
        <v>128.4</v>
      </c>
      <c r="AU165" s="84">
        <v>212.5</v>
      </c>
      <c r="AV165" s="84">
        <f t="shared" si="36"/>
        <v>340.9</v>
      </c>
      <c r="AW165" s="84">
        <f t="shared" si="48"/>
        <v>1</v>
      </c>
      <c r="AX165" s="84">
        <f t="shared" si="48"/>
        <v>28.5</v>
      </c>
      <c r="AZ165" s="77"/>
      <c r="BA165" s="77"/>
      <c r="BB165" s="84">
        <f t="shared" si="38"/>
        <v>516.90000000000055</v>
      </c>
    </row>
    <row r="166" spans="1:54">
      <c r="A166" s="80">
        <v>34018</v>
      </c>
      <c r="B166" s="84">
        <v>4760.8</v>
      </c>
      <c r="C166" s="84">
        <v>12812.5</v>
      </c>
      <c r="D166" s="84">
        <f t="shared" si="33"/>
        <v>17573.3</v>
      </c>
      <c r="E166" s="84">
        <v>125.896</v>
      </c>
      <c r="F166" s="84">
        <f t="shared" si="39"/>
        <v>840.29999999999927</v>
      </c>
      <c r="G166" s="84">
        <f t="shared" si="39"/>
        <v>423.39999999999782</v>
      </c>
      <c r="H166" s="84">
        <f t="shared" si="39"/>
        <v>14</v>
      </c>
      <c r="I166" s="84">
        <f t="shared" si="37"/>
        <v>840.29999999999927</v>
      </c>
      <c r="L166" s="84">
        <f t="shared" si="40"/>
        <v>437.39999999999782</v>
      </c>
      <c r="P166" s="84">
        <v>0</v>
      </c>
      <c r="Q166" s="84">
        <v>100.4</v>
      </c>
      <c r="R166" s="84">
        <f t="shared" si="41"/>
        <v>100.4</v>
      </c>
      <c r="S166" s="84">
        <f t="shared" si="44"/>
        <v>0</v>
      </c>
      <c r="T166" s="84">
        <f t="shared" si="45"/>
        <v>0</v>
      </c>
      <c r="W166" s="77"/>
      <c r="X166" s="77"/>
      <c r="Z166" s="84">
        <v>1117.7</v>
      </c>
      <c r="AA166" s="84">
        <v>7061.8</v>
      </c>
      <c r="AB166" s="84">
        <f t="shared" si="34"/>
        <v>8179.5</v>
      </c>
      <c r="AC166" s="84">
        <f t="shared" si="42"/>
        <v>322.19999999999982</v>
      </c>
      <c r="AE166" s="84">
        <f t="shared" si="43"/>
        <v>3643.1000000000004</v>
      </c>
      <c r="AF166" s="84">
        <f t="shared" si="43"/>
        <v>5650.3</v>
      </c>
      <c r="AG166" s="84">
        <f t="shared" si="43"/>
        <v>9293.3999999999978</v>
      </c>
      <c r="AH166" s="84">
        <f t="shared" si="46"/>
        <v>101.19999999999709</v>
      </c>
      <c r="AJ166" s="80">
        <v>34018</v>
      </c>
      <c r="AK166" s="84">
        <v>963.6</v>
      </c>
      <c r="AL166" s="84">
        <v>2319.3000000000002</v>
      </c>
      <c r="AM166" s="84">
        <f t="shared" si="35"/>
        <v>3282.9</v>
      </c>
      <c r="AN166" s="84">
        <f t="shared" si="47"/>
        <v>105.40000000000009</v>
      </c>
      <c r="AO166" s="84">
        <f t="shared" si="47"/>
        <v>20.700000000000273</v>
      </c>
      <c r="AP166" s="85">
        <f>AM166/'[2]Soymeal Export Forecast'!S$15</f>
        <v>0.51309787924322114</v>
      </c>
      <c r="AQ166" s="77"/>
      <c r="AR166" s="77"/>
      <c r="AS166" s="80">
        <v>34018</v>
      </c>
      <c r="AT166" s="84">
        <v>109.2</v>
      </c>
      <c r="AU166" s="84">
        <v>237.7</v>
      </c>
      <c r="AV166" s="84">
        <f t="shared" si="36"/>
        <v>346.9</v>
      </c>
      <c r="AW166" s="84">
        <f t="shared" si="48"/>
        <v>25.199999999999989</v>
      </c>
      <c r="AX166" s="84">
        <f t="shared" si="48"/>
        <v>6</v>
      </c>
      <c r="AZ166" s="77"/>
      <c r="BA166" s="77"/>
      <c r="BB166" s="84">
        <f t="shared" si="38"/>
        <v>945.69999999999936</v>
      </c>
    </row>
    <row r="167" spans="1:54">
      <c r="A167" s="80">
        <v>34025</v>
      </c>
      <c r="B167" s="84">
        <v>4126.8</v>
      </c>
      <c r="C167" s="84">
        <v>13471.2</v>
      </c>
      <c r="D167" s="84">
        <f t="shared" si="33"/>
        <v>17598</v>
      </c>
      <c r="E167" s="84">
        <v>126.256</v>
      </c>
      <c r="F167" s="84">
        <f t="shared" si="39"/>
        <v>658.70000000000073</v>
      </c>
      <c r="G167" s="84">
        <f t="shared" si="39"/>
        <v>24.700000000000728</v>
      </c>
      <c r="H167" s="84">
        <f t="shared" si="39"/>
        <v>0.35999999999999943</v>
      </c>
      <c r="I167" s="84">
        <f t="shared" si="37"/>
        <v>658.70000000000073</v>
      </c>
      <c r="L167" s="84">
        <f t="shared" si="40"/>
        <v>25.060000000000727</v>
      </c>
      <c r="P167" s="84">
        <v>0</v>
      </c>
      <c r="Q167" s="84">
        <v>100.4</v>
      </c>
      <c r="R167" s="84">
        <f t="shared" si="41"/>
        <v>100.4</v>
      </c>
      <c r="S167" s="84">
        <f t="shared" si="44"/>
        <v>0</v>
      </c>
      <c r="T167" s="84">
        <f t="shared" si="45"/>
        <v>0</v>
      </c>
      <c r="W167" s="77"/>
      <c r="X167" s="77"/>
      <c r="Z167" s="84">
        <v>954.4</v>
      </c>
      <c r="AA167" s="84">
        <v>7467.8</v>
      </c>
      <c r="AB167" s="84">
        <f t="shared" si="34"/>
        <v>8422.2000000000007</v>
      </c>
      <c r="AC167" s="84">
        <f t="shared" si="42"/>
        <v>242.70000000000073</v>
      </c>
      <c r="AE167" s="84">
        <f t="shared" si="43"/>
        <v>3172.4</v>
      </c>
      <c r="AF167" s="84">
        <f t="shared" si="43"/>
        <v>5903.0000000000009</v>
      </c>
      <c r="AG167" s="84">
        <f t="shared" si="43"/>
        <v>9075.3999999999978</v>
      </c>
      <c r="AH167" s="84">
        <f t="shared" si="46"/>
        <v>-218</v>
      </c>
      <c r="AJ167" s="80">
        <v>34025</v>
      </c>
      <c r="AK167" s="84">
        <v>926.4</v>
      </c>
      <c r="AL167" s="84">
        <v>2433.6999999999998</v>
      </c>
      <c r="AM167" s="84">
        <f t="shared" si="35"/>
        <v>3360.1</v>
      </c>
      <c r="AN167" s="84">
        <f t="shared" si="47"/>
        <v>114.39999999999964</v>
      </c>
      <c r="AO167" s="84">
        <f t="shared" si="47"/>
        <v>77.199999999999818</v>
      </c>
      <c r="AP167" s="85">
        <f>AM167/'[2]Soymeal Export Forecast'!S$15</f>
        <v>0.52516378325417989</v>
      </c>
      <c r="AQ167" s="77"/>
      <c r="AR167" s="77"/>
      <c r="AS167" s="80">
        <v>34025</v>
      </c>
      <c r="AT167" s="84">
        <v>75.8</v>
      </c>
      <c r="AU167" s="84">
        <v>276.2</v>
      </c>
      <c r="AV167" s="84">
        <f t="shared" si="36"/>
        <v>352</v>
      </c>
      <c r="AW167" s="84">
        <f t="shared" si="48"/>
        <v>38.5</v>
      </c>
      <c r="AX167" s="84">
        <f t="shared" si="48"/>
        <v>5.1000000000000227</v>
      </c>
      <c r="AZ167" s="77"/>
      <c r="BA167" s="77"/>
      <c r="BB167" s="84">
        <f t="shared" si="38"/>
        <v>773.10000000000036</v>
      </c>
    </row>
    <row r="168" spans="1:54">
      <c r="A168" s="80">
        <v>34032</v>
      </c>
      <c r="B168" s="84">
        <v>3719.3</v>
      </c>
      <c r="C168" s="84">
        <v>14164.7</v>
      </c>
      <c r="D168" s="84">
        <f t="shared" si="33"/>
        <v>17884</v>
      </c>
      <c r="E168" s="84">
        <v>126.43600000000001</v>
      </c>
      <c r="F168" s="84">
        <f t="shared" si="39"/>
        <v>693.5</v>
      </c>
      <c r="G168" s="84">
        <f t="shared" si="39"/>
        <v>286</v>
      </c>
      <c r="H168" s="84">
        <f t="shared" si="39"/>
        <v>0.18000000000000682</v>
      </c>
      <c r="I168" s="84">
        <f t="shared" si="37"/>
        <v>693.5</v>
      </c>
      <c r="L168" s="84">
        <f t="shared" si="40"/>
        <v>286.18</v>
      </c>
      <c r="P168" s="84">
        <v>0</v>
      </c>
      <c r="Q168" s="84">
        <v>100.4</v>
      </c>
      <c r="R168" s="84">
        <f t="shared" si="41"/>
        <v>100.4</v>
      </c>
      <c r="S168" s="84">
        <f t="shared" si="44"/>
        <v>0</v>
      </c>
      <c r="T168" s="84">
        <f t="shared" si="45"/>
        <v>0</v>
      </c>
      <c r="W168" s="77"/>
      <c r="X168" s="77"/>
      <c r="Z168" s="84">
        <v>879.4</v>
      </c>
      <c r="AA168" s="84">
        <v>7886</v>
      </c>
      <c r="AB168" s="84">
        <f t="shared" si="34"/>
        <v>8765.4</v>
      </c>
      <c r="AC168" s="84">
        <f t="shared" si="42"/>
        <v>343.19999999999891</v>
      </c>
      <c r="AE168" s="84">
        <f t="shared" si="43"/>
        <v>2839.9</v>
      </c>
      <c r="AF168" s="84">
        <f t="shared" si="43"/>
        <v>6178.3000000000011</v>
      </c>
      <c r="AG168" s="84">
        <f t="shared" si="43"/>
        <v>9018.1999999999989</v>
      </c>
      <c r="AH168" s="84">
        <f t="shared" si="46"/>
        <v>-57.199999999998909</v>
      </c>
      <c r="AJ168" s="80">
        <v>34032</v>
      </c>
      <c r="AK168" s="84">
        <v>810.3</v>
      </c>
      <c r="AL168" s="84">
        <v>2569.1999999999998</v>
      </c>
      <c r="AM168" s="84">
        <f t="shared" si="35"/>
        <v>3379.5</v>
      </c>
      <c r="AN168" s="84">
        <f t="shared" si="47"/>
        <v>135.5</v>
      </c>
      <c r="AO168" s="84">
        <f t="shared" si="47"/>
        <v>19.400000000000091</v>
      </c>
      <c r="AP168" s="85">
        <f>AM168/'[2]Soymeal Export Forecast'!S$15</f>
        <v>0.52819588866626022</v>
      </c>
      <c r="AQ168" s="77"/>
      <c r="AR168" s="77"/>
      <c r="AS168" s="80">
        <v>34032</v>
      </c>
      <c r="AT168" s="84">
        <v>66.599999999999994</v>
      </c>
      <c r="AU168" s="84">
        <v>290.39999999999998</v>
      </c>
      <c r="AV168" s="84">
        <f t="shared" si="36"/>
        <v>357</v>
      </c>
      <c r="AW168" s="84">
        <f t="shared" si="48"/>
        <v>14.199999999999989</v>
      </c>
      <c r="AX168" s="84">
        <f t="shared" si="48"/>
        <v>5</v>
      </c>
      <c r="AZ168" s="77"/>
      <c r="BA168" s="77"/>
      <c r="BB168" s="84">
        <f t="shared" si="38"/>
        <v>829</v>
      </c>
    </row>
    <row r="169" spans="1:54">
      <c r="A169" s="80">
        <v>34039</v>
      </c>
      <c r="B169" s="84">
        <v>3455.4</v>
      </c>
      <c r="C169" s="84">
        <v>14699.3</v>
      </c>
      <c r="D169" s="84">
        <f t="shared" si="33"/>
        <v>18154.7</v>
      </c>
      <c r="E169" s="84">
        <v>126.43600000000001</v>
      </c>
      <c r="F169" s="84">
        <f t="shared" si="39"/>
        <v>534.59999999999854</v>
      </c>
      <c r="G169" s="84">
        <f t="shared" si="39"/>
        <v>270.70000000000073</v>
      </c>
      <c r="H169" s="84">
        <f t="shared" si="39"/>
        <v>0</v>
      </c>
      <c r="I169" s="84">
        <f t="shared" si="37"/>
        <v>534.59999999999854</v>
      </c>
      <c r="L169" s="84">
        <f t="shared" si="40"/>
        <v>270.70000000000073</v>
      </c>
      <c r="P169" s="84">
        <v>0</v>
      </c>
      <c r="Q169" s="84">
        <v>100.4</v>
      </c>
      <c r="R169" s="84">
        <f t="shared" si="41"/>
        <v>100.4</v>
      </c>
      <c r="S169" s="84">
        <f t="shared" si="44"/>
        <v>0</v>
      </c>
      <c r="T169" s="84">
        <f t="shared" si="45"/>
        <v>0</v>
      </c>
      <c r="W169" s="77"/>
      <c r="X169" s="77"/>
      <c r="Z169" s="84">
        <v>733</v>
      </c>
      <c r="AA169" s="84">
        <v>8157.1</v>
      </c>
      <c r="AB169" s="84">
        <f t="shared" si="34"/>
        <v>8890.1</v>
      </c>
      <c r="AC169" s="84">
        <f t="shared" si="42"/>
        <v>124.70000000000073</v>
      </c>
      <c r="AE169" s="84">
        <f t="shared" si="43"/>
        <v>2722.4</v>
      </c>
      <c r="AF169" s="84">
        <f t="shared" si="43"/>
        <v>6441.7999999999993</v>
      </c>
      <c r="AG169" s="84">
        <f t="shared" si="43"/>
        <v>9164.1999999999989</v>
      </c>
      <c r="AH169" s="84">
        <f t="shared" si="46"/>
        <v>146</v>
      </c>
      <c r="AJ169" s="80">
        <v>34039</v>
      </c>
      <c r="AK169" s="84">
        <v>769.4</v>
      </c>
      <c r="AL169" s="84">
        <v>2699.8</v>
      </c>
      <c r="AM169" s="84">
        <f t="shared" si="35"/>
        <v>3469.2000000000003</v>
      </c>
      <c r="AN169" s="84">
        <f t="shared" si="47"/>
        <v>130.60000000000036</v>
      </c>
      <c r="AO169" s="84">
        <f t="shared" si="47"/>
        <v>89.700000000000273</v>
      </c>
      <c r="AP169" s="85">
        <f>AM169/'[2]Soymeal Export Forecast'!S$15</f>
        <v>0.54221546884479666</v>
      </c>
      <c r="AQ169" s="77"/>
      <c r="AR169" s="77"/>
      <c r="AS169" s="80">
        <v>34039</v>
      </c>
      <c r="AT169" s="84">
        <v>58.9</v>
      </c>
      <c r="AU169" s="84">
        <v>311.10000000000002</v>
      </c>
      <c r="AV169" s="84">
        <f t="shared" si="36"/>
        <v>370</v>
      </c>
      <c r="AW169" s="84">
        <f t="shared" si="48"/>
        <v>20.700000000000045</v>
      </c>
      <c r="AX169" s="84">
        <f t="shared" si="48"/>
        <v>13</v>
      </c>
      <c r="AZ169" s="77"/>
      <c r="BA169" s="77"/>
      <c r="BB169" s="84">
        <f t="shared" si="38"/>
        <v>665.19999999999891</v>
      </c>
    </row>
    <row r="170" spans="1:54">
      <c r="A170" s="80">
        <v>34046</v>
      </c>
      <c r="B170" s="84">
        <v>2907.5</v>
      </c>
      <c r="C170" s="84">
        <v>15400.7</v>
      </c>
      <c r="D170" s="84">
        <f t="shared" si="33"/>
        <v>18308.2</v>
      </c>
      <c r="E170" s="84">
        <v>126.43600000000001</v>
      </c>
      <c r="F170" s="84">
        <f t="shared" si="39"/>
        <v>701.40000000000146</v>
      </c>
      <c r="G170" s="84">
        <f t="shared" si="39"/>
        <v>153.5</v>
      </c>
      <c r="H170" s="84">
        <f t="shared" si="39"/>
        <v>0</v>
      </c>
      <c r="I170" s="84">
        <f t="shared" si="37"/>
        <v>701.40000000000146</v>
      </c>
      <c r="L170" s="84">
        <f t="shared" si="40"/>
        <v>153.5</v>
      </c>
      <c r="P170" s="84">
        <v>0</v>
      </c>
      <c r="Q170" s="84">
        <v>100.4</v>
      </c>
      <c r="R170" s="84">
        <f t="shared" si="41"/>
        <v>100.4</v>
      </c>
      <c r="S170" s="84">
        <f t="shared" si="44"/>
        <v>0</v>
      </c>
      <c r="T170" s="84">
        <f t="shared" si="45"/>
        <v>0</v>
      </c>
      <c r="W170" s="77"/>
      <c r="X170" s="77"/>
      <c r="Z170" s="84">
        <v>426.4</v>
      </c>
      <c r="AA170" s="84">
        <v>8483.6</v>
      </c>
      <c r="AB170" s="84">
        <f t="shared" si="34"/>
        <v>8910</v>
      </c>
      <c r="AC170" s="84">
        <f t="shared" si="42"/>
        <v>19.899999999999636</v>
      </c>
      <c r="AE170" s="84">
        <f t="shared" si="43"/>
        <v>2481.1</v>
      </c>
      <c r="AF170" s="84">
        <f t="shared" si="43"/>
        <v>6816.7000000000007</v>
      </c>
      <c r="AG170" s="84">
        <f t="shared" si="43"/>
        <v>9297.7999999999993</v>
      </c>
      <c r="AH170" s="84">
        <f t="shared" si="46"/>
        <v>133.60000000000036</v>
      </c>
      <c r="AJ170" s="80">
        <v>34046</v>
      </c>
      <c r="AK170" s="84">
        <v>706.4</v>
      </c>
      <c r="AL170" s="84">
        <v>2856.3</v>
      </c>
      <c r="AM170" s="84">
        <f t="shared" si="35"/>
        <v>3562.7000000000003</v>
      </c>
      <c r="AN170" s="84">
        <f t="shared" si="47"/>
        <v>156.5</v>
      </c>
      <c r="AO170" s="84">
        <f t="shared" si="47"/>
        <v>93.5</v>
      </c>
      <c r="AP170" s="85">
        <f>AM170/'[2]Soymeal Export Forecast'!S$15</f>
        <v>0.55682896657827652</v>
      </c>
      <c r="AQ170" s="77"/>
      <c r="AR170" s="77"/>
      <c r="AS170" s="80">
        <v>34046</v>
      </c>
      <c r="AT170" s="84">
        <v>57.7</v>
      </c>
      <c r="AU170" s="84">
        <v>319.7</v>
      </c>
      <c r="AV170" s="84">
        <f t="shared" si="36"/>
        <v>377.4</v>
      </c>
      <c r="AW170" s="84">
        <f t="shared" si="48"/>
        <v>8.5999999999999659</v>
      </c>
      <c r="AX170" s="84">
        <f t="shared" si="48"/>
        <v>7.3999999999999773</v>
      </c>
      <c r="AZ170" s="77"/>
      <c r="BA170" s="77"/>
      <c r="BB170" s="84">
        <f t="shared" si="38"/>
        <v>857.90000000000146</v>
      </c>
    </row>
    <row r="171" spans="1:54">
      <c r="A171" s="80">
        <v>34053</v>
      </c>
      <c r="B171" s="84">
        <v>2640</v>
      </c>
      <c r="C171" s="84">
        <v>15855.4</v>
      </c>
      <c r="D171" s="84">
        <f t="shared" si="33"/>
        <v>18495.400000000001</v>
      </c>
      <c r="E171" s="84">
        <v>134.43600000000001</v>
      </c>
      <c r="F171" s="84">
        <f t="shared" si="39"/>
        <v>454.69999999999891</v>
      </c>
      <c r="G171" s="84">
        <f t="shared" si="39"/>
        <v>187.20000000000073</v>
      </c>
      <c r="H171" s="84">
        <f t="shared" si="39"/>
        <v>8</v>
      </c>
      <c r="I171" s="84">
        <f t="shared" si="37"/>
        <v>454.69999999999891</v>
      </c>
      <c r="L171" s="84">
        <f t="shared" si="40"/>
        <v>195.20000000000073</v>
      </c>
      <c r="P171" s="84">
        <v>0</v>
      </c>
      <c r="Q171" s="84">
        <v>100.4</v>
      </c>
      <c r="R171" s="84">
        <f t="shared" si="41"/>
        <v>100.4</v>
      </c>
      <c r="S171" s="84">
        <f t="shared" si="44"/>
        <v>0</v>
      </c>
      <c r="T171" s="84">
        <f t="shared" si="45"/>
        <v>0</v>
      </c>
      <c r="W171" s="77"/>
      <c r="X171" s="77"/>
      <c r="Z171" s="84">
        <v>245.4</v>
      </c>
      <c r="AA171" s="84">
        <v>8667</v>
      </c>
      <c r="AB171" s="84">
        <f t="shared" si="34"/>
        <v>8912.4</v>
      </c>
      <c r="AC171" s="84">
        <f t="shared" si="42"/>
        <v>2.3999999999996362</v>
      </c>
      <c r="AE171" s="84">
        <f t="shared" si="43"/>
        <v>2394.6</v>
      </c>
      <c r="AF171" s="84">
        <f t="shared" si="43"/>
        <v>7088</v>
      </c>
      <c r="AG171" s="84">
        <f t="shared" si="43"/>
        <v>9482.6</v>
      </c>
      <c r="AH171" s="84">
        <f t="shared" si="46"/>
        <v>184.80000000000109</v>
      </c>
      <c r="AJ171" s="80">
        <v>34053</v>
      </c>
      <c r="AK171" s="84">
        <v>765.6</v>
      </c>
      <c r="AL171" s="84">
        <v>2946.4</v>
      </c>
      <c r="AM171" s="84">
        <f t="shared" si="35"/>
        <v>3712</v>
      </c>
      <c r="AN171" s="84">
        <f t="shared" si="47"/>
        <v>90.099999999999909</v>
      </c>
      <c r="AO171" s="84">
        <f t="shared" si="47"/>
        <v>149.29999999999973</v>
      </c>
      <c r="AP171" s="85">
        <f>AM171/'[2]Soymeal Export Forecast'!S$15</f>
        <v>0.58016367472382246</v>
      </c>
      <c r="AQ171" s="77"/>
      <c r="AR171" s="77"/>
      <c r="AS171" s="80">
        <v>34053</v>
      </c>
      <c r="AT171" s="84">
        <v>51.5</v>
      </c>
      <c r="AU171" s="84">
        <v>326.2</v>
      </c>
      <c r="AV171" s="84">
        <f t="shared" si="36"/>
        <v>377.7</v>
      </c>
      <c r="AW171" s="84">
        <f t="shared" si="48"/>
        <v>6.5</v>
      </c>
      <c r="AX171" s="84">
        <f t="shared" si="48"/>
        <v>0.30000000000001137</v>
      </c>
      <c r="AZ171" s="77"/>
      <c r="BA171" s="77"/>
      <c r="BB171" s="84">
        <f t="shared" si="38"/>
        <v>544.79999999999882</v>
      </c>
    </row>
    <row r="172" spans="1:54">
      <c r="A172" s="80">
        <v>34060</v>
      </c>
      <c r="B172" s="84">
        <v>2467.1999999999998</v>
      </c>
      <c r="C172" s="84">
        <v>16216.6</v>
      </c>
      <c r="D172" s="84">
        <f t="shared" si="33"/>
        <v>18683.8</v>
      </c>
      <c r="E172" s="84">
        <v>134.43600000000001</v>
      </c>
      <c r="F172" s="84">
        <f t="shared" si="39"/>
        <v>361.20000000000073</v>
      </c>
      <c r="G172" s="84">
        <f t="shared" si="39"/>
        <v>188.39999999999782</v>
      </c>
      <c r="H172" s="84">
        <f t="shared" si="39"/>
        <v>0</v>
      </c>
      <c r="I172" s="84">
        <f t="shared" si="37"/>
        <v>361.20000000000073</v>
      </c>
      <c r="L172" s="84">
        <f t="shared" si="40"/>
        <v>188.39999999999782</v>
      </c>
      <c r="P172" s="84">
        <v>0</v>
      </c>
      <c r="Q172" s="84">
        <v>100.4</v>
      </c>
      <c r="R172" s="84">
        <f t="shared" si="41"/>
        <v>100.4</v>
      </c>
      <c r="S172" s="84">
        <f t="shared" si="44"/>
        <v>0</v>
      </c>
      <c r="T172" s="84">
        <f t="shared" si="45"/>
        <v>0</v>
      </c>
      <c r="W172" s="77"/>
      <c r="X172" s="77"/>
      <c r="Z172" s="84">
        <v>170.7</v>
      </c>
      <c r="AA172" s="84">
        <v>8742</v>
      </c>
      <c r="AB172" s="84">
        <f t="shared" si="34"/>
        <v>8912.7000000000007</v>
      </c>
      <c r="AC172" s="84">
        <f t="shared" si="42"/>
        <v>0.30000000000109139</v>
      </c>
      <c r="AE172" s="84">
        <f t="shared" si="43"/>
        <v>2296.5</v>
      </c>
      <c r="AF172" s="84">
        <f t="shared" si="43"/>
        <v>7374.2000000000007</v>
      </c>
      <c r="AG172" s="84">
        <f t="shared" si="43"/>
        <v>9670.6999999999971</v>
      </c>
      <c r="AH172" s="84">
        <f t="shared" si="46"/>
        <v>188.09999999999673</v>
      </c>
      <c r="AJ172" s="80">
        <v>34060</v>
      </c>
      <c r="AK172" s="84">
        <v>742.8</v>
      </c>
      <c r="AL172" s="84">
        <v>3025.6</v>
      </c>
      <c r="AM172" s="84">
        <f t="shared" si="35"/>
        <v>3768.3999999999996</v>
      </c>
      <c r="AN172" s="84">
        <f t="shared" si="47"/>
        <v>79.199999999999818</v>
      </c>
      <c r="AO172" s="84">
        <f t="shared" si="47"/>
        <v>56.399999999999636</v>
      </c>
      <c r="AP172" s="85">
        <f>AM172/'[2]Soymeal Export Forecast'!S$15</f>
        <v>0.58897866159193224</v>
      </c>
      <c r="AQ172" s="77"/>
      <c r="AR172" s="77"/>
      <c r="AS172" s="80">
        <v>34060</v>
      </c>
      <c r="AT172" s="84">
        <v>49.5</v>
      </c>
      <c r="AU172" s="84">
        <v>331.6</v>
      </c>
      <c r="AV172" s="84">
        <f t="shared" si="36"/>
        <v>381.1</v>
      </c>
      <c r="AW172" s="84">
        <f t="shared" si="48"/>
        <v>5.4000000000000341</v>
      </c>
      <c r="AX172" s="84">
        <f t="shared" si="48"/>
        <v>3.4000000000000341</v>
      </c>
      <c r="AZ172" s="77"/>
      <c r="BA172" s="77"/>
      <c r="BB172" s="84">
        <f t="shared" si="38"/>
        <v>440.40000000000055</v>
      </c>
    </row>
    <row r="173" spans="1:54">
      <c r="A173" s="80">
        <v>34067</v>
      </c>
      <c r="B173" s="84">
        <v>2209.5</v>
      </c>
      <c r="C173" s="84">
        <v>16518</v>
      </c>
      <c r="D173" s="84">
        <f t="shared" si="33"/>
        <v>18727.5</v>
      </c>
      <c r="E173" s="84">
        <v>134.43600000000001</v>
      </c>
      <c r="F173" s="84">
        <f t="shared" si="39"/>
        <v>301.39999999999964</v>
      </c>
      <c r="G173" s="84">
        <f t="shared" si="39"/>
        <v>43.700000000000728</v>
      </c>
      <c r="H173" s="84">
        <f t="shared" si="39"/>
        <v>0</v>
      </c>
      <c r="I173" s="84">
        <f t="shared" si="37"/>
        <v>301.39999999999964</v>
      </c>
      <c r="L173" s="84">
        <f t="shared" si="40"/>
        <v>43.700000000000728</v>
      </c>
      <c r="P173" s="84">
        <v>0</v>
      </c>
      <c r="Q173" s="84">
        <v>100.4</v>
      </c>
      <c r="R173" s="84">
        <f t="shared" si="41"/>
        <v>100.4</v>
      </c>
      <c r="S173" s="84">
        <f t="shared" si="44"/>
        <v>0</v>
      </c>
      <c r="T173" s="84">
        <f t="shared" si="45"/>
        <v>0</v>
      </c>
      <c r="W173" s="77"/>
      <c r="X173" s="77"/>
      <c r="Z173" s="84">
        <v>87.3</v>
      </c>
      <c r="AA173" s="84">
        <v>8820.1</v>
      </c>
      <c r="AB173" s="84">
        <f t="shared" si="34"/>
        <v>8907.4</v>
      </c>
      <c r="AC173" s="84">
        <f t="shared" si="42"/>
        <v>-5.3000000000010914</v>
      </c>
      <c r="AE173" s="84">
        <f t="shared" si="43"/>
        <v>2122.1999999999998</v>
      </c>
      <c r="AF173" s="84">
        <f t="shared" si="43"/>
        <v>7597.4999999999982</v>
      </c>
      <c r="AG173" s="84">
        <f t="shared" si="43"/>
        <v>9719.6999999999989</v>
      </c>
      <c r="AH173" s="84">
        <f t="shared" si="46"/>
        <v>49.000000000001819</v>
      </c>
      <c r="AJ173" s="80">
        <v>34067</v>
      </c>
      <c r="AK173" s="84">
        <v>655.6</v>
      </c>
      <c r="AL173" s="84">
        <v>3131.9</v>
      </c>
      <c r="AM173" s="84">
        <f t="shared" si="35"/>
        <v>3787.5</v>
      </c>
      <c r="AN173" s="84">
        <f t="shared" si="47"/>
        <v>106.30000000000018</v>
      </c>
      <c r="AO173" s="84">
        <f t="shared" si="47"/>
        <v>19.100000000000364</v>
      </c>
      <c r="AP173" s="85">
        <f>AM173/'[2]Soymeal Export Forecast'!S$15</f>
        <v>0.59196387877599077</v>
      </c>
      <c r="AQ173" s="77"/>
      <c r="AR173" s="77"/>
      <c r="AS173" s="80">
        <v>34067</v>
      </c>
      <c r="AT173" s="84">
        <v>39.799999999999997</v>
      </c>
      <c r="AU173" s="84">
        <v>338.6</v>
      </c>
      <c r="AV173" s="84">
        <f t="shared" si="36"/>
        <v>378.40000000000003</v>
      </c>
      <c r="AW173" s="84">
        <f t="shared" si="48"/>
        <v>7</v>
      </c>
      <c r="AX173" s="84">
        <f t="shared" si="48"/>
        <v>-2.6999999999999886</v>
      </c>
      <c r="AZ173" s="77"/>
      <c r="BA173" s="77"/>
      <c r="BB173" s="84">
        <f t="shared" si="38"/>
        <v>407.69999999999982</v>
      </c>
    </row>
    <row r="174" spans="1:54">
      <c r="A174" s="80">
        <v>34074</v>
      </c>
      <c r="B174" s="84">
        <v>2163.8000000000002</v>
      </c>
      <c r="C174" s="84">
        <v>16755.7</v>
      </c>
      <c r="D174" s="84">
        <f t="shared" si="33"/>
        <v>18919.5</v>
      </c>
      <c r="E174" s="84">
        <v>137.136</v>
      </c>
      <c r="F174" s="84">
        <f t="shared" si="39"/>
        <v>237.70000000000073</v>
      </c>
      <c r="G174" s="84">
        <f t="shared" si="39"/>
        <v>192</v>
      </c>
      <c r="H174" s="84">
        <f t="shared" si="39"/>
        <v>2.6999999999999886</v>
      </c>
      <c r="I174" s="84">
        <f t="shared" si="37"/>
        <v>237.70000000000073</v>
      </c>
      <c r="L174" s="84">
        <f t="shared" si="40"/>
        <v>194.7</v>
      </c>
      <c r="P174" s="84">
        <v>0</v>
      </c>
      <c r="Q174" s="84">
        <v>100.4</v>
      </c>
      <c r="R174" s="84">
        <f t="shared" si="41"/>
        <v>100.4</v>
      </c>
      <c r="S174" s="84">
        <f t="shared" si="44"/>
        <v>0</v>
      </c>
      <c r="T174" s="84">
        <f t="shared" si="45"/>
        <v>0</v>
      </c>
      <c r="W174" s="77"/>
      <c r="X174" s="77"/>
      <c r="Z174" s="84">
        <v>87.3</v>
      </c>
      <c r="AA174" s="84">
        <v>8829</v>
      </c>
      <c r="AB174" s="84">
        <f t="shared" si="34"/>
        <v>8916.2999999999993</v>
      </c>
      <c r="AC174" s="84">
        <f t="shared" si="42"/>
        <v>8.8999999999996362</v>
      </c>
      <c r="AE174" s="84">
        <f t="shared" si="43"/>
        <v>2076.5</v>
      </c>
      <c r="AF174" s="84">
        <f t="shared" si="43"/>
        <v>7826.2999999999993</v>
      </c>
      <c r="AG174" s="84">
        <f t="shared" si="43"/>
        <v>9902.7999999999993</v>
      </c>
      <c r="AH174" s="84">
        <f t="shared" si="46"/>
        <v>183.10000000000036</v>
      </c>
      <c r="AJ174" s="80">
        <v>34074</v>
      </c>
      <c r="AK174" s="84">
        <v>625.6</v>
      </c>
      <c r="AL174" s="84">
        <v>3201.3</v>
      </c>
      <c r="AM174" s="84">
        <f t="shared" si="35"/>
        <v>3826.9</v>
      </c>
      <c r="AN174" s="84">
        <f t="shared" si="47"/>
        <v>69.400000000000091</v>
      </c>
      <c r="AO174" s="84">
        <f t="shared" si="47"/>
        <v>39.400000000000091</v>
      </c>
      <c r="AP174" s="85">
        <f>AM174/'[2]Soymeal Export Forecast'!S$15</f>
        <v>0.59812186605619511</v>
      </c>
      <c r="AQ174" s="77"/>
      <c r="AR174" s="77"/>
      <c r="AS174" s="80">
        <v>34074</v>
      </c>
      <c r="AT174" s="84">
        <v>17.399999999999999</v>
      </c>
      <c r="AU174" s="84">
        <v>361</v>
      </c>
      <c r="AV174" s="84">
        <f t="shared" si="36"/>
        <v>378.4</v>
      </c>
      <c r="AW174" s="84">
        <f t="shared" si="48"/>
        <v>22.399999999999977</v>
      </c>
      <c r="AX174" s="84">
        <f t="shared" si="48"/>
        <v>0</v>
      </c>
      <c r="AZ174" s="77"/>
      <c r="BA174" s="77"/>
      <c r="BB174" s="84">
        <f t="shared" si="38"/>
        <v>307.10000000000082</v>
      </c>
    </row>
    <row r="175" spans="1:54">
      <c r="A175" s="80">
        <v>34081</v>
      </c>
      <c r="B175" s="84">
        <v>1996.6</v>
      </c>
      <c r="C175" s="84">
        <v>17078</v>
      </c>
      <c r="D175" s="84">
        <f t="shared" si="33"/>
        <v>19074.599999999999</v>
      </c>
      <c r="E175" s="84">
        <v>131.136</v>
      </c>
      <c r="F175" s="84">
        <f t="shared" ref="F175:H193" si="49">C175-C174</f>
        <v>322.29999999999927</v>
      </c>
      <c r="G175" s="84">
        <f t="shared" si="49"/>
        <v>155.09999999999854</v>
      </c>
      <c r="H175" s="84">
        <f t="shared" si="49"/>
        <v>-6</v>
      </c>
      <c r="I175" s="84">
        <f t="shared" si="37"/>
        <v>322.29999999999927</v>
      </c>
      <c r="L175" s="84">
        <f t="shared" si="40"/>
        <v>149.09999999999854</v>
      </c>
      <c r="P175" s="84">
        <v>0</v>
      </c>
      <c r="Q175" s="84">
        <v>100.4</v>
      </c>
      <c r="R175" s="84">
        <f t="shared" si="41"/>
        <v>100.4</v>
      </c>
      <c r="S175" s="84">
        <f t="shared" si="44"/>
        <v>0</v>
      </c>
      <c r="T175" s="84">
        <f t="shared" si="45"/>
        <v>0</v>
      </c>
      <c r="W175" s="77"/>
      <c r="X175" s="77"/>
      <c r="Z175" s="84">
        <v>68.8</v>
      </c>
      <c r="AA175" s="84">
        <v>8866.7000000000007</v>
      </c>
      <c r="AB175" s="84">
        <f t="shared" si="34"/>
        <v>8935.5</v>
      </c>
      <c r="AC175" s="84">
        <f t="shared" si="42"/>
        <v>19.200000000000728</v>
      </c>
      <c r="AE175" s="84">
        <f t="shared" si="43"/>
        <v>1927.8</v>
      </c>
      <c r="AF175" s="84">
        <f t="shared" si="43"/>
        <v>8110.8999999999978</v>
      </c>
      <c r="AG175" s="84">
        <f t="shared" si="43"/>
        <v>10038.699999999997</v>
      </c>
      <c r="AH175" s="84">
        <f t="shared" si="46"/>
        <v>135.89999999999782</v>
      </c>
      <c r="AJ175" s="80">
        <v>34081</v>
      </c>
      <c r="AK175" s="84">
        <v>533.20000000000005</v>
      </c>
      <c r="AL175" s="84">
        <v>3416</v>
      </c>
      <c r="AM175" s="84">
        <f t="shared" si="35"/>
        <v>3949.2</v>
      </c>
      <c r="AN175" s="84">
        <f t="shared" si="47"/>
        <v>214.69999999999982</v>
      </c>
      <c r="AO175" s="84">
        <f t="shared" si="47"/>
        <v>122.29999999999973</v>
      </c>
      <c r="AP175" s="85">
        <f>AM175/'[2]Soymeal Export Forecast'!S$15</f>
        <v>0.61723663367977366</v>
      </c>
      <c r="AQ175" s="77"/>
      <c r="AR175" s="77"/>
      <c r="AS175" s="80">
        <v>34081</v>
      </c>
      <c r="AT175" s="84">
        <v>35.1</v>
      </c>
      <c r="AU175" s="84">
        <v>361.4</v>
      </c>
      <c r="AV175" s="84">
        <f t="shared" si="36"/>
        <v>396.5</v>
      </c>
      <c r="AW175" s="84">
        <f t="shared" si="48"/>
        <v>0.39999999999997726</v>
      </c>
      <c r="AX175" s="84">
        <f t="shared" si="48"/>
        <v>18.100000000000023</v>
      </c>
      <c r="AZ175" s="77"/>
      <c r="BA175" s="77"/>
      <c r="BB175" s="84">
        <f t="shared" si="38"/>
        <v>536.99999999999909</v>
      </c>
    </row>
    <row r="176" spans="1:54">
      <c r="A176" s="80">
        <v>34088</v>
      </c>
      <c r="B176" s="84">
        <v>2114.1999999999998</v>
      </c>
      <c r="C176" s="84">
        <v>17370.900000000001</v>
      </c>
      <c r="D176" s="84">
        <f t="shared" si="33"/>
        <v>19485.100000000002</v>
      </c>
      <c r="E176" s="84">
        <v>131.136</v>
      </c>
      <c r="F176" s="84">
        <f t="shared" si="49"/>
        <v>292.90000000000146</v>
      </c>
      <c r="G176" s="84">
        <f t="shared" si="49"/>
        <v>410.50000000000364</v>
      </c>
      <c r="H176" s="84">
        <f t="shared" si="49"/>
        <v>0</v>
      </c>
      <c r="I176" s="84">
        <f t="shared" si="37"/>
        <v>292.90000000000146</v>
      </c>
      <c r="L176" s="84">
        <f t="shared" si="40"/>
        <v>410.50000000000364</v>
      </c>
      <c r="P176" s="84">
        <v>0</v>
      </c>
      <c r="Q176" s="84">
        <v>100.4</v>
      </c>
      <c r="R176" s="84">
        <f t="shared" si="41"/>
        <v>100.4</v>
      </c>
      <c r="S176" s="84">
        <f t="shared" si="44"/>
        <v>0</v>
      </c>
      <c r="T176" s="84">
        <f t="shared" si="45"/>
        <v>0</v>
      </c>
      <c r="W176" s="77"/>
      <c r="X176" s="77"/>
      <c r="Z176" s="84">
        <v>68.8</v>
      </c>
      <c r="AA176" s="84">
        <v>8888</v>
      </c>
      <c r="AB176" s="84">
        <f t="shared" si="34"/>
        <v>8956.7999999999993</v>
      </c>
      <c r="AC176" s="84">
        <f t="shared" si="42"/>
        <v>21.299999999999272</v>
      </c>
      <c r="AE176" s="84">
        <f t="shared" si="43"/>
        <v>2045.3999999999999</v>
      </c>
      <c r="AF176" s="84">
        <f t="shared" si="43"/>
        <v>8382.5</v>
      </c>
      <c r="AG176" s="84">
        <f t="shared" si="43"/>
        <v>10427.900000000001</v>
      </c>
      <c r="AH176" s="84">
        <f t="shared" si="46"/>
        <v>389.20000000000437</v>
      </c>
      <c r="AJ176" s="80">
        <v>34088</v>
      </c>
      <c r="AK176" s="84">
        <v>558.29999999999995</v>
      </c>
      <c r="AL176" s="84">
        <v>3479.9</v>
      </c>
      <c r="AM176" s="84">
        <f t="shared" si="35"/>
        <v>4038.2</v>
      </c>
      <c r="AN176" s="84">
        <f t="shared" si="47"/>
        <v>63.900000000000091</v>
      </c>
      <c r="AO176" s="84">
        <f t="shared" si="47"/>
        <v>89</v>
      </c>
      <c r="AP176" s="85">
        <f>AM176/'[2]Soymeal Export Forecast'!S$15</f>
        <v>0.63114680799292566</v>
      </c>
      <c r="AQ176" s="77"/>
      <c r="AR176" s="77"/>
      <c r="AS176" s="80">
        <v>34088</v>
      </c>
      <c r="AT176" s="84">
        <v>55</v>
      </c>
      <c r="AU176" s="84">
        <v>367.9</v>
      </c>
      <c r="AV176" s="84">
        <f t="shared" si="36"/>
        <v>422.9</v>
      </c>
      <c r="AW176" s="84">
        <f t="shared" si="48"/>
        <v>6.5</v>
      </c>
      <c r="AX176" s="84">
        <f t="shared" si="48"/>
        <v>26.399999999999977</v>
      </c>
      <c r="AZ176" s="77"/>
      <c r="BA176" s="77"/>
      <c r="BB176" s="84">
        <f t="shared" si="38"/>
        <v>356.80000000000155</v>
      </c>
    </row>
    <row r="177" spans="1:54">
      <c r="A177" s="80">
        <v>34095</v>
      </c>
      <c r="B177" s="84">
        <v>2190.5</v>
      </c>
      <c r="C177" s="84">
        <v>17484.900000000001</v>
      </c>
      <c r="D177" s="84">
        <f t="shared" si="33"/>
        <v>19675.400000000001</v>
      </c>
      <c r="E177" s="84">
        <v>131.136</v>
      </c>
      <c r="F177" s="84">
        <f t="shared" si="49"/>
        <v>114</v>
      </c>
      <c r="G177" s="84">
        <f t="shared" si="49"/>
        <v>190.29999999999927</v>
      </c>
      <c r="H177" s="84">
        <f t="shared" si="49"/>
        <v>0</v>
      </c>
      <c r="I177" s="84">
        <f t="shared" si="37"/>
        <v>114</v>
      </c>
      <c r="L177" s="84">
        <f t="shared" si="40"/>
        <v>190.29999999999927</v>
      </c>
      <c r="P177" s="84">
        <v>0</v>
      </c>
      <c r="Q177" s="84">
        <v>100.4</v>
      </c>
      <c r="R177" s="84">
        <f t="shared" si="41"/>
        <v>100.4</v>
      </c>
      <c r="S177" s="84">
        <f t="shared" si="44"/>
        <v>0</v>
      </c>
      <c r="T177" s="84">
        <f t="shared" si="45"/>
        <v>0</v>
      </c>
      <c r="W177" s="77"/>
      <c r="X177" s="77"/>
      <c r="Z177" s="84">
        <v>68.8</v>
      </c>
      <c r="AA177" s="84">
        <v>8888</v>
      </c>
      <c r="AB177" s="84">
        <f t="shared" si="34"/>
        <v>8956.7999999999993</v>
      </c>
      <c r="AC177" s="84">
        <f t="shared" si="42"/>
        <v>0</v>
      </c>
      <c r="AE177" s="84">
        <f t="shared" si="43"/>
        <v>2121.6999999999998</v>
      </c>
      <c r="AF177" s="84">
        <f t="shared" si="43"/>
        <v>8496.5</v>
      </c>
      <c r="AG177" s="84">
        <f t="shared" si="43"/>
        <v>10618.2</v>
      </c>
      <c r="AH177" s="84">
        <f t="shared" si="46"/>
        <v>190.29999999999927</v>
      </c>
      <c r="AJ177" s="80">
        <v>34095</v>
      </c>
      <c r="AK177" s="84">
        <v>490.5</v>
      </c>
      <c r="AL177" s="84">
        <v>3579.3</v>
      </c>
      <c r="AM177" s="84">
        <f t="shared" si="35"/>
        <v>4069.8</v>
      </c>
      <c r="AN177" s="84">
        <f t="shared" si="47"/>
        <v>99.400000000000091</v>
      </c>
      <c r="AO177" s="84">
        <f t="shared" si="47"/>
        <v>31.600000000000364</v>
      </c>
      <c r="AP177" s="85">
        <f>AM177/'[2]Soymeal Export Forecast'!S$15</f>
        <v>0.63608570134456166</v>
      </c>
      <c r="AQ177" s="77"/>
      <c r="AR177" s="77"/>
      <c r="AS177" s="80">
        <v>34095</v>
      </c>
      <c r="AT177" s="84">
        <v>65.7</v>
      </c>
      <c r="AU177" s="84">
        <v>387.8</v>
      </c>
      <c r="AV177" s="84">
        <f t="shared" si="36"/>
        <v>453.5</v>
      </c>
      <c r="AW177" s="84">
        <f t="shared" si="48"/>
        <v>19.900000000000034</v>
      </c>
      <c r="AX177" s="84">
        <f t="shared" si="48"/>
        <v>30.600000000000023</v>
      </c>
      <c r="AZ177" s="77"/>
      <c r="BA177" s="77"/>
      <c r="BB177" s="84">
        <f t="shared" si="38"/>
        <v>213.40000000000009</v>
      </c>
    </row>
    <row r="178" spans="1:54">
      <c r="A178" s="80">
        <v>34102</v>
      </c>
      <c r="B178" s="84">
        <v>2252.6999999999998</v>
      </c>
      <c r="C178" s="84">
        <v>17782.900000000001</v>
      </c>
      <c r="D178" s="84">
        <f t="shared" si="33"/>
        <v>20035.600000000002</v>
      </c>
      <c r="E178" s="84">
        <v>205.93600000000001</v>
      </c>
      <c r="F178" s="84">
        <f t="shared" si="49"/>
        <v>298</v>
      </c>
      <c r="G178" s="84">
        <f t="shared" si="49"/>
        <v>360.20000000000073</v>
      </c>
      <c r="H178" s="84">
        <f t="shared" si="49"/>
        <v>74.800000000000011</v>
      </c>
      <c r="I178" s="84">
        <f t="shared" si="37"/>
        <v>298</v>
      </c>
      <c r="L178" s="84">
        <f t="shared" si="40"/>
        <v>435.00000000000074</v>
      </c>
      <c r="P178" s="84">
        <v>30</v>
      </c>
      <c r="Q178" s="84">
        <v>100.4</v>
      </c>
      <c r="R178" s="84">
        <f t="shared" si="41"/>
        <v>130.4</v>
      </c>
      <c r="S178" s="84">
        <f t="shared" si="44"/>
        <v>30</v>
      </c>
      <c r="T178" s="84">
        <f t="shared" si="45"/>
        <v>0</v>
      </c>
      <c r="W178" s="77"/>
      <c r="X178" s="77"/>
      <c r="Z178" s="84">
        <v>0</v>
      </c>
      <c r="AA178" s="84">
        <v>8903.4</v>
      </c>
      <c r="AB178" s="84">
        <f t="shared" si="34"/>
        <v>8903.4</v>
      </c>
      <c r="AC178" s="84">
        <f t="shared" si="42"/>
        <v>-53.399999999999636</v>
      </c>
      <c r="AE178" s="84">
        <f t="shared" si="43"/>
        <v>2222.6999999999998</v>
      </c>
      <c r="AF178" s="84">
        <f t="shared" si="43"/>
        <v>8779.1</v>
      </c>
      <c r="AG178" s="84">
        <f t="shared" si="43"/>
        <v>11001.800000000001</v>
      </c>
      <c r="AH178" s="84">
        <f t="shared" si="46"/>
        <v>383.60000000000036</v>
      </c>
      <c r="AJ178" s="80">
        <v>34102</v>
      </c>
      <c r="AK178" s="84">
        <v>466.4</v>
      </c>
      <c r="AL178" s="84">
        <v>3676.4</v>
      </c>
      <c r="AM178" s="84">
        <f t="shared" si="35"/>
        <v>4142.8</v>
      </c>
      <c r="AN178" s="84">
        <f t="shared" si="47"/>
        <v>97.099999999999909</v>
      </c>
      <c r="AO178" s="84">
        <f t="shared" si="47"/>
        <v>73</v>
      </c>
      <c r="AP178" s="85">
        <f>AM178/'[2]Soymeal Export Forecast'!S$15</f>
        <v>0.64749517016321445</v>
      </c>
      <c r="AQ178" s="77"/>
      <c r="AR178" s="77"/>
      <c r="AS178" s="80">
        <v>34102</v>
      </c>
      <c r="AT178" s="84">
        <v>64.7</v>
      </c>
      <c r="AU178" s="84">
        <v>388.8</v>
      </c>
      <c r="AV178" s="84">
        <f t="shared" si="36"/>
        <v>453.5</v>
      </c>
      <c r="AW178" s="84">
        <f t="shared" si="48"/>
        <v>1</v>
      </c>
      <c r="AX178" s="84">
        <f t="shared" si="48"/>
        <v>0</v>
      </c>
      <c r="AZ178" s="77"/>
      <c r="BA178" s="77"/>
      <c r="BB178" s="84">
        <f t="shared" si="38"/>
        <v>395.09999999999991</v>
      </c>
    </row>
    <row r="179" spans="1:54">
      <c r="A179" s="80">
        <v>34109</v>
      </c>
      <c r="B179" s="84">
        <v>2349.6999999999998</v>
      </c>
      <c r="C179" s="84">
        <v>17942.8</v>
      </c>
      <c r="D179" s="84">
        <f t="shared" si="33"/>
        <v>20292.5</v>
      </c>
      <c r="E179" s="84">
        <v>206.05600000000001</v>
      </c>
      <c r="F179" s="84">
        <f t="shared" si="49"/>
        <v>159.89999999999782</v>
      </c>
      <c r="G179" s="84">
        <f t="shared" si="49"/>
        <v>256.89999999999782</v>
      </c>
      <c r="H179" s="84">
        <f t="shared" si="49"/>
        <v>0.12000000000000455</v>
      </c>
      <c r="I179" s="84">
        <f t="shared" si="37"/>
        <v>159.89999999999782</v>
      </c>
      <c r="L179" s="84">
        <f t="shared" si="40"/>
        <v>257.01999999999782</v>
      </c>
      <c r="P179" s="84">
        <v>30</v>
      </c>
      <c r="Q179" s="84">
        <v>100.4</v>
      </c>
      <c r="R179" s="84">
        <f t="shared" si="41"/>
        <v>130.4</v>
      </c>
      <c r="S179" s="84">
        <f t="shared" si="44"/>
        <v>0</v>
      </c>
      <c r="T179" s="84">
        <f t="shared" si="45"/>
        <v>0</v>
      </c>
      <c r="W179" s="77"/>
      <c r="X179" s="77"/>
      <c r="Z179" s="84">
        <v>0</v>
      </c>
      <c r="AA179" s="84">
        <v>8925.6</v>
      </c>
      <c r="AB179" s="84">
        <f t="shared" si="34"/>
        <v>8925.6</v>
      </c>
      <c r="AC179" s="84">
        <f t="shared" si="42"/>
        <v>22.200000000000728</v>
      </c>
      <c r="AE179" s="84">
        <f t="shared" si="43"/>
        <v>2319.6999999999998</v>
      </c>
      <c r="AF179" s="84">
        <f t="shared" si="43"/>
        <v>8916.7999999999975</v>
      </c>
      <c r="AG179" s="84">
        <f t="shared" si="43"/>
        <v>11236.499999999998</v>
      </c>
      <c r="AH179" s="84">
        <f t="shared" si="46"/>
        <v>234.69999999999709</v>
      </c>
      <c r="AJ179" s="80">
        <v>34109</v>
      </c>
      <c r="AK179" s="84">
        <v>420.3</v>
      </c>
      <c r="AL179" s="84">
        <v>3773</v>
      </c>
      <c r="AM179" s="84">
        <f t="shared" si="35"/>
        <v>4193.3</v>
      </c>
      <c r="AN179" s="84">
        <f t="shared" ref="AN179:AO198" si="50">AL179-AL178</f>
        <v>96.599999999999909</v>
      </c>
      <c r="AO179" s="84">
        <f t="shared" si="50"/>
        <v>50.5</v>
      </c>
      <c r="AP179" s="85">
        <f>AM179/'[2]Soymeal Export Forecast'!S$15</f>
        <v>0.6553880218802276</v>
      </c>
      <c r="AQ179" s="77"/>
      <c r="AR179" s="77"/>
      <c r="AS179" s="80">
        <v>34109</v>
      </c>
      <c r="AT179" s="84">
        <v>56.4</v>
      </c>
      <c r="AU179" s="84">
        <v>401.4</v>
      </c>
      <c r="AV179" s="84">
        <f t="shared" si="36"/>
        <v>457.79999999999995</v>
      </c>
      <c r="AW179" s="84">
        <f t="shared" ref="AW179:AX198" si="51">AU179-AU178</f>
        <v>12.599999999999966</v>
      </c>
      <c r="AX179" s="84">
        <f t="shared" si="51"/>
        <v>4.2999999999999545</v>
      </c>
      <c r="AZ179" s="77"/>
      <c r="BA179" s="77"/>
      <c r="BB179" s="84">
        <f t="shared" si="38"/>
        <v>256.49999999999773</v>
      </c>
    </row>
    <row r="180" spans="1:54">
      <c r="A180" s="80">
        <v>34116</v>
      </c>
      <c r="B180" s="84">
        <v>2131.1</v>
      </c>
      <c r="C180" s="84">
        <v>18278.8</v>
      </c>
      <c r="D180" s="84">
        <f t="shared" si="33"/>
        <v>20409.899999999998</v>
      </c>
      <c r="E180" s="84">
        <v>209.096</v>
      </c>
      <c r="F180" s="84">
        <f t="shared" si="49"/>
        <v>336</v>
      </c>
      <c r="G180" s="84">
        <f t="shared" si="49"/>
        <v>117.39999999999782</v>
      </c>
      <c r="H180" s="84">
        <f t="shared" si="49"/>
        <v>3.039999999999992</v>
      </c>
      <c r="I180" s="84">
        <f t="shared" si="37"/>
        <v>336</v>
      </c>
      <c r="L180" s="84">
        <f t="shared" si="40"/>
        <v>120.43999999999781</v>
      </c>
      <c r="P180" s="84">
        <v>30</v>
      </c>
      <c r="Q180" s="84">
        <v>100.4</v>
      </c>
      <c r="R180" s="84">
        <f t="shared" si="41"/>
        <v>130.4</v>
      </c>
      <c r="S180" s="84">
        <f t="shared" si="44"/>
        <v>0</v>
      </c>
      <c r="T180" s="84">
        <f t="shared" si="45"/>
        <v>0</v>
      </c>
      <c r="W180" s="77"/>
      <c r="X180" s="77"/>
      <c r="Z180" s="84">
        <v>0</v>
      </c>
      <c r="AA180" s="84">
        <v>8925.6</v>
      </c>
      <c r="AB180" s="84">
        <f t="shared" si="34"/>
        <v>8925.6</v>
      </c>
      <c r="AC180" s="84">
        <f t="shared" si="42"/>
        <v>0</v>
      </c>
      <c r="AE180" s="84">
        <f t="shared" si="43"/>
        <v>2101.1</v>
      </c>
      <c r="AF180" s="84">
        <f t="shared" si="43"/>
        <v>9252.7999999999975</v>
      </c>
      <c r="AG180" s="84">
        <f t="shared" si="43"/>
        <v>11353.899999999996</v>
      </c>
      <c r="AH180" s="84">
        <f t="shared" si="46"/>
        <v>117.39999999999782</v>
      </c>
      <c r="AJ180" s="80">
        <v>34116</v>
      </c>
      <c r="AK180" s="84">
        <v>359.4</v>
      </c>
      <c r="AL180" s="84">
        <v>3857.9</v>
      </c>
      <c r="AM180" s="84">
        <f t="shared" si="35"/>
        <v>4217.3</v>
      </c>
      <c r="AN180" s="84">
        <f t="shared" si="50"/>
        <v>84.900000000000091</v>
      </c>
      <c r="AO180" s="84">
        <f t="shared" si="50"/>
        <v>24</v>
      </c>
      <c r="AP180" s="85">
        <f>AM180/'[2]Soymeal Export Forecast'!S$15</f>
        <v>0.65913908012197653</v>
      </c>
      <c r="AQ180" s="77"/>
      <c r="AR180" s="77"/>
      <c r="AS180" s="80">
        <v>34116</v>
      </c>
      <c r="AT180" s="84">
        <v>50</v>
      </c>
      <c r="AU180" s="84">
        <v>407.8</v>
      </c>
      <c r="AV180" s="84">
        <f t="shared" si="36"/>
        <v>457.8</v>
      </c>
      <c r="AW180" s="84">
        <f t="shared" si="51"/>
        <v>6.4000000000000341</v>
      </c>
      <c r="AX180" s="84">
        <f t="shared" si="51"/>
        <v>0</v>
      </c>
      <c r="AZ180" s="77"/>
      <c r="BA180" s="77"/>
      <c r="BB180" s="84">
        <f t="shared" si="38"/>
        <v>420.90000000000009</v>
      </c>
    </row>
    <row r="181" spans="1:54">
      <c r="A181" s="80">
        <v>34123</v>
      </c>
      <c r="B181" s="84">
        <v>2269.5</v>
      </c>
      <c r="C181" s="84">
        <v>18469.599999999999</v>
      </c>
      <c r="D181" s="84">
        <f t="shared" si="33"/>
        <v>20739.099999999999</v>
      </c>
      <c r="E181" s="84">
        <v>406.82499999999999</v>
      </c>
      <c r="F181" s="84">
        <f t="shared" si="49"/>
        <v>190.79999999999927</v>
      </c>
      <c r="G181" s="84">
        <f t="shared" si="49"/>
        <v>329.20000000000073</v>
      </c>
      <c r="H181" s="84">
        <f t="shared" si="49"/>
        <v>197.72899999999998</v>
      </c>
      <c r="I181" s="84">
        <f t="shared" si="37"/>
        <v>190.79999999999927</v>
      </c>
      <c r="L181" s="84">
        <f t="shared" si="40"/>
        <v>526.92900000000077</v>
      </c>
      <c r="P181" s="84">
        <v>0</v>
      </c>
      <c r="Q181" s="84">
        <v>131.9</v>
      </c>
      <c r="R181" s="84">
        <f t="shared" si="41"/>
        <v>131.9</v>
      </c>
      <c r="S181" s="84">
        <f t="shared" si="44"/>
        <v>1.5</v>
      </c>
      <c r="T181" s="84">
        <f t="shared" si="45"/>
        <v>31.5</v>
      </c>
      <c r="W181" s="77"/>
      <c r="X181" s="77"/>
      <c r="Z181" s="84">
        <v>0</v>
      </c>
      <c r="AA181" s="84">
        <v>8925.6</v>
      </c>
      <c r="AB181" s="84">
        <f t="shared" si="34"/>
        <v>8925.6</v>
      </c>
      <c r="AC181" s="84">
        <f t="shared" si="42"/>
        <v>0</v>
      </c>
      <c r="AE181" s="84">
        <f t="shared" si="43"/>
        <v>2269.5</v>
      </c>
      <c r="AF181" s="84">
        <f t="shared" si="43"/>
        <v>9412.0999999999967</v>
      </c>
      <c r="AG181" s="84">
        <f t="shared" si="43"/>
        <v>11681.599999999997</v>
      </c>
      <c r="AH181" s="84">
        <f t="shared" si="46"/>
        <v>327.70000000000073</v>
      </c>
      <c r="AJ181" s="80">
        <v>34123</v>
      </c>
      <c r="AK181" s="84">
        <v>337.4</v>
      </c>
      <c r="AL181" s="84">
        <v>3941.7</v>
      </c>
      <c r="AM181" s="84">
        <f t="shared" si="35"/>
        <v>4279.0999999999995</v>
      </c>
      <c r="AN181" s="84">
        <f t="shared" si="50"/>
        <v>83.799999999999727</v>
      </c>
      <c r="AO181" s="84">
        <f t="shared" si="50"/>
        <v>61.799999999999272</v>
      </c>
      <c r="AP181" s="85">
        <f>AM181/'[2]Soymeal Export Forecast'!S$15</f>
        <v>0.66879805509447965</v>
      </c>
      <c r="AQ181" s="77"/>
      <c r="AR181" s="77"/>
      <c r="AS181" s="80">
        <v>34123</v>
      </c>
      <c r="AT181" s="84">
        <v>42.5</v>
      </c>
      <c r="AU181" s="84">
        <v>414.2</v>
      </c>
      <c r="AV181" s="84">
        <f t="shared" si="36"/>
        <v>456.7</v>
      </c>
      <c r="AW181" s="84">
        <f t="shared" si="51"/>
        <v>6.3999999999999773</v>
      </c>
      <c r="AX181" s="84">
        <f t="shared" si="51"/>
        <v>-1.1000000000000227</v>
      </c>
      <c r="AZ181" s="77"/>
      <c r="BA181" s="77"/>
      <c r="BB181" s="84">
        <f t="shared" si="38"/>
        <v>274.599999999999</v>
      </c>
    </row>
    <row r="182" spans="1:54">
      <c r="A182" s="80">
        <v>34130</v>
      </c>
      <c r="B182" s="84">
        <v>2186.9</v>
      </c>
      <c r="C182" s="84">
        <v>18772.900000000001</v>
      </c>
      <c r="D182" s="84">
        <f t="shared" si="33"/>
        <v>20959.800000000003</v>
      </c>
      <c r="E182" s="84">
        <v>529.375</v>
      </c>
      <c r="F182" s="84">
        <f t="shared" si="49"/>
        <v>303.30000000000291</v>
      </c>
      <c r="G182" s="84">
        <f t="shared" si="49"/>
        <v>220.70000000000437</v>
      </c>
      <c r="H182" s="84">
        <f t="shared" si="49"/>
        <v>122.55000000000001</v>
      </c>
      <c r="I182" s="84">
        <f t="shared" si="37"/>
        <v>303.30000000000291</v>
      </c>
      <c r="L182" s="84">
        <f t="shared" si="40"/>
        <v>343.25000000000438</v>
      </c>
      <c r="P182" s="84">
        <v>0</v>
      </c>
      <c r="Q182" s="84">
        <v>131.9</v>
      </c>
      <c r="R182" s="84">
        <f t="shared" si="41"/>
        <v>131.9</v>
      </c>
      <c r="S182" s="84">
        <f t="shared" si="44"/>
        <v>0</v>
      </c>
      <c r="T182" s="84">
        <f t="shared" si="45"/>
        <v>0</v>
      </c>
      <c r="W182" s="77"/>
      <c r="X182" s="77"/>
      <c r="Z182" s="84">
        <v>0</v>
      </c>
      <c r="AA182" s="84">
        <v>8991.6</v>
      </c>
      <c r="AB182" s="84">
        <f t="shared" si="34"/>
        <v>8991.6</v>
      </c>
      <c r="AC182" s="84">
        <f t="shared" si="42"/>
        <v>66</v>
      </c>
      <c r="AE182" s="84">
        <f t="shared" si="43"/>
        <v>2186.9</v>
      </c>
      <c r="AF182" s="84">
        <f t="shared" si="43"/>
        <v>9649.4</v>
      </c>
      <c r="AG182" s="84">
        <f t="shared" si="43"/>
        <v>11836.300000000001</v>
      </c>
      <c r="AH182" s="84">
        <f t="shared" si="46"/>
        <v>154.70000000000437</v>
      </c>
      <c r="AJ182" s="80">
        <v>34130</v>
      </c>
      <c r="AK182" s="84">
        <v>288</v>
      </c>
      <c r="AL182" s="84">
        <v>4020.5</v>
      </c>
      <c r="AM182" s="84">
        <f t="shared" si="35"/>
        <v>4308.5</v>
      </c>
      <c r="AN182" s="84">
        <f t="shared" si="50"/>
        <v>78.800000000000182</v>
      </c>
      <c r="AO182" s="84">
        <f t="shared" si="50"/>
        <v>29.400000000000546</v>
      </c>
      <c r="AP182" s="85">
        <f>AM182/'[2]Soymeal Export Forecast'!S$15</f>
        <v>0.67339310144062214</v>
      </c>
      <c r="AQ182" s="77"/>
      <c r="AR182" s="77"/>
      <c r="AS182" s="80">
        <v>34130</v>
      </c>
      <c r="AT182" s="84">
        <v>35</v>
      </c>
      <c r="AU182" s="84">
        <v>421.9</v>
      </c>
      <c r="AV182" s="84">
        <f t="shared" si="36"/>
        <v>456.9</v>
      </c>
      <c r="AW182" s="84">
        <f t="shared" si="51"/>
        <v>7.6999999999999886</v>
      </c>
      <c r="AX182" s="84">
        <f t="shared" si="51"/>
        <v>0.19999999999998863</v>
      </c>
      <c r="AZ182" s="77"/>
      <c r="BA182" s="77"/>
      <c r="BB182" s="84">
        <f t="shared" si="38"/>
        <v>382.10000000000309</v>
      </c>
    </row>
    <row r="183" spans="1:54">
      <c r="A183" s="80">
        <v>34137</v>
      </c>
      <c r="B183" s="84">
        <v>2081.3000000000002</v>
      </c>
      <c r="C183" s="84">
        <v>19102.7</v>
      </c>
      <c r="D183" s="84">
        <f t="shared" si="33"/>
        <v>21184</v>
      </c>
      <c r="E183" s="84">
        <v>554.77499999999998</v>
      </c>
      <c r="F183" s="84">
        <f t="shared" si="49"/>
        <v>329.79999999999927</v>
      </c>
      <c r="G183" s="84">
        <f t="shared" si="49"/>
        <v>224.19999999999709</v>
      </c>
      <c r="H183" s="84">
        <f t="shared" si="49"/>
        <v>25.399999999999977</v>
      </c>
      <c r="I183" s="84">
        <f t="shared" si="37"/>
        <v>329.79999999999927</v>
      </c>
      <c r="L183" s="84">
        <f t="shared" si="40"/>
        <v>249.59999999999707</v>
      </c>
      <c r="P183" s="84">
        <v>0</v>
      </c>
      <c r="Q183" s="84">
        <v>131.9</v>
      </c>
      <c r="R183" s="84">
        <f t="shared" si="41"/>
        <v>131.9</v>
      </c>
      <c r="S183" s="84">
        <f t="shared" si="44"/>
        <v>0</v>
      </c>
      <c r="T183" s="84">
        <f t="shared" si="45"/>
        <v>0</v>
      </c>
      <c r="W183" s="77"/>
      <c r="X183" s="77"/>
      <c r="Z183" s="84">
        <v>74.5</v>
      </c>
      <c r="AA183" s="84">
        <v>9016.7999999999993</v>
      </c>
      <c r="AB183" s="84">
        <f t="shared" si="34"/>
        <v>9091.2999999999993</v>
      </c>
      <c r="AC183" s="84">
        <f t="shared" si="42"/>
        <v>99.699999999998909</v>
      </c>
      <c r="AE183" s="84">
        <f t="shared" si="43"/>
        <v>2006.8000000000002</v>
      </c>
      <c r="AF183" s="84">
        <f t="shared" si="43"/>
        <v>9954</v>
      </c>
      <c r="AG183" s="84">
        <f t="shared" si="43"/>
        <v>11960.8</v>
      </c>
      <c r="AH183" s="84">
        <f t="shared" si="46"/>
        <v>124.49999999999818</v>
      </c>
      <c r="AJ183" s="80">
        <v>34137</v>
      </c>
      <c r="AK183" s="84">
        <v>281.8</v>
      </c>
      <c r="AL183" s="84">
        <v>4089.2</v>
      </c>
      <c r="AM183" s="84">
        <f t="shared" si="35"/>
        <v>4371</v>
      </c>
      <c r="AN183" s="84">
        <f t="shared" si="50"/>
        <v>68.699999999999818</v>
      </c>
      <c r="AO183" s="84">
        <f t="shared" si="50"/>
        <v>62.5</v>
      </c>
      <c r="AP183" s="85">
        <f>AM183/'[2]Soymeal Export Forecast'!S$15</f>
        <v>0.6831614822785097</v>
      </c>
      <c r="AQ183" s="77"/>
      <c r="AR183" s="77"/>
      <c r="AS183" s="80">
        <v>34137</v>
      </c>
      <c r="AT183" s="84">
        <v>35.299999999999997</v>
      </c>
      <c r="AU183" s="84">
        <v>422.4</v>
      </c>
      <c r="AV183" s="84">
        <f t="shared" si="36"/>
        <v>457.7</v>
      </c>
      <c r="AW183" s="84">
        <f t="shared" si="51"/>
        <v>0.5</v>
      </c>
      <c r="AX183" s="84">
        <f t="shared" si="51"/>
        <v>0.80000000000001137</v>
      </c>
      <c r="AZ183" s="77"/>
      <c r="BA183" s="77"/>
      <c r="BB183" s="84">
        <f t="shared" si="38"/>
        <v>398.49999999999909</v>
      </c>
    </row>
    <row r="184" spans="1:54">
      <c r="A184" s="80">
        <v>34144</v>
      </c>
      <c r="B184" s="84">
        <v>2194.8000000000002</v>
      </c>
      <c r="C184" s="84">
        <v>19279.599999999999</v>
      </c>
      <c r="D184" s="84">
        <f t="shared" si="33"/>
        <v>21474.399999999998</v>
      </c>
      <c r="E184" s="84">
        <v>554.77499999999998</v>
      </c>
      <c r="F184" s="84">
        <f t="shared" si="49"/>
        <v>176.89999999999782</v>
      </c>
      <c r="G184" s="84">
        <f t="shared" si="49"/>
        <v>290.39999999999782</v>
      </c>
      <c r="H184" s="84">
        <f t="shared" si="49"/>
        <v>0</v>
      </c>
      <c r="I184" s="84">
        <f t="shared" si="37"/>
        <v>176.89999999999782</v>
      </c>
      <c r="L184" s="84">
        <f t="shared" si="40"/>
        <v>290.39999999999782</v>
      </c>
      <c r="P184" s="84">
        <v>0</v>
      </c>
      <c r="Q184" s="84">
        <v>131.9</v>
      </c>
      <c r="R184" s="84">
        <f t="shared" si="41"/>
        <v>131.9</v>
      </c>
      <c r="S184" s="84">
        <f t="shared" si="44"/>
        <v>0</v>
      </c>
      <c r="T184" s="84">
        <f t="shared" si="45"/>
        <v>0</v>
      </c>
      <c r="W184" s="77"/>
      <c r="X184" s="77"/>
      <c r="Z184" s="84">
        <v>52.9</v>
      </c>
      <c r="AA184" s="84">
        <v>9038.6</v>
      </c>
      <c r="AB184" s="84">
        <f t="shared" si="34"/>
        <v>9091.5</v>
      </c>
      <c r="AC184" s="84">
        <f t="shared" si="42"/>
        <v>0.2000000000007276</v>
      </c>
      <c r="AE184" s="84">
        <f t="shared" si="43"/>
        <v>2141.9</v>
      </c>
      <c r="AF184" s="84">
        <f t="shared" si="43"/>
        <v>10109.099999999997</v>
      </c>
      <c r="AG184" s="84">
        <f t="shared" si="43"/>
        <v>12250.999999999996</v>
      </c>
      <c r="AH184" s="84">
        <f t="shared" si="46"/>
        <v>290.19999999999709</v>
      </c>
      <c r="AJ184" s="80">
        <v>34144</v>
      </c>
      <c r="AK184" s="84">
        <v>294</v>
      </c>
      <c r="AL184" s="84">
        <v>4140.7</v>
      </c>
      <c r="AM184" s="84">
        <f t="shared" si="35"/>
        <v>4434.7</v>
      </c>
      <c r="AN184" s="84">
        <f t="shared" si="50"/>
        <v>51.5</v>
      </c>
      <c r="AO184" s="84">
        <f t="shared" si="50"/>
        <v>63.699999999999818</v>
      </c>
      <c r="AP184" s="85">
        <f>AM184/'[2]Soymeal Export Forecast'!S$15</f>
        <v>0.69311741602848476</v>
      </c>
      <c r="AQ184" s="77"/>
      <c r="AR184" s="77"/>
      <c r="AS184" s="80">
        <v>34144</v>
      </c>
      <c r="AT184" s="84">
        <v>17.399999999999999</v>
      </c>
      <c r="AU184" s="84">
        <v>440.8</v>
      </c>
      <c r="AV184" s="84">
        <f t="shared" si="36"/>
        <v>458.2</v>
      </c>
      <c r="AW184" s="84">
        <f t="shared" si="51"/>
        <v>18.400000000000034</v>
      </c>
      <c r="AX184" s="84">
        <f t="shared" si="51"/>
        <v>0.5</v>
      </c>
      <c r="AZ184" s="77"/>
      <c r="BA184" s="77"/>
      <c r="BB184" s="84">
        <f t="shared" si="38"/>
        <v>228.39999999999782</v>
      </c>
    </row>
    <row r="185" spans="1:54">
      <c r="A185" s="80">
        <v>34151</v>
      </c>
      <c r="B185" s="84">
        <v>2082.4</v>
      </c>
      <c r="C185" s="84">
        <v>19533.900000000001</v>
      </c>
      <c r="D185" s="84">
        <f t="shared" si="33"/>
        <v>21616.300000000003</v>
      </c>
      <c r="E185" s="84">
        <v>554.77499999999998</v>
      </c>
      <c r="F185" s="84">
        <f t="shared" si="49"/>
        <v>254.30000000000291</v>
      </c>
      <c r="G185" s="84">
        <f t="shared" si="49"/>
        <v>141.90000000000509</v>
      </c>
      <c r="H185" s="84">
        <f t="shared" si="49"/>
        <v>0</v>
      </c>
      <c r="I185" s="84">
        <f t="shared" si="37"/>
        <v>254.30000000000291</v>
      </c>
      <c r="L185" s="84">
        <f t="shared" si="40"/>
        <v>141.90000000000509</v>
      </c>
      <c r="P185" s="84">
        <v>0</v>
      </c>
      <c r="Q185" s="84">
        <v>131.9</v>
      </c>
      <c r="R185" s="84">
        <f t="shared" si="41"/>
        <v>131.9</v>
      </c>
      <c r="S185" s="84">
        <f t="shared" si="44"/>
        <v>0</v>
      </c>
      <c r="T185" s="84">
        <f t="shared" si="45"/>
        <v>0</v>
      </c>
      <c r="W185" s="77"/>
      <c r="X185" s="77"/>
      <c r="Z185" s="84">
        <v>52.5</v>
      </c>
      <c r="AA185" s="84">
        <v>9064.9</v>
      </c>
      <c r="AB185" s="84">
        <f t="shared" si="34"/>
        <v>9117.4</v>
      </c>
      <c r="AC185" s="84">
        <f t="shared" si="42"/>
        <v>25.899999999999636</v>
      </c>
      <c r="AE185" s="84">
        <f t="shared" si="43"/>
        <v>2029.9</v>
      </c>
      <c r="AF185" s="84">
        <f t="shared" si="43"/>
        <v>10337.1</v>
      </c>
      <c r="AG185" s="84">
        <f t="shared" si="43"/>
        <v>12367.000000000002</v>
      </c>
      <c r="AH185" s="84">
        <f t="shared" si="46"/>
        <v>116.00000000000546</v>
      </c>
      <c r="AJ185" s="80">
        <v>34151</v>
      </c>
      <c r="AK185" s="84">
        <v>257.60000000000002</v>
      </c>
      <c r="AL185" s="84">
        <v>4191.3999999999996</v>
      </c>
      <c r="AM185" s="84">
        <f t="shared" si="35"/>
        <v>4449</v>
      </c>
      <c r="AN185" s="84">
        <f t="shared" si="50"/>
        <v>50.699999999999818</v>
      </c>
      <c r="AO185" s="84">
        <f t="shared" si="50"/>
        <v>14.300000000000182</v>
      </c>
      <c r="AP185" s="85">
        <f>AM185/'[2]Soymeal Export Forecast'!S$15</f>
        <v>0.69535242156419352</v>
      </c>
      <c r="AQ185" s="77"/>
      <c r="AR185" s="77"/>
      <c r="AS185" s="80">
        <v>34151</v>
      </c>
      <c r="AT185" s="84">
        <v>16.899999999999999</v>
      </c>
      <c r="AU185" s="84">
        <v>447.1</v>
      </c>
      <c r="AV185" s="84">
        <f t="shared" si="36"/>
        <v>464</v>
      </c>
      <c r="AW185" s="84">
        <f t="shared" si="51"/>
        <v>6.3000000000000114</v>
      </c>
      <c r="AX185" s="84">
        <f t="shared" si="51"/>
        <v>5.8000000000000114</v>
      </c>
      <c r="AZ185" s="77"/>
      <c r="BA185" s="77"/>
      <c r="BB185" s="84">
        <f t="shared" si="38"/>
        <v>305.00000000000273</v>
      </c>
    </row>
    <row r="186" spans="1:54">
      <c r="A186" s="80">
        <v>34158</v>
      </c>
      <c r="B186" s="84">
        <v>1926.8</v>
      </c>
      <c r="C186" s="84">
        <v>19843</v>
      </c>
      <c r="D186" s="84">
        <f t="shared" si="33"/>
        <v>21769.8</v>
      </c>
      <c r="E186" s="84">
        <v>676.15599999999995</v>
      </c>
      <c r="F186" s="84">
        <f t="shared" si="49"/>
        <v>309.09999999999854</v>
      </c>
      <c r="G186" s="84">
        <f t="shared" si="49"/>
        <v>153.49999999999636</v>
      </c>
      <c r="H186" s="84">
        <f t="shared" si="49"/>
        <v>121.38099999999997</v>
      </c>
      <c r="I186" s="84">
        <f t="shared" si="37"/>
        <v>309.09999999999854</v>
      </c>
      <c r="L186" s="84">
        <f t="shared" si="40"/>
        <v>274.88099999999633</v>
      </c>
      <c r="P186" s="84">
        <v>0</v>
      </c>
      <c r="Q186" s="84">
        <v>131.9</v>
      </c>
      <c r="R186" s="84">
        <f t="shared" si="41"/>
        <v>131.9</v>
      </c>
      <c r="S186" s="84">
        <f t="shared" si="44"/>
        <v>0</v>
      </c>
      <c r="T186" s="84">
        <f t="shared" si="45"/>
        <v>0</v>
      </c>
      <c r="W186" s="77"/>
      <c r="X186" s="77"/>
      <c r="Z186" s="84">
        <v>52.5</v>
      </c>
      <c r="AA186" s="84">
        <v>9064.9</v>
      </c>
      <c r="AB186" s="84">
        <f t="shared" si="34"/>
        <v>9117.4</v>
      </c>
      <c r="AC186" s="84">
        <f t="shared" si="42"/>
        <v>0</v>
      </c>
      <c r="AE186" s="84">
        <f t="shared" si="43"/>
        <v>1874.3</v>
      </c>
      <c r="AF186" s="84">
        <f t="shared" si="43"/>
        <v>10646.199999999999</v>
      </c>
      <c r="AG186" s="84">
        <f t="shared" si="43"/>
        <v>12520.499999999998</v>
      </c>
      <c r="AH186" s="84">
        <f t="shared" si="46"/>
        <v>153.49999999999636</v>
      </c>
      <c r="AJ186" s="80">
        <v>34158</v>
      </c>
      <c r="AK186" s="84">
        <v>243.8</v>
      </c>
      <c r="AL186" s="84">
        <v>4236.8</v>
      </c>
      <c r="AM186" s="84">
        <f t="shared" si="35"/>
        <v>4480.6000000000004</v>
      </c>
      <c r="AN186" s="84">
        <f t="shared" si="50"/>
        <v>45.400000000000546</v>
      </c>
      <c r="AO186" s="84">
        <f t="shared" si="50"/>
        <v>31.600000000000364</v>
      </c>
      <c r="AP186" s="85">
        <f>AM186/'[2]Soymeal Export Forecast'!S$15</f>
        <v>0.70029131491582952</v>
      </c>
      <c r="AQ186" s="77"/>
      <c r="AR186" s="77"/>
      <c r="AS186" s="80">
        <v>34158</v>
      </c>
      <c r="AT186" s="84">
        <v>16.600000000000001</v>
      </c>
      <c r="AU186" s="84">
        <v>447.4</v>
      </c>
      <c r="AV186" s="84">
        <f t="shared" si="36"/>
        <v>464</v>
      </c>
      <c r="AW186" s="84">
        <f t="shared" si="51"/>
        <v>0.29999999999995453</v>
      </c>
      <c r="AX186" s="84">
        <f t="shared" si="51"/>
        <v>0</v>
      </c>
      <c r="AZ186" s="77"/>
      <c r="BA186" s="77"/>
      <c r="BB186" s="84">
        <f t="shared" si="38"/>
        <v>354.49999999999909</v>
      </c>
    </row>
    <row r="187" spans="1:54">
      <c r="A187" s="80">
        <v>34165</v>
      </c>
      <c r="B187" s="84">
        <v>1652.2</v>
      </c>
      <c r="C187" s="84">
        <v>20117.900000000001</v>
      </c>
      <c r="D187" s="84">
        <f t="shared" si="33"/>
        <v>21770.100000000002</v>
      </c>
      <c r="E187" s="84">
        <v>708.07799999999997</v>
      </c>
      <c r="F187" s="84">
        <f t="shared" si="49"/>
        <v>274.90000000000146</v>
      </c>
      <c r="G187" s="84">
        <f t="shared" si="49"/>
        <v>0.30000000000291038</v>
      </c>
      <c r="H187" s="84">
        <f t="shared" si="49"/>
        <v>31.922000000000025</v>
      </c>
      <c r="I187" s="84">
        <f t="shared" si="37"/>
        <v>274.90000000000146</v>
      </c>
      <c r="L187" s="84">
        <f t="shared" si="40"/>
        <v>32.222000000002936</v>
      </c>
      <c r="P187" s="84">
        <v>0</v>
      </c>
      <c r="Q187" s="84">
        <v>131.9</v>
      </c>
      <c r="R187" s="84">
        <f t="shared" si="41"/>
        <v>131.9</v>
      </c>
      <c r="S187" s="84">
        <f t="shared" si="44"/>
        <v>0</v>
      </c>
      <c r="T187" s="84">
        <f t="shared" si="45"/>
        <v>0</v>
      </c>
      <c r="W187" s="77"/>
      <c r="X187" s="77"/>
      <c r="Z187" s="84">
        <v>52.5</v>
      </c>
      <c r="AA187" s="84">
        <v>9064.9</v>
      </c>
      <c r="AB187" s="84">
        <f t="shared" si="34"/>
        <v>9117.4</v>
      </c>
      <c r="AC187" s="84">
        <f t="shared" si="42"/>
        <v>0</v>
      </c>
      <c r="AE187" s="84">
        <f t="shared" si="43"/>
        <v>1599.7</v>
      </c>
      <c r="AF187" s="84">
        <f t="shared" si="43"/>
        <v>10921.1</v>
      </c>
      <c r="AG187" s="84">
        <f t="shared" si="43"/>
        <v>12520.800000000001</v>
      </c>
      <c r="AH187" s="84">
        <f t="shared" si="46"/>
        <v>0.30000000000291038</v>
      </c>
      <c r="AJ187" s="80">
        <v>34165</v>
      </c>
      <c r="AK187" s="84">
        <v>221.1</v>
      </c>
      <c r="AL187" s="84">
        <v>4297.7</v>
      </c>
      <c r="AM187" s="84">
        <f t="shared" si="35"/>
        <v>4518.8</v>
      </c>
      <c r="AN187" s="84">
        <f t="shared" si="50"/>
        <v>60.899999999999636</v>
      </c>
      <c r="AO187" s="84">
        <f t="shared" si="50"/>
        <v>38.199999999999818</v>
      </c>
      <c r="AP187" s="85">
        <f>AM187/'[2]Soymeal Export Forecast'!S$15</f>
        <v>0.70626174928394647</v>
      </c>
      <c r="AQ187" s="77"/>
      <c r="AR187" s="77"/>
      <c r="AS187" s="80">
        <v>34165</v>
      </c>
      <c r="AT187" s="84">
        <v>2.7</v>
      </c>
      <c r="AU187" s="84">
        <v>462</v>
      </c>
      <c r="AV187" s="84">
        <f t="shared" si="36"/>
        <v>464.7</v>
      </c>
      <c r="AW187" s="84">
        <f t="shared" si="51"/>
        <v>14.600000000000023</v>
      </c>
      <c r="AX187" s="84">
        <f t="shared" si="51"/>
        <v>0.69999999999998863</v>
      </c>
      <c r="AZ187" s="77"/>
      <c r="BA187" s="77"/>
      <c r="BB187" s="84">
        <f t="shared" si="38"/>
        <v>335.80000000000109</v>
      </c>
    </row>
    <row r="188" spans="1:54">
      <c r="A188" s="80">
        <v>34172</v>
      </c>
      <c r="B188" s="84">
        <v>1426</v>
      </c>
      <c r="C188" s="84">
        <v>20425.8</v>
      </c>
      <c r="D188" s="84">
        <f t="shared" si="33"/>
        <v>21851.8</v>
      </c>
      <c r="E188" s="84">
        <v>873.66700000000003</v>
      </c>
      <c r="F188" s="84">
        <f t="shared" si="49"/>
        <v>307.89999999999782</v>
      </c>
      <c r="G188" s="84">
        <f t="shared" si="49"/>
        <v>81.69999999999709</v>
      </c>
      <c r="H188" s="84">
        <f t="shared" si="49"/>
        <v>165.58900000000006</v>
      </c>
      <c r="I188" s="84">
        <f t="shared" si="37"/>
        <v>307.89999999999782</v>
      </c>
      <c r="L188" s="84">
        <f t="shared" si="40"/>
        <v>247.28899999999715</v>
      </c>
      <c r="P188" s="84">
        <v>0</v>
      </c>
      <c r="Q188" s="84">
        <v>131.9</v>
      </c>
      <c r="R188" s="84">
        <f t="shared" si="41"/>
        <v>131.9</v>
      </c>
      <c r="S188" s="84">
        <f t="shared" si="44"/>
        <v>0</v>
      </c>
      <c r="T188" s="84">
        <f t="shared" si="45"/>
        <v>0</v>
      </c>
      <c r="W188" s="77"/>
      <c r="X188" s="77"/>
      <c r="Z188" s="84">
        <v>52.5</v>
      </c>
      <c r="AA188" s="84">
        <v>9064.9</v>
      </c>
      <c r="AB188" s="84">
        <f t="shared" si="34"/>
        <v>9117.4</v>
      </c>
      <c r="AC188" s="84">
        <f t="shared" si="42"/>
        <v>0</v>
      </c>
      <c r="AE188" s="84">
        <f t="shared" si="43"/>
        <v>1373.5</v>
      </c>
      <c r="AF188" s="84">
        <f t="shared" si="43"/>
        <v>11228.999999999998</v>
      </c>
      <c r="AG188" s="84">
        <f t="shared" si="43"/>
        <v>12602.499999999998</v>
      </c>
      <c r="AH188" s="84">
        <f t="shared" si="46"/>
        <v>81.69999999999709</v>
      </c>
      <c r="AJ188" s="80">
        <v>34172</v>
      </c>
      <c r="AK188" s="84">
        <v>213.2</v>
      </c>
      <c r="AL188" s="84">
        <v>4325.8999999999996</v>
      </c>
      <c r="AM188" s="84">
        <f t="shared" si="35"/>
        <v>4539.0999999999995</v>
      </c>
      <c r="AN188" s="84">
        <f t="shared" si="50"/>
        <v>28.199999999999818</v>
      </c>
      <c r="AO188" s="84">
        <f t="shared" si="50"/>
        <v>20.299999999999272</v>
      </c>
      <c r="AP188" s="85">
        <f>AM188/'[2]Soymeal Export Forecast'!S$15</f>
        <v>0.70943451938009228</v>
      </c>
      <c r="AQ188" s="77"/>
      <c r="AR188" s="77"/>
      <c r="AS188" s="80">
        <v>34172</v>
      </c>
      <c r="AT188" s="84">
        <v>2.2999999999999998</v>
      </c>
      <c r="AU188" s="84">
        <v>462.4</v>
      </c>
      <c r="AV188" s="84">
        <f t="shared" si="36"/>
        <v>464.7</v>
      </c>
      <c r="AW188" s="84">
        <f t="shared" si="51"/>
        <v>0.39999999999997726</v>
      </c>
      <c r="AX188" s="84">
        <f t="shared" si="51"/>
        <v>0</v>
      </c>
      <c r="AZ188" s="77"/>
      <c r="BA188" s="77"/>
      <c r="BB188" s="84">
        <f t="shared" si="38"/>
        <v>336.09999999999764</v>
      </c>
    </row>
    <row r="189" spans="1:54">
      <c r="A189" s="80">
        <v>34179</v>
      </c>
      <c r="B189" s="84">
        <v>1124.9000000000001</v>
      </c>
      <c r="C189" s="84">
        <v>20738.2</v>
      </c>
      <c r="D189" s="84">
        <f t="shared" si="33"/>
        <v>21863.100000000002</v>
      </c>
      <c r="E189" s="84">
        <v>960.68700000000001</v>
      </c>
      <c r="F189" s="84">
        <f t="shared" si="49"/>
        <v>312.40000000000146</v>
      </c>
      <c r="G189" s="84">
        <f t="shared" si="49"/>
        <v>11.30000000000291</v>
      </c>
      <c r="H189" s="84">
        <f t="shared" si="49"/>
        <v>87.019999999999982</v>
      </c>
      <c r="I189" s="84">
        <f t="shared" si="37"/>
        <v>312.40000000000146</v>
      </c>
      <c r="L189" s="84">
        <f t="shared" si="40"/>
        <v>98.320000000002892</v>
      </c>
      <c r="P189" s="84">
        <v>0</v>
      </c>
      <c r="Q189" s="84">
        <v>131.9</v>
      </c>
      <c r="R189" s="84">
        <f t="shared" si="41"/>
        <v>131.9</v>
      </c>
      <c r="S189" s="84">
        <f t="shared" si="44"/>
        <v>0</v>
      </c>
      <c r="T189" s="84">
        <f t="shared" si="45"/>
        <v>0</v>
      </c>
      <c r="W189" s="77"/>
      <c r="X189" s="77"/>
      <c r="Z189" s="84">
        <v>52.5</v>
      </c>
      <c r="AA189" s="84">
        <v>9065.9</v>
      </c>
      <c r="AB189" s="84">
        <f t="shared" si="34"/>
        <v>9118.4</v>
      </c>
      <c r="AC189" s="84">
        <f t="shared" si="42"/>
        <v>1</v>
      </c>
      <c r="AE189" s="84">
        <f t="shared" si="43"/>
        <v>1072.4000000000001</v>
      </c>
      <c r="AF189" s="84">
        <f t="shared" si="43"/>
        <v>11540.4</v>
      </c>
      <c r="AG189" s="84">
        <f t="shared" si="43"/>
        <v>12612.800000000001</v>
      </c>
      <c r="AH189" s="84">
        <f t="shared" si="46"/>
        <v>10.30000000000291</v>
      </c>
      <c r="AJ189" s="80">
        <v>34179</v>
      </c>
      <c r="AK189" s="84">
        <v>230.9</v>
      </c>
      <c r="AL189" s="84">
        <v>4337</v>
      </c>
      <c r="AM189" s="84">
        <f t="shared" si="35"/>
        <v>4567.8999999999996</v>
      </c>
      <c r="AN189" s="84">
        <f t="shared" si="50"/>
        <v>11.100000000000364</v>
      </c>
      <c r="AO189" s="84">
        <f t="shared" si="50"/>
        <v>28.800000000000182</v>
      </c>
      <c r="AP189" s="85">
        <f>AM189/'[2]Soymeal Export Forecast'!S$15</f>
        <v>0.71393578927019086</v>
      </c>
      <c r="AQ189" s="77"/>
      <c r="AR189" s="77"/>
      <c r="AS189" s="80">
        <v>34179</v>
      </c>
      <c r="AT189" s="84">
        <v>9.6</v>
      </c>
      <c r="AU189" s="84">
        <v>462.7</v>
      </c>
      <c r="AV189" s="84">
        <f t="shared" si="36"/>
        <v>472.3</v>
      </c>
      <c r="AW189" s="84">
        <f t="shared" si="51"/>
        <v>0.30000000000001137</v>
      </c>
      <c r="AX189" s="84">
        <f t="shared" si="51"/>
        <v>7.6000000000000227</v>
      </c>
      <c r="AZ189" s="77"/>
      <c r="BA189" s="77"/>
      <c r="BB189" s="84">
        <f t="shared" si="38"/>
        <v>323.50000000000182</v>
      </c>
    </row>
    <row r="190" spans="1:54">
      <c r="A190" s="80">
        <v>34186</v>
      </c>
      <c r="B190" s="84">
        <v>951.2</v>
      </c>
      <c r="C190" s="84">
        <v>20875.5</v>
      </c>
      <c r="D190" s="84">
        <f t="shared" si="33"/>
        <v>21826.7</v>
      </c>
      <c r="E190" s="84">
        <v>1091.941</v>
      </c>
      <c r="F190" s="84">
        <f t="shared" si="49"/>
        <v>137.29999999999927</v>
      </c>
      <c r="G190" s="84">
        <f t="shared" si="49"/>
        <v>-36.400000000001455</v>
      </c>
      <c r="H190" s="84">
        <f t="shared" si="49"/>
        <v>131.25400000000002</v>
      </c>
      <c r="I190" s="84">
        <f t="shared" si="37"/>
        <v>137.29999999999927</v>
      </c>
      <c r="L190" s="84">
        <f t="shared" si="40"/>
        <v>94.853999999998564</v>
      </c>
      <c r="P190" s="84">
        <v>0</v>
      </c>
      <c r="Q190" s="84">
        <v>131.9</v>
      </c>
      <c r="R190" s="84">
        <f t="shared" si="41"/>
        <v>131.9</v>
      </c>
      <c r="S190" s="84">
        <f t="shared" si="44"/>
        <v>0</v>
      </c>
      <c r="T190" s="84">
        <f t="shared" si="45"/>
        <v>0</v>
      </c>
      <c r="W190" s="77"/>
      <c r="X190" s="77"/>
      <c r="Z190" s="84">
        <v>60.2</v>
      </c>
      <c r="AA190" s="84">
        <v>9090.9</v>
      </c>
      <c r="AB190" s="84">
        <f t="shared" si="34"/>
        <v>9151.1</v>
      </c>
      <c r="AC190" s="84">
        <f t="shared" si="42"/>
        <v>32.700000000000728</v>
      </c>
      <c r="AE190" s="84">
        <f t="shared" si="43"/>
        <v>891</v>
      </c>
      <c r="AF190" s="84">
        <f t="shared" si="43"/>
        <v>11652.699999999999</v>
      </c>
      <c r="AG190" s="84">
        <f t="shared" si="43"/>
        <v>12543.699999999999</v>
      </c>
      <c r="AH190" s="84">
        <f t="shared" si="46"/>
        <v>-69.100000000002183</v>
      </c>
      <c r="AJ190" s="80">
        <v>34186</v>
      </c>
      <c r="AK190" s="84">
        <v>214.5</v>
      </c>
      <c r="AL190" s="84">
        <v>4418.8</v>
      </c>
      <c r="AM190" s="84">
        <f t="shared" si="35"/>
        <v>4633.3</v>
      </c>
      <c r="AN190" s="84">
        <f t="shared" si="50"/>
        <v>81.800000000000182</v>
      </c>
      <c r="AO190" s="84">
        <f t="shared" si="50"/>
        <v>65.400000000000546</v>
      </c>
      <c r="AP190" s="85">
        <f>AM190/'[2]Soymeal Export Forecast'!S$15</f>
        <v>0.72415742297895658</v>
      </c>
      <c r="AQ190" s="77"/>
      <c r="AR190" s="77"/>
      <c r="AS190" s="80">
        <v>34186</v>
      </c>
      <c r="AT190" s="84">
        <v>23.2</v>
      </c>
      <c r="AU190" s="84">
        <v>469.1</v>
      </c>
      <c r="AV190" s="84">
        <f t="shared" si="36"/>
        <v>492.3</v>
      </c>
      <c r="AW190" s="84">
        <f t="shared" si="51"/>
        <v>6.4000000000000341</v>
      </c>
      <c r="AX190" s="84">
        <f t="shared" si="51"/>
        <v>20</v>
      </c>
      <c r="AZ190" s="77"/>
      <c r="BA190" s="77"/>
      <c r="BB190" s="84">
        <f t="shared" si="38"/>
        <v>219.09999999999945</v>
      </c>
    </row>
    <row r="191" spans="1:54">
      <c r="A191" s="80">
        <v>34193</v>
      </c>
      <c r="B191" s="84">
        <v>796</v>
      </c>
      <c r="C191" s="84">
        <v>21029.9</v>
      </c>
      <c r="D191" s="84">
        <f t="shared" si="33"/>
        <v>21825.9</v>
      </c>
      <c r="E191" s="84">
        <v>1272.1959999999999</v>
      </c>
      <c r="F191" s="84">
        <f t="shared" si="49"/>
        <v>154.40000000000146</v>
      </c>
      <c r="G191" s="84">
        <f t="shared" si="49"/>
        <v>-0.7999999999992724</v>
      </c>
      <c r="H191" s="84">
        <f t="shared" si="49"/>
        <v>180.25499999999988</v>
      </c>
      <c r="I191" s="84">
        <f t="shared" si="37"/>
        <v>154.40000000000146</v>
      </c>
      <c r="L191" s="84">
        <f t="shared" si="40"/>
        <v>179.45500000000061</v>
      </c>
      <c r="P191" s="84">
        <v>0</v>
      </c>
      <c r="Q191" s="84">
        <v>131.9</v>
      </c>
      <c r="R191" s="84">
        <f t="shared" si="41"/>
        <v>131.9</v>
      </c>
      <c r="S191" s="84">
        <f t="shared" si="44"/>
        <v>0</v>
      </c>
      <c r="T191" s="84">
        <f t="shared" si="45"/>
        <v>0</v>
      </c>
      <c r="W191" s="77"/>
      <c r="X191" s="77"/>
      <c r="Z191" s="84">
        <v>27.5</v>
      </c>
      <c r="AA191" s="84">
        <v>9116.2000000000007</v>
      </c>
      <c r="AB191" s="84">
        <f t="shared" si="34"/>
        <v>9143.7000000000007</v>
      </c>
      <c r="AC191" s="84">
        <f t="shared" si="42"/>
        <v>-7.3999999999996362</v>
      </c>
      <c r="AE191" s="84">
        <f t="shared" si="43"/>
        <v>768.5</v>
      </c>
      <c r="AF191" s="84">
        <f t="shared" si="43"/>
        <v>11781.8</v>
      </c>
      <c r="AG191" s="84">
        <f t="shared" si="43"/>
        <v>12550.3</v>
      </c>
      <c r="AH191" s="84">
        <f t="shared" si="46"/>
        <v>6.6000000000003638</v>
      </c>
      <c r="AJ191" s="80">
        <v>34193</v>
      </c>
      <c r="AK191" s="84">
        <v>275.5</v>
      </c>
      <c r="AL191" s="84">
        <v>4437.8</v>
      </c>
      <c r="AM191" s="84">
        <f t="shared" si="35"/>
        <v>4713.3</v>
      </c>
      <c r="AN191" s="84">
        <f t="shared" si="50"/>
        <v>19</v>
      </c>
      <c r="AO191" s="84">
        <f t="shared" si="50"/>
        <v>80</v>
      </c>
      <c r="AP191" s="85">
        <f>AM191/'[2]Soymeal Export Forecast'!S$15</f>
        <v>0.73666095045145275</v>
      </c>
      <c r="AQ191" s="77"/>
      <c r="AR191" s="77"/>
      <c r="AS191" s="80">
        <v>34193</v>
      </c>
      <c r="AT191" s="84">
        <v>29.1</v>
      </c>
      <c r="AU191" s="84">
        <v>469.3</v>
      </c>
      <c r="AV191" s="84">
        <f t="shared" si="36"/>
        <v>498.40000000000003</v>
      </c>
      <c r="AW191" s="84">
        <f t="shared" si="51"/>
        <v>0.19999999999998863</v>
      </c>
      <c r="AX191" s="84">
        <f t="shared" si="51"/>
        <v>6.1000000000000227</v>
      </c>
      <c r="AZ191" s="77"/>
      <c r="BA191" s="77"/>
      <c r="BB191" s="84">
        <f t="shared" si="38"/>
        <v>173.40000000000146</v>
      </c>
    </row>
    <row r="192" spans="1:54">
      <c r="A192" s="80">
        <v>34200</v>
      </c>
      <c r="B192" s="84">
        <v>655</v>
      </c>
      <c r="C192" s="84">
        <v>21207.599999999999</v>
      </c>
      <c r="D192" s="84">
        <f t="shared" si="33"/>
        <v>21862.6</v>
      </c>
      <c r="E192" s="84">
        <v>1349.9870000000001</v>
      </c>
      <c r="F192" s="84">
        <f t="shared" si="49"/>
        <v>177.69999999999709</v>
      </c>
      <c r="G192" s="84">
        <f t="shared" si="49"/>
        <v>36.69999999999709</v>
      </c>
      <c r="H192" s="84">
        <f t="shared" si="49"/>
        <v>77.791000000000167</v>
      </c>
      <c r="I192" s="84">
        <f t="shared" si="37"/>
        <v>177.69999999999709</v>
      </c>
      <c r="L192" s="84">
        <f t="shared" si="40"/>
        <v>114.49099999999726</v>
      </c>
      <c r="P192" s="84">
        <v>0</v>
      </c>
      <c r="Q192" s="84">
        <v>131.9</v>
      </c>
      <c r="R192" s="84">
        <f t="shared" si="41"/>
        <v>131.9</v>
      </c>
      <c r="S192" s="84">
        <f t="shared" si="44"/>
        <v>0</v>
      </c>
      <c r="T192" s="84">
        <f t="shared" si="45"/>
        <v>0</v>
      </c>
      <c r="W192" s="77"/>
      <c r="X192" s="77"/>
      <c r="Z192" s="84">
        <v>27.5</v>
      </c>
      <c r="AA192" s="84">
        <v>9131.9</v>
      </c>
      <c r="AB192" s="84">
        <f t="shared" si="34"/>
        <v>9159.4</v>
      </c>
      <c r="AC192" s="84">
        <f t="shared" si="42"/>
        <v>15.699999999998909</v>
      </c>
      <c r="AE192" s="84">
        <f t="shared" si="43"/>
        <v>627.5</v>
      </c>
      <c r="AF192" s="84">
        <f t="shared" si="43"/>
        <v>11943.799999999997</v>
      </c>
      <c r="AG192" s="84">
        <f t="shared" si="43"/>
        <v>12571.299999999997</v>
      </c>
      <c r="AH192" s="84">
        <f t="shared" si="46"/>
        <v>20.999999999998181</v>
      </c>
      <c r="AJ192" s="80">
        <v>34200</v>
      </c>
      <c r="AK192" s="84">
        <v>276.39999999999998</v>
      </c>
      <c r="AL192" s="84">
        <v>4471.7</v>
      </c>
      <c r="AM192" s="84">
        <f t="shared" si="35"/>
        <v>4748.0999999999995</v>
      </c>
      <c r="AN192" s="84">
        <f t="shared" si="50"/>
        <v>33.899999999999636</v>
      </c>
      <c r="AO192" s="84">
        <f t="shared" si="50"/>
        <v>34.799999999999272</v>
      </c>
      <c r="AP192" s="85">
        <f>AM192/'[2]Soymeal Export Forecast'!S$15</f>
        <v>0.74209998490198847</v>
      </c>
      <c r="AQ192" s="77"/>
      <c r="AR192" s="77"/>
      <c r="AS192" s="80">
        <v>34200</v>
      </c>
      <c r="AT192" s="84">
        <v>24.6</v>
      </c>
      <c r="AU192" s="84">
        <v>484.6</v>
      </c>
      <c r="AV192" s="84">
        <f t="shared" si="36"/>
        <v>509.20000000000005</v>
      </c>
      <c r="AW192" s="84">
        <f t="shared" si="51"/>
        <v>15.300000000000011</v>
      </c>
      <c r="AX192" s="84">
        <f t="shared" si="51"/>
        <v>10.800000000000011</v>
      </c>
      <c r="AZ192" s="77"/>
      <c r="BA192" s="77"/>
      <c r="BB192" s="84">
        <f t="shared" si="38"/>
        <v>211.59999999999673</v>
      </c>
    </row>
    <row r="193" spans="1:54">
      <c r="A193" s="80">
        <v>34207</v>
      </c>
      <c r="B193" s="84">
        <v>563.79999999999995</v>
      </c>
      <c r="C193" s="84">
        <v>21322.7</v>
      </c>
      <c r="D193" s="84">
        <f t="shared" si="33"/>
        <v>21886.5</v>
      </c>
      <c r="E193" s="84">
        <v>1388.8610000000001</v>
      </c>
      <c r="F193" s="84">
        <f t="shared" si="49"/>
        <v>115.10000000000218</v>
      </c>
      <c r="G193" s="84">
        <f t="shared" si="49"/>
        <v>23.900000000001455</v>
      </c>
      <c r="H193" s="84">
        <f t="shared" si="49"/>
        <v>38.874000000000024</v>
      </c>
      <c r="I193" s="84">
        <f t="shared" si="37"/>
        <v>115.10000000000218</v>
      </c>
      <c r="L193" s="84">
        <f t="shared" si="40"/>
        <v>62.774000000001479</v>
      </c>
      <c r="P193" s="84">
        <v>0</v>
      </c>
      <c r="Q193" s="84">
        <v>131.9</v>
      </c>
      <c r="R193" s="84">
        <f t="shared" si="41"/>
        <v>131.9</v>
      </c>
      <c r="S193" s="84">
        <f t="shared" si="44"/>
        <v>0</v>
      </c>
      <c r="T193" s="84">
        <f t="shared" si="45"/>
        <v>0</v>
      </c>
      <c r="W193" s="77"/>
      <c r="X193" s="77"/>
      <c r="Z193" s="84">
        <v>52.5</v>
      </c>
      <c r="AA193" s="84">
        <v>9131.9</v>
      </c>
      <c r="AB193" s="84">
        <f t="shared" si="34"/>
        <v>9184.4</v>
      </c>
      <c r="AC193" s="84">
        <f t="shared" si="42"/>
        <v>25</v>
      </c>
      <c r="AE193" s="84">
        <f t="shared" si="43"/>
        <v>511.29999999999995</v>
      </c>
      <c r="AF193" s="84">
        <f t="shared" si="43"/>
        <v>12058.9</v>
      </c>
      <c r="AG193" s="84">
        <f t="shared" si="43"/>
        <v>12570.199999999999</v>
      </c>
      <c r="AH193" s="84">
        <f t="shared" si="46"/>
        <v>-1.0999999999985448</v>
      </c>
      <c r="AJ193" s="80">
        <v>34207</v>
      </c>
      <c r="AK193" s="84">
        <v>284</v>
      </c>
      <c r="AL193" s="84">
        <v>4512.7</v>
      </c>
      <c r="AM193" s="84">
        <f t="shared" si="35"/>
        <v>4796.7</v>
      </c>
      <c r="AN193" s="84">
        <f t="shared" si="50"/>
        <v>41</v>
      </c>
      <c r="AO193" s="84">
        <f t="shared" si="50"/>
        <v>48.600000000000364</v>
      </c>
      <c r="AP193" s="85">
        <f>AM193/'[2]Soymeal Export Forecast'!S$15</f>
        <v>0.74969587784153002</v>
      </c>
      <c r="AQ193" s="77"/>
      <c r="AR193" s="77"/>
      <c r="AS193" s="80">
        <v>34207</v>
      </c>
      <c r="AT193" s="84">
        <v>30.6</v>
      </c>
      <c r="AU193" s="84">
        <v>484.7</v>
      </c>
      <c r="AV193" s="84">
        <f t="shared" si="36"/>
        <v>515.29999999999995</v>
      </c>
      <c r="AW193" s="84">
        <f t="shared" si="51"/>
        <v>9.9999999999965894E-2</v>
      </c>
      <c r="AX193" s="84">
        <f t="shared" si="51"/>
        <v>6.0999999999999091</v>
      </c>
      <c r="AZ193" s="77"/>
      <c r="BA193" s="77"/>
      <c r="BB193" s="84">
        <f t="shared" si="38"/>
        <v>156.10000000000218</v>
      </c>
    </row>
    <row r="194" spans="1:54">
      <c r="A194" s="80">
        <v>34214</v>
      </c>
      <c r="B194" s="84">
        <v>1883.6</v>
      </c>
      <c r="C194" s="84">
        <v>18</v>
      </c>
      <c r="D194" s="84">
        <f t="shared" si="33"/>
        <v>1901.6</v>
      </c>
      <c r="E194" s="84">
        <v>0</v>
      </c>
      <c r="F194" s="86">
        <f>C194</f>
        <v>18</v>
      </c>
      <c r="I194" s="84">
        <f t="shared" si="37"/>
        <v>18</v>
      </c>
      <c r="P194" s="84">
        <v>0</v>
      </c>
      <c r="Q194" s="84">
        <v>0</v>
      </c>
      <c r="R194" s="84">
        <f t="shared" si="41"/>
        <v>0</v>
      </c>
      <c r="T194" s="86">
        <f>Q194</f>
        <v>0</v>
      </c>
      <c r="W194" s="77"/>
      <c r="X194" s="77"/>
      <c r="Z194" s="84">
        <v>153.4</v>
      </c>
      <c r="AA194" s="84">
        <v>17.600000000000001</v>
      </c>
      <c r="AB194" s="84">
        <f t="shared" si="34"/>
        <v>171</v>
      </c>
      <c r="AE194" s="84">
        <f t="shared" si="43"/>
        <v>1730.1999999999998</v>
      </c>
      <c r="AF194" s="84">
        <f t="shared" si="43"/>
        <v>0.39999999999999858</v>
      </c>
      <c r="AG194" s="84">
        <f t="shared" si="43"/>
        <v>1730.6</v>
      </c>
      <c r="AH194" s="84"/>
      <c r="AJ194" s="80">
        <v>34214</v>
      </c>
      <c r="AK194" s="84">
        <v>290.3</v>
      </c>
      <c r="AL194" s="84">
        <v>4719</v>
      </c>
      <c r="AM194" s="84">
        <f t="shared" si="35"/>
        <v>5009.3</v>
      </c>
      <c r="AN194" s="84">
        <f t="shared" si="50"/>
        <v>206.30000000000018</v>
      </c>
      <c r="AO194" s="84">
        <f t="shared" si="50"/>
        <v>212.60000000000036</v>
      </c>
      <c r="AP194" s="85">
        <f>AM194/'[2]Soymeal Export Forecast'!S$15</f>
        <v>0.7829240020996886</v>
      </c>
      <c r="AQ194" s="77"/>
      <c r="AR194" s="77"/>
      <c r="AS194" s="80">
        <v>34214</v>
      </c>
      <c r="AT194" s="84">
        <v>32.4</v>
      </c>
      <c r="AU194" s="84">
        <v>491.1</v>
      </c>
      <c r="AV194" s="84">
        <f t="shared" si="36"/>
        <v>523.5</v>
      </c>
      <c r="AW194" s="84">
        <f t="shared" si="51"/>
        <v>6.4000000000000341</v>
      </c>
      <c r="AX194" s="84">
        <f t="shared" si="51"/>
        <v>8.2000000000000455</v>
      </c>
      <c r="AZ194" s="77"/>
      <c r="BA194" s="77"/>
      <c r="BB194" s="84">
        <f t="shared" si="38"/>
        <v>224.30000000000018</v>
      </c>
    </row>
    <row r="195" spans="1:54">
      <c r="A195" s="80">
        <v>34221</v>
      </c>
      <c r="B195" s="84">
        <v>2128</v>
      </c>
      <c r="C195" s="84">
        <v>154.1</v>
      </c>
      <c r="D195" s="84">
        <f t="shared" ref="D195:D258" si="52">SUM(B195:C195)</f>
        <v>2282.1</v>
      </c>
      <c r="E195" s="84">
        <v>0</v>
      </c>
      <c r="F195" s="84">
        <f t="shared" ref="F195:H226" si="53">C195-C194</f>
        <v>136.1</v>
      </c>
      <c r="G195" s="84">
        <f t="shared" si="53"/>
        <v>380.5</v>
      </c>
      <c r="H195" s="84">
        <f t="shared" si="53"/>
        <v>0</v>
      </c>
      <c r="I195" s="84">
        <f t="shared" si="37"/>
        <v>136.1</v>
      </c>
      <c r="L195" s="84">
        <f t="shared" ref="L195:L245" si="54">H195+G195</f>
        <v>380.5</v>
      </c>
      <c r="P195" s="84">
        <v>0</v>
      </c>
      <c r="Q195" s="84">
        <v>0</v>
      </c>
      <c r="R195" s="84">
        <f t="shared" si="41"/>
        <v>0</v>
      </c>
      <c r="S195" s="84">
        <f t="shared" ref="S195:S245" si="55">R195-R194</f>
        <v>0</v>
      </c>
      <c r="T195" s="84">
        <f t="shared" ref="T195:T245" si="56">Q195-Q194</f>
        <v>0</v>
      </c>
      <c r="W195" s="77"/>
      <c r="X195" s="77"/>
      <c r="Z195" s="84">
        <v>174.3</v>
      </c>
      <c r="AA195" s="84">
        <v>17.600000000000001</v>
      </c>
      <c r="AB195" s="84">
        <f t="shared" ref="AB195:AB258" si="57">AA195+Z195</f>
        <v>191.9</v>
      </c>
      <c r="AC195" s="84">
        <f t="shared" ref="AC195:AC245" si="58">AB195-AB194</f>
        <v>20.900000000000006</v>
      </c>
      <c r="AE195" s="84">
        <f t="shared" si="43"/>
        <v>1953.7</v>
      </c>
      <c r="AF195" s="84">
        <f t="shared" si="43"/>
        <v>136.5</v>
      </c>
      <c r="AG195" s="84">
        <f t="shared" si="43"/>
        <v>2090.1999999999998</v>
      </c>
      <c r="AH195" s="84">
        <f t="shared" ref="AH195:AH245" si="59">AG195-AG194</f>
        <v>359.59999999999991</v>
      </c>
      <c r="AJ195" s="80">
        <v>34221</v>
      </c>
      <c r="AK195" s="84">
        <v>238</v>
      </c>
      <c r="AL195" s="84">
        <v>4803.5</v>
      </c>
      <c r="AM195" s="84">
        <f t="shared" ref="AM195:AM258" si="60">AL195+AK195</f>
        <v>5041.5</v>
      </c>
      <c r="AN195" s="84">
        <f t="shared" si="50"/>
        <v>84.5</v>
      </c>
      <c r="AO195" s="84">
        <f t="shared" si="50"/>
        <v>32.199999999999818</v>
      </c>
      <c r="AP195" s="85">
        <f>AM195/'[2]Soymeal Export Forecast'!S$15</f>
        <v>0.78795667190736829</v>
      </c>
      <c r="AQ195" s="77"/>
      <c r="AR195" s="77"/>
      <c r="AS195" s="80">
        <v>34221</v>
      </c>
      <c r="AT195" s="84">
        <v>41.3</v>
      </c>
      <c r="AU195" s="84">
        <v>491.1</v>
      </c>
      <c r="AV195" s="84">
        <f t="shared" ref="AV195:AV258" si="61">AU195+AT195</f>
        <v>532.4</v>
      </c>
      <c r="AW195" s="84">
        <f t="shared" si="51"/>
        <v>0</v>
      </c>
      <c r="AX195" s="84">
        <f t="shared" si="51"/>
        <v>8.8999999999999773</v>
      </c>
      <c r="AZ195" s="77"/>
      <c r="BA195" s="77"/>
      <c r="BB195" s="84">
        <f t="shared" si="38"/>
        <v>220.6</v>
      </c>
    </row>
    <row r="196" spans="1:54">
      <c r="A196" s="80">
        <v>34228</v>
      </c>
      <c r="B196" s="84">
        <v>2301.6</v>
      </c>
      <c r="C196" s="84">
        <v>272.8</v>
      </c>
      <c r="D196" s="84">
        <f t="shared" si="52"/>
        <v>2574.4</v>
      </c>
      <c r="E196" s="84">
        <v>0</v>
      </c>
      <c r="F196" s="84">
        <f t="shared" si="53"/>
        <v>118.70000000000002</v>
      </c>
      <c r="G196" s="84">
        <f t="shared" si="53"/>
        <v>292.30000000000018</v>
      </c>
      <c r="H196" s="84">
        <f t="shared" si="53"/>
        <v>0</v>
      </c>
      <c r="I196" s="84">
        <f t="shared" ref="I196:I259" si="62">F196</f>
        <v>118.70000000000002</v>
      </c>
      <c r="L196" s="84">
        <f t="shared" si="54"/>
        <v>292.30000000000018</v>
      </c>
      <c r="P196" s="84">
        <v>0</v>
      </c>
      <c r="Q196" s="84">
        <v>0</v>
      </c>
      <c r="R196" s="84">
        <f t="shared" si="41"/>
        <v>0</v>
      </c>
      <c r="S196" s="84">
        <f t="shared" si="55"/>
        <v>0</v>
      </c>
      <c r="T196" s="84">
        <f t="shared" si="56"/>
        <v>0</v>
      </c>
      <c r="W196" s="77"/>
      <c r="X196" s="77"/>
      <c r="Z196" s="84">
        <v>299.8</v>
      </c>
      <c r="AA196" s="84">
        <v>17.600000000000001</v>
      </c>
      <c r="AB196" s="84">
        <f t="shared" si="57"/>
        <v>317.40000000000003</v>
      </c>
      <c r="AC196" s="84">
        <f t="shared" si="58"/>
        <v>125.50000000000003</v>
      </c>
      <c r="AE196" s="84">
        <f t="shared" si="43"/>
        <v>2001.8</v>
      </c>
      <c r="AF196" s="84">
        <f t="shared" si="43"/>
        <v>255.20000000000002</v>
      </c>
      <c r="AG196" s="84">
        <f t="shared" si="43"/>
        <v>2257</v>
      </c>
      <c r="AH196" s="84">
        <f t="shared" si="59"/>
        <v>166.80000000000018</v>
      </c>
      <c r="AJ196" s="80">
        <v>34228</v>
      </c>
      <c r="AK196" s="84">
        <v>363.1</v>
      </c>
      <c r="AL196" s="84">
        <v>4839.7</v>
      </c>
      <c r="AM196" s="84">
        <f t="shared" si="60"/>
        <v>5202.8</v>
      </c>
      <c r="AN196" s="84">
        <f t="shared" si="50"/>
        <v>36.199999999999818</v>
      </c>
      <c r="AO196" s="84">
        <f t="shared" si="50"/>
        <v>161.30000000000018</v>
      </c>
      <c r="AP196" s="85">
        <f>AM196/'[2]Soymeal Export Forecast'!S$15</f>
        <v>0.81316690917378875</v>
      </c>
      <c r="AQ196" s="77"/>
      <c r="AR196" s="77"/>
      <c r="AS196" s="80">
        <v>34228</v>
      </c>
      <c r="AT196" s="84">
        <v>39.5</v>
      </c>
      <c r="AU196" s="84">
        <v>497</v>
      </c>
      <c r="AV196" s="84">
        <f t="shared" si="61"/>
        <v>536.5</v>
      </c>
      <c r="AW196" s="84">
        <f t="shared" si="51"/>
        <v>5.8999999999999773</v>
      </c>
      <c r="AX196" s="84">
        <f t="shared" si="51"/>
        <v>4.1000000000000227</v>
      </c>
      <c r="AZ196" s="77"/>
      <c r="BA196" s="77"/>
      <c r="BB196" s="84">
        <f t="shared" ref="BB196:BB259" si="63">AN196+F196</f>
        <v>154.89999999999984</v>
      </c>
    </row>
    <row r="197" spans="1:54">
      <c r="A197" s="80">
        <v>34235</v>
      </c>
      <c r="B197" s="84">
        <v>2439.1</v>
      </c>
      <c r="C197" s="84">
        <v>502.4</v>
      </c>
      <c r="D197" s="84">
        <f t="shared" si="52"/>
        <v>2941.5</v>
      </c>
      <c r="E197" s="84">
        <v>0</v>
      </c>
      <c r="F197" s="84">
        <f t="shared" si="53"/>
        <v>229.59999999999997</v>
      </c>
      <c r="G197" s="84">
        <f t="shared" si="53"/>
        <v>367.09999999999991</v>
      </c>
      <c r="H197" s="84">
        <f t="shared" si="53"/>
        <v>0</v>
      </c>
      <c r="I197" s="84">
        <f t="shared" si="62"/>
        <v>229.59999999999997</v>
      </c>
      <c r="L197" s="84">
        <f t="shared" si="54"/>
        <v>367.09999999999991</v>
      </c>
      <c r="P197" s="84">
        <v>0</v>
      </c>
      <c r="Q197" s="84">
        <v>0</v>
      </c>
      <c r="R197" s="84">
        <f t="shared" si="41"/>
        <v>0</v>
      </c>
      <c r="S197" s="84">
        <f t="shared" si="55"/>
        <v>0</v>
      </c>
      <c r="T197" s="84">
        <f t="shared" si="56"/>
        <v>0</v>
      </c>
      <c r="W197" s="77"/>
      <c r="X197" s="77"/>
      <c r="Z197" s="84">
        <v>455.9</v>
      </c>
      <c r="AA197" s="84">
        <v>42.7</v>
      </c>
      <c r="AB197" s="84">
        <f t="shared" si="57"/>
        <v>498.59999999999997</v>
      </c>
      <c r="AC197" s="84">
        <f t="shared" si="58"/>
        <v>181.19999999999993</v>
      </c>
      <c r="AE197" s="84">
        <f t="shared" si="43"/>
        <v>1983.1999999999998</v>
      </c>
      <c r="AF197" s="84">
        <f t="shared" si="43"/>
        <v>459.7</v>
      </c>
      <c r="AG197" s="84">
        <f t="shared" si="43"/>
        <v>2442.9</v>
      </c>
      <c r="AH197" s="84">
        <f t="shared" si="59"/>
        <v>185.90000000000009</v>
      </c>
      <c r="AJ197" s="80">
        <v>34235</v>
      </c>
      <c r="AK197" s="84">
        <v>320.89999999999998</v>
      </c>
      <c r="AL197" s="84">
        <v>4920.3</v>
      </c>
      <c r="AM197" s="84">
        <f t="shared" si="60"/>
        <v>5241.2</v>
      </c>
      <c r="AN197" s="84">
        <f t="shared" si="50"/>
        <v>80.600000000000364</v>
      </c>
      <c r="AO197" s="84">
        <f t="shared" si="50"/>
        <v>38.399999999999636</v>
      </c>
      <c r="AP197" s="85">
        <f>AM197/'[2]Soymeal Export Forecast'!S$15</f>
        <v>0.81916860236058686</v>
      </c>
      <c r="AQ197" s="77"/>
      <c r="AR197" s="77"/>
      <c r="AS197" s="80">
        <v>34235</v>
      </c>
      <c r="AT197" s="84">
        <v>32.5</v>
      </c>
      <c r="AU197" s="84">
        <v>509.7</v>
      </c>
      <c r="AV197" s="84">
        <f t="shared" si="61"/>
        <v>542.20000000000005</v>
      </c>
      <c r="AW197" s="84">
        <f t="shared" si="51"/>
        <v>12.699999999999989</v>
      </c>
      <c r="AX197" s="84">
        <f t="shared" si="51"/>
        <v>5.7000000000000455</v>
      </c>
      <c r="AZ197" s="77"/>
      <c r="BA197" s="77"/>
      <c r="BB197" s="84">
        <f t="shared" si="63"/>
        <v>310.20000000000033</v>
      </c>
    </row>
    <row r="198" spans="1:54">
      <c r="A198" s="80">
        <v>34242</v>
      </c>
      <c r="B198" s="84">
        <v>2442.6</v>
      </c>
      <c r="C198" s="84">
        <v>842.5</v>
      </c>
      <c r="D198" s="84">
        <f t="shared" si="52"/>
        <v>3285.1</v>
      </c>
      <c r="E198" s="84">
        <v>0</v>
      </c>
      <c r="F198" s="84">
        <f t="shared" si="53"/>
        <v>340.1</v>
      </c>
      <c r="G198" s="84">
        <f t="shared" si="53"/>
        <v>343.59999999999991</v>
      </c>
      <c r="H198" s="84">
        <f t="shared" si="53"/>
        <v>0</v>
      </c>
      <c r="I198" s="84">
        <f t="shared" si="62"/>
        <v>340.1</v>
      </c>
      <c r="L198" s="84">
        <f t="shared" si="54"/>
        <v>343.59999999999991</v>
      </c>
      <c r="P198" s="84">
        <v>0</v>
      </c>
      <c r="Q198" s="84">
        <v>0</v>
      </c>
      <c r="R198" s="84">
        <f t="shared" si="41"/>
        <v>0</v>
      </c>
      <c r="S198" s="84">
        <f t="shared" si="55"/>
        <v>0</v>
      </c>
      <c r="T198" s="84">
        <f t="shared" si="56"/>
        <v>0</v>
      </c>
      <c r="W198" s="77"/>
      <c r="X198" s="77"/>
      <c r="Z198" s="84">
        <v>444.2</v>
      </c>
      <c r="AA198" s="84">
        <v>120.5</v>
      </c>
      <c r="AB198" s="84">
        <f t="shared" si="57"/>
        <v>564.70000000000005</v>
      </c>
      <c r="AC198" s="84">
        <f t="shared" si="58"/>
        <v>66.10000000000008</v>
      </c>
      <c r="AE198" s="84">
        <f t="shared" si="43"/>
        <v>1998.3999999999999</v>
      </c>
      <c r="AF198" s="84">
        <f t="shared" si="43"/>
        <v>722</v>
      </c>
      <c r="AG198" s="84">
        <f t="shared" si="43"/>
        <v>2720.3999999999996</v>
      </c>
      <c r="AH198" s="84">
        <f t="shared" si="59"/>
        <v>277.49999999999955</v>
      </c>
      <c r="AJ198" s="80">
        <v>34242</v>
      </c>
      <c r="AK198" s="84">
        <v>259.60000000000002</v>
      </c>
      <c r="AL198" s="84">
        <v>5007.6000000000004</v>
      </c>
      <c r="AM198" s="84">
        <f t="shared" si="60"/>
        <v>5267.2000000000007</v>
      </c>
      <c r="AN198" s="84">
        <f t="shared" si="50"/>
        <v>87.300000000000182</v>
      </c>
      <c r="AO198" s="84">
        <f t="shared" si="50"/>
        <v>26.000000000000909</v>
      </c>
      <c r="AP198" s="85">
        <f>AM198/'[2]Soymeal Export Forecast'!S$15</f>
        <v>0.82323224878914825</v>
      </c>
      <c r="AQ198" s="77"/>
      <c r="AR198" s="77"/>
      <c r="AS198" s="80">
        <v>34242</v>
      </c>
      <c r="AT198" s="84">
        <v>27.1</v>
      </c>
      <c r="AU198" s="84">
        <v>514.79999999999995</v>
      </c>
      <c r="AV198" s="84">
        <f t="shared" si="61"/>
        <v>541.9</v>
      </c>
      <c r="AW198" s="84">
        <f t="shared" si="51"/>
        <v>5.0999999999999659</v>
      </c>
      <c r="AX198" s="84">
        <f t="shared" si="51"/>
        <v>-0.30000000000006821</v>
      </c>
      <c r="AZ198" s="77"/>
      <c r="BA198" s="77"/>
      <c r="BB198" s="84">
        <f t="shared" si="63"/>
        <v>427.4000000000002</v>
      </c>
    </row>
    <row r="199" spans="1:54">
      <c r="A199" s="80">
        <v>34249</v>
      </c>
      <c r="B199" s="84">
        <v>2786.9</v>
      </c>
      <c r="C199" s="84">
        <v>1025.5999999999999</v>
      </c>
      <c r="D199" s="84">
        <f t="shared" si="52"/>
        <v>3812.5</v>
      </c>
      <c r="E199" s="84">
        <v>0</v>
      </c>
      <c r="F199" s="84">
        <f t="shared" si="53"/>
        <v>183.09999999999991</v>
      </c>
      <c r="G199" s="84">
        <f t="shared" si="53"/>
        <v>527.40000000000009</v>
      </c>
      <c r="H199" s="84">
        <f t="shared" si="53"/>
        <v>0</v>
      </c>
      <c r="I199" s="84">
        <f t="shared" si="62"/>
        <v>183.09999999999991</v>
      </c>
      <c r="L199" s="84">
        <f t="shared" si="54"/>
        <v>527.40000000000009</v>
      </c>
      <c r="P199" s="84">
        <v>0</v>
      </c>
      <c r="Q199" s="84">
        <v>0</v>
      </c>
      <c r="R199" s="84">
        <f t="shared" si="41"/>
        <v>0</v>
      </c>
      <c r="S199" s="84">
        <f t="shared" si="55"/>
        <v>0</v>
      </c>
      <c r="T199" s="84">
        <f t="shared" si="56"/>
        <v>0</v>
      </c>
      <c r="W199" s="77"/>
      <c r="X199" s="77"/>
      <c r="Z199" s="84">
        <v>583.70000000000005</v>
      </c>
      <c r="AA199" s="84">
        <v>226.8</v>
      </c>
      <c r="AB199" s="84">
        <f t="shared" si="57"/>
        <v>810.5</v>
      </c>
      <c r="AC199" s="84">
        <f t="shared" si="58"/>
        <v>245.79999999999995</v>
      </c>
      <c r="AE199" s="84">
        <f t="shared" si="43"/>
        <v>2203.1999999999998</v>
      </c>
      <c r="AF199" s="84">
        <f t="shared" si="43"/>
        <v>798.8</v>
      </c>
      <c r="AG199" s="84">
        <f t="shared" si="43"/>
        <v>3002</v>
      </c>
      <c r="AH199" s="84">
        <f t="shared" si="59"/>
        <v>281.60000000000036</v>
      </c>
      <c r="AJ199" s="80">
        <v>34249</v>
      </c>
      <c r="AK199" s="84">
        <v>807.5</v>
      </c>
      <c r="AL199" s="84">
        <v>76.400000000000006</v>
      </c>
      <c r="AM199" s="84">
        <f t="shared" si="60"/>
        <v>883.9</v>
      </c>
      <c r="AN199" s="86">
        <f>AL199</f>
        <v>76.400000000000006</v>
      </c>
      <c r="AP199" s="85">
        <f>AM199/'[2]Soymeal Export Forecast'!T$15</f>
        <v>0.16126710451056148</v>
      </c>
      <c r="AQ199" s="77"/>
      <c r="AR199" s="77"/>
      <c r="AS199" s="80">
        <v>34249</v>
      </c>
      <c r="AT199" s="84">
        <v>76.3</v>
      </c>
      <c r="AU199" s="84">
        <v>42.2</v>
      </c>
      <c r="AV199" s="84">
        <f t="shared" si="61"/>
        <v>118.5</v>
      </c>
      <c r="AW199" s="86">
        <f>AU199</f>
        <v>42.2</v>
      </c>
      <c r="AZ199" s="77"/>
      <c r="BA199" s="77"/>
      <c r="BB199" s="84">
        <f t="shared" si="63"/>
        <v>259.49999999999989</v>
      </c>
    </row>
    <row r="200" spans="1:54">
      <c r="A200" s="80">
        <v>34256</v>
      </c>
      <c r="B200" s="84">
        <v>2929.6</v>
      </c>
      <c r="C200" s="84">
        <v>1360.3</v>
      </c>
      <c r="D200" s="84">
        <f t="shared" si="52"/>
        <v>4289.8999999999996</v>
      </c>
      <c r="E200" s="84">
        <v>0</v>
      </c>
      <c r="F200" s="84">
        <f t="shared" si="53"/>
        <v>334.70000000000005</v>
      </c>
      <c r="G200" s="84">
        <f t="shared" si="53"/>
        <v>477.39999999999964</v>
      </c>
      <c r="H200" s="84">
        <f t="shared" si="53"/>
        <v>0</v>
      </c>
      <c r="I200" s="84">
        <f t="shared" si="62"/>
        <v>334.70000000000005</v>
      </c>
      <c r="L200" s="84">
        <f t="shared" si="54"/>
        <v>477.39999999999964</v>
      </c>
      <c r="P200" s="84">
        <v>0</v>
      </c>
      <c r="Q200" s="84">
        <v>0</v>
      </c>
      <c r="R200" s="84">
        <f t="shared" si="41"/>
        <v>0</v>
      </c>
      <c r="S200" s="84">
        <f t="shared" si="55"/>
        <v>0</v>
      </c>
      <c r="T200" s="84">
        <f t="shared" si="56"/>
        <v>0</v>
      </c>
      <c r="W200" s="77"/>
      <c r="X200" s="77"/>
      <c r="Z200" s="84">
        <v>602.9</v>
      </c>
      <c r="AA200" s="84">
        <v>429.5</v>
      </c>
      <c r="AB200" s="84">
        <f t="shared" si="57"/>
        <v>1032.4000000000001</v>
      </c>
      <c r="AC200" s="84">
        <f t="shared" si="58"/>
        <v>221.90000000000009</v>
      </c>
      <c r="AE200" s="84">
        <f t="shared" si="43"/>
        <v>2326.6999999999998</v>
      </c>
      <c r="AF200" s="84">
        <f t="shared" si="43"/>
        <v>930.8</v>
      </c>
      <c r="AG200" s="84">
        <f t="shared" si="43"/>
        <v>3257.4999999999995</v>
      </c>
      <c r="AH200" s="84">
        <f t="shared" si="59"/>
        <v>255.49999999999955</v>
      </c>
      <c r="AJ200" s="80">
        <v>34256</v>
      </c>
      <c r="AK200" s="84">
        <v>798.8</v>
      </c>
      <c r="AL200" s="84">
        <v>158.1</v>
      </c>
      <c r="AM200" s="84">
        <f t="shared" si="60"/>
        <v>956.9</v>
      </c>
      <c r="AN200" s="84">
        <f t="shared" ref="AN200:AO231" si="64">AL200-AL199</f>
        <v>81.699999999999989</v>
      </c>
      <c r="AO200" s="84">
        <f t="shared" si="64"/>
        <v>73</v>
      </c>
      <c r="AP200" s="85">
        <f>AM200/'[2]Soymeal Export Forecast'!T$15</f>
        <v>0.17458591730530182</v>
      </c>
      <c r="AQ200" s="77"/>
      <c r="AR200" s="77"/>
      <c r="AS200" s="80">
        <v>34256</v>
      </c>
      <c r="AT200" s="84">
        <v>64.3</v>
      </c>
      <c r="AU200" s="84">
        <v>55.6</v>
      </c>
      <c r="AV200" s="84">
        <f t="shared" si="61"/>
        <v>119.9</v>
      </c>
      <c r="AW200" s="84">
        <f t="shared" ref="AW200:AX231" si="65">AU200-AU199</f>
        <v>13.399999999999999</v>
      </c>
      <c r="AX200" s="84">
        <f t="shared" si="65"/>
        <v>1.4000000000000057</v>
      </c>
      <c r="AZ200" s="77"/>
      <c r="BA200" s="77"/>
      <c r="BB200" s="84">
        <f t="shared" si="63"/>
        <v>416.40000000000003</v>
      </c>
    </row>
    <row r="201" spans="1:54">
      <c r="A201" s="80">
        <v>34263</v>
      </c>
      <c r="B201" s="84">
        <v>3102.5</v>
      </c>
      <c r="C201" s="84">
        <v>1732.6</v>
      </c>
      <c r="D201" s="84">
        <f t="shared" si="52"/>
        <v>4835.1000000000004</v>
      </c>
      <c r="E201" s="84">
        <v>0</v>
      </c>
      <c r="F201" s="84">
        <f t="shared" si="53"/>
        <v>372.29999999999995</v>
      </c>
      <c r="G201" s="84">
        <f t="shared" si="53"/>
        <v>545.20000000000073</v>
      </c>
      <c r="H201" s="84">
        <f t="shared" si="53"/>
        <v>0</v>
      </c>
      <c r="I201" s="84">
        <f t="shared" si="62"/>
        <v>372.29999999999995</v>
      </c>
      <c r="L201" s="84">
        <f t="shared" si="54"/>
        <v>545.20000000000073</v>
      </c>
      <c r="P201" s="84">
        <v>0</v>
      </c>
      <c r="Q201" s="84">
        <v>0</v>
      </c>
      <c r="R201" s="84">
        <f t="shared" si="41"/>
        <v>0</v>
      </c>
      <c r="S201" s="84">
        <f t="shared" si="55"/>
        <v>0</v>
      </c>
      <c r="T201" s="84">
        <f t="shared" si="56"/>
        <v>0</v>
      </c>
      <c r="W201" s="77"/>
      <c r="X201" s="77"/>
      <c r="Z201" s="84">
        <v>718.5</v>
      </c>
      <c r="AA201" s="84">
        <v>576.20000000000005</v>
      </c>
      <c r="AB201" s="84">
        <f t="shared" si="57"/>
        <v>1294.7</v>
      </c>
      <c r="AC201" s="84">
        <f t="shared" si="58"/>
        <v>262.29999999999995</v>
      </c>
      <c r="AE201" s="84">
        <f t="shared" si="43"/>
        <v>2384</v>
      </c>
      <c r="AF201" s="84">
        <f t="shared" si="43"/>
        <v>1156.3999999999999</v>
      </c>
      <c r="AG201" s="84">
        <f t="shared" si="43"/>
        <v>3540.4000000000005</v>
      </c>
      <c r="AH201" s="84">
        <f t="shared" si="59"/>
        <v>282.900000000001</v>
      </c>
      <c r="AJ201" s="80">
        <v>34263</v>
      </c>
      <c r="AK201" s="84">
        <v>885.3</v>
      </c>
      <c r="AL201" s="84">
        <v>240.5</v>
      </c>
      <c r="AM201" s="84">
        <f t="shared" si="60"/>
        <v>1125.8</v>
      </c>
      <c r="AN201" s="84">
        <f t="shared" si="64"/>
        <v>82.4</v>
      </c>
      <c r="AO201" s="84">
        <f t="shared" si="64"/>
        <v>168.89999999999998</v>
      </c>
      <c r="AP201" s="85">
        <f>AM201/'[2]Soymeal Export Forecast'!T$15</f>
        <v>0.20540163622354352</v>
      </c>
      <c r="AQ201" s="77"/>
      <c r="AR201" s="77"/>
      <c r="AS201" s="80">
        <v>34263</v>
      </c>
      <c r="AT201" s="84">
        <v>56.6</v>
      </c>
      <c r="AU201" s="84">
        <v>63.3</v>
      </c>
      <c r="AV201" s="84">
        <f t="shared" si="61"/>
        <v>119.9</v>
      </c>
      <c r="AW201" s="84">
        <f t="shared" si="65"/>
        <v>7.6999999999999957</v>
      </c>
      <c r="AX201" s="84">
        <f t="shared" si="65"/>
        <v>0</v>
      </c>
      <c r="AZ201" s="77"/>
      <c r="BA201" s="77"/>
      <c r="BB201" s="84">
        <f t="shared" si="63"/>
        <v>454.69999999999993</v>
      </c>
    </row>
    <row r="202" spans="1:54">
      <c r="A202" s="80">
        <v>34270</v>
      </c>
      <c r="B202" s="84">
        <v>2821.3</v>
      </c>
      <c r="C202" s="84">
        <v>2500.8000000000002</v>
      </c>
      <c r="D202" s="84">
        <f t="shared" si="52"/>
        <v>5322.1</v>
      </c>
      <c r="E202" s="84">
        <v>0</v>
      </c>
      <c r="F202" s="84">
        <f t="shared" si="53"/>
        <v>768.20000000000027</v>
      </c>
      <c r="G202" s="84">
        <f t="shared" si="53"/>
        <v>487</v>
      </c>
      <c r="H202" s="84">
        <f t="shared" si="53"/>
        <v>0</v>
      </c>
      <c r="I202" s="84">
        <f t="shared" si="62"/>
        <v>768.20000000000027</v>
      </c>
      <c r="L202" s="84">
        <f t="shared" si="54"/>
        <v>487</v>
      </c>
      <c r="P202" s="84">
        <v>0</v>
      </c>
      <c r="Q202" s="84">
        <v>0</v>
      </c>
      <c r="R202" s="84">
        <f t="shared" si="41"/>
        <v>0</v>
      </c>
      <c r="S202" s="84">
        <f t="shared" si="55"/>
        <v>0</v>
      </c>
      <c r="T202" s="84">
        <f t="shared" si="56"/>
        <v>0</v>
      </c>
      <c r="W202" s="77"/>
      <c r="X202" s="77"/>
      <c r="Z202" s="84">
        <v>706.2</v>
      </c>
      <c r="AA202" s="84">
        <v>972.7</v>
      </c>
      <c r="AB202" s="84">
        <f t="shared" si="57"/>
        <v>1678.9</v>
      </c>
      <c r="AC202" s="84">
        <f t="shared" si="58"/>
        <v>384.20000000000005</v>
      </c>
      <c r="AE202" s="84">
        <f t="shared" si="43"/>
        <v>2115.1000000000004</v>
      </c>
      <c r="AF202" s="84">
        <f t="shared" si="43"/>
        <v>1528.1000000000001</v>
      </c>
      <c r="AG202" s="84">
        <f t="shared" si="43"/>
        <v>3643.2000000000003</v>
      </c>
      <c r="AH202" s="84">
        <f t="shared" si="59"/>
        <v>102.79999999999973</v>
      </c>
      <c r="AJ202" s="80">
        <v>34270</v>
      </c>
      <c r="AK202" s="84">
        <v>809.8</v>
      </c>
      <c r="AL202" s="84">
        <v>348.4</v>
      </c>
      <c r="AM202" s="84">
        <f t="shared" si="60"/>
        <v>1158.1999999999998</v>
      </c>
      <c r="AN202" s="84">
        <f t="shared" si="64"/>
        <v>107.89999999999998</v>
      </c>
      <c r="AO202" s="84">
        <f t="shared" si="64"/>
        <v>32.399999999999864</v>
      </c>
      <c r="AP202" s="85">
        <f>AM202/'[2]Soymeal Export Forecast'!T$15</f>
        <v>0.21131299971052414</v>
      </c>
      <c r="AQ202" s="77"/>
      <c r="AR202" s="77"/>
      <c r="AS202" s="80">
        <v>34270</v>
      </c>
      <c r="AT202" s="84">
        <v>56.5</v>
      </c>
      <c r="AU202" s="84">
        <v>63.5</v>
      </c>
      <c r="AV202" s="84">
        <f t="shared" si="61"/>
        <v>120</v>
      </c>
      <c r="AW202" s="84">
        <f t="shared" si="65"/>
        <v>0.20000000000000284</v>
      </c>
      <c r="AX202" s="84">
        <f t="shared" si="65"/>
        <v>9.9999999999994316E-2</v>
      </c>
      <c r="AZ202" s="77"/>
      <c r="BA202" s="77"/>
      <c r="BB202" s="84">
        <f t="shared" si="63"/>
        <v>876.10000000000025</v>
      </c>
    </row>
    <row r="203" spans="1:54">
      <c r="A203" s="80">
        <v>34277</v>
      </c>
      <c r="B203" s="84">
        <v>3069</v>
      </c>
      <c r="C203" s="84">
        <v>2979.4</v>
      </c>
      <c r="D203" s="84">
        <f t="shared" si="52"/>
        <v>6048.4</v>
      </c>
      <c r="E203" s="84">
        <v>0</v>
      </c>
      <c r="F203" s="84">
        <f t="shared" si="53"/>
        <v>478.59999999999991</v>
      </c>
      <c r="G203" s="84">
        <f t="shared" si="53"/>
        <v>726.29999999999927</v>
      </c>
      <c r="H203" s="84">
        <f t="shared" si="53"/>
        <v>0</v>
      </c>
      <c r="I203" s="84">
        <f t="shared" si="62"/>
        <v>478.59999999999991</v>
      </c>
      <c r="L203" s="84">
        <f t="shared" si="54"/>
        <v>726.29999999999927</v>
      </c>
      <c r="P203" s="84">
        <v>0</v>
      </c>
      <c r="Q203" s="84">
        <v>0</v>
      </c>
      <c r="R203" s="84">
        <f t="shared" si="41"/>
        <v>0</v>
      </c>
      <c r="S203" s="84">
        <f t="shared" si="55"/>
        <v>0</v>
      </c>
      <c r="T203" s="84">
        <f t="shared" si="56"/>
        <v>0</v>
      </c>
      <c r="W203" s="77"/>
      <c r="X203" s="77"/>
      <c r="Z203" s="84">
        <v>769.7</v>
      </c>
      <c r="AA203" s="84">
        <v>1226.5999999999999</v>
      </c>
      <c r="AB203" s="84">
        <f t="shared" si="57"/>
        <v>1996.3</v>
      </c>
      <c r="AC203" s="84">
        <f t="shared" si="58"/>
        <v>317.39999999999986</v>
      </c>
      <c r="AE203" s="84">
        <f t="shared" si="43"/>
        <v>2299.3000000000002</v>
      </c>
      <c r="AF203" s="84">
        <f t="shared" si="43"/>
        <v>1752.8000000000002</v>
      </c>
      <c r="AG203" s="84">
        <f t="shared" si="43"/>
        <v>4052.0999999999995</v>
      </c>
      <c r="AH203" s="84">
        <f t="shared" si="59"/>
        <v>408.89999999999918</v>
      </c>
      <c r="AJ203" s="80">
        <v>34277</v>
      </c>
      <c r="AK203" s="84">
        <v>818.6</v>
      </c>
      <c r="AL203" s="84">
        <v>399.2</v>
      </c>
      <c r="AM203" s="84">
        <f t="shared" si="60"/>
        <v>1217.8</v>
      </c>
      <c r="AN203" s="84">
        <f t="shared" si="64"/>
        <v>50.800000000000011</v>
      </c>
      <c r="AO203" s="84">
        <f t="shared" si="64"/>
        <v>59.600000000000136</v>
      </c>
      <c r="AP203" s="85">
        <f>AM203/'[2]Soymeal Export Forecast'!T$15</f>
        <v>0.22218698933472314</v>
      </c>
      <c r="AQ203" s="77"/>
      <c r="AR203" s="77"/>
      <c r="AS203" s="80">
        <v>34277</v>
      </c>
      <c r="AT203" s="84">
        <v>56.4</v>
      </c>
      <c r="AU203" s="84">
        <v>63.7</v>
      </c>
      <c r="AV203" s="84">
        <f t="shared" si="61"/>
        <v>120.1</v>
      </c>
      <c r="AW203" s="84">
        <f t="shared" si="65"/>
        <v>0.20000000000000284</v>
      </c>
      <c r="AX203" s="84">
        <f t="shared" si="65"/>
        <v>9.9999999999994316E-2</v>
      </c>
      <c r="AZ203" s="77"/>
      <c r="BA203" s="77"/>
      <c r="BB203" s="84">
        <f t="shared" si="63"/>
        <v>529.39999999999986</v>
      </c>
    </row>
    <row r="204" spans="1:54">
      <c r="A204" s="80">
        <v>34284</v>
      </c>
      <c r="B204" s="84">
        <v>3100.4</v>
      </c>
      <c r="C204" s="84">
        <v>3350.4</v>
      </c>
      <c r="D204" s="84">
        <f t="shared" si="52"/>
        <v>6450.8</v>
      </c>
      <c r="E204" s="84">
        <v>0</v>
      </c>
      <c r="F204" s="84">
        <f t="shared" si="53"/>
        <v>371</v>
      </c>
      <c r="G204" s="84">
        <f t="shared" si="53"/>
        <v>402.40000000000055</v>
      </c>
      <c r="H204" s="84">
        <f t="shared" si="53"/>
        <v>0</v>
      </c>
      <c r="I204" s="84">
        <f t="shared" si="62"/>
        <v>371</v>
      </c>
      <c r="L204" s="84">
        <f t="shared" si="54"/>
        <v>402.40000000000055</v>
      </c>
      <c r="P204" s="84">
        <v>0</v>
      </c>
      <c r="Q204" s="84">
        <v>0</v>
      </c>
      <c r="R204" s="84">
        <f t="shared" si="41"/>
        <v>0</v>
      </c>
      <c r="S204" s="84">
        <f t="shared" si="55"/>
        <v>0</v>
      </c>
      <c r="T204" s="84">
        <f t="shared" si="56"/>
        <v>0</v>
      </c>
      <c r="W204" s="77"/>
      <c r="X204" s="77"/>
      <c r="Z204" s="84">
        <v>642.20000000000005</v>
      </c>
      <c r="AA204" s="84">
        <v>1489.1</v>
      </c>
      <c r="AB204" s="84">
        <f t="shared" si="57"/>
        <v>2131.3000000000002</v>
      </c>
      <c r="AC204" s="84">
        <f t="shared" si="58"/>
        <v>135.00000000000023</v>
      </c>
      <c r="AE204" s="84">
        <f t="shared" si="43"/>
        <v>2458.1999999999998</v>
      </c>
      <c r="AF204" s="84">
        <f t="shared" si="43"/>
        <v>1861.3000000000002</v>
      </c>
      <c r="AG204" s="84">
        <f t="shared" si="43"/>
        <v>4319.5</v>
      </c>
      <c r="AH204" s="84">
        <f t="shared" si="59"/>
        <v>267.40000000000055</v>
      </c>
      <c r="AJ204" s="80">
        <v>34284</v>
      </c>
      <c r="AK204" s="84">
        <v>707.2</v>
      </c>
      <c r="AL204" s="84">
        <v>568.79999999999995</v>
      </c>
      <c r="AM204" s="84">
        <f t="shared" si="60"/>
        <v>1276</v>
      </c>
      <c r="AN204" s="84">
        <f t="shared" si="64"/>
        <v>169.59999999999997</v>
      </c>
      <c r="AO204" s="84">
        <f t="shared" si="64"/>
        <v>58.200000000000045</v>
      </c>
      <c r="AP204" s="85">
        <f>AM204/'[2]Soymeal Export Forecast'!T$15</f>
        <v>0.23280554967244763</v>
      </c>
      <c r="AQ204" s="77"/>
      <c r="AR204" s="77"/>
      <c r="AS204" s="80">
        <v>34284</v>
      </c>
      <c r="AT204" s="84">
        <v>55.3</v>
      </c>
      <c r="AU204" s="84">
        <v>80.400000000000006</v>
      </c>
      <c r="AV204" s="84">
        <f t="shared" si="61"/>
        <v>135.69999999999999</v>
      </c>
      <c r="AW204" s="84">
        <f t="shared" si="65"/>
        <v>16.700000000000003</v>
      </c>
      <c r="AX204" s="84">
        <f t="shared" si="65"/>
        <v>15.599999999999994</v>
      </c>
      <c r="AZ204" s="77"/>
      <c r="BA204" s="77"/>
      <c r="BB204" s="84">
        <f t="shared" si="63"/>
        <v>540.59999999999991</v>
      </c>
    </row>
    <row r="205" spans="1:54">
      <c r="A205" s="80">
        <v>34291</v>
      </c>
      <c r="B205" s="84">
        <v>2632.8</v>
      </c>
      <c r="C205" s="84">
        <v>4003.1</v>
      </c>
      <c r="D205" s="84">
        <f t="shared" si="52"/>
        <v>6635.9</v>
      </c>
      <c r="E205" s="84">
        <v>0</v>
      </c>
      <c r="F205" s="84">
        <f t="shared" si="53"/>
        <v>652.69999999999982</v>
      </c>
      <c r="G205" s="84">
        <f t="shared" si="53"/>
        <v>185.09999999999945</v>
      </c>
      <c r="H205" s="84">
        <f t="shared" si="53"/>
        <v>0</v>
      </c>
      <c r="I205" s="84">
        <f t="shared" si="62"/>
        <v>652.69999999999982</v>
      </c>
      <c r="L205" s="84">
        <f t="shared" si="54"/>
        <v>185.09999999999945</v>
      </c>
      <c r="P205" s="84">
        <v>0</v>
      </c>
      <c r="Q205" s="84">
        <v>0</v>
      </c>
      <c r="R205" s="84">
        <f t="shared" si="41"/>
        <v>0</v>
      </c>
      <c r="S205" s="84">
        <f t="shared" si="55"/>
        <v>0</v>
      </c>
      <c r="T205" s="84">
        <f t="shared" si="56"/>
        <v>0</v>
      </c>
      <c r="W205" s="77"/>
      <c r="X205" s="77"/>
      <c r="Z205" s="84">
        <v>390</v>
      </c>
      <c r="AA205" s="84">
        <v>1828.2</v>
      </c>
      <c r="AB205" s="84">
        <f t="shared" si="57"/>
        <v>2218.1999999999998</v>
      </c>
      <c r="AC205" s="84">
        <f t="shared" si="58"/>
        <v>86.899999999999636</v>
      </c>
      <c r="AE205" s="84">
        <f t="shared" si="43"/>
        <v>2242.8000000000002</v>
      </c>
      <c r="AF205" s="84">
        <f t="shared" si="43"/>
        <v>2174.8999999999996</v>
      </c>
      <c r="AG205" s="84">
        <f t="shared" si="43"/>
        <v>4417.7</v>
      </c>
      <c r="AH205" s="84">
        <f t="shared" si="59"/>
        <v>98.199999999999818</v>
      </c>
      <c r="AJ205" s="80">
        <v>34291</v>
      </c>
      <c r="AK205" s="84">
        <v>637.79999999999995</v>
      </c>
      <c r="AL205" s="84">
        <v>642.79999999999995</v>
      </c>
      <c r="AM205" s="84">
        <f t="shared" si="60"/>
        <v>1280.5999999999999</v>
      </c>
      <c r="AN205" s="84">
        <f t="shared" si="64"/>
        <v>74</v>
      </c>
      <c r="AO205" s="84">
        <f t="shared" si="64"/>
        <v>4.5999999999999091</v>
      </c>
      <c r="AP205" s="85">
        <f>AM205/'[2]Soymeal Export Forecast'!T$15</f>
        <v>0.2336448173280066</v>
      </c>
      <c r="AQ205" s="77"/>
      <c r="AR205" s="77"/>
      <c r="AS205" s="80">
        <v>34291</v>
      </c>
      <c r="AT205" s="84">
        <v>61.4</v>
      </c>
      <c r="AU205" s="84">
        <v>80.400000000000006</v>
      </c>
      <c r="AV205" s="84">
        <f t="shared" si="61"/>
        <v>141.80000000000001</v>
      </c>
      <c r="AW205" s="84">
        <f t="shared" si="65"/>
        <v>0</v>
      </c>
      <c r="AX205" s="84">
        <f t="shared" si="65"/>
        <v>6.1000000000000227</v>
      </c>
      <c r="AZ205" s="77"/>
      <c r="BA205" s="77"/>
      <c r="BB205" s="84">
        <f t="shared" si="63"/>
        <v>726.69999999999982</v>
      </c>
    </row>
    <row r="206" spans="1:54">
      <c r="A206" s="80">
        <v>34298</v>
      </c>
      <c r="B206" s="84">
        <v>2338.6</v>
      </c>
      <c r="C206" s="84">
        <v>4496.6000000000004</v>
      </c>
      <c r="D206" s="84">
        <f t="shared" si="52"/>
        <v>6835.2000000000007</v>
      </c>
      <c r="E206" s="84">
        <v>0</v>
      </c>
      <c r="F206" s="84">
        <f t="shared" si="53"/>
        <v>493.50000000000045</v>
      </c>
      <c r="G206" s="84">
        <f t="shared" si="53"/>
        <v>199.30000000000109</v>
      </c>
      <c r="H206" s="84">
        <f t="shared" si="53"/>
        <v>0</v>
      </c>
      <c r="I206" s="84">
        <f t="shared" si="62"/>
        <v>493.50000000000045</v>
      </c>
      <c r="L206" s="84">
        <f t="shared" si="54"/>
        <v>199.30000000000109</v>
      </c>
      <c r="P206" s="84">
        <v>0</v>
      </c>
      <c r="Q206" s="84">
        <v>0</v>
      </c>
      <c r="R206" s="84">
        <f t="shared" si="41"/>
        <v>0</v>
      </c>
      <c r="S206" s="84">
        <f t="shared" si="55"/>
        <v>0</v>
      </c>
      <c r="T206" s="84">
        <f t="shared" si="56"/>
        <v>0</v>
      </c>
      <c r="W206" s="77"/>
      <c r="X206" s="77"/>
      <c r="Z206" s="84">
        <v>260.8</v>
      </c>
      <c r="AA206" s="84">
        <v>2177</v>
      </c>
      <c r="AB206" s="84">
        <f t="shared" si="57"/>
        <v>2437.8000000000002</v>
      </c>
      <c r="AC206" s="84">
        <f t="shared" si="58"/>
        <v>219.60000000000036</v>
      </c>
      <c r="AE206" s="84">
        <f t="shared" si="43"/>
        <v>2077.7999999999997</v>
      </c>
      <c r="AF206" s="84">
        <f t="shared" si="43"/>
        <v>2319.6000000000004</v>
      </c>
      <c r="AG206" s="84">
        <f t="shared" si="43"/>
        <v>4397.4000000000005</v>
      </c>
      <c r="AH206" s="84">
        <f t="shared" si="59"/>
        <v>-20.299999999999272</v>
      </c>
      <c r="AJ206" s="80">
        <v>34298</v>
      </c>
      <c r="AK206" s="84">
        <v>521.79999999999995</v>
      </c>
      <c r="AL206" s="84">
        <v>782.1</v>
      </c>
      <c r="AM206" s="84">
        <f t="shared" si="60"/>
        <v>1303.9000000000001</v>
      </c>
      <c r="AN206" s="84">
        <f t="shared" si="64"/>
        <v>139.30000000000007</v>
      </c>
      <c r="AO206" s="84">
        <f t="shared" si="64"/>
        <v>23.300000000000182</v>
      </c>
      <c r="AP206" s="85">
        <f>AM206/'[2]Soymeal Export Forecast'!T$15</f>
        <v>0.23789589045290321</v>
      </c>
      <c r="AQ206" s="77"/>
      <c r="AR206" s="77"/>
      <c r="AS206" s="80">
        <v>34298</v>
      </c>
      <c r="AT206" s="84">
        <v>61.3</v>
      </c>
      <c r="AU206" s="84">
        <v>80.5</v>
      </c>
      <c r="AV206" s="84">
        <f t="shared" si="61"/>
        <v>141.80000000000001</v>
      </c>
      <c r="AW206" s="84">
        <f t="shared" si="65"/>
        <v>9.9999999999994316E-2</v>
      </c>
      <c r="AX206" s="84">
        <f t="shared" si="65"/>
        <v>0</v>
      </c>
      <c r="AZ206" s="77"/>
      <c r="BA206" s="77"/>
      <c r="BB206" s="84">
        <f t="shared" si="63"/>
        <v>632.80000000000052</v>
      </c>
    </row>
    <row r="207" spans="1:54">
      <c r="A207" s="80">
        <v>34305</v>
      </c>
      <c r="B207" s="84">
        <v>2468</v>
      </c>
      <c r="C207" s="84">
        <v>4997.1000000000004</v>
      </c>
      <c r="D207" s="84">
        <f t="shared" si="52"/>
        <v>7465.1</v>
      </c>
      <c r="E207" s="84">
        <v>0</v>
      </c>
      <c r="F207" s="84">
        <f t="shared" si="53"/>
        <v>500.5</v>
      </c>
      <c r="G207" s="84">
        <f t="shared" si="53"/>
        <v>629.89999999999964</v>
      </c>
      <c r="H207" s="84">
        <f t="shared" si="53"/>
        <v>0</v>
      </c>
      <c r="I207" s="84">
        <f t="shared" si="62"/>
        <v>500.5</v>
      </c>
      <c r="L207" s="84">
        <f t="shared" si="54"/>
        <v>629.89999999999964</v>
      </c>
      <c r="P207" s="84">
        <v>0</v>
      </c>
      <c r="Q207" s="84">
        <v>0</v>
      </c>
      <c r="R207" s="84">
        <f t="shared" ref="R207:R270" si="66">Q207+P207</f>
        <v>0</v>
      </c>
      <c r="S207" s="84">
        <f t="shared" si="55"/>
        <v>0</v>
      </c>
      <c r="T207" s="84">
        <f t="shared" si="56"/>
        <v>0</v>
      </c>
      <c r="W207" s="77"/>
      <c r="X207" s="77"/>
      <c r="Z207" s="84">
        <v>319.3</v>
      </c>
      <c r="AA207" s="84">
        <v>2424.9</v>
      </c>
      <c r="AB207" s="84">
        <f t="shared" si="57"/>
        <v>2744.2000000000003</v>
      </c>
      <c r="AC207" s="84">
        <f t="shared" si="58"/>
        <v>306.40000000000009</v>
      </c>
      <c r="AE207" s="84">
        <f t="shared" ref="AE207:AG270" si="67">B207-P207-Z207</f>
        <v>2148.6999999999998</v>
      </c>
      <c r="AF207" s="84">
        <f t="shared" si="67"/>
        <v>2572.2000000000003</v>
      </c>
      <c r="AG207" s="84">
        <f t="shared" si="67"/>
        <v>4720.8999999999996</v>
      </c>
      <c r="AH207" s="84">
        <f t="shared" si="59"/>
        <v>323.49999999999909</v>
      </c>
      <c r="AJ207" s="80">
        <v>34305</v>
      </c>
      <c r="AK207" s="84">
        <v>443.1</v>
      </c>
      <c r="AL207" s="84">
        <v>938.4</v>
      </c>
      <c r="AM207" s="84">
        <f t="shared" si="60"/>
        <v>1381.5</v>
      </c>
      <c r="AN207" s="84">
        <f t="shared" si="64"/>
        <v>156.29999999999995</v>
      </c>
      <c r="AO207" s="84">
        <f t="shared" si="64"/>
        <v>77.599999999999909</v>
      </c>
      <c r="AP207" s="85">
        <f>AM207/'[2]Soymeal Export Forecast'!T$15</f>
        <v>0.25205397090320253</v>
      </c>
      <c r="AQ207" s="77"/>
      <c r="AR207" s="77"/>
      <c r="AS207" s="80">
        <v>34305</v>
      </c>
      <c r="AT207" s="84">
        <v>84.3</v>
      </c>
      <c r="AU207" s="84">
        <v>86.5</v>
      </c>
      <c r="AV207" s="84">
        <f t="shared" si="61"/>
        <v>170.8</v>
      </c>
      <c r="AW207" s="84">
        <f t="shared" si="65"/>
        <v>6</v>
      </c>
      <c r="AX207" s="84">
        <f t="shared" si="65"/>
        <v>29</v>
      </c>
      <c r="AZ207" s="77"/>
      <c r="BA207" s="77"/>
      <c r="BB207" s="84">
        <f t="shared" si="63"/>
        <v>656.8</v>
      </c>
    </row>
    <row r="208" spans="1:54">
      <c r="A208" s="80">
        <v>34312</v>
      </c>
      <c r="B208" s="84">
        <v>3048.4</v>
      </c>
      <c r="C208" s="84">
        <v>5298.5</v>
      </c>
      <c r="D208" s="84">
        <f t="shared" si="52"/>
        <v>8346.9</v>
      </c>
      <c r="E208" s="84">
        <v>0</v>
      </c>
      <c r="F208" s="84">
        <f t="shared" si="53"/>
        <v>301.39999999999964</v>
      </c>
      <c r="G208" s="84">
        <f t="shared" si="53"/>
        <v>881.79999999999927</v>
      </c>
      <c r="H208" s="84">
        <f t="shared" si="53"/>
        <v>0</v>
      </c>
      <c r="I208" s="84">
        <f t="shared" si="62"/>
        <v>301.39999999999964</v>
      </c>
      <c r="L208" s="84">
        <f t="shared" si="54"/>
        <v>881.79999999999927</v>
      </c>
      <c r="P208" s="84">
        <v>0</v>
      </c>
      <c r="Q208" s="84">
        <v>0</v>
      </c>
      <c r="R208" s="84">
        <f t="shared" si="66"/>
        <v>0</v>
      </c>
      <c r="S208" s="84">
        <f t="shared" si="55"/>
        <v>0</v>
      </c>
      <c r="T208" s="84">
        <f t="shared" si="56"/>
        <v>0</v>
      </c>
      <c r="W208" s="77"/>
      <c r="X208" s="77"/>
      <c r="Z208" s="84">
        <v>608.70000000000005</v>
      </c>
      <c r="AA208" s="84">
        <v>2576</v>
      </c>
      <c r="AB208" s="84">
        <f t="shared" si="57"/>
        <v>3184.7</v>
      </c>
      <c r="AC208" s="84">
        <f t="shared" si="58"/>
        <v>440.49999999999955</v>
      </c>
      <c r="AE208" s="84">
        <f t="shared" si="67"/>
        <v>2439.6999999999998</v>
      </c>
      <c r="AF208" s="84">
        <f t="shared" si="67"/>
        <v>2722.5</v>
      </c>
      <c r="AG208" s="84">
        <f t="shared" si="67"/>
        <v>5162.2</v>
      </c>
      <c r="AH208" s="84">
        <f t="shared" si="59"/>
        <v>441.30000000000018</v>
      </c>
      <c r="AJ208" s="80">
        <v>34312</v>
      </c>
      <c r="AK208" s="84">
        <v>513.5</v>
      </c>
      <c r="AL208" s="84">
        <v>1045.0999999999999</v>
      </c>
      <c r="AM208" s="84">
        <f t="shared" si="60"/>
        <v>1558.6</v>
      </c>
      <c r="AN208" s="84">
        <f t="shared" si="64"/>
        <v>106.69999999999993</v>
      </c>
      <c r="AO208" s="84">
        <f t="shared" si="64"/>
        <v>177.09999999999991</v>
      </c>
      <c r="AP208" s="85">
        <f>AM208/'[2]Soymeal Export Forecast'!T$15</f>
        <v>0.28436577564222326</v>
      </c>
      <c r="AQ208" s="77"/>
      <c r="AR208" s="77"/>
      <c r="AS208" s="80">
        <v>34312</v>
      </c>
      <c r="AT208" s="84">
        <v>51.8</v>
      </c>
      <c r="AU208" s="84">
        <v>119.1</v>
      </c>
      <c r="AV208" s="84">
        <f t="shared" si="61"/>
        <v>170.89999999999998</v>
      </c>
      <c r="AW208" s="84">
        <f t="shared" si="65"/>
        <v>32.599999999999994</v>
      </c>
      <c r="AX208" s="84">
        <f t="shared" si="65"/>
        <v>9.9999999999965894E-2</v>
      </c>
      <c r="AZ208" s="77"/>
      <c r="BA208" s="77"/>
      <c r="BB208" s="84">
        <f t="shared" si="63"/>
        <v>408.09999999999957</v>
      </c>
    </row>
    <row r="209" spans="1:54">
      <c r="A209" s="80">
        <v>34319</v>
      </c>
      <c r="B209" s="84">
        <v>2764.3</v>
      </c>
      <c r="C209" s="84">
        <v>5825.4</v>
      </c>
      <c r="D209" s="84">
        <f t="shared" si="52"/>
        <v>8589.7000000000007</v>
      </c>
      <c r="E209" s="84">
        <v>0</v>
      </c>
      <c r="F209" s="84">
        <f t="shared" si="53"/>
        <v>526.89999999999964</v>
      </c>
      <c r="G209" s="84">
        <f t="shared" si="53"/>
        <v>242.80000000000109</v>
      </c>
      <c r="H209" s="84">
        <f t="shared" si="53"/>
        <v>0</v>
      </c>
      <c r="I209" s="84">
        <f t="shared" si="62"/>
        <v>526.89999999999964</v>
      </c>
      <c r="L209" s="84">
        <f t="shared" si="54"/>
        <v>242.80000000000109</v>
      </c>
      <c r="P209" s="84">
        <v>0</v>
      </c>
      <c r="Q209" s="84">
        <v>0</v>
      </c>
      <c r="R209" s="84">
        <f t="shared" si="66"/>
        <v>0</v>
      </c>
      <c r="S209" s="84">
        <f t="shared" si="55"/>
        <v>0</v>
      </c>
      <c r="T209" s="84">
        <f t="shared" si="56"/>
        <v>0</v>
      </c>
      <c r="W209" s="77"/>
      <c r="X209" s="77"/>
      <c r="Z209" s="84">
        <v>571.70000000000005</v>
      </c>
      <c r="AA209" s="84">
        <v>2846.3</v>
      </c>
      <c r="AB209" s="84">
        <f t="shared" si="57"/>
        <v>3418</v>
      </c>
      <c r="AC209" s="84">
        <f t="shared" si="58"/>
        <v>233.30000000000018</v>
      </c>
      <c r="AE209" s="84">
        <f t="shared" si="67"/>
        <v>2192.6000000000004</v>
      </c>
      <c r="AF209" s="84">
        <f t="shared" si="67"/>
        <v>2979.0999999999995</v>
      </c>
      <c r="AG209" s="84">
        <f t="shared" si="67"/>
        <v>5171.7000000000007</v>
      </c>
      <c r="AH209" s="84">
        <f t="shared" si="59"/>
        <v>9.5000000000009095</v>
      </c>
      <c r="AJ209" s="80">
        <v>34319</v>
      </c>
      <c r="AK209" s="84">
        <v>447.6</v>
      </c>
      <c r="AL209" s="84">
        <v>1169.8</v>
      </c>
      <c r="AM209" s="84">
        <f t="shared" si="60"/>
        <v>1617.4</v>
      </c>
      <c r="AN209" s="84">
        <f t="shared" si="64"/>
        <v>124.70000000000005</v>
      </c>
      <c r="AO209" s="84">
        <f t="shared" si="64"/>
        <v>58.800000000000182</v>
      </c>
      <c r="AP209" s="85">
        <f>AM209/'[2]Soymeal Export Forecast'!T$15</f>
        <v>0.29509380567415111</v>
      </c>
      <c r="AQ209" s="77"/>
      <c r="AR209" s="77"/>
      <c r="AS209" s="80">
        <v>34319</v>
      </c>
      <c r="AT209" s="84">
        <v>62.7</v>
      </c>
      <c r="AU209" s="84">
        <v>125.3</v>
      </c>
      <c r="AV209" s="84">
        <f t="shared" si="61"/>
        <v>188</v>
      </c>
      <c r="AW209" s="84">
        <f t="shared" si="65"/>
        <v>6.2000000000000028</v>
      </c>
      <c r="AX209" s="84">
        <f t="shared" si="65"/>
        <v>17.100000000000023</v>
      </c>
      <c r="AZ209" s="77"/>
      <c r="BA209" s="77"/>
      <c r="BB209" s="84">
        <f t="shared" si="63"/>
        <v>651.59999999999968</v>
      </c>
    </row>
    <row r="210" spans="1:54">
      <c r="A210" s="80">
        <v>34326</v>
      </c>
      <c r="B210" s="84">
        <v>2795.1</v>
      </c>
      <c r="C210" s="84">
        <v>6268.1</v>
      </c>
      <c r="D210" s="84">
        <f t="shared" si="52"/>
        <v>9063.2000000000007</v>
      </c>
      <c r="E210" s="84">
        <v>0</v>
      </c>
      <c r="F210" s="84">
        <f t="shared" si="53"/>
        <v>442.70000000000073</v>
      </c>
      <c r="G210" s="84">
        <f t="shared" si="53"/>
        <v>473.5</v>
      </c>
      <c r="H210" s="84">
        <f t="shared" si="53"/>
        <v>0</v>
      </c>
      <c r="I210" s="84">
        <f t="shared" si="62"/>
        <v>442.70000000000073</v>
      </c>
      <c r="L210" s="84">
        <f t="shared" si="54"/>
        <v>473.5</v>
      </c>
      <c r="P210" s="84">
        <v>0</v>
      </c>
      <c r="Q210" s="84">
        <v>0</v>
      </c>
      <c r="R210" s="84">
        <f t="shared" si="66"/>
        <v>0</v>
      </c>
      <c r="S210" s="84">
        <f t="shared" si="55"/>
        <v>0</v>
      </c>
      <c r="T210" s="84">
        <f t="shared" si="56"/>
        <v>0</v>
      </c>
      <c r="W210" s="77"/>
      <c r="X210" s="77"/>
      <c r="Z210" s="84">
        <v>529.79999999999995</v>
      </c>
      <c r="AA210" s="84">
        <v>3076.8</v>
      </c>
      <c r="AB210" s="84">
        <f t="shared" si="57"/>
        <v>3606.6000000000004</v>
      </c>
      <c r="AC210" s="84">
        <f t="shared" si="58"/>
        <v>188.60000000000036</v>
      </c>
      <c r="AE210" s="84">
        <f t="shared" si="67"/>
        <v>2265.3000000000002</v>
      </c>
      <c r="AF210" s="84">
        <f t="shared" si="67"/>
        <v>3191.3</v>
      </c>
      <c r="AG210" s="84">
        <f t="shared" si="67"/>
        <v>5456.6</v>
      </c>
      <c r="AH210" s="84">
        <f t="shared" si="59"/>
        <v>284.89999999999964</v>
      </c>
      <c r="AJ210" s="80">
        <v>34326</v>
      </c>
      <c r="AK210" s="84">
        <v>504.4</v>
      </c>
      <c r="AL210" s="84">
        <v>1212.5</v>
      </c>
      <c r="AM210" s="84">
        <f t="shared" si="60"/>
        <v>1716.9</v>
      </c>
      <c r="AN210" s="84">
        <f t="shared" si="64"/>
        <v>42.700000000000045</v>
      </c>
      <c r="AO210" s="84">
        <f t="shared" si="64"/>
        <v>99.5</v>
      </c>
      <c r="AP210" s="85">
        <f>AM210/'[2]Soymeal Export Forecast'!T$15</f>
        <v>0.31324752996287253</v>
      </c>
      <c r="AQ210" s="77"/>
      <c r="AR210" s="77"/>
      <c r="AS210" s="80">
        <v>34326</v>
      </c>
      <c r="AT210" s="84">
        <v>93.7</v>
      </c>
      <c r="AU210" s="84">
        <v>131.30000000000001</v>
      </c>
      <c r="AV210" s="84">
        <f t="shared" si="61"/>
        <v>225</v>
      </c>
      <c r="AW210" s="84">
        <f t="shared" si="65"/>
        <v>6.0000000000000142</v>
      </c>
      <c r="AX210" s="84">
        <f t="shared" si="65"/>
        <v>37</v>
      </c>
      <c r="AZ210" s="77"/>
      <c r="BA210" s="77"/>
      <c r="BB210" s="84">
        <f t="shared" si="63"/>
        <v>485.40000000000077</v>
      </c>
    </row>
    <row r="211" spans="1:54">
      <c r="A211" s="80">
        <v>34333</v>
      </c>
      <c r="B211" s="84">
        <v>3021</v>
      </c>
      <c r="C211" s="84">
        <v>6497.6</v>
      </c>
      <c r="D211" s="84">
        <f t="shared" si="52"/>
        <v>9518.6</v>
      </c>
      <c r="E211" s="84">
        <v>0</v>
      </c>
      <c r="F211" s="84">
        <f t="shared" si="53"/>
        <v>229.5</v>
      </c>
      <c r="G211" s="84">
        <f t="shared" si="53"/>
        <v>455.39999999999964</v>
      </c>
      <c r="H211" s="84">
        <f t="shared" si="53"/>
        <v>0</v>
      </c>
      <c r="I211" s="84">
        <f t="shared" si="62"/>
        <v>229.5</v>
      </c>
      <c r="L211" s="84">
        <f t="shared" si="54"/>
        <v>455.39999999999964</v>
      </c>
      <c r="P211" s="84">
        <v>0</v>
      </c>
      <c r="Q211" s="84">
        <v>0</v>
      </c>
      <c r="R211" s="84">
        <f t="shared" si="66"/>
        <v>0</v>
      </c>
      <c r="S211" s="84">
        <f t="shared" si="55"/>
        <v>0</v>
      </c>
      <c r="T211" s="84">
        <f t="shared" si="56"/>
        <v>0</v>
      </c>
      <c r="W211" s="77"/>
      <c r="X211" s="77"/>
      <c r="Z211" s="84">
        <v>624.5</v>
      </c>
      <c r="AA211" s="84">
        <v>3220.8</v>
      </c>
      <c r="AB211" s="84">
        <f t="shared" si="57"/>
        <v>3845.3</v>
      </c>
      <c r="AC211" s="84">
        <f t="shared" si="58"/>
        <v>238.69999999999982</v>
      </c>
      <c r="AE211" s="84">
        <f t="shared" si="67"/>
        <v>2396.5</v>
      </c>
      <c r="AF211" s="84">
        <f t="shared" si="67"/>
        <v>3276.8</v>
      </c>
      <c r="AG211" s="84">
        <f t="shared" si="67"/>
        <v>5673.3</v>
      </c>
      <c r="AH211" s="84">
        <f t="shared" si="59"/>
        <v>216.69999999999982</v>
      </c>
      <c r="AJ211" s="80">
        <v>34333</v>
      </c>
      <c r="AK211" s="84">
        <v>505.3</v>
      </c>
      <c r="AL211" s="84">
        <v>1257.0999999999999</v>
      </c>
      <c r="AM211" s="84">
        <f t="shared" si="60"/>
        <v>1762.3999999999999</v>
      </c>
      <c r="AN211" s="84">
        <f t="shared" si="64"/>
        <v>44.599999999999909</v>
      </c>
      <c r="AO211" s="84">
        <f t="shared" si="64"/>
        <v>45.499999999999773</v>
      </c>
      <c r="AP211" s="85">
        <f>AM211/'[2]Soymeal Export Forecast'!T$15</f>
        <v>0.32154898177329283</v>
      </c>
      <c r="AQ211" s="77"/>
      <c r="AR211" s="77"/>
      <c r="AS211" s="80">
        <v>34333</v>
      </c>
      <c r="AT211" s="84">
        <v>80.599999999999994</v>
      </c>
      <c r="AU211" s="84">
        <v>135.30000000000001</v>
      </c>
      <c r="AV211" s="84">
        <f t="shared" si="61"/>
        <v>215.9</v>
      </c>
      <c r="AW211" s="84">
        <f t="shared" si="65"/>
        <v>4</v>
      </c>
      <c r="AX211" s="84">
        <f t="shared" si="65"/>
        <v>-9.0999999999999943</v>
      </c>
      <c r="AZ211" s="77"/>
      <c r="BA211" s="77"/>
      <c r="BB211" s="84">
        <f t="shared" si="63"/>
        <v>274.09999999999991</v>
      </c>
    </row>
    <row r="212" spans="1:54">
      <c r="A212" s="80">
        <v>34340</v>
      </c>
      <c r="B212" s="84">
        <v>2693.4</v>
      </c>
      <c r="C212" s="84">
        <v>7133.2</v>
      </c>
      <c r="D212" s="84">
        <f t="shared" si="52"/>
        <v>9826.6</v>
      </c>
      <c r="E212" s="84">
        <v>0</v>
      </c>
      <c r="F212" s="84">
        <f t="shared" si="53"/>
        <v>635.59999999999945</v>
      </c>
      <c r="G212" s="84">
        <f t="shared" si="53"/>
        <v>308</v>
      </c>
      <c r="H212" s="84">
        <f t="shared" si="53"/>
        <v>0</v>
      </c>
      <c r="I212" s="84">
        <f t="shared" si="62"/>
        <v>635.59999999999945</v>
      </c>
      <c r="L212" s="84">
        <f t="shared" si="54"/>
        <v>308</v>
      </c>
      <c r="P212" s="84">
        <v>0</v>
      </c>
      <c r="Q212" s="84">
        <v>0</v>
      </c>
      <c r="R212" s="84">
        <f t="shared" si="66"/>
        <v>0</v>
      </c>
      <c r="S212" s="84">
        <f t="shared" si="55"/>
        <v>0</v>
      </c>
      <c r="T212" s="84">
        <f t="shared" si="56"/>
        <v>0</v>
      </c>
      <c r="W212" s="77"/>
      <c r="X212" s="77"/>
      <c r="Z212" s="84">
        <v>363.2</v>
      </c>
      <c r="AA212" s="84">
        <v>3652.4</v>
      </c>
      <c r="AB212" s="84">
        <f t="shared" si="57"/>
        <v>4015.6</v>
      </c>
      <c r="AC212" s="84">
        <f t="shared" si="58"/>
        <v>170.29999999999973</v>
      </c>
      <c r="AE212" s="84">
        <f t="shared" si="67"/>
        <v>2330.2000000000003</v>
      </c>
      <c r="AF212" s="84">
        <f t="shared" si="67"/>
        <v>3480.7999999999997</v>
      </c>
      <c r="AG212" s="84">
        <f t="shared" si="67"/>
        <v>5811</v>
      </c>
      <c r="AH212" s="84">
        <f t="shared" si="59"/>
        <v>137.69999999999982</v>
      </c>
      <c r="AJ212" s="80">
        <v>34340</v>
      </c>
      <c r="AK212" s="84">
        <v>491.7</v>
      </c>
      <c r="AL212" s="84">
        <v>1325.3</v>
      </c>
      <c r="AM212" s="84">
        <f t="shared" si="60"/>
        <v>1817</v>
      </c>
      <c r="AN212" s="84">
        <f t="shared" si="64"/>
        <v>68.200000000000045</v>
      </c>
      <c r="AO212" s="84">
        <f t="shared" si="64"/>
        <v>54.600000000000136</v>
      </c>
      <c r="AP212" s="85">
        <f>AM212/'[2]Soymeal Export Forecast'!T$15</f>
        <v>0.33151072394579728</v>
      </c>
      <c r="AQ212" s="77"/>
      <c r="AR212" s="77"/>
      <c r="AS212" s="80">
        <v>34340</v>
      </c>
      <c r="AT212" s="84">
        <v>65.3</v>
      </c>
      <c r="AU212" s="84">
        <v>162.30000000000001</v>
      </c>
      <c r="AV212" s="84">
        <f t="shared" si="61"/>
        <v>227.60000000000002</v>
      </c>
      <c r="AW212" s="84">
        <f t="shared" si="65"/>
        <v>27</v>
      </c>
      <c r="AX212" s="84">
        <f t="shared" si="65"/>
        <v>11.700000000000017</v>
      </c>
      <c r="AZ212" s="77"/>
      <c r="BA212" s="77"/>
      <c r="BB212" s="84">
        <f t="shared" si="63"/>
        <v>703.7999999999995</v>
      </c>
    </row>
    <row r="213" spans="1:54">
      <c r="A213" s="80">
        <v>34347</v>
      </c>
      <c r="B213" s="84">
        <v>2725.1</v>
      </c>
      <c r="C213" s="84">
        <v>7704.8</v>
      </c>
      <c r="D213" s="84">
        <f t="shared" si="52"/>
        <v>10429.9</v>
      </c>
      <c r="E213" s="84">
        <v>4.88</v>
      </c>
      <c r="F213" s="84">
        <f t="shared" si="53"/>
        <v>571.60000000000036</v>
      </c>
      <c r="G213" s="84">
        <f t="shared" si="53"/>
        <v>603.29999999999927</v>
      </c>
      <c r="H213" s="84">
        <f t="shared" si="53"/>
        <v>4.88</v>
      </c>
      <c r="I213" s="84">
        <f t="shared" si="62"/>
        <v>571.60000000000036</v>
      </c>
      <c r="L213" s="84">
        <f t="shared" si="54"/>
        <v>608.17999999999927</v>
      </c>
      <c r="P213" s="84">
        <v>0</v>
      </c>
      <c r="Q213" s="84">
        <v>0</v>
      </c>
      <c r="R213" s="84">
        <f t="shared" si="66"/>
        <v>0</v>
      </c>
      <c r="S213" s="84">
        <f t="shared" si="55"/>
        <v>0</v>
      </c>
      <c r="T213" s="84">
        <f t="shared" si="56"/>
        <v>0</v>
      </c>
      <c r="W213" s="77"/>
      <c r="X213" s="77"/>
      <c r="Z213" s="84">
        <v>388.5</v>
      </c>
      <c r="AA213" s="84">
        <v>3923.5</v>
      </c>
      <c r="AB213" s="84">
        <f t="shared" si="57"/>
        <v>4312</v>
      </c>
      <c r="AC213" s="84">
        <f t="shared" si="58"/>
        <v>296.40000000000009</v>
      </c>
      <c r="AE213" s="84">
        <f t="shared" si="67"/>
        <v>2336.6</v>
      </c>
      <c r="AF213" s="84">
        <f t="shared" si="67"/>
        <v>3781.3</v>
      </c>
      <c r="AG213" s="84">
        <f t="shared" si="67"/>
        <v>6117.9</v>
      </c>
      <c r="AH213" s="84">
        <f t="shared" si="59"/>
        <v>306.89999999999964</v>
      </c>
      <c r="AJ213" s="80">
        <v>34347</v>
      </c>
      <c r="AK213" s="84">
        <v>601</v>
      </c>
      <c r="AL213" s="84">
        <v>1391.4</v>
      </c>
      <c r="AM213" s="84">
        <f t="shared" si="60"/>
        <v>1992.4</v>
      </c>
      <c r="AN213" s="84">
        <f t="shared" si="64"/>
        <v>66.100000000000136</v>
      </c>
      <c r="AO213" s="84">
        <f t="shared" si="64"/>
        <v>175.40000000000009</v>
      </c>
      <c r="AP213" s="85">
        <f>AM213/'[2]Soymeal Export Forecast'!T$15</f>
        <v>0.36351236455124192</v>
      </c>
      <c r="AQ213" s="77"/>
      <c r="AR213" s="77"/>
      <c r="AS213" s="80">
        <v>34347</v>
      </c>
      <c r="AT213" s="84">
        <v>70.599999999999994</v>
      </c>
      <c r="AU213" s="84">
        <v>162.30000000000001</v>
      </c>
      <c r="AV213" s="84">
        <f t="shared" si="61"/>
        <v>232.9</v>
      </c>
      <c r="AW213" s="84">
        <f t="shared" si="65"/>
        <v>0</v>
      </c>
      <c r="AX213" s="84">
        <f t="shared" si="65"/>
        <v>5.2999999999999829</v>
      </c>
      <c r="AZ213" s="77"/>
      <c r="BA213" s="77"/>
      <c r="BB213" s="84">
        <f t="shared" si="63"/>
        <v>637.7000000000005</v>
      </c>
    </row>
    <row r="214" spans="1:54">
      <c r="A214" s="80">
        <v>34354</v>
      </c>
      <c r="B214" s="84">
        <v>2757.3</v>
      </c>
      <c r="C214" s="84">
        <v>8144.8</v>
      </c>
      <c r="D214" s="84">
        <f t="shared" si="52"/>
        <v>10902.1</v>
      </c>
      <c r="E214" s="84">
        <v>4.88</v>
      </c>
      <c r="F214" s="84">
        <f t="shared" si="53"/>
        <v>440</v>
      </c>
      <c r="G214" s="84">
        <f t="shared" si="53"/>
        <v>472.20000000000073</v>
      </c>
      <c r="H214" s="84">
        <f t="shared" si="53"/>
        <v>0</v>
      </c>
      <c r="I214" s="84">
        <f t="shared" si="62"/>
        <v>440</v>
      </c>
      <c r="L214" s="84">
        <f t="shared" si="54"/>
        <v>472.20000000000073</v>
      </c>
      <c r="P214" s="84">
        <v>0</v>
      </c>
      <c r="Q214" s="84">
        <v>0</v>
      </c>
      <c r="R214" s="84">
        <f t="shared" si="66"/>
        <v>0</v>
      </c>
      <c r="S214" s="84">
        <f t="shared" si="55"/>
        <v>0</v>
      </c>
      <c r="T214" s="84">
        <f t="shared" si="56"/>
        <v>0</v>
      </c>
      <c r="W214" s="77"/>
      <c r="X214" s="77"/>
      <c r="Z214" s="84">
        <v>331.5</v>
      </c>
      <c r="AA214" s="84">
        <v>4169.7</v>
      </c>
      <c r="AB214" s="84">
        <f t="shared" si="57"/>
        <v>4501.2</v>
      </c>
      <c r="AC214" s="84">
        <f t="shared" si="58"/>
        <v>189.19999999999982</v>
      </c>
      <c r="AE214" s="84">
        <f t="shared" si="67"/>
        <v>2425.8000000000002</v>
      </c>
      <c r="AF214" s="84">
        <f t="shared" si="67"/>
        <v>3975.1000000000004</v>
      </c>
      <c r="AG214" s="84">
        <f t="shared" si="67"/>
        <v>6400.9000000000005</v>
      </c>
      <c r="AH214" s="84">
        <f t="shared" si="59"/>
        <v>283.00000000000091</v>
      </c>
      <c r="AJ214" s="80">
        <v>34354</v>
      </c>
      <c r="AK214" s="84">
        <v>659.8</v>
      </c>
      <c r="AL214" s="84">
        <v>1493.6</v>
      </c>
      <c r="AM214" s="84">
        <f t="shared" si="60"/>
        <v>2153.3999999999996</v>
      </c>
      <c r="AN214" s="84">
        <f t="shared" si="64"/>
        <v>102.19999999999982</v>
      </c>
      <c r="AO214" s="84">
        <f t="shared" si="64"/>
        <v>160.99999999999955</v>
      </c>
      <c r="AP214" s="85">
        <f>AM214/'[2]Soymeal Export Forecast'!T$15</f>
        <v>0.39288673249580613</v>
      </c>
      <c r="AQ214" s="77"/>
      <c r="AR214" s="77"/>
      <c r="AS214" s="80">
        <v>34354</v>
      </c>
      <c r="AT214" s="84">
        <v>62.8</v>
      </c>
      <c r="AU214" s="84">
        <v>171.1</v>
      </c>
      <c r="AV214" s="84">
        <f t="shared" si="61"/>
        <v>233.89999999999998</v>
      </c>
      <c r="AW214" s="84">
        <f t="shared" si="65"/>
        <v>8.7999999999999829</v>
      </c>
      <c r="AX214" s="84">
        <f t="shared" si="65"/>
        <v>0.99999999999997158</v>
      </c>
      <c r="AZ214" s="77"/>
      <c r="BA214" s="77"/>
      <c r="BB214" s="84">
        <f t="shared" si="63"/>
        <v>542.19999999999982</v>
      </c>
    </row>
    <row r="215" spans="1:54">
      <c r="A215" s="80">
        <v>34361</v>
      </c>
      <c r="B215" s="84">
        <v>2620.1999999999998</v>
      </c>
      <c r="C215" s="84">
        <v>8642.4</v>
      </c>
      <c r="D215" s="84">
        <f t="shared" si="52"/>
        <v>11262.599999999999</v>
      </c>
      <c r="E215" s="84">
        <v>4.88</v>
      </c>
      <c r="F215" s="84">
        <f t="shared" si="53"/>
        <v>497.59999999999945</v>
      </c>
      <c r="G215" s="84">
        <f t="shared" si="53"/>
        <v>360.49999999999818</v>
      </c>
      <c r="H215" s="84">
        <f t="shared" si="53"/>
        <v>0</v>
      </c>
      <c r="I215" s="84">
        <f t="shared" si="62"/>
        <v>497.59999999999945</v>
      </c>
      <c r="L215" s="84">
        <f t="shared" si="54"/>
        <v>360.49999999999818</v>
      </c>
      <c r="P215" s="84">
        <v>0</v>
      </c>
      <c r="Q215" s="84">
        <v>0</v>
      </c>
      <c r="R215" s="84">
        <f t="shared" si="66"/>
        <v>0</v>
      </c>
      <c r="S215" s="84">
        <f t="shared" si="55"/>
        <v>0</v>
      </c>
      <c r="T215" s="84">
        <f t="shared" si="56"/>
        <v>0</v>
      </c>
      <c r="W215" s="77"/>
      <c r="X215" s="77"/>
      <c r="Z215" s="84">
        <v>340</v>
      </c>
      <c r="AA215" s="84">
        <v>4452.2</v>
      </c>
      <c r="AB215" s="84">
        <f t="shared" si="57"/>
        <v>4792.2</v>
      </c>
      <c r="AC215" s="84">
        <f t="shared" si="58"/>
        <v>291</v>
      </c>
      <c r="AE215" s="84">
        <f t="shared" si="67"/>
        <v>2280.1999999999998</v>
      </c>
      <c r="AF215" s="84">
        <f t="shared" si="67"/>
        <v>4190.2</v>
      </c>
      <c r="AG215" s="84">
        <f t="shared" si="67"/>
        <v>6470.3999999999987</v>
      </c>
      <c r="AH215" s="84">
        <f t="shared" si="59"/>
        <v>69.499999999998181</v>
      </c>
      <c r="AJ215" s="80">
        <v>34361</v>
      </c>
      <c r="AK215" s="84">
        <v>609.6</v>
      </c>
      <c r="AL215" s="84">
        <v>1686.9</v>
      </c>
      <c r="AM215" s="84">
        <f t="shared" si="60"/>
        <v>2296.5</v>
      </c>
      <c r="AN215" s="84">
        <f t="shared" si="64"/>
        <v>193.30000000000018</v>
      </c>
      <c r="AO215" s="84">
        <f t="shared" si="64"/>
        <v>143.10000000000036</v>
      </c>
      <c r="AP215" s="85">
        <f>AM215/'[2]Soymeal Export Forecast'!T$15</f>
        <v>0.41899525456330405</v>
      </c>
      <c r="AQ215" s="77"/>
      <c r="AR215" s="77"/>
      <c r="AS215" s="80">
        <v>34361</v>
      </c>
      <c r="AT215" s="84">
        <v>72.2</v>
      </c>
      <c r="AU215" s="84">
        <v>190.2</v>
      </c>
      <c r="AV215" s="84">
        <f t="shared" si="61"/>
        <v>262.39999999999998</v>
      </c>
      <c r="AW215" s="84">
        <f t="shared" si="65"/>
        <v>19.099999999999994</v>
      </c>
      <c r="AX215" s="84">
        <f t="shared" si="65"/>
        <v>28.5</v>
      </c>
      <c r="AZ215" s="77"/>
      <c r="BA215" s="77"/>
      <c r="BB215" s="84">
        <f t="shared" si="63"/>
        <v>690.89999999999964</v>
      </c>
    </row>
    <row r="216" spans="1:54">
      <c r="A216" s="80">
        <v>34368</v>
      </c>
      <c r="B216" s="84">
        <v>2626.8</v>
      </c>
      <c r="C216" s="84">
        <v>9041.2999999999993</v>
      </c>
      <c r="D216" s="84">
        <f t="shared" si="52"/>
        <v>11668.099999999999</v>
      </c>
      <c r="E216" s="84">
        <v>9.93</v>
      </c>
      <c r="F216" s="84">
        <f t="shared" si="53"/>
        <v>398.89999999999964</v>
      </c>
      <c r="G216" s="84">
        <f t="shared" si="53"/>
        <v>405.5</v>
      </c>
      <c r="H216" s="84">
        <f t="shared" si="53"/>
        <v>5.05</v>
      </c>
      <c r="I216" s="84">
        <f t="shared" si="62"/>
        <v>398.89999999999964</v>
      </c>
      <c r="L216" s="84">
        <f t="shared" si="54"/>
        <v>410.55</v>
      </c>
      <c r="P216" s="84">
        <v>0</v>
      </c>
      <c r="Q216" s="84">
        <v>0</v>
      </c>
      <c r="R216" s="84">
        <f t="shared" si="66"/>
        <v>0</v>
      </c>
      <c r="S216" s="84">
        <f t="shared" si="55"/>
        <v>0</v>
      </c>
      <c r="T216" s="84">
        <f t="shared" si="56"/>
        <v>0</v>
      </c>
      <c r="W216" s="77"/>
      <c r="X216" s="77"/>
      <c r="Z216" s="84">
        <v>389.2</v>
      </c>
      <c r="AA216" s="84">
        <v>4592.5</v>
      </c>
      <c r="AB216" s="84">
        <f t="shared" si="57"/>
        <v>4981.7</v>
      </c>
      <c r="AC216" s="84">
        <f t="shared" si="58"/>
        <v>189.5</v>
      </c>
      <c r="AE216" s="84">
        <f t="shared" si="67"/>
        <v>2237.6000000000004</v>
      </c>
      <c r="AF216" s="84">
        <f t="shared" si="67"/>
        <v>4448.7999999999993</v>
      </c>
      <c r="AG216" s="84">
        <f t="shared" si="67"/>
        <v>6686.3999999999987</v>
      </c>
      <c r="AH216" s="84">
        <f t="shared" si="59"/>
        <v>216</v>
      </c>
      <c r="AJ216" s="80">
        <v>34368</v>
      </c>
      <c r="AK216" s="84">
        <v>570.79999999999995</v>
      </c>
      <c r="AL216" s="84">
        <v>1792.9</v>
      </c>
      <c r="AM216" s="84">
        <f t="shared" si="60"/>
        <v>2363.6999999999998</v>
      </c>
      <c r="AN216" s="84">
        <f t="shared" si="64"/>
        <v>106</v>
      </c>
      <c r="AO216" s="84">
        <f t="shared" si="64"/>
        <v>67.199999999999818</v>
      </c>
      <c r="AP216" s="85">
        <f>AM216/'[2]Soymeal Export Forecast'!T$15</f>
        <v>0.4312558603140787</v>
      </c>
      <c r="AQ216" s="77"/>
      <c r="AR216" s="77"/>
      <c r="AS216" s="80">
        <v>34368</v>
      </c>
      <c r="AT216" s="84">
        <v>68.599999999999994</v>
      </c>
      <c r="AU216" s="84">
        <v>197.4</v>
      </c>
      <c r="AV216" s="84">
        <f t="shared" si="61"/>
        <v>266</v>
      </c>
      <c r="AW216" s="84">
        <f t="shared" si="65"/>
        <v>7.2000000000000171</v>
      </c>
      <c r="AX216" s="84">
        <f t="shared" si="65"/>
        <v>3.6000000000000227</v>
      </c>
      <c r="AZ216" s="77"/>
      <c r="BA216" s="77"/>
      <c r="BB216" s="84">
        <f t="shared" si="63"/>
        <v>504.89999999999964</v>
      </c>
    </row>
    <row r="217" spans="1:54">
      <c r="A217" s="80">
        <v>34375</v>
      </c>
      <c r="B217" s="84">
        <v>2383.4</v>
      </c>
      <c r="C217" s="84">
        <v>9559.6</v>
      </c>
      <c r="D217" s="84">
        <f t="shared" si="52"/>
        <v>11943</v>
      </c>
      <c r="E217" s="84">
        <v>16.579999999999998</v>
      </c>
      <c r="F217" s="84">
        <f t="shared" si="53"/>
        <v>518.30000000000109</v>
      </c>
      <c r="G217" s="84">
        <f t="shared" si="53"/>
        <v>274.90000000000146</v>
      </c>
      <c r="H217" s="84">
        <f t="shared" si="53"/>
        <v>6.6499999999999986</v>
      </c>
      <c r="I217" s="84">
        <f t="shared" si="62"/>
        <v>518.30000000000109</v>
      </c>
      <c r="L217" s="84">
        <f t="shared" si="54"/>
        <v>281.55000000000143</v>
      </c>
      <c r="P217" s="84">
        <v>0</v>
      </c>
      <c r="Q217" s="84">
        <v>0</v>
      </c>
      <c r="R217" s="84">
        <f t="shared" si="66"/>
        <v>0</v>
      </c>
      <c r="S217" s="84">
        <f t="shared" si="55"/>
        <v>0</v>
      </c>
      <c r="T217" s="84">
        <f t="shared" si="56"/>
        <v>0</v>
      </c>
      <c r="W217" s="77"/>
      <c r="X217" s="77"/>
      <c r="Z217" s="84">
        <v>465.3</v>
      </c>
      <c r="AA217" s="84">
        <v>4726.6000000000004</v>
      </c>
      <c r="AB217" s="84">
        <f t="shared" si="57"/>
        <v>5191.9000000000005</v>
      </c>
      <c r="AC217" s="84">
        <f t="shared" si="58"/>
        <v>210.20000000000073</v>
      </c>
      <c r="AE217" s="84">
        <f t="shared" si="67"/>
        <v>1918.1000000000001</v>
      </c>
      <c r="AF217" s="84">
        <f t="shared" si="67"/>
        <v>4833</v>
      </c>
      <c r="AG217" s="84">
        <f t="shared" si="67"/>
        <v>6751.0999999999995</v>
      </c>
      <c r="AH217" s="84">
        <f t="shared" si="59"/>
        <v>64.700000000000728</v>
      </c>
      <c r="AJ217" s="80">
        <v>34375</v>
      </c>
      <c r="AK217" s="84">
        <v>525.6</v>
      </c>
      <c r="AL217" s="84">
        <v>1867.8</v>
      </c>
      <c r="AM217" s="84">
        <f t="shared" si="60"/>
        <v>2393.4</v>
      </c>
      <c r="AN217" s="84">
        <f t="shared" si="64"/>
        <v>74.899999999999864</v>
      </c>
      <c r="AO217" s="84">
        <f t="shared" si="64"/>
        <v>29.700000000000273</v>
      </c>
      <c r="AP217" s="85">
        <f>AM217/'[2]Soymeal Export Forecast'!T$15</f>
        <v>0.43667461017714437</v>
      </c>
      <c r="AQ217" s="77"/>
      <c r="AR217" s="77"/>
      <c r="AS217" s="80">
        <v>34375</v>
      </c>
      <c r="AT217" s="84">
        <v>79.599999999999994</v>
      </c>
      <c r="AU217" s="84">
        <v>199</v>
      </c>
      <c r="AV217" s="84">
        <f t="shared" si="61"/>
        <v>278.60000000000002</v>
      </c>
      <c r="AW217" s="84">
        <f t="shared" si="65"/>
        <v>1.5999999999999943</v>
      </c>
      <c r="AX217" s="84">
        <f t="shared" si="65"/>
        <v>12.600000000000023</v>
      </c>
      <c r="AZ217" s="77"/>
      <c r="BA217" s="77"/>
      <c r="BB217" s="84">
        <f t="shared" si="63"/>
        <v>593.20000000000095</v>
      </c>
    </row>
    <row r="218" spans="1:54">
      <c r="A218" s="80">
        <v>34382</v>
      </c>
      <c r="B218" s="84">
        <v>2166.8000000000002</v>
      </c>
      <c r="C218" s="84">
        <v>9898</v>
      </c>
      <c r="D218" s="84">
        <f t="shared" si="52"/>
        <v>12064.8</v>
      </c>
      <c r="E218" s="84">
        <v>16.655999999999999</v>
      </c>
      <c r="F218" s="84">
        <f t="shared" si="53"/>
        <v>338.39999999999964</v>
      </c>
      <c r="G218" s="84">
        <f t="shared" si="53"/>
        <v>121.79999999999927</v>
      </c>
      <c r="H218" s="84">
        <f t="shared" si="53"/>
        <v>7.6000000000000512E-2</v>
      </c>
      <c r="I218" s="84">
        <f t="shared" si="62"/>
        <v>338.39999999999964</v>
      </c>
      <c r="L218" s="84">
        <f t="shared" si="54"/>
        <v>121.87599999999927</v>
      </c>
      <c r="P218" s="84">
        <v>0</v>
      </c>
      <c r="Q218" s="84">
        <v>0</v>
      </c>
      <c r="R218" s="84">
        <f t="shared" si="66"/>
        <v>0</v>
      </c>
      <c r="S218" s="84">
        <f t="shared" si="55"/>
        <v>0</v>
      </c>
      <c r="T218" s="84">
        <f t="shared" si="56"/>
        <v>0</v>
      </c>
      <c r="W218" s="77"/>
      <c r="X218" s="77"/>
      <c r="Z218" s="84">
        <v>331.3</v>
      </c>
      <c r="AA218" s="84">
        <v>4936.3999999999996</v>
      </c>
      <c r="AB218" s="84">
        <f t="shared" si="57"/>
        <v>5267.7</v>
      </c>
      <c r="AC218" s="84">
        <f t="shared" si="58"/>
        <v>75.799999999999272</v>
      </c>
      <c r="AE218" s="84">
        <f t="shared" si="67"/>
        <v>1835.5000000000002</v>
      </c>
      <c r="AF218" s="84">
        <f t="shared" si="67"/>
        <v>4961.6000000000004</v>
      </c>
      <c r="AG218" s="84">
        <f t="shared" si="67"/>
        <v>6797.0999999999995</v>
      </c>
      <c r="AH218" s="84">
        <f t="shared" si="59"/>
        <v>46</v>
      </c>
      <c r="AJ218" s="80">
        <v>34382</v>
      </c>
      <c r="AK218" s="84">
        <v>494.8</v>
      </c>
      <c r="AL218" s="84">
        <v>1939.7</v>
      </c>
      <c r="AM218" s="84">
        <f t="shared" si="60"/>
        <v>2434.5</v>
      </c>
      <c r="AN218" s="84">
        <f t="shared" si="64"/>
        <v>71.900000000000091</v>
      </c>
      <c r="AO218" s="84">
        <f t="shared" si="64"/>
        <v>41.099999999999909</v>
      </c>
      <c r="AP218" s="85">
        <f>AM218/'[2]Soymeal Export Forecast'!T$15</f>
        <v>0.44417328423007346</v>
      </c>
      <c r="AQ218" s="77"/>
      <c r="AR218" s="77"/>
      <c r="AS218" s="80">
        <v>34382</v>
      </c>
      <c r="AT218" s="84">
        <v>74.3</v>
      </c>
      <c r="AU218" s="84">
        <v>204.8</v>
      </c>
      <c r="AV218" s="84">
        <f t="shared" si="61"/>
        <v>279.10000000000002</v>
      </c>
      <c r="AW218" s="84">
        <f t="shared" si="65"/>
        <v>5.8000000000000114</v>
      </c>
      <c r="AX218" s="84">
        <f t="shared" si="65"/>
        <v>0.5</v>
      </c>
      <c r="AZ218" s="77"/>
      <c r="BA218" s="77"/>
      <c r="BB218" s="84">
        <f t="shared" si="63"/>
        <v>410.29999999999973</v>
      </c>
    </row>
    <row r="219" spans="1:54">
      <c r="A219" s="80">
        <v>34389</v>
      </c>
      <c r="B219" s="84">
        <v>1966.8</v>
      </c>
      <c r="C219" s="84">
        <v>10326.700000000001</v>
      </c>
      <c r="D219" s="84">
        <f t="shared" si="52"/>
        <v>12293.5</v>
      </c>
      <c r="E219" s="84">
        <v>32.856000000000002</v>
      </c>
      <c r="F219" s="84">
        <f t="shared" si="53"/>
        <v>428.70000000000073</v>
      </c>
      <c r="G219" s="84">
        <f t="shared" si="53"/>
        <v>228.70000000000073</v>
      </c>
      <c r="H219" s="84">
        <f t="shared" si="53"/>
        <v>16.200000000000003</v>
      </c>
      <c r="I219" s="84">
        <f t="shared" si="62"/>
        <v>428.70000000000073</v>
      </c>
      <c r="L219" s="84">
        <f t="shared" si="54"/>
        <v>244.90000000000072</v>
      </c>
      <c r="P219" s="84">
        <v>30</v>
      </c>
      <c r="Q219" s="84">
        <v>0</v>
      </c>
      <c r="R219" s="84">
        <f t="shared" si="66"/>
        <v>30</v>
      </c>
      <c r="S219" s="84">
        <f t="shared" si="55"/>
        <v>30</v>
      </c>
      <c r="T219" s="84">
        <f t="shared" si="56"/>
        <v>0</v>
      </c>
      <c r="W219" s="77"/>
      <c r="X219" s="77"/>
      <c r="Z219" s="84">
        <v>263.2</v>
      </c>
      <c r="AA219" s="84">
        <v>5095.7</v>
      </c>
      <c r="AB219" s="84">
        <f t="shared" si="57"/>
        <v>5358.9</v>
      </c>
      <c r="AC219" s="84">
        <f t="shared" si="58"/>
        <v>91.199999999999818</v>
      </c>
      <c r="AE219" s="84">
        <f t="shared" si="67"/>
        <v>1673.6</v>
      </c>
      <c r="AF219" s="84">
        <f t="shared" si="67"/>
        <v>5231.0000000000009</v>
      </c>
      <c r="AG219" s="84">
        <f t="shared" si="67"/>
        <v>6904.6</v>
      </c>
      <c r="AH219" s="84">
        <f t="shared" si="59"/>
        <v>107.50000000000091</v>
      </c>
      <c r="AJ219" s="80">
        <v>34389</v>
      </c>
      <c r="AK219" s="84">
        <v>489.6</v>
      </c>
      <c r="AL219" s="84">
        <v>2008.6</v>
      </c>
      <c r="AM219" s="84">
        <f t="shared" si="60"/>
        <v>2498.1999999999998</v>
      </c>
      <c r="AN219" s="84">
        <f t="shared" si="64"/>
        <v>68.899999999999864</v>
      </c>
      <c r="AO219" s="84">
        <f t="shared" si="64"/>
        <v>63.699999999999818</v>
      </c>
      <c r="AP219" s="85">
        <f>AM219/'[2]Soymeal Export Forecast'!T$15</f>
        <v>0.45579531676466195</v>
      </c>
      <c r="AQ219" s="77"/>
      <c r="AR219" s="77"/>
      <c r="AS219" s="80">
        <v>34389</v>
      </c>
      <c r="AT219" s="84">
        <v>74.2</v>
      </c>
      <c r="AU219" s="84">
        <v>214.9</v>
      </c>
      <c r="AV219" s="84">
        <f t="shared" si="61"/>
        <v>289.10000000000002</v>
      </c>
      <c r="AW219" s="84">
        <f t="shared" si="65"/>
        <v>10.099999999999994</v>
      </c>
      <c r="AX219" s="84">
        <f t="shared" si="65"/>
        <v>10</v>
      </c>
      <c r="AZ219" s="77"/>
      <c r="BA219" s="77"/>
      <c r="BB219" s="84">
        <f t="shared" si="63"/>
        <v>497.60000000000059</v>
      </c>
    </row>
    <row r="220" spans="1:54">
      <c r="A220" s="80">
        <v>34396</v>
      </c>
      <c r="B220" s="84">
        <v>1883</v>
      </c>
      <c r="C220" s="84">
        <v>10791.5</v>
      </c>
      <c r="D220" s="84">
        <f t="shared" si="52"/>
        <v>12674.5</v>
      </c>
      <c r="E220" s="84">
        <v>34.206000000000003</v>
      </c>
      <c r="F220" s="84">
        <f t="shared" si="53"/>
        <v>464.79999999999927</v>
      </c>
      <c r="G220" s="84">
        <f t="shared" si="53"/>
        <v>381</v>
      </c>
      <c r="H220" s="84">
        <f t="shared" si="53"/>
        <v>1.3500000000000014</v>
      </c>
      <c r="I220" s="84">
        <f t="shared" si="62"/>
        <v>464.79999999999927</v>
      </c>
      <c r="L220" s="84">
        <f t="shared" si="54"/>
        <v>382.35</v>
      </c>
      <c r="P220" s="84">
        <v>30</v>
      </c>
      <c r="Q220" s="84">
        <v>0</v>
      </c>
      <c r="R220" s="84">
        <f t="shared" si="66"/>
        <v>30</v>
      </c>
      <c r="S220" s="84">
        <f t="shared" si="55"/>
        <v>0</v>
      </c>
      <c r="T220" s="84">
        <f t="shared" si="56"/>
        <v>0</v>
      </c>
      <c r="W220" s="77"/>
      <c r="X220" s="77"/>
      <c r="Z220" s="84">
        <v>276.5</v>
      </c>
      <c r="AA220" s="84">
        <v>5366.9</v>
      </c>
      <c r="AB220" s="84">
        <f t="shared" si="57"/>
        <v>5643.4</v>
      </c>
      <c r="AC220" s="84">
        <f t="shared" si="58"/>
        <v>284.5</v>
      </c>
      <c r="AE220" s="84">
        <f t="shared" si="67"/>
        <v>1576.5</v>
      </c>
      <c r="AF220" s="84">
        <f t="shared" si="67"/>
        <v>5424.6</v>
      </c>
      <c r="AG220" s="84">
        <f t="shared" si="67"/>
        <v>7001.1</v>
      </c>
      <c r="AH220" s="84">
        <f t="shared" si="59"/>
        <v>96.5</v>
      </c>
      <c r="AJ220" s="80">
        <v>34396</v>
      </c>
      <c r="AK220" s="84">
        <v>471.2</v>
      </c>
      <c r="AL220" s="84">
        <v>2113.1999999999998</v>
      </c>
      <c r="AM220" s="84">
        <f t="shared" si="60"/>
        <v>2584.3999999999996</v>
      </c>
      <c r="AN220" s="84">
        <f t="shared" si="64"/>
        <v>104.59999999999991</v>
      </c>
      <c r="AO220" s="84">
        <f t="shared" si="64"/>
        <v>86.199999999999818</v>
      </c>
      <c r="AP220" s="85">
        <f>AM220/'[2]Soymeal Export Forecast'!T$15</f>
        <v>0.47152246283187588</v>
      </c>
      <c r="AQ220" s="77"/>
      <c r="AR220" s="77"/>
      <c r="AS220" s="80">
        <v>34396</v>
      </c>
      <c r="AT220" s="84">
        <v>50.8</v>
      </c>
      <c r="AU220" s="84">
        <v>238.1</v>
      </c>
      <c r="AV220" s="84">
        <f t="shared" si="61"/>
        <v>288.89999999999998</v>
      </c>
      <c r="AW220" s="84">
        <f t="shared" si="65"/>
        <v>23.199999999999989</v>
      </c>
      <c r="AX220" s="84">
        <f t="shared" si="65"/>
        <v>-0.20000000000004547</v>
      </c>
      <c r="AZ220" s="77"/>
      <c r="BA220" s="77"/>
      <c r="BB220" s="84">
        <f t="shared" si="63"/>
        <v>569.39999999999918</v>
      </c>
    </row>
    <row r="221" spans="1:54">
      <c r="A221" s="80">
        <v>34403</v>
      </c>
      <c r="B221" s="84">
        <v>2020.6</v>
      </c>
      <c r="C221" s="84">
        <v>11029.8</v>
      </c>
      <c r="D221" s="84">
        <f t="shared" si="52"/>
        <v>13050.4</v>
      </c>
      <c r="E221" s="84">
        <v>34.206000000000003</v>
      </c>
      <c r="F221" s="84">
        <f t="shared" si="53"/>
        <v>238.29999999999927</v>
      </c>
      <c r="G221" s="84">
        <f t="shared" si="53"/>
        <v>375.89999999999964</v>
      </c>
      <c r="H221" s="84">
        <f t="shared" si="53"/>
        <v>0</v>
      </c>
      <c r="I221" s="84">
        <f t="shared" si="62"/>
        <v>238.29999999999927</v>
      </c>
      <c r="L221" s="84">
        <f t="shared" si="54"/>
        <v>375.89999999999964</v>
      </c>
      <c r="P221" s="84">
        <v>30</v>
      </c>
      <c r="Q221" s="84">
        <v>0</v>
      </c>
      <c r="R221" s="84">
        <f t="shared" si="66"/>
        <v>30</v>
      </c>
      <c r="S221" s="84">
        <f t="shared" si="55"/>
        <v>0</v>
      </c>
      <c r="T221" s="84">
        <f t="shared" si="56"/>
        <v>0</v>
      </c>
      <c r="W221" s="77"/>
      <c r="X221" s="77"/>
      <c r="Z221" s="84">
        <v>282.3</v>
      </c>
      <c r="AA221" s="84">
        <v>5479.6</v>
      </c>
      <c r="AB221" s="84">
        <f t="shared" si="57"/>
        <v>5761.9000000000005</v>
      </c>
      <c r="AC221" s="84">
        <f t="shared" si="58"/>
        <v>118.50000000000091</v>
      </c>
      <c r="AE221" s="84">
        <f t="shared" si="67"/>
        <v>1708.3</v>
      </c>
      <c r="AF221" s="84">
        <f t="shared" si="67"/>
        <v>5550.1999999999989</v>
      </c>
      <c r="AG221" s="84">
        <f t="shared" si="67"/>
        <v>7258.4999999999991</v>
      </c>
      <c r="AH221" s="84">
        <f t="shared" si="59"/>
        <v>257.39999999999873</v>
      </c>
      <c r="AJ221" s="80">
        <v>34403</v>
      </c>
      <c r="AK221" s="84">
        <v>423.3</v>
      </c>
      <c r="AL221" s="84">
        <v>2246.1999999999998</v>
      </c>
      <c r="AM221" s="84">
        <f t="shared" si="60"/>
        <v>2669.5</v>
      </c>
      <c r="AN221" s="84">
        <f t="shared" si="64"/>
        <v>133</v>
      </c>
      <c r="AO221" s="84">
        <f t="shared" si="64"/>
        <v>85.100000000000364</v>
      </c>
      <c r="AP221" s="85">
        <f>AM221/'[2]Soymeal Export Forecast'!T$15</f>
        <v>0.48704891445971704</v>
      </c>
      <c r="AQ221" s="77"/>
      <c r="AR221" s="77"/>
      <c r="AS221" s="80">
        <v>34403</v>
      </c>
      <c r="AT221" s="84">
        <v>55.7</v>
      </c>
      <c r="AU221" s="84">
        <v>238.2</v>
      </c>
      <c r="AV221" s="84">
        <f t="shared" si="61"/>
        <v>293.89999999999998</v>
      </c>
      <c r="AW221" s="84">
        <f t="shared" si="65"/>
        <v>9.9999999999994316E-2</v>
      </c>
      <c r="AX221" s="84">
        <f t="shared" si="65"/>
        <v>5</v>
      </c>
      <c r="AZ221" s="77"/>
      <c r="BA221" s="77"/>
      <c r="BB221" s="84">
        <f t="shared" si="63"/>
        <v>371.29999999999927</v>
      </c>
    </row>
    <row r="222" spans="1:54">
      <c r="A222" s="80">
        <v>34410</v>
      </c>
      <c r="B222" s="84">
        <v>1848.6</v>
      </c>
      <c r="C222" s="84">
        <v>11460.4</v>
      </c>
      <c r="D222" s="84">
        <f t="shared" si="52"/>
        <v>13309</v>
      </c>
      <c r="E222" s="84">
        <v>34.206000000000003</v>
      </c>
      <c r="F222" s="84">
        <f t="shared" si="53"/>
        <v>430.60000000000036</v>
      </c>
      <c r="G222" s="84">
        <f t="shared" si="53"/>
        <v>258.60000000000036</v>
      </c>
      <c r="H222" s="84">
        <f t="shared" si="53"/>
        <v>0</v>
      </c>
      <c r="I222" s="84">
        <f t="shared" si="62"/>
        <v>430.60000000000036</v>
      </c>
      <c r="L222" s="84">
        <f t="shared" si="54"/>
        <v>258.60000000000036</v>
      </c>
      <c r="P222" s="84">
        <v>0</v>
      </c>
      <c r="Q222" s="84">
        <v>33</v>
      </c>
      <c r="R222" s="84">
        <f t="shared" si="66"/>
        <v>33</v>
      </c>
      <c r="S222" s="84">
        <f t="shared" si="55"/>
        <v>3</v>
      </c>
      <c r="T222" s="84">
        <f t="shared" si="56"/>
        <v>33</v>
      </c>
      <c r="W222" s="77"/>
      <c r="X222" s="77"/>
      <c r="Z222" s="84">
        <v>214.2</v>
      </c>
      <c r="AA222" s="84">
        <v>5610.9</v>
      </c>
      <c r="AB222" s="84">
        <f t="shared" si="57"/>
        <v>5825.0999999999995</v>
      </c>
      <c r="AC222" s="84">
        <f t="shared" si="58"/>
        <v>63.199999999998909</v>
      </c>
      <c r="AE222" s="84">
        <f t="shared" si="67"/>
        <v>1634.3999999999999</v>
      </c>
      <c r="AF222" s="84">
        <f t="shared" si="67"/>
        <v>5816.5</v>
      </c>
      <c r="AG222" s="84">
        <f t="shared" si="67"/>
        <v>7450.9000000000005</v>
      </c>
      <c r="AH222" s="84">
        <f t="shared" si="59"/>
        <v>192.40000000000146</v>
      </c>
      <c r="AJ222" s="80">
        <v>34410</v>
      </c>
      <c r="AK222" s="84">
        <v>367.5</v>
      </c>
      <c r="AL222" s="84">
        <v>2362.5</v>
      </c>
      <c r="AM222" s="84">
        <f t="shared" si="60"/>
        <v>2730</v>
      </c>
      <c r="AN222" s="84">
        <f t="shared" si="64"/>
        <v>116.30000000000018</v>
      </c>
      <c r="AO222" s="84">
        <f t="shared" si="64"/>
        <v>60.5</v>
      </c>
      <c r="AP222" s="85">
        <f>AM222/'[2]Soymeal Export Forecast'!T$15</f>
        <v>0.49808710862522104</v>
      </c>
      <c r="AQ222" s="77"/>
      <c r="AR222" s="77"/>
      <c r="AS222" s="80">
        <v>34410</v>
      </c>
      <c r="AT222" s="84">
        <v>47</v>
      </c>
      <c r="AU222" s="84">
        <v>246.8</v>
      </c>
      <c r="AV222" s="84">
        <f t="shared" si="61"/>
        <v>293.8</v>
      </c>
      <c r="AW222" s="84">
        <f t="shared" si="65"/>
        <v>8.6000000000000227</v>
      </c>
      <c r="AX222" s="84">
        <f t="shared" si="65"/>
        <v>-9.9999999999965894E-2</v>
      </c>
      <c r="AZ222" s="77"/>
      <c r="BA222" s="77"/>
      <c r="BB222" s="84">
        <f t="shared" si="63"/>
        <v>546.90000000000055</v>
      </c>
    </row>
    <row r="223" spans="1:54">
      <c r="A223" s="80">
        <v>34417</v>
      </c>
      <c r="B223" s="84">
        <v>1796.5</v>
      </c>
      <c r="C223" s="84">
        <v>11736.5</v>
      </c>
      <c r="D223" s="84">
        <f t="shared" si="52"/>
        <v>13533</v>
      </c>
      <c r="E223" s="84">
        <v>40.366</v>
      </c>
      <c r="F223" s="84">
        <f t="shared" si="53"/>
        <v>276.10000000000036</v>
      </c>
      <c r="G223" s="84">
        <f t="shared" si="53"/>
        <v>224</v>
      </c>
      <c r="H223" s="84">
        <f t="shared" si="53"/>
        <v>6.1599999999999966</v>
      </c>
      <c r="I223" s="84">
        <f t="shared" si="62"/>
        <v>276.10000000000036</v>
      </c>
      <c r="L223" s="84">
        <f t="shared" si="54"/>
        <v>230.16</v>
      </c>
      <c r="P223" s="84">
        <v>0</v>
      </c>
      <c r="Q223" s="84">
        <v>33</v>
      </c>
      <c r="R223" s="84">
        <f t="shared" si="66"/>
        <v>33</v>
      </c>
      <c r="S223" s="84">
        <f t="shared" si="55"/>
        <v>0</v>
      </c>
      <c r="T223" s="84">
        <f t="shared" si="56"/>
        <v>0</v>
      </c>
      <c r="W223" s="77"/>
      <c r="X223" s="77"/>
      <c r="Z223" s="84">
        <v>110.4</v>
      </c>
      <c r="AA223" s="84">
        <v>5681.6</v>
      </c>
      <c r="AB223" s="84">
        <f t="shared" si="57"/>
        <v>5792</v>
      </c>
      <c r="AC223" s="84">
        <f t="shared" si="58"/>
        <v>-33.099999999999454</v>
      </c>
      <c r="AE223" s="84">
        <f t="shared" si="67"/>
        <v>1686.1</v>
      </c>
      <c r="AF223" s="84">
        <f t="shared" si="67"/>
        <v>6021.9</v>
      </c>
      <c r="AG223" s="84">
        <f t="shared" si="67"/>
        <v>7708</v>
      </c>
      <c r="AH223" s="84">
        <f t="shared" si="59"/>
        <v>257.09999999999945</v>
      </c>
      <c r="AJ223" s="80">
        <v>34417</v>
      </c>
      <c r="AK223" s="84">
        <v>325.5</v>
      </c>
      <c r="AL223" s="84">
        <v>2451.1999999999998</v>
      </c>
      <c r="AM223" s="84">
        <f t="shared" si="60"/>
        <v>2776.7</v>
      </c>
      <c r="AN223" s="84">
        <f t="shared" si="64"/>
        <v>88.699999999999818</v>
      </c>
      <c r="AO223" s="84">
        <f t="shared" si="64"/>
        <v>46.699999999999818</v>
      </c>
      <c r="AP223" s="85">
        <f>AM223/'[2]Soymeal Export Forecast'!T$15</f>
        <v>0.50660749982404807</v>
      </c>
      <c r="AQ223" s="77"/>
      <c r="AR223" s="77"/>
      <c r="AS223" s="80">
        <v>34417</v>
      </c>
      <c r="AT223" s="84">
        <v>46.9</v>
      </c>
      <c r="AU223" s="84">
        <v>252.9</v>
      </c>
      <c r="AV223" s="84">
        <f t="shared" si="61"/>
        <v>299.8</v>
      </c>
      <c r="AW223" s="84">
        <f t="shared" si="65"/>
        <v>6.0999999999999943</v>
      </c>
      <c r="AX223" s="84">
        <f t="shared" si="65"/>
        <v>6</v>
      </c>
      <c r="AZ223" s="77"/>
      <c r="BA223" s="77"/>
      <c r="BB223" s="84">
        <f t="shared" si="63"/>
        <v>364.80000000000018</v>
      </c>
    </row>
    <row r="224" spans="1:54">
      <c r="A224" s="80">
        <v>34424</v>
      </c>
      <c r="B224" s="84">
        <v>1737.7</v>
      </c>
      <c r="C224" s="84">
        <v>11979.6</v>
      </c>
      <c r="D224" s="84">
        <f t="shared" si="52"/>
        <v>13717.300000000001</v>
      </c>
      <c r="E224" s="84">
        <v>85.366</v>
      </c>
      <c r="F224" s="84">
        <f t="shared" si="53"/>
        <v>243.10000000000036</v>
      </c>
      <c r="G224" s="84">
        <f t="shared" si="53"/>
        <v>184.30000000000109</v>
      </c>
      <c r="H224" s="84">
        <f t="shared" si="53"/>
        <v>45</v>
      </c>
      <c r="I224" s="84">
        <f t="shared" si="62"/>
        <v>243.10000000000036</v>
      </c>
      <c r="L224" s="84">
        <f t="shared" si="54"/>
        <v>229.30000000000109</v>
      </c>
      <c r="P224" s="84">
        <v>0</v>
      </c>
      <c r="Q224" s="84">
        <v>33</v>
      </c>
      <c r="R224" s="84">
        <f t="shared" si="66"/>
        <v>33</v>
      </c>
      <c r="S224" s="84">
        <f t="shared" si="55"/>
        <v>0</v>
      </c>
      <c r="T224" s="84">
        <f t="shared" si="56"/>
        <v>0</v>
      </c>
      <c r="W224" s="77"/>
      <c r="X224" s="77"/>
      <c r="Z224" s="84">
        <v>69.7</v>
      </c>
      <c r="AA224" s="84">
        <v>5721.6</v>
      </c>
      <c r="AB224" s="84">
        <f t="shared" si="57"/>
        <v>5791.3</v>
      </c>
      <c r="AC224" s="84">
        <f t="shared" si="58"/>
        <v>-0.6999999999998181</v>
      </c>
      <c r="AE224" s="84">
        <f t="shared" si="67"/>
        <v>1668</v>
      </c>
      <c r="AF224" s="84">
        <f t="shared" si="67"/>
        <v>6225</v>
      </c>
      <c r="AG224" s="84">
        <f t="shared" si="67"/>
        <v>7893.0000000000009</v>
      </c>
      <c r="AH224" s="84">
        <f t="shared" si="59"/>
        <v>185.00000000000091</v>
      </c>
      <c r="AJ224" s="80">
        <v>34424</v>
      </c>
      <c r="AK224" s="84">
        <v>327.8</v>
      </c>
      <c r="AL224" s="84">
        <v>2488.6</v>
      </c>
      <c r="AM224" s="84">
        <f t="shared" si="60"/>
        <v>2816.4</v>
      </c>
      <c r="AN224" s="84">
        <f t="shared" si="64"/>
        <v>37.400000000000091</v>
      </c>
      <c r="AO224" s="84">
        <f t="shared" si="64"/>
        <v>39.700000000000273</v>
      </c>
      <c r="AP224" s="85">
        <f>AM224/'[2]Soymeal Export Forecast'!T$15</f>
        <v>0.51385074459050273</v>
      </c>
      <c r="AQ224" s="77"/>
      <c r="AR224" s="77"/>
      <c r="AS224" s="80">
        <v>34424</v>
      </c>
      <c r="AT224" s="84">
        <v>45.2</v>
      </c>
      <c r="AU224" s="84">
        <v>254.6</v>
      </c>
      <c r="AV224" s="84">
        <f t="shared" si="61"/>
        <v>299.8</v>
      </c>
      <c r="AW224" s="84">
        <f t="shared" si="65"/>
        <v>1.6999999999999886</v>
      </c>
      <c r="AX224" s="84">
        <f t="shared" si="65"/>
        <v>0</v>
      </c>
      <c r="AZ224" s="77"/>
      <c r="BA224" s="77"/>
      <c r="BB224" s="84">
        <f t="shared" si="63"/>
        <v>280.50000000000045</v>
      </c>
    </row>
    <row r="225" spans="1:54">
      <c r="A225" s="80">
        <v>34431</v>
      </c>
      <c r="B225" s="84">
        <v>1825.9</v>
      </c>
      <c r="C225" s="84">
        <v>12191.6</v>
      </c>
      <c r="D225" s="84">
        <f t="shared" si="52"/>
        <v>14017.5</v>
      </c>
      <c r="E225" s="84">
        <v>109.116</v>
      </c>
      <c r="F225" s="84">
        <f t="shared" si="53"/>
        <v>212</v>
      </c>
      <c r="G225" s="84">
        <f t="shared" si="53"/>
        <v>300.19999999999891</v>
      </c>
      <c r="H225" s="84">
        <f t="shared" si="53"/>
        <v>23.75</v>
      </c>
      <c r="I225" s="84">
        <f t="shared" si="62"/>
        <v>212</v>
      </c>
      <c r="L225" s="84">
        <f t="shared" si="54"/>
        <v>323.94999999999891</v>
      </c>
      <c r="P225" s="84">
        <v>0</v>
      </c>
      <c r="Q225" s="84">
        <v>33</v>
      </c>
      <c r="R225" s="84">
        <f t="shared" si="66"/>
        <v>33</v>
      </c>
      <c r="S225" s="84">
        <f t="shared" si="55"/>
        <v>0</v>
      </c>
      <c r="T225" s="84">
        <f t="shared" si="56"/>
        <v>0</v>
      </c>
      <c r="W225" s="77"/>
      <c r="X225" s="77"/>
      <c r="Z225" s="84">
        <v>94</v>
      </c>
      <c r="AA225" s="84">
        <v>5749.4</v>
      </c>
      <c r="AB225" s="84">
        <f t="shared" si="57"/>
        <v>5843.4</v>
      </c>
      <c r="AC225" s="84">
        <f t="shared" si="58"/>
        <v>52.099999999999454</v>
      </c>
      <c r="AE225" s="84">
        <f t="shared" si="67"/>
        <v>1731.9</v>
      </c>
      <c r="AF225" s="84">
        <f t="shared" si="67"/>
        <v>6409.2000000000007</v>
      </c>
      <c r="AG225" s="84">
        <f t="shared" si="67"/>
        <v>8141.1</v>
      </c>
      <c r="AH225" s="84">
        <f t="shared" si="59"/>
        <v>248.09999999999945</v>
      </c>
      <c r="AJ225" s="80">
        <v>34431</v>
      </c>
      <c r="AK225" s="84">
        <v>346.7</v>
      </c>
      <c r="AL225" s="84">
        <v>2552.4</v>
      </c>
      <c r="AM225" s="84">
        <f t="shared" si="60"/>
        <v>2899.1</v>
      </c>
      <c r="AN225" s="84">
        <f t="shared" si="64"/>
        <v>63.800000000000182</v>
      </c>
      <c r="AO225" s="84">
        <f t="shared" si="64"/>
        <v>82.699999999999818</v>
      </c>
      <c r="AP225" s="85">
        <f>AM225/'[2]Soymeal Export Forecast'!T$15</f>
        <v>0.52893931744153055</v>
      </c>
      <c r="AQ225" s="77"/>
      <c r="AR225" s="77"/>
      <c r="AS225" s="80">
        <v>34431</v>
      </c>
      <c r="AT225" s="84">
        <v>43.2</v>
      </c>
      <c r="AU225" s="84">
        <v>256.60000000000002</v>
      </c>
      <c r="AV225" s="84">
        <f t="shared" si="61"/>
        <v>299.8</v>
      </c>
      <c r="AW225" s="84">
        <f t="shared" si="65"/>
        <v>2.0000000000000284</v>
      </c>
      <c r="AX225" s="84">
        <f t="shared" si="65"/>
        <v>0</v>
      </c>
      <c r="AZ225" s="77"/>
      <c r="BA225" s="77"/>
      <c r="BB225" s="84">
        <f t="shared" si="63"/>
        <v>275.80000000000018</v>
      </c>
    </row>
    <row r="226" spans="1:54">
      <c r="A226" s="80">
        <v>34438</v>
      </c>
      <c r="B226" s="84">
        <v>1595.9</v>
      </c>
      <c r="C226" s="84">
        <v>12565.3</v>
      </c>
      <c r="D226" s="84">
        <f t="shared" si="52"/>
        <v>14161.199999999999</v>
      </c>
      <c r="E226" s="84">
        <v>115.246</v>
      </c>
      <c r="F226" s="84">
        <f t="shared" si="53"/>
        <v>373.69999999999891</v>
      </c>
      <c r="G226" s="84">
        <f t="shared" si="53"/>
        <v>143.69999999999891</v>
      </c>
      <c r="H226" s="84">
        <f t="shared" si="53"/>
        <v>6.1299999999999955</v>
      </c>
      <c r="I226" s="84">
        <f t="shared" si="62"/>
        <v>373.69999999999891</v>
      </c>
      <c r="L226" s="84">
        <f t="shared" si="54"/>
        <v>149.8299999999989</v>
      </c>
      <c r="P226" s="84">
        <v>0</v>
      </c>
      <c r="Q226" s="84">
        <v>33</v>
      </c>
      <c r="R226" s="84">
        <f t="shared" si="66"/>
        <v>33</v>
      </c>
      <c r="S226" s="84">
        <f t="shared" si="55"/>
        <v>0</v>
      </c>
      <c r="T226" s="84">
        <f t="shared" si="56"/>
        <v>0</v>
      </c>
      <c r="W226" s="77"/>
      <c r="X226" s="77"/>
      <c r="Z226" s="84">
        <v>62</v>
      </c>
      <c r="AA226" s="84">
        <v>5778.2</v>
      </c>
      <c r="AB226" s="84">
        <f t="shared" si="57"/>
        <v>5840.2</v>
      </c>
      <c r="AC226" s="84">
        <f t="shared" si="58"/>
        <v>-3.1999999999998181</v>
      </c>
      <c r="AE226" s="84">
        <f t="shared" si="67"/>
        <v>1533.9</v>
      </c>
      <c r="AF226" s="84">
        <f t="shared" si="67"/>
        <v>6754.0999999999995</v>
      </c>
      <c r="AG226" s="84">
        <f t="shared" si="67"/>
        <v>8288</v>
      </c>
      <c r="AH226" s="84">
        <f t="shared" si="59"/>
        <v>146.89999999999964</v>
      </c>
      <c r="AJ226" s="80">
        <v>34438</v>
      </c>
      <c r="AK226" s="84">
        <v>405.7</v>
      </c>
      <c r="AL226" s="84">
        <v>2585.1</v>
      </c>
      <c r="AM226" s="84">
        <f t="shared" si="60"/>
        <v>2990.7999999999997</v>
      </c>
      <c r="AN226" s="84">
        <f t="shared" si="64"/>
        <v>32.699999999999818</v>
      </c>
      <c r="AO226" s="84">
        <f t="shared" si="64"/>
        <v>91.699999999999818</v>
      </c>
      <c r="AP226" s="85">
        <f>AM226/'[2]Soymeal Export Forecast'!T$15</f>
        <v>0.5456699357056084</v>
      </c>
      <c r="AQ226" s="77"/>
      <c r="AR226" s="77"/>
      <c r="AS226" s="80">
        <v>34438</v>
      </c>
      <c r="AT226" s="84">
        <v>64.2</v>
      </c>
      <c r="AU226" s="84">
        <v>256.89999999999998</v>
      </c>
      <c r="AV226" s="84">
        <f t="shared" si="61"/>
        <v>321.09999999999997</v>
      </c>
      <c r="AW226" s="84">
        <f t="shared" si="65"/>
        <v>0.29999999999995453</v>
      </c>
      <c r="AX226" s="84">
        <f t="shared" si="65"/>
        <v>21.299999999999955</v>
      </c>
      <c r="AZ226" s="77"/>
      <c r="BA226" s="77"/>
      <c r="BB226" s="84">
        <f t="shared" si="63"/>
        <v>406.39999999999873</v>
      </c>
    </row>
    <row r="227" spans="1:54">
      <c r="A227" s="80">
        <v>34445</v>
      </c>
      <c r="B227" s="84">
        <v>1554</v>
      </c>
      <c r="C227" s="84">
        <v>12796</v>
      </c>
      <c r="D227" s="84">
        <f t="shared" si="52"/>
        <v>14350</v>
      </c>
      <c r="E227" s="84">
        <v>116.746</v>
      </c>
      <c r="F227" s="84">
        <f t="shared" ref="F227:H245" si="68">C227-C226</f>
        <v>230.70000000000073</v>
      </c>
      <c r="G227" s="84">
        <f t="shared" si="68"/>
        <v>188.80000000000109</v>
      </c>
      <c r="H227" s="84">
        <f t="shared" si="68"/>
        <v>1.5</v>
      </c>
      <c r="I227" s="84">
        <f t="shared" si="62"/>
        <v>230.70000000000073</v>
      </c>
      <c r="L227" s="84">
        <f t="shared" si="54"/>
        <v>190.30000000000109</v>
      </c>
      <c r="P227" s="84">
        <v>0</v>
      </c>
      <c r="Q227" s="84">
        <v>33</v>
      </c>
      <c r="R227" s="84">
        <f t="shared" si="66"/>
        <v>33</v>
      </c>
      <c r="S227" s="84">
        <f t="shared" si="55"/>
        <v>0</v>
      </c>
      <c r="T227" s="84">
        <f t="shared" si="56"/>
        <v>0</v>
      </c>
      <c r="W227" s="77"/>
      <c r="X227" s="77"/>
      <c r="Z227" s="84">
        <v>65.3</v>
      </c>
      <c r="AA227" s="84">
        <v>5821</v>
      </c>
      <c r="AB227" s="84">
        <f t="shared" si="57"/>
        <v>5886.3</v>
      </c>
      <c r="AC227" s="84">
        <f t="shared" si="58"/>
        <v>46.100000000000364</v>
      </c>
      <c r="AE227" s="84">
        <f t="shared" si="67"/>
        <v>1488.7</v>
      </c>
      <c r="AF227" s="84">
        <f t="shared" si="67"/>
        <v>6942</v>
      </c>
      <c r="AG227" s="84">
        <f t="shared" si="67"/>
        <v>8430.7000000000007</v>
      </c>
      <c r="AH227" s="84">
        <f t="shared" si="59"/>
        <v>142.70000000000073</v>
      </c>
      <c r="AJ227" s="80">
        <v>34445</v>
      </c>
      <c r="AK227" s="84">
        <v>381.6</v>
      </c>
      <c r="AL227" s="84">
        <v>2671.1</v>
      </c>
      <c r="AM227" s="84">
        <f t="shared" si="60"/>
        <v>3052.7</v>
      </c>
      <c r="AN227" s="84">
        <f t="shared" si="64"/>
        <v>86</v>
      </c>
      <c r="AO227" s="84">
        <f t="shared" si="64"/>
        <v>61.900000000000091</v>
      </c>
      <c r="AP227" s="85">
        <f>AM227/'[2]Soymeal Export Forecast'!T$15</f>
        <v>0.55696355915758688</v>
      </c>
      <c r="AQ227" s="77"/>
      <c r="AR227" s="77"/>
      <c r="AS227" s="80">
        <v>34445</v>
      </c>
      <c r="AT227" s="84">
        <v>75.599999999999994</v>
      </c>
      <c r="AU227" s="84">
        <v>257.39999999999998</v>
      </c>
      <c r="AV227" s="84">
        <f t="shared" si="61"/>
        <v>333</v>
      </c>
      <c r="AW227" s="84">
        <f t="shared" si="65"/>
        <v>0.5</v>
      </c>
      <c r="AX227" s="84">
        <f t="shared" si="65"/>
        <v>11.900000000000034</v>
      </c>
      <c r="AZ227" s="77"/>
      <c r="BA227" s="77"/>
      <c r="BB227" s="84">
        <f t="shared" si="63"/>
        <v>316.70000000000073</v>
      </c>
    </row>
    <row r="228" spans="1:54">
      <c r="A228" s="80">
        <v>34452</v>
      </c>
      <c r="B228" s="84">
        <v>1320.9</v>
      </c>
      <c r="C228" s="84">
        <v>13247.4</v>
      </c>
      <c r="D228" s="84">
        <f t="shared" si="52"/>
        <v>14568.3</v>
      </c>
      <c r="E228" s="84">
        <v>121.126</v>
      </c>
      <c r="F228" s="84">
        <f t="shared" si="68"/>
        <v>451.39999999999964</v>
      </c>
      <c r="G228" s="84">
        <f t="shared" si="68"/>
        <v>218.29999999999927</v>
      </c>
      <c r="H228" s="84">
        <f t="shared" si="68"/>
        <v>4.3800000000000097</v>
      </c>
      <c r="I228" s="84">
        <f t="shared" si="62"/>
        <v>451.39999999999964</v>
      </c>
      <c r="L228" s="84">
        <f t="shared" si="54"/>
        <v>222.67999999999927</v>
      </c>
      <c r="P228" s="84">
        <v>0</v>
      </c>
      <c r="Q228" s="84">
        <v>33</v>
      </c>
      <c r="R228" s="84">
        <f t="shared" si="66"/>
        <v>33</v>
      </c>
      <c r="S228" s="84">
        <f t="shared" si="55"/>
        <v>0</v>
      </c>
      <c r="T228" s="84">
        <f t="shared" si="56"/>
        <v>0</v>
      </c>
      <c r="W228" s="77"/>
      <c r="X228" s="77"/>
      <c r="Z228" s="84">
        <v>19.3</v>
      </c>
      <c r="AA228" s="84">
        <v>5877.4</v>
      </c>
      <c r="AB228" s="84">
        <f t="shared" si="57"/>
        <v>5896.7</v>
      </c>
      <c r="AC228" s="84">
        <f t="shared" si="58"/>
        <v>10.399999999999636</v>
      </c>
      <c r="AE228" s="84">
        <f t="shared" si="67"/>
        <v>1301.6000000000001</v>
      </c>
      <c r="AF228" s="84">
        <f t="shared" si="67"/>
        <v>7337</v>
      </c>
      <c r="AG228" s="84">
        <f t="shared" si="67"/>
        <v>8638.5999999999985</v>
      </c>
      <c r="AH228" s="84">
        <f t="shared" si="59"/>
        <v>207.89999999999782</v>
      </c>
      <c r="AJ228" s="80">
        <v>34452</v>
      </c>
      <c r="AK228" s="84">
        <v>385.6</v>
      </c>
      <c r="AL228" s="84">
        <v>2713.8</v>
      </c>
      <c r="AM228" s="84">
        <f t="shared" si="60"/>
        <v>3099.4</v>
      </c>
      <c r="AN228" s="84">
        <f t="shared" si="64"/>
        <v>42.700000000000273</v>
      </c>
      <c r="AO228" s="84">
        <f t="shared" si="64"/>
        <v>46.700000000000273</v>
      </c>
      <c r="AP228" s="85">
        <f>AM228/'[2]Soymeal Export Forecast'!T$15</f>
        <v>0.56548395035641397</v>
      </c>
      <c r="AQ228" s="77"/>
      <c r="AR228" s="77"/>
      <c r="AS228" s="80">
        <v>34452</v>
      </c>
      <c r="AT228" s="84">
        <v>75.599999999999994</v>
      </c>
      <c r="AU228" s="84">
        <v>257.39999999999998</v>
      </c>
      <c r="AV228" s="84">
        <f t="shared" si="61"/>
        <v>333</v>
      </c>
      <c r="AW228" s="84">
        <f t="shared" si="65"/>
        <v>0</v>
      </c>
      <c r="AX228" s="84">
        <f t="shared" si="65"/>
        <v>0</v>
      </c>
      <c r="AZ228" s="77"/>
      <c r="BA228" s="77"/>
      <c r="BB228" s="84">
        <f t="shared" si="63"/>
        <v>494.09999999999991</v>
      </c>
    </row>
    <row r="229" spans="1:54">
      <c r="A229" s="80">
        <v>34459</v>
      </c>
      <c r="B229" s="84">
        <v>1161.7</v>
      </c>
      <c r="C229" s="84">
        <v>13400.1</v>
      </c>
      <c r="D229" s="84">
        <f t="shared" si="52"/>
        <v>14561.800000000001</v>
      </c>
      <c r="E229" s="84">
        <v>180.066</v>
      </c>
      <c r="F229" s="84">
        <f t="shared" si="68"/>
        <v>152.70000000000073</v>
      </c>
      <c r="G229" s="84">
        <f t="shared" si="68"/>
        <v>-6.499999999998181</v>
      </c>
      <c r="H229" s="84">
        <f t="shared" si="68"/>
        <v>58.94</v>
      </c>
      <c r="I229" s="84">
        <f t="shared" si="62"/>
        <v>152.70000000000073</v>
      </c>
      <c r="L229" s="84">
        <f t="shared" si="54"/>
        <v>52.440000000001817</v>
      </c>
      <c r="P229" s="84">
        <v>0</v>
      </c>
      <c r="Q229" s="84">
        <v>33</v>
      </c>
      <c r="R229" s="84">
        <f t="shared" si="66"/>
        <v>33</v>
      </c>
      <c r="S229" s="84">
        <f t="shared" si="55"/>
        <v>0</v>
      </c>
      <c r="T229" s="84">
        <f t="shared" si="56"/>
        <v>0</v>
      </c>
      <c r="W229" s="77"/>
      <c r="X229" s="77"/>
      <c r="Z229" s="84">
        <v>-21.3</v>
      </c>
      <c r="AA229" s="84">
        <v>5906.9</v>
      </c>
      <c r="AB229" s="84">
        <f t="shared" si="57"/>
        <v>5885.5999999999995</v>
      </c>
      <c r="AC229" s="84">
        <f t="shared" si="58"/>
        <v>-11.100000000000364</v>
      </c>
      <c r="AE229" s="84">
        <f t="shared" si="67"/>
        <v>1183</v>
      </c>
      <c r="AF229" s="84">
        <f t="shared" si="67"/>
        <v>7460.2000000000007</v>
      </c>
      <c r="AG229" s="84">
        <f t="shared" si="67"/>
        <v>8643.2000000000007</v>
      </c>
      <c r="AH229" s="84">
        <f t="shared" si="59"/>
        <v>4.6000000000021828</v>
      </c>
      <c r="AJ229" s="80">
        <v>34459</v>
      </c>
      <c r="AK229" s="84">
        <v>336.3</v>
      </c>
      <c r="AL229" s="84">
        <v>2790.8</v>
      </c>
      <c r="AM229" s="84">
        <f t="shared" si="60"/>
        <v>3127.1000000000004</v>
      </c>
      <c r="AN229" s="84">
        <f t="shared" si="64"/>
        <v>77</v>
      </c>
      <c r="AO229" s="84">
        <f t="shared" si="64"/>
        <v>27.700000000000273</v>
      </c>
      <c r="AP229" s="85">
        <f>AM229/'[2]Soymeal Export Forecast'!T$15</f>
        <v>0.57053780123880182</v>
      </c>
      <c r="AQ229" s="77"/>
      <c r="AR229" s="77"/>
      <c r="AS229" s="80">
        <v>34459</v>
      </c>
      <c r="AT229" s="84">
        <v>79.7</v>
      </c>
      <c r="AU229" s="84">
        <v>257.5</v>
      </c>
      <c r="AV229" s="84">
        <f t="shared" si="61"/>
        <v>337.2</v>
      </c>
      <c r="AW229" s="84">
        <f t="shared" si="65"/>
        <v>0.10000000000002274</v>
      </c>
      <c r="AX229" s="84">
        <f t="shared" si="65"/>
        <v>4.1999999999999886</v>
      </c>
      <c r="AZ229" s="77"/>
      <c r="BA229" s="77"/>
      <c r="BB229" s="84">
        <f t="shared" si="63"/>
        <v>229.70000000000073</v>
      </c>
    </row>
    <row r="230" spans="1:54">
      <c r="A230" s="80">
        <v>34466</v>
      </c>
      <c r="B230" s="84">
        <v>1122.5</v>
      </c>
      <c r="C230" s="84">
        <v>13539</v>
      </c>
      <c r="D230" s="84">
        <f t="shared" si="52"/>
        <v>14661.5</v>
      </c>
      <c r="E230" s="84">
        <v>191.066</v>
      </c>
      <c r="F230" s="84">
        <f t="shared" si="68"/>
        <v>138.89999999999964</v>
      </c>
      <c r="G230" s="84">
        <f t="shared" si="68"/>
        <v>99.699999999998909</v>
      </c>
      <c r="H230" s="84">
        <f t="shared" si="68"/>
        <v>11</v>
      </c>
      <c r="I230" s="84">
        <f t="shared" si="62"/>
        <v>138.89999999999964</v>
      </c>
      <c r="L230" s="84">
        <f t="shared" si="54"/>
        <v>110.69999999999891</v>
      </c>
      <c r="P230" s="84">
        <v>0</v>
      </c>
      <c r="Q230" s="84">
        <v>33</v>
      </c>
      <c r="R230" s="84">
        <f t="shared" si="66"/>
        <v>33</v>
      </c>
      <c r="S230" s="84">
        <f t="shared" si="55"/>
        <v>0</v>
      </c>
      <c r="T230" s="84">
        <f t="shared" si="56"/>
        <v>0</v>
      </c>
      <c r="W230" s="77"/>
      <c r="X230" s="77"/>
      <c r="Z230" s="84">
        <v>-21.3</v>
      </c>
      <c r="AA230" s="84">
        <v>5906.9</v>
      </c>
      <c r="AB230" s="84">
        <f t="shared" si="57"/>
        <v>5885.5999999999995</v>
      </c>
      <c r="AC230" s="84">
        <f t="shared" si="58"/>
        <v>0</v>
      </c>
      <c r="AE230" s="84">
        <f t="shared" si="67"/>
        <v>1143.8</v>
      </c>
      <c r="AF230" s="84">
        <f t="shared" si="67"/>
        <v>7599.1</v>
      </c>
      <c r="AG230" s="84">
        <f t="shared" si="67"/>
        <v>8742.9000000000015</v>
      </c>
      <c r="AH230" s="84">
        <f t="shared" si="59"/>
        <v>99.700000000000728</v>
      </c>
      <c r="AJ230" s="80">
        <v>34466</v>
      </c>
      <c r="AK230" s="84">
        <v>400.6</v>
      </c>
      <c r="AL230" s="84">
        <v>2895.7</v>
      </c>
      <c r="AM230" s="84">
        <f t="shared" si="60"/>
        <v>3296.2999999999997</v>
      </c>
      <c r="AN230" s="84">
        <f t="shared" si="64"/>
        <v>104.89999999999964</v>
      </c>
      <c r="AO230" s="84">
        <f t="shared" si="64"/>
        <v>169.19999999999936</v>
      </c>
      <c r="AP230" s="85">
        <f>AM230/'[2]Soymeal Export Forecast'!T$15</f>
        <v>0.60140825500414508</v>
      </c>
      <c r="AQ230" s="77"/>
      <c r="AR230" s="77"/>
      <c r="AS230" s="80">
        <v>34466</v>
      </c>
      <c r="AT230" s="84">
        <v>79.8</v>
      </c>
      <c r="AU230" s="84">
        <v>257.5</v>
      </c>
      <c r="AV230" s="84">
        <f t="shared" si="61"/>
        <v>337.3</v>
      </c>
      <c r="AW230" s="84">
        <f t="shared" si="65"/>
        <v>0</v>
      </c>
      <c r="AX230" s="84">
        <f t="shared" si="65"/>
        <v>0.10000000000002274</v>
      </c>
      <c r="AZ230" s="77"/>
      <c r="BA230" s="77"/>
      <c r="BB230" s="84">
        <f t="shared" si="63"/>
        <v>243.79999999999927</v>
      </c>
    </row>
    <row r="231" spans="1:54">
      <c r="A231" s="80">
        <v>34473</v>
      </c>
      <c r="B231" s="84">
        <v>1010.8</v>
      </c>
      <c r="C231" s="84">
        <v>13731.6</v>
      </c>
      <c r="D231" s="84">
        <f t="shared" si="52"/>
        <v>14742.4</v>
      </c>
      <c r="E231" s="84">
        <v>191.166</v>
      </c>
      <c r="F231" s="84">
        <f t="shared" si="68"/>
        <v>192.60000000000036</v>
      </c>
      <c r="G231" s="84">
        <f t="shared" si="68"/>
        <v>80.899999999999636</v>
      </c>
      <c r="H231" s="84">
        <f t="shared" si="68"/>
        <v>9.9999999999994316E-2</v>
      </c>
      <c r="I231" s="84">
        <f t="shared" si="62"/>
        <v>192.60000000000036</v>
      </c>
      <c r="L231" s="84">
        <f t="shared" si="54"/>
        <v>80.999999999999631</v>
      </c>
      <c r="P231" s="84">
        <v>0</v>
      </c>
      <c r="Q231" s="84">
        <v>33</v>
      </c>
      <c r="R231" s="84">
        <f t="shared" si="66"/>
        <v>33</v>
      </c>
      <c r="S231" s="84">
        <f t="shared" si="55"/>
        <v>0</v>
      </c>
      <c r="T231" s="84">
        <f t="shared" si="56"/>
        <v>0</v>
      </c>
      <c r="W231" s="77"/>
      <c r="X231" s="77"/>
      <c r="Z231" s="84">
        <v>-16.3</v>
      </c>
      <c r="AA231" s="84">
        <v>5947.5</v>
      </c>
      <c r="AB231" s="84">
        <f t="shared" si="57"/>
        <v>5931.2</v>
      </c>
      <c r="AC231" s="84">
        <f t="shared" si="58"/>
        <v>45.600000000000364</v>
      </c>
      <c r="AE231" s="84">
        <f t="shared" si="67"/>
        <v>1027.0999999999999</v>
      </c>
      <c r="AF231" s="84">
        <f t="shared" si="67"/>
        <v>7751.1</v>
      </c>
      <c r="AG231" s="84">
        <f t="shared" si="67"/>
        <v>8778.2000000000007</v>
      </c>
      <c r="AH231" s="84">
        <f t="shared" si="59"/>
        <v>35.299999999999272</v>
      </c>
      <c r="AJ231" s="80">
        <v>34473</v>
      </c>
      <c r="AK231" s="84">
        <v>364.4</v>
      </c>
      <c r="AL231" s="84">
        <v>2947.7</v>
      </c>
      <c r="AM231" s="84">
        <f t="shared" si="60"/>
        <v>3312.1</v>
      </c>
      <c r="AN231" s="84">
        <f t="shared" si="64"/>
        <v>52</v>
      </c>
      <c r="AO231" s="84">
        <f t="shared" si="64"/>
        <v>15.800000000000182</v>
      </c>
      <c r="AP231" s="85">
        <f>AM231/'[2]Soymeal Export Forecast'!T$15</f>
        <v>0.60429095695149981</v>
      </c>
      <c r="AQ231" s="77"/>
      <c r="AR231" s="77"/>
      <c r="AS231" s="80">
        <v>34473</v>
      </c>
      <c r="AT231" s="84">
        <v>78.3</v>
      </c>
      <c r="AU231" s="84">
        <v>259</v>
      </c>
      <c r="AV231" s="84">
        <f t="shared" si="61"/>
        <v>337.3</v>
      </c>
      <c r="AW231" s="84">
        <f t="shared" si="65"/>
        <v>1.5</v>
      </c>
      <c r="AX231" s="84">
        <f t="shared" si="65"/>
        <v>0</v>
      </c>
      <c r="AZ231" s="77"/>
      <c r="BA231" s="77"/>
      <c r="BB231" s="84">
        <f t="shared" si="63"/>
        <v>244.60000000000036</v>
      </c>
    </row>
    <row r="232" spans="1:54">
      <c r="A232" s="80">
        <v>34480</v>
      </c>
      <c r="B232" s="84">
        <v>1156.5999999999999</v>
      </c>
      <c r="C232" s="84">
        <v>13899</v>
      </c>
      <c r="D232" s="84">
        <f t="shared" si="52"/>
        <v>15055.6</v>
      </c>
      <c r="E232" s="84">
        <v>191.166</v>
      </c>
      <c r="F232" s="84">
        <f t="shared" si="68"/>
        <v>167.39999999999964</v>
      </c>
      <c r="G232" s="84">
        <f t="shared" si="68"/>
        <v>313.20000000000073</v>
      </c>
      <c r="H232" s="84">
        <f t="shared" si="68"/>
        <v>0</v>
      </c>
      <c r="I232" s="84">
        <f t="shared" si="62"/>
        <v>167.39999999999964</v>
      </c>
      <c r="L232" s="84">
        <f t="shared" si="54"/>
        <v>313.20000000000073</v>
      </c>
      <c r="P232" s="84">
        <v>0</v>
      </c>
      <c r="Q232" s="84">
        <v>33</v>
      </c>
      <c r="R232" s="84">
        <f t="shared" si="66"/>
        <v>33</v>
      </c>
      <c r="S232" s="84">
        <f t="shared" si="55"/>
        <v>0</v>
      </c>
      <c r="T232" s="84">
        <f t="shared" si="56"/>
        <v>0</v>
      </c>
      <c r="W232" s="77"/>
      <c r="X232" s="77"/>
      <c r="Z232" s="84">
        <v>-16.3</v>
      </c>
      <c r="AA232" s="84">
        <v>5959.7</v>
      </c>
      <c r="AB232" s="84">
        <f t="shared" si="57"/>
        <v>5943.4</v>
      </c>
      <c r="AC232" s="84">
        <f t="shared" si="58"/>
        <v>12.199999999999818</v>
      </c>
      <c r="AE232" s="84">
        <f t="shared" si="67"/>
        <v>1172.8999999999999</v>
      </c>
      <c r="AF232" s="84">
        <f t="shared" si="67"/>
        <v>7906.3</v>
      </c>
      <c r="AG232" s="84">
        <f t="shared" si="67"/>
        <v>9079.2000000000007</v>
      </c>
      <c r="AH232" s="84">
        <f t="shared" si="59"/>
        <v>301</v>
      </c>
      <c r="AJ232" s="80">
        <v>34480</v>
      </c>
      <c r="AK232" s="84">
        <v>369.1</v>
      </c>
      <c r="AL232" s="84">
        <v>2990.2</v>
      </c>
      <c r="AM232" s="84">
        <f t="shared" si="60"/>
        <v>3359.2999999999997</v>
      </c>
      <c r="AN232" s="84">
        <f t="shared" ref="AN232:AO250" si="69">AL232-AL231</f>
        <v>42.5</v>
      </c>
      <c r="AO232" s="84">
        <f t="shared" si="69"/>
        <v>47.199999999999818</v>
      </c>
      <c r="AP232" s="85">
        <f>AM232/'[2]Soymeal Export Forecast'!T$15</f>
        <v>0.61290257289549632</v>
      </c>
      <c r="AQ232" s="77"/>
      <c r="AR232" s="77"/>
      <c r="AS232" s="80">
        <v>34480</v>
      </c>
      <c r="AT232" s="84">
        <v>78.2</v>
      </c>
      <c r="AU232" s="84">
        <v>259.10000000000002</v>
      </c>
      <c r="AV232" s="84">
        <f t="shared" si="61"/>
        <v>337.3</v>
      </c>
      <c r="AW232" s="84">
        <f t="shared" ref="AW232:AX250" si="70">AU232-AU231</f>
        <v>0.10000000000002274</v>
      </c>
      <c r="AX232" s="84">
        <f t="shared" si="70"/>
        <v>0</v>
      </c>
      <c r="AZ232" s="77"/>
      <c r="BA232" s="77"/>
      <c r="BB232" s="84">
        <f t="shared" si="63"/>
        <v>209.89999999999964</v>
      </c>
    </row>
    <row r="233" spans="1:54">
      <c r="A233" s="80">
        <v>34487</v>
      </c>
      <c r="B233" s="84">
        <v>1234.5</v>
      </c>
      <c r="C233" s="84">
        <v>14038.1</v>
      </c>
      <c r="D233" s="84">
        <f t="shared" si="52"/>
        <v>15272.6</v>
      </c>
      <c r="E233" s="84">
        <v>208.24600000000001</v>
      </c>
      <c r="F233" s="84">
        <f t="shared" si="68"/>
        <v>139.10000000000036</v>
      </c>
      <c r="G233" s="84">
        <f t="shared" si="68"/>
        <v>217</v>
      </c>
      <c r="H233" s="84">
        <f t="shared" si="68"/>
        <v>17.080000000000013</v>
      </c>
      <c r="I233" s="84">
        <f t="shared" si="62"/>
        <v>139.10000000000036</v>
      </c>
      <c r="L233" s="84">
        <f t="shared" si="54"/>
        <v>234.08</v>
      </c>
      <c r="P233" s="84">
        <v>0</v>
      </c>
      <c r="Q233" s="84">
        <v>33</v>
      </c>
      <c r="R233" s="84">
        <f t="shared" si="66"/>
        <v>33</v>
      </c>
      <c r="S233" s="84">
        <f t="shared" si="55"/>
        <v>0</v>
      </c>
      <c r="T233" s="84">
        <f t="shared" si="56"/>
        <v>0</v>
      </c>
      <c r="W233" s="77"/>
      <c r="X233" s="77"/>
      <c r="Z233" s="84">
        <v>-16.3</v>
      </c>
      <c r="AA233" s="84">
        <v>5959.7</v>
      </c>
      <c r="AB233" s="84">
        <f t="shared" si="57"/>
        <v>5943.4</v>
      </c>
      <c r="AC233" s="84">
        <f t="shared" si="58"/>
        <v>0</v>
      </c>
      <c r="AE233" s="84">
        <f t="shared" si="67"/>
        <v>1250.8</v>
      </c>
      <c r="AF233" s="84">
        <f t="shared" si="67"/>
        <v>8045.4000000000005</v>
      </c>
      <c r="AG233" s="84">
        <f t="shared" si="67"/>
        <v>9296.2000000000007</v>
      </c>
      <c r="AH233" s="84">
        <f t="shared" si="59"/>
        <v>217</v>
      </c>
      <c r="AJ233" s="80">
        <v>34487</v>
      </c>
      <c r="AK233" s="84">
        <v>299.39999999999998</v>
      </c>
      <c r="AL233" s="84">
        <v>3057.2</v>
      </c>
      <c r="AM233" s="84">
        <f t="shared" si="60"/>
        <v>3356.6</v>
      </c>
      <c r="AN233" s="84">
        <f t="shared" si="69"/>
        <v>67</v>
      </c>
      <c r="AO233" s="84">
        <f t="shared" si="69"/>
        <v>-2.6999999999998181</v>
      </c>
      <c r="AP233" s="85">
        <f>AM233/'[2]Soymeal Export Forecast'!T$15</f>
        <v>0.61240995927158126</v>
      </c>
      <c r="AQ233" s="77"/>
      <c r="AR233" s="77"/>
      <c r="AS233" s="80">
        <v>34487</v>
      </c>
      <c r="AT233" s="84">
        <v>60.7</v>
      </c>
      <c r="AU233" s="84">
        <v>270.89999999999998</v>
      </c>
      <c r="AV233" s="84">
        <f t="shared" si="61"/>
        <v>331.59999999999997</v>
      </c>
      <c r="AW233" s="84">
        <f t="shared" si="70"/>
        <v>11.799999999999955</v>
      </c>
      <c r="AX233" s="84">
        <f t="shared" si="70"/>
        <v>-5.7000000000000455</v>
      </c>
      <c r="AZ233" s="77"/>
      <c r="BA233" s="77"/>
      <c r="BB233" s="84">
        <f t="shared" si="63"/>
        <v>206.10000000000036</v>
      </c>
    </row>
    <row r="234" spans="1:54">
      <c r="A234" s="80">
        <v>34494</v>
      </c>
      <c r="B234" s="84">
        <v>1375.4</v>
      </c>
      <c r="C234" s="84">
        <v>14056.7</v>
      </c>
      <c r="D234" s="84">
        <f t="shared" si="52"/>
        <v>15432.1</v>
      </c>
      <c r="E234" s="84">
        <v>208.24600000000001</v>
      </c>
      <c r="F234" s="84">
        <f t="shared" si="68"/>
        <v>18.600000000000364</v>
      </c>
      <c r="G234" s="84">
        <f t="shared" si="68"/>
        <v>159.5</v>
      </c>
      <c r="H234" s="84">
        <f t="shared" si="68"/>
        <v>0</v>
      </c>
      <c r="I234" s="84">
        <f t="shared" si="62"/>
        <v>18.600000000000364</v>
      </c>
      <c r="L234" s="84">
        <f t="shared" si="54"/>
        <v>159.5</v>
      </c>
      <c r="P234" s="84">
        <v>0</v>
      </c>
      <c r="Q234" s="84">
        <v>33</v>
      </c>
      <c r="R234" s="84">
        <f t="shared" si="66"/>
        <v>33</v>
      </c>
      <c r="S234" s="84">
        <f t="shared" si="55"/>
        <v>0</v>
      </c>
      <c r="T234" s="84">
        <f t="shared" si="56"/>
        <v>0</v>
      </c>
      <c r="W234" s="77"/>
      <c r="X234" s="77"/>
      <c r="Z234" s="84">
        <v>-16.3</v>
      </c>
      <c r="AA234" s="84">
        <v>5959.7</v>
      </c>
      <c r="AB234" s="84">
        <f t="shared" si="57"/>
        <v>5943.4</v>
      </c>
      <c r="AC234" s="84">
        <f t="shared" si="58"/>
        <v>0</v>
      </c>
      <c r="AE234" s="84">
        <f t="shared" si="67"/>
        <v>1391.7</v>
      </c>
      <c r="AF234" s="84">
        <f t="shared" si="67"/>
        <v>8064.0000000000009</v>
      </c>
      <c r="AG234" s="84">
        <f t="shared" si="67"/>
        <v>9455.7000000000007</v>
      </c>
      <c r="AH234" s="84">
        <f t="shared" si="59"/>
        <v>159.5</v>
      </c>
      <c r="AJ234" s="80">
        <v>34494</v>
      </c>
      <c r="AK234" s="84">
        <v>285.60000000000002</v>
      </c>
      <c r="AL234" s="84">
        <v>3125.8</v>
      </c>
      <c r="AM234" s="84">
        <f t="shared" si="60"/>
        <v>3411.4</v>
      </c>
      <c r="AN234" s="84">
        <f t="shared" si="69"/>
        <v>68.600000000000364</v>
      </c>
      <c r="AO234" s="84">
        <f t="shared" si="69"/>
        <v>54.800000000000182</v>
      </c>
      <c r="AP234" s="85">
        <f>AM234/'[2]Soymeal Export Forecast'!T$15</f>
        <v>0.62240819134215353</v>
      </c>
      <c r="AQ234" s="77"/>
      <c r="AR234" s="77"/>
      <c r="AS234" s="80">
        <v>34494</v>
      </c>
      <c r="AT234" s="84">
        <v>11.4</v>
      </c>
      <c r="AU234" s="84">
        <v>321.89999999999998</v>
      </c>
      <c r="AV234" s="84">
        <f t="shared" si="61"/>
        <v>333.29999999999995</v>
      </c>
      <c r="AW234" s="84">
        <f t="shared" si="70"/>
        <v>51</v>
      </c>
      <c r="AX234" s="84">
        <f t="shared" si="70"/>
        <v>1.6999999999999886</v>
      </c>
      <c r="AZ234" s="77"/>
      <c r="BA234" s="77"/>
      <c r="BB234" s="84">
        <f t="shared" si="63"/>
        <v>87.200000000000728</v>
      </c>
    </row>
    <row r="235" spans="1:54">
      <c r="A235" s="80">
        <v>34501</v>
      </c>
      <c r="B235" s="84">
        <v>1221.7</v>
      </c>
      <c r="C235" s="84">
        <v>14247.2</v>
      </c>
      <c r="D235" s="84">
        <f t="shared" si="52"/>
        <v>15468.900000000001</v>
      </c>
      <c r="E235" s="84">
        <v>168.7</v>
      </c>
      <c r="F235" s="84">
        <f t="shared" si="68"/>
        <v>190.5</v>
      </c>
      <c r="G235" s="84">
        <f t="shared" si="68"/>
        <v>36.800000000001091</v>
      </c>
      <c r="H235" s="84">
        <f t="shared" si="68"/>
        <v>-39.546000000000021</v>
      </c>
      <c r="I235" s="84">
        <f t="shared" si="62"/>
        <v>190.5</v>
      </c>
      <c r="L235" s="84">
        <f t="shared" si="54"/>
        <v>-2.7459999999989293</v>
      </c>
      <c r="P235" s="84">
        <v>0</v>
      </c>
      <c r="Q235" s="84">
        <v>33</v>
      </c>
      <c r="R235" s="84">
        <f t="shared" si="66"/>
        <v>33</v>
      </c>
      <c r="S235" s="84">
        <f t="shared" si="55"/>
        <v>0</v>
      </c>
      <c r="T235" s="84">
        <f t="shared" si="56"/>
        <v>0</v>
      </c>
      <c r="W235" s="77"/>
      <c r="X235" s="77"/>
      <c r="Z235" s="84">
        <v>5</v>
      </c>
      <c r="AA235" s="84">
        <v>5959.7</v>
      </c>
      <c r="AB235" s="84">
        <f t="shared" si="57"/>
        <v>5964.7</v>
      </c>
      <c r="AC235" s="84">
        <f t="shared" si="58"/>
        <v>21.300000000000182</v>
      </c>
      <c r="AE235" s="84">
        <f t="shared" si="67"/>
        <v>1216.7</v>
      </c>
      <c r="AF235" s="84">
        <f t="shared" si="67"/>
        <v>8254.5</v>
      </c>
      <c r="AG235" s="84">
        <f t="shared" si="67"/>
        <v>9471.2000000000007</v>
      </c>
      <c r="AH235" s="84">
        <f t="shared" si="59"/>
        <v>15.5</v>
      </c>
      <c r="AJ235" s="80">
        <v>34501</v>
      </c>
      <c r="AK235" s="84">
        <v>323.89999999999998</v>
      </c>
      <c r="AL235" s="84">
        <v>3191.5</v>
      </c>
      <c r="AM235" s="84">
        <f t="shared" si="60"/>
        <v>3515.4</v>
      </c>
      <c r="AN235" s="84">
        <f t="shared" si="69"/>
        <v>65.699999999999818</v>
      </c>
      <c r="AO235" s="84">
        <f t="shared" si="69"/>
        <v>104</v>
      </c>
      <c r="AP235" s="85">
        <f>AM235/'[2]Soymeal Export Forecast'!T$15</f>
        <v>0.64138293833740001</v>
      </c>
      <c r="AQ235" s="77"/>
      <c r="AR235" s="77"/>
      <c r="AS235" s="80">
        <v>34501</v>
      </c>
      <c r="AT235" s="84">
        <v>4.2</v>
      </c>
      <c r="AU235" s="84">
        <v>325.7</v>
      </c>
      <c r="AV235" s="84">
        <f t="shared" si="61"/>
        <v>329.9</v>
      </c>
      <c r="AW235" s="84">
        <f t="shared" si="70"/>
        <v>3.8000000000000114</v>
      </c>
      <c r="AX235" s="84">
        <f t="shared" si="70"/>
        <v>-3.3999999999999773</v>
      </c>
      <c r="AZ235" s="77"/>
      <c r="BA235" s="77"/>
      <c r="BB235" s="84">
        <f t="shared" si="63"/>
        <v>256.19999999999982</v>
      </c>
    </row>
    <row r="236" spans="1:54">
      <c r="A236" s="80">
        <v>34508</v>
      </c>
      <c r="B236" s="84">
        <v>1163.8</v>
      </c>
      <c r="C236" s="84">
        <v>14461.1</v>
      </c>
      <c r="D236" s="84">
        <f t="shared" si="52"/>
        <v>15624.9</v>
      </c>
      <c r="E236" s="84">
        <v>176.41</v>
      </c>
      <c r="F236" s="84">
        <f t="shared" si="68"/>
        <v>213.89999999999964</v>
      </c>
      <c r="G236" s="84">
        <f t="shared" si="68"/>
        <v>155.99999999999818</v>
      </c>
      <c r="H236" s="84">
        <f t="shared" si="68"/>
        <v>7.710000000000008</v>
      </c>
      <c r="I236" s="84">
        <f t="shared" si="62"/>
        <v>213.89999999999964</v>
      </c>
      <c r="L236" s="84">
        <f t="shared" si="54"/>
        <v>163.70999999999819</v>
      </c>
      <c r="P236" s="84">
        <v>0</v>
      </c>
      <c r="Q236" s="84">
        <v>33</v>
      </c>
      <c r="R236" s="84">
        <f t="shared" si="66"/>
        <v>33</v>
      </c>
      <c r="S236" s="84">
        <f t="shared" si="55"/>
        <v>0</v>
      </c>
      <c r="T236" s="84">
        <f t="shared" si="56"/>
        <v>0</v>
      </c>
      <c r="W236" s="77"/>
      <c r="X236" s="77"/>
      <c r="Z236" s="84">
        <v>5</v>
      </c>
      <c r="AA236" s="84">
        <v>5964.1</v>
      </c>
      <c r="AB236" s="84">
        <f t="shared" si="57"/>
        <v>5969.1</v>
      </c>
      <c r="AC236" s="84">
        <f t="shared" si="58"/>
        <v>4.4000000000005457</v>
      </c>
      <c r="AE236" s="84">
        <f t="shared" si="67"/>
        <v>1158.8</v>
      </c>
      <c r="AF236" s="84">
        <f t="shared" si="67"/>
        <v>8464</v>
      </c>
      <c r="AG236" s="84">
        <f t="shared" si="67"/>
        <v>9622.7999999999993</v>
      </c>
      <c r="AH236" s="84">
        <f t="shared" si="59"/>
        <v>151.59999999999854</v>
      </c>
      <c r="AJ236" s="80">
        <v>34508</v>
      </c>
      <c r="AK236" s="84">
        <v>367.8</v>
      </c>
      <c r="AL236" s="84">
        <v>3234.8</v>
      </c>
      <c r="AM236" s="84">
        <f t="shared" si="60"/>
        <v>3602.6000000000004</v>
      </c>
      <c r="AN236" s="84">
        <f t="shared" si="69"/>
        <v>43.300000000000182</v>
      </c>
      <c r="AO236" s="84">
        <f t="shared" si="69"/>
        <v>87.200000000000273</v>
      </c>
      <c r="AP236" s="85">
        <f>AM236/'[2]Soymeal Export Forecast'!T$15</f>
        <v>0.6572925338949529</v>
      </c>
      <c r="AQ236" s="77"/>
      <c r="AR236" s="77"/>
      <c r="AS236" s="80">
        <v>34508</v>
      </c>
      <c r="AT236" s="84">
        <v>4.0999999999999996</v>
      </c>
      <c r="AU236" s="84">
        <v>325.8</v>
      </c>
      <c r="AV236" s="84">
        <f t="shared" si="61"/>
        <v>329.90000000000003</v>
      </c>
      <c r="AW236" s="84">
        <f t="shared" si="70"/>
        <v>0.10000000000002274</v>
      </c>
      <c r="AX236" s="84">
        <f t="shared" si="70"/>
        <v>0</v>
      </c>
      <c r="AZ236" s="77"/>
      <c r="BA236" s="77"/>
      <c r="BB236" s="84">
        <f t="shared" si="63"/>
        <v>257.19999999999982</v>
      </c>
    </row>
    <row r="237" spans="1:54">
      <c r="A237" s="80">
        <v>34515</v>
      </c>
      <c r="B237" s="84">
        <v>1264.4000000000001</v>
      </c>
      <c r="C237" s="84">
        <v>14553.4</v>
      </c>
      <c r="D237" s="84">
        <f t="shared" si="52"/>
        <v>15817.8</v>
      </c>
      <c r="E237" s="84">
        <v>333.238</v>
      </c>
      <c r="F237" s="84">
        <f t="shared" si="68"/>
        <v>92.299999999999272</v>
      </c>
      <c r="G237" s="84">
        <f t="shared" si="68"/>
        <v>192.89999999999964</v>
      </c>
      <c r="H237" s="84">
        <f t="shared" si="68"/>
        <v>156.828</v>
      </c>
      <c r="I237" s="84">
        <f t="shared" si="62"/>
        <v>92.299999999999272</v>
      </c>
      <c r="L237" s="84">
        <f t="shared" si="54"/>
        <v>349.72799999999961</v>
      </c>
      <c r="P237" s="84">
        <v>0</v>
      </c>
      <c r="Q237" s="84">
        <v>33</v>
      </c>
      <c r="R237" s="84">
        <f t="shared" si="66"/>
        <v>33</v>
      </c>
      <c r="S237" s="84">
        <f t="shared" si="55"/>
        <v>0</v>
      </c>
      <c r="T237" s="84">
        <f t="shared" si="56"/>
        <v>0</v>
      </c>
      <c r="W237" s="77"/>
      <c r="X237" s="77"/>
      <c r="Z237" s="84">
        <v>5</v>
      </c>
      <c r="AA237" s="84">
        <v>5964.1</v>
      </c>
      <c r="AB237" s="84">
        <f t="shared" si="57"/>
        <v>5969.1</v>
      </c>
      <c r="AC237" s="84">
        <f t="shared" si="58"/>
        <v>0</v>
      </c>
      <c r="AE237" s="84">
        <f t="shared" si="67"/>
        <v>1259.4000000000001</v>
      </c>
      <c r="AF237" s="84">
        <f t="shared" si="67"/>
        <v>8556.2999999999993</v>
      </c>
      <c r="AG237" s="84">
        <f t="shared" si="67"/>
        <v>9815.6999999999989</v>
      </c>
      <c r="AH237" s="84">
        <f t="shared" si="59"/>
        <v>192.89999999999964</v>
      </c>
      <c r="AJ237" s="80">
        <v>34515</v>
      </c>
      <c r="AK237" s="84">
        <v>374.2</v>
      </c>
      <c r="AL237" s="84">
        <v>3308.8</v>
      </c>
      <c r="AM237" s="84">
        <f t="shared" si="60"/>
        <v>3683</v>
      </c>
      <c r="AN237" s="84">
        <f t="shared" si="69"/>
        <v>74</v>
      </c>
      <c r="AO237" s="84">
        <f t="shared" si="69"/>
        <v>80.399999999999636</v>
      </c>
      <c r="AP237" s="85">
        <f>AM237/'[2]Soymeal Export Forecast'!T$15</f>
        <v>0.67196147291820107</v>
      </c>
      <c r="AQ237" s="77"/>
      <c r="AR237" s="77"/>
      <c r="AS237" s="80">
        <v>34515</v>
      </c>
      <c r="AT237" s="84">
        <v>3.6</v>
      </c>
      <c r="AU237" s="84">
        <v>326.3</v>
      </c>
      <c r="AV237" s="84">
        <f t="shared" si="61"/>
        <v>329.90000000000003</v>
      </c>
      <c r="AW237" s="84">
        <f t="shared" si="70"/>
        <v>0.5</v>
      </c>
      <c r="AX237" s="84">
        <f t="shared" si="70"/>
        <v>0</v>
      </c>
      <c r="AZ237" s="77"/>
      <c r="BA237" s="77"/>
      <c r="BB237" s="84">
        <f t="shared" si="63"/>
        <v>166.29999999999927</v>
      </c>
    </row>
    <row r="238" spans="1:54">
      <c r="A238" s="80">
        <v>34522</v>
      </c>
      <c r="B238" s="84">
        <v>1337.8</v>
      </c>
      <c r="C238" s="84">
        <v>14688.8</v>
      </c>
      <c r="D238" s="84">
        <f t="shared" si="52"/>
        <v>16026.599999999999</v>
      </c>
      <c r="E238" s="84">
        <v>1178.3710000000001</v>
      </c>
      <c r="F238" s="84">
        <f t="shared" si="68"/>
        <v>135.39999999999964</v>
      </c>
      <c r="G238" s="84">
        <f t="shared" si="68"/>
        <v>208.79999999999927</v>
      </c>
      <c r="H238" s="84">
        <f t="shared" si="68"/>
        <v>845.13300000000004</v>
      </c>
      <c r="I238" s="84">
        <f t="shared" si="62"/>
        <v>135.39999999999964</v>
      </c>
      <c r="L238" s="84">
        <f t="shared" si="54"/>
        <v>1053.9329999999993</v>
      </c>
      <c r="P238" s="84">
        <v>0</v>
      </c>
      <c r="Q238" s="84">
        <v>33</v>
      </c>
      <c r="R238" s="84">
        <f t="shared" si="66"/>
        <v>33</v>
      </c>
      <c r="S238" s="84">
        <f t="shared" si="55"/>
        <v>0</v>
      </c>
      <c r="T238" s="84">
        <f t="shared" si="56"/>
        <v>0</v>
      </c>
      <c r="W238" s="77"/>
      <c r="X238" s="77"/>
      <c r="Z238" s="84">
        <v>5</v>
      </c>
      <c r="AA238" s="84">
        <v>5964.1</v>
      </c>
      <c r="AB238" s="84">
        <f t="shared" si="57"/>
        <v>5969.1</v>
      </c>
      <c r="AC238" s="84">
        <f t="shared" si="58"/>
        <v>0</v>
      </c>
      <c r="AE238" s="84">
        <f t="shared" si="67"/>
        <v>1332.8</v>
      </c>
      <c r="AF238" s="84">
        <f t="shared" si="67"/>
        <v>8691.6999999999989</v>
      </c>
      <c r="AG238" s="84">
        <f t="shared" si="67"/>
        <v>10024.499999999998</v>
      </c>
      <c r="AH238" s="84">
        <f t="shared" si="59"/>
        <v>208.79999999999927</v>
      </c>
      <c r="AJ238" s="80">
        <v>34522</v>
      </c>
      <c r="AK238" s="84">
        <v>428</v>
      </c>
      <c r="AL238" s="84">
        <v>3341.2</v>
      </c>
      <c r="AM238" s="84">
        <f t="shared" si="60"/>
        <v>3769.2</v>
      </c>
      <c r="AN238" s="84">
        <f t="shared" si="69"/>
        <v>32.399999999999636</v>
      </c>
      <c r="AO238" s="84">
        <f t="shared" si="69"/>
        <v>86.199999999999818</v>
      </c>
      <c r="AP238" s="85">
        <f>AM238/'[2]Soymeal Export Forecast'!T$15</f>
        <v>0.687688618985415</v>
      </c>
      <c r="AQ238" s="77"/>
      <c r="AR238" s="77"/>
      <c r="AS238" s="80">
        <v>34522</v>
      </c>
      <c r="AT238" s="84">
        <v>68.099999999999994</v>
      </c>
      <c r="AU238" s="84">
        <v>326.3</v>
      </c>
      <c r="AV238" s="84">
        <f t="shared" si="61"/>
        <v>394.4</v>
      </c>
      <c r="AW238" s="84">
        <f t="shared" si="70"/>
        <v>0</v>
      </c>
      <c r="AX238" s="84">
        <f t="shared" si="70"/>
        <v>64.499999999999943</v>
      </c>
      <c r="AZ238" s="77"/>
      <c r="BA238" s="77"/>
      <c r="BB238" s="84">
        <f t="shared" si="63"/>
        <v>167.79999999999927</v>
      </c>
    </row>
    <row r="239" spans="1:54">
      <c r="A239" s="80">
        <v>34529</v>
      </c>
      <c r="B239" s="84">
        <v>1775.7</v>
      </c>
      <c r="C239" s="84">
        <v>14867.6</v>
      </c>
      <c r="D239" s="84">
        <f t="shared" si="52"/>
        <v>16643.3</v>
      </c>
      <c r="E239" s="84">
        <v>1714.059</v>
      </c>
      <c r="F239" s="84">
        <f t="shared" si="68"/>
        <v>178.80000000000109</v>
      </c>
      <c r="G239" s="84">
        <f t="shared" si="68"/>
        <v>616.70000000000073</v>
      </c>
      <c r="H239" s="84">
        <f t="shared" si="68"/>
        <v>535.68799999999987</v>
      </c>
      <c r="I239" s="84">
        <f t="shared" si="62"/>
        <v>178.80000000000109</v>
      </c>
      <c r="L239" s="84">
        <f t="shared" si="54"/>
        <v>1152.3880000000006</v>
      </c>
      <c r="P239" s="84">
        <v>0</v>
      </c>
      <c r="Q239" s="84">
        <v>33</v>
      </c>
      <c r="R239" s="84">
        <f t="shared" si="66"/>
        <v>33</v>
      </c>
      <c r="S239" s="84">
        <f t="shared" si="55"/>
        <v>0</v>
      </c>
      <c r="T239" s="84">
        <f t="shared" si="56"/>
        <v>0</v>
      </c>
      <c r="W239" s="77"/>
      <c r="X239" s="77"/>
      <c r="Z239" s="84">
        <v>181.2</v>
      </c>
      <c r="AA239" s="84">
        <v>5964.1</v>
      </c>
      <c r="AB239" s="84">
        <f t="shared" si="57"/>
        <v>6145.3</v>
      </c>
      <c r="AC239" s="84">
        <f t="shared" si="58"/>
        <v>176.19999999999982</v>
      </c>
      <c r="AE239" s="84">
        <f t="shared" si="67"/>
        <v>1594.5</v>
      </c>
      <c r="AF239" s="84">
        <f t="shared" si="67"/>
        <v>8870.5</v>
      </c>
      <c r="AG239" s="84">
        <f t="shared" si="67"/>
        <v>10465</v>
      </c>
      <c r="AH239" s="84">
        <f t="shared" si="59"/>
        <v>440.50000000000182</v>
      </c>
      <c r="AJ239" s="80">
        <v>34529</v>
      </c>
      <c r="AK239" s="84">
        <v>452.9</v>
      </c>
      <c r="AL239" s="84">
        <v>3407.3</v>
      </c>
      <c r="AM239" s="84">
        <f t="shared" si="60"/>
        <v>3860.2000000000003</v>
      </c>
      <c r="AN239" s="84">
        <f t="shared" si="69"/>
        <v>66.100000000000364</v>
      </c>
      <c r="AO239" s="84">
        <f t="shared" si="69"/>
        <v>91.000000000000455</v>
      </c>
      <c r="AP239" s="85">
        <f>AM239/'[2]Soymeal Export Forecast'!T$15</f>
        <v>0.70429152260625583</v>
      </c>
      <c r="AQ239" s="77"/>
      <c r="AR239" s="77"/>
      <c r="AS239" s="80">
        <v>34529</v>
      </c>
      <c r="AT239" s="84">
        <v>74.099999999999994</v>
      </c>
      <c r="AU239" s="84">
        <v>333.4</v>
      </c>
      <c r="AV239" s="84">
        <f t="shared" si="61"/>
        <v>407.5</v>
      </c>
      <c r="AW239" s="84">
        <f t="shared" si="70"/>
        <v>7.0999999999999659</v>
      </c>
      <c r="AX239" s="84">
        <f t="shared" si="70"/>
        <v>13.100000000000023</v>
      </c>
      <c r="AZ239" s="77"/>
      <c r="BA239" s="77"/>
      <c r="BB239" s="84">
        <f t="shared" si="63"/>
        <v>244.90000000000146</v>
      </c>
    </row>
    <row r="240" spans="1:54">
      <c r="A240" s="80">
        <v>34536</v>
      </c>
      <c r="B240" s="84">
        <v>1613</v>
      </c>
      <c r="C240" s="84">
        <v>15028.5</v>
      </c>
      <c r="D240" s="84">
        <f t="shared" si="52"/>
        <v>16641.5</v>
      </c>
      <c r="E240" s="84">
        <v>2666.4589999999998</v>
      </c>
      <c r="F240" s="84">
        <f t="shared" si="68"/>
        <v>160.89999999999964</v>
      </c>
      <c r="G240" s="84">
        <f t="shared" si="68"/>
        <v>-1.7999999999992724</v>
      </c>
      <c r="H240" s="84">
        <f t="shared" si="68"/>
        <v>952.39999999999986</v>
      </c>
      <c r="I240" s="84">
        <f t="shared" si="62"/>
        <v>160.89999999999964</v>
      </c>
      <c r="L240" s="84">
        <f t="shared" si="54"/>
        <v>950.60000000000059</v>
      </c>
      <c r="P240" s="84">
        <v>0</v>
      </c>
      <c r="Q240" s="84">
        <v>33</v>
      </c>
      <c r="R240" s="84">
        <f t="shared" si="66"/>
        <v>33</v>
      </c>
      <c r="S240" s="84">
        <f t="shared" si="55"/>
        <v>0</v>
      </c>
      <c r="T240" s="84">
        <f t="shared" si="56"/>
        <v>0</v>
      </c>
      <c r="W240" s="77"/>
      <c r="X240" s="77"/>
      <c r="Z240" s="84">
        <v>54.9</v>
      </c>
      <c r="AA240" s="84">
        <v>5982.7</v>
      </c>
      <c r="AB240" s="84">
        <f t="shared" si="57"/>
        <v>6037.5999999999995</v>
      </c>
      <c r="AC240" s="84">
        <f t="shared" si="58"/>
        <v>-107.70000000000073</v>
      </c>
      <c r="AE240" s="84">
        <f t="shared" si="67"/>
        <v>1558.1</v>
      </c>
      <c r="AF240" s="84">
        <f t="shared" si="67"/>
        <v>9012.7999999999993</v>
      </c>
      <c r="AG240" s="84">
        <f t="shared" si="67"/>
        <v>10570.900000000001</v>
      </c>
      <c r="AH240" s="84">
        <f t="shared" si="59"/>
        <v>105.90000000000146</v>
      </c>
      <c r="AJ240" s="80">
        <v>34536</v>
      </c>
      <c r="AK240" s="84">
        <v>464.6</v>
      </c>
      <c r="AL240" s="84">
        <v>3488.4</v>
      </c>
      <c r="AM240" s="84">
        <f t="shared" si="60"/>
        <v>3953</v>
      </c>
      <c r="AN240" s="84">
        <f t="shared" si="69"/>
        <v>81.099999999999909</v>
      </c>
      <c r="AO240" s="84">
        <f t="shared" si="69"/>
        <v>92.799999999999727</v>
      </c>
      <c r="AP240" s="85">
        <f>AM240/'[2]Soymeal Export Forecast'!T$15</f>
        <v>0.72122283530970654</v>
      </c>
      <c r="AQ240" s="77"/>
      <c r="AR240" s="77"/>
      <c r="AS240" s="80">
        <v>34536</v>
      </c>
      <c r="AT240" s="84">
        <v>135.80000000000001</v>
      </c>
      <c r="AU240" s="84">
        <v>333.5</v>
      </c>
      <c r="AV240" s="84">
        <f t="shared" si="61"/>
        <v>469.3</v>
      </c>
      <c r="AW240" s="84">
        <f t="shared" si="70"/>
        <v>0.10000000000002274</v>
      </c>
      <c r="AX240" s="84">
        <f t="shared" si="70"/>
        <v>61.800000000000011</v>
      </c>
      <c r="AZ240" s="77"/>
      <c r="BA240" s="77"/>
      <c r="BB240" s="84">
        <f t="shared" si="63"/>
        <v>241.99999999999955</v>
      </c>
    </row>
    <row r="241" spans="1:54">
      <c r="A241" s="80">
        <v>34543</v>
      </c>
      <c r="B241" s="84">
        <v>1661.9</v>
      </c>
      <c r="C241" s="84">
        <v>15163.5</v>
      </c>
      <c r="D241" s="84">
        <f t="shared" si="52"/>
        <v>16825.400000000001</v>
      </c>
      <c r="E241" s="84">
        <v>2978.0569999999998</v>
      </c>
      <c r="F241" s="84">
        <f t="shared" si="68"/>
        <v>135</v>
      </c>
      <c r="G241" s="84">
        <f t="shared" si="68"/>
        <v>183.90000000000146</v>
      </c>
      <c r="H241" s="84">
        <f t="shared" si="68"/>
        <v>311.59799999999996</v>
      </c>
      <c r="I241" s="84">
        <f t="shared" si="62"/>
        <v>135</v>
      </c>
      <c r="L241" s="84">
        <f t="shared" si="54"/>
        <v>495.49800000000141</v>
      </c>
      <c r="P241" s="84">
        <v>0</v>
      </c>
      <c r="Q241" s="84">
        <v>33</v>
      </c>
      <c r="R241" s="84">
        <f t="shared" si="66"/>
        <v>33</v>
      </c>
      <c r="S241" s="84">
        <f t="shared" si="55"/>
        <v>0</v>
      </c>
      <c r="T241" s="84">
        <f t="shared" si="56"/>
        <v>0</v>
      </c>
      <c r="W241" s="77"/>
      <c r="X241" s="77"/>
      <c r="Z241" s="84">
        <v>115.7</v>
      </c>
      <c r="AA241" s="84">
        <v>5982.7</v>
      </c>
      <c r="AB241" s="84">
        <f t="shared" si="57"/>
        <v>6098.4</v>
      </c>
      <c r="AC241" s="84">
        <f t="shared" si="58"/>
        <v>60.800000000000182</v>
      </c>
      <c r="AE241" s="84">
        <f t="shared" si="67"/>
        <v>1546.2</v>
      </c>
      <c r="AF241" s="84">
        <f t="shared" si="67"/>
        <v>9147.7999999999993</v>
      </c>
      <c r="AG241" s="84">
        <f t="shared" si="67"/>
        <v>10694.000000000002</v>
      </c>
      <c r="AH241" s="84">
        <f t="shared" si="59"/>
        <v>123.10000000000036</v>
      </c>
      <c r="AJ241" s="80">
        <v>34543</v>
      </c>
      <c r="AK241" s="84">
        <v>439</v>
      </c>
      <c r="AL241" s="84">
        <v>3574.5</v>
      </c>
      <c r="AM241" s="84">
        <f t="shared" si="60"/>
        <v>4013.5</v>
      </c>
      <c r="AN241" s="84">
        <f t="shared" si="69"/>
        <v>86.099999999999909</v>
      </c>
      <c r="AO241" s="84">
        <f t="shared" si="69"/>
        <v>60.5</v>
      </c>
      <c r="AP241" s="85">
        <f>AM241/'[2]Soymeal Export Forecast'!T$15</f>
        <v>0.73226102947521055</v>
      </c>
      <c r="AQ241" s="77"/>
      <c r="AR241" s="77"/>
      <c r="AS241" s="80">
        <v>34543</v>
      </c>
      <c r="AT241" s="84">
        <v>155.5</v>
      </c>
      <c r="AU241" s="84">
        <v>335.8</v>
      </c>
      <c r="AV241" s="84">
        <f t="shared" si="61"/>
        <v>491.3</v>
      </c>
      <c r="AW241" s="84">
        <f t="shared" si="70"/>
        <v>2.3000000000000114</v>
      </c>
      <c r="AX241" s="84">
        <f t="shared" si="70"/>
        <v>22</v>
      </c>
      <c r="AZ241" s="77"/>
      <c r="BA241" s="77"/>
      <c r="BB241" s="84">
        <f t="shared" si="63"/>
        <v>221.09999999999991</v>
      </c>
    </row>
    <row r="242" spans="1:54">
      <c r="A242" s="80">
        <v>34550</v>
      </c>
      <c r="B242" s="84">
        <v>1641.5</v>
      </c>
      <c r="C242" s="84">
        <v>15275.9</v>
      </c>
      <c r="D242" s="84">
        <f t="shared" si="52"/>
        <v>16917.400000000001</v>
      </c>
      <c r="E242" s="84">
        <v>3555.6289999999999</v>
      </c>
      <c r="F242" s="84">
        <f t="shared" si="68"/>
        <v>112.39999999999964</v>
      </c>
      <c r="G242" s="84">
        <f t="shared" si="68"/>
        <v>92</v>
      </c>
      <c r="H242" s="84">
        <f t="shared" si="68"/>
        <v>577.57200000000012</v>
      </c>
      <c r="I242" s="84">
        <f t="shared" si="62"/>
        <v>112.39999999999964</v>
      </c>
      <c r="L242" s="84">
        <f t="shared" si="54"/>
        <v>669.57200000000012</v>
      </c>
      <c r="P242" s="84">
        <v>0</v>
      </c>
      <c r="Q242" s="84">
        <v>33</v>
      </c>
      <c r="R242" s="84">
        <f t="shared" si="66"/>
        <v>33</v>
      </c>
      <c r="S242" s="84">
        <f t="shared" si="55"/>
        <v>0</v>
      </c>
      <c r="T242" s="84">
        <f t="shared" si="56"/>
        <v>0</v>
      </c>
      <c r="W242" s="77"/>
      <c r="X242" s="77"/>
      <c r="Z242" s="84">
        <v>65.2</v>
      </c>
      <c r="AA242" s="84">
        <v>5990.1</v>
      </c>
      <c r="AB242" s="84">
        <f t="shared" si="57"/>
        <v>6055.3</v>
      </c>
      <c r="AC242" s="84">
        <f t="shared" si="58"/>
        <v>-43.099999999999454</v>
      </c>
      <c r="AE242" s="84">
        <f t="shared" si="67"/>
        <v>1576.3</v>
      </c>
      <c r="AF242" s="84">
        <f t="shared" si="67"/>
        <v>9252.7999999999993</v>
      </c>
      <c r="AG242" s="84">
        <f t="shared" si="67"/>
        <v>10829.100000000002</v>
      </c>
      <c r="AH242" s="84">
        <f t="shared" si="59"/>
        <v>135.10000000000036</v>
      </c>
      <c r="AJ242" s="80">
        <v>34550</v>
      </c>
      <c r="AK242" s="84">
        <v>419.2</v>
      </c>
      <c r="AL242" s="84">
        <v>3624.1</v>
      </c>
      <c r="AM242" s="84">
        <f t="shared" si="60"/>
        <v>4043.2999999999997</v>
      </c>
      <c r="AN242" s="84">
        <f t="shared" si="69"/>
        <v>49.599999999999909</v>
      </c>
      <c r="AO242" s="84">
        <f t="shared" si="69"/>
        <v>29.799999999999727</v>
      </c>
      <c r="AP242" s="85">
        <f>AM242/'[2]Soymeal Export Forecast'!T$15</f>
        <v>0.73769802428730991</v>
      </c>
      <c r="AQ242" s="77"/>
      <c r="AR242" s="77"/>
      <c r="AS242" s="80">
        <v>34550</v>
      </c>
      <c r="AT242" s="84">
        <v>153</v>
      </c>
      <c r="AU242" s="84">
        <v>342.6</v>
      </c>
      <c r="AV242" s="84">
        <f t="shared" si="61"/>
        <v>495.6</v>
      </c>
      <c r="AW242" s="84">
        <f t="shared" si="70"/>
        <v>6.8000000000000114</v>
      </c>
      <c r="AX242" s="84">
        <f t="shared" si="70"/>
        <v>4.3000000000000114</v>
      </c>
      <c r="AZ242" s="77"/>
      <c r="BA242" s="77"/>
      <c r="BB242" s="84">
        <f t="shared" si="63"/>
        <v>161.99999999999955</v>
      </c>
    </row>
    <row r="243" spans="1:54">
      <c r="A243" s="80">
        <v>34557</v>
      </c>
      <c r="B243" s="84">
        <v>1174.5</v>
      </c>
      <c r="C243" s="84">
        <v>15698.5</v>
      </c>
      <c r="D243" s="84">
        <f t="shared" si="52"/>
        <v>16873</v>
      </c>
      <c r="E243" s="84">
        <v>4004.5120000000002</v>
      </c>
      <c r="F243" s="84">
        <f t="shared" si="68"/>
        <v>422.60000000000036</v>
      </c>
      <c r="G243" s="84">
        <f t="shared" si="68"/>
        <v>-44.400000000001455</v>
      </c>
      <c r="H243" s="84">
        <f t="shared" si="68"/>
        <v>448.88300000000027</v>
      </c>
      <c r="I243" s="84">
        <f t="shared" si="62"/>
        <v>422.60000000000036</v>
      </c>
      <c r="L243" s="84">
        <f t="shared" si="54"/>
        <v>404.48299999999881</v>
      </c>
      <c r="P243" s="84">
        <v>0</v>
      </c>
      <c r="Q243" s="84">
        <v>33</v>
      </c>
      <c r="R243" s="84">
        <f t="shared" si="66"/>
        <v>33</v>
      </c>
      <c r="S243" s="84">
        <f t="shared" si="55"/>
        <v>0</v>
      </c>
      <c r="T243" s="84">
        <f t="shared" si="56"/>
        <v>0</v>
      </c>
      <c r="W243" s="77"/>
      <c r="X243" s="77"/>
      <c r="Z243" s="84">
        <v>85.2</v>
      </c>
      <c r="AA243" s="84">
        <v>5990.1</v>
      </c>
      <c r="AB243" s="84">
        <f t="shared" si="57"/>
        <v>6075.3</v>
      </c>
      <c r="AC243" s="84">
        <f t="shared" si="58"/>
        <v>20</v>
      </c>
      <c r="AE243" s="84">
        <f t="shared" si="67"/>
        <v>1089.3</v>
      </c>
      <c r="AF243" s="84">
        <f t="shared" si="67"/>
        <v>9675.4</v>
      </c>
      <c r="AG243" s="84">
        <f t="shared" si="67"/>
        <v>10764.7</v>
      </c>
      <c r="AH243" s="84">
        <f t="shared" si="59"/>
        <v>-64.400000000001455</v>
      </c>
      <c r="AJ243" s="80">
        <v>34557</v>
      </c>
      <c r="AK243" s="84">
        <v>369</v>
      </c>
      <c r="AL243" s="84">
        <v>3722</v>
      </c>
      <c r="AM243" s="84">
        <f t="shared" si="60"/>
        <v>4091</v>
      </c>
      <c r="AN243" s="84">
        <f t="shared" si="69"/>
        <v>97.900000000000091</v>
      </c>
      <c r="AO243" s="84">
        <f t="shared" si="69"/>
        <v>47.700000000000273</v>
      </c>
      <c r="AP243" s="85">
        <f>AM243/'[2]Soymeal Export Forecast'!T$15</f>
        <v>0.74640086497647595</v>
      </c>
      <c r="AQ243" s="77"/>
      <c r="AR243" s="77"/>
      <c r="AS243" s="80">
        <v>34557</v>
      </c>
      <c r="AT243" s="84">
        <v>154.1</v>
      </c>
      <c r="AU243" s="84">
        <v>342.8</v>
      </c>
      <c r="AV243" s="84">
        <f t="shared" si="61"/>
        <v>496.9</v>
      </c>
      <c r="AW243" s="84">
        <f t="shared" si="70"/>
        <v>0.19999999999998863</v>
      </c>
      <c r="AX243" s="84">
        <f t="shared" si="70"/>
        <v>1.2999999999999545</v>
      </c>
      <c r="AZ243" s="77"/>
      <c r="BA243" s="77"/>
      <c r="BB243" s="84">
        <f t="shared" si="63"/>
        <v>520.50000000000045</v>
      </c>
    </row>
    <row r="244" spans="1:54">
      <c r="A244" s="80">
        <v>34564</v>
      </c>
      <c r="B244" s="84">
        <v>1126.8</v>
      </c>
      <c r="C244" s="84">
        <v>15806.8</v>
      </c>
      <c r="D244" s="84">
        <f t="shared" si="52"/>
        <v>16933.599999999999</v>
      </c>
      <c r="E244" s="84">
        <v>4403.8239999999996</v>
      </c>
      <c r="F244" s="84">
        <f t="shared" si="68"/>
        <v>108.29999999999927</v>
      </c>
      <c r="G244" s="84">
        <f t="shared" si="68"/>
        <v>60.599999999998545</v>
      </c>
      <c r="H244" s="84">
        <f t="shared" si="68"/>
        <v>399.31199999999944</v>
      </c>
      <c r="I244" s="84">
        <f t="shared" si="62"/>
        <v>108.29999999999927</v>
      </c>
      <c r="L244" s="84">
        <f t="shared" si="54"/>
        <v>459.91199999999799</v>
      </c>
      <c r="P244" s="84">
        <v>0</v>
      </c>
      <c r="Q244" s="84">
        <v>33</v>
      </c>
      <c r="R244" s="84">
        <f t="shared" si="66"/>
        <v>33</v>
      </c>
      <c r="S244" s="84">
        <f t="shared" si="55"/>
        <v>0</v>
      </c>
      <c r="T244" s="84">
        <f t="shared" si="56"/>
        <v>0</v>
      </c>
      <c r="W244" s="77"/>
      <c r="X244" s="77"/>
      <c r="Z244" s="84">
        <v>79</v>
      </c>
      <c r="AA244" s="84">
        <v>5997.8</v>
      </c>
      <c r="AB244" s="84">
        <f t="shared" si="57"/>
        <v>6076.8</v>
      </c>
      <c r="AC244" s="84">
        <f t="shared" si="58"/>
        <v>1.5</v>
      </c>
      <c r="AE244" s="84">
        <f t="shared" si="67"/>
        <v>1047.8</v>
      </c>
      <c r="AF244" s="84">
        <f t="shared" si="67"/>
        <v>9776</v>
      </c>
      <c r="AG244" s="84">
        <f t="shared" si="67"/>
        <v>10823.8</v>
      </c>
      <c r="AH244" s="84">
        <f t="shared" si="59"/>
        <v>59.099999999998545</v>
      </c>
      <c r="AJ244" s="80">
        <v>34564</v>
      </c>
      <c r="AK244" s="84">
        <v>354.2</v>
      </c>
      <c r="AL244" s="84">
        <v>3809.3</v>
      </c>
      <c r="AM244" s="84">
        <f t="shared" si="60"/>
        <v>4163.5</v>
      </c>
      <c r="AN244" s="84">
        <f t="shared" si="69"/>
        <v>87.300000000000182</v>
      </c>
      <c r="AO244" s="84">
        <f t="shared" si="69"/>
        <v>72.5</v>
      </c>
      <c r="AP244" s="85">
        <f>AM244/'[2]Soymeal Export Forecast'!T$15</f>
        <v>0.75962845302604676</v>
      </c>
      <c r="AQ244" s="77"/>
      <c r="AR244" s="77"/>
      <c r="AS244" s="80">
        <v>34564</v>
      </c>
      <c r="AT244" s="84">
        <v>119.2</v>
      </c>
      <c r="AU244" s="84">
        <v>401.9</v>
      </c>
      <c r="AV244" s="84">
        <f t="shared" si="61"/>
        <v>521.1</v>
      </c>
      <c r="AW244" s="84">
        <f t="shared" si="70"/>
        <v>59.099999999999966</v>
      </c>
      <c r="AX244" s="84">
        <f t="shared" si="70"/>
        <v>24.200000000000045</v>
      </c>
      <c r="AZ244" s="77"/>
      <c r="BA244" s="77"/>
      <c r="BB244" s="84">
        <f t="shared" si="63"/>
        <v>195.59999999999945</v>
      </c>
    </row>
    <row r="245" spans="1:54">
      <c r="A245" s="80">
        <v>34571</v>
      </c>
      <c r="B245" s="84">
        <v>915.5</v>
      </c>
      <c r="C245" s="84">
        <v>16144.1</v>
      </c>
      <c r="D245" s="84">
        <f t="shared" si="52"/>
        <v>17059.599999999999</v>
      </c>
      <c r="E245" s="84">
        <v>4966.268</v>
      </c>
      <c r="F245" s="84">
        <f t="shared" si="68"/>
        <v>337.30000000000109</v>
      </c>
      <c r="G245" s="84">
        <f t="shared" si="68"/>
        <v>126</v>
      </c>
      <c r="H245" s="84">
        <f t="shared" si="68"/>
        <v>562.44400000000041</v>
      </c>
      <c r="I245" s="84">
        <f t="shared" si="62"/>
        <v>337.30000000000109</v>
      </c>
      <c r="L245" s="84">
        <f t="shared" si="54"/>
        <v>688.44400000000041</v>
      </c>
      <c r="P245" s="84">
        <v>0</v>
      </c>
      <c r="Q245" s="84">
        <v>33</v>
      </c>
      <c r="R245" s="84">
        <f t="shared" si="66"/>
        <v>33</v>
      </c>
      <c r="S245" s="84">
        <f t="shared" si="55"/>
        <v>0</v>
      </c>
      <c r="T245" s="84">
        <f t="shared" si="56"/>
        <v>0</v>
      </c>
      <c r="W245" s="77"/>
      <c r="X245" s="77"/>
      <c r="Z245" s="84">
        <v>43</v>
      </c>
      <c r="AA245" s="84">
        <v>6157.4</v>
      </c>
      <c r="AB245" s="84">
        <f t="shared" si="57"/>
        <v>6200.4</v>
      </c>
      <c r="AC245" s="84">
        <f t="shared" si="58"/>
        <v>123.59999999999945</v>
      </c>
      <c r="AE245" s="84">
        <f t="shared" si="67"/>
        <v>872.5</v>
      </c>
      <c r="AF245" s="84">
        <f t="shared" si="67"/>
        <v>9953.7000000000007</v>
      </c>
      <c r="AG245" s="84">
        <f t="shared" si="67"/>
        <v>10826.199999999999</v>
      </c>
      <c r="AH245" s="84">
        <f t="shared" si="59"/>
        <v>2.3999999999996362</v>
      </c>
      <c r="AJ245" s="80">
        <v>34571</v>
      </c>
      <c r="AK245" s="84">
        <v>381.4</v>
      </c>
      <c r="AL245" s="84">
        <v>3889.3</v>
      </c>
      <c r="AM245" s="84">
        <f t="shared" si="60"/>
        <v>4270.7</v>
      </c>
      <c r="AN245" s="84">
        <f t="shared" si="69"/>
        <v>80</v>
      </c>
      <c r="AO245" s="84">
        <f t="shared" si="69"/>
        <v>107.19999999999982</v>
      </c>
      <c r="AP245" s="85">
        <f>AM245/'[2]Soymeal Export Forecast'!T$15</f>
        <v>0.77918703839037784</v>
      </c>
      <c r="AQ245" s="77"/>
      <c r="AR245" s="77"/>
      <c r="AS245" s="80">
        <v>34571</v>
      </c>
      <c r="AT245" s="84">
        <v>118.9</v>
      </c>
      <c r="AU245" s="84">
        <v>404.9</v>
      </c>
      <c r="AV245" s="84">
        <f t="shared" si="61"/>
        <v>523.79999999999995</v>
      </c>
      <c r="AW245" s="84">
        <f t="shared" si="70"/>
        <v>3</v>
      </c>
      <c r="AX245" s="84">
        <f t="shared" si="70"/>
        <v>2.6999999999999318</v>
      </c>
      <c r="AZ245" s="77"/>
      <c r="BA245" s="77"/>
      <c r="BB245" s="84">
        <f t="shared" si="63"/>
        <v>417.30000000000109</v>
      </c>
    </row>
    <row r="246" spans="1:54">
      <c r="A246" s="80">
        <v>34578</v>
      </c>
      <c r="B246" s="84">
        <v>6034.6</v>
      </c>
      <c r="C246" s="84">
        <v>2.5</v>
      </c>
      <c r="D246" s="84">
        <f t="shared" si="52"/>
        <v>6037.1</v>
      </c>
      <c r="E246" s="84">
        <v>0</v>
      </c>
      <c r="F246" s="86">
        <f>C246</f>
        <v>2.5</v>
      </c>
      <c r="I246" s="84">
        <f t="shared" si="62"/>
        <v>2.5</v>
      </c>
      <c r="P246" s="84">
        <v>0</v>
      </c>
      <c r="Q246" s="84">
        <v>0</v>
      </c>
      <c r="R246" s="84">
        <f t="shared" si="66"/>
        <v>0</v>
      </c>
      <c r="T246" s="86">
        <f>Q246</f>
        <v>0</v>
      </c>
      <c r="W246" s="77"/>
      <c r="X246" s="77"/>
      <c r="Z246" s="84">
        <v>2473.6999999999998</v>
      </c>
      <c r="AA246" s="84">
        <v>0</v>
      </c>
      <c r="AB246" s="84">
        <f t="shared" si="57"/>
        <v>2473.6999999999998</v>
      </c>
      <c r="AE246" s="84">
        <f t="shared" si="67"/>
        <v>3560.9000000000005</v>
      </c>
      <c r="AF246" s="84">
        <f t="shared" si="67"/>
        <v>2.5</v>
      </c>
      <c r="AG246" s="84">
        <f t="shared" si="67"/>
        <v>3563.4000000000005</v>
      </c>
      <c r="AH246" s="84"/>
      <c r="AJ246" s="80">
        <v>34578</v>
      </c>
      <c r="AK246" s="84">
        <v>347.1</v>
      </c>
      <c r="AL246" s="84">
        <v>3956.5</v>
      </c>
      <c r="AM246" s="84">
        <f t="shared" si="60"/>
        <v>4303.6000000000004</v>
      </c>
      <c r="AN246" s="84">
        <f t="shared" si="69"/>
        <v>67.199999999999818</v>
      </c>
      <c r="AO246" s="84">
        <f t="shared" si="69"/>
        <v>32.900000000000546</v>
      </c>
      <c r="AP246" s="85">
        <f>AM246/'[2]Soymeal Export Forecast'!T$15</f>
        <v>0.785189626622528</v>
      </c>
      <c r="AQ246" s="77"/>
      <c r="AR246" s="77"/>
      <c r="AS246" s="80">
        <v>34578</v>
      </c>
      <c r="AT246" s="84">
        <v>110.1</v>
      </c>
      <c r="AU246" s="84">
        <v>420</v>
      </c>
      <c r="AV246" s="84">
        <f t="shared" si="61"/>
        <v>530.1</v>
      </c>
      <c r="AW246" s="84">
        <f t="shared" si="70"/>
        <v>15.100000000000023</v>
      </c>
      <c r="AX246" s="84">
        <f t="shared" si="70"/>
        <v>6.3000000000000682</v>
      </c>
      <c r="AZ246" s="77"/>
      <c r="BA246" s="77"/>
      <c r="BB246" s="84">
        <f t="shared" si="63"/>
        <v>69.699999999999818</v>
      </c>
    </row>
    <row r="247" spans="1:54">
      <c r="A247" s="80">
        <v>34585</v>
      </c>
      <c r="B247" s="84">
        <v>6355.6</v>
      </c>
      <c r="C247" s="84">
        <v>181.9</v>
      </c>
      <c r="D247" s="84">
        <f t="shared" si="52"/>
        <v>6537.5</v>
      </c>
      <c r="E247" s="84">
        <v>0</v>
      </c>
      <c r="F247" s="84">
        <f t="shared" ref="F247:H278" si="71">C247-C246</f>
        <v>179.4</v>
      </c>
      <c r="G247" s="84">
        <f t="shared" si="71"/>
        <v>500.39999999999964</v>
      </c>
      <c r="H247" s="84">
        <f t="shared" si="71"/>
        <v>0</v>
      </c>
      <c r="I247" s="84">
        <f t="shared" si="62"/>
        <v>179.4</v>
      </c>
      <c r="L247" s="84">
        <f t="shared" ref="L247:L297" si="72">H247+G247</f>
        <v>500.39999999999964</v>
      </c>
      <c r="P247" s="84">
        <v>0</v>
      </c>
      <c r="Q247" s="84">
        <v>0</v>
      </c>
      <c r="R247" s="84">
        <f t="shared" si="66"/>
        <v>0</v>
      </c>
      <c r="S247" s="84">
        <f t="shared" ref="S247:S297" si="73">R247-R246</f>
        <v>0</v>
      </c>
      <c r="T247" s="84">
        <f t="shared" ref="T247:T297" si="74">Q247-Q246</f>
        <v>0</v>
      </c>
      <c r="W247" s="77"/>
      <c r="X247" s="77"/>
      <c r="Z247" s="84">
        <v>2497.1</v>
      </c>
      <c r="AA247" s="84">
        <v>89.5</v>
      </c>
      <c r="AB247" s="84">
        <f t="shared" si="57"/>
        <v>2586.6</v>
      </c>
      <c r="AC247" s="84">
        <f t="shared" ref="AC247:AC297" si="75">AB247-AB246</f>
        <v>112.90000000000009</v>
      </c>
      <c r="AE247" s="84">
        <f t="shared" si="67"/>
        <v>3858.5000000000005</v>
      </c>
      <c r="AF247" s="84">
        <f t="shared" si="67"/>
        <v>92.4</v>
      </c>
      <c r="AG247" s="84">
        <f t="shared" si="67"/>
        <v>3950.9</v>
      </c>
      <c r="AH247" s="84">
        <f t="shared" ref="AH247:AH297" si="76">AG247-AG246</f>
        <v>387.49999999999955</v>
      </c>
      <c r="AJ247" s="80">
        <v>34585</v>
      </c>
      <c r="AK247" s="84">
        <v>319.5</v>
      </c>
      <c r="AL247" s="84">
        <v>4024.4</v>
      </c>
      <c r="AM247" s="84">
        <f t="shared" si="60"/>
        <v>4343.8999999999996</v>
      </c>
      <c r="AN247" s="84">
        <f t="shared" si="69"/>
        <v>67.900000000000091</v>
      </c>
      <c r="AO247" s="84">
        <f t="shared" si="69"/>
        <v>40.299999999999272</v>
      </c>
      <c r="AP247" s="85">
        <f>AM247/'[2]Soymeal Export Forecast'!T$15</f>
        <v>0.79254234108318589</v>
      </c>
      <c r="AQ247" s="77"/>
      <c r="AR247" s="77"/>
      <c r="AS247" s="80">
        <v>34585</v>
      </c>
      <c r="AT247" s="84">
        <v>110.1</v>
      </c>
      <c r="AU247" s="84">
        <v>431</v>
      </c>
      <c r="AV247" s="84">
        <f t="shared" si="61"/>
        <v>541.1</v>
      </c>
      <c r="AW247" s="84">
        <f t="shared" si="70"/>
        <v>11</v>
      </c>
      <c r="AX247" s="84">
        <f t="shared" si="70"/>
        <v>11</v>
      </c>
      <c r="AZ247" s="77"/>
      <c r="BA247" s="77"/>
      <c r="BB247" s="84">
        <f t="shared" si="63"/>
        <v>247.3000000000001</v>
      </c>
    </row>
    <row r="248" spans="1:54">
      <c r="A248" s="80">
        <v>34592</v>
      </c>
      <c r="B248" s="84">
        <v>6740.7</v>
      </c>
      <c r="C248" s="84">
        <v>491.4</v>
      </c>
      <c r="D248" s="84">
        <f t="shared" si="52"/>
        <v>7232.0999999999995</v>
      </c>
      <c r="E248" s="84">
        <v>0</v>
      </c>
      <c r="F248" s="84">
        <f t="shared" si="71"/>
        <v>309.5</v>
      </c>
      <c r="G248" s="84">
        <f t="shared" si="71"/>
        <v>694.59999999999945</v>
      </c>
      <c r="H248" s="84">
        <f t="shared" si="71"/>
        <v>0</v>
      </c>
      <c r="I248" s="84">
        <f t="shared" si="62"/>
        <v>309.5</v>
      </c>
      <c r="L248" s="84">
        <f t="shared" si="72"/>
        <v>694.59999999999945</v>
      </c>
      <c r="P248" s="84">
        <v>0</v>
      </c>
      <c r="Q248" s="84">
        <v>0</v>
      </c>
      <c r="R248" s="84">
        <f t="shared" si="66"/>
        <v>0</v>
      </c>
      <c r="S248" s="84">
        <f t="shared" si="73"/>
        <v>0</v>
      </c>
      <c r="T248" s="84">
        <f t="shared" si="74"/>
        <v>0</v>
      </c>
      <c r="W248" s="77"/>
      <c r="X248" s="77"/>
      <c r="Z248" s="84">
        <v>2482.6</v>
      </c>
      <c r="AA248" s="84">
        <v>300.3</v>
      </c>
      <c r="AB248" s="84">
        <f t="shared" si="57"/>
        <v>2782.9</v>
      </c>
      <c r="AC248" s="84">
        <f t="shared" si="75"/>
        <v>196.30000000000018</v>
      </c>
      <c r="AE248" s="84">
        <f t="shared" si="67"/>
        <v>4258.1000000000004</v>
      </c>
      <c r="AF248" s="84">
        <f t="shared" si="67"/>
        <v>191.09999999999997</v>
      </c>
      <c r="AG248" s="84">
        <f t="shared" si="67"/>
        <v>4449.1999999999989</v>
      </c>
      <c r="AH248" s="84">
        <f t="shared" si="76"/>
        <v>498.29999999999882</v>
      </c>
      <c r="AJ248" s="80">
        <v>34592</v>
      </c>
      <c r="AK248" s="84">
        <v>364</v>
      </c>
      <c r="AL248" s="84">
        <v>4064</v>
      </c>
      <c r="AM248" s="84">
        <f t="shared" si="60"/>
        <v>4428</v>
      </c>
      <c r="AN248" s="84">
        <f t="shared" si="69"/>
        <v>39.599999999999909</v>
      </c>
      <c r="AO248" s="84">
        <f t="shared" si="69"/>
        <v>84.100000000000364</v>
      </c>
      <c r="AP248" s="85">
        <f>AM248/'[2]Soymeal Export Forecast'!T$15</f>
        <v>0.8078863432206882</v>
      </c>
      <c r="AQ248" s="77"/>
      <c r="AR248" s="77"/>
      <c r="AS248" s="80">
        <v>34592</v>
      </c>
      <c r="AT248" s="84">
        <v>99.2</v>
      </c>
      <c r="AU248" s="84">
        <v>460.1</v>
      </c>
      <c r="AV248" s="84">
        <f t="shared" si="61"/>
        <v>559.30000000000007</v>
      </c>
      <c r="AW248" s="84">
        <f t="shared" si="70"/>
        <v>29.100000000000023</v>
      </c>
      <c r="AX248" s="84">
        <f t="shared" si="70"/>
        <v>18.200000000000045</v>
      </c>
      <c r="AZ248" s="77"/>
      <c r="BA248" s="77"/>
      <c r="BB248" s="84">
        <f t="shared" si="63"/>
        <v>349.09999999999991</v>
      </c>
    </row>
    <row r="249" spans="1:54">
      <c r="A249" s="80">
        <v>34599</v>
      </c>
      <c r="B249" s="84">
        <v>7268</v>
      </c>
      <c r="C249" s="84">
        <v>811.5</v>
      </c>
      <c r="D249" s="84">
        <f t="shared" si="52"/>
        <v>8079.5</v>
      </c>
      <c r="E249" s="84">
        <v>0</v>
      </c>
      <c r="F249" s="84">
        <f t="shared" si="71"/>
        <v>320.10000000000002</v>
      </c>
      <c r="G249" s="84">
        <f t="shared" si="71"/>
        <v>847.40000000000055</v>
      </c>
      <c r="H249" s="84">
        <f t="shared" si="71"/>
        <v>0</v>
      </c>
      <c r="I249" s="84">
        <f t="shared" si="62"/>
        <v>320.10000000000002</v>
      </c>
      <c r="L249" s="84">
        <f t="shared" si="72"/>
        <v>847.40000000000055</v>
      </c>
      <c r="P249" s="84">
        <v>0</v>
      </c>
      <c r="Q249" s="84">
        <v>0</v>
      </c>
      <c r="R249" s="84">
        <f t="shared" si="66"/>
        <v>0</v>
      </c>
      <c r="S249" s="84">
        <f t="shared" si="73"/>
        <v>0</v>
      </c>
      <c r="T249" s="84">
        <f t="shared" si="74"/>
        <v>0</v>
      </c>
      <c r="W249" s="77"/>
      <c r="X249" s="77"/>
      <c r="Z249" s="84">
        <v>2477.6</v>
      </c>
      <c r="AA249" s="84">
        <v>440.2</v>
      </c>
      <c r="AB249" s="84">
        <f t="shared" si="57"/>
        <v>2917.7999999999997</v>
      </c>
      <c r="AC249" s="84">
        <f t="shared" si="75"/>
        <v>134.89999999999964</v>
      </c>
      <c r="AE249" s="84">
        <f t="shared" si="67"/>
        <v>4790.3999999999996</v>
      </c>
      <c r="AF249" s="84">
        <f t="shared" si="67"/>
        <v>371.3</v>
      </c>
      <c r="AG249" s="84">
        <f t="shared" si="67"/>
        <v>5161.7000000000007</v>
      </c>
      <c r="AH249" s="84">
        <f t="shared" si="76"/>
        <v>712.50000000000182</v>
      </c>
      <c r="AJ249" s="80">
        <v>34599</v>
      </c>
      <c r="AK249" s="84">
        <v>384.5</v>
      </c>
      <c r="AL249" s="84">
        <v>4110.8</v>
      </c>
      <c r="AM249" s="84">
        <f t="shared" si="60"/>
        <v>4495.3</v>
      </c>
      <c r="AN249" s="84">
        <f t="shared" si="69"/>
        <v>46.800000000000182</v>
      </c>
      <c r="AO249" s="84">
        <f t="shared" si="69"/>
        <v>67.300000000000182</v>
      </c>
      <c r="AP249" s="85">
        <f>AM249/'[2]Soymeal Export Forecast'!T$15</f>
        <v>0.8201651939204968</v>
      </c>
      <c r="AQ249" s="77"/>
      <c r="AR249" s="77"/>
      <c r="AS249" s="80">
        <v>34599</v>
      </c>
      <c r="AT249" s="84">
        <v>102.2</v>
      </c>
      <c r="AU249" s="84">
        <v>464</v>
      </c>
      <c r="AV249" s="84">
        <f t="shared" si="61"/>
        <v>566.20000000000005</v>
      </c>
      <c r="AW249" s="84">
        <f t="shared" si="70"/>
        <v>3.8999999999999773</v>
      </c>
      <c r="AX249" s="84">
        <f t="shared" si="70"/>
        <v>6.8999999999999773</v>
      </c>
      <c r="AZ249" s="77"/>
      <c r="BA249" s="77"/>
      <c r="BB249" s="84">
        <f t="shared" si="63"/>
        <v>366.9000000000002</v>
      </c>
    </row>
    <row r="250" spans="1:54">
      <c r="A250" s="80">
        <v>34606</v>
      </c>
      <c r="B250" s="84">
        <v>7804.9</v>
      </c>
      <c r="C250" s="84">
        <v>1196.7</v>
      </c>
      <c r="D250" s="84">
        <f t="shared" si="52"/>
        <v>9001.6</v>
      </c>
      <c r="E250" s="84">
        <v>0</v>
      </c>
      <c r="F250" s="84">
        <f t="shared" si="71"/>
        <v>385.20000000000005</v>
      </c>
      <c r="G250" s="84">
        <f t="shared" si="71"/>
        <v>922.10000000000036</v>
      </c>
      <c r="H250" s="84">
        <f t="shared" si="71"/>
        <v>0</v>
      </c>
      <c r="I250" s="84">
        <f t="shared" si="62"/>
        <v>385.20000000000005</v>
      </c>
      <c r="L250" s="84">
        <f t="shared" si="72"/>
        <v>922.10000000000036</v>
      </c>
      <c r="P250" s="84">
        <v>0</v>
      </c>
      <c r="Q250" s="84">
        <v>0</v>
      </c>
      <c r="R250" s="84">
        <f t="shared" si="66"/>
        <v>0</v>
      </c>
      <c r="S250" s="84">
        <f t="shared" si="73"/>
        <v>0</v>
      </c>
      <c r="T250" s="84">
        <f t="shared" si="74"/>
        <v>0</v>
      </c>
      <c r="W250" s="77"/>
      <c r="X250" s="77"/>
      <c r="Z250" s="84">
        <v>2538.4</v>
      </c>
      <c r="AA250" s="84">
        <v>499.8</v>
      </c>
      <c r="AB250" s="84">
        <f t="shared" si="57"/>
        <v>3038.2000000000003</v>
      </c>
      <c r="AC250" s="84">
        <f t="shared" si="75"/>
        <v>120.40000000000055</v>
      </c>
      <c r="AE250" s="84">
        <f t="shared" si="67"/>
        <v>5266.5</v>
      </c>
      <c r="AF250" s="84">
        <f t="shared" si="67"/>
        <v>696.90000000000009</v>
      </c>
      <c r="AG250" s="84">
        <f t="shared" si="67"/>
        <v>5963.4</v>
      </c>
      <c r="AH250" s="84">
        <f t="shared" si="76"/>
        <v>801.69999999999891</v>
      </c>
      <c r="AJ250" s="80">
        <v>34606</v>
      </c>
      <c r="AK250" s="84">
        <v>303.10000000000002</v>
      </c>
      <c r="AL250" s="84">
        <v>4199.3</v>
      </c>
      <c r="AM250" s="84">
        <f t="shared" si="60"/>
        <v>4502.4000000000005</v>
      </c>
      <c r="AN250" s="84">
        <f t="shared" si="69"/>
        <v>88.5</v>
      </c>
      <c r="AO250" s="84">
        <f t="shared" si="69"/>
        <v>7.1000000000003638</v>
      </c>
      <c r="AP250" s="85">
        <f>AM250/'[2]Soymeal Export Forecast'!T$15</f>
        <v>0.82146058530190313</v>
      </c>
      <c r="AQ250" s="77"/>
      <c r="AR250" s="77"/>
      <c r="AS250" s="80">
        <v>34606</v>
      </c>
      <c r="AT250" s="84">
        <v>97.2</v>
      </c>
      <c r="AU250" s="84">
        <v>464.1</v>
      </c>
      <c r="AV250" s="84">
        <f t="shared" si="61"/>
        <v>561.30000000000007</v>
      </c>
      <c r="AW250" s="84">
        <f t="shared" si="70"/>
        <v>0.10000000000002274</v>
      </c>
      <c r="AX250" s="84">
        <f t="shared" si="70"/>
        <v>-4.8999999999999773</v>
      </c>
      <c r="AZ250" s="77"/>
      <c r="BA250" s="77"/>
      <c r="BB250" s="84">
        <f t="shared" si="63"/>
        <v>473.70000000000005</v>
      </c>
    </row>
    <row r="251" spans="1:54">
      <c r="A251" s="80">
        <v>34613</v>
      </c>
      <c r="B251" s="84">
        <v>8287.1</v>
      </c>
      <c r="C251" s="84">
        <v>1469.9</v>
      </c>
      <c r="D251" s="84">
        <f t="shared" si="52"/>
        <v>9757</v>
      </c>
      <c r="E251" s="84">
        <v>0</v>
      </c>
      <c r="F251" s="84">
        <f t="shared" si="71"/>
        <v>273.20000000000005</v>
      </c>
      <c r="G251" s="84">
        <f t="shared" si="71"/>
        <v>755.39999999999964</v>
      </c>
      <c r="H251" s="84">
        <f t="shared" si="71"/>
        <v>0</v>
      </c>
      <c r="I251" s="84">
        <f t="shared" si="62"/>
        <v>273.20000000000005</v>
      </c>
      <c r="L251" s="84">
        <f t="shared" si="72"/>
        <v>755.39999999999964</v>
      </c>
      <c r="P251" s="84">
        <v>0</v>
      </c>
      <c r="Q251" s="84">
        <v>0</v>
      </c>
      <c r="R251" s="84">
        <f t="shared" si="66"/>
        <v>0</v>
      </c>
      <c r="S251" s="84">
        <f t="shared" si="73"/>
        <v>0</v>
      </c>
      <c r="T251" s="84">
        <f t="shared" si="74"/>
        <v>0</v>
      </c>
      <c r="W251" s="77"/>
      <c r="X251" s="77"/>
      <c r="Z251" s="84">
        <v>2558.4</v>
      </c>
      <c r="AA251" s="84">
        <v>751.1</v>
      </c>
      <c r="AB251" s="84">
        <f t="shared" si="57"/>
        <v>3309.5</v>
      </c>
      <c r="AC251" s="84">
        <f t="shared" si="75"/>
        <v>271.29999999999973</v>
      </c>
      <c r="AE251" s="84">
        <f t="shared" si="67"/>
        <v>5728.7000000000007</v>
      </c>
      <c r="AF251" s="84">
        <f t="shared" si="67"/>
        <v>718.80000000000007</v>
      </c>
      <c r="AG251" s="84">
        <f t="shared" si="67"/>
        <v>6447.5</v>
      </c>
      <c r="AH251" s="84">
        <f t="shared" si="76"/>
        <v>484.10000000000036</v>
      </c>
      <c r="AJ251" s="80">
        <v>34613</v>
      </c>
      <c r="AK251" s="84">
        <v>1112.4000000000001</v>
      </c>
      <c r="AL251" s="84">
        <v>27.4</v>
      </c>
      <c r="AM251" s="84">
        <f t="shared" si="60"/>
        <v>1139.8000000000002</v>
      </c>
      <c r="AN251" s="86">
        <f>AL251</f>
        <v>27.4</v>
      </c>
      <c r="AP251" s="85">
        <f>AM251/'[2]Soymeal Export Forecast'!U$15</f>
        <v>0.16665348712489875</v>
      </c>
      <c r="AQ251" s="77"/>
      <c r="AR251" s="77"/>
      <c r="AS251" s="80">
        <v>34613</v>
      </c>
      <c r="AT251" s="84">
        <v>250.7</v>
      </c>
      <c r="AU251" s="84">
        <v>8.4</v>
      </c>
      <c r="AV251" s="84">
        <f t="shared" si="61"/>
        <v>259.09999999999997</v>
      </c>
      <c r="AW251" s="86">
        <f>AU251</f>
        <v>8.4</v>
      </c>
      <c r="AZ251" s="77"/>
      <c r="BA251" s="77"/>
      <c r="BB251" s="84">
        <f t="shared" si="63"/>
        <v>300.60000000000002</v>
      </c>
    </row>
    <row r="252" spans="1:54">
      <c r="A252" s="80">
        <v>34620</v>
      </c>
      <c r="B252" s="84">
        <v>8669.1</v>
      </c>
      <c r="C252" s="84">
        <v>2068.9</v>
      </c>
      <c r="D252" s="84">
        <f t="shared" si="52"/>
        <v>10738</v>
      </c>
      <c r="E252" s="84">
        <v>0</v>
      </c>
      <c r="F252" s="84">
        <f t="shared" si="71"/>
        <v>599</v>
      </c>
      <c r="G252" s="84">
        <f t="shared" si="71"/>
        <v>981</v>
      </c>
      <c r="H252" s="84">
        <f t="shared" si="71"/>
        <v>0</v>
      </c>
      <c r="I252" s="84">
        <f t="shared" si="62"/>
        <v>599</v>
      </c>
      <c r="L252" s="84">
        <f t="shared" si="72"/>
        <v>981</v>
      </c>
      <c r="P252" s="84">
        <v>0</v>
      </c>
      <c r="Q252" s="84">
        <v>0</v>
      </c>
      <c r="R252" s="84">
        <f t="shared" si="66"/>
        <v>0</v>
      </c>
      <c r="S252" s="84">
        <f t="shared" si="73"/>
        <v>0</v>
      </c>
      <c r="T252" s="84">
        <f t="shared" si="74"/>
        <v>0</v>
      </c>
      <c r="W252" s="77"/>
      <c r="X252" s="77"/>
      <c r="Z252" s="84">
        <v>2639.3</v>
      </c>
      <c r="AA252" s="84">
        <v>1057.9000000000001</v>
      </c>
      <c r="AB252" s="84">
        <f t="shared" si="57"/>
        <v>3697.2000000000003</v>
      </c>
      <c r="AC252" s="84">
        <f t="shared" si="75"/>
        <v>387.70000000000027</v>
      </c>
      <c r="AE252" s="84">
        <f t="shared" si="67"/>
        <v>6029.8</v>
      </c>
      <c r="AF252" s="84">
        <f t="shared" si="67"/>
        <v>1011</v>
      </c>
      <c r="AG252" s="84">
        <f t="shared" si="67"/>
        <v>7040.7999999999993</v>
      </c>
      <c r="AH252" s="84">
        <f t="shared" si="76"/>
        <v>593.29999999999927</v>
      </c>
      <c r="AJ252" s="80">
        <v>34620</v>
      </c>
      <c r="AK252" s="84">
        <v>1107.3</v>
      </c>
      <c r="AL252" s="84">
        <v>104.7</v>
      </c>
      <c r="AM252" s="84">
        <f t="shared" si="60"/>
        <v>1212</v>
      </c>
      <c r="AN252" s="84">
        <f t="shared" ref="AN252:AO283" si="77">AL252-AL251</f>
        <v>77.300000000000011</v>
      </c>
      <c r="AO252" s="84">
        <f t="shared" si="77"/>
        <v>72.199999999999818</v>
      </c>
      <c r="AP252" s="85">
        <f>AM252/'[2]Soymeal Export Forecast'!U$15</f>
        <v>0.17721006000647241</v>
      </c>
      <c r="AQ252" s="77"/>
      <c r="AR252" s="77"/>
      <c r="AS252" s="80">
        <v>34620</v>
      </c>
      <c r="AT252" s="84">
        <v>261.8</v>
      </c>
      <c r="AU252" s="84">
        <v>21.7</v>
      </c>
      <c r="AV252" s="84">
        <f t="shared" si="61"/>
        <v>283.5</v>
      </c>
      <c r="AW252" s="84">
        <f t="shared" ref="AW252:AX283" si="78">AU252-AU251</f>
        <v>13.299999999999999</v>
      </c>
      <c r="AX252" s="84">
        <f t="shared" si="78"/>
        <v>24.400000000000034</v>
      </c>
      <c r="AZ252" s="77"/>
      <c r="BA252" s="77"/>
      <c r="BB252" s="84">
        <f t="shared" si="63"/>
        <v>676.3</v>
      </c>
    </row>
    <row r="253" spans="1:54">
      <c r="A253" s="80">
        <v>34627</v>
      </c>
      <c r="B253" s="84">
        <v>8248.7999999999993</v>
      </c>
      <c r="C253" s="84">
        <v>2857.5</v>
      </c>
      <c r="D253" s="84">
        <f t="shared" si="52"/>
        <v>11106.3</v>
      </c>
      <c r="E253" s="84">
        <v>0</v>
      </c>
      <c r="F253" s="84">
        <f t="shared" si="71"/>
        <v>788.59999999999991</v>
      </c>
      <c r="G253" s="84">
        <f t="shared" si="71"/>
        <v>368.29999999999927</v>
      </c>
      <c r="H253" s="84">
        <f t="shared" si="71"/>
        <v>0</v>
      </c>
      <c r="I253" s="84">
        <f t="shared" si="62"/>
        <v>788.59999999999991</v>
      </c>
      <c r="L253" s="84">
        <f t="shared" si="72"/>
        <v>368.29999999999927</v>
      </c>
      <c r="P253" s="84">
        <v>0</v>
      </c>
      <c r="Q253" s="84">
        <v>0</v>
      </c>
      <c r="R253" s="84">
        <f t="shared" si="66"/>
        <v>0</v>
      </c>
      <c r="S253" s="84">
        <f t="shared" si="73"/>
        <v>0</v>
      </c>
      <c r="T253" s="84">
        <f t="shared" si="74"/>
        <v>0</v>
      </c>
      <c r="W253" s="77"/>
      <c r="X253" s="77"/>
      <c r="Z253" s="84">
        <v>2595.9</v>
      </c>
      <c r="AA253" s="84">
        <v>1568.3</v>
      </c>
      <c r="AB253" s="84">
        <f t="shared" si="57"/>
        <v>4164.2</v>
      </c>
      <c r="AC253" s="84">
        <f t="shared" si="75"/>
        <v>466.99999999999955</v>
      </c>
      <c r="AE253" s="84">
        <f t="shared" si="67"/>
        <v>5652.9</v>
      </c>
      <c r="AF253" s="84">
        <f t="shared" si="67"/>
        <v>1289.2</v>
      </c>
      <c r="AG253" s="84">
        <f t="shared" si="67"/>
        <v>6942.0999999999995</v>
      </c>
      <c r="AH253" s="84">
        <f t="shared" si="76"/>
        <v>-98.699999999999818</v>
      </c>
      <c r="AJ253" s="80">
        <v>34627</v>
      </c>
      <c r="AK253" s="84">
        <v>1074.4000000000001</v>
      </c>
      <c r="AL253" s="84">
        <v>229.7</v>
      </c>
      <c r="AM253" s="84">
        <f t="shared" si="60"/>
        <v>1304.1000000000001</v>
      </c>
      <c r="AN253" s="84">
        <f t="shared" si="77"/>
        <v>124.99999999999999</v>
      </c>
      <c r="AO253" s="84">
        <f t="shared" si="77"/>
        <v>92.100000000000136</v>
      </c>
      <c r="AP253" s="85">
        <f>AM253/'[2]Soymeal Export Forecast'!U$15</f>
        <v>0.19067627001191476</v>
      </c>
      <c r="AQ253" s="77"/>
      <c r="AR253" s="77"/>
      <c r="AS253" s="80">
        <v>34627</v>
      </c>
      <c r="AT253" s="84">
        <v>304.8</v>
      </c>
      <c r="AU253" s="84">
        <v>25.8</v>
      </c>
      <c r="AV253" s="84">
        <f t="shared" si="61"/>
        <v>330.6</v>
      </c>
      <c r="AW253" s="84">
        <f t="shared" si="78"/>
        <v>4.1000000000000014</v>
      </c>
      <c r="AX253" s="84">
        <f t="shared" si="78"/>
        <v>47.100000000000023</v>
      </c>
      <c r="AZ253" s="77"/>
      <c r="BA253" s="77"/>
      <c r="BB253" s="84">
        <f t="shared" si="63"/>
        <v>913.59999999999991</v>
      </c>
    </row>
    <row r="254" spans="1:54">
      <c r="A254" s="80">
        <v>34634</v>
      </c>
      <c r="B254" s="84">
        <v>8218.7999999999993</v>
      </c>
      <c r="C254" s="84">
        <v>3388.7</v>
      </c>
      <c r="D254" s="84">
        <f t="shared" si="52"/>
        <v>11607.5</v>
      </c>
      <c r="E254" s="84">
        <v>0</v>
      </c>
      <c r="F254" s="84">
        <f t="shared" si="71"/>
        <v>531.19999999999982</v>
      </c>
      <c r="G254" s="84">
        <f t="shared" si="71"/>
        <v>501.20000000000073</v>
      </c>
      <c r="H254" s="84">
        <f t="shared" si="71"/>
        <v>0</v>
      </c>
      <c r="I254" s="84">
        <f t="shared" si="62"/>
        <v>531.19999999999982</v>
      </c>
      <c r="L254" s="84">
        <f t="shared" si="72"/>
        <v>501.20000000000073</v>
      </c>
      <c r="P254" s="84">
        <v>0</v>
      </c>
      <c r="Q254" s="84">
        <v>0</v>
      </c>
      <c r="R254" s="84">
        <f t="shared" si="66"/>
        <v>0</v>
      </c>
      <c r="S254" s="84">
        <f t="shared" si="73"/>
        <v>0</v>
      </c>
      <c r="T254" s="84">
        <f t="shared" si="74"/>
        <v>0</v>
      </c>
      <c r="W254" s="77"/>
      <c r="X254" s="77"/>
      <c r="Z254" s="84">
        <v>2833.5</v>
      </c>
      <c r="AA254" s="84">
        <v>1786.8</v>
      </c>
      <c r="AB254" s="84">
        <f t="shared" si="57"/>
        <v>4620.3</v>
      </c>
      <c r="AC254" s="84">
        <f t="shared" si="75"/>
        <v>456.10000000000036</v>
      </c>
      <c r="AE254" s="84">
        <f t="shared" si="67"/>
        <v>5385.2999999999993</v>
      </c>
      <c r="AF254" s="84">
        <f t="shared" si="67"/>
        <v>1601.8999999999999</v>
      </c>
      <c r="AG254" s="84">
        <f t="shared" si="67"/>
        <v>6987.2</v>
      </c>
      <c r="AH254" s="84">
        <f t="shared" si="76"/>
        <v>45.100000000000364</v>
      </c>
      <c r="AJ254" s="80">
        <v>34634</v>
      </c>
      <c r="AK254" s="84">
        <v>1070.2</v>
      </c>
      <c r="AL254" s="84">
        <v>307.2</v>
      </c>
      <c r="AM254" s="84">
        <f t="shared" si="60"/>
        <v>1377.4</v>
      </c>
      <c r="AN254" s="84">
        <f t="shared" si="77"/>
        <v>77.5</v>
      </c>
      <c r="AO254" s="84">
        <f t="shared" si="77"/>
        <v>73.299999999999955</v>
      </c>
      <c r="AP254" s="85">
        <f>AM254/'[2]Soymeal Export Forecast'!U$15</f>
        <v>0.2013936771063656</v>
      </c>
      <c r="AQ254" s="77"/>
      <c r="AR254" s="77"/>
      <c r="AS254" s="80">
        <v>34634</v>
      </c>
      <c r="AT254" s="84">
        <v>298.8</v>
      </c>
      <c r="AU254" s="84">
        <v>45.5</v>
      </c>
      <c r="AV254" s="84">
        <f t="shared" si="61"/>
        <v>344.3</v>
      </c>
      <c r="AW254" s="84">
        <f t="shared" si="78"/>
        <v>19.7</v>
      </c>
      <c r="AX254" s="84">
        <f t="shared" si="78"/>
        <v>13.699999999999989</v>
      </c>
      <c r="AZ254" s="77"/>
      <c r="BA254" s="77"/>
      <c r="BB254" s="84">
        <f t="shared" si="63"/>
        <v>608.69999999999982</v>
      </c>
    </row>
    <row r="255" spans="1:54">
      <c r="A255" s="80">
        <v>34641</v>
      </c>
      <c r="B255" s="84">
        <v>8176.6</v>
      </c>
      <c r="C255" s="84">
        <v>3893.7</v>
      </c>
      <c r="D255" s="84">
        <f t="shared" si="52"/>
        <v>12070.3</v>
      </c>
      <c r="E255" s="84">
        <v>0</v>
      </c>
      <c r="F255" s="84">
        <f t="shared" si="71"/>
        <v>505</v>
      </c>
      <c r="G255" s="84">
        <f t="shared" si="71"/>
        <v>462.79999999999927</v>
      </c>
      <c r="H255" s="84">
        <f t="shared" si="71"/>
        <v>0</v>
      </c>
      <c r="I255" s="84">
        <f t="shared" si="62"/>
        <v>505</v>
      </c>
      <c r="L255" s="84">
        <f t="shared" si="72"/>
        <v>462.79999999999927</v>
      </c>
      <c r="P255" s="84">
        <v>0</v>
      </c>
      <c r="Q255" s="84">
        <v>0</v>
      </c>
      <c r="R255" s="84">
        <f t="shared" si="66"/>
        <v>0</v>
      </c>
      <c r="S255" s="84">
        <f t="shared" si="73"/>
        <v>0</v>
      </c>
      <c r="T255" s="84">
        <f t="shared" si="74"/>
        <v>0</v>
      </c>
      <c r="W255" s="77"/>
      <c r="X255" s="77"/>
      <c r="Z255" s="84">
        <v>2840.3</v>
      </c>
      <c r="AA255" s="84">
        <v>1986</v>
      </c>
      <c r="AB255" s="84">
        <f t="shared" si="57"/>
        <v>4826.3</v>
      </c>
      <c r="AC255" s="84">
        <f t="shared" si="75"/>
        <v>206</v>
      </c>
      <c r="AE255" s="84">
        <f t="shared" si="67"/>
        <v>5336.3</v>
      </c>
      <c r="AF255" s="84">
        <f t="shared" si="67"/>
        <v>1907.6999999999998</v>
      </c>
      <c r="AG255" s="84">
        <f t="shared" si="67"/>
        <v>7243.9999999999991</v>
      </c>
      <c r="AH255" s="84">
        <f t="shared" si="76"/>
        <v>256.79999999999927</v>
      </c>
      <c r="AJ255" s="80">
        <v>34641</v>
      </c>
      <c r="AK255" s="84">
        <v>1108.9000000000001</v>
      </c>
      <c r="AL255" s="84">
        <v>403.6</v>
      </c>
      <c r="AM255" s="84">
        <f t="shared" si="60"/>
        <v>1512.5</v>
      </c>
      <c r="AN255" s="84">
        <f t="shared" si="77"/>
        <v>96.400000000000034</v>
      </c>
      <c r="AO255" s="84">
        <f t="shared" si="77"/>
        <v>135.09999999999991</v>
      </c>
      <c r="AP255" s="85">
        <f>AM255/'[2]Soymeal Export Forecast'!U$15</f>
        <v>0.22114704270609697</v>
      </c>
      <c r="AQ255" s="77"/>
      <c r="AR255" s="77"/>
      <c r="AS255" s="80">
        <v>34641</v>
      </c>
      <c r="AT255" s="84">
        <v>299.10000000000002</v>
      </c>
      <c r="AU255" s="84">
        <v>84</v>
      </c>
      <c r="AV255" s="84">
        <f t="shared" si="61"/>
        <v>383.1</v>
      </c>
      <c r="AW255" s="84">
        <f t="shared" si="78"/>
        <v>38.5</v>
      </c>
      <c r="AX255" s="84">
        <f t="shared" si="78"/>
        <v>38.800000000000011</v>
      </c>
      <c r="AZ255" s="77"/>
      <c r="BA255" s="77"/>
      <c r="BB255" s="84">
        <f t="shared" si="63"/>
        <v>601.40000000000009</v>
      </c>
    </row>
    <row r="256" spans="1:54">
      <c r="A256" s="80">
        <v>34648</v>
      </c>
      <c r="B256" s="84">
        <v>8108.4</v>
      </c>
      <c r="C256" s="84">
        <v>4591.3999999999996</v>
      </c>
      <c r="D256" s="84">
        <f t="shared" si="52"/>
        <v>12699.8</v>
      </c>
      <c r="E256" s="84">
        <v>0</v>
      </c>
      <c r="F256" s="84">
        <f t="shared" si="71"/>
        <v>697.69999999999982</v>
      </c>
      <c r="G256" s="84">
        <f t="shared" si="71"/>
        <v>629.5</v>
      </c>
      <c r="H256" s="84">
        <f t="shared" si="71"/>
        <v>0</v>
      </c>
      <c r="I256" s="84">
        <f t="shared" si="62"/>
        <v>697.69999999999982</v>
      </c>
      <c r="L256" s="84">
        <f t="shared" si="72"/>
        <v>629.5</v>
      </c>
      <c r="P256" s="84">
        <v>0</v>
      </c>
      <c r="Q256" s="84">
        <v>0</v>
      </c>
      <c r="R256" s="84">
        <f t="shared" si="66"/>
        <v>0</v>
      </c>
      <c r="S256" s="84">
        <f t="shared" si="73"/>
        <v>0</v>
      </c>
      <c r="T256" s="84">
        <f t="shared" si="74"/>
        <v>0</v>
      </c>
      <c r="W256" s="77"/>
      <c r="X256" s="77"/>
      <c r="Z256" s="84">
        <v>2846.8</v>
      </c>
      <c r="AA256" s="84">
        <v>2313.1999999999998</v>
      </c>
      <c r="AB256" s="84">
        <f t="shared" si="57"/>
        <v>5160</v>
      </c>
      <c r="AC256" s="84">
        <f t="shared" si="75"/>
        <v>333.69999999999982</v>
      </c>
      <c r="AE256" s="84">
        <f t="shared" si="67"/>
        <v>5261.5999999999995</v>
      </c>
      <c r="AF256" s="84">
        <f t="shared" si="67"/>
        <v>2278.1999999999998</v>
      </c>
      <c r="AG256" s="84">
        <f t="shared" si="67"/>
        <v>7539.7999999999993</v>
      </c>
      <c r="AH256" s="84">
        <f t="shared" si="76"/>
        <v>295.80000000000018</v>
      </c>
      <c r="AJ256" s="80">
        <v>34648</v>
      </c>
      <c r="AK256" s="84">
        <v>1052</v>
      </c>
      <c r="AL256" s="84">
        <v>530.5</v>
      </c>
      <c r="AM256" s="84">
        <f t="shared" si="60"/>
        <v>1582.5</v>
      </c>
      <c r="AN256" s="84">
        <f t="shared" si="77"/>
        <v>126.89999999999998</v>
      </c>
      <c r="AO256" s="84">
        <f t="shared" si="77"/>
        <v>70</v>
      </c>
      <c r="AP256" s="85">
        <f>AM256/'[2]Soymeal Export Forecast'!U$15</f>
        <v>0.23138194716191632</v>
      </c>
      <c r="AQ256" s="77"/>
      <c r="AR256" s="77"/>
      <c r="AS256" s="80">
        <v>34648</v>
      </c>
      <c r="AT256" s="84">
        <v>306</v>
      </c>
      <c r="AU256" s="84">
        <v>84.7</v>
      </c>
      <c r="AV256" s="84">
        <f t="shared" si="61"/>
        <v>390.7</v>
      </c>
      <c r="AW256" s="84">
        <f t="shared" si="78"/>
        <v>0.70000000000000284</v>
      </c>
      <c r="AX256" s="84">
        <f t="shared" si="78"/>
        <v>7.5999999999999659</v>
      </c>
      <c r="AZ256" s="77"/>
      <c r="BA256" s="77"/>
      <c r="BB256" s="84">
        <f t="shared" si="63"/>
        <v>824.5999999999998</v>
      </c>
    </row>
    <row r="257" spans="1:54">
      <c r="A257" s="80">
        <v>34655</v>
      </c>
      <c r="B257" s="84">
        <v>7909.2</v>
      </c>
      <c r="C257" s="84">
        <v>5300.8</v>
      </c>
      <c r="D257" s="84">
        <f t="shared" si="52"/>
        <v>13210</v>
      </c>
      <c r="E257" s="84">
        <v>0</v>
      </c>
      <c r="F257" s="84">
        <f t="shared" si="71"/>
        <v>709.40000000000055</v>
      </c>
      <c r="G257" s="84">
        <f t="shared" si="71"/>
        <v>510.20000000000073</v>
      </c>
      <c r="H257" s="84">
        <f t="shared" si="71"/>
        <v>0</v>
      </c>
      <c r="I257" s="84">
        <f t="shared" si="62"/>
        <v>709.40000000000055</v>
      </c>
      <c r="L257" s="84">
        <f t="shared" si="72"/>
        <v>510.20000000000073</v>
      </c>
      <c r="P257" s="84">
        <v>0</v>
      </c>
      <c r="Q257" s="84">
        <v>0</v>
      </c>
      <c r="R257" s="84">
        <f t="shared" si="66"/>
        <v>0</v>
      </c>
      <c r="S257" s="84">
        <f t="shared" si="73"/>
        <v>0</v>
      </c>
      <c r="T257" s="84">
        <f t="shared" si="74"/>
        <v>0</v>
      </c>
      <c r="W257" s="77"/>
      <c r="X257" s="77"/>
      <c r="Z257" s="84">
        <v>2785.2</v>
      </c>
      <c r="AA257" s="84">
        <v>2644.5</v>
      </c>
      <c r="AB257" s="84">
        <f t="shared" si="57"/>
        <v>5429.7</v>
      </c>
      <c r="AC257" s="84">
        <f t="shared" si="75"/>
        <v>269.69999999999982</v>
      </c>
      <c r="AE257" s="84">
        <f t="shared" si="67"/>
        <v>5124</v>
      </c>
      <c r="AF257" s="84">
        <f t="shared" si="67"/>
        <v>2656.3</v>
      </c>
      <c r="AG257" s="84">
        <f t="shared" si="67"/>
        <v>7780.3</v>
      </c>
      <c r="AH257" s="84">
        <f t="shared" si="76"/>
        <v>240.50000000000091</v>
      </c>
      <c r="AJ257" s="80">
        <v>34655</v>
      </c>
      <c r="AK257" s="84">
        <v>1129.4000000000001</v>
      </c>
      <c r="AL257" s="84">
        <v>631.6</v>
      </c>
      <c r="AM257" s="84">
        <f t="shared" si="60"/>
        <v>1761</v>
      </c>
      <c r="AN257" s="84">
        <f t="shared" si="77"/>
        <v>101.10000000000002</v>
      </c>
      <c r="AO257" s="84">
        <f t="shared" si="77"/>
        <v>178.5</v>
      </c>
      <c r="AP257" s="85">
        <f>AM257/'[2]Soymeal Export Forecast'!U$15</f>
        <v>0.25748095352425571</v>
      </c>
      <c r="AQ257" s="77"/>
      <c r="AR257" s="77"/>
      <c r="AS257" s="80">
        <v>34655</v>
      </c>
      <c r="AT257" s="84">
        <v>307.89999999999998</v>
      </c>
      <c r="AU257" s="84">
        <v>127.1</v>
      </c>
      <c r="AV257" s="84">
        <f t="shared" si="61"/>
        <v>435</v>
      </c>
      <c r="AW257" s="84">
        <f t="shared" si="78"/>
        <v>42.399999999999991</v>
      </c>
      <c r="AX257" s="84">
        <f t="shared" si="78"/>
        <v>44.300000000000011</v>
      </c>
      <c r="AZ257" s="77"/>
      <c r="BA257" s="77"/>
      <c r="BB257" s="84">
        <f t="shared" si="63"/>
        <v>810.50000000000057</v>
      </c>
    </row>
    <row r="258" spans="1:54">
      <c r="A258" s="80">
        <v>34662</v>
      </c>
      <c r="B258" s="84">
        <v>7907.3</v>
      </c>
      <c r="C258" s="84">
        <v>5610.7</v>
      </c>
      <c r="D258" s="84">
        <f t="shared" si="52"/>
        <v>13518</v>
      </c>
      <c r="E258" s="84">
        <v>0</v>
      </c>
      <c r="F258" s="84">
        <f t="shared" si="71"/>
        <v>309.89999999999964</v>
      </c>
      <c r="G258" s="84">
        <f t="shared" si="71"/>
        <v>308</v>
      </c>
      <c r="H258" s="84">
        <f t="shared" si="71"/>
        <v>0</v>
      </c>
      <c r="I258" s="84">
        <f t="shared" si="62"/>
        <v>309.89999999999964</v>
      </c>
      <c r="L258" s="84">
        <f t="shared" si="72"/>
        <v>308</v>
      </c>
      <c r="P258" s="84">
        <v>0</v>
      </c>
      <c r="Q258" s="84">
        <v>0</v>
      </c>
      <c r="R258" s="84">
        <f t="shared" si="66"/>
        <v>0</v>
      </c>
      <c r="S258" s="84">
        <f t="shared" si="73"/>
        <v>0</v>
      </c>
      <c r="T258" s="84">
        <f t="shared" si="74"/>
        <v>0</v>
      </c>
      <c r="W258" s="77"/>
      <c r="X258" s="77"/>
      <c r="Z258" s="84">
        <v>2702.3</v>
      </c>
      <c r="AA258" s="84">
        <v>2814.4</v>
      </c>
      <c r="AB258" s="84">
        <f t="shared" si="57"/>
        <v>5516.7000000000007</v>
      </c>
      <c r="AC258" s="84">
        <f t="shared" si="75"/>
        <v>87.000000000000909</v>
      </c>
      <c r="AE258" s="84">
        <f t="shared" si="67"/>
        <v>5205</v>
      </c>
      <c r="AF258" s="84">
        <f t="shared" si="67"/>
        <v>2796.2999999999997</v>
      </c>
      <c r="AG258" s="84">
        <f t="shared" si="67"/>
        <v>8001.2999999999993</v>
      </c>
      <c r="AH258" s="84">
        <f t="shared" si="76"/>
        <v>220.99999999999909</v>
      </c>
      <c r="AJ258" s="80">
        <v>34662</v>
      </c>
      <c r="AK258" s="84">
        <v>1069.8</v>
      </c>
      <c r="AL258" s="84">
        <v>697.8</v>
      </c>
      <c r="AM258" s="84">
        <f t="shared" si="60"/>
        <v>1767.6</v>
      </c>
      <c r="AN258" s="84">
        <f t="shared" si="77"/>
        <v>66.199999999999932</v>
      </c>
      <c r="AO258" s="84">
        <f t="shared" si="77"/>
        <v>6.5999999999999091</v>
      </c>
      <c r="AP258" s="85">
        <f>AM258/'[2]Soymeal Export Forecast'!U$15</f>
        <v>0.25844595880151866</v>
      </c>
      <c r="AQ258" s="77"/>
      <c r="AR258" s="77"/>
      <c r="AS258" s="80">
        <v>34662</v>
      </c>
      <c r="AT258" s="84">
        <v>363.9</v>
      </c>
      <c r="AU258" s="84">
        <v>131.19999999999999</v>
      </c>
      <c r="AV258" s="84">
        <f t="shared" si="61"/>
        <v>495.09999999999997</v>
      </c>
      <c r="AW258" s="84">
        <f t="shared" si="78"/>
        <v>4.0999999999999943</v>
      </c>
      <c r="AX258" s="84">
        <f t="shared" si="78"/>
        <v>60.099999999999966</v>
      </c>
      <c r="AZ258" s="77"/>
      <c r="BA258" s="77"/>
      <c r="BB258" s="84">
        <f t="shared" si="63"/>
        <v>376.09999999999957</v>
      </c>
    </row>
    <row r="259" spans="1:54">
      <c r="A259" s="80">
        <v>34669</v>
      </c>
      <c r="B259" s="84">
        <v>8096.5</v>
      </c>
      <c r="C259" s="84">
        <v>6226.8</v>
      </c>
      <c r="D259" s="84">
        <f t="shared" ref="D259:D322" si="79">SUM(B259:C259)</f>
        <v>14323.3</v>
      </c>
      <c r="E259" s="84">
        <v>0</v>
      </c>
      <c r="F259" s="84">
        <f t="shared" si="71"/>
        <v>616.10000000000036</v>
      </c>
      <c r="G259" s="84">
        <f t="shared" si="71"/>
        <v>805.29999999999927</v>
      </c>
      <c r="H259" s="84">
        <f t="shared" si="71"/>
        <v>0</v>
      </c>
      <c r="I259" s="84">
        <f t="shared" si="62"/>
        <v>616.10000000000036</v>
      </c>
      <c r="L259" s="84">
        <f t="shared" si="72"/>
        <v>805.29999999999927</v>
      </c>
      <c r="P259" s="84">
        <v>0</v>
      </c>
      <c r="Q259" s="84">
        <v>0</v>
      </c>
      <c r="R259" s="84">
        <f t="shared" si="66"/>
        <v>0</v>
      </c>
      <c r="S259" s="84">
        <f t="shared" si="73"/>
        <v>0</v>
      </c>
      <c r="T259" s="84">
        <f t="shared" si="74"/>
        <v>0</v>
      </c>
      <c r="W259" s="77"/>
      <c r="X259" s="77"/>
      <c r="Z259" s="84">
        <v>2819.3</v>
      </c>
      <c r="AA259" s="84">
        <v>3050</v>
      </c>
      <c r="AB259" s="84">
        <f t="shared" ref="AB259:AB322" si="80">AA259+Z259</f>
        <v>5869.3</v>
      </c>
      <c r="AC259" s="84">
        <f t="shared" si="75"/>
        <v>352.59999999999945</v>
      </c>
      <c r="AE259" s="84">
        <f t="shared" si="67"/>
        <v>5277.2</v>
      </c>
      <c r="AF259" s="84">
        <f t="shared" si="67"/>
        <v>3176.8</v>
      </c>
      <c r="AG259" s="84">
        <f t="shared" si="67"/>
        <v>8454</v>
      </c>
      <c r="AH259" s="84">
        <f t="shared" si="76"/>
        <v>452.70000000000073</v>
      </c>
      <c r="AJ259" s="80">
        <v>34669</v>
      </c>
      <c r="AK259" s="84">
        <v>1050.7</v>
      </c>
      <c r="AL259" s="84">
        <v>793.3</v>
      </c>
      <c r="AM259" s="84">
        <f t="shared" ref="AM259:AM322" si="81">AL259+AK259</f>
        <v>1844</v>
      </c>
      <c r="AN259" s="84">
        <f t="shared" si="77"/>
        <v>95.5</v>
      </c>
      <c r="AO259" s="84">
        <f t="shared" si="77"/>
        <v>76.400000000000091</v>
      </c>
      <c r="AP259" s="85">
        <f>AM259/'[2]Soymeal Export Forecast'!U$15</f>
        <v>0.2696166259504415</v>
      </c>
      <c r="AQ259" s="77"/>
      <c r="AR259" s="77"/>
      <c r="AS259" s="80">
        <v>34669</v>
      </c>
      <c r="AT259" s="84">
        <v>315.89999999999998</v>
      </c>
      <c r="AU259" s="84">
        <v>176.9</v>
      </c>
      <c r="AV259" s="84">
        <f t="shared" ref="AV259:AV322" si="82">AU259+AT259</f>
        <v>492.79999999999995</v>
      </c>
      <c r="AW259" s="84">
        <f t="shared" si="78"/>
        <v>45.700000000000017</v>
      </c>
      <c r="AX259" s="84">
        <f t="shared" si="78"/>
        <v>-2.3000000000000114</v>
      </c>
      <c r="AZ259" s="77"/>
      <c r="BA259" s="77"/>
      <c r="BB259" s="84">
        <f t="shared" si="63"/>
        <v>711.60000000000036</v>
      </c>
    </row>
    <row r="260" spans="1:54">
      <c r="A260" s="80">
        <v>34676</v>
      </c>
      <c r="B260" s="84">
        <v>8025.7</v>
      </c>
      <c r="C260" s="84">
        <v>6772.1</v>
      </c>
      <c r="D260" s="84">
        <f t="shared" si="79"/>
        <v>14797.8</v>
      </c>
      <c r="E260" s="84">
        <v>0</v>
      </c>
      <c r="F260" s="84">
        <f t="shared" si="71"/>
        <v>545.30000000000018</v>
      </c>
      <c r="G260" s="84">
        <f t="shared" si="71"/>
        <v>474.5</v>
      </c>
      <c r="H260" s="84">
        <f t="shared" si="71"/>
        <v>0</v>
      </c>
      <c r="I260" s="84">
        <f t="shared" ref="I260:I323" si="83">F260</f>
        <v>545.30000000000018</v>
      </c>
      <c r="L260" s="84">
        <f t="shared" si="72"/>
        <v>474.5</v>
      </c>
      <c r="P260" s="84">
        <v>0</v>
      </c>
      <c r="Q260" s="84">
        <v>0</v>
      </c>
      <c r="R260" s="84">
        <f t="shared" si="66"/>
        <v>0</v>
      </c>
      <c r="S260" s="84">
        <f t="shared" si="73"/>
        <v>0</v>
      </c>
      <c r="T260" s="84">
        <f t="shared" si="74"/>
        <v>0</v>
      </c>
      <c r="W260" s="77"/>
      <c r="X260" s="77"/>
      <c r="Z260" s="84">
        <v>2642.6</v>
      </c>
      <c r="AA260" s="84">
        <v>3362.4</v>
      </c>
      <c r="AB260" s="84">
        <f t="shared" si="80"/>
        <v>6005</v>
      </c>
      <c r="AC260" s="84">
        <f t="shared" si="75"/>
        <v>135.69999999999982</v>
      </c>
      <c r="AE260" s="84">
        <f t="shared" si="67"/>
        <v>5383.1</v>
      </c>
      <c r="AF260" s="84">
        <f t="shared" si="67"/>
        <v>3409.7000000000003</v>
      </c>
      <c r="AG260" s="84">
        <f t="shared" si="67"/>
        <v>8792.7999999999993</v>
      </c>
      <c r="AH260" s="84">
        <f t="shared" si="76"/>
        <v>338.79999999999927</v>
      </c>
      <c r="AJ260" s="80">
        <v>34676</v>
      </c>
      <c r="AK260" s="84">
        <v>1090.8</v>
      </c>
      <c r="AL260" s="84">
        <v>952.7</v>
      </c>
      <c r="AM260" s="84">
        <f t="shared" si="81"/>
        <v>2043.5</v>
      </c>
      <c r="AN260" s="84">
        <f t="shared" si="77"/>
        <v>159.40000000000009</v>
      </c>
      <c r="AO260" s="84">
        <f t="shared" si="77"/>
        <v>199.5</v>
      </c>
      <c r="AP260" s="85">
        <f>AM260/'[2]Soymeal Export Forecast'!U$15</f>
        <v>0.29878610364952674</v>
      </c>
      <c r="AQ260" s="77"/>
      <c r="AR260" s="77"/>
      <c r="AS260" s="80">
        <v>34676</v>
      </c>
      <c r="AT260" s="84">
        <v>333.1</v>
      </c>
      <c r="AU260" s="84">
        <v>205.9</v>
      </c>
      <c r="AV260" s="84">
        <f t="shared" si="82"/>
        <v>539</v>
      </c>
      <c r="AW260" s="84">
        <f t="shared" si="78"/>
        <v>29</v>
      </c>
      <c r="AX260" s="84">
        <f t="shared" si="78"/>
        <v>46.200000000000045</v>
      </c>
      <c r="AZ260" s="77"/>
      <c r="BA260" s="77"/>
      <c r="BB260" s="84">
        <f t="shared" ref="BB260:BB323" si="84">AN260+F260</f>
        <v>704.70000000000027</v>
      </c>
    </row>
    <row r="261" spans="1:54">
      <c r="A261" s="80">
        <v>34683</v>
      </c>
      <c r="B261" s="84">
        <v>8004.8</v>
      </c>
      <c r="C261" s="84">
        <v>7262.8</v>
      </c>
      <c r="D261" s="84">
        <f t="shared" si="79"/>
        <v>15267.6</v>
      </c>
      <c r="E261" s="84">
        <v>0</v>
      </c>
      <c r="F261" s="84">
        <f t="shared" si="71"/>
        <v>490.69999999999982</v>
      </c>
      <c r="G261" s="84">
        <f t="shared" si="71"/>
        <v>469.80000000000109</v>
      </c>
      <c r="H261" s="84">
        <f t="shared" si="71"/>
        <v>0</v>
      </c>
      <c r="I261" s="84">
        <f t="shared" si="83"/>
        <v>490.69999999999982</v>
      </c>
      <c r="L261" s="84">
        <f t="shared" si="72"/>
        <v>469.80000000000109</v>
      </c>
      <c r="P261" s="84">
        <v>0</v>
      </c>
      <c r="Q261" s="84">
        <v>0</v>
      </c>
      <c r="R261" s="84">
        <f t="shared" si="66"/>
        <v>0</v>
      </c>
      <c r="S261" s="84">
        <f t="shared" si="73"/>
        <v>0</v>
      </c>
      <c r="T261" s="84">
        <f t="shared" si="74"/>
        <v>0</v>
      </c>
      <c r="W261" s="77"/>
      <c r="X261" s="77"/>
      <c r="Z261" s="84">
        <v>2564.6999999999998</v>
      </c>
      <c r="AA261" s="84">
        <v>3613.8</v>
      </c>
      <c r="AB261" s="84">
        <f t="shared" si="80"/>
        <v>6178.5</v>
      </c>
      <c r="AC261" s="84">
        <f t="shared" si="75"/>
        <v>173.5</v>
      </c>
      <c r="AE261" s="84">
        <f t="shared" si="67"/>
        <v>5440.1</v>
      </c>
      <c r="AF261" s="84">
        <f t="shared" si="67"/>
        <v>3649</v>
      </c>
      <c r="AG261" s="84">
        <f t="shared" si="67"/>
        <v>9089.1</v>
      </c>
      <c r="AH261" s="84">
        <f t="shared" si="76"/>
        <v>296.30000000000109</v>
      </c>
      <c r="AJ261" s="80">
        <v>34683</v>
      </c>
      <c r="AK261" s="84">
        <v>1087.2</v>
      </c>
      <c r="AL261" s="84">
        <v>1020.3</v>
      </c>
      <c r="AM261" s="84">
        <f t="shared" si="81"/>
        <v>2107.5</v>
      </c>
      <c r="AN261" s="84">
        <f t="shared" si="77"/>
        <v>67.599999999999909</v>
      </c>
      <c r="AO261" s="84">
        <f t="shared" si="77"/>
        <v>64</v>
      </c>
      <c r="AP261" s="85">
        <f>AM261/'[2]Soymeal Export Forecast'!U$15</f>
        <v>0.30814373058056155</v>
      </c>
      <c r="AQ261" s="77"/>
      <c r="AR261" s="77"/>
      <c r="AS261" s="80">
        <v>34683</v>
      </c>
      <c r="AT261" s="84">
        <v>360.6</v>
      </c>
      <c r="AU261" s="84">
        <v>221</v>
      </c>
      <c r="AV261" s="84">
        <f t="shared" si="82"/>
        <v>581.6</v>
      </c>
      <c r="AW261" s="84">
        <f t="shared" si="78"/>
        <v>15.099999999999994</v>
      </c>
      <c r="AX261" s="84">
        <f t="shared" si="78"/>
        <v>42.600000000000023</v>
      </c>
      <c r="AZ261" s="77"/>
      <c r="BA261" s="77"/>
      <c r="BB261" s="84">
        <f t="shared" si="84"/>
        <v>558.29999999999973</v>
      </c>
    </row>
    <row r="262" spans="1:54">
      <c r="A262" s="80">
        <v>34690</v>
      </c>
      <c r="B262" s="84">
        <v>7772.2</v>
      </c>
      <c r="C262" s="84">
        <v>7756</v>
      </c>
      <c r="D262" s="84">
        <f t="shared" si="79"/>
        <v>15528.2</v>
      </c>
      <c r="E262" s="84">
        <v>0</v>
      </c>
      <c r="F262" s="84">
        <f t="shared" si="71"/>
        <v>493.19999999999982</v>
      </c>
      <c r="G262" s="84">
        <f t="shared" si="71"/>
        <v>260.60000000000036</v>
      </c>
      <c r="H262" s="84">
        <f t="shared" si="71"/>
        <v>0</v>
      </c>
      <c r="I262" s="84">
        <f t="shared" si="83"/>
        <v>493.19999999999982</v>
      </c>
      <c r="L262" s="84">
        <f t="shared" si="72"/>
        <v>260.60000000000036</v>
      </c>
      <c r="P262" s="84">
        <v>0</v>
      </c>
      <c r="Q262" s="84">
        <v>0</v>
      </c>
      <c r="R262" s="84">
        <f t="shared" si="66"/>
        <v>0</v>
      </c>
      <c r="S262" s="84">
        <f t="shared" si="73"/>
        <v>0</v>
      </c>
      <c r="T262" s="84">
        <f t="shared" si="74"/>
        <v>0</v>
      </c>
      <c r="W262" s="77"/>
      <c r="X262" s="77"/>
      <c r="Z262" s="84">
        <v>2446.1</v>
      </c>
      <c r="AA262" s="84">
        <v>3874</v>
      </c>
      <c r="AB262" s="84">
        <f t="shared" si="80"/>
        <v>6320.1</v>
      </c>
      <c r="AC262" s="84">
        <f t="shared" si="75"/>
        <v>141.60000000000036</v>
      </c>
      <c r="AE262" s="84">
        <f t="shared" si="67"/>
        <v>5326.1</v>
      </c>
      <c r="AF262" s="84">
        <f t="shared" si="67"/>
        <v>3882</v>
      </c>
      <c r="AG262" s="84">
        <f t="shared" si="67"/>
        <v>9208.1</v>
      </c>
      <c r="AH262" s="84">
        <f t="shared" si="76"/>
        <v>119</v>
      </c>
      <c r="AJ262" s="80">
        <v>34690</v>
      </c>
      <c r="AK262" s="84">
        <v>1076.9000000000001</v>
      </c>
      <c r="AL262" s="84">
        <v>1105.5</v>
      </c>
      <c r="AM262" s="84">
        <f t="shared" si="81"/>
        <v>2182.4</v>
      </c>
      <c r="AN262" s="84">
        <f t="shared" si="77"/>
        <v>85.200000000000045</v>
      </c>
      <c r="AO262" s="84">
        <f t="shared" si="77"/>
        <v>74.900000000000091</v>
      </c>
      <c r="AP262" s="85">
        <f>AM262/'[2]Soymeal Export Forecast'!U$15</f>
        <v>0.31909507834828826</v>
      </c>
      <c r="AQ262" s="77"/>
      <c r="AR262" s="77"/>
      <c r="AS262" s="80">
        <v>34690</v>
      </c>
      <c r="AT262" s="84">
        <v>374.9</v>
      </c>
      <c r="AU262" s="84">
        <v>228.4</v>
      </c>
      <c r="AV262" s="84">
        <f t="shared" si="82"/>
        <v>603.29999999999995</v>
      </c>
      <c r="AW262" s="84">
        <f t="shared" si="78"/>
        <v>7.4000000000000057</v>
      </c>
      <c r="AX262" s="84">
        <f t="shared" si="78"/>
        <v>21.699999999999932</v>
      </c>
      <c r="AZ262" s="77"/>
      <c r="BA262" s="77"/>
      <c r="BB262" s="84">
        <f t="shared" si="84"/>
        <v>578.39999999999986</v>
      </c>
    </row>
    <row r="263" spans="1:54">
      <c r="A263" s="80">
        <v>34697</v>
      </c>
      <c r="B263" s="84">
        <v>7426.1</v>
      </c>
      <c r="C263" s="84">
        <v>8223.1</v>
      </c>
      <c r="D263" s="84">
        <f t="shared" si="79"/>
        <v>15649.2</v>
      </c>
      <c r="E263" s="84">
        <v>1.35</v>
      </c>
      <c r="F263" s="84">
        <f t="shared" si="71"/>
        <v>467.10000000000036</v>
      </c>
      <c r="G263" s="84">
        <f t="shared" si="71"/>
        <v>121</v>
      </c>
      <c r="H263" s="84">
        <f t="shared" si="71"/>
        <v>1.35</v>
      </c>
      <c r="I263" s="84">
        <f t="shared" si="83"/>
        <v>467.10000000000036</v>
      </c>
      <c r="L263" s="84">
        <f t="shared" si="72"/>
        <v>122.35</v>
      </c>
      <c r="P263" s="84">
        <v>0</v>
      </c>
      <c r="Q263" s="84">
        <v>0</v>
      </c>
      <c r="R263" s="84">
        <f t="shared" si="66"/>
        <v>0</v>
      </c>
      <c r="S263" s="84">
        <f t="shared" si="73"/>
        <v>0</v>
      </c>
      <c r="T263" s="84">
        <f t="shared" si="74"/>
        <v>0</v>
      </c>
      <c r="W263" s="77"/>
      <c r="X263" s="77"/>
      <c r="Z263" s="84">
        <v>2386.8000000000002</v>
      </c>
      <c r="AA263" s="84">
        <v>4165.3</v>
      </c>
      <c r="AB263" s="84">
        <f t="shared" si="80"/>
        <v>6552.1</v>
      </c>
      <c r="AC263" s="84">
        <f t="shared" si="75"/>
        <v>232</v>
      </c>
      <c r="AE263" s="84">
        <f t="shared" si="67"/>
        <v>5039.3</v>
      </c>
      <c r="AF263" s="84">
        <f t="shared" si="67"/>
        <v>4057.8</v>
      </c>
      <c r="AG263" s="84">
        <f t="shared" si="67"/>
        <v>9097.1</v>
      </c>
      <c r="AH263" s="84">
        <f t="shared" si="76"/>
        <v>-111</v>
      </c>
      <c r="AJ263" s="80">
        <v>34697</v>
      </c>
      <c r="AK263" s="84">
        <v>1047.0999999999999</v>
      </c>
      <c r="AL263" s="84">
        <v>1214.5999999999999</v>
      </c>
      <c r="AM263" s="84">
        <f t="shared" si="81"/>
        <v>2261.6999999999998</v>
      </c>
      <c r="AN263" s="84">
        <f t="shared" si="77"/>
        <v>109.09999999999991</v>
      </c>
      <c r="AO263" s="84">
        <f t="shared" si="77"/>
        <v>79.299999999999727</v>
      </c>
      <c r="AP263" s="85">
        <f>AM263/'[2]Soymeal Export Forecast'!U$15</f>
        <v>0.33068976296752361</v>
      </c>
      <c r="AQ263" s="77"/>
      <c r="AR263" s="77"/>
      <c r="AS263" s="80">
        <v>34697</v>
      </c>
      <c r="AT263" s="84">
        <v>428.9</v>
      </c>
      <c r="AU263" s="84">
        <v>255.6</v>
      </c>
      <c r="AV263" s="84">
        <f t="shared" si="82"/>
        <v>684.5</v>
      </c>
      <c r="AW263" s="84">
        <f t="shared" si="78"/>
        <v>27.199999999999989</v>
      </c>
      <c r="AX263" s="84">
        <f t="shared" si="78"/>
        <v>81.200000000000045</v>
      </c>
      <c r="AZ263" s="77"/>
      <c r="BA263" s="77"/>
      <c r="BB263" s="84">
        <f t="shared" si="84"/>
        <v>576.20000000000027</v>
      </c>
    </row>
    <row r="264" spans="1:54">
      <c r="A264" s="80">
        <v>34704</v>
      </c>
      <c r="B264" s="84">
        <v>6570.7</v>
      </c>
      <c r="C264" s="84">
        <v>8988.6</v>
      </c>
      <c r="D264" s="84">
        <f t="shared" si="79"/>
        <v>15559.3</v>
      </c>
      <c r="E264" s="84">
        <v>1.35</v>
      </c>
      <c r="F264" s="84">
        <f t="shared" si="71"/>
        <v>765.5</v>
      </c>
      <c r="G264" s="84">
        <f t="shared" si="71"/>
        <v>-89.900000000001455</v>
      </c>
      <c r="H264" s="84">
        <f t="shared" si="71"/>
        <v>0</v>
      </c>
      <c r="I264" s="84">
        <f t="shared" si="83"/>
        <v>765.5</v>
      </c>
      <c r="L264" s="84">
        <f t="shared" si="72"/>
        <v>-89.900000000001455</v>
      </c>
      <c r="P264" s="84">
        <v>0</v>
      </c>
      <c r="Q264" s="84">
        <v>0</v>
      </c>
      <c r="R264" s="84">
        <f t="shared" si="66"/>
        <v>0</v>
      </c>
      <c r="S264" s="84">
        <f t="shared" si="73"/>
        <v>0</v>
      </c>
      <c r="T264" s="84">
        <f t="shared" si="74"/>
        <v>0</v>
      </c>
      <c r="W264" s="77"/>
      <c r="X264" s="77"/>
      <c r="Z264" s="84">
        <v>2126.6999999999998</v>
      </c>
      <c r="AA264" s="84">
        <v>4485.8</v>
      </c>
      <c r="AB264" s="84">
        <f t="shared" si="80"/>
        <v>6612.5</v>
      </c>
      <c r="AC264" s="84">
        <f t="shared" si="75"/>
        <v>60.399999999999636</v>
      </c>
      <c r="AE264" s="84">
        <f t="shared" si="67"/>
        <v>4444</v>
      </c>
      <c r="AF264" s="84">
        <f t="shared" si="67"/>
        <v>4502.8</v>
      </c>
      <c r="AG264" s="84">
        <f t="shared" si="67"/>
        <v>8946.7999999999993</v>
      </c>
      <c r="AH264" s="84">
        <f t="shared" si="76"/>
        <v>-150.30000000000109</v>
      </c>
      <c r="AJ264" s="80">
        <v>34704</v>
      </c>
      <c r="AK264" s="84">
        <v>1080.0999999999999</v>
      </c>
      <c r="AL264" s="84">
        <v>1313.7</v>
      </c>
      <c r="AM264" s="84">
        <f t="shared" si="81"/>
        <v>2393.8000000000002</v>
      </c>
      <c r="AN264" s="84">
        <f t="shared" si="77"/>
        <v>99.100000000000136</v>
      </c>
      <c r="AO264" s="84">
        <f t="shared" si="77"/>
        <v>132.10000000000036</v>
      </c>
      <c r="AP264" s="85">
        <f>AM264/'[2]Soymeal Export Forecast'!U$15</f>
        <v>0.35000448980486276</v>
      </c>
      <c r="AQ264" s="77"/>
      <c r="AR264" s="77"/>
      <c r="AS264" s="80">
        <v>34704</v>
      </c>
      <c r="AT264" s="84">
        <v>417.3</v>
      </c>
      <c r="AU264" s="84">
        <v>273.3</v>
      </c>
      <c r="AV264" s="84">
        <f t="shared" si="82"/>
        <v>690.6</v>
      </c>
      <c r="AW264" s="84">
        <f t="shared" si="78"/>
        <v>17.700000000000017</v>
      </c>
      <c r="AX264" s="84">
        <f t="shared" si="78"/>
        <v>6.1000000000000227</v>
      </c>
      <c r="AZ264" s="77"/>
      <c r="BA264" s="77"/>
      <c r="BB264" s="84">
        <f t="shared" si="84"/>
        <v>864.60000000000014</v>
      </c>
    </row>
    <row r="265" spans="1:54">
      <c r="A265" s="80">
        <v>34711</v>
      </c>
      <c r="B265" s="84">
        <v>6549.1</v>
      </c>
      <c r="C265" s="84">
        <v>9678</v>
      </c>
      <c r="D265" s="84">
        <f t="shared" si="79"/>
        <v>16227.1</v>
      </c>
      <c r="E265" s="84">
        <v>1.35</v>
      </c>
      <c r="F265" s="84">
        <f t="shared" si="71"/>
        <v>689.39999999999964</v>
      </c>
      <c r="G265" s="84">
        <f t="shared" si="71"/>
        <v>667.80000000000109</v>
      </c>
      <c r="H265" s="84">
        <f t="shared" si="71"/>
        <v>0</v>
      </c>
      <c r="I265" s="84">
        <f t="shared" si="83"/>
        <v>689.39999999999964</v>
      </c>
      <c r="L265" s="84">
        <f t="shared" si="72"/>
        <v>667.80000000000109</v>
      </c>
      <c r="P265" s="84">
        <v>0</v>
      </c>
      <c r="Q265" s="84">
        <v>0</v>
      </c>
      <c r="R265" s="84">
        <f t="shared" si="66"/>
        <v>0</v>
      </c>
      <c r="S265" s="84">
        <f t="shared" si="73"/>
        <v>0</v>
      </c>
      <c r="T265" s="84">
        <f t="shared" si="74"/>
        <v>0</v>
      </c>
      <c r="W265" s="77"/>
      <c r="X265" s="77"/>
      <c r="Z265" s="84">
        <v>2085.8000000000002</v>
      </c>
      <c r="AA265" s="84">
        <v>4818.2</v>
      </c>
      <c r="AB265" s="84">
        <f t="shared" si="80"/>
        <v>6904</v>
      </c>
      <c r="AC265" s="84">
        <f t="shared" si="75"/>
        <v>291.5</v>
      </c>
      <c r="AE265" s="84">
        <f t="shared" si="67"/>
        <v>4463.3</v>
      </c>
      <c r="AF265" s="84">
        <f t="shared" si="67"/>
        <v>4859.8</v>
      </c>
      <c r="AG265" s="84">
        <f t="shared" si="67"/>
        <v>9323.1</v>
      </c>
      <c r="AH265" s="84">
        <f t="shared" si="76"/>
        <v>376.30000000000109</v>
      </c>
      <c r="AJ265" s="80">
        <v>34711</v>
      </c>
      <c r="AK265" s="84">
        <v>1125.0999999999999</v>
      </c>
      <c r="AL265" s="84">
        <v>1425.8</v>
      </c>
      <c r="AM265" s="84">
        <f t="shared" si="81"/>
        <v>2550.8999999999996</v>
      </c>
      <c r="AN265" s="84">
        <f t="shared" si="77"/>
        <v>112.09999999999991</v>
      </c>
      <c r="AO265" s="84">
        <f t="shared" si="77"/>
        <v>157.09999999999945</v>
      </c>
      <c r="AP265" s="85">
        <f>AM265/'[2]Soymeal Export Forecast'!U$15</f>
        <v>0.37297453966213728</v>
      </c>
      <c r="AQ265" s="77"/>
      <c r="AR265" s="77"/>
      <c r="AS265" s="80">
        <v>34711</v>
      </c>
      <c r="AT265" s="84">
        <v>408.7</v>
      </c>
      <c r="AU265" s="84">
        <v>274.8</v>
      </c>
      <c r="AV265" s="84">
        <f t="shared" si="82"/>
        <v>683.5</v>
      </c>
      <c r="AW265" s="84">
        <f t="shared" si="78"/>
        <v>1.5</v>
      </c>
      <c r="AX265" s="84">
        <f t="shared" si="78"/>
        <v>-7.1000000000000227</v>
      </c>
      <c r="AZ265" s="77"/>
      <c r="BA265" s="77"/>
      <c r="BB265" s="84">
        <f t="shared" si="84"/>
        <v>801.49999999999955</v>
      </c>
    </row>
    <row r="266" spans="1:54">
      <c r="A266" s="80">
        <v>34718</v>
      </c>
      <c r="B266" s="84">
        <v>6161.4</v>
      </c>
      <c r="C266" s="84">
        <v>10269.1</v>
      </c>
      <c r="D266" s="84">
        <f t="shared" si="79"/>
        <v>16430.5</v>
      </c>
      <c r="E266" s="84">
        <v>46.35</v>
      </c>
      <c r="F266" s="84">
        <f t="shared" si="71"/>
        <v>591.10000000000036</v>
      </c>
      <c r="G266" s="84">
        <f t="shared" si="71"/>
        <v>203.39999999999964</v>
      </c>
      <c r="H266" s="84">
        <f t="shared" si="71"/>
        <v>45</v>
      </c>
      <c r="I266" s="84">
        <f t="shared" si="83"/>
        <v>591.10000000000036</v>
      </c>
      <c r="L266" s="84">
        <f t="shared" si="72"/>
        <v>248.39999999999964</v>
      </c>
      <c r="P266" s="84">
        <v>0</v>
      </c>
      <c r="Q266" s="84">
        <v>0</v>
      </c>
      <c r="R266" s="84">
        <f t="shared" si="66"/>
        <v>0</v>
      </c>
      <c r="S266" s="84">
        <f t="shared" si="73"/>
        <v>0</v>
      </c>
      <c r="T266" s="84">
        <f t="shared" si="74"/>
        <v>0</v>
      </c>
      <c r="W266" s="77"/>
      <c r="X266" s="77"/>
      <c r="Z266" s="84">
        <v>1882.9</v>
      </c>
      <c r="AA266" s="84">
        <v>5197.2</v>
      </c>
      <c r="AB266" s="84">
        <f t="shared" si="80"/>
        <v>7080.1</v>
      </c>
      <c r="AC266" s="84">
        <f t="shared" si="75"/>
        <v>176.10000000000036</v>
      </c>
      <c r="AE266" s="84">
        <f t="shared" si="67"/>
        <v>4278.5</v>
      </c>
      <c r="AF266" s="84">
        <f t="shared" si="67"/>
        <v>5071.9000000000005</v>
      </c>
      <c r="AG266" s="84">
        <f t="shared" si="67"/>
        <v>9350.4</v>
      </c>
      <c r="AH266" s="84">
        <f t="shared" si="76"/>
        <v>27.299999999999272</v>
      </c>
      <c r="AJ266" s="80">
        <v>34718</v>
      </c>
      <c r="AK266" s="84">
        <v>1013.4</v>
      </c>
      <c r="AL266" s="84">
        <v>1619.6</v>
      </c>
      <c r="AM266" s="84">
        <f t="shared" si="81"/>
        <v>2633</v>
      </c>
      <c r="AN266" s="84">
        <f t="shared" si="77"/>
        <v>193.79999999999995</v>
      </c>
      <c r="AO266" s="84">
        <f t="shared" si="77"/>
        <v>82.100000000000364</v>
      </c>
      <c r="AP266" s="85">
        <f>AM266/'[2]Soymeal Export Forecast'!U$15</f>
        <v>0.38497862045960551</v>
      </c>
      <c r="AQ266" s="77"/>
      <c r="AR266" s="77"/>
      <c r="AS266" s="80">
        <v>34718</v>
      </c>
      <c r="AT266" s="84">
        <v>406.7</v>
      </c>
      <c r="AU266" s="84">
        <v>309.10000000000002</v>
      </c>
      <c r="AV266" s="84">
        <f t="shared" si="82"/>
        <v>715.8</v>
      </c>
      <c r="AW266" s="84">
        <f t="shared" si="78"/>
        <v>34.300000000000011</v>
      </c>
      <c r="AX266" s="84">
        <f t="shared" si="78"/>
        <v>32.299999999999955</v>
      </c>
      <c r="AZ266" s="77"/>
      <c r="BA266" s="77"/>
      <c r="BB266" s="84">
        <f t="shared" si="84"/>
        <v>784.90000000000032</v>
      </c>
    </row>
    <row r="267" spans="1:54">
      <c r="A267" s="80">
        <v>34725</v>
      </c>
      <c r="B267" s="84">
        <v>5804.2</v>
      </c>
      <c r="C267" s="84">
        <v>11051.6</v>
      </c>
      <c r="D267" s="84">
        <f t="shared" si="79"/>
        <v>16855.8</v>
      </c>
      <c r="E267" s="84">
        <v>56.35</v>
      </c>
      <c r="F267" s="84">
        <f t="shared" si="71"/>
        <v>782.5</v>
      </c>
      <c r="G267" s="84">
        <f t="shared" si="71"/>
        <v>425.29999999999927</v>
      </c>
      <c r="H267" s="84">
        <f t="shared" si="71"/>
        <v>10</v>
      </c>
      <c r="I267" s="84">
        <f t="shared" si="83"/>
        <v>782.5</v>
      </c>
      <c r="L267" s="84">
        <f t="shared" si="72"/>
        <v>435.29999999999927</v>
      </c>
      <c r="P267" s="84">
        <v>0</v>
      </c>
      <c r="Q267" s="84">
        <v>0</v>
      </c>
      <c r="R267" s="84">
        <f t="shared" si="66"/>
        <v>0</v>
      </c>
      <c r="S267" s="84">
        <f t="shared" si="73"/>
        <v>0</v>
      </c>
      <c r="T267" s="84">
        <f t="shared" si="74"/>
        <v>0</v>
      </c>
      <c r="W267" s="77"/>
      <c r="X267" s="77"/>
      <c r="Z267" s="84">
        <v>1727</v>
      </c>
      <c r="AA267" s="84">
        <v>5576.9</v>
      </c>
      <c r="AB267" s="84">
        <f t="shared" si="80"/>
        <v>7303.9</v>
      </c>
      <c r="AC267" s="84">
        <f t="shared" si="75"/>
        <v>223.79999999999927</v>
      </c>
      <c r="AE267" s="84">
        <f t="shared" si="67"/>
        <v>4077.2</v>
      </c>
      <c r="AF267" s="84">
        <f t="shared" si="67"/>
        <v>5474.7000000000007</v>
      </c>
      <c r="AG267" s="84">
        <f t="shared" si="67"/>
        <v>9551.9</v>
      </c>
      <c r="AH267" s="84">
        <f t="shared" si="76"/>
        <v>201.5</v>
      </c>
      <c r="AJ267" s="80">
        <v>34725</v>
      </c>
      <c r="AK267" s="84">
        <v>969.7</v>
      </c>
      <c r="AL267" s="84">
        <v>1807</v>
      </c>
      <c r="AM267" s="84">
        <f t="shared" si="81"/>
        <v>2776.7</v>
      </c>
      <c r="AN267" s="84">
        <f t="shared" si="77"/>
        <v>187.40000000000009</v>
      </c>
      <c r="AO267" s="84">
        <f t="shared" si="77"/>
        <v>143.69999999999982</v>
      </c>
      <c r="AP267" s="85">
        <f>AM267/'[2]Soymeal Export Forecast'!U$15</f>
        <v>0.40598941717819464</v>
      </c>
      <c r="AQ267" s="77"/>
      <c r="AR267" s="77"/>
      <c r="AS267" s="80">
        <v>34725</v>
      </c>
      <c r="AT267" s="84">
        <v>360.5</v>
      </c>
      <c r="AU267" s="84">
        <v>345.2</v>
      </c>
      <c r="AV267" s="84">
        <f t="shared" si="82"/>
        <v>705.7</v>
      </c>
      <c r="AW267" s="84">
        <f t="shared" si="78"/>
        <v>36.099999999999966</v>
      </c>
      <c r="AX267" s="84">
        <f t="shared" si="78"/>
        <v>-10.099999999999909</v>
      </c>
      <c r="AZ267" s="77"/>
      <c r="BA267" s="77"/>
      <c r="BB267" s="84">
        <f t="shared" si="84"/>
        <v>969.90000000000009</v>
      </c>
    </row>
    <row r="268" spans="1:54">
      <c r="A268" s="80">
        <v>34732</v>
      </c>
      <c r="B268" s="84">
        <v>5910.1</v>
      </c>
      <c r="C268" s="84">
        <v>11506.9</v>
      </c>
      <c r="D268" s="84">
        <f t="shared" si="79"/>
        <v>17417</v>
      </c>
      <c r="E268" s="84">
        <v>116.35</v>
      </c>
      <c r="F268" s="84">
        <f t="shared" si="71"/>
        <v>455.29999999999927</v>
      </c>
      <c r="G268" s="84">
        <f t="shared" si="71"/>
        <v>561.20000000000073</v>
      </c>
      <c r="H268" s="84">
        <f t="shared" si="71"/>
        <v>59.999999999999993</v>
      </c>
      <c r="I268" s="84">
        <f t="shared" si="83"/>
        <v>455.29999999999927</v>
      </c>
      <c r="L268" s="84">
        <f t="shared" si="72"/>
        <v>621.20000000000073</v>
      </c>
      <c r="P268" s="84">
        <v>0</v>
      </c>
      <c r="Q268" s="84">
        <v>0</v>
      </c>
      <c r="R268" s="84">
        <f t="shared" si="66"/>
        <v>0</v>
      </c>
      <c r="S268" s="84">
        <f t="shared" si="73"/>
        <v>0</v>
      </c>
      <c r="T268" s="84">
        <f t="shared" si="74"/>
        <v>0</v>
      </c>
      <c r="W268" s="77"/>
      <c r="X268" s="77"/>
      <c r="Z268" s="84">
        <v>1636.3</v>
      </c>
      <c r="AA268" s="84">
        <v>5886.4</v>
      </c>
      <c r="AB268" s="84">
        <f t="shared" si="80"/>
        <v>7522.7</v>
      </c>
      <c r="AC268" s="84">
        <f t="shared" si="75"/>
        <v>218.80000000000018</v>
      </c>
      <c r="AE268" s="84">
        <f t="shared" si="67"/>
        <v>4273.8</v>
      </c>
      <c r="AF268" s="84">
        <f t="shared" si="67"/>
        <v>5620.5</v>
      </c>
      <c r="AG268" s="84">
        <f t="shared" si="67"/>
        <v>9894.2999999999993</v>
      </c>
      <c r="AH268" s="84">
        <f t="shared" si="76"/>
        <v>342.39999999999964</v>
      </c>
      <c r="AJ268" s="80">
        <v>34732</v>
      </c>
      <c r="AK268" s="84">
        <v>979.9</v>
      </c>
      <c r="AL268" s="84">
        <v>1852.9</v>
      </c>
      <c r="AM268" s="84">
        <f t="shared" si="81"/>
        <v>2832.8</v>
      </c>
      <c r="AN268" s="84">
        <f t="shared" si="77"/>
        <v>45.900000000000091</v>
      </c>
      <c r="AO268" s="84">
        <f t="shared" si="77"/>
        <v>56.100000000000364</v>
      </c>
      <c r="AP268" s="85">
        <f>AM268/'[2]Soymeal Export Forecast'!U$15</f>
        <v>0.41419196203492992</v>
      </c>
      <c r="AQ268" s="77"/>
      <c r="AR268" s="77"/>
      <c r="AS268" s="80">
        <v>34732</v>
      </c>
      <c r="AT268" s="84">
        <v>356.4</v>
      </c>
      <c r="AU268" s="84">
        <v>380.6</v>
      </c>
      <c r="AV268" s="84">
        <f t="shared" si="82"/>
        <v>737</v>
      </c>
      <c r="AW268" s="84">
        <f t="shared" si="78"/>
        <v>35.400000000000034</v>
      </c>
      <c r="AX268" s="84">
        <f t="shared" si="78"/>
        <v>31.299999999999955</v>
      </c>
      <c r="AZ268" s="77"/>
      <c r="BA268" s="77"/>
      <c r="BB268" s="84">
        <f t="shared" si="84"/>
        <v>501.19999999999936</v>
      </c>
    </row>
    <row r="269" spans="1:54">
      <c r="A269" s="80">
        <v>34739</v>
      </c>
      <c r="B269" s="84">
        <v>5790.5</v>
      </c>
      <c r="C269" s="84">
        <v>12138.7</v>
      </c>
      <c r="D269" s="84">
        <f t="shared" si="79"/>
        <v>17929.2</v>
      </c>
      <c r="E269" s="84">
        <v>116.35</v>
      </c>
      <c r="F269" s="84">
        <f t="shared" si="71"/>
        <v>631.80000000000109</v>
      </c>
      <c r="G269" s="84">
        <f t="shared" si="71"/>
        <v>512.20000000000073</v>
      </c>
      <c r="H269" s="84">
        <f t="shared" si="71"/>
        <v>0</v>
      </c>
      <c r="I269" s="84">
        <f t="shared" si="83"/>
        <v>631.80000000000109</v>
      </c>
      <c r="L269" s="84">
        <f t="shared" si="72"/>
        <v>512.20000000000073</v>
      </c>
      <c r="P269" s="84">
        <v>0</v>
      </c>
      <c r="Q269" s="84">
        <v>0</v>
      </c>
      <c r="R269" s="84">
        <f t="shared" si="66"/>
        <v>0</v>
      </c>
      <c r="S269" s="84">
        <f t="shared" si="73"/>
        <v>0</v>
      </c>
      <c r="T269" s="84">
        <f t="shared" si="74"/>
        <v>0</v>
      </c>
      <c r="W269" s="77"/>
      <c r="X269" s="77"/>
      <c r="Z269" s="84">
        <v>1651.5</v>
      </c>
      <c r="AA269" s="84">
        <v>6171.4</v>
      </c>
      <c r="AB269" s="84">
        <f t="shared" si="80"/>
        <v>7822.9</v>
      </c>
      <c r="AC269" s="84">
        <f t="shared" si="75"/>
        <v>300.19999999999982</v>
      </c>
      <c r="AE269" s="84">
        <f t="shared" si="67"/>
        <v>4139</v>
      </c>
      <c r="AF269" s="84">
        <f t="shared" si="67"/>
        <v>5967.3000000000011</v>
      </c>
      <c r="AG269" s="84">
        <f t="shared" si="67"/>
        <v>10106.300000000001</v>
      </c>
      <c r="AH269" s="84">
        <f t="shared" si="76"/>
        <v>212.00000000000182</v>
      </c>
      <c r="AJ269" s="80">
        <v>34739</v>
      </c>
      <c r="AK269" s="84">
        <v>957.1</v>
      </c>
      <c r="AL269" s="84">
        <v>1948</v>
      </c>
      <c r="AM269" s="84">
        <f t="shared" si="81"/>
        <v>2905.1</v>
      </c>
      <c r="AN269" s="84">
        <f t="shared" si="77"/>
        <v>95.099999999999909</v>
      </c>
      <c r="AO269" s="84">
        <f t="shared" si="77"/>
        <v>72.299999999999727</v>
      </c>
      <c r="AP269" s="85">
        <f>AM269/'[2]Soymeal Export Forecast'!U$15</f>
        <v>0.42476315620858335</v>
      </c>
      <c r="AQ269" s="77"/>
      <c r="AR269" s="77"/>
      <c r="AS269" s="80">
        <v>34739</v>
      </c>
      <c r="AT269" s="84">
        <v>336</v>
      </c>
      <c r="AU269" s="84">
        <v>412.2</v>
      </c>
      <c r="AV269" s="84">
        <f t="shared" si="82"/>
        <v>748.2</v>
      </c>
      <c r="AW269" s="84">
        <f t="shared" si="78"/>
        <v>31.599999999999966</v>
      </c>
      <c r="AX269" s="84">
        <f t="shared" si="78"/>
        <v>11.200000000000045</v>
      </c>
      <c r="AZ269" s="77"/>
      <c r="BA269" s="77"/>
      <c r="BB269" s="84">
        <f t="shared" si="84"/>
        <v>726.900000000001</v>
      </c>
    </row>
    <row r="270" spans="1:54">
      <c r="A270" s="80">
        <v>34746</v>
      </c>
      <c r="B270" s="84">
        <v>5470.5</v>
      </c>
      <c r="C270" s="84">
        <v>12738.7</v>
      </c>
      <c r="D270" s="84">
        <f t="shared" si="79"/>
        <v>18209.2</v>
      </c>
      <c r="E270" s="84">
        <v>116.35</v>
      </c>
      <c r="F270" s="84">
        <f t="shared" si="71"/>
        <v>600</v>
      </c>
      <c r="G270" s="84">
        <f t="shared" si="71"/>
        <v>280</v>
      </c>
      <c r="H270" s="84">
        <f t="shared" si="71"/>
        <v>0</v>
      </c>
      <c r="I270" s="84">
        <f t="shared" si="83"/>
        <v>600</v>
      </c>
      <c r="L270" s="84">
        <f t="shared" si="72"/>
        <v>280</v>
      </c>
      <c r="P270" s="84">
        <v>0</v>
      </c>
      <c r="Q270" s="84">
        <v>0</v>
      </c>
      <c r="R270" s="84">
        <f t="shared" si="66"/>
        <v>0</v>
      </c>
      <c r="S270" s="84">
        <f t="shared" si="73"/>
        <v>0</v>
      </c>
      <c r="T270" s="84">
        <f t="shared" si="74"/>
        <v>0</v>
      </c>
      <c r="W270" s="77"/>
      <c r="X270" s="77"/>
      <c r="Z270" s="84">
        <v>1553.4</v>
      </c>
      <c r="AA270" s="84">
        <v>6381.6</v>
      </c>
      <c r="AB270" s="84">
        <f t="shared" si="80"/>
        <v>7935</v>
      </c>
      <c r="AC270" s="84">
        <f t="shared" si="75"/>
        <v>112.10000000000036</v>
      </c>
      <c r="AE270" s="84">
        <f t="shared" si="67"/>
        <v>3917.1</v>
      </c>
      <c r="AF270" s="84">
        <f t="shared" si="67"/>
        <v>6357.1</v>
      </c>
      <c r="AG270" s="84">
        <f t="shared" si="67"/>
        <v>10274.200000000001</v>
      </c>
      <c r="AH270" s="84">
        <f t="shared" si="76"/>
        <v>167.89999999999964</v>
      </c>
      <c r="AJ270" s="80">
        <v>34746</v>
      </c>
      <c r="AK270" s="84">
        <v>894.8</v>
      </c>
      <c r="AL270" s="84">
        <v>2084.6999999999998</v>
      </c>
      <c r="AM270" s="84">
        <f t="shared" si="81"/>
        <v>2979.5</v>
      </c>
      <c r="AN270" s="84">
        <f t="shared" si="77"/>
        <v>136.69999999999982</v>
      </c>
      <c r="AO270" s="84">
        <f t="shared" si="77"/>
        <v>74.400000000000091</v>
      </c>
      <c r="AP270" s="85">
        <f>AM270/'[2]Soymeal Export Forecast'!U$15</f>
        <v>0.43564139751591135</v>
      </c>
      <c r="AQ270" s="77"/>
      <c r="AR270" s="77"/>
      <c r="AS270" s="80">
        <v>34746</v>
      </c>
      <c r="AT270" s="84">
        <v>321.10000000000002</v>
      </c>
      <c r="AU270" s="84">
        <v>450.1</v>
      </c>
      <c r="AV270" s="84">
        <f t="shared" si="82"/>
        <v>771.2</v>
      </c>
      <c r="AW270" s="84">
        <f t="shared" si="78"/>
        <v>37.900000000000034</v>
      </c>
      <c r="AX270" s="84">
        <f t="shared" si="78"/>
        <v>23</v>
      </c>
      <c r="AZ270" s="77"/>
      <c r="BA270" s="77"/>
      <c r="BB270" s="84">
        <f t="shared" si="84"/>
        <v>736.69999999999982</v>
      </c>
    </row>
    <row r="271" spans="1:54">
      <c r="A271" s="80">
        <v>34753</v>
      </c>
      <c r="B271" s="84">
        <v>5083.6000000000004</v>
      </c>
      <c r="C271" s="84">
        <v>13547.9</v>
      </c>
      <c r="D271" s="84">
        <f t="shared" si="79"/>
        <v>18631.5</v>
      </c>
      <c r="E271" s="84">
        <v>116.35</v>
      </c>
      <c r="F271" s="84">
        <f t="shared" si="71"/>
        <v>809.19999999999891</v>
      </c>
      <c r="G271" s="84">
        <f t="shared" si="71"/>
        <v>422.29999999999927</v>
      </c>
      <c r="H271" s="84">
        <f t="shared" si="71"/>
        <v>0</v>
      </c>
      <c r="I271" s="84">
        <f t="shared" si="83"/>
        <v>809.19999999999891</v>
      </c>
      <c r="L271" s="84">
        <f t="shared" si="72"/>
        <v>422.29999999999927</v>
      </c>
      <c r="P271" s="84">
        <v>0</v>
      </c>
      <c r="Q271" s="84">
        <v>0</v>
      </c>
      <c r="R271" s="84">
        <f t="shared" ref="R271:R334" si="85">Q271+P271</f>
        <v>0</v>
      </c>
      <c r="S271" s="84">
        <f t="shared" si="73"/>
        <v>0</v>
      </c>
      <c r="T271" s="84">
        <f t="shared" si="74"/>
        <v>0</v>
      </c>
      <c r="W271" s="77"/>
      <c r="X271" s="77"/>
      <c r="Z271" s="84">
        <v>1352.3</v>
      </c>
      <c r="AA271" s="84">
        <v>6748.7</v>
      </c>
      <c r="AB271" s="84">
        <f t="shared" si="80"/>
        <v>8101</v>
      </c>
      <c r="AC271" s="84">
        <f t="shared" si="75"/>
        <v>166</v>
      </c>
      <c r="AE271" s="84">
        <f t="shared" ref="AE271:AG334" si="86">B271-P271-Z271</f>
        <v>3731.3</v>
      </c>
      <c r="AF271" s="84">
        <f t="shared" si="86"/>
        <v>6799.2</v>
      </c>
      <c r="AG271" s="84">
        <f t="shared" si="86"/>
        <v>10530.5</v>
      </c>
      <c r="AH271" s="84">
        <f t="shared" si="76"/>
        <v>256.29999999999927</v>
      </c>
      <c r="AJ271" s="80">
        <v>34753</v>
      </c>
      <c r="AK271" s="84">
        <v>993.3</v>
      </c>
      <c r="AL271" s="84">
        <v>2135.1999999999998</v>
      </c>
      <c r="AM271" s="84">
        <f t="shared" si="81"/>
        <v>3128.5</v>
      </c>
      <c r="AN271" s="84">
        <f t="shared" si="77"/>
        <v>50.5</v>
      </c>
      <c r="AO271" s="84">
        <f t="shared" si="77"/>
        <v>149</v>
      </c>
      <c r="AP271" s="85">
        <f>AM271/'[2]Soymeal Export Forecast'!U$15</f>
        <v>0.45742712271472685</v>
      </c>
      <c r="AQ271" s="77"/>
      <c r="AR271" s="77"/>
      <c r="AS271" s="80">
        <v>34753</v>
      </c>
      <c r="AT271" s="84">
        <v>257</v>
      </c>
      <c r="AU271" s="84">
        <v>494.8</v>
      </c>
      <c r="AV271" s="84">
        <f t="shared" si="82"/>
        <v>751.8</v>
      </c>
      <c r="AW271" s="84">
        <f t="shared" si="78"/>
        <v>44.699999999999989</v>
      </c>
      <c r="AX271" s="84">
        <f t="shared" si="78"/>
        <v>-19.400000000000091</v>
      </c>
      <c r="AZ271" s="77"/>
      <c r="BA271" s="77"/>
      <c r="BB271" s="84">
        <f t="shared" si="84"/>
        <v>859.69999999999891</v>
      </c>
    </row>
    <row r="272" spans="1:54">
      <c r="A272" s="80">
        <v>34760</v>
      </c>
      <c r="B272" s="84">
        <v>4920</v>
      </c>
      <c r="C272" s="84">
        <v>14021.9</v>
      </c>
      <c r="D272" s="84">
        <f t="shared" si="79"/>
        <v>18941.900000000001</v>
      </c>
      <c r="E272" s="84">
        <v>128.35</v>
      </c>
      <c r="F272" s="84">
        <f t="shared" si="71"/>
        <v>474</v>
      </c>
      <c r="G272" s="84">
        <f t="shared" si="71"/>
        <v>310.40000000000146</v>
      </c>
      <c r="H272" s="84">
        <f t="shared" si="71"/>
        <v>12</v>
      </c>
      <c r="I272" s="84">
        <f t="shared" si="83"/>
        <v>474</v>
      </c>
      <c r="L272" s="84">
        <f t="shared" si="72"/>
        <v>322.40000000000146</v>
      </c>
      <c r="P272" s="84">
        <v>0</v>
      </c>
      <c r="Q272" s="84">
        <v>0</v>
      </c>
      <c r="R272" s="84">
        <f t="shared" si="85"/>
        <v>0</v>
      </c>
      <c r="S272" s="84">
        <f t="shared" si="73"/>
        <v>0</v>
      </c>
      <c r="T272" s="84">
        <f t="shared" si="74"/>
        <v>0</v>
      </c>
      <c r="W272" s="77"/>
      <c r="X272" s="77"/>
      <c r="Z272" s="84">
        <v>1246</v>
      </c>
      <c r="AA272" s="84">
        <v>7132.8</v>
      </c>
      <c r="AB272" s="84">
        <f t="shared" si="80"/>
        <v>8378.7999999999993</v>
      </c>
      <c r="AC272" s="84">
        <f t="shared" si="75"/>
        <v>277.79999999999927</v>
      </c>
      <c r="AE272" s="84">
        <f t="shared" si="86"/>
        <v>3674</v>
      </c>
      <c r="AF272" s="84">
        <f t="shared" si="86"/>
        <v>6889.0999999999995</v>
      </c>
      <c r="AG272" s="84">
        <f t="shared" si="86"/>
        <v>10563.100000000002</v>
      </c>
      <c r="AH272" s="84">
        <f t="shared" si="76"/>
        <v>32.600000000002183</v>
      </c>
      <c r="AJ272" s="80">
        <v>34760</v>
      </c>
      <c r="AK272" s="84">
        <v>1028.4000000000001</v>
      </c>
      <c r="AL272" s="84">
        <v>2223.9</v>
      </c>
      <c r="AM272" s="84">
        <f t="shared" si="81"/>
        <v>3252.3</v>
      </c>
      <c r="AN272" s="84">
        <f t="shared" si="77"/>
        <v>88.700000000000273</v>
      </c>
      <c r="AO272" s="84">
        <f t="shared" si="77"/>
        <v>123.80000000000018</v>
      </c>
      <c r="AP272" s="85">
        <f>AM272/'[2]Soymeal Export Forecast'!U$15</f>
        <v>0.47552828230944738</v>
      </c>
      <c r="AQ272" s="77"/>
      <c r="AR272" s="77"/>
      <c r="AS272" s="80">
        <v>34760</v>
      </c>
      <c r="AT272" s="84">
        <v>228.7</v>
      </c>
      <c r="AU272" s="84">
        <v>524.6</v>
      </c>
      <c r="AV272" s="84">
        <f t="shared" si="82"/>
        <v>753.3</v>
      </c>
      <c r="AW272" s="84">
        <f t="shared" si="78"/>
        <v>29.800000000000011</v>
      </c>
      <c r="AX272" s="84">
        <f t="shared" si="78"/>
        <v>1.5</v>
      </c>
      <c r="AZ272" s="77"/>
      <c r="BA272" s="77"/>
      <c r="BB272" s="84">
        <f t="shared" si="84"/>
        <v>562.70000000000027</v>
      </c>
    </row>
    <row r="273" spans="1:54">
      <c r="A273" s="80">
        <v>34767</v>
      </c>
      <c r="B273" s="84">
        <v>4943.1000000000004</v>
      </c>
      <c r="C273" s="84">
        <v>14626.6</v>
      </c>
      <c r="D273" s="84">
        <f t="shared" si="79"/>
        <v>19569.7</v>
      </c>
      <c r="E273" s="84">
        <v>303.00700000000001</v>
      </c>
      <c r="F273" s="84">
        <f t="shared" si="71"/>
        <v>604.70000000000073</v>
      </c>
      <c r="G273" s="84">
        <f t="shared" si="71"/>
        <v>627.79999999999927</v>
      </c>
      <c r="H273" s="84">
        <f t="shared" si="71"/>
        <v>174.65700000000001</v>
      </c>
      <c r="I273" s="84">
        <f t="shared" si="83"/>
        <v>604.70000000000073</v>
      </c>
      <c r="L273" s="84">
        <f t="shared" si="72"/>
        <v>802.45699999999931</v>
      </c>
      <c r="P273" s="84">
        <v>0</v>
      </c>
      <c r="Q273" s="84">
        <v>0</v>
      </c>
      <c r="R273" s="84">
        <f t="shared" si="85"/>
        <v>0</v>
      </c>
      <c r="S273" s="84">
        <f t="shared" si="73"/>
        <v>0</v>
      </c>
      <c r="T273" s="84">
        <f t="shared" si="74"/>
        <v>0</v>
      </c>
      <c r="W273" s="77"/>
      <c r="X273" s="77"/>
      <c r="Z273" s="84">
        <v>1087.9000000000001</v>
      </c>
      <c r="AA273" s="84">
        <v>7440.7</v>
      </c>
      <c r="AB273" s="84">
        <f t="shared" si="80"/>
        <v>8528.6</v>
      </c>
      <c r="AC273" s="84">
        <f t="shared" si="75"/>
        <v>149.80000000000109</v>
      </c>
      <c r="AE273" s="84">
        <f t="shared" si="86"/>
        <v>3855.2000000000003</v>
      </c>
      <c r="AF273" s="84">
        <f t="shared" si="86"/>
        <v>7185.9000000000005</v>
      </c>
      <c r="AG273" s="84">
        <f t="shared" si="86"/>
        <v>11041.1</v>
      </c>
      <c r="AH273" s="84">
        <f t="shared" si="76"/>
        <v>477.99999999999818</v>
      </c>
      <c r="AJ273" s="80">
        <v>34767</v>
      </c>
      <c r="AK273" s="84">
        <v>1023.1</v>
      </c>
      <c r="AL273" s="84">
        <v>2298.1</v>
      </c>
      <c r="AM273" s="84">
        <f t="shared" si="81"/>
        <v>3321.2</v>
      </c>
      <c r="AN273" s="84">
        <f t="shared" si="77"/>
        <v>74.199999999999818</v>
      </c>
      <c r="AO273" s="84">
        <f t="shared" si="77"/>
        <v>68.899999999999636</v>
      </c>
      <c r="AP273" s="85">
        <f>AM273/'[2]Soymeal Export Forecast'!U$15</f>
        <v>0.48560235255238954</v>
      </c>
      <c r="AQ273" s="77"/>
      <c r="AR273" s="77"/>
      <c r="AS273" s="80">
        <v>34767</v>
      </c>
      <c r="AT273" s="84">
        <v>187.4</v>
      </c>
      <c r="AU273" s="84">
        <v>583.1</v>
      </c>
      <c r="AV273" s="84">
        <f t="shared" si="82"/>
        <v>770.5</v>
      </c>
      <c r="AW273" s="84">
        <f t="shared" si="78"/>
        <v>58.5</v>
      </c>
      <c r="AX273" s="84">
        <f t="shared" si="78"/>
        <v>17.200000000000045</v>
      </c>
      <c r="AZ273" s="77"/>
      <c r="BA273" s="77"/>
      <c r="BB273" s="84">
        <f t="shared" si="84"/>
        <v>678.90000000000055</v>
      </c>
    </row>
    <row r="274" spans="1:54">
      <c r="A274" s="80">
        <v>34774</v>
      </c>
      <c r="B274" s="84">
        <v>4833.8</v>
      </c>
      <c r="C274" s="84">
        <v>15058</v>
      </c>
      <c r="D274" s="84">
        <f t="shared" si="79"/>
        <v>19891.8</v>
      </c>
      <c r="E274" s="84">
        <v>313.80700000000002</v>
      </c>
      <c r="F274" s="84">
        <f t="shared" si="71"/>
        <v>431.39999999999964</v>
      </c>
      <c r="G274" s="84">
        <f t="shared" si="71"/>
        <v>322.09999999999854</v>
      </c>
      <c r="H274" s="84">
        <f t="shared" si="71"/>
        <v>10.800000000000011</v>
      </c>
      <c r="I274" s="84">
        <f t="shared" si="83"/>
        <v>431.39999999999964</v>
      </c>
      <c r="L274" s="84">
        <f t="shared" si="72"/>
        <v>332.89999999999856</v>
      </c>
      <c r="P274" s="84">
        <v>0</v>
      </c>
      <c r="Q274" s="84">
        <v>0</v>
      </c>
      <c r="R274" s="84">
        <f t="shared" si="85"/>
        <v>0</v>
      </c>
      <c r="S274" s="84">
        <f t="shared" si="73"/>
        <v>0</v>
      </c>
      <c r="T274" s="84">
        <f t="shared" si="74"/>
        <v>0</v>
      </c>
      <c r="W274" s="77"/>
      <c r="X274" s="77"/>
      <c r="Z274" s="84">
        <v>1106.9000000000001</v>
      </c>
      <c r="AA274" s="84">
        <v>7708.5</v>
      </c>
      <c r="AB274" s="84">
        <f t="shared" si="80"/>
        <v>8815.4</v>
      </c>
      <c r="AC274" s="84">
        <f t="shared" si="75"/>
        <v>286.79999999999927</v>
      </c>
      <c r="AE274" s="84">
        <f t="shared" si="86"/>
        <v>3726.9</v>
      </c>
      <c r="AF274" s="84">
        <f t="shared" si="86"/>
        <v>7349.5</v>
      </c>
      <c r="AG274" s="84">
        <f t="shared" si="86"/>
        <v>11076.4</v>
      </c>
      <c r="AH274" s="84">
        <f t="shared" si="76"/>
        <v>35.299999999999272</v>
      </c>
      <c r="AJ274" s="80">
        <v>34774</v>
      </c>
      <c r="AK274" s="84">
        <v>1034.0999999999999</v>
      </c>
      <c r="AL274" s="84">
        <v>2356.6999999999998</v>
      </c>
      <c r="AM274" s="84">
        <f t="shared" si="81"/>
        <v>3390.7999999999997</v>
      </c>
      <c r="AN274" s="84">
        <f t="shared" si="77"/>
        <v>58.599999999999909</v>
      </c>
      <c r="AO274" s="84">
        <f t="shared" si="77"/>
        <v>69.599999999999909</v>
      </c>
      <c r="AP274" s="85">
        <f>AM274/'[2]Soymeal Export Forecast'!U$15</f>
        <v>0.49577877183988994</v>
      </c>
      <c r="AQ274" s="77"/>
      <c r="AR274" s="77"/>
      <c r="AS274" s="80">
        <v>34774</v>
      </c>
      <c r="AT274" s="84">
        <v>210.1</v>
      </c>
      <c r="AU274" s="84">
        <v>593.1</v>
      </c>
      <c r="AV274" s="84">
        <f t="shared" si="82"/>
        <v>803.2</v>
      </c>
      <c r="AW274" s="84">
        <f t="shared" si="78"/>
        <v>10</v>
      </c>
      <c r="AX274" s="84">
        <f t="shared" si="78"/>
        <v>32.700000000000045</v>
      </c>
      <c r="AZ274" s="77"/>
      <c r="BA274" s="77"/>
      <c r="BB274" s="84">
        <f t="shared" si="84"/>
        <v>489.99999999999955</v>
      </c>
    </row>
    <row r="275" spans="1:54">
      <c r="A275" s="80">
        <v>34781</v>
      </c>
      <c r="B275" s="84">
        <v>4566.1000000000004</v>
      </c>
      <c r="C275" s="84">
        <v>15700.2</v>
      </c>
      <c r="D275" s="84">
        <f t="shared" si="79"/>
        <v>20266.300000000003</v>
      </c>
      <c r="E275" s="84">
        <v>314.16699999999997</v>
      </c>
      <c r="F275" s="84">
        <f t="shared" si="71"/>
        <v>642.20000000000073</v>
      </c>
      <c r="G275" s="84">
        <f t="shared" si="71"/>
        <v>374.50000000000364</v>
      </c>
      <c r="H275" s="84">
        <f t="shared" si="71"/>
        <v>0.3599999999999568</v>
      </c>
      <c r="I275" s="84">
        <f t="shared" si="83"/>
        <v>642.20000000000073</v>
      </c>
      <c r="L275" s="84">
        <f t="shared" si="72"/>
        <v>374.86000000000359</v>
      </c>
      <c r="P275" s="84">
        <v>0</v>
      </c>
      <c r="Q275" s="84">
        <v>0</v>
      </c>
      <c r="R275" s="84">
        <f t="shared" si="85"/>
        <v>0</v>
      </c>
      <c r="S275" s="84">
        <f t="shared" si="73"/>
        <v>0</v>
      </c>
      <c r="T275" s="84">
        <f t="shared" si="74"/>
        <v>0</v>
      </c>
      <c r="W275" s="77"/>
      <c r="X275" s="77"/>
      <c r="Z275" s="84">
        <v>852.8</v>
      </c>
      <c r="AA275" s="84">
        <v>8073.8</v>
      </c>
      <c r="AB275" s="84">
        <f t="shared" si="80"/>
        <v>8926.6</v>
      </c>
      <c r="AC275" s="84">
        <f t="shared" si="75"/>
        <v>111.20000000000073</v>
      </c>
      <c r="AE275" s="84">
        <f t="shared" si="86"/>
        <v>3713.3</v>
      </c>
      <c r="AF275" s="84">
        <f t="shared" si="86"/>
        <v>7626.4000000000005</v>
      </c>
      <c r="AG275" s="84">
        <f t="shared" si="86"/>
        <v>11339.700000000003</v>
      </c>
      <c r="AH275" s="84">
        <f t="shared" si="76"/>
        <v>263.30000000000291</v>
      </c>
      <c r="AJ275" s="80">
        <v>34781</v>
      </c>
      <c r="AK275" s="84">
        <v>925.8</v>
      </c>
      <c r="AL275" s="84">
        <v>2538.8000000000002</v>
      </c>
      <c r="AM275" s="84">
        <f t="shared" si="81"/>
        <v>3464.6000000000004</v>
      </c>
      <c r="AN275" s="84">
        <f t="shared" si="77"/>
        <v>182.10000000000036</v>
      </c>
      <c r="AO275" s="84">
        <f t="shared" si="77"/>
        <v>73.800000000000637</v>
      </c>
      <c r="AP275" s="85">
        <f>AM275/'[2]Soymeal Export Forecast'!U$15</f>
        <v>0.50656928539473955</v>
      </c>
      <c r="AQ275" s="77"/>
      <c r="AR275" s="77"/>
      <c r="AS275" s="80">
        <v>34781</v>
      </c>
      <c r="AT275" s="84">
        <v>182.4</v>
      </c>
      <c r="AU275" s="84">
        <v>630.70000000000005</v>
      </c>
      <c r="AV275" s="84">
        <f t="shared" si="82"/>
        <v>813.1</v>
      </c>
      <c r="AW275" s="84">
        <f t="shared" si="78"/>
        <v>37.600000000000023</v>
      </c>
      <c r="AX275" s="84">
        <f t="shared" si="78"/>
        <v>9.8999999999999773</v>
      </c>
      <c r="AZ275" s="77"/>
      <c r="BA275" s="77"/>
      <c r="BB275" s="84">
        <f t="shared" si="84"/>
        <v>824.30000000000109</v>
      </c>
    </row>
    <row r="276" spans="1:54">
      <c r="A276" s="80">
        <v>34788</v>
      </c>
      <c r="B276" s="84">
        <v>4283.1000000000004</v>
      </c>
      <c r="C276" s="84">
        <v>16158.6</v>
      </c>
      <c r="D276" s="84">
        <f t="shared" si="79"/>
        <v>20441.7</v>
      </c>
      <c r="E276" s="84">
        <v>432.12700000000001</v>
      </c>
      <c r="F276" s="84">
        <f t="shared" si="71"/>
        <v>458.39999999999964</v>
      </c>
      <c r="G276" s="84">
        <f t="shared" si="71"/>
        <v>175.39999999999782</v>
      </c>
      <c r="H276" s="84">
        <f t="shared" si="71"/>
        <v>117.96000000000004</v>
      </c>
      <c r="I276" s="84">
        <f t="shared" si="83"/>
        <v>458.39999999999964</v>
      </c>
      <c r="L276" s="84">
        <f t="shared" si="72"/>
        <v>293.35999999999785</v>
      </c>
      <c r="P276" s="84">
        <v>0</v>
      </c>
      <c r="Q276" s="84">
        <v>0</v>
      </c>
      <c r="R276" s="84">
        <f t="shared" si="85"/>
        <v>0</v>
      </c>
      <c r="S276" s="84">
        <f t="shared" si="73"/>
        <v>0</v>
      </c>
      <c r="T276" s="84">
        <f t="shared" si="74"/>
        <v>0</v>
      </c>
      <c r="W276" s="77"/>
      <c r="X276" s="77"/>
      <c r="Z276" s="84">
        <v>776.3</v>
      </c>
      <c r="AA276" s="84">
        <v>8182.5</v>
      </c>
      <c r="AB276" s="84">
        <f t="shared" si="80"/>
        <v>8958.7999999999993</v>
      </c>
      <c r="AC276" s="84">
        <f t="shared" si="75"/>
        <v>32.199999999998909</v>
      </c>
      <c r="AE276" s="84">
        <f t="shared" si="86"/>
        <v>3506.8</v>
      </c>
      <c r="AF276" s="84">
        <f t="shared" si="86"/>
        <v>7976.1</v>
      </c>
      <c r="AG276" s="84">
        <f t="shared" si="86"/>
        <v>11482.900000000001</v>
      </c>
      <c r="AH276" s="84">
        <f t="shared" si="76"/>
        <v>143.19999999999891</v>
      </c>
      <c r="AJ276" s="80">
        <v>34788</v>
      </c>
      <c r="AK276" s="84">
        <v>865.3</v>
      </c>
      <c r="AL276" s="84">
        <v>2668.7</v>
      </c>
      <c r="AM276" s="84">
        <f t="shared" si="81"/>
        <v>3534</v>
      </c>
      <c r="AN276" s="84">
        <f t="shared" si="77"/>
        <v>129.89999999999964</v>
      </c>
      <c r="AO276" s="84">
        <f t="shared" si="77"/>
        <v>69.399999999999636</v>
      </c>
      <c r="AP276" s="85">
        <f>AM276/'[2]Soymeal Export Forecast'!U$15</f>
        <v>0.51671646209808042</v>
      </c>
      <c r="AQ276" s="77"/>
      <c r="AR276" s="77"/>
      <c r="AS276" s="80">
        <v>34788</v>
      </c>
      <c r="AT276" s="84">
        <v>166.7</v>
      </c>
      <c r="AU276" s="84">
        <v>676.2</v>
      </c>
      <c r="AV276" s="84">
        <f t="shared" si="82"/>
        <v>842.90000000000009</v>
      </c>
      <c r="AW276" s="84">
        <f t="shared" si="78"/>
        <v>45.5</v>
      </c>
      <c r="AX276" s="84">
        <f t="shared" si="78"/>
        <v>29.800000000000068</v>
      </c>
      <c r="AZ276" s="77"/>
      <c r="BA276" s="77"/>
      <c r="BB276" s="84">
        <f t="shared" si="84"/>
        <v>588.29999999999927</v>
      </c>
    </row>
    <row r="277" spans="1:54">
      <c r="A277" s="80">
        <v>34795</v>
      </c>
      <c r="B277" s="84">
        <v>3902.5</v>
      </c>
      <c r="C277" s="84">
        <v>16772.5</v>
      </c>
      <c r="D277" s="84">
        <f t="shared" si="79"/>
        <v>20675</v>
      </c>
      <c r="E277" s="84">
        <v>432.12700000000001</v>
      </c>
      <c r="F277" s="84">
        <f t="shared" si="71"/>
        <v>613.89999999999964</v>
      </c>
      <c r="G277" s="84">
        <f t="shared" si="71"/>
        <v>233.29999999999927</v>
      </c>
      <c r="H277" s="84">
        <f t="shared" si="71"/>
        <v>0</v>
      </c>
      <c r="I277" s="84">
        <f t="shared" si="83"/>
        <v>613.89999999999964</v>
      </c>
      <c r="L277" s="84">
        <f t="shared" si="72"/>
        <v>233.29999999999927</v>
      </c>
      <c r="P277" s="84">
        <v>0</v>
      </c>
      <c r="Q277" s="84">
        <v>0</v>
      </c>
      <c r="R277" s="84">
        <f t="shared" si="85"/>
        <v>0</v>
      </c>
      <c r="S277" s="84">
        <f t="shared" si="73"/>
        <v>0</v>
      </c>
      <c r="T277" s="84">
        <f t="shared" si="74"/>
        <v>0</v>
      </c>
      <c r="W277" s="77"/>
      <c r="X277" s="77"/>
      <c r="Z277" s="84">
        <v>598.20000000000005</v>
      </c>
      <c r="AA277" s="84">
        <v>8562.5</v>
      </c>
      <c r="AB277" s="84">
        <f t="shared" si="80"/>
        <v>9160.7000000000007</v>
      </c>
      <c r="AC277" s="84">
        <f t="shared" si="75"/>
        <v>201.90000000000146</v>
      </c>
      <c r="AE277" s="84">
        <f t="shared" si="86"/>
        <v>3304.3</v>
      </c>
      <c r="AF277" s="84">
        <f t="shared" si="86"/>
        <v>8210</v>
      </c>
      <c r="AG277" s="84">
        <f t="shared" si="86"/>
        <v>11514.3</v>
      </c>
      <c r="AH277" s="84">
        <f t="shared" si="76"/>
        <v>31.399999999997817</v>
      </c>
      <c r="AJ277" s="80">
        <v>34795</v>
      </c>
      <c r="AK277" s="84">
        <v>806.9</v>
      </c>
      <c r="AL277" s="84">
        <v>2763.8</v>
      </c>
      <c r="AM277" s="84">
        <f t="shared" si="81"/>
        <v>3570.7000000000003</v>
      </c>
      <c r="AN277" s="84">
        <f t="shared" si="77"/>
        <v>95.100000000000364</v>
      </c>
      <c r="AO277" s="84">
        <f t="shared" si="77"/>
        <v>36.700000000000273</v>
      </c>
      <c r="AP277" s="85">
        <f>AM277/'[2]Soymeal Export Forecast'!U$15</f>
        <v>0.52208247629134574</v>
      </c>
      <c r="AQ277" s="77"/>
      <c r="AR277" s="77"/>
      <c r="AS277" s="80">
        <v>34795</v>
      </c>
      <c r="AT277" s="84">
        <v>171.3</v>
      </c>
      <c r="AU277" s="84">
        <v>695.3</v>
      </c>
      <c r="AV277" s="84">
        <f t="shared" si="82"/>
        <v>866.59999999999991</v>
      </c>
      <c r="AW277" s="84">
        <f t="shared" si="78"/>
        <v>19.099999999999909</v>
      </c>
      <c r="AX277" s="84">
        <f t="shared" si="78"/>
        <v>23.699999999999818</v>
      </c>
      <c r="AZ277" s="77"/>
      <c r="BA277" s="77"/>
      <c r="BB277" s="84">
        <f t="shared" si="84"/>
        <v>709</v>
      </c>
    </row>
    <row r="278" spans="1:54">
      <c r="A278" s="80">
        <v>34802</v>
      </c>
      <c r="B278" s="84">
        <v>3389.8</v>
      </c>
      <c r="C278" s="84">
        <v>17438.099999999999</v>
      </c>
      <c r="D278" s="84">
        <f t="shared" si="79"/>
        <v>20827.899999999998</v>
      </c>
      <c r="E278" s="84">
        <v>443.12700000000001</v>
      </c>
      <c r="F278" s="84">
        <f t="shared" si="71"/>
        <v>665.59999999999854</v>
      </c>
      <c r="G278" s="84">
        <f t="shared" si="71"/>
        <v>152.89999999999782</v>
      </c>
      <c r="H278" s="84">
        <f t="shared" si="71"/>
        <v>11</v>
      </c>
      <c r="I278" s="84">
        <f t="shared" si="83"/>
        <v>665.59999999999854</v>
      </c>
      <c r="L278" s="84">
        <f t="shared" si="72"/>
        <v>163.89999999999782</v>
      </c>
      <c r="P278" s="84">
        <v>0</v>
      </c>
      <c r="Q278" s="84">
        <v>0</v>
      </c>
      <c r="R278" s="84">
        <f t="shared" si="85"/>
        <v>0</v>
      </c>
      <c r="S278" s="84">
        <f t="shared" si="73"/>
        <v>0</v>
      </c>
      <c r="T278" s="84">
        <f t="shared" si="74"/>
        <v>0</v>
      </c>
      <c r="W278" s="77"/>
      <c r="X278" s="77"/>
      <c r="Z278" s="84">
        <v>361.8</v>
      </c>
      <c r="AA278" s="84">
        <v>8964.7999999999993</v>
      </c>
      <c r="AB278" s="84">
        <f t="shared" si="80"/>
        <v>9326.5999999999985</v>
      </c>
      <c r="AC278" s="84">
        <f t="shared" si="75"/>
        <v>165.89999999999782</v>
      </c>
      <c r="AE278" s="84">
        <f t="shared" si="86"/>
        <v>3028</v>
      </c>
      <c r="AF278" s="84">
        <f t="shared" si="86"/>
        <v>8473.2999999999993</v>
      </c>
      <c r="AG278" s="84">
        <f t="shared" si="86"/>
        <v>11501.3</v>
      </c>
      <c r="AH278" s="84">
        <f t="shared" si="76"/>
        <v>-13</v>
      </c>
      <c r="AJ278" s="80">
        <v>34802</v>
      </c>
      <c r="AK278" s="84">
        <v>792.7</v>
      </c>
      <c r="AL278" s="84">
        <v>2818.4</v>
      </c>
      <c r="AM278" s="84">
        <f t="shared" si="81"/>
        <v>3611.1000000000004</v>
      </c>
      <c r="AN278" s="84">
        <f t="shared" si="77"/>
        <v>54.599999999999909</v>
      </c>
      <c r="AO278" s="84">
        <f t="shared" si="77"/>
        <v>40.400000000000091</v>
      </c>
      <c r="AP278" s="85">
        <f>AM278/'[2]Soymeal Export Forecast'!U$15</f>
        <v>0.52798947829156151</v>
      </c>
      <c r="AQ278" s="77"/>
      <c r="AR278" s="77"/>
      <c r="AS278" s="80">
        <v>34802</v>
      </c>
      <c r="AT278" s="84">
        <v>139</v>
      </c>
      <c r="AU278" s="84">
        <v>724.5</v>
      </c>
      <c r="AV278" s="84">
        <f t="shared" si="82"/>
        <v>863.5</v>
      </c>
      <c r="AW278" s="84">
        <f t="shared" si="78"/>
        <v>29.200000000000045</v>
      </c>
      <c r="AX278" s="84">
        <f t="shared" si="78"/>
        <v>-3.0999999999999091</v>
      </c>
      <c r="AZ278" s="77"/>
      <c r="BA278" s="77"/>
      <c r="BB278" s="84">
        <f t="shared" si="84"/>
        <v>720.19999999999845</v>
      </c>
    </row>
    <row r="279" spans="1:54">
      <c r="A279" s="80">
        <v>34809</v>
      </c>
      <c r="B279" s="84">
        <v>3193</v>
      </c>
      <c r="C279" s="84">
        <v>17839</v>
      </c>
      <c r="D279" s="84">
        <f t="shared" si="79"/>
        <v>21032</v>
      </c>
      <c r="E279" s="84">
        <v>455.62700000000001</v>
      </c>
      <c r="F279" s="84">
        <f t="shared" ref="F279:H297" si="87">C279-C278</f>
        <v>400.90000000000146</v>
      </c>
      <c r="G279" s="84">
        <f t="shared" si="87"/>
        <v>204.10000000000218</v>
      </c>
      <c r="H279" s="84">
        <f t="shared" si="87"/>
        <v>12.5</v>
      </c>
      <c r="I279" s="84">
        <f t="shared" si="83"/>
        <v>400.90000000000146</v>
      </c>
      <c r="L279" s="84">
        <f t="shared" si="72"/>
        <v>216.60000000000218</v>
      </c>
      <c r="P279" s="84">
        <v>0</v>
      </c>
      <c r="Q279" s="84">
        <v>0</v>
      </c>
      <c r="R279" s="84">
        <f t="shared" si="85"/>
        <v>0</v>
      </c>
      <c r="S279" s="84">
        <f t="shared" si="73"/>
        <v>0</v>
      </c>
      <c r="T279" s="84">
        <f t="shared" si="74"/>
        <v>0</v>
      </c>
      <c r="W279" s="77"/>
      <c r="X279" s="77"/>
      <c r="Z279" s="84">
        <v>315.8</v>
      </c>
      <c r="AA279" s="84">
        <v>9043.9</v>
      </c>
      <c r="AB279" s="84">
        <f t="shared" si="80"/>
        <v>9359.6999999999989</v>
      </c>
      <c r="AC279" s="84">
        <f t="shared" si="75"/>
        <v>33.100000000000364</v>
      </c>
      <c r="AE279" s="84">
        <f t="shared" si="86"/>
        <v>2877.2</v>
      </c>
      <c r="AF279" s="84">
        <f t="shared" si="86"/>
        <v>8795.1</v>
      </c>
      <c r="AG279" s="84">
        <f t="shared" si="86"/>
        <v>11672.300000000001</v>
      </c>
      <c r="AH279" s="84">
        <f t="shared" si="76"/>
        <v>171.00000000000182</v>
      </c>
      <c r="AJ279" s="80">
        <v>34809</v>
      </c>
      <c r="AK279" s="84">
        <v>720</v>
      </c>
      <c r="AL279" s="84">
        <v>2996.5</v>
      </c>
      <c r="AM279" s="84">
        <f t="shared" si="81"/>
        <v>3716.5</v>
      </c>
      <c r="AN279" s="84">
        <f t="shared" si="77"/>
        <v>178.09999999999991</v>
      </c>
      <c r="AO279" s="84">
        <f t="shared" si="77"/>
        <v>105.39999999999964</v>
      </c>
      <c r="AP279" s="85">
        <f>AM279/'[2]Soymeal Export Forecast'!U$15</f>
        <v>0.54340032014360951</v>
      </c>
      <c r="AQ279" s="77"/>
      <c r="AR279" s="77"/>
      <c r="AS279" s="80">
        <v>34809</v>
      </c>
      <c r="AT279" s="84">
        <v>116.2</v>
      </c>
      <c r="AU279" s="84">
        <v>768.4</v>
      </c>
      <c r="AV279" s="84">
        <f t="shared" si="82"/>
        <v>884.6</v>
      </c>
      <c r="AW279" s="84">
        <f t="shared" si="78"/>
        <v>43.899999999999977</v>
      </c>
      <c r="AX279" s="84">
        <f t="shared" si="78"/>
        <v>21.100000000000023</v>
      </c>
      <c r="AZ279" s="77"/>
      <c r="BA279" s="77"/>
      <c r="BB279" s="84">
        <f t="shared" si="84"/>
        <v>579.00000000000136</v>
      </c>
    </row>
    <row r="280" spans="1:54">
      <c r="A280" s="80">
        <v>34816</v>
      </c>
      <c r="B280" s="84">
        <v>2687.1</v>
      </c>
      <c r="C280" s="84">
        <v>18384.3</v>
      </c>
      <c r="D280" s="84">
        <f t="shared" si="79"/>
        <v>21071.399999999998</v>
      </c>
      <c r="E280" s="84">
        <v>455.62700000000001</v>
      </c>
      <c r="F280" s="84">
        <f t="shared" si="87"/>
        <v>545.29999999999927</v>
      </c>
      <c r="G280" s="84">
        <f t="shared" si="87"/>
        <v>39.399999999997817</v>
      </c>
      <c r="H280" s="84">
        <f t="shared" si="87"/>
        <v>0</v>
      </c>
      <c r="I280" s="84">
        <f t="shared" si="83"/>
        <v>545.29999999999927</v>
      </c>
      <c r="L280" s="84">
        <f t="shared" si="72"/>
        <v>39.399999999997817</v>
      </c>
      <c r="P280" s="84">
        <v>0</v>
      </c>
      <c r="Q280" s="84">
        <v>0</v>
      </c>
      <c r="R280" s="84">
        <f t="shared" si="85"/>
        <v>0</v>
      </c>
      <c r="S280" s="84">
        <f t="shared" si="73"/>
        <v>0</v>
      </c>
      <c r="T280" s="84">
        <f t="shared" si="74"/>
        <v>0</v>
      </c>
      <c r="W280" s="77"/>
      <c r="X280" s="77"/>
      <c r="Z280" s="84">
        <v>275.3</v>
      </c>
      <c r="AA280" s="84">
        <v>9235.2999999999993</v>
      </c>
      <c r="AB280" s="84">
        <f t="shared" si="80"/>
        <v>9510.5999999999985</v>
      </c>
      <c r="AC280" s="84">
        <f t="shared" si="75"/>
        <v>150.89999999999964</v>
      </c>
      <c r="AE280" s="84">
        <f t="shared" si="86"/>
        <v>2411.7999999999997</v>
      </c>
      <c r="AF280" s="84">
        <f t="shared" si="86"/>
        <v>9149</v>
      </c>
      <c r="AG280" s="84">
        <f t="shared" si="86"/>
        <v>11560.8</v>
      </c>
      <c r="AH280" s="84">
        <f t="shared" si="76"/>
        <v>-111.50000000000182</v>
      </c>
      <c r="AJ280" s="80">
        <v>34816</v>
      </c>
      <c r="AK280" s="84">
        <v>625.5</v>
      </c>
      <c r="AL280" s="84">
        <v>3166.4</v>
      </c>
      <c r="AM280" s="84">
        <f t="shared" si="81"/>
        <v>3791.9</v>
      </c>
      <c r="AN280" s="84">
        <f t="shared" si="77"/>
        <v>169.90000000000009</v>
      </c>
      <c r="AO280" s="84">
        <f t="shared" si="77"/>
        <v>75.400000000000091</v>
      </c>
      <c r="AP280" s="85">
        <f>AM280/'[2]Soymeal Export Forecast'!U$15</f>
        <v>0.55442477437173499</v>
      </c>
      <c r="AQ280" s="77"/>
      <c r="AR280" s="77"/>
      <c r="AS280" s="80">
        <v>34816</v>
      </c>
      <c r="AT280" s="84">
        <v>102.1</v>
      </c>
      <c r="AU280" s="84">
        <v>770.5</v>
      </c>
      <c r="AV280" s="84">
        <f t="shared" si="82"/>
        <v>872.6</v>
      </c>
      <c r="AW280" s="84">
        <f t="shared" si="78"/>
        <v>2.1000000000000227</v>
      </c>
      <c r="AX280" s="84">
        <f t="shared" si="78"/>
        <v>-12</v>
      </c>
      <c r="AZ280" s="77"/>
      <c r="BA280" s="77"/>
      <c r="BB280" s="84">
        <f t="shared" si="84"/>
        <v>715.19999999999936</v>
      </c>
    </row>
    <row r="281" spans="1:54">
      <c r="A281" s="80">
        <v>34823</v>
      </c>
      <c r="B281" s="84">
        <v>2534.5</v>
      </c>
      <c r="C281" s="84">
        <v>18666.7</v>
      </c>
      <c r="D281" s="84">
        <f t="shared" si="79"/>
        <v>21201.200000000001</v>
      </c>
      <c r="E281" s="84">
        <v>457.952</v>
      </c>
      <c r="F281" s="84">
        <f t="shared" si="87"/>
        <v>282.40000000000146</v>
      </c>
      <c r="G281" s="84">
        <f t="shared" si="87"/>
        <v>129.80000000000291</v>
      </c>
      <c r="H281" s="84">
        <f t="shared" si="87"/>
        <v>2.3249999999999886</v>
      </c>
      <c r="I281" s="84">
        <f t="shared" si="83"/>
        <v>282.40000000000146</v>
      </c>
      <c r="L281" s="84">
        <f t="shared" si="72"/>
        <v>132.1250000000029</v>
      </c>
      <c r="P281" s="84">
        <v>0</v>
      </c>
      <c r="Q281" s="84">
        <v>0</v>
      </c>
      <c r="R281" s="84">
        <f t="shared" si="85"/>
        <v>0</v>
      </c>
      <c r="S281" s="84">
        <f t="shared" si="73"/>
        <v>0</v>
      </c>
      <c r="T281" s="84">
        <f t="shared" si="74"/>
        <v>0</v>
      </c>
      <c r="W281" s="77"/>
      <c r="X281" s="77"/>
      <c r="Z281" s="84">
        <v>271.7</v>
      </c>
      <c r="AA281" s="84">
        <v>9335.9</v>
      </c>
      <c r="AB281" s="84">
        <f t="shared" si="80"/>
        <v>9607.6</v>
      </c>
      <c r="AC281" s="84">
        <f t="shared" si="75"/>
        <v>97.000000000001819</v>
      </c>
      <c r="AE281" s="84">
        <f t="shared" si="86"/>
        <v>2262.8000000000002</v>
      </c>
      <c r="AF281" s="84">
        <f t="shared" si="86"/>
        <v>9330.8000000000011</v>
      </c>
      <c r="AG281" s="84">
        <f t="shared" si="86"/>
        <v>11593.6</v>
      </c>
      <c r="AH281" s="84">
        <f t="shared" si="76"/>
        <v>32.800000000001091</v>
      </c>
      <c r="AJ281" s="80">
        <v>34823</v>
      </c>
      <c r="AK281" s="84">
        <v>615.70000000000005</v>
      </c>
      <c r="AL281" s="84">
        <v>3262.4</v>
      </c>
      <c r="AM281" s="84">
        <f t="shared" si="81"/>
        <v>3878.1000000000004</v>
      </c>
      <c r="AN281" s="84">
        <f t="shared" si="77"/>
        <v>96</v>
      </c>
      <c r="AO281" s="84">
        <f t="shared" si="77"/>
        <v>86.200000000000273</v>
      </c>
      <c r="AP281" s="85">
        <f>AM281/'[2]Soymeal Export Forecast'!U$15</f>
        <v>0.56702832814447257</v>
      </c>
      <c r="AQ281" s="77"/>
      <c r="AR281" s="77"/>
      <c r="AS281" s="80">
        <v>34823</v>
      </c>
      <c r="AT281" s="84">
        <v>99.5</v>
      </c>
      <c r="AU281" s="84">
        <v>774.6</v>
      </c>
      <c r="AV281" s="84">
        <f t="shared" si="82"/>
        <v>874.1</v>
      </c>
      <c r="AW281" s="84">
        <f t="shared" si="78"/>
        <v>4.1000000000000227</v>
      </c>
      <c r="AX281" s="84">
        <f t="shared" si="78"/>
        <v>1.5</v>
      </c>
      <c r="AZ281" s="77"/>
      <c r="BA281" s="77"/>
      <c r="BB281" s="84">
        <f t="shared" si="84"/>
        <v>378.40000000000146</v>
      </c>
    </row>
    <row r="282" spans="1:54">
      <c r="A282" s="80">
        <v>34830</v>
      </c>
      <c r="B282" s="84">
        <v>2576.4</v>
      </c>
      <c r="C282" s="84">
        <v>19105.5</v>
      </c>
      <c r="D282" s="84">
        <f t="shared" si="79"/>
        <v>21681.9</v>
      </c>
      <c r="E282" s="84">
        <v>514.952</v>
      </c>
      <c r="F282" s="84">
        <f t="shared" si="87"/>
        <v>438.79999999999927</v>
      </c>
      <c r="G282" s="84">
        <f t="shared" si="87"/>
        <v>480.70000000000073</v>
      </c>
      <c r="H282" s="84">
        <f t="shared" si="87"/>
        <v>57</v>
      </c>
      <c r="I282" s="84">
        <f t="shared" si="83"/>
        <v>438.79999999999927</v>
      </c>
      <c r="L282" s="84">
        <f t="shared" si="72"/>
        <v>537.70000000000073</v>
      </c>
      <c r="P282" s="84">
        <v>0</v>
      </c>
      <c r="Q282" s="84">
        <v>0</v>
      </c>
      <c r="R282" s="84">
        <f t="shared" si="85"/>
        <v>0</v>
      </c>
      <c r="S282" s="84">
        <f t="shared" si="73"/>
        <v>0</v>
      </c>
      <c r="T282" s="84">
        <f t="shared" si="74"/>
        <v>0</v>
      </c>
      <c r="W282" s="77"/>
      <c r="X282" s="77"/>
      <c r="Z282" s="84">
        <v>182.2</v>
      </c>
      <c r="AA282" s="84">
        <v>9635.2999999999993</v>
      </c>
      <c r="AB282" s="84">
        <f t="shared" si="80"/>
        <v>9817.5</v>
      </c>
      <c r="AC282" s="84">
        <f t="shared" si="75"/>
        <v>209.89999999999964</v>
      </c>
      <c r="AE282" s="84">
        <f t="shared" si="86"/>
        <v>2394.2000000000003</v>
      </c>
      <c r="AF282" s="84">
        <f t="shared" si="86"/>
        <v>9470.2000000000007</v>
      </c>
      <c r="AG282" s="84">
        <f t="shared" si="86"/>
        <v>11864.400000000001</v>
      </c>
      <c r="AH282" s="84">
        <f t="shared" si="76"/>
        <v>270.80000000000109</v>
      </c>
      <c r="AJ282" s="80">
        <v>34830</v>
      </c>
      <c r="AK282" s="84">
        <v>619.20000000000005</v>
      </c>
      <c r="AL282" s="84">
        <v>3322.8</v>
      </c>
      <c r="AM282" s="84">
        <f t="shared" si="81"/>
        <v>3942</v>
      </c>
      <c r="AN282" s="84">
        <f t="shared" si="77"/>
        <v>60.400000000000091</v>
      </c>
      <c r="AO282" s="84">
        <f t="shared" si="77"/>
        <v>63.899999999999636</v>
      </c>
      <c r="AP282" s="85">
        <f>AM282/'[2]Soymeal Export Forecast'!U$15</f>
        <v>0.57637133378342764</v>
      </c>
      <c r="AQ282" s="77"/>
      <c r="AR282" s="77"/>
      <c r="AS282" s="80">
        <v>34830</v>
      </c>
      <c r="AT282" s="84">
        <v>97.7</v>
      </c>
      <c r="AU282" s="84">
        <v>776</v>
      </c>
      <c r="AV282" s="84">
        <f t="shared" si="82"/>
        <v>873.7</v>
      </c>
      <c r="AW282" s="84">
        <f t="shared" si="78"/>
        <v>1.3999999999999773</v>
      </c>
      <c r="AX282" s="84">
        <f t="shared" si="78"/>
        <v>-0.39999999999997726</v>
      </c>
      <c r="AZ282" s="77"/>
      <c r="BA282" s="77"/>
      <c r="BB282" s="84">
        <f t="shared" si="84"/>
        <v>499.19999999999936</v>
      </c>
    </row>
    <row r="283" spans="1:54">
      <c r="A283" s="80">
        <v>34837</v>
      </c>
      <c r="B283" s="84">
        <v>2480.9</v>
      </c>
      <c r="C283" s="84">
        <v>19424.5</v>
      </c>
      <c r="D283" s="84">
        <f t="shared" si="79"/>
        <v>21905.4</v>
      </c>
      <c r="E283" s="84">
        <v>514.952</v>
      </c>
      <c r="F283" s="84">
        <f t="shared" si="87"/>
        <v>319</v>
      </c>
      <c r="G283" s="84">
        <f t="shared" si="87"/>
        <v>223.5</v>
      </c>
      <c r="H283" s="84">
        <f t="shared" si="87"/>
        <v>0</v>
      </c>
      <c r="I283" s="84">
        <f t="shared" si="83"/>
        <v>319</v>
      </c>
      <c r="L283" s="84">
        <f t="shared" si="72"/>
        <v>223.5</v>
      </c>
      <c r="P283" s="84">
        <v>0</v>
      </c>
      <c r="Q283" s="84">
        <v>0</v>
      </c>
      <c r="R283" s="84">
        <f t="shared" si="85"/>
        <v>0</v>
      </c>
      <c r="S283" s="84">
        <f t="shared" si="73"/>
        <v>0</v>
      </c>
      <c r="T283" s="84">
        <f t="shared" si="74"/>
        <v>0</v>
      </c>
      <c r="W283" s="77"/>
      <c r="X283" s="77"/>
      <c r="Z283" s="84">
        <v>86.9</v>
      </c>
      <c r="AA283" s="84">
        <v>9714.2999999999993</v>
      </c>
      <c r="AB283" s="84">
        <f t="shared" si="80"/>
        <v>9801.1999999999989</v>
      </c>
      <c r="AC283" s="84">
        <f t="shared" si="75"/>
        <v>-16.300000000001091</v>
      </c>
      <c r="AE283" s="84">
        <f t="shared" si="86"/>
        <v>2394</v>
      </c>
      <c r="AF283" s="84">
        <f t="shared" si="86"/>
        <v>9710.2000000000007</v>
      </c>
      <c r="AG283" s="84">
        <f t="shared" si="86"/>
        <v>12104.200000000003</v>
      </c>
      <c r="AH283" s="84">
        <f t="shared" si="76"/>
        <v>239.80000000000109</v>
      </c>
      <c r="AJ283" s="80">
        <v>34837</v>
      </c>
      <c r="AK283" s="84">
        <v>547.70000000000005</v>
      </c>
      <c r="AL283" s="84">
        <v>3418.2</v>
      </c>
      <c r="AM283" s="84">
        <f t="shared" si="81"/>
        <v>3965.8999999999996</v>
      </c>
      <c r="AN283" s="84">
        <f t="shared" si="77"/>
        <v>95.399999999999636</v>
      </c>
      <c r="AO283" s="84">
        <f t="shared" si="77"/>
        <v>23.899999999999636</v>
      </c>
      <c r="AP283" s="85">
        <f>AM283/'[2]Soymeal Export Forecast'!U$15</f>
        <v>0.57986582259048591</v>
      </c>
      <c r="AQ283" s="77"/>
      <c r="AR283" s="77"/>
      <c r="AS283" s="80">
        <v>34837</v>
      </c>
      <c r="AT283" s="84">
        <v>97</v>
      </c>
      <c r="AU283" s="84">
        <v>783.2</v>
      </c>
      <c r="AV283" s="84">
        <f t="shared" si="82"/>
        <v>880.2</v>
      </c>
      <c r="AW283" s="84">
        <f t="shared" si="78"/>
        <v>7.2000000000000455</v>
      </c>
      <c r="AX283" s="84">
        <f t="shared" si="78"/>
        <v>6.5</v>
      </c>
      <c r="AZ283" s="77"/>
      <c r="BA283" s="77"/>
      <c r="BB283" s="84">
        <f t="shared" si="84"/>
        <v>414.39999999999964</v>
      </c>
    </row>
    <row r="284" spans="1:54">
      <c r="A284" s="80">
        <v>34844</v>
      </c>
      <c r="B284" s="84">
        <v>2405.1999999999998</v>
      </c>
      <c r="C284" s="84">
        <v>19652</v>
      </c>
      <c r="D284" s="84">
        <f t="shared" si="79"/>
        <v>22057.200000000001</v>
      </c>
      <c r="E284" s="84">
        <v>544.97</v>
      </c>
      <c r="F284" s="84">
        <f t="shared" si="87"/>
        <v>227.5</v>
      </c>
      <c r="G284" s="84">
        <f t="shared" si="87"/>
        <v>151.79999999999927</v>
      </c>
      <c r="H284" s="84">
        <f t="shared" si="87"/>
        <v>30.018000000000029</v>
      </c>
      <c r="I284" s="84">
        <f t="shared" si="83"/>
        <v>227.5</v>
      </c>
      <c r="L284" s="84">
        <f t="shared" si="72"/>
        <v>181.8179999999993</v>
      </c>
      <c r="P284" s="84">
        <v>0</v>
      </c>
      <c r="Q284" s="84">
        <v>0</v>
      </c>
      <c r="R284" s="84">
        <f t="shared" si="85"/>
        <v>0</v>
      </c>
      <c r="S284" s="84">
        <f t="shared" si="73"/>
        <v>0</v>
      </c>
      <c r="T284" s="84">
        <f t="shared" si="74"/>
        <v>0</v>
      </c>
      <c r="W284" s="77"/>
      <c r="X284" s="77"/>
      <c r="Z284" s="84">
        <v>80.5</v>
      </c>
      <c r="AA284" s="84">
        <v>9720.7000000000007</v>
      </c>
      <c r="AB284" s="84">
        <f t="shared" si="80"/>
        <v>9801.2000000000007</v>
      </c>
      <c r="AC284" s="84">
        <f t="shared" si="75"/>
        <v>0</v>
      </c>
      <c r="AE284" s="84">
        <f t="shared" si="86"/>
        <v>2324.6999999999998</v>
      </c>
      <c r="AF284" s="84">
        <f t="shared" si="86"/>
        <v>9931.2999999999993</v>
      </c>
      <c r="AG284" s="84">
        <f t="shared" si="86"/>
        <v>12256</v>
      </c>
      <c r="AH284" s="84">
        <f t="shared" si="76"/>
        <v>151.79999999999745</v>
      </c>
      <c r="AJ284" s="80">
        <v>34844</v>
      </c>
      <c r="AK284" s="84">
        <v>473.6</v>
      </c>
      <c r="AL284" s="84">
        <v>3505.3</v>
      </c>
      <c r="AM284" s="84">
        <f t="shared" si="81"/>
        <v>3978.9</v>
      </c>
      <c r="AN284" s="84">
        <f t="shared" ref="AN284:AO301" si="88">AL284-AL283</f>
        <v>87.100000000000364</v>
      </c>
      <c r="AO284" s="84">
        <f t="shared" si="88"/>
        <v>13.000000000000455</v>
      </c>
      <c r="AP284" s="85">
        <f>AM284/'[2]Soymeal Export Forecast'!U$15</f>
        <v>0.58176659056085234</v>
      </c>
      <c r="AQ284" s="77"/>
      <c r="AR284" s="77"/>
      <c r="AS284" s="80">
        <v>34844</v>
      </c>
      <c r="AT284" s="84">
        <v>85.2</v>
      </c>
      <c r="AU284" s="84">
        <v>797.5</v>
      </c>
      <c r="AV284" s="84">
        <f t="shared" si="82"/>
        <v>882.7</v>
      </c>
      <c r="AW284" s="84">
        <f t="shared" ref="AW284:AX301" si="89">AU284-AU283</f>
        <v>14.299999999999955</v>
      </c>
      <c r="AX284" s="84">
        <f t="shared" si="89"/>
        <v>2.5</v>
      </c>
      <c r="AZ284" s="77"/>
      <c r="BA284" s="77"/>
      <c r="BB284" s="84">
        <f t="shared" si="84"/>
        <v>314.60000000000036</v>
      </c>
    </row>
    <row r="285" spans="1:54">
      <c r="A285" s="80">
        <v>34851</v>
      </c>
      <c r="B285" s="84">
        <v>2187.3000000000002</v>
      </c>
      <c r="C285" s="84">
        <v>19959.099999999999</v>
      </c>
      <c r="D285" s="84">
        <f t="shared" si="79"/>
        <v>22146.399999999998</v>
      </c>
      <c r="E285" s="84">
        <v>547.36400000000003</v>
      </c>
      <c r="F285" s="84">
        <f t="shared" si="87"/>
        <v>307.09999999999854</v>
      </c>
      <c r="G285" s="84">
        <f t="shared" si="87"/>
        <v>89.19999999999709</v>
      </c>
      <c r="H285" s="84">
        <f t="shared" si="87"/>
        <v>2.3940000000000055</v>
      </c>
      <c r="I285" s="84">
        <f t="shared" si="83"/>
        <v>307.09999999999854</v>
      </c>
      <c r="L285" s="84">
        <f t="shared" si="72"/>
        <v>91.593999999997095</v>
      </c>
      <c r="P285" s="84">
        <v>0</v>
      </c>
      <c r="Q285" s="84">
        <v>0</v>
      </c>
      <c r="R285" s="84">
        <f t="shared" si="85"/>
        <v>0</v>
      </c>
      <c r="S285" s="84">
        <f t="shared" si="73"/>
        <v>0</v>
      </c>
      <c r="T285" s="84">
        <f t="shared" si="74"/>
        <v>0</v>
      </c>
      <c r="W285" s="77"/>
      <c r="X285" s="77"/>
      <c r="Z285" s="84">
        <v>80.5</v>
      </c>
      <c r="AA285" s="84">
        <v>9720.7000000000007</v>
      </c>
      <c r="AB285" s="84">
        <f t="shared" si="80"/>
        <v>9801.2000000000007</v>
      </c>
      <c r="AC285" s="84">
        <f t="shared" si="75"/>
        <v>0</v>
      </c>
      <c r="AE285" s="84">
        <f t="shared" si="86"/>
        <v>2106.8000000000002</v>
      </c>
      <c r="AF285" s="84">
        <f t="shared" si="86"/>
        <v>10238.399999999998</v>
      </c>
      <c r="AG285" s="84">
        <f t="shared" si="86"/>
        <v>12345.199999999997</v>
      </c>
      <c r="AH285" s="84">
        <f t="shared" si="76"/>
        <v>89.19999999999709</v>
      </c>
      <c r="AJ285" s="80">
        <v>34851</v>
      </c>
      <c r="AK285" s="84">
        <v>438.5</v>
      </c>
      <c r="AL285" s="84">
        <v>3576.3</v>
      </c>
      <c r="AM285" s="84">
        <f t="shared" si="81"/>
        <v>4014.8</v>
      </c>
      <c r="AN285" s="84">
        <f t="shared" si="88"/>
        <v>71</v>
      </c>
      <c r="AO285" s="84">
        <f t="shared" si="88"/>
        <v>35.900000000000091</v>
      </c>
      <c r="AP285" s="85">
        <f>AM285/'[2]Soymeal Export Forecast'!U$15</f>
        <v>0.58701563441747973</v>
      </c>
      <c r="AQ285" s="77"/>
      <c r="AR285" s="77"/>
      <c r="AS285" s="80">
        <v>34851</v>
      </c>
      <c r="AT285" s="84">
        <v>58.8</v>
      </c>
      <c r="AU285" s="84">
        <v>818.9</v>
      </c>
      <c r="AV285" s="84">
        <f t="shared" si="82"/>
        <v>877.69999999999993</v>
      </c>
      <c r="AW285" s="84">
        <f t="shared" si="89"/>
        <v>21.399999999999977</v>
      </c>
      <c r="AX285" s="84">
        <f t="shared" si="89"/>
        <v>-5.0000000000001137</v>
      </c>
      <c r="AZ285" s="77"/>
      <c r="BA285" s="77"/>
      <c r="BB285" s="84">
        <f t="shared" si="84"/>
        <v>378.09999999999854</v>
      </c>
    </row>
    <row r="286" spans="1:54">
      <c r="A286" s="80">
        <v>34858</v>
      </c>
      <c r="B286" s="84">
        <v>2211.9</v>
      </c>
      <c r="C286" s="84">
        <v>20245.400000000001</v>
      </c>
      <c r="D286" s="84">
        <f t="shared" si="79"/>
        <v>22457.300000000003</v>
      </c>
      <c r="E286" s="84">
        <v>597.36400000000003</v>
      </c>
      <c r="F286" s="84">
        <f t="shared" si="87"/>
        <v>286.30000000000291</v>
      </c>
      <c r="G286" s="84">
        <f t="shared" si="87"/>
        <v>310.90000000000509</v>
      </c>
      <c r="H286" s="84">
        <f t="shared" si="87"/>
        <v>50</v>
      </c>
      <c r="I286" s="84">
        <f t="shared" si="83"/>
        <v>286.30000000000291</v>
      </c>
      <c r="L286" s="84">
        <f t="shared" si="72"/>
        <v>360.90000000000509</v>
      </c>
      <c r="P286" s="84">
        <v>0</v>
      </c>
      <c r="Q286" s="84">
        <v>0</v>
      </c>
      <c r="R286" s="84">
        <f t="shared" si="85"/>
        <v>0</v>
      </c>
      <c r="S286" s="84">
        <f t="shared" si="73"/>
        <v>0</v>
      </c>
      <c r="T286" s="84">
        <f t="shared" si="74"/>
        <v>0</v>
      </c>
      <c r="W286" s="77"/>
      <c r="X286" s="77"/>
      <c r="Z286" s="84">
        <v>100.8</v>
      </c>
      <c r="AA286" s="84">
        <v>9720.7000000000007</v>
      </c>
      <c r="AB286" s="84">
        <f t="shared" si="80"/>
        <v>9821.5</v>
      </c>
      <c r="AC286" s="84">
        <f t="shared" si="75"/>
        <v>20.299999999999272</v>
      </c>
      <c r="AE286" s="84">
        <f t="shared" si="86"/>
        <v>2111.1</v>
      </c>
      <c r="AF286" s="84">
        <f t="shared" si="86"/>
        <v>10524.7</v>
      </c>
      <c r="AG286" s="84">
        <f t="shared" si="86"/>
        <v>12635.800000000003</v>
      </c>
      <c r="AH286" s="84">
        <f t="shared" si="76"/>
        <v>290.60000000000582</v>
      </c>
      <c r="AJ286" s="80">
        <v>34858</v>
      </c>
      <c r="AK286" s="84">
        <v>475.3</v>
      </c>
      <c r="AL286" s="84">
        <v>3615.1</v>
      </c>
      <c r="AM286" s="84">
        <f t="shared" si="81"/>
        <v>4090.4</v>
      </c>
      <c r="AN286" s="84">
        <f t="shared" si="88"/>
        <v>38.799999999999727</v>
      </c>
      <c r="AO286" s="84">
        <f t="shared" si="88"/>
        <v>75.599999999999909</v>
      </c>
      <c r="AP286" s="85">
        <f>AM286/'[2]Soymeal Export Forecast'!U$15</f>
        <v>0.59806933122976469</v>
      </c>
      <c r="AQ286" s="77"/>
      <c r="AR286" s="77"/>
      <c r="AS286" s="80">
        <v>34858</v>
      </c>
      <c r="AT286" s="84">
        <v>62.9</v>
      </c>
      <c r="AU286" s="84">
        <v>833.4</v>
      </c>
      <c r="AV286" s="84">
        <f t="shared" si="82"/>
        <v>896.3</v>
      </c>
      <c r="AW286" s="84">
        <f t="shared" si="89"/>
        <v>14.5</v>
      </c>
      <c r="AX286" s="84">
        <f t="shared" si="89"/>
        <v>18.600000000000023</v>
      </c>
      <c r="AZ286" s="77"/>
      <c r="BA286" s="77"/>
      <c r="BB286" s="84">
        <f t="shared" si="84"/>
        <v>325.10000000000264</v>
      </c>
    </row>
    <row r="287" spans="1:54">
      <c r="A287" s="80">
        <v>34865</v>
      </c>
      <c r="B287" s="84">
        <v>2030</v>
      </c>
      <c r="C287" s="84">
        <v>20547.400000000001</v>
      </c>
      <c r="D287" s="84">
        <f t="shared" si="79"/>
        <v>22577.4</v>
      </c>
      <c r="E287" s="84">
        <v>672.60400000000004</v>
      </c>
      <c r="F287" s="84">
        <f t="shared" si="87"/>
        <v>302</v>
      </c>
      <c r="G287" s="84">
        <f t="shared" si="87"/>
        <v>120.09999999999854</v>
      </c>
      <c r="H287" s="84">
        <f t="shared" si="87"/>
        <v>75.240000000000009</v>
      </c>
      <c r="I287" s="84">
        <f t="shared" si="83"/>
        <v>302</v>
      </c>
      <c r="L287" s="84">
        <f t="shared" si="72"/>
        <v>195.33999999999855</v>
      </c>
      <c r="P287" s="84">
        <v>0</v>
      </c>
      <c r="Q287" s="84">
        <v>0</v>
      </c>
      <c r="R287" s="84">
        <f t="shared" si="85"/>
        <v>0</v>
      </c>
      <c r="S287" s="84">
        <f t="shared" si="73"/>
        <v>0</v>
      </c>
      <c r="T287" s="84">
        <f t="shared" si="74"/>
        <v>0</v>
      </c>
      <c r="W287" s="77"/>
      <c r="X287" s="77"/>
      <c r="Z287" s="84">
        <v>100.8</v>
      </c>
      <c r="AA287" s="84">
        <v>9720.7000000000007</v>
      </c>
      <c r="AB287" s="84">
        <f t="shared" si="80"/>
        <v>9821.5</v>
      </c>
      <c r="AC287" s="84">
        <f t="shared" si="75"/>
        <v>0</v>
      </c>
      <c r="AE287" s="84">
        <f t="shared" si="86"/>
        <v>1929.2</v>
      </c>
      <c r="AF287" s="84">
        <f t="shared" si="86"/>
        <v>10826.7</v>
      </c>
      <c r="AG287" s="84">
        <f t="shared" si="86"/>
        <v>12755.900000000001</v>
      </c>
      <c r="AH287" s="84">
        <f t="shared" si="76"/>
        <v>120.09999999999854</v>
      </c>
      <c r="AJ287" s="80">
        <v>34865</v>
      </c>
      <c r="AK287" s="84">
        <v>548.1</v>
      </c>
      <c r="AL287" s="84">
        <v>3647.5</v>
      </c>
      <c r="AM287" s="84">
        <f t="shared" si="81"/>
        <v>4195.6000000000004</v>
      </c>
      <c r="AN287" s="84">
        <f t="shared" si="88"/>
        <v>32.400000000000091</v>
      </c>
      <c r="AO287" s="84">
        <f t="shared" si="88"/>
        <v>105.20000000000027</v>
      </c>
      <c r="AP287" s="85">
        <f>AM287/'[2]Soymeal Export Forecast'!U$15</f>
        <v>0.6134509304976532</v>
      </c>
      <c r="AQ287" s="77"/>
      <c r="AR287" s="77"/>
      <c r="AS287" s="80">
        <v>34865</v>
      </c>
      <c r="AT287" s="84">
        <v>73.3</v>
      </c>
      <c r="AU287" s="84">
        <v>836.1</v>
      </c>
      <c r="AV287" s="84">
        <f t="shared" si="82"/>
        <v>909.4</v>
      </c>
      <c r="AW287" s="84">
        <f t="shared" si="89"/>
        <v>2.7000000000000455</v>
      </c>
      <c r="AX287" s="84">
        <f t="shared" si="89"/>
        <v>13.100000000000023</v>
      </c>
      <c r="AZ287" s="77"/>
      <c r="BA287" s="77"/>
      <c r="BB287" s="84">
        <f t="shared" si="84"/>
        <v>334.40000000000009</v>
      </c>
    </row>
    <row r="288" spans="1:54">
      <c r="A288" s="80">
        <v>34872</v>
      </c>
      <c r="B288" s="84">
        <v>2126.4</v>
      </c>
      <c r="C288" s="84">
        <v>20642.2</v>
      </c>
      <c r="D288" s="84">
        <f t="shared" si="79"/>
        <v>22768.600000000002</v>
      </c>
      <c r="E288" s="84">
        <v>673.95399999999995</v>
      </c>
      <c r="F288" s="84">
        <f t="shared" si="87"/>
        <v>94.799999999999272</v>
      </c>
      <c r="G288" s="84">
        <f t="shared" si="87"/>
        <v>191.20000000000073</v>
      </c>
      <c r="H288" s="84">
        <f t="shared" si="87"/>
        <v>1.3499999999999091</v>
      </c>
      <c r="I288" s="84">
        <f t="shared" si="83"/>
        <v>94.799999999999272</v>
      </c>
      <c r="L288" s="84">
        <f t="shared" si="72"/>
        <v>192.55000000000064</v>
      </c>
      <c r="P288" s="84">
        <v>0</v>
      </c>
      <c r="Q288" s="84">
        <v>0</v>
      </c>
      <c r="R288" s="84">
        <f t="shared" si="85"/>
        <v>0</v>
      </c>
      <c r="S288" s="84">
        <f t="shared" si="73"/>
        <v>0</v>
      </c>
      <c r="T288" s="84">
        <f t="shared" si="74"/>
        <v>0</v>
      </c>
      <c r="W288" s="77"/>
      <c r="X288" s="77"/>
      <c r="Z288" s="84">
        <v>121.8</v>
      </c>
      <c r="AA288" s="84">
        <v>9728.7999999999993</v>
      </c>
      <c r="AB288" s="84">
        <f t="shared" si="80"/>
        <v>9850.5999999999985</v>
      </c>
      <c r="AC288" s="84">
        <f t="shared" si="75"/>
        <v>29.099999999998545</v>
      </c>
      <c r="AE288" s="84">
        <f t="shared" si="86"/>
        <v>2004.6000000000001</v>
      </c>
      <c r="AF288" s="84">
        <f t="shared" si="86"/>
        <v>10913.400000000001</v>
      </c>
      <c r="AG288" s="84">
        <f t="shared" si="86"/>
        <v>12918.000000000004</v>
      </c>
      <c r="AH288" s="84">
        <f t="shared" si="76"/>
        <v>162.10000000000218</v>
      </c>
      <c r="AJ288" s="80">
        <v>34872</v>
      </c>
      <c r="AK288" s="84">
        <v>521.6</v>
      </c>
      <c r="AL288" s="84">
        <v>3713.9</v>
      </c>
      <c r="AM288" s="84">
        <f t="shared" si="81"/>
        <v>4235.5</v>
      </c>
      <c r="AN288" s="84">
        <f t="shared" si="88"/>
        <v>66.400000000000091</v>
      </c>
      <c r="AO288" s="84">
        <f t="shared" si="88"/>
        <v>39.899999999999636</v>
      </c>
      <c r="AP288" s="85">
        <f>AM288/'[2]Soymeal Export Forecast'!U$15</f>
        <v>0.61928482603747026</v>
      </c>
      <c r="AQ288" s="77"/>
      <c r="AR288" s="77"/>
      <c r="AS288" s="80">
        <v>34872</v>
      </c>
      <c r="AT288" s="84">
        <v>48.6</v>
      </c>
      <c r="AU288" s="84">
        <v>856.8</v>
      </c>
      <c r="AV288" s="84">
        <f t="shared" si="82"/>
        <v>905.4</v>
      </c>
      <c r="AW288" s="84">
        <f t="shared" si="89"/>
        <v>20.699999999999932</v>
      </c>
      <c r="AX288" s="84">
        <f t="shared" si="89"/>
        <v>-4</v>
      </c>
      <c r="AZ288" s="77"/>
      <c r="BA288" s="77"/>
      <c r="BB288" s="84">
        <f t="shared" si="84"/>
        <v>161.19999999999936</v>
      </c>
    </row>
    <row r="289" spans="1:54">
      <c r="A289" s="80">
        <v>34879</v>
      </c>
      <c r="B289" s="84">
        <v>2161.4</v>
      </c>
      <c r="C289" s="84">
        <v>20815.3</v>
      </c>
      <c r="D289" s="84">
        <f t="shared" si="79"/>
        <v>22976.7</v>
      </c>
      <c r="E289" s="84">
        <v>826.39599999999996</v>
      </c>
      <c r="F289" s="84">
        <f t="shared" si="87"/>
        <v>173.09999999999854</v>
      </c>
      <c r="G289" s="84">
        <f t="shared" si="87"/>
        <v>208.09999999999854</v>
      </c>
      <c r="H289" s="84">
        <f t="shared" si="87"/>
        <v>152.44200000000001</v>
      </c>
      <c r="I289" s="84">
        <f t="shared" si="83"/>
        <v>173.09999999999854</v>
      </c>
      <c r="L289" s="84">
        <f t="shared" si="72"/>
        <v>360.54199999999855</v>
      </c>
      <c r="P289" s="84">
        <v>0</v>
      </c>
      <c r="Q289" s="84">
        <v>0</v>
      </c>
      <c r="R289" s="84">
        <f t="shared" si="85"/>
        <v>0</v>
      </c>
      <c r="S289" s="84">
        <f t="shared" si="73"/>
        <v>0</v>
      </c>
      <c r="T289" s="84">
        <f t="shared" si="74"/>
        <v>0</v>
      </c>
      <c r="W289" s="77"/>
      <c r="X289" s="77"/>
      <c r="Z289" s="84">
        <v>53</v>
      </c>
      <c r="AA289" s="84">
        <v>9733</v>
      </c>
      <c r="AB289" s="84">
        <f t="shared" si="80"/>
        <v>9786</v>
      </c>
      <c r="AC289" s="84">
        <f t="shared" si="75"/>
        <v>-64.599999999998545</v>
      </c>
      <c r="AE289" s="84">
        <f t="shared" si="86"/>
        <v>2108.4</v>
      </c>
      <c r="AF289" s="84">
        <f t="shared" si="86"/>
        <v>11082.3</v>
      </c>
      <c r="AG289" s="84">
        <f t="shared" si="86"/>
        <v>13190.7</v>
      </c>
      <c r="AH289" s="84">
        <f t="shared" si="76"/>
        <v>272.69999999999709</v>
      </c>
      <c r="AJ289" s="80">
        <v>34879</v>
      </c>
      <c r="AK289" s="84">
        <v>537.4</v>
      </c>
      <c r="AL289" s="84">
        <v>3779.4</v>
      </c>
      <c r="AM289" s="84">
        <f t="shared" si="81"/>
        <v>4316.8</v>
      </c>
      <c r="AN289" s="84">
        <f t="shared" si="88"/>
        <v>65.5</v>
      </c>
      <c r="AO289" s="84">
        <f t="shared" si="88"/>
        <v>81.300000000000182</v>
      </c>
      <c r="AP289" s="85">
        <f>AM289/'[2]Soymeal Export Forecast'!U$15</f>
        <v>0.6311719364983005</v>
      </c>
      <c r="AQ289" s="77"/>
      <c r="AR289" s="77"/>
      <c r="AS289" s="80">
        <v>34879</v>
      </c>
      <c r="AT289" s="84">
        <v>52.8</v>
      </c>
      <c r="AU289" s="84">
        <v>857.7</v>
      </c>
      <c r="AV289" s="84">
        <f t="shared" si="82"/>
        <v>910.5</v>
      </c>
      <c r="AW289" s="84">
        <f t="shared" si="89"/>
        <v>0.90000000000009095</v>
      </c>
      <c r="AX289" s="84">
        <f t="shared" si="89"/>
        <v>5.1000000000000227</v>
      </c>
      <c r="AZ289" s="77"/>
      <c r="BA289" s="77"/>
      <c r="BB289" s="84">
        <f t="shared" si="84"/>
        <v>238.59999999999854</v>
      </c>
    </row>
    <row r="290" spans="1:54">
      <c r="A290" s="80">
        <v>34886</v>
      </c>
      <c r="B290" s="84">
        <v>1931.9</v>
      </c>
      <c r="C290" s="84">
        <v>21183</v>
      </c>
      <c r="D290" s="84">
        <f t="shared" si="79"/>
        <v>23114.9</v>
      </c>
      <c r="E290" s="84">
        <v>1210.902</v>
      </c>
      <c r="F290" s="84">
        <f t="shared" si="87"/>
        <v>367.70000000000073</v>
      </c>
      <c r="G290" s="84">
        <f t="shared" si="87"/>
        <v>138.20000000000073</v>
      </c>
      <c r="H290" s="84">
        <f t="shared" si="87"/>
        <v>384.50600000000009</v>
      </c>
      <c r="I290" s="84">
        <f t="shared" si="83"/>
        <v>367.70000000000073</v>
      </c>
      <c r="L290" s="84">
        <f t="shared" si="72"/>
        <v>522.70600000000081</v>
      </c>
      <c r="P290" s="84">
        <v>0</v>
      </c>
      <c r="Q290" s="84">
        <v>0</v>
      </c>
      <c r="R290" s="84">
        <f t="shared" si="85"/>
        <v>0</v>
      </c>
      <c r="S290" s="84">
        <f t="shared" si="73"/>
        <v>0</v>
      </c>
      <c r="T290" s="84">
        <f t="shared" si="74"/>
        <v>0</v>
      </c>
      <c r="W290" s="77"/>
      <c r="X290" s="77"/>
      <c r="Z290" s="84">
        <v>53</v>
      </c>
      <c r="AA290" s="84">
        <v>9771.2999999999993</v>
      </c>
      <c r="AB290" s="84">
        <f t="shared" si="80"/>
        <v>9824.2999999999993</v>
      </c>
      <c r="AC290" s="84">
        <f t="shared" si="75"/>
        <v>38.299999999999272</v>
      </c>
      <c r="AE290" s="84">
        <f t="shared" si="86"/>
        <v>1878.9</v>
      </c>
      <c r="AF290" s="84">
        <f t="shared" si="86"/>
        <v>11411.7</v>
      </c>
      <c r="AG290" s="84">
        <f t="shared" si="86"/>
        <v>13290.600000000002</v>
      </c>
      <c r="AH290" s="84">
        <f t="shared" si="76"/>
        <v>99.900000000001455</v>
      </c>
      <c r="AJ290" s="80">
        <v>34886</v>
      </c>
      <c r="AK290" s="84">
        <v>499.1</v>
      </c>
      <c r="AL290" s="84">
        <v>3860.5</v>
      </c>
      <c r="AM290" s="84">
        <f t="shared" si="81"/>
        <v>4359.6000000000004</v>
      </c>
      <c r="AN290" s="84">
        <f t="shared" si="88"/>
        <v>81.099999999999909</v>
      </c>
      <c r="AO290" s="84">
        <f t="shared" si="88"/>
        <v>42.800000000000182</v>
      </c>
      <c r="AP290" s="85">
        <f>AM290/'[2]Soymeal Export Forecast'!U$15</f>
        <v>0.63742984950843007</v>
      </c>
      <c r="AQ290" s="77"/>
      <c r="AR290" s="77"/>
      <c r="AS290" s="80">
        <v>34886</v>
      </c>
      <c r="AT290" s="84">
        <v>53.6</v>
      </c>
      <c r="AU290" s="84">
        <v>859.9</v>
      </c>
      <c r="AV290" s="84">
        <f t="shared" si="82"/>
        <v>913.5</v>
      </c>
      <c r="AW290" s="84">
        <f t="shared" si="89"/>
        <v>2.1999999999999318</v>
      </c>
      <c r="AX290" s="84">
        <f t="shared" si="89"/>
        <v>3</v>
      </c>
      <c r="AZ290" s="77"/>
      <c r="BA290" s="77"/>
      <c r="BB290" s="84">
        <f t="shared" si="84"/>
        <v>448.80000000000064</v>
      </c>
    </row>
    <row r="291" spans="1:54">
      <c r="A291" s="80">
        <v>34893</v>
      </c>
      <c r="B291" s="84">
        <v>1902.4</v>
      </c>
      <c r="C291" s="84">
        <v>21391.8</v>
      </c>
      <c r="D291" s="84">
        <f t="shared" si="79"/>
        <v>23294.2</v>
      </c>
      <c r="E291" s="84">
        <v>1393.3140000000001</v>
      </c>
      <c r="F291" s="84">
        <f t="shared" si="87"/>
        <v>208.79999999999927</v>
      </c>
      <c r="G291" s="84">
        <f t="shared" si="87"/>
        <v>179.29999999999927</v>
      </c>
      <c r="H291" s="84">
        <f t="shared" si="87"/>
        <v>182.41200000000003</v>
      </c>
      <c r="I291" s="84">
        <f t="shared" si="83"/>
        <v>208.79999999999927</v>
      </c>
      <c r="L291" s="84">
        <f t="shared" si="72"/>
        <v>361.71199999999931</v>
      </c>
      <c r="P291" s="84">
        <v>0</v>
      </c>
      <c r="Q291" s="84">
        <v>0</v>
      </c>
      <c r="R291" s="84">
        <f t="shared" si="85"/>
        <v>0</v>
      </c>
      <c r="S291" s="84">
        <f t="shared" si="73"/>
        <v>0</v>
      </c>
      <c r="T291" s="84">
        <f t="shared" si="74"/>
        <v>0</v>
      </c>
      <c r="W291" s="77"/>
      <c r="X291" s="77"/>
      <c r="Z291" s="84">
        <v>71</v>
      </c>
      <c r="AA291" s="84">
        <v>9771.2999999999993</v>
      </c>
      <c r="AB291" s="84">
        <f t="shared" si="80"/>
        <v>9842.2999999999993</v>
      </c>
      <c r="AC291" s="84">
        <f t="shared" si="75"/>
        <v>18</v>
      </c>
      <c r="AE291" s="84">
        <f t="shared" si="86"/>
        <v>1831.4</v>
      </c>
      <c r="AF291" s="84">
        <f t="shared" si="86"/>
        <v>11620.5</v>
      </c>
      <c r="AG291" s="84">
        <f t="shared" si="86"/>
        <v>13451.900000000001</v>
      </c>
      <c r="AH291" s="84">
        <f t="shared" si="76"/>
        <v>161.29999999999927</v>
      </c>
      <c r="AJ291" s="80">
        <v>34893</v>
      </c>
      <c r="AK291" s="84">
        <v>545.1</v>
      </c>
      <c r="AL291" s="84">
        <v>3926.1</v>
      </c>
      <c r="AM291" s="84">
        <f t="shared" si="81"/>
        <v>4471.2</v>
      </c>
      <c r="AN291" s="84">
        <f t="shared" si="88"/>
        <v>65.599999999999909</v>
      </c>
      <c r="AO291" s="84">
        <f t="shared" si="88"/>
        <v>111.59999999999945</v>
      </c>
      <c r="AP291" s="85">
        <f>AM291/'[2]Soymeal Export Forecast'!U$15</f>
        <v>0.65374721146942194</v>
      </c>
      <c r="AQ291" s="77"/>
      <c r="AR291" s="77"/>
      <c r="AS291" s="80">
        <v>34893</v>
      </c>
      <c r="AT291" s="84">
        <v>52.6</v>
      </c>
      <c r="AU291" s="84">
        <v>863.2</v>
      </c>
      <c r="AV291" s="84">
        <f t="shared" si="82"/>
        <v>915.80000000000007</v>
      </c>
      <c r="AW291" s="84">
        <f t="shared" si="89"/>
        <v>3.3000000000000682</v>
      </c>
      <c r="AX291" s="84">
        <f t="shared" si="89"/>
        <v>2.3000000000000682</v>
      </c>
      <c r="AZ291" s="77"/>
      <c r="BA291" s="77"/>
      <c r="BB291" s="84">
        <f t="shared" si="84"/>
        <v>274.39999999999918</v>
      </c>
    </row>
    <row r="292" spans="1:54">
      <c r="A292" s="80">
        <v>34900</v>
      </c>
      <c r="B292" s="84">
        <v>1744.9</v>
      </c>
      <c r="C292" s="84">
        <v>21639.200000000001</v>
      </c>
      <c r="D292" s="84">
        <f t="shared" si="79"/>
        <v>23384.100000000002</v>
      </c>
      <c r="E292" s="84">
        <v>1919.5930000000001</v>
      </c>
      <c r="F292" s="84">
        <f t="shared" si="87"/>
        <v>247.40000000000146</v>
      </c>
      <c r="G292" s="84">
        <f t="shared" si="87"/>
        <v>89.900000000001455</v>
      </c>
      <c r="H292" s="84">
        <f t="shared" si="87"/>
        <v>526.279</v>
      </c>
      <c r="I292" s="84">
        <f t="shared" si="83"/>
        <v>247.40000000000146</v>
      </c>
      <c r="L292" s="84">
        <f t="shared" si="72"/>
        <v>616.17900000000145</v>
      </c>
      <c r="P292" s="84">
        <v>0</v>
      </c>
      <c r="Q292" s="84">
        <v>0</v>
      </c>
      <c r="R292" s="84">
        <f t="shared" si="85"/>
        <v>0</v>
      </c>
      <c r="S292" s="84">
        <f t="shared" si="73"/>
        <v>0</v>
      </c>
      <c r="T292" s="84">
        <f t="shared" si="74"/>
        <v>0</v>
      </c>
      <c r="W292" s="77"/>
      <c r="X292" s="77"/>
      <c r="Z292" s="84">
        <v>106</v>
      </c>
      <c r="AA292" s="84">
        <v>9771.2999999999993</v>
      </c>
      <c r="AB292" s="84">
        <f t="shared" si="80"/>
        <v>9877.2999999999993</v>
      </c>
      <c r="AC292" s="84">
        <f t="shared" si="75"/>
        <v>35</v>
      </c>
      <c r="AE292" s="84">
        <f t="shared" si="86"/>
        <v>1638.9</v>
      </c>
      <c r="AF292" s="84">
        <f t="shared" si="86"/>
        <v>11867.900000000001</v>
      </c>
      <c r="AG292" s="84">
        <f t="shared" si="86"/>
        <v>13506.800000000003</v>
      </c>
      <c r="AH292" s="84">
        <f t="shared" si="76"/>
        <v>54.900000000001455</v>
      </c>
      <c r="AJ292" s="80">
        <v>34900</v>
      </c>
      <c r="AK292" s="84">
        <v>552</v>
      </c>
      <c r="AL292" s="84">
        <v>4001.6</v>
      </c>
      <c r="AM292" s="84">
        <f t="shared" si="81"/>
        <v>4553.6000000000004</v>
      </c>
      <c r="AN292" s="84">
        <f t="shared" si="88"/>
        <v>75.5</v>
      </c>
      <c r="AO292" s="84">
        <f t="shared" si="88"/>
        <v>82.400000000000546</v>
      </c>
      <c r="AP292" s="85">
        <f>AM292/'[2]Soymeal Export Forecast'!U$15</f>
        <v>0.66579515614312945</v>
      </c>
      <c r="AQ292" s="77"/>
      <c r="AR292" s="77"/>
      <c r="AS292" s="80">
        <v>34900</v>
      </c>
      <c r="AT292" s="84">
        <v>49.8</v>
      </c>
      <c r="AU292" s="84">
        <v>874.2</v>
      </c>
      <c r="AV292" s="84">
        <f t="shared" si="82"/>
        <v>924</v>
      </c>
      <c r="AW292" s="84">
        <f t="shared" si="89"/>
        <v>11</v>
      </c>
      <c r="AX292" s="84">
        <f t="shared" si="89"/>
        <v>8.1999999999999318</v>
      </c>
      <c r="AZ292" s="77"/>
      <c r="BA292" s="77"/>
      <c r="BB292" s="84">
        <f t="shared" si="84"/>
        <v>322.90000000000146</v>
      </c>
    </row>
    <row r="293" spans="1:54">
      <c r="A293" s="80">
        <v>34907</v>
      </c>
      <c r="B293" s="84">
        <v>1730.9</v>
      </c>
      <c r="C293" s="84">
        <v>21993.3</v>
      </c>
      <c r="D293" s="84">
        <f t="shared" si="79"/>
        <v>23724.2</v>
      </c>
      <c r="E293" s="84">
        <v>2241.7730000000001</v>
      </c>
      <c r="F293" s="84">
        <f t="shared" si="87"/>
        <v>354.09999999999854</v>
      </c>
      <c r="G293" s="84">
        <f t="shared" si="87"/>
        <v>340.09999999999854</v>
      </c>
      <c r="H293" s="84">
        <f t="shared" si="87"/>
        <v>322.18000000000006</v>
      </c>
      <c r="I293" s="84">
        <f t="shared" si="83"/>
        <v>354.09999999999854</v>
      </c>
      <c r="L293" s="84">
        <f t="shared" si="72"/>
        <v>662.27999999999861</v>
      </c>
      <c r="P293" s="84">
        <v>0</v>
      </c>
      <c r="Q293" s="84">
        <v>0</v>
      </c>
      <c r="R293" s="84">
        <f t="shared" si="85"/>
        <v>0</v>
      </c>
      <c r="S293" s="84">
        <f t="shared" si="73"/>
        <v>0</v>
      </c>
      <c r="T293" s="84">
        <f t="shared" si="74"/>
        <v>0</v>
      </c>
      <c r="W293" s="77"/>
      <c r="X293" s="77"/>
      <c r="Z293" s="84">
        <v>110</v>
      </c>
      <c r="AA293" s="84">
        <v>9793.7000000000007</v>
      </c>
      <c r="AB293" s="84">
        <f t="shared" si="80"/>
        <v>9903.7000000000007</v>
      </c>
      <c r="AC293" s="84">
        <f t="shared" si="75"/>
        <v>26.400000000001455</v>
      </c>
      <c r="AE293" s="84">
        <f t="shared" si="86"/>
        <v>1620.9</v>
      </c>
      <c r="AF293" s="84">
        <f t="shared" si="86"/>
        <v>12199.599999999999</v>
      </c>
      <c r="AG293" s="84">
        <f t="shared" si="86"/>
        <v>13820.5</v>
      </c>
      <c r="AH293" s="84">
        <f t="shared" si="76"/>
        <v>313.69999999999709</v>
      </c>
      <c r="AJ293" s="80">
        <v>34907</v>
      </c>
      <c r="AK293" s="84">
        <v>594.5</v>
      </c>
      <c r="AL293" s="84">
        <v>4037.8</v>
      </c>
      <c r="AM293" s="84">
        <f t="shared" si="81"/>
        <v>4632.3</v>
      </c>
      <c r="AN293" s="84">
        <f t="shared" si="88"/>
        <v>36.200000000000273</v>
      </c>
      <c r="AO293" s="84">
        <f t="shared" si="88"/>
        <v>78.699999999999818</v>
      </c>
      <c r="AP293" s="85">
        <f>AM293/'[2]Soymeal Export Forecast'!U$15</f>
        <v>0.6773021130098863</v>
      </c>
      <c r="AQ293" s="77"/>
      <c r="AR293" s="77"/>
      <c r="AS293" s="80">
        <v>34907</v>
      </c>
      <c r="AT293" s="84">
        <v>43.8</v>
      </c>
      <c r="AU293" s="84">
        <v>879.8</v>
      </c>
      <c r="AV293" s="84">
        <f t="shared" si="82"/>
        <v>923.59999999999991</v>
      </c>
      <c r="AW293" s="84">
        <f t="shared" si="89"/>
        <v>5.5999999999999091</v>
      </c>
      <c r="AX293" s="84">
        <f t="shared" si="89"/>
        <v>-0.40000000000009095</v>
      </c>
      <c r="AZ293" s="77"/>
      <c r="BA293" s="77"/>
      <c r="BB293" s="84">
        <f t="shared" si="84"/>
        <v>390.29999999999882</v>
      </c>
    </row>
    <row r="294" spans="1:54">
      <c r="A294" s="80">
        <v>34914</v>
      </c>
      <c r="B294" s="84">
        <v>1666.8</v>
      </c>
      <c r="C294" s="84">
        <v>22176.9</v>
      </c>
      <c r="D294" s="84">
        <f t="shared" si="79"/>
        <v>23843.7</v>
      </c>
      <c r="E294" s="84">
        <v>2676.085</v>
      </c>
      <c r="F294" s="84">
        <f t="shared" si="87"/>
        <v>183.60000000000218</v>
      </c>
      <c r="G294" s="84">
        <f t="shared" si="87"/>
        <v>119.5</v>
      </c>
      <c r="H294" s="84">
        <f t="shared" si="87"/>
        <v>434.3119999999999</v>
      </c>
      <c r="I294" s="84">
        <f t="shared" si="83"/>
        <v>183.60000000000218</v>
      </c>
      <c r="L294" s="84">
        <f t="shared" si="72"/>
        <v>553.8119999999999</v>
      </c>
      <c r="P294" s="84">
        <v>0</v>
      </c>
      <c r="Q294" s="84">
        <v>0</v>
      </c>
      <c r="R294" s="84">
        <f t="shared" si="85"/>
        <v>0</v>
      </c>
      <c r="S294" s="84">
        <f t="shared" si="73"/>
        <v>0</v>
      </c>
      <c r="T294" s="84">
        <f t="shared" si="74"/>
        <v>0</v>
      </c>
      <c r="W294" s="77"/>
      <c r="X294" s="77"/>
      <c r="Z294" s="84">
        <v>92</v>
      </c>
      <c r="AA294" s="84">
        <v>9811.7999999999993</v>
      </c>
      <c r="AB294" s="84">
        <f t="shared" si="80"/>
        <v>9903.7999999999993</v>
      </c>
      <c r="AC294" s="84">
        <f t="shared" si="75"/>
        <v>9.9999999998544808E-2</v>
      </c>
      <c r="AE294" s="84">
        <f t="shared" si="86"/>
        <v>1574.8</v>
      </c>
      <c r="AF294" s="84">
        <f t="shared" si="86"/>
        <v>12365.100000000002</v>
      </c>
      <c r="AG294" s="84">
        <f t="shared" si="86"/>
        <v>13939.900000000001</v>
      </c>
      <c r="AH294" s="84">
        <f t="shared" si="76"/>
        <v>119.40000000000146</v>
      </c>
      <c r="AJ294" s="80">
        <v>34914</v>
      </c>
      <c r="AK294" s="84">
        <v>597.29999999999995</v>
      </c>
      <c r="AL294" s="84">
        <v>4106.7</v>
      </c>
      <c r="AM294" s="84">
        <f t="shared" si="81"/>
        <v>4704</v>
      </c>
      <c r="AN294" s="84">
        <f t="shared" si="88"/>
        <v>68.899999999999636</v>
      </c>
      <c r="AO294" s="84">
        <f t="shared" si="88"/>
        <v>71.699999999999818</v>
      </c>
      <c r="AP294" s="85">
        <f>AM294/'[2]Soymeal Export Forecast'!U$15</f>
        <v>0.68778557943106122</v>
      </c>
      <c r="AQ294" s="77"/>
      <c r="AR294" s="77"/>
      <c r="AS294" s="80">
        <v>34914</v>
      </c>
      <c r="AT294" s="84">
        <v>21.7</v>
      </c>
      <c r="AU294" s="84">
        <v>895</v>
      </c>
      <c r="AV294" s="84">
        <f t="shared" si="82"/>
        <v>916.7</v>
      </c>
      <c r="AW294" s="84">
        <f t="shared" si="89"/>
        <v>15.200000000000045</v>
      </c>
      <c r="AX294" s="84">
        <f t="shared" si="89"/>
        <v>-6.8999999999998636</v>
      </c>
      <c r="AZ294" s="77"/>
      <c r="BA294" s="77"/>
      <c r="BB294" s="84">
        <f t="shared" si="84"/>
        <v>252.50000000000182</v>
      </c>
    </row>
    <row r="295" spans="1:54">
      <c r="A295" s="80">
        <v>34921</v>
      </c>
      <c r="B295" s="84">
        <v>1432.8</v>
      </c>
      <c r="C295" s="84">
        <v>22407.4</v>
      </c>
      <c r="D295" s="84">
        <f t="shared" si="79"/>
        <v>23840.2</v>
      </c>
      <c r="E295" s="84">
        <v>3207.1390000000001</v>
      </c>
      <c r="F295" s="84">
        <f t="shared" si="87"/>
        <v>230.5</v>
      </c>
      <c r="G295" s="84">
        <f t="shared" si="87"/>
        <v>-3.5</v>
      </c>
      <c r="H295" s="84">
        <f t="shared" si="87"/>
        <v>531.05400000000009</v>
      </c>
      <c r="I295" s="84">
        <f t="shared" si="83"/>
        <v>230.5</v>
      </c>
      <c r="L295" s="84">
        <f t="shared" si="72"/>
        <v>527.55400000000009</v>
      </c>
      <c r="P295" s="84">
        <v>0</v>
      </c>
      <c r="Q295" s="84">
        <v>0</v>
      </c>
      <c r="R295" s="84">
        <f t="shared" si="85"/>
        <v>0</v>
      </c>
      <c r="S295" s="84">
        <f t="shared" si="73"/>
        <v>0</v>
      </c>
      <c r="T295" s="84">
        <f t="shared" si="74"/>
        <v>0</v>
      </c>
      <c r="W295" s="77"/>
      <c r="X295" s="77"/>
      <c r="Z295" s="84">
        <v>32</v>
      </c>
      <c r="AA295" s="84">
        <v>9919.2000000000007</v>
      </c>
      <c r="AB295" s="84">
        <f t="shared" si="80"/>
        <v>9951.2000000000007</v>
      </c>
      <c r="AC295" s="84">
        <f t="shared" si="75"/>
        <v>47.400000000001455</v>
      </c>
      <c r="AE295" s="84">
        <f t="shared" si="86"/>
        <v>1400.8</v>
      </c>
      <c r="AF295" s="84">
        <f t="shared" si="86"/>
        <v>12488.2</v>
      </c>
      <c r="AG295" s="84">
        <f t="shared" si="86"/>
        <v>13889</v>
      </c>
      <c r="AH295" s="84">
        <f t="shared" si="76"/>
        <v>-50.900000000001455</v>
      </c>
      <c r="AJ295" s="80">
        <v>34921</v>
      </c>
      <c r="AK295" s="84">
        <v>525.9</v>
      </c>
      <c r="AL295" s="84">
        <v>4209.7</v>
      </c>
      <c r="AM295" s="84">
        <f t="shared" si="81"/>
        <v>4735.5999999999995</v>
      </c>
      <c r="AN295" s="84">
        <f t="shared" si="88"/>
        <v>103</v>
      </c>
      <c r="AO295" s="84">
        <f t="shared" si="88"/>
        <v>31.599999999999454</v>
      </c>
      <c r="AP295" s="85">
        <f>AM295/'[2]Soymeal Export Forecast'!U$15</f>
        <v>0.69240590772825961</v>
      </c>
      <c r="AQ295" s="77"/>
      <c r="AR295" s="77"/>
      <c r="AS295" s="80">
        <v>34921</v>
      </c>
      <c r="AT295" s="84">
        <v>27.7</v>
      </c>
      <c r="AU295" s="84">
        <v>895.9</v>
      </c>
      <c r="AV295" s="84">
        <f t="shared" si="82"/>
        <v>923.6</v>
      </c>
      <c r="AW295" s="84">
        <f t="shared" si="89"/>
        <v>0.89999999999997726</v>
      </c>
      <c r="AX295" s="84">
        <f t="shared" si="89"/>
        <v>6.8999999999999773</v>
      </c>
      <c r="AZ295" s="77"/>
      <c r="BA295" s="77"/>
      <c r="BB295" s="84">
        <f t="shared" si="84"/>
        <v>333.5</v>
      </c>
    </row>
    <row r="296" spans="1:54">
      <c r="A296" s="80">
        <v>34928</v>
      </c>
      <c r="B296" s="84">
        <v>1148.3</v>
      </c>
      <c r="C296" s="84">
        <v>22712.799999999999</v>
      </c>
      <c r="D296" s="84">
        <f t="shared" si="79"/>
        <v>23861.1</v>
      </c>
      <c r="E296" s="84">
        <v>3294.1770000000001</v>
      </c>
      <c r="F296" s="84">
        <f t="shared" si="87"/>
        <v>305.39999999999782</v>
      </c>
      <c r="G296" s="84">
        <f t="shared" si="87"/>
        <v>20.899999999997817</v>
      </c>
      <c r="H296" s="84">
        <f t="shared" si="87"/>
        <v>87.038000000000011</v>
      </c>
      <c r="I296" s="84">
        <f t="shared" si="83"/>
        <v>305.39999999999782</v>
      </c>
      <c r="L296" s="84">
        <f t="shared" si="72"/>
        <v>107.93799999999783</v>
      </c>
      <c r="P296" s="84">
        <v>0</v>
      </c>
      <c r="Q296" s="84">
        <v>0</v>
      </c>
      <c r="R296" s="84">
        <f t="shared" si="85"/>
        <v>0</v>
      </c>
      <c r="S296" s="84">
        <f t="shared" si="73"/>
        <v>0</v>
      </c>
      <c r="T296" s="84">
        <f t="shared" si="74"/>
        <v>0</v>
      </c>
      <c r="W296" s="77"/>
      <c r="X296" s="77"/>
      <c r="Z296" s="84">
        <v>30.1</v>
      </c>
      <c r="AA296" s="84">
        <v>10025.299999999999</v>
      </c>
      <c r="AB296" s="84">
        <f t="shared" si="80"/>
        <v>10055.4</v>
      </c>
      <c r="AC296" s="84">
        <f t="shared" si="75"/>
        <v>104.19999999999891</v>
      </c>
      <c r="AE296" s="84">
        <f t="shared" si="86"/>
        <v>1118.2</v>
      </c>
      <c r="AF296" s="84">
        <f t="shared" si="86"/>
        <v>12687.5</v>
      </c>
      <c r="AG296" s="84">
        <f t="shared" si="86"/>
        <v>13805.699999999999</v>
      </c>
      <c r="AH296" s="84">
        <f t="shared" si="76"/>
        <v>-83.300000000001091</v>
      </c>
      <c r="AJ296" s="80">
        <v>34928</v>
      </c>
      <c r="AK296" s="84">
        <v>542.29999999999995</v>
      </c>
      <c r="AL296" s="84">
        <v>4241.8999999999996</v>
      </c>
      <c r="AM296" s="84">
        <f t="shared" si="81"/>
        <v>4784.2</v>
      </c>
      <c r="AN296" s="84">
        <f t="shared" si="88"/>
        <v>32.199999999999818</v>
      </c>
      <c r="AO296" s="84">
        <f t="shared" si="88"/>
        <v>48.600000000000364</v>
      </c>
      <c r="AP296" s="85">
        <f>AM296/'[2]Soymeal Export Forecast'!U$15</f>
        <v>0.6995118556790143</v>
      </c>
      <c r="AQ296" s="77"/>
      <c r="AR296" s="77"/>
      <c r="AS296" s="80">
        <v>34928</v>
      </c>
      <c r="AT296" s="84">
        <v>46.6</v>
      </c>
      <c r="AU296" s="84">
        <v>897</v>
      </c>
      <c r="AV296" s="84">
        <f t="shared" si="82"/>
        <v>943.6</v>
      </c>
      <c r="AW296" s="84">
        <f t="shared" si="89"/>
        <v>1.1000000000000227</v>
      </c>
      <c r="AX296" s="84">
        <f t="shared" si="89"/>
        <v>20</v>
      </c>
      <c r="AZ296" s="77"/>
      <c r="BA296" s="77"/>
      <c r="BB296" s="84">
        <f t="shared" si="84"/>
        <v>337.59999999999764</v>
      </c>
    </row>
    <row r="297" spans="1:54">
      <c r="A297" s="80">
        <v>34935</v>
      </c>
      <c r="B297" s="84">
        <v>916.1</v>
      </c>
      <c r="C297" s="84">
        <v>22960.1</v>
      </c>
      <c r="D297" s="84">
        <f t="shared" si="79"/>
        <v>23876.199999999997</v>
      </c>
      <c r="E297" s="84">
        <v>3794.8310000000001</v>
      </c>
      <c r="F297" s="84">
        <f t="shared" si="87"/>
        <v>247.29999999999927</v>
      </c>
      <c r="G297" s="84">
        <f t="shared" si="87"/>
        <v>15.099999999998545</v>
      </c>
      <c r="H297" s="84">
        <f t="shared" si="87"/>
        <v>500.654</v>
      </c>
      <c r="I297" s="84">
        <f t="shared" si="83"/>
        <v>247.29999999999927</v>
      </c>
      <c r="L297" s="84">
        <f t="shared" si="72"/>
        <v>515.75399999999854</v>
      </c>
      <c r="P297" s="84">
        <v>0</v>
      </c>
      <c r="Q297" s="84">
        <v>0</v>
      </c>
      <c r="R297" s="84">
        <f t="shared" si="85"/>
        <v>0</v>
      </c>
      <c r="S297" s="84">
        <f t="shared" si="73"/>
        <v>0</v>
      </c>
      <c r="T297" s="84">
        <f t="shared" si="74"/>
        <v>0</v>
      </c>
      <c r="W297" s="77"/>
      <c r="X297" s="77"/>
      <c r="Z297" s="84">
        <v>15.8</v>
      </c>
      <c r="AA297" s="84">
        <v>10071.200000000001</v>
      </c>
      <c r="AB297" s="84">
        <f t="shared" si="80"/>
        <v>10087</v>
      </c>
      <c r="AC297" s="84">
        <f t="shared" si="75"/>
        <v>31.600000000000364</v>
      </c>
      <c r="AE297" s="84">
        <f t="shared" si="86"/>
        <v>900.30000000000007</v>
      </c>
      <c r="AF297" s="84">
        <f t="shared" si="86"/>
        <v>12888.899999999998</v>
      </c>
      <c r="AG297" s="84">
        <f t="shared" si="86"/>
        <v>13789.199999999997</v>
      </c>
      <c r="AH297" s="84">
        <f t="shared" si="76"/>
        <v>-16.500000000001819</v>
      </c>
      <c r="AJ297" s="80">
        <v>34935</v>
      </c>
      <c r="AK297" s="84">
        <v>534.4</v>
      </c>
      <c r="AL297" s="84">
        <v>4303.8</v>
      </c>
      <c r="AM297" s="84">
        <f t="shared" si="81"/>
        <v>4838.2</v>
      </c>
      <c r="AN297" s="84">
        <f t="shared" si="88"/>
        <v>61.900000000000546</v>
      </c>
      <c r="AO297" s="84">
        <f t="shared" si="88"/>
        <v>54</v>
      </c>
      <c r="AP297" s="85">
        <f>AM297/'[2]Soymeal Export Forecast'!U$15</f>
        <v>0.70740735340207495</v>
      </c>
      <c r="AQ297" s="77"/>
      <c r="AR297" s="77"/>
      <c r="AS297" s="80">
        <v>34935</v>
      </c>
      <c r="AT297" s="84">
        <v>33.299999999999997</v>
      </c>
      <c r="AU297" s="84">
        <v>918.7</v>
      </c>
      <c r="AV297" s="84">
        <f t="shared" si="82"/>
        <v>952</v>
      </c>
      <c r="AW297" s="84">
        <f t="shared" si="89"/>
        <v>21.700000000000045</v>
      </c>
      <c r="AX297" s="84">
        <f t="shared" si="89"/>
        <v>8.3999999999999773</v>
      </c>
      <c r="AZ297" s="77"/>
      <c r="BA297" s="77"/>
      <c r="BB297" s="84">
        <f t="shared" si="84"/>
        <v>309.19999999999982</v>
      </c>
    </row>
    <row r="298" spans="1:54">
      <c r="A298" s="80">
        <v>34949</v>
      </c>
      <c r="B298" s="84">
        <v>4702.2</v>
      </c>
      <c r="C298" s="84">
        <v>261.39999999999998</v>
      </c>
      <c r="D298" s="84">
        <f t="shared" si="79"/>
        <v>4963.5999999999995</v>
      </c>
      <c r="E298" s="84">
        <v>10.16</v>
      </c>
      <c r="F298" s="86">
        <f>C298</f>
        <v>261.39999999999998</v>
      </c>
      <c r="I298" s="84">
        <f t="shared" si="83"/>
        <v>261.39999999999998</v>
      </c>
      <c r="P298" s="84">
        <v>0</v>
      </c>
      <c r="Q298" s="84">
        <v>0</v>
      </c>
      <c r="R298" s="84">
        <f t="shared" si="85"/>
        <v>0</v>
      </c>
      <c r="T298" s="86">
        <f>Q298</f>
        <v>0</v>
      </c>
      <c r="W298" s="77"/>
      <c r="X298" s="77"/>
      <c r="Z298" s="84">
        <v>1526.3</v>
      </c>
      <c r="AA298" s="84">
        <v>62.6</v>
      </c>
      <c r="AB298" s="84">
        <f t="shared" si="80"/>
        <v>1588.8999999999999</v>
      </c>
      <c r="AE298" s="84">
        <f t="shared" si="86"/>
        <v>3175.8999999999996</v>
      </c>
      <c r="AF298" s="84">
        <f t="shared" si="86"/>
        <v>198.79999999999998</v>
      </c>
      <c r="AG298" s="84">
        <f t="shared" si="86"/>
        <v>3374.7</v>
      </c>
      <c r="AH298" s="84"/>
      <c r="AJ298" s="80">
        <v>34949</v>
      </c>
      <c r="AK298" s="84">
        <v>410.1</v>
      </c>
      <c r="AL298" s="84">
        <v>4470.1000000000004</v>
      </c>
      <c r="AM298" s="84">
        <f t="shared" si="81"/>
        <v>4880.2000000000007</v>
      </c>
      <c r="AN298" s="84">
        <f t="shared" si="88"/>
        <v>166.30000000000018</v>
      </c>
      <c r="AO298" s="84">
        <f t="shared" si="88"/>
        <v>42.000000000000909</v>
      </c>
      <c r="AP298" s="85">
        <f>AM298/'[2]Soymeal Export Forecast'!U$15</f>
        <v>0.71354829607556669</v>
      </c>
      <c r="AQ298" s="77"/>
      <c r="AR298" s="77"/>
      <c r="AS298" s="80">
        <v>34949</v>
      </c>
      <c r="AT298" s="84">
        <v>21.6</v>
      </c>
      <c r="AU298" s="84">
        <v>926.5</v>
      </c>
      <c r="AV298" s="84">
        <f t="shared" si="82"/>
        <v>948.1</v>
      </c>
      <c r="AW298" s="84">
        <f t="shared" si="89"/>
        <v>7.7999999999999545</v>
      </c>
      <c r="AX298" s="84">
        <f t="shared" si="89"/>
        <v>-3.8999999999999773</v>
      </c>
      <c r="AZ298" s="77"/>
      <c r="BA298" s="77"/>
      <c r="BB298" s="84">
        <f t="shared" si="84"/>
        <v>427.70000000000016</v>
      </c>
    </row>
    <row r="299" spans="1:54">
      <c r="A299" s="80">
        <v>34956</v>
      </c>
      <c r="B299" s="84">
        <v>4774.5</v>
      </c>
      <c r="C299" s="84">
        <v>582.79999999999995</v>
      </c>
      <c r="D299" s="84">
        <f t="shared" si="79"/>
        <v>5357.3</v>
      </c>
      <c r="E299" s="84">
        <v>10.16</v>
      </c>
      <c r="F299" s="84">
        <f t="shared" ref="F299:H330" si="90">C299-C298</f>
        <v>321.39999999999998</v>
      </c>
      <c r="G299" s="84">
        <f t="shared" si="90"/>
        <v>393.70000000000073</v>
      </c>
      <c r="H299" s="84">
        <f t="shared" si="90"/>
        <v>0</v>
      </c>
      <c r="I299" s="84">
        <f t="shared" si="83"/>
        <v>321.39999999999998</v>
      </c>
      <c r="L299" s="84">
        <f t="shared" ref="L299:L349" si="91">H299+G299</f>
        <v>393.70000000000073</v>
      </c>
      <c r="P299" s="84">
        <v>0</v>
      </c>
      <c r="Q299" s="84">
        <v>0</v>
      </c>
      <c r="R299" s="84">
        <f t="shared" si="85"/>
        <v>0</v>
      </c>
      <c r="S299" s="84">
        <f t="shared" ref="S299:S349" si="92">R299-R298</f>
        <v>0</v>
      </c>
      <c r="T299" s="84">
        <f t="shared" ref="T299:T349" si="93">Q299-Q298</f>
        <v>0</v>
      </c>
      <c r="W299" s="77"/>
      <c r="X299" s="77"/>
      <c r="Z299" s="84">
        <v>1311.1</v>
      </c>
      <c r="AA299" s="84">
        <v>207.3</v>
      </c>
      <c r="AB299" s="84">
        <f t="shared" si="80"/>
        <v>1518.3999999999999</v>
      </c>
      <c r="AC299" s="84">
        <f t="shared" ref="AC299:AC349" si="94">AB299-AB298</f>
        <v>-70.5</v>
      </c>
      <c r="AE299" s="84">
        <f t="shared" si="86"/>
        <v>3463.4</v>
      </c>
      <c r="AF299" s="84">
        <f t="shared" si="86"/>
        <v>375.49999999999994</v>
      </c>
      <c r="AG299" s="84">
        <f t="shared" si="86"/>
        <v>3838.9000000000005</v>
      </c>
      <c r="AH299" s="84">
        <f t="shared" ref="AH299:AH349" si="95">AG299-AG298</f>
        <v>464.20000000000073</v>
      </c>
      <c r="AJ299" s="80">
        <v>34956</v>
      </c>
      <c r="AK299" s="84">
        <v>349.8</v>
      </c>
      <c r="AL299" s="84">
        <v>4593.2</v>
      </c>
      <c r="AM299" s="84">
        <f t="shared" si="81"/>
        <v>4943</v>
      </c>
      <c r="AN299" s="84">
        <f t="shared" si="88"/>
        <v>123.09999999999945</v>
      </c>
      <c r="AO299" s="84">
        <f t="shared" si="88"/>
        <v>62.799999999999272</v>
      </c>
      <c r="AP299" s="85">
        <f>AM299/'[2]Soymeal Export Forecast'!U$15</f>
        <v>0.72273046750164449</v>
      </c>
      <c r="AQ299" s="77"/>
      <c r="AR299" s="77"/>
      <c r="AS299" s="80">
        <v>34956</v>
      </c>
      <c r="AT299" s="84">
        <v>38.9</v>
      </c>
      <c r="AU299" s="84">
        <v>933.4</v>
      </c>
      <c r="AV299" s="84">
        <f t="shared" si="82"/>
        <v>972.3</v>
      </c>
      <c r="AW299" s="84">
        <f t="shared" si="89"/>
        <v>6.8999999999999773</v>
      </c>
      <c r="AX299" s="84">
        <f t="shared" si="89"/>
        <v>24.199999999999932</v>
      </c>
      <c r="AZ299" s="77"/>
      <c r="BA299" s="77"/>
      <c r="BB299" s="84">
        <f t="shared" si="84"/>
        <v>444.49999999999943</v>
      </c>
    </row>
    <row r="300" spans="1:54">
      <c r="A300" s="80">
        <v>34963</v>
      </c>
      <c r="B300" s="84">
        <v>4938.3</v>
      </c>
      <c r="C300" s="84">
        <v>1179</v>
      </c>
      <c r="D300" s="84">
        <f t="shared" si="79"/>
        <v>6117.3</v>
      </c>
      <c r="E300" s="84">
        <v>10.16</v>
      </c>
      <c r="F300" s="84">
        <f t="shared" si="90"/>
        <v>596.20000000000005</v>
      </c>
      <c r="G300" s="84">
        <f t="shared" si="90"/>
        <v>760</v>
      </c>
      <c r="H300" s="84">
        <f t="shared" si="90"/>
        <v>0</v>
      </c>
      <c r="I300" s="84">
        <f t="shared" si="83"/>
        <v>596.20000000000005</v>
      </c>
      <c r="L300" s="84">
        <f t="shared" si="91"/>
        <v>760</v>
      </c>
      <c r="P300" s="84">
        <v>0</v>
      </c>
      <c r="Q300" s="84">
        <v>0</v>
      </c>
      <c r="R300" s="84">
        <f t="shared" si="85"/>
        <v>0</v>
      </c>
      <c r="S300" s="84">
        <f t="shared" si="92"/>
        <v>0</v>
      </c>
      <c r="T300" s="84">
        <f t="shared" si="93"/>
        <v>0</v>
      </c>
      <c r="W300" s="77"/>
      <c r="X300" s="77"/>
      <c r="Z300" s="84">
        <v>1559.6</v>
      </c>
      <c r="AA300" s="84">
        <v>433.1</v>
      </c>
      <c r="AB300" s="84">
        <f t="shared" si="80"/>
        <v>1992.6999999999998</v>
      </c>
      <c r="AC300" s="84">
        <f t="shared" si="94"/>
        <v>474.29999999999995</v>
      </c>
      <c r="AE300" s="84">
        <f t="shared" si="86"/>
        <v>3378.7000000000003</v>
      </c>
      <c r="AF300" s="84">
        <f t="shared" si="86"/>
        <v>745.9</v>
      </c>
      <c r="AG300" s="84">
        <f t="shared" si="86"/>
        <v>4124.6000000000004</v>
      </c>
      <c r="AH300" s="84">
        <f t="shared" si="95"/>
        <v>285.69999999999982</v>
      </c>
      <c r="AJ300" s="80">
        <v>34963</v>
      </c>
      <c r="AK300" s="84">
        <v>369.1</v>
      </c>
      <c r="AL300" s="84">
        <v>4623</v>
      </c>
      <c r="AM300" s="84">
        <f t="shared" si="81"/>
        <v>4992.1000000000004</v>
      </c>
      <c r="AN300" s="84">
        <f t="shared" si="88"/>
        <v>29.800000000000182</v>
      </c>
      <c r="AO300" s="84">
        <f t="shared" si="88"/>
        <v>49.100000000000364</v>
      </c>
      <c r="AP300" s="85">
        <f>AM300/'[2]Soymeal Export Forecast'!U$15</f>
        <v>0.7299095219127979</v>
      </c>
      <c r="AQ300" s="77"/>
      <c r="AR300" s="77"/>
      <c r="AS300" s="80">
        <v>34963</v>
      </c>
      <c r="AT300" s="84">
        <v>18.8</v>
      </c>
      <c r="AU300" s="84">
        <v>941</v>
      </c>
      <c r="AV300" s="84">
        <f t="shared" si="82"/>
        <v>959.8</v>
      </c>
      <c r="AW300" s="84">
        <f t="shared" si="89"/>
        <v>7.6000000000000227</v>
      </c>
      <c r="AX300" s="84">
        <f t="shared" si="89"/>
        <v>-12.5</v>
      </c>
      <c r="AZ300" s="77"/>
      <c r="BA300" s="77"/>
      <c r="BB300" s="84">
        <f t="shared" si="84"/>
        <v>626.00000000000023</v>
      </c>
    </row>
    <row r="301" spans="1:54">
      <c r="A301" s="80">
        <v>34970</v>
      </c>
      <c r="B301" s="84">
        <v>5114.3999999999996</v>
      </c>
      <c r="C301" s="84">
        <v>1590.8</v>
      </c>
      <c r="D301" s="84">
        <f t="shared" si="79"/>
        <v>6705.2</v>
      </c>
      <c r="E301" s="84">
        <v>10.16</v>
      </c>
      <c r="F301" s="84">
        <f t="shared" si="90"/>
        <v>411.79999999999995</v>
      </c>
      <c r="G301" s="84">
        <f t="shared" si="90"/>
        <v>587.89999999999964</v>
      </c>
      <c r="H301" s="84">
        <f t="shared" si="90"/>
        <v>0</v>
      </c>
      <c r="I301" s="84">
        <f t="shared" si="83"/>
        <v>411.79999999999995</v>
      </c>
      <c r="L301" s="84">
        <f t="shared" si="91"/>
        <v>587.89999999999964</v>
      </c>
      <c r="P301" s="84">
        <v>0</v>
      </c>
      <c r="Q301" s="84">
        <v>0</v>
      </c>
      <c r="R301" s="84">
        <f t="shared" si="85"/>
        <v>0</v>
      </c>
      <c r="S301" s="84">
        <f t="shared" si="92"/>
        <v>0</v>
      </c>
      <c r="T301" s="84">
        <f t="shared" si="93"/>
        <v>0</v>
      </c>
      <c r="W301" s="77"/>
      <c r="X301" s="77"/>
      <c r="Z301" s="84">
        <v>1576.8</v>
      </c>
      <c r="AA301" s="84">
        <v>556.29999999999995</v>
      </c>
      <c r="AB301" s="84">
        <f t="shared" si="80"/>
        <v>2133.1</v>
      </c>
      <c r="AC301" s="84">
        <f t="shared" si="94"/>
        <v>140.40000000000009</v>
      </c>
      <c r="AE301" s="84">
        <f t="shared" si="86"/>
        <v>3537.5999999999995</v>
      </c>
      <c r="AF301" s="84">
        <f t="shared" si="86"/>
        <v>1034.5</v>
      </c>
      <c r="AG301" s="84">
        <f t="shared" si="86"/>
        <v>4572.1000000000004</v>
      </c>
      <c r="AH301" s="84">
        <f t="shared" si="95"/>
        <v>447.5</v>
      </c>
      <c r="AJ301" s="80">
        <v>34970</v>
      </c>
      <c r="AK301" s="84">
        <v>353</v>
      </c>
      <c r="AL301" s="84">
        <v>4689.5</v>
      </c>
      <c r="AM301" s="84">
        <f t="shared" si="81"/>
        <v>5042.5</v>
      </c>
      <c r="AN301" s="84">
        <f t="shared" si="88"/>
        <v>66.5</v>
      </c>
      <c r="AO301" s="84">
        <f t="shared" si="88"/>
        <v>50.399999999999636</v>
      </c>
      <c r="AP301" s="85">
        <f>AM301/'[2]Soymeal Export Forecast'!U$15</f>
        <v>0.73727865312098773</v>
      </c>
      <c r="AQ301" s="77"/>
      <c r="AR301" s="77"/>
      <c r="AS301" s="80">
        <v>34970</v>
      </c>
      <c r="AT301" s="84">
        <v>17.899999999999999</v>
      </c>
      <c r="AU301" s="84">
        <v>942.4</v>
      </c>
      <c r="AV301" s="84">
        <f t="shared" si="82"/>
        <v>960.3</v>
      </c>
      <c r="AW301" s="84">
        <f t="shared" si="89"/>
        <v>1.3999999999999773</v>
      </c>
      <c r="AX301" s="84">
        <f t="shared" si="89"/>
        <v>0.5</v>
      </c>
      <c r="AZ301" s="77"/>
      <c r="BA301" s="77"/>
      <c r="BB301" s="84">
        <f t="shared" si="84"/>
        <v>478.29999999999995</v>
      </c>
    </row>
    <row r="302" spans="1:54">
      <c r="A302" s="80">
        <v>34977</v>
      </c>
      <c r="B302" s="84">
        <v>5368.6</v>
      </c>
      <c r="C302" s="84">
        <v>1884.5</v>
      </c>
      <c r="D302" s="84">
        <f t="shared" si="79"/>
        <v>7253.1</v>
      </c>
      <c r="E302" s="84">
        <v>10.16</v>
      </c>
      <c r="F302" s="84">
        <f t="shared" si="90"/>
        <v>293.70000000000005</v>
      </c>
      <c r="G302" s="84">
        <f t="shared" si="90"/>
        <v>547.90000000000055</v>
      </c>
      <c r="H302" s="84">
        <f t="shared" si="90"/>
        <v>0</v>
      </c>
      <c r="I302" s="84">
        <f t="shared" si="83"/>
        <v>293.70000000000005</v>
      </c>
      <c r="L302" s="84">
        <f t="shared" si="91"/>
        <v>547.90000000000055</v>
      </c>
      <c r="P302" s="84">
        <v>0</v>
      </c>
      <c r="Q302" s="84">
        <v>0</v>
      </c>
      <c r="R302" s="84">
        <f t="shared" si="85"/>
        <v>0</v>
      </c>
      <c r="S302" s="84">
        <f t="shared" si="92"/>
        <v>0</v>
      </c>
      <c r="T302" s="84">
        <f t="shared" si="93"/>
        <v>0</v>
      </c>
      <c r="W302" s="77"/>
      <c r="X302" s="77"/>
      <c r="Z302" s="84">
        <v>1637.6</v>
      </c>
      <c r="AA302" s="84">
        <v>648.29999999999995</v>
      </c>
      <c r="AB302" s="84">
        <f t="shared" si="80"/>
        <v>2285.8999999999996</v>
      </c>
      <c r="AC302" s="84">
        <f t="shared" si="94"/>
        <v>152.79999999999973</v>
      </c>
      <c r="AE302" s="84">
        <f t="shared" si="86"/>
        <v>3731.0000000000005</v>
      </c>
      <c r="AF302" s="84">
        <f t="shared" si="86"/>
        <v>1236.2</v>
      </c>
      <c r="AG302" s="84">
        <f t="shared" si="86"/>
        <v>4967.2000000000007</v>
      </c>
      <c r="AH302" s="84">
        <f t="shared" si="95"/>
        <v>395.10000000000036</v>
      </c>
      <c r="AJ302" s="80">
        <v>34977</v>
      </c>
      <c r="AK302" s="84">
        <v>642</v>
      </c>
      <c r="AL302" s="84">
        <v>46</v>
      </c>
      <c r="AM302" s="84">
        <f t="shared" si="81"/>
        <v>688</v>
      </c>
      <c r="AN302" s="86">
        <f>AL302</f>
        <v>46</v>
      </c>
      <c r="AP302" s="85">
        <f>AM302/'[2]Soymeal Export Forecast'!V$15</f>
        <v>0.1129910941228854</v>
      </c>
      <c r="AQ302" s="77"/>
      <c r="AR302" s="77"/>
      <c r="AS302" s="80">
        <v>34977</v>
      </c>
      <c r="AT302" s="84">
        <v>18.7</v>
      </c>
      <c r="AU302" s="84">
        <v>6.8</v>
      </c>
      <c r="AV302" s="84">
        <f t="shared" si="82"/>
        <v>25.5</v>
      </c>
      <c r="AW302" s="86">
        <f>AU302</f>
        <v>6.8</v>
      </c>
      <c r="AZ302" s="77"/>
      <c r="BA302" s="77"/>
      <c r="BB302" s="84">
        <f t="shared" si="84"/>
        <v>339.70000000000005</v>
      </c>
    </row>
    <row r="303" spans="1:54">
      <c r="A303" s="80">
        <v>34984</v>
      </c>
      <c r="B303" s="84">
        <v>5426.1</v>
      </c>
      <c r="C303" s="84">
        <v>2285.1</v>
      </c>
      <c r="D303" s="84">
        <f t="shared" si="79"/>
        <v>7711.2000000000007</v>
      </c>
      <c r="E303" s="84">
        <v>33.527999999999999</v>
      </c>
      <c r="F303" s="84">
        <f t="shared" si="90"/>
        <v>400.59999999999991</v>
      </c>
      <c r="G303" s="84">
        <f t="shared" si="90"/>
        <v>458.10000000000036</v>
      </c>
      <c r="H303" s="84">
        <f t="shared" si="90"/>
        <v>23.367999999999999</v>
      </c>
      <c r="I303" s="84">
        <f t="shared" si="83"/>
        <v>400.59999999999991</v>
      </c>
      <c r="L303" s="84">
        <f t="shared" si="91"/>
        <v>481.46800000000036</v>
      </c>
      <c r="P303" s="84">
        <v>50</v>
      </c>
      <c r="Q303" s="84">
        <v>30.9</v>
      </c>
      <c r="R303" s="84">
        <f t="shared" si="85"/>
        <v>80.900000000000006</v>
      </c>
      <c r="S303" s="84">
        <f t="shared" si="92"/>
        <v>80.900000000000006</v>
      </c>
      <c r="T303" s="84">
        <f t="shared" si="93"/>
        <v>30.9</v>
      </c>
      <c r="W303" s="77"/>
      <c r="X303" s="77"/>
      <c r="Z303" s="84">
        <v>1584.2</v>
      </c>
      <c r="AA303" s="84">
        <v>916.6</v>
      </c>
      <c r="AB303" s="84">
        <f t="shared" si="80"/>
        <v>2500.8000000000002</v>
      </c>
      <c r="AC303" s="84">
        <f t="shared" si="94"/>
        <v>214.90000000000055</v>
      </c>
      <c r="AE303" s="84">
        <f t="shared" si="86"/>
        <v>3791.9000000000005</v>
      </c>
      <c r="AF303" s="84">
        <f t="shared" si="86"/>
        <v>1337.6</v>
      </c>
      <c r="AG303" s="84">
        <f t="shared" si="86"/>
        <v>5129.5000000000009</v>
      </c>
      <c r="AH303" s="84">
        <f t="shared" si="95"/>
        <v>162.30000000000018</v>
      </c>
      <c r="AJ303" s="80">
        <v>34984</v>
      </c>
      <c r="AK303" s="84">
        <v>694.5</v>
      </c>
      <c r="AL303" s="84">
        <v>106.4</v>
      </c>
      <c r="AM303" s="84">
        <f t="shared" si="81"/>
        <v>800.9</v>
      </c>
      <c r="AN303" s="84">
        <f t="shared" ref="AN303:AO334" si="96">AL303-AL302</f>
        <v>60.400000000000006</v>
      </c>
      <c r="AO303" s="84">
        <f t="shared" si="96"/>
        <v>112.89999999999998</v>
      </c>
      <c r="AP303" s="85">
        <f>AM303/'[2]Soymeal Export Forecast'!V$15</f>
        <v>0.13153280128345771</v>
      </c>
      <c r="AQ303" s="77"/>
      <c r="AR303" s="77"/>
      <c r="AS303" s="80">
        <v>34984</v>
      </c>
      <c r="AT303" s="84">
        <v>48.7</v>
      </c>
      <c r="AU303" s="84">
        <v>10.6</v>
      </c>
      <c r="AV303" s="84">
        <f t="shared" si="82"/>
        <v>59.300000000000004</v>
      </c>
      <c r="AW303" s="84">
        <f t="shared" ref="AW303:AX334" si="97">AU303-AU302</f>
        <v>3.8</v>
      </c>
      <c r="AX303" s="84">
        <f t="shared" si="97"/>
        <v>33.800000000000004</v>
      </c>
      <c r="AZ303" s="77"/>
      <c r="BA303" s="77"/>
      <c r="BB303" s="84">
        <f t="shared" si="84"/>
        <v>460.99999999999989</v>
      </c>
    </row>
    <row r="304" spans="1:54">
      <c r="A304" s="80">
        <v>34991</v>
      </c>
      <c r="B304" s="84">
        <v>5605.5</v>
      </c>
      <c r="C304" s="84">
        <v>2675.9</v>
      </c>
      <c r="D304" s="84">
        <f t="shared" si="79"/>
        <v>8281.4</v>
      </c>
      <c r="E304" s="84">
        <v>33.527999999999999</v>
      </c>
      <c r="F304" s="84">
        <f t="shared" si="90"/>
        <v>390.80000000000018</v>
      </c>
      <c r="G304" s="84">
        <f t="shared" si="90"/>
        <v>570.19999999999891</v>
      </c>
      <c r="H304" s="84">
        <f t="shared" si="90"/>
        <v>0</v>
      </c>
      <c r="I304" s="84">
        <f t="shared" si="83"/>
        <v>390.80000000000018</v>
      </c>
      <c r="L304" s="84">
        <f t="shared" si="91"/>
        <v>570.19999999999891</v>
      </c>
      <c r="P304" s="84">
        <v>50</v>
      </c>
      <c r="Q304" s="84">
        <v>30.9</v>
      </c>
      <c r="R304" s="84">
        <f t="shared" si="85"/>
        <v>80.900000000000006</v>
      </c>
      <c r="S304" s="84">
        <f t="shared" si="92"/>
        <v>0</v>
      </c>
      <c r="T304" s="84">
        <f t="shared" si="93"/>
        <v>0</v>
      </c>
      <c r="W304" s="77"/>
      <c r="X304" s="77"/>
      <c r="Z304" s="84">
        <v>1674.2</v>
      </c>
      <c r="AA304" s="84">
        <v>1152.2</v>
      </c>
      <c r="AB304" s="84">
        <f t="shared" si="80"/>
        <v>2826.4</v>
      </c>
      <c r="AC304" s="84">
        <f t="shared" si="94"/>
        <v>325.59999999999991</v>
      </c>
      <c r="AE304" s="84">
        <f t="shared" si="86"/>
        <v>3881.3</v>
      </c>
      <c r="AF304" s="84">
        <f t="shared" si="86"/>
        <v>1492.8</v>
      </c>
      <c r="AG304" s="84">
        <f t="shared" si="86"/>
        <v>5374.1</v>
      </c>
      <c r="AH304" s="84">
        <f t="shared" si="95"/>
        <v>244.59999999999945</v>
      </c>
      <c r="AJ304" s="80">
        <v>34991</v>
      </c>
      <c r="AK304" s="84">
        <v>735.9</v>
      </c>
      <c r="AL304" s="84">
        <v>188.1</v>
      </c>
      <c r="AM304" s="84">
        <f t="shared" si="81"/>
        <v>924</v>
      </c>
      <c r="AN304" s="84">
        <f t="shared" si="96"/>
        <v>81.699999999999989</v>
      </c>
      <c r="AO304" s="84">
        <f t="shared" si="96"/>
        <v>123.10000000000002</v>
      </c>
      <c r="AP304" s="85">
        <f>AM304/'[2]Soymeal Export Forecast'!V$15</f>
        <v>0.15174966710689841</v>
      </c>
      <c r="AQ304" s="77"/>
      <c r="AR304" s="77"/>
      <c r="AS304" s="80">
        <v>34991</v>
      </c>
      <c r="AT304" s="84">
        <v>64.8</v>
      </c>
      <c r="AU304" s="84">
        <v>14.5</v>
      </c>
      <c r="AV304" s="84">
        <f t="shared" si="82"/>
        <v>79.3</v>
      </c>
      <c r="AW304" s="84">
        <f t="shared" si="97"/>
        <v>3.9000000000000004</v>
      </c>
      <c r="AX304" s="84">
        <f t="shared" si="97"/>
        <v>19.999999999999993</v>
      </c>
      <c r="AZ304" s="77"/>
      <c r="BA304" s="77"/>
      <c r="BB304" s="84">
        <f t="shared" si="84"/>
        <v>472.50000000000017</v>
      </c>
    </row>
    <row r="305" spans="1:54">
      <c r="A305" s="80">
        <v>34998</v>
      </c>
      <c r="B305" s="84">
        <v>5556.9</v>
      </c>
      <c r="C305" s="84">
        <v>3508.2</v>
      </c>
      <c r="D305" s="84">
        <f t="shared" si="79"/>
        <v>9065.0999999999985</v>
      </c>
      <c r="E305" s="84">
        <v>33.527999999999999</v>
      </c>
      <c r="F305" s="84">
        <f t="shared" si="90"/>
        <v>832.29999999999973</v>
      </c>
      <c r="G305" s="84">
        <f t="shared" si="90"/>
        <v>783.69999999999891</v>
      </c>
      <c r="H305" s="84">
        <f t="shared" si="90"/>
        <v>0</v>
      </c>
      <c r="I305" s="84">
        <f t="shared" si="83"/>
        <v>832.29999999999973</v>
      </c>
      <c r="L305" s="84">
        <f t="shared" si="91"/>
        <v>783.69999999999891</v>
      </c>
      <c r="P305" s="84">
        <v>50</v>
      </c>
      <c r="Q305" s="84">
        <v>30.9</v>
      </c>
      <c r="R305" s="84">
        <f t="shared" si="85"/>
        <v>80.900000000000006</v>
      </c>
      <c r="S305" s="84">
        <f t="shared" si="92"/>
        <v>0</v>
      </c>
      <c r="T305" s="84">
        <f t="shared" si="93"/>
        <v>0</v>
      </c>
      <c r="W305" s="77"/>
      <c r="X305" s="77"/>
      <c r="Z305" s="84">
        <v>1925</v>
      </c>
      <c r="AA305" s="84">
        <v>1470</v>
      </c>
      <c r="AB305" s="84">
        <f t="shared" si="80"/>
        <v>3395</v>
      </c>
      <c r="AC305" s="84">
        <f t="shared" si="94"/>
        <v>568.59999999999991</v>
      </c>
      <c r="AE305" s="84">
        <f t="shared" si="86"/>
        <v>3581.8999999999996</v>
      </c>
      <c r="AF305" s="84">
        <f t="shared" si="86"/>
        <v>2007.2999999999997</v>
      </c>
      <c r="AG305" s="84">
        <f t="shared" si="86"/>
        <v>5589.1999999999989</v>
      </c>
      <c r="AH305" s="84">
        <f t="shared" si="95"/>
        <v>215.09999999999854</v>
      </c>
      <c r="AJ305" s="80">
        <v>34998</v>
      </c>
      <c r="AK305" s="84">
        <v>697</v>
      </c>
      <c r="AL305" s="84">
        <v>299.10000000000002</v>
      </c>
      <c r="AM305" s="84">
        <f t="shared" si="81"/>
        <v>996.1</v>
      </c>
      <c r="AN305" s="84">
        <f t="shared" si="96"/>
        <v>111.00000000000003</v>
      </c>
      <c r="AO305" s="84">
        <f t="shared" si="96"/>
        <v>72.100000000000023</v>
      </c>
      <c r="AP305" s="85">
        <f>AM305/'[2]Soymeal Export Forecast'!V$15</f>
        <v>0.16359073961599729</v>
      </c>
      <c r="AQ305" s="77"/>
      <c r="AR305" s="77"/>
      <c r="AS305" s="80">
        <v>34998</v>
      </c>
      <c r="AT305" s="84">
        <v>90.7</v>
      </c>
      <c r="AU305" s="84">
        <v>15.1</v>
      </c>
      <c r="AV305" s="84">
        <f t="shared" si="82"/>
        <v>105.8</v>
      </c>
      <c r="AW305" s="84">
        <f t="shared" si="97"/>
        <v>0.59999999999999964</v>
      </c>
      <c r="AX305" s="84">
        <f t="shared" si="97"/>
        <v>26.5</v>
      </c>
      <c r="AZ305" s="77"/>
      <c r="BA305" s="77"/>
      <c r="BB305" s="84">
        <f t="shared" si="84"/>
        <v>943.29999999999973</v>
      </c>
    </row>
    <row r="306" spans="1:54">
      <c r="A306" s="80">
        <v>35005</v>
      </c>
      <c r="B306" s="84">
        <v>5674.6</v>
      </c>
      <c r="C306" s="84">
        <v>4013</v>
      </c>
      <c r="D306" s="84">
        <f t="shared" si="79"/>
        <v>9687.6</v>
      </c>
      <c r="E306" s="84">
        <v>33.527999999999999</v>
      </c>
      <c r="F306" s="84">
        <f t="shared" si="90"/>
        <v>504.80000000000018</v>
      </c>
      <c r="G306" s="84">
        <f t="shared" si="90"/>
        <v>622.50000000000182</v>
      </c>
      <c r="H306" s="84">
        <f t="shared" si="90"/>
        <v>0</v>
      </c>
      <c r="I306" s="84">
        <f t="shared" si="83"/>
        <v>504.80000000000018</v>
      </c>
      <c r="L306" s="84">
        <f t="shared" si="91"/>
        <v>622.50000000000182</v>
      </c>
      <c r="P306" s="84">
        <v>0</v>
      </c>
      <c r="Q306" s="84">
        <v>79.5</v>
      </c>
      <c r="R306" s="84">
        <f t="shared" si="85"/>
        <v>79.5</v>
      </c>
      <c r="S306" s="84">
        <f t="shared" si="92"/>
        <v>-1.4000000000000057</v>
      </c>
      <c r="T306" s="84">
        <f t="shared" si="93"/>
        <v>48.6</v>
      </c>
      <c r="W306" s="77"/>
      <c r="X306" s="77"/>
      <c r="Z306" s="84">
        <v>1893.1</v>
      </c>
      <c r="AA306" s="84">
        <v>1710.6</v>
      </c>
      <c r="AB306" s="84">
        <f t="shared" si="80"/>
        <v>3603.7</v>
      </c>
      <c r="AC306" s="84">
        <f t="shared" si="94"/>
        <v>208.69999999999982</v>
      </c>
      <c r="AE306" s="84">
        <f t="shared" si="86"/>
        <v>3781.5000000000005</v>
      </c>
      <c r="AF306" s="84">
        <f t="shared" si="86"/>
        <v>2222.9</v>
      </c>
      <c r="AG306" s="84">
        <f t="shared" si="86"/>
        <v>6004.4000000000005</v>
      </c>
      <c r="AH306" s="84">
        <f t="shared" si="95"/>
        <v>415.20000000000164</v>
      </c>
      <c r="AJ306" s="80">
        <v>35005</v>
      </c>
      <c r="AK306" s="84">
        <v>658.1</v>
      </c>
      <c r="AL306" s="84">
        <v>406.7</v>
      </c>
      <c r="AM306" s="84">
        <f t="shared" si="81"/>
        <v>1064.8</v>
      </c>
      <c r="AN306" s="84">
        <f t="shared" si="96"/>
        <v>107.59999999999997</v>
      </c>
      <c r="AO306" s="84">
        <f t="shared" si="96"/>
        <v>68.699999999999932</v>
      </c>
      <c r="AP306" s="85">
        <f>AM306/'[2]Soymeal Export Forecast'!V$15</f>
        <v>0.17487342590414007</v>
      </c>
      <c r="AQ306" s="77"/>
      <c r="AR306" s="77"/>
      <c r="AS306" s="80">
        <v>35005</v>
      </c>
      <c r="AT306" s="84">
        <v>101.9</v>
      </c>
      <c r="AU306" s="84">
        <v>15.7</v>
      </c>
      <c r="AV306" s="84">
        <f t="shared" si="82"/>
        <v>117.60000000000001</v>
      </c>
      <c r="AW306" s="84">
        <f t="shared" si="97"/>
        <v>0.59999999999999964</v>
      </c>
      <c r="AX306" s="84">
        <f t="shared" si="97"/>
        <v>11.800000000000011</v>
      </c>
      <c r="AZ306" s="77"/>
      <c r="BA306" s="77"/>
      <c r="BB306" s="84">
        <f t="shared" si="84"/>
        <v>612.40000000000009</v>
      </c>
    </row>
    <row r="307" spans="1:54">
      <c r="A307" s="80">
        <v>35012</v>
      </c>
      <c r="B307" s="84">
        <v>5246.3</v>
      </c>
      <c r="C307" s="84">
        <v>4751.2</v>
      </c>
      <c r="D307" s="84">
        <f t="shared" si="79"/>
        <v>9997.5</v>
      </c>
      <c r="E307" s="84">
        <v>33.527999999999999</v>
      </c>
      <c r="F307" s="84">
        <f t="shared" si="90"/>
        <v>738.19999999999982</v>
      </c>
      <c r="G307" s="84">
        <f t="shared" si="90"/>
        <v>309.89999999999964</v>
      </c>
      <c r="H307" s="84">
        <f t="shared" si="90"/>
        <v>0</v>
      </c>
      <c r="I307" s="84">
        <f t="shared" si="83"/>
        <v>738.19999999999982</v>
      </c>
      <c r="L307" s="84">
        <f t="shared" si="91"/>
        <v>309.89999999999964</v>
      </c>
      <c r="P307" s="84">
        <v>0</v>
      </c>
      <c r="Q307" s="84">
        <v>79.5</v>
      </c>
      <c r="R307" s="84">
        <f t="shared" si="85"/>
        <v>79.5</v>
      </c>
      <c r="S307" s="84">
        <f t="shared" si="92"/>
        <v>0</v>
      </c>
      <c r="T307" s="84">
        <f t="shared" si="93"/>
        <v>0</v>
      </c>
      <c r="W307" s="77"/>
      <c r="X307" s="77"/>
      <c r="Z307" s="84">
        <v>1634.5</v>
      </c>
      <c r="AA307" s="84">
        <v>2085.6999999999998</v>
      </c>
      <c r="AB307" s="84">
        <f t="shared" si="80"/>
        <v>3720.2</v>
      </c>
      <c r="AC307" s="84">
        <f t="shared" si="94"/>
        <v>116.5</v>
      </c>
      <c r="AE307" s="84">
        <f t="shared" si="86"/>
        <v>3611.8</v>
      </c>
      <c r="AF307" s="84">
        <f t="shared" si="86"/>
        <v>2586</v>
      </c>
      <c r="AG307" s="84">
        <f t="shared" si="86"/>
        <v>6197.8</v>
      </c>
      <c r="AH307" s="84">
        <f t="shared" si="95"/>
        <v>193.39999999999964</v>
      </c>
      <c r="AJ307" s="80">
        <v>35012</v>
      </c>
      <c r="AK307" s="84">
        <v>692.9</v>
      </c>
      <c r="AL307" s="84">
        <v>506.3</v>
      </c>
      <c r="AM307" s="84">
        <f t="shared" si="81"/>
        <v>1199.2</v>
      </c>
      <c r="AN307" s="84">
        <f t="shared" si="96"/>
        <v>99.600000000000023</v>
      </c>
      <c r="AO307" s="84">
        <f t="shared" si="96"/>
        <v>134.40000000000009</v>
      </c>
      <c r="AP307" s="85">
        <f>AM307/'[2]Soymeal Export Forecast'!V$15</f>
        <v>0.19694610475605256</v>
      </c>
      <c r="AQ307" s="77"/>
      <c r="AR307" s="77"/>
      <c r="AS307" s="80">
        <v>35012</v>
      </c>
      <c r="AT307" s="84">
        <v>76.599999999999994</v>
      </c>
      <c r="AU307" s="84">
        <v>41.6</v>
      </c>
      <c r="AV307" s="84">
        <f t="shared" si="82"/>
        <v>118.19999999999999</v>
      </c>
      <c r="AW307" s="84">
        <f t="shared" si="97"/>
        <v>25.900000000000002</v>
      </c>
      <c r="AX307" s="84">
        <f t="shared" si="97"/>
        <v>0.5999999999999801</v>
      </c>
      <c r="AZ307" s="77"/>
      <c r="BA307" s="77"/>
      <c r="BB307" s="84">
        <f t="shared" si="84"/>
        <v>837.79999999999984</v>
      </c>
    </row>
    <row r="308" spans="1:54">
      <c r="A308" s="80">
        <v>35019</v>
      </c>
      <c r="B308" s="84">
        <v>4930.1000000000004</v>
      </c>
      <c r="C308" s="84">
        <v>5444.5</v>
      </c>
      <c r="D308" s="84">
        <f t="shared" si="79"/>
        <v>10374.6</v>
      </c>
      <c r="E308" s="84">
        <v>33.527999999999999</v>
      </c>
      <c r="F308" s="84">
        <f t="shared" si="90"/>
        <v>693.30000000000018</v>
      </c>
      <c r="G308" s="84">
        <f t="shared" si="90"/>
        <v>377.10000000000036</v>
      </c>
      <c r="H308" s="84">
        <f t="shared" si="90"/>
        <v>0</v>
      </c>
      <c r="I308" s="84">
        <f t="shared" si="83"/>
        <v>693.30000000000018</v>
      </c>
      <c r="L308" s="84">
        <f t="shared" si="91"/>
        <v>377.10000000000036</v>
      </c>
      <c r="P308" s="84">
        <v>0</v>
      </c>
      <c r="Q308" s="84">
        <v>79.5</v>
      </c>
      <c r="R308" s="84">
        <f t="shared" si="85"/>
        <v>79.5</v>
      </c>
      <c r="S308" s="84">
        <f t="shared" si="92"/>
        <v>0</v>
      </c>
      <c r="T308" s="84">
        <f t="shared" si="93"/>
        <v>0</v>
      </c>
      <c r="W308" s="77"/>
      <c r="X308" s="77"/>
      <c r="Z308" s="84">
        <v>1673.1</v>
      </c>
      <c r="AA308" s="84">
        <v>2440.6</v>
      </c>
      <c r="AB308" s="84">
        <f t="shared" si="80"/>
        <v>4113.7</v>
      </c>
      <c r="AC308" s="84">
        <f t="shared" si="94"/>
        <v>393.5</v>
      </c>
      <c r="AE308" s="84">
        <f t="shared" si="86"/>
        <v>3257.0000000000005</v>
      </c>
      <c r="AF308" s="84">
        <f t="shared" si="86"/>
        <v>2924.4</v>
      </c>
      <c r="AG308" s="84">
        <f t="shared" si="86"/>
        <v>6181.4000000000005</v>
      </c>
      <c r="AH308" s="84">
        <f t="shared" si="95"/>
        <v>-16.399999999999636</v>
      </c>
      <c r="AJ308" s="80">
        <v>35019</v>
      </c>
      <c r="AK308" s="84">
        <v>689.1</v>
      </c>
      <c r="AL308" s="84">
        <v>572.79999999999995</v>
      </c>
      <c r="AM308" s="84">
        <f t="shared" si="81"/>
        <v>1261.9000000000001</v>
      </c>
      <c r="AN308" s="84">
        <f t="shared" si="96"/>
        <v>66.499999999999943</v>
      </c>
      <c r="AO308" s="84">
        <f t="shared" si="96"/>
        <v>62.700000000000045</v>
      </c>
      <c r="AP308" s="85">
        <f>AM308/'[2]Soymeal Export Forecast'!V$15</f>
        <v>0.20724340359544927</v>
      </c>
      <c r="AQ308" s="77"/>
      <c r="AR308" s="77"/>
      <c r="AS308" s="80">
        <v>35019</v>
      </c>
      <c r="AT308" s="84">
        <v>76.2</v>
      </c>
      <c r="AU308" s="84">
        <v>44.7</v>
      </c>
      <c r="AV308" s="84">
        <f t="shared" si="82"/>
        <v>120.9</v>
      </c>
      <c r="AW308" s="84">
        <f t="shared" si="97"/>
        <v>3.1000000000000014</v>
      </c>
      <c r="AX308" s="84">
        <f t="shared" si="97"/>
        <v>2.7000000000000171</v>
      </c>
      <c r="AZ308" s="77"/>
      <c r="BA308" s="77"/>
      <c r="BB308" s="84">
        <f t="shared" si="84"/>
        <v>759.80000000000018</v>
      </c>
    </row>
    <row r="309" spans="1:54">
      <c r="A309" s="80">
        <v>35026</v>
      </c>
      <c r="B309" s="84">
        <v>5034.5</v>
      </c>
      <c r="C309" s="84">
        <v>5916.7</v>
      </c>
      <c r="D309" s="84">
        <f t="shared" si="79"/>
        <v>10951.2</v>
      </c>
      <c r="E309" s="84">
        <v>33.527999999999999</v>
      </c>
      <c r="F309" s="84">
        <f t="shared" si="90"/>
        <v>472.19999999999982</v>
      </c>
      <c r="G309" s="84">
        <f t="shared" si="90"/>
        <v>576.60000000000036</v>
      </c>
      <c r="H309" s="84">
        <f t="shared" si="90"/>
        <v>0</v>
      </c>
      <c r="I309" s="84">
        <f t="shared" si="83"/>
        <v>472.19999999999982</v>
      </c>
      <c r="L309" s="84">
        <f t="shared" si="91"/>
        <v>576.60000000000036</v>
      </c>
      <c r="P309" s="84">
        <v>52.5</v>
      </c>
      <c r="Q309" s="84">
        <v>79.5</v>
      </c>
      <c r="R309" s="84">
        <f t="shared" si="85"/>
        <v>132</v>
      </c>
      <c r="S309" s="84">
        <f t="shared" si="92"/>
        <v>52.5</v>
      </c>
      <c r="T309" s="84">
        <f t="shared" si="93"/>
        <v>0</v>
      </c>
      <c r="W309" s="77"/>
      <c r="X309" s="77"/>
      <c r="Z309" s="84">
        <v>1686</v>
      </c>
      <c r="AA309" s="84">
        <v>2645.7</v>
      </c>
      <c r="AB309" s="84">
        <f t="shared" si="80"/>
        <v>4331.7</v>
      </c>
      <c r="AC309" s="84">
        <f t="shared" si="94"/>
        <v>218</v>
      </c>
      <c r="AE309" s="84">
        <f t="shared" si="86"/>
        <v>3296</v>
      </c>
      <c r="AF309" s="84">
        <f t="shared" si="86"/>
        <v>3191.5</v>
      </c>
      <c r="AG309" s="84">
        <f t="shared" si="86"/>
        <v>6487.5000000000009</v>
      </c>
      <c r="AH309" s="84">
        <f t="shared" si="95"/>
        <v>306.10000000000036</v>
      </c>
      <c r="AJ309" s="80">
        <v>35026</v>
      </c>
      <c r="AK309" s="84">
        <v>650.4</v>
      </c>
      <c r="AL309" s="84">
        <v>657.6</v>
      </c>
      <c r="AM309" s="84">
        <f t="shared" si="81"/>
        <v>1308</v>
      </c>
      <c r="AN309" s="84">
        <f t="shared" si="96"/>
        <v>84.800000000000068</v>
      </c>
      <c r="AO309" s="84">
        <f t="shared" si="96"/>
        <v>46.099999999999909</v>
      </c>
      <c r="AP309" s="85">
        <f>AM309/'[2]Soymeal Export Forecast'!V$15</f>
        <v>0.2148144638266484</v>
      </c>
      <c r="AQ309" s="77"/>
      <c r="AR309" s="77"/>
      <c r="AS309" s="80">
        <v>35026</v>
      </c>
      <c r="AT309" s="84">
        <v>76</v>
      </c>
      <c r="AU309" s="84">
        <v>45.8</v>
      </c>
      <c r="AV309" s="84">
        <f t="shared" si="82"/>
        <v>121.8</v>
      </c>
      <c r="AW309" s="84">
        <f t="shared" si="97"/>
        <v>1.0999999999999943</v>
      </c>
      <c r="AX309" s="84">
        <f t="shared" si="97"/>
        <v>0.89999999999999147</v>
      </c>
      <c r="AZ309" s="77"/>
      <c r="BA309" s="77"/>
      <c r="BB309" s="84">
        <f t="shared" si="84"/>
        <v>556.99999999999989</v>
      </c>
    </row>
    <row r="310" spans="1:54">
      <c r="A310" s="80">
        <v>35033</v>
      </c>
      <c r="B310" s="84">
        <v>5113.1000000000004</v>
      </c>
      <c r="C310" s="84">
        <v>6443.2</v>
      </c>
      <c r="D310" s="84">
        <f t="shared" si="79"/>
        <v>11556.3</v>
      </c>
      <c r="E310" s="84">
        <v>33.527999999999999</v>
      </c>
      <c r="F310" s="84">
        <f t="shared" si="90"/>
        <v>526.5</v>
      </c>
      <c r="G310" s="84">
        <f t="shared" si="90"/>
        <v>605.09999999999854</v>
      </c>
      <c r="H310" s="84">
        <f t="shared" si="90"/>
        <v>0</v>
      </c>
      <c r="I310" s="84">
        <f t="shared" si="83"/>
        <v>526.5</v>
      </c>
      <c r="L310" s="84">
        <f t="shared" si="91"/>
        <v>605.09999999999854</v>
      </c>
      <c r="P310" s="84">
        <v>52.5</v>
      </c>
      <c r="Q310" s="84">
        <v>79.5</v>
      </c>
      <c r="R310" s="84">
        <f t="shared" si="85"/>
        <v>132</v>
      </c>
      <c r="S310" s="84">
        <f t="shared" si="92"/>
        <v>0</v>
      </c>
      <c r="T310" s="84">
        <f t="shared" si="93"/>
        <v>0</v>
      </c>
      <c r="W310" s="77"/>
      <c r="X310" s="77"/>
      <c r="Z310" s="84">
        <v>1610.3</v>
      </c>
      <c r="AA310" s="84">
        <v>2937.2</v>
      </c>
      <c r="AB310" s="84">
        <f t="shared" si="80"/>
        <v>4547.5</v>
      </c>
      <c r="AC310" s="84">
        <f t="shared" si="94"/>
        <v>215.80000000000018</v>
      </c>
      <c r="AE310" s="84">
        <f t="shared" si="86"/>
        <v>3450.3</v>
      </c>
      <c r="AF310" s="84">
        <f t="shared" si="86"/>
        <v>3426.5</v>
      </c>
      <c r="AG310" s="84">
        <f t="shared" si="86"/>
        <v>6876.7999999999993</v>
      </c>
      <c r="AH310" s="84">
        <f t="shared" si="95"/>
        <v>389.29999999999836</v>
      </c>
      <c r="AJ310" s="80">
        <v>35033</v>
      </c>
      <c r="AK310" s="84">
        <v>615.4</v>
      </c>
      <c r="AL310" s="84">
        <v>740.9</v>
      </c>
      <c r="AM310" s="84">
        <f t="shared" si="81"/>
        <v>1356.3</v>
      </c>
      <c r="AN310" s="84">
        <f t="shared" si="96"/>
        <v>83.299999999999955</v>
      </c>
      <c r="AO310" s="84">
        <f t="shared" si="96"/>
        <v>48.299999999999955</v>
      </c>
      <c r="AP310" s="85">
        <f>AM310/'[2]Soymeal Export Forecast'!V$15</f>
        <v>0.22274683278905444</v>
      </c>
      <c r="AQ310" s="77"/>
      <c r="AR310" s="77"/>
      <c r="AS310" s="80">
        <v>35033</v>
      </c>
      <c r="AT310" s="84">
        <v>79.400000000000006</v>
      </c>
      <c r="AU310" s="84">
        <v>48.1</v>
      </c>
      <c r="AV310" s="84">
        <f t="shared" si="82"/>
        <v>127.5</v>
      </c>
      <c r="AW310" s="84">
        <f t="shared" si="97"/>
        <v>2.3000000000000043</v>
      </c>
      <c r="AX310" s="84">
        <f t="shared" si="97"/>
        <v>5.7000000000000028</v>
      </c>
      <c r="AZ310" s="77"/>
      <c r="BA310" s="77"/>
      <c r="BB310" s="84">
        <f t="shared" si="84"/>
        <v>609.79999999999995</v>
      </c>
    </row>
    <row r="311" spans="1:54">
      <c r="A311" s="80">
        <v>35040</v>
      </c>
      <c r="B311" s="84">
        <v>5407.7</v>
      </c>
      <c r="C311" s="84">
        <v>6961.1</v>
      </c>
      <c r="D311" s="84">
        <f t="shared" si="79"/>
        <v>12368.8</v>
      </c>
      <c r="E311" s="84">
        <v>38.607999999999997</v>
      </c>
      <c r="F311" s="84">
        <f t="shared" si="90"/>
        <v>517.90000000000055</v>
      </c>
      <c r="G311" s="84">
        <f t="shared" si="90"/>
        <v>812.5</v>
      </c>
      <c r="H311" s="84">
        <f t="shared" si="90"/>
        <v>5.0799999999999983</v>
      </c>
      <c r="I311" s="84">
        <f t="shared" si="83"/>
        <v>517.90000000000055</v>
      </c>
      <c r="L311" s="84">
        <f t="shared" si="91"/>
        <v>817.58</v>
      </c>
      <c r="P311" s="84">
        <v>52.5</v>
      </c>
      <c r="Q311" s="84">
        <v>79.5</v>
      </c>
      <c r="R311" s="84">
        <f t="shared" si="85"/>
        <v>132</v>
      </c>
      <c r="S311" s="84">
        <f t="shared" si="92"/>
        <v>0</v>
      </c>
      <c r="T311" s="84">
        <f t="shared" si="93"/>
        <v>0</v>
      </c>
      <c r="W311" s="77"/>
      <c r="X311" s="77"/>
      <c r="Z311" s="84">
        <v>1560.7</v>
      </c>
      <c r="AA311" s="84">
        <v>3197.6</v>
      </c>
      <c r="AB311" s="84">
        <f t="shared" si="80"/>
        <v>4758.3</v>
      </c>
      <c r="AC311" s="84">
        <f t="shared" si="94"/>
        <v>210.80000000000018</v>
      </c>
      <c r="AE311" s="84">
        <f t="shared" si="86"/>
        <v>3794.5</v>
      </c>
      <c r="AF311" s="84">
        <f t="shared" si="86"/>
        <v>3684.0000000000005</v>
      </c>
      <c r="AG311" s="84">
        <f t="shared" si="86"/>
        <v>7478.4999999999991</v>
      </c>
      <c r="AH311" s="84">
        <f t="shared" si="95"/>
        <v>601.69999999999982</v>
      </c>
      <c r="AJ311" s="80">
        <v>35040</v>
      </c>
      <c r="AK311" s="84">
        <v>665.6</v>
      </c>
      <c r="AL311" s="84">
        <v>804.4</v>
      </c>
      <c r="AM311" s="84">
        <f t="shared" si="81"/>
        <v>1470</v>
      </c>
      <c r="AN311" s="84">
        <f t="shared" si="96"/>
        <v>63.5</v>
      </c>
      <c r="AO311" s="84">
        <f t="shared" si="96"/>
        <v>113.70000000000005</v>
      </c>
      <c r="AP311" s="85">
        <f>AM311/'[2]Soymeal Export Forecast'!V$15</f>
        <v>0.24141992494279291</v>
      </c>
      <c r="AQ311" s="77"/>
      <c r="AR311" s="77"/>
      <c r="AS311" s="80">
        <v>35040</v>
      </c>
      <c r="AT311" s="84">
        <v>77</v>
      </c>
      <c r="AU311" s="84">
        <v>51.6</v>
      </c>
      <c r="AV311" s="84">
        <f t="shared" si="82"/>
        <v>128.6</v>
      </c>
      <c r="AW311" s="84">
        <f t="shared" si="97"/>
        <v>3.5</v>
      </c>
      <c r="AX311" s="84">
        <f t="shared" si="97"/>
        <v>1.0999999999999943</v>
      </c>
      <c r="AZ311" s="77"/>
      <c r="BA311" s="77"/>
      <c r="BB311" s="84">
        <f t="shared" si="84"/>
        <v>581.40000000000055</v>
      </c>
    </row>
    <row r="312" spans="1:54">
      <c r="A312" s="80">
        <v>35047</v>
      </c>
      <c r="B312" s="84">
        <v>5548.4</v>
      </c>
      <c r="C312" s="84">
        <v>7354</v>
      </c>
      <c r="D312" s="84">
        <f t="shared" si="79"/>
        <v>12902.4</v>
      </c>
      <c r="E312" s="84">
        <v>145.28800000000001</v>
      </c>
      <c r="F312" s="84">
        <f t="shared" si="90"/>
        <v>392.89999999999964</v>
      </c>
      <c r="G312" s="84">
        <f t="shared" si="90"/>
        <v>533.60000000000036</v>
      </c>
      <c r="H312" s="84">
        <f t="shared" si="90"/>
        <v>106.68</v>
      </c>
      <c r="I312" s="84">
        <f t="shared" si="83"/>
        <v>392.89999999999964</v>
      </c>
      <c r="L312" s="84">
        <f t="shared" si="91"/>
        <v>640.28000000000043</v>
      </c>
      <c r="P312" s="84">
        <v>92.5</v>
      </c>
      <c r="Q312" s="84">
        <v>79.5</v>
      </c>
      <c r="R312" s="84">
        <f t="shared" si="85"/>
        <v>172</v>
      </c>
      <c r="S312" s="84">
        <f t="shared" si="92"/>
        <v>40</v>
      </c>
      <c r="T312" s="84">
        <f t="shared" si="93"/>
        <v>0</v>
      </c>
      <c r="W312" s="77"/>
      <c r="X312" s="77"/>
      <c r="Z312" s="84">
        <v>1507.2</v>
      </c>
      <c r="AA312" s="84">
        <v>3407.4</v>
      </c>
      <c r="AB312" s="84">
        <f t="shared" si="80"/>
        <v>4914.6000000000004</v>
      </c>
      <c r="AC312" s="84">
        <f t="shared" si="94"/>
        <v>156.30000000000018</v>
      </c>
      <c r="AE312" s="84">
        <f t="shared" si="86"/>
        <v>3948.7</v>
      </c>
      <c r="AF312" s="84">
        <f t="shared" si="86"/>
        <v>3867.1</v>
      </c>
      <c r="AG312" s="84">
        <f t="shared" si="86"/>
        <v>7815.7999999999993</v>
      </c>
      <c r="AH312" s="84">
        <f t="shared" si="95"/>
        <v>337.30000000000018</v>
      </c>
      <c r="AJ312" s="80">
        <v>35047</v>
      </c>
      <c r="AK312" s="84">
        <v>634</v>
      </c>
      <c r="AL312" s="84">
        <v>867.6</v>
      </c>
      <c r="AM312" s="84">
        <f t="shared" si="81"/>
        <v>1501.6</v>
      </c>
      <c r="AN312" s="84">
        <f t="shared" si="96"/>
        <v>63.200000000000045</v>
      </c>
      <c r="AO312" s="84">
        <f t="shared" si="96"/>
        <v>31.599999999999909</v>
      </c>
      <c r="AP312" s="85">
        <f>AM312/'[2]Soymeal Export Forecast'!V$15</f>
        <v>0.24660963217285567</v>
      </c>
      <c r="AQ312" s="77"/>
      <c r="AR312" s="77"/>
      <c r="AS312" s="80">
        <v>35047</v>
      </c>
      <c r="AT312" s="84">
        <v>108.5</v>
      </c>
      <c r="AU312" s="84">
        <v>52.5</v>
      </c>
      <c r="AV312" s="84">
        <f t="shared" si="82"/>
        <v>161</v>
      </c>
      <c r="AW312" s="84">
        <f t="shared" si="97"/>
        <v>0.89999999999999858</v>
      </c>
      <c r="AX312" s="84">
        <f t="shared" si="97"/>
        <v>32.400000000000006</v>
      </c>
      <c r="AZ312" s="77"/>
      <c r="BA312" s="77"/>
      <c r="BB312" s="84">
        <f t="shared" si="84"/>
        <v>456.09999999999968</v>
      </c>
    </row>
    <row r="313" spans="1:54">
      <c r="A313" s="80">
        <v>35054</v>
      </c>
      <c r="B313" s="84">
        <v>5779.7</v>
      </c>
      <c r="C313" s="84">
        <v>7796.2</v>
      </c>
      <c r="D313" s="84">
        <f t="shared" si="79"/>
        <v>13575.9</v>
      </c>
      <c r="E313" s="84">
        <v>257.05</v>
      </c>
      <c r="F313" s="84">
        <f t="shared" si="90"/>
        <v>442.19999999999982</v>
      </c>
      <c r="G313" s="84">
        <f t="shared" si="90"/>
        <v>673.5</v>
      </c>
      <c r="H313" s="84">
        <f t="shared" si="90"/>
        <v>111.762</v>
      </c>
      <c r="I313" s="84">
        <f t="shared" si="83"/>
        <v>442.19999999999982</v>
      </c>
      <c r="L313" s="84">
        <f t="shared" si="91"/>
        <v>785.26199999999994</v>
      </c>
      <c r="P313" s="84">
        <v>92.5</v>
      </c>
      <c r="Q313" s="84">
        <v>79.5</v>
      </c>
      <c r="R313" s="84">
        <f t="shared" si="85"/>
        <v>172</v>
      </c>
      <c r="S313" s="84">
        <f t="shared" si="92"/>
        <v>0</v>
      </c>
      <c r="T313" s="84">
        <f t="shared" si="93"/>
        <v>0</v>
      </c>
      <c r="W313" s="77"/>
      <c r="X313" s="77"/>
      <c r="Z313" s="84">
        <v>1636.3</v>
      </c>
      <c r="AA313" s="84">
        <v>3480.7</v>
      </c>
      <c r="AB313" s="84">
        <f t="shared" si="80"/>
        <v>5117</v>
      </c>
      <c r="AC313" s="84">
        <f t="shared" si="94"/>
        <v>202.39999999999964</v>
      </c>
      <c r="AE313" s="84">
        <f t="shared" si="86"/>
        <v>4050.8999999999996</v>
      </c>
      <c r="AF313" s="84">
        <f t="shared" si="86"/>
        <v>4236</v>
      </c>
      <c r="AG313" s="84">
        <f t="shared" si="86"/>
        <v>8286.9</v>
      </c>
      <c r="AH313" s="84">
        <f t="shared" si="95"/>
        <v>471.10000000000036</v>
      </c>
      <c r="AJ313" s="80">
        <v>35054</v>
      </c>
      <c r="AK313" s="84">
        <v>664.4</v>
      </c>
      <c r="AL313" s="84">
        <v>932.5</v>
      </c>
      <c r="AM313" s="84">
        <f t="shared" si="81"/>
        <v>1596.9</v>
      </c>
      <c r="AN313" s="84">
        <f t="shared" si="96"/>
        <v>64.899999999999977</v>
      </c>
      <c r="AO313" s="84">
        <f t="shared" si="96"/>
        <v>95.300000000000182</v>
      </c>
      <c r="AP313" s="85">
        <f>AM313/'[2]Soymeal Export Forecast'!V$15</f>
        <v>0.26226086948377281</v>
      </c>
      <c r="AQ313" s="77"/>
      <c r="AR313" s="77"/>
      <c r="AS313" s="80">
        <v>35054</v>
      </c>
      <c r="AT313" s="84">
        <v>53.1</v>
      </c>
      <c r="AU313" s="84">
        <v>107.9</v>
      </c>
      <c r="AV313" s="84">
        <f t="shared" si="82"/>
        <v>161</v>
      </c>
      <c r="AW313" s="84">
        <f t="shared" si="97"/>
        <v>55.400000000000006</v>
      </c>
      <c r="AX313" s="84">
        <f t="shared" si="97"/>
        <v>0</v>
      </c>
      <c r="AZ313" s="77"/>
      <c r="BA313" s="77"/>
      <c r="BB313" s="84">
        <f t="shared" si="84"/>
        <v>507.0999999999998</v>
      </c>
    </row>
    <row r="314" spans="1:54">
      <c r="A314" s="80">
        <v>35061</v>
      </c>
      <c r="B314" s="84">
        <v>5721.2</v>
      </c>
      <c r="C314" s="84">
        <v>8559.7000000000007</v>
      </c>
      <c r="D314" s="84">
        <f t="shared" si="79"/>
        <v>14280.900000000001</v>
      </c>
      <c r="E314" s="84">
        <v>312.93299999999999</v>
      </c>
      <c r="F314" s="84">
        <f t="shared" si="90"/>
        <v>763.50000000000091</v>
      </c>
      <c r="G314" s="84">
        <f t="shared" si="90"/>
        <v>705.00000000000182</v>
      </c>
      <c r="H314" s="84">
        <f t="shared" si="90"/>
        <v>55.882999999999981</v>
      </c>
      <c r="I314" s="84">
        <f t="shared" si="83"/>
        <v>763.50000000000091</v>
      </c>
      <c r="L314" s="84">
        <f t="shared" si="91"/>
        <v>760.88300000000186</v>
      </c>
      <c r="P314" s="84">
        <v>92.5</v>
      </c>
      <c r="Q314" s="84">
        <v>132</v>
      </c>
      <c r="R314" s="84">
        <f t="shared" si="85"/>
        <v>224.5</v>
      </c>
      <c r="S314" s="84">
        <f t="shared" si="92"/>
        <v>52.5</v>
      </c>
      <c r="T314" s="84">
        <f t="shared" si="93"/>
        <v>52.5</v>
      </c>
      <c r="W314" s="77"/>
      <c r="X314" s="77"/>
      <c r="Z314" s="84">
        <v>1567.3</v>
      </c>
      <c r="AA314" s="84">
        <v>3936</v>
      </c>
      <c r="AB314" s="84">
        <f t="shared" si="80"/>
        <v>5503.3</v>
      </c>
      <c r="AC314" s="84">
        <f t="shared" si="94"/>
        <v>386.30000000000018</v>
      </c>
      <c r="AE314" s="84">
        <f t="shared" si="86"/>
        <v>4061.3999999999996</v>
      </c>
      <c r="AF314" s="84">
        <f t="shared" si="86"/>
        <v>4491.7000000000007</v>
      </c>
      <c r="AG314" s="84">
        <f t="shared" si="86"/>
        <v>8553.1000000000022</v>
      </c>
      <c r="AH314" s="84">
        <f t="shared" si="95"/>
        <v>266.20000000000255</v>
      </c>
      <c r="AJ314" s="80">
        <v>35061</v>
      </c>
      <c r="AK314" s="84">
        <v>662.9</v>
      </c>
      <c r="AL314" s="84">
        <v>1001.1</v>
      </c>
      <c r="AM314" s="84">
        <f t="shared" si="81"/>
        <v>1664</v>
      </c>
      <c r="AN314" s="84">
        <f t="shared" si="96"/>
        <v>68.600000000000023</v>
      </c>
      <c r="AO314" s="84">
        <f t="shared" si="96"/>
        <v>67.099999999999909</v>
      </c>
      <c r="AP314" s="85">
        <f>AM314/'[2]Soymeal Export Forecast'!V$15</f>
        <v>0.27328078578558329</v>
      </c>
      <c r="AQ314" s="77"/>
      <c r="AR314" s="77"/>
      <c r="AS314" s="80">
        <v>35061</v>
      </c>
      <c r="AT314" s="84">
        <v>56</v>
      </c>
      <c r="AU314" s="84">
        <v>108.9</v>
      </c>
      <c r="AV314" s="84">
        <f t="shared" si="82"/>
        <v>164.9</v>
      </c>
      <c r="AW314" s="84">
        <f t="shared" si="97"/>
        <v>1</v>
      </c>
      <c r="AX314" s="84">
        <f t="shared" si="97"/>
        <v>3.9000000000000057</v>
      </c>
      <c r="AZ314" s="77"/>
      <c r="BA314" s="77"/>
      <c r="BB314" s="84">
        <f t="shared" si="84"/>
        <v>832.10000000000093</v>
      </c>
    </row>
    <row r="315" spans="1:54">
      <c r="A315" s="80">
        <v>35068</v>
      </c>
      <c r="B315" s="84">
        <v>5606.7</v>
      </c>
      <c r="C315" s="84">
        <v>9091.2999999999993</v>
      </c>
      <c r="D315" s="84">
        <f t="shared" si="79"/>
        <v>14698</v>
      </c>
      <c r="E315" s="84">
        <v>312.93299999999999</v>
      </c>
      <c r="F315" s="84">
        <f t="shared" si="90"/>
        <v>531.59999999999854</v>
      </c>
      <c r="G315" s="84">
        <f t="shared" si="90"/>
        <v>417.09999999999854</v>
      </c>
      <c r="H315" s="84">
        <f t="shared" si="90"/>
        <v>0</v>
      </c>
      <c r="I315" s="84">
        <f t="shared" si="83"/>
        <v>531.59999999999854</v>
      </c>
      <c r="L315" s="84">
        <f t="shared" si="91"/>
        <v>417.09999999999854</v>
      </c>
      <c r="P315" s="84">
        <v>92.5</v>
      </c>
      <c r="Q315" s="84">
        <v>132</v>
      </c>
      <c r="R315" s="84">
        <f t="shared" si="85"/>
        <v>224.5</v>
      </c>
      <c r="S315" s="84">
        <f t="shared" si="92"/>
        <v>0</v>
      </c>
      <c r="T315" s="84">
        <f t="shared" si="93"/>
        <v>0</v>
      </c>
      <c r="W315" s="77"/>
      <c r="X315" s="77"/>
      <c r="Z315" s="84">
        <v>1545.7</v>
      </c>
      <c r="AA315" s="84">
        <v>4124.1000000000004</v>
      </c>
      <c r="AB315" s="84">
        <f t="shared" si="80"/>
        <v>5669.8</v>
      </c>
      <c r="AC315" s="84">
        <f t="shared" si="94"/>
        <v>166.5</v>
      </c>
      <c r="AE315" s="84">
        <f t="shared" si="86"/>
        <v>3968.5</v>
      </c>
      <c r="AF315" s="84">
        <f t="shared" si="86"/>
        <v>4835.1999999999989</v>
      </c>
      <c r="AG315" s="84">
        <f t="shared" si="86"/>
        <v>8803.7000000000007</v>
      </c>
      <c r="AH315" s="84">
        <f t="shared" si="95"/>
        <v>250.59999999999854</v>
      </c>
      <c r="AJ315" s="80">
        <v>35068</v>
      </c>
      <c r="AK315" s="84">
        <v>660.7</v>
      </c>
      <c r="AL315" s="84">
        <v>1041.5999999999999</v>
      </c>
      <c r="AM315" s="84">
        <f t="shared" si="81"/>
        <v>1702.3</v>
      </c>
      <c r="AN315" s="84">
        <f t="shared" si="96"/>
        <v>40.499999999999886</v>
      </c>
      <c r="AO315" s="84">
        <f t="shared" si="96"/>
        <v>38.299999999999955</v>
      </c>
      <c r="AP315" s="85">
        <f>AM315/'[2]Soymeal Export Forecast'!V$15</f>
        <v>0.27957084233341251</v>
      </c>
      <c r="AQ315" s="77"/>
      <c r="AR315" s="77"/>
      <c r="AS315" s="80">
        <v>35068</v>
      </c>
      <c r="AT315" s="84">
        <v>60.9</v>
      </c>
      <c r="AU315" s="84">
        <v>109.8</v>
      </c>
      <c r="AV315" s="84">
        <f t="shared" si="82"/>
        <v>170.7</v>
      </c>
      <c r="AW315" s="84">
        <f t="shared" si="97"/>
        <v>0.89999999999999147</v>
      </c>
      <c r="AX315" s="84">
        <f t="shared" si="97"/>
        <v>5.7999999999999829</v>
      </c>
      <c r="AZ315" s="77"/>
      <c r="BA315" s="77"/>
      <c r="BB315" s="84">
        <f t="shared" si="84"/>
        <v>572.09999999999843</v>
      </c>
    </row>
    <row r="316" spans="1:54">
      <c r="A316" s="80">
        <v>35075</v>
      </c>
      <c r="B316" s="84">
        <v>5436.3</v>
      </c>
      <c r="C316" s="84">
        <v>9951.7999999999993</v>
      </c>
      <c r="D316" s="84">
        <f t="shared" si="79"/>
        <v>15388.099999999999</v>
      </c>
      <c r="E316" s="84">
        <v>374.79700000000003</v>
      </c>
      <c r="F316" s="84">
        <f t="shared" si="90"/>
        <v>860.5</v>
      </c>
      <c r="G316" s="84">
        <f t="shared" si="90"/>
        <v>690.09999999999854</v>
      </c>
      <c r="H316" s="84">
        <f t="shared" si="90"/>
        <v>61.864000000000033</v>
      </c>
      <c r="I316" s="84">
        <f t="shared" si="83"/>
        <v>860.5</v>
      </c>
      <c r="L316" s="84">
        <f t="shared" si="91"/>
        <v>751.96399999999858</v>
      </c>
      <c r="P316" s="84">
        <v>52.5</v>
      </c>
      <c r="Q316" s="84">
        <v>132</v>
      </c>
      <c r="R316" s="84">
        <f t="shared" si="85"/>
        <v>184.5</v>
      </c>
      <c r="S316" s="84">
        <f t="shared" si="92"/>
        <v>-40</v>
      </c>
      <c r="T316" s="84">
        <f t="shared" si="93"/>
        <v>0</v>
      </c>
      <c r="W316" s="77"/>
      <c r="X316" s="77"/>
      <c r="Z316" s="84">
        <v>1363.9</v>
      </c>
      <c r="AA316" s="84">
        <v>4583.5</v>
      </c>
      <c r="AB316" s="84">
        <f t="shared" si="80"/>
        <v>5947.4</v>
      </c>
      <c r="AC316" s="84">
        <f t="shared" si="94"/>
        <v>277.59999999999945</v>
      </c>
      <c r="AE316" s="84">
        <f t="shared" si="86"/>
        <v>4019.9</v>
      </c>
      <c r="AF316" s="84">
        <f t="shared" si="86"/>
        <v>5236.2999999999993</v>
      </c>
      <c r="AG316" s="84">
        <f t="shared" si="86"/>
        <v>9256.1999999999989</v>
      </c>
      <c r="AH316" s="84">
        <f t="shared" si="95"/>
        <v>452.49999999999818</v>
      </c>
      <c r="AJ316" s="80">
        <v>35075</v>
      </c>
      <c r="AK316" s="84">
        <v>647.29999999999995</v>
      </c>
      <c r="AL316" s="84">
        <v>1175</v>
      </c>
      <c r="AM316" s="84">
        <f t="shared" si="81"/>
        <v>1822.3</v>
      </c>
      <c r="AN316" s="84">
        <f t="shared" si="96"/>
        <v>133.40000000000009</v>
      </c>
      <c r="AO316" s="84">
        <f t="shared" si="96"/>
        <v>120</v>
      </c>
      <c r="AP316" s="85">
        <f>AM316/'[2]Soymeal Export Forecast'!V$15</f>
        <v>0.29927859130833434</v>
      </c>
      <c r="AQ316" s="77"/>
      <c r="AR316" s="77"/>
      <c r="AS316" s="80">
        <v>35075</v>
      </c>
      <c r="AT316" s="84">
        <v>97.9</v>
      </c>
      <c r="AU316" s="84">
        <v>110.8</v>
      </c>
      <c r="AV316" s="84">
        <f t="shared" si="82"/>
        <v>208.7</v>
      </c>
      <c r="AW316" s="84">
        <f t="shared" si="97"/>
        <v>1</v>
      </c>
      <c r="AX316" s="84">
        <f t="shared" si="97"/>
        <v>38</v>
      </c>
      <c r="AZ316" s="77"/>
      <c r="BA316" s="77"/>
      <c r="BB316" s="84">
        <f t="shared" si="84"/>
        <v>993.90000000000009</v>
      </c>
    </row>
    <row r="317" spans="1:54">
      <c r="A317" s="80">
        <v>35082</v>
      </c>
      <c r="B317" s="84">
        <v>5075.3</v>
      </c>
      <c r="C317" s="84">
        <v>10721.1</v>
      </c>
      <c r="D317" s="84">
        <f t="shared" si="79"/>
        <v>15796.400000000001</v>
      </c>
      <c r="E317" s="84">
        <v>388.005</v>
      </c>
      <c r="F317" s="84">
        <f t="shared" si="90"/>
        <v>769.30000000000109</v>
      </c>
      <c r="G317" s="84">
        <f t="shared" si="90"/>
        <v>408.30000000000291</v>
      </c>
      <c r="H317" s="84">
        <f t="shared" si="90"/>
        <v>13.20799999999997</v>
      </c>
      <c r="I317" s="84">
        <f t="shared" si="83"/>
        <v>769.30000000000109</v>
      </c>
      <c r="L317" s="84">
        <f t="shared" si="91"/>
        <v>421.50800000000288</v>
      </c>
      <c r="P317" s="84">
        <v>52.5</v>
      </c>
      <c r="Q317" s="84">
        <v>132</v>
      </c>
      <c r="R317" s="84">
        <f t="shared" si="85"/>
        <v>184.5</v>
      </c>
      <c r="S317" s="84">
        <f t="shared" si="92"/>
        <v>0</v>
      </c>
      <c r="T317" s="84">
        <f t="shared" si="93"/>
        <v>0</v>
      </c>
      <c r="W317" s="77"/>
      <c r="X317" s="77"/>
      <c r="Z317" s="84">
        <v>1358.2</v>
      </c>
      <c r="AA317" s="84">
        <v>4968</v>
      </c>
      <c r="AB317" s="84">
        <f t="shared" si="80"/>
        <v>6326.2</v>
      </c>
      <c r="AC317" s="84">
        <f t="shared" si="94"/>
        <v>378.80000000000018</v>
      </c>
      <c r="AE317" s="84">
        <f t="shared" si="86"/>
        <v>3664.6000000000004</v>
      </c>
      <c r="AF317" s="84">
        <f t="shared" si="86"/>
        <v>5621.1</v>
      </c>
      <c r="AG317" s="84">
        <f t="shared" si="86"/>
        <v>9285.7000000000007</v>
      </c>
      <c r="AH317" s="84">
        <f t="shared" si="95"/>
        <v>29.500000000001819</v>
      </c>
      <c r="AJ317" s="80">
        <v>35082</v>
      </c>
      <c r="AK317" s="84">
        <v>706.9</v>
      </c>
      <c r="AL317" s="84">
        <v>1245.3</v>
      </c>
      <c r="AM317" s="84">
        <f t="shared" si="81"/>
        <v>1952.1999999999998</v>
      </c>
      <c r="AN317" s="84">
        <f t="shared" si="96"/>
        <v>70.299999999999955</v>
      </c>
      <c r="AO317" s="84">
        <f t="shared" si="96"/>
        <v>129.89999999999986</v>
      </c>
      <c r="AP317" s="85">
        <f>AM317/'[2]Soymeal Export Forecast'!V$15</f>
        <v>0.32061222957368729</v>
      </c>
      <c r="AQ317" s="77"/>
      <c r="AR317" s="77"/>
      <c r="AS317" s="80">
        <v>35082</v>
      </c>
      <c r="AT317" s="84">
        <v>116.6</v>
      </c>
      <c r="AU317" s="84">
        <v>114.9</v>
      </c>
      <c r="AV317" s="84">
        <f t="shared" si="82"/>
        <v>231.5</v>
      </c>
      <c r="AW317" s="84">
        <f t="shared" si="97"/>
        <v>4.1000000000000085</v>
      </c>
      <c r="AX317" s="84">
        <f t="shared" si="97"/>
        <v>22.800000000000011</v>
      </c>
      <c r="AZ317" s="77"/>
      <c r="BA317" s="77"/>
      <c r="BB317" s="84">
        <f t="shared" si="84"/>
        <v>839.60000000000105</v>
      </c>
    </row>
    <row r="318" spans="1:54">
      <c r="A318" s="80">
        <v>35089</v>
      </c>
      <c r="B318" s="84">
        <v>4968.8999999999996</v>
      </c>
      <c r="C318" s="84">
        <v>11365.2</v>
      </c>
      <c r="D318" s="84">
        <f t="shared" si="79"/>
        <v>16334.1</v>
      </c>
      <c r="E318" s="84">
        <v>388.005</v>
      </c>
      <c r="F318" s="84">
        <f t="shared" si="90"/>
        <v>644.10000000000036</v>
      </c>
      <c r="G318" s="84">
        <f t="shared" si="90"/>
        <v>537.69999999999891</v>
      </c>
      <c r="H318" s="84">
        <f t="shared" si="90"/>
        <v>0</v>
      </c>
      <c r="I318" s="84">
        <f t="shared" si="83"/>
        <v>644.10000000000036</v>
      </c>
      <c r="L318" s="84">
        <f t="shared" si="91"/>
        <v>537.69999999999891</v>
      </c>
      <c r="P318" s="84">
        <v>52.5</v>
      </c>
      <c r="Q318" s="84">
        <v>132</v>
      </c>
      <c r="R318" s="84">
        <f t="shared" si="85"/>
        <v>184.5</v>
      </c>
      <c r="S318" s="84">
        <f t="shared" si="92"/>
        <v>0</v>
      </c>
      <c r="T318" s="84">
        <f t="shared" si="93"/>
        <v>0</v>
      </c>
      <c r="W318" s="77"/>
      <c r="X318" s="77"/>
      <c r="Z318" s="84">
        <v>1280.4000000000001</v>
      </c>
      <c r="AA318" s="84">
        <v>5263.8</v>
      </c>
      <c r="AB318" s="84">
        <f t="shared" si="80"/>
        <v>6544.2000000000007</v>
      </c>
      <c r="AC318" s="84">
        <f t="shared" si="94"/>
        <v>218.00000000000091</v>
      </c>
      <c r="AE318" s="84">
        <f t="shared" si="86"/>
        <v>3635.9999999999995</v>
      </c>
      <c r="AF318" s="84">
        <f t="shared" si="86"/>
        <v>5969.4000000000005</v>
      </c>
      <c r="AG318" s="84">
        <f t="shared" si="86"/>
        <v>9605.4</v>
      </c>
      <c r="AH318" s="84">
        <f t="shared" si="95"/>
        <v>319.69999999999891</v>
      </c>
      <c r="AJ318" s="80">
        <v>35089</v>
      </c>
      <c r="AK318" s="84">
        <v>754.7</v>
      </c>
      <c r="AL318" s="84">
        <v>1313.1</v>
      </c>
      <c r="AM318" s="84">
        <f t="shared" si="81"/>
        <v>2067.8000000000002</v>
      </c>
      <c r="AN318" s="84">
        <f t="shared" si="96"/>
        <v>67.799999999999955</v>
      </c>
      <c r="AO318" s="84">
        <f t="shared" si="96"/>
        <v>115.60000000000036</v>
      </c>
      <c r="AP318" s="85">
        <f>AM318/'[2]Soymeal Export Forecast'!V$15</f>
        <v>0.33959736108619543</v>
      </c>
      <c r="AQ318" s="77"/>
      <c r="AR318" s="77"/>
      <c r="AS318" s="80">
        <v>35089</v>
      </c>
      <c r="AT318" s="84">
        <v>117.1</v>
      </c>
      <c r="AU318" s="84">
        <v>118</v>
      </c>
      <c r="AV318" s="84">
        <f t="shared" si="82"/>
        <v>235.1</v>
      </c>
      <c r="AW318" s="84">
        <f t="shared" si="97"/>
        <v>3.0999999999999943</v>
      </c>
      <c r="AX318" s="84">
        <f t="shared" si="97"/>
        <v>3.5999999999999943</v>
      </c>
      <c r="AZ318" s="77"/>
      <c r="BA318" s="77"/>
      <c r="BB318" s="84">
        <f t="shared" si="84"/>
        <v>711.90000000000032</v>
      </c>
    </row>
    <row r="319" spans="1:54">
      <c r="A319" s="80">
        <v>35096</v>
      </c>
      <c r="B319" s="84">
        <v>4892.3999999999996</v>
      </c>
      <c r="C319" s="84">
        <v>11930.6</v>
      </c>
      <c r="D319" s="84">
        <f t="shared" si="79"/>
        <v>16823</v>
      </c>
      <c r="E319" s="84">
        <v>388.005</v>
      </c>
      <c r="F319" s="84">
        <f t="shared" si="90"/>
        <v>565.39999999999964</v>
      </c>
      <c r="G319" s="84">
        <f t="shared" si="90"/>
        <v>488.89999999999964</v>
      </c>
      <c r="H319" s="84">
        <f t="shared" si="90"/>
        <v>0</v>
      </c>
      <c r="I319" s="84">
        <f t="shared" si="83"/>
        <v>565.39999999999964</v>
      </c>
      <c r="L319" s="84">
        <f t="shared" si="91"/>
        <v>488.89999999999964</v>
      </c>
      <c r="P319" s="84">
        <v>52.5</v>
      </c>
      <c r="Q319" s="84">
        <v>132</v>
      </c>
      <c r="R319" s="84">
        <f t="shared" si="85"/>
        <v>184.5</v>
      </c>
      <c r="S319" s="84">
        <f t="shared" si="92"/>
        <v>0</v>
      </c>
      <c r="T319" s="84">
        <f t="shared" si="93"/>
        <v>0</v>
      </c>
      <c r="W319" s="77"/>
      <c r="X319" s="77"/>
      <c r="Z319" s="84">
        <v>1091.7</v>
      </c>
      <c r="AA319" s="84">
        <v>5553</v>
      </c>
      <c r="AB319" s="84">
        <f t="shared" si="80"/>
        <v>6644.7</v>
      </c>
      <c r="AC319" s="84">
        <f t="shared" si="94"/>
        <v>100.49999999999909</v>
      </c>
      <c r="AE319" s="84">
        <f t="shared" si="86"/>
        <v>3748.2</v>
      </c>
      <c r="AF319" s="84">
        <f t="shared" si="86"/>
        <v>6245.6</v>
      </c>
      <c r="AG319" s="84">
        <f t="shared" si="86"/>
        <v>9993.7999999999993</v>
      </c>
      <c r="AH319" s="84">
        <f t="shared" si="95"/>
        <v>388.39999999999964</v>
      </c>
      <c r="AJ319" s="80">
        <v>35096</v>
      </c>
      <c r="AK319" s="84">
        <v>770</v>
      </c>
      <c r="AL319" s="84">
        <v>1370</v>
      </c>
      <c r="AM319" s="84">
        <f t="shared" si="81"/>
        <v>2140</v>
      </c>
      <c r="AN319" s="84">
        <f t="shared" si="96"/>
        <v>56.900000000000091</v>
      </c>
      <c r="AO319" s="84">
        <f t="shared" si="96"/>
        <v>72.199999999999818</v>
      </c>
      <c r="AP319" s="85">
        <f>AM319/'[2]Soymeal Export Forecast'!V$15</f>
        <v>0.35145485671944005</v>
      </c>
      <c r="AQ319" s="77"/>
      <c r="AR319" s="77"/>
      <c r="AS319" s="80">
        <v>35096</v>
      </c>
      <c r="AT319" s="84">
        <v>108.6</v>
      </c>
      <c r="AU319" s="84">
        <v>129.69999999999999</v>
      </c>
      <c r="AV319" s="84">
        <f t="shared" si="82"/>
        <v>238.29999999999998</v>
      </c>
      <c r="AW319" s="84">
        <f t="shared" si="97"/>
        <v>11.699999999999989</v>
      </c>
      <c r="AX319" s="84">
        <f t="shared" si="97"/>
        <v>3.1999999999999886</v>
      </c>
      <c r="AZ319" s="77"/>
      <c r="BA319" s="77"/>
      <c r="BB319" s="84">
        <f t="shared" si="84"/>
        <v>622.29999999999973</v>
      </c>
    </row>
    <row r="320" spans="1:54">
      <c r="A320" s="80">
        <v>35103</v>
      </c>
      <c r="B320" s="84">
        <v>5101.3</v>
      </c>
      <c r="C320" s="84">
        <v>12193.9</v>
      </c>
      <c r="D320" s="84">
        <f t="shared" si="79"/>
        <v>17295.2</v>
      </c>
      <c r="E320" s="84">
        <v>451.005</v>
      </c>
      <c r="F320" s="84">
        <f t="shared" si="90"/>
        <v>263.29999999999927</v>
      </c>
      <c r="G320" s="84">
        <f t="shared" si="90"/>
        <v>472.20000000000073</v>
      </c>
      <c r="H320" s="84">
        <f t="shared" si="90"/>
        <v>63</v>
      </c>
      <c r="I320" s="84">
        <f t="shared" si="83"/>
        <v>263.29999999999927</v>
      </c>
      <c r="L320" s="84">
        <f t="shared" si="91"/>
        <v>535.20000000000073</v>
      </c>
      <c r="P320" s="84">
        <v>0</v>
      </c>
      <c r="Q320" s="84">
        <v>182</v>
      </c>
      <c r="R320" s="84">
        <f t="shared" si="85"/>
        <v>182</v>
      </c>
      <c r="S320" s="84">
        <f t="shared" si="92"/>
        <v>-2.5</v>
      </c>
      <c r="T320" s="84">
        <f t="shared" si="93"/>
        <v>50</v>
      </c>
      <c r="W320" s="77"/>
      <c r="X320" s="77"/>
      <c r="Z320" s="84">
        <v>1120.2</v>
      </c>
      <c r="AA320" s="84">
        <v>5616.7</v>
      </c>
      <c r="AB320" s="84">
        <f t="shared" si="80"/>
        <v>6736.9</v>
      </c>
      <c r="AC320" s="84">
        <f t="shared" si="94"/>
        <v>92.199999999999818</v>
      </c>
      <c r="AE320" s="84">
        <f t="shared" si="86"/>
        <v>3981.1000000000004</v>
      </c>
      <c r="AF320" s="84">
        <f t="shared" si="86"/>
        <v>6395.2</v>
      </c>
      <c r="AG320" s="84">
        <f t="shared" si="86"/>
        <v>10376.300000000001</v>
      </c>
      <c r="AH320" s="84">
        <f t="shared" si="95"/>
        <v>382.50000000000182</v>
      </c>
      <c r="AJ320" s="80">
        <v>35103</v>
      </c>
      <c r="AK320" s="84">
        <v>743.4</v>
      </c>
      <c r="AL320" s="84">
        <v>1481.4</v>
      </c>
      <c r="AM320" s="84">
        <f t="shared" si="81"/>
        <v>2224.8000000000002</v>
      </c>
      <c r="AN320" s="84">
        <f t="shared" si="96"/>
        <v>111.40000000000009</v>
      </c>
      <c r="AO320" s="84">
        <f t="shared" si="96"/>
        <v>84.800000000000182</v>
      </c>
      <c r="AP320" s="85">
        <f>AM320/'[2]Soymeal Export Forecast'!V$15</f>
        <v>0.36538166599505151</v>
      </c>
      <c r="AQ320" s="77"/>
      <c r="AR320" s="77"/>
      <c r="AS320" s="80">
        <v>35103</v>
      </c>
      <c r="AT320" s="84">
        <v>48.7</v>
      </c>
      <c r="AU320" s="84">
        <v>174.7</v>
      </c>
      <c r="AV320" s="84">
        <f t="shared" si="82"/>
        <v>223.39999999999998</v>
      </c>
      <c r="AW320" s="84">
        <f t="shared" si="97"/>
        <v>45</v>
      </c>
      <c r="AX320" s="84">
        <f t="shared" si="97"/>
        <v>-14.900000000000006</v>
      </c>
      <c r="AZ320" s="77"/>
      <c r="BA320" s="77"/>
      <c r="BB320" s="84">
        <f t="shared" si="84"/>
        <v>374.69999999999936</v>
      </c>
    </row>
    <row r="321" spans="1:54">
      <c r="A321" s="80">
        <v>35110</v>
      </c>
      <c r="B321" s="84">
        <v>5070.3999999999996</v>
      </c>
      <c r="C321" s="84">
        <v>12734.6</v>
      </c>
      <c r="D321" s="84">
        <f t="shared" si="79"/>
        <v>17805</v>
      </c>
      <c r="E321" s="84">
        <v>453.70499999999998</v>
      </c>
      <c r="F321" s="84">
        <f t="shared" si="90"/>
        <v>540.70000000000073</v>
      </c>
      <c r="G321" s="84">
        <f t="shared" si="90"/>
        <v>509.79999999999927</v>
      </c>
      <c r="H321" s="84">
        <f t="shared" si="90"/>
        <v>2.6999999999999886</v>
      </c>
      <c r="I321" s="84">
        <f t="shared" si="83"/>
        <v>540.70000000000073</v>
      </c>
      <c r="L321" s="84">
        <f t="shared" si="91"/>
        <v>512.49999999999932</v>
      </c>
      <c r="P321" s="84">
        <v>0</v>
      </c>
      <c r="Q321" s="84">
        <v>182</v>
      </c>
      <c r="R321" s="84">
        <f t="shared" si="85"/>
        <v>182</v>
      </c>
      <c r="S321" s="84">
        <f t="shared" si="92"/>
        <v>0</v>
      </c>
      <c r="T321" s="84">
        <f t="shared" si="93"/>
        <v>0</v>
      </c>
      <c r="W321" s="77"/>
      <c r="X321" s="77"/>
      <c r="Z321" s="84">
        <v>1056.7</v>
      </c>
      <c r="AA321" s="84">
        <v>5902.7</v>
      </c>
      <c r="AB321" s="84">
        <f t="shared" si="80"/>
        <v>6959.4</v>
      </c>
      <c r="AC321" s="84">
        <f t="shared" si="94"/>
        <v>222.5</v>
      </c>
      <c r="AE321" s="84">
        <f t="shared" si="86"/>
        <v>4013.7</v>
      </c>
      <c r="AF321" s="84">
        <f t="shared" si="86"/>
        <v>6649.9000000000005</v>
      </c>
      <c r="AG321" s="84">
        <f t="shared" si="86"/>
        <v>10663.6</v>
      </c>
      <c r="AH321" s="84">
        <f t="shared" si="95"/>
        <v>287.29999999999927</v>
      </c>
      <c r="AJ321" s="80">
        <v>35110</v>
      </c>
      <c r="AK321" s="84">
        <v>779.8</v>
      </c>
      <c r="AL321" s="84">
        <v>1593.2</v>
      </c>
      <c r="AM321" s="84">
        <f t="shared" si="81"/>
        <v>2373</v>
      </c>
      <c r="AN321" s="84">
        <f t="shared" si="96"/>
        <v>111.79999999999995</v>
      </c>
      <c r="AO321" s="84">
        <f t="shared" si="96"/>
        <v>148.19999999999982</v>
      </c>
      <c r="AP321" s="85">
        <f>AM321/'[2]Soymeal Export Forecast'!V$15</f>
        <v>0.38972073597907997</v>
      </c>
      <c r="AQ321" s="77"/>
      <c r="AR321" s="77"/>
      <c r="AS321" s="80">
        <v>35110</v>
      </c>
      <c r="AT321" s="84">
        <v>45.7</v>
      </c>
      <c r="AU321" s="84">
        <v>177.8</v>
      </c>
      <c r="AV321" s="84">
        <f t="shared" si="82"/>
        <v>223.5</v>
      </c>
      <c r="AW321" s="84">
        <f t="shared" si="97"/>
        <v>3.1000000000000227</v>
      </c>
      <c r="AX321" s="84">
        <f t="shared" si="97"/>
        <v>0.10000000000002274</v>
      </c>
      <c r="AZ321" s="77"/>
      <c r="BA321" s="77"/>
      <c r="BB321" s="84">
        <f t="shared" si="84"/>
        <v>652.50000000000068</v>
      </c>
    </row>
    <row r="322" spans="1:54">
      <c r="A322" s="80">
        <v>35117</v>
      </c>
      <c r="B322" s="84">
        <v>4601.6000000000004</v>
      </c>
      <c r="C322" s="84">
        <v>13467</v>
      </c>
      <c r="D322" s="84">
        <f t="shared" si="79"/>
        <v>18068.599999999999</v>
      </c>
      <c r="E322" s="84">
        <v>495.70499999999998</v>
      </c>
      <c r="F322" s="84">
        <f t="shared" si="90"/>
        <v>732.39999999999964</v>
      </c>
      <c r="G322" s="84">
        <f t="shared" si="90"/>
        <v>263.59999999999854</v>
      </c>
      <c r="H322" s="84">
        <f t="shared" si="90"/>
        <v>42</v>
      </c>
      <c r="I322" s="84">
        <f t="shared" si="83"/>
        <v>732.39999999999964</v>
      </c>
      <c r="L322" s="84">
        <f t="shared" si="91"/>
        <v>305.59999999999854</v>
      </c>
      <c r="P322" s="84">
        <v>0</v>
      </c>
      <c r="Q322" s="84">
        <v>182</v>
      </c>
      <c r="R322" s="84">
        <f t="shared" si="85"/>
        <v>182</v>
      </c>
      <c r="S322" s="84">
        <f t="shared" si="92"/>
        <v>0</v>
      </c>
      <c r="T322" s="84">
        <f t="shared" si="93"/>
        <v>0</v>
      </c>
      <c r="W322" s="77"/>
      <c r="X322" s="77"/>
      <c r="Z322" s="84">
        <v>870.1</v>
      </c>
      <c r="AA322" s="84">
        <v>6287.9</v>
      </c>
      <c r="AB322" s="84">
        <f t="shared" si="80"/>
        <v>7158</v>
      </c>
      <c r="AC322" s="84">
        <f t="shared" si="94"/>
        <v>198.60000000000036</v>
      </c>
      <c r="AE322" s="84">
        <f t="shared" si="86"/>
        <v>3731.5000000000005</v>
      </c>
      <c r="AF322" s="84">
        <f t="shared" si="86"/>
        <v>6997.1</v>
      </c>
      <c r="AG322" s="84">
        <f t="shared" si="86"/>
        <v>10728.599999999999</v>
      </c>
      <c r="AH322" s="84">
        <f t="shared" si="95"/>
        <v>64.999999999998181</v>
      </c>
      <c r="AJ322" s="80">
        <v>35117</v>
      </c>
      <c r="AK322" s="84">
        <v>757.3</v>
      </c>
      <c r="AL322" s="84">
        <v>1696.4</v>
      </c>
      <c r="AM322" s="84">
        <f t="shared" si="81"/>
        <v>2453.6999999999998</v>
      </c>
      <c r="AN322" s="84">
        <f t="shared" si="96"/>
        <v>103.20000000000005</v>
      </c>
      <c r="AO322" s="84">
        <f t="shared" si="96"/>
        <v>80.699999999999818</v>
      </c>
      <c r="AP322" s="85">
        <f>AM322/'[2]Soymeal Export Forecast'!V$15</f>
        <v>0.40297419716471494</v>
      </c>
      <c r="AQ322" s="77"/>
      <c r="AR322" s="77"/>
      <c r="AS322" s="80">
        <v>35117</v>
      </c>
      <c r="AT322" s="84">
        <v>45</v>
      </c>
      <c r="AU322" s="84">
        <v>181</v>
      </c>
      <c r="AV322" s="84">
        <f t="shared" si="82"/>
        <v>226</v>
      </c>
      <c r="AW322" s="84">
        <f t="shared" si="97"/>
        <v>3.1999999999999886</v>
      </c>
      <c r="AX322" s="84">
        <f t="shared" si="97"/>
        <v>2.5</v>
      </c>
      <c r="AZ322" s="77"/>
      <c r="BA322" s="77"/>
      <c r="BB322" s="84">
        <f t="shared" si="84"/>
        <v>835.59999999999968</v>
      </c>
    </row>
    <row r="323" spans="1:54">
      <c r="A323" s="80">
        <v>35124</v>
      </c>
      <c r="B323" s="84">
        <v>4333.6000000000004</v>
      </c>
      <c r="C323" s="84">
        <v>14007.3</v>
      </c>
      <c r="D323" s="84">
        <f t="shared" ref="D323:D386" si="98">SUM(B323:C323)</f>
        <v>18340.900000000001</v>
      </c>
      <c r="E323" s="84">
        <v>514.59500000000003</v>
      </c>
      <c r="F323" s="84">
        <f t="shared" si="90"/>
        <v>540.29999999999927</v>
      </c>
      <c r="G323" s="84">
        <f t="shared" si="90"/>
        <v>272.30000000000291</v>
      </c>
      <c r="H323" s="84">
        <f t="shared" si="90"/>
        <v>18.890000000000043</v>
      </c>
      <c r="I323" s="84">
        <f t="shared" si="83"/>
        <v>540.29999999999927</v>
      </c>
      <c r="L323" s="84">
        <f t="shared" si="91"/>
        <v>291.19000000000295</v>
      </c>
      <c r="P323" s="84">
        <v>0</v>
      </c>
      <c r="Q323" s="84">
        <v>182</v>
      </c>
      <c r="R323" s="84">
        <f t="shared" si="85"/>
        <v>182</v>
      </c>
      <c r="S323" s="84">
        <f t="shared" si="92"/>
        <v>0</v>
      </c>
      <c r="T323" s="84">
        <f t="shared" si="93"/>
        <v>0</v>
      </c>
      <c r="W323" s="77"/>
      <c r="X323" s="77"/>
      <c r="Z323" s="84">
        <v>749.7</v>
      </c>
      <c r="AA323" s="84">
        <v>6527.8</v>
      </c>
      <c r="AB323" s="84">
        <f t="shared" ref="AB323:AB386" si="99">AA323+Z323</f>
        <v>7277.5</v>
      </c>
      <c r="AC323" s="84">
        <f t="shared" si="94"/>
        <v>119.5</v>
      </c>
      <c r="AE323" s="84">
        <f t="shared" si="86"/>
        <v>3583.9000000000005</v>
      </c>
      <c r="AF323" s="84">
        <f t="shared" si="86"/>
        <v>7297.4999999999991</v>
      </c>
      <c r="AG323" s="84">
        <f t="shared" si="86"/>
        <v>10881.400000000001</v>
      </c>
      <c r="AH323" s="84">
        <f t="shared" si="95"/>
        <v>152.80000000000291</v>
      </c>
      <c r="AJ323" s="80">
        <v>35124</v>
      </c>
      <c r="AK323" s="84">
        <v>665.8</v>
      </c>
      <c r="AL323" s="84">
        <v>1840.7</v>
      </c>
      <c r="AM323" s="84">
        <f t="shared" ref="AM323:AM386" si="100">AL323+AK323</f>
        <v>2506.5</v>
      </c>
      <c r="AN323" s="84">
        <f t="shared" si="96"/>
        <v>144.29999999999995</v>
      </c>
      <c r="AO323" s="84">
        <f t="shared" si="96"/>
        <v>52.800000000000182</v>
      </c>
      <c r="AP323" s="85">
        <f>AM323/'[2]Soymeal Export Forecast'!V$15</f>
        <v>0.41164560671368056</v>
      </c>
      <c r="AQ323" s="77"/>
      <c r="AR323" s="77"/>
      <c r="AS323" s="80">
        <v>35124</v>
      </c>
      <c r="AT323" s="84">
        <v>27.4</v>
      </c>
      <c r="AU323" s="84">
        <v>203.1</v>
      </c>
      <c r="AV323" s="84">
        <f t="shared" ref="AV323:AV386" si="101">AU323+AT323</f>
        <v>230.5</v>
      </c>
      <c r="AW323" s="84">
        <f t="shared" si="97"/>
        <v>22.099999999999994</v>
      </c>
      <c r="AX323" s="84">
        <f t="shared" si="97"/>
        <v>4.5</v>
      </c>
      <c r="AZ323" s="77"/>
      <c r="BA323" s="77"/>
      <c r="BB323" s="84">
        <f t="shared" si="84"/>
        <v>684.59999999999923</v>
      </c>
    </row>
    <row r="324" spans="1:54">
      <c r="A324" s="80">
        <v>35131</v>
      </c>
      <c r="B324" s="84">
        <v>3971.5</v>
      </c>
      <c r="C324" s="84">
        <v>14636.5</v>
      </c>
      <c r="D324" s="84">
        <f t="shared" si="98"/>
        <v>18608</v>
      </c>
      <c r="E324" s="84">
        <v>514.59500000000003</v>
      </c>
      <c r="F324" s="84">
        <f t="shared" si="90"/>
        <v>629.20000000000073</v>
      </c>
      <c r="G324" s="84">
        <f t="shared" si="90"/>
        <v>267.09999999999854</v>
      </c>
      <c r="H324" s="84">
        <f t="shared" si="90"/>
        <v>0</v>
      </c>
      <c r="I324" s="84">
        <f t="shared" ref="I324:I387" si="102">F324</f>
        <v>629.20000000000073</v>
      </c>
      <c r="L324" s="84">
        <f t="shared" si="91"/>
        <v>267.09999999999854</v>
      </c>
      <c r="P324" s="84">
        <v>0</v>
      </c>
      <c r="Q324" s="84">
        <v>182</v>
      </c>
      <c r="R324" s="84">
        <f t="shared" si="85"/>
        <v>182</v>
      </c>
      <c r="S324" s="84">
        <f t="shared" si="92"/>
        <v>0</v>
      </c>
      <c r="T324" s="84">
        <f t="shared" si="93"/>
        <v>0</v>
      </c>
      <c r="W324" s="77"/>
      <c r="X324" s="77"/>
      <c r="Z324" s="84">
        <v>584.6</v>
      </c>
      <c r="AA324" s="84">
        <v>6851.6</v>
      </c>
      <c r="AB324" s="84">
        <f t="shared" si="99"/>
        <v>7436.2000000000007</v>
      </c>
      <c r="AC324" s="84">
        <f t="shared" si="94"/>
        <v>158.70000000000073</v>
      </c>
      <c r="AE324" s="84">
        <f t="shared" si="86"/>
        <v>3386.9</v>
      </c>
      <c r="AF324" s="84">
        <f t="shared" si="86"/>
        <v>7602.9</v>
      </c>
      <c r="AG324" s="84">
        <f t="shared" si="86"/>
        <v>10989.8</v>
      </c>
      <c r="AH324" s="84">
        <f t="shared" si="95"/>
        <v>108.39999999999782</v>
      </c>
      <c r="AJ324" s="80">
        <v>35131</v>
      </c>
      <c r="AK324" s="84">
        <v>676.2</v>
      </c>
      <c r="AL324" s="84">
        <v>1938.2</v>
      </c>
      <c r="AM324" s="84">
        <f t="shared" si="100"/>
        <v>2614.4</v>
      </c>
      <c r="AN324" s="84">
        <f t="shared" si="96"/>
        <v>97.5</v>
      </c>
      <c r="AO324" s="84">
        <f t="shared" si="96"/>
        <v>107.90000000000009</v>
      </c>
      <c r="AP324" s="85">
        <f>AM324/'[2]Soymeal Export Forecast'!V$15</f>
        <v>0.42936615766696451</v>
      </c>
      <c r="AQ324" s="77"/>
      <c r="AR324" s="77"/>
      <c r="AS324" s="80">
        <v>35131</v>
      </c>
      <c r="AT324" s="84">
        <v>29.2</v>
      </c>
      <c r="AU324" s="84">
        <v>203.7</v>
      </c>
      <c r="AV324" s="84">
        <f t="shared" si="101"/>
        <v>232.89999999999998</v>
      </c>
      <c r="AW324" s="84">
        <f t="shared" si="97"/>
        <v>0.59999999999999432</v>
      </c>
      <c r="AX324" s="84">
        <f t="shared" si="97"/>
        <v>2.3999999999999773</v>
      </c>
      <c r="AZ324" s="77"/>
      <c r="BA324" s="77"/>
      <c r="BB324" s="84">
        <f t="shared" ref="BB324:BB387" si="103">AN324+F324</f>
        <v>726.70000000000073</v>
      </c>
    </row>
    <row r="325" spans="1:54">
      <c r="A325" s="80">
        <v>35138</v>
      </c>
      <c r="B325" s="84">
        <v>3712.9</v>
      </c>
      <c r="C325" s="84">
        <v>15322.7</v>
      </c>
      <c r="D325" s="84">
        <f t="shared" si="98"/>
        <v>19035.600000000002</v>
      </c>
      <c r="E325" s="84">
        <v>532.03800000000001</v>
      </c>
      <c r="F325" s="84">
        <f t="shared" si="90"/>
        <v>686.20000000000073</v>
      </c>
      <c r="G325" s="84">
        <f t="shared" si="90"/>
        <v>427.60000000000218</v>
      </c>
      <c r="H325" s="84">
        <f t="shared" si="90"/>
        <v>17.442999999999984</v>
      </c>
      <c r="I325" s="84">
        <f t="shared" si="102"/>
        <v>686.20000000000073</v>
      </c>
      <c r="L325" s="84">
        <f t="shared" si="91"/>
        <v>445.04300000000217</v>
      </c>
      <c r="P325" s="84">
        <v>0</v>
      </c>
      <c r="Q325" s="84">
        <v>182</v>
      </c>
      <c r="R325" s="84">
        <f t="shared" si="85"/>
        <v>182</v>
      </c>
      <c r="S325" s="84">
        <f t="shared" si="92"/>
        <v>0</v>
      </c>
      <c r="T325" s="84">
        <f t="shared" si="93"/>
        <v>0</v>
      </c>
      <c r="W325" s="77"/>
      <c r="X325" s="77"/>
      <c r="Z325" s="84">
        <v>437.8</v>
      </c>
      <c r="AA325" s="84">
        <v>7040.4</v>
      </c>
      <c r="AB325" s="84">
        <f t="shared" si="99"/>
        <v>7478.2</v>
      </c>
      <c r="AC325" s="84">
        <f t="shared" si="94"/>
        <v>41.999999999999091</v>
      </c>
      <c r="AE325" s="84">
        <f t="shared" si="86"/>
        <v>3275.1</v>
      </c>
      <c r="AF325" s="84">
        <f t="shared" si="86"/>
        <v>8100.3000000000011</v>
      </c>
      <c r="AG325" s="84">
        <f t="shared" si="86"/>
        <v>11375.400000000001</v>
      </c>
      <c r="AH325" s="84">
        <f t="shared" si="95"/>
        <v>385.60000000000218</v>
      </c>
      <c r="AJ325" s="80">
        <v>35138</v>
      </c>
      <c r="AK325" s="84">
        <v>655.1</v>
      </c>
      <c r="AL325" s="84">
        <v>2018.5</v>
      </c>
      <c r="AM325" s="84">
        <f t="shared" si="100"/>
        <v>2673.6</v>
      </c>
      <c r="AN325" s="84">
        <f t="shared" si="96"/>
        <v>80.299999999999955</v>
      </c>
      <c r="AO325" s="84">
        <f t="shared" si="96"/>
        <v>59.199999999999818</v>
      </c>
      <c r="AP325" s="85">
        <f>AM325/'[2]Soymeal Export Forecast'!V$15</f>
        <v>0.43908864716125928</v>
      </c>
      <c r="AQ325" s="77"/>
      <c r="AR325" s="77"/>
      <c r="AS325" s="80">
        <v>35138</v>
      </c>
      <c r="AT325" s="84">
        <v>44</v>
      </c>
      <c r="AU325" s="84">
        <v>204.4</v>
      </c>
      <c r="AV325" s="84">
        <f t="shared" si="101"/>
        <v>248.4</v>
      </c>
      <c r="AW325" s="84">
        <f t="shared" si="97"/>
        <v>0.70000000000001705</v>
      </c>
      <c r="AX325" s="84">
        <f t="shared" si="97"/>
        <v>15.500000000000028</v>
      </c>
      <c r="AZ325" s="77"/>
      <c r="BA325" s="77"/>
      <c r="BB325" s="84">
        <f t="shared" si="103"/>
        <v>766.50000000000068</v>
      </c>
    </row>
    <row r="326" spans="1:54">
      <c r="A326" s="80">
        <v>35145</v>
      </c>
      <c r="B326" s="84">
        <v>3372.4</v>
      </c>
      <c r="C326" s="84">
        <v>15892.1</v>
      </c>
      <c r="D326" s="84">
        <f t="shared" si="98"/>
        <v>19264.5</v>
      </c>
      <c r="E326" s="84">
        <v>566.38800000000003</v>
      </c>
      <c r="F326" s="84">
        <f t="shared" si="90"/>
        <v>569.39999999999964</v>
      </c>
      <c r="G326" s="84">
        <f t="shared" si="90"/>
        <v>228.89999999999782</v>
      </c>
      <c r="H326" s="84">
        <f t="shared" si="90"/>
        <v>34.350000000000023</v>
      </c>
      <c r="I326" s="84">
        <f t="shared" si="102"/>
        <v>569.39999999999964</v>
      </c>
      <c r="L326" s="84">
        <f t="shared" si="91"/>
        <v>263.24999999999784</v>
      </c>
      <c r="P326" s="84">
        <v>0</v>
      </c>
      <c r="Q326" s="84">
        <v>182</v>
      </c>
      <c r="R326" s="84">
        <f t="shared" si="85"/>
        <v>182</v>
      </c>
      <c r="S326" s="84">
        <f t="shared" si="92"/>
        <v>0</v>
      </c>
      <c r="T326" s="84">
        <f t="shared" si="93"/>
        <v>0</v>
      </c>
      <c r="W326" s="77"/>
      <c r="X326" s="77"/>
      <c r="Z326" s="84">
        <v>338.6</v>
      </c>
      <c r="AA326" s="84">
        <v>7270.6</v>
      </c>
      <c r="AB326" s="84">
        <f t="shared" si="99"/>
        <v>7609.2000000000007</v>
      </c>
      <c r="AC326" s="84">
        <f t="shared" si="94"/>
        <v>131.00000000000091</v>
      </c>
      <c r="AE326" s="84">
        <f t="shared" si="86"/>
        <v>3033.8</v>
      </c>
      <c r="AF326" s="84">
        <f t="shared" si="86"/>
        <v>8439.5</v>
      </c>
      <c r="AG326" s="84">
        <f t="shared" si="86"/>
        <v>11473.3</v>
      </c>
      <c r="AH326" s="84">
        <f t="shared" si="95"/>
        <v>97.899999999997817</v>
      </c>
      <c r="AJ326" s="80">
        <v>35145</v>
      </c>
      <c r="AK326" s="84">
        <v>703.8</v>
      </c>
      <c r="AL326" s="84">
        <v>2102.8000000000002</v>
      </c>
      <c r="AM326" s="84">
        <f t="shared" si="100"/>
        <v>2806.6000000000004</v>
      </c>
      <c r="AN326" s="84">
        <f t="shared" si="96"/>
        <v>84.300000000000182</v>
      </c>
      <c r="AO326" s="84">
        <f t="shared" si="96"/>
        <v>133.00000000000045</v>
      </c>
      <c r="AP326" s="85">
        <f>AM326/'[2]Soymeal Export Forecast'!V$15</f>
        <v>0.46093140227513107</v>
      </c>
      <c r="AQ326" s="77"/>
      <c r="AR326" s="77"/>
      <c r="AS326" s="80">
        <v>35145</v>
      </c>
      <c r="AT326" s="84">
        <v>42.7</v>
      </c>
      <c r="AU326" s="84">
        <v>206.1</v>
      </c>
      <c r="AV326" s="84">
        <f t="shared" si="101"/>
        <v>248.8</v>
      </c>
      <c r="AW326" s="84">
        <f t="shared" si="97"/>
        <v>1.6999999999999886</v>
      </c>
      <c r="AX326" s="84">
        <f t="shared" si="97"/>
        <v>0.40000000000000568</v>
      </c>
      <c r="AZ326" s="77"/>
      <c r="BA326" s="77"/>
      <c r="BB326" s="84">
        <f t="shared" si="103"/>
        <v>653.69999999999982</v>
      </c>
    </row>
    <row r="327" spans="1:54">
      <c r="A327" s="80">
        <v>35152</v>
      </c>
      <c r="B327" s="84">
        <v>3398.3</v>
      </c>
      <c r="C327" s="84">
        <v>16342.9</v>
      </c>
      <c r="D327" s="84">
        <f t="shared" si="98"/>
        <v>19741.2</v>
      </c>
      <c r="E327" s="84">
        <v>563.5</v>
      </c>
      <c r="F327" s="84">
        <f t="shared" si="90"/>
        <v>450.79999999999927</v>
      </c>
      <c r="G327" s="84">
        <f t="shared" si="90"/>
        <v>476.70000000000073</v>
      </c>
      <c r="H327" s="84">
        <f t="shared" si="90"/>
        <v>-2.8880000000000337</v>
      </c>
      <c r="I327" s="84">
        <f t="shared" si="102"/>
        <v>450.79999999999927</v>
      </c>
      <c r="L327" s="84">
        <f t="shared" si="91"/>
        <v>473.81200000000069</v>
      </c>
      <c r="P327" s="84">
        <v>0</v>
      </c>
      <c r="Q327" s="84">
        <v>182</v>
      </c>
      <c r="R327" s="84">
        <f t="shared" si="85"/>
        <v>182</v>
      </c>
      <c r="S327" s="84">
        <f t="shared" si="92"/>
        <v>0</v>
      </c>
      <c r="T327" s="84">
        <f t="shared" si="93"/>
        <v>0</v>
      </c>
      <c r="W327" s="77"/>
      <c r="X327" s="77"/>
      <c r="Z327" s="84">
        <v>295.5</v>
      </c>
      <c r="AA327" s="84">
        <v>7491.1</v>
      </c>
      <c r="AB327" s="84">
        <f t="shared" si="99"/>
        <v>7786.6</v>
      </c>
      <c r="AC327" s="84">
        <f t="shared" si="94"/>
        <v>177.39999999999964</v>
      </c>
      <c r="AE327" s="84">
        <f t="shared" si="86"/>
        <v>3102.8</v>
      </c>
      <c r="AF327" s="84">
        <f t="shared" si="86"/>
        <v>8669.7999999999993</v>
      </c>
      <c r="AG327" s="84">
        <f t="shared" si="86"/>
        <v>11772.6</v>
      </c>
      <c r="AH327" s="84">
        <f t="shared" si="95"/>
        <v>299.30000000000109</v>
      </c>
      <c r="AJ327" s="80">
        <v>35152</v>
      </c>
      <c r="AK327" s="84">
        <v>608.9</v>
      </c>
      <c r="AL327" s="84">
        <v>2210.5</v>
      </c>
      <c r="AM327" s="84">
        <f t="shared" si="100"/>
        <v>2819.4</v>
      </c>
      <c r="AN327" s="84">
        <f t="shared" si="96"/>
        <v>107.69999999999982</v>
      </c>
      <c r="AO327" s="84">
        <f t="shared" si="96"/>
        <v>12.799999999999727</v>
      </c>
      <c r="AP327" s="85">
        <f>AM327/'[2]Soymeal Export Forecast'!V$15</f>
        <v>0.46303356216578939</v>
      </c>
      <c r="AQ327" s="77"/>
      <c r="AR327" s="77"/>
      <c r="AS327" s="80">
        <v>35152</v>
      </c>
      <c r="AT327" s="84">
        <v>46.3</v>
      </c>
      <c r="AU327" s="84">
        <v>207.5</v>
      </c>
      <c r="AV327" s="84">
        <f t="shared" si="101"/>
        <v>253.8</v>
      </c>
      <c r="AW327" s="84">
        <f t="shared" si="97"/>
        <v>1.4000000000000057</v>
      </c>
      <c r="AX327" s="84">
        <f t="shared" si="97"/>
        <v>5</v>
      </c>
      <c r="AZ327" s="77"/>
      <c r="BA327" s="77"/>
      <c r="BB327" s="84">
        <f t="shared" si="103"/>
        <v>558.49999999999909</v>
      </c>
    </row>
    <row r="328" spans="1:54">
      <c r="A328" s="80">
        <v>35159</v>
      </c>
      <c r="B328" s="84">
        <v>3082.9</v>
      </c>
      <c r="C328" s="84">
        <v>16712.400000000001</v>
      </c>
      <c r="D328" s="84">
        <f t="shared" si="98"/>
        <v>19795.300000000003</v>
      </c>
      <c r="E328" s="84">
        <v>677</v>
      </c>
      <c r="F328" s="84">
        <f t="shared" si="90"/>
        <v>369.50000000000182</v>
      </c>
      <c r="G328" s="84">
        <f t="shared" si="90"/>
        <v>54.100000000002183</v>
      </c>
      <c r="H328" s="84">
        <f t="shared" si="90"/>
        <v>113.5</v>
      </c>
      <c r="I328" s="84">
        <f t="shared" si="102"/>
        <v>369.50000000000182</v>
      </c>
      <c r="L328" s="84">
        <f t="shared" si="91"/>
        <v>167.60000000000218</v>
      </c>
      <c r="P328" s="84">
        <v>0</v>
      </c>
      <c r="Q328" s="84">
        <v>209.5</v>
      </c>
      <c r="R328" s="84">
        <f t="shared" si="85"/>
        <v>209.5</v>
      </c>
      <c r="S328" s="84">
        <f t="shared" si="92"/>
        <v>27.5</v>
      </c>
      <c r="T328" s="84">
        <f t="shared" si="93"/>
        <v>27.5</v>
      </c>
      <c r="W328" s="77"/>
      <c r="X328" s="77"/>
      <c r="Z328" s="84">
        <v>150</v>
      </c>
      <c r="AA328" s="84">
        <v>7577.3</v>
      </c>
      <c r="AB328" s="84">
        <f t="shared" si="99"/>
        <v>7727.3</v>
      </c>
      <c r="AC328" s="84">
        <f t="shared" si="94"/>
        <v>-59.300000000000182</v>
      </c>
      <c r="AE328" s="84">
        <f t="shared" si="86"/>
        <v>2932.9</v>
      </c>
      <c r="AF328" s="84">
        <f t="shared" si="86"/>
        <v>8925.6000000000022</v>
      </c>
      <c r="AG328" s="84">
        <f t="shared" si="86"/>
        <v>11858.500000000004</v>
      </c>
      <c r="AH328" s="84">
        <f t="shared" si="95"/>
        <v>85.900000000003274</v>
      </c>
      <c r="AJ328" s="80">
        <v>35159</v>
      </c>
      <c r="AK328" s="84">
        <v>596.9</v>
      </c>
      <c r="AL328" s="84">
        <v>2257.1999999999998</v>
      </c>
      <c r="AM328" s="84">
        <f t="shared" si="100"/>
        <v>2854.1</v>
      </c>
      <c r="AN328" s="84">
        <f t="shared" si="96"/>
        <v>46.699999999999818</v>
      </c>
      <c r="AO328" s="84">
        <f t="shared" si="96"/>
        <v>34.699999999999818</v>
      </c>
      <c r="AP328" s="85">
        <f>AM328/'[2]Soymeal Export Forecast'!V$15</f>
        <v>0.46873238624437091</v>
      </c>
      <c r="AQ328" s="77"/>
      <c r="AR328" s="77"/>
      <c r="AS328" s="80">
        <v>35159</v>
      </c>
      <c r="AT328" s="84">
        <v>45.3</v>
      </c>
      <c r="AU328" s="84">
        <v>208.5</v>
      </c>
      <c r="AV328" s="84">
        <f t="shared" si="101"/>
        <v>253.8</v>
      </c>
      <c r="AW328" s="84">
        <f t="shared" si="97"/>
        <v>1</v>
      </c>
      <c r="AX328" s="84">
        <f t="shared" si="97"/>
        <v>0</v>
      </c>
      <c r="AZ328" s="77"/>
      <c r="BA328" s="77"/>
      <c r="BB328" s="84">
        <f t="shared" si="103"/>
        <v>416.20000000000164</v>
      </c>
    </row>
    <row r="329" spans="1:54">
      <c r="A329" s="80">
        <v>35166</v>
      </c>
      <c r="B329" s="84">
        <v>3174.2</v>
      </c>
      <c r="C329" s="84">
        <v>17033.3</v>
      </c>
      <c r="D329" s="84">
        <f t="shared" si="98"/>
        <v>20207.5</v>
      </c>
      <c r="E329" s="84">
        <v>681.32299999999998</v>
      </c>
      <c r="F329" s="84">
        <f t="shared" si="90"/>
        <v>320.89999999999782</v>
      </c>
      <c r="G329" s="84">
        <f t="shared" si="90"/>
        <v>412.19999999999709</v>
      </c>
      <c r="H329" s="84">
        <f t="shared" si="90"/>
        <v>4.3229999999999791</v>
      </c>
      <c r="I329" s="84">
        <f t="shared" si="102"/>
        <v>320.89999999999782</v>
      </c>
      <c r="L329" s="84">
        <f t="shared" si="91"/>
        <v>416.52299999999707</v>
      </c>
      <c r="P329" s="84">
        <v>0</v>
      </c>
      <c r="Q329" s="84">
        <v>209.5</v>
      </c>
      <c r="R329" s="84">
        <f t="shared" si="85"/>
        <v>209.5</v>
      </c>
      <c r="S329" s="84">
        <f t="shared" si="92"/>
        <v>0</v>
      </c>
      <c r="T329" s="84">
        <f t="shared" si="93"/>
        <v>0</v>
      </c>
      <c r="W329" s="77"/>
      <c r="X329" s="77"/>
      <c r="Z329" s="84">
        <v>226.1</v>
      </c>
      <c r="AA329" s="84">
        <v>7613.8</v>
      </c>
      <c r="AB329" s="84">
        <f t="shared" si="99"/>
        <v>7839.9000000000005</v>
      </c>
      <c r="AC329" s="84">
        <f t="shared" si="94"/>
        <v>112.60000000000036</v>
      </c>
      <c r="AE329" s="84">
        <f t="shared" si="86"/>
        <v>2948.1</v>
      </c>
      <c r="AF329" s="84">
        <f t="shared" si="86"/>
        <v>9210</v>
      </c>
      <c r="AG329" s="84">
        <f t="shared" si="86"/>
        <v>12158.099999999999</v>
      </c>
      <c r="AH329" s="84">
        <f t="shared" si="95"/>
        <v>299.59999999999491</v>
      </c>
      <c r="AJ329" s="80">
        <v>35166</v>
      </c>
      <c r="AK329" s="84">
        <v>521</v>
      </c>
      <c r="AL329" s="84">
        <v>2354.6999999999998</v>
      </c>
      <c r="AM329" s="84">
        <f t="shared" si="100"/>
        <v>2875.7</v>
      </c>
      <c r="AN329" s="84">
        <f t="shared" si="96"/>
        <v>97.5</v>
      </c>
      <c r="AO329" s="84">
        <f t="shared" si="96"/>
        <v>21.599999999999909</v>
      </c>
      <c r="AP329" s="85">
        <f>AM329/'[2]Soymeal Export Forecast'!V$15</f>
        <v>0.47227978105985685</v>
      </c>
      <c r="AQ329" s="77"/>
      <c r="AR329" s="77"/>
      <c r="AS329" s="80">
        <v>35166</v>
      </c>
      <c r="AT329" s="84">
        <v>23.1</v>
      </c>
      <c r="AU329" s="84">
        <v>227.8</v>
      </c>
      <c r="AV329" s="84">
        <f t="shared" si="101"/>
        <v>250.9</v>
      </c>
      <c r="AW329" s="84">
        <f t="shared" si="97"/>
        <v>19.300000000000011</v>
      </c>
      <c r="AX329" s="84">
        <f t="shared" si="97"/>
        <v>-2.9000000000000057</v>
      </c>
      <c r="AZ329" s="77"/>
      <c r="BA329" s="77"/>
      <c r="BB329" s="84">
        <f t="shared" si="103"/>
        <v>418.39999999999782</v>
      </c>
    </row>
    <row r="330" spans="1:54">
      <c r="A330" s="80">
        <v>35173</v>
      </c>
      <c r="B330" s="84">
        <v>3200.5</v>
      </c>
      <c r="C330" s="84">
        <v>17582.099999999999</v>
      </c>
      <c r="D330" s="84">
        <f t="shared" si="98"/>
        <v>20782.599999999999</v>
      </c>
      <c r="E330" s="84">
        <v>707.02300000000002</v>
      </c>
      <c r="F330" s="84">
        <f t="shared" si="90"/>
        <v>548.79999999999927</v>
      </c>
      <c r="G330" s="84">
        <f t="shared" si="90"/>
        <v>575.09999999999854</v>
      </c>
      <c r="H330" s="84">
        <f t="shared" si="90"/>
        <v>25.700000000000045</v>
      </c>
      <c r="I330" s="84">
        <f t="shared" si="102"/>
        <v>548.79999999999927</v>
      </c>
      <c r="L330" s="84">
        <f t="shared" si="91"/>
        <v>600.79999999999859</v>
      </c>
      <c r="P330" s="84">
        <v>0</v>
      </c>
      <c r="Q330" s="84">
        <v>209.5</v>
      </c>
      <c r="R330" s="84">
        <f t="shared" si="85"/>
        <v>209.5</v>
      </c>
      <c r="S330" s="84">
        <f t="shared" si="92"/>
        <v>0</v>
      </c>
      <c r="T330" s="84">
        <f t="shared" si="93"/>
        <v>0</v>
      </c>
      <c r="W330" s="77"/>
      <c r="X330" s="77"/>
      <c r="Z330" s="84">
        <v>238.4</v>
      </c>
      <c r="AA330" s="84">
        <v>7720.5</v>
      </c>
      <c r="AB330" s="84">
        <f t="shared" si="99"/>
        <v>7958.9</v>
      </c>
      <c r="AC330" s="84">
        <f t="shared" si="94"/>
        <v>118.99999999999909</v>
      </c>
      <c r="AE330" s="84">
        <f t="shared" si="86"/>
        <v>2962.1</v>
      </c>
      <c r="AF330" s="84">
        <f t="shared" si="86"/>
        <v>9652.0999999999985</v>
      </c>
      <c r="AG330" s="84">
        <f t="shared" si="86"/>
        <v>12614.199999999999</v>
      </c>
      <c r="AH330" s="84">
        <f t="shared" si="95"/>
        <v>456.10000000000036</v>
      </c>
      <c r="AJ330" s="80">
        <v>35173</v>
      </c>
      <c r="AK330" s="84">
        <v>467.8</v>
      </c>
      <c r="AL330" s="84">
        <v>2481.9</v>
      </c>
      <c r="AM330" s="84">
        <f t="shared" si="100"/>
        <v>2949.7000000000003</v>
      </c>
      <c r="AN330" s="84">
        <f t="shared" si="96"/>
        <v>127.20000000000027</v>
      </c>
      <c r="AO330" s="84">
        <f t="shared" si="96"/>
        <v>74.000000000000455</v>
      </c>
      <c r="AP330" s="85">
        <f>AM330/'[2]Soymeal Export Forecast'!V$15</f>
        <v>0.4844328929277254</v>
      </c>
      <c r="AQ330" s="77"/>
      <c r="AR330" s="77"/>
      <c r="AS330" s="80">
        <v>35173</v>
      </c>
      <c r="AT330" s="84">
        <v>21.9</v>
      </c>
      <c r="AU330" s="84">
        <v>228.1</v>
      </c>
      <c r="AV330" s="84">
        <f t="shared" si="101"/>
        <v>250</v>
      </c>
      <c r="AW330" s="84">
        <f t="shared" si="97"/>
        <v>0.29999999999998295</v>
      </c>
      <c r="AX330" s="84">
        <f t="shared" si="97"/>
        <v>-0.90000000000000568</v>
      </c>
      <c r="AZ330" s="77"/>
      <c r="BA330" s="77"/>
      <c r="BB330" s="84">
        <f t="shared" si="103"/>
        <v>675.99999999999955</v>
      </c>
    </row>
    <row r="331" spans="1:54">
      <c r="A331" s="80">
        <v>35180</v>
      </c>
      <c r="B331" s="84">
        <v>3413.9</v>
      </c>
      <c r="C331" s="84">
        <v>17912.3</v>
      </c>
      <c r="D331" s="84">
        <f t="shared" si="98"/>
        <v>21326.2</v>
      </c>
      <c r="E331" s="84">
        <v>893.38699999999994</v>
      </c>
      <c r="F331" s="84">
        <f t="shared" ref="F331:H349" si="104">C331-C330</f>
        <v>330.20000000000073</v>
      </c>
      <c r="G331" s="84">
        <f t="shared" si="104"/>
        <v>543.60000000000218</v>
      </c>
      <c r="H331" s="84">
        <f t="shared" si="104"/>
        <v>186.36399999999992</v>
      </c>
      <c r="I331" s="84">
        <f t="shared" si="102"/>
        <v>330.20000000000073</v>
      </c>
      <c r="L331" s="84">
        <f t="shared" si="91"/>
        <v>729.9640000000021</v>
      </c>
      <c r="P331" s="84">
        <v>0</v>
      </c>
      <c r="Q331" s="84">
        <v>209.5</v>
      </c>
      <c r="R331" s="84">
        <f t="shared" si="85"/>
        <v>209.5</v>
      </c>
      <c r="S331" s="84">
        <f t="shared" si="92"/>
        <v>0</v>
      </c>
      <c r="T331" s="84">
        <f t="shared" si="93"/>
        <v>0</v>
      </c>
      <c r="W331" s="77"/>
      <c r="X331" s="77"/>
      <c r="Z331" s="84">
        <v>252.8</v>
      </c>
      <c r="AA331" s="84">
        <v>7804.4</v>
      </c>
      <c r="AB331" s="84">
        <f t="shared" si="99"/>
        <v>8057.2</v>
      </c>
      <c r="AC331" s="84">
        <f t="shared" si="94"/>
        <v>98.300000000000182</v>
      </c>
      <c r="AE331" s="84">
        <f t="shared" si="86"/>
        <v>3161.1</v>
      </c>
      <c r="AF331" s="84">
        <f t="shared" si="86"/>
        <v>9898.4</v>
      </c>
      <c r="AG331" s="84">
        <f t="shared" si="86"/>
        <v>13059.5</v>
      </c>
      <c r="AH331" s="84">
        <f t="shared" si="95"/>
        <v>445.30000000000109</v>
      </c>
      <c r="AJ331" s="80">
        <v>35180</v>
      </c>
      <c r="AK331" s="84">
        <v>467.4</v>
      </c>
      <c r="AL331" s="84">
        <v>2526.9</v>
      </c>
      <c r="AM331" s="84">
        <f t="shared" si="100"/>
        <v>2994.3</v>
      </c>
      <c r="AN331" s="84">
        <f t="shared" si="96"/>
        <v>45</v>
      </c>
      <c r="AO331" s="84">
        <f t="shared" si="96"/>
        <v>44.599999999999909</v>
      </c>
      <c r="AP331" s="85">
        <f>AM331/'[2]Soymeal Export Forecast'!V$15</f>
        <v>0.49175760629673798</v>
      </c>
      <c r="AQ331" s="77"/>
      <c r="AR331" s="77"/>
      <c r="AS331" s="80">
        <v>35180</v>
      </c>
      <c r="AT331" s="84">
        <v>19</v>
      </c>
      <c r="AU331" s="84">
        <v>232.2</v>
      </c>
      <c r="AV331" s="84">
        <f t="shared" si="101"/>
        <v>251.2</v>
      </c>
      <c r="AW331" s="84">
        <f t="shared" si="97"/>
        <v>4.0999999999999943</v>
      </c>
      <c r="AX331" s="84">
        <f t="shared" si="97"/>
        <v>1.1999999999999886</v>
      </c>
      <c r="AZ331" s="77"/>
      <c r="BA331" s="77"/>
      <c r="BB331" s="84">
        <f t="shared" si="103"/>
        <v>375.20000000000073</v>
      </c>
    </row>
    <row r="332" spans="1:54">
      <c r="A332" s="80">
        <v>35187</v>
      </c>
      <c r="B332" s="84">
        <v>3298.8</v>
      </c>
      <c r="C332" s="84">
        <v>18179.900000000001</v>
      </c>
      <c r="D332" s="84">
        <f t="shared" si="98"/>
        <v>21478.7</v>
      </c>
      <c r="E332" s="84">
        <v>895.41899999999998</v>
      </c>
      <c r="F332" s="84">
        <f t="shared" si="104"/>
        <v>267.60000000000218</v>
      </c>
      <c r="G332" s="84">
        <f t="shared" si="104"/>
        <v>152.5</v>
      </c>
      <c r="H332" s="84">
        <f t="shared" si="104"/>
        <v>2.0320000000000391</v>
      </c>
      <c r="I332" s="84">
        <f t="shared" si="102"/>
        <v>267.60000000000218</v>
      </c>
      <c r="L332" s="84">
        <f t="shared" si="91"/>
        <v>154.53200000000004</v>
      </c>
      <c r="P332" s="84">
        <v>0</v>
      </c>
      <c r="Q332" s="84">
        <v>209.5</v>
      </c>
      <c r="R332" s="84">
        <f t="shared" si="85"/>
        <v>209.5</v>
      </c>
      <c r="S332" s="84">
        <f t="shared" si="92"/>
        <v>0</v>
      </c>
      <c r="T332" s="84">
        <f t="shared" si="93"/>
        <v>0</v>
      </c>
      <c r="W332" s="77"/>
      <c r="X332" s="77"/>
      <c r="Z332" s="84">
        <v>252.8</v>
      </c>
      <c r="AA332" s="84">
        <v>7815.4</v>
      </c>
      <c r="AB332" s="84">
        <f t="shared" si="99"/>
        <v>8068.2</v>
      </c>
      <c r="AC332" s="84">
        <f t="shared" si="94"/>
        <v>11</v>
      </c>
      <c r="AE332" s="84">
        <f t="shared" si="86"/>
        <v>3046</v>
      </c>
      <c r="AF332" s="84">
        <f t="shared" si="86"/>
        <v>10155.000000000002</v>
      </c>
      <c r="AG332" s="84">
        <f t="shared" si="86"/>
        <v>13201</v>
      </c>
      <c r="AH332" s="84">
        <f t="shared" si="95"/>
        <v>141.5</v>
      </c>
      <c r="AJ332" s="80">
        <v>35187</v>
      </c>
      <c r="AK332" s="84">
        <v>531.1</v>
      </c>
      <c r="AL332" s="84">
        <v>2588.5</v>
      </c>
      <c r="AM332" s="84">
        <f t="shared" si="100"/>
        <v>3119.6</v>
      </c>
      <c r="AN332" s="84">
        <f t="shared" si="96"/>
        <v>61.599999999999909</v>
      </c>
      <c r="AO332" s="84">
        <f t="shared" si="96"/>
        <v>125.29999999999973</v>
      </c>
      <c r="AP332" s="85">
        <f>AM332/'[2]Soymeal Export Forecast'!V$15</f>
        <v>0.51233578085138554</v>
      </c>
      <c r="AQ332" s="77"/>
      <c r="AR332" s="77"/>
      <c r="AS332" s="80">
        <v>35187</v>
      </c>
      <c r="AT332" s="84">
        <v>18.100000000000001</v>
      </c>
      <c r="AU332" s="84">
        <v>233.2</v>
      </c>
      <c r="AV332" s="84">
        <f t="shared" si="101"/>
        <v>251.29999999999998</v>
      </c>
      <c r="AW332" s="84">
        <f t="shared" si="97"/>
        <v>1</v>
      </c>
      <c r="AX332" s="84">
        <f t="shared" si="97"/>
        <v>9.9999999999994316E-2</v>
      </c>
      <c r="AZ332" s="77"/>
      <c r="BA332" s="77"/>
      <c r="BB332" s="84">
        <f t="shared" si="103"/>
        <v>329.20000000000209</v>
      </c>
    </row>
    <row r="333" spans="1:54">
      <c r="A333" s="80">
        <v>35194</v>
      </c>
      <c r="B333" s="84">
        <v>3542.9</v>
      </c>
      <c r="C333" s="84">
        <v>18373.3</v>
      </c>
      <c r="D333" s="84">
        <f t="shared" si="98"/>
        <v>21916.2</v>
      </c>
      <c r="E333" s="84">
        <v>1102.7190000000001</v>
      </c>
      <c r="F333" s="84">
        <f t="shared" si="104"/>
        <v>193.39999999999782</v>
      </c>
      <c r="G333" s="84">
        <f t="shared" si="104"/>
        <v>437.5</v>
      </c>
      <c r="H333" s="84">
        <f t="shared" si="104"/>
        <v>207.30000000000007</v>
      </c>
      <c r="I333" s="84">
        <f t="shared" si="102"/>
        <v>193.39999999999782</v>
      </c>
      <c r="L333" s="84">
        <f t="shared" si="91"/>
        <v>644.80000000000007</v>
      </c>
      <c r="P333" s="84">
        <v>0</v>
      </c>
      <c r="Q333" s="84">
        <v>209.5</v>
      </c>
      <c r="R333" s="84">
        <f t="shared" si="85"/>
        <v>209.5</v>
      </c>
      <c r="S333" s="84">
        <f t="shared" si="92"/>
        <v>0</v>
      </c>
      <c r="T333" s="84">
        <f t="shared" si="93"/>
        <v>0</v>
      </c>
      <c r="W333" s="77"/>
      <c r="X333" s="77"/>
      <c r="Z333" s="84">
        <v>305.5</v>
      </c>
      <c r="AA333" s="84">
        <v>7851.5</v>
      </c>
      <c r="AB333" s="84">
        <f t="shared" si="99"/>
        <v>8157</v>
      </c>
      <c r="AC333" s="84">
        <f t="shared" si="94"/>
        <v>88.800000000000182</v>
      </c>
      <c r="AE333" s="84">
        <f t="shared" si="86"/>
        <v>3237.4</v>
      </c>
      <c r="AF333" s="84">
        <f t="shared" si="86"/>
        <v>10312.299999999999</v>
      </c>
      <c r="AG333" s="84">
        <f t="shared" si="86"/>
        <v>13549.7</v>
      </c>
      <c r="AH333" s="84">
        <f t="shared" si="95"/>
        <v>348.70000000000073</v>
      </c>
      <c r="AJ333" s="80">
        <v>35194</v>
      </c>
      <c r="AK333" s="84">
        <v>585.6</v>
      </c>
      <c r="AL333" s="84">
        <v>2646</v>
      </c>
      <c r="AM333" s="84">
        <f t="shared" si="100"/>
        <v>3231.6</v>
      </c>
      <c r="AN333" s="84">
        <f t="shared" si="96"/>
        <v>57.5</v>
      </c>
      <c r="AO333" s="84">
        <f t="shared" si="96"/>
        <v>112</v>
      </c>
      <c r="AP333" s="85">
        <f>AM333/'[2]Soymeal Export Forecast'!V$15</f>
        <v>0.53072967989464592</v>
      </c>
      <c r="AQ333" s="77"/>
      <c r="AR333" s="77"/>
      <c r="AS333" s="80">
        <v>35194</v>
      </c>
      <c r="AT333" s="84">
        <v>19.2</v>
      </c>
      <c r="AU333" s="84">
        <v>233.3</v>
      </c>
      <c r="AV333" s="84">
        <f t="shared" si="101"/>
        <v>252.5</v>
      </c>
      <c r="AW333" s="84">
        <f t="shared" si="97"/>
        <v>0.10000000000002274</v>
      </c>
      <c r="AX333" s="84">
        <f t="shared" si="97"/>
        <v>1.2000000000000171</v>
      </c>
      <c r="AZ333" s="77"/>
      <c r="BA333" s="77"/>
      <c r="BB333" s="84">
        <f t="shared" si="103"/>
        <v>250.89999999999782</v>
      </c>
    </row>
    <row r="334" spans="1:54">
      <c r="A334" s="80">
        <v>35201</v>
      </c>
      <c r="B334" s="84">
        <v>3580.4</v>
      </c>
      <c r="C334" s="84">
        <v>18520.3</v>
      </c>
      <c r="D334" s="84">
        <f t="shared" si="98"/>
        <v>22100.7</v>
      </c>
      <c r="E334" s="84">
        <v>1185.9590000000001</v>
      </c>
      <c r="F334" s="84">
        <f t="shared" si="104"/>
        <v>147</v>
      </c>
      <c r="G334" s="84">
        <f t="shared" si="104"/>
        <v>184.5</v>
      </c>
      <c r="H334" s="84">
        <f t="shared" si="104"/>
        <v>83.240000000000009</v>
      </c>
      <c r="I334" s="84">
        <f t="shared" si="102"/>
        <v>147</v>
      </c>
      <c r="L334" s="84">
        <f t="shared" si="91"/>
        <v>267.74</v>
      </c>
      <c r="P334" s="84">
        <v>0</v>
      </c>
      <c r="Q334" s="84">
        <v>209.5</v>
      </c>
      <c r="R334" s="84">
        <f t="shared" si="85"/>
        <v>209.5</v>
      </c>
      <c r="S334" s="84">
        <f t="shared" si="92"/>
        <v>0</v>
      </c>
      <c r="T334" s="84">
        <f t="shared" si="93"/>
        <v>0</v>
      </c>
      <c r="W334" s="77"/>
      <c r="X334" s="77"/>
      <c r="Z334" s="84">
        <v>345.1</v>
      </c>
      <c r="AA334" s="84">
        <v>7895.9</v>
      </c>
      <c r="AB334" s="84">
        <f t="shared" si="99"/>
        <v>8241</v>
      </c>
      <c r="AC334" s="84">
        <f t="shared" si="94"/>
        <v>84</v>
      </c>
      <c r="AE334" s="84">
        <f t="shared" si="86"/>
        <v>3235.3</v>
      </c>
      <c r="AF334" s="84">
        <f t="shared" si="86"/>
        <v>10414.9</v>
      </c>
      <c r="AG334" s="84">
        <f t="shared" si="86"/>
        <v>13650.2</v>
      </c>
      <c r="AH334" s="84">
        <f t="shared" si="95"/>
        <v>100.5</v>
      </c>
      <c r="AJ334" s="80">
        <v>35201</v>
      </c>
      <c r="AK334" s="84">
        <v>559</v>
      </c>
      <c r="AL334" s="84">
        <v>2713.9</v>
      </c>
      <c r="AM334" s="84">
        <f t="shared" si="100"/>
        <v>3272.9</v>
      </c>
      <c r="AN334" s="84">
        <f t="shared" si="96"/>
        <v>67.900000000000091</v>
      </c>
      <c r="AO334" s="84">
        <f t="shared" si="96"/>
        <v>41.300000000000182</v>
      </c>
      <c r="AP334" s="85">
        <f>AM334/'[2]Soymeal Export Forecast'!V$15</f>
        <v>0.53751243016684824</v>
      </c>
      <c r="AQ334" s="77"/>
      <c r="AR334" s="77"/>
      <c r="AS334" s="80">
        <v>35201</v>
      </c>
      <c r="AT334" s="84">
        <v>19.2</v>
      </c>
      <c r="AU334" s="84">
        <v>233.5</v>
      </c>
      <c r="AV334" s="84">
        <f t="shared" si="101"/>
        <v>252.7</v>
      </c>
      <c r="AW334" s="84">
        <f t="shared" si="97"/>
        <v>0.19999999999998863</v>
      </c>
      <c r="AX334" s="84">
        <f t="shared" si="97"/>
        <v>0.19999999999998863</v>
      </c>
      <c r="AZ334" s="77"/>
      <c r="BA334" s="77"/>
      <c r="BB334" s="84">
        <f t="shared" si="103"/>
        <v>214.90000000000009</v>
      </c>
    </row>
    <row r="335" spans="1:54">
      <c r="A335" s="80">
        <v>35208</v>
      </c>
      <c r="B335" s="84">
        <v>3496.4</v>
      </c>
      <c r="C335" s="84">
        <v>18881</v>
      </c>
      <c r="D335" s="84">
        <f t="shared" si="98"/>
        <v>22377.4</v>
      </c>
      <c r="E335" s="84">
        <v>1243.018</v>
      </c>
      <c r="F335" s="84">
        <f t="shared" si="104"/>
        <v>360.70000000000073</v>
      </c>
      <c r="G335" s="84">
        <f t="shared" si="104"/>
        <v>276.70000000000073</v>
      </c>
      <c r="H335" s="84">
        <f t="shared" si="104"/>
        <v>57.058999999999969</v>
      </c>
      <c r="I335" s="84">
        <f t="shared" si="102"/>
        <v>360.70000000000073</v>
      </c>
      <c r="L335" s="84">
        <f t="shared" si="91"/>
        <v>333.7590000000007</v>
      </c>
      <c r="P335" s="84">
        <v>0</v>
      </c>
      <c r="Q335" s="84">
        <v>209.5</v>
      </c>
      <c r="R335" s="84">
        <f t="shared" ref="R335:R398" si="105">Q335+P335</f>
        <v>209.5</v>
      </c>
      <c r="S335" s="84">
        <f t="shared" si="92"/>
        <v>0</v>
      </c>
      <c r="T335" s="84">
        <f t="shared" si="93"/>
        <v>0</v>
      </c>
      <c r="W335" s="77"/>
      <c r="X335" s="77"/>
      <c r="Z335" s="84">
        <v>445.6</v>
      </c>
      <c r="AA335" s="84">
        <v>7927.4</v>
      </c>
      <c r="AB335" s="84">
        <f t="shared" si="99"/>
        <v>8373</v>
      </c>
      <c r="AC335" s="84">
        <f t="shared" si="94"/>
        <v>132</v>
      </c>
      <c r="AE335" s="84">
        <f t="shared" ref="AE335:AG398" si="106">B335-P335-Z335</f>
        <v>3050.8</v>
      </c>
      <c r="AF335" s="84">
        <f t="shared" si="106"/>
        <v>10744.1</v>
      </c>
      <c r="AG335" s="84">
        <f t="shared" si="106"/>
        <v>13794.900000000001</v>
      </c>
      <c r="AH335" s="84">
        <f t="shared" si="95"/>
        <v>144.70000000000073</v>
      </c>
      <c r="AJ335" s="80">
        <v>35208</v>
      </c>
      <c r="AK335" s="84">
        <v>587.70000000000005</v>
      </c>
      <c r="AL335" s="84">
        <v>2768.5</v>
      </c>
      <c r="AM335" s="84">
        <f t="shared" si="100"/>
        <v>3356.2</v>
      </c>
      <c r="AN335" s="84">
        <f t="shared" ref="AN335:AO353" si="107">AL335-AL334</f>
        <v>54.599999999999909</v>
      </c>
      <c r="AO335" s="84">
        <f t="shared" si="107"/>
        <v>83.299999999999727</v>
      </c>
      <c r="AP335" s="85">
        <f>AM335/'[2]Soymeal Export Forecast'!V$15</f>
        <v>0.55119289258027315</v>
      </c>
      <c r="AQ335" s="77"/>
      <c r="AR335" s="77"/>
      <c r="AS335" s="80">
        <v>35208</v>
      </c>
      <c r="AT335" s="84">
        <v>19.600000000000001</v>
      </c>
      <c r="AU335" s="84">
        <v>233.7</v>
      </c>
      <c r="AV335" s="84">
        <f t="shared" si="101"/>
        <v>253.29999999999998</v>
      </c>
      <c r="AW335" s="84">
        <f t="shared" ref="AW335:AX353" si="108">AU335-AU334</f>
        <v>0.19999999999998863</v>
      </c>
      <c r="AX335" s="84">
        <f t="shared" si="108"/>
        <v>0.59999999999999432</v>
      </c>
      <c r="AZ335" s="77"/>
      <c r="BA335" s="77"/>
      <c r="BB335" s="84">
        <f t="shared" si="103"/>
        <v>415.30000000000064</v>
      </c>
    </row>
    <row r="336" spans="1:54">
      <c r="A336" s="80">
        <v>35215</v>
      </c>
      <c r="B336" s="84">
        <v>3336.1</v>
      </c>
      <c r="C336" s="84">
        <v>19206.7</v>
      </c>
      <c r="D336" s="84">
        <f t="shared" si="98"/>
        <v>22542.799999999999</v>
      </c>
      <c r="E336" s="84">
        <v>1253.018</v>
      </c>
      <c r="F336" s="84">
        <f t="shared" si="104"/>
        <v>325.70000000000073</v>
      </c>
      <c r="G336" s="84">
        <f t="shared" si="104"/>
        <v>165.39999999999782</v>
      </c>
      <c r="H336" s="84">
        <f t="shared" si="104"/>
        <v>10</v>
      </c>
      <c r="I336" s="84">
        <f t="shared" si="102"/>
        <v>325.70000000000073</v>
      </c>
      <c r="L336" s="84">
        <f t="shared" si="91"/>
        <v>175.39999999999782</v>
      </c>
      <c r="P336" s="84">
        <v>0</v>
      </c>
      <c r="Q336" s="84">
        <v>209.5</v>
      </c>
      <c r="R336" s="84">
        <f t="shared" si="105"/>
        <v>209.5</v>
      </c>
      <c r="S336" s="84">
        <f t="shared" si="92"/>
        <v>0</v>
      </c>
      <c r="T336" s="84">
        <f t="shared" si="93"/>
        <v>0</v>
      </c>
      <c r="W336" s="77"/>
      <c r="X336" s="77"/>
      <c r="Z336" s="84">
        <v>477.6</v>
      </c>
      <c r="AA336" s="84">
        <v>7960.2</v>
      </c>
      <c r="AB336" s="84">
        <f t="shared" si="99"/>
        <v>8437.7999999999993</v>
      </c>
      <c r="AC336" s="84">
        <f t="shared" si="94"/>
        <v>64.799999999999272</v>
      </c>
      <c r="AE336" s="84">
        <f t="shared" si="106"/>
        <v>2858.5</v>
      </c>
      <c r="AF336" s="84">
        <f t="shared" si="106"/>
        <v>11037</v>
      </c>
      <c r="AG336" s="84">
        <f t="shared" si="106"/>
        <v>13895.5</v>
      </c>
      <c r="AH336" s="84">
        <f t="shared" si="95"/>
        <v>100.59999999999854</v>
      </c>
      <c r="AJ336" s="80">
        <v>35215</v>
      </c>
      <c r="AK336" s="84">
        <v>664.7</v>
      </c>
      <c r="AL336" s="84">
        <v>2828.8</v>
      </c>
      <c r="AM336" s="84">
        <f t="shared" si="100"/>
        <v>3493.5</v>
      </c>
      <c r="AN336" s="84">
        <f t="shared" si="107"/>
        <v>60.300000000000182</v>
      </c>
      <c r="AO336" s="84">
        <f t="shared" si="107"/>
        <v>137.30000000000018</v>
      </c>
      <c r="AP336" s="85">
        <f>AM336/'[2]Soymeal Export Forecast'!V$15</f>
        <v>0.57374184203241296</v>
      </c>
      <c r="AQ336" s="77"/>
      <c r="AR336" s="77"/>
      <c r="AS336" s="80">
        <v>35215</v>
      </c>
      <c r="AT336" s="84">
        <v>18</v>
      </c>
      <c r="AU336" s="84">
        <v>236.6</v>
      </c>
      <c r="AV336" s="84">
        <f t="shared" si="101"/>
        <v>254.6</v>
      </c>
      <c r="AW336" s="84">
        <f t="shared" si="108"/>
        <v>2.9000000000000057</v>
      </c>
      <c r="AX336" s="84">
        <f t="shared" si="108"/>
        <v>1.3000000000000114</v>
      </c>
      <c r="AZ336" s="77"/>
      <c r="BA336" s="77"/>
      <c r="BB336" s="84">
        <f t="shared" si="103"/>
        <v>386.00000000000091</v>
      </c>
    </row>
    <row r="337" spans="1:54">
      <c r="A337" s="80">
        <v>35222</v>
      </c>
      <c r="B337" s="84">
        <v>3346</v>
      </c>
      <c r="C337" s="84">
        <v>19572.7</v>
      </c>
      <c r="D337" s="84">
        <f t="shared" si="98"/>
        <v>22918.7</v>
      </c>
      <c r="E337" s="84">
        <v>1467.5250000000001</v>
      </c>
      <c r="F337" s="84">
        <f t="shared" si="104"/>
        <v>366</v>
      </c>
      <c r="G337" s="84">
        <f t="shared" si="104"/>
        <v>375.90000000000146</v>
      </c>
      <c r="H337" s="84">
        <f t="shared" si="104"/>
        <v>214.50700000000006</v>
      </c>
      <c r="I337" s="84">
        <f t="shared" si="102"/>
        <v>366</v>
      </c>
      <c r="L337" s="84">
        <f t="shared" si="91"/>
        <v>590.40700000000152</v>
      </c>
      <c r="P337" s="84">
        <v>0</v>
      </c>
      <c r="Q337" s="84">
        <v>209.5</v>
      </c>
      <c r="R337" s="84">
        <f t="shared" si="105"/>
        <v>209.5</v>
      </c>
      <c r="S337" s="84">
        <f t="shared" si="92"/>
        <v>0</v>
      </c>
      <c r="T337" s="84">
        <f t="shared" si="93"/>
        <v>0</v>
      </c>
      <c r="W337" s="77"/>
      <c r="X337" s="77"/>
      <c r="Z337" s="84">
        <v>408.5</v>
      </c>
      <c r="AA337" s="84">
        <v>8102.9</v>
      </c>
      <c r="AB337" s="84">
        <f t="shared" si="99"/>
        <v>8511.4</v>
      </c>
      <c r="AC337" s="84">
        <f t="shared" si="94"/>
        <v>73.600000000000364</v>
      </c>
      <c r="AE337" s="84">
        <f t="shared" si="106"/>
        <v>2937.5</v>
      </c>
      <c r="AF337" s="84">
        <f t="shared" si="106"/>
        <v>11260.300000000001</v>
      </c>
      <c r="AG337" s="84">
        <f t="shared" si="106"/>
        <v>14197.800000000001</v>
      </c>
      <c r="AH337" s="84">
        <f t="shared" si="95"/>
        <v>302.30000000000109</v>
      </c>
      <c r="AJ337" s="80">
        <v>35222</v>
      </c>
      <c r="AK337" s="84">
        <v>693.3</v>
      </c>
      <c r="AL337" s="84">
        <v>2946.7</v>
      </c>
      <c r="AM337" s="84">
        <f t="shared" si="100"/>
        <v>3640</v>
      </c>
      <c r="AN337" s="84">
        <f t="shared" si="107"/>
        <v>117.89999999999964</v>
      </c>
      <c r="AO337" s="84">
        <f t="shared" si="107"/>
        <v>146.5</v>
      </c>
      <c r="AP337" s="85">
        <f>AM337/'[2]Soymeal Export Forecast'!V$15</f>
        <v>0.59780171890596345</v>
      </c>
      <c r="AQ337" s="77"/>
      <c r="AR337" s="77"/>
      <c r="AS337" s="80">
        <v>35222</v>
      </c>
      <c r="AT337" s="84">
        <v>16.8</v>
      </c>
      <c r="AU337" s="84">
        <v>237.8</v>
      </c>
      <c r="AV337" s="84">
        <f t="shared" si="101"/>
        <v>254.60000000000002</v>
      </c>
      <c r="AW337" s="84">
        <f t="shared" si="108"/>
        <v>1.2000000000000171</v>
      </c>
      <c r="AX337" s="84">
        <f t="shared" si="108"/>
        <v>0</v>
      </c>
      <c r="AZ337" s="77"/>
      <c r="BA337" s="77"/>
      <c r="BB337" s="84">
        <f t="shared" si="103"/>
        <v>483.89999999999964</v>
      </c>
    </row>
    <row r="338" spans="1:54">
      <c r="A338" s="80">
        <v>35229</v>
      </c>
      <c r="B338" s="84">
        <v>3258.6</v>
      </c>
      <c r="C338" s="84">
        <v>19914.900000000001</v>
      </c>
      <c r="D338" s="84">
        <f t="shared" si="98"/>
        <v>23173.5</v>
      </c>
      <c r="E338" s="84">
        <v>1483.625</v>
      </c>
      <c r="F338" s="84">
        <f t="shared" si="104"/>
        <v>342.20000000000073</v>
      </c>
      <c r="G338" s="84">
        <f t="shared" si="104"/>
        <v>254.79999999999927</v>
      </c>
      <c r="H338" s="84">
        <f t="shared" si="104"/>
        <v>16.099999999999909</v>
      </c>
      <c r="I338" s="84">
        <f t="shared" si="102"/>
        <v>342.20000000000073</v>
      </c>
      <c r="L338" s="84">
        <f t="shared" si="91"/>
        <v>270.89999999999918</v>
      </c>
      <c r="P338" s="84">
        <v>55</v>
      </c>
      <c r="Q338" s="84">
        <v>209.5</v>
      </c>
      <c r="R338" s="84">
        <f t="shared" si="105"/>
        <v>264.5</v>
      </c>
      <c r="S338" s="84">
        <f t="shared" si="92"/>
        <v>55</v>
      </c>
      <c r="T338" s="84">
        <f t="shared" si="93"/>
        <v>0</v>
      </c>
      <c r="W338" s="77"/>
      <c r="X338" s="77"/>
      <c r="Z338" s="84">
        <v>378.2</v>
      </c>
      <c r="AA338" s="84">
        <v>8162.1</v>
      </c>
      <c r="AB338" s="84">
        <f t="shared" si="99"/>
        <v>8540.3000000000011</v>
      </c>
      <c r="AC338" s="84">
        <f t="shared" si="94"/>
        <v>28.900000000001455</v>
      </c>
      <c r="AE338" s="84">
        <f t="shared" si="106"/>
        <v>2825.4</v>
      </c>
      <c r="AF338" s="84">
        <f t="shared" si="106"/>
        <v>11543.300000000001</v>
      </c>
      <c r="AG338" s="84">
        <f t="shared" si="106"/>
        <v>14368.699999999999</v>
      </c>
      <c r="AH338" s="84">
        <f t="shared" si="95"/>
        <v>170.89999999999782</v>
      </c>
      <c r="AJ338" s="80">
        <v>35229</v>
      </c>
      <c r="AK338" s="84">
        <v>741.6</v>
      </c>
      <c r="AL338" s="84">
        <v>2989.3</v>
      </c>
      <c r="AM338" s="84">
        <f t="shared" si="100"/>
        <v>3730.9</v>
      </c>
      <c r="AN338" s="84">
        <f t="shared" si="107"/>
        <v>42.600000000000364</v>
      </c>
      <c r="AO338" s="84">
        <f t="shared" si="107"/>
        <v>90.900000000000091</v>
      </c>
      <c r="AP338" s="85">
        <f>AM338/'[2]Soymeal Export Forecast'!V$15</f>
        <v>0.6127303387544667</v>
      </c>
      <c r="AQ338" s="77"/>
      <c r="AR338" s="77"/>
      <c r="AS338" s="80">
        <v>35229</v>
      </c>
      <c r="AT338" s="84">
        <v>16.8</v>
      </c>
      <c r="AU338" s="84">
        <v>237.9</v>
      </c>
      <c r="AV338" s="84">
        <f t="shared" si="101"/>
        <v>254.70000000000002</v>
      </c>
      <c r="AW338" s="84">
        <f t="shared" si="108"/>
        <v>9.9999999999994316E-2</v>
      </c>
      <c r="AX338" s="84">
        <f t="shared" si="108"/>
        <v>9.9999999999994316E-2</v>
      </c>
      <c r="AZ338" s="77"/>
      <c r="BA338" s="77"/>
      <c r="BB338" s="84">
        <f t="shared" si="103"/>
        <v>384.80000000000109</v>
      </c>
    </row>
    <row r="339" spans="1:54">
      <c r="A339" s="80">
        <v>35236</v>
      </c>
      <c r="B339" s="84">
        <v>3099.4</v>
      </c>
      <c r="C339" s="84">
        <v>20172.5</v>
      </c>
      <c r="D339" s="84">
        <f t="shared" si="98"/>
        <v>23271.9</v>
      </c>
      <c r="E339" s="84">
        <v>1760.145</v>
      </c>
      <c r="F339" s="84">
        <f t="shared" si="104"/>
        <v>257.59999999999854</v>
      </c>
      <c r="G339" s="84">
        <f t="shared" si="104"/>
        <v>98.400000000001455</v>
      </c>
      <c r="H339" s="84">
        <f t="shared" si="104"/>
        <v>276.52</v>
      </c>
      <c r="I339" s="84">
        <f t="shared" si="102"/>
        <v>257.59999999999854</v>
      </c>
      <c r="L339" s="84">
        <f t="shared" si="91"/>
        <v>374.92000000000144</v>
      </c>
      <c r="P339" s="84">
        <v>55</v>
      </c>
      <c r="Q339" s="84">
        <v>209.5</v>
      </c>
      <c r="R339" s="84">
        <f t="shared" si="105"/>
        <v>264.5</v>
      </c>
      <c r="S339" s="84">
        <f t="shared" si="92"/>
        <v>0</v>
      </c>
      <c r="T339" s="84">
        <f t="shared" si="93"/>
        <v>0</v>
      </c>
      <c r="W339" s="77"/>
      <c r="X339" s="77"/>
      <c r="Z339" s="84">
        <v>323.2</v>
      </c>
      <c r="AA339" s="84">
        <v>8214.2000000000007</v>
      </c>
      <c r="AB339" s="84">
        <f t="shared" si="99"/>
        <v>8537.4000000000015</v>
      </c>
      <c r="AC339" s="84">
        <f t="shared" si="94"/>
        <v>-2.8999999999996362</v>
      </c>
      <c r="AE339" s="84">
        <f t="shared" si="106"/>
        <v>2721.2000000000003</v>
      </c>
      <c r="AF339" s="84">
        <f t="shared" si="106"/>
        <v>11748.8</v>
      </c>
      <c r="AG339" s="84">
        <f t="shared" si="106"/>
        <v>14470</v>
      </c>
      <c r="AH339" s="84">
        <f t="shared" si="95"/>
        <v>101.30000000000109</v>
      </c>
      <c r="AJ339" s="80">
        <v>35236</v>
      </c>
      <c r="AK339" s="84">
        <v>736.8</v>
      </c>
      <c r="AL339" s="84">
        <v>3047.2</v>
      </c>
      <c r="AM339" s="84">
        <f t="shared" si="100"/>
        <v>3784</v>
      </c>
      <c r="AN339" s="84">
        <f t="shared" si="107"/>
        <v>57.899999999999636</v>
      </c>
      <c r="AO339" s="84">
        <f t="shared" si="107"/>
        <v>53.099999999999909</v>
      </c>
      <c r="AP339" s="85">
        <f>AM339/'[2]Soymeal Export Forecast'!V$15</f>
        <v>0.62145101767586963</v>
      </c>
      <c r="AQ339" s="77"/>
      <c r="AR339" s="77"/>
      <c r="AS339" s="80">
        <v>35236</v>
      </c>
      <c r="AT339" s="84">
        <v>15.5</v>
      </c>
      <c r="AU339" s="84">
        <v>239.1</v>
      </c>
      <c r="AV339" s="84">
        <f t="shared" si="101"/>
        <v>254.6</v>
      </c>
      <c r="AW339" s="84">
        <f t="shared" si="108"/>
        <v>1.1999999999999886</v>
      </c>
      <c r="AX339" s="84">
        <f t="shared" si="108"/>
        <v>-0.10000000000002274</v>
      </c>
      <c r="AZ339" s="77"/>
      <c r="BA339" s="77"/>
      <c r="BB339" s="84">
        <f t="shared" si="103"/>
        <v>315.49999999999818</v>
      </c>
    </row>
    <row r="340" spans="1:54">
      <c r="A340" s="80">
        <v>35243</v>
      </c>
      <c r="B340" s="84">
        <v>2958.6</v>
      </c>
      <c r="C340" s="84">
        <v>20505.5</v>
      </c>
      <c r="D340" s="84">
        <f t="shared" si="98"/>
        <v>23464.1</v>
      </c>
      <c r="E340" s="84">
        <v>1823.7529999999999</v>
      </c>
      <c r="F340" s="84">
        <f t="shared" si="104"/>
        <v>333</v>
      </c>
      <c r="G340" s="84">
        <f t="shared" si="104"/>
        <v>192.19999999999709</v>
      </c>
      <c r="H340" s="84">
        <f t="shared" si="104"/>
        <v>63.607999999999947</v>
      </c>
      <c r="I340" s="84">
        <f t="shared" si="102"/>
        <v>333</v>
      </c>
      <c r="L340" s="84">
        <f t="shared" si="91"/>
        <v>255.80799999999704</v>
      </c>
      <c r="P340" s="84">
        <v>0</v>
      </c>
      <c r="Q340" s="84">
        <v>263.5</v>
      </c>
      <c r="R340" s="84">
        <f t="shared" si="105"/>
        <v>263.5</v>
      </c>
      <c r="S340" s="84">
        <f t="shared" si="92"/>
        <v>-1</v>
      </c>
      <c r="T340" s="84">
        <f t="shared" si="93"/>
        <v>54</v>
      </c>
      <c r="W340" s="77"/>
      <c r="X340" s="77"/>
      <c r="Z340" s="84">
        <v>323.2</v>
      </c>
      <c r="AA340" s="84">
        <v>8226.5</v>
      </c>
      <c r="AB340" s="84">
        <f t="shared" si="99"/>
        <v>8549.7000000000007</v>
      </c>
      <c r="AC340" s="84">
        <f t="shared" si="94"/>
        <v>12.299999999999272</v>
      </c>
      <c r="AE340" s="84">
        <f t="shared" si="106"/>
        <v>2635.4</v>
      </c>
      <c r="AF340" s="84">
        <f t="shared" si="106"/>
        <v>12015.5</v>
      </c>
      <c r="AG340" s="84">
        <f t="shared" si="106"/>
        <v>14650.899999999998</v>
      </c>
      <c r="AH340" s="84">
        <f t="shared" si="95"/>
        <v>180.89999999999782</v>
      </c>
      <c r="AJ340" s="80">
        <v>35243</v>
      </c>
      <c r="AK340" s="84">
        <v>754.1</v>
      </c>
      <c r="AL340" s="84">
        <v>3090</v>
      </c>
      <c r="AM340" s="84">
        <f t="shared" si="100"/>
        <v>3844.1</v>
      </c>
      <c r="AN340" s="84">
        <f t="shared" si="107"/>
        <v>42.800000000000182</v>
      </c>
      <c r="AO340" s="84">
        <f t="shared" si="107"/>
        <v>60.099999999999909</v>
      </c>
      <c r="AP340" s="85">
        <f>AM340/'[2]Soymeal Export Forecast'!V$15</f>
        <v>0.63132131528747637</v>
      </c>
      <c r="AQ340" s="77"/>
      <c r="AR340" s="77"/>
      <c r="AS340" s="80">
        <v>35243</v>
      </c>
      <c r="AT340" s="84">
        <v>8.6</v>
      </c>
      <c r="AU340" s="84">
        <v>246.7</v>
      </c>
      <c r="AV340" s="84">
        <f t="shared" si="101"/>
        <v>255.29999999999998</v>
      </c>
      <c r="AW340" s="84">
        <f t="shared" si="108"/>
        <v>7.5999999999999943</v>
      </c>
      <c r="AX340" s="84">
        <f t="shared" si="108"/>
        <v>0.69999999999998863</v>
      </c>
      <c r="AZ340" s="77"/>
      <c r="BA340" s="77"/>
      <c r="BB340" s="84">
        <f t="shared" si="103"/>
        <v>375.80000000000018</v>
      </c>
    </row>
    <row r="341" spans="1:54">
      <c r="A341" s="80">
        <v>35250</v>
      </c>
      <c r="B341" s="84">
        <v>2747.4</v>
      </c>
      <c r="C341" s="84">
        <v>20985</v>
      </c>
      <c r="D341" s="84">
        <f t="shared" si="98"/>
        <v>23732.400000000001</v>
      </c>
      <c r="E341" s="84">
        <v>1851.211</v>
      </c>
      <c r="F341" s="84">
        <f t="shared" si="104"/>
        <v>479.5</v>
      </c>
      <c r="G341" s="84">
        <f t="shared" si="104"/>
        <v>268.30000000000291</v>
      </c>
      <c r="H341" s="84">
        <f t="shared" si="104"/>
        <v>27.458000000000084</v>
      </c>
      <c r="I341" s="84">
        <f t="shared" si="102"/>
        <v>479.5</v>
      </c>
      <c r="L341" s="84">
        <f t="shared" si="91"/>
        <v>295.75800000000299</v>
      </c>
      <c r="P341" s="84">
        <v>0</v>
      </c>
      <c r="Q341" s="84">
        <v>263.5</v>
      </c>
      <c r="R341" s="84">
        <f t="shared" si="105"/>
        <v>263.5</v>
      </c>
      <c r="S341" s="84">
        <f t="shared" si="92"/>
        <v>0</v>
      </c>
      <c r="T341" s="84">
        <f t="shared" si="93"/>
        <v>0</v>
      </c>
      <c r="W341" s="77"/>
      <c r="X341" s="77"/>
      <c r="Z341" s="84">
        <v>193</v>
      </c>
      <c r="AA341" s="84">
        <v>8362.7000000000007</v>
      </c>
      <c r="AB341" s="84">
        <f t="shared" si="99"/>
        <v>8555.7000000000007</v>
      </c>
      <c r="AC341" s="84">
        <f t="shared" si="94"/>
        <v>6</v>
      </c>
      <c r="AE341" s="84">
        <f t="shared" si="106"/>
        <v>2554.4</v>
      </c>
      <c r="AF341" s="84">
        <f t="shared" si="106"/>
        <v>12358.8</v>
      </c>
      <c r="AG341" s="84">
        <f t="shared" si="106"/>
        <v>14913.2</v>
      </c>
      <c r="AH341" s="84">
        <f t="shared" si="95"/>
        <v>262.30000000000291</v>
      </c>
      <c r="AJ341" s="80">
        <v>35250</v>
      </c>
      <c r="AK341" s="84">
        <v>687.6</v>
      </c>
      <c r="AL341" s="84">
        <v>3189.3</v>
      </c>
      <c r="AM341" s="84">
        <f t="shared" si="100"/>
        <v>3876.9</v>
      </c>
      <c r="AN341" s="84">
        <f t="shared" si="107"/>
        <v>99.300000000000182</v>
      </c>
      <c r="AO341" s="84">
        <f t="shared" si="107"/>
        <v>32.800000000000182</v>
      </c>
      <c r="AP341" s="85">
        <f>AM341/'[2]Soymeal Export Forecast'!V$15</f>
        <v>0.63670810000728839</v>
      </c>
      <c r="AQ341" s="77"/>
      <c r="AR341" s="77"/>
      <c r="AS341" s="80">
        <v>35250</v>
      </c>
      <c r="AT341" s="84">
        <v>-11.4</v>
      </c>
      <c r="AU341" s="84">
        <v>246.7</v>
      </c>
      <c r="AV341" s="84">
        <f t="shared" si="101"/>
        <v>235.29999999999998</v>
      </c>
      <c r="AW341" s="84">
        <f t="shared" si="108"/>
        <v>0</v>
      </c>
      <c r="AX341" s="84">
        <f t="shared" si="108"/>
        <v>-20</v>
      </c>
      <c r="AZ341" s="77"/>
      <c r="BA341" s="77"/>
      <c r="BB341" s="84">
        <f t="shared" si="103"/>
        <v>578.80000000000018</v>
      </c>
    </row>
    <row r="342" spans="1:54">
      <c r="A342" s="80">
        <v>35257</v>
      </c>
      <c r="B342" s="84">
        <v>2721.2</v>
      </c>
      <c r="C342" s="84">
        <v>21239.4</v>
      </c>
      <c r="D342" s="84">
        <f t="shared" si="98"/>
        <v>23960.600000000002</v>
      </c>
      <c r="E342" s="84">
        <v>1881.1110000000001</v>
      </c>
      <c r="F342" s="84">
        <f t="shared" si="104"/>
        <v>254.40000000000146</v>
      </c>
      <c r="G342" s="84">
        <f t="shared" si="104"/>
        <v>228.20000000000073</v>
      </c>
      <c r="H342" s="84">
        <f t="shared" si="104"/>
        <v>29.900000000000091</v>
      </c>
      <c r="I342" s="84">
        <f t="shared" si="102"/>
        <v>254.40000000000146</v>
      </c>
      <c r="L342" s="84">
        <f t="shared" si="91"/>
        <v>258.10000000000082</v>
      </c>
      <c r="P342" s="84">
        <v>0</v>
      </c>
      <c r="Q342" s="84">
        <v>263.5</v>
      </c>
      <c r="R342" s="84">
        <f t="shared" si="105"/>
        <v>263.5</v>
      </c>
      <c r="S342" s="84">
        <f t="shared" si="92"/>
        <v>0</v>
      </c>
      <c r="T342" s="84">
        <f t="shared" si="93"/>
        <v>0</v>
      </c>
      <c r="W342" s="77"/>
      <c r="X342" s="77"/>
      <c r="Z342" s="84">
        <v>118</v>
      </c>
      <c r="AA342" s="84">
        <v>8442.7000000000007</v>
      </c>
      <c r="AB342" s="84">
        <f t="shared" si="99"/>
        <v>8560.7000000000007</v>
      </c>
      <c r="AC342" s="84">
        <f t="shared" si="94"/>
        <v>5</v>
      </c>
      <c r="AE342" s="84">
        <f t="shared" si="106"/>
        <v>2603.1999999999998</v>
      </c>
      <c r="AF342" s="84">
        <f t="shared" si="106"/>
        <v>12533.2</v>
      </c>
      <c r="AG342" s="84">
        <f t="shared" si="106"/>
        <v>15136.400000000001</v>
      </c>
      <c r="AH342" s="84">
        <f t="shared" si="95"/>
        <v>223.20000000000073</v>
      </c>
      <c r="AJ342" s="80">
        <v>35257</v>
      </c>
      <c r="AK342" s="84">
        <v>634.70000000000005</v>
      </c>
      <c r="AL342" s="84">
        <v>3280.3</v>
      </c>
      <c r="AM342" s="84">
        <f t="shared" si="100"/>
        <v>3915</v>
      </c>
      <c r="AN342" s="84">
        <f t="shared" si="107"/>
        <v>91</v>
      </c>
      <c r="AO342" s="84">
        <f t="shared" si="107"/>
        <v>38.099999999999909</v>
      </c>
      <c r="AP342" s="85">
        <f>AM342/'[2]Soymeal Export Forecast'!V$15</f>
        <v>0.64296531030682602</v>
      </c>
      <c r="AQ342" s="77"/>
      <c r="AR342" s="77"/>
      <c r="AS342" s="80">
        <v>35257</v>
      </c>
      <c r="AT342" s="84">
        <v>-12.3</v>
      </c>
      <c r="AU342" s="84">
        <v>248.2</v>
      </c>
      <c r="AV342" s="84">
        <f t="shared" si="101"/>
        <v>235.89999999999998</v>
      </c>
      <c r="AW342" s="84">
        <f t="shared" si="108"/>
        <v>1.5</v>
      </c>
      <c r="AX342" s="84">
        <f t="shared" si="108"/>
        <v>0.59999999999999432</v>
      </c>
      <c r="AZ342" s="77"/>
      <c r="BA342" s="77"/>
      <c r="BB342" s="84">
        <f t="shared" si="103"/>
        <v>345.40000000000146</v>
      </c>
    </row>
    <row r="343" spans="1:54">
      <c r="A343" s="80">
        <v>35264</v>
      </c>
      <c r="B343" s="84">
        <v>2428.3000000000002</v>
      </c>
      <c r="C343" s="84">
        <v>21587.200000000001</v>
      </c>
      <c r="D343" s="84">
        <f t="shared" si="98"/>
        <v>24015.5</v>
      </c>
      <c r="E343" s="84">
        <v>1978.8710000000001</v>
      </c>
      <c r="F343" s="84">
        <f t="shared" si="104"/>
        <v>347.79999999999927</v>
      </c>
      <c r="G343" s="84">
        <f t="shared" si="104"/>
        <v>54.899999999997817</v>
      </c>
      <c r="H343" s="84">
        <f t="shared" si="104"/>
        <v>97.759999999999991</v>
      </c>
      <c r="I343" s="84">
        <f t="shared" si="102"/>
        <v>347.79999999999927</v>
      </c>
      <c r="L343" s="84">
        <f t="shared" si="91"/>
        <v>152.65999999999781</v>
      </c>
      <c r="P343" s="84">
        <v>0</v>
      </c>
      <c r="Q343" s="84">
        <v>263.5</v>
      </c>
      <c r="R343" s="84">
        <f t="shared" si="105"/>
        <v>263.5</v>
      </c>
      <c r="S343" s="84">
        <f t="shared" si="92"/>
        <v>0</v>
      </c>
      <c r="T343" s="84">
        <f t="shared" si="93"/>
        <v>0</v>
      </c>
      <c r="W343" s="77"/>
      <c r="X343" s="77"/>
      <c r="Z343" s="84">
        <v>124.7</v>
      </c>
      <c r="AA343" s="84">
        <v>8534.2000000000007</v>
      </c>
      <c r="AB343" s="84">
        <f t="shared" si="99"/>
        <v>8658.9000000000015</v>
      </c>
      <c r="AC343" s="84">
        <f t="shared" si="94"/>
        <v>98.200000000000728</v>
      </c>
      <c r="AE343" s="84">
        <f t="shared" si="106"/>
        <v>2303.6000000000004</v>
      </c>
      <c r="AF343" s="84">
        <f t="shared" si="106"/>
        <v>12789.5</v>
      </c>
      <c r="AG343" s="84">
        <f t="shared" si="106"/>
        <v>15093.099999999999</v>
      </c>
      <c r="AH343" s="84">
        <f t="shared" si="95"/>
        <v>-43.30000000000291</v>
      </c>
      <c r="AJ343" s="80">
        <v>35264</v>
      </c>
      <c r="AK343" s="84">
        <v>600.79999999999995</v>
      </c>
      <c r="AL343" s="84">
        <v>3422.6</v>
      </c>
      <c r="AM343" s="84">
        <f t="shared" si="100"/>
        <v>4023.3999999999996</v>
      </c>
      <c r="AN343" s="84">
        <f t="shared" si="107"/>
        <v>142.29999999999973</v>
      </c>
      <c r="AO343" s="84">
        <f t="shared" si="107"/>
        <v>108.39999999999964</v>
      </c>
      <c r="AP343" s="85">
        <f>AM343/'[2]Soymeal Export Forecast'!V$15</f>
        <v>0.66076797688083877</v>
      </c>
      <c r="AQ343" s="77"/>
      <c r="AR343" s="77"/>
      <c r="AS343" s="80">
        <v>35264</v>
      </c>
      <c r="AT343" s="84">
        <v>7.7</v>
      </c>
      <c r="AU343" s="84">
        <v>248.2</v>
      </c>
      <c r="AV343" s="84">
        <f t="shared" si="101"/>
        <v>255.89999999999998</v>
      </c>
      <c r="AW343" s="84">
        <f t="shared" si="108"/>
        <v>0</v>
      </c>
      <c r="AX343" s="84">
        <f t="shared" si="108"/>
        <v>20</v>
      </c>
      <c r="AZ343" s="77"/>
      <c r="BA343" s="77"/>
      <c r="BB343" s="84">
        <f t="shared" si="103"/>
        <v>490.099999999999</v>
      </c>
    </row>
    <row r="344" spans="1:54">
      <c r="A344" s="80">
        <v>35271</v>
      </c>
      <c r="B344" s="84">
        <v>2193.1999999999998</v>
      </c>
      <c r="C344" s="84">
        <v>21810.3</v>
      </c>
      <c r="D344" s="84">
        <f t="shared" si="98"/>
        <v>24003.5</v>
      </c>
      <c r="E344" s="84">
        <v>2315.0970000000002</v>
      </c>
      <c r="F344" s="84">
        <f t="shared" si="104"/>
        <v>223.09999999999854</v>
      </c>
      <c r="G344" s="84">
        <f t="shared" si="104"/>
        <v>-12</v>
      </c>
      <c r="H344" s="84">
        <f t="shared" si="104"/>
        <v>336.22600000000011</v>
      </c>
      <c r="I344" s="84">
        <f t="shared" si="102"/>
        <v>223.09999999999854</v>
      </c>
      <c r="L344" s="84">
        <f t="shared" si="91"/>
        <v>324.22600000000011</v>
      </c>
      <c r="P344" s="84">
        <v>0</v>
      </c>
      <c r="Q344" s="84">
        <v>263.5</v>
      </c>
      <c r="R344" s="84">
        <f t="shared" si="105"/>
        <v>263.5</v>
      </c>
      <c r="S344" s="84">
        <f t="shared" si="92"/>
        <v>0</v>
      </c>
      <c r="T344" s="84">
        <f t="shared" si="93"/>
        <v>0</v>
      </c>
      <c r="W344" s="77"/>
      <c r="X344" s="77"/>
      <c r="Z344" s="84">
        <v>105.7</v>
      </c>
      <c r="AA344" s="84">
        <v>8560.2999999999993</v>
      </c>
      <c r="AB344" s="84">
        <f t="shared" si="99"/>
        <v>8666</v>
      </c>
      <c r="AC344" s="84">
        <f t="shared" si="94"/>
        <v>7.0999999999985448</v>
      </c>
      <c r="AE344" s="84">
        <f t="shared" si="106"/>
        <v>2087.5</v>
      </c>
      <c r="AF344" s="84">
        <f t="shared" si="106"/>
        <v>12986.5</v>
      </c>
      <c r="AG344" s="84">
        <f t="shared" si="106"/>
        <v>15074</v>
      </c>
      <c r="AH344" s="84">
        <f t="shared" si="95"/>
        <v>-19.099999999998545</v>
      </c>
      <c r="AJ344" s="80">
        <v>35271</v>
      </c>
      <c r="AK344" s="84">
        <v>655.29999999999995</v>
      </c>
      <c r="AL344" s="84">
        <v>3450.4</v>
      </c>
      <c r="AM344" s="84">
        <f t="shared" si="100"/>
        <v>4105.7</v>
      </c>
      <c r="AN344" s="84">
        <f t="shared" si="107"/>
        <v>27.800000000000182</v>
      </c>
      <c r="AO344" s="84">
        <f t="shared" si="107"/>
        <v>82.300000000000182</v>
      </c>
      <c r="AP344" s="85">
        <f>AM344/'[2]Soymeal Export Forecast'!V$15</f>
        <v>0.67428420805280598</v>
      </c>
      <c r="AQ344" s="77"/>
      <c r="AR344" s="77"/>
      <c r="AS344" s="80">
        <v>35271</v>
      </c>
      <c r="AT344" s="84">
        <v>8</v>
      </c>
      <c r="AU344" s="84">
        <v>248.3</v>
      </c>
      <c r="AV344" s="84">
        <f t="shared" si="101"/>
        <v>256.3</v>
      </c>
      <c r="AW344" s="84">
        <f t="shared" si="108"/>
        <v>0.10000000000002274</v>
      </c>
      <c r="AX344" s="84">
        <f t="shared" si="108"/>
        <v>0.40000000000003411</v>
      </c>
      <c r="AZ344" s="77"/>
      <c r="BA344" s="77"/>
      <c r="BB344" s="84">
        <f t="shared" si="103"/>
        <v>250.89999999999873</v>
      </c>
    </row>
    <row r="345" spans="1:54">
      <c r="A345" s="80">
        <v>35278</v>
      </c>
      <c r="B345" s="84">
        <v>1940</v>
      </c>
      <c r="C345" s="84">
        <v>22057.7</v>
      </c>
      <c r="D345" s="84">
        <f t="shared" si="98"/>
        <v>23997.7</v>
      </c>
      <c r="E345" s="84">
        <v>2428.393</v>
      </c>
      <c r="F345" s="84">
        <f t="shared" si="104"/>
        <v>247.40000000000146</v>
      </c>
      <c r="G345" s="84">
        <f t="shared" si="104"/>
        <v>-5.7999999999992724</v>
      </c>
      <c r="H345" s="84">
        <f t="shared" si="104"/>
        <v>113.29599999999982</v>
      </c>
      <c r="I345" s="84">
        <f t="shared" si="102"/>
        <v>247.40000000000146</v>
      </c>
      <c r="L345" s="84">
        <f t="shared" si="91"/>
        <v>107.49600000000055</v>
      </c>
      <c r="P345" s="84">
        <v>0</v>
      </c>
      <c r="Q345" s="84">
        <v>314.3</v>
      </c>
      <c r="R345" s="84">
        <f t="shared" si="105"/>
        <v>314.3</v>
      </c>
      <c r="S345" s="84">
        <f t="shared" si="92"/>
        <v>50.800000000000011</v>
      </c>
      <c r="T345" s="84">
        <f t="shared" si="93"/>
        <v>50.800000000000011</v>
      </c>
      <c r="W345" s="77"/>
      <c r="X345" s="77"/>
      <c r="Z345" s="84">
        <v>105.7</v>
      </c>
      <c r="AA345" s="84">
        <v>8597.2000000000007</v>
      </c>
      <c r="AB345" s="84">
        <f t="shared" si="99"/>
        <v>8702.9000000000015</v>
      </c>
      <c r="AC345" s="84">
        <f t="shared" si="94"/>
        <v>36.900000000001455</v>
      </c>
      <c r="AE345" s="84">
        <f t="shared" si="106"/>
        <v>1834.3</v>
      </c>
      <c r="AF345" s="84">
        <f t="shared" si="106"/>
        <v>13146.2</v>
      </c>
      <c r="AG345" s="84">
        <f t="shared" si="106"/>
        <v>14980.5</v>
      </c>
      <c r="AH345" s="84">
        <f t="shared" si="95"/>
        <v>-93.5</v>
      </c>
      <c r="AJ345" s="80">
        <v>35278</v>
      </c>
      <c r="AK345" s="84">
        <v>574.70000000000005</v>
      </c>
      <c r="AL345" s="84">
        <v>3594.2</v>
      </c>
      <c r="AM345" s="84">
        <f t="shared" si="100"/>
        <v>4168.8999999999996</v>
      </c>
      <c r="AN345" s="84">
        <f t="shared" si="107"/>
        <v>143.79999999999973</v>
      </c>
      <c r="AO345" s="84">
        <f t="shared" si="107"/>
        <v>63.199999999999818</v>
      </c>
      <c r="AP345" s="85">
        <f>AM345/'[2]Soymeal Export Forecast'!V$15</f>
        <v>0.68466362251293145</v>
      </c>
      <c r="AQ345" s="77"/>
      <c r="AR345" s="77"/>
      <c r="AS345" s="80">
        <v>35278</v>
      </c>
      <c r="AT345" s="84">
        <v>8.1999999999999993</v>
      </c>
      <c r="AU345" s="84">
        <v>249.3</v>
      </c>
      <c r="AV345" s="84">
        <f t="shared" si="101"/>
        <v>257.5</v>
      </c>
      <c r="AW345" s="84">
        <f t="shared" si="108"/>
        <v>1</v>
      </c>
      <c r="AX345" s="84">
        <f t="shared" si="108"/>
        <v>1.1999999999999886</v>
      </c>
      <c r="AZ345" s="77"/>
      <c r="BA345" s="77"/>
      <c r="BB345" s="84">
        <f t="shared" si="103"/>
        <v>391.20000000000118</v>
      </c>
    </row>
    <row r="346" spans="1:54">
      <c r="A346" s="80">
        <v>35285</v>
      </c>
      <c r="B346" s="84">
        <v>1774.8</v>
      </c>
      <c r="C346" s="84">
        <v>22350.3</v>
      </c>
      <c r="D346" s="84">
        <f t="shared" si="98"/>
        <v>24125.1</v>
      </c>
      <c r="E346" s="84">
        <v>2769.875</v>
      </c>
      <c r="F346" s="84">
        <f t="shared" si="104"/>
        <v>292.59999999999854</v>
      </c>
      <c r="G346" s="84">
        <f t="shared" si="104"/>
        <v>127.39999999999782</v>
      </c>
      <c r="H346" s="84">
        <f t="shared" si="104"/>
        <v>341.48199999999997</v>
      </c>
      <c r="I346" s="84">
        <f t="shared" si="102"/>
        <v>292.59999999999854</v>
      </c>
      <c r="L346" s="84">
        <f t="shared" si="91"/>
        <v>468.88199999999779</v>
      </c>
      <c r="P346" s="84">
        <v>0</v>
      </c>
      <c r="Q346" s="84">
        <v>314.3</v>
      </c>
      <c r="R346" s="84">
        <f t="shared" si="105"/>
        <v>314.3</v>
      </c>
      <c r="S346" s="84">
        <f t="shared" si="92"/>
        <v>0</v>
      </c>
      <c r="T346" s="84">
        <f t="shared" si="93"/>
        <v>0</v>
      </c>
      <c r="W346" s="77"/>
      <c r="X346" s="77"/>
      <c r="Z346" s="84">
        <v>47</v>
      </c>
      <c r="AA346" s="84">
        <v>8676.9</v>
      </c>
      <c r="AB346" s="84">
        <f t="shared" si="99"/>
        <v>8723.9</v>
      </c>
      <c r="AC346" s="84">
        <f t="shared" si="94"/>
        <v>20.999999999998181</v>
      </c>
      <c r="AE346" s="84">
        <f t="shared" si="106"/>
        <v>1727.8</v>
      </c>
      <c r="AF346" s="84">
        <f t="shared" si="106"/>
        <v>13359.1</v>
      </c>
      <c r="AG346" s="84">
        <f t="shared" si="106"/>
        <v>15086.9</v>
      </c>
      <c r="AH346" s="84">
        <f t="shared" si="95"/>
        <v>106.39999999999964</v>
      </c>
      <c r="AJ346" s="80">
        <v>35285</v>
      </c>
      <c r="AK346" s="84">
        <v>525.70000000000005</v>
      </c>
      <c r="AL346" s="84">
        <v>3686</v>
      </c>
      <c r="AM346" s="84">
        <f t="shared" si="100"/>
        <v>4211.7</v>
      </c>
      <c r="AN346" s="84">
        <f t="shared" si="107"/>
        <v>91.800000000000182</v>
      </c>
      <c r="AO346" s="84">
        <f t="shared" si="107"/>
        <v>42.800000000000182</v>
      </c>
      <c r="AP346" s="85">
        <f>AM346/'[2]Soymeal Export Forecast'!V$15</f>
        <v>0.69169271964732038</v>
      </c>
      <c r="AQ346" s="77"/>
      <c r="AR346" s="77"/>
      <c r="AS346" s="80">
        <v>35285</v>
      </c>
      <c r="AT346" s="84">
        <v>8.1999999999999993</v>
      </c>
      <c r="AU346" s="84">
        <v>249.3</v>
      </c>
      <c r="AV346" s="84">
        <f t="shared" si="101"/>
        <v>257.5</v>
      </c>
      <c r="AW346" s="84">
        <f t="shared" si="108"/>
        <v>0</v>
      </c>
      <c r="AX346" s="84">
        <f t="shared" si="108"/>
        <v>0</v>
      </c>
      <c r="AZ346" s="77"/>
      <c r="BA346" s="77"/>
      <c r="BB346" s="84">
        <f t="shared" si="103"/>
        <v>384.39999999999873</v>
      </c>
    </row>
    <row r="347" spans="1:54">
      <c r="A347" s="80">
        <v>35292</v>
      </c>
      <c r="B347" s="84">
        <v>1350.7</v>
      </c>
      <c r="C347" s="84">
        <v>22738.7</v>
      </c>
      <c r="D347" s="84">
        <f t="shared" si="98"/>
        <v>24089.4</v>
      </c>
      <c r="E347" s="84">
        <v>3173.5970000000002</v>
      </c>
      <c r="F347" s="84">
        <f t="shared" si="104"/>
        <v>388.40000000000146</v>
      </c>
      <c r="G347" s="84">
        <f t="shared" si="104"/>
        <v>-35.69999999999709</v>
      </c>
      <c r="H347" s="84">
        <f t="shared" si="104"/>
        <v>403.72200000000021</v>
      </c>
      <c r="I347" s="84">
        <f t="shared" si="102"/>
        <v>388.40000000000146</v>
      </c>
      <c r="L347" s="84">
        <f t="shared" si="91"/>
        <v>368.02200000000312</v>
      </c>
      <c r="P347" s="84">
        <v>0</v>
      </c>
      <c r="Q347" s="84">
        <v>314.3</v>
      </c>
      <c r="R347" s="84">
        <f t="shared" si="105"/>
        <v>314.3</v>
      </c>
      <c r="S347" s="84">
        <f t="shared" si="92"/>
        <v>0</v>
      </c>
      <c r="T347" s="84">
        <f t="shared" si="93"/>
        <v>0</v>
      </c>
      <c r="W347" s="77"/>
      <c r="X347" s="77"/>
      <c r="Z347" s="84">
        <v>67.3</v>
      </c>
      <c r="AA347" s="84">
        <v>8705.5</v>
      </c>
      <c r="AB347" s="84">
        <f t="shared" si="99"/>
        <v>8772.7999999999993</v>
      </c>
      <c r="AC347" s="84">
        <f t="shared" si="94"/>
        <v>48.899999999999636</v>
      </c>
      <c r="AE347" s="84">
        <f t="shared" si="106"/>
        <v>1283.4000000000001</v>
      </c>
      <c r="AF347" s="84">
        <f t="shared" si="106"/>
        <v>13718.900000000001</v>
      </c>
      <c r="AG347" s="84">
        <f t="shared" si="106"/>
        <v>15002.300000000003</v>
      </c>
      <c r="AH347" s="84">
        <f t="shared" si="95"/>
        <v>-84.599999999996726</v>
      </c>
      <c r="AJ347" s="80">
        <v>35292</v>
      </c>
      <c r="AK347" s="84">
        <v>521.79999999999995</v>
      </c>
      <c r="AL347" s="84">
        <v>3755.7</v>
      </c>
      <c r="AM347" s="84">
        <f t="shared" si="100"/>
        <v>4277.5</v>
      </c>
      <c r="AN347" s="84">
        <f t="shared" si="107"/>
        <v>69.699999999999818</v>
      </c>
      <c r="AO347" s="84">
        <f t="shared" si="107"/>
        <v>65.800000000000182</v>
      </c>
      <c r="AP347" s="85">
        <f>AM347/'[2]Soymeal Export Forecast'!V$15</f>
        <v>0.70249913533523589</v>
      </c>
      <c r="AQ347" s="77"/>
      <c r="AR347" s="77"/>
      <c r="AS347" s="80">
        <v>35292</v>
      </c>
      <c r="AT347" s="84">
        <v>8.6999999999999993</v>
      </c>
      <c r="AU347" s="84">
        <v>249.7</v>
      </c>
      <c r="AV347" s="84">
        <f t="shared" si="101"/>
        <v>258.39999999999998</v>
      </c>
      <c r="AW347" s="84">
        <f t="shared" si="108"/>
        <v>0.39999999999997726</v>
      </c>
      <c r="AX347" s="84">
        <f t="shared" si="108"/>
        <v>0.89999999999997726</v>
      </c>
      <c r="AZ347" s="77"/>
      <c r="BA347" s="77"/>
      <c r="BB347" s="84">
        <f t="shared" si="103"/>
        <v>458.10000000000127</v>
      </c>
    </row>
    <row r="348" spans="1:54">
      <c r="A348" s="80">
        <v>35299</v>
      </c>
      <c r="B348" s="84">
        <v>963.8</v>
      </c>
      <c r="C348" s="84">
        <v>23110.3</v>
      </c>
      <c r="D348" s="84">
        <f t="shared" si="98"/>
        <v>24074.1</v>
      </c>
      <c r="E348" s="84">
        <v>3474.433</v>
      </c>
      <c r="F348" s="84">
        <f t="shared" si="104"/>
        <v>371.59999999999854</v>
      </c>
      <c r="G348" s="84">
        <f t="shared" si="104"/>
        <v>-15.30000000000291</v>
      </c>
      <c r="H348" s="84">
        <f t="shared" si="104"/>
        <v>300.83599999999979</v>
      </c>
      <c r="I348" s="84">
        <f t="shared" si="102"/>
        <v>371.59999999999854</v>
      </c>
      <c r="L348" s="84">
        <f t="shared" si="91"/>
        <v>285.53599999999687</v>
      </c>
      <c r="P348" s="84">
        <v>0</v>
      </c>
      <c r="Q348" s="84">
        <v>422.8</v>
      </c>
      <c r="R348" s="84">
        <f t="shared" si="105"/>
        <v>422.8</v>
      </c>
      <c r="S348" s="84">
        <f t="shared" si="92"/>
        <v>108.5</v>
      </c>
      <c r="T348" s="84">
        <f t="shared" si="93"/>
        <v>108.5</v>
      </c>
      <c r="W348" s="77"/>
      <c r="X348" s="77"/>
      <c r="Z348" s="84">
        <v>90.8</v>
      </c>
      <c r="AA348" s="84">
        <v>8718</v>
      </c>
      <c r="AB348" s="84">
        <f t="shared" si="99"/>
        <v>8808.7999999999993</v>
      </c>
      <c r="AC348" s="84">
        <f t="shared" si="94"/>
        <v>36</v>
      </c>
      <c r="AE348" s="84">
        <f t="shared" si="106"/>
        <v>873</v>
      </c>
      <c r="AF348" s="84">
        <f t="shared" si="106"/>
        <v>13969.5</v>
      </c>
      <c r="AG348" s="84">
        <f t="shared" si="106"/>
        <v>14842.5</v>
      </c>
      <c r="AH348" s="84">
        <f t="shared" si="95"/>
        <v>-159.80000000000291</v>
      </c>
      <c r="AJ348" s="80">
        <v>35299</v>
      </c>
      <c r="AK348" s="84">
        <v>548.1</v>
      </c>
      <c r="AL348" s="84">
        <v>3784.3</v>
      </c>
      <c r="AM348" s="84">
        <f t="shared" si="100"/>
        <v>4332.4000000000005</v>
      </c>
      <c r="AN348" s="84">
        <f t="shared" si="107"/>
        <v>28.600000000000364</v>
      </c>
      <c r="AO348" s="84">
        <f t="shared" si="107"/>
        <v>54.900000000000546</v>
      </c>
      <c r="AP348" s="85">
        <f>AM348/'[2]Soymeal Export Forecast'!V$15</f>
        <v>0.71151543049126265</v>
      </c>
      <c r="AQ348" s="77"/>
      <c r="AR348" s="77"/>
      <c r="AS348" s="80">
        <v>35299</v>
      </c>
      <c r="AT348" s="84">
        <v>7.7</v>
      </c>
      <c r="AU348" s="84">
        <v>250.8</v>
      </c>
      <c r="AV348" s="84">
        <f t="shared" si="101"/>
        <v>258.5</v>
      </c>
      <c r="AW348" s="84">
        <f t="shared" si="108"/>
        <v>1.1000000000000227</v>
      </c>
      <c r="AX348" s="84">
        <f t="shared" si="108"/>
        <v>0.10000000000002274</v>
      </c>
      <c r="AZ348" s="77"/>
      <c r="BA348" s="77"/>
      <c r="BB348" s="84">
        <f t="shared" si="103"/>
        <v>400.19999999999891</v>
      </c>
    </row>
    <row r="349" spans="1:54">
      <c r="A349" s="80">
        <v>35306</v>
      </c>
      <c r="B349" s="84">
        <v>730</v>
      </c>
      <c r="C349" s="84">
        <v>23311.1</v>
      </c>
      <c r="D349" s="84">
        <f t="shared" si="98"/>
        <v>24041.1</v>
      </c>
      <c r="E349" s="84">
        <v>3906.8539999999998</v>
      </c>
      <c r="F349" s="84">
        <f t="shared" si="104"/>
        <v>200.79999999999927</v>
      </c>
      <c r="G349" s="84">
        <f t="shared" si="104"/>
        <v>-33</v>
      </c>
      <c r="H349" s="84">
        <f t="shared" si="104"/>
        <v>432.42099999999982</v>
      </c>
      <c r="I349" s="84">
        <f t="shared" si="102"/>
        <v>200.79999999999927</v>
      </c>
      <c r="L349" s="84">
        <f t="shared" si="91"/>
        <v>399.42099999999982</v>
      </c>
      <c r="P349" s="84">
        <v>0</v>
      </c>
      <c r="Q349" s="84">
        <v>422.8</v>
      </c>
      <c r="R349" s="84">
        <f t="shared" si="105"/>
        <v>422.8</v>
      </c>
      <c r="S349" s="84">
        <f t="shared" si="92"/>
        <v>0</v>
      </c>
      <c r="T349" s="84">
        <f t="shared" si="93"/>
        <v>0</v>
      </c>
      <c r="W349" s="77"/>
      <c r="X349" s="77"/>
      <c r="Z349" s="84">
        <v>90.4</v>
      </c>
      <c r="AA349" s="84">
        <v>8773.9</v>
      </c>
      <c r="AB349" s="84">
        <f t="shared" si="99"/>
        <v>8864.2999999999993</v>
      </c>
      <c r="AC349" s="84">
        <f t="shared" si="94"/>
        <v>55.5</v>
      </c>
      <c r="AE349" s="84">
        <f t="shared" si="106"/>
        <v>639.6</v>
      </c>
      <c r="AF349" s="84">
        <f t="shared" si="106"/>
        <v>14114.4</v>
      </c>
      <c r="AG349" s="84">
        <f t="shared" si="106"/>
        <v>14754</v>
      </c>
      <c r="AH349" s="84">
        <f t="shared" si="95"/>
        <v>-88.5</v>
      </c>
      <c r="AJ349" s="80">
        <v>35306</v>
      </c>
      <c r="AK349" s="84">
        <v>477.3</v>
      </c>
      <c r="AL349" s="84">
        <v>3876.3</v>
      </c>
      <c r="AM349" s="84">
        <f t="shared" si="100"/>
        <v>4353.6000000000004</v>
      </c>
      <c r="AN349" s="84">
        <f t="shared" si="107"/>
        <v>92</v>
      </c>
      <c r="AO349" s="84">
        <f t="shared" si="107"/>
        <v>21.199999999999818</v>
      </c>
      <c r="AP349" s="85">
        <f>AM349/'[2]Soymeal Export Forecast'!V$15</f>
        <v>0.71499713281016553</v>
      </c>
      <c r="AQ349" s="77"/>
      <c r="AR349" s="77"/>
      <c r="AS349" s="80">
        <v>35306</v>
      </c>
      <c r="AT349" s="84">
        <v>7.7</v>
      </c>
      <c r="AU349" s="84">
        <v>250.8</v>
      </c>
      <c r="AV349" s="84">
        <f t="shared" si="101"/>
        <v>258.5</v>
      </c>
      <c r="AW349" s="84">
        <f t="shared" si="108"/>
        <v>0</v>
      </c>
      <c r="AX349" s="84">
        <f t="shared" si="108"/>
        <v>0</v>
      </c>
      <c r="AZ349" s="77"/>
      <c r="BA349" s="77"/>
      <c r="BB349" s="84">
        <f t="shared" si="103"/>
        <v>292.79999999999927</v>
      </c>
    </row>
    <row r="350" spans="1:54">
      <c r="A350" s="80">
        <v>35313</v>
      </c>
      <c r="B350" s="84">
        <v>4588.8</v>
      </c>
      <c r="C350" s="84">
        <v>160.30000000000001</v>
      </c>
      <c r="D350" s="84">
        <f t="shared" si="98"/>
        <v>4749.1000000000004</v>
      </c>
      <c r="E350" s="84">
        <v>0</v>
      </c>
      <c r="F350" s="86">
        <f>C350</f>
        <v>160.30000000000001</v>
      </c>
      <c r="I350" s="84">
        <f t="shared" si="102"/>
        <v>160.30000000000001</v>
      </c>
      <c r="P350" s="84">
        <v>0</v>
      </c>
      <c r="Q350" s="84">
        <v>0</v>
      </c>
      <c r="R350" s="84">
        <f t="shared" si="105"/>
        <v>0</v>
      </c>
      <c r="T350" s="86">
        <f>Q350</f>
        <v>0</v>
      </c>
      <c r="W350" s="77"/>
      <c r="X350" s="77"/>
      <c r="Z350" s="84">
        <v>912.7</v>
      </c>
      <c r="AA350" s="84">
        <v>0</v>
      </c>
      <c r="AB350" s="84">
        <f t="shared" si="99"/>
        <v>912.7</v>
      </c>
      <c r="AE350" s="84">
        <f t="shared" si="106"/>
        <v>3676.1000000000004</v>
      </c>
      <c r="AF350" s="84">
        <f t="shared" si="106"/>
        <v>160.30000000000001</v>
      </c>
      <c r="AG350" s="84">
        <f t="shared" si="106"/>
        <v>3836.4000000000005</v>
      </c>
      <c r="AH350" s="84"/>
      <c r="AJ350" s="80">
        <v>35313</v>
      </c>
      <c r="AK350" s="84">
        <v>545</v>
      </c>
      <c r="AL350" s="84">
        <v>3984.9</v>
      </c>
      <c r="AM350" s="84">
        <f t="shared" si="100"/>
        <v>4529.8999999999996</v>
      </c>
      <c r="AN350" s="84">
        <f t="shared" si="107"/>
        <v>108.59999999999991</v>
      </c>
      <c r="AO350" s="84">
        <f t="shared" si="107"/>
        <v>176.29999999999927</v>
      </c>
      <c r="AP350" s="85">
        <f>AM350/'[2]Soymeal Export Forecast'!V$15</f>
        <v>0.74395110067915482</v>
      </c>
      <c r="AQ350" s="77"/>
      <c r="AR350" s="77"/>
      <c r="AS350" s="80">
        <v>35313</v>
      </c>
      <c r="AT350" s="84">
        <v>8.1</v>
      </c>
      <c r="AU350" s="84">
        <v>253.4</v>
      </c>
      <c r="AV350" s="84">
        <f t="shared" si="101"/>
        <v>261.5</v>
      </c>
      <c r="AW350" s="84">
        <f t="shared" si="108"/>
        <v>2.5999999999999943</v>
      </c>
      <c r="AX350" s="84">
        <f t="shared" si="108"/>
        <v>3</v>
      </c>
      <c r="AZ350" s="77"/>
      <c r="BA350" s="77"/>
      <c r="BB350" s="84">
        <f t="shared" si="103"/>
        <v>268.89999999999992</v>
      </c>
    </row>
    <row r="351" spans="1:54">
      <c r="A351" s="80">
        <v>35320</v>
      </c>
      <c r="B351" s="84">
        <v>4665.8999999999996</v>
      </c>
      <c r="C351" s="84">
        <v>386.1</v>
      </c>
      <c r="D351" s="84">
        <f t="shared" si="98"/>
        <v>5052</v>
      </c>
      <c r="E351" s="84">
        <v>0</v>
      </c>
      <c r="F351" s="84">
        <f t="shared" ref="F351:H382" si="109">C351-C350</f>
        <v>225.8</v>
      </c>
      <c r="G351" s="84">
        <f t="shared" si="109"/>
        <v>302.89999999999964</v>
      </c>
      <c r="H351" s="84">
        <f t="shared" si="109"/>
        <v>0</v>
      </c>
      <c r="I351" s="84">
        <f t="shared" si="102"/>
        <v>225.8</v>
      </c>
      <c r="L351" s="84">
        <f t="shared" ref="L351:L401" si="110">H351+G351</f>
        <v>302.89999999999964</v>
      </c>
      <c r="P351" s="84">
        <v>0</v>
      </c>
      <c r="Q351" s="84">
        <v>0</v>
      </c>
      <c r="R351" s="84">
        <f t="shared" si="105"/>
        <v>0</v>
      </c>
      <c r="S351" s="84">
        <f t="shared" ref="S351:S401" si="111">R351-R350</f>
        <v>0</v>
      </c>
      <c r="T351" s="84">
        <f t="shared" ref="T351:T401" si="112">Q351-Q350</f>
        <v>0</v>
      </c>
      <c r="W351" s="77"/>
      <c r="X351" s="77"/>
      <c r="Z351" s="84">
        <v>993.5</v>
      </c>
      <c r="AA351" s="84">
        <v>80.400000000000006</v>
      </c>
      <c r="AB351" s="84">
        <f t="shared" si="99"/>
        <v>1073.9000000000001</v>
      </c>
      <c r="AC351" s="84">
        <f t="shared" ref="AC351:AC401" si="113">AB351-AB350</f>
        <v>161.20000000000005</v>
      </c>
      <c r="AE351" s="84">
        <f t="shared" si="106"/>
        <v>3672.3999999999996</v>
      </c>
      <c r="AF351" s="84">
        <f t="shared" si="106"/>
        <v>305.70000000000005</v>
      </c>
      <c r="AG351" s="84">
        <f t="shared" si="106"/>
        <v>3978.1</v>
      </c>
      <c r="AH351" s="84">
        <f t="shared" ref="AH351:AH401" si="114">AG351-AG350</f>
        <v>141.69999999999936</v>
      </c>
      <c r="AJ351" s="80">
        <v>35320</v>
      </c>
      <c r="AK351" s="84">
        <v>381.3</v>
      </c>
      <c r="AL351" s="84">
        <v>4091.6</v>
      </c>
      <c r="AM351" s="84">
        <f t="shared" si="100"/>
        <v>4472.8999999999996</v>
      </c>
      <c r="AN351" s="84">
        <f t="shared" si="107"/>
        <v>106.69999999999982</v>
      </c>
      <c r="AO351" s="84">
        <f t="shared" si="107"/>
        <v>-57</v>
      </c>
      <c r="AP351" s="85">
        <f>AM351/'[2]Soymeal Export Forecast'!V$15</f>
        <v>0.73458991991606692</v>
      </c>
      <c r="AQ351" s="77"/>
      <c r="AR351" s="77"/>
      <c r="AS351" s="80">
        <v>35320</v>
      </c>
      <c r="AT351" s="84">
        <v>11.7</v>
      </c>
      <c r="AU351" s="84">
        <v>253.5</v>
      </c>
      <c r="AV351" s="84">
        <f t="shared" si="101"/>
        <v>265.2</v>
      </c>
      <c r="AW351" s="84">
        <f t="shared" si="108"/>
        <v>9.9999999999994316E-2</v>
      </c>
      <c r="AX351" s="84">
        <f t="shared" si="108"/>
        <v>3.6999999999999886</v>
      </c>
      <c r="AZ351" s="77"/>
      <c r="BA351" s="77"/>
      <c r="BB351" s="84">
        <f t="shared" si="103"/>
        <v>332.49999999999983</v>
      </c>
    </row>
    <row r="352" spans="1:54">
      <c r="A352" s="80">
        <v>35327</v>
      </c>
      <c r="B352" s="84">
        <v>4971.8999999999996</v>
      </c>
      <c r="C352" s="84">
        <v>616</v>
      </c>
      <c r="D352" s="84">
        <f t="shared" si="98"/>
        <v>5587.9</v>
      </c>
      <c r="E352" s="84">
        <v>0</v>
      </c>
      <c r="F352" s="84">
        <f t="shared" si="109"/>
        <v>229.89999999999998</v>
      </c>
      <c r="G352" s="84">
        <f t="shared" si="109"/>
        <v>535.89999999999964</v>
      </c>
      <c r="H352" s="84">
        <f t="shared" si="109"/>
        <v>0</v>
      </c>
      <c r="I352" s="84">
        <f t="shared" si="102"/>
        <v>229.89999999999998</v>
      </c>
      <c r="L352" s="84">
        <f t="shared" si="110"/>
        <v>535.89999999999964</v>
      </c>
      <c r="P352" s="84">
        <v>0</v>
      </c>
      <c r="Q352" s="84">
        <v>0</v>
      </c>
      <c r="R352" s="84">
        <f t="shared" si="105"/>
        <v>0</v>
      </c>
      <c r="S352" s="84">
        <f t="shared" si="111"/>
        <v>0</v>
      </c>
      <c r="T352" s="84">
        <f t="shared" si="112"/>
        <v>0</v>
      </c>
      <c r="W352" s="77"/>
      <c r="X352" s="77"/>
      <c r="Z352" s="84">
        <v>1037.3</v>
      </c>
      <c r="AA352" s="84">
        <v>138.9</v>
      </c>
      <c r="AB352" s="84">
        <f t="shared" si="99"/>
        <v>1176.2</v>
      </c>
      <c r="AC352" s="84">
        <f t="shared" si="113"/>
        <v>102.29999999999995</v>
      </c>
      <c r="AE352" s="84">
        <f t="shared" si="106"/>
        <v>3934.5999999999995</v>
      </c>
      <c r="AF352" s="84">
        <f t="shared" si="106"/>
        <v>477.1</v>
      </c>
      <c r="AG352" s="84">
        <f t="shared" si="106"/>
        <v>4411.7</v>
      </c>
      <c r="AH352" s="84">
        <f t="shared" si="114"/>
        <v>433.59999999999991</v>
      </c>
      <c r="AJ352" s="80">
        <v>35327</v>
      </c>
      <c r="AK352" s="84">
        <v>340.8</v>
      </c>
      <c r="AL352" s="84">
        <v>4154</v>
      </c>
      <c r="AM352" s="84">
        <f t="shared" si="100"/>
        <v>4494.8</v>
      </c>
      <c r="AN352" s="84">
        <f t="shared" si="107"/>
        <v>62.400000000000091</v>
      </c>
      <c r="AO352" s="84">
        <f t="shared" si="107"/>
        <v>21.900000000000546</v>
      </c>
      <c r="AP352" s="85">
        <f>AM352/'[2]Soymeal Export Forecast'!V$15</f>
        <v>0.73818658410399018</v>
      </c>
      <c r="AQ352" s="77"/>
      <c r="AR352" s="77"/>
      <c r="AS352" s="80">
        <v>35327</v>
      </c>
      <c r="AT352" s="84">
        <v>10.9</v>
      </c>
      <c r="AU352" s="84">
        <v>254.4</v>
      </c>
      <c r="AV352" s="84">
        <f t="shared" si="101"/>
        <v>265.3</v>
      </c>
      <c r="AW352" s="84">
        <f t="shared" si="108"/>
        <v>0.90000000000000568</v>
      </c>
      <c r="AX352" s="84">
        <f t="shared" si="108"/>
        <v>0.10000000000002274</v>
      </c>
      <c r="AZ352" s="77"/>
      <c r="BA352" s="77"/>
      <c r="BB352" s="84">
        <f t="shared" si="103"/>
        <v>292.30000000000007</v>
      </c>
    </row>
    <row r="353" spans="1:54">
      <c r="A353" s="80">
        <v>35334</v>
      </c>
      <c r="B353" s="84">
        <v>5382</v>
      </c>
      <c r="C353" s="84">
        <v>1001.1</v>
      </c>
      <c r="D353" s="84">
        <f t="shared" si="98"/>
        <v>6383.1</v>
      </c>
      <c r="E353" s="84">
        <v>0</v>
      </c>
      <c r="F353" s="84">
        <f t="shared" si="109"/>
        <v>385.1</v>
      </c>
      <c r="G353" s="84">
        <f t="shared" si="109"/>
        <v>795.20000000000073</v>
      </c>
      <c r="H353" s="84">
        <f t="shared" si="109"/>
        <v>0</v>
      </c>
      <c r="I353" s="84">
        <f t="shared" si="102"/>
        <v>385.1</v>
      </c>
      <c r="L353" s="84">
        <f t="shared" si="110"/>
        <v>795.20000000000073</v>
      </c>
      <c r="P353" s="84">
        <v>0</v>
      </c>
      <c r="Q353" s="84">
        <v>0</v>
      </c>
      <c r="R353" s="84">
        <f t="shared" si="105"/>
        <v>0</v>
      </c>
      <c r="S353" s="84">
        <f t="shared" si="111"/>
        <v>0</v>
      </c>
      <c r="T353" s="84">
        <f t="shared" si="112"/>
        <v>0</v>
      </c>
      <c r="W353" s="77"/>
      <c r="X353" s="77"/>
      <c r="Z353" s="84">
        <v>1104.5999999999999</v>
      </c>
      <c r="AA353" s="84">
        <v>299.2</v>
      </c>
      <c r="AB353" s="84">
        <f t="shared" si="99"/>
        <v>1403.8</v>
      </c>
      <c r="AC353" s="84">
        <f t="shared" si="113"/>
        <v>227.59999999999991</v>
      </c>
      <c r="AE353" s="84">
        <f t="shared" si="106"/>
        <v>4277.3999999999996</v>
      </c>
      <c r="AF353" s="84">
        <f t="shared" si="106"/>
        <v>701.90000000000009</v>
      </c>
      <c r="AG353" s="84">
        <f t="shared" si="106"/>
        <v>4979.3</v>
      </c>
      <c r="AH353" s="84">
        <f t="shared" si="114"/>
        <v>567.60000000000036</v>
      </c>
      <c r="AJ353" s="80">
        <v>35334</v>
      </c>
      <c r="AK353" s="84">
        <v>250.4</v>
      </c>
      <c r="AL353" s="84">
        <v>4257.3</v>
      </c>
      <c r="AM353" s="84">
        <f t="shared" si="100"/>
        <v>4507.7</v>
      </c>
      <c r="AN353" s="84">
        <f t="shared" si="107"/>
        <v>103.30000000000018</v>
      </c>
      <c r="AO353" s="84">
        <f t="shared" si="107"/>
        <v>12.899999999999636</v>
      </c>
      <c r="AP353" s="85">
        <f>AM353/'[2]Soymeal Export Forecast'!V$15</f>
        <v>0.74030516711879424</v>
      </c>
      <c r="AQ353" s="77"/>
      <c r="AR353" s="77"/>
      <c r="AS353" s="80">
        <v>35334</v>
      </c>
      <c r="AT353" s="84">
        <v>9.1999999999999993</v>
      </c>
      <c r="AU353" s="84">
        <v>257.39999999999998</v>
      </c>
      <c r="AV353" s="84">
        <f t="shared" si="101"/>
        <v>266.59999999999997</v>
      </c>
      <c r="AW353" s="84">
        <f t="shared" si="108"/>
        <v>2.9999999999999716</v>
      </c>
      <c r="AX353" s="84">
        <f t="shared" si="108"/>
        <v>1.2999999999999545</v>
      </c>
      <c r="AZ353" s="77"/>
      <c r="BA353" s="77"/>
      <c r="BB353" s="84">
        <f t="shared" si="103"/>
        <v>488.4000000000002</v>
      </c>
    </row>
    <row r="354" spans="1:54">
      <c r="A354" s="80">
        <v>35341</v>
      </c>
      <c r="B354" s="84">
        <v>5725.1</v>
      </c>
      <c r="C354" s="84">
        <v>1240.3</v>
      </c>
      <c r="D354" s="84">
        <f t="shared" si="98"/>
        <v>6965.4000000000005</v>
      </c>
      <c r="E354" s="84">
        <v>0</v>
      </c>
      <c r="F354" s="84">
        <f t="shared" si="109"/>
        <v>239.19999999999993</v>
      </c>
      <c r="G354" s="84">
        <f t="shared" si="109"/>
        <v>582.30000000000018</v>
      </c>
      <c r="H354" s="84">
        <f t="shared" si="109"/>
        <v>0</v>
      </c>
      <c r="I354" s="84">
        <f t="shared" si="102"/>
        <v>239.19999999999993</v>
      </c>
      <c r="L354" s="84">
        <f t="shared" si="110"/>
        <v>582.30000000000018</v>
      </c>
      <c r="P354" s="84">
        <v>55</v>
      </c>
      <c r="Q354" s="84">
        <v>0</v>
      </c>
      <c r="R354" s="84">
        <f t="shared" si="105"/>
        <v>55</v>
      </c>
      <c r="S354" s="84">
        <f t="shared" si="111"/>
        <v>55</v>
      </c>
      <c r="T354" s="84">
        <f t="shared" si="112"/>
        <v>0</v>
      </c>
      <c r="W354" s="77"/>
      <c r="X354" s="77"/>
      <c r="Z354" s="84">
        <v>1067.2</v>
      </c>
      <c r="AA354" s="84">
        <v>443.4</v>
      </c>
      <c r="AB354" s="84">
        <f t="shared" si="99"/>
        <v>1510.6</v>
      </c>
      <c r="AC354" s="84">
        <f t="shared" si="113"/>
        <v>106.79999999999995</v>
      </c>
      <c r="AE354" s="84">
        <f t="shared" si="106"/>
        <v>4602.9000000000005</v>
      </c>
      <c r="AF354" s="84">
        <f t="shared" si="106"/>
        <v>796.9</v>
      </c>
      <c r="AG354" s="84">
        <f t="shared" si="106"/>
        <v>5399.8000000000011</v>
      </c>
      <c r="AH354" s="84">
        <f t="shared" si="114"/>
        <v>420.50000000000091</v>
      </c>
      <c r="AJ354" s="80">
        <v>35341</v>
      </c>
      <c r="AK354" s="84">
        <v>1143.3</v>
      </c>
      <c r="AL354" s="84">
        <v>6.8</v>
      </c>
      <c r="AM354" s="84">
        <f t="shared" si="100"/>
        <v>1150.0999999999999</v>
      </c>
      <c r="AN354" s="86">
        <f>AL354</f>
        <v>6.8</v>
      </c>
      <c r="AP354" s="85">
        <f>AM354/'[2]Soymeal Export Forecast'!W$15</f>
        <v>0.16172997009141324</v>
      </c>
      <c r="AQ354" s="77"/>
      <c r="AR354" s="77"/>
      <c r="AS354" s="80">
        <v>35341</v>
      </c>
      <c r="AT354" s="84">
        <v>37.4</v>
      </c>
      <c r="AU354" s="84">
        <v>1</v>
      </c>
      <c r="AV354" s="84">
        <f t="shared" si="101"/>
        <v>38.4</v>
      </c>
      <c r="AW354" s="86">
        <f>AU354</f>
        <v>1</v>
      </c>
      <c r="AZ354" s="77"/>
      <c r="BA354" s="77"/>
      <c r="BB354" s="84">
        <f t="shared" si="103"/>
        <v>245.99999999999994</v>
      </c>
    </row>
    <row r="355" spans="1:54">
      <c r="A355" s="80">
        <v>35348</v>
      </c>
      <c r="B355" s="84">
        <v>6703.5</v>
      </c>
      <c r="C355" s="84">
        <v>1425.7</v>
      </c>
      <c r="D355" s="84">
        <f t="shared" si="98"/>
        <v>8129.2</v>
      </c>
      <c r="E355" s="84">
        <v>0</v>
      </c>
      <c r="F355" s="84">
        <f t="shared" si="109"/>
        <v>185.40000000000009</v>
      </c>
      <c r="G355" s="84">
        <f t="shared" si="109"/>
        <v>1163.7999999999993</v>
      </c>
      <c r="H355" s="84">
        <f t="shared" si="109"/>
        <v>0</v>
      </c>
      <c r="I355" s="84">
        <f t="shared" si="102"/>
        <v>185.40000000000009</v>
      </c>
      <c r="L355" s="84">
        <f t="shared" si="110"/>
        <v>1163.7999999999993</v>
      </c>
      <c r="P355" s="84">
        <v>155</v>
      </c>
      <c r="Q355" s="84">
        <v>0</v>
      </c>
      <c r="R355" s="84">
        <f t="shared" si="105"/>
        <v>155</v>
      </c>
      <c r="S355" s="84">
        <f t="shared" si="111"/>
        <v>100</v>
      </c>
      <c r="T355" s="84">
        <f t="shared" si="112"/>
        <v>0</v>
      </c>
      <c r="W355" s="77"/>
      <c r="X355" s="77"/>
      <c r="Z355" s="84">
        <v>1292.2</v>
      </c>
      <c r="AA355" s="84">
        <v>515.29999999999995</v>
      </c>
      <c r="AB355" s="84">
        <f t="shared" si="99"/>
        <v>1807.5</v>
      </c>
      <c r="AC355" s="84">
        <f t="shared" si="113"/>
        <v>296.90000000000009</v>
      </c>
      <c r="AE355" s="84">
        <f t="shared" si="106"/>
        <v>5256.3</v>
      </c>
      <c r="AF355" s="84">
        <f t="shared" si="106"/>
        <v>910.40000000000009</v>
      </c>
      <c r="AG355" s="84">
        <f t="shared" si="106"/>
        <v>6166.7</v>
      </c>
      <c r="AH355" s="84">
        <f t="shared" si="114"/>
        <v>766.89999999999873</v>
      </c>
      <c r="AJ355" s="80">
        <v>35348</v>
      </c>
      <c r="AK355" s="84">
        <v>1349.1</v>
      </c>
      <c r="AL355" s="84">
        <v>32.200000000000003</v>
      </c>
      <c r="AM355" s="84">
        <f t="shared" si="100"/>
        <v>1381.3</v>
      </c>
      <c r="AN355" s="84">
        <f t="shared" ref="AN355:AO386" si="115">AL355-AL354</f>
        <v>25.400000000000002</v>
      </c>
      <c r="AO355" s="84">
        <f t="shared" si="115"/>
        <v>231.20000000000005</v>
      </c>
      <c r="AP355" s="85">
        <f>AM355/'[2]Soymeal Export Forecast'!W$15</f>
        <v>0.19424189869339109</v>
      </c>
      <c r="AQ355" s="77"/>
      <c r="AR355" s="77"/>
      <c r="AS355" s="80">
        <v>35348</v>
      </c>
      <c r="AT355" s="84">
        <v>47.2</v>
      </c>
      <c r="AU355" s="84">
        <v>3.5</v>
      </c>
      <c r="AV355" s="84">
        <f t="shared" si="101"/>
        <v>50.7</v>
      </c>
      <c r="AW355" s="84">
        <f t="shared" ref="AW355:AX386" si="116">AU355-AU354</f>
        <v>2.5</v>
      </c>
      <c r="AX355" s="84">
        <f t="shared" si="116"/>
        <v>12.300000000000004</v>
      </c>
      <c r="AZ355" s="77"/>
      <c r="BA355" s="77"/>
      <c r="BB355" s="84">
        <f t="shared" si="103"/>
        <v>210.8000000000001</v>
      </c>
    </row>
    <row r="356" spans="1:54">
      <c r="A356" s="80">
        <v>35355</v>
      </c>
      <c r="B356" s="84">
        <v>7502.3</v>
      </c>
      <c r="C356" s="84">
        <v>2021.4</v>
      </c>
      <c r="D356" s="84">
        <f t="shared" si="98"/>
        <v>9523.7000000000007</v>
      </c>
      <c r="E356" s="84">
        <v>0</v>
      </c>
      <c r="F356" s="84">
        <f t="shared" si="109"/>
        <v>595.70000000000005</v>
      </c>
      <c r="G356" s="84">
        <f t="shared" si="109"/>
        <v>1394.5000000000009</v>
      </c>
      <c r="H356" s="84">
        <f t="shared" si="109"/>
        <v>0</v>
      </c>
      <c r="I356" s="84">
        <f t="shared" si="102"/>
        <v>595.70000000000005</v>
      </c>
      <c r="L356" s="84">
        <f t="shared" si="110"/>
        <v>1394.5000000000009</v>
      </c>
      <c r="P356" s="84">
        <v>442.8</v>
      </c>
      <c r="Q356" s="84">
        <v>0</v>
      </c>
      <c r="R356" s="84">
        <f t="shared" si="105"/>
        <v>442.8</v>
      </c>
      <c r="S356" s="84">
        <f t="shared" si="111"/>
        <v>287.8</v>
      </c>
      <c r="T356" s="84">
        <f t="shared" si="112"/>
        <v>0</v>
      </c>
      <c r="W356" s="77"/>
      <c r="X356" s="77"/>
      <c r="Z356" s="84">
        <v>1363.2</v>
      </c>
      <c r="AA356" s="84">
        <v>798.8</v>
      </c>
      <c r="AB356" s="84">
        <f t="shared" si="99"/>
        <v>2162</v>
      </c>
      <c r="AC356" s="84">
        <f t="shared" si="113"/>
        <v>354.5</v>
      </c>
      <c r="AE356" s="84">
        <f t="shared" si="106"/>
        <v>5696.3</v>
      </c>
      <c r="AF356" s="84">
        <f t="shared" si="106"/>
        <v>1222.6000000000001</v>
      </c>
      <c r="AG356" s="84">
        <f t="shared" si="106"/>
        <v>6918.9000000000015</v>
      </c>
      <c r="AH356" s="84">
        <f t="shared" si="114"/>
        <v>752.20000000000164</v>
      </c>
      <c r="AJ356" s="80">
        <v>35355</v>
      </c>
      <c r="AK356" s="84">
        <v>1588.4</v>
      </c>
      <c r="AL356" s="84">
        <v>97.6</v>
      </c>
      <c r="AM356" s="84">
        <f t="shared" si="100"/>
        <v>1686</v>
      </c>
      <c r="AN356" s="84">
        <f t="shared" si="115"/>
        <v>65.399999999999991</v>
      </c>
      <c r="AO356" s="84">
        <f t="shared" si="115"/>
        <v>304.70000000000005</v>
      </c>
      <c r="AP356" s="85">
        <f>AM356/'[2]Soymeal Export Forecast'!W$15</f>
        <v>0.23708958314418113</v>
      </c>
      <c r="AQ356" s="77"/>
      <c r="AR356" s="77"/>
      <c r="AS356" s="80">
        <v>35355</v>
      </c>
      <c r="AT356" s="84">
        <v>99.7</v>
      </c>
      <c r="AU356" s="84">
        <v>3.5</v>
      </c>
      <c r="AV356" s="84">
        <f t="shared" si="101"/>
        <v>103.2</v>
      </c>
      <c r="AW356" s="84">
        <f t="shared" si="116"/>
        <v>0</v>
      </c>
      <c r="AX356" s="84">
        <f t="shared" si="116"/>
        <v>52.5</v>
      </c>
      <c r="AZ356" s="77"/>
      <c r="BA356" s="77"/>
      <c r="BB356" s="84">
        <f t="shared" si="103"/>
        <v>661.1</v>
      </c>
    </row>
    <row r="357" spans="1:54">
      <c r="A357" s="80">
        <v>35362</v>
      </c>
      <c r="B357" s="84">
        <v>7613</v>
      </c>
      <c r="C357" s="84">
        <v>2720.7</v>
      </c>
      <c r="D357" s="84">
        <f t="shared" si="98"/>
        <v>10333.700000000001</v>
      </c>
      <c r="E357" s="84">
        <v>0</v>
      </c>
      <c r="F357" s="84">
        <f t="shared" si="109"/>
        <v>699.29999999999973</v>
      </c>
      <c r="G357" s="84">
        <f t="shared" si="109"/>
        <v>810</v>
      </c>
      <c r="H357" s="84">
        <f t="shared" si="109"/>
        <v>0</v>
      </c>
      <c r="I357" s="84">
        <f t="shared" si="102"/>
        <v>699.29999999999973</v>
      </c>
      <c r="L357" s="84">
        <f t="shared" si="110"/>
        <v>810</v>
      </c>
      <c r="P357" s="84">
        <v>492.8</v>
      </c>
      <c r="Q357" s="84">
        <v>0</v>
      </c>
      <c r="R357" s="84">
        <f t="shared" si="105"/>
        <v>492.8</v>
      </c>
      <c r="S357" s="84">
        <f t="shared" si="111"/>
        <v>50</v>
      </c>
      <c r="T357" s="84">
        <f t="shared" si="112"/>
        <v>0</v>
      </c>
      <c r="W357" s="77"/>
      <c r="X357" s="77"/>
      <c r="Z357" s="84">
        <v>1602.3</v>
      </c>
      <c r="AA357" s="84">
        <v>959.5</v>
      </c>
      <c r="AB357" s="84">
        <f t="shared" si="99"/>
        <v>2561.8000000000002</v>
      </c>
      <c r="AC357" s="84">
        <f t="shared" si="113"/>
        <v>399.80000000000018</v>
      </c>
      <c r="AE357" s="84">
        <f t="shared" si="106"/>
        <v>5517.9</v>
      </c>
      <c r="AF357" s="84">
        <f t="shared" si="106"/>
        <v>1761.1999999999998</v>
      </c>
      <c r="AG357" s="84">
        <f t="shared" si="106"/>
        <v>7279.1000000000013</v>
      </c>
      <c r="AH357" s="84">
        <f t="shared" si="114"/>
        <v>360.19999999999982</v>
      </c>
      <c r="AJ357" s="80">
        <v>35362</v>
      </c>
      <c r="AK357" s="84">
        <v>1662.9</v>
      </c>
      <c r="AL357" s="84">
        <v>216.5</v>
      </c>
      <c r="AM357" s="84">
        <f t="shared" si="100"/>
        <v>1879.4</v>
      </c>
      <c r="AN357" s="84">
        <f t="shared" si="115"/>
        <v>118.9</v>
      </c>
      <c r="AO357" s="84">
        <f t="shared" si="115"/>
        <v>193.40000000000009</v>
      </c>
      <c r="AP357" s="85">
        <f>AM357/'[2]Soymeal Export Forecast'!W$15</f>
        <v>0.26428598016676991</v>
      </c>
      <c r="AQ357" s="77"/>
      <c r="AR357" s="77"/>
      <c r="AS357" s="80">
        <v>35362</v>
      </c>
      <c r="AT357" s="84">
        <v>126.1</v>
      </c>
      <c r="AU357" s="84">
        <v>7.2</v>
      </c>
      <c r="AV357" s="84">
        <f t="shared" si="101"/>
        <v>133.29999999999998</v>
      </c>
      <c r="AW357" s="84">
        <f t="shared" si="116"/>
        <v>3.7</v>
      </c>
      <c r="AX357" s="84">
        <f t="shared" si="116"/>
        <v>30.09999999999998</v>
      </c>
      <c r="AZ357" s="77"/>
      <c r="BA357" s="77"/>
      <c r="BB357" s="84">
        <f t="shared" si="103"/>
        <v>818.1999999999997</v>
      </c>
    </row>
    <row r="358" spans="1:54">
      <c r="A358" s="80">
        <v>35369</v>
      </c>
      <c r="B358" s="84">
        <v>7545.4</v>
      </c>
      <c r="C358" s="84">
        <v>3683</v>
      </c>
      <c r="D358" s="84">
        <f t="shared" si="98"/>
        <v>11228.4</v>
      </c>
      <c r="E358" s="84">
        <v>0</v>
      </c>
      <c r="F358" s="84">
        <f t="shared" si="109"/>
        <v>962.30000000000018</v>
      </c>
      <c r="G358" s="84">
        <f t="shared" si="109"/>
        <v>894.69999999999891</v>
      </c>
      <c r="H358" s="84">
        <f t="shared" si="109"/>
        <v>0</v>
      </c>
      <c r="I358" s="84">
        <f t="shared" si="102"/>
        <v>962.30000000000018</v>
      </c>
      <c r="L358" s="84">
        <f t="shared" si="110"/>
        <v>894.69999999999891</v>
      </c>
      <c r="P358" s="84">
        <v>487.8</v>
      </c>
      <c r="Q358" s="84">
        <v>110.2</v>
      </c>
      <c r="R358" s="84">
        <f t="shared" si="105"/>
        <v>598</v>
      </c>
      <c r="S358" s="84">
        <f t="shared" si="111"/>
        <v>105.19999999999999</v>
      </c>
      <c r="T358" s="84">
        <f t="shared" si="112"/>
        <v>110.2</v>
      </c>
      <c r="W358" s="77"/>
      <c r="X358" s="77"/>
      <c r="Z358" s="84">
        <v>1417.9</v>
      </c>
      <c r="AA358" s="84">
        <v>1414.7</v>
      </c>
      <c r="AB358" s="84">
        <f t="shared" si="99"/>
        <v>2832.6000000000004</v>
      </c>
      <c r="AC358" s="84">
        <f t="shared" si="113"/>
        <v>270.80000000000018</v>
      </c>
      <c r="AE358" s="84">
        <f t="shared" si="106"/>
        <v>5639.6999999999989</v>
      </c>
      <c r="AF358" s="84">
        <f t="shared" si="106"/>
        <v>2158.1000000000004</v>
      </c>
      <c r="AG358" s="84">
        <f t="shared" si="106"/>
        <v>7797.7999999999993</v>
      </c>
      <c r="AH358" s="84">
        <f t="shared" si="114"/>
        <v>518.699999999998</v>
      </c>
      <c r="AJ358" s="80">
        <v>35369</v>
      </c>
      <c r="AK358" s="84">
        <v>1706.7</v>
      </c>
      <c r="AL358" s="84">
        <v>319.3</v>
      </c>
      <c r="AM358" s="84">
        <f t="shared" si="100"/>
        <v>2026</v>
      </c>
      <c r="AN358" s="84">
        <f t="shared" si="115"/>
        <v>102.80000000000001</v>
      </c>
      <c r="AO358" s="84">
        <f t="shared" si="115"/>
        <v>146.59999999999991</v>
      </c>
      <c r="AP358" s="85">
        <f>AM358/'[2]Soymeal Export Forecast'!W$15</f>
        <v>0.28490124285297214</v>
      </c>
      <c r="AQ358" s="77"/>
      <c r="AR358" s="77"/>
      <c r="AS358" s="80">
        <v>35369</v>
      </c>
      <c r="AT358" s="84">
        <v>109.7</v>
      </c>
      <c r="AU358" s="84">
        <v>42.3</v>
      </c>
      <c r="AV358" s="84">
        <f t="shared" si="101"/>
        <v>152</v>
      </c>
      <c r="AW358" s="84">
        <f t="shared" si="116"/>
        <v>35.099999999999994</v>
      </c>
      <c r="AX358" s="84">
        <f t="shared" si="116"/>
        <v>18.700000000000017</v>
      </c>
      <c r="AZ358" s="77"/>
      <c r="BA358" s="77"/>
      <c r="BB358" s="84">
        <f t="shared" si="103"/>
        <v>1065.1000000000001</v>
      </c>
    </row>
    <row r="359" spans="1:54">
      <c r="A359" s="80">
        <v>35376</v>
      </c>
      <c r="B359" s="84">
        <v>7747.7</v>
      </c>
      <c r="C359" s="84">
        <v>4599</v>
      </c>
      <c r="D359" s="84">
        <f t="shared" si="98"/>
        <v>12346.7</v>
      </c>
      <c r="E359" s="84">
        <v>0</v>
      </c>
      <c r="F359" s="84">
        <f t="shared" si="109"/>
        <v>916</v>
      </c>
      <c r="G359" s="84">
        <f t="shared" si="109"/>
        <v>1118.3000000000011</v>
      </c>
      <c r="H359" s="84">
        <f t="shared" si="109"/>
        <v>0</v>
      </c>
      <c r="I359" s="84">
        <f t="shared" si="102"/>
        <v>916</v>
      </c>
      <c r="L359" s="84">
        <f t="shared" si="110"/>
        <v>1118.3000000000011</v>
      </c>
      <c r="P359" s="84">
        <v>525.79999999999995</v>
      </c>
      <c r="Q359" s="84">
        <v>322.10000000000002</v>
      </c>
      <c r="R359" s="84">
        <f t="shared" si="105"/>
        <v>847.9</v>
      </c>
      <c r="S359" s="84">
        <f t="shared" si="111"/>
        <v>249.89999999999998</v>
      </c>
      <c r="T359" s="84">
        <f t="shared" si="112"/>
        <v>211.90000000000003</v>
      </c>
      <c r="W359" s="77"/>
      <c r="X359" s="77"/>
      <c r="Z359" s="84">
        <v>1594.4</v>
      </c>
      <c r="AA359" s="84">
        <v>1813.4</v>
      </c>
      <c r="AB359" s="84">
        <f t="shared" si="99"/>
        <v>3407.8</v>
      </c>
      <c r="AC359" s="84">
        <f t="shared" si="113"/>
        <v>575.19999999999982</v>
      </c>
      <c r="AE359" s="84">
        <f t="shared" si="106"/>
        <v>5627.5</v>
      </c>
      <c r="AF359" s="84">
        <f t="shared" si="106"/>
        <v>2463.4999999999995</v>
      </c>
      <c r="AG359" s="84">
        <f t="shared" si="106"/>
        <v>8091.0000000000009</v>
      </c>
      <c r="AH359" s="84">
        <f t="shared" si="114"/>
        <v>293.20000000000164</v>
      </c>
      <c r="AJ359" s="80">
        <v>35376</v>
      </c>
      <c r="AK359" s="84">
        <v>1781</v>
      </c>
      <c r="AL359" s="84">
        <v>466.5</v>
      </c>
      <c r="AM359" s="84">
        <f t="shared" si="100"/>
        <v>2247.5</v>
      </c>
      <c r="AN359" s="84">
        <f t="shared" si="115"/>
        <v>147.19999999999999</v>
      </c>
      <c r="AO359" s="84">
        <f t="shared" si="115"/>
        <v>221.5</v>
      </c>
      <c r="AP359" s="85">
        <f>AM359/'[2]Soymeal Export Forecast'!W$15</f>
        <v>0.31604913292796388</v>
      </c>
      <c r="AQ359" s="77"/>
      <c r="AR359" s="77"/>
      <c r="AS359" s="80">
        <v>35376</v>
      </c>
      <c r="AT359" s="84">
        <v>140.19999999999999</v>
      </c>
      <c r="AU359" s="84">
        <v>60.5</v>
      </c>
      <c r="AV359" s="84">
        <f t="shared" si="101"/>
        <v>200.7</v>
      </c>
      <c r="AW359" s="84">
        <f t="shared" si="116"/>
        <v>18.200000000000003</v>
      </c>
      <c r="AX359" s="84">
        <f t="shared" si="116"/>
        <v>48.699999999999989</v>
      </c>
      <c r="AZ359" s="77"/>
      <c r="BA359" s="77"/>
      <c r="BB359" s="84">
        <f t="shared" si="103"/>
        <v>1063.2</v>
      </c>
    </row>
    <row r="360" spans="1:54">
      <c r="A360" s="80">
        <v>35383</v>
      </c>
      <c r="B360" s="84">
        <v>7468.5</v>
      </c>
      <c r="C360" s="84">
        <v>5494.8</v>
      </c>
      <c r="D360" s="84">
        <f t="shared" si="98"/>
        <v>12963.3</v>
      </c>
      <c r="E360" s="84">
        <v>0</v>
      </c>
      <c r="F360" s="84">
        <f t="shared" si="109"/>
        <v>895.80000000000018</v>
      </c>
      <c r="G360" s="84">
        <f t="shared" si="109"/>
        <v>616.59999999999854</v>
      </c>
      <c r="H360" s="84">
        <f t="shared" si="109"/>
        <v>0</v>
      </c>
      <c r="I360" s="84">
        <f t="shared" si="102"/>
        <v>895.80000000000018</v>
      </c>
      <c r="L360" s="84">
        <f t="shared" si="110"/>
        <v>616.59999999999854</v>
      </c>
      <c r="P360" s="84">
        <v>525.79999999999995</v>
      </c>
      <c r="Q360" s="84">
        <v>507.4</v>
      </c>
      <c r="R360" s="84">
        <f t="shared" si="105"/>
        <v>1033.1999999999998</v>
      </c>
      <c r="S360" s="84">
        <f t="shared" si="111"/>
        <v>185.29999999999984</v>
      </c>
      <c r="T360" s="84">
        <f t="shared" si="112"/>
        <v>185.29999999999995</v>
      </c>
      <c r="W360" s="77"/>
      <c r="X360" s="77"/>
      <c r="Z360" s="84">
        <v>1647.8</v>
      </c>
      <c r="AA360" s="84">
        <v>2231.4</v>
      </c>
      <c r="AB360" s="84">
        <f t="shared" si="99"/>
        <v>3879.2</v>
      </c>
      <c r="AC360" s="84">
        <f t="shared" si="113"/>
        <v>471.39999999999964</v>
      </c>
      <c r="AE360" s="84">
        <f t="shared" si="106"/>
        <v>5294.9</v>
      </c>
      <c r="AF360" s="84">
        <f t="shared" si="106"/>
        <v>2756.0000000000005</v>
      </c>
      <c r="AG360" s="84">
        <f t="shared" si="106"/>
        <v>8050.8999999999987</v>
      </c>
      <c r="AH360" s="84">
        <f t="shared" si="114"/>
        <v>-40.100000000002183</v>
      </c>
      <c r="AJ360" s="80">
        <v>35383</v>
      </c>
      <c r="AK360" s="84">
        <v>1847.4</v>
      </c>
      <c r="AL360" s="84">
        <v>563.4</v>
      </c>
      <c r="AM360" s="84">
        <f t="shared" si="100"/>
        <v>2410.8000000000002</v>
      </c>
      <c r="AN360" s="84">
        <f t="shared" si="115"/>
        <v>96.899999999999977</v>
      </c>
      <c r="AO360" s="84">
        <f t="shared" si="115"/>
        <v>163.30000000000018</v>
      </c>
      <c r="AP360" s="85">
        <f>AM360/'[2]Soymeal Export Forecast'!W$15</f>
        <v>0.33901279184103911</v>
      </c>
      <c r="AQ360" s="77"/>
      <c r="AR360" s="77"/>
      <c r="AS360" s="80">
        <v>35383</v>
      </c>
      <c r="AT360" s="84">
        <v>145.19999999999999</v>
      </c>
      <c r="AU360" s="84">
        <v>89.6</v>
      </c>
      <c r="AV360" s="84">
        <f t="shared" si="101"/>
        <v>234.79999999999998</v>
      </c>
      <c r="AW360" s="84">
        <f t="shared" si="116"/>
        <v>29.099999999999994</v>
      </c>
      <c r="AX360" s="84">
        <f t="shared" si="116"/>
        <v>34.099999999999994</v>
      </c>
      <c r="AZ360" s="77"/>
      <c r="BA360" s="77"/>
      <c r="BB360" s="84">
        <f t="shared" si="103"/>
        <v>992.70000000000016</v>
      </c>
    </row>
    <row r="361" spans="1:54">
      <c r="A361" s="80">
        <v>35390</v>
      </c>
      <c r="B361" s="84">
        <v>7242.2</v>
      </c>
      <c r="C361" s="84">
        <v>6475.4</v>
      </c>
      <c r="D361" s="84">
        <f t="shared" si="98"/>
        <v>13717.599999999999</v>
      </c>
      <c r="E361" s="84">
        <v>0</v>
      </c>
      <c r="F361" s="84">
        <f t="shared" si="109"/>
        <v>980.59999999999945</v>
      </c>
      <c r="G361" s="84">
        <f t="shared" si="109"/>
        <v>754.29999999999927</v>
      </c>
      <c r="H361" s="84">
        <f t="shared" si="109"/>
        <v>0</v>
      </c>
      <c r="I361" s="84">
        <f t="shared" si="102"/>
        <v>980.59999999999945</v>
      </c>
      <c r="L361" s="84">
        <f t="shared" si="110"/>
        <v>754.29999999999927</v>
      </c>
      <c r="P361" s="84">
        <v>420.8</v>
      </c>
      <c r="Q361" s="84">
        <v>721</v>
      </c>
      <c r="R361" s="84">
        <f t="shared" si="105"/>
        <v>1141.8</v>
      </c>
      <c r="S361" s="84">
        <f t="shared" si="111"/>
        <v>108.60000000000014</v>
      </c>
      <c r="T361" s="84">
        <f t="shared" si="112"/>
        <v>213.60000000000002</v>
      </c>
      <c r="W361" s="77"/>
      <c r="X361" s="77"/>
      <c r="Z361" s="84">
        <v>1963</v>
      </c>
      <c r="AA361" s="84">
        <v>2506.1999999999998</v>
      </c>
      <c r="AB361" s="84">
        <f t="shared" si="99"/>
        <v>4469.2</v>
      </c>
      <c r="AC361" s="84">
        <f t="shared" si="113"/>
        <v>590</v>
      </c>
      <c r="AE361" s="84">
        <f t="shared" si="106"/>
        <v>4858.3999999999996</v>
      </c>
      <c r="AF361" s="84">
        <f t="shared" si="106"/>
        <v>3248.2</v>
      </c>
      <c r="AG361" s="84">
        <f t="shared" si="106"/>
        <v>8106.5999999999995</v>
      </c>
      <c r="AH361" s="84">
        <f t="shared" si="114"/>
        <v>55.700000000000728</v>
      </c>
      <c r="AJ361" s="80">
        <v>35390</v>
      </c>
      <c r="AK361" s="84">
        <v>1845.8</v>
      </c>
      <c r="AL361" s="84">
        <v>641.9</v>
      </c>
      <c r="AM361" s="84">
        <f t="shared" si="100"/>
        <v>2487.6999999999998</v>
      </c>
      <c r="AN361" s="84">
        <f t="shared" si="115"/>
        <v>78.5</v>
      </c>
      <c r="AO361" s="84">
        <f t="shared" si="115"/>
        <v>76.899999999999636</v>
      </c>
      <c r="AP361" s="85">
        <f>AM361/'[2]Soymeal Export Forecast'!W$15</f>
        <v>0.34982666428693915</v>
      </c>
      <c r="AQ361" s="77"/>
      <c r="AR361" s="77"/>
      <c r="AS361" s="80">
        <v>35390</v>
      </c>
      <c r="AT361" s="84">
        <v>122.2</v>
      </c>
      <c r="AU361" s="84">
        <v>127.2</v>
      </c>
      <c r="AV361" s="84">
        <f t="shared" si="101"/>
        <v>249.4</v>
      </c>
      <c r="AW361" s="84">
        <f t="shared" si="116"/>
        <v>37.600000000000009</v>
      </c>
      <c r="AX361" s="84">
        <f t="shared" si="116"/>
        <v>14.600000000000023</v>
      </c>
      <c r="AZ361" s="77"/>
      <c r="BA361" s="77"/>
      <c r="BB361" s="84">
        <f t="shared" si="103"/>
        <v>1059.0999999999995</v>
      </c>
    </row>
    <row r="362" spans="1:54">
      <c r="A362" s="80">
        <v>35397</v>
      </c>
      <c r="B362" s="84">
        <v>6708.4</v>
      </c>
      <c r="C362" s="84">
        <v>7542.5</v>
      </c>
      <c r="D362" s="84">
        <f t="shared" si="98"/>
        <v>14250.9</v>
      </c>
      <c r="E362" s="84">
        <v>0</v>
      </c>
      <c r="F362" s="84">
        <f t="shared" si="109"/>
        <v>1067.1000000000004</v>
      </c>
      <c r="G362" s="84">
        <f t="shared" si="109"/>
        <v>533.30000000000109</v>
      </c>
      <c r="H362" s="84">
        <f t="shared" si="109"/>
        <v>0</v>
      </c>
      <c r="I362" s="84">
        <f t="shared" si="102"/>
        <v>1067.1000000000004</v>
      </c>
      <c r="L362" s="84">
        <f t="shared" si="110"/>
        <v>533.30000000000109</v>
      </c>
      <c r="P362" s="84">
        <v>207.8</v>
      </c>
      <c r="Q362" s="84">
        <v>947.7</v>
      </c>
      <c r="R362" s="84">
        <f t="shared" si="105"/>
        <v>1155.5</v>
      </c>
      <c r="S362" s="84">
        <f t="shared" si="111"/>
        <v>13.700000000000045</v>
      </c>
      <c r="T362" s="84">
        <f t="shared" si="112"/>
        <v>226.70000000000005</v>
      </c>
      <c r="W362" s="77"/>
      <c r="X362" s="77"/>
      <c r="Z362" s="84">
        <v>1954.3</v>
      </c>
      <c r="AA362" s="84">
        <v>2878.9</v>
      </c>
      <c r="AB362" s="84">
        <f t="shared" si="99"/>
        <v>4833.2</v>
      </c>
      <c r="AC362" s="84">
        <f t="shared" si="113"/>
        <v>364</v>
      </c>
      <c r="AE362" s="84">
        <f t="shared" si="106"/>
        <v>4546.2999999999993</v>
      </c>
      <c r="AF362" s="84">
        <f t="shared" si="106"/>
        <v>3715.9</v>
      </c>
      <c r="AG362" s="84">
        <f t="shared" si="106"/>
        <v>8262.2000000000007</v>
      </c>
      <c r="AH362" s="84">
        <f t="shared" si="114"/>
        <v>155.60000000000127</v>
      </c>
      <c r="AJ362" s="80">
        <v>35397</v>
      </c>
      <c r="AK362" s="84">
        <v>1679.2</v>
      </c>
      <c r="AL362" s="84">
        <v>797.3</v>
      </c>
      <c r="AM362" s="84">
        <f t="shared" si="100"/>
        <v>2476.5</v>
      </c>
      <c r="AN362" s="84">
        <f t="shared" si="115"/>
        <v>155.39999999999998</v>
      </c>
      <c r="AO362" s="84">
        <f t="shared" si="115"/>
        <v>-11.199999999999818</v>
      </c>
      <c r="AP362" s="85">
        <f>AM362/'[2]Soymeal Export Forecast'!W$15</f>
        <v>0.34825169196712014</v>
      </c>
      <c r="AQ362" s="77"/>
      <c r="AR362" s="77"/>
      <c r="AS362" s="80">
        <v>35397</v>
      </c>
      <c r="AT362" s="84">
        <v>102.1</v>
      </c>
      <c r="AU362" s="84">
        <v>162.69999999999999</v>
      </c>
      <c r="AV362" s="84">
        <f t="shared" si="101"/>
        <v>264.79999999999995</v>
      </c>
      <c r="AW362" s="84">
        <f t="shared" si="116"/>
        <v>35.499999999999986</v>
      </c>
      <c r="AX362" s="84">
        <f t="shared" si="116"/>
        <v>15.399999999999949</v>
      </c>
      <c r="AZ362" s="77"/>
      <c r="BA362" s="77"/>
      <c r="BB362" s="84">
        <f t="shared" si="103"/>
        <v>1222.5000000000005</v>
      </c>
    </row>
    <row r="363" spans="1:54">
      <c r="A363" s="80">
        <v>35404</v>
      </c>
      <c r="B363" s="84">
        <v>6745</v>
      </c>
      <c r="C363" s="84">
        <v>8151.4</v>
      </c>
      <c r="D363" s="84">
        <f t="shared" si="98"/>
        <v>14896.4</v>
      </c>
      <c r="E363" s="84">
        <v>0</v>
      </c>
      <c r="F363" s="84">
        <f t="shared" si="109"/>
        <v>608.89999999999964</v>
      </c>
      <c r="G363" s="84">
        <f t="shared" si="109"/>
        <v>645.5</v>
      </c>
      <c r="H363" s="84">
        <f t="shared" si="109"/>
        <v>0</v>
      </c>
      <c r="I363" s="84">
        <f t="shared" si="102"/>
        <v>608.89999999999964</v>
      </c>
      <c r="L363" s="84">
        <f t="shared" si="110"/>
        <v>645.5</v>
      </c>
      <c r="P363" s="84">
        <v>157.80000000000001</v>
      </c>
      <c r="Q363" s="84">
        <v>1007.7</v>
      </c>
      <c r="R363" s="84">
        <f t="shared" si="105"/>
        <v>1165.5</v>
      </c>
      <c r="S363" s="84">
        <f t="shared" si="111"/>
        <v>10</v>
      </c>
      <c r="T363" s="84">
        <f t="shared" si="112"/>
        <v>60</v>
      </c>
      <c r="W363" s="77"/>
      <c r="X363" s="77"/>
      <c r="Z363" s="84">
        <v>1806.6</v>
      </c>
      <c r="AA363" s="84">
        <v>3199.3</v>
      </c>
      <c r="AB363" s="84">
        <f t="shared" si="99"/>
        <v>5005.8999999999996</v>
      </c>
      <c r="AC363" s="84">
        <f t="shared" si="113"/>
        <v>172.69999999999982</v>
      </c>
      <c r="AE363" s="84">
        <f t="shared" si="106"/>
        <v>4780.6000000000004</v>
      </c>
      <c r="AF363" s="84">
        <f t="shared" si="106"/>
        <v>3944.3999999999996</v>
      </c>
      <c r="AG363" s="84">
        <f t="shared" si="106"/>
        <v>8725</v>
      </c>
      <c r="AH363" s="84">
        <f t="shared" si="114"/>
        <v>462.79999999999927</v>
      </c>
      <c r="AJ363" s="80">
        <v>35404</v>
      </c>
      <c r="AK363" s="84">
        <v>1652.3</v>
      </c>
      <c r="AL363" s="84">
        <v>971.4</v>
      </c>
      <c r="AM363" s="84">
        <f t="shared" si="100"/>
        <v>2623.7</v>
      </c>
      <c r="AN363" s="84">
        <f t="shared" si="115"/>
        <v>174.10000000000002</v>
      </c>
      <c r="AO363" s="84">
        <f t="shared" si="115"/>
        <v>147.19999999999982</v>
      </c>
      <c r="AP363" s="85">
        <f>AM363/'[2]Soymeal Export Forecast'!W$15</f>
        <v>0.36895132817045551</v>
      </c>
      <c r="AQ363" s="77"/>
      <c r="AR363" s="77"/>
      <c r="AS363" s="80">
        <v>35404</v>
      </c>
      <c r="AT363" s="84">
        <v>141.4</v>
      </c>
      <c r="AU363" s="84">
        <v>166.1</v>
      </c>
      <c r="AV363" s="84">
        <f t="shared" si="101"/>
        <v>307.5</v>
      </c>
      <c r="AW363" s="84">
        <f t="shared" si="116"/>
        <v>3.4000000000000057</v>
      </c>
      <c r="AX363" s="84">
        <f t="shared" si="116"/>
        <v>42.700000000000045</v>
      </c>
      <c r="AZ363" s="77"/>
      <c r="BA363" s="77"/>
      <c r="BB363" s="84">
        <f t="shared" si="103"/>
        <v>782.99999999999966</v>
      </c>
    </row>
    <row r="364" spans="1:54">
      <c r="A364" s="80">
        <v>35411</v>
      </c>
      <c r="B364" s="84">
        <v>6408.3</v>
      </c>
      <c r="C364" s="84">
        <v>9191.2000000000007</v>
      </c>
      <c r="D364" s="84">
        <f t="shared" si="98"/>
        <v>15599.5</v>
      </c>
      <c r="E364" s="84">
        <v>0</v>
      </c>
      <c r="F364" s="84">
        <f t="shared" si="109"/>
        <v>1039.8000000000011</v>
      </c>
      <c r="G364" s="84">
        <f t="shared" si="109"/>
        <v>703.10000000000036</v>
      </c>
      <c r="H364" s="84">
        <f t="shared" si="109"/>
        <v>0</v>
      </c>
      <c r="I364" s="84">
        <f t="shared" si="102"/>
        <v>1039.8000000000011</v>
      </c>
      <c r="L364" s="84">
        <f t="shared" si="110"/>
        <v>703.10000000000036</v>
      </c>
      <c r="P364" s="84">
        <v>68.599999999999994</v>
      </c>
      <c r="Q364" s="84">
        <v>1155.0999999999999</v>
      </c>
      <c r="R364" s="84">
        <f t="shared" si="105"/>
        <v>1223.6999999999998</v>
      </c>
      <c r="S364" s="84">
        <f t="shared" si="111"/>
        <v>58.199999999999818</v>
      </c>
      <c r="T364" s="84">
        <f t="shared" si="112"/>
        <v>147.39999999999986</v>
      </c>
      <c r="W364" s="77"/>
      <c r="X364" s="77"/>
      <c r="Z364" s="84">
        <v>1696.5</v>
      </c>
      <c r="AA364" s="84">
        <v>3646.1</v>
      </c>
      <c r="AB364" s="84">
        <f t="shared" si="99"/>
        <v>5342.6</v>
      </c>
      <c r="AC364" s="84">
        <f t="shared" si="113"/>
        <v>336.70000000000073</v>
      </c>
      <c r="AE364" s="84">
        <f t="shared" si="106"/>
        <v>4643.2</v>
      </c>
      <c r="AF364" s="84">
        <f t="shared" si="106"/>
        <v>4390</v>
      </c>
      <c r="AG364" s="84">
        <f t="shared" si="106"/>
        <v>9033.1999999999989</v>
      </c>
      <c r="AH364" s="84">
        <f t="shared" si="114"/>
        <v>308.19999999999891</v>
      </c>
      <c r="AJ364" s="80">
        <v>35411</v>
      </c>
      <c r="AK364" s="84">
        <v>1776.3</v>
      </c>
      <c r="AL364" s="84">
        <v>1065.0999999999999</v>
      </c>
      <c r="AM364" s="84">
        <f t="shared" si="100"/>
        <v>2841.3999999999996</v>
      </c>
      <c r="AN364" s="84">
        <f t="shared" si="115"/>
        <v>93.699999999999932</v>
      </c>
      <c r="AO364" s="84">
        <f t="shared" si="115"/>
        <v>217.69999999999982</v>
      </c>
      <c r="AP364" s="85">
        <f>AM364/'[2]Soymeal Export Forecast'!W$15</f>
        <v>0.39956485263693725</v>
      </c>
      <c r="AQ364" s="77"/>
      <c r="AR364" s="77"/>
      <c r="AS364" s="80">
        <v>35411</v>
      </c>
      <c r="AT364" s="84">
        <v>120.1</v>
      </c>
      <c r="AU364" s="84">
        <v>191.7</v>
      </c>
      <c r="AV364" s="84">
        <f t="shared" si="101"/>
        <v>311.79999999999995</v>
      </c>
      <c r="AW364" s="84">
        <f t="shared" si="116"/>
        <v>25.599999999999994</v>
      </c>
      <c r="AX364" s="84">
        <f t="shared" si="116"/>
        <v>4.2999999999999545</v>
      </c>
      <c r="AZ364" s="77"/>
      <c r="BA364" s="77"/>
      <c r="BB364" s="84">
        <f t="shared" si="103"/>
        <v>1133.5000000000009</v>
      </c>
    </row>
    <row r="365" spans="1:54">
      <c r="A365" s="80">
        <v>35418</v>
      </c>
      <c r="B365" s="84">
        <v>6292.4</v>
      </c>
      <c r="C365" s="84">
        <v>10002</v>
      </c>
      <c r="D365" s="84">
        <f t="shared" si="98"/>
        <v>16294.4</v>
      </c>
      <c r="E365" s="84">
        <v>0</v>
      </c>
      <c r="F365" s="84">
        <f t="shared" si="109"/>
        <v>810.79999999999927</v>
      </c>
      <c r="G365" s="84">
        <f t="shared" si="109"/>
        <v>694.89999999999964</v>
      </c>
      <c r="H365" s="84">
        <f t="shared" si="109"/>
        <v>0</v>
      </c>
      <c r="I365" s="84">
        <f t="shared" si="102"/>
        <v>810.79999999999927</v>
      </c>
      <c r="L365" s="84">
        <f t="shared" si="110"/>
        <v>694.89999999999964</v>
      </c>
      <c r="P365" s="84">
        <v>68.599999999999994</v>
      </c>
      <c r="Q365" s="84">
        <v>1210.0999999999999</v>
      </c>
      <c r="R365" s="84">
        <f t="shared" si="105"/>
        <v>1278.6999999999998</v>
      </c>
      <c r="S365" s="84">
        <f t="shared" si="111"/>
        <v>55</v>
      </c>
      <c r="T365" s="84">
        <f t="shared" si="112"/>
        <v>55</v>
      </c>
      <c r="W365" s="77"/>
      <c r="X365" s="77"/>
      <c r="Z365" s="84">
        <v>1633.4</v>
      </c>
      <c r="AA365" s="84">
        <v>4063.8</v>
      </c>
      <c r="AB365" s="84">
        <f t="shared" si="99"/>
        <v>5697.2000000000007</v>
      </c>
      <c r="AC365" s="84">
        <f t="shared" si="113"/>
        <v>354.60000000000036</v>
      </c>
      <c r="AE365" s="84">
        <f t="shared" si="106"/>
        <v>4590.3999999999996</v>
      </c>
      <c r="AF365" s="84">
        <f t="shared" si="106"/>
        <v>4728.0999999999995</v>
      </c>
      <c r="AG365" s="84">
        <f t="shared" si="106"/>
        <v>9318.5</v>
      </c>
      <c r="AH365" s="84">
        <f t="shared" si="114"/>
        <v>285.30000000000109</v>
      </c>
      <c r="AJ365" s="80">
        <v>35418</v>
      </c>
      <c r="AK365" s="84">
        <v>1819.6</v>
      </c>
      <c r="AL365" s="84">
        <v>1138.4000000000001</v>
      </c>
      <c r="AM365" s="84">
        <f t="shared" si="100"/>
        <v>2958</v>
      </c>
      <c r="AN365" s="84">
        <f t="shared" si="115"/>
        <v>73.300000000000182</v>
      </c>
      <c r="AO365" s="84">
        <f t="shared" si="115"/>
        <v>116.60000000000036</v>
      </c>
      <c r="AP365" s="85">
        <f>AM365/'[2]Soymeal Export Forecast'!W$15</f>
        <v>0.41596143946648151</v>
      </c>
      <c r="AQ365" s="77"/>
      <c r="AR365" s="77"/>
      <c r="AS365" s="80">
        <v>35418</v>
      </c>
      <c r="AT365" s="84">
        <v>103.7</v>
      </c>
      <c r="AU365" s="84">
        <v>218.6</v>
      </c>
      <c r="AV365" s="84">
        <f t="shared" si="101"/>
        <v>322.3</v>
      </c>
      <c r="AW365" s="84">
        <f t="shared" si="116"/>
        <v>26.900000000000006</v>
      </c>
      <c r="AX365" s="84">
        <f t="shared" si="116"/>
        <v>10.500000000000057</v>
      </c>
      <c r="AZ365" s="77"/>
      <c r="BA365" s="77"/>
      <c r="BB365" s="84">
        <f t="shared" si="103"/>
        <v>884.09999999999945</v>
      </c>
    </row>
    <row r="366" spans="1:54">
      <c r="A366" s="80">
        <v>35425</v>
      </c>
      <c r="B366" s="84">
        <v>5866.5</v>
      </c>
      <c r="C366" s="84">
        <v>10722</v>
      </c>
      <c r="D366" s="84">
        <f t="shared" si="98"/>
        <v>16588.5</v>
      </c>
      <c r="E366" s="84">
        <v>0</v>
      </c>
      <c r="F366" s="84">
        <f t="shared" si="109"/>
        <v>720</v>
      </c>
      <c r="G366" s="84">
        <f t="shared" si="109"/>
        <v>294.10000000000036</v>
      </c>
      <c r="H366" s="84">
        <f t="shared" si="109"/>
        <v>0</v>
      </c>
      <c r="I366" s="84">
        <f t="shared" si="102"/>
        <v>720</v>
      </c>
      <c r="L366" s="84">
        <f t="shared" si="110"/>
        <v>294.10000000000036</v>
      </c>
      <c r="P366" s="84">
        <v>68.599999999999994</v>
      </c>
      <c r="Q366" s="84">
        <v>1256.4000000000001</v>
      </c>
      <c r="R366" s="84">
        <f t="shared" si="105"/>
        <v>1325</v>
      </c>
      <c r="S366" s="84">
        <f t="shared" si="111"/>
        <v>46.300000000000182</v>
      </c>
      <c r="T366" s="84">
        <f t="shared" si="112"/>
        <v>46.300000000000182</v>
      </c>
      <c r="W366" s="77"/>
      <c r="X366" s="77"/>
      <c r="Z366" s="84">
        <v>1484.9</v>
      </c>
      <c r="AA366" s="84">
        <v>4350.6000000000004</v>
      </c>
      <c r="AB366" s="84">
        <f t="shared" si="99"/>
        <v>5835.5</v>
      </c>
      <c r="AC366" s="84">
        <f t="shared" si="113"/>
        <v>138.29999999999927</v>
      </c>
      <c r="AE366" s="84">
        <f t="shared" si="106"/>
        <v>4313</v>
      </c>
      <c r="AF366" s="84">
        <f t="shared" si="106"/>
        <v>5115</v>
      </c>
      <c r="AG366" s="84">
        <f t="shared" si="106"/>
        <v>9428</v>
      </c>
      <c r="AH366" s="84">
        <f t="shared" si="114"/>
        <v>109.5</v>
      </c>
      <c r="AJ366" s="80">
        <v>35425</v>
      </c>
      <c r="AK366" s="84">
        <v>1777.3</v>
      </c>
      <c r="AL366" s="84">
        <v>1221.5</v>
      </c>
      <c r="AM366" s="84">
        <f t="shared" si="100"/>
        <v>2998.8</v>
      </c>
      <c r="AN366" s="84">
        <f t="shared" si="115"/>
        <v>83.099999999999909</v>
      </c>
      <c r="AO366" s="84">
        <f t="shared" si="115"/>
        <v>40.800000000000182</v>
      </c>
      <c r="AP366" s="85">
        <f>AM366/'[2]Soymeal Export Forecast'!W$15</f>
        <v>0.42169883863153645</v>
      </c>
      <c r="AQ366" s="77"/>
      <c r="AR366" s="77"/>
      <c r="AS366" s="80">
        <v>35425</v>
      </c>
      <c r="AT366" s="84">
        <v>152.30000000000001</v>
      </c>
      <c r="AU366" s="84">
        <v>234</v>
      </c>
      <c r="AV366" s="84">
        <f t="shared" si="101"/>
        <v>386.3</v>
      </c>
      <c r="AW366" s="84">
        <f t="shared" si="116"/>
        <v>15.400000000000006</v>
      </c>
      <c r="AX366" s="84">
        <f t="shared" si="116"/>
        <v>64</v>
      </c>
      <c r="AZ366" s="77"/>
      <c r="BA366" s="77"/>
      <c r="BB366" s="84">
        <f t="shared" si="103"/>
        <v>803.09999999999991</v>
      </c>
    </row>
    <row r="367" spans="1:54">
      <c r="A367" s="80">
        <v>35432</v>
      </c>
      <c r="B367" s="84">
        <v>5392.6</v>
      </c>
      <c r="C367" s="84">
        <v>11272.6</v>
      </c>
      <c r="D367" s="84">
        <f t="shared" si="98"/>
        <v>16665.2</v>
      </c>
      <c r="E367" s="84">
        <v>0</v>
      </c>
      <c r="F367" s="84">
        <f t="shared" si="109"/>
        <v>550.60000000000036</v>
      </c>
      <c r="G367" s="84">
        <f t="shared" si="109"/>
        <v>76.700000000000728</v>
      </c>
      <c r="H367" s="84">
        <f t="shared" si="109"/>
        <v>0</v>
      </c>
      <c r="I367" s="84">
        <f t="shared" si="102"/>
        <v>550.60000000000036</v>
      </c>
      <c r="L367" s="84">
        <f t="shared" si="110"/>
        <v>76.700000000000728</v>
      </c>
      <c r="P367" s="84">
        <v>68.599999999999994</v>
      </c>
      <c r="Q367" s="84">
        <v>1256.4000000000001</v>
      </c>
      <c r="R367" s="84">
        <f t="shared" si="105"/>
        <v>1325</v>
      </c>
      <c r="S367" s="84">
        <f t="shared" si="111"/>
        <v>0</v>
      </c>
      <c r="T367" s="84">
        <f t="shared" si="112"/>
        <v>0</v>
      </c>
      <c r="W367" s="77"/>
      <c r="X367" s="77"/>
      <c r="Z367" s="84">
        <v>1312</v>
      </c>
      <c r="AA367" s="84">
        <v>4591.8</v>
      </c>
      <c r="AB367" s="84">
        <f t="shared" si="99"/>
        <v>5903.8</v>
      </c>
      <c r="AC367" s="84">
        <f t="shared" si="113"/>
        <v>68.300000000000182</v>
      </c>
      <c r="AE367" s="84">
        <f t="shared" si="106"/>
        <v>4012</v>
      </c>
      <c r="AF367" s="84">
        <f t="shared" si="106"/>
        <v>5424.4000000000005</v>
      </c>
      <c r="AG367" s="84">
        <f t="shared" si="106"/>
        <v>9436.4000000000015</v>
      </c>
      <c r="AH367" s="84">
        <f t="shared" si="114"/>
        <v>8.4000000000014552</v>
      </c>
      <c r="AJ367" s="80">
        <v>35432</v>
      </c>
      <c r="AK367" s="84">
        <v>1701.8</v>
      </c>
      <c r="AL367" s="84">
        <v>1430.1</v>
      </c>
      <c r="AM367" s="84">
        <f t="shared" si="100"/>
        <v>3131.8999999999996</v>
      </c>
      <c r="AN367" s="84">
        <f t="shared" si="115"/>
        <v>208.59999999999991</v>
      </c>
      <c r="AO367" s="84">
        <f t="shared" si="115"/>
        <v>133.09999999999945</v>
      </c>
      <c r="AP367" s="85">
        <f>AM367/'[2]Soymeal Export Forecast'!W$15</f>
        <v>0.44041569718224249</v>
      </c>
      <c r="AQ367" s="77"/>
      <c r="AR367" s="77"/>
      <c r="AS367" s="80">
        <v>35432</v>
      </c>
      <c r="AT367" s="84">
        <v>186.1</v>
      </c>
      <c r="AU367" s="84">
        <v>241.8</v>
      </c>
      <c r="AV367" s="84">
        <f t="shared" si="101"/>
        <v>427.9</v>
      </c>
      <c r="AW367" s="84">
        <f t="shared" si="116"/>
        <v>7.8000000000000114</v>
      </c>
      <c r="AX367" s="84">
        <f t="shared" si="116"/>
        <v>41.599999999999966</v>
      </c>
      <c r="AZ367" s="77"/>
      <c r="BA367" s="77"/>
      <c r="BB367" s="84">
        <f t="shared" si="103"/>
        <v>759.20000000000027</v>
      </c>
    </row>
    <row r="368" spans="1:54">
      <c r="A368" s="80">
        <v>35439</v>
      </c>
      <c r="B368" s="84">
        <v>5507.2</v>
      </c>
      <c r="C368" s="84">
        <v>11845.1</v>
      </c>
      <c r="D368" s="84">
        <f t="shared" si="98"/>
        <v>17352.3</v>
      </c>
      <c r="E368" s="84">
        <v>0</v>
      </c>
      <c r="F368" s="84">
        <f t="shared" si="109"/>
        <v>572.5</v>
      </c>
      <c r="G368" s="84">
        <f t="shared" si="109"/>
        <v>687.09999999999854</v>
      </c>
      <c r="H368" s="84">
        <f t="shared" si="109"/>
        <v>0</v>
      </c>
      <c r="I368" s="84">
        <f t="shared" si="102"/>
        <v>572.5</v>
      </c>
      <c r="L368" s="84">
        <f t="shared" si="110"/>
        <v>687.09999999999854</v>
      </c>
      <c r="P368" s="84">
        <v>108.6</v>
      </c>
      <c r="Q368" s="84">
        <v>1256.4000000000001</v>
      </c>
      <c r="R368" s="84">
        <f t="shared" si="105"/>
        <v>1365</v>
      </c>
      <c r="S368" s="84">
        <f t="shared" si="111"/>
        <v>40</v>
      </c>
      <c r="T368" s="84">
        <f t="shared" si="112"/>
        <v>0</v>
      </c>
      <c r="W368" s="77"/>
      <c r="X368" s="77"/>
      <c r="Z368" s="84">
        <v>1461.5</v>
      </c>
      <c r="AA368" s="84">
        <v>4816.1000000000004</v>
      </c>
      <c r="AB368" s="84">
        <f t="shared" si="99"/>
        <v>6277.6</v>
      </c>
      <c r="AC368" s="84">
        <f t="shared" si="113"/>
        <v>373.80000000000018</v>
      </c>
      <c r="AE368" s="84">
        <f t="shared" si="106"/>
        <v>3937.0999999999995</v>
      </c>
      <c r="AF368" s="84">
        <f t="shared" si="106"/>
        <v>5772.6</v>
      </c>
      <c r="AG368" s="84">
        <f t="shared" si="106"/>
        <v>9709.6999999999989</v>
      </c>
      <c r="AH368" s="84">
        <f t="shared" si="114"/>
        <v>273.29999999999745</v>
      </c>
      <c r="AJ368" s="80">
        <v>35439</v>
      </c>
      <c r="AK368" s="84">
        <v>1707.1</v>
      </c>
      <c r="AL368" s="84">
        <v>1566.6</v>
      </c>
      <c r="AM368" s="84">
        <f t="shared" si="100"/>
        <v>3273.7</v>
      </c>
      <c r="AN368" s="84">
        <f t="shared" si="115"/>
        <v>136.5</v>
      </c>
      <c r="AO368" s="84">
        <f t="shared" si="115"/>
        <v>141.80000000000018</v>
      </c>
      <c r="AP368" s="85">
        <f>AM368/'[2]Soymeal Export Forecast'!W$15</f>
        <v>0.46035597173137943</v>
      </c>
      <c r="AQ368" s="77"/>
      <c r="AR368" s="77"/>
      <c r="AS368" s="80">
        <v>35439</v>
      </c>
      <c r="AT368" s="84">
        <v>197.2</v>
      </c>
      <c r="AU368" s="84">
        <v>258.2</v>
      </c>
      <c r="AV368" s="84">
        <f t="shared" si="101"/>
        <v>455.4</v>
      </c>
      <c r="AW368" s="84">
        <f t="shared" si="116"/>
        <v>16.399999999999977</v>
      </c>
      <c r="AX368" s="84">
        <f t="shared" si="116"/>
        <v>27.5</v>
      </c>
      <c r="AZ368" s="77"/>
      <c r="BA368" s="77"/>
      <c r="BB368" s="84">
        <f t="shared" si="103"/>
        <v>709</v>
      </c>
    </row>
    <row r="369" spans="1:54">
      <c r="A369" s="80">
        <v>35446</v>
      </c>
      <c r="B369" s="84">
        <v>4992.1000000000004</v>
      </c>
      <c r="C369" s="84">
        <v>12807.1</v>
      </c>
      <c r="D369" s="84">
        <f t="shared" si="98"/>
        <v>17799.2</v>
      </c>
      <c r="E369" s="84">
        <v>9</v>
      </c>
      <c r="F369" s="84">
        <f t="shared" si="109"/>
        <v>962</v>
      </c>
      <c r="G369" s="84">
        <f t="shared" si="109"/>
        <v>446.90000000000146</v>
      </c>
      <c r="H369" s="84">
        <f t="shared" si="109"/>
        <v>9</v>
      </c>
      <c r="I369" s="84">
        <f t="shared" si="102"/>
        <v>962</v>
      </c>
      <c r="L369" s="84">
        <f t="shared" si="110"/>
        <v>455.90000000000146</v>
      </c>
      <c r="P369" s="84">
        <v>58.6</v>
      </c>
      <c r="Q369" s="84">
        <v>1309</v>
      </c>
      <c r="R369" s="84">
        <f t="shared" si="105"/>
        <v>1367.6</v>
      </c>
      <c r="S369" s="84">
        <f t="shared" si="111"/>
        <v>2.5999999999999091</v>
      </c>
      <c r="T369" s="84">
        <f t="shared" si="112"/>
        <v>52.599999999999909</v>
      </c>
      <c r="W369" s="77"/>
      <c r="X369" s="77"/>
      <c r="Z369" s="84">
        <v>1217.5999999999999</v>
      </c>
      <c r="AA369" s="84">
        <v>5314.4</v>
      </c>
      <c r="AB369" s="84">
        <f t="shared" si="99"/>
        <v>6532</v>
      </c>
      <c r="AC369" s="84">
        <f t="shared" si="113"/>
        <v>254.39999999999964</v>
      </c>
      <c r="AE369" s="84">
        <f t="shared" si="106"/>
        <v>3715.9</v>
      </c>
      <c r="AF369" s="84">
        <f t="shared" si="106"/>
        <v>6183.7000000000007</v>
      </c>
      <c r="AG369" s="84">
        <f t="shared" si="106"/>
        <v>9899.6000000000022</v>
      </c>
      <c r="AH369" s="84">
        <f t="shared" si="114"/>
        <v>189.90000000000327</v>
      </c>
      <c r="AJ369" s="80">
        <v>35446</v>
      </c>
      <c r="AK369" s="84">
        <v>1644.4</v>
      </c>
      <c r="AL369" s="84">
        <v>1729.2</v>
      </c>
      <c r="AM369" s="84">
        <f t="shared" si="100"/>
        <v>3373.6000000000004</v>
      </c>
      <c r="AN369" s="84">
        <f t="shared" si="115"/>
        <v>162.60000000000014</v>
      </c>
      <c r="AO369" s="84">
        <f t="shared" si="115"/>
        <v>99.900000000000546</v>
      </c>
      <c r="AP369" s="85">
        <f>AM369/'[2]Soymeal Export Forecast'!W$15</f>
        <v>0.47440416233405075</v>
      </c>
      <c r="AQ369" s="77"/>
      <c r="AR369" s="77"/>
      <c r="AS369" s="80">
        <v>35446</v>
      </c>
      <c r="AT369" s="84">
        <v>145.19999999999999</v>
      </c>
      <c r="AU369" s="84">
        <v>314.5</v>
      </c>
      <c r="AV369" s="84">
        <f t="shared" si="101"/>
        <v>459.7</v>
      </c>
      <c r="AW369" s="84">
        <f t="shared" si="116"/>
        <v>56.300000000000011</v>
      </c>
      <c r="AX369" s="84">
        <f t="shared" si="116"/>
        <v>4.3000000000000114</v>
      </c>
      <c r="AZ369" s="77"/>
      <c r="BA369" s="77"/>
      <c r="BB369" s="84">
        <f t="shared" si="103"/>
        <v>1124.6000000000001</v>
      </c>
    </row>
    <row r="370" spans="1:54">
      <c r="A370" s="80">
        <v>35453</v>
      </c>
      <c r="B370" s="84">
        <v>4891.3999999999996</v>
      </c>
      <c r="C370" s="84">
        <v>13255.4</v>
      </c>
      <c r="D370" s="84">
        <f t="shared" si="98"/>
        <v>18146.8</v>
      </c>
      <c r="E370" s="84">
        <v>66.38</v>
      </c>
      <c r="F370" s="84">
        <f t="shared" si="109"/>
        <v>448.29999999999927</v>
      </c>
      <c r="G370" s="84">
        <f t="shared" si="109"/>
        <v>347.59999999999854</v>
      </c>
      <c r="H370" s="84">
        <f t="shared" si="109"/>
        <v>57.379999999999995</v>
      </c>
      <c r="I370" s="84">
        <f t="shared" si="102"/>
        <v>448.29999999999927</v>
      </c>
      <c r="L370" s="84">
        <f t="shared" si="110"/>
        <v>404.97999999999854</v>
      </c>
      <c r="P370" s="84">
        <v>58.6</v>
      </c>
      <c r="Q370" s="84">
        <v>1309</v>
      </c>
      <c r="R370" s="84">
        <f t="shared" si="105"/>
        <v>1367.6</v>
      </c>
      <c r="S370" s="84">
        <f t="shared" si="111"/>
        <v>0</v>
      </c>
      <c r="T370" s="84">
        <f t="shared" si="112"/>
        <v>0</v>
      </c>
      <c r="W370" s="77"/>
      <c r="X370" s="77"/>
      <c r="Z370" s="84">
        <v>1113</v>
      </c>
      <c r="AA370" s="84">
        <v>5543</v>
      </c>
      <c r="AB370" s="84">
        <f t="shared" si="99"/>
        <v>6656</v>
      </c>
      <c r="AC370" s="84">
        <f t="shared" si="113"/>
        <v>124</v>
      </c>
      <c r="AE370" s="84">
        <f t="shared" si="106"/>
        <v>3719.7999999999993</v>
      </c>
      <c r="AF370" s="84">
        <f t="shared" si="106"/>
        <v>6403.4</v>
      </c>
      <c r="AG370" s="84">
        <f t="shared" si="106"/>
        <v>10123.200000000001</v>
      </c>
      <c r="AH370" s="84">
        <f t="shared" si="114"/>
        <v>223.59999999999854</v>
      </c>
      <c r="AJ370" s="80">
        <v>35453</v>
      </c>
      <c r="AK370" s="84">
        <v>1602.5</v>
      </c>
      <c r="AL370" s="84">
        <v>1833.5</v>
      </c>
      <c r="AM370" s="84">
        <f t="shared" si="100"/>
        <v>3436</v>
      </c>
      <c r="AN370" s="84">
        <f t="shared" si="115"/>
        <v>104.29999999999995</v>
      </c>
      <c r="AO370" s="84">
        <f t="shared" si="115"/>
        <v>62.399999999999636</v>
      </c>
      <c r="AP370" s="85">
        <f>AM370/'[2]Soymeal Export Forecast'!W$15</f>
        <v>0.48317900811589942</v>
      </c>
      <c r="AQ370" s="77"/>
      <c r="AR370" s="77"/>
      <c r="AS370" s="80">
        <v>35453</v>
      </c>
      <c r="AT370" s="84">
        <v>155.30000000000001</v>
      </c>
      <c r="AU370" s="84">
        <v>323.8</v>
      </c>
      <c r="AV370" s="84">
        <f t="shared" si="101"/>
        <v>479.1</v>
      </c>
      <c r="AW370" s="84">
        <f t="shared" si="116"/>
        <v>9.3000000000000114</v>
      </c>
      <c r="AX370" s="84">
        <f t="shared" si="116"/>
        <v>19.400000000000034</v>
      </c>
      <c r="AZ370" s="77"/>
      <c r="BA370" s="77"/>
      <c r="BB370" s="84">
        <f t="shared" si="103"/>
        <v>552.59999999999923</v>
      </c>
    </row>
    <row r="371" spans="1:54">
      <c r="A371" s="80">
        <v>35460</v>
      </c>
      <c r="B371" s="84">
        <v>4443</v>
      </c>
      <c r="C371" s="84">
        <v>14215.6</v>
      </c>
      <c r="D371" s="84">
        <f t="shared" si="98"/>
        <v>18658.599999999999</v>
      </c>
      <c r="E371" s="84">
        <v>66.38</v>
      </c>
      <c r="F371" s="84">
        <f t="shared" si="109"/>
        <v>960.20000000000073</v>
      </c>
      <c r="G371" s="84">
        <f t="shared" si="109"/>
        <v>511.79999999999927</v>
      </c>
      <c r="H371" s="84">
        <f t="shared" si="109"/>
        <v>0</v>
      </c>
      <c r="I371" s="84">
        <f t="shared" si="102"/>
        <v>960.20000000000073</v>
      </c>
      <c r="L371" s="84">
        <f t="shared" si="110"/>
        <v>511.79999999999927</v>
      </c>
      <c r="P371" s="84">
        <v>0</v>
      </c>
      <c r="Q371" s="84">
        <v>1368.3</v>
      </c>
      <c r="R371" s="84">
        <f t="shared" si="105"/>
        <v>1368.3</v>
      </c>
      <c r="S371" s="84">
        <f t="shared" si="111"/>
        <v>0.70000000000004547</v>
      </c>
      <c r="T371" s="84">
        <f t="shared" si="112"/>
        <v>59.299999999999955</v>
      </c>
      <c r="W371" s="77"/>
      <c r="X371" s="77"/>
      <c r="Z371" s="84">
        <v>962.9</v>
      </c>
      <c r="AA371" s="84">
        <v>5974.5</v>
      </c>
      <c r="AB371" s="84">
        <f t="shared" si="99"/>
        <v>6937.4</v>
      </c>
      <c r="AC371" s="84">
        <f t="shared" si="113"/>
        <v>281.39999999999964</v>
      </c>
      <c r="AE371" s="84">
        <f t="shared" si="106"/>
        <v>3480.1</v>
      </c>
      <c r="AF371" s="84">
        <f t="shared" si="106"/>
        <v>6872.8000000000011</v>
      </c>
      <c r="AG371" s="84">
        <f t="shared" si="106"/>
        <v>10352.9</v>
      </c>
      <c r="AH371" s="84">
        <f t="shared" si="114"/>
        <v>229.69999999999891</v>
      </c>
      <c r="AJ371" s="80">
        <v>35460</v>
      </c>
      <c r="AK371" s="84">
        <v>1358.3</v>
      </c>
      <c r="AL371" s="84">
        <v>2129.8000000000002</v>
      </c>
      <c r="AM371" s="84">
        <f t="shared" si="100"/>
        <v>3488.1000000000004</v>
      </c>
      <c r="AN371" s="84">
        <f t="shared" si="115"/>
        <v>296.30000000000018</v>
      </c>
      <c r="AO371" s="84">
        <f t="shared" si="115"/>
        <v>52.100000000000364</v>
      </c>
      <c r="AP371" s="85">
        <f>AM371/'[2]Soymeal Export Forecast'!W$15</f>
        <v>0.49050544185362888</v>
      </c>
      <c r="AQ371" s="77"/>
      <c r="AR371" s="77"/>
      <c r="AS371" s="80">
        <v>35460</v>
      </c>
      <c r="AT371" s="84">
        <v>150.9</v>
      </c>
      <c r="AU371" s="84">
        <v>333.9</v>
      </c>
      <c r="AV371" s="84">
        <f t="shared" si="101"/>
        <v>484.79999999999995</v>
      </c>
      <c r="AW371" s="84">
        <f t="shared" si="116"/>
        <v>10.099999999999966</v>
      </c>
      <c r="AX371" s="84">
        <f t="shared" si="116"/>
        <v>5.6999999999999318</v>
      </c>
      <c r="AZ371" s="77"/>
      <c r="BA371" s="77"/>
      <c r="BB371" s="84">
        <f t="shared" si="103"/>
        <v>1256.5000000000009</v>
      </c>
    </row>
    <row r="372" spans="1:54">
      <c r="A372" s="80">
        <v>35467</v>
      </c>
      <c r="B372" s="84">
        <v>4376.2</v>
      </c>
      <c r="C372" s="84">
        <v>14803.2</v>
      </c>
      <c r="D372" s="84">
        <f t="shared" si="98"/>
        <v>19179.400000000001</v>
      </c>
      <c r="E372" s="84">
        <v>66.38</v>
      </c>
      <c r="F372" s="84">
        <f t="shared" si="109"/>
        <v>587.60000000000036</v>
      </c>
      <c r="G372" s="84">
        <f t="shared" si="109"/>
        <v>520.80000000000291</v>
      </c>
      <c r="H372" s="84">
        <f t="shared" si="109"/>
        <v>0</v>
      </c>
      <c r="I372" s="84">
        <f t="shared" si="102"/>
        <v>587.60000000000036</v>
      </c>
      <c r="L372" s="84">
        <f t="shared" si="110"/>
        <v>520.80000000000291</v>
      </c>
      <c r="P372" s="84">
        <v>0</v>
      </c>
      <c r="Q372" s="84">
        <v>1368.3</v>
      </c>
      <c r="R372" s="84">
        <f t="shared" si="105"/>
        <v>1368.3</v>
      </c>
      <c r="S372" s="84">
        <f t="shared" si="111"/>
        <v>0</v>
      </c>
      <c r="T372" s="84">
        <f t="shared" si="112"/>
        <v>0</v>
      </c>
      <c r="W372" s="77"/>
      <c r="X372" s="77"/>
      <c r="Z372" s="84">
        <v>924.5</v>
      </c>
      <c r="AA372" s="84">
        <v>6292</v>
      </c>
      <c r="AB372" s="84">
        <f t="shared" si="99"/>
        <v>7216.5</v>
      </c>
      <c r="AC372" s="84">
        <f t="shared" si="113"/>
        <v>279.10000000000036</v>
      </c>
      <c r="AE372" s="84">
        <f t="shared" si="106"/>
        <v>3451.7</v>
      </c>
      <c r="AF372" s="84">
        <f t="shared" si="106"/>
        <v>7142.9000000000015</v>
      </c>
      <c r="AG372" s="84">
        <f t="shared" si="106"/>
        <v>10594.600000000002</v>
      </c>
      <c r="AH372" s="84">
        <f t="shared" si="114"/>
        <v>241.70000000000255</v>
      </c>
      <c r="AJ372" s="80">
        <v>35467</v>
      </c>
      <c r="AK372" s="84">
        <v>1171.3</v>
      </c>
      <c r="AL372" s="84">
        <v>2436.1</v>
      </c>
      <c r="AM372" s="84">
        <f t="shared" si="100"/>
        <v>3607.3999999999996</v>
      </c>
      <c r="AN372" s="84">
        <f t="shared" si="115"/>
        <v>306.29999999999973</v>
      </c>
      <c r="AO372" s="84">
        <f t="shared" si="115"/>
        <v>119.29999999999927</v>
      </c>
      <c r="AP372" s="85">
        <f>AM372/'[2]Soymeal Export Forecast'!W$15</f>
        <v>0.50728170951027218</v>
      </c>
      <c r="AQ372" s="77"/>
      <c r="AR372" s="77"/>
      <c r="AS372" s="80">
        <v>35467</v>
      </c>
      <c r="AT372" s="84">
        <v>202.5</v>
      </c>
      <c r="AU372" s="84">
        <v>358.8</v>
      </c>
      <c r="AV372" s="84">
        <f t="shared" si="101"/>
        <v>561.29999999999995</v>
      </c>
      <c r="AW372" s="84">
        <f t="shared" si="116"/>
        <v>24.900000000000034</v>
      </c>
      <c r="AX372" s="84">
        <f t="shared" si="116"/>
        <v>76.5</v>
      </c>
      <c r="AZ372" s="77"/>
      <c r="BA372" s="77"/>
      <c r="BB372" s="84">
        <f t="shared" si="103"/>
        <v>893.90000000000009</v>
      </c>
    </row>
    <row r="373" spans="1:54">
      <c r="A373" s="80">
        <v>35474</v>
      </c>
      <c r="B373" s="84">
        <v>3904</v>
      </c>
      <c r="C373" s="84">
        <v>15668.2</v>
      </c>
      <c r="D373" s="84">
        <f t="shared" si="98"/>
        <v>19572.2</v>
      </c>
      <c r="E373" s="84">
        <v>96.38</v>
      </c>
      <c r="F373" s="84">
        <f t="shared" si="109"/>
        <v>865</v>
      </c>
      <c r="G373" s="84">
        <f t="shared" si="109"/>
        <v>392.79999999999927</v>
      </c>
      <c r="H373" s="84">
        <f t="shared" si="109"/>
        <v>30</v>
      </c>
      <c r="I373" s="84">
        <f t="shared" si="102"/>
        <v>865</v>
      </c>
      <c r="L373" s="84">
        <f t="shared" si="110"/>
        <v>422.79999999999927</v>
      </c>
      <c r="P373" s="84">
        <v>0</v>
      </c>
      <c r="Q373" s="84">
        <v>1401.3</v>
      </c>
      <c r="R373" s="84">
        <f t="shared" si="105"/>
        <v>1401.3</v>
      </c>
      <c r="S373" s="84">
        <f t="shared" si="111"/>
        <v>33</v>
      </c>
      <c r="T373" s="84">
        <f t="shared" si="112"/>
        <v>33</v>
      </c>
      <c r="W373" s="77"/>
      <c r="X373" s="77"/>
      <c r="Z373" s="84">
        <v>716.1</v>
      </c>
      <c r="AA373" s="84">
        <v>6661.7</v>
      </c>
      <c r="AB373" s="84">
        <f t="shared" si="99"/>
        <v>7377.8</v>
      </c>
      <c r="AC373" s="84">
        <f t="shared" si="113"/>
        <v>161.30000000000018</v>
      </c>
      <c r="AE373" s="84">
        <f t="shared" si="106"/>
        <v>3187.9</v>
      </c>
      <c r="AF373" s="84">
        <f t="shared" si="106"/>
        <v>7605.2000000000016</v>
      </c>
      <c r="AG373" s="84">
        <f t="shared" si="106"/>
        <v>10793.100000000002</v>
      </c>
      <c r="AH373" s="84">
        <f t="shared" si="114"/>
        <v>198.5</v>
      </c>
      <c r="AJ373" s="80">
        <v>35474</v>
      </c>
      <c r="AK373" s="84">
        <v>1086.0999999999999</v>
      </c>
      <c r="AL373" s="84">
        <v>2615.3000000000002</v>
      </c>
      <c r="AM373" s="84">
        <f t="shared" si="100"/>
        <v>3701.4</v>
      </c>
      <c r="AN373" s="84">
        <f t="shared" si="115"/>
        <v>179.20000000000027</v>
      </c>
      <c r="AO373" s="84">
        <f t="shared" si="115"/>
        <v>94.000000000000455</v>
      </c>
      <c r="AP373" s="85">
        <f>AM373/'[2]Soymeal Export Forecast'!W$15</f>
        <v>0.52050022719446742</v>
      </c>
      <c r="AQ373" s="77"/>
      <c r="AR373" s="77"/>
      <c r="AS373" s="80">
        <v>35474</v>
      </c>
      <c r="AT373" s="84">
        <v>164.6</v>
      </c>
      <c r="AU373" s="84">
        <v>400.3</v>
      </c>
      <c r="AV373" s="84">
        <f t="shared" si="101"/>
        <v>564.9</v>
      </c>
      <c r="AW373" s="84">
        <f t="shared" si="116"/>
        <v>41.5</v>
      </c>
      <c r="AX373" s="84">
        <f t="shared" si="116"/>
        <v>3.6000000000000227</v>
      </c>
      <c r="AZ373" s="77"/>
      <c r="BA373" s="77"/>
      <c r="BB373" s="84">
        <f t="shared" si="103"/>
        <v>1044.2000000000003</v>
      </c>
    </row>
    <row r="374" spans="1:54">
      <c r="A374" s="80">
        <v>35481</v>
      </c>
      <c r="B374" s="84">
        <v>3588</v>
      </c>
      <c r="C374" s="84">
        <v>16483.8</v>
      </c>
      <c r="D374" s="84">
        <f t="shared" si="98"/>
        <v>20071.8</v>
      </c>
      <c r="E374" s="84">
        <v>207.68</v>
      </c>
      <c r="F374" s="84">
        <f t="shared" si="109"/>
        <v>815.59999999999854</v>
      </c>
      <c r="G374" s="84">
        <f t="shared" si="109"/>
        <v>499.59999999999854</v>
      </c>
      <c r="H374" s="84">
        <f t="shared" si="109"/>
        <v>111.30000000000001</v>
      </c>
      <c r="I374" s="84">
        <f t="shared" si="102"/>
        <v>815.59999999999854</v>
      </c>
      <c r="L374" s="84">
        <f t="shared" si="110"/>
        <v>610.8999999999985</v>
      </c>
      <c r="P374" s="84">
        <v>0</v>
      </c>
      <c r="Q374" s="84">
        <v>1401.3</v>
      </c>
      <c r="R374" s="84">
        <f t="shared" si="105"/>
        <v>1401.3</v>
      </c>
      <c r="S374" s="84">
        <f t="shared" si="111"/>
        <v>0</v>
      </c>
      <c r="T374" s="84">
        <f t="shared" si="112"/>
        <v>0</v>
      </c>
      <c r="W374" s="77"/>
      <c r="X374" s="77"/>
      <c r="Z374" s="84">
        <v>520.4</v>
      </c>
      <c r="AA374" s="84">
        <v>7065.6</v>
      </c>
      <c r="AB374" s="84">
        <f t="shared" si="99"/>
        <v>7586</v>
      </c>
      <c r="AC374" s="84">
        <f t="shared" si="113"/>
        <v>208.19999999999982</v>
      </c>
      <c r="AE374" s="84">
        <f t="shared" si="106"/>
        <v>3067.6</v>
      </c>
      <c r="AF374" s="84">
        <f t="shared" si="106"/>
        <v>8016.9</v>
      </c>
      <c r="AG374" s="84">
        <f t="shared" si="106"/>
        <v>11084.5</v>
      </c>
      <c r="AH374" s="84">
        <f t="shared" si="114"/>
        <v>291.39999999999782</v>
      </c>
      <c r="AJ374" s="80">
        <v>35481</v>
      </c>
      <c r="AK374" s="84">
        <v>1006.1</v>
      </c>
      <c r="AL374" s="84">
        <v>2729.5</v>
      </c>
      <c r="AM374" s="84">
        <f t="shared" si="100"/>
        <v>3735.6</v>
      </c>
      <c r="AN374" s="84">
        <f t="shared" si="115"/>
        <v>114.19999999999982</v>
      </c>
      <c r="AO374" s="84">
        <f t="shared" si="115"/>
        <v>34.199999999999818</v>
      </c>
      <c r="AP374" s="85">
        <f>AM374/'[2]Soymeal Export Forecast'!W$15</f>
        <v>0.5253095176710576</v>
      </c>
      <c r="AQ374" s="77"/>
      <c r="AR374" s="77"/>
      <c r="AS374" s="80">
        <v>35481</v>
      </c>
      <c r="AT374" s="84">
        <v>157.69999999999999</v>
      </c>
      <c r="AU374" s="84">
        <v>429.7</v>
      </c>
      <c r="AV374" s="84">
        <f t="shared" si="101"/>
        <v>587.4</v>
      </c>
      <c r="AW374" s="84">
        <f t="shared" si="116"/>
        <v>29.399999999999977</v>
      </c>
      <c r="AX374" s="84">
        <f t="shared" si="116"/>
        <v>22.5</v>
      </c>
      <c r="AZ374" s="77"/>
      <c r="BA374" s="77"/>
      <c r="BB374" s="84">
        <f t="shared" si="103"/>
        <v>929.79999999999836</v>
      </c>
    </row>
    <row r="375" spans="1:54">
      <c r="A375" s="80">
        <v>35488</v>
      </c>
      <c r="B375" s="84">
        <v>3518.9</v>
      </c>
      <c r="C375" s="84">
        <v>17003.8</v>
      </c>
      <c r="D375" s="84">
        <f t="shared" si="98"/>
        <v>20522.7</v>
      </c>
      <c r="E375" s="84">
        <v>230.29</v>
      </c>
      <c r="F375" s="84">
        <f t="shared" si="109"/>
        <v>520</v>
      </c>
      <c r="G375" s="84">
        <f t="shared" si="109"/>
        <v>450.90000000000146</v>
      </c>
      <c r="H375" s="84">
        <f t="shared" si="109"/>
        <v>22.609999999999985</v>
      </c>
      <c r="I375" s="84">
        <f t="shared" si="102"/>
        <v>520</v>
      </c>
      <c r="L375" s="84">
        <f t="shared" si="110"/>
        <v>473.51000000000147</v>
      </c>
      <c r="P375" s="84">
        <v>0</v>
      </c>
      <c r="Q375" s="84">
        <v>1401.3</v>
      </c>
      <c r="R375" s="84">
        <f t="shared" si="105"/>
        <v>1401.3</v>
      </c>
      <c r="S375" s="84">
        <f t="shared" si="111"/>
        <v>0</v>
      </c>
      <c r="T375" s="84">
        <f t="shared" si="112"/>
        <v>0</v>
      </c>
      <c r="W375" s="77"/>
      <c r="X375" s="77"/>
      <c r="Z375" s="84">
        <v>429.6</v>
      </c>
      <c r="AA375" s="84">
        <v>7292.8</v>
      </c>
      <c r="AB375" s="84">
        <f t="shared" si="99"/>
        <v>7722.4000000000005</v>
      </c>
      <c r="AC375" s="84">
        <f t="shared" si="113"/>
        <v>136.40000000000055</v>
      </c>
      <c r="AE375" s="84">
        <f t="shared" si="106"/>
        <v>3089.3</v>
      </c>
      <c r="AF375" s="84">
        <f t="shared" si="106"/>
        <v>8309.7000000000007</v>
      </c>
      <c r="AG375" s="84">
        <f t="shared" si="106"/>
        <v>11399</v>
      </c>
      <c r="AH375" s="84">
        <f t="shared" si="114"/>
        <v>314.5</v>
      </c>
      <c r="AJ375" s="80">
        <v>35488</v>
      </c>
      <c r="AK375" s="84">
        <v>875.2</v>
      </c>
      <c r="AL375" s="84">
        <v>2941.3</v>
      </c>
      <c r="AM375" s="84">
        <f t="shared" si="100"/>
        <v>3816.5</v>
      </c>
      <c r="AN375" s="84">
        <f t="shared" si="115"/>
        <v>211.80000000000018</v>
      </c>
      <c r="AO375" s="84">
        <f t="shared" si="115"/>
        <v>80.900000000000091</v>
      </c>
      <c r="AP375" s="85">
        <f>AM375/'[2]Soymeal Export Forecast'!W$15</f>
        <v>0.53668588023117869</v>
      </c>
      <c r="AQ375" s="77"/>
      <c r="AR375" s="77"/>
      <c r="AS375" s="80">
        <v>35488</v>
      </c>
      <c r="AT375" s="84">
        <v>141.19999999999999</v>
      </c>
      <c r="AU375" s="84">
        <v>447.1</v>
      </c>
      <c r="AV375" s="84">
        <f t="shared" si="101"/>
        <v>588.29999999999995</v>
      </c>
      <c r="AW375" s="84">
        <f t="shared" si="116"/>
        <v>17.400000000000034</v>
      </c>
      <c r="AX375" s="84">
        <f t="shared" si="116"/>
        <v>0.89999999999997726</v>
      </c>
      <c r="AZ375" s="77"/>
      <c r="BA375" s="77"/>
      <c r="BB375" s="84">
        <f t="shared" si="103"/>
        <v>731.80000000000018</v>
      </c>
    </row>
    <row r="376" spans="1:54">
      <c r="A376" s="80">
        <v>35495</v>
      </c>
      <c r="B376" s="84">
        <v>3231.5</v>
      </c>
      <c r="C376" s="84">
        <v>17680.8</v>
      </c>
      <c r="D376" s="84">
        <f t="shared" si="98"/>
        <v>20912.3</v>
      </c>
      <c r="E376" s="84">
        <v>287.37</v>
      </c>
      <c r="F376" s="84">
        <f t="shared" si="109"/>
        <v>677</v>
      </c>
      <c r="G376" s="84">
        <f t="shared" si="109"/>
        <v>389.59999999999854</v>
      </c>
      <c r="H376" s="84">
        <f t="shared" si="109"/>
        <v>57.080000000000013</v>
      </c>
      <c r="I376" s="84">
        <f t="shared" si="102"/>
        <v>677</v>
      </c>
      <c r="L376" s="84">
        <f t="shared" si="110"/>
        <v>446.67999999999859</v>
      </c>
      <c r="P376" s="84">
        <v>0</v>
      </c>
      <c r="Q376" s="84">
        <v>1401.3</v>
      </c>
      <c r="R376" s="84">
        <f t="shared" si="105"/>
        <v>1401.3</v>
      </c>
      <c r="S376" s="84">
        <f t="shared" si="111"/>
        <v>0</v>
      </c>
      <c r="T376" s="84">
        <f t="shared" si="112"/>
        <v>0</v>
      </c>
      <c r="W376" s="77"/>
      <c r="X376" s="77"/>
      <c r="Z376" s="84">
        <v>371.3</v>
      </c>
      <c r="AA376" s="84">
        <v>7484.9</v>
      </c>
      <c r="AB376" s="84">
        <f t="shared" si="99"/>
        <v>7856.2</v>
      </c>
      <c r="AC376" s="84">
        <f t="shared" si="113"/>
        <v>133.79999999999927</v>
      </c>
      <c r="AE376" s="84">
        <f t="shared" si="106"/>
        <v>2860.2</v>
      </c>
      <c r="AF376" s="84">
        <f t="shared" si="106"/>
        <v>8794.6</v>
      </c>
      <c r="AG376" s="84">
        <f t="shared" si="106"/>
        <v>11654.8</v>
      </c>
      <c r="AH376" s="84">
        <f t="shared" si="114"/>
        <v>255.79999999999927</v>
      </c>
      <c r="AJ376" s="80">
        <v>35495</v>
      </c>
      <c r="AK376" s="84">
        <v>697.1</v>
      </c>
      <c r="AL376" s="84">
        <v>3163.5</v>
      </c>
      <c r="AM376" s="84">
        <f t="shared" si="100"/>
        <v>3860.6</v>
      </c>
      <c r="AN376" s="84">
        <f t="shared" si="115"/>
        <v>222.19999999999982</v>
      </c>
      <c r="AO376" s="84">
        <f t="shared" si="115"/>
        <v>44.099999999999909</v>
      </c>
      <c r="AP376" s="85">
        <f>AM376/'[2]Soymeal Export Forecast'!W$15</f>
        <v>0.54288733374046605</v>
      </c>
      <c r="AQ376" s="77"/>
      <c r="AR376" s="77"/>
      <c r="AS376" s="80">
        <v>35495</v>
      </c>
      <c r="AT376" s="84">
        <v>128</v>
      </c>
      <c r="AU376" s="84">
        <v>461.2</v>
      </c>
      <c r="AV376" s="84">
        <f t="shared" si="101"/>
        <v>589.20000000000005</v>
      </c>
      <c r="AW376" s="84">
        <f t="shared" si="116"/>
        <v>14.099999999999966</v>
      </c>
      <c r="AX376" s="84">
        <f t="shared" si="116"/>
        <v>0.90000000000009095</v>
      </c>
      <c r="AZ376" s="77"/>
      <c r="BA376" s="77"/>
      <c r="BB376" s="84">
        <f t="shared" si="103"/>
        <v>899.19999999999982</v>
      </c>
    </row>
    <row r="377" spans="1:54">
      <c r="A377" s="80">
        <v>35502</v>
      </c>
      <c r="B377" s="84">
        <v>3171.1</v>
      </c>
      <c r="C377" s="84">
        <v>18166.599999999999</v>
      </c>
      <c r="D377" s="84">
        <f t="shared" si="98"/>
        <v>21337.699999999997</v>
      </c>
      <c r="E377" s="84">
        <v>436.57</v>
      </c>
      <c r="F377" s="84">
        <f t="shared" si="109"/>
        <v>485.79999999999927</v>
      </c>
      <c r="G377" s="84">
        <f t="shared" si="109"/>
        <v>425.39999999999782</v>
      </c>
      <c r="H377" s="84">
        <f t="shared" si="109"/>
        <v>149.19999999999999</v>
      </c>
      <c r="I377" s="84">
        <f t="shared" si="102"/>
        <v>485.79999999999927</v>
      </c>
      <c r="L377" s="84">
        <f t="shared" si="110"/>
        <v>574.59999999999786</v>
      </c>
      <c r="P377" s="84">
        <v>0</v>
      </c>
      <c r="Q377" s="84">
        <v>1401.3</v>
      </c>
      <c r="R377" s="84">
        <f t="shared" si="105"/>
        <v>1401.3</v>
      </c>
      <c r="S377" s="84">
        <f t="shared" si="111"/>
        <v>0</v>
      </c>
      <c r="T377" s="84">
        <f t="shared" si="112"/>
        <v>0</v>
      </c>
      <c r="W377" s="77"/>
      <c r="X377" s="77"/>
      <c r="Z377" s="84">
        <v>297.89999999999998</v>
      </c>
      <c r="AA377" s="84">
        <v>7691.1</v>
      </c>
      <c r="AB377" s="84">
        <f t="shared" si="99"/>
        <v>7989</v>
      </c>
      <c r="AC377" s="84">
        <f t="shared" si="113"/>
        <v>132.80000000000018</v>
      </c>
      <c r="AE377" s="84">
        <f t="shared" si="106"/>
        <v>2873.2</v>
      </c>
      <c r="AF377" s="84">
        <f t="shared" si="106"/>
        <v>9074.1999999999989</v>
      </c>
      <c r="AG377" s="84">
        <f t="shared" si="106"/>
        <v>11947.399999999998</v>
      </c>
      <c r="AH377" s="84">
        <f t="shared" si="114"/>
        <v>292.59999999999854</v>
      </c>
      <c r="AJ377" s="80">
        <v>35502</v>
      </c>
      <c r="AK377" s="84">
        <v>597</v>
      </c>
      <c r="AL377" s="84">
        <v>3310.1</v>
      </c>
      <c r="AM377" s="84">
        <f t="shared" si="100"/>
        <v>3907.1</v>
      </c>
      <c r="AN377" s="84">
        <f t="shared" si="115"/>
        <v>146.59999999999991</v>
      </c>
      <c r="AO377" s="84">
        <f t="shared" si="115"/>
        <v>46.5</v>
      </c>
      <c r="AP377" s="85">
        <f>AM377/'[2]Soymeal Export Forecast'!W$15</f>
        <v>0.54942628131828597</v>
      </c>
      <c r="AQ377" s="77"/>
      <c r="AR377" s="77"/>
      <c r="AS377" s="80">
        <v>35502</v>
      </c>
      <c r="AT377" s="84">
        <v>130.19999999999999</v>
      </c>
      <c r="AU377" s="84">
        <v>461.5</v>
      </c>
      <c r="AV377" s="84">
        <f t="shared" si="101"/>
        <v>591.70000000000005</v>
      </c>
      <c r="AW377" s="84">
        <f t="shared" si="116"/>
        <v>0.30000000000001137</v>
      </c>
      <c r="AX377" s="84">
        <f t="shared" si="116"/>
        <v>2.5</v>
      </c>
      <c r="AZ377" s="77"/>
      <c r="BA377" s="77"/>
      <c r="BB377" s="84">
        <f t="shared" si="103"/>
        <v>632.39999999999918</v>
      </c>
    </row>
    <row r="378" spans="1:54">
      <c r="A378" s="80">
        <v>35509</v>
      </c>
      <c r="B378" s="84">
        <v>3057.4</v>
      </c>
      <c r="C378" s="84">
        <v>18657.900000000001</v>
      </c>
      <c r="D378" s="84">
        <f t="shared" si="98"/>
        <v>21715.300000000003</v>
      </c>
      <c r="E378" s="84">
        <v>446.57</v>
      </c>
      <c r="F378" s="84">
        <f t="shared" si="109"/>
        <v>491.30000000000291</v>
      </c>
      <c r="G378" s="84">
        <f t="shared" si="109"/>
        <v>377.60000000000582</v>
      </c>
      <c r="H378" s="84">
        <f t="shared" si="109"/>
        <v>10</v>
      </c>
      <c r="I378" s="84">
        <f t="shared" si="102"/>
        <v>491.30000000000291</v>
      </c>
      <c r="L378" s="84">
        <f t="shared" si="110"/>
        <v>387.60000000000582</v>
      </c>
      <c r="P378" s="84">
        <v>0</v>
      </c>
      <c r="Q378" s="84">
        <v>1401.3</v>
      </c>
      <c r="R378" s="84">
        <f t="shared" si="105"/>
        <v>1401.3</v>
      </c>
      <c r="S378" s="84">
        <f t="shared" si="111"/>
        <v>0</v>
      </c>
      <c r="T378" s="84">
        <f t="shared" si="112"/>
        <v>0</v>
      </c>
      <c r="W378" s="77"/>
      <c r="X378" s="77"/>
      <c r="Z378" s="84">
        <v>169.6</v>
      </c>
      <c r="AA378" s="84">
        <v>7991.1</v>
      </c>
      <c r="AB378" s="84">
        <f t="shared" si="99"/>
        <v>8160.7000000000007</v>
      </c>
      <c r="AC378" s="84">
        <f t="shared" si="113"/>
        <v>171.70000000000073</v>
      </c>
      <c r="AE378" s="84">
        <f t="shared" si="106"/>
        <v>2887.8</v>
      </c>
      <c r="AF378" s="84">
        <f t="shared" si="106"/>
        <v>9265.5000000000018</v>
      </c>
      <c r="AG378" s="84">
        <f t="shared" si="106"/>
        <v>12153.300000000003</v>
      </c>
      <c r="AH378" s="84">
        <f t="shared" si="114"/>
        <v>205.90000000000509</v>
      </c>
      <c r="AJ378" s="80">
        <v>35509</v>
      </c>
      <c r="AK378" s="84">
        <v>640.70000000000005</v>
      </c>
      <c r="AL378" s="84">
        <v>3476.2</v>
      </c>
      <c r="AM378" s="84">
        <f t="shared" si="100"/>
        <v>4116.8999999999996</v>
      </c>
      <c r="AN378" s="84">
        <f t="shared" si="115"/>
        <v>166.09999999999991</v>
      </c>
      <c r="AO378" s="84">
        <f t="shared" si="115"/>
        <v>209.79999999999973</v>
      </c>
      <c r="AP378" s="85">
        <f>AM378/'[2]Soymeal Export Forecast'!W$15</f>
        <v>0.57892888780918106</v>
      </c>
      <c r="AQ378" s="77"/>
      <c r="AR378" s="77"/>
      <c r="AS378" s="80">
        <v>35509</v>
      </c>
      <c r="AT378" s="84">
        <v>115</v>
      </c>
      <c r="AU378" s="84">
        <v>483.3</v>
      </c>
      <c r="AV378" s="84">
        <f t="shared" si="101"/>
        <v>598.29999999999995</v>
      </c>
      <c r="AW378" s="84">
        <f t="shared" si="116"/>
        <v>21.800000000000011</v>
      </c>
      <c r="AX378" s="84">
        <f t="shared" si="116"/>
        <v>6.5999999999999091</v>
      </c>
      <c r="AZ378" s="77"/>
      <c r="BA378" s="77"/>
      <c r="BB378" s="84">
        <f t="shared" si="103"/>
        <v>657.40000000000282</v>
      </c>
    </row>
    <row r="379" spans="1:54">
      <c r="A379" s="80">
        <v>35516</v>
      </c>
      <c r="B379" s="84">
        <v>2901.8</v>
      </c>
      <c r="C379" s="84">
        <v>19030.2</v>
      </c>
      <c r="D379" s="84">
        <f t="shared" si="98"/>
        <v>21932</v>
      </c>
      <c r="E379" s="84">
        <v>563.65099999999995</v>
      </c>
      <c r="F379" s="84">
        <f t="shared" si="109"/>
        <v>372.29999999999927</v>
      </c>
      <c r="G379" s="84">
        <f t="shared" si="109"/>
        <v>216.69999999999709</v>
      </c>
      <c r="H379" s="84">
        <f t="shared" si="109"/>
        <v>117.08099999999996</v>
      </c>
      <c r="I379" s="84">
        <f t="shared" si="102"/>
        <v>372.29999999999927</v>
      </c>
      <c r="L379" s="84">
        <f t="shared" si="110"/>
        <v>333.78099999999705</v>
      </c>
      <c r="P379" s="84">
        <v>0</v>
      </c>
      <c r="Q379" s="84">
        <v>1401.3</v>
      </c>
      <c r="R379" s="84">
        <f t="shared" si="105"/>
        <v>1401.3</v>
      </c>
      <c r="S379" s="84">
        <f t="shared" si="111"/>
        <v>0</v>
      </c>
      <c r="T379" s="84">
        <f t="shared" si="112"/>
        <v>0</v>
      </c>
      <c r="W379" s="77"/>
      <c r="X379" s="77"/>
      <c r="Z379" s="84">
        <v>90.4</v>
      </c>
      <c r="AA379" s="84">
        <v>8101.6</v>
      </c>
      <c r="AB379" s="84">
        <f t="shared" si="99"/>
        <v>8192</v>
      </c>
      <c r="AC379" s="84">
        <f t="shared" si="113"/>
        <v>31.299999999999272</v>
      </c>
      <c r="AE379" s="84">
        <f t="shared" si="106"/>
        <v>2811.4</v>
      </c>
      <c r="AF379" s="84">
        <f t="shared" si="106"/>
        <v>9527.3000000000011</v>
      </c>
      <c r="AG379" s="84">
        <f t="shared" si="106"/>
        <v>12338.7</v>
      </c>
      <c r="AH379" s="84">
        <f t="shared" si="114"/>
        <v>185.39999999999782</v>
      </c>
      <c r="AJ379" s="80">
        <v>35516</v>
      </c>
      <c r="AK379" s="84">
        <v>596.70000000000005</v>
      </c>
      <c r="AL379" s="84">
        <v>3585.7</v>
      </c>
      <c r="AM379" s="84">
        <f t="shared" si="100"/>
        <v>4182.3999999999996</v>
      </c>
      <c r="AN379" s="84">
        <f t="shared" si="115"/>
        <v>109.5</v>
      </c>
      <c r="AO379" s="84">
        <f t="shared" si="115"/>
        <v>65.5</v>
      </c>
      <c r="AP379" s="85">
        <f>AM379/'[2]Soymeal Export Forecast'!W$15</f>
        <v>0.58813966342955104</v>
      </c>
      <c r="AQ379" s="77"/>
      <c r="AR379" s="77"/>
      <c r="AS379" s="80">
        <v>35516</v>
      </c>
      <c r="AT379" s="84">
        <v>81.5</v>
      </c>
      <c r="AU379" s="84">
        <v>535.20000000000005</v>
      </c>
      <c r="AV379" s="84">
        <f t="shared" si="101"/>
        <v>616.70000000000005</v>
      </c>
      <c r="AW379" s="84">
        <f t="shared" si="116"/>
        <v>51.900000000000034</v>
      </c>
      <c r="AX379" s="84">
        <f t="shared" si="116"/>
        <v>18.400000000000091</v>
      </c>
      <c r="AZ379" s="77"/>
      <c r="BA379" s="77"/>
      <c r="BB379" s="84">
        <f t="shared" si="103"/>
        <v>481.79999999999927</v>
      </c>
    </row>
    <row r="380" spans="1:54">
      <c r="A380" s="80">
        <v>35523</v>
      </c>
      <c r="B380" s="84">
        <v>2911.3</v>
      </c>
      <c r="C380" s="84">
        <v>19324.900000000001</v>
      </c>
      <c r="D380" s="84">
        <f t="shared" si="98"/>
        <v>22236.2</v>
      </c>
      <c r="E380" s="84">
        <v>672.15099999999995</v>
      </c>
      <c r="F380" s="84">
        <f t="shared" si="109"/>
        <v>294.70000000000073</v>
      </c>
      <c r="G380" s="84">
        <f t="shared" si="109"/>
        <v>304.20000000000073</v>
      </c>
      <c r="H380" s="84">
        <f t="shared" si="109"/>
        <v>108.5</v>
      </c>
      <c r="I380" s="84">
        <f t="shared" si="102"/>
        <v>294.70000000000073</v>
      </c>
      <c r="L380" s="84">
        <f t="shared" si="110"/>
        <v>412.70000000000073</v>
      </c>
      <c r="P380" s="84">
        <v>0</v>
      </c>
      <c r="Q380" s="84">
        <v>1401.3</v>
      </c>
      <c r="R380" s="84">
        <f t="shared" si="105"/>
        <v>1401.3</v>
      </c>
      <c r="S380" s="84">
        <f t="shared" si="111"/>
        <v>0</v>
      </c>
      <c r="T380" s="84">
        <f t="shared" si="112"/>
        <v>0</v>
      </c>
      <c r="W380" s="77"/>
      <c r="X380" s="77"/>
      <c r="Z380" s="84">
        <v>82.8</v>
      </c>
      <c r="AA380" s="84">
        <v>8156.6</v>
      </c>
      <c r="AB380" s="84">
        <f t="shared" si="99"/>
        <v>8239.4</v>
      </c>
      <c r="AC380" s="84">
        <f t="shared" si="113"/>
        <v>47.399999999999636</v>
      </c>
      <c r="AE380" s="84">
        <f t="shared" si="106"/>
        <v>2828.5</v>
      </c>
      <c r="AF380" s="84">
        <f t="shared" si="106"/>
        <v>9767.0000000000018</v>
      </c>
      <c r="AG380" s="84">
        <f t="shared" si="106"/>
        <v>12595.500000000002</v>
      </c>
      <c r="AH380" s="84">
        <f t="shared" si="114"/>
        <v>256.80000000000109</v>
      </c>
      <c r="AJ380" s="80">
        <v>35523</v>
      </c>
      <c r="AK380" s="84">
        <v>538.9</v>
      </c>
      <c r="AL380" s="84">
        <v>3718.3</v>
      </c>
      <c r="AM380" s="84">
        <f t="shared" si="100"/>
        <v>4257.2</v>
      </c>
      <c r="AN380" s="84">
        <f t="shared" si="115"/>
        <v>132.60000000000036</v>
      </c>
      <c r="AO380" s="84">
        <f t="shared" si="115"/>
        <v>74.800000000000182</v>
      </c>
      <c r="AP380" s="85">
        <f>AM380/'[2]Soymeal Export Forecast'!W$15</f>
        <v>0.59865822856548512</v>
      </c>
      <c r="AQ380" s="77"/>
      <c r="AR380" s="77"/>
      <c r="AS380" s="80">
        <v>35523</v>
      </c>
      <c r="AT380" s="84">
        <v>70.3</v>
      </c>
      <c r="AU380" s="84">
        <v>554.20000000000005</v>
      </c>
      <c r="AV380" s="84">
        <f t="shared" si="101"/>
        <v>624.5</v>
      </c>
      <c r="AW380" s="84">
        <f t="shared" si="116"/>
        <v>19</v>
      </c>
      <c r="AX380" s="84">
        <f t="shared" si="116"/>
        <v>7.7999999999999545</v>
      </c>
      <c r="AZ380" s="77"/>
      <c r="BA380" s="77"/>
      <c r="BB380" s="84">
        <f t="shared" si="103"/>
        <v>427.30000000000109</v>
      </c>
    </row>
    <row r="381" spans="1:54">
      <c r="A381" s="80">
        <v>35530</v>
      </c>
      <c r="B381" s="84">
        <v>2763.8</v>
      </c>
      <c r="C381" s="84">
        <v>19772.2</v>
      </c>
      <c r="D381" s="84">
        <f t="shared" si="98"/>
        <v>22536</v>
      </c>
      <c r="E381" s="84">
        <v>770.15099999999995</v>
      </c>
      <c r="F381" s="84">
        <f t="shared" si="109"/>
        <v>447.29999999999927</v>
      </c>
      <c r="G381" s="84">
        <f t="shared" si="109"/>
        <v>299.79999999999927</v>
      </c>
      <c r="H381" s="84">
        <f t="shared" si="109"/>
        <v>98</v>
      </c>
      <c r="I381" s="84">
        <f t="shared" si="102"/>
        <v>447.29999999999927</v>
      </c>
      <c r="L381" s="84">
        <f t="shared" si="110"/>
        <v>397.79999999999927</v>
      </c>
      <c r="P381" s="84">
        <v>0</v>
      </c>
      <c r="Q381" s="84">
        <v>1401.3</v>
      </c>
      <c r="R381" s="84">
        <f t="shared" si="105"/>
        <v>1401.3</v>
      </c>
      <c r="S381" s="84">
        <f t="shared" si="111"/>
        <v>0</v>
      </c>
      <c r="T381" s="84">
        <f t="shared" si="112"/>
        <v>0</v>
      </c>
      <c r="W381" s="77"/>
      <c r="X381" s="77"/>
      <c r="Z381" s="84">
        <v>49</v>
      </c>
      <c r="AA381" s="84">
        <v>8206.9</v>
      </c>
      <c r="AB381" s="84">
        <f t="shared" si="99"/>
        <v>8255.9</v>
      </c>
      <c r="AC381" s="84">
        <f t="shared" si="113"/>
        <v>16.5</v>
      </c>
      <c r="AE381" s="84">
        <f t="shared" si="106"/>
        <v>2714.8</v>
      </c>
      <c r="AF381" s="84">
        <f t="shared" si="106"/>
        <v>10164.000000000002</v>
      </c>
      <c r="AG381" s="84">
        <f t="shared" si="106"/>
        <v>12878.800000000001</v>
      </c>
      <c r="AH381" s="84">
        <f t="shared" si="114"/>
        <v>283.29999999999927</v>
      </c>
      <c r="AJ381" s="80">
        <v>35530</v>
      </c>
      <c r="AK381" s="84">
        <v>598.6</v>
      </c>
      <c r="AL381" s="84">
        <v>3808.9</v>
      </c>
      <c r="AM381" s="84">
        <f t="shared" si="100"/>
        <v>4407.5</v>
      </c>
      <c r="AN381" s="84">
        <f t="shared" si="115"/>
        <v>90.599999999999909</v>
      </c>
      <c r="AO381" s="84">
        <f t="shared" si="115"/>
        <v>150.30000000000018</v>
      </c>
      <c r="AP381" s="85">
        <f>AM381/'[2]Soymeal Export Forecast'!W$15</f>
        <v>0.61979379460734185</v>
      </c>
      <c r="AQ381" s="77"/>
      <c r="AR381" s="77"/>
      <c r="AS381" s="80">
        <v>35530</v>
      </c>
      <c r="AT381" s="84">
        <v>69.400000000000006</v>
      </c>
      <c r="AU381" s="84">
        <v>556.5</v>
      </c>
      <c r="AV381" s="84">
        <f t="shared" si="101"/>
        <v>625.9</v>
      </c>
      <c r="AW381" s="84">
        <f t="shared" si="116"/>
        <v>2.2999999999999545</v>
      </c>
      <c r="AX381" s="84">
        <f t="shared" si="116"/>
        <v>1.3999999999999773</v>
      </c>
      <c r="AZ381" s="77"/>
      <c r="BA381" s="77"/>
      <c r="BB381" s="84">
        <f t="shared" si="103"/>
        <v>537.89999999999918</v>
      </c>
    </row>
    <row r="382" spans="1:54">
      <c r="A382" s="80">
        <v>35537</v>
      </c>
      <c r="B382" s="84">
        <v>2772.9</v>
      </c>
      <c r="C382" s="84">
        <v>20061.900000000001</v>
      </c>
      <c r="D382" s="84">
        <f t="shared" si="98"/>
        <v>22834.800000000003</v>
      </c>
      <c r="E382" s="84">
        <v>795.00099999999998</v>
      </c>
      <c r="F382" s="84">
        <f t="shared" si="109"/>
        <v>289.70000000000073</v>
      </c>
      <c r="G382" s="84">
        <f t="shared" si="109"/>
        <v>298.80000000000291</v>
      </c>
      <c r="H382" s="84">
        <f t="shared" si="109"/>
        <v>24.850000000000023</v>
      </c>
      <c r="I382" s="84">
        <f t="shared" si="102"/>
        <v>289.70000000000073</v>
      </c>
      <c r="L382" s="84">
        <f t="shared" si="110"/>
        <v>323.65000000000293</v>
      </c>
      <c r="P382" s="84">
        <v>0</v>
      </c>
      <c r="Q382" s="84">
        <v>1401.3</v>
      </c>
      <c r="R382" s="84">
        <f t="shared" si="105"/>
        <v>1401.3</v>
      </c>
      <c r="S382" s="84">
        <f t="shared" si="111"/>
        <v>0</v>
      </c>
      <c r="T382" s="84">
        <f t="shared" si="112"/>
        <v>0</v>
      </c>
      <c r="W382" s="77"/>
      <c r="X382" s="77"/>
      <c r="Z382" s="84">
        <v>63.9</v>
      </c>
      <c r="AA382" s="84">
        <v>8254.4</v>
      </c>
      <c r="AB382" s="84">
        <f t="shared" si="99"/>
        <v>8318.2999999999993</v>
      </c>
      <c r="AC382" s="84">
        <f t="shared" si="113"/>
        <v>62.399999999999636</v>
      </c>
      <c r="AE382" s="84">
        <f t="shared" si="106"/>
        <v>2709</v>
      </c>
      <c r="AF382" s="84">
        <f t="shared" si="106"/>
        <v>10406.200000000003</v>
      </c>
      <c r="AG382" s="84">
        <f t="shared" si="106"/>
        <v>13115.200000000004</v>
      </c>
      <c r="AH382" s="84">
        <f t="shared" si="114"/>
        <v>236.40000000000327</v>
      </c>
      <c r="AJ382" s="80">
        <v>35537</v>
      </c>
      <c r="AK382" s="84">
        <v>567.70000000000005</v>
      </c>
      <c r="AL382" s="84">
        <v>3914.3</v>
      </c>
      <c r="AM382" s="84">
        <f t="shared" si="100"/>
        <v>4482</v>
      </c>
      <c r="AN382" s="84">
        <f t="shared" si="115"/>
        <v>105.40000000000009</v>
      </c>
      <c r="AO382" s="84">
        <f t="shared" si="115"/>
        <v>74.5</v>
      </c>
      <c r="AP382" s="85">
        <f>AM382/'[2]Soymeal Export Forecast'!W$15</f>
        <v>0.63027017298470933</v>
      </c>
      <c r="AQ382" s="77"/>
      <c r="AR382" s="77"/>
      <c r="AS382" s="80">
        <v>35537</v>
      </c>
      <c r="AT382" s="84">
        <v>68.2</v>
      </c>
      <c r="AU382" s="84">
        <v>562.9</v>
      </c>
      <c r="AV382" s="84">
        <f t="shared" si="101"/>
        <v>631.1</v>
      </c>
      <c r="AW382" s="84">
        <f t="shared" si="116"/>
        <v>6.3999999999999773</v>
      </c>
      <c r="AX382" s="84">
        <f t="shared" si="116"/>
        <v>5.2000000000000455</v>
      </c>
      <c r="AZ382" s="77"/>
      <c r="BA382" s="77"/>
      <c r="BB382" s="84">
        <f t="shared" si="103"/>
        <v>395.10000000000082</v>
      </c>
    </row>
    <row r="383" spans="1:54">
      <c r="A383" s="80">
        <v>35544</v>
      </c>
      <c r="B383" s="84">
        <v>2664.6</v>
      </c>
      <c r="C383" s="84">
        <v>20554.2</v>
      </c>
      <c r="D383" s="84">
        <f t="shared" si="98"/>
        <v>23218.799999999999</v>
      </c>
      <c r="E383" s="84">
        <v>857.16099999999994</v>
      </c>
      <c r="F383" s="84">
        <f t="shared" ref="F383:H401" si="117">C383-C382</f>
        <v>492.29999999999927</v>
      </c>
      <c r="G383" s="84">
        <f t="shared" si="117"/>
        <v>383.99999999999636</v>
      </c>
      <c r="H383" s="84">
        <f t="shared" si="117"/>
        <v>62.159999999999968</v>
      </c>
      <c r="I383" s="84">
        <f t="shared" si="102"/>
        <v>492.29999999999927</v>
      </c>
      <c r="L383" s="84">
        <f t="shared" si="110"/>
        <v>446.15999999999633</v>
      </c>
      <c r="P383" s="84">
        <v>0</v>
      </c>
      <c r="Q383" s="84">
        <v>1453.8</v>
      </c>
      <c r="R383" s="84">
        <f t="shared" si="105"/>
        <v>1453.8</v>
      </c>
      <c r="S383" s="84">
        <f t="shared" si="111"/>
        <v>52.5</v>
      </c>
      <c r="T383" s="84">
        <f t="shared" si="112"/>
        <v>52.5</v>
      </c>
      <c r="W383" s="77"/>
      <c r="X383" s="77"/>
      <c r="Z383" s="84">
        <v>45.8</v>
      </c>
      <c r="AA383" s="84">
        <v>8274.4</v>
      </c>
      <c r="AB383" s="84">
        <f t="shared" si="99"/>
        <v>8320.1999999999989</v>
      </c>
      <c r="AC383" s="84">
        <f t="shared" si="113"/>
        <v>1.8999999999996362</v>
      </c>
      <c r="AE383" s="84">
        <f t="shared" si="106"/>
        <v>2618.7999999999997</v>
      </c>
      <c r="AF383" s="84">
        <f t="shared" si="106"/>
        <v>10826.000000000002</v>
      </c>
      <c r="AG383" s="84">
        <f t="shared" si="106"/>
        <v>13444.800000000001</v>
      </c>
      <c r="AH383" s="84">
        <f t="shared" si="114"/>
        <v>329.59999999999673</v>
      </c>
      <c r="AJ383" s="80">
        <v>35544</v>
      </c>
      <c r="AK383" s="84">
        <v>495.9</v>
      </c>
      <c r="AL383" s="84">
        <v>4076.4</v>
      </c>
      <c r="AM383" s="84">
        <f t="shared" si="100"/>
        <v>4572.3</v>
      </c>
      <c r="AN383" s="84">
        <f t="shared" si="115"/>
        <v>162.09999999999991</v>
      </c>
      <c r="AO383" s="84">
        <f t="shared" si="115"/>
        <v>90.300000000000182</v>
      </c>
      <c r="AP383" s="85">
        <f>AM383/'[2]Soymeal Export Forecast'!W$15</f>
        <v>0.64296838731325001</v>
      </c>
      <c r="AQ383" s="77"/>
      <c r="AR383" s="77"/>
      <c r="AS383" s="80">
        <v>35544</v>
      </c>
      <c r="AT383" s="84">
        <v>53.5</v>
      </c>
      <c r="AU383" s="84">
        <v>563</v>
      </c>
      <c r="AV383" s="84">
        <f t="shared" si="101"/>
        <v>616.5</v>
      </c>
      <c r="AW383" s="84">
        <f t="shared" si="116"/>
        <v>0.10000000000002274</v>
      </c>
      <c r="AX383" s="84">
        <f t="shared" si="116"/>
        <v>-14.600000000000023</v>
      </c>
      <c r="AZ383" s="77"/>
      <c r="BA383" s="77"/>
      <c r="BB383" s="84">
        <f t="shared" si="103"/>
        <v>654.39999999999918</v>
      </c>
    </row>
    <row r="384" spans="1:54">
      <c r="A384" s="80">
        <v>35551</v>
      </c>
      <c r="B384" s="84">
        <v>2715.8</v>
      </c>
      <c r="C384" s="84">
        <v>20741.900000000001</v>
      </c>
      <c r="D384" s="84">
        <f t="shared" si="98"/>
        <v>23457.7</v>
      </c>
      <c r="E384" s="84">
        <v>927.16099999999994</v>
      </c>
      <c r="F384" s="84">
        <f t="shared" si="117"/>
        <v>187.70000000000073</v>
      </c>
      <c r="G384" s="84">
        <f t="shared" si="117"/>
        <v>238.90000000000146</v>
      </c>
      <c r="H384" s="84">
        <f t="shared" si="117"/>
        <v>70</v>
      </c>
      <c r="I384" s="84">
        <f t="shared" si="102"/>
        <v>187.70000000000073</v>
      </c>
      <c r="L384" s="84">
        <f t="shared" si="110"/>
        <v>308.90000000000146</v>
      </c>
      <c r="P384" s="84">
        <v>0</v>
      </c>
      <c r="Q384" s="84">
        <v>1453.8</v>
      </c>
      <c r="R384" s="84">
        <f t="shared" si="105"/>
        <v>1453.8</v>
      </c>
      <c r="S384" s="84">
        <f t="shared" si="111"/>
        <v>0</v>
      </c>
      <c r="T384" s="84">
        <f t="shared" si="112"/>
        <v>0</v>
      </c>
      <c r="W384" s="77"/>
      <c r="X384" s="77"/>
      <c r="Z384" s="84">
        <v>35.700000000000003</v>
      </c>
      <c r="AA384" s="84">
        <v>8277.6</v>
      </c>
      <c r="AB384" s="84">
        <f t="shared" si="99"/>
        <v>8313.3000000000011</v>
      </c>
      <c r="AC384" s="84">
        <f t="shared" si="113"/>
        <v>-6.8999999999978172</v>
      </c>
      <c r="AE384" s="84">
        <f t="shared" si="106"/>
        <v>2680.1000000000004</v>
      </c>
      <c r="AF384" s="84">
        <f t="shared" si="106"/>
        <v>11010.500000000002</v>
      </c>
      <c r="AG384" s="84">
        <f t="shared" si="106"/>
        <v>13690.6</v>
      </c>
      <c r="AH384" s="84">
        <f t="shared" si="114"/>
        <v>245.79999999999927</v>
      </c>
      <c r="AJ384" s="80">
        <v>35551</v>
      </c>
      <c r="AK384" s="84">
        <v>522</v>
      </c>
      <c r="AL384" s="84">
        <v>4147.3</v>
      </c>
      <c r="AM384" s="84">
        <f t="shared" si="100"/>
        <v>4669.3</v>
      </c>
      <c r="AN384" s="84">
        <f t="shared" si="115"/>
        <v>70.900000000000091</v>
      </c>
      <c r="AO384" s="84">
        <f t="shared" si="115"/>
        <v>97</v>
      </c>
      <c r="AP384" s="85">
        <f>AM384/'[2]Soymeal Export Forecast'!W$15</f>
        <v>0.6566087725831109</v>
      </c>
      <c r="AQ384" s="77"/>
      <c r="AR384" s="77"/>
      <c r="AS384" s="80">
        <v>35551</v>
      </c>
      <c r="AT384" s="84">
        <v>53.3</v>
      </c>
      <c r="AU384" s="84">
        <v>568.29999999999995</v>
      </c>
      <c r="AV384" s="84">
        <f t="shared" si="101"/>
        <v>621.59999999999991</v>
      </c>
      <c r="AW384" s="84">
        <f t="shared" si="116"/>
        <v>5.2999999999999545</v>
      </c>
      <c r="AX384" s="84">
        <f t="shared" si="116"/>
        <v>5.0999999999999091</v>
      </c>
      <c r="AZ384" s="77"/>
      <c r="BA384" s="77"/>
      <c r="BB384" s="84">
        <f t="shared" si="103"/>
        <v>258.60000000000082</v>
      </c>
    </row>
    <row r="385" spans="1:54">
      <c r="A385" s="80">
        <v>35558</v>
      </c>
      <c r="B385" s="84">
        <v>2443.3000000000002</v>
      </c>
      <c r="C385" s="84">
        <v>21155.7</v>
      </c>
      <c r="D385" s="84">
        <f t="shared" si="98"/>
        <v>23599</v>
      </c>
      <c r="E385" s="84">
        <v>967.16099999999994</v>
      </c>
      <c r="F385" s="84">
        <f t="shared" si="117"/>
        <v>413.79999999999927</v>
      </c>
      <c r="G385" s="84">
        <f t="shared" si="117"/>
        <v>141.29999999999927</v>
      </c>
      <c r="H385" s="84">
        <f t="shared" si="117"/>
        <v>40</v>
      </c>
      <c r="I385" s="84">
        <f t="shared" si="102"/>
        <v>413.79999999999927</v>
      </c>
      <c r="L385" s="84">
        <f t="shared" si="110"/>
        <v>181.29999999999927</v>
      </c>
      <c r="P385" s="84">
        <v>0</v>
      </c>
      <c r="Q385" s="84">
        <v>1453.8</v>
      </c>
      <c r="R385" s="84">
        <f t="shared" si="105"/>
        <v>1453.8</v>
      </c>
      <c r="S385" s="84">
        <f t="shared" si="111"/>
        <v>0</v>
      </c>
      <c r="T385" s="84">
        <f t="shared" si="112"/>
        <v>0</v>
      </c>
      <c r="W385" s="77"/>
      <c r="X385" s="77"/>
      <c r="Z385" s="84">
        <v>35.700000000000003</v>
      </c>
      <c r="AA385" s="84">
        <v>8277.6</v>
      </c>
      <c r="AB385" s="84">
        <f t="shared" si="99"/>
        <v>8313.3000000000011</v>
      </c>
      <c r="AC385" s="84">
        <f t="shared" si="113"/>
        <v>0</v>
      </c>
      <c r="AE385" s="84">
        <f t="shared" si="106"/>
        <v>2407.6000000000004</v>
      </c>
      <c r="AF385" s="84">
        <f t="shared" si="106"/>
        <v>11424.300000000001</v>
      </c>
      <c r="AG385" s="84">
        <f t="shared" si="106"/>
        <v>13831.9</v>
      </c>
      <c r="AH385" s="84">
        <f t="shared" si="114"/>
        <v>141.29999999999927</v>
      </c>
      <c r="AJ385" s="80">
        <v>35558</v>
      </c>
      <c r="AK385" s="84">
        <v>477</v>
      </c>
      <c r="AL385" s="84">
        <v>4240.3</v>
      </c>
      <c r="AM385" s="84">
        <f t="shared" si="100"/>
        <v>4717.3</v>
      </c>
      <c r="AN385" s="84">
        <f t="shared" si="115"/>
        <v>93</v>
      </c>
      <c r="AO385" s="84">
        <f t="shared" si="115"/>
        <v>48</v>
      </c>
      <c r="AP385" s="85">
        <f>AM385/'[2]Soymeal Export Forecast'!W$15</f>
        <v>0.66335865395376381</v>
      </c>
      <c r="AQ385" s="77"/>
      <c r="AR385" s="77"/>
      <c r="AS385" s="80">
        <v>35558</v>
      </c>
      <c r="AT385" s="84">
        <v>43.9</v>
      </c>
      <c r="AU385" s="84">
        <v>577.9</v>
      </c>
      <c r="AV385" s="84">
        <f t="shared" si="101"/>
        <v>621.79999999999995</v>
      </c>
      <c r="AW385" s="84">
        <f t="shared" si="116"/>
        <v>9.6000000000000227</v>
      </c>
      <c r="AX385" s="84">
        <f t="shared" si="116"/>
        <v>0.20000000000004547</v>
      </c>
      <c r="AZ385" s="77"/>
      <c r="BA385" s="77"/>
      <c r="BB385" s="84">
        <f t="shared" si="103"/>
        <v>506.79999999999927</v>
      </c>
    </row>
    <row r="386" spans="1:54">
      <c r="A386" s="80">
        <v>35565</v>
      </c>
      <c r="B386" s="84">
        <v>2515.1</v>
      </c>
      <c r="C386" s="84">
        <v>21329.4</v>
      </c>
      <c r="D386" s="84">
        <f t="shared" si="98"/>
        <v>23844.5</v>
      </c>
      <c r="E386" s="84">
        <v>990.16099999999994</v>
      </c>
      <c r="F386" s="84">
        <f t="shared" si="117"/>
        <v>173.70000000000073</v>
      </c>
      <c r="G386" s="84">
        <f t="shared" si="117"/>
        <v>245.5</v>
      </c>
      <c r="H386" s="84">
        <f t="shared" si="117"/>
        <v>23</v>
      </c>
      <c r="I386" s="84">
        <f t="shared" si="102"/>
        <v>173.70000000000073</v>
      </c>
      <c r="L386" s="84">
        <f t="shared" si="110"/>
        <v>268.5</v>
      </c>
      <c r="P386" s="84">
        <v>0</v>
      </c>
      <c r="Q386" s="84">
        <v>1453.8</v>
      </c>
      <c r="R386" s="84">
        <f t="shared" si="105"/>
        <v>1453.8</v>
      </c>
      <c r="S386" s="84">
        <f t="shared" si="111"/>
        <v>0</v>
      </c>
      <c r="T386" s="84">
        <f t="shared" si="112"/>
        <v>0</v>
      </c>
      <c r="W386" s="77"/>
      <c r="X386" s="77"/>
      <c r="Z386" s="84">
        <v>19.3</v>
      </c>
      <c r="AA386" s="84">
        <v>8262.4</v>
      </c>
      <c r="AB386" s="84">
        <f t="shared" si="99"/>
        <v>8281.6999999999989</v>
      </c>
      <c r="AC386" s="84">
        <f t="shared" si="113"/>
        <v>-31.600000000002183</v>
      </c>
      <c r="AE386" s="84">
        <f t="shared" si="106"/>
        <v>2495.7999999999997</v>
      </c>
      <c r="AF386" s="84">
        <f t="shared" si="106"/>
        <v>11613.200000000003</v>
      </c>
      <c r="AG386" s="84">
        <f t="shared" si="106"/>
        <v>14109.000000000002</v>
      </c>
      <c r="AH386" s="84">
        <f t="shared" si="114"/>
        <v>277.10000000000218</v>
      </c>
      <c r="AJ386" s="80">
        <v>35565</v>
      </c>
      <c r="AK386" s="84">
        <v>556.70000000000005</v>
      </c>
      <c r="AL386" s="84">
        <v>4282.2</v>
      </c>
      <c r="AM386" s="84">
        <f t="shared" si="100"/>
        <v>4838.8999999999996</v>
      </c>
      <c r="AN386" s="84">
        <f t="shared" si="115"/>
        <v>41.899999999999636</v>
      </c>
      <c r="AO386" s="84">
        <f t="shared" si="115"/>
        <v>121.59999999999945</v>
      </c>
      <c r="AP386" s="85">
        <f>AM386/'[2]Soymeal Export Forecast'!W$15</f>
        <v>0.68045835342608418</v>
      </c>
      <c r="AQ386" s="77"/>
      <c r="AR386" s="77"/>
      <c r="AS386" s="80">
        <v>35565</v>
      </c>
      <c r="AT386" s="84">
        <v>39.6</v>
      </c>
      <c r="AU386" s="84">
        <v>587.6</v>
      </c>
      <c r="AV386" s="84">
        <f t="shared" si="101"/>
        <v>627.20000000000005</v>
      </c>
      <c r="AW386" s="84">
        <f t="shared" si="116"/>
        <v>9.7000000000000455</v>
      </c>
      <c r="AX386" s="84">
        <f t="shared" si="116"/>
        <v>5.4000000000000909</v>
      </c>
      <c r="AZ386" s="77"/>
      <c r="BA386" s="77"/>
      <c r="BB386" s="84">
        <f t="shared" si="103"/>
        <v>215.60000000000036</v>
      </c>
    </row>
    <row r="387" spans="1:54">
      <c r="A387" s="80">
        <v>35572</v>
      </c>
      <c r="B387" s="84">
        <v>2304.1999999999998</v>
      </c>
      <c r="C387" s="84">
        <v>21686.2</v>
      </c>
      <c r="D387" s="84">
        <f t="shared" ref="D387:D450" si="118">SUM(B387:C387)</f>
        <v>23990.400000000001</v>
      </c>
      <c r="E387" s="84">
        <v>1335.731</v>
      </c>
      <c r="F387" s="84">
        <f t="shared" si="117"/>
        <v>356.79999999999927</v>
      </c>
      <c r="G387" s="84">
        <f t="shared" si="117"/>
        <v>145.90000000000146</v>
      </c>
      <c r="H387" s="84">
        <f t="shared" si="117"/>
        <v>345.57000000000005</v>
      </c>
      <c r="I387" s="84">
        <f t="shared" si="102"/>
        <v>356.79999999999927</v>
      </c>
      <c r="L387" s="84">
        <f t="shared" si="110"/>
        <v>491.47000000000151</v>
      </c>
      <c r="P387" s="84">
        <v>0</v>
      </c>
      <c r="Q387" s="84">
        <v>1524.1</v>
      </c>
      <c r="R387" s="84">
        <f t="shared" si="105"/>
        <v>1524.1</v>
      </c>
      <c r="S387" s="84">
        <f t="shared" si="111"/>
        <v>70.299999999999955</v>
      </c>
      <c r="T387" s="84">
        <f t="shared" si="112"/>
        <v>70.299999999999955</v>
      </c>
      <c r="W387" s="77"/>
      <c r="X387" s="77"/>
      <c r="Z387" s="84">
        <v>17.5</v>
      </c>
      <c r="AA387" s="84">
        <v>8262.4</v>
      </c>
      <c r="AB387" s="84">
        <f t="shared" ref="AB387:AB450" si="119">AA387+Z387</f>
        <v>8279.9</v>
      </c>
      <c r="AC387" s="84">
        <f t="shared" si="113"/>
        <v>-1.7999999999992724</v>
      </c>
      <c r="AE387" s="84">
        <f t="shared" si="106"/>
        <v>2286.6999999999998</v>
      </c>
      <c r="AF387" s="84">
        <f t="shared" si="106"/>
        <v>11899.700000000003</v>
      </c>
      <c r="AG387" s="84">
        <f t="shared" si="106"/>
        <v>14186.400000000003</v>
      </c>
      <c r="AH387" s="84">
        <f t="shared" si="114"/>
        <v>77.400000000001455</v>
      </c>
      <c r="AJ387" s="80">
        <v>35572</v>
      </c>
      <c r="AK387" s="84">
        <v>473.7</v>
      </c>
      <c r="AL387" s="84">
        <v>4353.8999999999996</v>
      </c>
      <c r="AM387" s="84">
        <f t="shared" ref="AM387:AM450" si="120">AL387+AK387</f>
        <v>4827.5999999999995</v>
      </c>
      <c r="AN387" s="84">
        <f t="shared" ref="AN387:AO405" si="121">AL387-AL386</f>
        <v>71.699999999999818</v>
      </c>
      <c r="AO387" s="84">
        <f t="shared" si="121"/>
        <v>-11.300000000000182</v>
      </c>
      <c r="AP387" s="85">
        <f>AM387/'[2]Soymeal Export Forecast'!W$15</f>
        <v>0.67886931885340973</v>
      </c>
      <c r="AQ387" s="77"/>
      <c r="AR387" s="77"/>
      <c r="AS387" s="80">
        <v>35572</v>
      </c>
      <c r="AT387" s="84">
        <v>40.299999999999997</v>
      </c>
      <c r="AU387" s="84">
        <v>587.6</v>
      </c>
      <c r="AV387" s="84">
        <f t="shared" ref="AV387:AV450" si="122">AU387+AT387</f>
        <v>627.9</v>
      </c>
      <c r="AW387" s="84">
        <f t="shared" ref="AW387:AX405" si="123">AU387-AU386</f>
        <v>0</v>
      </c>
      <c r="AX387" s="84">
        <f t="shared" si="123"/>
        <v>0.69999999999993179</v>
      </c>
      <c r="AZ387" s="77"/>
      <c r="BA387" s="77"/>
      <c r="BB387" s="84">
        <f t="shared" si="103"/>
        <v>428.49999999999909</v>
      </c>
    </row>
    <row r="388" spans="1:54">
      <c r="A388" s="80">
        <v>35579</v>
      </c>
      <c r="B388" s="84">
        <v>2032.6</v>
      </c>
      <c r="C388" s="84">
        <v>21852.3</v>
      </c>
      <c r="D388" s="84">
        <f t="shared" si="118"/>
        <v>23884.899999999998</v>
      </c>
      <c r="E388" s="84">
        <v>1891.8910000000001</v>
      </c>
      <c r="F388" s="84">
        <f t="shared" si="117"/>
        <v>166.09999999999854</v>
      </c>
      <c r="G388" s="84">
        <f t="shared" si="117"/>
        <v>-105.50000000000364</v>
      </c>
      <c r="H388" s="84">
        <f t="shared" si="117"/>
        <v>556.16000000000008</v>
      </c>
      <c r="I388" s="84">
        <f t="shared" ref="I388:I451" si="124">F388</f>
        <v>166.09999999999854</v>
      </c>
      <c r="L388" s="84">
        <f t="shared" si="110"/>
        <v>450.65999999999644</v>
      </c>
      <c r="P388" s="84">
        <v>0</v>
      </c>
      <c r="Q388" s="84">
        <v>1524.1</v>
      </c>
      <c r="R388" s="84">
        <f t="shared" si="105"/>
        <v>1524.1</v>
      </c>
      <c r="S388" s="84">
        <f t="shared" si="111"/>
        <v>0</v>
      </c>
      <c r="T388" s="84">
        <f t="shared" si="112"/>
        <v>0</v>
      </c>
      <c r="W388" s="77"/>
      <c r="X388" s="77"/>
      <c r="Z388" s="84">
        <v>17.5</v>
      </c>
      <c r="AA388" s="84">
        <v>8272.9</v>
      </c>
      <c r="AB388" s="84">
        <f t="shared" si="119"/>
        <v>8290.4</v>
      </c>
      <c r="AC388" s="84">
        <f t="shared" si="113"/>
        <v>10.5</v>
      </c>
      <c r="AE388" s="84">
        <f t="shared" si="106"/>
        <v>2015.1</v>
      </c>
      <c r="AF388" s="84">
        <f t="shared" si="106"/>
        <v>12055.300000000001</v>
      </c>
      <c r="AG388" s="84">
        <f t="shared" si="106"/>
        <v>14070.4</v>
      </c>
      <c r="AH388" s="84">
        <f t="shared" si="114"/>
        <v>-116.00000000000364</v>
      </c>
      <c r="AJ388" s="80">
        <v>35579</v>
      </c>
      <c r="AK388" s="84">
        <v>457.3</v>
      </c>
      <c r="AL388" s="84">
        <v>4400.3</v>
      </c>
      <c r="AM388" s="84">
        <f t="shared" si="120"/>
        <v>4857.6000000000004</v>
      </c>
      <c r="AN388" s="84">
        <f t="shared" si="121"/>
        <v>46.400000000000546</v>
      </c>
      <c r="AO388" s="84">
        <f t="shared" si="121"/>
        <v>30.000000000000909</v>
      </c>
      <c r="AP388" s="85">
        <f>AM388/'[2]Soymeal Export Forecast'!W$15</f>
        <v>0.68308799471006787</v>
      </c>
      <c r="AQ388" s="77"/>
      <c r="AR388" s="77"/>
      <c r="AS388" s="80">
        <v>35579</v>
      </c>
      <c r="AT388" s="84">
        <v>39.299999999999997</v>
      </c>
      <c r="AU388" s="84">
        <v>590.5</v>
      </c>
      <c r="AV388" s="84">
        <f t="shared" si="122"/>
        <v>629.79999999999995</v>
      </c>
      <c r="AW388" s="84">
        <f t="shared" si="123"/>
        <v>2.8999999999999773</v>
      </c>
      <c r="AX388" s="84">
        <f t="shared" si="123"/>
        <v>1.8999999999999773</v>
      </c>
      <c r="AZ388" s="77"/>
      <c r="BA388" s="77"/>
      <c r="BB388" s="84">
        <f t="shared" ref="BB388:BB451" si="125">AN388+F388</f>
        <v>212.49999999999909</v>
      </c>
    </row>
    <row r="389" spans="1:54">
      <c r="A389" s="80">
        <v>35586</v>
      </c>
      <c r="B389" s="84">
        <v>1894.6</v>
      </c>
      <c r="C389" s="84">
        <v>22031.7</v>
      </c>
      <c r="D389" s="84">
        <f t="shared" si="118"/>
        <v>23926.3</v>
      </c>
      <c r="E389" s="84">
        <v>2464.2660000000001</v>
      </c>
      <c r="F389" s="84">
        <f t="shared" si="117"/>
        <v>179.40000000000146</v>
      </c>
      <c r="G389" s="84">
        <f t="shared" si="117"/>
        <v>41.400000000001455</v>
      </c>
      <c r="H389" s="84">
        <f t="shared" si="117"/>
        <v>572.375</v>
      </c>
      <c r="I389" s="84">
        <f t="shared" si="124"/>
        <v>179.40000000000146</v>
      </c>
      <c r="L389" s="84">
        <f t="shared" si="110"/>
        <v>613.77500000000146</v>
      </c>
      <c r="P389" s="84">
        <v>0</v>
      </c>
      <c r="Q389" s="84">
        <v>1524.1</v>
      </c>
      <c r="R389" s="84">
        <f t="shared" si="105"/>
        <v>1524.1</v>
      </c>
      <c r="S389" s="84">
        <f t="shared" si="111"/>
        <v>0</v>
      </c>
      <c r="T389" s="84">
        <f t="shared" si="112"/>
        <v>0</v>
      </c>
      <c r="W389" s="77"/>
      <c r="X389" s="77"/>
      <c r="Z389" s="84">
        <v>17</v>
      </c>
      <c r="AA389" s="84">
        <v>8272.9</v>
      </c>
      <c r="AB389" s="84">
        <f t="shared" si="119"/>
        <v>8289.9</v>
      </c>
      <c r="AC389" s="84">
        <f t="shared" si="113"/>
        <v>-0.5</v>
      </c>
      <c r="AE389" s="84">
        <f t="shared" si="106"/>
        <v>1877.6</v>
      </c>
      <c r="AF389" s="84">
        <f t="shared" si="106"/>
        <v>12234.700000000003</v>
      </c>
      <c r="AG389" s="84">
        <f t="shared" si="106"/>
        <v>14112.300000000001</v>
      </c>
      <c r="AH389" s="84">
        <f t="shared" si="114"/>
        <v>41.900000000001455</v>
      </c>
      <c r="AJ389" s="80">
        <v>35586</v>
      </c>
      <c r="AK389" s="84">
        <v>442.2</v>
      </c>
      <c r="AL389" s="84">
        <v>4434.6000000000004</v>
      </c>
      <c r="AM389" s="84">
        <f t="shared" si="120"/>
        <v>4876.8</v>
      </c>
      <c r="AN389" s="84">
        <f t="shared" si="121"/>
        <v>34.300000000000182</v>
      </c>
      <c r="AO389" s="84">
        <f t="shared" si="121"/>
        <v>19.199999999999818</v>
      </c>
      <c r="AP389" s="85">
        <f>AM389/'[2]Soymeal Export Forecast'!W$15</f>
        <v>0.68578794725832892</v>
      </c>
      <c r="AQ389" s="77"/>
      <c r="AR389" s="77"/>
      <c r="AS389" s="80">
        <v>35586</v>
      </c>
      <c r="AT389" s="84">
        <v>39.200000000000003</v>
      </c>
      <c r="AU389" s="84">
        <v>590.6</v>
      </c>
      <c r="AV389" s="84">
        <f t="shared" si="122"/>
        <v>629.80000000000007</v>
      </c>
      <c r="AW389" s="84">
        <f t="shared" si="123"/>
        <v>0.10000000000002274</v>
      </c>
      <c r="AX389" s="84">
        <f t="shared" si="123"/>
        <v>0</v>
      </c>
      <c r="AZ389" s="77"/>
      <c r="BA389" s="77"/>
      <c r="BB389" s="84">
        <f t="shared" si="125"/>
        <v>213.70000000000164</v>
      </c>
    </row>
    <row r="390" spans="1:54">
      <c r="A390" s="80">
        <v>35593</v>
      </c>
      <c r="B390" s="84">
        <v>1713</v>
      </c>
      <c r="C390" s="84">
        <v>22279.200000000001</v>
      </c>
      <c r="D390" s="84">
        <f t="shared" si="118"/>
        <v>23992.2</v>
      </c>
      <c r="E390" s="84">
        <v>2728.5659999999998</v>
      </c>
      <c r="F390" s="84">
        <f t="shared" si="117"/>
        <v>247.5</v>
      </c>
      <c r="G390" s="84">
        <f t="shared" si="117"/>
        <v>65.900000000001455</v>
      </c>
      <c r="H390" s="84">
        <f t="shared" si="117"/>
        <v>264.29999999999973</v>
      </c>
      <c r="I390" s="84">
        <f t="shared" si="124"/>
        <v>247.5</v>
      </c>
      <c r="L390" s="84">
        <f t="shared" si="110"/>
        <v>330.20000000000118</v>
      </c>
      <c r="P390" s="84">
        <v>0</v>
      </c>
      <c r="Q390" s="84">
        <v>1524.1</v>
      </c>
      <c r="R390" s="84">
        <f t="shared" si="105"/>
        <v>1524.1</v>
      </c>
      <c r="S390" s="84">
        <f t="shared" si="111"/>
        <v>0</v>
      </c>
      <c r="T390" s="84">
        <f t="shared" si="112"/>
        <v>0</v>
      </c>
      <c r="W390" s="77"/>
      <c r="X390" s="77"/>
      <c r="Z390" s="84">
        <v>15</v>
      </c>
      <c r="AA390" s="84">
        <v>8272.9</v>
      </c>
      <c r="AB390" s="84">
        <f t="shared" si="119"/>
        <v>8287.9</v>
      </c>
      <c r="AC390" s="84">
        <f t="shared" si="113"/>
        <v>-2</v>
      </c>
      <c r="AE390" s="84">
        <f t="shared" si="106"/>
        <v>1698</v>
      </c>
      <c r="AF390" s="84">
        <f t="shared" si="106"/>
        <v>12482.200000000003</v>
      </c>
      <c r="AG390" s="84">
        <f t="shared" si="106"/>
        <v>14180.200000000003</v>
      </c>
      <c r="AH390" s="84">
        <f t="shared" si="114"/>
        <v>67.900000000001455</v>
      </c>
      <c r="AJ390" s="80">
        <v>35593</v>
      </c>
      <c r="AK390" s="84">
        <v>387.6</v>
      </c>
      <c r="AL390" s="84">
        <v>4543.8999999999996</v>
      </c>
      <c r="AM390" s="84">
        <f t="shared" si="120"/>
        <v>4931.5</v>
      </c>
      <c r="AN390" s="84">
        <f t="shared" si="121"/>
        <v>109.29999999999927</v>
      </c>
      <c r="AO390" s="84">
        <f t="shared" si="121"/>
        <v>54.699999999999818</v>
      </c>
      <c r="AP390" s="85">
        <f>AM390/'[2]Soymeal Export Forecast'!W$15</f>
        <v>0.69347999957030204</v>
      </c>
      <c r="AQ390" s="77"/>
      <c r="AR390" s="77"/>
      <c r="AS390" s="80">
        <v>35593</v>
      </c>
      <c r="AT390" s="84">
        <v>38.200000000000003</v>
      </c>
      <c r="AU390" s="84">
        <v>593.70000000000005</v>
      </c>
      <c r="AV390" s="84">
        <f t="shared" si="122"/>
        <v>631.90000000000009</v>
      </c>
      <c r="AW390" s="84">
        <f t="shared" si="123"/>
        <v>3.1000000000000227</v>
      </c>
      <c r="AX390" s="84">
        <f t="shared" si="123"/>
        <v>2.1000000000000227</v>
      </c>
      <c r="AZ390" s="77"/>
      <c r="BA390" s="77"/>
      <c r="BB390" s="84">
        <f t="shared" si="125"/>
        <v>356.79999999999927</v>
      </c>
    </row>
    <row r="391" spans="1:54">
      <c r="A391" s="80">
        <v>35600</v>
      </c>
      <c r="B391" s="84">
        <v>1461.4</v>
      </c>
      <c r="C391" s="84">
        <v>22540</v>
      </c>
      <c r="D391" s="84">
        <f t="shared" si="118"/>
        <v>24001.4</v>
      </c>
      <c r="E391" s="84">
        <v>3160.788</v>
      </c>
      <c r="F391" s="84">
        <f t="shared" si="117"/>
        <v>260.79999999999927</v>
      </c>
      <c r="G391" s="84">
        <f t="shared" si="117"/>
        <v>9.2000000000007276</v>
      </c>
      <c r="H391" s="84">
        <f t="shared" si="117"/>
        <v>432.22200000000021</v>
      </c>
      <c r="I391" s="84">
        <f t="shared" si="124"/>
        <v>260.79999999999927</v>
      </c>
      <c r="L391" s="84">
        <f t="shared" si="110"/>
        <v>441.42200000000093</v>
      </c>
      <c r="P391" s="84">
        <v>0</v>
      </c>
      <c r="Q391" s="84">
        <v>1524.1</v>
      </c>
      <c r="R391" s="84">
        <f t="shared" si="105"/>
        <v>1524.1</v>
      </c>
      <c r="S391" s="84">
        <f t="shared" si="111"/>
        <v>0</v>
      </c>
      <c r="T391" s="84">
        <f t="shared" si="112"/>
        <v>0</v>
      </c>
      <c r="W391" s="77"/>
      <c r="X391" s="77"/>
      <c r="Z391" s="84">
        <v>15</v>
      </c>
      <c r="AA391" s="84">
        <v>8272.9</v>
      </c>
      <c r="AB391" s="84">
        <f t="shared" si="119"/>
        <v>8287.9</v>
      </c>
      <c r="AC391" s="84">
        <f t="shared" si="113"/>
        <v>0</v>
      </c>
      <c r="AE391" s="84">
        <f t="shared" si="106"/>
        <v>1446.4</v>
      </c>
      <c r="AF391" s="84">
        <f t="shared" si="106"/>
        <v>12743.000000000002</v>
      </c>
      <c r="AG391" s="84">
        <f t="shared" si="106"/>
        <v>14189.400000000003</v>
      </c>
      <c r="AH391" s="84">
        <f t="shared" si="114"/>
        <v>9.2000000000007276</v>
      </c>
      <c r="AJ391" s="80">
        <v>35600</v>
      </c>
      <c r="AK391" s="84">
        <v>392</v>
      </c>
      <c r="AL391" s="84">
        <v>4572.1000000000004</v>
      </c>
      <c r="AM391" s="84">
        <f t="shared" si="120"/>
        <v>4964.1000000000004</v>
      </c>
      <c r="AN391" s="84">
        <f t="shared" si="121"/>
        <v>28.200000000000728</v>
      </c>
      <c r="AO391" s="84">
        <f t="shared" si="121"/>
        <v>32.600000000000364</v>
      </c>
      <c r="AP391" s="85">
        <f>AM391/'[2]Soymeal Export Forecast'!W$15</f>
        <v>0.69806429400120384</v>
      </c>
      <c r="AQ391" s="77"/>
      <c r="AR391" s="77"/>
      <c r="AS391" s="80">
        <v>35600</v>
      </c>
      <c r="AT391" s="84">
        <v>67.2</v>
      </c>
      <c r="AU391" s="84">
        <v>594.70000000000005</v>
      </c>
      <c r="AV391" s="84">
        <f t="shared" si="122"/>
        <v>661.90000000000009</v>
      </c>
      <c r="AW391" s="84">
        <f t="shared" si="123"/>
        <v>1</v>
      </c>
      <c r="AX391" s="84">
        <f t="shared" si="123"/>
        <v>30</v>
      </c>
      <c r="AZ391" s="77"/>
      <c r="BA391" s="77"/>
      <c r="BB391" s="84">
        <f t="shared" si="125"/>
        <v>289</v>
      </c>
    </row>
    <row r="392" spans="1:54">
      <c r="A392" s="80">
        <v>35607</v>
      </c>
      <c r="B392" s="84">
        <v>1251.2</v>
      </c>
      <c r="C392" s="84">
        <v>22767.9</v>
      </c>
      <c r="D392" s="84">
        <f t="shared" si="118"/>
        <v>24019.100000000002</v>
      </c>
      <c r="E392" s="84">
        <v>3294.1860000000001</v>
      </c>
      <c r="F392" s="84">
        <f t="shared" si="117"/>
        <v>227.90000000000146</v>
      </c>
      <c r="G392" s="84">
        <f t="shared" si="117"/>
        <v>17.700000000000728</v>
      </c>
      <c r="H392" s="84">
        <f t="shared" si="117"/>
        <v>133.39800000000014</v>
      </c>
      <c r="I392" s="84">
        <f t="shared" si="124"/>
        <v>227.90000000000146</v>
      </c>
      <c r="L392" s="84">
        <f t="shared" si="110"/>
        <v>151.09800000000087</v>
      </c>
      <c r="P392" s="84">
        <v>0</v>
      </c>
      <c r="Q392" s="84">
        <v>1524.1</v>
      </c>
      <c r="R392" s="84">
        <f t="shared" si="105"/>
        <v>1524.1</v>
      </c>
      <c r="S392" s="84">
        <f t="shared" si="111"/>
        <v>0</v>
      </c>
      <c r="T392" s="84">
        <f t="shared" si="112"/>
        <v>0</v>
      </c>
      <c r="W392" s="77"/>
      <c r="X392" s="77"/>
      <c r="Z392" s="84">
        <v>15</v>
      </c>
      <c r="AA392" s="84">
        <v>8272.9</v>
      </c>
      <c r="AB392" s="84">
        <f t="shared" si="119"/>
        <v>8287.9</v>
      </c>
      <c r="AC392" s="84">
        <f t="shared" si="113"/>
        <v>0</v>
      </c>
      <c r="AE392" s="84">
        <f t="shared" si="106"/>
        <v>1236.2</v>
      </c>
      <c r="AF392" s="84">
        <f t="shared" si="106"/>
        <v>12970.900000000003</v>
      </c>
      <c r="AG392" s="84">
        <f t="shared" si="106"/>
        <v>14207.100000000004</v>
      </c>
      <c r="AH392" s="84">
        <f t="shared" si="114"/>
        <v>17.700000000000728</v>
      </c>
      <c r="AJ392" s="80">
        <v>35607</v>
      </c>
      <c r="AK392" s="84">
        <v>342.5</v>
      </c>
      <c r="AL392" s="84">
        <v>4658.6000000000004</v>
      </c>
      <c r="AM392" s="84">
        <f t="shared" si="120"/>
        <v>5001.1000000000004</v>
      </c>
      <c r="AN392" s="84">
        <f t="shared" si="121"/>
        <v>86.5</v>
      </c>
      <c r="AO392" s="84">
        <f t="shared" si="121"/>
        <v>37</v>
      </c>
      <c r="AP392" s="85">
        <f>AM392/'[2]Soymeal Export Forecast'!W$15</f>
        <v>0.70326732755774879</v>
      </c>
      <c r="AQ392" s="77"/>
      <c r="AR392" s="77"/>
      <c r="AS392" s="80">
        <v>35607</v>
      </c>
      <c r="AT392" s="84">
        <v>66.599999999999994</v>
      </c>
      <c r="AU392" s="84">
        <v>602.4</v>
      </c>
      <c r="AV392" s="84">
        <f t="shared" si="122"/>
        <v>669</v>
      </c>
      <c r="AW392" s="84">
        <f t="shared" si="123"/>
        <v>7.6999999999999318</v>
      </c>
      <c r="AX392" s="84">
        <f t="shared" si="123"/>
        <v>7.0999999999999091</v>
      </c>
      <c r="AZ392" s="77"/>
      <c r="BA392" s="77"/>
      <c r="BB392" s="84">
        <f t="shared" si="125"/>
        <v>314.40000000000146</v>
      </c>
    </row>
    <row r="393" spans="1:54">
      <c r="A393" s="80">
        <v>35614</v>
      </c>
      <c r="B393" s="84">
        <v>1228.5</v>
      </c>
      <c r="C393" s="84">
        <v>22867</v>
      </c>
      <c r="D393" s="84">
        <f t="shared" si="118"/>
        <v>24095.5</v>
      </c>
      <c r="E393" s="84">
        <v>3884.366</v>
      </c>
      <c r="F393" s="84">
        <f t="shared" si="117"/>
        <v>99.099999999998545</v>
      </c>
      <c r="G393" s="84">
        <f t="shared" si="117"/>
        <v>76.399999999997817</v>
      </c>
      <c r="H393" s="84">
        <f t="shared" si="117"/>
        <v>590.17999999999984</v>
      </c>
      <c r="I393" s="84">
        <f t="shared" si="124"/>
        <v>99.099999999998545</v>
      </c>
      <c r="L393" s="84">
        <f t="shared" si="110"/>
        <v>666.57999999999765</v>
      </c>
      <c r="P393" s="84">
        <v>0</v>
      </c>
      <c r="Q393" s="84">
        <v>1524.1</v>
      </c>
      <c r="R393" s="84">
        <f t="shared" si="105"/>
        <v>1524.1</v>
      </c>
      <c r="S393" s="84">
        <f t="shared" si="111"/>
        <v>0</v>
      </c>
      <c r="T393" s="84">
        <f t="shared" si="112"/>
        <v>0</v>
      </c>
      <c r="W393" s="77"/>
      <c r="X393" s="77"/>
      <c r="Z393" s="84">
        <v>15</v>
      </c>
      <c r="AA393" s="84">
        <v>8272.9</v>
      </c>
      <c r="AB393" s="84">
        <f t="shared" si="119"/>
        <v>8287.9</v>
      </c>
      <c r="AC393" s="84">
        <f t="shared" si="113"/>
        <v>0</v>
      </c>
      <c r="AE393" s="84">
        <f t="shared" si="106"/>
        <v>1213.5</v>
      </c>
      <c r="AF393" s="84">
        <f t="shared" si="106"/>
        <v>13070.000000000002</v>
      </c>
      <c r="AG393" s="84">
        <f t="shared" si="106"/>
        <v>14283.500000000002</v>
      </c>
      <c r="AH393" s="84">
        <f t="shared" si="114"/>
        <v>76.399999999997817</v>
      </c>
      <c r="AJ393" s="80">
        <v>35614</v>
      </c>
      <c r="AK393" s="84">
        <v>341.6</v>
      </c>
      <c r="AL393" s="84">
        <v>4751.8</v>
      </c>
      <c r="AM393" s="84">
        <f t="shared" si="120"/>
        <v>5093.4000000000005</v>
      </c>
      <c r="AN393" s="84">
        <f t="shared" si="121"/>
        <v>93.199999999999818</v>
      </c>
      <c r="AO393" s="84">
        <f t="shared" si="121"/>
        <v>92.300000000000182</v>
      </c>
      <c r="AP393" s="85">
        <f>AM393/'[2]Soymeal Export Forecast'!W$15</f>
        <v>0.71624678694339994</v>
      </c>
      <c r="AQ393" s="77"/>
      <c r="AR393" s="77"/>
      <c r="AS393" s="80">
        <v>35614</v>
      </c>
      <c r="AT393" s="84">
        <v>116.3</v>
      </c>
      <c r="AU393" s="84">
        <v>604.4</v>
      </c>
      <c r="AV393" s="84">
        <f t="shared" si="122"/>
        <v>720.69999999999993</v>
      </c>
      <c r="AW393" s="84">
        <f t="shared" si="123"/>
        <v>2</v>
      </c>
      <c r="AX393" s="84">
        <f t="shared" si="123"/>
        <v>51.699999999999932</v>
      </c>
      <c r="AZ393" s="77"/>
      <c r="BA393" s="77"/>
      <c r="BB393" s="84">
        <f t="shared" si="125"/>
        <v>192.29999999999836</v>
      </c>
    </row>
    <row r="394" spans="1:54">
      <c r="A394" s="80">
        <v>35621</v>
      </c>
      <c r="B394" s="84">
        <v>1195</v>
      </c>
      <c r="C394" s="84">
        <v>23018</v>
      </c>
      <c r="D394" s="84">
        <f t="shared" si="118"/>
        <v>24213</v>
      </c>
      <c r="E394" s="84">
        <v>4412.674</v>
      </c>
      <c r="F394" s="84">
        <f t="shared" si="117"/>
        <v>151</v>
      </c>
      <c r="G394" s="84">
        <f t="shared" si="117"/>
        <v>117.5</v>
      </c>
      <c r="H394" s="84">
        <f t="shared" si="117"/>
        <v>528.30799999999999</v>
      </c>
      <c r="I394" s="84">
        <f t="shared" si="124"/>
        <v>151</v>
      </c>
      <c r="L394" s="84">
        <f t="shared" si="110"/>
        <v>645.80799999999999</v>
      </c>
      <c r="P394" s="84">
        <v>0</v>
      </c>
      <c r="Q394" s="84">
        <v>1524.1</v>
      </c>
      <c r="R394" s="84">
        <f t="shared" si="105"/>
        <v>1524.1</v>
      </c>
      <c r="S394" s="84">
        <f t="shared" si="111"/>
        <v>0</v>
      </c>
      <c r="T394" s="84">
        <f t="shared" si="112"/>
        <v>0</v>
      </c>
      <c r="W394" s="77"/>
      <c r="X394" s="77"/>
      <c r="Z394" s="84">
        <v>132.1</v>
      </c>
      <c r="AA394" s="84">
        <v>8272.9</v>
      </c>
      <c r="AB394" s="84">
        <f t="shared" si="119"/>
        <v>8405</v>
      </c>
      <c r="AC394" s="84">
        <f t="shared" si="113"/>
        <v>117.10000000000036</v>
      </c>
      <c r="AE394" s="84">
        <f t="shared" si="106"/>
        <v>1062.9000000000001</v>
      </c>
      <c r="AF394" s="84">
        <f t="shared" si="106"/>
        <v>13221.000000000002</v>
      </c>
      <c r="AG394" s="84">
        <f t="shared" si="106"/>
        <v>14283.900000000001</v>
      </c>
      <c r="AH394" s="84">
        <f t="shared" si="114"/>
        <v>0.3999999999996362</v>
      </c>
      <c r="AJ394" s="80">
        <v>35621</v>
      </c>
      <c r="AK394" s="84">
        <v>375.6</v>
      </c>
      <c r="AL394" s="84">
        <v>4790.8999999999996</v>
      </c>
      <c r="AM394" s="84">
        <f t="shared" si="120"/>
        <v>5166.5</v>
      </c>
      <c r="AN394" s="84">
        <f t="shared" si="121"/>
        <v>39.099999999999454</v>
      </c>
      <c r="AO394" s="84">
        <f t="shared" si="121"/>
        <v>73.099999999999454</v>
      </c>
      <c r="AP394" s="85">
        <f>AM394/'[2]Soymeal Export Forecast'!W$15</f>
        <v>0.72652629378078992</v>
      </c>
      <c r="AQ394" s="77"/>
      <c r="AR394" s="77"/>
      <c r="AS394" s="80">
        <v>35621</v>
      </c>
      <c r="AT394" s="84">
        <v>97.3</v>
      </c>
      <c r="AU394" s="84">
        <v>640.29999999999995</v>
      </c>
      <c r="AV394" s="84">
        <f t="shared" si="122"/>
        <v>737.59999999999991</v>
      </c>
      <c r="AW394" s="84">
        <f t="shared" si="123"/>
        <v>35.899999999999977</v>
      </c>
      <c r="AX394" s="84">
        <f t="shared" si="123"/>
        <v>16.899999999999977</v>
      </c>
      <c r="AZ394" s="77"/>
      <c r="BA394" s="77"/>
      <c r="BB394" s="84">
        <f t="shared" si="125"/>
        <v>190.09999999999945</v>
      </c>
    </row>
    <row r="395" spans="1:54">
      <c r="A395" s="80">
        <v>35628</v>
      </c>
      <c r="B395" s="84">
        <v>1196</v>
      </c>
      <c r="C395" s="84">
        <v>23174</v>
      </c>
      <c r="D395" s="84">
        <f t="shared" si="118"/>
        <v>24370</v>
      </c>
      <c r="E395" s="84">
        <v>4836.5140000000001</v>
      </c>
      <c r="F395" s="84">
        <f t="shared" si="117"/>
        <v>156</v>
      </c>
      <c r="G395" s="84">
        <f t="shared" si="117"/>
        <v>157</v>
      </c>
      <c r="H395" s="84">
        <f t="shared" si="117"/>
        <v>423.84000000000015</v>
      </c>
      <c r="I395" s="84">
        <f t="shared" si="124"/>
        <v>156</v>
      </c>
      <c r="L395" s="84">
        <f t="shared" si="110"/>
        <v>580.84000000000015</v>
      </c>
      <c r="P395" s="84">
        <v>0</v>
      </c>
      <c r="Q395" s="84">
        <v>1524.1</v>
      </c>
      <c r="R395" s="84">
        <f t="shared" si="105"/>
        <v>1524.1</v>
      </c>
      <c r="S395" s="84">
        <f t="shared" si="111"/>
        <v>0</v>
      </c>
      <c r="T395" s="84">
        <f t="shared" si="112"/>
        <v>0</v>
      </c>
      <c r="W395" s="77"/>
      <c r="X395" s="77"/>
      <c r="Z395" s="84">
        <v>167.3</v>
      </c>
      <c r="AA395" s="84">
        <v>8276.9</v>
      </c>
      <c r="AB395" s="84">
        <f t="shared" si="119"/>
        <v>8444.1999999999989</v>
      </c>
      <c r="AC395" s="84">
        <f t="shared" si="113"/>
        <v>39.199999999998909</v>
      </c>
      <c r="AE395" s="84">
        <f t="shared" si="106"/>
        <v>1028.7</v>
      </c>
      <c r="AF395" s="84">
        <f t="shared" si="106"/>
        <v>13373.000000000002</v>
      </c>
      <c r="AG395" s="84">
        <f t="shared" si="106"/>
        <v>14401.700000000003</v>
      </c>
      <c r="AH395" s="84">
        <f t="shared" si="114"/>
        <v>117.80000000000109</v>
      </c>
      <c r="AJ395" s="80">
        <v>35628</v>
      </c>
      <c r="AK395" s="84">
        <v>388</v>
      </c>
      <c r="AL395" s="84">
        <v>4876.7</v>
      </c>
      <c r="AM395" s="84">
        <f t="shared" si="120"/>
        <v>5264.7</v>
      </c>
      <c r="AN395" s="84">
        <f t="shared" si="121"/>
        <v>85.800000000000182</v>
      </c>
      <c r="AO395" s="84">
        <f t="shared" si="121"/>
        <v>98.199999999999818</v>
      </c>
      <c r="AP395" s="85">
        <f>AM395/'[2]Soymeal Export Forecast'!W$15</f>
        <v>0.7403354260849172</v>
      </c>
      <c r="AQ395" s="77"/>
      <c r="AR395" s="77"/>
      <c r="AS395" s="80">
        <v>35628</v>
      </c>
      <c r="AT395" s="84">
        <v>95.8</v>
      </c>
      <c r="AU395" s="84">
        <v>643.29999999999995</v>
      </c>
      <c r="AV395" s="84">
        <f t="shared" si="122"/>
        <v>739.09999999999991</v>
      </c>
      <c r="AW395" s="84">
        <f t="shared" si="123"/>
        <v>3</v>
      </c>
      <c r="AX395" s="84">
        <f t="shared" si="123"/>
        <v>1.5</v>
      </c>
      <c r="AZ395" s="77"/>
      <c r="BA395" s="77"/>
      <c r="BB395" s="84">
        <f t="shared" si="125"/>
        <v>241.80000000000018</v>
      </c>
    </row>
    <row r="396" spans="1:54">
      <c r="A396" s="80">
        <v>35635</v>
      </c>
      <c r="B396" s="84">
        <v>1173</v>
      </c>
      <c r="C396" s="84">
        <v>23322.3</v>
      </c>
      <c r="D396" s="84">
        <f t="shared" si="118"/>
        <v>24495.3</v>
      </c>
      <c r="E396" s="84">
        <v>5031.96</v>
      </c>
      <c r="F396" s="84">
        <f t="shared" si="117"/>
        <v>148.29999999999927</v>
      </c>
      <c r="G396" s="84">
        <f t="shared" si="117"/>
        <v>125.29999999999927</v>
      </c>
      <c r="H396" s="84">
        <f t="shared" si="117"/>
        <v>195.44599999999991</v>
      </c>
      <c r="I396" s="84">
        <f t="shared" si="124"/>
        <v>148.29999999999927</v>
      </c>
      <c r="L396" s="84">
        <f t="shared" si="110"/>
        <v>320.74599999999919</v>
      </c>
      <c r="P396" s="84">
        <v>55</v>
      </c>
      <c r="Q396" s="84">
        <v>1524.1</v>
      </c>
      <c r="R396" s="84">
        <f t="shared" si="105"/>
        <v>1579.1</v>
      </c>
      <c r="S396" s="84">
        <f t="shared" si="111"/>
        <v>55</v>
      </c>
      <c r="T396" s="84">
        <f t="shared" si="112"/>
        <v>0</v>
      </c>
      <c r="W396" s="77"/>
      <c r="X396" s="77"/>
      <c r="Z396" s="84">
        <v>195.3</v>
      </c>
      <c r="AA396" s="84">
        <v>8276.9</v>
      </c>
      <c r="AB396" s="84">
        <f t="shared" si="119"/>
        <v>8472.1999999999989</v>
      </c>
      <c r="AC396" s="84">
        <f t="shared" si="113"/>
        <v>28</v>
      </c>
      <c r="AE396" s="84">
        <f t="shared" si="106"/>
        <v>922.7</v>
      </c>
      <c r="AF396" s="84">
        <f t="shared" si="106"/>
        <v>13521.300000000001</v>
      </c>
      <c r="AG396" s="84">
        <f t="shared" si="106"/>
        <v>14444.000000000002</v>
      </c>
      <c r="AH396" s="84">
        <f t="shared" si="114"/>
        <v>42.299999999999272</v>
      </c>
      <c r="AJ396" s="80">
        <v>35635</v>
      </c>
      <c r="AK396" s="84">
        <v>369.5</v>
      </c>
      <c r="AL396" s="84">
        <v>4906</v>
      </c>
      <c r="AM396" s="84">
        <f t="shared" si="120"/>
        <v>5275.5</v>
      </c>
      <c r="AN396" s="84">
        <f t="shared" si="121"/>
        <v>29.300000000000182</v>
      </c>
      <c r="AO396" s="84">
        <f t="shared" si="121"/>
        <v>10.800000000000182</v>
      </c>
      <c r="AP396" s="85">
        <f>AM396/'[2]Soymeal Export Forecast'!W$15</f>
        <v>0.74185414939331407</v>
      </c>
      <c r="AQ396" s="77"/>
      <c r="AR396" s="77"/>
      <c r="AS396" s="80">
        <v>35635</v>
      </c>
      <c r="AT396" s="84">
        <v>91.6</v>
      </c>
      <c r="AU396" s="84">
        <v>654.29999999999995</v>
      </c>
      <c r="AV396" s="84">
        <f t="shared" si="122"/>
        <v>745.9</v>
      </c>
      <c r="AW396" s="84">
        <f t="shared" si="123"/>
        <v>11</v>
      </c>
      <c r="AX396" s="84">
        <f t="shared" si="123"/>
        <v>6.8000000000000682</v>
      </c>
      <c r="AZ396" s="77"/>
      <c r="BA396" s="77"/>
      <c r="BB396" s="84">
        <f t="shared" si="125"/>
        <v>177.59999999999945</v>
      </c>
    </row>
    <row r="397" spans="1:54">
      <c r="A397" s="80">
        <v>35642</v>
      </c>
      <c r="B397" s="84">
        <v>1416.7</v>
      </c>
      <c r="C397" s="84">
        <v>23484</v>
      </c>
      <c r="D397" s="84">
        <f t="shared" si="118"/>
        <v>24900.7</v>
      </c>
      <c r="E397" s="84">
        <v>5327.56</v>
      </c>
      <c r="F397" s="84">
        <f t="shared" si="117"/>
        <v>161.70000000000073</v>
      </c>
      <c r="G397" s="84">
        <f t="shared" si="117"/>
        <v>405.40000000000146</v>
      </c>
      <c r="H397" s="84">
        <f t="shared" si="117"/>
        <v>295.60000000000036</v>
      </c>
      <c r="I397" s="84">
        <f t="shared" si="124"/>
        <v>161.70000000000073</v>
      </c>
      <c r="L397" s="84">
        <f t="shared" si="110"/>
        <v>701.00000000000182</v>
      </c>
      <c r="P397" s="84">
        <v>0</v>
      </c>
      <c r="Q397" s="84">
        <v>1581.9</v>
      </c>
      <c r="R397" s="84">
        <f t="shared" si="105"/>
        <v>1581.9</v>
      </c>
      <c r="S397" s="84">
        <f t="shared" si="111"/>
        <v>2.8000000000001819</v>
      </c>
      <c r="T397" s="84">
        <f t="shared" si="112"/>
        <v>57.800000000000182</v>
      </c>
      <c r="W397" s="77"/>
      <c r="X397" s="77"/>
      <c r="Z397" s="84">
        <v>350.2</v>
      </c>
      <c r="AA397" s="84">
        <v>8294.4</v>
      </c>
      <c r="AB397" s="84">
        <f t="shared" si="119"/>
        <v>8644.6</v>
      </c>
      <c r="AC397" s="84">
        <f t="shared" si="113"/>
        <v>172.40000000000146</v>
      </c>
      <c r="AE397" s="84">
        <f t="shared" si="106"/>
        <v>1066.5</v>
      </c>
      <c r="AF397" s="84">
        <f t="shared" si="106"/>
        <v>13607.699999999999</v>
      </c>
      <c r="AG397" s="84">
        <f t="shared" si="106"/>
        <v>14674.199999999999</v>
      </c>
      <c r="AH397" s="84">
        <f t="shared" si="114"/>
        <v>230.19999999999709</v>
      </c>
      <c r="AJ397" s="80">
        <v>35642</v>
      </c>
      <c r="AK397" s="84">
        <v>353.5</v>
      </c>
      <c r="AL397" s="84">
        <v>4956.3999999999996</v>
      </c>
      <c r="AM397" s="84">
        <f t="shared" si="120"/>
        <v>5309.9</v>
      </c>
      <c r="AN397" s="84">
        <f t="shared" si="121"/>
        <v>50.399999999999636</v>
      </c>
      <c r="AO397" s="84">
        <f t="shared" si="121"/>
        <v>34.399999999999636</v>
      </c>
      <c r="AP397" s="85">
        <f>AM397/'[2]Soymeal Export Forecast'!W$15</f>
        <v>0.74669156437561524</v>
      </c>
      <c r="AQ397" s="77"/>
      <c r="AR397" s="77"/>
      <c r="AS397" s="80">
        <v>35642</v>
      </c>
      <c r="AT397" s="84">
        <v>110.5</v>
      </c>
      <c r="AU397" s="84">
        <v>656.3</v>
      </c>
      <c r="AV397" s="84">
        <f t="shared" si="122"/>
        <v>766.8</v>
      </c>
      <c r="AW397" s="84">
        <f t="shared" si="123"/>
        <v>2</v>
      </c>
      <c r="AX397" s="84">
        <f t="shared" si="123"/>
        <v>20.899999999999977</v>
      </c>
      <c r="AZ397" s="77"/>
      <c r="BA397" s="77"/>
      <c r="BB397" s="84">
        <f t="shared" si="125"/>
        <v>212.10000000000036</v>
      </c>
    </row>
    <row r="398" spans="1:54">
      <c r="A398" s="80">
        <v>35649</v>
      </c>
      <c r="B398" s="84">
        <v>1253.9000000000001</v>
      </c>
      <c r="C398" s="84">
        <v>23635.3</v>
      </c>
      <c r="D398" s="84">
        <f t="shared" si="118"/>
        <v>24889.200000000001</v>
      </c>
      <c r="E398" s="84">
        <v>5521.3239999999996</v>
      </c>
      <c r="F398" s="84">
        <f t="shared" si="117"/>
        <v>151.29999999999927</v>
      </c>
      <c r="G398" s="84">
        <f t="shared" si="117"/>
        <v>-11.5</v>
      </c>
      <c r="H398" s="84">
        <f t="shared" si="117"/>
        <v>193.76399999999921</v>
      </c>
      <c r="I398" s="84">
        <f t="shared" si="124"/>
        <v>151.29999999999927</v>
      </c>
      <c r="L398" s="84">
        <f t="shared" si="110"/>
        <v>182.26399999999921</v>
      </c>
      <c r="P398" s="84">
        <v>0</v>
      </c>
      <c r="Q398" s="84">
        <v>1581.9</v>
      </c>
      <c r="R398" s="84">
        <f t="shared" si="105"/>
        <v>1581.9</v>
      </c>
      <c r="S398" s="84">
        <f t="shared" si="111"/>
        <v>0</v>
      </c>
      <c r="T398" s="84">
        <f t="shared" si="112"/>
        <v>0</v>
      </c>
      <c r="W398" s="77"/>
      <c r="X398" s="77"/>
      <c r="Z398" s="84">
        <v>341.2</v>
      </c>
      <c r="AA398" s="84">
        <v>8324.9</v>
      </c>
      <c r="AB398" s="84">
        <f t="shared" si="119"/>
        <v>8666.1</v>
      </c>
      <c r="AC398" s="84">
        <f t="shared" si="113"/>
        <v>21.5</v>
      </c>
      <c r="AE398" s="84">
        <f t="shared" si="106"/>
        <v>912.7</v>
      </c>
      <c r="AF398" s="84">
        <f t="shared" si="106"/>
        <v>13728.499999999998</v>
      </c>
      <c r="AG398" s="84">
        <f t="shared" si="106"/>
        <v>14641.199999999999</v>
      </c>
      <c r="AH398" s="84">
        <f t="shared" si="114"/>
        <v>-33</v>
      </c>
      <c r="AJ398" s="80">
        <v>35649</v>
      </c>
      <c r="AK398" s="84">
        <v>287.5</v>
      </c>
      <c r="AL398" s="84">
        <v>5039.8</v>
      </c>
      <c r="AM398" s="84">
        <f t="shared" si="120"/>
        <v>5327.3</v>
      </c>
      <c r="AN398" s="84">
        <f t="shared" si="121"/>
        <v>83.400000000000546</v>
      </c>
      <c r="AO398" s="84">
        <f t="shared" si="121"/>
        <v>17.400000000000546</v>
      </c>
      <c r="AP398" s="85">
        <f>AM398/'[2]Soymeal Export Forecast'!W$15</f>
        <v>0.74913839637247703</v>
      </c>
      <c r="AQ398" s="77"/>
      <c r="AR398" s="77"/>
      <c r="AS398" s="80">
        <v>35649</v>
      </c>
      <c r="AT398" s="84">
        <v>99.9</v>
      </c>
      <c r="AU398" s="84">
        <v>697.6</v>
      </c>
      <c r="AV398" s="84">
        <f t="shared" si="122"/>
        <v>797.5</v>
      </c>
      <c r="AW398" s="84">
        <f t="shared" si="123"/>
        <v>41.300000000000068</v>
      </c>
      <c r="AX398" s="84">
        <f t="shared" si="123"/>
        <v>30.700000000000045</v>
      </c>
      <c r="AZ398" s="77"/>
      <c r="BA398" s="77"/>
      <c r="BB398" s="84">
        <f t="shared" si="125"/>
        <v>234.69999999999982</v>
      </c>
    </row>
    <row r="399" spans="1:54">
      <c r="A399" s="80">
        <v>35656</v>
      </c>
      <c r="B399" s="84">
        <v>1073.5</v>
      </c>
      <c r="C399" s="84">
        <v>23875.200000000001</v>
      </c>
      <c r="D399" s="84">
        <f t="shared" si="118"/>
        <v>24948.7</v>
      </c>
      <c r="E399" s="84">
        <v>5919.6930000000002</v>
      </c>
      <c r="F399" s="84">
        <f t="shared" si="117"/>
        <v>239.90000000000146</v>
      </c>
      <c r="G399" s="84">
        <f t="shared" si="117"/>
        <v>59.5</v>
      </c>
      <c r="H399" s="84">
        <f t="shared" si="117"/>
        <v>398.3690000000006</v>
      </c>
      <c r="I399" s="84">
        <f t="shared" si="124"/>
        <v>239.90000000000146</v>
      </c>
      <c r="L399" s="84">
        <f t="shared" si="110"/>
        <v>457.8690000000006</v>
      </c>
      <c r="P399" s="84">
        <v>0</v>
      </c>
      <c r="Q399" s="84">
        <v>1581.9</v>
      </c>
      <c r="R399" s="84">
        <f t="shared" ref="R399:R462" si="126">Q399+P399</f>
        <v>1581.9</v>
      </c>
      <c r="S399" s="84">
        <f t="shared" si="111"/>
        <v>0</v>
      </c>
      <c r="T399" s="84">
        <f t="shared" si="112"/>
        <v>0</v>
      </c>
      <c r="W399" s="77"/>
      <c r="X399" s="77"/>
      <c r="Z399" s="84">
        <v>347.2</v>
      </c>
      <c r="AA399" s="84">
        <v>8386.9</v>
      </c>
      <c r="AB399" s="84">
        <f t="shared" si="119"/>
        <v>8734.1</v>
      </c>
      <c r="AC399" s="84">
        <f t="shared" si="113"/>
        <v>68</v>
      </c>
      <c r="AE399" s="84">
        <f t="shared" ref="AE399:AG462" si="127">B399-P399-Z399</f>
        <v>726.3</v>
      </c>
      <c r="AF399" s="84">
        <f t="shared" si="127"/>
        <v>13906.4</v>
      </c>
      <c r="AG399" s="84">
        <f t="shared" si="127"/>
        <v>14632.699999999999</v>
      </c>
      <c r="AH399" s="84">
        <f t="shared" si="114"/>
        <v>-8.5</v>
      </c>
      <c r="AJ399" s="80">
        <v>35656</v>
      </c>
      <c r="AK399" s="84">
        <v>271.5</v>
      </c>
      <c r="AL399" s="84">
        <v>5089.3</v>
      </c>
      <c r="AM399" s="84">
        <f t="shared" si="120"/>
        <v>5360.8</v>
      </c>
      <c r="AN399" s="84">
        <f t="shared" si="121"/>
        <v>49.5</v>
      </c>
      <c r="AO399" s="84">
        <f t="shared" si="121"/>
        <v>33.5</v>
      </c>
      <c r="AP399" s="85">
        <f>AM399/'[2]Soymeal Export Forecast'!W$15</f>
        <v>0.75384925107907841</v>
      </c>
      <c r="AQ399" s="77"/>
      <c r="AR399" s="77"/>
      <c r="AS399" s="80">
        <v>35656</v>
      </c>
      <c r="AT399" s="84">
        <v>113</v>
      </c>
      <c r="AU399" s="84">
        <v>703.6</v>
      </c>
      <c r="AV399" s="84">
        <f t="shared" si="122"/>
        <v>816.6</v>
      </c>
      <c r="AW399" s="84">
        <f t="shared" si="123"/>
        <v>6</v>
      </c>
      <c r="AX399" s="84">
        <f t="shared" si="123"/>
        <v>19.100000000000023</v>
      </c>
      <c r="AZ399" s="77"/>
      <c r="BA399" s="77"/>
      <c r="BB399" s="84">
        <f t="shared" si="125"/>
        <v>289.40000000000146</v>
      </c>
    </row>
    <row r="400" spans="1:54">
      <c r="A400" s="80">
        <v>35663</v>
      </c>
      <c r="B400" s="84">
        <v>939.1</v>
      </c>
      <c r="C400" s="84">
        <v>24040.5</v>
      </c>
      <c r="D400" s="84">
        <f t="shared" si="118"/>
        <v>24979.599999999999</v>
      </c>
      <c r="E400" s="84">
        <v>6355.4629999999997</v>
      </c>
      <c r="F400" s="84">
        <f t="shared" si="117"/>
        <v>165.29999999999927</v>
      </c>
      <c r="G400" s="84">
        <f t="shared" si="117"/>
        <v>30.899999999997817</v>
      </c>
      <c r="H400" s="84">
        <f t="shared" si="117"/>
        <v>435.76999999999953</v>
      </c>
      <c r="I400" s="84">
        <f t="shared" si="124"/>
        <v>165.29999999999927</v>
      </c>
      <c r="L400" s="84">
        <f t="shared" si="110"/>
        <v>466.66999999999734</v>
      </c>
      <c r="P400" s="84">
        <v>0</v>
      </c>
      <c r="Q400" s="84">
        <v>1581.9</v>
      </c>
      <c r="R400" s="84">
        <f t="shared" si="126"/>
        <v>1581.9</v>
      </c>
      <c r="S400" s="84">
        <f t="shared" si="111"/>
        <v>0</v>
      </c>
      <c r="T400" s="84">
        <f t="shared" si="112"/>
        <v>0</v>
      </c>
      <c r="W400" s="77"/>
      <c r="X400" s="77"/>
      <c r="Z400" s="84">
        <v>269.39999999999998</v>
      </c>
      <c r="AA400" s="84">
        <v>8460.5</v>
      </c>
      <c r="AB400" s="84">
        <f t="shared" si="119"/>
        <v>8729.9</v>
      </c>
      <c r="AC400" s="84">
        <f t="shared" si="113"/>
        <v>-4.2000000000007276</v>
      </c>
      <c r="AE400" s="84">
        <f t="shared" si="127"/>
        <v>669.7</v>
      </c>
      <c r="AF400" s="84">
        <f t="shared" si="127"/>
        <v>13998.099999999999</v>
      </c>
      <c r="AG400" s="84">
        <f t="shared" si="127"/>
        <v>14667.799999999997</v>
      </c>
      <c r="AH400" s="84">
        <f t="shared" si="114"/>
        <v>35.099999999998545</v>
      </c>
      <c r="AJ400" s="80">
        <v>35663</v>
      </c>
      <c r="AK400" s="84">
        <v>288.39999999999998</v>
      </c>
      <c r="AL400" s="84">
        <v>5114.8</v>
      </c>
      <c r="AM400" s="84">
        <f t="shared" si="120"/>
        <v>5403.2</v>
      </c>
      <c r="AN400" s="84">
        <f t="shared" si="121"/>
        <v>25.5</v>
      </c>
      <c r="AO400" s="84">
        <f t="shared" si="121"/>
        <v>42.399999999999636</v>
      </c>
      <c r="AP400" s="85">
        <f>AM400/'[2]Soymeal Export Forecast'!W$15</f>
        <v>0.75981164628982178</v>
      </c>
      <c r="AQ400" s="77"/>
      <c r="AR400" s="77"/>
      <c r="AS400" s="80">
        <v>35663</v>
      </c>
      <c r="AT400" s="84">
        <v>108.1</v>
      </c>
      <c r="AU400" s="84">
        <v>711.8</v>
      </c>
      <c r="AV400" s="84">
        <f t="shared" si="122"/>
        <v>819.9</v>
      </c>
      <c r="AW400" s="84">
        <f t="shared" si="123"/>
        <v>8.1999999999999318</v>
      </c>
      <c r="AX400" s="84">
        <f t="shared" si="123"/>
        <v>3.2999999999999545</v>
      </c>
      <c r="AZ400" s="77"/>
      <c r="BA400" s="77"/>
      <c r="BB400" s="84">
        <f t="shared" si="125"/>
        <v>190.79999999999927</v>
      </c>
    </row>
    <row r="401" spans="1:54">
      <c r="A401" s="80">
        <v>35670</v>
      </c>
      <c r="B401" s="84">
        <v>727.9</v>
      </c>
      <c r="C401" s="84">
        <v>24272.6</v>
      </c>
      <c r="D401" s="84">
        <f t="shared" si="118"/>
        <v>25000.5</v>
      </c>
      <c r="E401" s="84">
        <v>6912.5959999999995</v>
      </c>
      <c r="F401" s="84">
        <f t="shared" si="117"/>
        <v>232.09999999999854</v>
      </c>
      <c r="G401" s="84">
        <f t="shared" si="117"/>
        <v>20.900000000001455</v>
      </c>
      <c r="H401" s="84">
        <f t="shared" si="117"/>
        <v>557.13299999999981</v>
      </c>
      <c r="I401" s="84">
        <f t="shared" si="124"/>
        <v>232.09999999999854</v>
      </c>
      <c r="L401" s="84">
        <f t="shared" si="110"/>
        <v>578.03300000000127</v>
      </c>
      <c r="P401" s="84">
        <v>0</v>
      </c>
      <c r="Q401" s="84">
        <v>1581.9</v>
      </c>
      <c r="R401" s="84">
        <f t="shared" si="126"/>
        <v>1581.9</v>
      </c>
      <c r="S401" s="84">
        <f t="shared" si="111"/>
        <v>0</v>
      </c>
      <c r="T401" s="84">
        <f t="shared" si="112"/>
        <v>0</v>
      </c>
      <c r="W401" s="77"/>
      <c r="X401" s="77"/>
      <c r="Z401" s="84">
        <v>198.7</v>
      </c>
      <c r="AA401" s="84">
        <v>8541.4</v>
      </c>
      <c r="AB401" s="84">
        <f t="shared" si="119"/>
        <v>8740.1</v>
      </c>
      <c r="AC401" s="84">
        <f t="shared" si="113"/>
        <v>10.200000000000728</v>
      </c>
      <c r="AE401" s="84">
        <f t="shared" si="127"/>
        <v>529.20000000000005</v>
      </c>
      <c r="AF401" s="84">
        <f t="shared" si="127"/>
        <v>14149.299999999997</v>
      </c>
      <c r="AG401" s="84">
        <f t="shared" si="127"/>
        <v>14678.499999999998</v>
      </c>
      <c r="AH401" s="84">
        <f t="shared" si="114"/>
        <v>10.700000000000728</v>
      </c>
      <c r="AJ401" s="80">
        <v>35670</v>
      </c>
      <c r="AK401" s="84">
        <v>296.2</v>
      </c>
      <c r="AL401" s="84">
        <v>5147.8999999999996</v>
      </c>
      <c r="AM401" s="84">
        <f t="shared" si="120"/>
        <v>5444.0999999999995</v>
      </c>
      <c r="AN401" s="84">
        <f t="shared" si="121"/>
        <v>33.099999999999454</v>
      </c>
      <c r="AO401" s="84">
        <f t="shared" si="121"/>
        <v>40.899999999999636</v>
      </c>
      <c r="AP401" s="85">
        <f>AM401/'[2]Soymeal Export Forecast'!W$15</f>
        <v>0.76556310770773217</v>
      </c>
      <c r="AQ401" s="77"/>
      <c r="AR401" s="77"/>
      <c r="AS401" s="80">
        <v>35670</v>
      </c>
      <c r="AT401" s="84">
        <v>70.7</v>
      </c>
      <c r="AU401" s="84">
        <v>753.6</v>
      </c>
      <c r="AV401" s="84">
        <f t="shared" si="122"/>
        <v>824.30000000000007</v>
      </c>
      <c r="AW401" s="84">
        <f t="shared" si="123"/>
        <v>41.800000000000068</v>
      </c>
      <c r="AX401" s="84">
        <f t="shared" si="123"/>
        <v>4.4000000000000909</v>
      </c>
      <c r="AZ401" s="77"/>
      <c r="BA401" s="77"/>
      <c r="BB401" s="84">
        <f t="shared" si="125"/>
        <v>265.199999999998</v>
      </c>
    </row>
    <row r="402" spans="1:54">
      <c r="A402" s="80">
        <v>35677</v>
      </c>
      <c r="B402" s="84">
        <v>7759.3</v>
      </c>
      <c r="C402" s="84">
        <v>66.2</v>
      </c>
      <c r="D402" s="84">
        <f t="shared" si="118"/>
        <v>7825.5</v>
      </c>
      <c r="E402" s="84">
        <v>0</v>
      </c>
      <c r="F402" s="86">
        <f>C402</f>
        <v>66.2</v>
      </c>
      <c r="I402" s="84">
        <f t="shared" si="124"/>
        <v>66.2</v>
      </c>
      <c r="P402" s="84">
        <v>591.29999999999995</v>
      </c>
      <c r="Q402" s="84">
        <v>0</v>
      </c>
      <c r="R402" s="84">
        <f t="shared" si="126"/>
        <v>591.29999999999995</v>
      </c>
      <c r="T402" s="86">
        <f>Q402</f>
        <v>0</v>
      </c>
      <c r="W402" s="77"/>
      <c r="X402" s="77"/>
      <c r="Z402" s="84">
        <v>1616.3</v>
      </c>
      <c r="AA402" s="84">
        <v>63.7</v>
      </c>
      <c r="AB402" s="84">
        <f t="shared" si="119"/>
        <v>1680</v>
      </c>
      <c r="AE402" s="84">
        <f t="shared" si="127"/>
        <v>5551.7</v>
      </c>
      <c r="AF402" s="84">
        <f t="shared" si="127"/>
        <v>2.5</v>
      </c>
      <c r="AG402" s="84">
        <f t="shared" si="127"/>
        <v>5554.2</v>
      </c>
      <c r="AH402" s="84"/>
      <c r="AJ402" s="80">
        <v>35677</v>
      </c>
      <c r="AK402" s="84">
        <v>291.3</v>
      </c>
      <c r="AL402" s="84">
        <v>5166.3</v>
      </c>
      <c r="AM402" s="84">
        <f t="shared" si="120"/>
        <v>5457.6</v>
      </c>
      <c r="AN402" s="84">
        <f t="shared" si="121"/>
        <v>18.400000000000546</v>
      </c>
      <c r="AO402" s="84">
        <f t="shared" si="121"/>
        <v>13.500000000000909</v>
      </c>
      <c r="AP402" s="85">
        <f>AM402/'[2]Soymeal Export Forecast'!W$15</f>
        <v>0.76746151184322842</v>
      </c>
      <c r="AQ402" s="77"/>
      <c r="AR402" s="77"/>
      <c r="AS402" s="80">
        <v>35677</v>
      </c>
      <c r="AT402" s="84">
        <v>64</v>
      </c>
      <c r="AU402" s="84">
        <v>759.6</v>
      </c>
      <c r="AV402" s="84">
        <f t="shared" si="122"/>
        <v>823.6</v>
      </c>
      <c r="AW402" s="84">
        <f t="shared" si="123"/>
        <v>6</v>
      </c>
      <c r="AX402" s="84">
        <f t="shared" si="123"/>
        <v>-0.70000000000004547</v>
      </c>
      <c r="AZ402" s="77"/>
      <c r="BA402" s="77"/>
      <c r="BB402" s="84">
        <f t="shared" si="125"/>
        <v>84.600000000000549</v>
      </c>
    </row>
    <row r="403" spans="1:54">
      <c r="A403" s="80">
        <v>35684</v>
      </c>
      <c r="B403" s="84">
        <v>8097.4</v>
      </c>
      <c r="C403" s="84">
        <v>340.2</v>
      </c>
      <c r="D403" s="84">
        <f t="shared" si="118"/>
        <v>8437.6</v>
      </c>
      <c r="E403" s="84">
        <v>0</v>
      </c>
      <c r="F403" s="84">
        <f t="shared" ref="F403:H434" si="128">C403-C402</f>
        <v>274</v>
      </c>
      <c r="G403" s="84">
        <f t="shared" si="128"/>
        <v>612.10000000000036</v>
      </c>
      <c r="H403" s="84">
        <f t="shared" si="128"/>
        <v>0</v>
      </c>
      <c r="I403" s="84">
        <f t="shared" si="124"/>
        <v>274</v>
      </c>
      <c r="L403" s="84">
        <f t="shared" ref="L403:L453" si="129">H403+G403</f>
        <v>612.10000000000036</v>
      </c>
      <c r="P403" s="84">
        <v>591.29999999999995</v>
      </c>
      <c r="Q403" s="84">
        <v>18.899999999999999</v>
      </c>
      <c r="R403" s="84">
        <f t="shared" si="126"/>
        <v>610.19999999999993</v>
      </c>
      <c r="S403" s="84">
        <f t="shared" ref="S403:S453" si="130">R403-R402</f>
        <v>18.899999999999977</v>
      </c>
      <c r="T403" s="84">
        <f t="shared" ref="T403:T453" si="131">Q403-Q402</f>
        <v>18.899999999999999</v>
      </c>
      <c r="W403" s="77"/>
      <c r="X403" s="77"/>
      <c r="Z403" s="84">
        <v>1617.4</v>
      </c>
      <c r="AA403" s="84">
        <v>233.1</v>
      </c>
      <c r="AB403" s="84">
        <f t="shared" si="119"/>
        <v>1850.5</v>
      </c>
      <c r="AC403" s="84">
        <f t="shared" ref="AC403:AC453" si="132">AB403-AB402</f>
        <v>170.5</v>
      </c>
      <c r="AE403" s="84">
        <f t="shared" si="127"/>
        <v>5888.6999999999989</v>
      </c>
      <c r="AF403" s="84">
        <f t="shared" si="127"/>
        <v>88.200000000000017</v>
      </c>
      <c r="AG403" s="84">
        <f t="shared" si="127"/>
        <v>5976.9000000000005</v>
      </c>
      <c r="AH403" s="84">
        <f t="shared" ref="AH403:AH453" si="133">AG403-AG402</f>
        <v>422.70000000000073</v>
      </c>
      <c r="AJ403" s="80">
        <v>35684</v>
      </c>
      <c r="AK403" s="84">
        <v>275.5</v>
      </c>
      <c r="AL403" s="84">
        <v>5226.1000000000004</v>
      </c>
      <c r="AM403" s="84">
        <f t="shared" si="120"/>
        <v>5501.6</v>
      </c>
      <c r="AN403" s="84">
        <f t="shared" si="121"/>
        <v>59.800000000000182</v>
      </c>
      <c r="AO403" s="84">
        <f t="shared" si="121"/>
        <v>44</v>
      </c>
      <c r="AP403" s="85">
        <f>AM403/'[2]Soymeal Export Forecast'!W$15</f>
        <v>0.77364890309966017</v>
      </c>
      <c r="AQ403" s="77"/>
      <c r="AR403" s="77"/>
      <c r="AS403" s="80">
        <v>35684</v>
      </c>
      <c r="AT403" s="84">
        <v>76.8</v>
      </c>
      <c r="AU403" s="84">
        <v>770.5</v>
      </c>
      <c r="AV403" s="84">
        <f t="shared" si="122"/>
        <v>847.3</v>
      </c>
      <c r="AW403" s="84">
        <f t="shared" si="123"/>
        <v>10.899999999999977</v>
      </c>
      <c r="AX403" s="84">
        <f t="shared" si="123"/>
        <v>23.699999999999932</v>
      </c>
      <c r="AZ403" s="77"/>
      <c r="BA403" s="77"/>
      <c r="BB403" s="84">
        <f t="shared" si="125"/>
        <v>333.80000000000018</v>
      </c>
    </row>
    <row r="404" spans="1:54">
      <c r="A404" s="80">
        <v>35691</v>
      </c>
      <c r="B404" s="84">
        <v>8531.1</v>
      </c>
      <c r="C404" s="84">
        <v>542.79999999999995</v>
      </c>
      <c r="D404" s="84">
        <f t="shared" si="118"/>
        <v>9073.9</v>
      </c>
      <c r="E404" s="84">
        <v>0</v>
      </c>
      <c r="F404" s="84">
        <f t="shared" si="128"/>
        <v>202.59999999999997</v>
      </c>
      <c r="G404" s="84">
        <f t="shared" si="128"/>
        <v>636.29999999999927</v>
      </c>
      <c r="H404" s="84">
        <f t="shared" si="128"/>
        <v>0</v>
      </c>
      <c r="I404" s="84">
        <f t="shared" si="124"/>
        <v>202.59999999999997</v>
      </c>
      <c r="L404" s="84">
        <f t="shared" si="129"/>
        <v>636.29999999999927</v>
      </c>
      <c r="P404" s="84">
        <v>591.29999999999995</v>
      </c>
      <c r="Q404" s="84">
        <v>53.5</v>
      </c>
      <c r="R404" s="84">
        <f t="shared" si="126"/>
        <v>644.79999999999995</v>
      </c>
      <c r="S404" s="84">
        <f t="shared" si="130"/>
        <v>34.600000000000023</v>
      </c>
      <c r="T404" s="84">
        <f t="shared" si="131"/>
        <v>34.6</v>
      </c>
      <c r="W404" s="77"/>
      <c r="X404" s="77"/>
      <c r="Z404" s="84">
        <v>1686</v>
      </c>
      <c r="AA404" s="84">
        <v>345</v>
      </c>
      <c r="AB404" s="84">
        <f t="shared" si="119"/>
        <v>2031</v>
      </c>
      <c r="AC404" s="84">
        <f t="shared" si="132"/>
        <v>180.5</v>
      </c>
      <c r="AE404" s="84">
        <f t="shared" si="127"/>
        <v>6253.8</v>
      </c>
      <c r="AF404" s="84">
        <f t="shared" si="127"/>
        <v>144.29999999999995</v>
      </c>
      <c r="AG404" s="84">
        <f t="shared" si="127"/>
        <v>6398.1</v>
      </c>
      <c r="AH404" s="84">
        <f t="shared" si="133"/>
        <v>421.19999999999982</v>
      </c>
      <c r="AJ404" s="80">
        <v>35691</v>
      </c>
      <c r="AK404" s="84">
        <v>192.3</v>
      </c>
      <c r="AL404" s="84">
        <v>5328.4</v>
      </c>
      <c r="AM404" s="84">
        <f t="shared" si="120"/>
        <v>5520.7</v>
      </c>
      <c r="AN404" s="84">
        <f t="shared" si="121"/>
        <v>102.29999999999927</v>
      </c>
      <c r="AO404" s="84">
        <f t="shared" si="121"/>
        <v>19.099999999999454</v>
      </c>
      <c r="AP404" s="85">
        <f>AM404/'[2]Soymeal Export Forecast'!W$15</f>
        <v>0.77633479339506573</v>
      </c>
      <c r="AQ404" s="77"/>
      <c r="AR404" s="77"/>
      <c r="AS404" s="80">
        <v>35691</v>
      </c>
      <c r="AT404" s="84">
        <v>78</v>
      </c>
      <c r="AU404" s="84">
        <v>772.5</v>
      </c>
      <c r="AV404" s="84">
        <f t="shared" si="122"/>
        <v>850.5</v>
      </c>
      <c r="AW404" s="84">
        <f t="shared" si="123"/>
        <v>2</v>
      </c>
      <c r="AX404" s="84">
        <f t="shared" si="123"/>
        <v>3.2000000000000455</v>
      </c>
      <c r="AZ404" s="77"/>
      <c r="BA404" s="77"/>
      <c r="BB404" s="84">
        <f t="shared" si="125"/>
        <v>304.89999999999924</v>
      </c>
    </row>
    <row r="405" spans="1:54">
      <c r="A405" s="80">
        <v>35698</v>
      </c>
      <c r="B405" s="84">
        <v>9803.9</v>
      </c>
      <c r="C405" s="84">
        <v>674</v>
      </c>
      <c r="D405" s="84">
        <f t="shared" si="118"/>
        <v>10477.9</v>
      </c>
      <c r="E405" s="84">
        <v>0</v>
      </c>
      <c r="F405" s="84">
        <f t="shared" si="128"/>
        <v>131.20000000000005</v>
      </c>
      <c r="G405" s="84">
        <f t="shared" si="128"/>
        <v>1404</v>
      </c>
      <c r="H405" s="84">
        <f t="shared" si="128"/>
        <v>0</v>
      </c>
      <c r="I405" s="84">
        <f t="shared" si="124"/>
        <v>131.20000000000005</v>
      </c>
      <c r="L405" s="84">
        <f t="shared" si="129"/>
        <v>1404</v>
      </c>
      <c r="P405" s="84">
        <v>646.29999999999995</v>
      </c>
      <c r="Q405" s="84">
        <v>53.5</v>
      </c>
      <c r="R405" s="84">
        <f t="shared" si="126"/>
        <v>699.8</v>
      </c>
      <c r="S405" s="84">
        <f t="shared" si="130"/>
        <v>55</v>
      </c>
      <c r="T405" s="84">
        <f t="shared" si="131"/>
        <v>0</v>
      </c>
      <c r="W405" s="77"/>
      <c r="X405" s="77"/>
      <c r="Z405" s="84">
        <v>1966</v>
      </c>
      <c r="AA405" s="84">
        <v>407.6</v>
      </c>
      <c r="AB405" s="84">
        <f t="shared" si="119"/>
        <v>2373.6</v>
      </c>
      <c r="AC405" s="84">
        <f t="shared" si="132"/>
        <v>342.59999999999991</v>
      </c>
      <c r="AE405" s="84">
        <f t="shared" si="127"/>
        <v>7191.6</v>
      </c>
      <c r="AF405" s="84">
        <f t="shared" si="127"/>
        <v>212.89999999999998</v>
      </c>
      <c r="AG405" s="84">
        <f t="shared" si="127"/>
        <v>7404.5</v>
      </c>
      <c r="AH405" s="84">
        <f t="shared" si="133"/>
        <v>1006.3999999999996</v>
      </c>
      <c r="AJ405" s="80">
        <v>35698</v>
      </c>
      <c r="AK405" s="84">
        <v>131.4</v>
      </c>
      <c r="AL405" s="84">
        <v>5404.3</v>
      </c>
      <c r="AM405" s="84">
        <f t="shared" si="120"/>
        <v>5535.7</v>
      </c>
      <c r="AN405" s="84">
        <f t="shared" si="121"/>
        <v>75.900000000000546</v>
      </c>
      <c r="AO405" s="84">
        <f t="shared" si="121"/>
        <v>15</v>
      </c>
      <c r="AP405" s="85">
        <f>AM405/'[2]Soymeal Export Forecast'!W$15</f>
        <v>0.77844413132339474</v>
      </c>
      <c r="AQ405" s="77"/>
      <c r="AR405" s="77"/>
      <c r="AS405" s="80">
        <v>35698</v>
      </c>
      <c r="AT405" s="84">
        <v>56</v>
      </c>
      <c r="AU405" s="84">
        <v>794.6</v>
      </c>
      <c r="AV405" s="84">
        <f t="shared" si="122"/>
        <v>850.6</v>
      </c>
      <c r="AW405" s="84">
        <f t="shared" si="123"/>
        <v>22.100000000000023</v>
      </c>
      <c r="AX405" s="84">
        <f t="shared" si="123"/>
        <v>0.10000000000002274</v>
      </c>
      <c r="AZ405" s="77"/>
      <c r="BA405" s="77"/>
      <c r="BB405" s="84">
        <f t="shared" si="125"/>
        <v>207.10000000000059</v>
      </c>
    </row>
    <row r="406" spans="1:54">
      <c r="A406" s="80">
        <v>35705</v>
      </c>
      <c r="B406" s="84">
        <v>10369.9</v>
      </c>
      <c r="C406" s="84">
        <v>979.1</v>
      </c>
      <c r="D406" s="84">
        <f t="shared" si="118"/>
        <v>11349</v>
      </c>
      <c r="E406" s="84">
        <v>0</v>
      </c>
      <c r="F406" s="84">
        <f t="shared" si="128"/>
        <v>305.10000000000002</v>
      </c>
      <c r="G406" s="84">
        <f t="shared" si="128"/>
        <v>871.10000000000036</v>
      </c>
      <c r="H406" s="84">
        <f t="shared" si="128"/>
        <v>0</v>
      </c>
      <c r="I406" s="84">
        <f t="shared" si="124"/>
        <v>305.10000000000002</v>
      </c>
      <c r="L406" s="84">
        <f t="shared" si="129"/>
        <v>871.10000000000036</v>
      </c>
      <c r="P406" s="84">
        <v>721.3</v>
      </c>
      <c r="Q406" s="84">
        <v>86.5</v>
      </c>
      <c r="R406" s="84">
        <f t="shared" si="126"/>
        <v>807.8</v>
      </c>
      <c r="S406" s="84">
        <f t="shared" si="130"/>
        <v>108</v>
      </c>
      <c r="T406" s="84">
        <f t="shared" si="131"/>
        <v>33</v>
      </c>
      <c r="W406" s="77"/>
      <c r="X406" s="77"/>
      <c r="Z406" s="84">
        <v>1975.9</v>
      </c>
      <c r="AA406" s="84">
        <v>540.9</v>
      </c>
      <c r="AB406" s="84">
        <f t="shared" si="119"/>
        <v>2516.8000000000002</v>
      </c>
      <c r="AC406" s="84">
        <f t="shared" si="132"/>
        <v>143.20000000000027</v>
      </c>
      <c r="AE406" s="84">
        <f t="shared" si="127"/>
        <v>7672.7000000000007</v>
      </c>
      <c r="AF406" s="84">
        <f t="shared" si="127"/>
        <v>351.70000000000005</v>
      </c>
      <c r="AG406" s="84">
        <f t="shared" si="127"/>
        <v>8024.4000000000005</v>
      </c>
      <c r="AH406" s="84">
        <f t="shared" si="133"/>
        <v>619.90000000000055</v>
      </c>
      <c r="AJ406" s="80">
        <v>35705</v>
      </c>
      <c r="AK406" s="84">
        <v>2596.4</v>
      </c>
      <c r="AL406" s="84">
        <v>4.2</v>
      </c>
      <c r="AM406" s="84">
        <f t="shared" si="120"/>
        <v>2600.6</v>
      </c>
      <c r="AN406" s="86">
        <f>AL406</f>
        <v>4.2</v>
      </c>
      <c r="AP406" s="85">
        <f>AM406/'[2]Soymeal Export Forecast'!X$15</f>
        <v>0.27014095654634085</v>
      </c>
      <c r="AQ406" s="77"/>
      <c r="AR406" s="77"/>
      <c r="AS406" s="80">
        <v>35705</v>
      </c>
      <c r="AT406" s="84">
        <v>205.3</v>
      </c>
      <c r="AU406" s="84">
        <v>0.1</v>
      </c>
      <c r="AV406" s="84">
        <f t="shared" si="122"/>
        <v>205.4</v>
      </c>
      <c r="AW406" s="86">
        <f>AU406</f>
        <v>0.1</v>
      </c>
      <c r="AZ406" s="77"/>
      <c r="BA406" s="77"/>
      <c r="BB406" s="84">
        <f t="shared" si="125"/>
        <v>309.3</v>
      </c>
    </row>
    <row r="407" spans="1:54">
      <c r="A407" s="80">
        <v>35712</v>
      </c>
      <c r="B407" s="84">
        <v>10722.1</v>
      </c>
      <c r="C407" s="84">
        <v>1434.8</v>
      </c>
      <c r="D407" s="84">
        <f t="shared" si="118"/>
        <v>12156.9</v>
      </c>
      <c r="E407" s="84">
        <v>0</v>
      </c>
      <c r="F407" s="84">
        <f t="shared" si="128"/>
        <v>455.69999999999993</v>
      </c>
      <c r="G407" s="84">
        <f t="shared" si="128"/>
        <v>807.89999999999964</v>
      </c>
      <c r="H407" s="84">
        <f t="shared" si="128"/>
        <v>0</v>
      </c>
      <c r="I407" s="84">
        <f t="shared" si="124"/>
        <v>455.69999999999993</v>
      </c>
      <c r="L407" s="84">
        <f t="shared" si="129"/>
        <v>807.89999999999964</v>
      </c>
      <c r="P407" s="84">
        <v>721.3</v>
      </c>
      <c r="Q407" s="84">
        <v>86.5</v>
      </c>
      <c r="R407" s="84">
        <f t="shared" si="126"/>
        <v>807.8</v>
      </c>
      <c r="S407" s="84">
        <f t="shared" si="130"/>
        <v>0</v>
      </c>
      <c r="T407" s="84">
        <f t="shared" si="131"/>
        <v>0</v>
      </c>
      <c r="W407" s="77"/>
      <c r="X407" s="77"/>
      <c r="Z407" s="84">
        <v>1924.2</v>
      </c>
      <c r="AA407" s="84">
        <v>845.1</v>
      </c>
      <c r="AB407" s="84">
        <f t="shared" si="119"/>
        <v>2769.3</v>
      </c>
      <c r="AC407" s="84">
        <f t="shared" si="132"/>
        <v>252.5</v>
      </c>
      <c r="AE407" s="84">
        <f t="shared" si="127"/>
        <v>8076.6000000000013</v>
      </c>
      <c r="AF407" s="84">
        <f t="shared" si="127"/>
        <v>503.19999999999993</v>
      </c>
      <c r="AG407" s="84">
        <f t="shared" si="127"/>
        <v>8579.7999999999993</v>
      </c>
      <c r="AH407" s="84">
        <f t="shared" si="133"/>
        <v>555.39999999999873</v>
      </c>
      <c r="AJ407" s="80">
        <v>35712</v>
      </c>
      <c r="AK407" s="84">
        <v>2699.8</v>
      </c>
      <c r="AL407" s="84">
        <v>57</v>
      </c>
      <c r="AM407" s="84">
        <f t="shared" si="120"/>
        <v>2756.8</v>
      </c>
      <c r="AN407" s="84">
        <f t="shared" ref="AN407:AO438" si="134">AL407-AL406</f>
        <v>52.8</v>
      </c>
      <c r="AO407" s="84">
        <f t="shared" si="134"/>
        <v>156.20000000000027</v>
      </c>
      <c r="AP407" s="85">
        <f>AM407/'[2]Soymeal Export Forecast'!X$15</f>
        <v>0.28636644966813529</v>
      </c>
      <c r="AQ407" s="77"/>
      <c r="AR407" s="77"/>
      <c r="AS407" s="80">
        <v>35712</v>
      </c>
      <c r="AT407" s="84">
        <v>205.8</v>
      </c>
      <c r="AU407" s="84">
        <v>7.5</v>
      </c>
      <c r="AV407" s="84">
        <f t="shared" si="122"/>
        <v>213.3</v>
      </c>
      <c r="AW407" s="84">
        <f t="shared" ref="AW407:AX438" si="135">AU407-AU406</f>
        <v>7.4</v>
      </c>
      <c r="AX407" s="84">
        <f t="shared" si="135"/>
        <v>7.9000000000000057</v>
      </c>
      <c r="AZ407" s="77"/>
      <c r="BA407" s="77"/>
      <c r="BB407" s="84">
        <f t="shared" si="125"/>
        <v>508.49999999999994</v>
      </c>
    </row>
    <row r="408" spans="1:54">
      <c r="A408" s="80">
        <v>35719</v>
      </c>
      <c r="B408" s="84">
        <v>9868.5</v>
      </c>
      <c r="C408" s="84">
        <v>2548.9</v>
      </c>
      <c r="D408" s="84">
        <f t="shared" si="118"/>
        <v>12417.4</v>
      </c>
      <c r="E408" s="84">
        <v>0</v>
      </c>
      <c r="F408" s="84">
        <f t="shared" si="128"/>
        <v>1114.1000000000001</v>
      </c>
      <c r="G408" s="84">
        <f t="shared" si="128"/>
        <v>260.5</v>
      </c>
      <c r="H408" s="84">
        <f t="shared" si="128"/>
        <v>0</v>
      </c>
      <c r="I408" s="84">
        <f t="shared" si="124"/>
        <v>1114.1000000000001</v>
      </c>
      <c r="L408" s="84">
        <f t="shared" si="129"/>
        <v>260.5</v>
      </c>
      <c r="P408" s="84">
        <v>508.8</v>
      </c>
      <c r="Q408" s="84">
        <v>273.5</v>
      </c>
      <c r="R408" s="84">
        <f t="shared" si="126"/>
        <v>782.3</v>
      </c>
      <c r="S408" s="84">
        <f t="shared" si="130"/>
        <v>-25.5</v>
      </c>
      <c r="T408" s="84">
        <f t="shared" si="131"/>
        <v>187</v>
      </c>
      <c r="W408" s="77"/>
      <c r="X408" s="77"/>
      <c r="Z408" s="84">
        <v>1807.8</v>
      </c>
      <c r="AA408" s="84">
        <v>1404.6</v>
      </c>
      <c r="AB408" s="84">
        <f t="shared" si="119"/>
        <v>3212.3999999999996</v>
      </c>
      <c r="AC408" s="84">
        <f t="shared" si="132"/>
        <v>443.09999999999945</v>
      </c>
      <c r="AE408" s="84">
        <f t="shared" si="127"/>
        <v>7551.9000000000005</v>
      </c>
      <c r="AF408" s="84">
        <f t="shared" si="127"/>
        <v>870.80000000000018</v>
      </c>
      <c r="AG408" s="84">
        <f t="shared" si="127"/>
        <v>8422.7000000000007</v>
      </c>
      <c r="AH408" s="84">
        <f t="shared" si="133"/>
        <v>-157.09999999999854</v>
      </c>
      <c r="AJ408" s="80">
        <v>35719</v>
      </c>
      <c r="AK408" s="84">
        <v>2714.9</v>
      </c>
      <c r="AL408" s="84">
        <v>134.9</v>
      </c>
      <c r="AM408" s="84">
        <f t="shared" si="120"/>
        <v>2849.8</v>
      </c>
      <c r="AN408" s="84">
        <f t="shared" si="134"/>
        <v>77.900000000000006</v>
      </c>
      <c r="AO408" s="84">
        <f t="shared" si="134"/>
        <v>93</v>
      </c>
      <c r="AP408" s="85">
        <f>AM408/'[2]Soymeal Export Forecast'!X$15</f>
        <v>0.29602695453578493</v>
      </c>
      <c r="AQ408" s="77"/>
      <c r="AR408" s="77"/>
      <c r="AS408" s="80">
        <v>35719</v>
      </c>
      <c r="AT408" s="84">
        <v>190</v>
      </c>
      <c r="AU408" s="84">
        <v>26.3</v>
      </c>
      <c r="AV408" s="84">
        <f t="shared" si="122"/>
        <v>216.3</v>
      </c>
      <c r="AW408" s="84">
        <f t="shared" si="135"/>
        <v>18.8</v>
      </c>
      <c r="AX408" s="84">
        <f t="shared" si="135"/>
        <v>3</v>
      </c>
      <c r="AZ408" s="77"/>
      <c r="BA408" s="77"/>
      <c r="BB408" s="84">
        <f t="shared" si="125"/>
        <v>1192.0000000000002</v>
      </c>
    </row>
    <row r="409" spans="1:54">
      <c r="A409" s="80">
        <v>35726</v>
      </c>
      <c r="B409" s="84">
        <v>8897.4</v>
      </c>
      <c r="C409" s="84">
        <v>3958.3</v>
      </c>
      <c r="D409" s="84">
        <f t="shared" si="118"/>
        <v>12855.7</v>
      </c>
      <c r="E409" s="84">
        <v>0</v>
      </c>
      <c r="F409" s="84">
        <f t="shared" si="128"/>
        <v>1409.4</v>
      </c>
      <c r="G409" s="84">
        <f t="shared" si="128"/>
        <v>438.30000000000109</v>
      </c>
      <c r="H409" s="84">
        <f t="shared" si="128"/>
        <v>0</v>
      </c>
      <c r="I409" s="84">
        <f t="shared" si="124"/>
        <v>1409.4</v>
      </c>
      <c r="L409" s="84">
        <f t="shared" si="129"/>
        <v>438.30000000000109</v>
      </c>
      <c r="P409" s="84">
        <v>408.8</v>
      </c>
      <c r="Q409" s="84">
        <v>463.4</v>
      </c>
      <c r="R409" s="84">
        <f t="shared" si="126"/>
        <v>872.2</v>
      </c>
      <c r="S409" s="84">
        <f t="shared" si="130"/>
        <v>89.900000000000091</v>
      </c>
      <c r="T409" s="84">
        <f t="shared" si="131"/>
        <v>189.89999999999998</v>
      </c>
      <c r="W409" s="77"/>
      <c r="X409" s="77"/>
      <c r="Z409" s="84">
        <v>1680.9</v>
      </c>
      <c r="AA409" s="84">
        <v>1846.2</v>
      </c>
      <c r="AB409" s="84">
        <f t="shared" si="119"/>
        <v>3527.1000000000004</v>
      </c>
      <c r="AC409" s="84">
        <f t="shared" si="132"/>
        <v>314.70000000000073</v>
      </c>
      <c r="AE409" s="84">
        <f t="shared" si="127"/>
        <v>6807.7000000000007</v>
      </c>
      <c r="AF409" s="84">
        <f t="shared" si="127"/>
        <v>1648.7</v>
      </c>
      <c r="AG409" s="84">
        <f t="shared" si="127"/>
        <v>8456.4</v>
      </c>
      <c r="AH409" s="84">
        <f t="shared" si="133"/>
        <v>33.699999999998909</v>
      </c>
      <c r="AJ409" s="80">
        <v>35726</v>
      </c>
      <c r="AK409" s="84">
        <v>2790.1</v>
      </c>
      <c r="AL409" s="84">
        <v>230</v>
      </c>
      <c r="AM409" s="84">
        <f t="shared" si="120"/>
        <v>3020.1</v>
      </c>
      <c r="AN409" s="84">
        <f t="shared" si="134"/>
        <v>95.1</v>
      </c>
      <c r="AO409" s="84">
        <f t="shared" si="134"/>
        <v>170.29999999999973</v>
      </c>
      <c r="AP409" s="85">
        <f>AM409/'[2]Soymeal Export Forecast'!X$15</f>
        <v>0.31371710484719068</v>
      </c>
      <c r="AQ409" s="77"/>
      <c r="AR409" s="77"/>
      <c r="AS409" s="80">
        <v>35726</v>
      </c>
      <c r="AT409" s="84">
        <v>210.6</v>
      </c>
      <c r="AU409" s="84">
        <v>27.3</v>
      </c>
      <c r="AV409" s="84">
        <f t="shared" si="122"/>
        <v>237.9</v>
      </c>
      <c r="AW409" s="84">
        <f t="shared" si="135"/>
        <v>1</v>
      </c>
      <c r="AX409" s="84">
        <f t="shared" si="135"/>
        <v>21.599999999999994</v>
      </c>
      <c r="AZ409" s="77"/>
      <c r="BA409" s="77"/>
      <c r="BB409" s="84">
        <f t="shared" si="125"/>
        <v>1504.5</v>
      </c>
    </row>
    <row r="410" spans="1:54">
      <c r="A410" s="80">
        <v>35733</v>
      </c>
      <c r="B410" s="84">
        <v>8104.6</v>
      </c>
      <c r="C410" s="84">
        <v>5135.8999999999996</v>
      </c>
      <c r="D410" s="84">
        <f t="shared" si="118"/>
        <v>13240.5</v>
      </c>
      <c r="E410" s="84">
        <v>0</v>
      </c>
      <c r="F410" s="84">
        <f t="shared" si="128"/>
        <v>1177.5999999999995</v>
      </c>
      <c r="G410" s="84">
        <f t="shared" si="128"/>
        <v>384.79999999999927</v>
      </c>
      <c r="H410" s="84">
        <f t="shared" si="128"/>
        <v>0</v>
      </c>
      <c r="I410" s="84">
        <f t="shared" si="124"/>
        <v>1177.5999999999995</v>
      </c>
      <c r="L410" s="84">
        <f t="shared" si="129"/>
        <v>384.79999999999927</v>
      </c>
      <c r="P410" s="84">
        <v>301.3</v>
      </c>
      <c r="Q410" s="84">
        <v>799.8</v>
      </c>
      <c r="R410" s="84">
        <f t="shared" si="126"/>
        <v>1101.0999999999999</v>
      </c>
      <c r="S410" s="84">
        <f t="shared" si="130"/>
        <v>228.89999999999986</v>
      </c>
      <c r="T410" s="84">
        <f t="shared" si="131"/>
        <v>336.4</v>
      </c>
      <c r="W410" s="77"/>
      <c r="X410" s="77"/>
      <c r="Z410" s="84">
        <v>1615.3</v>
      </c>
      <c r="AA410" s="84">
        <v>2174.8000000000002</v>
      </c>
      <c r="AB410" s="84">
        <f t="shared" si="119"/>
        <v>3790.1000000000004</v>
      </c>
      <c r="AC410" s="84">
        <f t="shared" si="132"/>
        <v>263</v>
      </c>
      <c r="AE410" s="84">
        <f t="shared" si="127"/>
        <v>6188</v>
      </c>
      <c r="AF410" s="84">
        <f t="shared" si="127"/>
        <v>2161.2999999999993</v>
      </c>
      <c r="AG410" s="84">
        <f t="shared" si="127"/>
        <v>8349.2999999999993</v>
      </c>
      <c r="AH410" s="84">
        <f t="shared" si="133"/>
        <v>-107.10000000000036</v>
      </c>
      <c r="AJ410" s="80">
        <v>35733</v>
      </c>
      <c r="AK410" s="84">
        <v>2763.5</v>
      </c>
      <c r="AL410" s="84">
        <v>403.7</v>
      </c>
      <c r="AM410" s="84">
        <f t="shared" si="120"/>
        <v>3167.2</v>
      </c>
      <c r="AN410" s="84">
        <f t="shared" si="134"/>
        <v>173.7</v>
      </c>
      <c r="AO410" s="84">
        <f t="shared" si="134"/>
        <v>147.09999999999991</v>
      </c>
      <c r="AP410" s="85">
        <f>AM410/'[2]Soymeal Export Forecast'!X$15</f>
        <v>0.32899732276150534</v>
      </c>
      <c r="AQ410" s="77"/>
      <c r="AR410" s="77"/>
      <c r="AS410" s="80">
        <v>35733</v>
      </c>
      <c r="AT410" s="84">
        <v>167.1</v>
      </c>
      <c r="AU410" s="84">
        <v>72.900000000000006</v>
      </c>
      <c r="AV410" s="84">
        <f t="shared" si="122"/>
        <v>240</v>
      </c>
      <c r="AW410" s="84">
        <f t="shared" si="135"/>
        <v>45.600000000000009</v>
      </c>
      <c r="AX410" s="84">
        <f t="shared" si="135"/>
        <v>2.0999999999999943</v>
      </c>
      <c r="AZ410" s="77"/>
      <c r="BA410" s="77"/>
      <c r="BB410" s="84">
        <f t="shared" si="125"/>
        <v>1351.2999999999995</v>
      </c>
    </row>
    <row r="411" spans="1:54">
      <c r="A411" s="80">
        <v>35740</v>
      </c>
      <c r="B411" s="84">
        <v>7331.2</v>
      </c>
      <c r="C411" s="84">
        <v>6601.4</v>
      </c>
      <c r="D411" s="84">
        <f t="shared" si="118"/>
        <v>13932.599999999999</v>
      </c>
      <c r="E411" s="84">
        <v>0</v>
      </c>
      <c r="F411" s="84">
        <f t="shared" si="128"/>
        <v>1465.5</v>
      </c>
      <c r="G411" s="84">
        <f t="shared" si="128"/>
        <v>692.09999999999854</v>
      </c>
      <c r="H411" s="84">
        <f t="shared" si="128"/>
        <v>0</v>
      </c>
      <c r="I411" s="84">
        <f t="shared" si="124"/>
        <v>1465.5</v>
      </c>
      <c r="L411" s="84">
        <f t="shared" si="129"/>
        <v>692.09999999999854</v>
      </c>
      <c r="P411" s="84">
        <v>196.3</v>
      </c>
      <c r="Q411" s="84">
        <v>1075.7</v>
      </c>
      <c r="R411" s="84">
        <f t="shared" si="126"/>
        <v>1272</v>
      </c>
      <c r="S411" s="84">
        <f t="shared" si="130"/>
        <v>170.90000000000009</v>
      </c>
      <c r="T411" s="84">
        <f t="shared" si="131"/>
        <v>275.90000000000009</v>
      </c>
      <c r="W411" s="77"/>
      <c r="X411" s="77"/>
      <c r="Z411" s="84">
        <v>1682.7</v>
      </c>
      <c r="AA411" s="84">
        <v>2522.6999999999998</v>
      </c>
      <c r="AB411" s="84">
        <f t="shared" si="119"/>
        <v>4205.3999999999996</v>
      </c>
      <c r="AC411" s="84">
        <f t="shared" si="132"/>
        <v>415.29999999999927</v>
      </c>
      <c r="AE411" s="84">
        <f t="shared" si="127"/>
        <v>5452.2</v>
      </c>
      <c r="AF411" s="84">
        <f t="shared" si="127"/>
        <v>3003</v>
      </c>
      <c r="AG411" s="84">
        <f t="shared" si="127"/>
        <v>8455.1999999999989</v>
      </c>
      <c r="AH411" s="84">
        <f t="shared" si="133"/>
        <v>105.89999999999964</v>
      </c>
      <c r="AJ411" s="80">
        <v>35740</v>
      </c>
      <c r="AK411" s="84">
        <v>2842.3</v>
      </c>
      <c r="AL411" s="84">
        <v>476.8</v>
      </c>
      <c r="AM411" s="84">
        <f t="shared" si="120"/>
        <v>3319.1000000000004</v>
      </c>
      <c r="AN411" s="84">
        <f t="shared" si="134"/>
        <v>73.100000000000023</v>
      </c>
      <c r="AO411" s="84">
        <f t="shared" si="134"/>
        <v>151.90000000000055</v>
      </c>
      <c r="AP411" s="85">
        <f>AM411/'[2]Soymeal Export Forecast'!X$15</f>
        <v>0.34477614737866652</v>
      </c>
      <c r="AQ411" s="77"/>
      <c r="AR411" s="77"/>
      <c r="AS411" s="80">
        <v>35740</v>
      </c>
      <c r="AT411" s="84">
        <v>145.69999999999999</v>
      </c>
      <c r="AU411" s="84">
        <v>125.1</v>
      </c>
      <c r="AV411" s="84">
        <f t="shared" si="122"/>
        <v>270.79999999999995</v>
      </c>
      <c r="AW411" s="84">
        <f t="shared" si="135"/>
        <v>52.199999999999989</v>
      </c>
      <c r="AX411" s="84">
        <f t="shared" si="135"/>
        <v>30.799999999999955</v>
      </c>
      <c r="AZ411" s="77"/>
      <c r="BA411" s="77"/>
      <c r="BB411" s="84">
        <f t="shared" si="125"/>
        <v>1538.6</v>
      </c>
    </row>
    <row r="412" spans="1:54">
      <c r="A412" s="80">
        <v>35747</v>
      </c>
      <c r="B412" s="84">
        <v>7098.6</v>
      </c>
      <c r="C412" s="84">
        <v>7377</v>
      </c>
      <c r="D412" s="84">
        <f t="shared" si="118"/>
        <v>14475.6</v>
      </c>
      <c r="E412" s="84">
        <v>0</v>
      </c>
      <c r="F412" s="84">
        <f t="shared" si="128"/>
        <v>775.60000000000036</v>
      </c>
      <c r="G412" s="84">
        <f t="shared" si="128"/>
        <v>543.00000000000182</v>
      </c>
      <c r="H412" s="84">
        <f t="shared" si="128"/>
        <v>0</v>
      </c>
      <c r="I412" s="84">
        <f t="shared" si="124"/>
        <v>775.60000000000036</v>
      </c>
      <c r="L412" s="84">
        <f t="shared" si="129"/>
        <v>543.00000000000182</v>
      </c>
      <c r="P412" s="84">
        <v>251.3</v>
      </c>
      <c r="Q412" s="84">
        <v>1129.2</v>
      </c>
      <c r="R412" s="84">
        <f t="shared" si="126"/>
        <v>1380.5</v>
      </c>
      <c r="S412" s="84">
        <f t="shared" si="130"/>
        <v>108.5</v>
      </c>
      <c r="T412" s="84">
        <f t="shared" si="131"/>
        <v>53.5</v>
      </c>
      <c r="W412" s="77"/>
      <c r="X412" s="77"/>
      <c r="Z412" s="84">
        <v>1748.6</v>
      </c>
      <c r="AA412" s="84">
        <v>2757.2</v>
      </c>
      <c r="AB412" s="84">
        <f t="shared" si="119"/>
        <v>4505.7999999999993</v>
      </c>
      <c r="AC412" s="84">
        <f t="shared" si="132"/>
        <v>300.39999999999964</v>
      </c>
      <c r="AE412" s="84">
        <f t="shared" si="127"/>
        <v>5098.7000000000007</v>
      </c>
      <c r="AF412" s="84">
        <f t="shared" si="127"/>
        <v>3490.6000000000004</v>
      </c>
      <c r="AG412" s="84">
        <f t="shared" si="127"/>
        <v>8589.3000000000011</v>
      </c>
      <c r="AH412" s="84">
        <f t="shared" si="133"/>
        <v>134.10000000000218</v>
      </c>
      <c r="AJ412" s="80">
        <v>35747</v>
      </c>
      <c r="AK412" s="84">
        <v>2783</v>
      </c>
      <c r="AL412" s="84">
        <v>607.29999999999995</v>
      </c>
      <c r="AM412" s="84">
        <f t="shared" si="120"/>
        <v>3390.3</v>
      </c>
      <c r="AN412" s="84">
        <f t="shared" si="134"/>
        <v>130.49999999999994</v>
      </c>
      <c r="AO412" s="84">
        <f t="shared" si="134"/>
        <v>71.199999999999818</v>
      </c>
      <c r="AP412" s="85">
        <f>AM412/'[2]Soymeal Export Forecast'!X$15</f>
        <v>0.35217214680422193</v>
      </c>
      <c r="AQ412" s="77"/>
      <c r="AR412" s="77"/>
      <c r="AS412" s="80">
        <v>35747</v>
      </c>
      <c r="AT412" s="84">
        <v>167.3</v>
      </c>
      <c r="AU412" s="84">
        <v>167.1</v>
      </c>
      <c r="AV412" s="84">
        <f t="shared" si="122"/>
        <v>334.4</v>
      </c>
      <c r="AW412" s="84">
        <f t="shared" si="135"/>
        <v>42</v>
      </c>
      <c r="AX412" s="84">
        <f t="shared" si="135"/>
        <v>63.600000000000023</v>
      </c>
      <c r="AZ412" s="77"/>
      <c r="BA412" s="77"/>
      <c r="BB412" s="84">
        <f t="shared" si="125"/>
        <v>906.10000000000036</v>
      </c>
    </row>
    <row r="413" spans="1:54">
      <c r="A413" s="80">
        <v>35754</v>
      </c>
      <c r="B413" s="84">
        <v>6631.5</v>
      </c>
      <c r="C413" s="84">
        <v>8549.7000000000007</v>
      </c>
      <c r="D413" s="84">
        <f t="shared" si="118"/>
        <v>15181.2</v>
      </c>
      <c r="E413" s="84">
        <v>0</v>
      </c>
      <c r="F413" s="84">
        <f t="shared" si="128"/>
        <v>1172.7000000000007</v>
      </c>
      <c r="G413" s="84">
        <f t="shared" si="128"/>
        <v>705.60000000000036</v>
      </c>
      <c r="H413" s="84">
        <f t="shared" si="128"/>
        <v>0</v>
      </c>
      <c r="I413" s="84">
        <f t="shared" si="124"/>
        <v>1172.7000000000007</v>
      </c>
      <c r="L413" s="84">
        <f t="shared" si="129"/>
        <v>705.60000000000036</v>
      </c>
      <c r="P413" s="84">
        <v>122</v>
      </c>
      <c r="Q413" s="84">
        <v>1432.5</v>
      </c>
      <c r="R413" s="84">
        <f t="shared" si="126"/>
        <v>1554.5</v>
      </c>
      <c r="S413" s="84">
        <f t="shared" si="130"/>
        <v>174</v>
      </c>
      <c r="T413" s="84">
        <f t="shared" si="131"/>
        <v>303.29999999999995</v>
      </c>
      <c r="W413" s="77"/>
      <c r="X413" s="77"/>
      <c r="Z413" s="84">
        <v>1791.5</v>
      </c>
      <c r="AA413" s="84">
        <v>3056.3</v>
      </c>
      <c r="AB413" s="84">
        <f t="shared" si="119"/>
        <v>4847.8</v>
      </c>
      <c r="AC413" s="84">
        <f t="shared" si="132"/>
        <v>342.00000000000091</v>
      </c>
      <c r="AE413" s="84">
        <f t="shared" si="127"/>
        <v>4718</v>
      </c>
      <c r="AF413" s="84">
        <f t="shared" si="127"/>
        <v>4060.9000000000005</v>
      </c>
      <c r="AG413" s="84">
        <f t="shared" si="127"/>
        <v>8778.9000000000015</v>
      </c>
      <c r="AH413" s="84">
        <f t="shared" si="133"/>
        <v>189.60000000000036</v>
      </c>
      <c r="AJ413" s="80">
        <v>35754</v>
      </c>
      <c r="AK413" s="84">
        <v>2693.5</v>
      </c>
      <c r="AL413" s="84">
        <v>922.4</v>
      </c>
      <c r="AM413" s="84">
        <f t="shared" si="120"/>
        <v>3615.9</v>
      </c>
      <c r="AN413" s="84">
        <f t="shared" si="134"/>
        <v>315.10000000000002</v>
      </c>
      <c r="AO413" s="84">
        <f t="shared" si="134"/>
        <v>225.59999999999991</v>
      </c>
      <c r="AP413" s="85">
        <f>AM413/'[2]Soymeal Export Forecast'!X$15</f>
        <v>0.37560666183800434</v>
      </c>
      <c r="AQ413" s="77"/>
      <c r="AR413" s="77"/>
      <c r="AS413" s="80">
        <v>35754</v>
      </c>
      <c r="AT413" s="84">
        <v>156</v>
      </c>
      <c r="AU413" s="84">
        <v>192.7</v>
      </c>
      <c r="AV413" s="84">
        <f t="shared" si="122"/>
        <v>348.7</v>
      </c>
      <c r="AW413" s="84">
        <f t="shared" si="135"/>
        <v>25.599999999999994</v>
      </c>
      <c r="AX413" s="84">
        <f t="shared" si="135"/>
        <v>14.300000000000011</v>
      </c>
      <c r="AZ413" s="77"/>
      <c r="BA413" s="77"/>
      <c r="BB413" s="84">
        <f t="shared" si="125"/>
        <v>1487.8000000000006</v>
      </c>
    </row>
    <row r="414" spans="1:54">
      <c r="A414" s="80">
        <v>35761</v>
      </c>
      <c r="B414" s="84">
        <v>6307.2</v>
      </c>
      <c r="C414" s="84">
        <v>9234.7000000000007</v>
      </c>
      <c r="D414" s="84">
        <f t="shared" si="118"/>
        <v>15541.900000000001</v>
      </c>
      <c r="E414" s="84">
        <v>0</v>
      </c>
      <c r="F414" s="84">
        <f t="shared" si="128"/>
        <v>685</v>
      </c>
      <c r="G414" s="84">
        <f t="shared" si="128"/>
        <v>360.70000000000073</v>
      </c>
      <c r="H414" s="84">
        <f t="shared" si="128"/>
        <v>0</v>
      </c>
      <c r="I414" s="84">
        <f t="shared" si="124"/>
        <v>685</v>
      </c>
      <c r="L414" s="84">
        <f t="shared" si="129"/>
        <v>360.70000000000073</v>
      </c>
      <c r="P414" s="84">
        <v>172</v>
      </c>
      <c r="Q414" s="84">
        <v>1432.5</v>
      </c>
      <c r="R414" s="84">
        <f t="shared" si="126"/>
        <v>1604.5</v>
      </c>
      <c r="S414" s="84">
        <f t="shared" si="130"/>
        <v>50</v>
      </c>
      <c r="T414" s="84">
        <f t="shared" si="131"/>
        <v>0</v>
      </c>
      <c r="W414" s="77"/>
      <c r="X414" s="77"/>
      <c r="Z414" s="84">
        <v>1716</v>
      </c>
      <c r="AA414" s="84">
        <v>3328.8</v>
      </c>
      <c r="AB414" s="84">
        <f t="shared" si="119"/>
        <v>5044.8</v>
      </c>
      <c r="AC414" s="84">
        <f t="shared" si="132"/>
        <v>197</v>
      </c>
      <c r="AE414" s="84">
        <f t="shared" si="127"/>
        <v>4419.2</v>
      </c>
      <c r="AF414" s="84">
        <f t="shared" si="127"/>
        <v>4473.4000000000005</v>
      </c>
      <c r="AG414" s="84">
        <f t="shared" si="127"/>
        <v>8892.6000000000022</v>
      </c>
      <c r="AH414" s="84">
        <f t="shared" si="133"/>
        <v>113.70000000000073</v>
      </c>
      <c r="AJ414" s="80">
        <v>35761</v>
      </c>
      <c r="AK414" s="84">
        <v>2728.9</v>
      </c>
      <c r="AL414" s="84">
        <v>1058.2</v>
      </c>
      <c r="AM414" s="84">
        <f t="shared" si="120"/>
        <v>3787.1000000000004</v>
      </c>
      <c r="AN414" s="84">
        <f t="shared" si="134"/>
        <v>135.80000000000007</v>
      </c>
      <c r="AO414" s="84">
        <f t="shared" si="134"/>
        <v>171.20000000000027</v>
      </c>
      <c r="AP414" s="85">
        <f>AM414/'[2]Soymeal Export Forecast'!X$15</f>
        <v>0.39339030090619381</v>
      </c>
      <c r="AQ414" s="77"/>
      <c r="AR414" s="77"/>
      <c r="AS414" s="80">
        <v>35761</v>
      </c>
      <c r="AT414" s="84">
        <v>148.9</v>
      </c>
      <c r="AU414" s="84">
        <v>215</v>
      </c>
      <c r="AV414" s="84">
        <f t="shared" si="122"/>
        <v>363.9</v>
      </c>
      <c r="AW414" s="84">
        <f t="shared" si="135"/>
        <v>22.300000000000011</v>
      </c>
      <c r="AX414" s="84">
        <f t="shared" si="135"/>
        <v>15.199999999999989</v>
      </c>
      <c r="AZ414" s="77"/>
      <c r="BA414" s="77"/>
      <c r="BB414" s="84">
        <f t="shared" si="125"/>
        <v>820.80000000000007</v>
      </c>
    </row>
    <row r="415" spans="1:54">
      <c r="A415" s="80">
        <v>35768</v>
      </c>
      <c r="B415" s="84">
        <v>6008.9</v>
      </c>
      <c r="C415" s="84">
        <v>10321.6</v>
      </c>
      <c r="D415" s="84">
        <f t="shared" si="118"/>
        <v>16330.5</v>
      </c>
      <c r="E415" s="84">
        <v>0</v>
      </c>
      <c r="F415" s="84">
        <f t="shared" si="128"/>
        <v>1086.8999999999996</v>
      </c>
      <c r="G415" s="84">
        <f t="shared" si="128"/>
        <v>788.59999999999854</v>
      </c>
      <c r="H415" s="84">
        <f t="shared" si="128"/>
        <v>0</v>
      </c>
      <c r="I415" s="84">
        <f t="shared" si="124"/>
        <v>1086.8999999999996</v>
      </c>
      <c r="L415" s="84">
        <f t="shared" si="129"/>
        <v>788.59999999999854</v>
      </c>
      <c r="P415" s="84">
        <v>117</v>
      </c>
      <c r="Q415" s="84">
        <v>1490.2</v>
      </c>
      <c r="R415" s="84">
        <f t="shared" si="126"/>
        <v>1607.2</v>
      </c>
      <c r="S415" s="84">
        <f t="shared" si="130"/>
        <v>2.7000000000000455</v>
      </c>
      <c r="T415" s="84">
        <f t="shared" si="131"/>
        <v>57.700000000000045</v>
      </c>
      <c r="W415" s="77"/>
      <c r="X415" s="77"/>
      <c r="Z415" s="84">
        <v>1480.4</v>
      </c>
      <c r="AA415" s="84">
        <v>3982.7</v>
      </c>
      <c r="AB415" s="84">
        <f t="shared" si="119"/>
        <v>5463.1</v>
      </c>
      <c r="AC415" s="84">
        <f t="shared" si="132"/>
        <v>418.30000000000018</v>
      </c>
      <c r="AE415" s="84">
        <f t="shared" si="127"/>
        <v>4411.5</v>
      </c>
      <c r="AF415" s="84">
        <f t="shared" si="127"/>
        <v>4848.7</v>
      </c>
      <c r="AG415" s="84">
        <f t="shared" si="127"/>
        <v>9260.1999999999989</v>
      </c>
      <c r="AH415" s="84">
        <f t="shared" si="133"/>
        <v>367.59999999999673</v>
      </c>
      <c r="AJ415" s="80">
        <v>35768</v>
      </c>
      <c r="AK415" s="84">
        <v>2760.6</v>
      </c>
      <c r="AL415" s="84">
        <v>1251.7</v>
      </c>
      <c r="AM415" s="84">
        <f t="shared" si="120"/>
        <v>4012.3</v>
      </c>
      <c r="AN415" s="84">
        <f t="shared" si="134"/>
        <v>193.5</v>
      </c>
      <c r="AO415" s="84">
        <f t="shared" si="134"/>
        <v>225.19999999999982</v>
      </c>
      <c r="AP415" s="85">
        <f>AM415/'[2]Soymeal Export Forecast'!X$15</f>
        <v>0.41678326538140564</v>
      </c>
      <c r="AQ415" s="77"/>
      <c r="AR415" s="77"/>
      <c r="AS415" s="80">
        <v>35768</v>
      </c>
      <c r="AT415" s="84">
        <v>167.4</v>
      </c>
      <c r="AU415" s="84">
        <v>220.8</v>
      </c>
      <c r="AV415" s="84">
        <f t="shared" si="122"/>
        <v>388.20000000000005</v>
      </c>
      <c r="AW415" s="84">
        <f t="shared" si="135"/>
        <v>5.8000000000000114</v>
      </c>
      <c r="AX415" s="84">
        <f t="shared" si="135"/>
        <v>24.300000000000068</v>
      </c>
      <c r="AZ415" s="77"/>
      <c r="BA415" s="77"/>
      <c r="BB415" s="84">
        <f t="shared" si="125"/>
        <v>1280.3999999999996</v>
      </c>
    </row>
    <row r="416" spans="1:54">
      <c r="A416" s="80">
        <v>35775</v>
      </c>
      <c r="B416" s="84">
        <v>5937.9</v>
      </c>
      <c r="C416" s="84">
        <v>11020.9</v>
      </c>
      <c r="D416" s="84">
        <f t="shared" si="118"/>
        <v>16958.8</v>
      </c>
      <c r="E416" s="84">
        <v>0.3</v>
      </c>
      <c r="F416" s="84">
        <f t="shared" si="128"/>
        <v>699.29999999999927</v>
      </c>
      <c r="G416" s="84">
        <f t="shared" si="128"/>
        <v>628.29999999999927</v>
      </c>
      <c r="H416" s="84">
        <f t="shared" si="128"/>
        <v>0.3</v>
      </c>
      <c r="I416" s="84">
        <f t="shared" si="124"/>
        <v>699.29999999999927</v>
      </c>
      <c r="L416" s="84">
        <f t="shared" si="129"/>
        <v>628.59999999999923</v>
      </c>
      <c r="P416" s="84">
        <v>117</v>
      </c>
      <c r="Q416" s="84">
        <v>1490.2</v>
      </c>
      <c r="R416" s="84">
        <f t="shared" si="126"/>
        <v>1607.2</v>
      </c>
      <c r="S416" s="84">
        <f t="shared" si="130"/>
        <v>0</v>
      </c>
      <c r="T416" s="84">
        <f t="shared" si="131"/>
        <v>0</v>
      </c>
      <c r="W416" s="77"/>
      <c r="X416" s="77"/>
      <c r="Z416" s="84">
        <v>1423.3</v>
      </c>
      <c r="AA416" s="84">
        <v>4151.6000000000004</v>
      </c>
      <c r="AB416" s="84">
        <f t="shared" si="119"/>
        <v>5574.9000000000005</v>
      </c>
      <c r="AC416" s="84">
        <f t="shared" si="132"/>
        <v>111.80000000000018</v>
      </c>
      <c r="AE416" s="84">
        <f t="shared" si="127"/>
        <v>4397.5999999999995</v>
      </c>
      <c r="AF416" s="84">
        <f t="shared" si="127"/>
        <v>5379.0999999999985</v>
      </c>
      <c r="AG416" s="84">
        <f t="shared" si="127"/>
        <v>9776.6999999999971</v>
      </c>
      <c r="AH416" s="84">
        <f t="shared" si="133"/>
        <v>516.49999999999818</v>
      </c>
      <c r="AJ416" s="80">
        <v>35775</v>
      </c>
      <c r="AK416" s="84">
        <v>2830.3</v>
      </c>
      <c r="AL416" s="84">
        <v>1422.9</v>
      </c>
      <c r="AM416" s="84">
        <f t="shared" si="120"/>
        <v>4253.2000000000007</v>
      </c>
      <c r="AN416" s="84">
        <f t="shared" si="134"/>
        <v>171.20000000000005</v>
      </c>
      <c r="AO416" s="84">
        <f t="shared" si="134"/>
        <v>240.90000000000055</v>
      </c>
      <c r="AP416" s="85">
        <f>AM416/'[2]Soymeal Export Forecast'!X$15</f>
        <v>0.44180708928051116</v>
      </c>
      <c r="AQ416" s="77"/>
      <c r="AR416" s="77"/>
      <c r="AS416" s="80">
        <v>35775</v>
      </c>
      <c r="AT416" s="84">
        <v>270</v>
      </c>
      <c r="AU416" s="84">
        <v>224.9</v>
      </c>
      <c r="AV416" s="84">
        <f t="shared" si="122"/>
        <v>494.9</v>
      </c>
      <c r="AW416" s="84">
        <f t="shared" si="135"/>
        <v>4.0999999999999943</v>
      </c>
      <c r="AX416" s="84">
        <f t="shared" si="135"/>
        <v>106.69999999999993</v>
      </c>
      <c r="AZ416" s="77"/>
      <c r="BA416" s="77"/>
      <c r="BB416" s="84">
        <f t="shared" si="125"/>
        <v>870.49999999999932</v>
      </c>
    </row>
    <row r="417" spans="1:54">
      <c r="A417" s="80">
        <v>35782</v>
      </c>
      <c r="B417" s="84">
        <v>5448.3</v>
      </c>
      <c r="C417" s="84">
        <v>12209</v>
      </c>
      <c r="D417" s="84">
        <f t="shared" si="118"/>
        <v>17657.3</v>
      </c>
      <c r="E417" s="84">
        <v>0.3</v>
      </c>
      <c r="F417" s="84">
        <f t="shared" si="128"/>
        <v>1188.1000000000004</v>
      </c>
      <c r="G417" s="84">
        <f t="shared" si="128"/>
        <v>698.5</v>
      </c>
      <c r="H417" s="84">
        <f t="shared" si="128"/>
        <v>0</v>
      </c>
      <c r="I417" s="84">
        <f t="shared" si="124"/>
        <v>1188.1000000000004</v>
      </c>
      <c r="L417" s="84">
        <f t="shared" si="129"/>
        <v>698.5</v>
      </c>
      <c r="P417" s="84">
        <v>67</v>
      </c>
      <c r="Q417" s="84">
        <v>1535.8</v>
      </c>
      <c r="R417" s="84">
        <f t="shared" si="126"/>
        <v>1602.8</v>
      </c>
      <c r="S417" s="84">
        <f t="shared" si="130"/>
        <v>-4.4000000000000909</v>
      </c>
      <c r="T417" s="84">
        <f t="shared" si="131"/>
        <v>45.599999999999909</v>
      </c>
      <c r="W417" s="77"/>
      <c r="X417" s="77"/>
      <c r="Z417" s="84">
        <v>1347.1</v>
      </c>
      <c r="AA417" s="84">
        <v>4466.5</v>
      </c>
      <c r="AB417" s="84">
        <f t="shared" si="119"/>
        <v>5813.6</v>
      </c>
      <c r="AC417" s="84">
        <f t="shared" si="132"/>
        <v>238.69999999999982</v>
      </c>
      <c r="AE417" s="84">
        <f t="shared" si="127"/>
        <v>4034.2000000000003</v>
      </c>
      <c r="AF417" s="84">
        <f t="shared" si="127"/>
        <v>6206.7000000000007</v>
      </c>
      <c r="AG417" s="84">
        <f t="shared" si="127"/>
        <v>10240.9</v>
      </c>
      <c r="AH417" s="84">
        <f t="shared" si="133"/>
        <v>464.20000000000255</v>
      </c>
      <c r="AJ417" s="80">
        <v>35782</v>
      </c>
      <c r="AK417" s="84">
        <v>2815.3</v>
      </c>
      <c r="AL417" s="84">
        <v>1722.5</v>
      </c>
      <c r="AM417" s="84">
        <f t="shared" si="120"/>
        <v>4537.8</v>
      </c>
      <c r="AN417" s="84">
        <f t="shared" si="134"/>
        <v>299.59999999999991</v>
      </c>
      <c r="AO417" s="84">
        <f t="shared" si="134"/>
        <v>284.59999999999945</v>
      </c>
      <c r="AP417" s="85">
        <f>AM417/'[2]Soymeal Export Forecast'!X$15</f>
        <v>0.47137031170344756</v>
      </c>
      <c r="AQ417" s="77"/>
      <c r="AR417" s="77"/>
      <c r="AS417" s="80">
        <v>35782</v>
      </c>
      <c r="AT417" s="84">
        <v>306.3</v>
      </c>
      <c r="AU417" s="84">
        <v>265.60000000000002</v>
      </c>
      <c r="AV417" s="84">
        <f t="shared" si="122"/>
        <v>571.90000000000009</v>
      </c>
      <c r="AW417" s="84">
        <f t="shared" si="135"/>
        <v>40.700000000000017</v>
      </c>
      <c r="AX417" s="84">
        <f t="shared" si="135"/>
        <v>77.000000000000114</v>
      </c>
      <c r="AZ417" s="77"/>
      <c r="BA417" s="77"/>
      <c r="BB417" s="84">
        <f t="shared" si="125"/>
        <v>1487.7000000000003</v>
      </c>
    </row>
    <row r="418" spans="1:54">
      <c r="A418" s="80">
        <v>35789</v>
      </c>
      <c r="B418" s="84">
        <v>5162</v>
      </c>
      <c r="C418" s="84">
        <v>13070.3</v>
      </c>
      <c r="D418" s="84">
        <f t="shared" si="118"/>
        <v>18232.3</v>
      </c>
      <c r="E418" s="84">
        <v>0.3</v>
      </c>
      <c r="F418" s="84">
        <f t="shared" si="128"/>
        <v>861.29999999999927</v>
      </c>
      <c r="G418" s="84">
        <f t="shared" si="128"/>
        <v>575</v>
      </c>
      <c r="H418" s="84">
        <f t="shared" si="128"/>
        <v>0</v>
      </c>
      <c r="I418" s="84">
        <f t="shared" si="124"/>
        <v>861.29999999999927</v>
      </c>
      <c r="L418" s="84">
        <f t="shared" si="129"/>
        <v>575</v>
      </c>
      <c r="P418" s="84">
        <v>15</v>
      </c>
      <c r="Q418" s="84">
        <v>1568.8</v>
      </c>
      <c r="R418" s="84">
        <f t="shared" si="126"/>
        <v>1583.8</v>
      </c>
      <c r="S418" s="84">
        <f t="shared" si="130"/>
        <v>-19</v>
      </c>
      <c r="T418" s="84">
        <f t="shared" si="131"/>
        <v>33</v>
      </c>
      <c r="W418" s="77"/>
      <c r="X418" s="77"/>
      <c r="Z418" s="84">
        <v>1162.9000000000001</v>
      </c>
      <c r="AA418" s="84">
        <v>4868</v>
      </c>
      <c r="AB418" s="84">
        <f t="shared" si="119"/>
        <v>6030.9</v>
      </c>
      <c r="AC418" s="84">
        <f t="shared" si="132"/>
        <v>217.29999999999927</v>
      </c>
      <c r="AE418" s="84">
        <f t="shared" si="127"/>
        <v>3984.1</v>
      </c>
      <c r="AF418" s="84">
        <f t="shared" si="127"/>
        <v>6633.5</v>
      </c>
      <c r="AG418" s="84">
        <f t="shared" si="127"/>
        <v>10617.6</v>
      </c>
      <c r="AH418" s="84">
        <f t="shared" si="133"/>
        <v>376.70000000000073</v>
      </c>
      <c r="AJ418" s="80">
        <v>35789</v>
      </c>
      <c r="AK418" s="84">
        <v>2894.7</v>
      </c>
      <c r="AL418" s="84">
        <v>1804.6</v>
      </c>
      <c r="AM418" s="84">
        <f t="shared" si="120"/>
        <v>4699.2999999999993</v>
      </c>
      <c r="AN418" s="84">
        <f t="shared" si="134"/>
        <v>82.099999999999909</v>
      </c>
      <c r="AO418" s="84">
        <f t="shared" si="134"/>
        <v>161.49999999999909</v>
      </c>
      <c r="AP418" s="85">
        <f>AM418/'[2]Soymeal Export Forecast'!X$15</f>
        <v>0.48814634972630144</v>
      </c>
      <c r="AQ418" s="77"/>
      <c r="AR418" s="77"/>
      <c r="AS418" s="80">
        <v>35789</v>
      </c>
      <c r="AT418" s="84">
        <v>367.9</v>
      </c>
      <c r="AU418" s="84">
        <v>271.10000000000002</v>
      </c>
      <c r="AV418" s="84">
        <f t="shared" si="122"/>
        <v>639</v>
      </c>
      <c r="AW418" s="84">
        <f t="shared" si="135"/>
        <v>5.5</v>
      </c>
      <c r="AX418" s="84">
        <f t="shared" si="135"/>
        <v>67.099999999999909</v>
      </c>
      <c r="AZ418" s="77"/>
      <c r="BA418" s="77"/>
      <c r="BB418" s="84">
        <f t="shared" si="125"/>
        <v>943.39999999999918</v>
      </c>
    </row>
    <row r="419" spans="1:54">
      <c r="A419" s="80">
        <v>35796</v>
      </c>
      <c r="B419" s="84">
        <v>5080.7</v>
      </c>
      <c r="C419" s="84">
        <v>13476.1</v>
      </c>
      <c r="D419" s="84">
        <f t="shared" si="118"/>
        <v>18556.8</v>
      </c>
      <c r="E419" s="84">
        <v>0.3</v>
      </c>
      <c r="F419" s="84">
        <f t="shared" si="128"/>
        <v>405.80000000000109</v>
      </c>
      <c r="G419" s="84">
        <f t="shared" si="128"/>
        <v>324.5</v>
      </c>
      <c r="H419" s="84">
        <f t="shared" si="128"/>
        <v>0</v>
      </c>
      <c r="I419" s="84">
        <f t="shared" si="124"/>
        <v>405.80000000000109</v>
      </c>
      <c r="L419" s="84">
        <f t="shared" si="129"/>
        <v>324.5</v>
      </c>
      <c r="P419" s="84">
        <v>15</v>
      </c>
      <c r="Q419" s="84">
        <v>1568.8</v>
      </c>
      <c r="R419" s="84">
        <f t="shared" si="126"/>
        <v>1583.8</v>
      </c>
      <c r="S419" s="84">
        <f t="shared" si="130"/>
        <v>0</v>
      </c>
      <c r="T419" s="84">
        <f t="shared" si="131"/>
        <v>0</v>
      </c>
      <c r="W419" s="77"/>
      <c r="X419" s="77"/>
      <c r="Z419" s="84">
        <v>1107.5</v>
      </c>
      <c r="AA419" s="84">
        <v>5020.6000000000004</v>
      </c>
      <c r="AB419" s="84">
        <f t="shared" si="119"/>
        <v>6128.1</v>
      </c>
      <c r="AC419" s="84">
        <f t="shared" si="132"/>
        <v>97.200000000000728</v>
      </c>
      <c r="AE419" s="84">
        <f t="shared" si="127"/>
        <v>3958.2</v>
      </c>
      <c r="AF419" s="84">
        <f t="shared" si="127"/>
        <v>6886.7000000000007</v>
      </c>
      <c r="AG419" s="84">
        <f t="shared" si="127"/>
        <v>10844.9</v>
      </c>
      <c r="AH419" s="84">
        <f t="shared" si="133"/>
        <v>227.29999999999927</v>
      </c>
      <c r="AJ419" s="80">
        <v>35796</v>
      </c>
      <c r="AK419" s="84">
        <v>2852.2</v>
      </c>
      <c r="AL419" s="84">
        <v>2022.6</v>
      </c>
      <c r="AM419" s="84">
        <f t="shared" si="120"/>
        <v>4874.7999999999993</v>
      </c>
      <c r="AN419" s="84">
        <f t="shared" si="134"/>
        <v>218</v>
      </c>
      <c r="AO419" s="84">
        <f t="shared" si="134"/>
        <v>175.5</v>
      </c>
      <c r="AP419" s="85">
        <f>AM419/'[2]Soymeal Export Forecast'!X$15</f>
        <v>0.50637665729912418</v>
      </c>
      <c r="AQ419" s="77"/>
      <c r="AR419" s="77"/>
      <c r="AS419" s="80">
        <v>35796</v>
      </c>
      <c r="AT419" s="84">
        <v>371.4</v>
      </c>
      <c r="AU419" s="84">
        <v>306.2</v>
      </c>
      <c r="AV419" s="84">
        <f t="shared" si="122"/>
        <v>677.59999999999991</v>
      </c>
      <c r="AW419" s="84">
        <f t="shared" si="135"/>
        <v>35.099999999999966</v>
      </c>
      <c r="AX419" s="84">
        <f t="shared" si="135"/>
        <v>38.599999999999909</v>
      </c>
      <c r="AZ419" s="77"/>
      <c r="BA419" s="77"/>
      <c r="BB419" s="84">
        <f t="shared" si="125"/>
        <v>623.80000000000109</v>
      </c>
    </row>
    <row r="420" spans="1:54">
      <c r="A420" s="80">
        <v>35803</v>
      </c>
      <c r="B420" s="84">
        <v>4690.7</v>
      </c>
      <c r="C420" s="84">
        <v>14021.4</v>
      </c>
      <c r="D420" s="84">
        <f t="shared" si="118"/>
        <v>18712.099999999999</v>
      </c>
      <c r="E420" s="84">
        <v>4.7779999999999996</v>
      </c>
      <c r="F420" s="84">
        <f t="shared" si="128"/>
        <v>545.29999999999927</v>
      </c>
      <c r="G420" s="84">
        <f t="shared" si="128"/>
        <v>155.29999999999927</v>
      </c>
      <c r="H420" s="84">
        <f t="shared" si="128"/>
        <v>4.4779999999999998</v>
      </c>
      <c r="I420" s="84">
        <f t="shared" si="124"/>
        <v>545.29999999999927</v>
      </c>
      <c r="L420" s="84">
        <f t="shared" si="129"/>
        <v>159.77799999999928</v>
      </c>
      <c r="P420" s="84">
        <v>15</v>
      </c>
      <c r="Q420" s="84">
        <v>1568.8</v>
      </c>
      <c r="R420" s="84">
        <f t="shared" si="126"/>
        <v>1583.8</v>
      </c>
      <c r="S420" s="84">
        <f t="shared" si="130"/>
        <v>0</v>
      </c>
      <c r="T420" s="84">
        <f t="shared" si="131"/>
        <v>0</v>
      </c>
      <c r="W420" s="77"/>
      <c r="X420" s="77"/>
      <c r="Z420" s="84">
        <v>984.1</v>
      </c>
      <c r="AA420" s="84">
        <v>5260.2</v>
      </c>
      <c r="AB420" s="84">
        <f t="shared" si="119"/>
        <v>6244.3</v>
      </c>
      <c r="AC420" s="84">
        <f t="shared" si="132"/>
        <v>116.19999999999982</v>
      </c>
      <c r="AE420" s="84">
        <f t="shared" si="127"/>
        <v>3691.6</v>
      </c>
      <c r="AF420" s="84">
        <f t="shared" si="127"/>
        <v>7192.4000000000005</v>
      </c>
      <c r="AG420" s="84">
        <f t="shared" si="127"/>
        <v>10884</v>
      </c>
      <c r="AH420" s="84">
        <f t="shared" si="133"/>
        <v>39.100000000000364</v>
      </c>
      <c r="AJ420" s="80">
        <v>35803</v>
      </c>
      <c r="AK420" s="84">
        <v>2973.2</v>
      </c>
      <c r="AL420" s="84">
        <v>2199.1</v>
      </c>
      <c r="AM420" s="84">
        <f t="shared" si="120"/>
        <v>5172.2999999999993</v>
      </c>
      <c r="AN420" s="84">
        <f t="shared" si="134"/>
        <v>176.5</v>
      </c>
      <c r="AO420" s="84">
        <f t="shared" si="134"/>
        <v>297.5</v>
      </c>
      <c r="AP420" s="85">
        <f>AM420/'[2]Soymeal Export Forecast'!X$15</f>
        <v>0.53727988523596049</v>
      </c>
      <c r="AQ420" s="77"/>
      <c r="AR420" s="77"/>
      <c r="AS420" s="80">
        <v>35803</v>
      </c>
      <c r="AT420" s="84">
        <v>406.5</v>
      </c>
      <c r="AU420" s="84">
        <v>343.3</v>
      </c>
      <c r="AV420" s="84">
        <f t="shared" si="122"/>
        <v>749.8</v>
      </c>
      <c r="AW420" s="84">
        <f t="shared" si="135"/>
        <v>37.100000000000023</v>
      </c>
      <c r="AX420" s="84">
        <f t="shared" si="135"/>
        <v>72.200000000000045</v>
      </c>
      <c r="AZ420" s="77"/>
      <c r="BA420" s="77"/>
      <c r="BB420" s="84">
        <f t="shared" si="125"/>
        <v>721.79999999999927</v>
      </c>
    </row>
    <row r="421" spans="1:54">
      <c r="A421" s="80">
        <v>35810</v>
      </c>
      <c r="B421" s="84">
        <v>4746.8</v>
      </c>
      <c r="C421" s="84">
        <v>14512.3</v>
      </c>
      <c r="D421" s="84">
        <f t="shared" si="118"/>
        <v>19259.099999999999</v>
      </c>
      <c r="E421" s="84">
        <v>4.7779999999999996</v>
      </c>
      <c r="F421" s="84">
        <f t="shared" si="128"/>
        <v>490.89999999999964</v>
      </c>
      <c r="G421" s="84">
        <f t="shared" si="128"/>
        <v>547</v>
      </c>
      <c r="H421" s="84">
        <f t="shared" si="128"/>
        <v>0</v>
      </c>
      <c r="I421" s="84">
        <f t="shared" si="124"/>
        <v>490.89999999999964</v>
      </c>
      <c r="L421" s="84">
        <f t="shared" si="129"/>
        <v>547</v>
      </c>
      <c r="P421" s="84">
        <v>15</v>
      </c>
      <c r="Q421" s="84">
        <v>1568.8</v>
      </c>
      <c r="R421" s="84">
        <f t="shared" si="126"/>
        <v>1583.8</v>
      </c>
      <c r="S421" s="84">
        <f t="shared" si="130"/>
        <v>0</v>
      </c>
      <c r="T421" s="84">
        <f t="shared" si="131"/>
        <v>0</v>
      </c>
      <c r="W421" s="77"/>
      <c r="X421" s="77"/>
      <c r="Z421" s="84">
        <v>1030.8</v>
      </c>
      <c r="AA421" s="84">
        <v>5533.1</v>
      </c>
      <c r="AB421" s="84">
        <f t="shared" si="119"/>
        <v>6563.9000000000005</v>
      </c>
      <c r="AC421" s="84">
        <f t="shared" si="132"/>
        <v>319.60000000000036</v>
      </c>
      <c r="AE421" s="84">
        <f t="shared" si="127"/>
        <v>3701</v>
      </c>
      <c r="AF421" s="84">
        <f t="shared" si="127"/>
        <v>7410.4</v>
      </c>
      <c r="AG421" s="84">
        <f t="shared" si="127"/>
        <v>11111.399999999998</v>
      </c>
      <c r="AH421" s="84">
        <f t="shared" si="133"/>
        <v>227.39999999999782</v>
      </c>
      <c r="AJ421" s="80">
        <v>35810</v>
      </c>
      <c r="AK421" s="84">
        <v>3041.2</v>
      </c>
      <c r="AL421" s="84">
        <v>2498.1</v>
      </c>
      <c r="AM421" s="84">
        <f t="shared" si="120"/>
        <v>5539.2999999999993</v>
      </c>
      <c r="AN421" s="84">
        <f t="shared" si="134"/>
        <v>299</v>
      </c>
      <c r="AO421" s="84">
        <f t="shared" si="134"/>
        <v>367</v>
      </c>
      <c r="AP421" s="85">
        <f>AM421/'[2]Soymeal Export Forecast'!X$15</f>
        <v>0.57540252272442738</v>
      </c>
      <c r="AQ421" s="77"/>
      <c r="AR421" s="77"/>
      <c r="AS421" s="80">
        <v>35810</v>
      </c>
      <c r="AT421" s="84">
        <v>399.2</v>
      </c>
      <c r="AU421" s="84">
        <v>367.8</v>
      </c>
      <c r="AV421" s="84">
        <f t="shared" si="122"/>
        <v>767</v>
      </c>
      <c r="AW421" s="84">
        <f t="shared" si="135"/>
        <v>24.5</v>
      </c>
      <c r="AX421" s="84">
        <f t="shared" si="135"/>
        <v>17.200000000000045</v>
      </c>
      <c r="AZ421" s="77"/>
      <c r="BA421" s="77"/>
      <c r="BB421" s="84">
        <f t="shared" si="125"/>
        <v>789.89999999999964</v>
      </c>
    </row>
    <row r="422" spans="1:54">
      <c r="A422" s="80">
        <v>35817</v>
      </c>
      <c r="B422" s="84">
        <v>4231.8</v>
      </c>
      <c r="C422" s="84">
        <v>15264.5</v>
      </c>
      <c r="D422" s="84">
        <f t="shared" si="118"/>
        <v>19496.3</v>
      </c>
      <c r="E422" s="84">
        <v>4.7779999999999996</v>
      </c>
      <c r="F422" s="84">
        <f t="shared" si="128"/>
        <v>752.20000000000073</v>
      </c>
      <c r="G422" s="84">
        <f t="shared" si="128"/>
        <v>237.20000000000073</v>
      </c>
      <c r="H422" s="84">
        <f t="shared" si="128"/>
        <v>0</v>
      </c>
      <c r="I422" s="84">
        <f t="shared" si="124"/>
        <v>752.20000000000073</v>
      </c>
      <c r="L422" s="84">
        <f t="shared" si="129"/>
        <v>237.20000000000073</v>
      </c>
      <c r="P422" s="84">
        <v>15</v>
      </c>
      <c r="Q422" s="84">
        <v>1621.1</v>
      </c>
      <c r="R422" s="84">
        <f t="shared" si="126"/>
        <v>1636.1</v>
      </c>
      <c r="S422" s="84">
        <f t="shared" si="130"/>
        <v>52.299999999999955</v>
      </c>
      <c r="T422" s="84">
        <f t="shared" si="131"/>
        <v>52.299999999999955</v>
      </c>
      <c r="W422" s="77"/>
      <c r="X422" s="77"/>
      <c r="Z422" s="84">
        <v>914.8</v>
      </c>
      <c r="AA422" s="84">
        <v>5916.6</v>
      </c>
      <c r="AB422" s="84">
        <f t="shared" si="119"/>
        <v>6831.4000000000005</v>
      </c>
      <c r="AC422" s="84">
        <f t="shared" si="132"/>
        <v>267.5</v>
      </c>
      <c r="AE422" s="84">
        <f t="shared" si="127"/>
        <v>3302</v>
      </c>
      <c r="AF422" s="84">
        <f t="shared" si="127"/>
        <v>7726.7999999999993</v>
      </c>
      <c r="AG422" s="84">
        <f t="shared" si="127"/>
        <v>11028.8</v>
      </c>
      <c r="AH422" s="84">
        <f t="shared" si="133"/>
        <v>-82.599999999998545</v>
      </c>
      <c r="AJ422" s="80">
        <v>35817</v>
      </c>
      <c r="AK422" s="84">
        <v>3215</v>
      </c>
      <c r="AL422" s="84">
        <v>2702.2</v>
      </c>
      <c r="AM422" s="84">
        <f t="shared" si="120"/>
        <v>5917.2</v>
      </c>
      <c r="AN422" s="84">
        <f t="shared" si="134"/>
        <v>204.09999999999991</v>
      </c>
      <c r="AO422" s="84">
        <f t="shared" si="134"/>
        <v>377.90000000000055</v>
      </c>
      <c r="AP422" s="85">
        <f>AM422/'[2]Soymeal Export Forecast'!X$15</f>
        <v>0.61465741293394149</v>
      </c>
      <c r="AQ422" s="77"/>
      <c r="AR422" s="77"/>
      <c r="AS422" s="80">
        <v>35817</v>
      </c>
      <c r="AT422" s="84">
        <v>350.3</v>
      </c>
      <c r="AU422" s="84">
        <v>428.3</v>
      </c>
      <c r="AV422" s="84">
        <f t="shared" si="122"/>
        <v>778.6</v>
      </c>
      <c r="AW422" s="84">
        <f t="shared" si="135"/>
        <v>60.5</v>
      </c>
      <c r="AX422" s="84">
        <f t="shared" si="135"/>
        <v>11.600000000000023</v>
      </c>
      <c r="AZ422" s="77"/>
      <c r="BA422" s="77"/>
      <c r="BB422" s="84">
        <f t="shared" si="125"/>
        <v>956.30000000000064</v>
      </c>
    </row>
    <row r="423" spans="1:54">
      <c r="A423" s="80">
        <v>35824</v>
      </c>
      <c r="B423" s="84">
        <v>3712.6</v>
      </c>
      <c r="C423" s="84">
        <v>15974.7</v>
      </c>
      <c r="D423" s="84">
        <f t="shared" si="118"/>
        <v>19687.3</v>
      </c>
      <c r="E423" s="84">
        <v>4.7779999999999996</v>
      </c>
      <c r="F423" s="84">
        <f t="shared" si="128"/>
        <v>710.20000000000073</v>
      </c>
      <c r="G423" s="84">
        <f t="shared" si="128"/>
        <v>191</v>
      </c>
      <c r="H423" s="84">
        <f t="shared" si="128"/>
        <v>0</v>
      </c>
      <c r="I423" s="84">
        <f t="shared" si="124"/>
        <v>710.20000000000073</v>
      </c>
      <c r="L423" s="84">
        <f t="shared" si="129"/>
        <v>191</v>
      </c>
      <c r="P423" s="84">
        <v>15</v>
      </c>
      <c r="Q423" s="84">
        <v>1621.1</v>
      </c>
      <c r="R423" s="84">
        <f t="shared" si="126"/>
        <v>1636.1</v>
      </c>
      <c r="S423" s="84">
        <f t="shared" si="130"/>
        <v>0</v>
      </c>
      <c r="T423" s="84">
        <f t="shared" si="131"/>
        <v>0</v>
      </c>
      <c r="W423" s="77"/>
      <c r="X423" s="77"/>
      <c r="Z423" s="84">
        <v>690.4</v>
      </c>
      <c r="AA423" s="84">
        <v>6382.9</v>
      </c>
      <c r="AB423" s="84">
        <f t="shared" si="119"/>
        <v>7073.2999999999993</v>
      </c>
      <c r="AC423" s="84">
        <f t="shared" si="132"/>
        <v>241.89999999999873</v>
      </c>
      <c r="AE423" s="84">
        <f t="shared" si="127"/>
        <v>3007.2</v>
      </c>
      <c r="AF423" s="84">
        <f t="shared" si="127"/>
        <v>7970.7000000000007</v>
      </c>
      <c r="AG423" s="84">
        <f t="shared" si="127"/>
        <v>10977.900000000001</v>
      </c>
      <c r="AH423" s="84">
        <f t="shared" si="133"/>
        <v>-50.899999999997817</v>
      </c>
      <c r="AJ423" s="80">
        <v>35824</v>
      </c>
      <c r="AK423" s="84">
        <v>2999.6</v>
      </c>
      <c r="AL423" s="84">
        <v>2960.7</v>
      </c>
      <c r="AM423" s="84">
        <f t="shared" si="120"/>
        <v>5960.2999999999993</v>
      </c>
      <c r="AN423" s="84">
        <f t="shared" si="134"/>
        <v>258.5</v>
      </c>
      <c r="AO423" s="84">
        <f t="shared" si="134"/>
        <v>43.099999999999454</v>
      </c>
      <c r="AP423" s="85">
        <f>AM423/'[2]Soymeal Export Forecast'!X$15</f>
        <v>0.61913448561991669</v>
      </c>
      <c r="AQ423" s="77"/>
      <c r="AR423" s="77"/>
      <c r="AS423" s="80">
        <v>35824</v>
      </c>
      <c r="AT423" s="84">
        <v>300.8</v>
      </c>
      <c r="AU423" s="84">
        <v>491.9</v>
      </c>
      <c r="AV423" s="84">
        <f t="shared" si="122"/>
        <v>792.7</v>
      </c>
      <c r="AW423" s="84">
        <f t="shared" si="135"/>
        <v>63.599999999999966</v>
      </c>
      <c r="AX423" s="84">
        <f t="shared" si="135"/>
        <v>14.100000000000023</v>
      </c>
      <c r="AZ423" s="77"/>
      <c r="BA423" s="77"/>
      <c r="BB423" s="84">
        <f t="shared" si="125"/>
        <v>968.70000000000073</v>
      </c>
    </row>
    <row r="424" spans="1:54">
      <c r="A424" s="80">
        <v>35831</v>
      </c>
      <c r="B424" s="84">
        <v>3509.6</v>
      </c>
      <c r="C424" s="84">
        <v>16613.099999999999</v>
      </c>
      <c r="D424" s="84">
        <f t="shared" si="118"/>
        <v>20122.699999999997</v>
      </c>
      <c r="E424" s="84">
        <v>4.7779999999999996</v>
      </c>
      <c r="F424" s="84">
        <f t="shared" si="128"/>
        <v>638.39999999999782</v>
      </c>
      <c r="G424" s="84">
        <f t="shared" si="128"/>
        <v>435.39999999999782</v>
      </c>
      <c r="H424" s="84">
        <f t="shared" si="128"/>
        <v>0</v>
      </c>
      <c r="I424" s="84">
        <f t="shared" si="124"/>
        <v>638.39999999999782</v>
      </c>
      <c r="L424" s="84">
        <f t="shared" si="129"/>
        <v>435.39999999999782</v>
      </c>
      <c r="P424" s="84">
        <v>15</v>
      </c>
      <c r="Q424" s="84">
        <v>1621.1</v>
      </c>
      <c r="R424" s="84">
        <f t="shared" si="126"/>
        <v>1636.1</v>
      </c>
      <c r="S424" s="84">
        <f t="shared" si="130"/>
        <v>0</v>
      </c>
      <c r="T424" s="84">
        <f t="shared" si="131"/>
        <v>0</v>
      </c>
      <c r="W424" s="77"/>
      <c r="X424" s="77"/>
      <c r="Z424" s="84">
        <v>619.79999999999995</v>
      </c>
      <c r="AA424" s="84">
        <v>6648.2</v>
      </c>
      <c r="AB424" s="84">
        <f t="shared" si="119"/>
        <v>7268</v>
      </c>
      <c r="AC424" s="84">
        <f t="shared" si="132"/>
        <v>194.70000000000073</v>
      </c>
      <c r="AE424" s="84">
        <f t="shared" si="127"/>
        <v>2874.8</v>
      </c>
      <c r="AF424" s="84">
        <f t="shared" si="127"/>
        <v>8343.7999999999993</v>
      </c>
      <c r="AG424" s="84">
        <f t="shared" si="127"/>
        <v>11218.599999999999</v>
      </c>
      <c r="AH424" s="84">
        <f t="shared" si="133"/>
        <v>240.69999999999709</v>
      </c>
      <c r="AJ424" s="80">
        <v>35831</v>
      </c>
      <c r="AK424" s="84">
        <v>2880.3</v>
      </c>
      <c r="AL424" s="84">
        <v>3183.1</v>
      </c>
      <c r="AM424" s="84">
        <f t="shared" si="120"/>
        <v>6063.4</v>
      </c>
      <c r="AN424" s="84">
        <f t="shared" si="134"/>
        <v>222.40000000000009</v>
      </c>
      <c r="AO424" s="84">
        <f t="shared" si="134"/>
        <v>103.10000000000036</v>
      </c>
      <c r="AP424" s="85">
        <f>AM424/'[2]Soymeal Export Forecast'!X$15</f>
        <v>0.62984414209147244</v>
      </c>
      <c r="AQ424" s="77"/>
      <c r="AR424" s="77"/>
      <c r="AS424" s="80">
        <v>35831</v>
      </c>
      <c r="AT424" s="84">
        <v>251.7</v>
      </c>
      <c r="AU424" s="84">
        <v>537.29999999999995</v>
      </c>
      <c r="AV424" s="84">
        <f t="shared" si="122"/>
        <v>789</v>
      </c>
      <c r="AW424" s="84">
        <f t="shared" si="135"/>
        <v>45.399999999999977</v>
      </c>
      <c r="AX424" s="84">
        <f t="shared" si="135"/>
        <v>-3.7000000000000455</v>
      </c>
      <c r="AZ424" s="77"/>
      <c r="BA424" s="77"/>
      <c r="BB424" s="84">
        <f t="shared" si="125"/>
        <v>860.79999999999791</v>
      </c>
    </row>
    <row r="425" spans="1:54">
      <c r="A425" s="80">
        <v>35838</v>
      </c>
      <c r="B425" s="84">
        <v>3320.6</v>
      </c>
      <c r="C425" s="84">
        <v>17048.5</v>
      </c>
      <c r="D425" s="84">
        <f t="shared" si="118"/>
        <v>20369.099999999999</v>
      </c>
      <c r="E425" s="84">
        <v>5.5780000000000003</v>
      </c>
      <c r="F425" s="84">
        <f t="shared" si="128"/>
        <v>435.40000000000146</v>
      </c>
      <c r="G425" s="84">
        <f t="shared" si="128"/>
        <v>246.40000000000146</v>
      </c>
      <c r="H425" s="84">
        <f t="shared" si="128"/>
        <v>0.80000000000000071</v>
      </c>
      <c r="I425" s="84">
        <f t="shared" si="124"/>
        <v>435.40000000000146</v>
      </c>
      <c r="L425" s="84">
        <f t="shared" si="129"/>
        <v>247.20000000000147</v>
      </c>
      <c r="P425" s="84">
        <v>15</v>
      </c>
      <c r="Q425" s="84">
        <v>1621.1</v>
      </c>
      <c r="R425" s="84">
        <f t="shared" si="126"/>
        <v>1636.1</v>
      </c>
      <c r="S425" s="84">
        <f t="shared" si="130"/>
        <v>0</v>
      </c>
      <c r="T425" s="84">
        <f t="shared" si="131"/>
        <v>0</v>
      </c>
      <c r="W425" s="77"/>
      <c r="X425" s="77"/>
      <c r="Z425" s="84">
        <v>531</v>
      </c>
      <c r="AA425" s="84">
        <v>6897.3</v>
      </c>
      <c r="AB425" s="84">
        <f t="shared" si="119"/>
        <v>7428.3</v>
      </c>
      <c r="AC425" s="84">
        <f t="shared" si="132"/>
        <v>160.30000000000018</v>
      </c>
      <c r="AE425" s="84">
        <f t="shared" si="127"/>
        <v>2774.6</v>
      </c>
      <c r="AF425" s="84">
        <f t="shared" si="127"/>
        <v>8530.0999999999985</v>
      </c>
      <c r="AG425" s="84">
        <f t="shared" si="127"/>
        <v>11304.7</v>
      </c>
      <c r="AH425" s="84">
        <f t="shared" si="133"/>
        <v>86.100000000002183</v>
      </c>
      <c r="AJ425" s="80">
        <v>35838</v>
      </c>
      <c r="AK425" s="84">
        <v>2541.4</v>
      </c>
      <c r="AL425" s="84">
        <v>3633.1</v>
      </c>
      <c r="AM425" s="84">
        <f t="shared" si="120"/>
        <v>6174.5</v>
      </c>
      <c r="AN425" s="84">
        <f t="shared" si="134"/>
        <v>450</v>
      </c>
      <c r="AO425" s="84">
        <f t="shared" si="134"/>
        <v>111.10000000000036</v>
      </c>
      <c r="AP425" s="85">
        <f>AM425/'[2]Soymeal Export Forecast'!X$15</f>
        <v>0.6413848097344389</v>
      </c>
      <c r="AQ425" s="77"/>
      <c r="AR425" s="77"/>
      <c r="AS425" s="80">
        <v>35838</v>
      </c>
      <c r="AT425" s="84">
        <v>257.89999999999998</v>
      </c>
      <c r="AU425" s="84">
        <v>577.20000000000005</v>
      </c>
      <c r="AV425" s="84">
        <f t="shared" si="122"/>
        <v>835.1</v>
      </c>
      <c r="AW425" s="84">
        <f t="shared" si="135"/>
        <v>39.900000000000091</v>
      </c>
      <c r="AX425" s="84">
        <f t="shared" si="135"/>
        <v>46.100000000000023</v>
      </c>
      <c r="AZ425" s="77"/>
      <c r="BA425" s="77"/>
      <c r="BB425" s="84">
        <f t="shared" si="125"/>
        <v>885.40000000000146</v>
      </c>
    </row>
    <row r="426" spans="1:54">
      <c r="A426" s="80">
        <v>35845</v>
      </c>
      <c r="B426" s="84">
        <v>3063.7</v>
      </c>
      <c r="C426" s="84">
        <v>17698.099999999999</v>
      </c>
      <c r="D426" s="84">
        <f t="shared" si="118"/>
        <v>20761.8</v>
      </c>
      <c r="E426" s="84">
        <v>106.77800000000001</v>
      </c>
      <c r="F426" s="84">
        <f t="shared" si="128"/>
        <v>649.59999999999854</v>
      </c>
      <c r="G426" s="84">
        <f t="shared" si="128"/>
        <v>392.70000000000073</v>
      </c>
      <c r="H426" s="84">
        <f t="shared" si="128"/>
        <v>101.2</v>
      </c>
      <c r="I426" s="84">
        <f t="shared" si="124"/>
        <v>649.59999999999854</v>
      </c>
      <c r="L426" s="84">
        <f t="shared" si="129"/>
        <v>493.90000000000072</v>
      </c>
      <c r="P426" s="84">
        <v>15</v>
      </c>
      <c r="Q426" s="84">
        <v>1676.1</v>
      </c>
      <c r="R426" s="84">
        <f t="shared" si="126"/>
        <v>1691.1</v>
      </c>
      <c r="S426" s="84">
        <f t="shared" si="130"/>
        <v>55</v>
      </c>
      <c r="T426" s="84">
        <f t="shared" si="131"/>
        <v>55</v>
      </c>
      <c r="W426" s="77"/>
      <c r="X426" s="77"/>
      <c r="Z426" s="84">
        <v>450.4</v>
      </c>
      <c r="AA426" s="84">
        <v>7137.5</v>
      </c>
      <c r="AB426" s="84">
        <f t="shared" si="119"/>
        <v>7587.9</v>
      </c>
      <c r="AC426" s="84">
        <f t="shared" si="132"/>
        <v>159.59999999999945</v>
      </c>
      <c r="AE426" s="84">
        <f t="shared" si="127"/>
        <v>2598.2999999999997</v>
      </c>
      <c r="AF426" s="84">
        <f t="shared" si="127"/>
        <v>8884.4999999999982</v>
      </c>
      <c r="AG426" s="84">
        <f t="shared" si="127"/>
        <v>11482.800000000001</v>
      </c>
      <c r="AH426" s="84">
        <f t="shared" si="133"/>
        <v>178.10000000000036</v>
      </c>
      <c r="AJ426" s="80">
        <v>35845</v>
      </c>
      <c r="AK426" s="84">
        <v>2473.5</v>
      </c>
      <c r="AL426" s="84">
        <v>3852.3</v>
      </c>
      <c r="AM426" s="84">
        <f t="shared" si="120"/>
        <v>6325.8</v>
      </c>
      <c r="AN426" s="84">
        <f t="shared" si="134"/>
        <v>219.20000000000027</v>
      </c>
      <c r="AO426" s="84">
        <f t="shared" si="134"/>
        <v>151.30000000000018</v>
      </c>
      <c r="AP426" s="85">
        <f>AM426/'[2]Soymeal Export Forecast'!X$15</f>
        <v>0.65710130851374426</v>
      </c>
      <c r="AQ426" s="77"/>
      <c r="AR426" s="77"/>
      <c r="AS426" s="80">
        <v>35845</v>
      </c>
      <c r="AT426" s="84">
        <v>281.7</v>
      </c>
      <c r="AU426" s="84">
        <v>595.79999999999995</v>
      </c>
      <c r="AV426" s="84">
        <f t="shared" si="122"/>
        <v>877.5</v>
      </c>
      <c r="AW426" s="84">
        <f t="shared" si="135"/>
        <v>18.599999999999909</v>
      </c>
      <c r="AX426" s="84">
        <f t="shared" si="135"/>
        <v>42.399999999999977</v>
      </c>
      <c r="AZ426" s="77"/>
      <c r="BA426" s="77"/>
      <c r="BB426" s="84">
        <f t="shared" si="125"/>
        <v>868.79999999999882</v>
      </c>
    </row>
    <row r="427" spans="1:54">
      <c r="A427" s="80">
        <v>35852</v>
      </c>
      <c r="B427" s="84">
        <v>2552.1</v>
      </c>
      <c r="C427" s="84">
        <v>18610.900000000001</v>
      </c>
      <c r="D427" s="84">
        <f t="shared" si="118"/>
        <v>21163</v>
      </c>
      <c r="E427" s="84">
        <v>178.87799999999999</v>
      </c>
      <c r="F427" s="84">
        <f t="shared" si="128"/>
        <v>912.80000000000291</v>
      </c>
      <c r="G427" s="84">
        <f t="shared" si="128"/>
        <v>401.20000000000073</v>
      </c>
      <c r="H427" s="84">
        <f t="shared" si="128"/>
        <v>72.09999999999998</v>
      </c>
      <c r="I427" s="84">
        <f t="shared" si="124"/>
        <v>912.80000000000291</v>
      </c>
      <c r="L427" s="84">
        <f t="shared" si="129"/>
        <v>473.30000000000069</v>
      </c>
      <c r="P427" s="84">
        <v>20</v>
      </c>
      <c r="Q427" s="84">
        <v>1676.1</v>
      </c>
      <c r="R427" s="84">
        <f t="shared" si="126"/>
        <v>1696.1</v>
      </c>
      <c r="S427" s="84">
        <f t="shared" si="130"/>
        <v>5</v>
      </c>
      <c r="T427" s="84">
        <f t="shared" si="131"/>
        <v>0</v>
      </c>
      <c r="W427" s="77"/>
      <c r="X427" s="77"/>
      <c r="Z427" s="84">
        <v>286.2</v>
      </c>
      <c r="AA427" s="84">
        <v>7705.2</v>
      </c>
      <c r="AB427" s="84">
        <f t="shared" si="119"/>
        <v>7991.4</v>
      </c>
      <c r="AC427" s="84">
        <f t="shared" si="132"/>
        <v>403.5</v>
      </c>
      <c r="AE427" s="84">
        <f t="shared" si="127"/>
        <v>2245.9</v>
      </c>
      <c r="AF427" s="84">
        <f t="shared" si="127"/>
        <v>9229.6000000000022</v>
      </c>
      <c r="AG427" s="84">
        <f t="shared" si="127"/>
        <v>11475.500000000002</v>
      </c>
      <c r="AH427" s="84">
        <f t="shared" si="133"/>
        <v>-7.2999999999992724</v>
      </c>
      <c r="AJ427" s="80">
        <v>35852</v>
      </c>
      <c r="AK427" s="84">
        <v>2262.4</v>
      </c>
      <c r="AL427" s="84">
        <v>4077.2</v>
      </c>
      <c r="AM427" s="84">
        <f t="shared" si="120"/>
        <v>6339.6</v>
      </c>
      <c r="AN427" s="84">
        <f t="shared" si="134"/>
        <v>224.89999999999964</v>
      </c>
      <c r="AO427" s="84">
        <f t="shared" si="134"/>
        <v>13.800000000000182</v>
      </c>
      <c r="AP427" s="85">
        <f>AM427/'[2]Soymeal Export Forecast'!X$15</f>
        <v>0.65853480278442778</v>
      </c>
      <c r="AQ427" s="77"/>
      <c r="AR427" s="77"/>
      <c r="AS427" s="80">
        <v>35852</v>
      </c>
      <c r="AT427" s="84">
        <v>248.8</v>
      </c>
      <c r="AU427" s="84">
        <v>684.2</v>
      </c>
      <c r="AV427" s="84">
        <f t="shared" si="122"/>
        <v>933</v>
      </c>
      <c r="AW427" s="84">
        <f t="shared" si="135"/>
        <v>88.400000000000091</v>
      </c>
      <c r="AX427" s="84">
        <f t="shared" si="135"/>
        <v>55.5</v>
      </c>
      <c r="AZ427" s="77"/>
      <c r="BA427" s="77"/>
      <c r="BB427" s="84">
        <f t="shared" si="125"/>
        <v>1137.7000000000025</v>
      </c>
    </row>
    <row r="428" spans="1:54">
      <c r="A428" s="80">
        <v>35859</v>
      </c>
      <c r="B428" s="84">
        <v>2363.4</v>
      </c>
      <c r="C428" s="84">
        <v>19080</v>
      </c>
      <c r="D428" s="84">
        <f t="shared" si="118"/>
        <v>21443.4</v>
      </c>
      <c r="E428" s="84">
        <v>185.678</v>
      </c>
      <c r="F428" s="84">
        <f t="shared" si="128"/>
        <v>469.09999999999854</v>
      </c>
      <c r="G428" s="84">
        <f t="shared" si="128"/>
        <v>280.40000000000146</v>
      </c>
      <c r="H428" s="84">
        <f t="shared" si="128"/>
        <v>6.8000000000000114</v>
      </c>
      <c r="I428" s="84">
        <f t="shared" si="124"/>
        <v>469.09999999999854</v>
      </c>
      <c r="L428" s="84">
        <f t="shared" si="129"/>
        <v>287.20000000000147</v>
      </c>
      <c r="P428" s="84">
        <v>5</v>
      </c>
      <c r="Q428" s="84">
        <v>1730.2</v>
      </c>
      <c r="R428" s="84">
        <f t="shared" si="126"/>
        <v>1735.2</v>
      </c>
      <c r="S428" s="84">
        <f t="shared" si="130"/>
        <v>39.100000000000136</v>
      </c>
      <c r="T428" s="84">
        <f t="shared" si="131"/>
        <v>54.100000000000136</v>
      </c>
      <c r="W428" s="77"/>
      <c r="X428" s="77"/>
      <c r="Z428" s="84">
        <v>207</v>
      </c>
      <c r="AA428" s="84">
        <v>7966.2</v>
      </c>
      <c r="AB428" s="84">
        <f t="shared" si="119"/>
        <v>8173.2</v>
      </c>
      <c r="AC428" s="84">
        <f t="shared" si="132"/>
        <v>181.80000000000018</v>
      </c>
      <c r="AE428" s="84">
        <f t="shared" si="127"/>
        <v>2151.4</v>
      </c>
      <c r="AF428" s="84">
        <f t="shared" si="127"/>
        <v>9383.5999999999985</v>
      </c>
      <c r="AG428" s="84">
        <f t="shared" si="127"/>
        <v>11535</v>
      </c>
      <c r="AH428" s="84">
        <f t="shared" si="133"/>
        <v>59.499999999998181</v>
      </c>
      <c r="AJ428" s="80">
        <v>35859</v>
      </c>
      <c r="AK428" s="84">
        <v>2061.6999999999998</v>
      </c>
      <c r="AL428" s="84">
        <v>4403.5</v>
      </c>
      <c r="AM428" s="84">
        <f t="shared" si="120"/>
        <v>6465.2</v>
      </c>
      <c r="AN428" s="84">
        <f t="shared" si="134"/>
        <v>326.30000000000018</v>
      </c>
      <c r="AO428" s="84">
        <f t="shared" si="134"/>
        <v>125.59999999999945</v>
      </c>
      <c r="AP428" s="85">
        <f>AM428/'[2]Soymeal Export Forecast'!X$15</f>
        <v>0.67158167817557601</v>
      </c>
      <c r="AQ428" s="77"/>
      <c r="AR428" s="77"/>
      <c r="AS428" s="80">
        <v>35859</v>
      </c>
      <c r="AT428" s="84">
        <v>215.7</v>
      </c>
      <c r="AU428" s="84">
        <v>741.6</v>
      </c>
      <c r="AV428" s="84">
        <f t="shared" si="122"/>
        <v>957.3</v>
      </c>
      <c r="AW428" s="84">
        <f t="shared" si="135"/>
        <v>57.399999999999977</v>
      </c>
      <c r="AX428" s="84">
        <f t="shared" si="135"/>
        <v>24.299999999999955</v>
      </c>
      <c r="AZ428" s="77"/>
      <c r="BA428" s="77"/>
      <c r="BB428" s="84">
        <f t="shared" si="125"/>
        <v>795.39999999999873</v>
      </c>
    </row>
    <row r="429" spans="1:54">
      <c r="A429" s="80">
        <v>35866</v>
      </c>
      <c r="B429" s="84">
        <v>2133</v>
      </c>
      <c r="C429" s="84">
        <v>19412.3</v>
      </c>
      <c r="D429" s="84">
        <f t="shared" si="118"/>
        <v>21545.3</v>
      </c>
      <c r="E429" s="84">
        <v>187.46299999999999</v>
      </c>
      <c r="F429" s="84">
        <f t="shared" si="128"/>
        <v>332.29999999999927</v>
      </c>
      <c r="G429" s="84">
        <f t="shared" si="128"/>
        <v>101.89999999999782</v>
      </c>
      <c r="H429" s="84">
        <f t="shared" si="128"/>
        <v>1.7849999999999966</v>
      </c>
      <c r="I429" s="84">
        <f t="shared" si="124"/>
        <v>332.29999999999927</v>
      </c>
      <c r="L429" s="84">
        <f t="shared" si="129"/>
        <v>103.68499999999781</v>
      </c>
      <c r="P429" s="84">
        <v>25</v>
      </c>
      <c r="Q429" s="84">
        <v>1816.4</v>
      </c>
      <c r="R429" s="84">
        <f t="shared" si="126"/>
        <v>1841.4</v>
      </c>
      <c r="S429" s="84">
        <f t="shared" si="130"/>
        <v>106.20000000000005</v>
      </c>
      <c r="T429" s="84">
        <f t="shared" si="131"/>
        <v>86.200000000000045</v>
      </c>
      <c r="W429" s="77"/>
      <c r="X429" s="77"/>
      <c r="Z429" s="84">
        <v>138.5</v>
      </c>
      <c r="AA429" s="84">
        <v>8095.7</v>
      </c>
      <c r="AB429" s="84">
        <f t="shared" si="119"/>
        <v>8234.2000000000007</v>
      </c>
      <c r="AC429" s="84">
        <f t="shared" si="132"/>
        <v>61.000000000000909</v>
      </c>
      <c r="AE429" s="84">
        <f t="shared" si="127"/>
        <v>1969.5</v>
      </c>
      <c r="AF429" s="84">
        <f t="shared" si="127"/>
        <v>9500.1999999999971</v>
      </c>
      <c r="AG429" s="84">
        <f t="shared" si="127"/>
        <v>11469.699999999997</v>
      </c>
      <c r="AH429" s="84">
        <f t="shared" si="133"/>
        <v>-65.30000000000291</v>
      </c>
      <c r="AJ429" s="80">
        <v>35866</v>
      </c>
      <c r="AK429" s="84">
        <v>1928.7</v>
      </c>
      <c r="AL429" s="84">
        <v>4566.8</v>
      </c>
      <c r="AM429" s="84">
        <f t="shared" si="120"/>
        <v>6495.5</v>
      </c>
      <c r="AN429" s="84">
        <f t="shared" si="134"/>
        <v>163.30000000000018</v>
      </c>
      <c r="AO429" s="84">
        <f t="shared" si="134"/>
        <v>30.300000000000182</v>
      </c>
      <c r="AP429" s="85">
        <f>AM429/'[2]Soymeal Export Forecast'!X$15</f>
        <v>0.6747291329872942</v>
      </c>
      <c r="AQ429" s="77"/>
      <c r="AR429" s="77"/>
      <c r="AS429" s="80">
        <v>35866</v>
      </c>
      <c r="AT429" s="84">
        <v>221.1</v>
      </c>
      <c r="AU429" s="84">
        <v>748.7</v>
      </c>
      <c r="AV429" s="84">
        <f t="shared" si="122"/>
        <v>969.80000000000007</v>
      </c>
      <c r="AW429" s="84">
        <f t="shared" si="135"/>
        <v>7.1000000000000227</v>
      </c>
      <c r="AX429" s="84">
        <f t="shared" si="135"/>
        <v>12.500000000000114</v>
      </c>
      <c r="AZ429" s="77"/>
      <c r="BA429" s="77"/>
      <c r="BB429" s="84">
        <f t="shared" si="125"/>
        <v>495.59999999999945</v>
      </c>
    </row>
    <row r="430" spans="1:54">
      <c r="A430" s="80">
        <v>35873</v>
      </c>
      <c r="B430" s="84">
        <v>1848.2</v>
      </c>
      <c r="C430" s="84">
        <v>20019.3</v>
      </c>
      <c r="D430" s="84">
        <f t="shared" si="118"/>
        <v>21867.5</v>
      </c>
      <c r="E430" s="84">
        <v>189.084</v>
      </c>
      <c r="F430" s="84">
        <f t="shared" si="128"/>
        <v>607</v>
      </c>
      <c r="G430" s="84">
        <f t="shared" si="128"/>
        <v>322.20000000000073</v>
      </c>
      <c r="H430" s="84">
        <f t="shared" si="128"/>
        <v>1.6210000000000093</v>
      </c>
      <c r="I430" s="84">
        <f t="shared" si="124"/>
        <v>607</v>
      </c>
      <c r="L430" s="84">
        <f t="shared" si="129"/>
        <v>323.82100000000071</v>
      </c>
      <c r="P430" s="84">
        <v>65</v>
      </c>
      <c r="Q430" s="84">
        <v>1816.4</v>
      </c>
      <c r="R430" s="84">
        <f t="shared" si="126"/>
        <v>1881.4</v>
      </c>
      <c r="S430" s="84">
        <f t="shared" si="130"/>
        <v>40</v>
      </c>
      <c r="T430" s="84">
        <f t="shared" si="131"/>
        <v>0</v>
      </c>
      <c r="W430" s="77"/>
      <c r="X430" s="77"/>
      <c r="Z430" s="84">
        <v>62.8</v>
      </c>
      <c r="AA430" s="84">
        <v>8310.9</v>
      </c>
      <c r="AB430" s="84">
        <f t="shared" si="119"/>
        <v>8373.6999999999989</v>
      </c>
      <c r="AC430" s="84">
        <f t="shared" si="132"/>
        <v>139.49999999999818</v>
      </c>
      <c r="AE430" s="84">
        <f t="shared" si="127"/>
        <v>1720.4</v>
      </c>
      <c r="AF430" s="84">
        <f t="shared" si="127"/>
        <v>9891.9999999999982</v>
      </c>
      <c r="AG430" s="84">
        <f t="shared" si="127"/>
        <v>11612.4</v>
      </c>
      <c r="AH430" s="84">
        <f t="shared" si="133"/>
        <v>142.70000000000255</v>
      </c>
      <c r="AJ430" s="80">
        <v>35873</v>
      </c>
      <c r="AK430" s="84">
        <v>1986.4</v>
      </c>
      <c r="AL430" s="84">
        <v>4762.2</v>
      </c>
      <c r="AM430" s="84">
        <f t="shared" si="120"/>
        <v>6748.6</v>
      </c>
      <c r="AN430" s="84">
        <f t="shared" si="134"/>
        <v>195.39999999999964</v>
      </c>
      <c r="AO430" s="84">
        <f t="shared" si="134"/>
        <v>253.10000000000036</v>
      </c>
      <c r="AP430" s="85">
        <f>AM430/'[2]Soymeal Export Forecast'!X$15</f>
        <v>0.70102024892280101</v>
      </c>
      <c r="AQ430" s="77"/>
      <c r="AR430" s="77"/>
      <c r="AS430" s="80">
        <v>35873</v>
      </c>
      <c r="AT430" s="84">
        <v>221.7</v>
      </c>
      <c r="AU430" s="84">
        <v>797.1</v>
      </c>
      <c r="AV430" s="84">
        <f t="shared" si="122"/>
        <v>1018.8</v>
      </c>
      <c r="AW430" s="84">
        <f t="shared" si="135"/>
        <v>48.399999999999977</v>
      </c>
      <c r="AX430" s="84">
        <f t="shared" si="135"/>
        <v>48.999999999999886</v>
      </c>
      <c r="AZ430" s="77"/>
      <c r="BA430" s="77"/>
      <c r="BB430" s="84">
        <f t="shared" si="125"/>
        <v>802.39999999999964</v>
      </c>
    </row>
    <row r="431" spans="1:54">
      <c r="A431" s="80">
        <v>35880</v>
      </c>
      <c r="B431" s="84">
        <v>1634.3</v>
      </c>
      <c r="C431" s="84">
        <v>20402.400000000001</v>
      </c>
      <c r="D431" s="84">
        <f t="shared" si="118"/>
        <v>22036.7</v>
      </c>
      <c r="E431" s="84">
        <v>189.084</v>
      </c>
      <c r="F431" s="84">
        <f t="shared" si="128"/>
        <v>383.10000000000218</v>
      </c>
      <c r="G431" s="84">
        <f t="shared" si="128"/>
        <v>169.20000000000073</v>
      </c>
      <c r="H431" s="84">
        <f t="shared" si="128"/>
        <v>0</v>
      </c>
      <c r="I431" s="84">
        <f t="shared" si="124"/>
        <v>383.10000000000218</v>
      </c>
      <c r="L431" s="84">
        <f t="shared" si="129"/>
        <v>169.20000000000073</v>
      </c>
      <c r="P431" s="84">
        <v>65</v>
      </c>
      <c r="Q431" s="84">
        <v>1816.4</v>
      </c>
      <c r="R431" s="84">
        <f t="shared" si="126"/>
        <v>1881.4</v>
      </c>
      <c r="S431" s="84">
        <f t="shared" si="130"/>
        <v>0</v>
      </c>
      <c r="T431" s="84">
        <f t="shared" si="131"/>
        <v>0</v>
      </c>
      <c r="W431" s="77"/>
      <c r="X431" s="77"/>
      <c r="Z431" s="84">
        <v>61.5</v>
      </c>
      <c r="AA431" s="84">
        <v>8312.1</v>
      </c>
      <c r="AB431" s="84">
        <f t="shared" si="119"/>
        <v>8373.6</v>
      </c>
      <c r="AC431" s="84">
        <f t="shared" si="132"/>
        <v>-9.9999999998544808E-2</v>
      </c>
      <c r="AE431" s="84">
        <f t="shared" si="127"/>
        <v>1507.8</v>
      </c>
      <c r="AF431" s="84">
        <f t="shared" si="127"/>
        <v>10273.9</v>
      </c>
      <c r="AG431" s="84">
        <f t="shared" si="127"/>
        <v>11781.699999999999</v>
      </c>
      <c r="AH431" s="84">
        <f t="shared" si="133"/>
        <v>169.29999999999927</v>
      </c>
      <c r="AJ431" s="80">
        <v>35880</v>
      </c>
      <c r="AK431" s="84">
        <v>2032.2</v>
      </c>
      <c r="AL431" s="84">
        <v>5105.3</v>
      </c>
      <c r="AM431" s="84">
        <f t="shared" si="120"/>
        <v>7137.5</v>
      </c>
      <c r="AN431" s="84">
        <f t="shared" si="134"/>
        <v>343.10000000000036</v>
      </c>
      <c r="AO431" s="84">
        <f t="shared" si="134"/>
        <v>388.89999999999964</v>
      </c>
      <c r="AP431" s="85">
        <f>AM431/'[2]Soymeal Export Forecast'!X$15</f>
        <v>0.74141777949300469</v>
      </c>
      <c r="AQ431" s="77"/>
      <c r="AR431" s="77"/>
      <c r="AS431" s="80">
        <v>35880</v>
      </c>
      <c r="AT431" s="84">
        <v>168.8</v>
      </c>
      <c r="AU431" s="84">
        <v>868.2</v>
      </c>
      <c r="AV431" s="84">
        <f t="shared" si="122"/>
        <v>1037</v>
      </c>
      <c r="AW431" s="84">
        <f t="shared" si="135"/>
        <v>71.100000000000023</v>
      </c>
      <c r="AX431" s="84">
        <f t="shared" si="135"/>
        <v>18.200000000000045</v>
      </c>
      <c r="AZ431" s="77"/>
      <c r="BA431" s="77"/>
      <c r="BB431" s="84">
        <f t="shared" si="125"/>
        <v>726.20000000000255</v>
      </c>
    </row>
    <row r="432" spans="1:54">
      <c r="A432" s="80">
        <v>35887</v>
      </c>
      <c r="B432" s="84">
        <v>1563.7</v>
      </c>
      <c r="C432" s="84">
        <v>20700.900000000001</v>
      </c>
      <c r="D432" s="84">
        <f t="shared" si="118"/>
        <v>22264.600000000002</v>
      </c>
      <c r="E432" s="84">
        <v>189.084</v>
      </c>
      <c r="F432" s="84">
        <f t="shared" si="128"/>
        <v>298.5</v>
      </c>
      <c r="G432" s="84">
        <f t="shared" si="128"/>
        <v>227.90000000000146</v>
      </c>
      <c r="H432" s="84">
        <f t="shared" si="128"/>
        <v>0</v>
      </c>
      <c r="I432" s="84">
        <f t="shared" si="124"/>
        <v>298.5</v>
      </c>
      <c r="L432" s="84">
        <f t="shared" si="129"/>
        <v>227.90000000000146</v>
      </c>
      <c r="P432" s="84">
        <v>45</v>
      </c>
      <c r="Q432" s="84">
        <v>1834.8</v>
      </c>
      <c r="R432" s="84">
        <f t="shared" si="126"/>
        <v>1879.8</v>
      </c>
      <c r="S432" s="84">
        <f t="shared" si="130"/>
        <v>-1.6000000000001364</v>
      </c>
      <c r="T432" s="84">
        <f t="shared" si="131"/>
        <v>18.399999999999864</v>
      </c>
      <c r="W432" s="77"/>
      <c r="X432" s="77"/>
      <c r="Z432" s="84">
        <v>73.099999999999994</v>
      </c>
      <c r="AA432" s="84">
        <v>8438.5</v>
      </c>
      <c r="AB432" s="84">
        <f t="shared" si="119"/>
        <v>8511.6</v>
      </c>
      <c r="AC432" s="84">
        <f t="shared" si="132"/>
        <v>138</v>
      </c>
      <c r="AE432" s="84">
        <f t="shared" si="127"/>
        <v>1445.6000000000001</v>
      </c>
      <c r="AF432" s="84">
        <f t="shared" si="127"/>
        <v>10427.600000000002</v>
      </c>
      <c r="AG432" s="84">
        <f t="shared" si="127"/>
        <v>11873.200000000003</v>
      </c>
      <c r="AH432" s="84">
        <f t="shared" si="133"/>
        <v>91.500000000003638</v>
      </c>
      <c r="AJ432" s="80">
        <v>35887</v>
      </c>
      <c r="AK432" s="84">
        <v>1667.1</v>
      </c>
      <c r="AL432" s="84">
        <v>5538.8</v>
      </c>
      <c r="AM432" s="84">
        <f t="shared" si="120"/>
        <v>7205.9</v>
      </c>
      <c r="AN432" s="84">
        <f t="shared" si="134"/>
        <v>433.5</v>
      </c>
      <c r="AO432" s="84">
        <f t="shared" si="134"/>
        <v>68.399999999999636</v>
      </c>
      <c r="AP432" s="85">
        <f>AM432/'[2]Soymeal Export Forecast'!X$15</f>
        <v>0.74852292500856632</v>
      </c>
      <c r="AQ432" s="77"/>
      <c r="AR432" s="77"/>
      <c r="AS432" s="80">
        <v>35887</v>
      </c>
      <c r="AT432" s="84">
        <v>131.19999999999999</v>
      </c>
      <c r="AU432" s="84">
        <v>911.8</v>
      </c>
      <c r="AV432" s="84">
        <f t="shared" si="122"/>
        <v>1043</v>
      </c>
      <c r="AW432" s="84">
        <f t="shared" si="135"/>
        <v>43.599999999999909</v>
      </c>
      <c r="AX432" s="84">
        <f t="shared" si="135"/>
        <v>6</v>
      </c>
      <c r="AZ432" s="77"/>
      <c r="BA432" s="77"/>
      <c r="BB432" s="84">
        <f t="shared" si="125"/>
        <v>732</v>
      </c>
    </row>
    <row r="433" spans="1:54">
      <c r="A433" s="80">
        <v>35894</v>
      </c>
      <c r="B433" s="84">
        <v>1484.9</v>
      </c>
      <c r="C433" s="84">
        <v>20947</v>
      </c>
      <c r="D433" s="84">
        <f t="shared" si="118"/>
        <v>22431.9</v>
      </c>
      <c r="E433" s="84">
        <v>193.48400000000001</v>
      </c>
      <c r="F433" s="84">
        <f t="shared" si="128"/>
        <v>246.09999999999854</v>
      </c>
      <c r="G433" s="84">
        <f t="shared" si="128"/>
        <v>167.29999999999927</v>
      </c>
      <c r="H433" s="84">
        <f t="shared" si="128"/>
        <v>4.4000000000000057</v>
      </c>
      <c r="I433" s="84">
        <f t="shared" si="124"/>
        <v>246.09999999999854</v>
      </c>
      <c r="L433" s="84">
        <f t="shared" si="129"/>
        <v>171.69999999999928</v>
      </c>
      <c r="P433" s="84">
        <v>45</v>
      </c>
      <c r="Q433" s="84">
        <v>1834.8</v>
      </c>
      <c r="R433" s="84">
        <f t="shared" si="126"/>
        <v>1879.8</v>
      </c>
      <c r="S433" s="84">
        <f t="shared" si="130"/>
        <v>0</v>
      </c>
      <c r="T433" s="84">
        <f t="shared" si="131"/>
        <v>0</v>
      </c>
      <c r="W433" s="77"/>
      <c r="X433" s="77"/>
      <c r="Z433" s="84">
        <v>86.1</v>
      </c>
      <c r="AA433" s="84">
        <v>8500.1</v>
      </c>
      <c r="AB433" s="84">
        <f t="shared" si="119"/>
        <v>8586.2000000000007</v>
      </c>
      <c r="AC433" s="84">
        <f t="shared" si="132"/>
        <v>74.600000000000364</v>
      </c>
      <c r="AE433" s="84">
        <f t="shared" si="127"/>
        <v>1353.8000000000002</v>
      </c>
      <c r="AF433" s="84">
        <f t="shared" si="127"/>
        <v>10612.1</v>
      </c>
      <c r="AG433" s="84">
        <f t="shared" si="127"/>
        <v>11965.900000000001</v>
      </c>
      <c r="AH433" s="84">
        <f t="shared" si="133"/>
        <v>92.699999999998909</v>
      </c>
      <c r="AJ433" s="80">
        <v>35894</v>
      </c>
      <c r="AK433" s="84">
        <v>1542.8</v>
      </c>
      <c r="AL433" s="84">
        <v>5691.6</v>
      </c>
      <c r="AM433" s="84">
        <f t="shared" si="120"/>
        <v>7234.4000000000005</v>
      </c>
      <c r="AN433" s="84">
        <f t="shared" si="134"/>
        <v>152.80000000000018</v>
      </c>
      <c r="AO433" s="84">
        <f t="shared" si="134"/>
        <v>28.500000000000909</v>
      </c>
      <c r="AP433" s="85">
        <f>AM433/'[2]Soymeal Export Forecast'!X$15</f>
        <v>0.75148340230671717</v>
      </c>
      <c r="AQ433" s="77"/>
      <c r="AR433" s="77"/>
      <c r="AS433" s="80">
        <v>35894</v>
      </c>
      <c r="AT433" s="84">
        <v>125.6</v>
      </c>
      <c r="AU433" s="84">
        <v>922.9</v>
      </c>
      <c r="AV433" s="84">
        <f t="shared" si="122"/>
        <v>1048.5</v>
      </c>
      <c r="AW433" s="84">
        <f t="shared" si="135"/>
        <v>11.100000000000023</v>
      </c>
      <c r="AX433" s="84">
        <f t="shared" si="135"/>
        <v>5.5</v>
      </c>
      <c r="AZ433" s="77"/>
      <c r="BA433" s="77"/>
      <c r="BB433" s="84">
        <f t="shared" si="125"/>
        <v>398.89999999999873</v>
      </c>
    </row>
    <row r="434" spans="1:54">
      <c r="A434" s="80">
        <v>35901</v>
      </c>
      <c r="B434" s="84">
        <v>1474</v>
      </c>
      <c r="C434" s="84">
        <v>21129.1</v>
      </c>
      <c r="D434" s="84">
        <f t="shared" si="118"/>
        <v>22603.1</v>
      </c>
      <c r="E434" s="84">
        <v>197.15899999999999</v>
      </c>
      <c r="F434" s="84">
        <f t="shared" si="128"/>
        <v>182.09999999999854</v>
      </c>
      <c r="G434" s="84">
        <f t="shared" si="128"/>
        <v>171.19999999999709</v>
      </c>
      <c r="H434" s="84">
        <f t="shared" si="128"/>
        <v>3.6749999999999829</v>
      </c>
      <c r="I434" s="84">
        <f t="shared" si="124"/>
        <v>182.09999999999854</v>
      </c>
      <c r="L434" s="84">
        <f t="shared" si="129"/>
        <v>174.87499999999707</v>
      </c>
      <c r="P434" s="84">
        <v>45</v>
      </c>
      <c r="Q434" s="84">
        <v>1834.8</v>
      </c>
      <c r="R434" s="84">
        <f t="shared" si="126"/>
        <v>1879.8</v>
      </c>
      <c r="S434" s="84">
        <f t="shared" si="130"/>
        <v>0</v>
      </c>
      <c r="T434" s="84">
        <f t="shared" si="131"/>
        <v>0</v>
      </c>
      <c r="W434" s="77"/>
      <c r="X434" s="77"/>
      <c r="Z434" s="84">
        <v>61.1</v>
      </c>
      <c r="AA434" s="84">
        <v>8529.7000000000007</v>
      </c>
      <c r="AB434" s="84">
        <f t="shared" si="119"/>
        <v>8590.8000000000011</v>
      </c>
      <c r="AC434" s="84">
        <f t="shared" si="132"/>
        <v>4.6000000000003638</v>
      </c>
      <c r="AE434" s="84">
        <f t="shared" si="127"/>
        <v>1367.9</v>
      </c>
      <c r="AF434" s="84">
        <f t="shared" si="127"/>
        <v>10764.599999999999</v>
      </c>
      <c r="AG434" s="84">
        <f t="shared" si="127"/>
        <v>12132.499999999998</v>
      </c>
      <c r="AH434" s="84">
        <f t="shared" si="133"/>
        <v>166.59999999999673</v>
      </c>
      <c r="AJ434" s="80">
        <v>35901</v>
      </c>
      <c r="AK434" s="84">
        <v>1395</v>
      </c>
      <c r="AL434" s="84">
        <v>5876.1</v>
      </c>
      <c r="AM434" s="84">
        <f t="shared" si="120"/>
        <v>7271.1</v>
      </c>
      <c r="AN434" s="84">
        <f t="shared" si="134"/>
        <v>184.5</v>
      </c>
      <c r="AO434" s="84">
        <f t="shared" si="134"/>
        <v>36.699999999999818</v>
      </c>
      <c r="AP434" s="85">
        <f>AM434/'[2]Soymeal Export Forecast'!X$15</f>
        <v>0.75529566605556386</v>
      </c>
      <c r="AQ434" s="77"/>
      <c r="AR434" s="77"/>
      <c r="AS434" s="80">
        <v>35901</v>
      </c>
      <c r="AT434" s="84">
        <v>97.6</v>
      </c>
      <c r="AU434" s="84">
        <v>944.3</v>
      </c>
      <c r="AV434" s="84">
        <f t="shared" si="122"/>
        <v>1041.8999999999999</v>
      </c>
      <c r="AW434" s="84">
        <f t="shared" si="135"/>
        <v>21.399999999999977</v>
      </c>
      <c r="AX434" s="84">
        <f t="shared" si="135"/>
        <v>-6.6000000000001364</v>
      </c>
      <c r="AZ434" s="77"/>
      <c r="BA434" s="77"/>
      <c r="BB434" s="84">
        <f t="shared" si="125"/>
        <v>366.59999999999854</v>
      </c>
    </row>
    <row r="435" spans="1:54">
      <c r="A435" s="80">
        <v>35908</v>
      </c>
      <c r="B435" s="84">
        <v>1316.6</v>
      </c>
      <c r="C435" s="84">
        <v>21374.7</v>
      </c>
      <c r="D435" s="84">
        <f t="shared" si="118"/>
        <v>22691.3</v>
      </c>
      <c r="E435" s="84">
        <v>224.39599999999999</v>
      </c>
      <c r="F435" s="84">
        <f t="shared" ref="F435:H453" si="136">C435-C434</f>
        <v>245.60000000000218</v>
      </c>
      <c r="G435" s="84">
        <f t="shared" si="136"/>
        <v>88.200000000000728</v>
      </c>
      <c r="H435" s="84">
        <f t="shared" si="136"/>
        <v>27.236999999999995</v>
      </c>
      <c r="I435" s="84">
        <f t="shared" si="124"/>
        <v>245.60000000000218</v>
      </c>
      <c r="L435" s="84">
        <f t="shared" si="129"/>
        <v>115.43700000000072</v>
      </c>
      <c r="P435" s="84">
        <v>5</v>
      </c>
      <c r="Q435" s="84">
        <v>1852.9</v>
      </c>
      <c r="R435" s="84">
        <f t="shared" si="126"/>
        <v>1857.9</v>
      </c>
      <c r="S435" s="84">
        <f t="shared" si="130"/>
        <v>-21.899999999999864</v>
      </c>
      <c r="T435" s="84">
        <f t="shared" si="131"/>
        <v>18.100000000000136</v>
      </c>
      <c r="W435" s="77"/>
      <c r="X435" s="77"/>
      <c r="Z435" s="84">
        <v>45.6</v>
      </c>
      <c r="AA435" s="84">
        <v>8550.1</v>
      </c>
      <c r="AB435" s="84">
        <f t="shared" si="119"/>
        <v>8595.7000000000007</v>
      </c>
      <c r="AC435" s="84">
        <f t="shared" si="132"/>
        <v>4.8999999999996362</v>
      </c>
      <c r="AE435" s="84">
        <f t="shared" si="127"/>
        <v>1266</v>
      </c>
      <c r="AF435" s="84">
        <f t="shared" si="127"/>
        <v>10971.699999999999</v>
      </c>
      <c r="AG435" s="84">
        <f t="shared" si="127"/>
        <v>12237.699999999997</v>
      </c>
      <c r="AH435" s="84">
        <f t="shared" si="133"/>
        <v>105.19999999999891</v>
      </c>
      <c r="AJ435" s="80">
        <v>35908</v>
      </c>
      <c r="AK435" s="84">
        <v>1322.6</v>
      </c>
      <c r="AL435" s="84">
        <v>6068.6</v>
      </c>
      <c r="AM435" s="84">
        <f t="shared" si="120"/>
        <v>7391.2000000000007</v>
      </c>
      <c r="AN435" s="84">
        <f t="shared" si="134"/>
        <v>192.5</v>
      </c>
      <c r="AO435" s="84">
        <f t="shared" si="134"/>
        <v>120.10000000000036</v>
      </c>
      <c r="AP435" s="85">
        <f>AM435/'[2]Soymeal Export Forecast'!X$15</f>
        <v>0.76777122126636732</v>
      </c>
      <c r="AQ435" s="77"/>
      <c r="AR435" s="77"/>
      <c r="AS435" s="80">
        <v>35908</v>
      </c>
      <c r="AT435" s="84">
        <v>86.2</v>
      </c>
      <c r="AU435" s="84">
        <v>956.5</v>
      </c>
      <c r="AV435" s="84">
        <f t="shared" si="122"/>
        <v>1042.7</v>
      </c>
      <c r="AW435" s="84">
        <f t="shared" si="135"/>
        <v>12.200000000000045</v>
      </c>
      <c r="AX435" s="84">
        <f t="shared" si="135"/>
        <v>0.8000000000001819</v>
      </c>
      <c r="AZ435" s="77"/>
      <c r="BA435" s="77"/>
      <c r="BB435" s="84">
        <f t="shared" si="125"/>
        <v>438.10000000000218</v>
      </c>
    </row>
    <row r="436" spans="1:54">
      <c r="A436" s="80">
        <v>35915</v>
      </c>
      <c r="B436" s="84">
        <v>1353.5</v>
      </c>
      <c r="C436" s="84">
        <v>21550.2</v>
      </c>
      <c r="D436" s="84">
        <f t="shared" si="118"/>
        <v>22903.7</v>
      </c>
      <c r="E436" s="84">
        <v>259.87599999999998</v>
      </c>
      <c r="F436" s="84">
        <f t="shared" si="136"/>
        <v>175.5</v>
      </c>
      <c r="G436" s="84">
        <f t="shared" si="136"/>
        <v>212.40000000000146</v>
      </c>
      <c r="H436" s="84">
        <f t="shared" si="136"/>
        <v>35.47999999999999</v>
      </c>
      <c r="I436" s="84">
        <f t="shared" si="124"/>
        <v>175.5</v>
      </c>
      <c r="L436" s="84">
        <f t="shared" si="129"/>
        <v>247.88000000000144</v>
      </c>
      <c r="P436" s="84">
        <v>5</v>
      </c>
      <c r="Q436" s="84">
        <v>1852.9</v>
      </c>
      <c r="R436" s="84">
        <f t="shared" si="126"/>
        <v>1857.9</v>
      </c>
      <c r="S436" s="84">
        <f t="shared" si="130"/>
        <v>0</v>
      </c>
      <c r="T436" s="84">
        <f t="shared" si="131"/>
        <v>0</v>
      </c>
      <c r="W436" s="77"/>
      <c r="X436" s="77"/>
      <c r="Z436" s="84">
        <v>65.7</v>
      </c>
      <c r="AA436" s="84">
        <v>8575.1</v>
      </c>
      <c r="AB436" s="84">
        <f t="shared" si="119"/>
        <v>8640.8000000000011</v>
      </c>
      <c r="AC436" s="84">
        <f t="shared" si="132"/>
        <v>45.100000000000364</v>
      </c>
      <c r="AE436" s="84">
        <f t="shared" si="127"/>
        <v>1282.8</v>
      </c>
      <c r="AF436" s="84">
        <f t="shared" si="127"/>
        <v>11122.199999999999</v>
      </c>
      <c r="AG436" s="84">
        <f t="shared" si="127"/>
        <v>12404.999999999998</v>
      </c>
      <c r="AH436" s="84">
        <f t="shared" si="133"/>
        <v>167.30000000000109</v>
      </c>
      <c r="AJ436" s="80">
        <v>35915</v>
      </c>
      <c r="AK436" s="84">
        <v>1212.2</v>
      </c>
      <c r="AL436" s="84">
        <v>6263.1</v>
      </c>
      <c r="AM436" s="84">
        <f t="shared" si="120"/>
        <v>7475.3</v>
      </c>
      <c r="AN436" s="84">
        <f t="shared" si="134"/>
        <v>194.5</v>
      </c>
      <c r="AO436" s="84">
        <f t="shared" si="134"/>
        <v>84.099999999999454</v>
      </c>
      <c r="AP436" s="85">
        <f>AM436/'[2]Soymeal Export Forecast'!X$15</f>
        <v>0.77650722620582258</v>
      </c>
      <c r="AQ436" s="77"/>
      <c r="AR436" s="77"/>
      <c r="AS436" s="80">
        <v>35915</v>
      </c>
      <c r="AT436" s="84">
        <v>77.7</v>
      </c>
      <c r="AU436" s="84">
        <v>965</v>
      </c>
      <c r="AV436" s="84">
        <f t="shared" si="122"/>
        <v>1042.7</v>
      </c>
      <c r="AW436" s="84">
        <f t="shared" si="135"/>
        <v>8.5</v>
      </c>
      <c r="AX436" s="84">
        <f t="shared" si="135"/>
        <v>0</v>
      </c>
      <c r="AZ436" s="77"/>
      <c r="BA436" s="77"/>
      <c r="BB436" s="84">
        <f t="shared" si="125"/>
        <v>370</v>
      </c>
    </row>
    <row r="437" spans="1:54">
      <c r="A437" s="80">
        <v>35922</v>
      </c>
      <c r="B437" s="84">
        <v>1249</v>
      </c>
      <c r="C437" s="84">
        <v>21785.7</v>
      </c>
      <c r="D437" s="84">
        <f t="shared" si="118"/>
        <v>23034.7</v>
      </c>
      <c r="E437" s="84">
        <v>337.49599999999998</v>
      </c>
      <c r="F437" s="84">
        <f t="shared" si="136"/>
        <v>235.5</v>
      </c>
      <c r="G437" s="84">
        <f t="shared" si="136"/>
        <v>131</v>
      </c>
      <c r="H437" s="84">
        <f t="shared" si="136"/>
        <v>77.62</v>
      </c>
      <c r="I437" s="84">
        <f t="shared" si="124"/>
        <v>235.5</v>
      </c>
      <c r="L437" s="84">
        <f t="shared" si="129"/>
        <v>208.62</v>
      </c>
      <c r="P437" s="84">
        <v>5</v>
      </c>
      <c r="Q437" s="84">
        <v>1852.9</v>
      </c>
      <c r="R437" s="84">
        <f t="shared" si="126"/>
        <v>1857.9</v>
      </c>
      <c r="S437" s="84">
        <f t="shared" si="130"/>
        <v>0</v>
      </c>
      <c r="T437" s="84">
        <f t="shared" si="131"/>
        <v>0</v>
      </c>
      <c r="W437" s="77"/>
      <c r="X437" s="77"/>
      <c r="Z437" s="84">
        <v>126.6</v>
      </c>
      <c r="AA437" s="84">
        <v>8575.1</v>
      </c>
      <c r="AB437" s="84">
        <f t="shared" si="119"/>
        <v>8701.7000000000007</v>
      </c>
      <c r="AC437" s="84">
        <f t="shared" si="132"/>
        <v>60.899999999999636</v>
      </c>
      <c r="AE437" s="84">
        <f t="shared" si="127"/>
        <v>1117.4000000000001</v>
      </c>
      <c r="AF437" s="84">
        <f t="shared" si="127"/>
        <v>11357.699999999999</v>
      </c>
      <c r="AG437" s="84">
        <f t="shared" si="127"/>
        <v>12475.099999999999</v>
      </c>
      <c r="AH437" s="84">
        <f t="shared" si="133"/>
        <v>70.100000000000364</v>
      </c>
      <c r="AJ437" s="80">
        <v>35922</v>
      </c>
      <c r="AK437" s="84">
        <v>1336.9</v>
      </c>
      <c r="AL437" s="84">
        <v>6392.1</v>
      </c>
      <c r="AM437" s="84">
        <f t="shared" si="120"/>
        <v>7729</v>
      </c>
      <c r="AN437" s="84">
        <f t="shared" si="134"/>
        <v>129</v>
      </c>
      <c r="AO437" s="84">
        <f t="shared" si="134"/>
        <v>253.69999999999982</v>
      </c>
      <c r="AP437" s="85">
        <f>AM437/'[2]Soymeal Export Forecast'!X$15</f>
        <v>0.80286066797918509</v>
      </c>
      <c r="AQ437" s="77"/>
      <c r="AR437" s="77"/>
      <c r="AS437" s="80">
        <v>35922</v>
      </c>
      <c r="AT437" s="84">
        <v>119.4</v>
      </c>
      <c r="AU437" s="84">
        <v>971.9</v>
      </c>
      <c r="AV437" s="84">
        <f t="shared" si="122"/>
        <v>1091.3</v>
      </c>
      <c r="AW437" s="84">
        <f t="shared" si="135"/>
        <v>6.8999999999999773</v>
      </c>
      <c r="AX437" s="84">
        <f t="shared" si="135"/>
        <v>48.599999999999909</v>
      </c>
      <c r="AZ437" s="77"/>
      <c r="BA437" s="77"/>
      <c r="BB437" s="84">
        <f t="shared" si="125"/>
        <v>364.5</v>
      </c>
    </row>
    <row r="438" spans="1:54">
      <c r="A438" s="80">
        <v>35929</v>
      </c>
      <c r="B438" s="84">
        <v>1294</v>
      </c>
      <c r="C438" s="84">
        <v>21957.8</v>
      </c>
      <c r="D438" s="84">
        <f t="shared" si="118"/>
        <v>23251.8</v>
      </c>
      <c r="E438" s="84">
        <v>337.45499999999998</v>
      </c>
      <c r="F438" s="84">
        <f t="shared" si="136"/>
        <v>172.09999999999854</v>
      </c>
      <c r="G438" s="84">
        <f t="shared" si="136"/>
        <v>217.09999999999854</v>
      </c>
      <c r="H438" s="84">
        <f t="shared" si="136"/>
        <v>-4.0999999999996817E-2</v>
      </c>
      <c r="I438" s="84">
        <f t="shared" si="124"/>
        <v>172.09999999999854</v>
      </c>
      <c r="L438" s="84">
        <f t="shared" si="129"/>
        <v>217.05899999999855</v>
      </c>
      <c r="P438" s="84">
        <v>5</v>
      </c>
      <c r="Q438" s="84">
        <v>1852.9</v>
      </c>
      <c r="R438" s="84">
        <f t="shared" si="126"/>
        <v>1857.9</v>
      </c>
      <c r="S438" s="84">
        <f t="shared" si="130"/>
        <v>0</v>
      </c>
      <c r="T438" s="84">
        <f t="shared" si="131"/>
        <v>0</v>
      </c>
      <c r="W438" s="77"/>
      <c r="X438" s="77"/>
      <c r="Z438" s="84">
        <v>123.5</v>
      </c>
      <c r="AA438" s="84">
        <v>8587.2999999999993</v>
      </c>
      <c r="AB438" s="84">
        <f t="shared" si="119"/>
        <v>8710.7999999999993</v>
      </c>
      <c r="AC438" s="84">
        <f t="shared" si="132"/>
        <v>9.0999999999985448</v>
      </c>
      <c r="AE438" s="84">
        <f t="shared" si="127"/>
        <v>1165.5</v>
      </c>
      <c r="AF438" s="84">
        <f t="shared" si="127"/>
        <v>11517.599999999999</v>
      </c>
      <c r="AG438" s="84">
        <f t="shared" si="127"/>
        <v>12683.099999999999</v>
      </c>
      <c r="AH438" s="84">
        <f t="shared" si="133"/>
        <v>208</v>
      </c>
      <c r="AJ438" s="80">
        <v>35929</v>
      </c>
      <c r="AK438" s="84">
        <v>1363.8</v>
      </c>
      <c r="AL438" s="84">
        <v>6537.9</v>
      </c>
      <c r="AM438" s="84">
        <f t="shared" si="120"/>
        <v>7901.7</v>
      </c>
      <c r="AN438" s="84">
        <f t="shared" si="134"/>
        <v>145.79999999999927</v>
      </c>
      <c r="AO438" s="84">
        <f t="shared" si="134"/>
        <v>172.69999999999982</v>
      </c>
      <c r="AP438" s="85">
        <f>AM438/'[2]Soymeal Export Forecast'!X$15</f>
        <v>0.82080012164201399</v>
      </c>
      <c r="AQ438" s="77"/>
      <c r="AR438" s="77"/>
      <c r="AS438" s="80">
        <v>35929</v>
      </c>
      <c r="AT438" s="84">
        <v>123.9</v>
      </c>
      <c r="AU438" s="84">
        <v>981.9</v>
      </c>
      <c r="AV438" s="84">
        <f t="shared" si="122"/>
        <v>1105.8</v>
      </c>
      <c r="AW438" s="84">
        <f t="shared" si="135"/>
        <v>10</v>
      </c>
      <c r="AX438" s="84">
        <f t="shared" si="135"/>
        <v>14.5</v>
      </c>
      <c r="AZ438" s="77"/>
      <c r="BA438" s="77"/>
      <c r="BB438" s="84">
        <f t="shared" si="125"/>
        <v>317.89999999999782</v>
      </c>
    </row>
    <row r="439" spans="1:54">
      <c r="A439" s="80">
        <v>35936</v>
      </c>
      <c r="B439" s="84">
        <v>1361.2</v>
      </c>
      <c r="C439" s="84">
        <v>22115.4</v>
      </c>
      <c r="D439" s="84">
        <f t="shared" si="118"/>
        <v>23476.600000000002</v>
      </c>
      <c r="E439" s="84">
        <v>418.03500000000003</v>
      </c>
      <c r="F439" s="84">
        <f t="shared" si="136"/>
        <v>157.60000000000218</v>
      </c>
      <c r="G439" s="84">
        <f t="shared" si="136"/>
        <v>224.80000000000291</v>
      </c>
      <c r="H439" s="84">
        <f t="shared" si="136"/>
        <v>80.580000000000041</v>
      </c>
      <c r="I439" s="84">
        <f t="shared" si="124"/>
        <v>157.60000000000218</v>
      </c>
      <c r="L439" s="84">
        <f t="shared" si="129"/>
        <v>305.38000000000295</v>
      </c>
      <c r="P439" s="84">
        <v>5</v>
      </c>
      <c r="Q439" s="84">
        <v>1852.9</v>
      </c>
      <c r="R439" s="84">
        <f t="shared" si="126"/>
        <v>1857.9</v>
      </c>
      <c r="S439" s="84">
        <f t="shared" si="130"/>
        <v>0</v>
      </c>
      <c r="T439" s="84">
        <f t="shared" si="131"/>
        <v>0</v>
      </c>
      <c r="W439" s="77"/>
      <c r="X439" s="77"/>
      <c r="Z439" s="84">
        <v>123.5</v>
      </c>
      <c r="AA439" s="84">
        <v>8594.6</v>
      </c>
      <c r="AB439" s="84">
        <f t="shared" si="119"/>
        <v>8718.1</v>
      </c>
      <c r="AC439" s="84">
        <f t="shared" si="132"/>
        <v>7.3000000000010914</v>
      </c>
      <c r="AE439" s="84">
        <f t="shared" si="127"/>
        <v>1232.7</v>
      </c>
      <c r="AF439" s="84">
        <f t="shared" si="127"/>
        <v>11667.9</v>
      </c>
      <c r="AG439" s="84">
        <f t="shared" si="127"/>
        <v>12900.6</v>
      </c>
      <c r="AH439" s="84">
        <f t="shared" si="133"/>
        <v>217.50000000000182</v>
      </c>
      <c r="AJ439" s="80">
        <v>35936</v>
      </c>
      <c r="AK439" s="84">
        <v>1291.3</v>
      </c>
      <c r="AL439" s="84">
        <v>6683.9</v>
      </c>
      <c r="AM439" s="84">
        <f t="shared" si="120"/>
        <v>7975.2</v>
      </c>
      <c r="AN439" s="84">
        <f t="shared" ref="AN439:AO457" si="137">AL439-AL438</f>
        <v>146</v>
      </c>
      <c r="AO439" s="84">
        <f t="shared" si="137"/>
        <v>73.5</v>
      </c>
      <c r="AP439" s="85">
        <f>AM439/'[2]Soymeal Export Forecast'!X$15</f>
        <v>0.82843503677935004</v>
      </c>
      <c r="AQ439" s="77"/>
      <c r="AR439" s="77"/>
      <c r="AS439" s="80">
        <v>35936</v>
      </c>
      <c r="AT439" s="84">
        <v>116.4</v>
      </c>
      <c r="AU439" s="84">
        <v>1009.5</v>
      </c>
      <c r="AV439" s="84">
        <f t="shared" si="122"/>
        <v>1125.9000000000001</v>
      </c>
      <c r="AW439" s="84">
        <f t="shared" ref="AW439:AX457" si="138">AU439-AU438</f>
        <v>27.600000000000023</v>
      </c>
      <c r="AX439" s="84">
        <f t="shared" si="138"/>
        <v>20.100000000000136</v>
      </c>
      <c r="AZ439" s="77"/>
      <c r="BA439" s="77"/>
      <c r="BB439" s="84">
        <f t="shared" si="125"/>
        <v>303.60000000000218</v>
      </c>
    </row>
    <row r="440" spans="1:54">
      <c r="A440" s="80">
        <v>35943</v>
      </c>
      <c r="B440" s="84">
        <v>1186.5</v>
      </c>
      <c r="C440" s="84">
        <v>22330</v>
      </c>
      <c r="D440" s="84">
        <f t="shared" si="118"/>
        <v>23516.5</v>
      </c>
      <c r="E440" s="84">
        <v>426.09500000000003</v>
      </c>
      <c r="F440" s="84">
        <f t="shared" si="136"/>
        <v>214.59999999999854</v>
      </c>
      <c r="G440" s="84">
        <f t="shared" si="136"/>
        <v>39.899999999997817</v>
      </c>
      <c r="H440" s="84">
        <f t="shared" si="136"/>
        <v>8.0600000000000023</v>
      </c>
      <c r="I440" s="84">
        <f t="shared" si="124"/>
        <v>214.59999999999854</v>
      </c>
      <c r="L440" s="84">
        <f t="shared" si="129"/>
        <v>47.959999999997819</v>
      </c>
      <c r="P440" s="84">
        <v>5</v>
      </c>
      <c r="Q440" s="84">
        <v>1852.9</v>
      </c>
      <c r="R440" s="84">
        <f t="shared" si="126"/>
        <v>1857.9</v>
      </c>
      <c r="S440" s="84">
        <f t="shared" si="130"/>
        <v>0</v>
      </c>
      <c r="T440" s="84">
        <f t="shared" si="131"/>
        <v>0</v>
      </c>
      <c r="W440" s="77"/>
      <c r="X440" s="77"/>
      <c r="Z440" s="84">
        <v>123.5</v>
      </c>
      <c r="AA440" s="84">
        <v>8594.6</v>
      </c>
      <c r="AB440" s="84">
        <f t="shared" si="119"/>
        <v>8718.1</v>
      </c>
      <c r="AC440" s="84">
        <f t="shared" si="132"/>
        <v>0</v>
      </c>
      <c r="AE440" s="84">
        <f t="shared" si="127"/>
        <v>1058</v>
      </c>
      <c r="AF440" s="84">
        <f t="shared" si="127"/>
        <v>11882.499999999998</v>
      </c>
      <c r="AG440" s="84">
        <f t="shared" si="127"/>
        <v>12940.499999999998</v>
      </c>
      <c r="AH440" s="84">
        <f t="shared" si="133"/>
        <v>39.899999999997817</v>
      </c>
      <c r="AJ440" s="80">
        <v>35943</v>
      </c>
      <c r="AK440" s="84">
        <v>1269.5999999999999</v>
      </c>
      <c r="AL440" s="84">
        <v>6774.2</v>
      </c>
      <c r="AM440" s="84">
        <f t="shared" si="120"/>
        <v>8043.7999999999993</v>
      </c>
      <c r="AN440" s="84">
        <f t="shared" si="137"/>
        <v>90.300000000000182</v>
      </c>
      <c r="AO440" s="84">
        <f t="shared" si="137"/>
        <v>68.599999999999454</v>
      </c>
      <c r="AP440" s="85">
        <f>AM440/'[2]Soymeal Export Forecast'!X$15</f>
        <v>0.83556095757419691</v>
      </c>
      <c r="AQ440" s="77"/>
      <c r="AR440" s="77"/>
      <c r="AS440" s="80">
        <v>35943</v>
      </c>
      <c r="AT440" s="84">
        <v>104.9</v>
      </c>
      <c r="AU440" s="84">
        <v>1041.7</v>
      </c>
      <c r="AV440" s="84">
        <f t="shared" si="122"/>
        <v>1146.6000000000001</v>
      </c>
      <c r="AW440" s="84">
        <f t="shared" si="138"/>
        <v>32.200000000000045</v>
      </c>
      <c r="AX440" s="84">
        <f t="shared" si="138"/>
        <v>20.700000000000045</v>
      </c>
      <c r="AZ440" s="77"/>
      <c r="BA440" s="77"/>
      <c r="BB440" s="84">
        <f t="shared" si="125"/>
        <v>304.89999999999873</v>
      </c>
    </row>
    <row r="441" spans="1:54">
      <c r="A441" s="80">
        <v>35950</v>
      </c>
      <c r="B441" s="84">
        <v>1398.2</v>
      </c>
      <c r="C441" s="84">
        <v>22414.799999999999</v>
      </c>
      <c r="D441" s="84">
        <f t="shared" si="118"/>
        <v>23813</v>
      </c>
      <c r="E441" s="84">
        <v>444.72300000000001</v>
      </c>
      <c r="F441" s="84">
        <f t="shared" si="136"/>
        <v>84.799999999999272</v>
      </c>
      <c r="G441" s="84">
        <f t="shared" si="136"/>
        <v>296.5</v>
      </c>
      <c r="H441" s="84">
        <f t="shared" si="136"/>
        <v>18.627999999999986</v>
      </c>
      <c r="I441" s="84">
        <f t="shared" si="124"/>
        <v>84.799999999999272</v>
      </c>
      <c r="L441" s="84">
        <f t="shared" si="129"/>
        <v>315.12799999999999</v>
      </c>
      <c r="P441" s="84">
        <v>5</v>
      </c>
      <c r="Q441" s="84">
        <v>1852.9</v>
      </c>
      <c r="R441" s="84">
        <f t="shared" si="126"/>
        <v>1857.9</v>
      </c>
      <c r="S441" s="84">
        <f t="shared" si="130"/>
        <v>0</v>
      </c>
      <c r="T441" s="84">
        <f t="shared" si="131"/>
        <v>0</v>
      </c>
      <c r="W441" s="77"/>
      <c r="X441" s="77"/>
      <c r="Z441" s="84">
        <v>102.5</v>
      </c>
      <c r="AA441" s="84">
        <v>8594.6</v>
      </c>
      <c r="AB441" s="84">
        <f t="shared" si="119"/>
        <v>8697.1</v>
      </c>
      <c r="AC441" s="84">
        <f t="shared" si="132"/>
        <v>-21</v>
      </c>
      <c r="AE441" s="84">
        <f t="shared" si="127"/>
        <v>1290.7</v>
      </c>
      <c r="AF441" s="84">
        <f t="shared" si="127"/>
        <v>11967.299999999997</v>
      </c>
      <c r="AG441" s="84">
        <f t="shared" si="127"/>
        <v>13257.999999999998</v>
      </c>
      <c r="AH441" s="84">
        <f t="shared" si="133"/>
        <v>317.5</v>
      </c>
      <c r="AJ441" s="80">
        <v>35950</v>
      </c>
      <c r="AK441" s="84">
        <v>1199.7</v>
      </c>
      <c r="AL441" s="84">
        <v>6883.5</v>
      </c>
      <c r="AM441" s="84">
        <f t="shared" si="120"/>
        <v>8083.2</v>
      </c>
      <c r="AN441" s="84">
        <f t="shared" si="137"/>
        <v>109.30000000000018</v>
      </c>
      <c r="AO441" s="84">
        <f t="shared" si="137"/>
        <v>39.400000000000546</v>
      </c>
      <c r="AP441" s="85">
        <f>AM441/'[2]Soymeal Export Forecast'!X$15</f>
        <v>0.83965368759339487</v>
      </c>
      <c r="AQ441" s="77"/>
      <c r="AR441" s="77"/>
      <c r="AS441" s="80">
        <v>35950</v>
      </c>
      <c r="AT441" s="84">
        <v>124.3</v>
      </c>
      <c r="AU441" s="84">
        <v>1054.4000000000001</v>
      </c>
      <c r="AV441" s="84">
        <f t="shared" si="122"/>
        <v>1178.7</v>
      </c>
      <c r="AW441" s="84">
        <f t="shared" si="138"/>
        <v>12.700000000000045</v>
      </c>
      <c r="AX441" s="84">
        <f t="shared" si="138"/>
        <v>32.099999999999909</v>
      </c>
      <c r="AZ441" s="77"/>
      <c r="BA441" s="77"/>
      <c r="BB441" s="84">
        <f t="shared" si="125"/>
        <v>194.09999999999945</v>
      </c>
    </row>
    <row r="442" spans="1:54">
      <c r="A442" s="80">
        <v>35957</v>
      </c>
      <c r="B442" s="84">
        <v>1314</v>
      </c>
      <c r="C442" s="84">
        <v>22584.2</v>
      </c>
      <c r="D442" s="84">
        <f t="shared" si="118"/>
        <v>23898.2</v>
      </c>
      <c r="E442" s="84">
        <v>502.41500000000002</v>
      </c>
      <c r="F442" s="84">
        <f t="shared" si="136"/>
        <v>169.40000000000146</v>
      </c>
      <c r="G442" s="84">
        <f t="shared" si="136"/>
        <v>85.200000000000728</v>
      </c>
      <c r="H442" s="84">
        <f t="shared" si="136"/>
        <v>57.692000000000007</v>
      </c>
      <c r="I442" s="84">
        <f t="shared" si="124"/>
        <v>169.40000000000146</v>
      </c>
      <c r="L442" s="84">
        <f t="shared" si="129"/>
        <v>142.89200000000073</v>
      </c>
      <c r="P442" s="84">
        <v>5</v>
      </c>
      <c r="Q442" s="84">
        <v>1852.9</v>
      </c>
      <c r="R442" s="84">
        <f t="shared" si="126"/>
        <v>1857.9</v>
      </c>
      <c r="S442" s="84">
        <f t="shared" si="130"/>
        <v>0</v>
      </c>
      <c r="T442" s="84">
        <f t="shared" si="131"/>
        <v>0</v>
      </c>
      <c r="W442" s="77"/>
      <c r="X442" s="77"/>
      <c r="Z442" s="84">
        <v>102.5</v>
      </c>
      <c r="AA442" s="84">
        <v>8594.6</v>
      </c>
      <c r="AB442" s="84">
        <f t="shared" si="119"/>
        <v>8697.1</v>
      </c>
      <c r="AC442" s="84">
        <f t="shared" si="132"/>
        <v>0</v>
      </c>
      <c r="AE442" s="84">
        <f t="shared" si="127"/>
        <v>1206.5</v>
      </c>
      <c r="AF442" s="84">
        <f t="shared" si="127"/>
        <v>12136.699999999999</v>
      </c>
      <c r="AG442" s="84">
        <f t="shared" si="127"/>
        <v>13343.199999999999</v>
      </c>
      <c r="AH442" s="84">
        <f t="shared" si="133"/>
        <v>85.200000000000728</v>
      </c>
      <c r="AJ442" s="80">
        <v>35957</v>
      </c>
      <c r="AK442" s="84">
        <v>1183.9000000000001</v>
      </c>
      <c r="AL442" s="84">
        <v>6994.1</v>
      </c>
      <c r="AM442" s="84">
        <f t="shared" si="120"/>
        <v>8178</v>
      </c>
      <c r="AN442" s="84">
        <f t="shared" si="137"/>
        <v>110.60000000000036</v>
      </c>
      <c r="AO442" s="84">
        <f t="shared" si="137"/>
        <v>94.800000000000182</v>
      </c>
      <c r="AP442" s="85">
        <f>AM442/'[2]Soymeal Export Forecast'!X$15</f>
        <v>0.84950116997461189</v>
      </c>
      <c r="AQ442" s="77"/>
      <c r="AR442" s="77"/>
      <c r="AS442" s="80">
        <v>35957</v>
      </c>
      <c r="AT442" s="84">
        <v>135.1</v>
      </c>
      <c r="AU442" s="84">
        <v>1063.3</v>
      </c>
      <c r="AV442" s="84">
        <f t="shared" si="122"/>
        <v>1198.3999999999999</v>
      </c>
      <c r="AW442" s="84">
        <f t="shared" si="138"/>
        <v>8.8999999999998636</v>
      </c>
      <c r="AX442" s="84">
        <f t="shared" si="138"/>
        <v>19.699999999999818</v>
      </c>
      <c r="AZ442" s="77"/>
      <c r="BA442" s="77"/>
      <c r="BB442" s="84">
        <f t="shared" si="125"/>
        <v>280.00000000000182</v>
      </c>
    </row>
    <row r="443" spans="1:54">
      <c r="A443" s="80">
        <v>35964</v>
      </c>
      <c r="B443" s="84">
        <v>1343</v>
      </c>
      <c r="C443" s="84">
        <v>22708.5</v>
      </c>
      <c r="D443" s="84">
        <f t="shared" si="118"/>
        <v>24051.5</v>
      </c>
      <c r="E443" s="84">
        <v>575.47500000000002</v>
      </c>
      <c r="F443" s="84">
        <f t="shared" si="136"/>
        <v>124.29999999999927</v>
      </c>
      <c r="G443" s="84">
        <f t="shared" si="136"/>
        <v>153.29999999999927</v>
      </c>
      <c r="H443" s="84">
        <f t="shared" si="136"/>
        <v>73.06</v>
      </c>
      <c r="I443" s="84">
        <f t="shared" si="124"/>
        <v>124.29999999999927</v>
      </c>
      <c r="L443" s="84">
        <f t="shared" si="129"/>
        <v>226.35999999999927</v>
      </c>
      <c r="P443" s="84">
        <v>5</v>
      </c>
      <c r="Q443" s="84">
        <v>1852.9</v>
      </c>
      <c r="R443" s="84">
        <f t="shared" si="126"/>
        <v>1857.9</v>
      </c>
      <c r="S443" s="84">
        <f t="shared" si="130"/>
        <v>0</v>
      </c>
      <c r="T443" s="84">
        <f t="shared" si="131"/>
        <v>0</v>
      </c>
      <c r="W443" s="77"/>
      <c r="X443" s="77"/>
      <c r="Z443" s="84">
        <v>87.5</v>
      </c>
      <c r="AA443" s="84">
        <v>8614.5</v>
      </c>
      <c r="AB443" s="84">
        <f t="shared" si="119"/>
        <v>8702</v>
      </c>
      <c r="AC443" s="84">
        <f t="shared" si="132"/>
        <v>4.8999999999996362</v>
      </c>
      <c r="AE443" s="84">
        <f t="shared" si="127"/>
        <v>1250.5</v>
      </c>
      <c r="AF443" s="84">
        <f t="shared" si="127"/>
        <v>12241.099999999999</v>
      </c>
      <c r="AG443" s="84">
        <f t="shared" si="127"/>
        <v>13491.599999999999</v>
      </c>
      <c r="AH443" s="84">
        <f t="shared" si="133"/>
        <v>148.39999999999964</v>
      </c>
      <c r="AJ443" s="80">
        <v>35964</v>
      </c>
      <c r="AK443" s="84">
        <v>1194.3</v>
      </c>
      <c r="AL443" s="84">
        <v>7088.2</v>
      </c>
      <c r="AM443" s="84">
        <f t="shared" si="120"/>
        <v>8282.5</v>
      </c>
      <c r="AN443" s="84">
        <f t="shared" si="137"/>
        <v>94.099999999999454</v>
      </c>
      <c r="AO443" s="84">
        <f t="shared" si="137"/>
        <v>104.5</v>
      </c>
      <c r="AP443" s="85">
        <f>AM443/'[2]Soymeal Export Forecast'!X$15</f>
        <v>0.86035625340116451</v>
      </c>
      <c r="AQ443" s="77"/>
      <c r="AR443" s="77"/>
      <c r="AS443" s="80">
        <v>35964</v>
      </c>
      <c r="AT443" s="84">
        <v>121.1</v>
      </c>
      <c r="AU443" s="84">
        <v>1077.3</v>
      </c>
      <c r="AV443" s="84">
        <f t="shared" si="122"/>
        <v>1198.3999999999999</v>
      </c>
      <c r="AW443" s="84">
        <f t="shared" si="138"/>
        <v>14</v>
      </c>
      <c r="AX443" s="84">
        <f t="shared" si="138"/>
        <v>0</v>
      </c>
      <c r="AZ443" s="77"/>
      <c r="BA443" s="77"/>
      <c r="BB443" s="84">
        <f t="shared" si="125"/>
        <v>218.39999999999873</v>
      </c>
    </row>
    <row r="444" spans="1:54">
      <c r="A444" s="80">
        <v>35971</v>
      </c>
      <c r="B444" s="84">
        <v>1308.4000000000001</v>
      </c>
      <c r="C444" s="84">
        <v>22883.8</v>
      </c>
      <c r="D444" s="84">
        <f t="shared" si="118"/>
        <v>24192.2</v>
      </c>
      <c r="E444" s="84">
        <v>635.47500000000002</v>
      </c>
      <c r="F444" s="84">
        <f t="shared" si="136"/>
        <v>175.29999999999927</v>
      </c>
      <c r="G444" s="84">
        <f t="shared" si="136"/>
        <v>140.70000000000073</v>
      </c>
      <c r="H444" s="84">
        <f t="shared" si="136"/>
        <v>60</v>
      </c>
      <c r="I444" s="84">
        <f t="shared" si="124"/>
        <v>175.29999999999927</v>
      </c>
      <c r="L444" s="84">
        <f t="shared" si="129"/>
        <v>200.70000000000073</v>
      </c>
      <c r="P444" s="84">
        <v>5</v>
      </c>
      <c r="Q444" s="84">
        <v>1852.9</v>
      </c>
      <c r="R444" s="84">
        <f t="shared" si="126"/>
        <v>1857.9</v>
      </c>
      <c r="S444" s="84">
        <f t="shared" si="130"/>
        <v>0</v>
      </c>
      <c r="T444" s="84">
        <f t="shared" si="131"/>
        <v>0</v>
      </c>
      <c r="W444" s="77"/>
      <c r="X444" s="77"/>
      <c r="Z444" s="84">
        <v>87.5</v>
      </c>
      <c r="AA444" s="84">
        <v>8614.5</v>
      </c>
      <c r="AB444" s="84">
        <f t="shared" si="119"/>
        <v>8702</v>
      </c>
      <c r="AC444" s="84">
        <f t="shared" si="132"/>
        <v>0</v>
      </c>
      <c r="AE444" s="84">
        <f t="shared" si="127"/>
        <v>1215.9000000000001</v>
      </c>
      <c r="AF444" s="84">
        <f t="shared" si="127"/>
        <v>12416.399999999998</v>
      </c>
      <c r="AG444" s="84">
        <f t="shared" si="127"/>
        <v>13632.3</v>
      </c>
      <c r="AH444" s="84">
        <f t="shared" si="133"/>
        <v>140.70000000000073</v>
      </c>
      <c r="AJ444" s="80">
        <v>35971</v>
      </c>
      <c r="AK444" s="84">
        <v>1159.9000000000001</v>
      </c>
      <c r="AL444" s="84">
        <v>7134.7</v>
      </c>
      <c r="AM444" s="84">
        <f t="shared" si="120"/>
        <v>8294.6</v>
      </c>
      <c r="AN444" s="84">
        <f t="shared" si="137"/>
        <v>46.5</v>
      </c>
      <c r="AO444" s="84">
        <f t="shared" si="137"/>
        <v>12.100000000000364</v>
      </c>
      <c r="AP444" s="85">
        <f>AM444/'[2]Soymeal Export Forecast'!X$15</f>
        <v>0.86161315779792325</v>
      </c>
      <c r="AQ444" s="77"/>
      <c r="AR444" s="77"/>
      <c r="AS444" s="80">
        <v>35971</v>
      </c>
      <c r="AT444" s="84">
        <v>145.1</v>
      </c>
      <c r="AU444" s="84">
        <v>1085.5999999999999</v>
      </c>
      <c r="AV444" s="84">
        <f t="shared" si="122"/>
        <v>1230.6999999999998</v>
      </c>
      <c r="AW444" s="84">
        <f t="shared" si="138"/>
        <v>8.2999999999999545</v>
      </c>
      <c r="AX444" s="84">
        <f t="shared" si="138"/>
        <v>32.299999999999955</v>
      </c>
      <c r="AZ444" s="77"/>
      <c r="BA444" s="77"/>
      <c r="BB444" s="84">
        <f t="shared" si="125"/>
        <v>221.79999999999927</v>
      </c>
    </row>
    <row r="445" spans="1:54">
      <c r="A445" s="80">
        <v>35978</v>
      </c>
      <c r="B445" s="84">
        <v>1189</v>
      </c>
      <c r="C445" s="84">
        <v>23035.200000000001</v>
      </c>
      <c r="D445" s="84">
        <f t="shared" si="118"/>
        <v>24224.2</v>
      </c>
      <c r="E445" s="84">
        <v>636.97500000000002</v>
      </c>
      <c r="F445" s="84">
        <f t="shared" si="136"/>
        <v>151.40000000000146</v>
      </c>
      <c r="G445" s="84">
        <f t="shared" si="136"/>
        <v>32</v>
      </c>
      <c r="H445" s="84">
        <f t="shared" si="136"/>
        <v>1.5</v>
      </c>
      <c r="I445" s="84">
        <f t="shared" si="124"/>
        <v>151.40000000000146</v>
      </c>
      <c r="L445" s="84">
        <f t="shared" si="129"/>
        <v>33.5</v>
      </c>
      <c r="P445" s="84">
        <v>5</v>
      </c>
      <c r="Q445" s="84">
        <v>1852.9</v>
      </c>
      <c r="R445" s="84">
        <f t="shared" si="126"/>
        <v>1857.9</v>
      </c>
      <c r="S445" s="84">
        <f t="shared" si="130"/>
        <v>0</v>
      </c>
      <c r="T445" s="84">
        <f t="shared" si="131"/>
        <v>0</v>
      </c>
      <c r="W445" s="77"/>
      <c r="X445" s="77"/>
      <c r="Z445" s="84">
        <v>87.5</v>
      </c>
      <c r="AA445" s="84">
        <v>8614.5</v>
      </c>
      <c r="AB445" s="84">
        <f t="shared" si="119"/>
        <v>8702</v>
      </c>
      <c r="AC445" s="84">
        <f t="shared" si="132"/>
        <v>0</v>
      </c>
      <c r="AE445" s="84">
        <f t="shared" si="127"/>
        <v>1096.5</v>
      </c>
      <c r="AF445" s="84">
        <f t="shared" si="127"/>
        <v>12567.8</v>
      </c>
      <c r="AG445" s="84">
        <f t="shared" si="127"/>
        <v>13664.3</v>
      </c>
      <c r="AH445" s="84">
        <f t="shared" si="133"/>
        <v>32</v>
      </c>
      <c r="AJ445" s="80">
        <v>35978</v>
      </c>
      <c r="AK445" s="84">
        <v>1000.8</v>
      </c>
      <c r="AL445" s="84">
        <v>7310.4</v>
      </c>
      <c r="AM445" s="84">
        <f t="shared" si="120"/>
        <v>8311.1999999999989</v>
      </c>
      <c r="AN445" s="84">
        <f t="shared" si="137"/>
        <v>175.69999999999982</v>
      </c>
      <c r="AO445" s="84">
        <f t="shared" si="137"/>
        <v>16.599999999998545</v>
      </c>
      <c r="AP445" s="85">
        <f>AM445/'[2]Soymeal Export Forecast'!X$15</f>
        <v>0.86333750597860037</v>
      </c>
      <c r="AQ445" s="77"/>
      <c r="AR445" s="77"/>
      <c r="AS445" s="80">
        <v>35978</v>
      </c>
      <c r="AT445" s="84">
        <v>108.3</v>
      </c>
      <c r="AU445" s="84">
        <v>1121.4000000000001</v>
      </c>
      <c r="AV445" s="84">
        <f t="shared" si="122"/>
        <v>1229.7</v>
      </c>
      <c r="AW445" s="84">
        <f t="shared" si="138"/>
        <v>35.800000000000182</v>
      </c>
      <c r="AX445" s="84">
        <f t="shared" si="138"/>
        <v>-0.99999999999977263</v>
      </c>
      <c r="AZ445" s="77"/>
      <c r="BA445" s="77"/>
      <c r="BB445" s="84">
        <f t="shared" si="125"/>
        <v>327.10000000000127</v>
      </c>
    </row>
    <row r="446" spans="1:54">
      <c r="A446" s="80">
        <v>35985</v>
      </c>
      <c r="B446" s="84">
        <v>1235.8</v>
      </c>
      <c r="C446" s="84">
        <v>23121.9</v>
      </c>
      <c r="D446" s="84">
        <f t="shared" si="118"/>
        <v>24357.7</v>
      </c>
      <c r="E446" s="84">
        <v>636.97500000000002</v>
      </c>
      <c r="F446" s="84">
        <f t="shared" si="136"/>
        <v>86.700000000000728</v>
      </c>
      <c r="G446" s="84">
        <f t="shared" si="136"/>
        <v>133.5</v>
      </c>
      <c r="H446" s="84">
        <f t="shared" si="136"/>
        <v>0</v>
      </c>
      <c r="I446" s="84">
        <f t="shared" si="124"/>
        <v>86.700000000000728</v>
      </c>
      <c r="L446" s="84">
        <f t="shared" si="129"/>
        <v>133.5</v>
      </c>
      <c r="P446" s="84">
        <v>5</v>
      </c>
      <c r="Q446" s="84">
        <v>1852.9</v>
      </c>
      <c r="R446" s="84">
        <f t="shared" si="126"/>
        <v>1857.9</v>
      </c>
      <c r="S446" s="84">
        <f t="shared" si="130"/>
        <v>0</v>
      </c>
      <c r="T446" s="84">
        <f t="shared" si="131"/>
        <v>0</v>
      </c>
      <c r="W446" s="77"/>
      <c r="X446" s="77"/>
      <c r="Z446" s="84">
        <v>87.5</v>
      </c>
      <c r="AA446" s="84">
        <v>8616.7000000000007</v>
      </c>
      <c r="AB446" s="84">
        <f t="shared" si="119"/>
        <v>8704.2000000000007</v>
      </c>
      <c r="AC446" s="84">
        <f t="shared" si="132"/>
        <v>2.2000000000007276</v>
      </c>
      <c r="AE446" s="84">
        <f t="shared" si="127"/>
        <v>1143.3</v>
      </c>
      <c r="AF446" s="84">
        <f t="shared" si="127"/>
        <v>12652.3</v>
      </c>
      <c r="AG446" s="84">
        <f t="shared" si="127"/>
        <v>13795.599999999999</v>
      </c>
      <c r="AH446" s="84">
        <f t="shared" si="133"/>
        <v>131.29999999999927</v>
      </c>
      <c r="AJ446" s="80">
        <v>35985</v>
      </c>
      <c r="AK446" s="84">
        <v>939.6</v>
      </c>
      <c r="AL446" s="84">
        <v>7393.4</v>
      </c>
      <c r="AM446" s="84">
        <f t="shared" si="120"/>
        <v>8333</v>
      </c>
      <c r="AN446" s="84">
        <f t="shared" si="137"/>
        <v>83</v>
      </c>
      <c r="AO446" s="84">
        <f t="shared" si="137"/>
        <v>21.800000000001091</v>
      </c>
      <c r="AP446" s="85">
        <f>AM446/'[2]Soymeal Export Forecast'!X$15</f>
        <v>0.86560201142069471</v>
      </c>
      <c r="AQ446" s="77"/>
      <c r="AR446" s="77"/>
      <c r="AS446" s="80">
        <v>35985</v>
      </c>
      <c r="AT446" s="84">
        <v>100.4</v>
      </c>
      <c r="AU446" s="84">
        <v>1134.9000000000001</v>
      </c>
      <c r="AV446" s="84">
        <f t="shared" si="122"/>
        <v>1235.3000000000002</v>
      </c>
      <c r="AW446" s="84">
        <f t="shared" si="138"/>
        <v>13.5</v>
      </c>
      <c r="AX446" s="84">
        <f t="shared" si="138"/>
        <v>5.6000000000001364</v>
      </c>
      <c r="AZ446" s="77"/>
      <c r="BA446" s="77"/>
      <c r="BB446" s="84">
        <f t="shared" si="125"/>
        <v>169.70000000000073</v>
      </c>
    </row>
    <row r="447" spans="1:54">
      <c r="A447" s="80">
        <v>35992</v>
      </c>
      <c r="B447" s="84">
        <v>1153.9000000000001</v>
      </c>
      <c r="C447" s="84">
        <v>23400.2</v>
      </c>
      <c r="D447" s="84">
        <f t="shared" si="118"/>
        <v>24554.100000000002</v>
      </c>
      <c r="E447" s="84">
        <v>690.38900000000001</v>
      </c>
      <c r="F447" s="84">
        <f t="shared" si="136"/>
        <v>278.29999999999927</v>
      </c>
      <c r="G447" s="84">
        <f t="shared" si="136"/>
        <v>196.40000000000146</v>
      </c>
      <c r="H447" s="84">
        <f t="shared" si="136"/>
        <v>53.413999999999987</v>
      </c>
      <c r="I447" s="84">
        <f t="shared" si="124"/>
        <v>278.29999999999927</v>
      </c>
      <c r="L447" s="84">
        <f t="shared" si="129"/>
        <v>249.81400000000144</v>
      </c>
      <c r="P447" s="84">
        <v>5</v>
      </c>
      <c r="Q447" s="84">
        <v>1852.9</v>
      </c>
      <c r="R447" s="84">
        <f t="shared" si="126"/>
        <v>1857.9</v>
      </c>
      <c r="S447" s="84">
        <f t="shared" si="130"/>
        <v>0</v>
      </c>
      <c r="T447" s="84">
        <f t="shared" si="131"/>
        <v>0</v>
      </c>
      <c r="W447" s="77"/>
      <c r="X447" s="77"/>
      <c r="Z447" s="84">
        <v>95.5</v>
      </c>
      <c r="AA447" s="84">
        <v>8616.7000000000007</v>
      </c>
      <c r="AB447" s="84">
        <f t="shared" si="119"/>
        <v>8712.2000000000007</v>
      </c>
      <c r="AC447" s="84">
        <f t="shared" si="132"/>
        <v>8</v>
      </c>
      <c r="AE447" s="84">
        <f t="shared" si="127"/>
        <v>1053.4000000000001</v>
      </c>
      <c r="AF447" s="84">
        <f t="shared" si="127"/>
        <v>12930.599999999999</v>
      </c>
      <c r="AG447" s="84">
        <f t="shared" si="127"/>
        <v>13984</v>
      </c>
      <c r="AH447" s="84">
        <f t="shared" si="133"/>
        <v>188.40000000000146</v>
      </c>
      <c r="AJ447" s="80">
        <v>35992</v>
      </c>
      <c r="AK447" s="84">
        <v>837.3</v>
      </c>
      <c r="AL447" s="84">
        <v>7449.8</v>
      </c>
      <c r="AM447" s="84">
        <f t="shared" si="120"/>
        <v>8287.1</v>
      </c>
      <c r="AN447" s="84">
        <f t="shared" si="137"/>
        <v>56.400000000000546</v>
      </c>
      <c r="AO447" s="84">
        <f t="shared" si="137"/>
        <v>-45.899999999999636</v>
      </c>
      <c r="AP447" s="85">
        <f>AM447/'[2]Soymeal Export Forecast'!X$15</f>
        <v>0.86083408482472568</v>
      </c>
      <c r="AQ447" s="77"/>
      <c r="AR447" s="77"/>
      <c r="AS447" s="80">
        <v>35992</v>
      </c>
      <c r="AT447" s="84">
        <v>105.8</v>
      </c>
      <c r="AU447" s="84">
        <v>1154.7</v>
      </c>
      <c r="AV447" s="84">
        <f t="shared" si="122"/>
        <v>1260.5</v>
      </c>
      <c r="AW447" s="84">
        <f t="shared" si="138"/>
        <v>19.799999999999955</v>
      </c>
      <c r="AX447" s="84">
        <f t="shared" si="138"/>
        <v>25.199999999999818</v>
      </c>
      <c r="AZ447" s="77"/>
      <c r="BA447" s="77"/>
      <c r="BB447" s="84">
        <f t="shared" si="125"/>
        <v>334.69999999999982</v>
      </c>
    </row>
    <row r="448" spans="1:54">
      <c r="A448" s="80">
        <v>35999</v>
      </c>
      <c r="B448" s="84">
        <v>1220</v>
      </c>
      <c r="C448" s="84">
        <v>23489.200000000001</v>
      </c>
      <c r="D448" s="84">
        <f t="shared" si="118"/>
        <v>24709.200000000001</v>
      </c>
      <c r="E448" s="84">
        <v>932.41899999999998</v>
      </c>
      <c r="F448" s="84">
        <f t="shared" si="136"/>
        <v>89</v>
      </c>
      <c r="G448" s="84">
        <f t="shared" si="136"/>
        <v>155.09999999999854</v>
      </c>
      <c r="H448" s="84">
        <f t="shared" si="136"/>
        <v>242.02999999999997</v>
      </c>
      <c r="I448" s="84">
        <f t="shared" si="124"/>
        <v>89</v>
      </c>
      <c r="L448" s="84">
        <f t="shared" si="129"/>
        <v>397.12999999999852</v>
      </c>
      <c r="P448" s="84">
        <v>5</v>
      </c>
      <c r="Q448" s="84">
        <v>1852.9</v>
      </c>
      <c r="R448" s="84">
        <f t="shared" si="126"/>
        <v>1857.9</v>
      </c>
      <c r="S448" s="84">
        <f t="shared" si="130"/>
        <v>0</v>
      </c>
      <c r="T448" s="84">
        <f t="shared" si="131"/>
        <v>0</v>
      </c>
      <c r="W448" s="77"/>
      <c r="X448" s="77"/>
      <c r="Z448" s="84">
        <v>95</v>
      </c>
      <c r="AA448" s="84">
        <v>8616.7000000000007</v>
      </c>
      <c r="AB448" s="84">
        <f t="shared" si="119"/>
        <v>8711.7000000000007</v>
      </c>
      <c r="AC448" s="84">
        <f t="shared" si="132"/>
        <v>-0.5</v>
      </c>
      <c r="AE448" s="84">
        <f t="shared" si="127"/>
        <v>1120</v>
      </c>
      <c r="AF448" s="84">
        <f t="shared" si="127"/>
        <v>13019.599999999999</v>
      </c>
      <c r="AG448" s="84">
        <f t="shared" si="127"/>
        <v>14139.599999999999</v>
      </c>
      <c r="AH448" s="84">
        <f t="shared" si="133"/>
        <v>155.59999999999854</v>
      </c>
      <c r="AJ448" s="80">
        <v>35999</v>
      </c>
      <c r="AK448" s="84">
        <v>746.8</v>
      </c>
      <c r="AL448" s="84">
        <v>7536</v>
      </c>
      <c r="AM448" s="84">
        <f t="shared" si="120"/>
        <v>8282.7999999999993</v>
      </c>
      <c r="AN448" s="84">
        <f t="shared" si="137"/>
        <v>86.199999999999818</v>
      </c>
      <c r="AO448" s="84">
        <f t="shared" si="137"/>
        <v>-4.3000000000010914</v>
      </c>
      <c r="AP448" s="85">
        <f>AM448/'[2]Soymeal Export Forecast'!X$15</f>
        <v>0.8603874163200923</v>
      </c>
      <c r="AQ448" s="77"/>
      <c r="AR448" s="77"/>
      <c r="AS448" s="80">
        <v>35999</v>
      </c>
      <c r="AT448" s="84">
        <v>147.69999999999999</v>
      </c>
      <c r="AU448" s="84">
        <v>1159.8</v>
      </c>
      <c r="AV448" s="84">
        <f t="shared" si="122"/>
        <v>1307.5</v>
      </c>
      <c r="AW448" s="84">
        <f t="shared" si="138"/>
        <v>5.0999999999999091</v>
      </c>
      <c r="AX448" s="84">
        <f t="shared" si="138"/>
        <v>47</v>
      </c>
      <c r="AZ448" s="77"/>
      <c r="BA448" s="77"/>
      <c r="BB448" s="84">
        <f t="shared" si="125"/>
        <v>175.19999999999982</v>
      </c>
    </row>
    <row r="449" spans="1:54">
      <c r="A449" s="80">
        <v>36006</v>
      </c>
      <c r="B449" s="84">
        <v>987.8</v>
      </c>
      <c r="C449" s="84">
        <v>23656.7</v>
      </c>
      <c r="D449" s="84">
        <f t="shared" si="118"/>
        <v>24644.5</v>
      </c>
      <c r="E449" s="84">
        <v>1579.7370000000001</v>
      </c>
      <c r="F449" s="84">
        <f t="shared" si="136"/>
        <v>167.5</v>
      </c>
      <c r="G449" s="84">
        <f t="shared" si="136"/>
        <v>-64.700000000000728</v>
      </c>
      <c r="H449" s="84">
        <f t="shared" si="136"/>
        <v>647.3180000000001</v>
      </c>
      <c r="I449" s="84">
        <f t="shared" si="124"/>
        <v>167.5</v>
      </c>
      <c r="L449" s="84">
        <f t="shared" si="129"/>
        <v>582.61799999999937</v>
      </c>
      <c r="P449" s="84">
        <v>5</v>
      </c>
      <c r="Q449" s="84">
        <v>1909.9</v>
      </c>
      <c r="R449" s="84">
        <f t="shared" si="126"/>
        <v>1914.9</v>
      </c>
      <c r="S449" s="84">
        <f t="shared" si="130"/>
        <v>57</v>
      </c>
      <c r="T449" s="84">
        <f t="shared" si="131"/>
        <v>57</v>
      </c>
      <c r="W449" s="77"/>
      <c r="X449" s="77"/>
      <c r="Z449" s="84">
        <v>65.5</v>
      </c>
      <c r="AA449" s="84">
        <v>8619</v>
      </c>
      <c r="AB449" s="84">
        <f t="shared" si="119"/>
        <v>8684.5</v>
      </c>
      <c r="AC449" s="84">
        <f t="shared" si="132"/>
        <v>-27.200000000000728</v>
      </c>
      <c r="AE449" s="84">
        <f t="shared" si="127"/>
        <v>917.3</v>
      </c>
      <c r="AF449" s="84">
        <f t="shared" si="127"/>
        <v>13127.8</v>
      </c>
      <c r="AG449" s="84">
        <f t="shared" si="127"/>
        <v>14045.099999999999</v>
      </c>
      <c r="AH449" s="84">
        <f t="shared" si="133"/>
        <v>-94.5</v>
      </c>
      <c r="AJ449" s="80">
        <v>36006</v>
      </c>
      <c r="AK449" s="84">
        <v>741.6</v>
      </c>
      <c r="AL449" s="84">
        <v>7623</v>
      </c>
      <c r="AM449" s="84">
        <f t="shared" si="120"/>
        <v>8364.6</v>
      </c>
      <c r="AN449" s="84">
        <f t="shared" si="137"/>
        <v>87</v>
      </c>
      <c r="AO449" s="84">
        <f t="shared" si="137"/>
        <v>81.800000000001091</v>
      </c>
      <c r="AP449" s="85">
        <f>AM449/'[2]Soymeal Export Forecast'!X$15</f>
        <v>0.86888450554776708</v>
      </c>
      <c r="AQ449" s="77"/>
      <c r="AR449" s="77"/>
      <c r="AS449" s="80">
        <v>36006</v>
      </c>
      <c r="AT449" s="84">
        <v>161.6</v>
      </c>
      <c r="AU449" s="84">
        <v>1189.9000000000001</v>
      </c>
      <c r="AV449" s="84">
        <f t="shared" si="122"/>
        <v>1351.5</v>
      </c>
      <c r="AW449" s="84">
        <f t="shared" si="138"/>
        <v>30.100000000000136</v>
      </c>
      <c r="AX449" s="84">
        <f t="shared" si="138"/>
        <v>44</v>
      </c>
      <c r="AZ449" s="77"/>
      <c r="BA449" s="77"/>
      <c r="BB449" s="84">
        <f t="shared" si="125"/>
        <v>254.5</v>
      </c>
    </row>
    <row r="450" spans="1:54">
      <c r="A450" s="80">
        <v>36013</v>
      </c>
      <c r="B450" s="84">
        <v>1020.1</v>
      </c>
      <c r="C450" s="84">
        <v>23880.799999999999</v>
      </c>
      <c r="D450" s="84">
        <f t="shared" si="118"/>
        <v>24900.899999999998</v>
      </c>
      <c r="E450" s="84">
        <v>2111.0439999999999</v>
      </c>
      <c r="F450" s="84">
        <f t="shared" si="136"/>
        <v>224.09999999999854</v>
      </c>
      <c r="G450" s="84">
        <f t="shared" si="136"/>
        <v>256.39999999999782</v>
      </c>
      <c r="H450" s="84">
        <f t="shared" si="136"/>
        <v>531.30699999999979</v>
      </c>
      <c r="I450" s="84">
        <f t="shared" si="124"/>
        <v>224.09999999999854</v>
      </c>
      <c r="L450" s="84">
        <f t="shared" si="129"/>
        <v>787.70699999999761</v>
      </c>
      <c r="P450" s="84">
        <v>5</v>
      </c>
      <c r="Q450" s="84">
        <v>1909.9</v>
      </c>
      <c r="R450" s="84">
        <f t="shared" si="126"/>
        <v>1914.9</v>
      </c>
      <c r="S450" s="84">
        <f t="shared" si="130"/>
        <v>0</v>
      </c>
      <c r="T450" s="84">
        <f t="shared" si="131"/>
        <v>0</v>
      </c>
      <c r="W450" s="77"/>
      <c r="X450" s="77"/>
      <c r="Z450" s="84">
        <v>65.5</v>
      </c>
      <c r="AA450" s="84">
        <v>8623.2000000000007</v>
      </c>
      <c r="AB450" s="84">
        <f t="shared" si="119"/>
        <v>8688.7000000000007</v>
      </c>
      <c r="AC450" s="84">
        <f t="shared" si="132"/>
        <v>4.2000000000007276</v>
      </c>
      <c r="AE450" s="84">
        <f t="shared" si="127"/>
        <v>949.6</v>
      </c>
      <c r="AF450" s="84">
        <f t="shared" si="127"/>
        <v>13347.699999999997</v>
      </c>
      <c r="AG450" s="84">
        <f t="shared" si="127"/>
        <v>14297.299999999996</v>
      </c>
      <c r="AH450" s="84">
        <f t="shared" si="133"/>
        <v>252.19999999999709</v>
      </c>
      <c r="AJ450" s="80">
        <v>36013</v>
      </c>
      <c r="AK450" s="84">
        <v>613.1</v>
      </c>
      <c r="AL450" s="84">
        <v>7756.2</v>
      </c>
      <c r="AM450" s="84">
        <f t="shared" si="120"/>
        <v>8369.2999999999993</v>
      </c>
      <c r="AN450" s="84">
        <f t="shared" si="137"/>
        <v>133.19999999999982</v>
      </c>
      <c r="AO450" s="84">
        <f t="shared" si="137"/>
        <v>4.6999999999989086</v>
      </c>
      <c r="AP450" s="85">
        <f>AM450/'[2]Soymeal Export Forecast'!X$15</f>
        <v>0.8693727246109707</v>
      </c>
      <c r="AQ450" s="77"/>
      <c r="AR450" s="77"/>
      <c r="AS450" s="80">
        <v>36013</v>
      </c>
      <c r="AT450" s="84">
        <v>158.19999999999999</v>
      </c>
      <c r="AU450" s="84">
        <v>1200.9000000000001</v>
      </c>
      <c r="AV450" s="84">
        <f t="shared" si="122"/>
        <v>1359.1000000000001</v>
      </c>
      <c r="AW450" s="84">
        <f t="shared" si="138"/>
        <v>11</v>
      </c>
      <c r="AX450" s="84">
        <f t="shared" si="138"/>
        <v>7.6000000000001364</v>
      </c>
      <c r="AZ450" s="77"/>
      <c r="BA450" s="77"/>
      <c r="BB450" s="84">
        <f t="shared" si="125"/>
        <v>357.29999999999836</v>
      </c>
    </row>
    <row r="451" spans="1:54">
      <c r="A451" s="80">
        <v>36020</v>
      </c>
      <c r="B451" s="84">
        <v>949.4</v>
      </c>
      <c r="C451" s="84">
        <v>23990.400000000001</v>
      </c>
      <c r="D451" s="84">
        <f t="shared" ref="D451:D514" si="139">SUM(B451:C451)</f>
        <v>24939.800000000003</v>
      </c>
      <c r="E451" s="84">
        <v>2465.11</v>
      </c>
      <c r="F451" s="84">
        <f t="shared" si="136"/>
        <v>109.60000000000218</v>
      </c>
      <c r="G451" s="84">
        <f t="shared" si="136"/>
        <v>38.900000000005093</v>
      </c>
      <c r="H451" s="84">
        <f t="shared" si="136"/>
        <v>354.06600000000026</v>
      </c>
      <c r="I451" s="84">
        <f t="shared" si="124"/>
        <v>109.60000000000218</v>
      </c>
      <c r="L451" s="84">
        <f t="shared" si="129"/>
        <v>392.96600000000535</v>
      </c>
      <c r="P451" s="84">
        <v>60</v>
      </c>
      <c r="Q451" s="84">
        <v>1909.9</v>
      </c>
      <c r="R451" s="84">
        <f t="shared" si="126"/>
        <v>1969.9</v>
      </c>
      <c r="S451" s="84">
        <f t="shared" si="130"/>
        <v>55</v>
      </c>
      <c r="T451" s="84">
        <f t="shared" si="131"/>
        <v>0</v>
      </c>
      <c r="W451" s="77"/>
      <c r="X451" s="77"/>
      <c r="Z451" s="84">
        <v>65.5</v>
      </c>
      <c r="AA451" s="84">
        <v>8623.2000000000007</v>
      </c>
      <c r="AB451" s="84">
        <f t="shared" ref="AB451:AB514" si="140">AA451+Z451</f>
        <v>8688.7000000000007</v>
      </c>
      <c r="AC451" s="84">
        <f t="shared" si="132"/>
        <v>0</v>
      </c>
      <c r="AE451" s="84">
        <f t="shared" si="127"/>
        <v>823.9</v>
      </c>
      <c r="AF451" s="84">
        <f t="shared" si="127"/>
        <v>13457.3</v>
      </c>
      <c r="AG451" s="84">
        <f t="shared" si="127"/>
        <v>14281.2</v>
      </c>
      <c r="AH451" s="84">
        <f t="shared" si="133"/>
        <v>-16.099999999994907</v>
      </c>
      <c r="AJ451" s="80">
        <v>36020</v>
      </c>
      <c r="AK451" s="84">
        <v>646.5</v>
      </c>
      <c r="AL451" s="84">
        <v>7825.2</v>
      </c>
      <c r="AM451" s="84">
        <f t="shared" ref="AM451:AM514" si="141">AL451+AK451</f>
        <v>8471.7000000000007</v>
      </c>
      <c r="AN451" s="84">
        <f t="shared" si="137"/>
        <v>69</v>
      </c>
      <c r="AO451" s="84">
        <f t="shared" si="137"/>
        <v>102.40000000000146</v>
      </c>
      <c r="AP451" s="85">
        <f>AM451/'[2]Soymeal Export Forecast'!X$15</f>
        <v>0.88000966760502819</v>
      </c>
      <c r="AQ451" s="77"/>
      <c r="AR451" s="77"/>
      <c r="AS451" s="80">
        <v>36020</v>
      </c>
      <c r="AT451" s="84">
        <v>189</v>
      </c>
      <c r="AU451" s="84">
        <v>1220.8</v>
      </c>
      <c r="AV451" s="84">
        <f t="shared" ref="AV451:AV514" si="142">AU451+AT451</f>
        <v>1409.8</v>
      </c>
      <c r="AW451" s="84">
        <f t="shared" si="138"/>
        <v>19.899999999999864</v>
      </c>
      <c r="AX451" s="84">
        <f t="shared" si="138"/>
        <v>50.699999999999818</v>
      </c>
      <c r="AZ451" s="77"/>
      <c r="BA451" s="77"/>
      <c r="BB451" s="84">
        <f t="shared" si="125"/>
        <v>178.60000000000218</v>
      </c>
    </row>
    <row r="452" spans="1:54">
      <c r="A452" s="80">
        <v>36027</v>
      </c>
      <c r="B452" s="84">
        <v>769.6</v>
      </c>
      <c r="C452" s="84">
        <v>24181.1</v>
      </c>
      <c r="D452" s="84">
        <f t="shared" si="139"/>
        <v>24950.699999999997</v>
      </c>
      <c r="E452" s="84">
        <v>3153.0740000000001</v>
      </c>
      <c r="F452" s="84">
        <f t="shared" si="136"/>
        <v>190.69999999999709</v>
      </c>
      <c r="G452" s="84">
        <f t="shared" si="136"/>
        <v>10.899999999994179</v>
      </c>
      <c r="H452" s="84">
        <f t="shared" si="136"/>
        <v>687.96399999999994</v>
      </c>
      <c r="I452" s="84">
        <f t="shared" ref="I452:I515" si="143">F452</f>
        <v>190.69999999999709</v>
      </c>
      <c r="L452" s="84">
        <f t="shared" si="129"/>
        <v>698.86399999999412</v>
      </c>
      <c r="P452" s="84">
        <v>60</v>
      </c>
      <c r="Q452" s="84">
        <v>1909.9</v>
      </c>
      <c r="R452" s="84">
        <f t="shared" si="126"/>
        <v>1969.9</v>
      </c>
      <c r="S452" s="84">
        <f t="shared" si="130"/>
        <v>0</v>
      </c>
      <c r="T452" s="84">
        <f t="shared" si="131"/>
        <v>0</v>
      </c>
      <c r="W452" s="77"/>
      <c r="X452" s="77"/>
      <c r="Z452" s="84">
        <v>65.5</v>
      </c>
      <c r="AA452" s="84">
        <v>8623.2000000000007</v>
      </c>
      <c r="AB452" s="84">
        <f t="shared" si="140"/>
        <v>8688.7000000000007</v>
      </c>
      <c r="AC452" s="84">
        <f t="shared" si="132"/>
        <v>0</v>
      </c>
      <c r="AE452" s="84">
        <f t="shared" si="127"/>
        <v>644.1</v>
      </c>
      <c r="AF452" s="84">
        <f t="shared" si="127"/>
        <v>13647.999999999996</v>
      </c>
      <c r="AG452" s="84">
        <f t="shared" si="127"/>
        <v>14292.099999999995</v>
      </c>
      <c r="AH452" s="84">
        <f t="shared" si="133"/>
        <v>10.899999999994179</v>
      </c>
      <c r="AJ452" s="80">
        <v>36027</v>
      </c>
      <c r="AK452" s="84">
        <v>670.7</v>
      </c>
      <c r="AL452" s="84">
        <v>7882.5</v>
      </c>
      <c r="AM452" s="84">
        <f t="shared" si="141"/>
        <v>8553.2000000000007</v>
      </c>
      <c r="AN452" s="84">
        <f t="shared" si="137"/>
        <v>57.300000000000182</v>
      </c>
      <c r="AO452" s="84">
        <f t="shared" si="137"/>
        <v>81.5</v>
      </c>
      <c r="AP452" s="85">
        <f>AM452/'[2]Soymeal Export Forecast'!X$15</f>
        <v>0.88847559391377495</v>
      </c>
      <c r="AQ452" s="77"/>
      <c r="AR452" s="77"/>
      <c r="AS452" s="80">
        <v>36027</v>
      </c>
      <c r="AT452" s="84">
        <v>181.1</v>
      </c>
      <c r="AU452" s="84">
        <v>1236.2</v>
      </c>
      <c r="AV452" s="84">
        <f t="shared" si="142"/>
        <v>1417.3</v>
      </c>
      <c r="AW452" s="84">
        <f t="shared" si="138"/>
        <v>15.400000000000091</v>
      </c>
      <c r="AX452" s="84">
        <f t="shared" si="138"/>
        <v>7.5</v>
      </c>
      <c r="AZ452" s="77"/>
      <c r="BA452" s="77"/>
      <c r="BB452" s="84">
        <f t="shared" ref="BB452:BB515" si="144">AN452+F452</f>
        <v>247.99999999999727</v>
      </c>
    </row>
    <row r="453" spans="1:54">
      <c r="A453" s="80">
        <v>36034</v>
      </c>
      <c r="B453" s="84">
        <v>506.5</v>
      </c>
      <c r="C453" s="84">
        <v>24426</v>
      </c>
      <c r="D453" s="84">
        <f t="shared" si="139"/>
        <v>24932.5</v>
      </c>
      <c r="E453" s="84">
        <v>3731.3090000000002</v>
      </c>
      <c r="F453" s="84">
        <f t="shared" si="136"/>
        <v>244.90000000000146</v>
      </c>
      <c r="G453" s="84">
        <f t="shared" si="136"/>
        <v>-18.19999999999709</v>
      </c>
      <c r="H453" s="84">
        <f t="shared" si="136"/>
        <v>578.23500000000013</v>
      </c>
      <c r="I453" s="84">
        <f t="shared" si="143"/>
        <v>244.90000000000146</v>
      </c>
      <c r="L453" s="84">
        <f t="shared" si="129"/>
        <v>560.03500000000304</v>
      </c>
      <c r="P453" s="84">
        <v>55</v>
      </c>
      <c r="Q453" s="84">
        <v>1909.9</v>
      </c>
      <c r="R453" s="84">
        <f t="shared" si="126"/>
        <v>1964.9</v>
      </c>
      <c r="S453" s="84">
        <f t="shared" si="130"/>
        <v>-5</v>
      </c>
      <c r="T453" s="84">
        <f t="shared" si="131"/>
        <v>0</v>
      </c>
      <c r="W453" s="77"/>
      <c r="X453" s="77"/>
      <c r="Z453" s="84">
        <v>61</v>
      </c>
      <c r="AA453" s="84">
        <v>8623.2000000000007</v>
      </c>
      <c r="AB453" s="84">
        <f t="shared" si="140"/>
        <v>8684.2000000000007</v>
      </c>
      <c r="AC453" s="84">
        <f t="shared" si="132"/>
        <v>-4.5</v>
      </c>
      <c r="AE453" s="84">
        <f t="shared" si="127"/>
        <v>390.5</v>
      </c>
      <c r="AF453" s="84">
        <f t="shared" si="127"/>
        <v>13892.899999999998</v>
      </c>
      <c r="AG453" s="84">
        <f t="shared" si="127"/>
        <v>14283.399999999998</v>
      </c>
      <c r="AH453" s="84">
        <f t="shared" si="133"/>
        <v>-8.6999999999970896</v>
      </c>
      <c r="AJ453" s="80">
        <v>36034</v>
      </c>
      <c r="AK453" s="84">
        <v>542.29999999999995</v>
      </c>
      <c r="AL453" s="84">
        <v>7939.1</v>
      </c>
      <c r="AM453" s="84">
        <f t="shared" si="141"/>
        <v>8481.4</v>
      </c>
      <c r="AN453" s="84">
        <f t="shared" si="137"/>
        <v>56.600000000000364</v>
      </c>
      <c r="AO453" s="84">
        <f t="shared" si="137"/>
        <v>-71.800000000001091</v>
      </c>
      <c r="AP453" s="85">
        <f>AM453/'[2]Soymeal Export Forecast'!X$15</f>
        <v>0.88101726865036356</v>
      </c>
      <c r="AQ453" s="77"/>
      <c r="AR453" s="77"/>
      <c r="AS453" s="80">
        <v>36034</v>
      </c>
      <c r="AT453" s="84">
        <v>173</v>
      </c>
      <c r="AU453" s="84">
        <v>1262.2</v>
      </c>
      <c r="AV453" s="84">
        <f t="shared" si="142"/>
        <v>1435.2</v>
      </c>
      <c r="AW453" s="84">
        <f t="shared" si="138"/>
        <v>26</v>
      </c>
      <c r="AX453" s="84">
        <f t="shared" si="138"/>
        <v>17.900000000000091</v>
      </c>
      <c r="AZ453" s="77"/>
      <c r="BA453" s="77"/>
      <c r="BB453" s="84">
        <f t="shared" si="144"/>
        <v>301.50000000000182</v>
      </c>
    </row>
    <row r="454" spans="1:54">
      <c r="A454" s="80">
        <v>36041</v>
      </c>
      <c r="B454" s="84">
        <v>4706.7</v>
      </c>
      <c r="C454" s="84">
        <v>2.2999999999999998</v>
      </c>
      <c r="D454" s="84">
        <f t="shared" si="139"/>
        <v>4709</v>
      </c>
      <c r="E454" s="84">
        <v>0</v>
      </c>
      <c r="F454" s="86">
        <f>C454</f>
        <v>2.2999999999999998</v>
      </c>
      <c r="I454" s="84">
        <f t="shared" si="143"/>
        <v>2.2999999999999998</v>
      </c>
      <c r="P454" s="84">
        <v>135</v>
      </c>
      <c r="Q454" s="84">
        <v>0</v>
      </c>
      <c r="R454" s="84">
        <f t="shared" si="126"/>
        <v>135</v>
      </c>
      <c r="T454" s="86">
        <f>Q454</f>
        <v>0</v>
      </c>
      <c r="W454" s="77"/>
      <c r="X454" s="77"/>
      <c r="Z454" s="84">
        <v>641.6</v>
      </c>
      <c r="AA454" s="84">
        <v>0</v>
      </c>
      <c r="AB454" s="84">
        <f t="shared" si="140"/>
        <v>641.6</v>
      </c>
      <c r="AE454" s="84">
        <f t="shared" si="127"/>
        <v>3930.1</v>
      </c>
      <c r="AF454" s="84">
        <f t="shared" si="127"/>
        <v>2.2999999999999998</v>
      </c>
      <c r="AG454" s="84">
        <f t="shared" si="127"/>
        <v>3932.4</v>
      </c>
      <c r="AH454" s="84"/>
      <c r="AJ454" s="80">
        <v>36041</v>
      </c>
      <c r="AK454" s="84">
        <v>515.6</v>
      </c>
      <c r="AL454" s="84">
        <v>7991.5</v>
      </c>
      <c r="AM454" s="84">
        <f t="shared" si="141"/>
        <v>8507.1</v>
      </c>
      <c r="AN454" s="84">
        <f t="shared" si="137"/>
        <v>52.399999999999636</v>
      </c>
      <c r="AO454" s="84">
        <f t="shared" si="137"/>
        <v>25.700000000000728</v>
      </c>
      <c r="AP454" s="85">
        <f>AM454/'[2]Soymeal Export Forecast'!X$15</f>
        <v>0.88368689203852058</v>
      </c>
      <c r="AQ454" s="77"/>
      <c r="AR454" s="77"/>
      <c r="AS454" s="80">
        <v>36041</v>
      </c>
      <c r="AT454" s="84">
        <v>154.6</v>
      </c>
      <c r="AU454" s="84">
        <v>1304.5999999999999</v>
      </c>
      <c r="AV454" s="84">
        <f t="shared" si="142"/>
        <v>1459.1999999999998</v>
      </c>
      <c r="AW454" s="84">
        <f t="shared" si="138"/>
        <v>42.399999999999864</v>
      </c>
      <c r="AX454" s="84">
        <f t="shared" si="138"/>
        <v>23.999999999999773</v>
      </c>
      <c r="AZ454" s="77"/>
      <c r="BA454" s="77"/>
      <c r="BB454" s="84">
        <f t="shared" si="144"/>
        <v>54.699999999999633</v>
      </c>
    </row>
    <row r="455" spans="1:54">
      <c r="A455" s="80">
        <v>36048</v>
      </c>
      <c r="B455" s="84">
        <v>5108</v>
      </c>
      <c r="C455" s="84">
        <v>229.9</v>
      </c>
      <c r="D455" s="84">
        <f t="shared" si="139"/>
        <v>5337.9</v>
      </c>
      <c r="E455" s="84">
        <v>0</v>
      </c>
      <c r="F455" s="84">
        <f t="shared" ref="F455:H486" si="145">C455-C454</f>
        <v>227.6</v>
      </c>
      <c r="G455" s="84">
        <f t="shared" si="145"/>
        <v>628.89999999999964</v>
      </c>
      <c r="H455" s="84">
        <f t="shared" si="145"/>
        <v>0</v>
      </c>
      <c r="I455" s="84">
        <f t="shared" si="143"/>
        <v>227.6</v>
      </c>
      <c r="L455" s="84">
        <f t="shared" ref="L455:L505" si="146">H455+G455</f>
        <v>628.89999999999964</v>
      </c>
      <c r="P455" s="84">
        <v>260</v>
      </c>
      <c r="Q455" s="84">
        <v>56.6</v>
      </c>
      <c r="R455" s="84">
        <f t="shared" si="126"/>
        <v>316.60000000000002</v>
      </c>
      <c r="S455" s="84">
        <f t="shared" ref="S455:S505" si="147">R455-R454</f>
        <v>181.60000000000002</v>
      </c>
      <c r="T455" s="84">
        <f t="shared" ref="T455:T505" si="148">Q455-Q454</f>
        <v>56.6</v>
      </c>
      <c r="W455" s="77"/>
      <c r="X455" s="77"/>
      <c r="Z455" s="84">
        <v>657.6</v>
      </c>
      <c r="AA455" s="84">
        <v>25.6</v>
      </c>
      <c r="AB455" s="84">
        <f t="shared" si="140"/>
        <v>683.2</v>
      </c>
      <c r="AC455" s="84">
        <f t="shared" ref="AC455:AC505" si="149">AB455-AB454</f>
        <v>41.600000000000023</v>
      </c>
      <c r="AE455" s="84">
        <f t="shared" si="127"/>
        <v>4190.3999999999996</v>
      </c>
      <c r="AF455" s="84">
        <f t="shared" si="127"/>
        <v>147.70000000000002</v>
      </c>
      <c r="AG455" s="84">
        <f t="shared" si="127"/>
        <v>4338.0999999999995</v>
      </c>
      <c r="AH455" s="84">
        <f t="shared" ref="AH455:AH505" si="150">AG455-AG454</f>
        <v>405.69999999999936</v>
      </c>
      <c r="AJ455" s="80">
        <v>36048</v>
      </c>
      <c r="AK455" s="84">
        <v>583.1</v>
      </c>
      <c r="AL455" s="84">
        <v>8026.4</v>
      </c>
      <c r="AM455" s="84">
        <f t="shared" si="141"/>
        <v>8609.5</v>
      </c>
      <c r="AN455" s="84">
        <f t="shared" si="137"/>
        <v>34.899999999999636</v>
      </c>
      <c r="AO455" s="84">
        <f t="shared" si="137"/>
        <v>102.39999999999964</v>
      </c>
      <c r="AP455" s="85">
        <f>AM455/'[2]Soymeal Export Forecast'!X$15</f>
        <v>0.89432383503257784</v>
      </c>
      <c r="AQ455" s="77"/>
      <c r="AR455" s="77"/>
      <c r="AS455" s="80">
        <v>36048</v>
      </c>
      <c r="AT455" s="84">
        <v>168.9</v>
      </c>
      <c r="AU455" s="84">
        <v>1310.0999999999999</v>
      </c>
      <c r="AV455" s="84">
        <f t="shared" si="142"/>
        <v>1479</v>
      </c>
      <c r="AW455" s="84">
        <f t="shared" si="138"/>
        <v>5.5</v>
      </c>
      <c r="AX455" s="84">
        <f t="shared" si="138"/>
        <v>19.800000000000182</v>
      </c>
      <c r="AZ455" s="77"/>
      <c r="BA455" s="77"/>
      <c r="BB455" s="84">
        <f t="shared" si="144"/>
        <v>262.49999999999966</v>
      </c>
    </row>
    <row r="456" spans="1:54">
      <c r="A456" s="80">
        <v>36055</v>
      </c>
      <c r="B456" s="84">
        <v>6278.6</v>
      </c>
      <c r="C456" s="84">
        <v>288.5</v>
      </c>
      <c r="D456" s="84">
        <f t="shared" si="139"/>
        <v>6567.1</v>
      </c>
      <c r="E456" s="84">
        <v>0</v>
      </c>
      <c r="F456" s="84">
        <f t="shared" si="145"/>
        <v>58.599999999999994</v>
      </c>
      <c r="G456" s="84">
        <f t="shared" si="145"/>
        <v>1229.2000000000007</v>
      </c>
      <c r="H456" s="84">
        <f t="shared" si="145"/>
        <v>0</v>
      </c>
      <c r="I456" s="84">
        <f t="shared" si="143"/>
        <v>58.599999999999994</v>
      </c>
      <c r="L456" s="84">
        <f t="shared" si="146"/>
        <v>1229.2000000000007</v>
      </c>
      <c r="P456" s="84">
        <v>447.5</v>
      </c>
      <c r="Q456" s="84">
        <v>56.6</v>
      </c>
      <c r="R456" s="84">
        <f t="shared" si="126"/>
        <v>504.1</v>
      </c>
      <c r="S456" s="84">
        <f t="shared" si="147"/>
        <v>187.5</v>
      </c>
      <c r="T456" s="84">
        <f t="shared" si="148"/>
        <v>0</v>
      </c>
      <c r="W456" s="77"/>
      <c r="X456" s="77"/>
      <c r="Z456" s="84">
        <v>991.4</v>
      </c>
      <c r="AA456" s="84">
        <v>25.6</v>
      </c>
      <c r="AB456" s="84">
        <f t="shared" si="140"/>
        <v>1017</v>
      </c>
      <c r="AC456" s="84">
        <f t="shared" si="149"/>
        <v>333.79999999999995</v>
      </c>
      <c r="AE456" s="84">
        <f t="shared" si="127"/>
        <v>4839.7000000000007</v>
      </c>
      <c r="AF456" s="84">
        <f t="shared" si="127"/>
        <v>206.3</v>
      </c>
      <c r="AG456" s="84">
        <f t="shared" si="127"/>
        <v>5046</v>
      </c>
      <c r="AH456" s="84">
        <f t="shared" si="150"/>
        <v>707.90000000000055</v>
      </c>
      <c r="AJ456" s="80">
        <v>36055</v>
      </c>
      <c r="AK456" s="84">
        <v>400.3</v>
      </c>
      <c r="AL456" s="84">
        <v>8074.7</v>
      </c>
      <c r="AM456" s="84">
        <f t="shared" si="141"/>
        <v>8475</v>
      </c>
      <c r="AN456" s="84">
        <f t="shared" si="137"/>
        <v>48.300000000000182</v>
      </c>
      <c r="AO456" s="84">
        <f t="shared" si="137"/>
        <v>-134.5</v>
      </c>
      <c r="AP456" s="85">
        <f>AM456/'[2]Soymeal Export Forecast'!X$15</f>
        <v>0.88035245971323506</v>
      </c>
      <c r="AQ456" s="77"/>
      <c r="AR456" s="77"/>
      <c r="AS456" s="80">
        <v>36055</v>
      </c>
      <c r="AT456" s="84">
        <v>157.6</v>
      </c>
      <c r="AU456" s="84">
        <v>1328.6</v>
      </c>
      <c r="AV456" s="84">
        <f t="shared" si="142"/>
        <v>1486.1999999999998</v>
      </c>
      <c r="AW456" s="84">
        <f t="shared" si="138"/>
        <v>18.5</v>
      </c>
      <c r="AX456" s="84">
        <f t="shared" si="138"/>
        <v>7.1999999999998181</v>
      </c>
      <c r="AZ456" s="77"/>
      <c r="BA456" s="77"/>
      <c r="BB456" s="84">
        <f t="shared" si="144"/>
        <v>106.90000000000018</v>
      </c>
    </row>
    <row r="457" spans="1:54">
      <c r="A457" s="80">
        <v>36062</v>
      </c>
      <c r="B457" s="84">
        <v>7001.9</v>
      </c>
      <c r="C457" s="84">
        <v>461.7</v>
      </c>
      <c r="D457" s="84">
        <f t="shared" si="139"/>
        <v>7463.5999999999995</v>
      </c>
      <c r="E457" s="84">
        <v>0</v>
      </c>
      <c r="F457" s="84">
        <f t="shared" si="145"/>
        <v>173.2</v>
      </c>
      <c r="G457" s="84">
        <f t="shared" si="145"/>
        <v>896.49999999999909</v>
      </c>
      <c r="H457" s="84">
        <f t="shared" si="145"/>
        <v>0</v>
      </c>
      <c r="I457" s="84">
        <f t="shared" si="143"/>
        <v>173.2</v>
      </c>
      <c r="L457" s="84">
        <f t="shared" si="146"/>
        <v>896.49999999999909</v>
      </c>
      <c r="P457" s="84">
        <v>517.5</v>
      </c>
      <c r="Q457" s="84">
        <v>89.4</v>
      </c>
      <c r="R457" s="84">
        <f t="shared" si="126"/>
        <v>606.9</v>
      </c>
      <c r="S457" s="84">
        <f t="shared" si="147"/>
        <v>102.79999999999995</v>
      </c>
      <c r="T457" s="84">
        <f t="shared" si="148"/>
        <v>32.800000000000004</v>
      </c>
      <c r="W457" s="77"/>
      <c r="X457" s="77"/>
      <c r="Z457" s="84">
        <v>1257.2</v>
      </c>
      <c r="AA457" s="84">
        <v>25.6</v>
      </c>
      <c r="AB457" s="84">
        <f t="shared" si="140"/>
        <v>1282.8</v>
      </c>
      <c r="AC457" s="84">
        <f t="shared" si="149"/>
        <v>265.79999999999995</v>
      </c>
      <c r="AE457" s="84">
        <f t="shared" si="127"/>
        <v>5227.2</v>
      </c>
      <c r="AF457" s="84">
        <f t="shared" si="127"/>
        <v>346.69999999999993</v>
      </c>
      <c r="AG457" s="84">
        <f t="shared" si="127"/>
        <v>5573.9</v>
      </c>
      <c r="AH457" s="84">
        <f t="shared" si="150"/>
        <v>527.89999999999964</v>
      </c>
      <c r="AJ457" s="80">
        <v>36062</v>
      </c>
      <c r="AK457" s="84">
        <v>308</v>
      </c>
      <c r="AL457" s="84">
        <v>8140.5</v>
      </c>
      <c r="AM457" s="84">
        <f t="shared" si="141"/>
        <v>8448.5</v>
      </c>
      <c r="AN457" s="84">
        <f t="shared" si="137"/>
        <v>65.800000000000182</v>
      </c>
      <c r="AO457" s="84">
        <f t="shared" si="137"/>
        <v>-26.5</v>
      </c>
      <c r="AP457" s="85">
        <f>AM457/'[2]Soymeal Export Forecast'!X$15</f>
        <v>0.87759973520793699</v>
      </c>
      <c r="AQ457" s="77"/>
      <c r="AR457" s="77"/>
      <c r="AS457" s="80">
        <v>36062</v>
      </c>
      <c r="AT457" s="84">
        <v>129.4</v>
      </c>
      <c r="AU457" s="84">
        <v>1367</v>
      </c>
      <c r="AV457" s="84">
        <f t="shared" si="142"/>
        <v>1496.4</v>
      </c>
      <c r="AW457" s="84">
        <f t="shared" si="138"/>
        <v>38.400000000000091</v>
      </c>
      <c r="AX457" s="84">
        <f t="shared" si="138"/>
        <v>10.200000000000273</v>
      </c>
      <c r="AZ457" s="77"/>
      <c r="BA457" s="77"/>
      <c r="BB457" s="84">
        <f t="shared" si="144"/>
        <v>239.00000000000017</v>
      </c>
    </row>
    <row r="458" spans="1:54">
      <c r="A458" s="80">
        <v>36069</v>
      </c>
      <c r="B458" s="84">
        <v>7360</v>
      </c>
      <c r="C458" s="84">
        <v>717.1</v>
      </c>
      <c r="D458" s="84">
        <f t="shared" si="139"/>
        <v>8077.1</v>
      </c>
      <c r="E458" s="84">
        <v>0</v>
      </c>
      <c r="F458" s="84">
        <f t="shared" si="145"/>
        <v>255.40000000000003</v>
      </c>
      <c r="G458" s="84">
        <f t="shared" si="145"/>
        <v>613.50000000000091</v>
      </c>
      <c r="H458" s="84">
        <f t="shared" si="145"/>
        <v>0</v>
      </c>
      <c r="I458" s="84">
        <f t="shared" si="143"/>
        <v>255.40000000000003</v>
      </c>
      <c r="L458" s="84">
        <f t="shared" si="146"/>
        <v>613.50000000000091</v>
      </c>
      <c r="P458" s="84">
        <v>584.5</v>
      </c>
      <c r="Q458" s="84">
        <v>89.4</v>
      </c>
      <c r="R458" s="84">
        <f t="shared" si="126"/>
        <v>673.9</v>
      </c>
      <c r="S458" s="84">
        <f t="shared" si="147"/>
        <v>67</v>
      </c>
      <c r="T458" s="84">
        <f t="shared" si="148"/>
        <v>0</v>
      </c>
      <c r="W458" s="77"/>
      <c r="X458" s="77"/>
      <c r="Z458" s="84">
        <v>1242.2</v>
      </c>
      <c r="AA458" s="84">
        <v>67.2</v>
      </c>
      <c r="AB458" s="84">
        <f t="shared" si="140"/>
        <v>1309.4000000000001</v>
      </c>
      <c r="AC458" s="84">
        <f t="shared" si="149"/>
        <v>26.600000000000136</v>
      </c>
      <c r="AE458" s="84">
        <f t="shared" si="127"/>
        <v>5533.3</v>
      </c>
      <c r="AF458" s="84">
        <f t="shared" si="127"/>
        <v>560.5</v>
      </c>
      <c r="AG458" s="84">
        <f t="shared" si="127"/>
        <v>6093.8000000000011</v>
      </c>
      <c r="AH458" s="84">
        <f t="shared" si="150"/>
        <v>519.90000000000146</v>
      </c>
      <c r="AJ458" s="80">
        <v>36069</v>
      </c>
      <c r="AK458" s="84">
        <v>1929.5</v>
      </c>
      <c r="AL458" s="84">
        <v>11.9</v>
      </c>
      <c r="AM458" s="84">
        <f t="shared" si="141"/>
        <v>1941.4</v>
      </c>
      <c r="AN458" s="86">
        <f>AL458</f>
        <v>11.9</v>
      </c>
      <c r="AP458" s="85">
        <f>AM458/'[2]Soymeal Export Forecast'!Y$15</f>
        <v>0.25211680762615363</v>
      </c>
      <c r="AQ458" s="77"/>
      <c r="AR458" s="77"/>
      <c r="AS458" s="80">
        <v>36069</v>
      </c>
      <c r="AT458" s="84">
        <v>163.6</v>
      </c>
      <c r="AU458" s="84">
        <v>0</v>
      </c>
      <c r="AV458" s="84">
        <f t="shared" si="142"/>
        <v>163.6</v>
      </c>
      <c r="AW458" s="86">
        <f>AU458</f>
        <v>0</v>
      </c>
      <c r="AZ458" s="77"/>
      <c r="BA458" s="77"/>
      <c r="BB458" s="84">
        <f t="shared" si="144"/>
        <v>267.3</v>
      </c>
    </row>
    <row r="459" spans="1:54">
      <c r="A459" s="80">
        <v>36076</v>
      </c>
      <c r="B459" s="84">
        <v>7696.7</v>
      </c>
      <c r="C459" s="84">
        <v>1056.5</v>
      </c>
      <c r="D459" s="84">
        <f t="shared" si="139"/>
        <v>8753.2000000000007</v>
      </c>
      <c r="E459" s="84">
        <v>0</v>
      </c>
      <c r="F459" s="84">
        <f t="shared" si="145"/>
        <v>339.4</v>
      </c>
      <c r="G459" s="84">
        <f t="shared" si="145"/>
        <v>676.10000000000036</v>
      </c>
      <c r="H459" s="84">
        <f t="shared" si="145"/>
        <v>0</v>
      </c>
      <c r="I459" s="84">
        <f t="shared" si="143"/>
        <v>339.4</v>
      </c>
      <c r="L459" s="84">
        <f t="shared" si="146"/>
        <v>676.10000000000036</v>
      </c>
      <c r="P459" s="84">
        <v>619.5</v>
      </c>
      <c r="Q459" s="84">
        <v>146.4</v>
      </c>
      <c r="R459" s="84">
        <f t="shared" si="126"/>
        <v>765.9</v>
      </c>
      <c r="S459" s="84">
        <f t="shared" si="147"/>
        <v>92</v>
      </c>
      <c r="T459" s="84">
        <f t="shared" si="148"/>
        <v>57</v>
      </c>
      <c r="W459" s="77"/>
      <c r="X459" s="77"/>
      <c r="Z459" s="84">
        <v>1327.2</v>
      </c>
      <c r="AA459" s="84">
        <v>150.9</v>
      </c>
      <c r="AB459" s="84">
        <f t="shared" si="140"/>
        <v>1478.1000000000001</v>
      </c>
      <c r="AC459" s="84">
        <f t="shared" si="149"/>
        <v>168.70000000000005</v>
      </c>
      <c r="AE459" s="84">
        <f t="shared" si="127"/>
        <v>5750</v>
      </c>
      <c r="AF459" s="84">
        <f t="shared" si="127"/>
        <v>759.2</v>
      </c>
      <c r="AG459" s="84">
        <f t="shared" si="127"/>
        <v>6509.2000000000007</v>
      </c>
      <c r="AH459" s="84">
        <f t="shared" si="150"/>
        <v>415.39999999999964</v>
      </c>
      <c r="AJ459" s="80">
        <v>36076</v>
      </c>
      <c r="AK459" s="84">
        <v>1894.8</v>
      </c>
      <c r="AL459" s="84">
        <v>150</v>
      </c>
      <c r="AM459" s="84">
        <f t="shared" si="141"/>
        <v>2044.8</v>
      </c>
      <c r="AN459" s="84">
        <f t="shared" ref="AN459:AO490" si="151">AL459-AL458</f>
        <v>138.1</v>
      </c>
      <c r="AO459" s="84">
        <f t="shared" si="151"/>
        <v>103.39999999999986</v>
      </c>
      <c r="AP459" s="85">
        <f>AM459/'[2]Soymeal Export Forecast'!Y$15</f>
        <v>0.26554468333880649</v>
      </c>
      <c r="AQ459" s="77"/>
      <c r="AR459" s="77"/>
      <c r="AS459" s="80">
        <v>36076</v>
      </c>
      <c r="AT459" s="84">
        <v>179.5</v>
      </c>
      <c r="AU459" s="84">
        <v>11.7</v>
      </c>
      <c r="AV459" s="84">
        <f t="shared" si="142"/>
        <v>191.2</v>
      </c>
      <c r="AW459" s="84">
        <f t="shared" ref="AW459:AX490" si="152">AU459-AU458</f>
        <v>11.7</v>
      </c>
      <c r="AX459" s="84">
        <f t="shared" si="152"/>
        <v>27.599999999999994</v>
      </c>
      <c r="AZ459" s="77"/>
      <c r="BA459" s="77"/>
      <c r="BB459" s="84">
        <f t="shared" si="144"/>
        <v>477.5</v>
      </c>
    </row>
    <row r="460" spans="1:54">
      <c r="A460" s="80">
        <v>36083</v>
      </c>
      <c r="B460" s="84">
        <v>7131.6</v>
      </c>
      <c r="C460" s="84">
        <v>1890</v>
      </c>
      <c r="D460" s="84">
        <f t="shared" si="139"/>
        <v>9021.6</v>
      </c>
      <c r="E460" s="84">
        <v>0</v>
      </c>
      <c r="F460" s="84">
        <f t="shared" si="145"/>
        <v>833.5</v>
      </c>
      <c r="G460" s="84">
        <f t="shared" si="145"/>
        <v>268.39999999999964</v>
      </c>
      <c r="H460" s="84">
        <f t="shared" si="145"/>
        <v>0</v>
      </c>
      <c r="I460" s="84">
        <f t="shared" si="143"/>
        <v>833.5</v>
      </c>
      <c r="L460" s="84">
        <f t="shared" si="146"/>
        <v>268.39999999999964</v>
      </c>
      <c r="P460" s="84">
        <v>474.5</v>
      </c>
      <c r="Q460" s="84">
        <v>375.3</v>
      </c>
      <c r="R460" s="84">
        <f t="shared" si="126"/>
        <v>849.8</v>
      </c>
      <c r="S460" s="84">
        <f t="shared" si="147"/>
        <v>83.899999999999977</v>
      </c>
      <c r="T460" s="84">
        <f t="shared" si="148"/>
        <v>228.9</v>
      </c>
      <c r="W460" s="77"/>
      <c r="X460" s="77"/>
      <c r="Z460" s="84">
        <v>1269.2</v>
      </c>
      <c r="AA460" s="84">
        <v>414.6</v>
      </c>
      <c r="AB460" s="84">
        <f t="shared" si="140"/>
        <v>1683.8000000000002</v>
      </c>
      <c r="AC460" s="84">
        <f t="shared" si="149"/>
        <v>205.70000000000005</v>
      </c>
      <c r="AE460" s="84">
        <f t="shared" si="127"/>
        <v>5387.9000000000005</v>
      </c>
      <c r="AF460" s="84">
        <f t="shared" si="127"/>
        <v>1100.0999999999999</v>
      </c>
      <c r="AG460" s="84">
        <f t="shared" si="127"/>
        <v>6488</v>
      </c>
      <c r="AH460" s="84">
        <f t="shared" si="150"/>
        <v>-21.200000000000728</v>
      </c>
      <c r="AJ460" s="80">
        <v>36083</v>
      </c>
      <c r="AK460" s="84">
        <v>1872.5</v>
      </c>
      <c r="AL460" s="84">
        <v>270.39999999999998</v>
      </c>
      <c r="AM460" s="84">
        <f t="shared" si="141"/>
        <v>2142.9</v>
      </c>
      <c r="AN460" s="84">
        <f t="shared" si="151"/>
        <v>120.39999999999998</v>
      </c>
      <c r="AO460" s="84">
        <f t="shared" si="151"/>
        <v>98.100000000000136</v>
      </c>
      <c r="AP460" s="85">
        <f>AM460/'[2]Soymeal Export Forecast'!Y$15</f>
        <v>0.27828428302363478</v>
      </c>
      <c r="AQ460" s="77"/>
      <c r="AR460" s="77"/>
      <c r="AS460" s="80">
        <v>36083</v>
      </c>
      <c r="AT460" s="84">
        <v>208.3</v>
      </c>
      <c r="AU460" s="84">
        <v>32.200000000000003</v>
      </c>
      <c r="AV460" s="84">
        <f t="shared" si="142"/>
        <v>240.5</v>
      </c>
      <c r="AW460" s="84">
        <f t="shared" si="152"/>
        <v>20.500000000000004</v>
      </c>
      <c r="AX460" s="84">
        <f t="shared" si="152"/>
        <v>49.300000000000011</v>
      </c>
      <c r="AZ460" s="77"/>
      <c r="BA460" s="77"/>
      <c r="BB460" s="84">
        <f t="shared" si="144"/>
        <v>953.9</v>
      </c>
    </row>
    <row r="461" spans="1:54">
      <c r="A461" s="80">
        <v>36090</v>
      </c>
      <c r="B461" s="84">
        <v>6733.4</v>
      </c>
      <c r="C461" s="84">
        <v>2897.3</v>
      </c>
      <c r="D461" s="84">
        <f t="shared" si="139"/>
        <v>9630.7000000000007</v>
      </c>
      <c r="E461" s="84">
        <v>0</v>
      </c>
      <c r="F461" s="84">
        <f t="shared" si="145"/>
        <v>1007.3000000000002</v>
      </c>
      <c r="G461" s="84">
        <f t="shared" si="145"/>
        <v>609.10000000000036</v>
      </c>
      <c r="H461" s="84">
        <f t="shared" si="145"/>
        <v>0</v>
      </c>
      <c r="I461" s="84">
        <f t="shared" si="143"/>
        <v>1007.3000000000002</v>
      </c>
      <c r="L461" s="84">
        <f t="shared" si="146"/>
        <v>609.10000000000036</v>
      </c>
      <c r="P461" s="84">
        <v>284.5</v>
      </c>
      <c r="Q461" s="84">
        <v>758.7</v>
      </c>
      <c r="R461" s="84">
        <f t="shared" si="126"/>
        <v>1043.2</v>
      </c>
      <c r="S461" s="84">
        <f t="shared" si="147"/>
        <v>193.40000000000009</v>
      </c>
      <c r="T461" s="84">
        <f t="shared" si="148"/>
        <v>383.40000000000003</v>
      </c>
      <c r="W461" s="77"/>
      <c r="X461" s="77"/>
      <c r="Z461" s="84">
        <v>1150.7</v>
      </c>
      <c r="AA461" s="84">
        <v>752.4</v>
      </c>
      <c r="AB461" s="84">
        <f t="shared" si="140"/>
        <v>1903.1</v>
      </c>
      <c r="AC461" s="84">
        <f t="shared" si="149"/>
        <v>219.29999999999973</v>
      </c>
      <c r="AE461" s="84">
        <f t="shared" si="127"/>
        <v>5298.2</v>
      </c>
      <c r="AF461" s="84">
        <f t="shared" si="127"/>
        <v>1386.2000000000003</v>
      </c>
      <c r="AG461" s="84">
        <f t="shared" si="127"/>
        <v>6684.4</v>
      </c>
      <c r="AH461" s="84">
        <f t="shared" si="150"/>
        <v>196.39999999999964</v>
      </c>
      <c r="AJ461" s="80">
        <v>36090</v>
      </c>
      <c r="AK461" s="84">
        <v>1841.4</v>
      </c>
      <c r="AL461" s="84">
        <v>375.8</v>
      </c>
      <c r="AM461" s="84">
        <f t="shared" si="141"/>
        <v>2217.2000000000003</v>
      </c>
      <c r="AN461" s="84">
        <f t="shared" si="151"/>
        <v>105.40000000000003</v>
      </c>
      <c r="AO461" s="84">
        <f t="shared" si="151"/>
        <v>74.300000000000182</v>
      </c>
      <c r="AP461" s="85">
        <f>AM461/'[2]Soymeal Export Forecast'!Y$15</f>
        <v>0.28793313375332641</v>
      </c>
      <c r="AQ461" s="77"/>
      <c r="AR461" s="77"/>
      <c r="AS461" s="80">
        <v>36090</v>
      </c>
      <c r="AT461" s="84">
        <v>227.6</v>
      </c>
      <c r="AU461" s="84">
        <v>47.8</v>
      </c>
      <c r="AV461" s="84">
        <f t="shared" si="142"/>
        <v>275.39999999999998</v>
      </c>
      <c r="AW461" s="84">
        <f t="shared" si="152"/>
        <v>15.599999999999994</v>
      </c>
      <c r="AX461" s="84">
        <f t="shared" si="152"/>
        <v>34.899999999999977</v>
      </c>
      <c r="AZ461" s="77"/>
      <c r="BA461" s="77"/>
      <c r="BB461" s="84">
        <f t="shared" si="144"/>
        <v>1112.7000000000003</v>
      </c>
    </row>
    <row r="462" spans="1:54">
      <c r="A462" s="80">
        <v>36097</v>
      </c>
      <c r="B462" s="84">
        <v>6485.6</v>
      </c>
      <c r="C462" s="84">
        <v>3888.6</v>
      </c>
      <c r="D462" s="84">
        <f t="shared" si="139"/>
        <v>10374.200000000001</v>
      </c>
      <c r="E462" s="84">
        <v>0</v>
      </c>
      <c r="F462" s="84">
        <f t="shared" si="145"/>
        <v>991.29999999999973</v>
      </c>
      <c r="G462" s="84">
        <f t="shared" si="145"/>
        <v>743.5</v>
      </c>
      <c r="H462" s="84">
        <f t="shared" si="145"/>
        <v>0</v>
      </c>
      <c r="I462" s="84">
        <f t="shared" si="143"/>
        <v>991.29999999999973</v>
      </c>
      <c r="L462" s="84">
        <f t="shared" si="146"/>
        <v>743.5</v>
      </c>
      <c r="P462" s="84">
        <v>284.5</v>
      </c>
      <c r="Q462" s="84">
        <v>980.2</v>
      </c>
      <c r="R462" s="84">
        <f t="shared" si="126"/>
        <v>1264.7</v>
      </c>
      <c r="S462" s="84">
        <f t="shared" si="147"/>
        <v>221.5</v>
      </c>
      <c r="T462" s="84">
        <f t="shared" si="148"/>
        <v>221.5</v>
      </c>
      <c r="W462" s="77"/>
      <c r="X462" s="77"/>
      <c r="Z462" s="84">
        <v>1383.7</v>
      </c>
      <c r="AA462" s="84">
        <v>945.5</v>
      </c>
      <c r="AB462" s="84">
        <f t="shared" si="140"/>
        <v>2329.1999999999998</v>
      </c>
      <c r="AC462" s="84">
        <f t="shared" si="149"/>
        <v>426.09999999999991</v>
      </c>
      <c r="AE462" s="84">
        <f t="shared" si="127"/>
        <v>4817.4000000000005</v>
      </c>
      <c r="AF462" s="84">
        <f t="shared" si="127"/>
        <v>1962.8999999999996</v>
      </c>
      <c r="AG462" s="84">
        <f t="shared" si="127"/>
        <v>6780.3</v>
      </c>
      <c r="AH462" s="84">
        <f t="shared" si="150"/>
        <v>95.900000000000546</v>
      </c>
      <c r="AJ462" s="80">
        <v>36097</v>
      </c>
      <c r="AK462" s="84">
        <v>1820.8</v>
      </c>
      <c r="AL462" s="84">
        <v>564.29999999999995</v>
      </c>
      <c r="AM462" s="84">
        <f t="shared" si="141"/>
        <v>2385.1</v>
      </c>
      <c r="AN462" s="84">
        <f t="shared" si="151"/>
        <v>188.49999999999994</v>
      </c>
      <c r="AO462" s="84">
        <f t="shared" si="151"/>
        <v>167.89999999999964</v>
      </c>
      <c r="AP462" s="85">
        <f>AM462/'[2]Soymeal Export Forecast'!Y$15</f>
        <v>0.30973719886120271</v>
      </c>
      <c r="AQ462" s="77"/>
      <c r="AR462" s="77"/>
      <c r="AS462" s="80">
        <v>36097</v>
      </c>
      <c r="AT462" s="84">
        <v>200.5</v>
      </c>
      <c r="AU462" s="84">
        <v>84.2</v>
      </c>
      <c r="AV462" s="84">
        <f t="shared" si="142"/>
        <v>284.7</v>
      </c>
      <c r="AW462" s="84">
        <f t="shared" si="152"/>
        <v>36.400000000000006</v>
      </c>
      <c r="AX462" s="84">
        <f t="shared" si="152"/>
        <v>9.3000000000000114</v>
      </c>
      <c r="AZ462" s="77"/>
      <c r="BA462" s="77"/>
      <c r="BB462" s="84">
        <f t="shared" si="144"/>
        <v>1179.7999999999997</v>
      </c>
    </row>
    <row r="463" spans="1:54">
      <c r="A463" s="80">
        <v>36104</v>
      </c>
      <c r="B463" s="84">
        <v>5860.4</v>
      </c>
      <c r="C463" s="84">
        <v>4877.7</v>
      </c>
      <c r="D463" s="84">
        <f t="shared" si="139"/>
        <v>10738.099999999999</v>
      </c>
      <c r="E463" s="84">
        <v>0</v>
      </c>
      <c r="F463" s="84">
        <f t="shared" si="145"/>
        <v>989.09999999999991</v>
      </c>
      <c r="G463" s="84">
        <f t="shared" si="145"/>
        <v>363.89999999999782</v>
      </c>
      <c r="H463" s="84">
        <f t="shared" si="145"/>
        <v>0</v>
      </c>
      <c r="I463" s="84">
        <f t="shared" si="143"/>
        <v>989.09999999999991</v>
      </c>
      <c r="L463" s="84">
        <f t="shared" si="146"/>
        <v>363.89999999999782</v>
      </c>
      <c r="P463" s="84">
        <v>140</v>
      </c>
      <c r="Q463" s="84">
        <v>1132.7</v>
      </c>
      <c r="R463" s="84">
        <f t="shared" ref="R463:R526" si="153">Q463+P463</f>
        <v>1272.7</v>
      </c>
      <c r="S463" s="84">
        <f t="shared" si="147"/>
        <v>8</v>
      </c>
      <c r="T463" s="84">
        <f t="shared" si="148"/>
        <v>152.5</v>
      </c>
      <c r="W463" s="77"/>
      <c r="X463" s="77"/>
      <c r="Z463" s="84">
        <v>1359.6</v>
      </c>
      <c r="AA463" s="84">
        <v>1347.7</v>
      </c>
      <c r="AB463" s="84">
        <f t="shared" si="140"/>
        <v>2707.3</v>
      </c>
      <c r="AC463" s="84">
        <f t="shared" si="149"/>
        <v>378.10000000000036</v>
      </c>
      <c r="AE463" s="84">
        <f t="shared" ref="AE463:AG526" si="154">B463-P463-Z463</f>
        <v>4360.7999999999993</v>
      </c>
      <c r="AF463" s="84">
        <f t="shared" si="154"/>
        <v>2397.3000000000002</v>
      </c>
      <c r="AG463" s="84">
        <f t="shared" si="154"/>
        <v>6758.0999999999976</v>
      </c>
      <c r="AH463" s="84">
        <f t="shared" si="150"/>
        <v>-22.200000000002547</v>
      </c>
      <c r="AJ463" s="80">
        <v>36104</v>
      </c>
      <c r="AK463" s="84">
        <v>1708.7</v>
      </c>
      <c r="AL463" s="84">
        <v>697.8</v>
      </c>
      <c r="AM463" s="84">
        <f t="shared" si="141"/>
        <v>2406.5</v>
      </c>
      <c r="AN463" s="84">
        <f t="shared" si="151"/>
        <v>133.5</v>
      </c>
      <c r="AO463" s="84">
        <f t="shared" si="151"/>
        <v>21.400000000000091</v>
      </c>
      <c r="AP463" s="85">
        <f>AM463/'[2]Soymeal Export Forecast'!Y$15</f>
        <v>0.31251627565279627</v>
      </c>
      <c r="AQ463" s="77"/>
      <c r="AR463" s="77"/>
      <c r="AS463" s="80">
        <v>36104</v>
      </c>
      <c r="AT463" s="84">
        <v>215.1</v>
      </c>
      <c r="AU463" s="84">
        <v>111.3</v>
      </c>
      <c r="AV463" s="84">
        <f t="shared" si="142"/>
        <v>326.39999999999998</v>
      </c>
      <c r="AW463" s="84">
        <f t="shared" si="152"/>
        <v>27.099999999999994</v>
      </c>
      <c r="AX463" s="84">
        <f t="shared" si="152"/>
        <v>41.699999999999989</v>
      </c>
      <c r="AZ463" s="77"/>
      <c r="BA463" s="77"/>
      <c r="BB463" s="84">
        <f t="shared" si="144"/>
        <v>1122.5999999999999</v>
      </c>
    </row>
    <row r="464" spans="1:54">
      <c r="A464" s="80">
        <v>36111</v>
      </c>
      <c r="B464" s="84">
        <v>5365.7</v>
      </c>
      <c r="C464" s="84">
        <v>5734.1</v>
      </c>
      <c r="D464" s="84">
        <f t="shared" si="139"/>
        <v>11099.8</v>
      </c>
      <c r="E464" s="84">
        <v>0</v>
      </c>
      <c r="F464" s="84">
        <f t="shared" si="145"/>
        <v>856.40000000000055</v>
      </c>
      <c r="G464" s="84">
        <f t="shared" si="145"/>
        <v>361.70000000000073</v>
      </c>
      <c r="H464" s="84">
        <f t="shared" si="145"/>
        <v>0</v>
      </c>
      <c r="I464" s="84">
        <f t="shared" si="143"/>
        <v>856.40000000000055</v>
      </c>
      <c r="L464" s="84">
        <f t="shared" si="146"/>
        <v>361.70000000000073</v>
      </c>
      <c r="P464" s="84">
        <v>40</v>
      </c>
      <c r="Q464" s="84">
        <v>1291.8</v>
      </c>
      <c r="R464" s="84">
        <f t="shared" si="153"/>
        <v>1331.8</v>
      </c>
      <c r="S464" s="84">
        <f t="shared" si="147"/>
        <v>59.099999999999909</v>
      </c>
      <c r="T464" s="84">
        <f t="shared" si="148"/>
        <v>159.09999999999991</v>
      </c>
      <c r="W464" s="77"/>
      <c r="X464" s="77"/>
      <c r="Z464" s="84">
        <v>1409.6</v>
      </c>
      <c r="AA464" s="84">
        <v>1627</v>
      </c>
      <c r="AB464" s="84">
        <f t="shared" si="140"/>
        <v>3036.6</v>
      </c>
      <c r="AC464" s="84">
        <f t="shared" si="149"/>
        <v>329.29999999999973</v>
      </c>
      <c r="AE464" s="84">
        <f t="shared" si="154"/>
        <v>3916.1</v>
      </c>
      <c r="AF464" s="84">
        <f t="shared" si="154"/>
        <v>2815.3</v>
      </c>
      <c r="AG464" s="84">
        <f t="shared" si="154"/>
        <v>6731.4</v>
      </c>
      <c r="AH464" s="84">
        <f t="shared" si="150"/>
        <v>-26.699999999997999</v>
      </c>
      <c r="AJ464" s="80">
        <v>36111</v>
      </c>
      <c r="AK464" s="84">
        <v>1679.9</v>
      </c>
      <c r="AL464" s="84">
        <v>874.5</v>
      </c>
      <c r="AM464" s="84">
        <f t="shared" si="141"/>
        <v>2554.4</v>
      </c>
      <c r="AN464" s="84">
        <f t="shared" si="151"/>
        <v>176.70000000000005</v>
      </c>
      <c r="AO464" s="84">
        <f t="shared" si="151"/>
        <v>147.90000000000009</v>
      </c>
      <c r="AP464" s="85">
        <f>AM464/'[2]Soymeal Export Forecast'!Y$15</f>
        <v>0.33172307273114598</v>
      </c>
      <c r="AQ464" s="77"/>
      <c r="AR464" s="77"/>
      <c r="AS464" s="80">
        <v>36111</v>
      </c>
      <c r="AT464" s="84">
        <v>159.9</v>
      </c>
      <c r="AU464" s="84">
        <v>162.80000000000001</v>
      </c>
      <c r="AV464" s="84">
        <f t="shared" si="142"/>
        <v>322.70000000000005</v>
      </c>
      <c r="AW464" s="84">
        <f t="shared" si="152"/>
        <v>51.500000000000014</v>
      </c>
      <c r="AX464" s="84">
        <f t="shared" si="152"/>
        <v>-3.6999999999999318</v>
      </c>
      <c r="AZ464" s="77"/>
      <c r="BA464" s="77"/>
      <c r="BB464" s="84">
        <f t="shared" si="144"/>
        <v>1033.1000000000006</v>
      </c>
    </row>
    <row r="465" spans="1:54">
      <c r="A465" s="80">
        <v>36118</v>
      </c>
      <c r="B465" s="84">
        <v>5066.5</v>
      </c>
      <c r="C465" s="84">
        <v>6443</v>
      </c>
      <c r="D465" s="84">
        <f t="shared" si="139"/>
        <v>11509.5</v>
      </c>
      <c r="E465" s="84">
        <v>0</v>
      </c>
      <c r="F465" s="84">
        <f t="shared" si="145"/>
        <v>708.89999999999964</v>
      </c>
      <c r="G465" s="84">
        <f t="shared" si="145"/>
        <v>409.70000000000073</v>
      </c>
      <c r="H465" s="84">
        <f t="shared" si="145"/>
        <v>0</v>
      </c>
      <c r="I465" s="84">
        <f t="shared" si="143"/>
        <v>708.89999999999964</v>
      </c>
      <c r="L465" s="84">
        <f t="shared" si="146"/>
        <v>409.70000000000073</v>
      </c>
      <c r="P465" s="84">
        <v>40</v>
      </c>
      <c r="Q465" s="84">
        <v>1330.8</v>
      </c>
      <c r="R465" s="84">
        <f t="shared" si="153"/>
        <v>1370.8</v>
      </c>
      <c r="S465" s="84">
        <f t="shared" si="147"/>
        <v>39</v>
      </c>
      <c r="T465" s="84">
        <f t="shared" si="148"/>
        <v>39</v>
      </c>
      <c r="W465" s="77"/>
      <c r="X465" s="77"/>
      <c r="Z465" s="84">
        <v>1198.3</v>
      </c>
      <c r="AA465" s="84">
        <v>1925.6</v>
      </c>
      <c r="AB465" s="84">
        <f t="shared" si="140"/>
        <v>3123.8999999999996</v>
      </c>
      <c r="AC465" s="84">
        <f t="shared" si="149"/>
        <v>87.299999999999727</v>
      </c>
      <c r="AE465" s="84">
        <f t="shared" si="154"/>
        <v>3828.2</v>
      </c>
      <c r="AF465" s="84">
        <f t="shared" si="154"/>
        <v>3186.6</v>
      </c>
      <c r="AG465" s="84">
        <f t="shared" si="154"/>
        <v>7014.8000000000011</v>
      </c>
      <c r="AH465" s="84">
        <f t="shared" si="150"/>
        <v>283.40000000000146</v>
      </c>
      <c r="AJ465" s="80">
        <v>36118</v>
      </c>
      <c r="AK465" s="84">
        <v>1686.5</v>
      </c>
      <c r="AL465" s="84">
        <v>935.2</v>
      </c>
      <c r="AM465" s="84">
        <f t="shared" si="141"/>
        <v>2621.7</v>
      </c>
      <c r="AN465" s="84">
        <f t="shared" si="151"/>
        <v>60.700000000000045</v>
      </c>
      <c r="AO465" s="84">
        <f t="shared" si="151"/>
        <v>67.299999999999727</v>
      </c>
      <c r="AP465" s="85">
        <f>AM465/'[2]Soymeal Export Forecast'!Y$15</f>
        <v>0.3404628796505032</v>
      </c>
      <c r="AQ465" s="77"/>
      <c r="AR465" s="77"/>
      <c r="AS465" s="80">
        <v>36118</v>
      </c>
      <c r="AT465" s="84">
        <v>207.3</v>
      </c>
      <c r="AU465" s="84">
        <v>203.3</v>
      </c>
      <c r="AV465" s="84">
        <f t="shared" si="142"/>
        <v>410.6</v>
      </c>
      <c r="AW465" s="84">
        <f t="shared" si="152"/>
        <v>40.5</v>
      </c>
      <c r="AX465" s="84">
        <f t="shared" si="152"/>
        <v>87.899999999999977</v>
      </c>
      <c r="AZ465" s="77"/>
      <c r="BA465" s="77"/>
      <c r="BB465" s="84">
        <f t="shared" si="144"/>
        <v>769.59999999999968</v>
      </c>
    </row>
    <row r="466" spans="1:54">
      <c r="A466" s="80">
        <v>36125</v>
      </c>
      <c r="B466" s="84">
        <v>4689</v>
      </c>
      <c r="C466" s="84">
        <v>7013.7</v>
      </c>
      <c r="D466" s="84">
        <f t="shared" si="139"/>
        <v>11702.7</v>
      </c>
      <c r="E466" s="84">
        <v>0</v>
      </c>
      <c r="F466" s="84">
        <f t="shared" si="145"/>
        <v>570.69999999999982</v>
      </c>
      <c r="G466" s="84">
        <f t="shared" si="145"/>
        <v>193.20000000000073</v>
      </c>
      <c r="H466" s="84">
        <f t="shared" si="145"/>
        <v>0</v>
      </c>
      <c r="I466" s="84">
        <f t="shared" si="143"/>
        <v>570.69999999999982</v>
      </c>
      <c r="L466" s="84">
        <f t="shared" si="146"/>
        <v>193.20000000000073</v>
      </c>
      <c r="P466" s="84">
        <v>40</v>
      </c>
      <c r="Q466" s="84">
        <v>1385.8</v>
      </c>
      <c r="R466" s="84">
        <f t="shared" si="153"/>
        <v>1425.8</v>
      </c>
      <c r="S466" s="84">
        <f t="shared" si="147"/>
        <v>55</v>
      </c>
      <c r="T466" s="84">
        <f t="shared" si="148"/>
        <v>55</v>
      </c>
      <c r="W466" s="77"/>
      <c r="X466" s="77"/>
      <c r="Z466" s="84">
        <v>1148.2</v>
      </c>
      <c r="AA466" s="84">
        <v>2184.9</v>
      </c>
      <c r="AB466" s="84">
        <f t="shared" si="140"/>
        <v>3333.1000000000004</v>
      </c>
      <c r="AC466" s="84">
        <f t="shared" si="149"/>
        <v>209.20000000000073</v>
      </c>
      <c r="AE466" s="84">
        <f t="shared" si="154"/>
        <v>3500.8</v>
      </c>
      <c r="AF466" s="84">
        <f t="shared" si="154"/>
        <v>3442.9999999999995</v>
      </c>
      <c r="AG466" s="84">
        <f t="shared" si="154"/>
        <v>6943.8000000000011</v>
      </c>
      <c r="AH466" s="84">
        <f t="shared" si="150"/>
        <v>-71</v>
      </c>
      <c r="AJ466" s="80">
        <v>36125</v>
      </c>
      <c r="AK466" s="84">
        <v>1715.7</v>
      </c>
      <c r="AL466" s="84">
        <v>1051.3</v>
      </c>
      <c r="AM466" s="84">
        <f t="shared" si="141"/>
        <v>2767</v>
      </c>
      <c r="AN466" s="84">
        <f t="shared" si="151"/>
        <v>116.09999999999991</v>
      </c>
      <c r="AO466" s="84">
        <f t="shared" si="151"/>
        <v>145.30000000000018</v>
      </c>
      <c r="AP466" s="85">
        <f>AM466/'[2]Soymeal Export Forecast'!Y$15</f>
        <v>0.35933203188501445</v>
      </c>
      <c r="AQ466" s="77"/>
      <c r="AR466" s="77"/>
      <c r="AS466" s="80">
        <v>36125</v>
      </c>
      <c r="AT466" s="84">
        <v>206.2</v>
      </c>
      <c r="AU466" s="84">
        <v>212.2</v>
      </c>
      <c r="AV466" s="84">
        <f t="shared" si="142"/>
        <v>418.4</v>
      </c>
      <c r="AW466" s="84">
        <f t="shared" si="152"/>
        <v>8.8999999999999773</v>
      </c>
      <c r="AX466" s="84">
        <f t="shared" si="152"/>
        <v>7.7999999999999545</v>
      </c>
      <c r="AZ466" s="77"/>
      <c r="BA466" s="77"/>
      <c r="BB466" s="84">
        <f t="shared" si="144"/>
        <v>686.79999999999973</v>
      </c>
    </row>
    <row r="467" spans="1:54">
      <c r="A467" s="80">
        <v>36132</v>
      </c>
      <c r="B467" s="84">
        <v>4533.3</v>
      </c>
      <c r="C467" s="84">
        <v>7785.5</v>
      </c>
      <c r="D467" s="84">
        <f t="shared" si="139"/>
        <v>12318.8</v>
      </c>
      <c r="E467" s="84">
        <v>0</v>
      </c>
      <c r="F467" s="84">
        <f t="shared" si="145"/>
        <v>771.80000000000018</v>
      </c>
      <c r="G467" s="84">
        <f t="shared" si="145"/>
        <v>616.09999999999854</v>
      </c>
      <c r="H467" s="84">
        <f t="shared" si="145"/>
        <v>0</v>
      </c>
      <c r="I467" s="84">
        <f t="shared" si="143"/>
        <v>771.80000000000018</v>
      </c>
      <c r="L467" s="84">
        <f t="shared" si="146"/>
        <v>616.09999999999854</v>
      </c>
      <c r="P467" s="84">
        <v>40</v>
      </c>
      <c r="Q467" s="84">
        <v>1385.8</v>
      </c>
      <c r="R467" s="84">
        <f t="shared" si="153"/>
        <v>1425.8</v>
      </c>
      <c r="S467" s="84">
        <f t="shared" si="147"/>
        <v>0</v>
      </c>
      <c r="T467" s="84">
        <f t="shared" si="148"/>
        <v>0</v>
      </c>
      <c r="W467" s="77"/>
      <c r="X467" s="77"/>
      <c r="Z467" s="84">
        <v>1104.4000000000001</v>
      </c>
      <c r="AA467" s="84">
        <v>2616.1</v>
      </c>
      <c r="AB467" s="84">
        <f t="shared" si="140"/>
        <v>3720.5</v>
      </c>
      <c r="AC467" s="84">
        <f t="shared" si="149"/>
        <v>387.39999999999964</v>
      </c>
      <c r="AE467" s="84">
        <f t="shared" si="154"/>
        <v>3388.9</v>
      </c>
      <c r="AF467" s="84">
        <f t="shared" si="154"/>
        <v>3783.6</v>
      </c>
      <c r="AG467" s="84">
        <f t="shared" si="154"/>
        <v>7172.5</v>
      </c>
      <c r="AH467" s="84">
        <f t="shared" si="150"/>
        <v>228.69999999999891</v>
      </c>
      <c r="AJ467" s="80">
        <v>36132</v>
      </c>
      <c r="AK467" s="84">
        <v>1637.9</v>
      </c>
      <c r="AL467" s="84">
        <v>1230.3</v>
      </c>
      <c r="AM467" s="84">
        <f t="shared" si="141"/>
        <v>2868.2</v>
      </c>
      <c r="AN467" s="84">
        <f t="shared" si="151"/>
        <v>179</v>
      </c>
      <c r="AO467" s="84">
        <f t="shared" si="151"/>
        <v>101.19999999999982</v>
      </c>
      <c r="AP467" s="85">
        <f>AM467/'[2]Soymeal Export Forecast'!Y$15</f>
        <v>0.37247420811441939</v>
      </c>
      <c r="AQ467" s="77"/>
      <c r="AR467" s="77"/>
      <c r="AS467" s="80">
        <v>36132</v>
      </c>
      <c r="AT467" s="84">
        <v>248.5</v>
      </c>
      <c r="AU467" s="84">
        <v>235.5</v>
      </c>
      <c r="AV467" s="84">
        <f t="shared" si="142"/>
        <v>484</v>
      </c>
      <c r="AW467" s="84">
        <f t="shared" si="152"/>
        <v>23.300000000000011</v>
      </c>
      <c r="AX467" s="84">
        <f t="shared" si="152"/>
        <v>65.600000000000023</v>
      </c>
      <c r="AZ467" s="77"/>
      <c r="BA467" s="77"/>
      <c r="BB467" s="84">
        <f t="shared" si="144"/>
        <v>950.80000000000018</v>
      </c>
    </row>
    <row r="468" spans="1:54">
      <c r="A468" s="80">
        <v>36139</v>
      </c>
      <c r="B468" s="84">
        <v>4471.1000000000004</v>
      </c>
      <c r="C468" s="84">
        <v>8400.2000000000007</v>
      </c>
      <c r="D468" s="84">
        <f t="shared" si="139"/>
        <v>12871.300000000001</v>
      </c>
      <c r="E468" s="84">
        <v>0</v>
      </c>
      <c r="F468" s="84">
        <f t="shared" si="145"/>
        <v>614.70000000000073</v>
      </c>
      <c r="G468" s="84">
        <f t="shared" si="145"/>
        <v>552.50000000000182</v>
      </c>
      <c r="H468" s="84">
        <f t="shared" si="145"/>
        <v>0</v>
      </c>
      <c r="I468" s="84">
        <f t="shared" si="143"/>
        <v>614.70000000000073</v>
      </c>
      <c r="L468" s="84">
        <f t="shared" si="146"/>
        <v>552.50000000000182</v>
      </c>
      <c r="P468" s="84">
        <v>95</v>
      </c>
      <c r="Q468" s="84">
        <v>1385.8</v>
      </c>
      <c r="R468" s="84">
        <f t="shared" si="153"/>
        <v>1480.8</v>
      </c>
      <c r="S468" s="84">
        <f t="shared" si="147"/>
        <v>55</v>
      </c>
      <c r="T468" s="84">
        <f t="shared" si="148"/>
        <v>0</v>
      </c>
      <c r="W468" s="77"/>
      <c r="X468" s="77"/>
      <c r="Z468" s="84">
        <v>1013.3</v>
      </c>
      <c r="AA468" s="84">
        <v>2941.2</v>
      </c>
      <c r="AB468" s="84">
        <f t="shared" si="140"/>
        <v>3954.5</v>
      </c>
      <c r="AC468" s="84">
        <f t="shared" si="149"/>
        <v>234</v>
      </c>
      <c r="AE468" s="84">
        <f t="shared" si="154"/>
        <v>3362.8</v>
      </c>
      <c r="AF468" s="84">
        <f t="shared" si="154"/>
        <v>4073.2000000000007</v>
      </c>
      <c r="AG468" s="84">
        <f t="shared" si="154"/>
        <v>7436.0000000000018</v>
      </c>
      <c r="AH468" s="84">
        <f t="shared" si="150"/>
        <v>263.50000000000182</v>
      </c>
      <c r="AJ468" s="80">
        <v>36139</v>
      </c>
      <c r="AK468" s="84">
        <v>1603.2</v>
      </c>
      <c r="AL468" s="84">
        <v>1347.6</v>
      </c>
      <c r="AM468" s="84">
        <f t="shared" si="141"/>
        <v>2950.8</v>
      </c>
      <c r="AN468" s="84">
        <f t="shared" si="151"/>
        <v>117.29999999999995</v>
      </c>
      <c r="AO468" s="84">
        <f t="shared" si="151"/>
        <v>82.600000000000364</v>
      </c>
      <c r="AP468" s="85">
        <f>AM468/'[2]Soymeal Export Forecast'!Y$15</f>
        <v>0.38320092507636455</v>
      </c>
      <c r="AQ468" s="77"/>
      <c r="AR468" s="77"/>
      <c r="AS468" s="80">
        <v>36139</v>
      </c>
      <c r="AT468" s="84">
        <v>239.7</v>
      </c>
      <c r="AU468" s="84">
        <v>268</v>
      </c>
      <c r="AV468" s="84">
        <f t="shared" si="142"/>
        <v>507.7</v>
      </c>
      <c r="AW468" s="84">
        <f t="shared" si="152"/>
        <v>32.5</v>
      </c>
      <c r="AX468" s="84">
        <f t="shared" si="152"/>
        <v>23.699999999999989</v>
      </c>
      <c r="AZ468" s="77"/>
      <c r="BA468" s="77"/>
      <c r="BB468" s="84">
        <f t="shared" si="144"/>
        <v>732.00000000000068</v>
      </c>
    </row>
    <row r="469" spans="1:54">
      <c r="A469" s="80">
        <v>36146</v>
      </c>
      <c r="B469" s="84">
        <v>4522.3</v>
      </c>
      <c r="C469" s="84">
        <v>8916.9</v>
      </c>
      <c r="D469" s="84">
        <f t="shared" si="139"/>
        <v>13439.2</v>
      </c>
      <c r="E469" s="84">
        <v>0</v>
      </c>
      <c r="F469" s="84">
        <f t="shared" si="145"/>
        <v>516.69999999999891</v>
      </c>
      <c r="G469" s="84">
        <f t="shared" si="145"/>
        <v>567.89999999999964</v>
      </c>
      <c r="H469" s="84">
        <f t="shared" si="145"/>
        <v>0</v>
      </c>
      <c r="I469" s="84">
        <f t="shared" si="143"/>
        <v>516.69999999999891</v>
      </c>
      <c r="L469" s="84">
        <f t="shared" si="146"/>
        <v>567.89999999999964</v>
      </c>
      <c r="P469" s="84">
        <v>95</v>
      </c>
      <c r="Q469" s="84">
        <v>1385.8</v>
      </c>
      <c r="R469" s="84">
        <f t="shared" si="153"/>
        <v>1480.8</v>
      </c>
      <c r="S469" s="84">
        <f t="shared" si="147"/>
        <v>0</v>
      </c>
      <c r="T469" s="84">
        <f t="shared" si="148"/>
        <v>0</v>
      </c>
      <c r="W469" s="77"/>
      <c r="X469" s="77"/>
      <c r="Z469" s="84">
        <v>1009.9</v>
      </c>
      <c r="AA469" s="84">
        <v>3194.2</v>
      </c>
      <c r="AB469" s="84">
        <f t="shared" si="140"/>
        <v>4204.0999999999995</v>
      </c>
      <c r="AC469" s="84">
        <f t="shared" si="149"/>
        <v>249.59999999999945</v>
      </c>
      <c r="AE469" s="84">
        <f t="shared" si="154"/>
        <v>3417.4</v>
      </c>
      <c r="AF469" s="84">
        <f t="shared" si="154"/>
        <v>4336.8999999999996</v>
      </c>
      <c r="AG469" s="84">
        <f t="shared" si="154"/>
        <v>7754.300000000002</v>
      </c>
      <c r="AH469" s="84">
        <f t="shared" si="150"/>
        <v>318.30000000000018</v>
      </c>
      <c r="AJ469" s="80">
        <v>36146</v>
      </c>
      <c r="AK469" s="84">
        <v>1532.6</v>
      </c>
      <c r="AL469" s="84">
        <v>1505.4</v>
      </c>
      <c r="AM469" s="84">
        <f t="shared" si="141"/>
        <v>3038</v>
      </c>
      <c r="AN469" s="84">
        <f t="shared" si="151"/>
        <v>157.80000000000018</v>
      </c>
      <c r="AO469" s="84">
        <f t="shared" si="151"/>
        <v>87.199999999999818</v>
      </c>
      <c r="AP469" s="85">
        <f>AM469/'[2]Soymeal Export Forecast'!Y$15</f>
        <v>0.39452501368510079</v>
      </c>
      <c r="AQ469" s="77"/>
      <c r="AR469" s="77"/>
      <c r="AS469" s="80">
        <v>36146</v>
      </c>
      <c r="AT469" s="84">
        <v>261.10000000000002</v>
      </c>
      <c r="AU469" s="84">
        <v>286.10000000000002</v>
      </c>
      <c r="AV469" s="84">
        <f t="shared" si="142"/>
        <v>547.20000000000005</v>
      </c>
      <c r="AW469" s="84">
        <f t="shared" si="152"/>
        <v>18.100000000000023</v>
      </c>
      <c r="AX469" s="84">
        <f t="shared" si="152"/>
        <v>39.500000000000057</v>
      </c>
      <c r="AZ469" s="77"/>
      <c r="BA469" s="77"/>
      <c r="BB469" s="84">
        <f t="shared" si="144"/>
        <v>674.49999999999909</v>
      </c>
    </row>
    <row r="470" spans="1:54">
      <c r="A470" s="80">
        <v>36153</v>
      </c>
      <c r="B470" s="84">
        <v>4602.6000000000004</v>
      </c>
      <c r="C470" s="84">
        <v>9339.9</v>
      </c>
      <c r="D470" s="84">
        <f t="shared" si="139"/>
        <v>13942.5</v>
      </c>
      <c r="E470" s="84">
        <v>0</v>
      </c>
      <c r="F470" s="84">
        <f t="shared" si="145"/>
        <v>423</v>
      </c>
      <c r="G470" s="84">
        <f t="shared" si="145"/>
        <v>503.29999999999927</v>
      </c>
      <c r="H470" s="84">
        <f t="shared" si="145"/>
        <v>0</v>
      </c>
      <c r="I470" s="84">
        <f t="shared" si="143"/>
        <v>423</v>
      </c>
      <c r="L470" s="84">
        <f t="shared" si="146"/>
        <v>503.29999999999927</v>
      </c>
      <c r="P470" s="84">
        <v>55</v>
      </c>
      <c r="Q470" s="84">
        <v>1385.8</v>
      </c>
      <c r="R470" s="84">
        <f t="shared" si="153"/>
        <v>1440.8</v>
      </c>
      <c r="S470" s="84">
        <f t="shared" si="147"/>
        <v>-40</v>
      </c>
      <c r="T470" s="84">
        <f t="shared" si="148"/>
        <v>0</v>
      </c>
      <c r="W470" s="77"/>
      <c r="X470" s="77"/>
      <c r="Z470" s="84">
        <v>1032</v>
      </c>
      <c r="AA470" s="84">
        <v>3450.4</v>
      </c>
      <c r="AB470" s="84">
        <f t="shared" si="140"/>
        <v>4482.3999999999996</v>
      </c>
      <c r="AC470" s="84">
        <f t="shared" si="149"/>
        <v>278.30000000000018</v>
      </c>
      <c r="AE470" s="84">
        <f t="shared" si="154"/>
        <v>3515.6000000000004</v>
      </c>
      <c r="AF470" s="84">
        <f t="shared" si="154"/>
        <v>4503.6999999999989</v>
      </c>
      <c r="AG470" s="84">
        <f t="shared" si="154"/>
        <v>8019.3000000000011</v>
      </c>
      <c r="AH470" s="84">
        <f t="shared" si="150"/>
        <v>264.99999999999909</v>
      </c>
      <c r="AJ470" s="80">
        <v>36153</v>
      </c>
      <c r="AK470" s="84">
        <v>1601.8</v>
      </c>
      <c r="AL470" s="84">
        <v>1570.5</v>
      </c>
      <c r="AM470" s="84">
        <f t="shared" si="141"/>
        <v>3172.3</v>
      </c>
      <c r="AN470" s="84">
        <f t="shared" si="151"/>
        <v>65.099999999999909</v>
      </c>
      <c r="AO470" s="84">
        <f t="shared" si="151"/>
        <v>134.30000000000018</v>
      </c>
      <c r="AP470" s="85">
        <f>AM470/'[2]Soymeal Export Forecast'!Y$15</f>
        <v>0.41196566850337241</v>
      </c>
      <c r="AQ470" s="77"/>
      <c r="AR470" s="77"/>
      <c r="AS470" s="80">
        <v>36153</v>
      </c>
      <c r="AT470" s="84">
        <v>199.5</v>
      </c>
      <c r="AU470" s="84">
        <v>355.3</v>
      </c>
      <c r="AV470" s="84">
        <f t="shared" si="142"/>
        <v>554.79999999999995</v>
      </c>
      <c r="AW470" s="84">
        <f t="shared" si="152"/>
        <v>69.199999999999989</v>
      </c>
      <c r="AX470" s="84">
        <f t="shared" si="152"/>
        <v>7.5999999999999091</v>
      </c>
      <c r="AZ470" s="77"/>
      <c r="BA470" s="77"/>
      <c r="BB470" s="84">
        <f t="shared" si="144"/>
        <v>488.09999999999991</v>
      </c>
    </row>
    <row r="471" spans="1:54">
      <c r="A471" s="80">
        <v>36160</v>
      </c>
      <c r="B471" s="84">
        <v>4230.8999999999996</v>
      </c>
      <c r="C471" s="84">
        <v>9927.7999999999993</v>
      </c>
      <c r="D471" s="84">
        <f t="shared" si="139"/>
        <v>14158.699999999999</v>
      </c>
      <c r="E471" s="84">
        <v>0</v>
      </c>
      <c r="F471" s="84">
        <f t="shared" si="145"/>
        <v>587.89999999999964</v>
      </c>
      <c r="G471" s="84">
        <f t="shared" si="145"/>
        <v>216.19999999999891</v>
      </c>
      <c r="H471" s="84">
        <f t="shared" si="145"/>
        <v>0</v>
      </c>
      <c r="I471" s="84">
        <f t="shared" si="143"/>
        <v>587.89999999999964</v>
      </c>
      <c r="L471" s="84">
        <f t="shared" si="146"/>
        <v>216.19999999999891</v>
      </c>
      <c r="P471" s="84">
        <v>55</v>
      </c>
      <c r="Q471" s="84">
        <v>1385.8</v>
      </c>
      <c r="R471" s="84">
        <f t="shared" si="153"/>
        <v>1440.8</v>
      </c>
      <c r="S471" s="84">
        <f t="shared" si="147"/>
        <v>0</v>
      </c>
      <c r="T471" s="84">
        <f t="shared" si="148"/>
        <v>0</v>
      </c>
      <c r="W471" s="77"/>
      <c r="X471" s="77"/>
      <c r="Z471" s="84">
        <v>830.2</v>
      </c>
      <c r="AA471" s="84">
        <v>3845.1</v>
      </c>
      <c r="AB471" s="84">
        <f t="shared" si="140"/>
        <v>4675.3</v>
      </c>
      <c r="AC471" s="84">
        <f t="shared" si="149"/>
        <v>192.90000000000055</v>
      </c>
      <c r="AE471" s="84">
        <f t="shared" si="154"/>
        <v>3345.7</v>
      </c>
      <c r="AF471" s="84">
        <f t="shared" si="154"/>
        <v>4696.8999999999996</v>
      </c>
      <c r="AG471" s="84">
        <f t="shared" si="154"/>
        <v>8042.5999999999995</v>
      </c>
      <c r="AH471" s="84">
        <f t="shared" si="150"/>
        <v>23.299999999998363</v>
      </c>
      <c r="AJ471" s="80">
        <v>36160</v>
      </c>
      <c r="AK471" s="84">
        <v>1573.1</v>
      </c>
      <c r="AL471" s="84">
        <v>1699.6</v>
      </c>
      <c r="AM471" s="84">
        <f t="shared" si="141"/>
        <v>3272.7</v>
      </c>
      <c r="AN471" s="84">
        <f t="shared" si="151"/>
        <v>129.09999999999991</v>
      </c>
      <c r="AO471" s="84">
        <f t="shared" si="151"/>
        <v>100.39999999999964</v>
      </c>
      <c r="AP471" s="85">
        <f>AM471/'[2]Soymeal Export Forecast'!Y$15</f>
        <v>0.42500395401159624</v>
      </c>
      <c r="AQ471" s="77"/>
      <c r="AR471" s="77"/>
      <c r="AS471" s="80">
        <v>36160</v>
      </c>
      <c r="AT471" s="84">
        <v>189.2</v>
      </c>
      <c r="AU471" s="84">
        <v>381.7</v>
      </c>
      <c r="AV471" s="84">
        <f t="shared" si="142"/>
        <v>570.9</v>
      </c>
      <c r="AW471" s="84">
        <f t="shared" si="152"/>
        <v>26.399999999999977</v>
      </c>
      <c r="AX471" s="84">
        <f t="shared" si="152"/>
        <v>16.100000000000023</v>
      </c>
      <c r="AZ471" s="77"/>
      <c r="BA471" s="77"/>
      <c r="BB471" s="84">
        <f t="shared" si="144"/>
        <v>716.99999999999955</v>
      </c>
    </row>
    <row r="472" spans="1:54">
      <c r="A472" s="80">
        <v>36167</v>
      </c>
      <c r="B472" s="84">
        <v>4246.1000000000004</v>
      </c>
      <c r="C472" s="84">
        <v>10617.4</v>
      </c>
      <c r="D472" s="84">
        <f t="shared" si="139"/>
        <v>14863.5</v>
      </c>
      <c r="E472" s="84">
        <v>0</v>
      </c>
      <c r="F472" s="84">
        <f t="shared" si="145"/>
        <v>689.60000000000036</v>
      </c>
      <c r="G472" s="84">
        <f t="shared" si="145"/>
        <v>704.80000000000109</v>
      </c>
      <c r="H472" s="84">
        <f t="shared" si="145"/>
        <v>0</v>
      </c>
      <c r="I472" s="84">
        <f t="shared" si="143"/>
        <v>689.60000000000036</v>
      </c>
      <c r="L472" s="84">
        <f t="shared" si="146"/>
        <v>704.80000000000109</v>
      </c>
      <c r="P472" s="84">
        <v>55</v>
      </c>
      <c r="Q472" s="84">
        <v>1385.8</v>
      </c>
      <c r="R472" s="84">
        <f t="shared" si="153"/>
        <v>1440.8</v>
      </c>
      <c r="S472" s="84">
        <f t="shared" si="147"/>
        <v>0</v>
      </c>
      <c r="T472" s="84">
        <f t="shared" si="148"/>
        <v>0</v>
      </c>
      <c r="W472" s="77"/>
      <c r="X472" s="77"/>
      <c r="Z472" s="84">
        <v>717.4</v>
      </c>
      <c r="AA472" s="84">
        <v>4191</v>
      </c>
      <c r="AB472" s="84">
        <f t="shared" si="140"/>
        <v>4908.3999999999996</v>
      </c>
      <c r="AC472" s="84">
        <f t="shared" si="149"/>
        <v>233.09999999999945</v>
      </c>
      <c r="AE472" s="84">
        <f t="shared" si="154"/>
        <v>3473.7000000000003</v>
      </c>
      <c r="AF472" s="84">
        <f t="shared" si="154"/>
        <v>5040.6000000000004</v>
      </c>
      <c r="AG472" s="84">
        <f t="shared" si="154"/>
        <v>8514.3000000000011</v>
      </c>
      <c r="AH472" s="84">
        <f t="shared" si="150"/>
        <v>471.70000000000164</v>
      </c>
      <c r="AJ472" s="80">
        <v>36167</v>
      </c>
      <c r="AK472" s="84">
        <v>1476.9</v>
      </c>
      <c r="AL472" s="84">
        <v>1855.6</v>
      </c>
      <c r="AM472" s="84">
        <f t="shared" si="141"/>
        <v>3332.5</v>
      </c>
      <c r="AN472" s="84">
        <f t="shared" si="151"/>
        <v>156</v>
      </c>
      <c r="AO472" s="84">
        <f t="shared" si="151"/>
        <v>59.800000000000182</v>
      </c>
      <c r="AP472" s="85">
        <f>AM472/'[2]Soymeal Export Forecast'!Y$15</f>
        <v>0.43276978541988098</v>
      </c>
      <c r="AQ472" s="77"/>
      <c r="AR472" s="77"/>
      <c r="AS472" s="80">
        <v>36167</v>
      </c>
      <c r="AT472" s="84">
        <v>172.8</v>
      </c>
      <c r="AU472" s="84">
        <v>401.2</v>
      </c>
      <c r="AV472" s="84">
        <f t="shared" si="142"/>
        <v>574</v>
      </c>
      <c r="AW472" s="84">
        <f t="shared" si="152"/>
        <v>19.5</v>
      </c>
      <c r="AX472" s="84">
        <f t="shared" si="152"/>
        <v>3.1000000000000227</v>
      </c>
      <c r="AZ472" s="77"/>
      <c r="BA472" s="77"/>
      <c r="BB472" s="84">
        <f t="shared" si="144"/>
        <v>845.60000000000036</v>
      </c>
    </row>
    <row r="473" spans="1:54">
      <c r="A473" s="80">
        <v>36174</v>
      </c>
      <c r="B473" s="84">
        <v>3960.8</v>
      </c>
      <c r="C473" s="84">
        <v>11231.7</v>
      </c>
      <c r="D473" s="84">
        <f t="shared" si="139"/>
        <v>15192.5</v>
      </c>
      <c r="E473" s="84">
        <v>0</v>
      </c>
      <c r="F473" s="84">
        <f t="shared" si="145"/>
        <v>614.30000000000109</v>
      </c>
      <c r="G473" s="84">
        <f t="shared" si="145"/>
        <v>329</v>
      </c>
      <c r="H473" s="84">
        <f t="shared" si="145"/>
        <v>0</v>
      </c>
      <c r="I473" s="84">
        <f t="shared" si="143"/>
        <v>614.30000000000109</v>
      </c>
      <c r="L473" s="84">
        <f t="shared" si="146"/>
        <v>329</v>
      </c>
      <c r="P473" s="84">
        <v>55</v>
      </c>
      <c r="Q473" s="84">
        <v>1385.8</v>
      </c>
      <c r="R473" s="84">
        <f t="shared" si="153"/>
        <v>1440.8</v>
      </c>
      <c r="S473" s="84">
        <f t="shared" si="147"/>
        <v>0</v>
      </c>
      <c r="T473" s="84">
        <f t="shared" si="148"/>
        <v>0</v>
      </c>
      <c r="W473" s="77"/>
      <c r="X473" s="77"/>
      <c r="Z473" s="84">
        <v>659.2</v>
      </c>
      <c r="AA473" s="84">
        <v>4438.8</v>
      </c>
      <c r="AB473" s="84">
        <f t="shared" si="140"/>
        <v>5098</v>
      </c>
      <c r="AC473" s="84">
        <f t="shared" si="149"/>
        <v>189.60000000000036</v>
      </c>
      <c r="AE473" s="84">
        <f t="shared" si="154"/>
        <v>3246.6000000000004</v>
      </c>
      <c r="AF473" s="84">
        <f t="shared" si="154"/>
        <v>5407.1000000000013</v>
      </c>
      <c r="AG473" s="84">
        <f t="shared" si="154"/>
        <v>8653.7000000000007</v>
      </c>
      <c r="AH473" s="84">
        <f t="shared" si="150"/>
        <v>139.39999999999964</v>
      </c>
      <c r="AJ473" s="80">
        <v>36174</v>
      </c>
      <c r="AK473" s="84">
        <v>1488.6</v>
      </c>
      <c r="AL473" s="84">
        <v>2017.4</v>
      </c>
      <c r="AM473" s="84">
        <f t="shared" si="141"/>
        <v>3506</v>
      </c>
      <c r="AN473" s="84">
        <f t="shared" si="151"/>
        <v>161.80000000000018</v>
      </c>
      <c r="AO473" s="84">
        <f t="shared" si="151"/>
        <v>173.5</v>
      </c>
      <c r="AP473" s="85">
        <f>AM473/'[2]Soymeal Export Forecast'!Y$15</f>
        <v>0.45530108557602483</v>
      </c>
      <c r="AQ473" s="77"/>
      <c r="AR473" s="77"/>
      <c r="AS473" s="80">
        <v>36174</v>
      </c>
      <c r="AT473" s="84">
        <v>164.9</v>
      </c>
      <c r="AU473" s="84">
        <v>425.8</v>
      </c>
      <c r="AV473" s="84">
        <f t="shared" si="142"/>
        <v>590.70000000000005</v>
      </c>
      <c r="AW473" s="84">
        <f t="shared" si="152"/>
        <v>24.600000000000023</v>
      </c>
      <c r="AX473" s="84">
        <f t="shared" si="152"/>
        <v>16.700000000000045</v>
      </c>
      <c r="AZ473" s="77"/>
      <c r="BA473" s="77"/>
      <c r="BB473" s="84">
        <f t="shared" si="144"/>
        <v>776.10000000000127</v>
      </c>
    </row>
    <row r="474" spans="1:54">
      <c r="A474" s="80">
        <v>36181</v>
      </c>
      <c r="B474" s="84">
        <v>3759.1</v>
      </c>
      <c r="C474" s="84">
        <v>11648.2</v>
      </c>
      <c r="D474" s="84">
        <f t="shared" si="139"/>
        <v>15407.300000000001</v>
      </c>
      <c r="E474" s="84">
        <v>0.3</v>
      </c>
      <c r="F474" s="84">
        <f t="shared" si="145"/>
        <v>416.5</v>
      </c>
      <c r="G474" s="84">
        <f t="shared" si="145"/>
        <v>214.80000000000109</v>
      </c>
      <c r="H474" s="84">
        <f t="shared" si="145"/>
        <v>0.3</v>
      </c>
      <c r="I474" s="84">
        <f t="shared" si="143"/>
        <v>416.5</v>
      </c>
      <c r="L474" s="84">
        <f t="shared" si="146"/>
        <v>215.1000000000011</v>
      </c>
      <c r="P474" s="84">
        <v>55</v>
      </c>
      <c r="Q474" s="84">
        <v>1388</v>
      </c>
      <c r="R474" s="84">
        <f t="shared" si="153"/>
        <v>1443</v>
      </c>
      <c r="S474" s="84">
        <f t="shared" si="147"/>
        <v>2.2000000000000455</v>
      </c>
      <c r="T474" s="84">
        <f t="shared" si="148"/>
        <v>2.2000000000000455</v>
      </c>
      <c r="W474" s="77"/>
      <c r="X474" s="77"/>
      <c r="Z474" s="84">
        <v>534.4</v>
      </c>
      <c r="AA474" s="84">
        <v>4640.3999999999996</v>
      </c>
      <c r="AB474" s="84">
        <f t="shared" si="140"/>
        <v>5174.7999999999993</v>
      </c>
      <c r="AC474" s="84">
        <f t="shared" si="149"/>
        <v>76.799999999999272</v>
      </c>
      <c r="AE474" s="84">
        <f t="shared" si="154"/>
        <v>3169.7</v>
      </c>
      <c r="AF474" s="84">
        <f t="shared" si="154"/>
        <v>5619.8000000000011</v>
      </c>
      <c r="AG474" s="84">
        <f t="shared" si="154"/>
        <v>8789.5000000000018</v>
      </c>
      <c r="AH474" s="84">
        <f t="shared" si="150"/>
        <v>135.80000000000109</v>
      </c>
      <c r="AJ474" s="80">
        <v>36181</v>
      </c>
      <c r="AK474" s="84">
        <v>1560.8</v>
      </c>
      <c r="AL474" s="84">
        <v>2145.1</v>
      </c>
      <c r="AM474" s="84">
        <f t="shared" si="141"/>
        <v>3705.8999999999996</v>
      </c>
      <c r="AN474" s="84">
        <f t="shared" si="151"/>
        <v>127.69999999999982</v>
      </c>
      <c r="AO474" s="84">
        <f t="shared" si="151"/>
        <v>199.89999999999964</v>
      </c>
      <c r="AP474" s="85">
        <f>AM474/'[2]Soymeal Export Forecast'!Y$15</f>
        <v>0.48126077953114382</v>
      </c>
      <c r="AQ474" s="77"/>
      <c r="AR474" s="77"/>
      <c r="AS474" s="80">
        <v>36181</v>
      </c>
      <c r="AT474" s="84">
        <v>172</v>
      </c>
      <c r="AU474" s="84">
        <v>430.6</v>
      </c>
      <c r="AV474" s="84">
        <f t="shared" si="142"/>
        <v>602.6</v>
      </c>
      <c r="AW474" s="84">
        <f t="shared" si="152"/>
        <v>4.8000000000000114</v>
      </c>
      <c r="AX474" s="84">
        <f t="shared" si="152"/>
        <v>11.899999999999977</v>
      </c>
      <c r="AZ474" s="77"/>
      <c r="BA474" s="77"/>
      <c r="BB474" s="84">
        <f t="shared" si="144"/>
        <v>544.19999999999982</v>
      </c>
    </row>
    <row r="475" spans="1:54">
      <c r="A475" s="80">
        <v>36188</v>
      </c>
      <c r="B475" s="84">
        <v>3491.7</v>
      </c>
      <c r="C475" s="84">
        <v>12209.3</v>
      </c>
      <c r="D475" s="84">
        <f t="shared" si="139"/>
        <v>15701</v>
      </c>
      <c r="E475" s="84">
        <v>1.1000000000000001</v>
      </c>
      <c r="F475" s="84">
        <f t="shared" si="145"/>
        <v>561.09999999999854</v>
      </c>
      <c r="G475" s="84">
        <f t="shared" si="145"/>
        <v>293.69999999999891</v>
      </c>
      <c r="H475" s="84">
        <f t="shared" si="145"/>
        <v>0.8</v>
      </c>
      <c r="I475" s="84">
        <f t="shared" si="143"/>
        <v>561.09999999999854</v>
      </c>
      <c r="L475" s="84">
        <f t="shared" si="146"/>
        <v>294.49999999999892</v>
      </c>
      <c r="P475" s="84">
        <v>55</v>
      </c>
      <c r="Q475" s="84">
        <v>1421</v>
      </c>
      <c r="R475" s="84">
        <f t="shared" si="153"/>
        <v>1476</v>
      </c>
      <c r="S475" s="84">
        <f t="shared" si="147"/>
        <v>33</v>
      </c>
      <c r="T475" s="84">
        <f t="shared" si="148"/>
        <v>33</v>
      </c>
      <c r="W475" s="77"/>
      <c r="X475" s="77"/>
      <c r="Z475" s="84">
        <v>438.5</v>
      </c>
      <c r="AA475" s="84">
        <v>4928.5</v>
      </c>
      <c r="AB475" s="84">
        <f t="shared" si="140"/>
        <v>5367</v>
      </c>
      <c r="AC475" s="84">
        <f t="shared" si="149"/>
        <v>192.20000000000073</v>
      </c>
      <c r="AE475" s="84">
        <f t="shared" si="154"/>
        <v>2998.2</v>
      </c>
      <c r="AF475" s="84">
        <f t="shared" si="154"/>
        <v>5859.7999999999993</v>
      </c>
      <c r="AG475" s="84">
        <f t="shared" si="154"/>
        <v>8858</v>
      </c>
      <c r="AH475" s="84">
        <f t="shared" si="150"/>
        <v>68.499999999998181</v>
      </c>
      <c r="AJ475" s="80">
        <v>36188</v>
      </c>
      <c r="AK475" s="84">
        <v>1529.1</v>
      </c>
      <c r="AL475" s="84">
        <v>2245.9</v>
      </c>
      <c r="AM475" s="84">
        <f t="shared" si="141"/>
        <v>3775</v>
      </c>
      <c r="AN475" s="84">
        <f t="shared" si="151"/>
        <v>100.80000000000018</v>
      </c>
      <c r="AO475" s="84">
        <f t="shared" si="151"/>
        <v>69.100000000000364</v>
      </c>
      <c r="AP475" s="85">
        <f>AM475/'[2]Soymeal Export Forecast'!Y$15</f>
        <v>0.49023434057315851</v>
      </c>
      <c r="AQ475" s="77"/>
      <c r="AR475" s="77"/>
      <c r="AS475" s="80">
        <v>36188</v>
      </c>
      <c r="AT475" s="84">
        <v>183.9</v>
      </c>
      <c r="AU475" s="84">
        <v>443.3</v>
      </c>
      <c r="AV475" s="84">
        <f t="shared" si="142"/>
        <v>627.20000000000005</v>
      </c>
      <c r="AW475" s="84">
        <f t="shared" si="152"/>
        <v>12.699999999999989</v>
      </c>
      <c r="AX475" s="84">
        <f t="shared" si="152"/>
        <v>24.600000000000023</v>
      </c>
      <c r="AZ475" s="77"/>
      <c r="BA475" s="77"/>
      <c r="BB475" s="84">
        <f t="shared" si="144"/>
        <v>661.89999999999873</v>
      </c>
    </row>
    <row r="476" spans="1:54">
      <c r="A476" s="80">
        <v>36195</v>
      </c>
      <c r="B476" s="84">
        <v>3647</v>
      </c>
      <c r="C476" s="84">
        <v>12636.2</v>
      </c>
      <c r="D476" s="84">
        <f t="shared" si="139"/>
        <v>16283.2</v>
      </c>
      <c r="E476" s="84">
        <v>1.1000000000000001</v>
      </c>
      <c r="F476" s="84">
        <f t="shared" si="145"/>
        <v>426.90000000000146</v>
      </c>
      <c r="G476" s="84">
        <f t="shared" si="145"/>
        <v>582.20000000000073</v>
      </c>
      <c r="H476" s="84">
        <f t="shared" si="145"/>
        <v>0</v>
      </c>
      <c r="I476" s="84">
        <f t="shared" si="143"/>
        <v>426.90000000000146</v>
      </c>
      <c r="L476" s="84">
        <f t="shared" si="146"/>
        <v>582.20000000000073</v>
      </c>
      <c r="P476" s="84">
        <v>55</v>
      </c>
      <c r="Q476" s="84">
        <v>1476</v>
      </c>
      <c r="R476" s="84">
        <f t="shared" si="153"/>
        <v>1531</v>
      </c>
      <c r="S476" s="84">
        <f t="shared" si="147"/>
        <v>55</v>
      </c>
      <c r="T476" s="84">
        <f t="shared" si="148"/>
        <v>55</v>
      </c>
      <c r="W476" s="77"/>
      <c r="X476" s="77"/>
      <c r="Z476" s="84">
        <v>390.5</v>
      </c>
      <c r="AA476" s="84">
        <v>5093.3999999999996</v>
      </c>
      <c r="AB476" s="84">
        <f t="shared" si="140"/>
        <v>5483.9</v>
      </c>
      <c r="AC476" s="84">
        <f t="shared" si="149"/>
        <v>116.89999999999964</v>
      </c>
      <c r="AE476" s="84">
        <f t="shared" si="154"/>
        <v>3201.5</v>
      </c>
      <c r="AF476" s="84">
        <f t="shared" si="154"/>
        <v>6066.8000000000011</v>
      </c>
      <c r="AG476" s="84">
        <f t="shared" si="154"/>
        <v>9268.3000000000011</v>
      </c>
      <c r="AH476" s="84">
        <f t="shared" si="150"/>
        <v>410.30000000000109</v>
      </c>
      <c r="AJ476" s="80">
        <v>36195</v>
      </c>
      <c r="AK476" s="84">
        <v>1414.6</v>
      </c>
      <c r="AL476" s="84">
        <v>2439</v>
      </c>
      <c r="AM476" s="84">
        <f t="shared" si="141"/>
        <v>3853.6</v>
      </c>
      <c r="AN476" s="84">
        <f t="shared" si="151"/>
        <v>193.09999999999991</v>
      </c>
      <c r="AO476" s="84">
        <f t="shared" si="151"/>
        <v>78.599999999999909</v>
      </c>
      <c r="AP476" s="85">
        <f>AM476/'[2]Soymeal Export Forecast'!Y$15</f>
        <v>0.50044160392919823</v>
      </c>
      <c r="AQ476" s="77"/>
      <c r="AR476" s="77"/>
      <c r="AS476" s="80">
        <v>36195</v>
      </c>
      <c r="AT476" s="84">
        <v>194.4</v>
      </c>
      <c r="AU476" s="84">
        <v>463.1</v>
      </c>
      <c r="AV476" s="84">
        <f t="shared" si="142"/>
        <v>657.5</v>
      </c>
      <c r="AW476" s="84">
        <f t="shared" si="152"/>
        <v>19.800000000000011</v>
      </c>
      <c r="AX476" s="84">
        <f t="shared" si="152"/>
        <v>30.299999999999955</v>
      </c>
      <c r="AZ476" s="77"/>
      <c r="BA476" s="77"/>
      <c r="BB476" s="84">
        <f t="shared" si="144"/>
        <v>620.00000000000136</v>
      </c>
    </row>
    <row r="477" spans="1:54">
      <c r="A477" s="80">
        <v>36202</v>
      </c>
      <c r="B477" s="84">
        <v>3525</v>
      </c>
      <c r="C477" s="84">
        <v>13074.7</v>
      </c>
      <c r="D477" s="84">
        <f t="shared" si="139"/>
        <v>16599.7</v>
      </c>
      <c r="E477" s="84">
        <v>1.1000000000000001</v>
      </c>
      <c r="F477" s="84">
        <f t="shared" si="145"/>
        <v>438.5</v>
      </c>
      <c r="G477" s="84">
        <f t="shared" si="145"/>
        <v>316.5</v>
      </c>
      <c r="H477" s="84">
        <f t="shared" si="145"/>
        <v>0</v>
      </c>
      <c r="I477" s="84">
        <f t="shared" si="143"/>
        <v>438.5</v>
      </c>
      <c r="L477" s="84">
        <f t="shared" si="146"/>
        <v>316.5</v>
      </c>
      <c r="P477" s="84">
        <v>55</v>
      </c>
      <c r="Q477" s="84">
        <v>1476</v>
      </c>
      <c r="R477" s="84">
        <f t="shared" si="153"/>
        <v>1531</v>
      </c>
      <c r="S477" s="84">
        <f t="shared" si="147"/>
        <v>0</v>
      </c>
      <c r="T477" s="84">
        <f t="shared" si="148"/>
        <v>0</v>
      </c>
      <c r="W477" s="77"/>
      <c r="X477" s="77"/>
      <c r="Z477" s="84">
        <v>279</v>
      </c>
      <c r="AA477" s="84">
        <v>5268</v>
      </c>
      <c r="AB477" s="84">
        <f t="shared" si="140"/>
        <v>5547</v>
      </c>
      <c r="AC477" s="84">
        <f t="shared" si="149"/>
        <v>63.100000000000364</v>
      </c>
      <c r="AE477" s="84">
        <f t="shared" si="154"/>
        <v>3191</v>
      </c>
      <c r="AF477" s="84">
        <f t="shared" si="154"/>
        <v>6330.7000000000007</v>
      </c>
      <c r="AG477" s="84">
        <f t="shared" si="154"/>
        <v>9521.7000000000007</v>
      </c>
      <c r="AH477" s="84">
        <f t="shared" si="150"/>
        <v>253.39999999999964</v>
      </c>
      <c r="AJ477" s="80">
        <v>36202</v>
      </c>
      <c r="AK477" s="84">
        <v>1281</v>
      </c>
      <c r="AL477" s="84">
        <v>2646.6</v>
      </c>
      <c r="AM477" s="84">
        <f t="shared" si="141"/>
        <v>3927.6</v>
      </c>
      <c r="AN477" s="84">
        <f t="shared" si="151"/>
        <v>207.59999999999991</v>
      </c>
      <c r="AO477" s="84">
        <f t="shared" si="151"/>
        <v>74</v>
      </c>
      <c r="AP477" s="85">
        <f>AM477/'[2]Soymeal Export Forecast'!Y$15</f>
        <v>0.51005149563844698</v>
      </c>
      <c r="AQ477" s="77"/>
      <c r="AR477" s="77"/>
      <c r="AS477" s="80">
        <v>36202</v>
      </c>
      <c r="AT477" s="84">
        <v>168</v>
      </c>
      <c r="AU477" s="84">
        <v>496.6</v>
      </c>
      <c r="AV477" s="84">
        <f t="shared" si="142"/>
        <v>664.6</v>
      </c>
      <c r="AW477" s="84">
        <f t="shared" si="152"/>
        <v>33.5</v>
      </c>
      <c r="AX477" s="84">
        <f t="shared" si="152"/>
        <v>7.1000000000000227</v>
      </c>
      <c r="AZ477" s="77"/>
      <c r="BA477" s="77"/>
      <c r="BB477" s="84">
        <f t="shared" si="144"/>
        <v>646.09999999999991</v>
      </c>
    </row>
    <row r="478" spans="1:54">
      <c r="A478" s="80">
        <v>36209</v>
      </c>
      <c r="B478" s="84">
        <v>3255.3</v>
      </c>
      <c r="C478" s="84">
        <v>13669.8</v>
      </c>
      <c r="D478" s="84">
        <f t="shared" si="139"/>
        <v>16925.099999999999</v>
      </c>
      <c r="E478" s="84">
        <v>1.1000000000000001</v>
      </c>
      <c r="F478" s="84">
        <f t="shared" si="145"/>
        <v>595.09999999999854</v>
      </c>
      <c r="G478" s="84">
        <f t="shared" si="145"/>
        <v>325.39999999999782</v>
      </c>
      <c r="H478" s="84">
        <f t="shared" si="145"/>
        <v>0</v>
      </c>
      <c r="I478" s="84">
        <f t="shared" si="143"/>
        <v>595.09999999999854</v>
      </c>
      <c r="L478" s="84">
        <f t="shared" si="146"/>
        <v>325.39999999999782</v>
      </c>
      <c r="P478" s="84">
        <v>0</v>
      </c>
      <c r="Q478" s="84">
        <v>1609.7</v>
      </c>
      <c r="R478" s="84">
        <f t="shared" si="153"/>
        <v>1609.7</v>
      </c>
      <c r="S478" s="84">
        <f t="shared" si="147"/>
        <v>78.700000000000045</v>
      </c>
      <c r="T478" s="84">
        <f t="shared" si="148"/>
        <v>133.70000000000005</v>
      </c>
      <c r="W478" s="77"/>
      <c r="X478" s="77"/>
      <c r="Z478" s="84">
        <v>213.6</v>
      </c>
      <c r="AA478" s="84">
        <v>5460.6</v>
      </c>
      <c r="AB478" s="84">
        <f t="shared" si="140"/>
        <v>5674.2000000000007</v>
      </c>
      <c r="AC478" s="84">
        <f t="shared" si="149"/>
        <v>127.20000000000073</v>
      </c>
      <c r="AE478" s="84">
        <f t="shared" si="154"/>
        <v>3041.7000000000003</v>
      </c>
      <c r="AF478" s="84">
        <f t="shared" si="154"/>
        <v>6599.4999999999982</v>
      </c>
      <c r="AG478" s="84">
        <f t="shared" si="154"/>
        <v>9641.1999999999971</v>
      </c>
      <c r="AH478" s="84">
        <f t="shared" si="150"/>
        <v>119.49999999999636</v>
      </c>
      <c r="AJ478" s="80">
        <v>36209</v>
      </c>
      <c r="AK478" s="84">
        <v>1199.7</v>
      </c>
      <c r="AL478" s="84">
        <v>2817</v>
      </c>
      <c r="AM478" s="84">
        <f t="shared" si="141"/>
        <v>4016.7</v>
      </c>
      <c r="AN478" s="84">
        <f t="shared" si="151"/>
        <v>170.40000000000009</v>
      </c>
      <c r="AO478" s="84">
        <f t="shared" si="151"/>
        <v>89.099999999999909</v>
      </c>
      <c r="AP478" s="85">
        <f>AM478/'[2]Soymeal Export Forecast'!Y$15</f>
        <v>0.52162232470998826</v>
      </c>
      <c r="AQ478" s="77"/>
      <c r="AR478" s="77"/>
      <c r="AS478" s="80">
        <v>36209</v>
      </c>
      <c r="AT478" s="84">
        <v>163.4</v>
      </c>
      <c r="AU478" s="84">
        <v>505.3</v>
      </c>
      <c r="AV478" s="84">
        <f t="shared" si="142"/>
        <v>668.7</v>
      </c>
      <c r="AW478" s="84">
        <f t="shared" si="152"/>
        <v>8.6999999999999886</v>
      </c>
      <c r="AX478" s="84">
        <f t="shared" si="152"/>
        <v>4.1000000000000227</v>
      </c>
      <c r="AZ478" s="77"/>
      <c r="BA478" s="77"/>
      <c r="BB478" s="84">
        <f t="shared" si="144"/>
        <v>765.49999999999864</v>
      </c>
    </row>
    <row r="479" spans="1:54">
      <c r="A479" s="80">
        <v>36216</v>
      </c>
      <c r="B479" s="84">
        <v>3102</v>
      </c>
      <c r="C479" s="84">
        <v>14238.7</v>
      </c>
      <c r="D479" s="84">
        <f t="shared" si="139"/>
        <v>17340.7</v>
      </c>
      <c r="E479" s="84">
        <v>1.1000000000000001</v>
      </c>
      <c r="F479" s="84">
        <f t="shared" si="145"/>
        <v>568.90000000000146</v>
      </c>
      <c r="G479" s="84">
        <f t="shared" si="145"/>
        <v>415.60000000000218</v>
      </c>
      <c r="H479" s="84">
        <f t="shared" si="145"/>
        <v>0</v>
      </c>
      <c r="I479" s="84">
        <f t="shared" si="143"/>
        <v>568.90000000000146</v>
      </c>
      <c r="L479" s="84">
        <f t="shared" si="146"/>
        <v>415.60000000000218</v>
      </c>
      <c r="P479" s="84">
        <v>20.3</v>
      </c>
      <c r="Q479" s="84">
        <v>1609.7</v>
      </c>
      <c r="R479" s="84">
        <f t="shared" si="153"/>
        <v>1630</v>
      </c>
      <c r="S479" s="84">
        <f t="shared" si="147"/>
        <v>20.299999999999955</v>
      </c>
      <c r="T479" s="84">
        <f t="shared" si="148"/>
        <v>0</v>
      </c>
      <c r="W479" s="77"/>
      <c r="X479" s="77"/>
      <c r="Z479" s="84">
        <v>160.5</v>
      </c>
      <c r="AA479" s="84">
        <v>5687</v>
      </c>
      <c r="AB479" s="84">
        <f t="shared" si="140"/>
        <v>5847.5</v>
      </c>
      <c r="AC479" s="84">
        <f t="shared" si="149"/>
        <v>173.29999999999927</v>
      </c>
      <c r="AE479" s="84">
        <f t="shared" si="154"/>
        <v>2921.2</v>
      </c>
      <c r="AF479" s="84">
        <f t="shared" si="154"/>
        <v>6942</v>
      </c>
      <c r="AG479" s="84">
        <f t="shared" si="154"/>
        <v>9863.2000000000007</v>
      </c>
      <c r="AH479" s="84">
        <f t="shared" si="150"/>
        <v>222.00000000000364</v>
      </c>
      <c r="AJ479" s="80">
        <v>36216</v>
      </c>
      <c r="AK479" s="84">
        <v>1236.8</v>
      </c>
      <c r="AL479" s="84">
        <v>2923.3</v>
      </c>
      <c r="AM479" s="84">
        <f t="shared" si="141"/>
        <v>4160.1000000000004</v>
      </c>
      <c r="AN479" s="84">
        <f t="shared" si="151"/>
        <v>106.30000000000018</v>
      </c>
      <c r="AO479" s="84">
        <f t="shared" si="151"/>
        <v>143.40000000000055</v>
      </c>
      <c r="AP479" s="85">
        <f>AM479/'[2]Soymeal Export Forecast'!Y$15</f>
        <v>0.54024473648169458</v>
      </c>
      <c r="AQ479" s="77"/>
      <c r="AR479" s="77"/>
      <c r="AS479" s="80">
        <v>36216</v>
      </c>
      <c r="AT479" s="84">
        <v>162.19999999999999</v>
      </c>
      <c r="AU479" s="84">
        <v>512.79999999999995</v>
      </c>
      <c r="AV479" s="84">
        <f t="shared" si="142"/>
        <v>675</v>
      </c>
      <c r="AW479" s="84">
        <f t="shared" si="152"/>
        <v>7.4999999999999432</v>
      </c>
      <c r="AX479" s="84">
        <f t="shared" si="152"/>
        <v>6.2999999999999545</v>
      </c>
      <c r="AZ479" s="77"/>
      <c r="BA479" s="77"/>
      <c r="BB479" s="84">
        <f t="shared" si="144"/>
        <v>675.20000000000164</v>
      </c>
    </row>
    <row r="480" spans="1:54">
      <c r="A480" s="80">
        <v>36223</v>
      </c>
      <c r="B480" s="84">
        <v>3035.9</v>
      </c>
      <c r="C480" s="84">
        <v>14779.6</v>
      </c>
      <c r="D480" s="84">
        <f t="shared" si="139"/>
        <v>17815.5</v>
      </c>
      <c r="E480" s="84">
        <v>1.1000000000000001</v>
      </c>
      <c r="F480" s="84">
        <f t="shared" si="145"/>
        <v>540.89999999999964</v>
      </c>
      <c r="G480" s="84">
        <f t="shared" si="145"/>
        <v>474.79999999999927</v>
      </c>
      <c r="H480" s="84">
        <f t="shared" si="145"/>
        <v>0</v>
      </c>
      <c r="I480" s="84">
        <f t="shared" si="143"/>
        <v>540.89999999999964</v>
      </c>
      <c r="L480" s="84">
        <f t="shared" si="146"/>
        <v>474.79999999999927</v>
      </c>
      <c r="P480" s="84">
        <v>20.3</v>
      </c>
      <c r="Q480" s="84">
        <v>1609.7</v>
      </c>
      <c r="R480" s="84">
        <f t="shared" si="153"/>
        <v>1630</v>
      </c>
      <c r="S480" s="84">
        <f t="shared" si="147"/>
        <v>0</v>
      </c>
      <c r="T480" s="84">
        <f t="shared" si="148"/>
        <v>0</v>
      </c>
      <c r="W480" s="77"/>
      <c r="X480" s="77"/>
      <c r="Z480" s="84">
        <v>94.5</v>
      </c>
      <c r="AA480" s="84">
        <v>5903.6</v>
      </c>
      <c r="AB480" s="84">
        <f t="shared" si="140"/>
        <v>5998.1</v>
      </c>
      <c r="AC480" s="84">
        <f t="shared" si="149"/>
        <v>150.60000000000036</v>
      </c>
      <c r="AE480" s="84">
        <f t="shared" si="154"/>
        <v>2921.1</v>
      </c>
      <c r="AF480" s="84">
        <f t="shared" si="154"/>
        <v>7266.2999999999993</v>
      </c>
      <c r="AG480" s="84">
        <f t="shared" si="154"/>
        <v>10187.4</v>
      </c>
      <c r="AH480" s="84">
        <f t="shared" si="150"/>
        <v>324.19999999999891</v>
      </c>
      <c r="AJ480" s="80">
        <v>36223</v>
      </c>
      <c r="AK480" s="84">
        <v>1123.2</v>
      </c>
      <c r="AL480" s="84">
        <v>3080.3</v>
      </c>
      <c r="AM480" s="84">
        <f t="shared" si="141"/>
        <v>4203.5</v>
      </c>
      <c r="AN480" s="84">
        <f t="shared" si="151"/>
        <v>157</v>
      </c>
      <c r="AO480" s="84">
        <f t="shared" si="151"/>
        <v>43.399999999999636</v>
      </c>
      <c r="AP480" s="85">
        <f>AM480/'[2]Soymeal Export Forecast'!Y$15</f>
        <v>0.54588080810576733</v>
      </c>
      <c r="AQ480" s="77"/>
      <c r="AR480" s="77"/>
      <c r="AS480" s="80">
        <v>36223</v>
      </c>
      <c r="AT480" s="84">
        <v>152.19999999999999</v>
      </c>
      <c r="AU480" s="84">
        <v>544.20000000000005</v>
      </c>
      <c r="AV480" s="84">
        <f t="shared" si="142"/>
        <v>696.40000000000009</v>
      </c>
      <c r="AW480" s="84">
        <f t="shared" si="152"/>
        <v>31.400000000000091</v>
      </c>
      <c r="AX480" s="84">
        <f t="shared" si="152"/>
        <v>21.400000000000091</v>
      </c>
      <c r="AZ480" s="77"/>
      <c r="BA480" s="77"/>
      <c r="BB480" s="84">
        <f t="shared" si="144"/>
        <v>697.89999999999964</v>
      </c>
    </row>
    <row r="481" spans="1:54">
      <c r="A481" s="80">
        <v>36230</v>
      </c>
      <c r="B481" s="84">
        <v>2915.5</v>
      </c>
      <c r="C481" s="84">
        <v>15218.8</v>
      </c>
      <c r="D481" s="84">
        <f t="shared" si="139"/>
        <v>18134.3</v>
      </c>
      <c r="E481" s="84">
        <v>2.1</v>
      </c>
      <c r="F481" s="84">
        <f t="shared" si="145"/>
        <v>439.19999999999891</v>
      </c>
      <c r="G481" s="84">
        <f t="shared" si="145"/>
        <v>318.79999999999927</v>
      </c>
      <c r="H481" s="84">
        <f t="shared" si="145"/>
        <v>1</v>
      </c>
      <c r="I481" s="84">
        <f t="shared" si="143"/>
        <v>439.19999999999891</v>
      </c>
      <c r="L481" s="84">
        <f t="shared" si="146"/>
        <v>319.79999999999927</v>
      </c>
      <c r="P481" s="84">
        <v>40.299999999999997</v>
      </c>
      <c r="Q481" s="84">
        <v>1609.7</v>
      </c>
      <c r="R481" s="84">
        <f t="shared" si="153"/>
        <v>1650</v>
      </c>
      <c r="S481" s="84">
        <f t="shared" si="147"/>
        <v>20</v>
      </c>
      <c r="T481" s="84">
        <f t="shared" si="148"/>
        <v>0</v>
      </c>
      <c r="W481" s="77"/>
      <c r="X481" s="77"/>
      <c r="Z481" s="84">
        <v>62.8</v>
      </c>
      <c r="AA481" s="84">
        <v>5995.7</v>
      </c>
      <c r="AB481" s="84">
        <f t="shared" si="140"/>
        <v>6058.5</v>
      </c>
      <c r="AC481" s="84">
        <f t="shared" si="149"/>
        <v>60.399999999999636</v>
      </c>
      <c r="AE481" s="84">
        <f t="shared" si="154"/>
        <v>2812.3999999999996</v>
      </c>
      <c r="AF481" s="84">
        <f t="shared" si="154"/>
        <v>7613.3999999999987</v>
      </c>
      <c r="AG481" s="84">
        <f t="shared" si="154"/>
        <v>10425.799999999999</v>
      </c>
      <c r="AH481" s="84">
        <f t="shared" si="150"/>
        <v>238.39999999999964</v>
      </c>
      <c r="AJ481" s="80">
        <v>36230</v>
      </c>
      <c r="AK481" s="84">
        <v>1161.3</v>
      </c>
      <c r="AL481" s="84">
        <v>3148.1</v>
      </c>
      <c r="AM481" s="84">
        <f t="shared" si="141"/>
        <v>4309.3999999999996</v>
      </c>
      <c r="AN481" s="84">
        <f t="shared" si="151"/>
        <v>67.799999999999727</v>
      </c>
      <c r="AO481" s="84">
        <f t="shared" si="151"/>
        <v>105.89999999999964</v>
      </c>
      <c r="AP481" s="85">
        <f>AM481/'[2]Soymeal Export Forecast'!Y$15</f>
        <v>0.55963334232211104</v>
      </c>
      <c r="AQ481" s="77"/>
      <c r="AR481" s="77"/>
      <c r="AS481" s="80">
        <v>36230</v>
      </c>
      <c r="AT481" s="84">
        <v>119.4</v>
      </c>
      <c r="AU481" s="84">
        <v>581.70000000000005</v>
      </c>
      <c r="AV481" s="84">
        <f t="shared" si="142"/>
        <v>701.1</v>
      </c>
      <c r="AW481" s="84">
        <f t="shared" si="152"/>
        <v>37.5</v>
      </c>
      <c r="AX481" s="84">
        <f t="shared" si="152"/>
        <v>4.6999999999999318</v>
      </c>
      <c r="AZ481" s="77"/>
      <c r="BA481" s="77"/>
      <c r="BB481" s="84">
        <f t="shared" si="144"/>
        <v>506.99999999999864</v>
      </c>
    </row>
    <row r="482" spans="1:54">
      <c r="A482" s="80">
        <v>36237</v>
      </c>
      <c r="B482" s="84">
        <v>2763.1</v>
      </c>
      <c r="C482" s="84">
        <v>15663.4</v>
      </c>
      <c r="D482" s="84">
        <f t="shared" si="139"/>
        <v>18426.5</v>
      </c>
      <c r="E482" s="84">
        <v>2.2999999999999998</v>
      </c>
      <c r="F482" s="84">
        <f t="shared" si="145"/>
        <v>444.60000000000036</v>
      </c>
      <c r="G482" s="84">
        <f t="shared" si="145"/>
        <v>292.20000000000073</v>
      </c>
      <c r="H482" s="84">
        <f t="shared" si="145"/>
        <v>0.19999999999999973</v>
      </c>
      <c r="I482" s="84">
        <f t="shared" si="143"/>
        <v>444.60000000000036</v>
      </c>
      <c r="L482" s="84">
        <f t="shared" si="146"/>
        <v>292.40000000000072</v>
      </c>
      <c r="P482" s="84">
        <v>40.299999999999997</v>
      </c>
      <c r="Q482" s="84">
        <v>1609.7</v>
      </c>
      <c r="R482" s="84">
        <f t="shared" si="153"/>
        <v>1650</v>
      </c>
      <c r="S482" s="84">
        <f t="shared" si="147"/>
        <v>0</v>
      </c>
      <c r="T482" s="84">
        <f t="shared" si="148"/>
        <v>0</v>
      </c>
      <c r="W482" s="77"/>
      <c r="X482" s="77"/>
      <c r="Z482" s="84">
        <v>63.7</v>
      </c>
      <c r="AA482" s="84">
        <v>6081.8</v>
      </c>
      <c r="AB482" s="84">
        <f t="shared" si="140"/>
        <v>6145.5</v>
      </c>
      <c r="AC482" s="84">
        <f t="shared" si="149"/>
        <v>87</v>
      </c>
      <c r="AE482" s="84">
        <f t="shared" si="154"/>
        <v>2659.1</v>
      </c>
      <c r="AF482" s="84">
        <f t="shared" si="154"/>
        <v>7971.8999999999987</v>
      </c>
      <c r="AG482" s="84">
        <f t="shared" si="154"/>
        <v>10631</v>
      </c>
      <c r="AH482" s="84">
        <f t="shared" si="150"/>
        <v>205.20000000000073</v>
      </c>
      <c r="AJ482" s="80">
        <v>36237</v>
      </c>
      <c r="AK482" s="84">
        <v>1037.2</v>
      </c>
      <c r="AL482" s="84">
        <v>3314</v>
      </c>
      <c r="AM482" s="84">
        <f t="shared" si="141"/>
        <v>4351.2</v>
      </c>
      <c r="AN482" s="84">
        <f t="shared" si="151"/>
        <v>165.90000000000009</v>
      </c>
      <c r="AO482" s="84">
        <f t="shared" si="151"/>
        <v>41.800000000000182</v>
      </c>
      <c r="AP482" s="85">
        <f>AM482/'[2]Soymeal Export Forecast'!Y$15</f>
        <v>0.5650616325038218</v>
      </c>
      <c r="AQ482" s="77"/>
      <c r="AR482" s="77"/>
      <c r="AS482" s="80">
        <v>36237</v>
      </c>
      <c r="AT482" s="84">
        <v>131.6</v>
      </c>
      <c r="AU482" s="84">
        <v>588.79999999999995</v>
      </c>
      <c r="AV482" s="84">
        <f t="shared" si="142"/>
        <v>720.4</v>
      </c>
      <c r="AW482" s="84">
        <f t="shared" si="152"/>
        <v>7.0999999999999091</v>
      </c>
      <c r="AX482" s="84">
        <f t="shared" si="152"/>
        <v>19.299999999999955</v>
      </c>
      <c r="AZ482" s="77"/>
      <c r="BA482" s="77"/>
      <c r="BB482" s="84">
        <f t="shared" si="144"/>
        <v>610.50000000000045</v>
      </c>
    </row>
    <row r="483" spans="1:54">
      <c r="A483" s="80">
        <v>36244</v>
      </c>
      <c r="B483" s="84">
        <v>2819.1</v>
      </c>
      <c r="C483" s="84">
        <v>16020</v>
      </c>
      <c r="D483" s="84">
        <f t="shared" si="139"/>
        <v>18839.099999999999</v>
      </c>
      <c r="E483" s="84">
        <v>2.8</v>
      </c>
      <c r="F483" s="84">
        <f t="shared" si="145"/>
        <v>356.60000000000036</v>
      </c>
      <c r="G483" s="84">
        <f t="shared" si="145"/>
        <v>412.59999999999854</v>
      </c>
      <c r="H483" s="84">
        <f t="shared" si="145"/>
        <v>0.5</v>
      </c>
      <c r="I483" s="84">
        <f t="shared" si="143"/>
        <v>356.60000000000036</v>
      </c>
      <c r="L483" s="84">
        <f t="shared" si="146"/>
        <v>413.09999999999854</v>
      </c>
      <c r="P483" s="84">
        <v>40.299999999999997</v>
      </c>
      <c r="Q483" s="84">
        <v>1666.4</v>
      </c>
      <c r="R483" s="84">
        <f t="shared" si="153"/>
        <v>1706.7</v>
      </c>
      <c r="S483" s="84">
        <f t="shared" si="147"/>
        <v>56.700000000000045</v>
      </c>
      <c r="T483" s="84">
        <f t="shared" si="148"/>
        <v>56.700000000000045</v>
      </c>
      <c r="W483" s="77"/>
      <c r="X483" s="77"/>
      <c r="Z483" s="84">
        <v>69.7</v>
      </c>
      <c r="AA483" s="84">
        <v>6081.8</v>
      </c>
      <c r="AB483" s="84">
        <f t="shared" si="140"/>
        <v>6151.5</v>
      </c>
      <c r="AC483" s="84">
        <f t="shared" si="149"/>
        <v>6</v>
      </c>
      <c r="AE483" s="84">
        <f t="shared" si="154"/>
        <v>2709.1</v>
      </c>
      <c r="AF483" s="84">
        <f t="shared" si="154"/>
        <v>8271.7999999999993</v>
      </c>
      <c r="AG483" s="84">
        <f t="shared" si="154"/>
        <v>10980.899999999998</v>
      </c>
      <c r="AH483" s="84">
        <f t="shared" si="150"/>
        <v>349.89999999999782</v>
      </c>
      <c r="AJ483" s="80">
        <v>36244</v>
      </c>
      <c r="AK483" s="84">
        <v>1052.9000000000001</v>
      </c>
      <c r="AL483" s="84">
        <v>3377.9</v>
      </c>
      <c r="AM483" s="84">
        <f t="shared" si="141"/>
        <v>4430.8</v>
      </c>
      <c r="AN483" s="84">
        <f t="shared" si="151"/>
        <v>63.900000000000091</v>
      </c>
      <c r="AO483" s="84">
        <f t="shared" si="151"/>
        <v>79.600000000000364</v>
      </c>
      <c r="AP483" s="85">
        <f>AM483/'[2]Soymeal Export Forecast'!Y$15</f>
        <v>0.57539875926133799</v>
      </c>
      <c r="AQ483" s="77"/>
      <c r="AR483" s="77"/>
      <c r="AS483" s="80">
        <v>36244</v>
      </c>
      <c r="AT483" s="84">
        <v>147.69999999999999</v>
      </c>
      <c r="AU483" s="84">
        <v>594.79999999999995</v>
      </c>
      <c r="AV483" s="84">
        <f t="shared" si="142"/>
        <v>742.5</v>
      </c>
      <c r="AW483" s="84">
        <f t="shared" si="152"/>
        <v>6</v>
      </c>
      <c r="AX483" s="84">
        <f t="shared" si="152"/>
        <v>22.100000000000023</v>
      </c>
      <c r="AZ483" s="77"/>
      <c r="BA483" s="77"/>
      <c r="BB483" s="84">
        <f t="shared" si="144"/>
        <v>420.50000000000045</v>
      </c>
    </row>
    <row r="484" spans="1:54">
      <c r="A484" s="80">
        <v>36251</v>
      </c>
      <c r="B484" s="84">
        <v>2685</v>
      </c>
      <c r="C484" s="84">
        <v>16434.3</v>
      </c>
      <c r="D484" s="84">
        <f t="shared" si="139"/>
        <v>19119.3</v>
      </c>
      <c r="E484" s="84">
        <v>74.2</v>
      </c>
      <c r="F484" s="84">
        <f t="shared" si="145"/>
        <v>414.29999999999927</v>
      </c>
      <c r="G484" s="84">
        <f t="shared" si="145"/>
        <v>280.20000000000073</v>
      </c>
      <c r="H484" s="84">
        <f t="shared" si="145"/>
        <v>71.400000000000006</v>
      </c>
      <c r="I484" s="84">
        <f t="shared" si="143"/>
        <v>414.29999999999927</v>
      </c>
      <c r="L484" s="84">
        <f t="shared" si="146"/>
        <v>351.6000000000007</v>
      </c>
      <c r="P484" s="84">
        <v>0</v>
      </c>
      <c r="Q484" s="84">
        <v>1707.7</v>
      </c>
      <c r="R484" s="84">
        <f t="shared" si="153"/>
        <v>1707.7</v>
      </c>
      <c r="S484" s="84">
        <f t="shared" si="147"/>
        <v>1</v>
      </c>
      <c r="T484" s="84">
        <f t="shared" si="148"/>
        <v>41.299999999999955</v>
      </c>
      <c r="W484" s="77"/>
      <c r="X484" s="77"/>
      <c r="Z484" s="84">
        <v>9.3000000000000007</v>
      </c>
      <c r="AA484" s="84">
        <v>6084</v>
      </c>
      <c r="AB484" s="84">
        <f t="shared" si="140"/>
        <v>6093.3</v>
      </c>
      <c r="AC484" s="84">
        <f t="shared" si="149"/>
        <v>-58.199999999999818</v>
      </c>
      <c r="AE484" s="84">
        <f t="shared" si="154"/>
        <v>2675.7</v>
      </c>
      <c r="AF484" s="84">
        <f t="shared" si="154"/>
        <v>8642.5999999999985</v>
      </c>
      <c r="AG484" s="84">
        <f t="shared" si="154"/>
        <v>11318.3</v>
      </c>
      <c r="AH484" s="84">
        <f t="shared" si="150"/>
        <v>337.40000000000146</v>
      </c>
      <c r="AJ484" s="80">
        <v>36251</v>
      </c>
      <c r="AK484" s="84">
        <v>960.4</v>
      </c>
      <c r="AL484" s="84">
        <v>3512.5</v>
      </c>
      <c r="AM484" s="84">
        <f t="shared" si="141"/>
        <v>4472.8999999999996</v>
      </c>
      <c r="AN484" s="84">
        <f t="shared" si="151"/>
        <v>134.59999999999991</v>
      </c>
      <c r="AO484" s="84">
        <f t="shared" si="151"/>
        <v>42.099999999999454</v>
      </c>
      <c r="AP484" s="85">
        <f>AM484/'[2]Soymeal Export Forecast'!Y$15</f>
        <v>0.58086600846349146</v>
      </c>
      <c r="AQ484" s="77"/>
      <c r="AR484" s="77"/>
      <c r="AS484" s="80">
        <v>36251</v>
      </c>
      <c r="AT484" s="84">
        <v>147.1</v>
      </c>
      <c r="AU484" s="84">
        <v>608.5</v>
      </c>
      <c r="AV484" s="84">
        <f t="shared" si="142"/>
        <v>755.6</v>
      </c>
      <c r="AW484" s="84">
        <f t="shared" si="152"/>
        <v>13.700000000000045</v>
      </c>
      <c r="AX484" s="84">
        <f t="shared" si="152"/>
        <v>13.100000000000023</v>
      </c>
      <c r="AZ484" s="77"/>
      <c r="BA484" s="77"/>
      <c r="BB484" s="84">
        <f t="shared" si="144"/>
        <v>548.89999999999918</v>
      </c>
    </row>
    <row r="485" spans="1:54">
      <c r="A485" s="80">
        <v>36258</v>
      </c>
      <c r="B485" s="84">
        <v>2496.6</v>
      </c>
      <c r="C485" s="84">
        <v>16732.7</v>
      </c>
      <c r="D485" s="84">
        <f t="shared" si="139"/>
        <v>19229.3</v>
      </c>
      <c r="E485" s="84">
        <v>75.400000000000006</v>
      </c>
      <c r="F485" s="84">
        <f t="shared" si="145"/>
        <v>298.40000000000146</v>
      </c>
      <c r="G485" s="84">
        <f t="shared" si="145"/>
        <v>110</v>
      </c>
      <c r="H485" s="84">
        <f t="shared" si="145"/>
        <v>1.2000000000000028</v>
      </c>
      <c r="I485" s="84">
        <f t="shared" si="143"/>
        <v>298.40000000000146</v>
      </c>
      <c r="L485" s="84">
        <f t="shared" si="146"/>
        <v>111.2</v>
      </c>
      <c r="P485" s="84">
        <v>0</v>
      </c>
      <c r="Q485" s="84">
        <v>1707.7</v>
      </c>
      <c r="R485" s="84">
        <f t="shared" si="153"/>
        <v>1707.7</v>
      </c>
      <c r="S485" s="84">
        <f t="shared" si="147"/>
        <v>0</v>
      </c>
      <c r="T485" s="84">
        <f t="shared" si="148"/>
        <v>0</v>
      </c>
      <c r="W485" s="77"/>
      <c r="X485" s="77"/>
      <c r="Z485" s="84">
        <v>9.3000000000000007</v>
      </c>
      <c r="AA485" s="84">
        <v>6084</v>
      </c>
      <c r="AB485" s="84">
        <f t="shared" si="140"/>
        <v>6093.3</v>
      </c>
      <c r="AC485" s="84">
        <f t="shared" si="149"/>
        <v>0</v>
      </c>
      <c r="AE485" s="84">
        <f t="shared" si="154"/>
        <v>2487.2999999999997</v>
      </c>
      <c r="AF485" s="84">
        <f t="shared" si="154"/>
        <v>8941</v>
      </c>
      <c r="AG485" s="84">
        <f t="shared" si="154"/>
        <v>11428.3</v>
      </c>
      <c r="AH485" s="84">
        <f t="shared" si="150"/>
        <v>110</v>
      </c>
      <c r="AJ485" s="80">
        <v>36258</v>
      </c>
      <c r="AK485" s="84">
        <v>985.2</v>
      </c>
      <c r="AL485" s="84">
        <v>3566.4</v>
      </c>
      <c r="AM485" s="84">
        <f t="shared" si="141"/>
        <v>4551.6000000000004</v>
      </c>
      <c r="AN485" s="84">
        <f t="shared" si="151"/>
        <v>53.900000000000091</v>
      </c>
      <c r="AO485" s="84">
        <f t="shared" si="151"/>
        <v>78.700000000000728</v>
      </c>
      <c r="AP485" s="85">
        <f>AM485/'[2]Soymeal Export Forecast'!Y$15</f>
        <v>0.59108625815967908</v>
      </c>
      <c r="AQ485" s="77"/>
      <c r="AR485" s="77"/>
      <c r="AS485" s="80">
        <v>36258</v>
      </c>
      <c r="AT485" s="84">
        <v>116.1</v>
      </c>
      <c r="AU485" s="84">
        <v>634.20000000000005</v>
      </c>
      <c r="AV485" s="84">
        <f t="shared" si="142"/>
        <v>750.30000000000007</v>
      </c>
      <c r="AW485" s="84">
        <f t="shared" si="152"/>
        <v>25.700000000000045</v>
      </c>
      <c r="AX485" s="84">
        <f t="shared" si="152"/>
        <v>-5.2999999999999545</v>
      </c>
      <c r="AZ485" s="77"/>
      <c r="BA485" s="77"/>
      <c r="BB485" s="84">
        <f t="shared" si="144"/>
        <v>352.30000000000155</v>
      </c>
    </row>
    <row r="486" spans="1:54">
      <c r="A486" s="80">
        <v>36265</v>
      </c>
      <c r="B486" s="84">
        <v>2439.9</v>
      </c>
      <c r="C486" s="84">
        <v>17060.3</v>
      </c>
      <c r="D486" s="84">
        <f t="shared" si="139"/>
        <v>19500.2</v>
      </c>
      <c r="E486" s="84">
        <v>51.008000000000003</v>
      </c>
      <c r="F486" s="84">
        <f t="shared" si="145"/>
        <v>327.59999999999854</v>
      </c>
      <c r="G486" s="84">
        <f t="shared" si="145"/>
        <v>270.90000000000146</v>
      </c>
      <c r="H486" s="84">
        <f t="shared" si="145"/>
        <v>-24.392000000000003</v>
      </c>
      <c r="I486" s="84">
        <f t="shared" si="143"/>
        <v>327.59999999999854</v>
      </c>
      <c r="L486" s="84">
        <f t="shared" si="146"/>
        <v>246.50800000000146</v>
      </c>
      <c r="P486" s="84">
        <v>0</v>
      </c>
      <c r="Q486" s="84">
        <v>1707.7</v>
      </c>
      <c r="R486" s="84">
        <f t="shared" si="153"/>
        <v>1707.7</v>
      </c>
      <c r="S486" s="84">
        <f t="shared" si="147"/>
        <v>0</v>
      </c>
      <c r="T486" s="84">
        <f t="shared" si="148"/>
        <v>0</v>
      </c>
      <c r="W486" s="77"/>
      <c r="X486" s="77"/>
      <c r="Z486" s="84">
        <v>9.8000000000000007</v>
      </c>
      <c r="AA486" s="84">
        <v>6108.4</v>
      </c>
      <c r="AB486" s="84">
        <f t="shared" si="140"/>
        <v>6118.2</v>
      </c>
      <c r="AC486" s="84">
        <f t="shared" si="149"/>
        <v>24.899999999999636</v>
      </c>
      <c r="AE486" s="84">
        <f t="shared" si="154"/>
        <v>2430.1</v>
      </c>
      <c r="AF486" s="84">
        <f t="shared" si="154"/>
        <v>9244.1999999999989</v>
      </c>
      <c r="AG486" s="84">
        <f t="shared" si="154"/>
        <v>11674.3</v>
      </c>
      <c r="AH486" s="84">
        <f t="shared" si="150"/>
        <v>246</v>
      </c>
      <c r="AJ486" s="80">
        <v>36265</v>
      </c>
      <c r="AK486" s="84">
        <v>944.7</v>
      </c>
      <c r="AL486" s="84">
        <v>3669.2</v>
      </c>
      <c r="AM486" s="84">
        <f t="shared" si="141"/>
        <v>4613.8999999999996</v>
      </c>
      <c r="AN486" s="84">
        <f t="shared" si="151"/>
        <v>102.79999999999973</v>
      </c>
      <c r="AO486" s="84">
        <f t="shared" si="151"/>
        <v>62.299999999999272</v>
      </c>
      <c r="AP486" s="85">
        <f>AM486/'[2]Soymeal Export Forecast'!Y$15</f>
        <v>0.59917674807165455</v>
      </c>
      <c r="AQ486" s="77"/>
      <c r="AR486" s="77"/>
      <c r="AS486" s="80">
        <v>36265</v>
      </c>
      <c r="AT486" s="84">
        <v>104.5</v>
      </c>
      <c r="AU486" s="84">
        <v>648.29999999999995</v>
      </c>
      <c r="AV486" s="84">
        <f t="shared" si="142"/>
        <v>752.8</v>
      </c>
      <c r="AW486" s="84">
        <f t="shared" si="152"/>
        <v>14.099999999999909</v>
      </c>
      <c r="AX486" s="84">
        <f t="shared" si="152"/>
        <v>2.4999999999998863</v>
      </c>
      <c r="AZ486" s="77"/>
      <c r="BA486" s="77"/>
      <c r="BB486" s="84">
        <f t="shared" si="144"/>
        <v>430.39999999999827</v>
      </c>
    </row>
    <row r="487" spans="1:54">
      <c r="A487" s="80">
        <v>36272</v>
      </c>
      <c r="B487" s="84">
        <v>2348</v>
      </c>
      <c r="C487" s="84">
        <v>17315.5</v>
      </c>
      <c r="D487" s="84">
        <f t="shared" si="139"/>
        <v>19663.5</v>
      </c>
      <c r="E487" s="84">
        <v>57.4</v>
      </c>
      <c r="F487" s="84">
        <f t="shared" ref="F487:H505" si="155">C487-C486</f>
        <v>255.20000000000073</v>
      </c>
      <c r="G487" s="84">
        <f t="shared" si="155"/>
        <v>163.29999999999927</v>
      </c>
      <c r="H487" s="84">
        <f t="shared" si="155"/>
        <v>6.3919999999999959</v>
      </c>
      <c r="I487" s="84">
        <f t="shared" si="143"/>
        <v>255.20000000000073</v>
      </c>
      <c r="L487" s="84">
        <f t="shared" si="146"/>
        <v>169.69199999999927</v>
      </c>
      <c r="P487" s="84">
        <v>0</v>
      </c>
      <c r="Q487" s="84">
        <v>1762.9</v>
      </c>
      <c r="R487" s="84">
        <f t="shared" si="153"/>
        <v>1762.9</v>
      </c>
      <c r="S487" s="84">
        <f t="shared" si="147"/>
        <v>55.200000000000045</v>
      </c>
      <c r="T487" s="84">
        <f t="shared" si="148"/>
        <v>55.200000000000045</v>
      </c>
      <c r="W487" s="77"/>
      <c r="X487" s="77"/>
      <c r="Z487" s="84">
        <v>2.4</v>
      </c>
      <c r="AA487" s="84">
        <v>6159.9</v>
      </c>
      <c r="AB487" s="84">
        <f t="shared" si="140"/>
        <v>6162.2999999999993</v>
      </c>
      <c r="AC487" s="84">
        <f t="shared" si="149"/>
        <v>44.099999999999454</v>
      </c>
      <c r="AE487" s="84">
        <f t="shared" si="154"/>
        <v>2345.6</v>
      </c>
      <c r="AF487" s="84">
        <f t="shared" si="154"/>
        <v>9392.7000000000007</v>
      </c>
      <c r="AG487" s="84">
        <f t="shared" si="154"/>
        <v>11738.3</v>
      </c>
      <c r="AH487" s="84">
        <f t="shared" si="150"/>
        <v>64</v>
      </c>
      <c r="AJ487" s="80">
        <v>36272</v>
      </c>
      <c r="AK487" s="84">
        <v>989.9</v>
      </c>
      <c r="AL487" s="84">
        <v>3754.8</v>
      </c>
      <c r="AM487" s="84">
        <f t="shared" si="141"/>
        <v>4744.7</v>
      </c>
      <c r="AN487" s="84">
        <f t="shared" si="151"/>
        <v>85.600000000000364</v>
      </c>
      <c r="AO487" s="84">
        <f t="shared" si="151"/>
        <v>130.80000000000018</v>
      </c>
      <c r="AP487" s="85">
        <f>AM487/'[2]Soymeal Export Forecast'!Y$15</f>
        <v>0.61616288098475891</v>
      </c>
      <c r="AQ487" s="77"/>
      <c r="AR487" s="77"/>
      <c r="AS487" s="80">
        <v>36272</v>
      </c>
      <c r="AT487" s="84">
        <v>90.6</v>
      </c>
      <c r="AU487" s="84">
        <v>667.1</v>
      </c>
      <c r="AV487" s="84">
        <f t="shared" si="142"/>
        <v>757.7</v>
      </c>
      <c r="AW487" s="84">
        <f t="shared" si="152"/>
        <v>18.800000000000068</v>
      </c>
      <c r="AX487" s="84">
        <f t="shared" si="152"/>
        <v>4.9000000000000909</v>
      </c>
      <c r="AZ487" s="77"/>
      <c r="BA487" s="77"/>
      <c r="BB487" s="84">
        <f t="shared" si="144"/>
        <v>340.80000000000109</v>
      </c>
    </row>
    <row r="488" spans="1:54">
      <c r="A488" s="80">
        <v>36279</v>
      </c>
      <c r="B488" s="84">
        <v>2171.8000000000002</v>
      </c>
      <c r="C488" s="84">
        <v>17750.5</v>
      </c>
      <c r="D488" s="84">
        <f t="shared" si="139"/>
        <v>19922.3</v>
      </c>
      <c r="E488" s="84">
        <v>58.62</v>
      </c>
      <c r="F488" s="84">
        <f t="shared" si="155"/>
        <v>435</v>
      </c>
      <c r="G488" s="84">
        <f t="shared" si="155"/>
        <v>258.79999999999927</v>
      </c>
      <c r="H488" s="84">
        <f t="shared" si="155"/>
        <v>1.2199999999999989</v>
      </c>
      <c r="I488" s="84">
        <f t="shared" si="143"/>
        <v>435</v>
      </c>
      <c r="L488" s="84">
        <f t="shared" si="146"/>
        <v>260.0199999999993</v>
      </c>
      <c r="P488" s="84">
        <v>0</v>
      </c>
      <c r="Q488" s="84">
        <v>1762.9</v>
      </c>
      <c r="R488" s="84">
        <f t="shared" si="153"/>
        <v>1762.9</v>
      </c>
      <c r="S488" s="84">
        <f t="shared" si="147"/>
        <v>0</v>
      </c>
      <c r="T488" s="84">
        <f t="shared" si="148"/>
        <v>0</v>
      </c>
      <c r="W488" s="77"/>
      <c r="X488" s="77"/>
      <c r="Z488" s="84">
        <v>2.4</v>
      </c>
      <c r="AA488" s="84">
        <v>6159.9</v>
      </c>
      <c r="AB488" s="84">
        <f t="shared" si="140"/>
        <v>6162.2999999999993</v>
      </c>
      <c r="AC488" s="84">
        <f t="shared" si="149"/>
        <v>0</v>
      </c>
      <c r="AE488" s="84">
        <f t="shared" si="154"/>
        <v>2169.4</v>
      </c>
      <c r="AF488" s="84">
        <f t="shared" si="154"/>
        <v>9827.7000000000007</v>
      </c>
      <c r="AG488" s="84">
        <f t="shared" si="154"/>
        <v>11997.099999999999</v>
      </c>
      <c r="AH488" s="84">
        <f t="shared" si="150"/>
        <v>258.79999999999927</v>
      </c>
      <c r="AJ488" s="80">
        <v>36279</v>
      </c>
      <c r="AK488" s="84">
        <v>913.1</v>
      </c>
      <c r="AL488" s="84">
        <v>3843.6</v>
      </c>
      <c r="AM488" s="84">
        <f t="shared" si="141"/>
        <v>4756.7</v>
      </c>
      <c r="AN488" s="84">
        <f t="shared" si="151"/>
        <v>88.799999999999727</v>
      </c>
      <c r="AO488" s="84">
        <f t="shared" si="151"/>
        <v>12</v>
      </c>
      <c r="AP488" s="85">
        <f>AM488/'[2]Soymeal Export Forecast'!Y$15</f>
        <v>0.6177212418024749</v>
      </c>
      <c r="AQ488" s="77"/>
      <c r="AR488" s="77"/>
      <c r="AS488" s="80">
        <v>36279</v>
      </c>
      <c r="AT488" s="84">
        <v>87.5</v>
      </c>
      <c r="AU488" s="84">
        <v>672.7</v>
      </c>
      <c r="AV488" s="84">
        <f t="shared" si="142"/>
        <v>760.2</v>
      </c>
      <c r="AW488" s="84">
        <f t="shared" si="152"/>
        <v>5.6000000000000227</v>
      </c>
      <c r="AX488" s="84">
        <f t="shared" si="152"/>
        <v>2.5</v>
      </c>
      <c r="AZ488" s="77"/>
      <c r="BA488" s="77"/>
      <c r="BB488" s="84">
        <f t="shared" si="144"/>
        <v>523.79999999999973</v>
      </c>
    </row>
    <row r="489" spans="1:54">
      <c r="A489" s="80">
        <v>36286</v>
      </c>
      <c r="B489" s="84">
        <v>2152</v>
      </c>
      <c r="C489" s="84">
        <v>18029.8</v>
      </c>
      <c r="D489" s="84">
        <f t="shared" si="139"/>
        <v>20181.8</v>
      </c>
      <c r="E489" s="84">
        <v>101.34</v>
      </c>
      <c r="F489" s="84">
        <f t="shared" si="155"/>
        <v>279.29999999999927</v>
      </c>
      <c r="G489" s="84">
        <f t="shared" si="155"/>
        <v>259.5</v>
      </c>
      <c r="H489" s="84">
        <f t="shared" si="155"/>
        <v>42.720000000000006</v>
      </c>
      <c r="I489" s="84">
        <f t="shared" si="143"/>
        <v>279.29999999999927</v>
      </c>
      <c r="L489" s="84">
        <f t="shared" si="146"/>
        <v>302.22000000000003</v>
      </c>
      <c r="P489" s="84">
        <v>0</v>
      </c>
      <c r="Q489" s="84">
        <v>1820.6</v>
      </c>
      <c r="R489" s="84">
        <f t="shared" si="153"/>
        <v>1820.6</v>
      </c>
      <c r="S489" s="84">
        <f t="shared" si="147"/>
        <v>57.699999999999818</v>
      </c>
      <c r="T489" s="84">
        <f t="shared" si="148"/>
        <v>57.699999999999818</v>
      </c>
      <c r="W489" s="77"/>
      <c r="X489" s="77"/>
      <c r="Z489" s="84">
        <v>1.8</v>
      </c>
      <c r="AA489" s="84">
        <v>6159.9</v>
      </c>
      <c r="AB489" s="84">
        <f t="shared" si="140"/>
        <v>6161.7</v>
      </c>
      <c r="AC489" s="84">
        <f t="shared" si="149"/>
        <v>-0.5999999999994543</v>
      </c>
      <c r="AE489" s="84">
        <f t="shared" si="154"/>
        <v>2150.1999999999998</v>
      </c>
      <c r="AF489" s="84">
        <f t="shared" si="154"/>
        <v>10049.299999999999</v>
      </c>
      <c r="AG489" s="84">
        <f t="shared" si="154"/>
        <v>12199.5</v>
      </c>
      <c r="AH489" s="84">
        <f t="shared" si="150"/>
        <v>202.40000000000146</v>
      </c>
      <c r="AJ489" s="80">
        <v>36286</v>
      </c>
      <c r="AK489" s="84">
        <v>982.1</v>
      </c>
      <c r="AL489" s="84">
        <v>3995.5</v>
      </c>
      <c r="AM489" s="84">
        <f t="shared" si="141"/>
        <v>4977.6000000000004</v>
      </c>
      <c r="AN489" s="84">
        <f t="shared" si="151"/>
        <v>151.90000000000009</v>
      </c>
      <c r="AO489" s="84">
        <f t="shared" si="151"/>
        <v>220.90000000000055</v>
      </c>
      <c r="AP489" s="85">
        <f>AM489/'[2]Soymeal Export Forecast'!Y$15</f>
        <v>0.64640806718859711</v>
      </c>
      <c r="AQ489" s="77"/>
      <c r="AR489" s="77"/>
      <c r="AS489" s="80">
        <v>36286</v>
      </c>
      <c r="AT489" s="84">
        <v>87.2</v>
      </c>
      <c r="AU489" s="84">
        <v>677.8</v>
      </c>
      <c r="AV489" s="84">
        <f t="shared" si="142"/>
        <v>765</v>
      </c>
      <c r="AW489" s="84">
        <f t="shared" si="152"/>
        <v>5.0999999999999091</v>
      </c>
      <c r="AX489" s="84">
        <f t="shared" si="152"/>
        <v>4.7999999999999545</v>
      </c>
      <c r="AZ489" s="77"/>
      <c r="BA489" s="77"/>
      <c r="BB489" s="84">
        <f t="shared" si="144"/>
        <v>431.19999999999936</v>
      </c>
    </row>
    <row r="490" spans="1:54">
      <c r="A490" s="80">
        <v>36293</v>
      </c>
      <c r="B490" s="84">
        <v>2140.8000000000002</v>
      </c>
      <c r="C490" s="84">
        <v>18251.3</v>
      </c>
      <c r="D490" s="84">
        <f t="shared" si="139"/>
        <v>20392.099999999999</v>
      </c>
      <c r="E490" s="84">
        <v>110.303</v>
      </c>
      <c r="F490" s="84">
        <f t="shared" si="155"/>
        <v>221.5</v>
      </c>
      <c r="G490" s="84">
        <f t="shared" si="155"/>
        <v>210.29999999999927</v>
      </c>
      <c r="H490" s="84">
        <f t="shared" si="155"/>
        <v>8.9629999999999939</v>
      </c>
      <c r="I490" s="84">
        <f t="shared" si="143"/>
        <v>221.5</v>
      </c>
      <c r="L490" s="84">
        <f t="shared" si="146"/>
        <v>219.26299999999927</v>
      </c>
      <c r="P490" s="84">
        <v>50</v>
      </c>
      <c r="Q490" s="84">
        <v>1820.6</v>
      </c>
      <c r="R490" s="84">
        <f t="shared" si="153"/>
        <v>1870.6</v>
      </c>
      <c r="S490" s="84">
        <f t="shared" si="147"/>
        <v>50</v>
      </c>
      <c r="T490" s="84">
        <f t="shared" si="148"/>
        <v>0</v>
      </c>
      <c r="W490" s="77"/>
      <c r="X490" s="77"/>
      <c r="Z490" s="84">
        <v>1.6</v>
      </c>
      <c r="AA490" s="84">
        <v>6159.9</v>
      </c>
      <c r="AB490" s="84">
        <f t="shared" si="140"/>
        <v>6161.5</v>
      </c>
      <c r="AC490" s="84">
        <f t="shared" si="149"/>
        <v>-0.1999999999998181</v>
      </c>
      <c r="AE490" s="84">
        <f t="shared" si="154"/>
        <v>2089.2000000000003</v>
      </c>
      <c r="AF490" s="84">
        <f t="shared" si="154"/>
        <v>10270.800000000001</v>
      </c>
      <c r="AG490" s="84">
        <f t="shared" si="154"/>
        <v>12360</v>
      </c>
      <c r="AH490" s="84">
        <f t="shared" si="150"/>
        <v>160.5</v>
      </c>
      <c r="AJ490" s="80">
        <v>36293</v>
      </c>
      <c r="AK490" s="84">
        <v>1026.0999999999999</v>
      </c>
      <c r="AL490" s="84">
        <v>4045.1</v>
      </c>
      <c r="AM490" s="84">
        <f t="shared" si="141"/>
        <v>5071.2</v>
      </c>
      <c r="AN490" s="84">
        <f t="shared" si="151"/>
        <v>49.599999999999909</v>
      </c>
      <c r="AO490" s="84">
        <f t="shared" si="151"/>
        <v>93.599999999999454</v>
      </c>
      <c r="AP490" s="85">
        <f>AM490/'[2]Soymeal Export Forecast'!Y$15</f>
        <v>0.65856328156678179</v>
      </c>
      <c r="AQ490" s="77"/>
      <c r="AR490" s="77"/>
      <c r="AS490" s="80">
        <v>36293</v>
      </c>
      <c r="AT490" s="84">
        <v>90.3</v>
      </c>
      <c r="AU490" s="84">
        <v>686.3</v>
      </c>
      <c r="AV490" s="84">
        <f t="shared" si="142"/>
        <v>776.59999999999991</v>
      </c>
      <c r="AW490" s="84">
        <f t="shared" si="152"/>
        <v>8.5</v>
      </c>
      <c r="AX490" s="84">
        <f t="shared" si="152"/>
        <v>11.599999999999909</v>
      </c>
      <c r="AZ490" s="77"/>
      <c r="BA490" s="77"/>
      <c r="BB490" s="84">
        <f t="shared" si="144"/>
        <v>271.09999999999991</v>
      </c>
    </row>
    <row r="491" spans="1:54">
      <c r="A491" s="80">
        <v>36300</v>
      </c>
      <c r="B491" s="84">
        <v>1983.3</v>
      </c>
      <c r="C491" s="84">
        <v>18590.3</v>
      </c>
      <c r="D491" s="84">
        <f t="shared" si="139"/>
        <v>20573.599999999999</v>
      </c>
      <c r="E491" s="84">
        <v>185.96299999999999</v>
      </c>
      <c r="F491" s="84">
        <f t="shared" si="155"/>
        <v>339</v>
      </c>
      <c r="G491" s="84">
        <f t="shared" si="155"/>
        <v>181.5</v>
      </c>
      <c r="H491" s="84">
        <f t="shared" si="155"/>
        <v>75.66</v>
      </c>
      <c r="I491" s="84">
        <f t="shared" si="143"/>
        <v>339</v>
      </c>
      <c r="L491" s="84">
        <f t="shared" si="146"/>
        <v>257.15999999999997</v>
      </c>
      <c r="P491" s="84">
        <v>0</v>
      </c>
      <c r="Q491" s="84">
        <v>1875.6</v>
      </c>
      <c r="R491" s="84">
        <f t="shared" si="153"/>
        <v>1875.6</v>
      </c>
      <c r="S491" s="84">
        <f t="shared" si="147"/>
        <v>5</v>
      </c>
      <c r="T491" s="84">
        <f t="shared" si="148"/>
        <v>55</v>
      </c>
      <c r="W491" s="77"/>
      <c r="X491" s="77"/>
      <c r="Z491" s="84">
        <v>0</v>
      </c>
      <c r="AA491" s="84">
        <v>6163.2</v>
      </c>
      <c r="AB491" s="84">
        <f t="shared" si="140"/>
        <v>6163.2</v>
      </c>
      <c r="AC491" s="84">
        <f t="shared" si="149"/>
        <v>1.6999999999998181</v>
      </c>
      <c r="AE491" s="84">
        <f t="shared" si="154"/>
        <v>1983.3</v>
      </c>
      <c r="AF491" s="84">
        <f t="shared" si="154"/>
        <v>10551.5</v>
      </c>
      <c r="AG491" s="84">
        <f t="shared" si="154"/>
        <v>12534.8</v>
      </c>
      <c r="AH491" s="84">
        <f t="shared" si="150"/>
        <v>174.79999999999927</v>
      </c>
      <c r="AJ491" s="80">
        <v>36300</v>
      </c>
      <c r="AK491" s="84">
        <v>1004.4</v>
      </c>
      <c r="AL491" s="84">
        <v>4144</v>
      </c>
      <c r="AM491" s="84">
        <f t="shared" si="141"/>
        <v>5148.3999999999996</v>
      </c>
      <c r="AN491" s="84">
        <f t="shared" ref="AN491:AO510" si="156">AL491-AL490</f>
        <v>98.900000000000091</v>
      </c>
      <c r="AO491" s="84">
        <f t="shared" si="156"/>
        <v>77.199999999999818</v>
      </c>
      <c r="AP491" s="85">
        <f>AM491/'[2]Soymeal Export Forecast'!Y$15</f>
        <v>0.66858873616075476</v>
      </c>
      <c r="AQ491" s="77"/>
      <c r="AR491" s="77"/>
      <c r="AS491" s="80">
        <v>36300</v>
      </c>
      <c r="AT491" s="84">
        <v>80.2</v>
      </c>
      <c r="AU491" s="84">
        <v>698.3</v>
      </c>
      <c r="AV491" s="84">
        <f t="shared" si="142"/>
        <v>778.5</v>
      </c>
      <c r="AW491" s="84">
        <f t="shared" ref="AW491:AX510" si="157">AU491-AU490</f>
        <v>12</v>
      </c>
      <c r="AX491" s="84">
        <f t="shared" si="157"/>
        <v>1.9000000000000909</v>
      </c>
      <c r="AZ491" s="77"/>
      <c r="BA491" s="77"/>
      <c r="BB491" s="84">
        <f t="shared" si="144"/>
        <v>437.90000000000009</v>
      </c>
    </row>
    <row r="492" spans="1:54">
      <c r="A492" s="80">
        <v>36307</v>
      </c>
      <c r="B492" s="84">
        <v>2022.8</v>
      </c>
      <c r="C492" s="84">
        <v>18801.599999999999</v>
      </c>
      <c r="D492" s="84">
        <f t="shared" si="139"/>
        <v>20824.399999999998</v>
      </c>
      <c r="E492" s="84">
        <v>186.46299999999999</v>
      </c>
      <c r="F492" s="84">
        <f t="shared" si="155"/>
        <v>211.29999999999927</v>
      </c>
      <c r="G492" s="84">
        <f t="shared" si="155"/>
        <v>250.79999999999927</v>
      </c>
      <c r="H492" s="84">
        <f t="shared" si="155"/>
        <v>0.5</v>
      </c>
      <c r="I492" s="84">
        <f t="shared" si="143"/>
        <v>211.29999999999927</v>
      </c>
      <c r="L492" s="84">
        <f t="shared" si="146"/>
        <v>251.29999999999927</v>
      </c>
      <c r="P492" s="84">
        <v>0</v>
      </c>
      <c r="Q492" s="84">
        <v>1875.6</v>
      </c>
      <c r="R492" s="84">
        <f t="shared" si="153"/>
        <v>1875.6</v>
      </c>
      <c r="S492" s="84">
        <f t="shared" si="147"/>
        <v>0</v>
      </c>
      <c r="T492" s="84">
        <f t="shared" si="148"/>
        <v>0</v>
      </c>
      <c r="W492" s="77"/>
      <c r="X492" s="77"/>
      <c r="Z492" s="84">
        <v>18</v>
      </c>
      <c r="AA492" s="84">
        <v>6168.6</v>
      </c>
      <c r="AB492" s="84">
        <f t="shared" si="140"/>
        <v>6186.6</v>
      </c>
      <c r="AC492" s="84">
        <f t="shared" si="149"/>
        <v>23.400000000000546</v>
      </c>
      <c r="AE492" s="84">
        <f t="shared" si="154"/>
        <v>2004.8</v>
      </c>
      <c r="AF492" s="84">
        <f t="shared" si="154"/>
        <v>10757.4</v>
      </c>
      <c r="AG492" s="84">
        <f t="shared" si="154"/>
        <v>12762.199999999999</v>
      </c>
      <c r="AH492" s="84">
        <f t="shared" si="150"/>
        <v>227.39999999999964</v>
      </c>
      <c r="AJ492" s="80">
        <v>36307</v>
      </c>
      <c r="AK492" s="84">
        <v>944.7</v>
      </c>
      <c r="AL492" s="84">
        <v>4259.3999999999996</v>
      </c>
      <c r="AM492" s="84">
        <f t="shared" si="141"/>
        <v>5204.0999999999995</v>
      </c>
      <c r="AN492" s="84">
        <f t="shared" si="156"/>
        <v>115.39999999999964</v>
      </c>
      <c r="AO492" s="84">
        <f t="shared" si="156"/>
        <v>55.699999999999818</v>
      </c>
      <c r="AP492" s="85">
        <f>AM492/'[2]Soymeal Export Forecast'!Y$15</f>
        <v>0.67582212762298643</v>
      </c>
      <c r="AQ492" s="77"/>
      <c r="AR492" s="77"/>
      <c r="AS492" s="80">
        <v>36307</v>
      </c>
      <c r="AT492" s="84">
        <v>77.2</v>
      </c>
      <c r="AU492" s="84">
        <v>707</v>
      </c>
      <c r="AV492" s="84">
        <f t="shared" si="142"/>
        <v>784.2</v>
      </c>
      <c r="AW492" s="84">
        <f t="shared" si="157"/>
        <v>8.7000000000000455</v>
      </c>
      <c r="AX492" s="84">
        <f t="shared" si="157"/>
        <v>5.7000000000000455</v>
      </c>
      <c r="AZ492" s="77"/>
      <c r="BA492" s="77"/>
      <c r="BB492" s="84">
        <f t="shared" si="144"/>
        <v>326.69999999999891</v>
      </c>
    </row>
    <row r="493" spans="1:54">
      <c r="A493" s="80">
        <v>36314</v>
      </c>
      <c r="B493" s="84">
        <v>2017</v>
      </c>
      <c r="C493" s="84">
        <v>19010.3</v>
      </c>
      <c r="D493" s="84">
        <f t="shared" si="139"/>
        <v>21027.3</v>
      </c>
      <c r="E493" s="84">
        <v>186.46299999999999</v>
      </c>
      <c r="F493" s="84">
        <f t="shared" si="155"/>
        <v>208.70000000000073</v>
      </c>
      <c r="G493" s="84">
        <f t="shared" si="155"/>
        <v>202.90000000000146</v>
      </c>
      <c r="H493" s="84">
        <f t="shared" si="155"/>
        <v>0</v>
      </c>
      <c r="I493" s="84">
        <f t="shared" si="143"/>
        <v>208.70000000000073</v>
      </c>
      <c r="L493" s="84">
        <f t="shared" si="146"/>
        <v>202.90000000000146</v>
      </c>
      <c r="P493" s="84">
        <v>0</v>
      </c>
      <c r="Q493" s="84">
        <v>1875.6</v>
      </c>
      <c r="R493" s="84">
        <f t="shared" si="153"/>
        <v>1875.6</v>
      </c>
      <c r="S493" s="84">
        <f t="shared" si="147"/>
        <v>0</v>
      </c>
      <c r="T493" s="84">
        <f t="shared" si="148"/>
        <v>0</v>
      </c>
      <c r="W493" s="77"/>
      <c r="X493" s="77"/>
      <c r="Z493" s="84">
        <v>18</v>
      </c>
      <c r="AA493" s="84">
        <v>6168.6</v>
      </c>
      <c r="AB493" s="84">
        <f t="shared" si="140"/>
        <v>6186.6</v>
      </c>
      <c r="AC493" s="84">
        <f t="shared" si="149"/>
        <v>0</v>
      </c>
      <c r="AE493" s="84">
        <f t="shared" si="154"/>
        <v>1999</v>
      </c>
      <c r="AF493" s="84">
        <f t="shared" si="154"/>
        <v>10966.1</v>
      </c>
      <c r="AG493" s="84">
        <f t="shared" si="154"/>
        <v>12965.1</v>
      </c>
      <c r="AH493" s="84">
        <f t="shared" si="150"/>
        <v>202.90000000000146</v>
      </c>
      <c r="AJ493" s="80">
        <v>36314</v>
      </c>
      <c r="AK493" s="84">
        <v>957.4</v>
      </c>
      <c r="AL493" s="84">
        <v>4316.8</v>
      </c>
      <c r="AM493" s="84">
        <f t="shared" si="141"/>
        <v>5274.2</v>
      </c>
      <c r="AN493" s="84">
        <f t="shared" si="156"/>
        <v>57.400000000000546</v>
      </c>
      <c r="AO493" s="84">
        <f t="shared" si="156"/>
        <v>70.100000000000364</v>
      </c>
      <c r="AP493" s="85">
        <f>AM493/'[2]Soymeal Export Forecast'!Y$15</f>
        <v>0.68492555206647743</v>
      </c>
      <c r="AQ493" s="77"/>
      <c r="AR493" s="77"/>
      <c r="AS493" s="80">
        <v>36314</v>
      </c>
      <c r="AT493" s="84">
        <v>66.400000000000006</v>
      </c>
      <c r="AU493" s="84">
        <v>721</v>
      </c>
      <c r="AV493" s="84">
        <f t="shared" si="142"/>
        <v>787.4</v>
      </c>
      <c r="AW493" s="84">
        <f t="shared" si="157"/>
        <v>14</v>
      </c>
      <c r="AX493" s="84">
        <f t="shared" si="157"/>
        <v>3.1999999999999318</v>
      </c>
      <c r="AZ493" s="77"/>
      <c r="BA493" s="77"/>
      <c r="BB493" s="84">
        <f t="shared" si="144"/>
        <v>266.10000000000127</v>
      </c>
    </row>
    <row r="494" spans="1:54">
      <c r="A494" s="80">
        <v>36321</v>
      </c>
      <c r="B494" s="84">
        <v>1909.5</v>
      </c>
      <c r="C494" s="84">
        <v>19225.7</v>
      </c>
      <c r="D494" s="84">
        <f t="shared" si="139"/>
        <v>21135.200000000001</v>
      </c>
      <c r="E494" s="84">
        <v>186.46299999999999</v>
      </c>
      <c r="F494" s="84">
        <f t="shared" si="155"/>
        <v>215.40000000000146</v>
      </c>
      <c r="G494" s="84">
        <f t="shared" si="155"/>
        <v>107.90000000000146</v>
      </c>
      <c r="H494" s="84">
        <f t="shared" si="155"/>
        <v>0</v>
      </c>
      <c r="I494" s="84">
        <f t="shared" si="143"/>
        <v>215.40000000000146</v>
      </c>
      <c r="L494" s="84">
        <f t="shared" si="146"/>
        <v>107.90000000000146</v>
      </c>
      <c r="P494" s="84">
        <v>0</v>
      </c>
      <c r="Q494" s="84">
        <v>1875.6</v>
      </c>
      <c r="R494" s="84">
        <f t="shared" si="153"/>
        <v>1875.6</v>
      </c>
      <c r="S494" s="84">
        <f t="shared" si="147"/>
        <v>0</v>
      </c>
      <c r="T494" s="84">
        <f t="shared" si="148"/>
        <v>0</v>
      </c>
      <c r="W494" s="77"/>
      <c r="X494" s="77"/>
      <c r="Z494" s="84">
        <v>18</v>
      </c>
      <c r="AA494" s="84">
        <v>6168.6</v>
      </c>
      <c r="AB494" s="84">
        <f t="shared" si="140"/>
        <v>6186.6</v>
      </c>
      <c r="AC494" s="84">
        <f t="shared" si="149"/>
        <v>0</v>
      </c>
      <c r="AE494" s="84">
        <f t="shared" si="154"/>
        <v>1891.5</v>
      </c>
      <c r="AF494" s="84">
        <f t="shared" si="154"/>
        <v>11181.500000000002</v>
      </c>
      <c r="AG494" s="84">
        <f t="shared" si="154"/>
        <v>13073.000000000002</v>
      </c>
      <c r="AH494" s="84">
        <f t="shared" si="150"/>
        <v>107.90000000000146</v>
      </c>
      <c r="AJ494" s="80">
        <v>36321</v>
      </c>
      <c r="AK494" s="84">
        <v>896.7</v>
      </c>
      <c r="AL494" s="84">
        <v>4404.3999999999996</v>
      </c>
      <c r="AM494" s="84">
        <f t="shared" si="141"/>
        <v>5301.0999999999995</v>
      </c>
      <c r="AN494" s="84">
        <f t="shared" si="156"/>
        <v>87.599999999999454</v>
      </c>
      <c r="AO494" s="84">
        <f t="shared" si="156"/>
        <v>26.899999999999636</v>
      </c>
      <c r="AP494" s="85">
        <f>AM494/'[2]Soymeal Export Forecast'!Y$15</f>
        <v>0.6884188775661908</v>
      </c>
      <c r="AQ494" s="77"/>
      <c r="AR494" s="77"/>
      <c r="AS494" s="80">
        <v>36321</v>
      </c>
      <c r="AT494" s="84">
        <v>77.900000000000006</v>
      </c>
      <c r="AU494" s="84">
        <v>726.4</v>
      </c>
      <c r="AV494" s="84">
        <f t="shared" si="142"/>
        <v>804.3</v>
      </c>
      <c r="AW494" s="84">
        <f t="shared" si="157"/>
        <v>5.3999999999999773</v>
      </c>
      <c r="AX494" s="84">
        <f t="shared" si="157"/>
        <v>16.899999999999977</v>
      </c>
      <c r="AZ494" s="77"/>
      <c r="BA494" s="77"/>
      <c r="BB494" s="84">
        <f t="shared" si="144"/>
        <v>303.00000000000091</v>
      </c>
    </row>
    <row r="495" spans="1:54">
      <c r="A495" s="80">
        <v>36328</v>
      </c>
      <c r="B495" s="84">
        <v>1854</v>
      </c>
      <c r="C495" s="84">
        <v>19473.7</v>
      </c>
      <c r="D495" s="84">
        <f t="shared" si="139"/>
        <v>21327.7</v>
      </c>
      <c r="E495" s="84">
        <v>203.46299999999999</v>
      </c>
      <c r="F495" s="84">
        <f t="shared" si="155"/>
        <v>248</v>
      </c>
      <c r="G495" s="84">
        <f t="shared" si="155"/>
        <v>192.5</v>
      </c>
      <c r="H495" s="84">
        <f t="shared" si="155"/>
        <v>17</v>
      </c>
      <c r="I495" s="84">
        <f t="shared" si="143"/>
        <v>248</v>
      </c>
      <c r="L495" s="84">
        <f t="shared" si="146"/>
        <v>209.5</v>
      </c>
      <c r="P495" s="84">
        <v>0</v>
      </c>
      <c r="Q495" s="84">
        <v>1875.6</v>
      </c>
      <c r="R495" s="84">
        <f t="shared" si="153"/>
        <v>1875.6</v>
      </c>
      <c r="S495" s="84">
        <f t="shared" si="147"/>
        <v>0</v>
      </c>
      <c r="T495" s="84">
        <f t="shared" si="148"/>
        <v>0</v>
      </c>
      <c r="W495" s="77"/>
      <c r="X495" s="77"/>
      <c r="Z495" s="84">
        <v>18</v>
      </c>
      <c r="AA495" s="84">
        <v>6168.6</v>
      </c>
      <c r="AB495" s="84">
        <f t="shared" si="140"/>
        <v>6186.6</v>
      </c>
      <c r="AC495" s="84">
        <f t="shared" si="149"/>
        <v>0</v>
      </c>
      <c r="AE495" s="84">
        <f t="shared" si="154"/>
        <v>1836</v>
      </c>
      <c r="AF495" s="84">
        <f t="shared" si="154"/>
        <v>11429.500000000002</v>
      </c>
      <c r="AG495" s="84">
        <f t="shared" si="154"/>
        <v>13265.500000000002</v>
      </c>
      <c r="AH495" s="84">
        <f t="shared" si="150"/>
        <v>192.5</v>
      </c>
      <c r="AJ495" s="80">
        <v>36328</v>
      </c>
      <c r="AK495" s="84">
        <v>911</v>
      </c>
      <c r="AL495" s="84">
        <v>4487.2</v>
      </c>
      <c r="AM495" s="84">
        <f t="shared" si="141"/>
        <v>5398.2</v>
      </c>
      <c r="AN495" s="84">
        <f t="shared" si="156"/>
        <v>82.800000000000182</v>
      </c>
      <c r="AO495" s="84">
        <f t="shared" si="156"/>
        <v>97.100000000000364</v>
      </c>
      <c r="AP495" s="85">
        <f>AM495/'[2]Soymeal Export Forecast'!Y$15</f>
        <v>0.70102861384954285</v>
      </c>
      <c r="AQ495" s="77"/>
      <c r="AR495" s="77"/>
      <c r="AS495" s="80">
        <v>36328</v>
      </c>
      <c r="AT495" s="84">
        <v>82.4</v>
      </c>
      <c r="AU495" s="84">
        <v>734.3</v>
      </c>
      <c r="AV495" s="84">
        <f t="shared" si="142"/>
        <v>816.69999999999993</v>
      </c>
      <c r="AW495" s="84">
        <f t="shared" si="157"/>
        <v>7.8999999999999773</v>
      </c>
      <c r="AX495" s="84">
        <f t="shared" si="157"/>
        <v>12.399999999999977</v>
      </c>
      <c r="AZ495" s="77"/>
      <c r="BA495" s="77"/>
      <c r="BB495" s="84">
        <f t="shared" si="144"/>
        <v>330.80000000000018</v>
      </c>
    </row>
    <row r="496" spans="1:54">
      <c r="A496" s="80">
        <v>36335</v>
      </c>
      <c r="B496" s="84">
        <v>1820.3</v>
      </c>
      <c r="C496" s="84">
        <v>19831.3</v>
      </c>
      <c r="D496" s="84">
        <f t="shared" si="139"/>
        <v>21651.599999999999</v>
      </c>
      <c r="E496" s="84">
        <v>283.02600000000001</v>
      </c>
      <c r="F496" s="84">
        <f t="shared" si="155"/>
        <v>357.59999999999854</v>
      </c>
      <c r="G496" s="84">
        <f t="shared" si="155"/>
        <v>323.89999999999782</v>
      </c>
      <c r="H496" s="84">
        <f t="shared" si="155"/>
        <v>79.563000000000017</v>
      </c>
      <c r="I496" s="84">
        <f t="shared" si="143"/>
        <v>357.59999999999854</v>
      </c>
      <c r="L496" s="84">
        <f t="shared" si="146"/>
        <v>403.46299999999781</v>
      </c>
      <c r="P496" s="84">
        <v>0</v>
      </c>
      <c r="Q496" s="84">
        <v>1875.6</v>
      </c>
      <c r="R496" s="84">
        <f t="shared" si="153"/>
        <v>1875.6</v>
      </c>
      <c r="S496" s="84">
        <f t="shared" si="147"/>
        <v>0</v>
      </c>
      <c r="T496" s="84">
        <f t="shared" si="148"/>
        <v>0</v>
      </c>
      <c r="W496" s="77"/>
      <c r="X496" s="77"/>
      <c r="Z496" s="84">
        <v>23.3</v>
      </c>
      <c r="AA496" s="84">
        <v>6168.6</v>
      </c>
      <c r="AB496" s="84">
        <f t="shared" si="140"/>
        <v>6191.9000000000005</v>
      </c>
      <c r="AC496" s="84">
        <f t="shared" si="149"/>
        <v>5.3000000000001819</v>
      </c>
      <c r="AE496" s="84">
        <f t="shared" si="154"/>
        <v>1797</v>
      </c>
      <c r="AF496" s="84">
        <f t="shared" si="154"/>
        <v>11787.1</v>
      </c>
      <c r="AG496" s="84">
        <f t="shared" si="154"/>
        <v>13584.099999999999</v>
      </c>
      <c r="AH496" s="84">
        <f t="shared" si="150"/>
        <v>318.59999999999673</v>
      </c>
      <c r="AJ496" s="80">
        <v>36335</v>
      </c>
      <c r="AK496" s="84">
        <v>796.6</v>
      </c>
      <c r="AL496" s="84">
        <v>4661.8999999999996</v>
      </c>
      <c r="AM496" s="84">
        <f t="shared" si="141"/>
        <v>5458.5</v>
      </c>
      <c r="AN496" s="84">
        <f t="shared" si="156"/>
        <v>174.69999999999982</v>
      </c>
      <c r="AO496" s="84">
        <f t="shared" si="156"/>
        <v>60.300000000000182</v>
      </c>
      <c r="AP496" s="85">
        <f>AM496/'[2]Soymeal Export Forecast'!Y$15</f>
        <v>0.70885937695856571</v>
      </c>
      <c r="AQ496" s="77"/>
      <c r="AR496" s="77"/>
      <c r="AS496" s="80">
        <v>36335</v>
      </c>
      <c r="AT496" s="84">
        <v>57.8</v>
      </c>
      <c r="AU496" s="84">
        <v>755</v>
      </c>
      <c r="AV496" s="84">
        <f t="shared" si="142"/>
        <v>812.8</v>
      </c>
      <c r="AW496" s="84">
        <f t="shared" si="157"/>
        <v>20.700000000000045</v>
      </c>
      <c r="AX496" s="84">
        <f t="shared" si="157"/>
        <v>-3.8999999999999773</v>
      </c>
      <c r="AZ496" s="77"/>
      <c r="BA496" s="77"/>
      <c r="BB496" s="84">
        <f t="shared" si="144"/>
        <v>532.29999999999836</v>
      </c>
    </row>
    <row r="497" spans="1:54">
      <c r="A497" s="80">
        <v>36342</v>
      </c>
      <c r="B497" s="84">
        <v>1772.2</v>
      </c>
      <c r="C497" s="84">
        <v>19958.599999999999</v>
      </c>
      <c r="D497" s="84">
        <f t="shared" si="139"/>
        <v>21730.799999999999</v>
      </c>
      <c r="E497" s="84">
        <v>340.42599999999999</v>
      </c>
      <c r="F497" s="84">
        <f t="shared" si="155"/>
        <v>127.29999999999927</v>
      </c>
      <c r="G497" s="84">
        <f t="shared" si="155"/>
        <v>79.200000000000728</v>
      </c>
      <c r="H497" s="84">
        <f t="shared" si="155"/>
        <v>57.399999999999977</v>
      </c>
      <c r="I497" s="84">
        <f t="shared" si="143"/>
        <v>127.29999999999927</v>
      </c>
      <c r="L497" s="84">
        <f t="shared" si="146"/>
        <v>136.6000000000007</v>
      </c>
      <c r="P497" s="84">
        <v>0</v>
      </c>
      <c r="Q497" s="84">
        <v>1875.6</v>
      </c>
      <c r="R497" s="84">
        <f t="shared" si="153"/>
        <v>1875.6</v>
      </c>
      <c r="S497" s="84">
        <f t="shared" si="147"/>
        <v>0</v>
      </c>
      <c r="T497" s="84">
        <f t="shared" si="148"/>
        <v>0</v>
      </c>
      <c r="W497" s="77"/>
      <c r="X497" s="77"/>
      <c r="Z497" s="84">
        <v>5.3</v>
      </c>
      <c r="AA497" s="84">
        <v>6187.1</v>
      </c>
      <c r="AB497" s="84">
        <f t="shared" si="140"/>
        <v>6192.4000000000005</v>
      </c>
      <c r="AC497" s="84">
        <f t="shared" si="149"/>
        <v>0.5</v>
      </c>
      <c r="AE497" s="84">
        <f t="shared" si="154"/>
        <v>1766.9</v>
      </c>
      <c r="AF497" s="84">
        <f t="shared" si="154"/>
        <v>11895.9</v>
      </c>
      <c r="AG497" s="84">
        <f t="shared" si="154"/>
        <v>13662.8</v>
      </c>
      <c r="AH497" s="84">
        <f t="shared" si="150"/>
        <v>78.700000000000728</v>
      </c>
      <c r="AJ497" s="80">
        <v>36342</v>
      </c>
      <c r="AK497" s="84">
        <v>731.8</v>
      </c>
      <c r="AL497" s="84">
        <v>4829.5</v>
      </c>
      <c r="AM497" s="84">
        <f t="shared" si="141"/>
        <v>5561.3</v>
      </c>
      <c r="AN497" s="84">
        <f t="shared" si="156"/>
        <v>167.60000000000036</v>
      </c>
      <c r="AO497" s="84">
        <f t="shared" si="156"/>
        <v>102.80000000000018</v>
      </c>
      <c r="AP497" s="85">
        <f>AM497/'[2]Soymeal Export Forecast'!Y$15</f>
        <v>0.72220933463033288</v>
      </c>
      <c r="AQ497" s="77"/>
      <c r="AR497" s="77"/>
      <c r="AS497" s="80">
        <v>36342</v>
      </c>
      <c r="AT497" s="84">
        <v>51.6</v>
      </c>
      <c r="AU497" s="84">
        <v>761.5</v>
      </c>
      <c r="AV497" s="84">
        <f t="shared" si="142"/>
        <v>813.1</v>
      </c>
      <c r="AW497" s="84">
        <f t="shared" si="157"/>
        <v>6.5</v>
      </c>
      <c r="AX497" s="84">
        <f t="shared" si="157"/>
        <v>0.30000000000006821</v>
      </c>
      <c r="AZ497" s="77"/>
      <c r="BA497" s="77"/>
      <c r="BB497" s="84">
        <f t="shared" si="144"/>
        <v>294.89999999999964</v>
      </c>
    </row>
    <row r="498" spans="1:54">
      <c r="A498" s="80">
        <v>36349</v>
      </c>
      <c r="B498" s="84">
        <v>1877.9</v>
      </c>
      <c r="C498" s="84">
        <v>20198.900000000001</v>
      </c>
      <c r="D498" s="84">
        <f t="shared" si="139"/>
        <v>22076.800000000003</v>
      </c>
      <c r="E498" s="84">
        <v>826.90599999999995</v>
      </c>
      <c r="F498" s="84">
        <f t="shared" si="155"/>
        <v>240.30000000000291</v>
      </c>
      <c r="G498" s="84">
        <f t="shared" si="155"/>
        <v>346.00000000000364</v>
      </c>
      <c r="H498" s="84">
        <f t="shared" si="155"/>
        <v>486.47999999999996</v>
      </c>
      <c r="I498" s="84">
        <f t="shared" si="143"/>
        <v>240.30000000000291</v>
      </c>
      <c r="L498" s="84">
        <f t="shared" si="146"/>
        <v>832.48000000000366</v>
      </c>
      <c r="P498" s="84">
        <v>55</v>
      </c>
      <c r="Q498" s="84">
        <v>1875.6</v>
      </c>
      <c r="R498" s="84">
        <f t="shared" si="153"/>
        <v>1930.6</v>
      </c>
      <c r="S498" s="84">
        <f t="shared" si="147"/>
        <v>55</v>
      </c>
      <c r="T498" s="84">
        <f t="shared" si="148"/>
        <v>0</v>
      </c>
      <c r="W498" s="77"/>
      <c r="X498" s="77"/>
      <c r="Z498" s="84">
        <v>70.7</v>
      </c>
      <c r="AA498" s="84">
        <v>6187.1</v>
      </c>
      <c r="AB498" s="84">
        <f t="shared" si="140"/>
        <v>6257.8</v>
      </c>
      <c r="AC498" s="84">
        <f t="shared" si="149"/>
        <v>65.399999999999636</v>
      </c>
      <c r="AE498" s="84">
        <f t="shared" si="154"/>
        <v>1752.2</v>
      </c>
      <c r="AF498" s="84">
        <f t="shared" si="154"/>
        <v>12136.200000000003</v>
      </c>
      <c r="AG498" s="84">
        <f t="shared" si="154"/>
        <v>13888.400000000005</v>
      </c>
      <c r="AH498" s="84">
        <f t="shared" si="150"/>
        <v>225.60000000000582</v>
      </c>
      <c r="AJ498" s="80">
        <v>36349</v>
      </c>
      <c r="AK498" s="84">
        <v>767</v>
      </c>
      <c r="AL498" s="84">
        <v>4914.6000000000004</v>
      </c>
      <c r="AM498" s="84">
        <f t="shared" si="141"/>
        <v>5681.6</v>
      </c>
      <c r="AN498" s="84">
        <f t="shared" si="156"/>
        <v>85.100000000000364</v>
      </c>
      <c r="AO498" s="84">
        <f t="shared" si="156"/>
        <v>120.30000000000018</v>
      </c>
      <c r="AP498" s="85">
        <f>AM498/'[2]Soymeal Export Forecast'!Y$15</f>
        <v>0.73783190182793579</v>
      </c>
      <c r="AQ498" s="77"/>
      <c r="AR498" s="77"/>
      <c r="AS498" s="80">
        <v>36349</v>
      </c>
      <c r="AT498" s="84">
        <v>61.3</v>
      </c>
      <c r="AU498" s="84">
        <v>767.8</v>
      </c>
      <c r="AV498" s="84">
        <f t="shared" si="142"/>
        <v>829.09999999999991</v>
      </c>
      <c r="AW498" s="84">
        <f t="shared" si="157"/>
        <v>6.2999999999999545</v>
      </c>
      <c r="AX498" s="84">
        <f t="shared" si="157"/>
        <v>15.999999999999886</v>
      </c>
      <c r="AZ498" s="77"/>
      <c r="BA498" s="77"/>
      <c r="BB498" s="84">
        <f t="shared" si="144"/>
        <v>325.40000000000327</v>
      </c>
    </row>
    <row r="499" spans="1:54">
      <c r="A499" s="80">
        <v>36356</v>
      </c>
      <c r="B499" s="84">
        <v>1895.6</v>
      </c>
      <c r="C499" s="84">
        <v>20496.5</v>
      </c>
      <c r="D499" s="84">
        <f t="shared" si="139"/>
        <v>22392.1</v>
      </c>
      <c r="E499" s="84">
        <v>1096.9059999999999</v>
      </c>
      <c r="F499" s="84">
        <f t="shared" si="155"/>
        <v>297.59999999999854</v>
      </c>
      <c r="G499" s="84">
        <f t="shared" si="155"/>
        <v>315.29999999999563</v>
      </c>
      <c r="H499" s="84">
        <f t="shared" si="155"/>
        <v>270</v>
      </c>
      <c r="I499" s="84">
        <f t="shared" si="143"/>
        <v>297.59999999999854</v>
      </c>
      <c r="L499" s="84">
        <f t="shared" si="146"/>
        <v>585.29999999999563</v>
      </c>
      <c r="P499" s="84">
        <v>95</v>
      </c>
      <c r="Q499" s="84">
        <v>1875.6</v>
      </c>
      <c r="R499" s="84">
        <f t="shared" si="153"/>
        <v>1970.6</v>
      </c>
      <c r="S499" s="84">
        <f t="shared" si="147"/>
        <v>40</v>
      </c>
      <c r="T499" s="84">
        <f t="shared" si="148"/>
        <v>0</v>
      </c>
      <c r="W499" s="77"/>
      <c r="X499" s="77"/>
      <c r="Z499" s="84">
        <v>72.2</v>
      </c>
      <c r="AA499" s="84">
        <v>6187.1</v>
      </c>
      <c r="AB499" s="84">
        <f t="shared" si="140"/>
        <v>6259.3</v>
      </c>
      <c r="AC499" s="84">
        <f t="shared" si="149"/>
        <v>1.5</v>
      </c>
      <c r="AE499" s="84">
        <f t="shared" si="154"/>
        <v>1728.3999999999999</v>
      </c>
      <c r="AF499" s="84">
        <f t="shared" si="154"/>
        <v>12433.800000000001</v>
      </c>
      <c r="AG499" s="84">
        <f t="shared" si="154"/>
        <v>14162.2</v>
      </c>
      <c r="AH499" s="84">
        <f t="shared" si="150"/>
        <v>273.79999999999563</v>
      </c>
      <c r="AJ499" s="80">
        <v>36356</v>
      </c>
      <c r="AK499" s="84">
        <v>815.2</v>
      </c>
      <c r="AL499" s="84">
        <v>4980</v>
      </c>
      <c r="AM499" s="84">
        <f t="shared" si="141"/>
        <v>5795.2</v>
      </c>
      <c r="AN499" s="84">
        <f t="shared" si="156"/>
        <v>65.399999999999636</v>
      </c>
      <c r="AO499" s="84">
        <f t="shared" si="156"/>
        <v>113.59999999999945</v>
      </c>
      <c r="AP499" s="85">
        <f>AM499/'[2]Soymeal Export Forecast'!Y$15</f>
        <v>0.75258438423564711</v>
      </c>
      <c r="AQ499" s="77"/>
      <c r="AR499" s="77"/>
      <c r="AS499" s="80">
        <v>36356</v>
      </c>
      <c r="AT499" s="84">
        <v>63</v>
      </c>
      <c r="AU499" s="84">
        <v>770.9</v>
      </c>
      <c r="AV499" s="84">
        <f t="shared" si="142"/>
        <v>833.9</v>
      </c>
      <c r="AW499" s="84">
        <f t="shared" si="157"/>
        <v>3.1000000000000227</v>
      </c>
      <c r="AX499" s="84">
        <f t="shared" si="157"/>
        <v>4.8000000000000682</v>
      </c>
      <c r="AZ499" s="77"/>
      <c r="BA499" s="77"/>
      <c r="BB499" s="84">
        <f t="shared" si="144"/>
        <v>362.99999999999818</v>
      </c>
    </row>
    <row r="500" spans="1:54">
      <c r="A500" s="80">
        <v>36363</v>
      </c>
      <c r="B500" s="84">
        <v>1769.9</v>
      </c>
      <c r="C500" s="84">
        <v>20762.2</v>
      </c>
      <c r="D500" s="84">
        <f t="shared" si="139"/>
        <v>22532.100000000002</v>
      </c>
      <c r="E500" s="84">
        <v>1581.4659999999999</v>
      </c>
      <c r="F500" s="84">
        <f t="shared" si="155"/>
        <v>265.70000000000073</v>
      </c>
      <c r="G500" s="84">
        <f t="shared" si="155"/>
        <v>140.00000000000364</v>
      </c>
      <c r="H500" s="84">
        <f t="shared" si="155"/>
        <v>484.55999999999995</v>
      </c>
      <c r="I500" s="84">
        <f t="shared" si="143"/>
        <v>265.70000000000073</v>
      </c>
      <c r="L500" s="84">
        <f t="shared" si="146"/>
        <v>624.56000000000358</v>
      </c>
      <c r="P500" s="84">
        <v>95</v>
      </c>
      <c r="Q500" s="84">
        <v>1875.6</v>
      </c>
      <c r="R500" s="84">
        <f t="shared" si="153"/>
        <v>1970.6</v>
      </c>
      <c r="S500" s="84">
        <f t="shared" si="147"/>
        <v>0</v>
      </c>
      <c r="T500" s="84">
        <f t="shared" si="148"/>
        <v>0</v>
      </c>
      <c r="W500" s="77"/>
      <c r="X500" s="77"/>
      <c r="Z500" s="84">
        <v>11.3</v>
      </c>
      <c r="AA500" s="84">
        <v>6187.1</v>
      </c>
      <c r="AB500" s="84">
        <f t="shared" si="140"/>
        <v>6198.4000000000005</v>
      </c>
      <c r="AC500" s="84">
        <f t="shared" si="149"/>
        <v>-60.899999999999636</v>
      </c>
      <c r="AE500" s="84">
        <f t="shared" si="154"/>
        <v>1663.6000000000001</v>
      </c>
      <c r="AF500" s="84">
        <f t="shared" si="154"/>
        <v>12699.500000000002</v>
      </c>
      <c r="AG500" s="84">
        <f t="shared" si="154"/>
        <v>14363.100000000002</v>
      </c>
      <c r="AH500" s="84">
        <f t="shared" si="150"/>
        <v>200.90000000000146</v>
      </c>
      <c r="AJ500" s="80">
        <v>36363</v>
      </c>
      <c r="AK500" s="84">
        <v>703</v>
      </c>
      <c r="AL500" s="84">
        <v>5129.5</v>
      </c>
      <c r="AM500" s="84">
        <f t="shared" si="141"/>
        <v>5832.5</v>
      </c>
      <c r="AN500" s="84">
        <f t="shared" si="156"/>
        <v>149.5</v>
      </c>
      <c r="AO500" s="84">
        <f t="shared" si="156"/>
        <v>37.300000000000182</v>
      </c>
      <c r="AP500" s="85">
        <f>AM500/'[2]Soymeal Export Forecast'!Y$15</f>
        <v>0.75742828911071447</v>
      </c>
      <c r="AQ500" s="77"/>
      <c r="AR500" s="77"/>
      <c r="AS500" s="80">
        <v>36363</v>
      </c>
      <c r="AT500" s="84">
        <v>60.2</v>
      </c>
      <c r="AU500" s="84">
        <v>774.8</v>
      </c>
      <c r="AV500" s="84">
        <f t="shared" si="142"/>
        <v>835</v>
      </c>
      <c r="AW500" s="84">
        <f t="shared" si="157"/>
        <v>3.8999999999999773</v>
      </c>
      <c r="AX500" s="84">
        <f t="shared" si="157"/>
        <v>1.1000000000000227</v>
      </c>
      <c r="AZ500" s="77"/>
      <c r="BA500" s="77"/>
      <c r="BB500" s="84">
        <f t="shared" si="144"/>
        <v>415.20000000000073</v>
      </c>
    </row>
    <row r="501" spans="1:54">
      <c r="A501" s="80">
        <v>36370</v>
      </c>
      <c r="B501" s="84">
        <v>1821.7</v>
      </c>
      <c r="C501" s="84">
        <v>20988.400000000001</v>
      </c>
      <c r="D501" s="84">
        <f t="shared" si="139"/>
        <v>22810.100000000002</v>
      </c>
      <c r="E501" s="84">
        <v>1785.4659999999999</v>
      </c>
      <c r="F501" s="84">
        <f t="shared" si="155"/>
        <v>226.20000000000073</v>
      </c>
      <c r="G501" s="84">
        <f t="shared" si="155"/>
        <v>278</v>
      </c>
      <c r="H501" s="84">
        <f t="shared" si="155"/>
        <v>204</v>
      </c>
      <c r="I501" s="84">
        <f t="shared" si="143"/>
        <v>226.20000000000073</v>
      </c>
      <c r="L501" s="84">
        <f t="shared" si="146"/>
        <v>482</v>
      </c>
      <c r="P501" s="84">
        <v>95</v>
      </c>
      <c r="Q501" s="84">
        <v>1875.6</v>
      </c>
      <c r="R501" s="84">
        <f t="shared" si="153"/>
        <v>1970.6</v>
      </c>
      <c r="S501" s="84">
        <f t="shared" si="147"/>
        <v>0</v>
      </c>
      <c r="T501" s="84">
        <f t="shared" si="148"/>
        <v>0</v>
      </c>
      <c r="W501" s="77"/>
      <c r="X501" s="77"/>
      <c r="Z501" s="84">
        <v>4.5</v>
      </c>
      <c r="AA501" s="84">
        <v>6195.1</v>
      </c>
      <c r="AB501" s="84">
        <f t="shared" si="140"/>
        <v>6199.6</v>
      </c>
      <c r="AC501" s="84">
        <f t="shared" si="149"/>
        <v>1.1999999999998181</v>
      </c>
      <c r="AE501" s="84">
        <f t="shared" si="154"/>
        <v>1722.2</v>
      </c>
      <c r="AF501" s="84">
        <f t="shared" si="154"/>
        <v>12917.700000000003</v>
      </c>
      <c r="AG501" s="84">
        <f t="shared" si="154"/>
        <v>14639.900000000003</v>
      </c>
      <c r="AH501" s="84">
        <f t="shared" si="150"/>
        <v>276.80000000000109</v>
      </c>
      <c r="AJ501" s="80">
        <v>36370</v>
      </c>
      <c r="AK501" s="84">
        <v>624.9</v>
      </c>
      <c r="AL501" s="84">
        <v>5221</v>
      </c>
      <c r="AM501" s="84">
        <f t="shared" si="141"/>
        <v>5845.9</v>
      </c>
      <c r="AN501" s="84">
        <f t="shared" si="156"/>
        <v>91.5</v>
      </c>
      <c r="AO501" s="84">
        <f t="shared" si="156"/>
        <v>13.399999999999636</v>
      </c>
      <c r="AP501" s="85">
        <f>AM501/'[2]Soymeal Export Forecast'!Y$15</f>
        <v>0.75916845869049721</v>
      </c>
      <c r="AQ501" s="77"/>
      <c r="AR501" s="77"/>
      <c r="AS501" s="80">
        <v>36370</v>
      </c>
      <c r="AT501" s="84">
        <v>57.5</v>
      </c>
      <c r="AU501" s="84">
        <v>779.5</v>
      </c>
      <c r="AV501" s="84">
        <f t="shared" si="142"/>
        <v>837</v>
      </c>
      <c r="AW501" s="84">
        <f t="shared" si="157"/>
        <v>4.7000000000000455</v>
      </c>
      <c r="AX501" s="84">
        <f t="shared" si="157"/>
        <v>2</v>
      </c>
      <c r="AZ501" s="77"/>
      <c r="BA501" s="77"/>
      <c r="BB501" s="84">
        <f t="shared" si="144"/>
        <v>317.70000000000073</v>
      </c>
    </row>
    <row r="502" spans="1:54">
      <c r="A502" s="80">
        <v>36377</v>
      </c>
      <c r="B502" s="84">
        <v>1729.8</v>
      </c>
      <c r="C502" s="84">
        <v>21276.799999999999</v>
      </c>
      <c r="D502" s="84">
        <f t="shared" si="139"/>
        <v>23006.6</v>
      </c>
      <c r="E502" s="84">
        <v>1998.2660000000001</v>
      </c>
      <c r="F502" s="84">
        <f t="shared" si="155"/>
        <v>288.39999999999782</v>
      </c>
      <c r="G502" s="84">
        <f t="shared" si="155"/>
        <v>196.49999999999636</v>
      </c>
      <c r="H502" s="84">
        <f t="shared" si="155"/>
        <v>212.80000000000018</v>
      </c>
      <c r="I502" s="84">
        <f t="shared" si="143"/>
        <v>288.39999999999782</v>
      </c>
      <c r="L502" s="84">
        <f t="shared" si="146"/>
        <v>409.29999999999654</v>
      </c>
      <c r="P502" s="84">
        <v>95</v>
      </c>
      <c r="Q502" s="84">
        <v>1875.6</v>
      </c>
      <c r="R502" s="84">
        <f t="shared" si="153"/>
        <v>1970.6</v>
      </c>
      <c r="S502" s="84">
        <f t="shared" si="147"/>
        <v>0</v>
      </c>
      <c r="T502" s="84">
        <f t="shared" si="148"/>
        <v>0</v>
      </c>
      <c r="W502" s="77"/>
      <c r="X502" s="77"/>
      <c r="Z502" s="84">
        <v>4.5</v>
      </c>
      <c r="AA502" s="84">
        <v>6195.1</v>
      </c>
      <c r="AB502" s="84">
        <f t="shared" si="140"/>
        <v>6199.6</v>
      </c>
      <c r="AC502" s="84">
        <f t="shared" si="149"/>
        <v>0</v>
      </c>
      <c r="AE502" s="84">
        <f t="shared" si="154"/>
        <v>1630.3</v>
      </c>
      <c r="AF502" s="84">
        <f t="shared" si="154"/>
        <v>13206.1</v>
      </c>
      <c r="AG502" s="84">
        <f t="shared" si="154"/>
        <v>14836.4</v>
      </c>
      <c r="AH502" s="84">
        <f t="shared" si="150"/>
        <v>196.49999999999636</v>
      </c>
      <c r="AJ502" s="80">
        <v>36377</v>
      </c>
      <c r="AK502" s="84">
        <v>556.79999999999995</v>
      </c>
      <c r="AL502" s="84">
        <v>5313.1</v>
      </c>
      <c r="AM502" s="84">
        <f t="shared" si="141"/>
        <v>5869.9000000000005</v>
      </c>
      <c r="AN502" s="84">
        <f t="shared" si="156"/>
        <v>92.100000000000364</v>
      </c>
      <c r="AO502" s="84">
        <f t="shared" si="156"/>
        <v>24.000000000000909</v>
      </c>
      <c r="AP502" s="85">
        <f>AM502/'[2]Soymeal Export Forecast'!Y$15</f>
        <v>0.7622851803259294</v>
      </c>
      <c r="AQ502" s="77"/>
      <c r="AR502" s="77"/>
      <c r="AS502" s="80">
        <v>36377</v>
      </c>
      <c r="AT502" s="84">
        <v>58</v>
      </c>
      <c r="AU502" s="84">
        <v>779.6</v>
      </c>
      <c r="AV502" s="84">
        <f t="shared" si="142"/>
        <v>837.6</v>
      </c>
      <c r="AW502" s="84">
        <f t="shared" si="157"/>
        <v>0.10000000000002274</v>
      </c>
      <c r="AX502" s="84">
        <f t="shared" si="157"/>
        <v>0.60000000000002274</v>
      </c>
      <c r="AZ502" s="77"/>
      <c r="BA502" s="77"/>
      <c r="BB502" s="84">
        <f t="shared" si="144"/>
        <v>380.49999999999818</v>
      </c>
    </row>
    <row r="503" spans="1:54">
      <c r="A503" s="80">
        <v>36384</v>
      </c>
      <c r="B503" s="84">
        <v>1497</v>
      </c>
      <c r="C503" s="84">
        <v>21680.2</v>
      </c>
      <c r="D503" s="84">
        <f t="shared" si="139"/>
        <v>23177.200000000001</v>
      </c>
      <c r="E503" s="84">
        <v>2112.8339999999998</v>
      </c>
      <c r="F503" s="84">
        <f t="shared" si="155"/>
        <v>403.40000000000146</v>
      </c>
      <c r="G503" s="84">
        <f t="shared" si="155"/>
        <v>170.60000000000218</v>
      </c>
      <c r="H503" s="84">
        <f t="shared" si="155"/>
        <v>114.56799999999976</v>
      </c>
      <c r="I503" s="84">
        <f t="shared" si="143"/>
        <v>403.40000000000146</v>
      </c>
      <c r="L503" s="84">
        <f t="shared" si="146"/>
        <v>285.16800000000194</v>
      </c>
      <c r="P503" s="84">
        <v>0</v>
      </c>
      <c r="Q503" s="84">
        <v>2006.9</v>
      </c>
      <c r="R503" s="84">
        <f t="shared" si="153"/>
        <v>2006.9</v>
      </c>
      <c r="S503" s="84">
        <f t="shared" si="147"/>
        <v>36.300000000000182</v>
      </c>
      <c r="T503" s="84">
        <f t="shared" si="148"/>
        <v>131.30000000000018</v>
      </c>
      <c r="W503" s="77"/>
      <c r="X503" s="77"/>
      <c r="Z503" s="84">
        <v>0</v>
      </c>
      <c r="AA503" s="84">
        <v>6200.1</v>
      </c>
      <c r="AB503" s="84">
        <f t="shared" si="140"/>
        <v>6200.1</v>
      </c>
      <c r="AC503" s="84">
        <f t="shared" si="149"/>
        <v>0.5</v>
      </c>
      <c r="AE503" s="84">
        <f t="shared" si="154"/>
        <v>1497</v>
      </c>
      <c r="AF503" s="84">
        <f t="shared" si="154"/>
        <v>13473.199999999999</v>
      </c>
      <c r="AG503" s="84">
        <f t="shared" si="154"/>
        <v>14970.199999999999</v>
      </c>
      <c r="AH503" s="84">
        <f t="shared" si="150"/>
        <v>133.79999999999927</v>
      </c>
      <c r="AJ503" s="80">
        <v>36384</v>
      </c>
      <c r="AK503" s="84">
        <v>518.1</v>
      </c>
      <c r="AL503" s="84">
        <v>5389.3</v>
      </c>
      <c r="AM503" s="84">
        <f t="shared" si="141"/>
        <v>5907.4000000000005</v>
      </c>
      <c r="AN503" s="84">
        <f t="shared" si="156"/>
        <v>76.199999999999818</v>
      </c>
      <c r="AO503" s="84">
        <f t="shared" si="156"/>
        <v>37.5</v>
      </c>
      <c r="AP503" s="85">
        <f>AM503/'[2]Soymeal Export Forecast'!Y$15</f>
        <v>0.7671550578812919</v>
      </c>
      <c r="AQ503" s="77"/>
      <c r="AR503" s="77"/>
      <c r="AS503" s="80">
        <v>36384</v>
      </c>
      <c r="AT503" s="84">
        <v>58.5</v>
      </c>
      <c r="AU503" s="84">
        <v>783</v>
      </c>
      <c r="AV503" s="84">
        <f t="shared" si="142"/>
        <v>841.5</v>
      </c>
      <c r="AW503" s="84">
        <f t="shared" si="157"/>
        <v>3.3999999999999773</v>
      </c>
      <c r="AX503" s="84">
        <f t="shared" si="157"/>
        <v>3.8999999999999773</v>
      </c>
      <c r="AZ503" s="77"/>
      <c r="BA503" s="77"/>
      <c r="BB503" s="84">
        <f t="shared" si="144"/>
        <v>479.60000000000127</v>
      </c>
    </row>
    <row r="504" spans="1:54">
      <c r="A504" s="80">
        <v>36391</v>
      </c>
      <c r="B504" s="84">
        <v>1240.9000000000001</v>
      </c>
      <c r="C504" s="84">
        <v>22058.3</v>
      </c>
      <c r="D504" s="84">
        <f t="shared" si="139"/>
        <v>23299.200000000001</v>
      </c>
      <c r="E504" s="84">
        <v>2451.277</v>
      </c>
      <c r="F504" s="84">
        <f t="shared" si="155"/>
        <v>378.09999999999854</v>
      </c>
      <c r="G504" s="84">
        <f t="shared" si="155"/>
        <v>122</v>
      </c>
      <c r="H504" s="84">
        <f t="shared" si="155"/>
        <v>338.44300000000021</v>
      </c>
      <c r="I504" s="84">
        <f t="shared" si="143"/>
        <v>378.09999999999854</v>
      </c>
      <c r="L504" s="84">
        <f t="shared" si="146"/>
        <v>460.44300000000021</v>
      </c>
      <c r="P504" s="84">
        <v>0</v>
      </c>
      <c r="Q504" s="84">
        <v>2064.3000000000002</v>
      </c>
      <c r="R504" s="84">
        <f t="shared" si="153"/>
        <v>2064.3000000000002</v>
      </c>
      <c r="S504" s="84">
        <f t="shared" si="147"/>
        <v>57.400000000000091</v>
      </c>
      <c r="T504" s="84">
        <f t="shared" si="148"/>
        <v>57.400000000000091</v>
      </c>
      <c r="W504" s="77"/>
      <c r="X504" s="77"/>
      <c r="Z504" s="84">
        <v>55</v>
      </c>
      <c r="AA504" s="84">
        <v>6225.3</v>
      </c>
      <c r="AB504" s="84">
        <f t="shared" si="140"/>
        <v>6280.3</v>
      </c>
      <c r="AC504" s="84">
        <f t="shared" si="149"/>
        <v>80.199999999999818</v>
      </c>
      <c r="AE504" s="84">
        <f t="shared" si="154"/>
        <v>1185.9000000000001</v>
      </c>
      <c r="AF504" s="84">
        <f t="shared" si="154"/>
        <v>13768.7</v>
      </c>
      <c r="AG504" s="84">
        <f t="shared" si="154"/>
        <v>14954.600000000002</v>
      </c>
      <c r="AH504" s="84">
        <f t="shared" si="150"/>
        <v>-15.599999999996726</v>
      </c>
      <c r="AJ504" s="80">
        <v>36391</v>
      </c>
      <c r="AK504" s="84">
        <v>477.3</v>
      </c>
      <c r="AL504" s="84">
        <v>5466.3</v>
      </c>
      <c r="AM504" s="84">
        <f t="shared" si="141"/>
        <v>5943.6</v>
      </c>
      <c r="AN504" s="84">
        <f t="shared" si="156"/>
        <v>77</v>
      </c>
      <c r="AO504" s="84">
        <f t="shared" si="156"/>
        <v>36.199999999999818</v>
      </c>
      <c r="AP504" s="85">
        <f>AM504/'[2]Soymeal Export Forecast'!Y$15</f>
        <v>0.77185611301473511</v>
      </c>
      <c r="AQ504" s="77"/>
      <c r="AR504" s="77"/>
      <c r="AS504" s="80">
        <v>36391</v>
      </c>
      <c r="AT504" s="84">
        <v>86.7</v>
      </c>
      <c r="AU504" s="84">
        <v>790</v>
      </c>
      <c r="AV504" s="84">
        <f t="shared" si="142"/>
        <v>876.7</v>
      </c>
      <c r="AW504" s="84">
        <f t="shared" si="157"/>
        <v>7</v>
      </c>
      <c r="AX504" s="84">
        <f t="shared" si="157"/>
        <v>35.200000000000045</v>
      </c>
      <c r="AZ504" s="77"/>
      <c r="BA504" s="77"/>
      <c r="BB504" s="84">
        <f t="shared" si="144"/>
        <v>455.09999999999854</v>
      </c>
    </row>
    <row r="505" spans="1:54">
      <c r="A505" s="80">
        <v>36398</v>
      </c>
      <c r="B505" s="84">
        <v>887.7</v>
      </c>
      <c r="C505" s="84">
        <v>22422.3</v>
      </c>
      <c r="D505" s="84">
        <f t="shared" si="139"/>
        <v>23310</v>
      </c>
      <c r="E505" s="84">
        <v>2971.91</v>
      </c>
      <c r="F505" s="84">
        <f t="shared" si="155"/>
        <v>364</v>
      </c>
      <c r="G505" s="84">
        <f t="shared" si="155"/>
        <v>10.799999999999272</v>
      </c>
      <c r="H505" s="84">
        <f t="shared" si="155"/>
        <v>520.63299999999981</v>
      </c>
      <c r="I505" s="84">
        <f t="shared" si="143"/>
        <v>364</v>
      </c>
      <c r="L505" s="84">
        <f t="shared" si="146"/>
        <v>531.43299999999908</v>
      </c>
      <c r="P505" s="84">
        <v>0</v>
      </c>
      <c r="Q505" s="84">
        <v>2143.1</v>
      </c>
      <c r="R505" s="84">
        <f t="shared" si="153"/>
        <v>2143.1</v>
      </c>
      <c r="S505" s="84">
        <f t="shared" si="147"/>
        <v>78.799999999999727</v>
      </c>
      <c r="T505" s="84">
        <f t="shared" si="148"/>
        <v>78.799999999999727</v>
      </c>
      <c r="W505" s="77"/>
      <c r="X505" s="77"/>
      <c r="Z505" s="84">
        <v>0</v>
      </c>
      <c r="AA505" s="84">
        <v>6225.3</v>
      </c>
      <c r="AB505" s="84">
        <f t="shared" si="140"/>
        <v>6225.3</v>
      </c>
      <c r="AC505" s="84">
        <f t="shared" si="149"/>
        <v>-55</v>
      </c>
      <c r="AE505" s="84">
        <f t="shared" si="154"/>
        <v>887.7</v>
      </c>
      <c r="AF505" s="84">
        <f t="shared" si="154"/>
        <v>14053.900000000001</v>
      </c>
      <c r="AG505" s="84">
        <f t="shared" si="154"/>
        <v>14941.600000000002</v>
      </c>
      <c r="AH505" s="84">
        <f t="shared" si="150"/>
        <v>-13</v>
      </c>
      <c r="AJ505" s="80">
        <v>36398</v>
      </c>
      <c r="AK505" s="84">
        <v>645</v>
      </c>
      <c r="AL505" s="84">
        <v>5535.4</v>
      </c>
      <c r="AM505" s="84">
        <f t="shared" si="141"/>
        <v>6180.4</v>
      </c>
      <c r="AN505" s="84">
        <f t="shared" si="156"/>
        <v>69.099999999999454</v>
      </c>
      <c r="AO505" s="84">
        <f t="shared" si="156"/>
        <v>236.79999999999927</v>
      </c>
      <c r="AP505" s="85">
        <f>AM505/'[2]Soymeal Export Forecast'!Y$15</f>
        <v>0.80260776648433074</v>
      </c>
      <c r="AQ505" s="77"/>
      <c r="AR505" s="77"/>
      <c r="AS505" s="80">
        <v>36398</v>
      </c>
      <c r="AT505" s="84">
        <v>117</v>
      </c>
      <c r="AU505" s="84">
        <v>790</v>
      </c>
      <c r="AV505" s="84">
        <f t="shared" si="142"/>
        <v>907</v>
      </c>
      <c r="AW505" s="84">
        <f t="shared" si="157"/>
        <v>0</v>
      </c>
      <c r="AX505" s="84">
        <f t="shared" si="157"/>
        <v>30.299999999999955</v>
      </c>
      <c r="AZ505" s="77"/>
      <c r="BA505" s="77"/>
      <c r="BB505" s="84">
        <f t="shared" si="144"/>
        <v>433.09999999999945</v>
      </c>
    </row>
    <row r="506" spans="1:54">
      <c r="A506" s="80">
        <v>36405</v>
      </c>
      <c r="B506" s="84">
        <v>3499.4</v>
      </c>
      <c r="C506" s="84">
        <v>70.099999999999994</v>
      </c>
      <c r="D506" s="84">
        <f t="shared" si="139"/>
        <v>3569.5</v>
      </c>
      <c r="E506" s="84">
        <v>18</v>
      </c>
      <c r="F506" s="86">
        <f>C506</f>
        <v>70.099999999999994</v>
      </c>
      <c r="I506" s="84">
        <f t="shared" si="143"/>
        <v>70.099999999999994</v>
      </c>
      <c r="P506" s="84">
        <v>340</v>
      </c>
      <c r="Q506" s="84">
        <v>0</v>
      </c>
      <c r="R506" s="84">
        <f t="shared" si="153"/>
        <v>340</v>
      </c>
      <c r="T506" s="86">
        <f>Q506</f>
        <v>0</v>
      </c>
      <c r="W506" s="77"/>
      <c r="X506" s="77"/>
      <c r="Z506" s="84">
        <v>619.79999999999995</v>
      </c>
      <c r="AA506" s="84">
        <v>25.1</v>
      </c>
      <c r="AB506" s="84">
        <f t="shared" si="140"/>
        <v>644.9</v>
      </c>
      <c r="AE506" s="84">
        <f t="shared" si="154"/>
        <v>2539.6000000000004</v>
      </c>
      <c r="AF506" s="84">
        <f t="shared" si="154"/>
        <v>44.999999999999993</v>
      </c>
      <c r="AG506" s="84">
        <f t="shared" si="154"/>
        <v>2584.6</v>
      </c>
      <c r="AH506" s="84"/>
      <c r="AJ506" s="80">
        <v>36405</v>
      </c>
      <c r="AK506" s="84">
        <v>620.29999999999995</v>
      </c>
      <c r="AL506" s="84">
        <v>5590</v>
      </c>
      <c r="AM506" s="84">
        <f t="shared" si="141"/>
        <v>6210.3</v>
      </c>
      <c r="AN506" s="84">
        <f t="shared" si="156"/>
        <v>54.600000000000364</v>
      </c>
      <c r="AO506" s="84">
        <f t="shared" si="156"/>
        <v>29.900000000000546</v>
      </c>
      <c r="AP506" s="85">
        <f>AM506/'[2]Soymeal Export Forecast'!Y$15</f>
        <v>0.8064906821884732</v>
      </c>
      <c r="AQ506" s="77"/>
      <c r="AR506" s="77"/>
      <c r="AS506" s="80">
        <v>36405</v>
      </c>
      <c r="AT506" s="84">
        <v>108.7</v>
      </c>
      <c r="AU506" s="84">
        <v>809.2</v>
      </c>
      <c r="AV506" s="84">
        <f t="shared" si="142"/>
        <v>917.90000000000009</v>
      </c>
      <c r="AW506" s="84">
        <f t="shared" si="157"/>
        <v>19.200000000000045</v>
      </c>
      <c r="AX506" s="84">
        <f t="shared" si="157"/>
        <v>10.900000000000091</v>
      </c>
      <c r="AZ506" s="77"/>
      <c r="BA506" s="77"/>
      <c r="BB506" s="84">
        <f t="shared" si="144"/>
        <v>124.70000000000036</v>
      </c>
    </row>
    <row r="507" spans="1:54">
      <c r="A507" s="80">
        <v>36412</v>
      </c>
      <c r="B507" s="84">
        <v>4124.7</v>
      </c>
      <c r="C507" s="84">
        <v>410.9</v>
      </c>
      <c r="D507" s="84">
        <f t="shared" si="139"/>
        <v>4535.5999999999995</v>
      </c>
      <c r="E507" s="84">
        <v>18.5</v>
      </c>
      <c r="F507" s="84">
        <f t="shared" ref="F507:H538" si="158">C507-C506</f>
        <v>340.79999999999995</v>
      </c>
      <c r="G507" s="84">
        <f t="shared" si="158"/>
        <v>966.09999999999945</v>
      </c>
      <c r="H507" s="84">
        <f t="shared" si="158"/>
        <v>0.5</v>
      </c>
      <c r="I507" s="84">
        <f t="shared" si="143"/>
        <v>340.79999999999995</v>
      </c>
      <c r="L507" s="84">
        <f t="shared" ref="L507:L558" si="159">H507+G507</f>
        <v>966.59999999999945</v>
      </c>
      <c r="P507" s="84">
        <v>385</v>
      </c>
      <c r="Q507" s="84">
        <v>52.5</v>
      </c>
      <c r="R507" s="84">
        <f t="shared" si="153"/>
        <v>437.5</v>
      </c>
      <c r="S507" s="84">
        <f t="shared" ref="S507:S558" si="160">R507-R506</f>
        <v>97.5</v>
      </c>
      <c r="T507" s="84">
        <f t="shared" ref="T507:T558" si="161">Q507-Q506</f>
        <v>52.5</v>
      </c>
      <c r="W507" s="77"/>
      <c r="X507" s="77"/>
      <c r="Z507" s="84">
        <v>764.8</v>
      </c>
      <c r="AA507" s="84">
        <v>25.1</v>
      </c>
      <c r="AB507" s="84">
        <f t="shared" si="140"/>
        <v>789.9</v>
      </c>
      <c r="AC507" s="84">
        <f t="shared" ref="AC507:AC558" si="162">AB507-AB506</f>
        <v>145</v>
      </c>
      <c r="AE507" s="84">
        <f t="shared" si="154"/>
        <v>2974.8999999999996</v>
      </c>
      <c r="AF507" s="84">
        <f t="shared" si="154"/>
        <v>333.29999999999995</v>
      </c>
      <c r="AG507" s="84">
        <f t="shared" si="154"/>
        <v>3308.1999999999994</v>
      </c>
      <c r="AH507" s="84">
        <f t="shared" ref="AH507:AH558" si="163">AG507-AG506</f>
        <v>723.59999999999945</v>
      </c>
      <c r="AJ507" s="80">
        <v>36412</v>
      </c>
      <c r="AK507" s="84">
        <v>502.2</v>
      </c>
      <c r="AL507" s="84">
        <v>5687.2</v>
      </c>
      <c r="AM507" s="84">
        <f t="shared" si="141"/>
        <v>6189.4</v>
      </c>
      <c r="AN507" s="84">
        <f t="shared" si="156"/>
        <v>97.199999999999818</v>
      </c>
      <c r="AO507" s="84">
        <f t="shared" si="156"/>
        <v>-20.900000000000546</v>
      </c>
      <c r="AP507" s="85">
        <f>AM507/'[2]Soymeal Export Forecast'!Y$15</f>
        <v>0.80377653709761776</v>
      </c>
      <c r="AQ507" s="77"/>
      <c r="AR507" s="77"/>
      <c r="AS507" s="80">
        <v>36412</v>
      </c>
      <c r="AT507" s="84">
        <v>80.8</v>
      </c>
      <c r="AU507" s="84">
        <v>841.1</v>
      </c>
      <c r="AV507" s="84">
        <f t="shared" si="142"/>
        <v>921.9</v>
      </c>
      <c r="AW507" s="84">
        <f t="shared" si="157"/>
        <v>31.899999999999977</v>
      </c>
      <c r="AX507" s="84">
        <f t="shared" si="157"/>
        <v>3.9999999999998863</v>
      </c>
      <c r="AZ507" s="77"/>
      <c r="BA507" s="77"/>
      <c r="BB507" s="84">
        <f t="shared" si="144"/>
        <v>437.99999999999977</v>
      </c>
    </row>
    <row r="508" spans="1:54">
      <c r="A508" s="80">
        <v>36419</v>
      </c>
      <c r="B508" s="84">
        <v>4310.8999999999996</v>
      </c>
      <c r="C508" s="84">
        <v>934.8</v>
      </c>
      <c r="D508" s="84">
        <f t="shared" si="139"/>
        <v>5245.7</v>
      </c>
      <c r="E508" s="84">
        <v>18.5</v>
      </c>
      <c r="F508" s="84">
        <f t="shared" si="158"/>
        <v>523.9</v>
      </c>
      <c r="G508" s="84">
        <f t="shared" si="158"/>
        <v>710.10000000000036</v>
      </c>
      <c r="H508" s="84">
        <f t="shared" si="158"/>
        <v>0</v>
      </c>
      <c r="I508" s="84">
        <f t="shared" si="143"/>
        <v>523.9</v>
      </c>
      <c r="L508" s="84">
        <f t="shared" si="159"/>
        <v>710.10000000000036</v>
      </c>
      <c r="P508" s="84">
        <v>195</v>
      </c>
      <c r="Q508" s="84">
        <v>220.2</v>
      </c>
      <c r="R508" s="84">
        <f t="shared" si="153"/>
        <v>415.2</v>
      </c>
      <c r="S508" s="84">
        <f t="shared" si="160"/>
        <v>-22.300000000000011</v>
      </c>
      <c r="T508" s="84">
        <f t="shared" si="161"/>
        <v>167.7</v>
      </c>
      <c r="W508" s="77"/>
      <c r="X508" s="77"/>
      <c r="Z508" s="84">
        <v>874.4</v>
      </c>
      <c r="AA508" s="84">
        <v>160.5</v>
      </c>
      <c r="AB508" s="84">
        <f t="shared" si="140"/>
        <v>1034.9000000000001</v>
      </c>
      <c r="AC508" s="84">
        <f t="shared" si="162"/>
        <v>245.00000000000011</v>
      </c>
      <c r="AE508" s="84">
        <f t="shared" si="154"/>
        <v>3241.4999999999995</v>
      </c>
      <c r="AF508" s="84">
        <f t="shared" si="154"/>
        <v>554.09999999999991</v>
      </c>
      <c r="AG508" s="84">
        <f t="shared" si="154"/>
        <v>3795.6</v>
      </c>
      <c r="AH508" s="84">
        <f t="shared" si="163"/>
        <v>487.40000000000055</v>
      </c>
      <c r="AJ508" s="80">
        <v>36419</v>
      </c>
      <c r="AK508" s="84">
        <v>461.2</v>
      </c>
      <c r="AL508" s="84">
        <v>5773.2</v>
      </c>
      <c r="AM508" s="84">
        <f t="shared" si="141"/>
        <v>6234.4</v>
      </c>
      <c r="AN508" s="84">
        <f t="shared" si="156"/>
        <v>86</v>
      </c>
      <c r="AO508" s="84">
        <f t="shared" si="156"/>
        <v>45</v>
      </c>
      <c r="AP508" s="85">
        <f>AM508/'[2]Soymeal Export Forecast'!Y$15</f>
        <v>0.80962039016405274</v>
      </c>
      <c r="AQ508" s="77"/>
      <c r="AR508" s="77"/>
      <c r="AS508" s="80">
        <v>36419</v>
      </c>
      <c r="AT508" s="84">
        <v>85.3</v>
      </c>
      <c r="AU508" s="84">
        <v>841.2</v>
      </c>
      <c r="AV508" s="84">
        <f t="shared" si="142"/>
        <v>926.5</v>
      </c>
      <c r="AW508" s="84">
        <f t="shared" si="157"/>
        <v>0.10000000000002274</v>
      </c>
      <c r="AX508" s="84">
        <f t="shared" si="157"/>
        <v>4.6000000000000227</v>
      </c>
      <c r="AZ508" s="77"/>
      <c r="BA508" s="77"/>
      <c r="BB508" s="84">
        <f t="shared" si="144"/>
        <v>609.9</v>
      </c>
    </row>
    <row r="509" spans="1:54">
      <c r="A509" s="80">
        <v>36426</v>
      </c>
      <c r="B509" s="84">
        <v>4848.3</v>
      </c>
      <c r="C509" s="84">
        <v>1315.5</v>
      </c>
      <c r="D509" s="84">
        <f t="shared" si="139"/>
        <v>6163.8</v>
      </c>
      <c r="E509" s="84">
        <v>18.5</v>
      </c>
      <c r="F509" s="84">
        <f t="shared" si="158"/>
        <v>380.70000000000005</v>
      </c>
      <c r="G509" s="84">
        <f t="shared" si="158"/>
        <v>918.10000000000036</v>
      </c>
      <c r="H509" s="84">
        <f t="shared" si="158"/>
        <v>0</v>
      </c>
      <c r="I509" s="84">
        <f t="shared" si="143"/>
        <v>380.70000000000005</v>
      </c>
      <c r="L509" s="84">
        <f t="shared" si="159"/>
        <v>918.10000000000036</v>
      </c>
      <c r="P509" s="84">
        <v>180</v>
      </c>
      <c r="Q509" s="84">
        <v>317.3</v>
      </c>
      <c r="R509" s="84">
        <f t="shared" si="153"/>
        <v>497.3</v>
      </c>
      <c r="S509" s="84">
        <f t="shared" si="160"/>
        <v>82.100000000000023</v>
      </c>
      <c r="T509" s="84">
        <f t="shared" si="161"/>
        <v>97.100000000000023</v>
      </c>
      <c r="W509" s="77"/>
      <c r="X509" s="77"/>
      <c r="Z509" s="84">
        <v>820.5</v>
      </c>
      <c r="AA509" s="84">
        <v>324.5</v>
      </c>
      <c r="AB509" s="84">
        <f t="shared" si="140"/>
        <v>1145</v>
      </c>
      <c r="AC509" s="84">
        <f t="shared" si="162"/>
        <v>110.09999999999991</v>
      </c>
      <c r="AE509" s="84">
        <f t="shared" si="154"/>
        <v>3847.8</v>
      </c>
      <c r="AF509" s="84">
        <f t="shared" si="154"/>
        <v>673.7</v>
      </c>
      <c r="AG509" s="84">
        <f t="shared" si="154"/>
        <v>4521.5</v>
      </c>
      <c r="AH509" s="84">
        <f t="shared" si="163"/>
        <v>725.90000000000009</v>
      </c>
      <c r="AJ509" s="80">
        <v>36426</v>
      </c>
      <c r="AK509" s="84">
        <v>268.89999999999998</v>
      </c>
      <c r="AL509" s="84">
        <v>6007.1</v>
      </c>
      <c r="AM509" s="84">
        <f t="shared" si="141"/>
        <v>6276</v>
      </c>
      <c r="AN509" s="84">
        <f t="shared" si="156"/>
        <v>233.90000000000055</v>
      </c>
      <c r="AO509" s="84">
        <f t="shared" si="156"/>
        <v>41.600000000000364</v>
      </c>
      <c r="AP509" s="85">
        <f>AM509/'[2]Soymeal Export Forecast'!Y$15</f>
        <v>0.81502270766546825</v>
      </c>
      <c r="AQ509" s="77"/>
      <c r="AR509" s="77"/>
      <c r="AS509" s="80">
        <v>36426</v>
      </c>
      <c r="AT509" s="84">
        <v>43.9</v>
      </c>
      <c r="AU509" s="84">
        <v>880.6</v>
      </c>
      <c r="AV509" s="84">
        <f t="shared" si="142"/>
        <v>924.5</v>
      </c>
      <c r="AW509" s="84">
        <f t="shared" si="157"/>
        <v>39.399999999999977</v>
      </c>
      <c r="AX509" s="84">
        <f t="shared" si="157"/>
        <v>-2</v>
      </c>
      <c r="AZ509" s="77"/>
      <c r="BA509" s="77"/>
      <c r="BB509" s="84">
        <f t="shared" si="144"/>
        <v>614.60000000000059</v>
      </c>
    </row>
    <row r="510" spans="1:54">
      <c r="A510" s="80">
        <v>36433</v>
      </c>
      <c r="B510" s="84">
        <v>5256.2</v>
      </c>
      <c r="C510" s="84">
        <v>1883</v>
      </c>
      <c r="D510" s="84">
        <f t="shared" si="139"/>
        <v>7139.2</v>
      </c>
      <c r="E510" s="84">
        <v>18.5</v>
      </c>
      <c r="F510" s="84">
        <f t="shared" si="158"/>
        <v>567.5</v>
      </c>
      <c r="G510" s="84">
        <f t="shared" si="158"/>
        <v>975.39999999999964</v>
      </c>
      <c r="H510" s="84">
        <f t="shared" si="158"/>
        <v>0</v>
      </c>
      <c r="I510" s="84">
        <f t="shared" si="143"/>
        <v>567.5</v>
      </c>
      <c r="L510" s="84">
        <f t="shared" si="159"/>
        <v>975.39999999999964</v>
      </c>
      <c r="P510" s="84">
        <v>125</v>
      </c>
      <c r="Q510" s="84">
        <v>485.4</v>
      </c>
      <c r="R510" s="84">
        <f t="shared" si="153"/>
        <v>610.4</v>
      </c>
      <c r="S510" s="84">
        <f t="shared" si="160"/>
        <v>113.09999999999997</v>
      </c>
      <c r="T510" s="84">
        <f t="shared" si="161"/>
        <v>168.09999999999997</v>
      </c>
      <c r="W510" s="77"/>
      <c r="X510" s="77"/>
      <c r="Z510" s="84">
        <v>894.4</v>
      </c>
      <c r="AA510" s="84">
        <v>383.1</v>
      </c>
      <c r="AB510" s="84">
        <f t="shared" si="140"/>
        <v>1277.5</v>
      </c>
      <c r="AC510" s="84">
        <f t="shared" si="162"/>
        <v>132.5</v>
      </c>
      <c r="AE510" s="84">
        <f t="shared" si="154"/>
        <v>4236.8</v>
      </c>
      <c r="AF510" s="84">
        <f t="shared" si="154"/>
        <v>1014.4999999999999</v>
      </c>
      <c r="AG510" s="84">
        <f t="shared" si="154"/>
        <v>5251.3</v>
      </c>
      <c r="AH510" s="84">
        <f t="shared" si="163"/>
        <v>729.80000000000018</v>
      </c>
      <c r="AJ510" s="80">
        <v>36433</v>
      </c>
      <c r="AK510" s="84">
        <v>172.3</v>
      </c>
      <c r="AL510" s="84">
        <v>6127.1</v>
      </c>
      <c r="AM510" s="84">
        <f t="shared" si="141"/>
        <v>6299.4000000000005</v>
      </c>
      <c r="AN510" s="84">
        <f t="shared" si="156"/>
        <v>120</v>
      </c>
      <c r="AO510" s="84">
        <f t="shared" si="156"/>
        <v>23.400000000000546</v>
      </c>
      <c r="AP510" s="85">
        <f>AM510/'[2]Soymeal Export Forecast'!Y$15</f>
        <v>0.81806151126001458</v>
      </c>
      <c r="AQ510" s="77"/>
      <c r="AR510" s="77"/>
      <c r="AS510" s="80">
        <v>36433</v>
      </c>
      <c r="AT510" s="84">
        <v>42.3</v>
      </c>
      <c r="AU510" s="84">
        <v>887.2</v>
      </c>
      <c r="AV510" s="84">
        <f t="shared" si="142"/>
        <v>929.5</v>
      </c>
      <c r="AW510" s="84">
        <f t="shared" si="157"/>
        <v>6.6000000000000227</v>
      </c>
      <c r="AX510" s="84">
        <f t="shared" si="157"/>
        <v>5</v>
      </c>
      <c r="AZ510" s="77"/>
      <c r="BA510" s="77"/>
      <c r="BB510" s="84">
        <f t="shared" si="144"/>
        <v>687.5</v>
      </c>
    </row>
    <row r="511" spans="1:54">
      <c r="A511" s="80">
        <v>36440</v>
      </c>
      <c r="B511" s="84">
        <v>5942.9</v>
      </c>
      <c r="C511" s="84">
        <v>2327.4</v>
      </c>
      <c r="D511" s="84">
        <f t="shared" si="139"/>
        <v>8270.2999999999993</v>
      </c>
      <c r="E511" s="84">
        <v>18.5</v>
      </c>
      <c r="F511" s="84">
        <f t="shared" si="158"/>
        <v>444.40000000000009</v>
      </c>
      <c r="G511" s="84">
        <f t="shared" si="158"/>
        <v>1131.0999999999995</v>
      </c>
      <c r="H511" s="84">
        <f t="shared" si="158"/>
        <v>0</v>
      </c>
      <c r="I511" s="84">
        <f t="shared" si="143"/>
        <v>444.40000000000009</v>
      </c>
      <c r="L511" s="84">
        <f t="shared" si="159"/>
        <v>1131.0999999999995</v>
      </c>
      <c r="P511" s="84">
        <v>50</v>
      </c>
      <c r="Q511" s="84">
        <v>562.5</v>
      </c>
      <c r="R511" s="84">
        <f t="shared" si="153"/>
        <v>612.5</v>
      </c>
      <c r="S511" s="84">
        <f t="shared" si="160"/>
        <v>2.1000000000000227</v>
      </c>
      <c r="T511" s="84">
        <f t="shared" si="161"/>
        <v>77.100000000000023</v>
      </c>
      <c r="W511" s="77"/>
      <c r="X511" s="77"/>
      <c r="Z511" s="84">
        <v>1159.5999999999999</v>
      </c>
      <c r="AA511" s="84">
        <v>553.70000000000005</v>
      </c>
      <c r="AB511" s="84">
        <f t="shared" si="140"/>
        <v>1713.3</v>
      </c>
      <c r="AC511" s="84">
        <f t="shared" si="162"/>
        <v>435.79999999999995</v>
      </c>
      <c r="AE511" s="84">
        <f t="shared" si="154"/>
        <v>4733.2999999999993</v>
      </c>
      <c r="AF511" s="84">
        <f t="shared" si="154"/>
        <v>1211.2</v>
      </c>
      <c r="AG511" s="84">
        <f t="shared" si="154"/>
        <v>5944.4999999999991</v>
      </c>
      <c r="AH511" s="84">
        <f t="shared" si="163"/>
        <v>693.19999999999891</v>
      </c>
      <c r="AJ511" s="80">
        <v>36440</v>
      </c>
      <c r="AK511" s="84">
        <v>1298</v>
      </c>
      <c r="AL511" s="84">
        <v>103.2</v>
      </c>
      <c r="AM511" s="84">
        <f t="shared" si="141"/>
        <v>1401.2</v>
      </c>
      <c r="AN511" s="86">
        <f>AL511</f>
        <v>103.2</v>
      </c>
      <c r="AP511" s="85">
        <f>AM511/'[2]Soymeal Export Forecast'!Z$15</f>
        <v>0.18389650409445324</v>
      </c>
      <c r="AQ511" s="77"/>
      <c r="AR511" s="77"/>
      <c r="AS511" s="80">
        <v>36440</v>
      </c>
      <c r="AT511" s="84">
        <v>67.5</v>
      </c>
      <c r="AU511" s="84">
        <v>13.7</v>
      </c>
      <c r="AV511" s="84">
        <f t="shared" si="142"/>
        <v>81.2</v>
      </c>
      <c r="AW511" s="86">
        <f>AU511</f>
        <v>13.7</v>
      </c>
      <c r="AZ511" s="77"/>
      <c r="BA511" s="77"/>
      <c r="BB511" s="84">
        <f t="shared" si="144"/>
        <v>547.60000000000014</v>
      </c>
    </row>
    <row r="512" spans="1:54">
      <c r="A512" s="80">
        <v>36447</v>
      </c>
      <c r="B512" s="84">
        <v>5869.9</v>
      </c>
      <c r="C512" s="84">
        <v>3133.1</v>
      </c>
      <c r="D512" s="84">
        <f t="shared" si="139"/>
        <v>9003</v>
      </c>
      <c r="E512" s="84">
        <v>18.5</v>
      </c>
      <c r="F512" s="84">
        <f t="shared" si="158"/>
        <v>805.69999999999982</v>
      </c>
      <c r="G512" s="84">
        <f t="shared" si="158"/>
        <v>732.70000000000073</v>
      </c>
      <c r="H512" s="84">
        <f t="shared" si="158"/>
        <v>0</v>
      </c>
      <c r="I512" s="84">
        <f t="shared" si="143"/>
        <v>805.69999999999982</v>
      </c>
      <c r="L512" s="84">
        <f t="shared" si="159"/>
        <v>732.70000000000073</v>
      </c>
      <c r="P512" s="84">
        <v>50</v>
      </c>
      <c r="Q512" s="84">
        <v>617.5</v>
      </c>
      <c r="R512" s="84">
        <f t="shared" si="153"/>
        <v>667.5</v>
      </c>
      <c r="S512" s="84">
        <f t="shared" si="160"/>
        <v>55</v>
      </c>
      <c r="T512" s="84">
        <f t="shared" si="161"/>
        <v>55</v>
      </c>
      <c r="W512" s="77"/>
      <c r="X512" s="77"/>
      <c r="Z512" s="84">
        <v>1134.5</v>
      </c>
      <c r="AA512" s="84">
        <v>801.4</v>
      </c>
      <c r="AB512" s="84">
        <f t="shared" si="140"/>
        <v>1935.9</v>
      </c>
      <c r="AC512" s="84">
        <f t="shared" si="162"/>
        <v>222.60000000000014</v>
      </c>
      <c r="AE512" s="84">
        <f t="shared" si="154"/>
        <v>4685.3999999999996</v>
      </c>
      <c r="AF512" s="84">
        <f t="shared" si="154"/>
        <v>1714.1999999999998</v>
      </c>
      <c r="AG512" s="84">
        <f t="shared" si="154"/>
        <v>6399.6</v>
      </c>
      <c r="AH512" s="84">
        <f t="shared" si="163"/>
        <v>455.10000000000127</v>
      </c>
      <c r="AJ512" s="80">
        <v>36447</v>
      </c>
      <c r="AK512" s="84">
        <v>1293</v>
      </c>
      <c r="AL512" s="84">
        <v>232.4</v>
      </c>
      <c r="AM512" s="84">
        <f t="shared" si="141"/>
        <v>1525.4</v>
      </c>
      <c r="AN512" s="84">
        <f t="shared" ref="AN512:AO543" si="164">AL512-AL511</f>
        <v>129.19999999999999</v>
      </c>
      <c r="AO512" s="84">
        <f t="shared" si="164"/>
        <v>124.20000000000005</v>
      </c>
      <c r="AP512" s="85">
        <f>AM512/'[2]Soymeal Export Forecast'!Z$15</f>
        <v>0.20019677943596845</v>
      </c>
      <c r="AQ512" s="77"/>
      <c r="AR512" s="77"/>
      <c r="AS512" s="80">
        <v>36447</v>
      </c>
      <c r="AT512" s="84">
        <v>74.2</v>
      </c>
      <c r="AU512" s="84">
        <v>17</v>
      </c>
      <c r="AV512" s="84">
        <f t="shared" si="142"/>
        <v>91.2</v>
      </c>
      <c r="AW512" s="84">
        <f t="shared" ref="AW512:AX543" si="165">AU512-AU511</f>
        <v>3.3000000000000007</v>
      </c>
      <c r="AX512" s="84">
        <f t="shared" si="165"/>
        <v>10</v>
      </c>
      <c r="AZ512" s="77"/>
      <c r="BA512" s="77"/>
      <c r="BB512" s="84">
        <f t="shared" si="144"/>
        <v>934.89999999999986</v>
      </c>
    </row>
    <row r="513" spans="1:54">
      <c r="A513" s="80">
        <v>36454</v>
      </c>
      <c r="B513" s="84">
        <v>5661.1</v>
      </c>
      <c r="C513" s="84">
        <v>3852.9</v>
      </c>
      <c r="D513" s="84">
        <f t="shared" si="139"/>
        <v>9514</v>
      </c>
      <c r="E513" s="84">
        <v>18.5</v>
      </c>
      <c r="F513" s="84">
        <f t="shared" si="158"/>
        <v>719.80000000000018</v>
      </c>
      <c r="G513" s="84">
        <f t="shared" si="158"/>
        <v>511</v>
      </c>
      <c r="H513" s="84">
        <f t="shared" si="158"/>
        <v>0</v>
      </c>
      <c r="I513" s="84">
        <f t="shared" si="143"/>
        <v>719.80000000000018</v>
      </c>
      <c r="L513" s="84">
        <f t="shared" si="159"/>
        <v>511</v>
      </c>
      <c r="P513" s="84">
        <v>0</v>
      </c>
      <c r="Q513" s="84">
        <v>672.5</v>
      </c>
      <c r="R513" s="84">
        <f t="shared" si="153"/>
        <v>672.5</v>
      </c>
      <c r="S513" s="84">
        <f t="shared" si="160"/>
        <v>5</v>
      </c>
      <c r="T513" s="84">
        <f t="shared" si="161"/>
        <v>55</v>
      </c>
      <c r="W513" s="77"/>
      <c r="X513" s="77"/>
      <c r="Z513" s="84">
        <v>1182</v>
      </c>
      <c r="AA513" s="84">
        <v>1172.3</v>
      </c>
      <c r="AB513" s="84">
        <f t="shared" si="140"/>
        <v>2354.3000000000002</v>
      </c>
      <c r="AC513" s="84">
        <f t="shared" si="162"/>
        <v>418.40000000000009</v>
      </c>
      <c r="AE513" s="84">
        <f t="shared" si="154"/>
        <v>4479.1000000000004</v>
      </c>
      <c r="AF513" s="84">
        <f t="shared" si="154"/>
        <v>2008.1000000000001</v>
      </c>
      <c r="AG513" s="84">
        <f t="shared" si="154"/>
        <v>6487.2</v>
      </c>
      <c r="AH513" s="84">
        <f t="shared" si="163"/>
        <v>87.599999999999454</v>
      </c>
      <c r="AJ513" s="80">
        <v>36454</v>
      </c>
      <c r="AK513" s="84">
        <v>1303.7</v>
      </c>
      <c r="AL513" s="84">
        <v>357.3</v>
      </c>
      <c r="AM513" s="84">
        <f t="shared" si="141"/>
        <v>1661</v>
      </c>
      <c r="AN513" s="84">
        <f t="shared" si="164"/>
        <v>124.9</v>
      </c>
      <c r="AO513" s="84">
        <f t="shared" si="164"/>
        <v>135.59999999999991</v>
      </c>
      <c r="AP513" s="85">
        <f>AM513/'[2]Soymeal Export Forecast'!Z$15</f>
        <v>0.21799321531607682</v>
      </c>
      <c r="AQ513" s="77"/>
      <c r="AR513" s="77"/>
      <c r="AS513" s="80">
        <v>36454</v>
      </c>
      <c r="AT513" s="84">
        <v>90.4</v>
      </c>
      <c r="AU513" s="84">
        <v>17.399999999999999</v>
      </c>
      <c r="AV513" s="84">
        <f t="shared" si="142"/>
        <v>107.80000000000001</v>
      </c>
      <c r="AW513" s="84">
        <f t="shared" si="165"/>
        <v>0.39999999999999858</v>
      </c>
      <c r="AX513" s="84">
        <f t="shared" si="165"/>
        <v>16.600000000000009</v>
      </c>
      <c r="AZ513" s="77"/>
      <c r="BA513" s="77"/>
      <c r="BB513" s="84">
        <f t="shared" si="144"/>
        <v>844.70000000000016</v>
      </c>
    </row>
    <row r="514" spans="1:54">
      <c r="A514" s="80">
        <v>36461</v>
      </c>
      <c r="B514" s="84">
        <v>5364.3</v>
      </c>
      <c r="C514" s="84">
        <v>4880</v>
      </c>
      <c r="D514" s="84">
        <f t="shared" si="139"/>
        <v>10244.299999999999</v>
      </c>
      <c r="E514" s="84">
        <v>18.5</v>
      </c>
      <c r="F514" s="84">
        <f t="shared" si="158"/>
        <v>1027.0999999999999</v>
      </c>
      <c r="G514" s="84">
        <f t="shared" si="158"/>
        <v>730.29999999999927</v>
      </c>
      <c r="H514" s="84">
        <f t="shared" si="158"/>
        <v>0</v>
      </c>
      <c r="I514" s="84">
        <f t="shared" si="143"/>
        <v>1027.0999999999999</v>
      </c>
      <c r="L514" s="84">
        <f t="shared" si="159"/>
        <v>730.29999999999927</v>
      </c>
      <c r="P514" s="84">
        <v>46</v>
      </c>
      <c r="Q514" s="84">
        <v>790</v>
      </c>
      <c r="R514" s="84">
        <f t="shared" si="153"/>
        <v>836</v>
      </c>
      <c r="S514" s="84">
        <f t="shared" si="160"/>
        <v>163.5</v>
      </c>
      <c r="T514" s="84">
        <f t="shared" si="161"/>
        <v>117.5</v>
      </c>
      <c r="W514" s="77"/>
      <c r="X514" s="77"/>
      <c r="Z514" s="84">
        <v>1167</v>
      </c>
      <c r="AA514" s="84">
        <v>1456.6</v>
      </c>
      <c r="AB514" s="84">
        <f t="shared" si="140"/>
        <v>2623.6</v>
      </c>
      <c r="AC514" s="84">
        <f t="shared" si="162"/>
        <v>269.29999999999973</v>
      </c>
      <c r="AE514" s="84">
        <f t="shared" si="154"/>
        <v>4151.3</v>
      </c>
      <c r="AF514" s="84">
        <f t="shared" si="154"/>
        <v>2633.4</v>
      </c>
      <c r="AG514" s="84">
        <f t="shared" si="154"/>
        <v>6784.6999999999989</v>
      </c>
      <c r="AH514" s="84">
        <f t="shared" si="163"/>
        <v>297.49999999999909</v>
      </c>
      <c r="AJ514" s="80">
        <v>36461</v>
      </c>
      <c r="AK514" s="84">
        <v>1283.5999999999999</v>
      </c>
      <c r="AL514" s="84">
        <v>495.2</v>
      </c>
      <c r="AM514" s="84">
        <f t="shared" si="141"/>
        <v>1778.8</v>
      </c>
      <c r="AN514" s="84">
        <f t="shared" si="164"/>
        <v>137.89999999999998</v>
      </c>
      <c r="AO514" s="84">
        <f t="shared" si="164"/>
        <v>117.79999999999995</v>
      </c>
      <c r="AP514" s="85">
        <f>AM514/'[2]Soymeal Export Forecast'!Z$15</f>
        <v>0.23345354088153969</v>
      </c>
      <c r="AQ514" s="77"/>
      <c r="AR514" s="77"/>
      <c r="AS514" s="80">
        <v>36461</v>
      </c>
      <c r="AT514" s="84">
        <v>87.6</v>
      </c>
      <c r="AU514" s="84">
        <v>28.1</v>
      </c>
      <c r="AV514" s="84">
        <f t="shared" si="142"/>
        <v>115.69999999999999</v>
      </c>
      <c r="AW514" s="84">
        <f t="shared" si="165"/>
        <v>10.700000000000003</v>
      </c>
      <c r="AX514" s="84">
        <f t="shared" si="165"/>
        <v>7.8999999999999773</v>
      </c>
      <c r="AZ514" s="77"/>
      <c r="BA514" s="77"/>
      <c r="BB514" s="84">
        <f t="shared" si="144"/>
        <v>1165</v>
      </c>
    </row>
    <row r="515" spans="1:54">
      <c r="A515" s="80">
        <v>36468</v>
      </c>
      <c r="B515" s="84">
        <v>5267.8</v>
      </c>
      <c r="C515" s="84">
        <v>5499.1</v>
      </c>
      <c r="D515" s="84">
        <f t="shared" ref="D515:D558" si="166">SUM(B515:C515)</f>
        <v>10766.900000000001</v>
      </c>
      <c r="E515" s="84">
        <v>18.5</v>
      </c>
      <c r="F515" s="84">
        <f t="shared" si="158"/>
        <v>619.10000000000036</v>
      </c>
      <c r="G515" s="84">
        <f t="shared" si="158"/>
        <v>522.60000000000218</v>
      </c>
      <c r="H515" s="84">
        <f t="shared" si="158"/>
        <v>0</v>
      </c>
      <c r="I515" s="84">
        <f t="shared" si="143"/>
        <v>619.10000000000036</v>
      </c>
      <c r="L515" s="84">
        <f t="shared" si="159"/>
        <v>522.60000000000218</v>
      </c>
      <c r="P515" s="84">
        <v>131</v>
      </c>
      <c r="Q515" s="84">
        <v>790</v>
      </c>
      <c r="R515" s="84">
        <f t="shared" si="153"/>
        <v>921</v>
      </c>
      <c r="S515" s="84">
        <f t="shared" si="160"/>
        <v>85</v>
      </c>
      <c r="T515" s="84">
        <f t="shared" si="161"/>
        <v>0</v>
      </c>
      <c r="W515" s="77"/>
      <c r="X515" s="77"/>
      <c r="Z515" s="84">
        <v>1058.8</v>
      </c>
      <c r="AA515" s="84">
        <v>1730.5</v>
      </c>
      <c r="AB515" s="84">
        <f t="shared" ref="AB515:AB578" si="167">AA515+Z515</f>
        <v>2789.3</v>
      </c>
      <c r="AC515" s="84">
        <f t="shared" si="162"/>
        <v>165.70000000000027</v>
      </c>
      <c r="AE515" s="84">
        <f t="shared" si="154"/>
        <v>4078</v>
      </c>
      <c r="AF515" s="84">
        <f t="shared" si="154"/>
        <v>2978.6000000000004</v>
      </c>
      <c r="AG515" s="84">
        <f t="shared" si="154"/>
        <v>7056.6000000000013</v>
      </c>
      <c r="AH515" s="84">
        <f t="shared" si="163"/>
        <v>271.90000000000236</v>
      </c>
      <c r="AJ515" s="80">
        <v>36468</v>
      </c>
      <c r="AK515" s="84">
        <v>1342.4</v>
      </c>
      <c r="AL515" s="84">
        <v>616</v>
      </c>
      <c r="AM515" s="84">
        <f t="shared" ref="AM515:AM578" si="168">AL515+AK515</f>
        <v>1958.4</v>
      </c>
      <c r="AN515" s="84">
        <f t="shared" si="164"/>
        <v>120.80000000000001</v>
      </c>
      <c r="AO515" s="84">
        <f t="shared" si="164"/>
        <v>179.60000000000014</v>
      </c>
      <c r="AP515" s="85">
        <f>AM515/'[2]Soymeal Export Forecast'!Z$15</f>
        <v>0.25702463147200771</v>
      </c>
      <c r="AQ515" s="77"/>
      <c r="AR515" s="77"/>
      <c r="AS515" s="80">
        <v>36468</v>
      </c>
      <c r="AT515" s="84">
        <v>75.7</v>
      </c>
      <c r="AU515" s="84">
        <v>65.7</v>
      </c>
      <c r="AV515" s="84">
        <f t="shared" ref="AV515:AV578" si="169">AU515+AT515</f>
        <v>141.4</v>
      </c>
      <c r="AW515" s="84">
        <f t="shared" si="165"/>
        <v>37.6</v>
      </c>
      <c r="AX515" s="84">
        <f t="shared" si="165"/>
        <v>25.700000000000017</v>
      </c>
      <c r="AZ515" s="77"/>
      <c r="BA515" s="77"/>
      <c r="BB515" s="84">
        <f t="shared" si="144"/>
        <v>739.90000000000032</v>
      </c>
    </row>
    <row r="516" spans="1:54">
      <c r="A516" s="80">
        <v>36475</v>
      </c>
      <c r="B516" s="84">
        <v>5567.3</v>
      </c>
      <c r="C516" s="84">
        <v>6193.1</v>
      </c>
      <c r="D516" s="84">
        <f t="shared" si="166"/>
        <v>11760.400000000001</v>
      </c>
      <c r="E516" s="84">
        <v>18.5</v>
      </c>
      <c r="F516" s="84">
        <f t="shared" si="158"/>
        <v>694</v>
      </c>
      <c r="G516" s="84">
        <f t="shared" si="158"/>
        <v>993.5</v>
      </c>
      <c r="H516" s="84">
        <f t="shared" si="158"/>
        <v>0</v>
      </c>
      <c r="I516" s="84">
        <f t="shared" ref="I516:I579" si="170">F516</f>
        <v>694</v>
      </c>
      <c r="L516" s="84">
        <f t="shared" si="159"/>
        <v>993.5</v>
      </c>
      <c r="P516" s="84">
        <v>190</v>
      </c>
      <c r="Q516" s="84">
        <v>836</v>
      </c>
      <c r="R516" s="84">
        <f t="shared" si="153"/>
        <v>1026</v>
      </c>
      <c r="S516" s="84">
        <f t="shared" si="160"/>
        <v>105</v>
      </c>
      <c r="T516" s="84">
        <f t="shared" si="161"/>
        <v>46</v>
      </c>
      <c r="W516" s="77"/>
      <c r="X516" s="77"/>
      <c r="Z516" s="84">
        <v>1046.4000000000001</v>
      </c>
      <c r="AA516" s="84">
        <v>2146.5</v>
      </c>
      <c r="AB516" s="84">
        <f t="shared" si="167"/>
        <v>3192.9</v>
      </c>
      <c r="AC516" s="84">
        <f t="shared" si="162"/>
        <v>403.59999999999991</v>
      </c>
      <c r="AE516" s="84">
        <f t="shared" si="154"/>
        <v>4330.8999999999996</v>
      </c>
      <c r="AF516" s="84">
        <f t="shared" si="154"/>
        <v>3210.6000000000004</v>
      </c>
      <c r="AG516" s="84">
        <f t="shared" si="154"/>
        <v>7541.5000000000018</v>
      </c>
      <c r="AH516" s="84">
        <f t="shared" si="163"/>
        <v>484.90000000000055</v>
      </c>
      <c r="AJ516" s="80">
        <v>36475</v>
      </c>
      <c r="AK516" s="84">
        <v>1244.4000000000001</v>
      </c>
      <c r="AL516" s="84">
        <v>780.3</v>
      </c>
      <c r="AM516" s="84">
        <f t="shared" si="168"/>
        <v>2024.7</v>
      </c>
      <c r="AN516" s="84">
        <f t="shared" si="164"/>
        <v>164.29999999999995</v>
      </c>
      <c r="AO516" s="84">
        <f t="shared" si="164"/>
        <v>66.299999999999955</v>
      </c>
      <c r="AP516" s="85">
        <f>AM516/'[2]Soymeal Export Forecast'!Z$15</f>
        <v>0.26572598618329968</v>
      </c>
      <c r="AQ516" s="77"/>
      <c r="AR516" s="77"/>
      <c r="AS516" s="80">
        <v>36475</v>
      </c>
      <c r="AT516" s="84">
        <v>84.4</v>
      </c>
      <c r="AU516" s="84">
        <v>68</v>
      </c>
      <c r="AV516" s="84">
        <f t="shared" si="169"/>
        <v>152.4</v>
      </c>
      <c r="AW516" s="84">
        <f t="shared" si="165"/>
        <v>2.2999999999999972</v>
      </c>
      <c r="AX516" s="84">
        <f t="shared" si="165"/>
        <v>11</v>
      </c>
      <c r="AZ516" s="77"/>
      <c r="BA516" s="77"/>
      <c r="BB516" s="84">
        <f t="shared" ref="BB516:BB579" si="171">AN516+F516</f>
        <v>858.3</v>
      </c>
    </row>
    <row r="517" spans="1:54">
      <c r="A517" s="80">
        <v>36482</v>
      </c>
      <c r="B517" s="84">
        <v>5281.7</v>
      </c>
      <c r="C517" s="84">
        <v>7100.6</v>
      </c>
      <c r="D517" s="84">
        <f t="shared" si="166"/>
        <v>12382.3</v>
      </c>
      <c r="E517" s="84">
        <v>18.5</v>
      </c>
      <c r="F517" s="84">
        <f t="shared" si="158"/>
        <v>907.5</v>
      </c>
      <c r="G517" s="84">
        <f t="shared" si="158"/>
        <v>621.89999999999782</v>
      </c>
      <c r="H517" s="84">
        <f t="shared" si="158"/>
        <v>0</v>
      </c>
      <c r="I517" s="84">
        <f t="shared" si="170"/>
        <v>907.5</v>
      </c>
      <c r="L517" s="84">
        <f t="shared" si="159"/>
        <v>621.89999999999782</v>
      </c>
      <c r="P517" s="84">
        <v>129.4</v>
      </c>
      <c r="Q517" s="84">
        <v>978.2</v>
      </c>
      <c r="R517" s="84">
        <f t="shared" si="153"/>
        <v>1107.6000000000001</v>
      </c>
      <c r="S517" s="84">
        <f t="shared" si="160"/>
        <v>81.600000000000136</v>
      </c>
      <c r="T517" s="84">
        <f t="shared" si="161"/>
        <v>142.20000000000005</v>
      </c>
      <c r="W517" s="77"/>
      <c r="X517" s="77"/>
      <c r="Z517" s="84">
        <v>1095</v>
      </c>
      <c r="AA517" s="84">
        <v>2318.4</v>
      </c>
      <c r="AB517" s="84">
        <f t="shared" si="167"/>
        <v>3413.4</v>
      </c>
      <c r="AC517" s="84">
        <f t="shared" si="162"/>
        <v>220.5</v>
      </c>
      <c r="AE517" s="84">
        <f t="shared" si="154"/>
        <v>4057.3</v>
      </c>
      <c r="AF517" s="84">
        <f t="shared" si="154"/>
        <v>3804.0000000000005</v>
      </c>
      <c r="AG517" s="84">
        <f t="shared" si="154"/>
        <v>7861.2999999999993</v>
      </c>
      <c r="AH517" s="84">
        <f t="shared" si="163"/>
        <v>319.79999999999745</v>
      </c>
      <c r="AJ517" s="80">
        <v>36482</v>
      </c>
      <c r="AK517" s="84">
        <v>1200.3</v>
      </c>
      <c r="AL517" s="84">
        <v>876.7</v>
      </c>
      <c r="AM517" s="84">
        <f t="shared" si="168"/>
        <v>2077</v>
      </c>
      <c r="AN517" s="84">
        <f t="shared" si="164"/>
        <v>96.400000000000091</v>
      </c>
      <c r="AO517" s="84">
        <f t="shared" si="164"/>
        <v>52.299999999999955</v>
      </c>
      <c r="AP517" s="85">
        <f>AM517/'[2]Soymeal Export Forecast'!Z$15</f>
        <v>0.27258995075947712</v>
      </c>
      <c r="AQ517" s="77"/>
      <c r="AR517" s="77"/>
      <c r="AS517" s="80">
        <v>36482</v>
      </c>
      <c r="AT517" s="84">
        <v>74.400000000000006</v>
      </c>
      <c r="AU517" s="84">
        <v>85.3</v>
      </c>
      <c r="AV517" s="84">
        <f t="shared" si="169"/>
        <v>159.69999999999999</v>
      </c>
      <c r="AW517" s="84">
        <f t="shared" si="165"/>
        <v>17.299999999999997</v>
      </c>
      <c r="AX517" s="84">
        <f t="shared" si="165"/>
        <v>7.2999999999999829</v>
      </c>
      <c r="AZ517" s="77"/>
      <c r="BA517" s="77"/>
      <c r="BB517" s="84">
        <f t="shared" si="171"/>
        <v>1003.9000000000001</v>
      </c>
    </row>
    <row r="518" spans="1:54">
      <c r="A518" s="80">
        <v>36489</v>
      </c>
      <c r="B518" s="84">
        <v>5146.2</v>
      </c>
      <c r="C518" s="84">
        <v>7812.3</v>
      </c>
      <c r="D518" s="84">
        <f t="shared" si="166"/>
        <v>12958.5</v>
      </c>
      <c r="E518" s="84">
        <v>18.5</v>
      </c>
      <c r="F518" s="84">
        <f t="shared" si="158"/>
        <v>711.69999999999982</v>
      </c>
      <c r="G518" s="84">
        <f t="shared" si="158"/>
        <v>576.20000000000073</v>
      </c>
      <c r="H518" s="84">
        <f t="shared" si="158"/>
        <v>0</v>
      </c>
      <c r="I518" s="84">
        <f t="shared" si="170"/>
        <v>711.69999999999982</v>
      </c>
      <c r="L518" s="84">
        <f t="shared" si="159"/>
        <v>576.20000000000073</v>
      </c>
      <c r="P518" s="84">
        <v>155</v>
      </c>
      <c r="Q518" s="84">
        <v>1055.0999999999999</v>
      </c>
      <c r="R518" s="84">
        <f t="shared" si="153"/>
        <v>1210.0999999999999</v>
      </c>
      <c r="S518" s="84">
        <f t="shared" si="160"/>
        <v>102.49999999999977</v>
      </c>
      <c r="T518" s="84">
        <f t="shared" si="161"/>
        <v>76.899999999999864</v>
      </c>
      <c r="W518" s="77"/>
      <c r="X518" s="77"/>
      <c r="Z518" s="84">
        <v>839.5</v>
      </c>
      <c r="AA518" s="84">
        <v>2689</v>
      </c>
      <c r="AB518" s="84">
        <f t="shared" si="167"/>
        <v>3528.5</v>
      </c>
      <c r="AC518" s="84">
        <f t="shared" si="162"/>
        <v>115.09999999999991</v>
      </c>
      <c r="AE518" s="84">
        <f t="shared" si="154"/>
        <v>4151.7</v>
      </c>
      <c r="AF518" s="84">
        <f t="shared" si="154"/>
        <v>4068.2000000000007</v>
      </c>
      <c r="AG518" s="84">
        <f t="shared" si="154"/>
        <v>8219.9</v>
      </c>
      <c r="AH518" s="84">
        <f t="shared" si="163"/>
        <v>358.60000000000036</v>
      </c>
      <c r="AJ518" s="80">
        <v>36489</v>
      </c>
      <c r="AK518" s="84">
        <v>1226</v>
      </c>
      <c r="AL518" s="84">
        <v>962.1</v>
      </c>
      <c r="AM518" s="84">
        <f t="shared" si="168"/>
        <v>2188.1</v>
      </c>
      <c r="AN518" s="84">
        <f t="shared" si="164"/>
        <v>85.399999999999977</v>
      </c>
      <c r="AO518" s="84">
        <f t="shared" si="164"/>
        <v>111.09999999999991</v>
      </c>
      <c r="AP518" s="85">
        <f>AM518/'[2]Soymeal Export Forecast'!Z$15</f>
        <v>0.28717095390313524</v>
      </c>
      <c r="AQ518" s="77"/>
      <c r="AR518" s="77"/>
      <c r="AS518" s="80">
        <v>36489</v>
      </c>
      <c r="AT518" s="84">
        <v>68.400000000000006</v>
      </c>
      <c r="AU518" s="84">
        <v>99.9</v>
      </c>
      <c r="AV518" s="84">
        <f t="shared" si="169"/>
        <v>168.3</v>
      </c>
      <c r="AW518" s="84">
        <f t="shared" si="165"/>
        <v>14.600000000000009</v>
      </c>
      <c r="AX518" s="84">
        <f t="shared" si="165"/>
        <v>8.6000000000000227</v>
      </c>
      <c r="AZ518" s="77"/>
      <c r="BA518" s="77"/>
      <c r="BB518" s="84">
        <f t="shared" si="171"/>
        <v>797.0999999999998</v>
      </c>
    </row>
    <row r="519" spans="1:54">
      <c r="A519" s="80">
        <v>36496</v>
      </c>
      <c r="B519" s="84">
        <v>5095.7</v>
      </c>
      <c r="C519" s="84">
        <v>8354.7000000000007</v>
      </c>
      <c r="D519" s="84">
        <f t="shared" si="166"/>
        <v>13450.400000000001</v>
      </c>
      <c r="E519" s="84">
        <v>18.5</v>
      </c>
      <c r="F519" s="84">
        <f t="shared" si="158"/>
        <v>542.40000000000055</v>
      </c>
      <c r="G519" s="84">
        <f t="shared" si="158"/>
        <v>491.90000000000146</v>
      </c>
      <c r="H519" s="84">
        <f t="shared" si="158"/>
        <v>0</v>
      </c>
      <c r="I519" s="84">
        <f t="shared" si="170"/>
        <v>542.40000000000055</v>
      </c>
      <c r="L519" s="84">
        <f t="shared" si="159"/>
        <v>491.90000000000146</v>
      </c>
      <c r="P519" s="84">
        <v>105</v>
      </c>
      <c r="Q519" s="84">
        <v>1222</v>
      </c>
      <c r="R519" s="84">
        <f t="shared" si="153"/>
        <v>1327</v>
      </c>
      <c r="S519" s="84">
        <f t="shared" si="160"/>
        <v>116.90000000000009</v>
      </c>
      <c r="T519" s="84">
        <f t="shared" si="161"/>
        <v>166.90000000000009</v>
      </c>
      <c r="W519" s="77"/>
      <c r="X519" s="77"/>
      <c r="Z519" s="84">
        <v>708.9</v>
      </c>
      <c r="AA519" s="84">
        <v>2898.7</v>
      </c>
      <c r="AB519" s="84">
        <f t="shared" si="167"/>
        <v>3607.6</v>
      </c>
      <c r="AC519" s="84">
        <f t="shared" si="162"/>
        <v>79.099999999999909</v>
      </c>
      <c r="AE519" s="84">
        <f t="shared" si="154"/>
        <v>4281.8</v>
      </c>
      <c r="AF519" s="84">
        <f t="shared" si="154"/>
        <v>4234.0000000000009</v>
      </c>
      <c r="AG519" s="84">
        <f t="shared" si="154"/>
        <v>8515.8000000000011</v>
      </c>
      <c r="AH519" s="84">
        <f t="shared" si="163"/>
        <v>295.90000000000146</v>
      </c>
      <c r="AJ519" s="80">
        <v>36496</v>
      </c>
      <c r="AK519" s="84">
        <v>1121.4000000000001</v>
      </c>
      <c r="AL519" s="84">
        <v>1173.0999999999999</v>
      </c>
      <c r="AM519" s="84">
        <f t="shared" si="168"/>
        <v>2294.5</v>
      </c>
      <c r="AN519" s="84">
        <f t="shared" si="164"/>
        <v>210.99999999999989</v>
      </c>
      <c r="AO519" s="84">
        <f t="shared" si="164"/>
        <v>106.40000000000009</v>
      </c>
      <c r="AP519" s="85">
        <f>AM519/'[2]Soymeal Export Forecast'!Z$15</f>
        <v>0.30113511893000494</v>
      </c>
      <c r="AQ519" s="77"/>
      <c r="AR519" s="77"/>
      <c r="AS519" s="80">
        <v>36496</v>
      </c>
      <c r="AT519" s="84">
        <v>66.599999999999994</v>
      </c>
      <c r="AU519" s="84">
        <v>103.9</v>
      </c>
      <c r="AV519" s="84">
        <f t="shared" si="169"/>
        <v>170.5</v>
      </c>
      <c r="AW519" s="84">
        <f t="shared" si="165"/>
        <v>4</v>
      </c>
      <c r="AX519" s="84">
        <f t="shared" si="165"/>
        <v>2.1999999999999886</v>
      </c>
      <c r="AZ519" s="77"/>
      <c r="BA519" s="77"/>
      <c r="BB519" s="84">
        <f t="shared" si="171"/>
        <v>753.40000000000043</v>
      </c>
    </row>
    <row r="520" spans="1:54">
      <c r="A520" s="80">
        <v>36503</v>
      </c>
      <c r="B520" s="84">
        <v>4883.8999999999996</v>
      </c>
      <c r="C520" s="84">
        <v>9152.5</v>
      </c>
      <c r="D520" s="84">
        <f t="shared" si="166"/>
        <v>14036.4</v>
      </c>
      <c r="E520" s="84">
        <v>18.5</v>
      </c>
      <c r="F520" s="84">
        <f t="shared" si="158"/>
        <v>797.79999999999927</v>
      </c>
      <c r="G520" s="84">
        <f t="shared" si="158"/>
        <v>585.99999999999818</v>
      </c>
      <c r="H520" s="84">
        <f t="shared" si="158"/>
        <v>0</v>
      </c>
      <c r="I520" s="84">
        <f t="shared" si="170"/>
        <v>797.79999999999927</v>
      </c>
      <c r="L520" s="84">
        <f t="shared" si="159"/>
        <v>585.99999999999818</v>
      </c>
      <c r="P520" s="84">
        <v>50</v>
      </c>
      <c r="Q520" s="84">
        <v>1279.7</v>
      </c>
      <c r="R520" s="84">
        <f t="shared" si="153"/>
        <v>1329.7</v>
      </c>
      <c r="S520" s="84">
        <f t="shared" si="160"/>
        <v>2.7000000000000455</v>
      </c>
      <c r="T520" s="84">
        <f t="shared" si="161"/>
        <v>57.700000000000045</v>
      </c>
      <c r="W520" s="77"/>
      <c r="X520" s="77"/>
      <c r="Z520" s="84">
        <v>690</v>
      </c>
      <c r="AA520" s="84">
        <v>3321.8</v>
      </c>
      <c r="AB520" s="84">
        <f t="shared" si="167"/>
        <v>4011.8</v>
      </c>
      <c r="AC520" s="84">
        <f t="shared" si="162"/>
        <v>404.20000000000027</v>
      </c>
      <c r="AE520" s="84">
        <f t="shared" si="154"/>
        <v>4143.8999999999996</v>
      </c>
      <c r="AF520" s="84">
        <f t="shared" si="154"/>
        <v>4551</v>
      </c>
      <c r="AG520" s="84">
        <f t="shared" si="154"/>
        <v>8694.8999999999978</v>
      </c>
      <c r="AH520" s="84">
        <f t="shared" si="163"/>
        <v>179.09999999999673</v>
      </c>
      <c r="AJ520" s="80">
        <v>36503</v>
      </c>
      <c r="AK520" s="84">
        <v>1303.5999999999999</v>
      </c>
      <c r="AL520" s="84">
        <v>1324.3</v>
      </c>
      <c r="AM520" s="84">
        <f t="shared" si="168"/>
        <v>2627.8999999999996</v>
      </c>
      <c r="AN520" s="84">
        <f t="shared" si="164"/>
        <v>151.20000000000005</v>
      </c>
      <c r="AO520" s="84">
        <f t="shared" si="164"/>
        <v>333.39999999999964</v>
      </c>
      <c r="AP520" s="85">
        <f>AM520/'[2]Soymeal Export Forecast'!Z$15</f>
        <v>0.3448912525762301</v>
      </c>
      <c r="AQ520" s="77"/>
      <c r="AR520" s="77"/>
      <c r="AS520" s="80">
        <v>36503</v>
      </c>
      <c r="AT520" s="84">
        <v>70.3</v>
      </c>
      <c r="AU520" s="84">
        <v>109.4</v>
      </c>
      <c r="AV520" s="84">
        <f t="shared" si="169"/>
        <v>179.7</v>
      </c>
      <c r="AW520" s="84">
        <f t="shared" si="165"/>
        <v>5.5</v>
      </c>
      <c r="AX520" s="84">
        <f t="shared" si="165"/>
        <v>9.1999999999999886</v>
      </c>
      <c r="AZ520" s="77"/>
      <c r="BA520" s="77"/>
      <c r="BB520" s="84">
        <f t="shared" si="171"/>
        <v>948.99999999999932</v>
      </c>
    </row>
    <row r="521" spans="1:54">
      <c r="A521" s="80">
        <v>36510</v>
      </c>
      <c r="B521" s="84">
        <v>4655.3999999999996</v>
      </c>
      <c r="C521" s="84">
        <v>10058.1</v>
      </c>
      <c r="D521" s="84">
        <f t="shared" si="166"/>
        <v>14713.5</v>
      </c>
      <c r="E521" s="84">
        <v>18.5</v>
      </c>
      <c r="F521" s="84">
        <f t="shared" si="158"/>
        <v>905.60000000000036</v>
      </c>
      <c r="G521" s="84">
        <f t="shared" si="158"/>
        <v>677.10000000000036</v>
      </c>
      <c r="H521" s="84">
        <f t="shared" si="158"/>
        <v>0</v>
      </c>
      <c r="I521" s="84">
        <f t="shared" si="170"/>
        <v>905.60000000000036</v>
      </c>
      <c r="L521" s="84">
        <f t="shared" si="159"/>
        <v>677.10000000000036</v>
      </c>
      <c r="P521" s="84">
        <v>100</v>
      </c>
      <c r="Q521" s="84">
        <v>1323</v>
      </c>
      <c r="R521" s="84">
        <f t="shared" si="153"/>
        <v>1423</v>
      </c>
      <c r="S521" s="84">
        <f t="shared" si="160"/>
        <v>93.299999999999955</v>
      </c>
      <c r="T521" s="84">
        <f t="shared" si="161"/>
        <v>43.299999999999955</v>
      </c>
      <c r="W521" s="77"/>
      <c r="X521" s="77"/>
      <c r="Z521" s="84">
        <v>532.29999999999995</v>
      </c>
      <c r="AA521" s="84">
        <v>3677.7</v>
      </c>
      <c r="AB521" s="84">
        <f t="shared" si="167"/>
        <v>4210</v>
      </c>
      <c r="AC521" s="84">
        <f t="shared" si="162"/>
        <v>198.19999999999982</v>
      </c>
      <c r="AE521" s="84">
        <f t="shared" si="154"/>
        <v>4023.0999999999995</v>
      </c>
      <c r="AF521" s="84">
        <f t="shared" si="154"/>
        <v>5057.4000000000005</v>
      </c>
      <c r="AG521" s="84">
        <f t="shared" si="154"/>
        <v>9080.5</v>
      </c>
      <c r="AH521" s="84">
        <f t="shared" si="163"/>
        <v>385.60000000000218</v>
      </c>
      <c r="AJ521" s="80">
        <v>36510</v>
      </c>
      <c r="AK521" s="84">
        <v>1227.8</v>
      </c>
      <c r="AL521" s="84">
        <v>1504.6</v>
      </c>
      <c r="AM521" s="84">
        <f t="shared" si="168"/>
        <v>2732.3999999999996</v>
      </c>
      <c r="AN521" s="84">
        <f t="shared" si="164"/>
        <v>180.29999999999995</v>
      </c>
      <c r="AO521" s="84">
        <f t="shared" si="164"/>
        <v>104.5</v>
      </c>
      <c r="AP521" s="85">
        <f>AM521/'[2]Soymeal Export Forecast'!Z$15</f>
        <v>0.35860605751333424</v>
      </c>
      <c r="AQ521" s="77"/>
      <c r="AR521" s="77"/>
      <c r="AS521" s="80">
        <v>36510</v>
      </c>
      <c r="AT521" s="84">
        <v>71.5</v>
      </c>
      <c r="AU521" s="84">
        <v>117.9</v>
      </c>
      <c r="AV521" s="84">
        <f t="shared" si="169"/>
        <v>189.4</v>
      </c>
      <c r="AW521" s="84">
        <f t="shared" si="165"/>
        <v>8.5</v>
      </c>
      <c r="AX521" s="84">
        <f t="shared" si="165"/>
        <v>9.7000000000000171</v>
      </c>
      <c r="AZ521" s="77"/>
      <c r="BA521" s="77"/>
      <c r="BB521" s="84">
        <f t="shared" si="171"/>
        <v>1085.9000000000003</v>
      </c>
    </row>
    <row r="522" spans="1:54">
      <c r="A522" s="80">
        <v>36517</v>
      </c>
      <c r="B522" s="84">
        <v>4446.8</v>
      </c>
      <c r="C522" s="84">
        <v>10579.8</v>
      </c>
      <c r="D522" s="84">
        <f t="shared" si="166"/>
        <v>15026.599999999999</v>
      </c>
      <c r="E522" s="84">
        <v>18.5</v>
      </c>
      <c r="F522" s="84">
        <f t="shared" si="158"/>
        <v>521.69999999999891</v>
      </c>
      <c r="G522" s="84">
        <f t="shared" si="158"/>
        <v>313.09999999999854</v>
      </c>
      <c r="H522" s="84">
        <f t="shared" si="158"/>
        <v>0</v>
      </c>
      <c r="I522" s="84">
        <f t="shared" si="170"/>
        <v>521.69999999999891</v>
      </c>
      <c r="L522" s="84">
        <f t="shared" si="159"/>
        <v>313.09999999999854</v>
      </c>
      <c r="P522" s="84">
        <v>100</v>
      </c>
      <c r="Q522" s="84">
        <v>1380.2</v>
      </c>
      <c r="R522" s="84">
        <f t="shared" si="153"/>
        <v>1480.2</v>
      </c>
      <c r="S522" s="84">
        <f t="shared" si="160"/>
        <v>57.200000000000045</v>
      </c>
      <c r="T522" s="84">
        <f t="shared" si="161"/>
        <v>57.200000000000045</v>
      </c>
      <c r="W522" s="77"/>
      <c r="X522" s="77"/>
      <c r="Z522" s="84">
        <v>482.4</v>
      </c>
      <c r="AA522" s="84">
        <v>3810.8</v>
      </c>
      <c r="AB522" s="84">
        <f t="shared" si="167"/>
        <v>4293.2</v>
      </c>
      <c r="AC522" s="84">
        <f t="shared" si="162"/>
        <v>83.199999999999818</v>
      </c>
      <c r="AE522" s="84">
        <f t="shared" si="154"/>
        <v>3864.4</v>
      </c>
      <c r="AF522" s="84">
        <f t="shared" si="154"/>
        <v>5388.7999999999984</v>
      </c>
      <c r="AG522" s="84">
        <f t="shared" si="154"/>
        <v>9253.1999999999971</v>
      </c>
      <c r="AH522" s="84">
        <f t="shared" si="163"/>
        <v>172.69999999999709</v>
      </c>
      <c r="AJ522" s="80">
        <v>36517</v>
      </c>
      <c r="AK522" s="84">
        <v>1128.8</v>
      </c>
      <c r="AL522" s="84">
        <v>1703.8</v>
      </c>
      <c r="AM522" s="84">
        <f t="shared" si="168"/>
        <v>2832.6</v>
      </c>
      <c r="AN522" s="84">
        <f t="shared" si="164"/>
        <v>199.20000000000005</v>
      </c>
      <c r="AO522" s="84">
        <f t="shared" si="164"/>
        <v>100.20000000000027</v>
      </c>
      <c r="AP522" s="85">
        <f>AM522/'[2]Soymeal Export Forecast'!Z$15</f>
        <v>0.3717565211946533</v>
      </c>
      <c r="AQ522" s="77"/>
      <c r="AR522" s="77"/>
      <c r="AS522" s="80">
        <v>36517</v>
      </c>
      <c r="AT522" s="84">
        <v>68.900000000000006</v>
      </c>
      <c r="AU522" s="84">
        <v>128.4</v>
      </c>
      <c r="AV522" s="84">
        <f t="shared" si="169"/>
        <v>197.3</v>
      </c>
      <c r="AW522" s="84">
        <f t="shared" si="165"/>
        <v>10.5</v>
      </c>
      <c r="AX522" s="84">
        <f t="shared" si="165"/>
        <v>7.9000000000000057</v>
      </c>
      <c r="AZ522" s="77"/>
      <c r="BA522" s="77"/>
      <c r="BB522" s="84">
        <f t="shared" si="171"/>
        <v>720.89999999999895</v>
      </c>
    </row>
    <row r="523" spans="1:54">
      <c r="A523" s="80">
        <v>36524</v>
      </c>
      <c r="B523" s="84">
        <v>4521</v>
      </c>
      <c r="C523" s="84">
        <v>11070.4</v>
      </c>
      <c r="D523" s="84">
        <f t="shared" si="166"/>
        <v>15591.4</v>
      </c>
      <c r="E523" s="84">
        <v>18.5</v>
      </c>
      <c r="F523" s="84">
        <f t="shared" si="158"/>
        <v>490.60000000000036</v>
      </c>
      <c r="G523" s="84">
        <f t="shared" si="158"/>
        <v>564.80000000000109</v>
      </c>
      <c r="H523" s="84">
        <f t="shared" si="158"/>
        <v>0</v>
      </c>
      <c r="I523" s="84">
        <f t="shared" si="170"/>
        <v>490.60000000000036</v>
      </c>
      <c r="L523" s="84">
        <f t="shared" si="159"/>
        <v>564.80000000000109</v>
      </c>
      <c r="P523" s="84">
        <v>50</v>
      </c>
      <c r="Q523" s="84">
        <v>1491.7</v>
      </c>
      <c r="R523" s="84">
        <f t="shared" si="153"/>
        <v>1541.7</v>
      </c>
      <c r="S523" s="84">
        <f t="shared" si="160"/>
        <v>61.5</v>
      </c>
      <c r="T523" s="84">
        <f t="shared" si="161"/>
        <v>111.5</v>
      </c>
      <c r="W523" s="77"/>
      <c r="X523" s="77"/>
      <c r="Z523" s="84">
        <v>415.6</v>
      </c>
      <c r="AA523" s="84">
        <v>4039.1</v>
      </c>
      <c r="AB523" s="84">
        <f t="shared" si="167"/>
        <v>4454.7</v>
      </c>
      <c r="AC523" s="84">
        <f t="shared" si="162"/>
        <v>161.5</v>
      </c>
      <c r="AE523" s="84">
        <f t="shared" si="154"/>
        <v>4055.4</v>
      </c>
      <c r="AF523" s="84">
        <f t="shared" si="154"/>
        <v>5539.5999999999985</v>
      </c>
      <c r="AG523" s="84">
        <f t="shared" si="154"/>
        <v>9595</v>
      </c>
      <c r="AH523" s="84">
        <f t="shared" si="163"/>
        <v>341.80000000000291</v>
      </c>
      <c r="AJ523" s="80">
        <v>36524</v>
      </c>
      <c r="AK523" s="84">
        <v>1150.3</v>
      </c>
      <c r="AL523" s="84">
        <v>1759.9</v>
      </c>
      <c r="AM523" s="84">
        <f t="shared" si="168"/>
        <v>2910.2</v>
      </c>
      <c r="AN523" s="84">
        <f t="shared" si="164"/>
        <v>56.100000000000136</v>
      </c>
      <c r="AO523" s="84">
        <f t="shared" si="164"/>
        <v>77.599999999999909</v>
      </c>
      <c r="AP523" s="85">
        <f>AM523/'[2]Soymeal Export Forecast'!Z$15</f>
        <v>0.38194091222928761</v>
      </c>
      <c r="AQ523" s="77"/>
      <c r="AR523" s="77"/>
      <c r="AS523" s="80">
        <v>36524</v>
      </c>
      <c r="AT523" s="84">
        <v>63.7</v>
      </c>
      <c r="AU523" s="84">
        <v>136.69999999999999</v>
      </c>
      <c r="AV523" s="84">
        <f t="shared" si="169"/>
        <v>200.39999999999998</v>
      </c>
      <c r="AW523" s="84">
        <f t="shared" si="165"/>
        <v>8.2999999999999829</v>
      </c>
      <c r="AX523" s="84">
        <f t="shared" si="165"/>
        <v>3.0999999999999659</v>
      </c>
      <c r="AZ523" s="77"/>
      <c r="BA523" s="77"/>
      <c r="BB523" s="84">
        <f t="shared" si="171"/>
        <v>546.7000000000005</v>
      </c>
    </row>
    <row r="524" spans="1:54">
      <c r="A524" s="80">
        <v>36531</v>
      </c>
      <c r="B524" s="84">
        <v>4435.6000000000004</v>
      </c>
      <c r="C524" s="84">
        <v>11671.7</v>
      </c>
      <c r="D524" s="84">
        <f t="shared" si="166"/>
        <v>16107.300000000001</v>
      </c>
      <c r="E524" s="84">
        <v>18.5</v>
      </c>
      <c r="F524" s="84">
        <f t="shared" si="158"/>
        <v>601.30000000000109</v>
      </c>
      <c r="G524" s="84">
        <f t="shared" si="158"/>
        <v>515.90000000000146</v>
      </c>
      <c r="H524" s="84">
        <f t="shared" si="158"/>
        <v>0</v>
      </c>
      <c r="I524" s="84">
        <f t="shared" si="170"/>
        <v>601.30000000000109</v>
      </c>
      <c r="L524" s="84">
        <f t="shared" si="159"/>
        <v>515.90000000000146</v>
      </c>
      <c r="P524" s="84">
        <v>50</v>
      </c>
      <c r="Q524" s="84">
        <v>1604.5</v>
      </c>
      <c r="R524" s="84">
        <f t="shared" si="153"/>
        <v>1654.5</v>
      </c>
      <c r="S524" s="84">
        <f t="shared" si="160"/>
        <v>112.79999999999995</v>
      </c>
      <c r="T524" s="84">
        <f t="shared" si="161"/>
        <v>112.79999999999995</v>
      </c>
      <c r="W524" s="77"/>
      <c r="X524" s="77"/>
      <c r="Z524" s="84">
        <v>526.6</v>
      </c>
      <c r="AA524" s="84">
        <v>4284.2</v>
      </c>
      <c r="AB524" s="84">
        <f t="shared" si="167"/>
        <v>4810.8</v>
      </c>
      <c r="AC524" s="84">
        <f t="shared" si="162"/>
        <v>356.10000000000036</v>
      </c>
      <c r="AE524" s="84">
        <f t="shared" si="154"/>
        <v>3859.0000000000005</v>
      </c>
      <c r="AF524" s="84">
        <f t="shared" si="154"/>
        <v>5783.0000000000009</v>
      </c>
      <c r="AG524" s="84">
        <f t="shared" si="154"/>
        <v>9642</v>
      </c>
      <c r="AH524" s="84">
        <f t="shared" si="163"/>
        <v>47</v>
      </c>
      <c r="AJ524" s="80">
        <v>36531</v>
      </c>
      <c r="AK524" s="84">
        <v>1055.3</v>
      </c>
      <c r="AL524" s="84">
        <v>1915.8</v>
      </c>
      <c r="AM524" s="84">
        <f t="shared" si="168"/>
        <v>2971.1</v>
      </c>
      <c r="AN524" s="84">
        <f t="shared" si="164"/>
        <v>155.89999999999986</v>
      </c>
      <c r="AO524" s="84">
        <f t="shared" si="164"/>
        <v>60.900000000000091</v>
      </c>
      <c r="AP524" s="85">
        <f>AM524/'[2]Soymeal Export Forecast'!Z$15</f>
        <v>0.38993355931703538</v>
      </c>
      <c r="AQ524" s="77"/>
      <c r="AR524" s="77"/>
      <c r="AS524" s="80">
        <v>36531</v>
      </c>
      <c r="AT524" s="84">
        <v>62.2</v>
      </c>
      <c r="AU524" s="84">
        <v>136.9</v>
      </c>
      <c r="AV524" s="84">
        <f t="shared" si="169"/>
        <v>199.10000000000002</v>
      </c>
      <c r="AW524" s="84">
        <f t="shared" si="165"/>
        <v>0.20000000000001705</v>
      </c>
      <c r="AX524" s="84">
        <f t="shared" si="165"/>
        <v>-1.2999999999999545</v>
      </c>
      <c r="AZ524" s="77"/>
      <c r="BA524" s="77"/>
      <c r="BB524" s="84">
        <f t="shared" si="171"/>
        <v>757.20000000000095</v>
      </c>
    </row>
    <row r="525" spans="1:54">
      <c r="A525" s="80">
        <v>36538</v>
      </c>
      <c r="B525" s="84">
        <v>4338.1000000000004</v>
      </c>
      <c r="C525" s="84">
        <v>12360.2</v>
      </c>
      <c r="D525" s="84">
        <f t="shared" si="166"/>
        <v>16698.300000000003</v>
      </c>
      <c r="E525" s="84">
        <v>19.86</v>
      </c>
      <c r="F525" s="84">
        <f t="shared" si="158"/>
        <v>688.5</v>
      </c>
      <c r="G525" s="84">
        <f t="shared" si="158"/>
        <v>591.00000000000182</v>
      </c>
      <c r="H525" s="84">
        <f t="shared" si="158"/>
        <v>1.3599999999999994</v>
      </c>
      <c r="I525" s="84">
        <f t="shared" si="170"/>
        <v>688.5</v>
      </c>
      <c r="L525" s="84">
        <f t="shared" si="159"/>
        <v>592.36000000000183</v>
      </c>
      <c r="P525" s="84">
        <v>180</v>
      </c>
      <c r="Q525" s="84">
        <v>1604.5</v>
      </c>
      <c r="R525" s="84">
        <f t="shared" si="153"/>
        <v>1784.5</v>
      </c>
      <c r="S525" s="84">
        <f t="shared" si="160"/>
        <v>130</v>
      </c>
      <c r="T525" s="84">
        <f t="shared" si="161"/>
        <v>0</v>
      </c>
      <c r="W525" s="77"/>
      <c r="X525" s="77"/>
      <c r="Z525" s="84">
        <v>438.3</v>
      </c>
      <c r="AA525" s="84">
        <v>4761.5</v>
      </c>
      <c r="AB525" s="84">
        <f t="shared" si="167"/>
        <v>5199.8</v>
      </c>
      <c r="AC525" s="84">
        <f t="shared" si="162"/>
        <v>389</v>
      </c>
      <c r="AE525" s="84">
        <f t="shared" si="154"/>
        <v>3719.8</v>
      </c>
      <c r="AF525" s="84">
        <f t="shared" si="154"/>
        <v>5994.2000000000007</v>
      </c>
      <c r="AG525" s="84">
        <f t="shared" si="154"/>
        <v>9714.0000000000036</v>
      </c>
      <c r="AH525" s="84">
        <f t="shared" si="163"/>
        <v>72.000000000003638</v>
      </c>
      <c r="AJ525" s="80">
        <v>36538</v>
      </c>
      <c r="AK525" s="84">
        <v>1126.4000000000001</v>
      </c>
      <c r="AL525" s="84">
        <v>2009.6</v>
      </c>
      <c r="AM525" s="84">
        <f t="shared" si="168"/>
        <v>3136</v>
      </c>
      <c r="AN525" s="84">
        <f t="shared" si="164"/>
        <v>93.799999999999955</v>
      </c>
      <c r="AO525" s="84">
        <f t="shared" si="164"/>
        <v>164.90000000000009</v>
      </c>
      <c r="AP525" s="85">
        <f>AM525/'[2]Soymeal Export Forecast'!Z$15</f>
        <v>0.41157539026563328</v>
      </c>
      <c r="AQ525" s="77"/>
      <c r="AR525" s="77"/>
      <c r="AS525" s="80">
        <v>36538</v>
      </c>
      <c r="AT525" s="84">
        <v>59.6</v>
      </c>
      <c r="AU525" s="84">
        <v>142</v>
      </c>
      <c r="AV525" s="84">
        <f t="shared" si="169"/>
        <v>201.6</v>
      </c>
      <c r="AW525" s="84">
        <f t="shared" si="165"/>
        <v>5.0999999999999943</v>
      </c>
      <c r="AX525" s="84">
        <f t="shared" si="165"/>
        <v>2.4999999999999716</v>
      </c>
      <c r="AZ525" s="77"/>
      <c r="BA525" s="77"/>
      <c r="BB525" s="84">
        <f t="shared" si="171"/>
        <v>782.3</v>
      </c>
    </row>
    <row r="526" spans="1:54">
      <c r="A526" s="80">
        <v>36545</v>
      </c>
      <c r="B526" s="84">
        <v>3886.7</v>
      </c>
      <c r="C526" s="84">
        <v>12978.4</v>
      </c>
      <c r="D526" s="84">
        <f t="shared" si="166"/>
        <v>16865.099999999999</v>
      </c>
      <c r="E526" s="84">
        <v>19.86</v>
      </c>
      <c r="F526" s="84">
        <f t="shared" si="158"/>
        <v>618.19999999999891</v>
      </c>
      <c r="G526" s="84">
        <f t="shared" si="158"/>
        <v>166.79999999999563</v>
      </c>
      <c r="H526" s="84">
        <f t="shared" si="158"/>
        <v>0</v>
      </c>
      <c r="I526" s="84">
        <f t="shared" si="170"/>
        <v>618.19999999999891</v>
      </c>
      <c r="L526" s="84">
        <f t="shared" si="159"/>
        <v>166.79999999999563</v>
      </c>
      <c r="P526" s="84">
        <v>130</v>
      </c>
      <c r="Q526" s="84">
        <v>1714.7</v>
      </c>
      <c r="R526" s="84">
        <f t="shared" si="153"/>
        <v>1844.7</v>
      </c>
      <c r="S526" s="84">
        <f t="shared" si="160"/>
        <v>60.200000000000045</v>
      </c>
      <c r="T526" s="84">
        <f t="shared" si="161"/>
        <v>110.20000000000005</v>
      </c>
      <c r="W526" s="77"/>
      <c r="X526" s="77"/>
      <c r="Z526" s="84">
        <v>363.1</v>
      </c>
      <c r="AA526" s="84">
        <v>4963.6000000000004</v>
      </c>
      <c r="AB526" s="84">
        <f t="shared" si="167"/>
        <v>5326.7000000000007</v>
      </c>
      <c r="AC526" s="84">
        <f t="shared" si="162"/>
        <v>126.90000000000055</v>
      </c>
      <c r="AE526" s="84">
        <f t="shared" si="154"/>
        <v>3393.6</v>
      </c>
      <c r="AF526" s="84">
        <f t="shared" si="154"/>
        <v>6300.0999999999985</v>
      </c>
      <c r="AG526" s="84">
        <f t="shared" si="154"/>
        <v>9693.6999999999971</v>
      </c>
      <c r="AH526" s="84">
        <f t="shared" si="163"/>
        <v>-20.300000000006548</v>
      </c>
      <c r="AJ526" s="80">
        <v>36545</v>
      </c>
      <c r="AK526" s="84">
        <v>1069.0999999999999</v>
      </c>
      <c r="AL526" s="84">
        <v>2165.1</v>
      </c>
      <c r="AM526" s="84">
        <f t="shared" si="168"/>
        <v>3234.2</v>
      </c>
      <c r="AN526" s="84">
        <f t="shared" si="164"/>
        <v>155.5</v>
      </c>
      <c r="AO526" s="84">
        <f t="shared" si="164"/>
        <v>98.199999999999818</v>
      </c>
      <c r="AP526" s="85">
        <f>AM526/'[2]Soymeal Export Forecast'!Z$15</f>
        <v>0.42446336964193593</v>
      </c>
      <c r="AQ526" s="77"/>
      <c r="AR526" s="77"/>
      <c r="AS526" s="80">
        <v>36545</v>
      </c>
      <c r="AT526" s="84">
        <v>75.3</v>
      </c>
      <c r="AU526" s="84">
        <v>156.80000000000001</v>
      </c>
      <c r="AV526" s="84">
        <f t="shared" si="169"/>
        <v>232.10000000000002</v>
      </c>
      <c r="AW526" s="84">
        <f t="shared" si="165"/>
        <v>14.800000000000011</v>
      </c>
      <c r="AX526" s="84">
        <f t="shared" si="165"/>
        <v>30.500000000000028</v>
      </c>
      <c r="AZ526" s="77"/>
      <c r="BA526" s="77"/>
      <c r="BB526" s="84">
        <f t="shared" si="171"/>
        <v>773.69999999999891</v>
      </c>
    </row>
    <row r="527" spans="1:54">
      <c r="A527" s="80">
        <v>36552</v>
      </c>
      <c r="B527" s="84">
        <v>3593.3</v>
      </c>
      <c r="C527" s="84">
        <v>13663.6</v>
      </c>
      <c r="D527" s="84">
        <f t="shared" si="166"/>
        <v>17256.900000000001</v>
      </c>
      <c r="E527" s="84">
        <v>19.86</v>
      </c>
      <c r="F527" s="84">
        <f t="shared" si="158"/>
        <v>685.20000000000073</v>
      </c>
      <c r="G527" s="84">
        <f t="shared" si="158"/>
        <v>391.80000000000291</v>
      </c>
      <c r="H527" s="84">
        <f t="shared" si="158"/>
        <v>0</v>
      </c>
      <c r="I527" s="84">
        <f t="shared" si="170"/>
        <v>685.20000000000073</v>
      </c>
      <c r="L527" s="84">
        <f t="shared" si="159"/>
        <v>391.80000000000291</v>
      </c>
      <c r="P527" s="84">
        <v>130</v>
      </c>
      <c r="Q527" s="84">
        <v>1768.8</v>
      </c>
      <c r="R527" s="84">
        <f t="shared" ref="R527:R590" si="172">Q527+P527</f>
        <v>1898.8</v>
      </c>
      <c r="S527" s="84">
        <f t="shared" si="160"/>
        <v>54.099999999999909</v>
      </c>
      <c r="T527" s="84">
        <f t="shared" si="161"/>
        <v>54.099999999999909</v>
      </c>
      <c r="W527" s="77"/>
      <c r="X527" s="77"/>
      <c r="Z527" s="84">
        <v>272.60000000000002</v>
      </c>
      <c r="AA527" s="84">
        <v>5324.6</v>
      </c>
      <c r="AB527" s="84">
        <f t="shared" si="167"/>
        <v>5597.2000000000007</v>
      </c>
      <c r="AC527" s="84">
        <f t="shared" si="162"/>
        <v>270.5</v>
      </c>
      <c r="AE527" s="84">
        <f t="shared" ref="AE527:AG590" si="173">B527-P527-Z527</f>
        <v>3190.7000000000003</v>
      </c>
      <c r="AF527" s="84">
        <f t="shared" si="173"/>
        <v>6570.2000000000007</v>
      </c>
      <c r="AG527" s="84">
        <f t="shared" si="173"/>
        <v>9760.9000000000015</v>
      </c>
      <c r="AH527" s="84">
        <f t="shared" si="163"/>
        <v>67.200000000004366</v>
      </c>
      <c r="AJ527" s="80">
        <v>36552</v>
      </c>
      <c r="AK527" s="84">
        <v>1129</v>
      </c>
      <c r="AL527" s="84">
        <v>2350.8000000000002</v>
      </c>
      <c r="AM527" s="84">
        <f t="shared" si="168"/>
        <v>3479.8</v>
      </c>
      <c r="AN527" s="84">
        <f t="shared" si="164"/>
        <v>185.70000000000027</v>
      </c>
      <c r="AO527" s="84">
        <f t="shared" si="164"/>
        <v>245.60000000000036</v>
      </c>
      <c r="AP527" s="85">
        <f>AM527/'[2]Soymeal Export Forecast'!Z$15</f>
        <v>0.45669644229794348</v>
      </c>
      <c r="AQ527" s="77"/>
      <c r="AR527" s="77"/>
      <c r="AS527" s="80">
        <v>36552</v>
      </c>
      <c r="AT527" s="84">
        <v>75.7</v>
      </c>
      <c r="AU527" s="84">
        <v>160.6</v>
      </c>
      <c r="AV527" s="84">
        <f t="shared" si="169"/>
        <v>236.3</v>
      </c>
      <c r="AW527" s="84">
        <f t="shared" si="165"/>
        <v>3.7999999999999829</v>
      </c>
      <c r="AX527" s="84">
        <f t="shared" si="165"/>
        <v>4.1999999999999886</v>
      </c>
      <c r="AZ527" s="77"/>
      <c r="BA527" s="77"/>
      <c r="BB527" s="84">
        <f t="shared" si="171"/>
        <v>870.900000000001</v>
      </c>
    </row>
    <row r="528" spans="1:54">
      <c r="A528" s="80">
        <v>36559</v>
      </c>
      <c r="B528" s="84">
        <v>3919.9</v>
      </c>
      <c r="C528" s="84">
        <v>14288.6</v>
      </c>
      <c r="D528" s="84">
        <f t="shared" si="166"/>
        <v>18208.5</v>
      </c>
      <c r="E528" s="84">
        <v>19.86</v>
      </c>
      <c r="F528" s="84">
        <f t="shared" si="158"/>
        <v>625</v>
      </c>
      <c r="G528" s="84">
        <f t="shared" si="158"/>
        <v>951.59999999999854</v>
      </c>
      <c r="H528" s="84">
        <f t="shared" si="158"/>
        <v>0</v>
      </c>
      <c r="I528" s="84">
        <f t="shared" si="170"/>
        <v>625</v>
      </c>
      <c r="L528" s="84">
        <f t="shared" si="159"/>
        <v>951.59999999999854</v>
      </c>
      <c r="P528" s="84">
        <v>185</v>
      </c>
      <c r="Q528" s="84">
        <v>1768.8</v>
      </c>
      <c r="R528" s="84">
        <f t="shared" si="172"/>
        <v>1953.8</v>
      </c>
      <c r="S528" s="84">
        <f t="shared" si="160"/>
        <v>55</v>
      </c>
      <c r="T528" s="84">
        <f t="shared" si="161"/>
        <v>0</v>
      </c>
      <c r="W528" s="77"/>
      <c r="X528" s="77"/>
      <c r="Z528" s="84">
        <v>122.8</v>
      </c>
      <c r="AA528" s="84">
        <v>5719.2</v>
      </c>
      <c r="AB528" s="84">
        <f t="shared" si="167"/>
        <v>5842</v>
      </c>
      <c r="AC528" s="84">
        <f t="shared" si="162"/>
        <v>244.79999999999927</v>
      </c>
      <c r="AE528" s="84">
        <f t="shared" si="173"/>
        <v>3612.1</v>
      </c>
      <c r="AF528" s="84">
        <f t="shared" si="173"/>
        <v>6800.6000000000013</v>
      </c>
      <c r="AG528" s="84">
        <f t="shared" si="173"/>
        <v>10412.700000000001</v>
      </c>
      <c r="AH528" s="84">
        <f t="shared" si="163"/>
        <v>651.79999999999927</v>
      </c>
      <c r="AJ528" s="80">
        <v>36559</v>
      </c>
      <c r="AK528" s="84">
        <v>1097.2</v>
      </c>
      <c r="AL528" s="84">
        <v>2517.3000000000002</v>
      </c>
      <c r="AM528" s="84">
        <f t="shared" si="168"/>
        <v>3614.5</v>
      </c>
      <c r="AN528" s="84">
        <f t="shared" si="164"/>
        <v>166.5</v>
      </c>
      <c r="AO528" s="84">
        <f t="shared" si="164"/>
        <v>134.69999999999982</v>
      </c>
      <c r="AP528" s="85">
        <f>AM528/'[2]Soymeal Export Forecast'!Z$15</f>
        <v>0.4743747602407945</v>
      </c>
      <c r="AQ528" s="77"/>
      <c r="AR528" s="77"/>
      <c r="AS528" s="80">
        <v>36559</v>
      </c>
      <c r="AT528" s="84">
        <v>82.6</v>
      </c>
      <c r="AU528" s="84">
        <v>162.30000000000001</v>
      </c>
      <c r="AV528" s="84">
        <f t="shared" si="169"/>
        <v>244.9</v>
      </c>
      <c r="AW528" s="84">
        <f t="shared" si="165"/>
        <v>1.7000000000000171</v>
      </c>
      <c r="AX528" s="84">
        <f t="shared" si="165"/>
        <v>8.5999999999999943</v>
      </c>
      <c r="AZ528" s="77"/>
      <c r="BA528" s="77"/>
      <c r="BB528" s="84">
        <f t="shared" si="171"/>
        <v>791.5</v>
      </c>
    </row>
    <row r="529" spans="1:54">
      <c r="A529" s="80">
        <v>36566</v>
      </c>
      <c r="B529" s="84">
        <v>3680.7</v>
      </c>
      <c r="C529" s="84">
        <v>15192.5</v>
      </c>
      <c r="D529" s="84">
        <f t="shared" si="166"/>
        <v>18873.2</v>
      </c>
      <c r="E529" s="84">
        <v>19.86</v>
      </c>
      <c r="F529" s="84">
        <f t="shared" si="158"/>
        <v>903.89999999999964</v>
      </c>
      <c r="G529" s="84">
        <f t="shared" si="158"/>
        <v>664.70000000000073</v>
      </c>
      <c r="H529" s="84">
        <f t="shared" si="158"/>
        <v>0</v>
      </c>
      <c r="I529" s="84">
        <f t="shared" si="170"/>
        <v>903.89999999999964</v>
      </c>
      <c r="L529" s="84">
        <f t="shared" si="159"/>
        <v>664.70000000000073</v>
      </c>
      <c r="P529" s="84">
        <v>157.5</v>
      </c>
      <c r="Q529" s="84">
        <v>1935.8</v>
      </c>
      <c r="R529" s="84">
        <f t="shared" si="172"/>
        <v>2093.3000000000002</v>
      </c>
      <c r="S529" s="84">
        <f t="shared" si="160"/>
        <v>139.50000000000023</v>
      </c>
      <c r="T529" s="84">
        <f t="shared" si="161"/>
        <v>167</v>
      </c>
      <c r="W529" s="77"/>
      <c r="X529" s="77"/>
      <c r="Z529" s="84">
        <v>294.2</v>
      </c>
      <c r="AA529" s="84">
        <v>5955.8</v>
      </c>
      <c r="AB529" s="84">
        <f t="shared" si="167"/>
        <v>6250</v>
      </c>
      <c r="AC529" s="84">
        <f t="shared" si="162"/>
        <v>408</v>
      </c>
      <c r="AE529" s="84">
        <f t="shared" si="173"/>
        <v>3229</v>
      </c>
      <c r="AF529" s="84">
        <f t="shared" si="173"/>
        <v>7300.9000000000005</v>
      </c>
      <c r="AG529" s="84">
        <f t="shared" si="173"/>
        <v>10529.900000000001</v>
      </c>
      <c r="AH529" s="84">
        <f t="shared" si="163"/>
        <v>117.20000000000073</v>
      </c>
      <c r="AJ529" s="80">
        <v>36566</v>
      </c>
      <c r="AK529" s="84">
        <v>1158.0999999999999</v>
      </c>
      <c r="AL529" s="84">
        <v>2601.4</v>
      </c>
      <c r="AM529" s="84">
        <f t="shared" si="168"/>
        <v>3759.5</v>
      </c>
      <c r="AN529" s="84">
        <f t="shared" si="164"/>
        <v>84.099999999999909</v>
      </c>
      <c r="AO529" s="84">
        <f t="shared" si="164"/>
        <v>145</v>
      </c>
      <c r="AP529" s="85">
        <f>AM529/'[2]Soymeal Export Forecast'!Z$15</f>
        <v>0.49340487235447972</v>
      </c>
      <c r="AQ529" s="77"/>
      <c r="AR529" s="77"/>
      <c r="AS529" s="80">
        <v>36566</v>
      </c>
      <c r="AT529" s="84">
        <v>99.5</v>
      </c>
      <c r="AU529" s="84">
        <v>173</v>
      </c>
      <c r="AV529" s="84">
        <f t="shared" si="169"/>
        <v>272.5</v>
      </c>
      <c r="AW529" s="84">
        <f t="shared" si="165"/>
        <v>10.699999999999989</v>
      </c>
      <c r="AX529" s="84">
        <f t="shared" si="165"/>
        <v>27.599999999999994</v>
      </c>
      <c r="AZ529" s="77"/>
      <c r="BA529" s="77"/>
      <c r="BB529" s="84">
        <f t="shared" si="171"/>
        <v>987.99999999999955</v>
      </c>
    </row>
    <row r="530" spans="1:54">
      <c r="A530" s="80">
        <v>36573</v>
      </c>
      <c r="B530" s="84">
        <v>4001.9</v>
      </c>
      <c r="C530" s="84">
        <v>15857.3</v>
      </c>
      <c r="D530" s="84">
        <f t="shared" si="166"/>
        <v>19859.2</v>
      </c>
      <c r="E530" s="84">
        <v>19.86</v>
      </c>
      <c r="F530" s="84">
        <f t="shared" si="158"/>
        <v>664.79999999999927</v>
      </c>
      <c r="G530" s="84">
        <f t="shared" si="158"/>
        <v>986</v>
      </c>
      <c r="H530" s="84">
        <f t="shared" si="158"/>
        <v>0</v>
      </c>
      <c r="I530" s="84">
        <f t="shared" si="170"/>
        <v>664.79999999999927</v>
      </c>
      <c r="L530" s="84">
        <f t="shared" si="159"/>
        <v>986</v>
      </c>
      <c r="P530" s="84">
        <v>665</v>
      </c>
      <c r="Q530" s="84">
        <v>1993.6</v>
      </c>
      <c r="R530" s="84">
        <f t="shared" si="172"/>
        <v>2658.6</v>
      </c>
      <c r="S530" s="84">
        <f t="shared" si="160"/>
        <v>565.29999999999973</v>
      </c>
      <c r="T530" s="84">
        <f t="shared" si="161"/>
        <v>57.799999999999955</v>
      </c>
      <c r="W530" s="77"/>
      <c r="X530" s="77"/>
      <c r="Z530" s="84">
        <v>262</v>
      </c>
      <c r="AA530" s="84">
        <v>6278.1</v>
      </c>
      <c r="AB530" s="84">
        <f t="shared" si="167"/>
        <v>6540.1</v>
      </c>
      <c r="AC530" s="84">
        <f t="shared" si="162"/>
        <v>290.10000000000036</v>
      </c>
      <c r="AE530" s="84">
        <f t="shared" si="173"/>
        <v>3074.9</v>
      </c>
      <c r="AF530" s="84">
        <f t="shared" si="173"/>
        <v>7585.5999999999985</v>
      </c>
      <c r="AG530" s="84">
        <f t="shared" si="173"/>
        <v>10660.500000000002</v>
      </c>
      <c r="AH530" s="84">
        <f t="shared" si="163"/>
        <v>130.60000000000036</v>
      </c>
      <c r="AJ530" s="80">
        <v>36573</v>
      </c>
      <c r="AK530" s="84">
        <v>1121.3</v>
      </c>
      <c r="AL530" s="84">
        <v>2750.5</v>
      </c>
      <c r="AM530" s="84">
        <f t="shared" si="168"/>
        <v>3871.8</v>
      </c>
      <c r="AN530" s="84">
        <f t="shared" si="164"/>
        <v>149.09999999999991</v>
      </c>
      <c r="AO530" s="84">
        <f t="shared" si="164"/>
        <v>112.30000000000018</v>
      </c>
      <c r="AP530" s="85">
        <f>AM530/'[2]Soymeal Export Forecast'!Z$15</f>
        <v>0.50814336608114763</v>
      </c>
      <c r="AQ530" s="77"/>
      <c r="AR530" s="77"/>
      <c r="AS530" s="80">
        <v>36573</v>
      </c>
      <c r="AT530" s="84">
        <v>78.900000000000006</v>
      </c>
      <c r="AU530" s="84">
        <v>205</v>
      </c>
      <c r="AV530" s="84">
        <f t="shared" si="169"/>
        <v>283.89999999999998</v>
      </c>
      <c r="AW530" s="84">
        <f t="shared" si="165"/>
        <v>32</v>
      </c>
      <c r="AX530" s="84">
        <f t="shared" si="165"/>
        <v>11.399999999999977</v>
      </c>
      <c r="AZ530" s="77"/>
      <c r="BA530" s="77"/>
      <c r="BB530" s="84">
        <f t="shared" si="171"/>
        <v>813.89999999999918</v>
      </c>
    </row>
    <row r="531" spans="1:54">
      <c r="A531" s="80">
        <v>36580</v>
      </c>
      <c r="B531" s="84">
        <v>3938.2</v>
      </c>
      <c r="C531" s="84">
        <v>16479</v>
      </c>
      <c r="D531" s="84">
        <f t="shared" si="166"/>
        <v>20417.2</v>
      </c>
      <c r="E531" s="84">
        <v>19.86</v>
      </c>
      <c r="F531" s="84">
        <f t="shared" si="158"/>
        <v>621.70000000000073</v>
      </c>
      <c r="G531" s="84">
        <f t="shared" si="158"/>
        <v>558</v>
      </c>
      <c r="H531" s="84">
        <f t="shared" si="158"/>
        <v>0</v>
      </c>
      <c r="I531" s="84">
        <f t="shared" si="170"/>
        <v>621.70000000000073</v>
      </c>
      <c r="L531" s="84">
        <f t="shared" si="159"/>
        <v>558</v>
      </c>
      <c r="P531" s="84">
        <v>720</v>
      </c>
      <c r="Q531" s="84">
        <v>2075.4</v>
      </c>
      <c r="R531" s="84">
        <f t="shared" si="172"/>
        <v>2795.4</v>
      </c>
      <c r="S531" s="84">
        <f t="shared" si="160"/>
        <v>136.80000000000018</v>
      </c>
      <c r="T531" s="84">
        <f t="shared" si="161"/>
        <v>81.800000000000182</v>
      </c>
      <c r="W531" s="77"/>
      <c r="X531" s="77"/>
      <c r="Z531" s="84">
        <v>237</v>
      </c>
      <c r="AA531" s="84">
        <v>6407.4</v>
      </c>
      <c r="AB531" s="84">
        <f t="shared" si="167"/>
        <v>6644.4</v>
      </c>
      <c r="AC531" s="84">
        <f t="shared" si="162"/>
        <v>104.29999999999927</v>
      </c>
      <c r="AE531" s="84">
        <f t="shared" si="173"/>
        <v>2981.2</v>
      </c>
      <c r="AF531" s="84">
        <f t="shared" si="173"/>
        <v>7996.2000000000007</v>
      </c>
      <c r="AG531" s="84">
        <f t="shared" si="173"/>
        <v>10977.4</v>
      </c>
      <c r="AH531" s="84">
        <f t="shared" si="163"/>
        <v>316.89999999999782</v>
      </c>
      <c r="AJ531" s="80">
        <v>36580</v>
      </c>
      <c r="AK531" s="84">
        <v>1044.5</v>
      </c>
      <c r="AL531" s="84">
        <v>2861.7</v>
      </c>
      <c r="AM531" s="84">
        <f t="shared" si="168"/>
        <v>3906.2</v>
      </c>
      <c r="AN531" s="84">
        <f t="shared" si="164"/>
        <v>111.19999999999982</v>
      </c>
      <c r="AO531" s="84">
        <f t="shared" si="164"/>
        <v>34.399999999999636</v>
      </c>
      <c r="AP531" s="85">
        <f>AM531/'[2]Soymeal Export Forecast'!Z$15</f>
        <v>0.51265809612742874</v>
      </c>
      <c r="AQ531" s="77"/>
      <c r="AR531" s="77"/>
      <c r="AS531" s="80">
        <v>36580</v>
      </c>
      <c r="AT531" s="84">
        <v>85.8</v>
      </c>
      <c r="AU531" s="84">
        <v>207.2</v>
      </c>
      <c r="AV531" s="84">
        <f t="shared" si="169"/>
        <v>293</v>
      </c>
      <c r="AW531" s="84">
        <f t="shared" si="165"/>
        <v>2.1999999999999886</v>
      </c>
      <c r="AX531" s="84">
        <f t="shared" si="165"/>
        <v>9.1000000000000227</v>
      </c>
      <c r="AZ531" s="77"/>
      <c r="BA531" s="77"/>
      <c r="BB531" s="84">
        <f t="shared" si="171"/>
        <v>732.90000000000055</v>
      </c>
    </row>
    <row r="532" spans="1:54">
      <c r="A532" s="80">
        <v>36587</v>
      </c>
      <c r="B532" s="84">
        <v>3832.1</v>
      </c>
      <c r="C532" s="84">
        <v>17090.8</v>
      </c>
      <c r="D532" s="84">
        <f t="shared" si="166"/>
        <v>20922.899999999998</v>
      </c>
      <c r="E532" s="84">
        <v>19.86</v>
      </c>
      <c r="F532" s="84">
        <f t="shared" si="158"/>
        <v>611.79999999999927</v>
      </c>
      <c r="G532" s="84">
        <f t="shared" si="158"/>
        <v>505.69999999999709</v>
      </c>
      <c r="H532" s="84">
        <f t="shared" si="158"/>
        <v>0</v>
      </c>
      <c r="I532" s="84">
        <f t="shared" si="170"/>
        <v>611.79999999999927</v>
      </c>
      <c r="L532" s="84">
        <f t="shared" si="159"/>
        <v>505.69999999999709</v>
      </c>
      <c r="P532" s="84">
        <v>845</v>
      </c>
      <c r="Q532" s="84">
        <v>2119.4</v>
      </c>
      <c r="R532" s="84">
        <f t="shared" si="172"/>
        <v>2964.4</v>
      </c>
      <c r="S532" s="84">
        <f t="shared" si="160"/>
        <v>169</v>
      </c>
      <c r="T532" s="84">
        <f t="shared" si="161"/>
        <v>44</v>
      </c>
      <c r="W532" s="77"/>
      <c r="X532" s="77"/>
      <c r="Z532" s="84">
        <v>188.6</v>
      </c>
      <c r="AA532" s="84">
        <v>6599</v>
      </c>
      <c r="AB532" s="84">
        <f t="shared" si="167"/>
        <v>6787.6</v>
      </c>
      <c r="AC532" s="84">
        <f t="shared" si="162"/>
        <v>143.20000000000073</v>
      </c>
      <c r="AE532" s="84">
        <f t="shared" si="173"/>
        <v>2798.5</v>
      </c>
      <c r="AF532" s="84">
        <f t="shared" si="173"/>
        <v>8372.4</v>
      </c>
      <c r="AG532" s="84">
        <f t="shared" si="173"/>
        <v>11170.899999999996</v>
      </c>
      <c r="AH532" s="84">
        <f t="shared" si="163"/>
        <v>193.49999999999636</v>
      </c>
      <c r="AJ532" s="80">
        <v>36587</v>
      </c>
      <c r="AK532" s="84">
        <v>1109.2</v>
      </c>
      <c r="AL532" s="84">
        <v>2998.8</v>
      </c>
      <c r="AM532" s="84">
        <f t="shared" si="168"/>
        <v>4108</v>
      </c>
      <c r="AN532" s="84">
        <f t="shared" si="164"/>
        <v>137.10000000000036</v>
      </c>
      <c r="AO532" s="84">
        <f t="shared" si="164"/>
        <v>201.80000000000018</v>
      </c>
      <c r="AP532" s="85">
        <f>AM532/'[2]Soymeal Export Forecast'!Z$15</f>
        <v>0.53914276250357829</v>
      </c>
      <c r="AQ532" s="77"/>
      <c r="AR532" s="77"/>
      <c r="AS532" s="80">
        <v>36587</v>
      </c>
      <c r="AT532" s="84">
        <v>80.3</v>
      </c>
      <c r="AU532" s="84">
        <v>215.8</v>
      </c>
      <c r="AV532" s="84">
        <f t="shared" si="169"/>
        <v>296.10000000000002</v>
      </c>
      <c r="AW532" s="84">
        <f t="shared" si="165"/>
        <v>8.6000000000000227</v>
      </c>
      <c r="AX532" s="84">
        <f t="shared" si="165"/>
        <v>3.1000000000000227</v>
      </c>
      <c r="AZ532" s="77"/>
      <c r="BA532" s="77"/>
      <c r="BB532" s="84">
        <f t="shared" si="171"/>
        <v>748.89999999999964</v>
      </c>
    </row>
    <row r="533" spans="1:54">
      <c r="A533" s="80">
        <v>36594</v>
      </c>
      <c r="B533" s="84">
        <v>3222.6</v>
      </c>
      <c r="C533" s="84">
        <v>18093.900000000001</v>
      </c>
      <c r="D533" s="84">
        <f t="shared" si="166"/>
        <v>21316.5</v>
      </c>
      <c r="E533" s="84">
        <v>19.86</v>
      </c>
      <c r="F533" s="84">
        <f t="shared" si="158"/>
        <v>1003.1000000000022</v>
      </c>
      <c r="G533" s="84">
        <f t="shared" si="158"/>
        <v>393.60000000000218</v>
      </c>
      <c r="H533" s="84">
        <f t="shared" si="158"/>
        <v>0</v>
      </c>
      <c r="I533" s="84">
        <f t="shared" si="170"/>
        <v>1003.1000000000022</v>
      </c>
      <c r="L533" s="84">
        <f t="shared" si="159"/>
        <v>393.60000000000218</v>
      </c>
      <c r="P533" s="84">
        <v>630</v>
      </c>
      <c r="Q533" s="84">
        <v>2397.9</v>
      </c>
      <c r="R533" s="84">
        <f t="shared" si="172"/>
        <v>3027.9</v>
      </c>
      <c r="S533" s="84">
        <f t="shared" si="160"/>
        <v>63.5</v>
      </c>
      <c r="T533" s="84">
        <f t="shared" si="161"/>
        <v>278.5</v>
      </c>
      <c r="W533" s="77"/>
      <c r="X533" s="77"/>
      <c r="Z533" s="84">
        <v>88.6</v>
      </c>
      <c r="AA533" s="84">
        <v>6883.3</v>
      </c>
      <c r="AB533" s="84">
        <f t="shared" si="167"/>
        <v>6971.9000000000005</v>
      </c>
      <c r="AC533" s="84">
        <f t="shared" si="162"/>
        <v>184.30000000000018</v>
      </c>
      <c r="AE533" s="84">
        <f t="shared" si="173"/>
        <v>2504</v>
      </c>
      <c r="AF533" s="84">
        <f t="shared" si="173"/>
        <v>8812.7000000000007</v>
      </c>
      <c r="AG533" s="84">
        <f t="shared" si="173"/>
        <v>11316.699999999997</v>
      </c>
      <c r="AH533" s="84">
        <f t="shared" si="163"/>
        <v>145.80000000000109</v>
      </c>
      <c r="AJ533" s="80">
        <v>36594</v>
      </c>
      <c r="AK533" s="84">
        <v>1122.5</v>
      </c>
      <c r="AL533" s="84">
        <v>3036.8</v>
      </c>
      <c r="AM533" s="84">
        <f t="shared" si="168"/>
        <v>4159.3</v>
      </c>
      <c r="AN533" s="84">
        <f t="shared" si="164"/>
        <v>38</v>
      </c>
      <c r="AO533" s="84">
        <f t="shared" si="164"/>
        <v>51.300000000000182</v>
      </c>
      <c r="AP533" s="85">
        <f>AM533/'[2]Soymeal Export Forecast'!Z$15</f>
        <v>0.54587548492724769</v>
      </c>
      <c r="AQ533" s="77"/>
      <c r="AR533" s="77"/>
      <c r="AS533" s="80">
        <v>36594</v>
      </c>
      <c r="AT533" s="84">
        <v>80.900000000000006</v>
      </c>
      <c r="AU533" s="84">
        <v>218</v>
      </c>
      <c r="AV533" s="84">
        <f t="shared" si="169"/>
        <v>298.89999999999998</v>
      </c>
      <c r="AW533" s="84">
        <f t="shared" si="165"/>
        <v>2.1999999999999886</v>
      </c>
      <c r="AX533" s="84">
        <f t="shared" si="165"/>
        <v>2.7999999999999545</v>
      </c>
      <c r="AZ533" s="77"/>
      <c r="BA533" s="77"/>
      <c r="BB533" s="84">
        <f t="shared" si="171"/>
        <v>1041.1000000000022</v>
      </c>
    </row>
    <row r="534" spans="1:54">
      <c r="A534" s="80">
        <v>36601</v>
      </c>
      <c r="B534" s="84">
        <v>2941</v>
      </c>
      <c r="C534" s="84">
        <v>18746.900000000001</v>
      </c>
      <c r="D534" s="84">
        <f t="shared" si="166"/>
        <v>21687.9</v>
      </c>
      <c r="E534" s="84">
        <v>19.86</v>
      </c>
      <c r="F534" s="84">
        <f t="shared" si="158"/>
        <v>653</v>
      </c>
      <c r="G534" s="84">
        <f t="shared" si="158"/>
        <v>371.40000000000146</v>
      </c>
      <c r="H534" s="84">
        <f t="shared" si="158"/>
        <v>0</v>
      </c>
      <c r="I534" s="84">
        <f t="shared" si="170"/>
        <v>653</v>
      </c>
      <c r="L534" s="84">
        <f t="shared" si="159"/>
        <v>371.40000000000146</v>
      </c>
      <c r="P534" s="84">
        <v>420</v>
      </c>
      <c r="Q534" s="84">
        <v>2734.3</v>
      </c>
      <c r="R534" s="84">
        <f t="shared" si="172"/>
        <v>3154.3</v>
      </c>
      <c r="S534" s="84">
        <f t="shared" si="160"/>
        <v>126.40000000000009</v>
      </c>
      <c r="T534" s="84">
        <f t="shared" si="161"/>
        <v>336.40000000000009</v>
      </c>
      <c r="W534" s="77"/>
      <c r="X534" s="77"/>
      <c r="Z534" s="84">
        <v>58.6</v>
      </c>
      <c r="AA534" s="84">
        <v>6975.6</v>
      </c>
      <c r="AB534" s="84">
        <f t="shared" si="167"/>
        <v>7034.2000000000007</v>
      </c>
      <c r="AC534" s="84">
        <f t="shared" si="162"/>
        <v>62.300000000000182</v>
      </c>
      <c r="AE534" s="84">
        <f t="shared" si="173"/>
        <v>2462.4</v>
      </c>
      <c r="AF534" s="84">
        <f t="shared" si="173"/>
        <v>9037.0000000000018</v>
      </c>
      <c r="AG534" s="84">
        <f t="shared" si="173"/>
        <v>11499.400000000001</v>
      </c>
      <c r="AH534" s="84">
        <f t="shared" si="163"/>
        <v>182.70000000000437</v>
      </c>
      <c r="AJ534" s="80">
        <v>36601</v>
      </c>
      <c r="AK534" s="84">
        <v>1035.7</v>
      </c>
      <c r="AL534" s="84">
        <v>3192.2</v>
      </c>
      <c r="AM534" s="84">
        <f t="shared" si="168"/>
        <v>4227.8999999999996</v>
      </c>
      <c r="AN534" s="84">
        <f t="shared" si="164"/>
        <v>155.39999999999964</v>
      </c>
      <c r="AO534" s="84">
        <f t="shared" si="164"/>
        <v>68.599999999999454</v>
      </c>
      <c r="AP534" s="85">
        <f>AM534/'[2]Soymeal Export Forecast'!Z$15</f>
        <v>0.55487869658930833</v>
      </c>
      <c r="AQ534" s="77"/>
      <c r="AR534" s="77"/>
      <c r="AS534" s="80">
        <v>36601</v>
      </c>
      <c r="AT534" s="84">
        <v>78.2</v>
      </c>
      <c r="AU534" s="84">
        <v>225.3</v>
      </c>
      <c r="AV534" s="84">
        <f t="shared" si="169"/>
        <v>303.5</v>
      </c>
      <c r="AW534" s="84">
        <f t="shared" si="165"/>
        <v>7.3000000000000114</v>
      </c>
      <c r="AX534" s="84">
        <f t="shared" si="165"/>
        <v>4.6000000000000227</v>
      </c>
      <c r="AZ534" s="77"/>
      <c r="BA534" s="77"/>
      <c r="BB534" s="84">
        <f t="shared" si="171"/>
        <v>808.39999999999964</v>
      </c>
    </row>
    <row r="535" spans="1:54">
      <c r="A535" s="80">
        <v>36608</v>
      </c>
      <c r="B535" s="84">
        <v>2514.4</v>
      </c>
      <c r="C535" s="84">
        <v>19443.5</v>
      </c>
      <c r="D535" s="84">
        <f t="shared" si="166"/>
        <v>21957.9</v>
      </c>
      <c r="E535" s="84">
        <v>19.86</v>
      </c>
      <c r="F535" s="84">
        <f t="shared" si="158"/>
        <v>696.59999999999854</v>
      </c>
      <c r="G535" s="84">
        <f t="shared" si="158"/>
        <v>270</v>
      </c>
      <c r="H535" s="84">
        <f t="shared" si="158"/>
        <v>0</v>
      </c>
      <c r="I535" s="84">
        <f t="shared" si="170"/>
        <v>696.59999999999854</v>
      </c>
      <c r="L535" s="84">
        <f t="shared" si="159"/>
        <v>270</v>
      </c>
      <c r="P535" s="84">
        <v>265</v>
      </c>
      <c r="Q535" s="84">
        <v>2998.1</v>
      </c>
      <c r="R535" s="84">
        <f t="shared" si="172"/>
        <v>3263.1</v>
      </c>
      <c r="S535" s="84">
        <f t="shared" si="160"/>
        <v>108.79999999999973</v>
      </c>
      <c r="T535" s="84">
        <f t="shared" si="161"/>
        <v>263.79999999999973</v>
      </c>
      <c r="W535" s="77"/>
      <c r="X535" s="77"/>
      <c r="Z535" s="84">
        <v>50.4</v>
      </c>
      <c r="AA535" s="84">
        <v>7068.2</v>
      </c>
      <c r="AB535" s="84">
        <f t="shared" si="167"/>
        <v>7118.5999999999995</v>
      </c>
      <c r="AC535" s="84">
        <f t="shared" si="162"/>
        <v>84.399999999998727</v>
      </c>
      <c r="AE535" s="84">
        <f t="shared" si="173"/>
        <v>2199</v>
      </c>
      <c r="AF535" s="84">
        <f t="shared" si="173"/>
        <v>9377.2000000000007</v>
      </c>
      <c r="AG535" s="84">
        <f t="shared" si="173"/>
        <v>11576.200000000004</v>
      </c>
      <c r="AH535" s="84">
        <f t="shared" si="163"/>
        <v>76.80000000000291</v>
      </c>
      <c r="AJ535" s="80">
        <v>36608</v>
      </c>
      <c r="AK535" s="84">
        <v>944.7</v>
      </c>
      <c r="AL535" s="84">
        <v>3386.5</v>
      </c>
      <c r="AM535" s="84">
        <f t="shared" si="168"/>
        <v>4331.2</v>
      </c>
      <c r="AN535" s="84">
        <f t="shared" si="164"/>
        <v>194.30000000000018</v>
      </c>
      <c r="AO535" s="84">
        <f t="shared" si="164"/>
        <v>103.30000000000018</v>
      </c>
      <c r="AP535" s="85">
        <f>AM535/'[2]Soymeal Export Forecast'!Z$15</f>
        <v>0.56843601094340268</v>
      </c>
      <c r="AQ535" s="77"/>
      <c r="AR535" s="77"/>
      <c r="AS535" s="80">
        <v>36608</v>
      </c>
      <c r="AT535" s="84">
        <v>70.099999999999994</v>
      </c>
      <c r="AU535" s="84">
        <v>251.9</v>
      </c>
      <c r="AV535" s="84">
        <f t="shared" si="169"/>
        <v>322</v>
      </c>
      <c r="AW535" s="84">
        <f t="shared" si="165"/>
        <v>26.599999999999994</v>
      </c>
      <c r="AX535" s="84">
        <f t="shared" si="165"/>
        <v>18.5</v>
      </c>
      <c r="AZ535" s="77"/>
      <c r="BA535" s="77"/>
      <c r="BB535" s="84">
        <f t="shared" si="171"/>
        <v>890.89999999999873</v>
      </c>
    </row>
    <row r="536" spans="1:54">
      <c r="A536" s="80">
        <v>36615</v>
      </c>
      <c r="B536" s="84">
        <v>2308.5</v>
      </c>
      <c r="C536" s="84">
        <v>19951.2</v>
      </c>
      <c r="D536" s="84">
        <f t="shared" si="166"/>
        <v>22259.7</v>
      </c>
      <c r="E536" s="84">
        <v>19.86</v>
      </c>
      <c r="F536" s="84">
        <f t="shared" si="158"/>
        <v>507.70000000000073</v>
      </c>
      <c r="G536" s="84">
        <f t="shared" si="158"/>
        <v>301.79999999999927</v>
      </c>
      <c r="H536" s="84">
        <f t="shared" si="158"/>
        <v>0</v>
      </c>
      <c r="I536" s="84">
        <f t="shared" si="170"/>
        <v>507.70000000000073</v>
      </c>
      <c r="L536" s="84">
        <f t="shared" si="159"/>
        <v>301.79999999999927</v>
      </c>
      <c r="P536" s="84">
        <v>110</v>
      </c>
      <c r="Q536" s="84">
        <v>3159.3</v>
      </c>
      <c r="R536" s="84">
        <f t="shared" si="172"/>
        <v>3269.3</v>
      </c>
      <c r="S536" s="84">
        <f t="shared" si="160"/>
        <v>6.2000000000002728</v>
      </c>
      <c r="T536" s="84">
        <f t="shared" si="161"/>
        <v>161.20000000000027</v>
      </c>
      <c r="W536" s="77"/>
      <c r="X536" s="77"/>
      <c r="Z536" s="84">
        <v>50.4</v>
      </c>
      <c r="AA536" s="84">
        <v>7068.2</v>
      </c>
      <c r="AB536" s="84">
        <f t="shared" si="167"/>
        <v>7118.5999999999995</v>
      </c>
      <c r="AC536" s="84">
        <f t="shared" si="162"/>
        <v>0</v>
      </c>
      <c r="AE536" s="84">
        <f t="shared" si="173"/>
        <v>2148.1</v>
      </c>
      <c r="AF536" s="84">
        <f t="shared" si="173"/>
        <v>9723.7000000000007</v>
      </c>
      <c r="AG536" s="84">
        <f t="shared" si="173"/>
        <v>11871.800000000003</v>
      </c>
      <c r="AH536" s="84">
        <f t="shared" si="163"/>
        <v>295.59999999999854</v>
      </c>
      <c r="AJ536" s="80">
        <v>36615</v>
      </c>
      <c r="AK536" s="84">
        <v>835.9</v>
      </c>
      <c r="AL536" s="84">
        <v>3588.8</v>
      </c>
      <c r="AM536" s="84">
        <f t="shared" si="168"/>
        <v>4424.7</v>
      </c>
      <c r="AN536" s="84">
        <f t="shared" si="164"/>
        <v>202.30000000000018</v>
      </c>
      <c r="AO536" s="84">
        <f t="shared" si="164"/>
        <v>93.5</v>
      </c>
      <c r="AP536" s="85">
        <f>AM536/'[2]Soymeal Export Forecast'!Z$15</f>
        <v>0.58070715220291691</v>
      </c>
      <c r="AQ536" s="77"/>
      <c r="AR536" s="77"/>
      <c r="AS536" s="80">
        <v>36615</v>
      </c>
      <c r="AT536" s="84">
        <v>67.7</v>
      </c>
      <c r="AU536" s="84">
        <v>253.4</v>
      </c>
      <c r="AV536" s="84">
        <f t="shared" si="169"/>
        <v>321.10000000000002</v>
      </c>
      <c r="AW536" s="84">
        <f t="shared" si="165"/>
        <v>1.5</v>
      </c>
      <c r="AX536" s="84">
        <f t="shared" si="165"/>
        <v>-0.89999999999997726</v>
      </c>
      <c r="AZ536" s="77"/>
      <c r="BA536" s="77"/>
      <c r="BB536" s="84">
        <f t="shared" si="171"/>
        <v>710.00000000000091</v>
      </c>
    </row>
    <row r="537" spans="1:54">
      <c r="A537" s="80">
        <v>36622</v>
      </c>
      <c r="B537" s="84">
        <v>2020.8</v>
      </c>
      <c r="C537" s="84">
        <v>20453.5</v>
      </c>
      <c r="D537" s="84">
        <f t="shared" si="166"/>
        <v>22474.3</v>
      </c>
      <c r="E537" s="84">
        <v>19.86</v>
      </c>
      <c r="F537" s="84">
        <f t="shared" si="158"/>
        <v>502.29999999999927</v>
      </c>
      <c r="G537" s="84">
        <f t="shared" si="158"/>
        <v>214.59999999999854</v>
      </c>
      <c r="H537" s="84">
        <f t="shared" si="158"/>
        <v>0</v>
      </c>
      <c r="I537" s="84">
        <f t="shared" si="170"/>
        <v>502.29999999999927</v>
      </c>
      <c r="L537" s="84">
        <f t="shared" si="159"/>
        <v>214.59999999999854</v>
      </c>
      <c r="P537" s="84">
        <v>165</v>
      </c>
      <c r="Q537" s="84">
        <v>3328.1</v>
      </c>
      <c r="R537" s="84">
        <f t="shared" si="172"/>
        <v>3493.1</v>
      </c>
      <c r="S537" s="84">
        <f t="shared" si="160"/>
        <v>223.79999999999973</v>
      </c>
      <c r="T537" s="84">
        <f t="shared" si="161"/>
        <v>168.79999999999973</v>
      </c>
      <c r="W537" s="77"/>
      <c r="X537" s="77"/>
      <c r="Z537" s="84">
        <v>50.4</v>
      </c>
      <c r="AA537" s="84">
        <v>7068.2</v>
      </c>
      <c r="AB537" s="84">
        <f t="shared" si="167"/>
        <v>7118.5999999999995</v>
      </c>
      <c r="AC537" s="84">
        <f t="shared" si="162"/>
        <v>0</v>
      </c>
      <c r="AE537" s="84">
        <f t="shared" si="173"/>
        <v>1805.3999999999999</v>
      </c>
      <c r="AF537" s="84">
        <f t="shared" si="173"/>
        <v>10057.200000000001</v>
      </c>
      <c r="AG537" s="84">
        <f t="shared" si="173"/>
        <v>11862.600000000002</v>
      </c>
      <c r="AH537" s="84">
        <f t="shared" si="163"/>
        <v>-9.2000000000007276</v>
      </c>
      <c r="AJ537" s="80">
        <v>36622</v>
      </c>
      <c r="AK537" s="84">
        <v>797.7</v>
      </c>
      <c r="AL537" s="84">
        <v>3691.7</v>
      </c>
      <c r="AM537" s="84">
        <f t="shared" si="168"/>
        <v>4489.3999999999996</v>
      </c>
      <c r="AN537" s="84">
        <f t="shared" si="164"/>
        <v>102.89999999999964</v>
      </c>
      <c r="AO537" s="84">
        <f t="shared" si="164"/>
        <v>64.699999999999818</v>
      </c>
      <c r="AP537" s="85">
        <f>AM537/'[2]Soymeal Export Forecast'!Z$15</f>
        <v>0.58919851947019575</v>
      </c>
      <c r="AQ537" s="77"/>
      <c r="AR537" s="77"/>
      <c r="AS537" s="80">
        <v>36622</v>
      </c>
      <c r="AT537" s="84">
        <v>53.1</v>
      </c>
      <c r="AU537" s="84">
        <v>268.60000000000002</v>
      </c>
      <c r="AV537" s="84">
        <f t="shared" si="169"/>
        <v>321.70000000000005</v>
      </c>
      <c r="AW537" s="84">
        <f t="shared" si="165"/>
        <v>15.200000000000017</v>
      </c>
      <c r="AX537" s="84">
        <f t="shared" si="165"/>
        <v>0.60000000000002274</v>
      </c>
      <c r="AZ537" s="77"/>
      <c r="BA537" s="77"/>
      <c r="BB537" s="84">
        <f t="shared" si="171"/>
        <v>605.19999999999891</v>
      </c>
    </row>
    <row r="538" spans="1:54">
      <c r="A538" s="80">
        <v>36629</v>
      </c>
      <c r="B538" s="84">
        <v>1955.8</v>
      </c>
      <c r="C538" s="84">
        <v>20822.599999999999</v>
      </c>
      <c r="D538" s="84">
        <f t="shared" si="166"/>
        <v>22778.399999999998</v>
      </c>
      <c r="E538" s="84">
        <v>19.86</v>
      </c>
      <c r="F538" s="84">
        <f t="shared" si="158"/>
        <v>369.09999999999854</v>
      </c>
      <c r="G538" s="84">
        <f t="shared" si="158"/>
        <v>304.09999999999854</v>
      </c>
      <c r="H538" s="84">
        <f t="shared" si="158"/>
        <v>0</v>
      </c>
      <c r="I538" s="84">
        <f t="shared" si="170"/>
        <v>369.09999999999854</v>
      </c>
      <c r="L538" s="84">
        <f t="shared" si="159"/>
        <v>304.09999999999854</v>
      </c>
      <c r="P538" s="84">
        <v>55</v>
      </c>
      <c r="Q538" s="84">
        <v>3523.5</v>
      </c>
      <c r="R538" s="84">
        <f t="shared" si="172"/>
        <v>3578.5</v>
      </c>
      <c r="S538" s="84">
        <f t="shared" si="160"/>
        <v>85.400000000000091</v>
      </c>
      <c r="T538" s="84">
        <f t="shared" si="161"/>
        <v>195.40000000000009</v>
      </c>
      <c r="W538" s="77"/>
      <c r="X538" s="77"/>
      <c r="Z538" s="84">
        <v>50.4</v>
      </c>
      <c r="AA538" s="84">
        <v>7068.2</v>
      </c>
      <c r="AB538" s="84">
        <f t="shared" si="167"/>
        <v>7118.5999999999995</v>
      </c>
      <c r="AC538" s="84">
        <f t="shared" si="162"/>
        <v>0</v>
      </c>
      <c r="AE538" s="84">
        <f t="shared" si="173"/>
        <v>1850.3999999999999</v>
      </c>
      <c r="AF538" s="84">
        <f t="shared" si="173"/>
        <v>10230.899999999998</v>
      </c>
      <c r="AG538" s="84">
        <f t="shared" si="173"/>
        <v>12081.3</v>
      </c>
      <c r="AH538" s="84">
        <f t="shared" si="163"/>
        <v>218.69999999999709</v>
      </c>
      <c r="AJ538" s="80">
        <v>36629</v>
      </c>
      <c r="AK538" s="84">
        <v>765.3</v>
      </c>
      <c r="AL538" s="84">
        <v>3787.2</v>
      </c>
      <c r="AM538" s="84">
        <f t="shared" si="168"/>
        <v>4552.5</v>
      </c>
      <c r="AN538" s="84">
        <f t="shared" si="164"/>
        <v>95.5</v>
      </c>
      <c r="AO538" s="84">
        <f t="shared" si="164"/>
        <v>63.100000000000364</v>
      </c>
      <c r="AP538" s="85">
        <f>AM538/'[2]Soymeal Export Forecast'!Z$15</f>
        <v>0.59747989929346157</v>
      </c>
      <c r="AQ538" s="77"/>
      <c r="AR538" s="77"/>
      <c r="AS538" s="80">
        <v>36629</v>
      </c>
      <c r="AT538" s="84">
        <v>55.1</v>
      </c>
      <c r="AU538" s="84">
        <v>272.3</v>
      </c>
      <c r="AV538" s="84">
        <f t="shared" si="169"/>
        <v>327.40000000000003</v>
      </c>
      <c r="AW538" s="84">
        <f t="shared" si="165"/>
        <v>3.6999999999999886</v>
      </c>
      <c r="AX538" s="84">
        <f t="shared" si="165"/>
        <v>5.6999999999999886</v>
      </c>
      <c r="AZ538" s="77"/>
      <c r="BA538" s="77"/>
      <c r="BB538" s="84">
        <f t="shared" si="171"/>
        <v>464.59999999999854</v>
      </c>
    </row>
    <row r="539" spans="1:54">
      <c r="A539" s="80">
        <v>36636</v>
      </c>
      <c r="B539" s="84">
        <v>1908.7</v>
      </c>
      <c r="C539" s="84">
        <v>21107.3</v>
      </c>
      <c r="D539" s="84">
        <f t="shared" si="166"/>
        <v>23016</v>
      </c>
      <c r="E539" s="84">
        <v>20.260000000000002</v>
      </c>
      <c r="F539" s="84">
        <f t="shared" ref="F539:H558" si="174">C539-C538</f>
        <v>284.70000000000073</v>
      </c>
      <c r="G539" s="84">
        <f t="shared" si="174"/>
        <v>237.60000000000218</v>
      </c>
      <c r="H539" s="84">
        <f t="shared" si="174"/>
        <v>0.40000000000000213</v>
      </c>
      <c r="I539" s="84">
        <f t="shared" si="170"/>
        <v>284.70000000000073</v>
      </c>
      <c r="L539" s="84">
        <f t="shared" si="159"/>
        <v>238.00000000000219</v>
      </c>
      <c r="P539" s="84">
        <v>90</v>
      </c>
      <c r="Q539" s="84">
        <v>3523.5</v>
      </c>
      <c r="R539" s="84">
        <f t="shared" si="172"/>
        <v>3613.5</v>
      </c>
      <c r="S539" s="84">
        <f t="shared" si="160"/>
        <v>35</v>
      </c>
      <c r="T539" s="84">
        <f t="shared" si="161"/>
        <v>0</v>
      </c>
      <c r="W539" s="77"/>
      <c r="X539" s="77"/>
      <c r="Z539" s="84">
        <v>66.400000000000006</v>
      </c>
      <c r="AA539" s="84">
        <v>7068.2</v>
      </c>
      <c r="AB539" s="84">
        <f t="shared" si="167"/>
        <v>7134.5999999999995</v>
      </c>
      <c r="AC539" s="84">
        <f t="shared" si="162"/>
        <v>16</v>
      </c>
      <c r="AE539" s="84">
        <f t="shared" si="173"/>
        <v>1752.3</v>
      </c>
      <c r="AF539" s="84">
        <f t="shared" si="173"/>
        <v>10515.599999999999</v>
      </c>
      <c r="AG539" s="84">
        <f t="shared" si="173"/>
        <v>12267.900000000001</v>
      </c>
      <c r="AH539" s="84">
        <f t="shared" si="163"/>
        <v>186.60000000000218</v>
      </c>
      <c r="AJ539" s="80">
        <v>36636</v>
      </c>
      <c r="AK539" s="84">
        <v>746.3</v>
      </c>
      <c r="AL539" s="84">
        <v>3889.4</v>
      </c>
      <c r="AM539" s="84">
        <f t="shared" si="168"/>
        <v>4635.7</v>
      </c>
      <c r="AN539" s="84">
        <f t="shared" si="164"/>
        <v>102.20000000000027</v>
      </c>
      <c r="AO539" s="84">
        <f t="shared" si="164"/>
        <v>83.199999999999818</v>
      </c>
      <c r="AP539" s="85">
        <f>AM539/'[2]Soymeal Export Forecast'!Z$15</f>
        <v>0.6083992463821416</v>
      </c>
      <c r="AQ539" s="77"/>
      <c r="AR539" s="77"/>
      <c r="AS539" s="80">
        <v>36636</v>
      </c>
      <c r="AT539" s="84">
        <v>53.3</v>
      </c>
      <c r="AU539" s="84">
        <v>275.10000000000002</v>
      </c>
      <c r="AV539" s="84">
        <f t="shared" si="169"/>
        <v>328.40000000000003</v>
      </c>
      <c r="AW539" s="84">
        <f t="shared" si="165"/>
        <v>2.8000000000000114</v>
      </c>
      <c r="AX539" s="84">
        <f t="shared" si="165"/>
        <v>1</v>
      </c>
      <c r="AZ539" s="77"/>
      <c r="BA539" s="77"/>
      <c r="BB539" s="84">
        <f t="shared" si="171"/>
        <v>386.900000000001</v>
      </c>
    </row>
    <row r="540" spans="1:54">
      <c r="A540" s="80">
        <v>36643</v>
      </c>
      <c r="B540" s="84">
        <v>1978.5</v>
      </c>
      <c r="C540" s="84">
        <v>21295</v>
      </c>
      <c r="D540" s="84">
        <f t="shared" si="166"/>
        <v>23273.5</v>
      </c>
      <c r="E540" s="84">
        <v>78.260000000000005</v>
      </c>
      <c r="F540" s="84">
        <f t="shared" si="174"/>
        <v>187.70000000000073</v>
      </c>
      <c r="G540" s="84">
        <f t="shared" si="174"/>
        <v>257.5</v>
      </c>
      <c r="H540" s="84">
        <f t="shared" si="174"/>
        <v>58</v>
      </c>
      <c r="I540" s="84">
        <f t="shared" si="170"/>
        <v>187.70000000000073</v>
      </c>
      <c r="L540" s="84">
        <f t="shared" si="159"/>
        <v>315.5</v>
      </c>
      <c r="P540" s="84">
        <v>90</v>
      </c>
      <c r="Q540" s="84">
        <v>3523.5</v>
      </c>
      <c r="R540" s="84">
        <f t="shared" si="172"/>
        <v>3613.5</v>
      </c>
      <c r="S540" s="84">
        <f t="shared" si="160"/>
        <v>0</v>
      </c>
      <c r="T540" s="84">
        <f t="shared" si="161"/>
        <v>0</v>
      </c>
      <c r="W540" s="77"/>
      <c r="X540" s="77"/>
      <c r="Z540" s="84">
        <v>69.900000000000006</v>
      </c>
      <c r="AA540" s="84">
        <v>7086.1</v>
      </c>
      <c r="AB540" s="84">
        <f t="shared" si="167"/>
        <v>7156</v>
      </c>
      <c r="AC540" s="84">
        <f t="shared" si="162"/>
        <v>21.400000000000546</v>
      </c>
      <c r="AE540" s="84">
        <f t="shared" si="173"/>
        <v>1818.6</v>
      </c>
      <c r="AF540" s="84">
        <f t="shared" si="173"/>
        <v>10685.4</v>
      </c>
      <c r="AG540" s="84">
        <f t="shared" si="173"/>
        <v>12504</v>
      </c>
      <c r="AH540" s="84">
        <f t="shared" si="163"/>
        <v>236.09999999999854</v>
      </c>
      <c r="AJ540" s="80">
        <v>36643</v>
      </c>
      <c r="AK540" s="84">
        <v>673.5</v>
      </c>
      <c r="AL540" s="84">
        <v>3986.3</v>
      </c>
      <c r="AM540" s="84">
        <f t="shared" si="168"/>
        <v>4659.8</v>
      </c>
      <c r="AN540" s="84">
        <f t="shared" si="164"/>
        <v>96.900000000000091</v>
      </c>
      <c r="AO540" s="84">
        <f t="shared" si="164"/>
        <v>24.100000000000364</v>
      </c>
      <c r="AP540" s="85">
        <f>AM540/'[2]Soymeal Export Forecast'!Z$15</f>
        <v>0.61156218225758863</v>
      </c>
      <c r="AQ540" s="77"/>
      <c r="AR540" s="77"/>
      <c r="AS540" s="80">
        <v>36643</v>
      </c>
      <c r="AT540" s="84">
        <v>51.2</v>
      </c>
      <c r="AU540" s="84">
        <v>279.2</v>
      </c>
      <c r="AV540" s="84">
        <f t="shared" si="169"/>
        <v>330.4</v>
      </c>
      <c r="AW540" s="84">
        <f t="shared" si="165"/>
        <v>4.0999999999999659</v>
      </c>
      <c r="AX540" s="84">
        <f t="shared" si="165"/>
        <v>1.9999999999999432</v>
      </c>
      <c r="AZ540" s="77"/>
      <c r="BA540" s="77"/>
      <c r="BB540" s="84">
        <f t="shared" si="171"/>
        <v>284.60000000000082</v>
      </c>
    </row>
    <row r="541" spans="1:54">
      <c r="A541" s="80">
        <v>36650</v>
      </c>
      <c r="B541" s="84">
        <v>1776.3</v>
      </c>
      <c r="C541" s="84">
        <v>21794.2</v>
      </c>
      <c r="D541" s="84">
        <f t="shared" si="166"/>
        <v>23570.5</v>
      </c>
      <c r="E541" s="84">
        <v>79.778000000000006</v>
      </c>
      <c r="F541" s="84">
        <f t="shared" si="174"/>
        <v>499.20000000000073</v>
      </c>
      <c r="G541" s="84">
        <f t="shared" si="174"/>
        <v>297</v>
      </c>
      <c r="H541" s="84">
        <f t="shared" si="174"/>
        <v>1.5180000000000007</v>
      </c>
      <c r="I541" s="84">
        <f t="shared" si="170"/>
        <v>499.20000000000073</v>
      </c>
      <c r="L541" s="84">
        <f t="shared" si="159"/>
        <v>298.51800000000003</v>
      </c>
      <c r="P541" s="84">
        <v>55</v>
      </c>
      <c r="Q541" s="84">
        <v>3675.5</v>
      </c>
      <c r="R541" s="84">
        <f t="shared" si="172"/>
        <v>3730.5</v>
      </c>
      <c r="S541" s="84">
        <f t="shared" si="160"/>
        <v>117</v>
      </c>
      <c r="T541" s="84">
        <f t="shared" si="161"/>
        <v>152</v>
      </c>
      <c r="W541" s="77"/>
      <c r="X541" s="77"/>
      <c r="Z541" s="84">
        <v>69.900000000000006</v>
      </c>
      <c r="AA541" s="84">
        <v>7086.1</v>
      </c>
      <c r="AB541" s="84">
        <f t="shared" si="167"/>
        <v>7156</v>
      </c>
      <c r="AC541" s="84">
        <f t="shared" si="162"/>
        <v>0</v>
      </c>
      <c r="AE541" s="84">
        <f t="shared" si="173"/>
        <v>1651.3999999999999</v>
      </c>
      <c r="AF541" s="84">
        <f t="shared" si="173"/>
        <v>11032.6</v>
      </c>
      <c r="AG541" s="84">
        <f t="shared" si="173"/>
        <v>12684</v>
      </c>
      <c r="AH541" s="84">
        <f t="shared" si="163"/>
        <v>180</v>
      </c>
      <c r="AJ541" s="80">
        <v>36650</v>
      </c>
      <c r="AK541" s="84">
        <v>675.5</v>
      </c>
      <c r="AL541" s="84">
        <v>4037.5</v>
      </c>
      <c r="AM541" s="84">
        <f t="shared" si="168"/>
        <v>4713</v>
      </c>
      <c r="AN541" s="84">
        <f t="shared" si="164"/>
        <v>51.199999999999818</v>
      </c>
      <c r="AO541" s="84">
        <f t="shared" si="164"/>
        <v>53.199999999999818</v>
      </c>
      <c r="AP541" s="85">
        <f>AM541/'[2]Soymeal Export Forecast'!Z$15</f>
        <v>0.61854426477102353</v>
      </c>
      <c r="AQ541" s="77"/>
      <c r="AR541" s="77"/>
      <c r="AS541" s="80">
        <v>36650</v>
      </c>
      <c r="AT541" s="84">
        <v>39</v>
      </c>
      <c r="AU541" s="84">
        <v>279.3</v>
      </c>
      <c r="AV541" s="84">
        <f t="shared" si="169"/>
        <v>318.3</v>
      </c>
      <c r="AW541" s="84">
        <f t="shared" si="165"/>
        <v>0.10000000000002274</v>
      </c>
      <c r="AX541" s="84">
        <f t="shared" si="165"/>
        <v>-12.099999999999966</v>
      </c>
      <c r="AZ541" s="77"/>
      <c r="BA541" s="77"/>
      <c r="BB541" s="84">
        <f t="shared" si="171"/>
        <v>550.40000000000055</v>
      </c>
    </row>
    <row r="542" spans="1:54">
      <c r="A542" s="80">
        <v>36657</v>
      </c>
      <c r="B542" s="84">
        <v>1728.4</v>
      </c>
      <c r="C542" s="84">
        <v>22041.1</v>
      </c>
      <c r="D542" s="84">
        <f t="shared" si="166"/>
        <v>23769.5</v>
      </c>
      <c r="E542" s="84">
        <v>81.41</v>
      </c>
      <c r="F542" s="84">
        <f t="shared" si="174"/>
        <v>246.89999999999782</v>
      </c>
      <c r="G542" s="84">
        <f t="shared" si="174"/>
        <v>199</v>
      </c>
      <c r="H542" s="84">
        <f t="shared" si="174"/>
        <v>1.6319999999999908</v>
      </c>
      <c r="I542" s="84">
        <f t="shared" si="170"/>
        <v>246.89999999999782</v>
      </c>
      <c r="L542" s="84">
        <f t="shared" si="159"/>
        <v>200.63200000000001</v>
      </c>
      <c r="P542" s="84">
        <v>55</v>
      </c>
      <c r="Q542" s="84">
        <v>3675.5</v>
      </c>
      <c r="R542" s="84">
        <f t="shared" si="172"/>
        <v>3730.5</v>
      </c>
      <c r="S542" s="84">
        <f t="shared" si="160"/>
        <v>0</v>
      </c>
      <c r="T542" s="84">
        <f t="shared" si="161"/>
        <v>0</v>
      </c>
      <c r="W542" s="77"/>
      <c r="X542" s="77"/>
      <c r="Z542" s="84">
        <v>69.900000000000006</v>
      </c>
      <c r="AA542" s="84">
        <v>7086.1</v>
      </c>
      <c r="AB542" s="84">
        <f t="shared" si="167"/>
        <v>7156</v>
      </c>
      <c r="AC542" s="84">
        <f t="shared" si="162"/>
        <v>0</v>
      </c>
      <c r="AE542" s="84">
        <f t="shared" si="173"/>
        <v>1603.5</v>
      </c>
      <c r="AF542" s="84">
        <f t="shared" si="173"/>
        <v>11279.499999999998</v>
      </c>
      <c r="AG542" s="84">
        <f t="shared" si="173"/>
        <v>12883</v>
      </c>
      <c r="AH542" s="84">
        <f t="shared" si="163"/>
        <v>199</v>
      </c>
      <c r="AJ542" s="80">
        <v>36657</v>
      </c>
      <c r="AK542" s="84">
        <v>604.9</v>
      </c>
      <c r="AL542" s="84">
        <v>4183.2</v>
      </c>
      <c r="AM542" s="84">
        <f t="shared" si="168"/>
        <v>4788.0999999999995</v>
      </c>
      <c r="AN542" s="84">
        <f t="shared" si="164"/>
        <v>145.69999999999982</v>
      </c>
      <c r="AO542" s="84">
        <f t="shared" si="164"/>
        <v>75.099999999999454</v>
      </c>
      <c r="AP542" s="85">
        <f>AM542/'[2]Soymeal Export Forecast'!Z$15</f>
        <v>0.62840055042438725</v>
      </c>
      <c r="AQ542" s="77"/>
      <c r="AR542" s="77"/>
      <c r="AS542" s="80">
        <v>36657</v>
      </c>
      <c r="AT542" s="84">
        <v>41.8</v>
      </c>
      <c r="AU542" s="84">
        <v>280.3</v>
      </c>
      <c r="AV542" s="84">
        <f t="shared" si="169"/>
        <v>322.10000000000002</v>
      </c>
      <c r="AW542" s="84">
        <f t="shared" si="165"/>
        <v>1</v>
      </c>
      <c r="AX542" s="84">
        <f t="shared" si="165"/>
        <v>3.8000000000000114</v>
      </c>
      <c r="AZ542" s="77"/>
      <c r="BA542" s="77"/>
      <c r="BB542" s="84">
        <f t="shared" si="171"/>
        <v>392.59999999999764</v>
      </c>
    </row>
    <row r="543" spans="1:54">
      <c r="A543" s="80">
        <v>36664</v>
      </c>
      <c r="B543" s="84">
        <v>1900</v>
      </c>
      <c r="C543" s="84">
        <v>22208.1</v>
      </c>
      <c r="D543" s="84">
        <f t="shared" si="166"/>
        <v>24108.1</v>
      </c>
      <c r="E543" s="84">
        <v>422.41</v>
      </c>
      <c r="F543" s="84">
        <f t="shared" si="174"/>
        <v>167</v>
      </c>
      <c r="G543" s="84">
        <f t="shared" si="174"/>
        <v>338.59999999999854</v>
      </c>
      <c r="H543" s="84">
        <f t="shared" si="174"/>
        <v>341</v>
      </c>
      <c r="I543" s="84">
        <f t="shared" si="170"/>
        <v>167</v>
      </c>
      <c r="L543" s="84">
        <f t="shared" si="159"/>
        <v>679.59999999999854</v>
      </c>
      <c r="P543" s="84">
        <v>220</v>
      </c>
      <c r="Q543" s="84">
        <v>3675.5</v>
      </c>
      <c r="R543" s="84">
        <f t="shared" si="172"/>
        <v>3895.5</v>
      </c>
      <c r="S543" s="84">
        <f t="shared" si="160"/>
        <v>165</v>
      </c>
      <c r="T543" s="84">
        <f t="shared" si="161"/>
        <v>0</v>
      </c>
      <c r="W543" s="77"/>
      <c r="X543" s="77"/>
      <c r="Z543" s="84">
        <v>53.9</v>
      </c>
      <c r="AA543" s="84">
        <v>7090.5</v>
      </c>
      <c r="AB543" s="84">
        <f t="shared" si="167"/>
        <v>7144.4</v>
      </c>
      <c r="AC543" s="84">
        <f t="shared" si="162"/>
        <v>-11.600000000000364</v>
      </c>
      <c r="AE543" s="84">
        <f t="shared" si="173"/>
        <v>1626.1</v>
      </c>
      <c r="AF543" s="84">
        <f t="shared" si="173"/>
        <v>11442.099999999999</v>
      </c>
      <c r="AG543" s="84">
        <f t="shared" si="173"/>
        <v>13068.199999999999</v>
      </c>
      <c r="AH543" s="84">
        <f t="shared" si="163"/>
        <v>185.19999999999891</v>
      </c>
      <c r="AJ543" s="80">
        <v>36664</v>
      </c>
      <c r="AK543" s="84">
        <v>694.5</v>
      </c>
      <c r="AL543" s="84">
        <v>4229</v>
      </c>
      <c r="AM543" s="84">
        <f t="shared" si="168"/>
        <v>4923.5</v>
      </c>
      <c r="AN543" s="84">
        <f t="shared" si="164"/>
        <v>45.800000000000182</v>
      </c>
      <c r="AO543" s="84">
        <f t="shared" si="164"/>
        <v>135.40000000000055</v>
      </c>
      <c r="AP543" s="85">
        <f>AM543/'[2]Soymeal Export Forecast'!Z$15</f>
        <v>0.64617073787399404</v>
      </c>
      <c r="AQ543" s="77"/>
      <c r="AR543" s="77"/>
      <c r="AS543" s="80">
        <v>36664</v>
      </c>
      <c r="AT543" s="84">
        <v>36.4</v>
      </c>
      <c r="AU543" s="84">
        <v>288.39999999999998</v>
      </c>
      <c r="AV543" s="84">
        <f t="shared" si="169"/>
        <v>324.79999999999995</v>
      </c>
      <c r="AW543" s="84">
        <f t="shared" si="165"/>
        <v>8.0999999999999659</v>
      </c>
      <c r="AX543" s="84">
        <f t="shared" si="165"/>
        <v>2.6999999999999318</v>
      </c>
      <c r="AZ543" s="77"/>
      <c r="BA543" s="77"/>
      <c r="BB543" s="84">
        <f t="shared" si="171"/>
        <v>212.80000000000018</v>
      </c>
    </row>
    <row r="544" spans="1:54">
      <c r="A544" s="80">
        <v>36671</v>
      </c>
      <c r="B544" s="84">
        <v>1972.7</v>
      </c>
      <c r="C544" s="84">
        <v>22428.2</v>
      </c>
      <c r="D544" s="84">
        <f t="shared" si="166"/>
        <v>24400.9</v>
      </c>
      <c r="E544" s="84">
        <v>422.41</v>
      </c>
      <c r="F544" s="84">
        <f t="shared" si="174"/>
        <v>220.10000000000218</v>
      </c>
      <c r="G544" s="84">
        <f t="shared" si="174"/>
        <v>292.80000000000291</v>
      </c>
      <c r="H544" s="84">
        <f t="shared" si="174"/>
        <v>0</v>
      </c>
      <c r="I544" s="84">
        <f t="shared" si="170"/>
        <v>220.10000000000218</v>
      </c>
      <c r="L544" s="84">
        <f t="shared" si="159"/>
        <v>292.80000000000291</v>
      </c>
      <c r="P544" s="84">
        <v>325</v>
      </c>
      <c r="Q544" s="84">
        <v>3675.5</v>
      </c>
      <c r="R544" s="84">
        <f t="shared" si="172"/>
        <v>4000.5</v>
      </c>
      <c r="S544" s="84">
        <f t="shared" si="160"/>
        <v>105</v>
      </c>
      <c r="T544" s="84">
        <f t="shared" si="161"/>
        <v>0</v>
      </c>
      <c r="W544" s="77"/>
      <c r="X544" s="77"/>
      <c r="Z544" s="84">
        <v>53.7</v>
      </c>
      <c r="AA544" s="84">
        <v>7095.9</v>
      </c>
      <c r="AB544" s="84">
        <f t="shared" si="167"/>
        <v>7149.5999999999995</v>
      </c>
      <c r="AC544" s="84">
        <f t="shared" si="162"/>
        <v>5.1999999999998181</v>
      </c>
      <c r="AE544" s="84">
        <f t="shared" si="173"/>
        <v>1594</v>
      </c>
      <c r="AF544" s="84">
        <f t="shared" si="173"/>
        <v>11656.800000000001</v>
      </c>
      <c r="AG544" s="84">
        <f t="shared" si="173"/>
        <v>13250.800000000003</v>
      </c>
      <c r="AH544" s="84">
        <f t="shared" si="163"/>
        <v>182.600000000004</v>
      </c>
      <c r="AJ544" s="80">
        <v>36671</v>
      </c>
      <c r="AK544" s="84">
        <v>684.2</v>
      </c>
      <c r="AL544" s="84">
        <v>4302.5</v>
      </c>
      <c r="AM544" s="84">
        <f t="shared" si="168"/>
        <v>4986.7</v>
      </c>
      <c r="AN544" s="84">
        <f t="shared" ref="AN544:AO562" si="175">AL544-AL543</f>
        <v>73.5</v>
      </c>
      <c r="AO544" s="84">
        <f t="shared" si="175"/>
        <v>63.199999999999818</v>
      </c>
      <c r="AP544" s="85">
        <f>AM544/'[2]Soymeal Export Forecast'!Z$15</f>
        <v>0.65446524191251065</v>
      </c>
      <c r="AQ544" s="77"/>
      <c r="AR544" s="77"/>
      <c r="AS544" s="80">
        <v>36671</v>
      </c>
      <c r="AT544" s="84">
        <v>34.700000000000003</v>
      </c>
      <c r="AU544" s="84">
        <v>288.60000000000002</v>
      </c>
      <c r="AV544" s="84">
        <f t="shared" si="169"/>
        <v>323.3</v>
      </c>
      <c r="AW544" s="84">
        <f t="shared" ref="AW544:AX562" si="176">AU544-AU543</f>
        <v>0.20000000000004547</v>
      </c>
      <c r="AX544" s="84">
        <f t="shared" si="176"/>
        <v>-1.4999999999999432</v>
      </c>
      <c r="AZ544" s="77"/>
      <c r="BA544" s="77"/>
      <c r="BB544" s="84">
        <f t="shared" si="171"/>
        <v>293.60000000000218</v>
      </c>
    </row>
    <row r="545" spans="1:54">
      <c r="A545" s="80">
        <v>36678</v>
      </c>
      <c r="B545" s="84">
        <v>2020.4</v>
      </c>
      <c r="C545" s="84">
        <v>22714.3</v>
      </c>
      <c r="D545" s="84">
        <f t="shared" si="166"/>
        <v>24734.7</v>
      </c>
      <c r="E545" s="84">
        <v>440.41</v>
      </c>
      <c r="F545" s="84">
        <f t="shared" si="174"/>
        <v>286.09999999999854</v>
      </c>
      <c r="G545" s="84">
        <f t="shared" si="174"/>
        <v>333.79999999999927</v>
      </c>
      <c r="H545" s="84">
        <f t="shared" si="174"/>
        <v>18</v>
      </c>
      <c r="I545" s="84">
        <f t="shared" si="170"/>
        <v>286.09999999999854</v>
      </c>
      <c r="L545" s="84">
        <f t="shared" si="159"/>
        <v>351.79999999999927</v>
      </c>
      <c r="P545" s="84">
        <v>405</v>
      </c>
      <c r="Q545" s="84">
        <v>3675.5</v>
      </c>
      <c r="R545" s="84">
        <f t="shared" si="172"/>
        <v>4080.5</v>
      </c>
      <c r="S545" s="84">
        <f t="shared" si="160"/>
        <v>80</v>
      </c>
      <c r="T545" s="84">
        <f t="shared" si="161"/>
        <v>0</v>
      </c>
      <c r="W545" s="77"/>
      <c r="X545" s="77"/>
      <c r="Z545" s="84">
        <v>68.7</v>
      </c>
      <c r="AA545" s="84">
        <v>7095.9</v>
      </c>
      <c r="AB545" s="84">
        <f t="shared" si="167"/>
        <v>7164.5999999999995</v>
      </c>
      <c r="AC545" s="84">
        <f t="shared" si="162"/>
        <v>15</v>
      </c>
      <c r="AE545" s="84">
        <f t="shared" si="173"/>
        <v>1546.7</v>
      </c>
      <c r="AF545" s="84">
        <f t="shared" si="173"/>
        <v>11942.9</v>
      </c>
      <c r="AG545" s="84">
        <f t="shared" si="173"/>
        <v>13489.600000000002</v>
      </c>
      <c r="AH545" s="84">
        <f t="shared" si="163"/>
        <v>238.79999999999927</v>
      </c>
      <c r="AJ545" s="80">
        <v>36678</v>
      </c>
      <c r="AK545" s="84">
        <v>911.8</v>
      </c>
      <c r="AL545" s="84">
        <v>4380.1000000000004</v>
      </c>
      <c r="AM545" s="84">
        <f t="shared" si="168"/>
        <v>5291.9000000000005</v>
      </c>
      <c r="AN545" s="84">
        <f t="shared" si="175"/>
        <v>77.600000000000364</v>
      </c>
      <c r="AO545" s="84">
        <f t="shared" si="175"/>
        <v>305.20000000000073</v>
      </c>
      <c r="AP545" s="85">
        <f>AM545/'[2]Soymeal Export Forecast'!Z$15</f>
        <v>0.69452034685800546</v>
      </c>
      <c r="AQ545" s="77"/>
      <c r="AR545" s="77"/>
      <c r="AS545" s="80">
        <v>36678</v>
      </c>
      <c r="AT545" s="84">
        <v>38.1</v>
      </c>
      <c r="AU545" s="84">
        <v>291.7</v>
      </c>
      <c r="AV545" s="84">
        <f t="shared" si="169"/>
        <v>329.8</v>
      </c>
      <c r="AW545" s="84">
        <f t="shared" si="176"/>
        <v>3.0999999999999659</v>
      </c>
      <c r="AX545" s="84">
        <f t="shared" si="176"/>
        <v>6.5</v>
      </c>
      <c r="AZ545" s="77"/>
      <c r="BA545" s="77"/>
      <c r="BB545" s="84">
        <f t="shared" si="171"/>
        <v>363.69999999999891</v>
      </c>
    </row>
    <row r="546" spans="1:54">
      <c r="A546" s="80">
        <v>36685</v>
      </c>
      <c r="B546" s="84">
        <v>2057.6999999999998</v>
      </c>
      <c r="C546" s="84">
        <v>23081.5</v>
      </c>
      <c r="D546" s="84">
        <f t="shared" si="166"/>
        <v>25139.200000000001</v>
      </c>
      <c r="E546" s="84">
        <v>440.41</v>
      </c>
      <c r="F546" s="84">
        <f t="shared" si="174"/>
        <v>367.20000000000073</v>
      </c>
      <c r="G546" s="84">
        <f t="shared" si="174"/>
        <v>404.5</v>
      </c>
      <c r="H546" s="84">
        <f t="shared" si="174"/>
        <v>0</v>
      </c>
      <c r="I546" s="84">
        <f t="shared" si="170"/>
        <v>367.20000000000073</v>
      </c>
      <c r="L546" s="84">
        <f t="shared" si="159"/>
        <v>404.5</v>
      </c>
      <c r="P546" s="84">
        <v>350</v>
      </c>
      <c r="Q546" s="84">
        <v>3841</v>
      </c>
      <c r="R546" s="84">
        <f t="shared" si="172"/>
        <v>4191</v>
      </c>
      <c r="S546" s="84">
        <f t="shared" si="160"/>
        <v>110.5</v>
      </c>
      <c r="T546" s="84">
        <f t="shared" si="161"/>
        <v>165.5</v>
      </c>
      <c r="W546" s="77"/>
      <c r="X546" s="77"/>
      <c r="Z546" s="84">
        <v>57.3</v>
      </c>
      <c r="AA546" s="84">
        <v>7095.9</v>
      </c>
      <c r="AB546" s="84">
        <f t="shared" si="167"/>
        <v>7153.2</v>
      </c>
      <c r="AC546" s="84">
        <f t="shared" si="162"/>
        <v>-11.399999999999636</v>
      </c>
      <c r="AE546" s="84">
        <f t="shared" si="173"/>
        <v>1650.3999999999999</v>
      </c>
      <c r="AF546" s="84">
        <f t="shared" si="173"/>
        <v>12144.6</v>
      </c>
      <c r="AG546" s="84">
        <f t="shared" si="173"/>
        <v>13795</v>
      </c>
      <c r="AH546" s="84">
        <f t="shared" si="163"/>
        <v>305.39999999999782</v>
      </c>
      <c r="AJ546" s="80">
        <v>36685</v>
      </c>
      <c r="AK546" s="84">
        <v>839.8</v>
      </c>
      <c r="AL546" s="84">
        <v>4440.3</v>
      </c>
      <c r="AM546" s="84">
        <f t="shared" si="168"/>
        <v>5280.1</v>
      </c>
      <c r="AN546" s="84">
        <f t="shared" si="175"/>
        <v>60.199999999999818</v>
      </c>
      <c r="AO546" s="84">
        <f t="shared" si="175"/>
        <v>-11.800000000000182</v>
      </c>
      <c r="AP546" s="85">
        <f>AM546/'[2]Soymeal Export Forecast'!Z$15</f>
        <v>0.69297168945840892</v>
      </c>
      <c r="AQ546" s="77"/>
      <c r="AR546" s="77"/>
      <c r="AS546" s="80">
        <v>36685</v>
      </c>
      <c r="AT546" s="84">
        <v>34.9</v>
      </c>
      <c r="AU546" s="84">
        <v>295.8</v>
      </c>
      <c r="AV546" s="84">
        <f t="shared" si="169"/>
        <v>330.7</v>
      </c>
      <c r="AW546" s="84">
        <f t="shared" si="176"/>
        <v>4.1000000000000227</v>
      </c>
      <c r="AX546" s="84">
        <f t="shared" si="176"/>
        <v>0.89999999999997726</v>
      </c>
      <c r="AZ546" s="77"/>
      <c r="BA546" s="77"/>
      <c r="BB546" s="84">
        <f t="shared" si="171"/>
        <v>427.40000000000055</v>
      </c>
    </row>
    <row r="547" spans="1:54">
      <c r="A547" s="80">
        <v>36692</v>
      </c>
      <c r="B547" s="84">
        <v>2141.5</v>
      </c>
      <c r="C547" s="84">
        <v>23286.400000000001</v>
      </c>
      <c r="D547" s="84">
        <f t="shared" si="166"/>
        <v>25427.9</v>
      </c>
      <c r="E547" s="84">
        <v>576.61</v>
      </c>
      <c r="F547" s="84">
        <f t="shared" si="174"/>
        <v>204.90000000000146</v>
      </c>
      <c r="G547" s="84">
        <f t="shared" si="174"/>
        <v>288.70000000000073</v>
      </c>
      <c r="H547" s="84">
        <f t="shared" si="174"/>
        <v>136.19999999999999</v>
      </c>
      <c r="I547" s="84">
        <f t="shared" si="170"/>
        <v>204.90000000000146</v>
      </c>
      <c r="L547" s="84">
        <f t="shared" si="159"/>
        <v>424.90000000000072</v>
      </c>
      <c r="P547" s="84">
        <v>335</v>
      </c>
      <c r="Q547" s="84">
        <v>3897</v>
      </c>
      <c r="R547" s="84">
        <f t="shared" si="172"/>
        <v>4232</v>
      </c>
      <c r="S547" s="84">
        <f t="shared" si="160"/>
        <v>41</v>
      </c>
      <c r="T547" s="84">
        <f t="shared" si="161"/>
        <v>56</v>
      </c>
      <c r="W547" s="77"/>
      <c r="X547" s="77"/>
      <c r="Z547" s="84">
        <v>35.9</v>
      </c>
      <c r="AA547" s="84">
        <v>7099.4</v>
      </c>
      <c r="AB547" s="84">
        <f t="shared" si="167"/>
        <v>7135.2999999999993</v>
      </c>
      <c r="AC547" s="84">
        <f t="shared" si="162"/>
        <v>-17.900000000000546</v>
      </c>
      <c r="AE547" s="84">
        <f t="shared" si="173"/>
        <v>1770.6</v>
      </c>
      <c r="AF547" s="84">
        <f t="shared" si="173"/>
        <v>12290.000000000002</v>
      </c>
      <c r="AG547" s="84">
        <f t="shared" si="173"/>
        <v>14060.600000000002</v>
      </c>
      <c r="AH547" s="84">
        <f t="shared" si="163"/>
        <v>265.60000000000218</v>
      </c>
      <c r="AJ547" s="80">
        <v>36692</v>
      </c>
      <c r="AK547" s="84">
        <v>777.8</v>
      </c>
      <c r="AL547" s="84">
        <v>4586.3</v>
      </c>
      <c r="AM547" s="84">
        <f t="shared" si="168"/>
        <v>5364.1</v>
      </c>
      <c r="AN547" s="84">
        <f t="shared" si="175"/>
        <v>146</v>
      </c>
      <c r="AO547" s="84">
        <f t="shared" si="175"/>
        <v>84</v>
      </c>
      <c r="AP547" s="85">
        <f>AM547/'[2]Soymeal Export Forecast'!Z$15</f>
        <v>0.70399603026909552</v>
      </c>
      <c r="AQ547" s="77"/>
      <c r="AR547" s="77"/>
      <c r="AS547" s="80">
        <v>36692</v>
      </c>
      <c r="AT547" s="84">
        <v>31.9</v>
      </c>
      <c r="AU547" s="84">
        <v>298.5</v>
      </c>
      <c r="AV547" s="84">
        <f t="shared" si="169"/>
        <v>330.4</v>
      </c>
      <c r="AW547" s="84">
        <f t="shared" si="176"/>
        <v>2.6999999999999886</v>
      </c>
      <c r="AX547" s="84">
        <f t="shared" si="176"/>
        <v>-0.30000000000001137</v>
      </c>
      <c r="AZ547" s="77"/>
      <c r="BA547" s="77"/>
      <c r="BB547" s="84">
        <f t="shared" si="171"/>
        <v>350.90000000000146</v>
      </c>
    </row>
    <row r="548" spans="1:54">
      <c r="A548" s="80">
        <v>36699</v>
      </c>
      <c r="B548" s="84">
        <v>2078.6999999999998</v>
      </c>
      <c r="C548" s="84">
        <v>23538.799999999999</v>
      </c>
      <c r="D548" s="84">
        <f t="shared" si="166"/>
        <v>25617.5</v>
      </c>
      <c r="E548" s="84">
        <v>595.61</v>
      </c>
      <c r="F548" s="84">
        <f t="shared" si="174"/>
        <v>252.39999999999782</v>
      </c>
      <c r="G548" s="84">
        <f t="shared" si="174"/>
        <v>189.59999999999854</v>
      </c>
      <c r="H548" s="84">
        <f t="shared" si="174"/>
        <v>19</v>
      </c>
      <c r="I548" s="84">
        <f t="shared" si="170"/>
        <v>252.39999999999782</v>
      </c>
      <c r="L548" s="84">
        <f t="shared" si="159"/>
        <v>208.59999999999854</v>
      </c>
      <c r="P548" s="84">
        <v>335</v>
      </c>
      <c r="Q548" s="84">
        <v>3955.8</v>
      </c>
      <c r="R548" s="84">
        <f t="shared" si="172"/>
        <v>4290.8</v>
      </c>
      <c r="S548" s="84">
        <f t="shared" si="160"/>
        <v>58.800000000000182</v>
      </c>
      <c r="T548" s="84">
        <f t="shared" si="161"/>
        <v>58.800000000000182</v>
      </c>
      <c r="W548" s="77"/>
      <c r="X548" s="77"/>
      <c r="Z548" s="84">
        <v>34.1</v>
      </c>
      <c r="AA548" s="84">
        <v>7105.7</v>
      </c>
      <c r="AB548" s="84">
        <f t="shared" si="167"/>
        <v>7139.8</v>
      </c>
      <c r="AC548" s="84">
        <f t="shared" si="162"/>
        <v>4.5000000000009095</v>
      </c>
      <c r="AE548" s="84">
        <f t="shared" si="173"/>
        <v>1709.6</v>
      </c>
      <c r="AF548" s="84">
        <f t="shared" si="173"/>
        <v>12477.3</v>
      </c>
      <c r="AG548" s="84">
        <f t="shared" si="173"/>
        <v>14186.900000000001</v>
      </c>
      <c r="AH548" s="84">
        <f t="shared" si="163"/>
        <v>126.29999999999927</v>
      </c>
      <c r="AJ548" s="80">
        <v>36699</v>
      </c>
      <c r="AK548" s="84">
        <v>776.5</v>
      </c>
      <c r="AL548" s="84">
        <v>4648.5</v>
      </c>
      <c r="AM548" s="84">
        <f t="shared" si="168"/>
        <v>5425</v>
      </c>
      <c r="AN548" s="84">
        <f t="shared" si="175"/>
        <v>62.199999999999818</v>
      </c>
      <c r="AO548" s="84">
        <f t="shared" si="175"/>
        <v>60.899999999999636</v>
      </c>
      <c r="AP548" s="85">
        <f>AM548/'[2]Soymeal Export Forecast'!Z$15</f>
        <v>0.71198867735684324</v>
      </c>
      <c r="AQ548" s="77"/>
      <c r="AR548" s="77"/>
      <c r="AS548" s="80">
        <v>36699</v>
      </c>
      <c r="AT548" s="84">
        <v>34.700000000000003</v>
      </c>
      <c r="AU548" s="84">
        <v>298.5</v>
      </c>
      <c r="AV548" s="84">
        <f t="shared" si="169"/>
        <v>333.2</v>
      </c>
      <c r="AW548" s="84">
        <f t="shared" si="176"/>
        <v>0</v>
      </c>
      <c r="AX548" s="84">
        <f t="shared" si="176"/>
        <v>2.8000000000000114</v>
      </c>
      <c r="AZ548" s="77"/>
      <c r="BA548" s="77"/>
      <c r="BB548" s="84">
        <f t="shared" si="171"/>
        <v>314.59999999999764</v>
      </c>
    </row>
    <row r="549" spans="1:54">
      <c r="A549" s="80">
        <v>36706</v>
      </c>
      <c r="B549" s="84">
        <v>2112</v>
      </c>
      <c r="C549" s="84">
        <v>23926.9</v>
      </c>
      <c r="D549" s="84">
        <f t="shared" si="166"/>
        <v>26038.9</v>
      </c>
      <c r="E549" s="84">
        <v>698.61</v>
      </c>
      <c r="F549" s="84">
        <f t="shared" si="174"/>
        <v>388.10000000000218</v>
      </c>
      <c r="G549" s="84">
        <f t="shared" si="174"/>
        <v>421.40000000000146</v>
      </c>
      <c r="H549" s="84">
        <f t="shared" si="174"/>
        <v>103</v>
      </c>
      <c r="I549" s="84">
        <f t="shared" si="170"/>
        <v>388.10000000000218</v>
      </c>
      <c r="L549" s="84">
        <f t="shared" si="159"/>
        <v>524.40000000000146</v>
      </c>
      <c r="P549" s="84">
        <v>555</v>
      </c>
      <c r="Q549" s="84">
        <v>4068</v>
      </c>
      <c r="R549" s="84">
        <f t="shared" si="172"/>
        <v>4623</v>
      </c>
      <c r="S549" s="84">
        <f t="shared" si="160"/>
        <v>332.19999999999982</v>
      </c>
      <c r="T549" s="84">
        <f t="shared" si="161"/>
        <v>112.19999999999982</v>
      </c>
      <c r="W549" s="77"/>
      <c r="X549" s="77"/>
      <c r="Z549" s="84">
        <v>19.100000000000001</v>
      </c>
      <c r="AA549" s="84">
        <v>7105.7</v>
      </c>
      <c r="AB549" s="84">
        <f t="shared" si="167"/>
        <v>7124.8</v>
      </c>
      <c r="AC549" s="84">
        <f t="shared" si="162"/>
        <v>-15</v>
      </c>
      <c r="AE549" s="84">
        <f t="shared" si="173"/>
        <v>1537.9</v>
      </c>
      <c r="AF549" s="84">
        <f t="shared" si="173"/>
        <v>12753.2</v>
      </c>
      <c r="AG549" s="84">
        <f t="shared" si="173"/>
        <v>14291.100000000002</v>
      </c>
      <c r="AH549" s="84">
        <f t="shared" si="163"/>
        <v>104.20000000000073</v>
      </c>
      <c r="AJ549" s="80">
        <v>36706</v>
      </c>
      <c r="AK549" s="84">
        <v>760.1</v>
      </c>
      <c r="AL549" s="84">
        <v>4715.6000000000004</v>
      </c>
      <c r="AM549" s="84">
        <f t="shared" si="168"/>
        <v>5475.7000000000007</v>
      </c>
      <c r="AN549" s="84">
        <f t="shared" si="175"/>
        <v>67.100000000000364</v>
      </c>
      <c r="AO549" s="84">
        <f t="shared" si="175"/>
        <v>50.700000000000728</v>
      </c>
      <c r="AP549" s="85">
        <f>AM549/'[2]Soymeal Export Forecast'!Z$15</f>
        <v>0.71864265448900777</v>
      </c>
      <c r="AQ549" s="77"/>
      <c r="AR549" s="77"/>
      <c r="AS549" s="80">
        <v>36706</v>
      </c>
      <c r="AT549" s="84">
        <v>34.299999999999997</v>
      </c>
      <c r="AU549" s="84">
        <v>299.7</v>
      </c>
      <c r="AV549" s="84">
        <f t="shared" si="169"/>
        <v>334</v>
      </c>
      <c r="AW549" s="84">
        <f t="shared" si="176"/>
        <v>1.1999999999999886</v>
      </c>
      <c r="AX549" s="84">
        <f t="shared" si="176"/>
        <v>0.80000000000001137</v>
      </c>
      <c r="AZ549" s="77"/>
      <c r="BA549" s="77"/>
      <c r="BB549" s="84">
        <f t="shared" si="171"/>
        <v>455.20000000000255</v>
      </c>
    </row>
    <row r="550" spans="1:54">
      <c r="A550" s="80">
        <v>36713</v>
      </c>
      <c r="B550" s="84">
        <v>2196.8000000000002</v>
      </c>
      <c r="C550" s="84">
        <v>24062.7</v>
      </c>
      <c r="D550" s="84">
        <f t="shared" si="166"/>
        <v>26259.5</v>
      </c>
      <c r="E550" s="84">
        <v>723.61</v>
      </c>
      <c r="F550" s="84">
        <f t="shared" si="174"/>
        <v>135.79999999999927</v>
      </c>
      <c r="G550" s="84">
        <f t="shared" si="174"/>
        <v>220.59999999999854</v>
      </c>
      <c r="H550" s="84">
        <f t="shared" si="174"/>
        <v>25</v>
      </c>
      <c r="I550" s="84">
        <f t="shared" si="170"/>
        <v>135.79999999999927</v>
      </c>
      <c r="L550" s="84">
        <f t="shared" si="159"/>
        <v>245.59999999999854</v>
      </c>
      <c r="P550" s="84">
        <v>555</v>
      </c>
      <c r="Q550" s="84">
        <v>4124.2</v>
      </c>
      <c r="R550" s="84">
        <f t="shared" si="172"/>
        <v>4679.2</v>
      </c>
      <c r="S550" s="84">
        <f t="shared" si="160"/>
        <v>56.199999999999818</v>
      </c>
      <c r="T550" s="84">
        <f t="shared" si="161"/>
        <v>56.199999999999818</v>
      </c>
      <c r="W550" s="77"/>
      <c r="X550" s="77"/>
      <c r="Z550" s="84">
        <v>19.100000000000001</v>
      </c>
      <c r="AA550" s="84">
        <v>7105.7</v>
      </c>
      <c r="AB550" s="84">
        <f t="shared" si="167"/>
        <v>7124.8</v>
      </c>
      <c r="AC550" s="84">
        <f t="shared" si="162"/>
        <v>0</v>
      </c>
      <c r="AE550" s="84">
        <f t="shared" si="173"/>
        <v>1622.7000000000003</v>
      </c>
      <c r="AF550" s="84">
        <f t="shared" si="173"/>
        <v>12832.8</v>
      </c>
      <c r="AG550" s="84">
        <f t="shared" si="173"/>
        <v>14455.5</v>
      </c>
      <c r="AH550" s="84">
        <f t="shared" si="163"/>
        <v>164.39999999999782</v>
      </c>
      <c r="AJ550" s="80">
        <v>36713</v>
      </c>
      <c r="AK550" s="84">
        <v>765.6</v>
      </c>
      <c r="AL550" s="84">
        <v>4777</v>
      </c>
      <c r="AM550" s="84">
        <f t="shared" si="168"/>
        <v>5542.6</v>
      </c>
      <c r="AN550" s="84">
        <f t="shared" si="175"/>
        <v>61.399999999999636</v>
      </c>
      <c r="AO550" s="84">
        <f t="shared" si="175"/>
        <v>66.899999999999636</v>
      </c>
      <c r="AP550" s="85">
        <f>AM550/'[2]Soymeal Export Forecast'!Z$15</f>
        <v>0.7274227544918046</v>
      </c>
      <c r="AQ550" s="77"/>
      <c r="AR550" s="77"/>
      <c r="AS550" s="80">
        <v>36713</v>
      </c>
      <c r="AT550" s="84">
        <v>30.8</v>
      </c>
      <c r="AU550" s="84">
        <v>302.5</v>
      </c>
      <c r="AV550" s="84">
        <f t="shared" si="169"/>
        <v>333.3</v>
      </c>
      <c r="AW550" s="84">
        <f t="shared" si="176"/>
        <v>2.8000000000000114</v>
      </c>
      <c r="AX550" s="84">
        <f t="shared" si="176"/>
        <v>-0.69999999999998863</v>
      </c>
      <c r="AZ550" s="77"/>
      <c r="BA550" s="77"/>
      <c r="BB550" s="84">
        <f t="shared" si="171"/>
        <v>197.19999999999891</v>
      </c>
    </row>
    <row r="551" spans="1:54">
      <c r="A551" s="80">
        <v>36720</v>
      </c>
      <c r="B551" s="84">
        <v>1992.8</v>
      </c>
      <c r="C551" s="84">
        <v>24479.4</v>
      </c>
      <c r="D551" s="84">
        <f t="shared" si="166"/>
        <v>26472.2</v>
      </c>
      <c r="E551" s="84">
        <v>956.61</v>
      </c>
      <c r="F551" s="84">
        <f t="shared" si="174"/>
        <v>416.70000000000073</v>
      </c>
      <c r="G551" s="84">
        <f t="shared" si="174"/>
        <v>212.70000000000073</v>
      </c>
      <c r="H551" s="84">
        <f t="shared" si="174"/>
        <v>233</v>
      </c>
      <c r="I551" s="84">
        <f t="shared" si="170"/>
        <v>416.70000000000073</v>
      </c>
      <c r="L551" s="84">
        <f t="shared" si="159"/>
        <v>445.70000000000073</v>
      </c>
      <c r="P551" s="84">
        <v>415</v>
      </c>
      <c r="Q551" s="84">
        <v>4265.6000000000004</v>
      </c>
      <c r="R551" s="84">
        <f t="shared" si="172"/>
        <v>4680.6000000000004</v>
      </c>
      <c r="S551" s="84">
        <f t="shared" si="160"/>
        <v>1.4000000000005457</v>
      </c>
      <c r="T551" s="84">
        <f t="shared" si="161"/>
        <v>141.40000000000055</v>
      </c>
      <c r="W551" s="77"/>
      <c r="X551" s="77"/>
      <c r="Z551" s="84">
        <v>19.100000000000001</v>
      </c>
      <c r="AA551" s="84">
        <v>7105.7</v>
      </c>
      <c r="AB551" s="84">
        <f t="shared" si="167"/>
        <v>7124.8</v>
      </c>
      <c r="AC551" s="84">
        <f t="shared" si="162"/>
        <v>0</v>
      </c>
      <c r="AE551" s="84">
        <f t="shared" si="173"/>
        <v>1558.7</v>
      </c>
      <c r="AF551" s="84">
        <f t="shared" si="173"/>
        <v>13108.100000000002</v>
      </c>
      <c r="AG551" s="84">
        <f t="shared" si="173"/>
        <v>14666.8</v>
      </c>
      <c r="AH551" s="84">
        <f t="shared" si="163"/>
        <v>211.29999999999927</v>
      </c>
      <c r="AJ551" s="80">
        <v>36720</v>
      </c>
      <c r="AK551" s="84">
        <v>802.6</v>
      </c>
      <c r="AL551" s="84">
        <v>4814.7</v>
      </c>
      <c r="AM551" s="84">
        <f t="shared" si="168"/>
        <v>5617.3</v>
      </c>
      <c r="AN551" s="84">
        <f t="shared" si="175"/>
        <v>37.699999999999818</v>
      </c>
      <c r="AO551" s="84">
        <f t="shared" si="175"/>
        <v>74.699999999999818</v>
      </c>
      <c r="AP551" s="85">
        <f>AM551/'[2]Soymeal Export Forecast'!Z$15</f>
        <v>0.73722654328416515</v>
      </c>
      <c r="AQ551" s="77"/>
      <c r="AR551" s="77"/>
      <c r="AS551" s="80">
        <v>36720</v>
      </c>
      <c r="AT551" s="84">
        <v>27.8</v>
      </c>
      <c r="AU551" s="84">
        <v>305.5</v>
      </c>
      <c r="AV551" s="84">
        <f t="shared" si="169"/>
        <v>333.3</v>
      </c>
      <c r="AW551" s="84">
        <f t="shared" si="176"/>
        <v>3</v>
      </c>
      <c r="AX551" s="84">
        <f t="shared" si="176"/>
        <v>0</v>
      </c>
      <c r="AZ551" s="77"/>
      <c r="BA551" s="77"/>
      <c r="BB551" s="84">
        <f t="shared" si="171"/>
        <v>454.40000000000055</v>
      </c>
    </row>
    <row r="552" spans="1:54">
      <c r="A552" s="80">
        <v>36727</v>
      </c>
      <c r="B552" s="84">
        <v>1922.7</v>
      </c>
      <c r="C552" s="84">
        <v>24800.3</v>
      </c>
      <c r="D552" s="84">
        <f t="shared" si="166"/>
        <v>26723</v>
      </c>
      <c r="E552" s="84">
        <v>1227.231</v>
      </c>
      <c r="F552" s="84">
        <f t="shared" si="174"/>
        <v>320.89999999999782</v>
      </c>
      <c r="G552" s="84">
        <f t="shared" si="174"/>
        <v>250.79999999999927</v>
      </c>
      <c r="H552" s="84">
        <f t="shared" si="174"/>
        <v>270.62099999999998</v>
      </c>
      <c r="I552" s="84">
        <f t="shared" si="170"/>
        <v>320.89999999999782</v>
      </c>
      <c r="L552" s="84">
        <f t="shared" si="159"/>
        <v>521.42099999999925</v>
      </c>
      <c r="P552" s="84">
        <v>415</v>
      </c>
      <c r="Q552" s="84">
        <v>4321.5</v>
      </c>
      <c r="R552" s="84">
        <f t="shared" si="172"/>
        <v>4736.5</v>
      </c>
      <c r="S552" s="84">
        <f t="shared" si="160"/>
        <v>55.899999999999636</v>
      </c>
      <c r="T552" s="84">
        <f t="shared" si="161"/>
        <v>55.899999999999636</v>
      </c>
      <c r="W552" s="77"/>
      <c r="X552" s="77"/>
      <c r="Z552" s="84">
        <v>1.4</v>
      </c>
      <c r="AA552" s="84">
        <v>7123.4</v>
      </c>
      <c r="AB552" s="84">
        <f t="shared" si="167"/>
        <v>7124.7999999999993</v>
      </c>
      <c r="AC552" s="84">
        <f t="shared" si="162"/>
        <v>0</v>
      </c>
      <c r="AE552" s="84">
        <f t="shared" si="173"/>
        <v>1506.3</v>
      </c>
      <c r="AF552" s="84">
        <f t="shared" si="173"/>
        <v>13355.4</v>
      </c>
      <c r="AG552" s="84">
        <f t="shared" si="173"/>
        <v>14861.7</v>
      </c>
      <c r="AH552" s="84">
        <f t="shared" si="163"/>
        <v>194.90000000000146</v>
      </c>
      <c r="AJ552" s="80">
        <v>36727</v>
      </c>
      <c r="AK552" s="84">
        <v>802</v>
      </c>
      <c r="AL552" s="84">
        <v>4997</v>
      </c>
      <c r="AM552" s="84">
        <f t="shared" si="168"/>
        <v>5799</v>
      </c>
      <c r="AN552" s="84">
        <f t="shared" si="175"/>
        <v>182.30000000000018</v>
      </c>
      <c r="AO552" s="84">
        <f t="shared" si="175"/>
        <v>181.69999999999982</v>
      </c>
      <c r="AP552" s="85">
        <f>AM552/'[2]Soymeal Export Forecast'!Z$15</f>
        <v>0.76107324239490026</v>
      </c>
      <c r="AQ552" s="77"/>
      <c r="AR552" s="77"/>
      <c r="AS552" s="80">
        <v>36727</v>
      </c>
      <c r="AT552" s="84">
        <v>26.1</v>
      </c>
      <c r="AU552" s="84">
        <v>308.60000000000002</v>
      </c>
      <c r="AV552" s="84">
        <f t="shared" si="169"/>
        <v>334.70000000000005</v>
      </c>
      <c r="AW552" s="84">
        <f t="shared" si="176"/>
        <v>3.1000000000000227</v>
      </c>
      <c r="AX552" s="84">
        <f t="shared" si="176"/>
        <v>1.4000000000000341</v>
      </c>
      <c r="AZ552" s="77"/>
      <c r="BA552" s="77"/>
      <c r="BB552" s="84">
        <f t="shared" si="171"/>
        <v>503.199999999998</v>
      </c>
    </row>
    <row r="553" spans="1:54">
      <c r="A553" s="80">
        <v>36734</v>
      </c>
      <c r="B553" s="84">
        <v>1788.1</v>
      </c>
      <c r="C553" s="84">
        <v>25175.3</v>
      </c>
      <c r="D553" s="84">
        <f t="shared" si="166"/>
        <v>26963.399999999998</v>
      </c>
      <c r="E553" s="84">
        <v>1608.4860000000001</v>
      </c>
      <c r="F553" s="84">
        <f t="shared" si="174"/>
        <v>375</v>
      </c>
      <c r="G553" s="84">
        <f t="shared" si="174"/>
        <v>240.39999999999782</v>
      </c>
      <c r="H553" s="84">
        <f t="shared" si="174"/>
        <v>381.25500000000011</v>
      </c>
      <c r="I553" s="84">
        <f t="shared" si="170"/>
        <v>375</v>
      </c>
      <c r="L553" s="84">
        <f t="shared" si="159"/>
        <v>621.65499999999793</v>
      </c>
      <c r="P553" s="84">
        <v>385</v>
      </c>
      <c r="Q553" s="84">
        <v>4430.2</v>
      </c>
      <c r="R553" s="84">
        <f t="shared" si="172"/>
        <v>4815.2</v>
      </c>
      <c r="S553" s="84">
        <f t="shared" si="160"/>
        <v>78.699999999999818</v>
      </c>
      <c r="T553" s="84">
        <f t="shared" si="161"/>
        <v>108.69999999999982</v>
      </c>
      <c r="W553" s="77"/>
      <c r="X553" s="77"/>
      <c r="Z553" s="84">
        <v>1.4</v>
      </c>
      <c r="AA553" s="84">
        <v>7123.4</v>
      </c>
      <c r="AB553" s="84">
        <f t="shared" si="167"/>
        <v>7124.7999999999993</v>
      </c>
      <c r="AC553" s="84">
        <f t="shared" si="162"/>
        <v>0</v>
      </c>
      <c r="AE553" s="84">
        <f t="shared" si="173"/>
        <v>1401.6999999999998</v>
      </c>
      <c r="AF553" s="84">
        <f t="shared" si="173"/>
        <v>13621.699999999999</v>
      </c>
      <c r="AG553" s="84">
        <f t="shared" si="173"/>
        <v>15023.399999999998</v>
      </c>
      <c r="AH553" s="84">
        <f t="shared" si="163"/>
        <v>161.69999999999709</v>
      </c>
      <c r="AJ553" s="80">
        <v>36734</v>
      </c>
      <c r="AK553" s="84">
        <v>687.7</v>
      </c>
      <c r="AL553" s="84">
        <v>5137.7</v>
      </c>
      <c r="AM553" s="84">
        <f t="shared" si="168"/>
        <v>5825.4</v>
      </c>
      <c r="AN553" s="84">
        <f t="shared" si="175"/>
        <v>140.69999999999982</v>
      </c>
      <c r="AO553" s="84">
        <f t="shared" si="175"/>
        <v>26.399999999999636</v>
      </c>
      <c r="AP553" s="85">
        <f>AM553/'[2]Soymeal Export Forecast'!Z$15</f>
        <v>0.76453803522111607</v>
      </c>
      <c r="AQ553" s="77"/>
      <c r="AR553" s="77"/>
      <c r="AS553" s="80">
        <v>36734</v>
      </c>
      <c r="AT553" s="84">
        <v>31.7</v>
      </c>
      <c r="AU553" s="84">
        <v>309.10000000000002</v>
      </c>
      <c r="AV553" s="84">
        <f t="shared" si="169"/>
        <v>340.8</v>
      </c>
      <c r="AW553" s="84">
        <f t="shared" si="176"/>
        <v>0.5</v>
      </c>
      <c r="AX553" s="84">
        <f t="shared" si="176"/>
        <v>6.0999999999999659</v>
      </c>
      <c r="AZ553" s="77"/>
      <c r="BA553" s="77"/>
      <c r="BB553" s="84">
        <f t="shared" si="171"/>
        <v>515.69999999999982</v>
      </c>
    </row>
    <row r="554" spans="1:54">
      <c r="A554" s="80">
        <v>36741</v>
      </c>
      <c r="B554" s="84">
        <v>1635.4</v>
      </c>
      <c r="C554" s="84">
        <v>25624.799999999999</v>
      </c>
      <c r="D554" s="84">
        <f t="shared" si="166"/>
        <v>27260.2</v>
      </c>
      <c r="E554" s="84">
        <v>2381.1329999999998</v>
      </c>
      <c r="F554" s="84">
        <f t="shared" si="174"/>
        <v>449.5</v>
      </c>
      <c r="G554" s="84">
        <f t="shared" si="174"/>
        <v>296.80000000000291</v>
      </c>
      <c r="H554" s="84">
        <f t="shared" si="174"/>
        <v>772.64699999999971</v>
      </c>
      <c r="I554" s="84">
        <f t="shared" si="170"/>
        <v>449.5</v>
      </c>
      <c r="L554" s="84">
        <f t="shared" si="159"/>
        <v>1069.4470000000026</v>
      </c>
      <c r="P554" s="84">
        <v>335</v>
      </c>
      <c r="Q554" s="84">
        <v>4632.3</v>
      </c>
      <c r="R554" s="84">
        <f t="shared" si="172"/>
        <v>4967.3</v>
      </c>
      <c r="S554" s="84">
        <f t="shared" si="160"/>
        <v>152.10000000000036</v>
      </c>
      <c r="T554" s="84">
        <f t="shared" si="161"/>
        <v>202.10000000000036</v>
      </c>
      <c r="W554" s="77"/>
      <c r="X554" s="77"/>
      <c r="Z554" s="84">
        <v>2.9</v>
      </c>
      <c r="AA554" s="84">
        <v>7123.4</v>
      </c>
      <c r="AB554" s="84">
        <f t="shared" si="167"/>
        <v>7126.2999999999993</v>
      </c>
      <c r="AC554" s="84">
        <f t="shared" si="162"/>
        <v>1.5</v>
      </c>
      <c r="AE554" s="84">
        <f t="shared" si="173"/>
        <v>1297.5</v>
      </c>
      <c r="AF554" s="84">
        <f t="shared" si="173"/>
        <v>13869.1</v>
      </c>
      <c r="AG554" s="84">
        <f t="shared" si="173"/>
        <v>15166.600000000002</v>
      </c>
      <c r="AH554" s="84">
        <f t="shared" si="163"/>
        <v>143.20000000000437</v>
      </c>
      <c r="AJ554" s="80">
        <v>36741</v>
      </c>
      <c r="AK554" s="84">
        <v>738.4</v>
      </c>
      <c r="AL554" s="84">
        <v>5192.2</v>
      </c>
      <c r="AM554" s="84">
        <f t="shared" si="168"/>
        <v>5930.5999999999995</v>
      </c>
      <c r="AN554" s="84">
        <f t="shared" si="175"/>
        <v>54.5</v>
      </c>
      <c r="AO554" s="84">
        <f t="shared" si="175"/>
        <v>105.19999999999982</v>
      </c>
      <c r="AP554" s="85">
        <f>AM554/'[2]Soymeal Export Forecast'!Z$15</f>
        <v>0.77834470966497593</v>
      </c>
      <c r="AQ554" s="77"/>
      <c r="AR554" s="77"/>
      <c r="AS554" s="80">
        <v>36741</v>
      </c>
      <c r="AT554" s="84">
        <v>27.5</v>
      </c>
      <c r="AU554" s="84">
        <v>317.10000000000002</v>
      </c>
      <c r="AV554" s="84">
        <f t="shared" si="169"/>
        <v>344.6</v>
      </c>
      <c r="AW554" s="84">
        <f t="shared" si="176"/>
        <v>8</v>
      </c>
      <c r="AX554" s="84">
        <f t="shared" si="176"/>
        <v>3.8000000000000114</v>
      </c>
      <c r="AZ554" s="77"/>
      <c r="BA554" s="77"/>
      <c r="BB554" s="84">
        <f t="shared" si="171"/>
        <v>504</v>
      </c>
    </row>
    <row r="555" spans="1:54">
      <c r="A555" s="80">
        <v>36748</v>
      </c>
      <c r="B555" s="84">
        <v>1360</v>
      </c>
      <c r="C555" s="84">
        <v>25990.799999999999</v>
      </c>
      <c r="D555" s="84">
        <f t="shared" si="166"/>
        <v>27350.799999999999</v>
      </c>
      <c r="E555" s="84">
        <v>2853.8119999999999</v>
      </c>
      <c r="F555" s="84">
        <f t="shared" si="174"/>
        <v>366</v>
      </c>
      <c r="G555" s="84">
        <f t="shared" si="174"/>
        <v>90.599999999998545</v>
      </c>
      <c r="H555" s="84">
        <f t="shared" si="174"/>
        <v>472.67900000000009</v>
      </c>
      <c r="I555" s="84">
        <f t="shared" si="170"/>
        <v>366</v>
      </c>
      <c r="L555" s="84">
        <f t="shared" si="159"/>
        <v>563.27899999999863</v>
      </c>
      <c r="P555" s="84">
        <v>280</v>
      </c>
      <c r="Q555" s="84">
        <v>4802.5</v>
      </c>
      <c r="R555" s="84">
        <f t="shared" si="172"/>
        <v>5082.5</v>
      </c>
      <c r="S555" s="84">
        <f t="shared" si="160"/>
        <v>115.19999999999982</v>
      </c>
      <c r="T555" s="84">
        <f t="shared" si="161"/>
        <v>170.19999999999982</v>
      </c>
      <c r="W555" s="77"/>
      <c r="X555" s="77"/>
      <c r="Z555" s="84">
        <v>1.4</v>
      </c>
      <c r="AA555" s="84">
        <v>7124.9</v>
      </c>
      <c r="AB555" s="84">
        <f t="shared" si="167"/>
        <v>7126.2999999999993</v>
      </c>
      <c r="AC555" s="84">
        <f t="shared" si="162"/>
        <v>0</v>
      </c>
      <c r="AE555" s="84">
        <f t="shared" si="173"/>
        <v>1078.5999999999999</v>
      </c>
      <c r="AF555" s="84">
        <f t="shared" si="173"/>
        <v>14063.4</v>
      </c>
      <c r="AG555" s="84">
        <f t="shared" si="173"/>
        <v>15142</v>
      </c>
      <c r="AH555" s="84">
        <f t="shared" si="163"/>
        <v>-24.600000000002183</v>
      </c>
      <c r="AJ555" s="80">
        <v>36748</v>
      </c>
      <c r="AK555" s="84">
        <v>754.8</v>
      </c>
      <c r="AL555" s="84">
        <v>5262.9</v>
      </c>
      <c r="AM555" s="84">
        <f t="shared" si="168"/>
        <v>6017.7</v>
      </c>
      <c r="AN555" s="84">
        <f t="shared" si="175"/>
        <v>70.699999999999818</v>
      </c>
      <c r="AO555" s="84">
        <f t="shared" si="175"/>
        <v>87.100000000000364</v>
      </c>
      <c r="AP555" s="85">
        <f>AM555/'[2]Soymeal Export Forecast'!Z$15</f>
        <v>0.78977590114843788</v>
      </c>
      <c r="AQ555" s="77"/>
      <c r="AR555" s="77"/>
      <c r="AS555" s="80">
        <v>36748</v>
      </c>
      <c r="AT555" s="84">
        <v>28.2</v>
      </c>
      <c r="AU555" s="84">
        <v>319.60000000000002</v>
      </c>
      <c r="AV555" s="84">
        <f t="shared" si="169"/>
        <v>347.8</v>
      </c>
      <c r="AW555" s="84">
        <f t="shared" si="176"/>
        <v>2.5</v>
      </c>
      <c r="AX555" s="84">
        <f t="shared" si="176"/>
        <v>3.1999999999999886</v>
      </c>
      <c r="AZ555" s="77"/>
      <c r="BA555" s="77"/>
      <c r="BB555" s="84">
        <f t="shared" si="171"/>
        <v>436.69999999999982</v>
      </c>
    </row>
    <row r="556" spans="1:54">
      <c r="A556" s="80">
        <v>36755</v>
      </c>
      <c r="B556" s="84">
        <v>1049.9000000000001</v>
      </c>
      <c r="C556" s="84">
        <v>26331.1</v>
      </c>
      <c r="D556" s="84">
        <f t="shared" si="166"/>
        <v>27381</v>
      </c>
      <c r="E556" s="84">
        <v>3106.732</v>
      </c>
      <c r="F556" s="84">
        <f t="shared" si="174"/>
        <v>340.29999999999927</v>
      </c>
      <c r="G556" s="84">
        <f t="shared" si="174"/>
        <v>30.200000000000728</v>
      </c>
      <c r="H556" s="84">
        <f t="shared" si="174"/>
        <v>252.92000000000007</v>
      </c>
      <c r="I556" s="84">
        <f t="shared" si="170"/>
        <v>340.29999999999927</v>
      </c>
      <c r="L556" s="84">
        <f t="shared" si="159"/>
        <v>283.1200000000008</v>
      </c>
      <c r="P556" s="84">
        <v>170</v>
      </c>
      <c r="Q556" s="84">
        <v>4972.7</v>
      </c>
      <c r="R556" s="84">
        <f t="shared" si="172"/>
        <v>5142.7</v>
      </c>
      <c r="S556" s="84">
        <f t="shared" si="160"/>
        <v>60.199999999999818</v>
      </c>
      <c r="T556" s="84">
        <f t="shared" si="161"/>
        <v>170.19999999999982</v>
      </c>
      <c r="W556" s="77"/>
      <c r="X556" s="77"/>
      <c r="Z556" s="84">
        <v>5.5</v>
      </c>
      <c r="AA556" s="84">
        <v>7124.9</v>
      </c>
      <c r="AB556" s="84">
        <f t="shared" si="167"/>
        <v>7130.4</v>
      </c>
      <c r="AC556" s="84">
        <f t="shared" si="162"/>
        <v>4.1000000000003638</v>
      </c>
      <c r="AE556" s="84">
        <f t="shared" si="173"/>
        <v>874.40000000000009</v>
      </c>
      <c r="AF556" s="84">
        <f t="shared" si="173"/>
        <v>14233.499999999998</v>
      </c>
      <c r="AG556" s="84">
        <f t="shared" si="173"/>
        <v>15107.9</v>
      </c>
      <c r="AH556" s="84">
        <f t="shared" si="163"/>
        <v>-34.100000000000364</v>
      </c>
      <c r="AJ556" s="80">
        <v>36755</v>
      </c>
      <c r="AK556" s="84">
        <v>872.5</v>
      </c>
      <c r="AL556" s="84">
        <v>5337.8</v>
      </c>
      <c r="AM556" s="84">
        <f t="shared" si="168"/>
        <v>6210.3</v>
      </c>
      <c r="AN556" s="84">
        <f t="shared" si="175"/>
        <v>74.900000000000546</v>
      </c>
      <c r="AO556" s="84">
        <f t="shared" si="175"/>
        <v>192.60000000000036</v>
      </c>
      <c r="AP556" s="85">
        <f>AM556/'[2]Soymeal Export Forecast'!Z$15</f>
        <v>0.81505313972151228</v>
      </c>
      <c r="AQ556" s="77"/>
      <c r="AR556" s="77"/>
      <c r="AS556" s="80">
        <v>36755</v>
      </c>
      <c r="AT556" s="84">
        <v>29.7</v>
      </c>
      <c r="AU556" s="84">
        <v>320.39999999999998</v>
      </c>
      <c r="AV556" s="84">
        <f t="shared" si="169"/>
        <v>350.09999999999997</v>
      </c>
      <c r="AW556" s="84">
        <f t="shared" si="176"/>
        <v>0.79999999999995453</v>
      </c>
      <c r="AX556" s="84">
        <f t="shared" si="176"/>
        <v>2.2999999999999545</v>
      </c>
      <c r="AZ556" s="77"/>
      <c r="BA556" s="77"/>
      <c r="BB556" s="84">
        <f t="shared" si="171"/>
        <v>415.19999999999982</v>
      </c>
    </row>
    <row r="557" spans="1:54">
      <c r="A557" s="80">
        <v>36762</v>
      </c>
      <c r="B557" s="84">
        <v>1002.3</v>
      </c>
      <c r="C557" s="84">
        <v>26564.5</v>
      </c>
      <c r="D557" s="84">
        <f t="shared" si="166"/>
        <v>27566.799999999999</v>
      </c>
      <c r="E557" s="84">
        <v>3526.6759999999999</v>
      </c>
      <c r="F557" s="84">
        <f t="shared" si="174"/>
        <v>233.40000000000146</v>
      </c>
      <c r="G557" s="84">
        <f t="shared" si="174"/>
        <v>185.79999999999927</v>
      </c>
      <c r="H557" s="84">
        <f t="shared" si="174"/>
        <v>419.94399999999996</v>
      </c>
      <c r="I557" s="84">
        <f t="shared" si="170"/>
        <v>233.40000000000146</v>
      </c>
      <c r="L557" s="84">
        <f t="shared" si="159"/>
        <v>605.74399999999923</v>
      </c>
      <c r="P557" s="84">
        <v>170</v>
      </c>
      <c r="Q557" s="84">
        <v>5085.2</v>
      </c>
      <c r="R557" s="84">
        <f t="shared" si="172"/>
        <v>5255.2</v>
      </c>
      <c r="S557" s="84">
        <f t="shared" si="160"/>
        <v>112.5</v>
      </c>
      <c r="T557" s="84">
        <f t="shared" si="161"/>
        <v>112.5</v>
      </c>
      <c r="W557" s="77"/>
      <c r="X557" s="77"/>
      <c r="Z557" s="84">
        <v>5.5</v>
      </c>
      <c r="AA557" s="84">
        <v>7124.9</v>
      </c>
      <c r="AB557" s="84">
        <f t="shared" si="167"/>
        <v>7130.4</v>
      </c>
      <c r="AC557" s="84">
        <f t="shared" si="162"/>
        <v>0</v>
      </c>
      <c r="AE557" s="84">
        <f t="shared" si="173"/>
        <v>826.8</v>
      </c>
      <c r="AF557" s="84">
        <f t="shared" si="173"/>
        <v>14354.4</v>
      </c>
      <c r="AG557" s="84">
        <f t="shared" si="173"/>
        <v>15181.199999999999</v>
      </c>
      <c r="AH557" s="84">
        <f t="shared" si="163"/>
        <v>73.299999999999272</v>
      </c>
      <c r="AJ557" s="80">
        <v>36762</v>
      </c>
      <c r="AK557" s="84">
        <v>806.2</v>
      </c>
      <c r="AL557" s="84">
        <v>5487.8</v>
      </c>
      <c r="AM557" s="84">
        <f t="shared" si="168"/>
        <v>6294</v>
      </c>
      <c r="AN557" s="84">
        <f t="shared" si="175"/>
        <v>150</v>
      </c>
      <c r="AO557" s="84">
        <f t="shared" si="175"/>
        <v>83.699999999999818</v>
      </c>
      <c r="AP557" s="85">
        <f>AM557/'[2]Soymeal Export Forecast'!Z$15</f>
        <v>0.82603810788644638</v>
      </c>
      <c r="AQ557" s="77"/>
      <c r="AR557" s="77"/>
      <c r="AS557" s="80">
        <v>36762</v>
      </c>
      <c r="AT557" s="84">
        <v>22.7</v>
      </c>
      <c r="AU557" s="84">
        <v>328.3</v>
      </c>
      <c r="AV557" s="84">
        <f t="shared" si="169"/>
        <v>351</v>
      </c>
      <c r="AW557" s="84">
        <f t="shared" si="176"/>
        <v>7.9000000000000341</v>
      </c>
      <c r="AX557" s="84">
        <f t="shared" si="176"/>
        <v>0.90000000000003411</v>
      </c>
      <c r="AZ557" s="77"/>
      <c r="BA557" s="77"/>
      <c r="BB557" s="84">
        <f t="shared" si="171"/>
        <v>383.40000000000146</v>
      </c>
    </row>
    <row r="558" spans="1:54">
      <c r="A558" s="80">
        <v>36769</v>
      </c>
      <c r="B558" s="84">
        <v>613.29999999999995</v>
      </c>
      <c r="C558" s="84">
        <v>27585.3</v>
      </c>
      <c r="D558" s="84">
        <f t="shared" si="166"/>
        <v>28198.6</v>
      </c>
      <c r="E558" s="84">
        <v>4762.3490000000002</v>
      </c>
      <c r="F558" s="84">
        <f t="shared" si="174"/>
        <v>1020.7999999999993</v>
      </c>
      <c r="G558" s="84">
        <f t="shared" si="174"/>
        <v>631.79999999999927</v>
      </c>
      <c r="H558" s="84">
        <f t="shared" si="174"/>
        <v>1235.6730000000002</v>
      </c>
      <c r="I558" s="84">
        <f t="shared" si="170"/>
        <v>1020.7999999999993</v>
      </c>
      <c r="L558" s="84">
        <f t="shared" si="159"/>
        <v>1867.4729999999995</v>
      </c>
      <c r="P558" s="84">
        <v>50</v>
      </c>
      <c r="Q558" s="84">
        <v>5196.3</v>
      </c>
      <c r="R558" s="84">
        <f t="shared" si="172"/>
        <v>5246.3</v>
      </c>
      <c r="S558" s="84">
        <f t="shared" si="160"/>
        <v>-8.8999999999996362</v>
      </c>
      <c r="T558" s="84">
        <f t="shared" si="161"/>
        <v>111.10000000000036</v>
      </c>
      <c r="W558" s="77"/>
      <c r="X558" s="77"/>
      <c r="Z558" s="84">
        <v>5.5</v>
      </c>
      <c r="AA558" s="84">
        <v>7182.5</v>
      </c>
      <c r="AB558" s="84">
        <f t="shared" si="167"/>
        <v>7188</v>
      </c>
      <c r="AC558" s="84">
        <f t="shared" si="162"/>
        <v>57.600000000000364</v>
      </c>
      <c r="AE558" s="84">
        <f t="shared" si="173"/>
        <v>557.79999999999995</v>
      </c>
      <c r="AF558" s="84">
        <f t="shared" si="173"/>
        <v>15206.5</v>
      </c>
      <c r="AG558" s="84">
        <f t="shared" si="173"/>
        <v>15764.3</v>
      </c>
      <c r="AH558" s="84">
        <f t="shared" si="163"/>
        <v>583.10000000000036</v>
      </c>
      <c r="AJ558" s="80">
        <v>36769</v>
      </c>
      <c r="AK558" s="84">
        <v>774.9</v>
      </c>
      <c r="AL558" s="84">
        <v>5553.3</v>
      </c>
      <c r="AM558" s="84">
        <f t="shared" si="168"/>
        <v>6328.2</v>
      </c>
      <c r="AN558" s="84">
        <f t="shared" si="175"/>
        <v>65.5</v>
      </c>
      <c r="AO558" s="84">
        <f t="shared" si="175"/>
        <v>34.199999999999818</v>
      </c>
      <c r="AP558" s="85">
        <f>AM558/'[2]Soymeal Export Forecast'!Z$15</f>
        <v>0.83052658950222591</v>
      </c>
      <c r="AQ558" s="77"/>
      <c r="AR558" s="77"/>
      <c r="AS558" s="80">
        <v>36769</v>
      </c>
      <c r="AT558" s="84">
        <v>22.5</v>
      </c>
      <c r="AU558" s="84">
        <v>329.3</v>
      </c>
      <c r="AV558" s="84">
        <f t="shared" si="169"/>
        <v>351.8</v>
      </c>
      <c r="AW558" s="84">
        <f t="shared" si="176"/>
        <v>1</v>
      </c>
      <c r="AX558" s="84">
        <f t="shared" si="176"/>
        <v>0.80000000000001137</v>
      </c>
      <c r="AZ558" s="77"/>
      <c r="BA558" s="77"/>
      <c r="BB558" s="84">
        <f t="shared" si="171"/>
        <v>1086.2999999999993</v>
      </c>
    </row>
    <row r="559" spans="1:54" s="91" customFormat="1">
      <c r="A559" s="88">
        <v>36776</v>
      </c>
      <c r="B559" s="89">
        <v>7855.9160000000002</v>
      </c>
      <c r="C559" s="89">
        <v>825.10599999999999</v>
      </c>
      <c r="D559" s="89">
        <v>8681.0220000000008</v>
      </c>
      <c r="E559" s="89">
        <v>0</v>
      </c>
      <c r="F559" s="90">
        <f>C559</f>
        <v>825.10599999999999</v>
      </c>
      <c r="G559" s="89"/>
      <c r="H559" s="89"/>
      <c r="I559" s="89">
        <f t="shared" si="170"/>
        <v>825.10599999999999</v>
      </c>
      <c r="J559" s="89"/>
      <c r="K559" s="89"/>
      <c r="L559" s="89"/>
      <c r="M559" s="89"/>
      <c r="N559" s="89"/>
      <c r="P559" s="89">
        <v>325</v>
      </c>
      <c r="Q559" s="89">
        <v>119.8</v>
      </c>
      <c r="R559" s="89">
        <f t="shared" si="172"/>
        <v>444.8</v>
      </c>
      <c r="S559" s="89"/>
      <c r="T559" s="90">
        <f>Q559</f>
        <v>119.8</v>
      </c>
      <c r="U559" s="89"/>
      <c r="V559" s="89"/>
      <c r="Z559" s="89">
        <v>801.3</v>
      </c>
      <c r="AA559" s="89">
        <v>5.5</v>
      </c>
      <c r="AB559" s="89">
        <f t="shared" si="167"/>
        <v>806.8</v>
      </c>
      <c r="AC559" s="89"/>
      <c r="AE559" s="89">
        <f t="shared" si="173"/>
        <v>6729.616</v>
      </c>
      <c r="AF559" s="89">
        <f t="shared" si="173"/>
        <v>699.80600000000004</v>
      </c>
      <c r="AG559" s="89">
        <f t="shared" si="173"/>
        <v>7429.4220000000014</v>
      </c>
      <c r="AH559" s="89"/>
      <c r="AJ559" s="88">
        <v>36776</v>
      </c>
      <c r="AK559" s="89">
        <v>664.2</v>
      </c>
      <c r="AL559" s="89">
        <v>5674.3</v>
      </c>
      <c r="AM559" s="89">
        <f t="shared" si="168"/>
        <v>6338.5</v>
      </c>
      <c r="AN559" s="89">
        <f t="shared" si="175"/>
        <v>121</v>
      </c>
      <c r="AO559" s="89">
        <f t="shared" si="175"/>
        <v>10.300000000000182</v>
      </c>
      <c r="AP559" s="92">
        <f>AM559/'[2]Soymeal Export Forecast'!Z$15</f>
        <v>0.83187838367306011</v>
      </c>
      <c r="AS559" s="88">
        <v>36776</v>
      </c>
      <c r="AT559" s="89">
        <v>19</v>
      </c>
      <c r="AU559" s="89">
        <v>333.4</v>
      </c>
      <c r="AV559" s="89">
        <f t="shared" si="169"/>
        <v>352.4</v>
      </c>
      <c r="AW559" s="89">
        <f t="shared" si="176"/>
        <v>4.0999999999999659</v>
      </c>
      <c r="AX559" s="89">
        <f t="shared" si="176"/>
        <v>0.59999999999996589</v>
      </c>
      <c r="AY559" s="89"/>
      <c r="BB559" s="89">
        <f t="shared" si="171"/>
        <v>946.10599999999999</v>
      </c>
    </row>
    <row r="560" spans="1:54">
      <c r="A560" s="80">
        <v>36783</v>
      </c>
      <c r="B560" s="84">
        <v>7509.3630000000003</v>
      </c>
      <c r="C560" s="84">
        <v>1847.6880000000001</v>
      </c>
      <c r="D560" s="84">
        <v>9357.0509999999995</v>
      </c>
      <c r="E560" s="84">
        <v>0</v>
      </c>
      <c r="F560" s="84">
        <f t="shared" ref="F560:H591" si="177">C560-C559</f>
        <v>1022.5820000000001</v>
      </c>
      <c r="G560" s="84">
        <f t="shared" si="177"/>
        <v>676.02899999999863</v>
      </c>
      <c r="H560" s="84">
        <f t="shared" si="177"/>
        <v>0</v>
      </c>
      <c r="I560" s="84">
        <f t="shared" si="170"/>
        <v>1022.5820000000001</v>
      </c>
      <c r="L560" s="84">
        <f t="shared" ref="L560:L610" si="178">H560+G560</f>
        <v>676.02899999999863</v>
      </c>
      <c r="P560" s="84">
        <v>270</v>
      </c>
      <c r="Q560" s="84">
        <v>172.1</v>
      </c>
      <c r="R560" s="84">
        <f t="shared" si="172"/>
        <v>442.1</v>
      </c>
      <c r="S560" s="84">
        <f t="shared" ref="S560:S610" si="179">R560-R559</f>
        <v>-2.6999999999999886</v>
      </c>
      <c r="T560" s="84">
        <f t="shared" ref="T560:T610" si="180">Q560-Q559</f>
        <v>52.3</v>
      </c>
      <c r="W560" s="77"/>
      <c r="X560" s="77"/>
      <c r="Z560" s="84">
        <v>900.8</v>
      </c>
      <c r="AA560" s="84">
        <v>94.2</v>
      </c>
      <c r="AB560" s="84">
        <f t="shared" si="167"/>
        <v>995</v>
      </c>
      <c r="AC560" s="84">
        <f t="shared" ref="AC560:AC610" si="181">AB560-AB559</f>
        <v>188.20000000000005</v>
      </c>
      <c r="AE560" s="84">
        <f t="shared" si="173"/>
        <v>6338.5630000000001</v>
      </c>
      <c r="AF560" s="84">
        <f t="shared" si="173"/>
        <v>1581.3880000000001</v>
      </c>
      <c r="AG560" s="84">
        <f t="shared" si="173"/>
        <v>7919.9509999999991</v>
      </c>
      <c r="AH560" s="84">
        <f t="shared" ref="AH560:AH610" si="182">AG560-AG559</f>
        <v>490.52899999999772</v>
      </c>
      <c r="AJ560" s="80">
        <v>36783</v>
      </c>
      <c r="AK560" s="84">
        <v>622</v>
      </c>
      <c r="AL560" s="84">
        <v>5782.7</v>
      </c>
      <c r="AM560" s="84">
        <f t="shared" si="168"/>
        <v>6404.7</v>
      </c>
      <c r="AN560" s="84">
        <f t="shared" si="175"/>
        <v>108.39999999999964</v>
      </c>
      <c r="AO560" s="84">
        <f t="shared" si="175"/>
        <v>66.199999999999818</v>
      </c>
      <c r="AP560" s="85">
        <f>AM560/'[2]Soymeal Export Forecast'!Z$15</f>
        <v>0.84056661416910117</v>
      </c>
      <c r="AQ560" s="77"/>
      <c r="AR560" s="77"/>
      <c r="AS560" s="80">
        <v>36783</v>
      </c>
      <c r="AT560" s="84">
        <v>19.899999999999999</v>
      </c>
      <c r="AU560" s="84">
        <v>333.5</v>
      </c>
      <c r="AV560" s="84">
        <f t="shared" si="169"/>
        <v>353.4</v>
      </c>
      <c r="AW560" s="84">
        <f t="shared" si="176"/>
        <v>0.10000000000002274</v>
      </c>
      <c r="AX560" s="84">
        <f t="shared" si="176"/>
        <v>1</v>
      </c>
      <c r="AZ560" s="77"/>
      <c r="BA560" s="77"/>
      <c r="BB560" s="84">
        <f t="shared" si="171"/>
        <v>1130.9819999999997</v>
      </c>
    </row>
    <row r="561" spans="1:54">
      <c r="A561" s="80">
        <v>36790</v>
      </c>
      <c r="B561" s="84">
        <v>7767.2330000000002</v>
      </c>
      <c r="C561" s="84">
        <v>2959.0160000000001</v>
      </c>
      <c r="D561" s="84">
        <v>10726.249</v>
      </c>
      <c r="E561" s="84">
        <v>0</v>
      </c>
      <c r="F561" s="84">
        <f t="shared" si="177"/>
        <v>1111.328</v>
      </c>
      <c r="G561" s="84">
        <f t="shared" si="177"/>
        <v>1369.1980000000003</v>
      </c>
      <c r="H561" s="84">
        <f t="shared" si="177"/>
        <v>0</v>
      </c>
      <c r="I561" s="84">
        <f t="shared" si="170"/>
        <v>1111.328</v>
      </c>
      <c r="L561" s="84">
        <f t="shared" si="178"/>
        <v>1369.1980000000003</v>
      </c>
      <c r="P561" s="84">
        <v>325</v>
      </c>
      <c r="Q561" s="84">
        <v>229.9</v>
      </c>
      <c r="R561" s="84">
        <f t="shared" si="172"/>
        <v>554.9</v>
      </c>
      <c r="S561" s="84">
        <f t="shared" si="179"/>
        <v>112.79999999999995</v>
      </c>
      <c r="T561" s="84">
        <f t="shared" si="180"/>
        <v>57.800000000000011</v>
      </c>
      <c r="W561" s="77"/>
      <c r="X561" s="77"/>
      <c r="Z561" s="84">
        <v>927.8</v>
      </c>
      <c r="AA561" s="84">
        <v>220.8</v>
      </c>
      <c r="AB561" s="84">
        <f t="shared" si="167"/>
        <v>1148.5999999999999</v>
      </c>
      <c r="AC561" s="84">
        <f t="shared" si="181"/>
        <v>153.59999999999991</v>
      </c>
      <c r="AE561" s="84">
        <f t="shared" si="173"/>
        <v>6514.433</v>
      </c>
      <c r="AF561" s="84">
        <f t="shared" si="173"/>
        <v>2508.3159999999998</v>
      </c>
      <c r="AG561" s="84">
        <f t="shared" si="173"/>
        <v>9022.7489999999998</v>
      </c>
      <c r="AH561" s="84">
        <f t="shared" si="182"/>
        <v>1102.7980000000007</v>
      </c>
      <c r="AJ561" s="80">
        <v>36790</v>
      </c>
      <c r="AK561" s="84">
        <v>446.4</v>
      </c>
      <c r="AL561" s="84">
        <v>5918</v>
      </c>
      <c r="AM561" s="84">
        <f t="shared" si="168"/>
        <v>6364.4</v>
      </c>
      <c r="AN561" s="84">
        <f t="shared" si="175"/>
        <v>135.30000000000018</v>
      </c>
      <c r="AO561" s="84">
        <f t="shared" si="175"/>
        <v>-40.300000000000182</v>
      </c>
      <c r="AP561" s="85">
        <f>AM561/'[2]Soymeal Export Forecast'!Z$15</f>
        <v>0.83527755542302173</v>
      </c>
      <c r="AQ561" s="77"/>
      <c r="AR561" s="77"/>
      <c r="AS561" s="80">
        <v>36790</v>
      </c>
      <c r="AT561" s="84">
        <v>18.399999999999999</v>
      </c>
      <c r="AU561" s="84">
        <v>335.5</v>
      </c>
      <c r="AV561" s="84">
        <f t="shared" si="169"/>
        <v>353.9</v>
      </c>
      <c r="AW561" s="84">
        <f t="shared" si="176"/>
        <v>2</v>
      </c>
      <c r="AX561" s="84">
        <f t="shared" si="176"/>
        <v>0.5</v>
      </c>
      <c r="AZ561" s="77"/>
      <c r="BA561" s="77"/>
      <c r="BB561" s="84">
        <f t="shared" si="171"/>
        <v>1246.6280000000002</v>
      </c>
    </row>
    <row r="562" spans="1:54">
      <c r="A562" s="80">
        <v>36797</v>
      </c>
      <c r="B562" s="84">
        <v>6994.3329999999996</v>
      </c>
      <c r="C562" s="84">
        <v>4399.7439999999997</v>
      </c>
      <c r="D562" s="84">
        <v>11394.076999999999</v>
      </c>
      <c r="E562" s="84">
        <v>0</v>
      </c>
      <c r="F562" s="84">
        <f t="shared" si="177"/>
        <v>1440.7279999999996</v>
      </c>
      <c r="G562" s="84">
        <f t="shared" si="177"/>
        <v>667.82799999999952</v>
      </c>
      <c r="H562" s="84">
        <f t="shared" si="177"/>
        <v>0</v>
      </c>
      <c r="I562" s="84">
        <f t="shared" si="170"/>
        <v>1440.7279999999996</v>
      </c>
      <c r="L562" s="84">
        <f t="shared" si="178"/>
        <v>667.82799999999952</v>
      </c>
      <c r="P562" s="84">
        <v>420</v>
      </c>
      <c r="Q562" s="84">
        <v>229.9</v>
      </c>
      <c r="R562" s="84">
        <f t="shared" si="172"/>
        <v>649.9</v>
      </c>
      <c r="S562" s="84">
        <f t="shared" si="179"/>
        <v>95</v>
      </c>
      <c r="T562" s="84">
        <f t="shared" si="180"/>
        <v>0</v>
      </c>
      <c r="W562" s="77"/>
      <c r="X562" s="77"/>
      <c r="Z562" s="84">
        <v>1047.8</v>
      </c>
      <c r="AA562" s="84">
        <v>254.4</v>
      </c>
      <c r="AB562" s="84">
        <f t="shared" si="167"/>
        <v>1302.2</v>
      </c>
      <c r="AC562" s="84">
        <f t="shared" si="181"/>
        <v>153.60000000000014</v>
      </c>
      <c r="AE562" s="84">
        <f t="shared" si="173"/>
        <v>5526.5329999999994</v>
      </c>
      <c r="AF562" s="84">
        <f t="shared" si="173"/>
        <v>3915.444</v>
      </c>
      <c r="AG562" s="84">
        <f t="shared" si="173"/>
        <v>9441.976999999999</v>
      </c>
      <c r="AH562" s="84">
        <f t="shared" si="182"/>
        <v>419.22799999999916</v>
      </c>
      <c r="AJ562" s="80">
        <v>36797</v>
      </c>
      <c r="AK562" s="84">
        <v>309.39999999999998</v>
      </c>
      <c r="AL562" s="84">
        <v>6083.1</v>
      </c>
      <c r="AM562" s="84">
        <f t="shared" si="168"/>
        <v>6392.5</v>
      </c>
      <c r="AN562" s="84">
        <f t="shared" si="175"/>
        <v>165.10000000000036</v>
      </c>
      <c r="AO562" s="84">
        <f t="shared" si="175"/>
        <v>28.100000000000364</v>
      </c>
      <c r="AP562" s="85">
        <f>AM562/'[2]Soymeal Export Forecast'!Z$15</f>
        <v>0.83896545990850147</v>
      </c>
      <c r="AQ562" s="77"/>
      <c r="AR562" s="77"/>
      <c r="AS562" s="80">
        <v>36797</v>
      </c>
      <c r="AT562" s="84">
        <v>15.6</v>
      </c>
      <c r="AU562" s="84">
        <v>340.3</v>
      </c>
      <c r="AV562" s="84">
        <f t="shared" si="169"/>
        <v>355.90000000000003</v>
      </c>
      <c r="AW562" s="84">
        <f t="shared" si="176"/>
        <v>4.8000000000000114</v>
      </c>
      <c r="AX562" s="84">
        <f t="shared" si="176"/>
        <v>2.0000000000000568</v>
      </c>
      <c r="AZ562" s="77"/>
      <c r="BA562" s="77"/>
      <c r="BB562" s="84">
        <f t="shared" si="171"/>
        <v>1605.828</v>
      </c>
    </row>
    <row r="563" spans="1:54">
      <c r="A563" s="80">
        <v>36804</v>
      </c>
      <c r="B563" s="84">
        <v>6639.49</v>
      </c>
      <c r="C563" s="84">
        <v>5722.8540000000003</v>
      </c>
      <c r="D563" s="84">
        <v>12362.343999999999</v>
      </c>
      <c r="E563" s="84">
        <v>0</v>
      </c>
      <c r="F563" s="84">
        <f t="shared" si="177"/>
        <v>1323.1100000000006</v>
      </c>
      <c r="G563" s="84">
        <f t="shared" si="177"/>
        <v>968.26699999999983</v>
      </c>
      <c r="H563" s="84">
        <f t="shared" si="177"/>
        <v>0</v>
      </c>
      <c r="I563" s="84">
        <f t="shared" si="170"/>
        <v>1323.1100000000006</v>
      </c>
      <c r="L563" s="84">
        <f t="shared" si="178"/>
        <v>968.26699999999983</v>
      </c>
      <c r="P563" s="84">
        <v>420</v>
      </c>
      <c r="Q563" s="84">
        <v>341.6</v>
      </c>
      <c r="R563" s="84">
        <f t="shared" si="172"/>
        <v>761.6</v>
      </c>
      <c r="S563" s="84">
        <f t="shared" si="179"/>
        <v>111.70000000000005</v>
      </c>
      <c r="T563" s="84">
        <f t="shared" si="180"/>
        <v>111.70000000000002</v>
      </c>
      <c r="W563" s="77"/>
      <c r="X563" s="77"/>
      <c r="Z563" s="84">
        <v>1195.5</v>
      </c>
      <c r="AA563" s="84">
        <v>472.4</v>
      </c>
      <c r="AB563" s="84">
        <f t="shared" si="167"/>
        <v>1667.9</v>
      </c>
      <c r="AC563" s="84">
        <f t="shared" si="181"/>
        <v>365.70000000000005</v>
      </c>
      <c r="AE563" s="84">
        <f t="shared" si="173"/>
        <v>5023.99</v>
      </c>
      <c r="AF563" s="84">
        <f t="shared" si="173"/>
        <v>4908.8540000000003</v>
      </c>
      <c r="AG563" s="84">
        <f t="shared" si="173"/>
        <v>9932.8439999999991</v>
      </c>
      <c r="AH563" s="84">
        <f t="shared" si="182"/>
        <v>490.86700000000019</v>
      </c>
      <c r="AJ563" s="80">
        <v>36804</v>
      </c>
      <c r="AK563" s="84">
        <v>875.4</v>
      </c>
      <c r="AL563" s="84">
        <v>98.6</v>
      </c>
      <c r="AM563" s="84">
        <f t="shared" si="168"/>
        <v>974</v>
      </c>
      <c r="AN563" s="86">
        <f>AL563</f>
        <v>98.6</v>
      </c>
      <c r="AP563" s="85">
        <f>AM563/'[2]Soymeal Export Forecast'!AA$15</f>
        <v>0.12043786883836415</v>
      </c>
      <c r="AQ563" s="77"/>
      <c r="AR563" s="77"/>
      <c r="AS563" s="80">
        <v>36804</v>
      </c>
      <c r="AT563" s="84">
        <v>20.9</v>
      </c>
      <c r="AU563" s="84">
        <v>1.9</v>
      </c>
      <c r="AV563" s="84">
        <f t="shared" si="169"/>
        <v>22.799999999999997</v>
      </c>
      <c r="AW563" s="86">
        <f>AU563</f>
        <v>1.9</v>
      </c>
      <c r="AZ563" s="77"/>
      <c r="BA563" s="77"/>
      <c r="BB563" s="84">
        <f t="shared" si="171"/>
        <v>1421.7100000000005</v>
      </c>
    </row>
    <row r="564" spans="1:54">
      <c r="A564" s="80">
        <v>36811</v>
      </c>
      <c r="B564" s="84">
        <v>6812.1679999999997</v>
      </c>
      <c r="C564" s="84">
        <v>6596.4610000000002</v>
      </c>
      <c r="D564" s="84">
        <v>13408.629000000001</v>
      </c>
      <c r="E564" s="84">
        <v>0</v>
      </c>
      <c r="F564" s="84">
        <f t="shared" si="177"/>
        <v>873.60699999999997</v>
      </c>
      <c r="G564" s="84">
        <f t="shared" si="177"/>
        <v>1046.2850000000017</v>
      </c>
      <c r="H564" s="84">
        <f t="shared" si="177"/>
        <v>0</v>
      </c>
      <c r="I564" s="84">
        <f t="shared" si="170"/>
        <v>873.60699999999997</v>
      </c>
      <c r="L564" s="84">
        <f t="shared" si="178"/>
        <v>1046.2850000000017</v>
      </c>
      <c r="P564" s="84">
        <v>315</v>
      </c>
      <c r="Q564" s="84">
        <v>683.6</v>
      </c>
      <c r="R564" s="84">
        <f t="shared" si="172"/>
        <v>998.6</v>
      </c>
      <c r="S564" s="84">
        <f t="shared" si="179"/>
        <v>237</v>
      </c>
      <c r="T564" s="84">
        <f t="shared" si="180"/>
        <v>342</v>
      </c>
      <c r="W564" s="77"/>
      <c r="X564" s="77"/>
      <c r="Z564" s="84">
        <v>1484.6</v>
      </c>
      <c r="AA564" s="84">
        <v>662.7</v>
      </c>
      <c r="AB564" s="84">
        <f t="shared" si="167"/>
        <v>2147.3000000000002</v>
      </c>
      <c r="AC564" s="84">
        <f t="shared" si="181"/>
        <v>479.40000000000009</v>
      </c>
      <c r="AE564" s="84">
        <f t="shared" si="173"/>
        <v>5012.5679999999993</v>
      </c>
      <c r="AF564" s="84">
        <f t="shared" si="173"/>
        <v>5250.1610000000001</v>
      </c>
      <c r="AG564" s="84">
        <f t="shared" si="173"/>
        <v>10262.728999999999</v>
      </c>
      <c r="AH564" s="84">
        <f t="shared" si="182"/>
        <v>329.88500000000022</v>
      </c>
      <c r="AJ564" s="80">
        <v>36811</v>
      </c>
      <c r="AK564" s="84">
        <v>877.7</v>
      </c>
      <c r="AL564" s="84">
        <v>168.8</v>
      </c>
      <c r="AM564" s="84">
        <f t="shared" si="168"/>
        <v>1046.5</v>
      </c>
      <c r="AN564" s="84">
        <f t="shared" ref="AN564:AO595" si="183">AL564-AL563</f>
        <v>70.200000000000017</v>
      </c>
      <c r="AO564" s="84">
        <f t="shared" si="183"/>
        <v>72.5</v>
      </c>
      <c r="AP564" s="85">
        <f>AM564/'[2]Soymeal Export Forecast'!AA$15</f>
        <v>0.12940269993772904</v>
      </c>
      <c r="AQ564" s="77"/>
      <c r="AR564" s="77"/>
      <c r="AS564" s="80">
        <v>36811</v>
      </c>
      <c r="AT564" s="84">
        <v>22.9</v>
      </c>
      <c r="AU564" s="84">
        <v>1.9</v>
      </c>
      <c r="AV564" s="84">
        <f t="shared" si="169"/>
        <v>24.799999999999997</v>
      </c>
      <c r="AW564" s="84">
        <f t="shared" ref="AW564:AX595" si="184">AU564-AU563</f>
        <v>0</v>
      </c>
      <c r="AX564" s="84">
        <f t="shared" si="184"/>
        <v>2</v>
      </c>
      <c r="AZ564" s="77"/>
      <c r="BA564" s="77"/>
      <c r="BB564" s="84">
        <f t="shared" si="171"/>
        <v>943.80700000000002</v>
      </c>
    </row>
    <row r="565" spans="1:54">
      <c r="A565" s="80">
        <v>36818</v>
      </c>
      <c r="B565" s="84">
        <v>6922.8590000000004</v>
      </c>
      <c r="C565" s="84">
        <v>7403.8469999999998</v>
      </c>
      <c r="D565" s="84">
        <v>14326.706</v>
      </c>
      <c r="E565" s="84">
        <v>0</v>
      </c>
      <c r="F565" s="84">
        <f t="shared" si="177"/>
        <v>807.38599999999951</v>
      </c>
      <c r="G565" s="84">
        <f t="shared" si="177"/>
        <v>918.07699999999932</v>
      </c>
      <c r="H565" s="84">
        <f t="shared" si="177"/>
        <v>0</v>
      </c>
      <c r="I565" s="84">
        <f t="shared" si="170"/>
        <v>807.38599999999951</v>
      </c>
      <c r="L565" s="84">
        <f t="shared" si="178"/>
        <v>918.07699999999932</v>
      </c>
      <c r="P565" s="84">
        <v>425</v>
      </c>
      <c r="Q565" s="84">
        <v>744.1</v>
      </c>
      <c r="R565" s="84">
        <f t="shared" si="172"/>
        <v>1169.0999999999999</v>
      </c>
      <c r="S565" s="84">
        <f t="shared" si="179"/>
        <v>170.49999999999989</v>
      </c>
      <c r="T565" s="84">
        <f t="shared" si="180"/>
        <v>60.5</v>
      </c>
      <c r="W565" s="77"/>
      <c r="X565" s="77"/>
      <c r="Z565" s="84">
        <v>1502.4</v>
      </c>
      <c r="AA565" s="84">
        <v>780.4</v>
      </c>
      <c r="AB565" s="84">
        <f t="shared" si="167"/>
        <v>2282.8000000000002</v>
      </c>
      <c r="AC565" s="84">
        <f t="shared" si="181"/>
        <v>135.5</v>
      </c>
      <c r="AE565" s="84">
        <f t="shared" si="173"/>
        <v>4995.4590000000007</v>
      </c>
      <c r="AF565" s="84">
        <f t="shared" si="173"/>
        <v>5879.3469999999998</v>
      </c>
      <c r="AG565" s="84">
        <f t="shared" si="173"/>
        <v>10874.806</v>
      </c>
      <c r="AH565" s="84">
        <f t="shared" si="182"/>
        <v>612.07700000000114</v>
      </c>
      <c r="AJ565" s="80">
        <v>36818</v>
      </c>
      <c r="AK565" s="84">
        <v>918.8</v>
      </c>
      <c r="AL565" s="84">
        <v>233.8</v>
      </c>
      <c r="AM565" s="84">
        <f t="shared" si="168"/>
        <v>1152.5999999999999</v>
      </c>
      <c r="AN565" s="84">
        <f t="shared" si="183"/>
        <v>65</v>
      </c>
      <c r="AO565" s="84">
        <f t="shared" si="183"/>
        <v>106.09999999999991</v>
      </c>
      <c r="AP565" s="85">
        <f>AM565/'[2]Soymeal Export Forecast'!AA$15</f>
        <v>0.14252226655348921</v>
      </c>
      <c r="AQ565" s="77"/>
      <c r="AR565" s="77"/>
      <c r="AS565" s="80">
        <v>36818</v>
      </c>
      <c r="AT565" s="84">
        <v>30.9</v>
      </c>
      <c r="AU565" s="84">
        <v>4.9000000000000004</v>
      </c>
      <c r="AV565" s="84">
        <f t="shared" si="169"/>
        <v>35.799999999999997</v>
      </c>
      <c r="AW565" s="84">
        <f t="shared" si="184"/>
        <v>3.0000000000000004</v>
      </c>
      <c r="AX565" s="84">
        <f t="shared" si="184"/>
        <v>11</v>
      </c>
      <c r="AZ565" s="77"/>
      <c r="BA565" s="77"/>
      <c r="BB565" s="84">
        <f t="shared" si="171"/>
        <v>872.38599999999951</v>
      </c>
    </row>
    <row r="566" spans="1:54">
      <c r="A566" s="80">
        <v>36825</v>
      </c>
      <c r="B566" s="84">
        <v>7086.4889999999996</v>
      </c>
      <c r="C566" s="84">
        <v>8051.6</v>
      </c>
      <c r="D566" s="84">
        <v>15138.089</v>
      </c>
      <c r="E566" s="84">
        <v>0</v>
      </c>
      <c r="F566" s="84">
        <f t="shared" si="177"/>
        <v>647.75300000000061</v>
      </c>
      <c r="G566" s="84">
        <f t="shared" si="177"/>
        <v>811.38299999999981</v>
      </c>
      <c r="H566" s="84">
        <f t="shared" si="177"/>
        <v>0</v>
      </c>
      <c r="I566" s="84">
        <f t="shared" si="170"/>
        <v>647.75300000000061</v>
      </c>
      <c r="L566" s="84">
        <f t="shared" si="178"/>
        <v>811.38299999999981</v>
      </c>
      <c r="P566" s="84">
        <v>425</v>
      </c>
      <c r="Q566" s="84">
        <v>801.5</v>
      </c>
      <c r="R566" s="84">
        <f t="shared" si="172"/>
        <v>1226.5</v>
      </c>
      <c r="S566" s="84">
        <f t="shared" si="179"/>
        <v>57.400000000000091</v>
      </c>
      <c r="T566" s="84">
        <f t="shared" si="180"/>
        <v>57.399999999999977</v>
      </c>
      <c r="W566" s="77"/>
      <c r="X566" s="77"/>
      <c r="Z566" s="84">
        <v>1511.9</v>
      </c>
      <c r="AA566" s="84">
        <v>1251.0999999999999</v>
      </c>
      <c r="AB566" s="84">
        <f t="shared" si="167"/>
        <v>2763</v>
      </c>
      <c r="AC566" s="84">
        <f t="shared" si="181"/>
        <v>480.19999999999982</v>
      </c>
      <c r="AE566" s="84">
        <f t="shared" si="173"/>
        <v>5149.5889999999999</v>
      </c>
      <c r="AF566" s="84">
        <f t="shared" si="173"/>
        <v>5999</v>
      </c>
      <c r="AG566" s="84">
        <f t="shared" si="173"/>
        <v>11148.589</v>
      </c>
      <c r="AH566" s="84">
        <f t="shared" si="182"/>
        <v>273.78299999999945</v>
      </c>
      <c r="AJ566" s="80">
        <v>36825</v>
      </c>
      <c r="AK566" s="84">
        <v>907.9</v>
      </c>
      <c r="AL566" s="84">
        <v>389.2</v>
      </c>
      <c r="AM566" s="84">
        <f t="shared" si="168"/>
        <v>1297.0999999999999</v>
      </c>
      <c r="AN566" s="84">
        <f t="shared" si="183"/>
        <v>155.39999999999998</v>
      </c>
      <c r="AO566" s="84">
        <f t="shared" si="183"/>
        <v>144.5</v>
      </c>
      <c r="AP566" s="85">
        <f>AM566/'[2]Soymeal Export Forecast'!AA$15</f>
        <v>0.16039010233084405</v>
      </c>
      <c r="AQ566" s="77"/>
      <c r="AR566" s="77"/>
      <c r="AS566" s="80">
        <v>36825</v>
      </c>
      <c r="AT566" s="84">
        <v>31.4</v>
      </c>
      <c r="AU566" s="84">
        <v>7.4</v>
      </c>
      <c r="AV566" s="84">
        <f t="shared" si="169"/>
        <v>38.799999999999997</v>
      </c>
      <c r="AW566" s="84">
        <f t="shared" si="184"/>
        <v>2.5</v>
      </c>
      <c r="AX566" s="84">
        <f t="shared" si="184"/>
        <v>3</v>
      </c>
      <c r="AZ566" s="77"/>
      <c r="BA566" s="77"/>
      <c r="BB566" s="84">
        <f t="shared" si="171"/>
        <v>803.15300000000059</v>
      </c>
    </row>
    <row r="567" spans="1:54">
      <c r="A567" s="80">
        <v>36832</v>
      </c>
      <c r="B567" s="84">
        <v>6671.3419999999996</v>
      </c>
      <c r="C567" s="84">
        <v>9082.5400000000009</v>
      </c>
      <c r="D567" s="84">
        <v>15753.882</v>
      </c>
      <c r="E567" s="84">
        <v>0</v>
      </c>
      <c r="F567" s="84">
        <f t="shared" si="177"/>
        <v>1030.9400000000005</v>
      </c>
      <c r="G567" s="84">
        <f t="shared" si="177"/>
        <v>615.79299999999967</v>
      </c>
      <c r="H567" s="84">
        <f t="shared" si="177"/>
        <v>0</v>
      </c>
      <c r="I567" s="84">
        <f t="shared" si="170"/>
        <v>1030.9400000000005</v>
      </c>
      <c r="L567" s="84">
        <f t="shared" si="178"/>
        <v>615.79299999999967</v>
      </c>
      <c r="P567" s="84">
        <v>300</v>
      </c>
      <c r="Q567" s="84">
        <v>1030.7</v>
      </c>
      <c r="R567" s="84">
        <f t="shared" si="172"/>
        <v>1330.7</v>
      </c>
      <c r="S567" s="84">
        <f t="shared" si="179"/>
        <v>104.20000000000005</v>
      </c>
      <c r="T567" s="84">
        <f t="shared" si="180"/>
        <v>229.20000000000005</v>
      </c>
      <c r="W567" s="77"/>
      <c r="X567" s="77"/>
      <c r="Z567" s="84">
        <v>1657.7</v>
      </c>
      <c r="AA567" s="84">
        <v>1503.5</v>
      </c>
      <c r="AB567" s="84">
        <f t="shared" si="167"/>
        <v>3161.2</v>
      </c>
      <c r="AC567" s="84">
        <f t="shared" si="181"/>
        <v>398.19999999999982</v>
      </c>
      <c r="AE567" s="84">
        <f t="shared" si="173"/>
        <v>4713.6419999999998</v>
      </c>
      <c r="AF567" s="84">
        <f t="shared" si="173"/>
        <v>6548.3400000000011</v>
      </c>
      <c r="AG567" s="84">
        <f t="shared" si="173"/>
        <v>11261.982</v>
      </c>
      <c r="AH567" s="84">
        <f t="shared" si="182"/>
        <v>113.39300000000003</v>
      </c>
      <c r="AJ567" s="80">
        <v>36832</v>
      </c>
      <c r="AK567" s="84">
        <v>861.8</v>
      </c>
      <c r="AL567" s="84">
        <v>511.5</v>
      </c>
      <c r="AM567" s="84">
        <f t="shared" si="168"/>
        <v>1373.3</v>
      </c>
      <c r="AN567" s="84">
        <f t="shared" si="183"/>
        <v>122.30000000000001</v>
      </c>
      <c r="AO567" s="84">
        <f t="shared" si="183"/>
        <v>76.200000000000045</v>
      </c>
      <c r="AP567" s="85">
        <f>AM567/'[2]Soymeal Export Forecast'!AA$15</f>
        <v>0.16981244894838343</v>
      </c>
      <c r="AQ567" s="77"/>
      <c r="AR567" s="77"/>
      <c r="AS567" s="80">
        <v>36832</v>
      </c>
      <c r="AT567" s="84">
        <v>36.299999999999997</v>
      </c>
      <c r="AU567" s="84">
        <v>7.4</v>
      </c>
      <c r="AV567" s="84">
        <f t="shared" si="169"/>
        <v>43.699999999999996</v>
      </c>
      <c r="AW567" s="84">
        <f t="shared" si="184"/>
        <v>0</v>
      </c>
      <c r="AX567" s="84">
        <f t="shared" si="184"/>
        <v>4.8999999999999986</v>
      </c>
      <c r="AZ567" s="77"/>
      <c r="BA567" s="77"/>
      <c r="BB567" s="84">
        <f t="shared" si="171"/>
        <v>1153.2400000000005</v>
      </c>
    </row>
    <row r="568" spans="1:54">
      <c r="A568" s="80">
        <v>36839</v>
      </c>
      <c r="B568" s="84">
        <v>6621.4870000000001</v>
      </c>
      <c r="C568" s="84">
        <v>9650.1049999999996</v>
      </c>
      <c r="D568" s="84">
        <v>16271.592000000001</v>
      </c>
      <c r="E568" s="84">
        <v>0</v>
      </c>
      <c r="F568" s="84">
        <f t="shared" si="177"/>
        <v>567.56499999999869</v>
      </c>
      <c r="G568" s="84">
        <f t="shared" si="177"/>
        <v>517.71000000000095</v>
      </c>
      <c r="H568" s="84">
        <f t="shared" si="177"/>
        <v>0</v>
      </c>
      <c r="I568" s="84">
        <f t="shared" si="170"/>
        <v>567.56499999999869</v>
      </c>
      <c r="L568" s="84">
        <f t="shared" si="178"/>
        <v>517.71000000000095</v>
      </c>
      <c r="P568" s="84">
        <v>370</v>
      </c>
      <c r="Q568" s="84">
        <v>1130.4000000000001</v>
      </c>
      <c r="R568" s="84">
        <f t="shared" si="172"/>
        <v>1500.4</v>
      </c>
      <c r="S568" s="84">
        <f t="shared" si="179"/>
        <v>169.70000000000005</v>
      </c>
      <c r="T568" s="84">
        <f t="shared" si="180"/>
        <v>99.700000000000045</v>
      </c>
      <c r="W568" s="77"/>
      <c r="X568" s="77"/>
      <c r="Z568" s="84">
        <v>1567.3</v>
      </c>
      <c r="AA568" s="84">
        <v>1809.3</v>
      </c>
      <c r="AB568" s="84">
        <f t="shared" si="167"/>
        <v>3376.6</v>
      </c>
      <c r="AC568" s="84">
        <f t="shared" si="181"/>
        <v>215.40000000000009</v>
      </c>
      <c r="AE568" s="84">
        <f t="shared" si="173"/>
        <v>4684.1869999999999</v>
      </c>
      <c r="AF568" s="84">
        <f t="shared" si="173"/>
        <v>6710.4049999999997</v>
      </c>
      <c r="AG568" s="84">
        <f t="shared" si="173"/>
        <v>11394.592000000001</v>
      </c>
      <c r="AH568" s="84">
        <f t="shared" si="182"/>
        <v>132.61000000000058</v>
      </c>
      <c r="AJ568" s="80">
        <v>36839</v>
      </c>
      <c r="AK568" s="84">
        <v>825.1</v>
      </c>
      <c r="AL568" s="84">
        <v>612.79999999999995</v>
      </c>
      <c r="AM568" s="84">
        <f t="shared" si="168"/>
        <v>1437.9</v>
      </c>
      <c r="AN568" s="84">
        <f t="shared" si="183"/>
        <v>101.29999999999995</v>
      </c>
      <c r="AO568" s="84">
        <f t="shared" si="183"/>
        <v>64.600000000000136</v>
      </c>
      <c r="AP568" s="85">
        <f>AM568/'[2]Soymeal Export Forecast'!AA$15</f>
        <v>0.17780042259002446</v>
      </c>
      <c r="AQ568" s="77"/>
      <c r="AR568" s="77"/>
      <c r="AS568" s="80">
        <v>36839</v>
      </c>
      <c r="AT568" s="84">
        <v>35.5</v>
      </c>
      <c r="AU568" s="84">
        <v>10.4</v>
      </c>
      <c r="AV568" s="84">
        <f t="shared" si="169"/>
        <v>45.9</v>
      </c>
      <c r="AW568" s="84">
        <f t="shared" si="184"/>
        <v>3</v>
      </c>
      <c r="AX568" s="84">
        <f t="shared" si="184"/>
        <v>2.2000000000000028</v>
      </c>
      <c r="AZ568" s="77"/>
      <c r="BA568" s="77"/>
      <c r="BB568" s="84">
        <f t="shared" si="171"/>
        <v>668.86499999999864</v>
      </c>
    </row>
    <row r="569" spans="1:54">
      <c r="A569" s="80">
        <v>36846</v>
      </c>
      <c r="B569" s="84">
        <v>6365.9870000000001</v>
      </c>
      <c r="C569" s="84">
        <v>10563.026</v>
      </c>
      <c r="D569" s="84">
        <v>16929.012999999999</v>
      </c>
      <c r="E569" s="84">
        <v>0</v>
      </c>
      <c r="F569" s="84">
        <f t="shared" si="177"/>
        <v>912.92100000000028</v>
      </c>
      <c r="G569" s="84">
        <f t="shared" si="177"/>
        <v>657.42099999999846</v>
      </c>
      <c r="H569" s="84">
        <f t="shared" si="177"/>
        <v>0</v>
      </c>
      <c r="I569" s="84">
        <f t="shared" si="170"/>
        <v>912.92100000000028</v>
      </c>
      <c r="L569" s="84">
        <f t="shared" si="178"/>
        <v>657.42099999999846</v>
      </c>
      <c r="P569" s="84">
        <v>405</v>
      </c>
      <c r="Q569" s="84">
        <v>1268.5999999999999</v>
      </c>
      <c r="R569" s="84">
        <f t="shared" si="172"/>
        <v>1673.6</v>
      </c>
      <c r="S569" s="84">
        <f t="shared" si="179"/>
        <v>173.19999999999982</v>
      </c>
      <c r="T569" s="84">
        <f t="shared" si="180"/>
        <v>138.19999999999982</v>
      </c>
      <c r="W569" s="77"/>
      <c r="X569" s="77"/>
      <c r="Z569" s="84">
        <v>1474.5</v>
      </c>
      <c r="AA569" s="84">
        <v>1890.9</v>
      </c>
      <c r="AB569" s="84">
        <f t="shared" si="167"/>
        <v>3365.4</v>
      </c>
      <c r="AC569" s="84">
        <f t="shared" si="181"/>
        <v>-11.199999999999818</v>
      </c>
      <c r="AE569" s="84">
        <f t="shared" si="173"/>
        <v>4486.4870000000001</v>
      </c>
      <c r="AF569" s="84">
        <f t="shared" si="173"/>
        <v>7403.5259999999998</v>
      </c>
      <c r="AG569" s="84">
        <f t="shared" si="173"/>
        <v>11890.012999999999</v>
      </c>
      <c r="AH569" s="84">
        <f t="shared" si="182"/>
        <v>495.42099999999846</v>
      </c>
      <c r="AJ569" s="80">
        <v>36846</v>
      </c>
      <c r="AK569" s="84">
        <v>835.6</v>
      </c>
      <c r="AL569" s="84">
        <v>759</v>
      </c>
      <c r="AM569" s="84">
        <f t="shared" si="168"/>
        <v>1594.6</v>
      </c>
      <c r="AN569" s="84">
        <f t="shared" si="183"/>
        <v>146.20000000000005</v>
      </c>
      <c r="AO569" s="84">
        <f t="shared" si="183"/>
        <v>156.69999999999982</v>
      </c>
      <c r="AP569" s="85">
        <f>AM569/'[2]Soymeal Export Forecast'!AA$15</f>
        <v>0.19717682304892756</v>
      </c>
      <c r="AQ569" s="77"/>
      <c r="AR569" s="77"/>
      <c r="AS569" s="80">
        <v>36846</v>
      </c>
      <c r="AT569" s="84">
        <v>55</v>
      </c>
      <c r="AU569" s="84">
        <v>10.4</v>
      </c>
      <c r="AV569" s="84">
        <f t="shared" si="169"/>
        <v>65.400000000000006</v>
      </c>
      <c r="AW569" s="84">
        <f t="shared" si="184"/>
        <v>0</v>
      </c>
      <c r="AX569" s="84">
        <f t="shared" si="184"/>
        <v>19.500000000000007</v>
      </c>
      <c r="AZ569" s="77"/>
      <c r="BA569" s="77"/>
      <c r="BB569" s="84">
        <f t="shared" si="171"/>
        <v>1059.1210000000003</v>
      </c>
    </row>
    <row r="570" spans="1:54">
      <c r="A570" s="80">
        <v>36853</v>
      </c>
      <c r="B570" s="84">
        <v>6223.9</v>
      </c>
      <c r="C570" s="84">
        <v>11143.873</v>
      </c>
      <c r="D570" s="84">
        <v>17367.773000000001</v>
      </c>
      <c r="E570" s="84">
        <v>0</v>
      </c>
      <c r="F570" s="84">
        <f t="shared" si="177"/>
        <v>580.84699999999975</v>
      </c>
      <c r="G570" s="84">
        <f t="shared" si="177"/>
        <v>438.76000000000204</v>
      </c>
      <c r="H570" s="84">
        <f t="shared" si="177"/>
        <v>0</v>
      </c>
      <c r="I570" s="84">
        <f t="shared" si="170"/>
        <v>580.84699999999975</v>
      </c>
      <c r="L570" s="84">
        <f t="shared" si="178"/>
        <v>438.76000000000204</v>
      </c>
      <c r="P570" s="84">
        <v>240</v>
      </c>
      <c r="Q570" s="84">
        <v>1500.9</v>
      </c>
      <c r="R570" s="84">
        <f t="shared" si="172"/>
        <v>1740.9</v>
      </c>
      <c r="S570" s="84">
        <f t="shared" si="179"/>
        <v>67.300000000000182</v>
      </c>
      <c r="T570" s="84">
        <f t="shared" si="180"/>
        <v>232.30000000000018</v>
      </c>
      <c r="W570" s="77"/>
      <c r="X570" s="77"/>
      <c r="Z570" s="84">
        <v>1475.8</v>
      </c>
      <c r="AA570" s="84">
        <v>2191</v>
      </c>
      <c r="AB570" s="84">
        <f t="shared" si="167"/>
        <v>3666.8</v>
      </c>
      <c r="AC570" s="84">
        <f t="shared" si="181"/>
        <v>301.40000000000009</v>
      </c>
      <c r="AE570" s="84">
        <f t="shared" si="173"/>
        <v>4508.0999999999995</v>
      </c>
      <c r="AF570" s="84">
        <f t="shared" si="173"/>
        <v>7451.973</v>
      </c>
      <c r="AG570" s="84">
        <f t="shared" si="173"/>
        <v>11960.073</v>
      </c>
      <c r="AH570" s="84">
        <f t="shared" si="182"/>
        <v>70.06000000000131</v>
      </c>
      <c r="AJ570" s="80">
        <v>36853</v>
      </c>
      <c r="AK570" s="84">
        <v>967.5</v>
      </c>
      <c r="AL570" s="84">
        <v>834.4</v>
      </c>
      <c r="AM570" s="84">
        <f t="shared" si="168"/>
        <v>1801.9</v>
      </c>
      <c r="AN570" s="84">
        <f t="shared" si="183"/>
        <v>75.399999999999977</v>
      </c>
      <c r="AO570" s="84">
        <f t="shared" si="183"/>
        <v>207.30000000000018</v>
      </c>
      <c r="AP570" s="85">
        <f>AM570/'[2]Soymeal Export Forecast'!AA$15</f>
        <v>0.22281005735097367</v>
      </c>
      <c r="AQ570" s="77"/>
      <c r="AR570" s="77"/>
      <c r="AS570" s="80">
        <v>36853</v>
      </c>
      <c r="AT570" s="84">
        <v>95.8</v>
      </c>
      <c r="AU570" s="84">
        <v>11.5</v>
      </c>
      <c r="AV570" s="84">
        <f t="shared" si="169"/>
        <v>107.3</v>
      </c>
      <c r="AW570" s="84">
        <f t="shared" si="184"/>
        <v>1.0999999999999996</v>
      </c>
      <c r="AX570" s="84">
        <f t="shared" si="184"/>
        <v>41.899999999999991</v>
      </c>
      <c r="AZ570" s="77"/>
      <c r="BA570" s="77"/>
      <c r="BB570" s="84">
        <f t="shared" si="171"/>
        <v>656.24699999999973</v>
      </c>
    </row>
    <row r="571" spans="1:54">
      <c r="A571" s="80">
        <v>36860</v>
      </c>
      <c r="B571" s="84">
        <v>6146.2330000000002</v>
      </c>
      <c r="C571" s="84">
        <v>12159.239</v>
      </c>
      <c r="D571" s="84">
        <v>18305.472000000002</v>
      </c>
      <c r="E571" s="84">
        <v>0</v>
      </c>
      <c r="F571" s="84">
        <f t="shared" si="177"/>
        <v>1015.366</v>
      </c>
      <c r="G571" s="84">
        <f t="shared" si="177"/>
        <v>937.69900000000052</v>
      </c>
      <c r="H571" s="84">
        <f t="shared" si="177"/>
        <v>0</v>
      </c>
      <c r="I571" s="84">
        <f t="shared" si="170"/>
        <v>1015.366</v>
      </c>
      <c r="L571" s="84">
        <f t="shared" si="178"/>
        <v>937.69900000000052</v>
      </c>
      <c r="P571" s="84">
        <v>291</v>
      </c>
      <c r="Q571" s="84">
        <v>1651.8</v>
      </c>
      <c r="R571" s="84">
        <f t="shared" si="172"/>
        <v>1942.8</v>
      </c>
      <c r="S571" s="84">
        <f t="shared" si="179"/>
        <v>201.89999999999986</v>
      </c>
      <c r="T571" s="84">
        <f t="shared" si="180"/>
        <v>150.89999999999986</v>
      </c>
      <c r="W571" s="77"/>
      <c r="X571" s="77"/>
      <c r="Z571" s="84">
        <v>1740</v>
      </c>
      <c r="AA571" s="84">
        <v>2564.6</v>
      </c>
      <c r="AB571" s="84">
        <f t="shared" si="167"/>
        <v>4304.6000000000004</v>
      </c>
      <c r="AC571" s="84">
        <f t="shared" si="181"/>
        <v>637.80000000000018</v>
      </c>
      <c r="AE571" s="84">
        <f t="shared" si="173"/>
        <v>4115.2330000000002</v>
      </c>
      <c r="AF571" s="84">
        <f t="shared" si="173"/>
        <v>7942.8389999999999</v>
      </c>
      <c r="AG571" s="84">
        <f t="shared" si="173"/>
        <v>12058.072000000002</v>
      </c>
      <c r="AH571" s="84">
        <f t="shared" si="182"/>
        <v>97.999000000001615</v>
      </c>
      <c r="AJ571" s="80">
        <v>36860</v>
      </c>
      <c r="AK571" s="84">
        <v>1011</v>
      </c>
      <c r="AL571" s="84">
        <v>923.2</v>
      </c>
      <c r="AM571" s="84">
        <f t="shared" si="168"/>
        <v>1934.2</v>
      </c>
      <c r="AN571" s="84">
        <f t="shared" si="183"/>
        <v>88.800000000000068</v>
      </c>
      <c r="AO571" s="84">
        <f t="shared" si="183"/>
        <v>132.29999999999995</v>
      </c>
      <c r="AP571" s="85">
        <f>AM571/'[2]Soymeal Export Forecast'!AA$15</f>
        <v>0.23916932844678021</v>
      </c>
      <c r="AQ571" s="77"/>
      <c r="AR571" s="77"/>
      <c r="AS571" s="80">
        <v>36860</v>
      </c>
      <c r="AT571" s="84">
        <v>92.9</v>
      </c>
      <c r="AU571" s="84">
        <v>18.8</v>
      </c>
      <c r="AV571" s="84">
        <f t="shared" si="169"/>
        <v>111.7</v>
      </c>
      <c r="AW571" s="84">
        <f t="shared" si="184"/>
        <v>7.3000000000000007</v>
      </c>
      <c r="AX571" s="84">
        <f t="shared" si="184"/>
        <v>4.4000000000000057</v>
      </c>
      <c r="AZ571" s="77"/>
      <c r="BA571" s="77"/>
      <c r="BB571" s="84">
        <f t="shared" si="171"/>
        <v>1104.1660000000002</v>
      </c>
    </row>
    <row r="572" spans="1:54">
      <c r="A572" s="80">
        <v>36867</v>
      </c>
      <c r="B572" s="84">
        <v>6663.6909999999998</v>
      </c>
      <c r="C572" s="84">
        <v>12953.620999999999</v>
      </c>
      <c r="D572" s="84">
        <v>19617.312000000002</v>
      </c>
      <c r="E572" s="84">
        <v>0</v>
      </c>
      <c r="F572" s="84">
        <f t="shared" si="177"/>
        <v>794.38199999999961</v>
      </c>
      <c r="G572" s="84">
        <f t="shared" si="177"/>
        <v>1311.8400000000001</v>
      </c>
      <c r="H572" s="84">
        <f t="shared" si="177"/>
        <v>0</v>
      </c>
      <c r="I572" s="84">
        <f t="shared" si="170"/>
        <v>794.38199999999961</v>
      </c>
      <c r="L572" s="84">
        <f t="shared" si="178"/>
        <v>1311.8400000000001</v>
      </c>
      <c r="P572" s="84">
        <v>457</v>
      </c>
      <c r="Q572" s="84">
        <v>1651.8</v>
      </c>
      <c r="R572" s="84">
        <f t="shared" si="172"/>
        <v>2108.8000000000002</v>
      </c>
      <c r="S572" s="84">
        <f t="shared" si="179"/>
        <v>166.00000000000023</v>
      </c>
      <c r="T572" s="84">
        <f t="shared" si="180"/>
        <v>0</v>
      </c>
      <c r="W572" s="77"/>
      <c r="X572" s="77"/>
      <c r="Z572" s="84">
        <v>1780.8</v>
      </c>
      <c r="AA572" s="84">
        <v>3080.7</v>
      </c>
      <c r="AB572" s="84">
        <f t="shared" si="167"/>
        <v>4861.5</v>
      </c>
      <c r="AC572" s="84">
        <f t="shared" si="181"/>
        <v>556.89999999999964</v>
      </c>
      <c r="AE572" s="84">
        <f t="shared" si="173"/>
        <v>4425.8909999999996</v>
      </c>
      <c r="AF572" s="84">
        <f t="shared" si="173"/>
        <v>8221.1209999999992</v>
      </c>
      <c r="AG572" s="84">
        <f t="shared" si="173"/>
        <v>12647.012000000002</v>
      </c>
      <c r="AH572" s="84">
        <f t="shared" si="182"/>
        <v>588.94000000000051</v>
      </c>
      <c r="AJ572" s="80">
        <v>36867</v>
      </c>
      <c r="AK572" s="84">
        <v>1161.8</v>
      </c>
      <c r="AL572" s="84">
        <v>1039.5</v>
      </c>
      <c r="AM572" s="84">
        <f t="shared" si="168"/>
        <v>2201.3000000000002</v>
      </c>
      <c r="AN572" s="84">
        <f t="shared" si="183"/>
        <v>116.29999999999995</v>
      </c>
      <c r="AO572" s="84">
        <f t="shared" si="183"/>
        <v>267.10000000000014</v>
      </c>
      <c r="AP572" s="85">
        <f>AM572/'[2]Soymeal Export Forecast'!AA$15</f>
        <v>0.27219700274526798</v>
      </c>
      <c r="AQ572" s="77"/>
      <c r="AR572" s="77"/>
      <c r="AS572" s="80">
        <v>36867</v>
      </c>
      <c r="AT572" s="84">
        <v>83.2</v>
      </c>
      <c r="AU572" s="84">
        <v>35</v>
      </c>
      <c r="AV572" s="84">
        <f t="shared" si="169"/>
        <v>118.2</v>
      </c>
      <c r="AW572" s="84">
        <f t="shared" si="184"/>
        <v>16.2</v>
      </c>
      <c r="AX572" s="84">
        <f t="shared" si="184"/>
        <v>6.5</v>
      </c>
      <c r="AZ572" s="77"/>
      <c r="BA572" s="77"/>
      <c r="BB572" s="84">
        <f t="shared" si="171"/>
        <v>910.68199999999956</v>
      </c>
    </row>
    <row r="573" spans="1:54">
      <c r="A573" s="80">
        <v>36874</v>
      </c>
      <c r="B573" s="84">
        <v>6725.8289999999997</v>
      </c>
      <c r="C573" s="84">
        <v>13853.329</v>
      </c>
      <c r="D573" s="84">
        <v>20579.157999999999</v>
      </c>
      <c r="E573" s="84">
        <v>0</v>
      </c>
      <c r="F573" s="84">
        <f t="shared" si="177"/>
        <v>899.70800000000054</v>
      </c>
      <c r="G573" s="84">
        <f t="shared" si="177"/>
        <v>961.84599999999773</v>
      </c>
      <c r="H573" s="84">
        <f t="shared" si="177"/>
        <v>0</v>
      </c>
      <c r="I573" s="84">
        <f t="shared" si="170"/>
        <v>899.70800000000054</v>
      </c>
      <c r="L573" s="84">
        <f t="shared" si="178"/>
        <v>961.84599999999773</v>
      </c>
      <c r="P573" s="84">
        <v>594.5</v>
      </c>
      <c r="Q573" s="84">
        <v>1727.7</v>
      </c>
      <c r="R573" s="84">
        <f t="shared" si="172"/>
        <v>2322.1999999999998</v>
      </c>
      <c r="S573" s="84">
        <f t="shared" si="179"/>
        <v>213.39999999999964</v>
      </c>
      <c r="T573" s="84">
        <f t="shared" si="180"/>
        <v>75.900000000000091</v>
      </c>
      <c r="W573" s="77"/>
      <c r="X573" s="77"/>
      <c r="Z573" s="84">
        <v>1706.8</v>
      </c>
      <c r="AA573" s="84">
        <v>3199.2</v>
      </c>
      <c r="AB573" s="84">
        <f t="shared" si="167"/>
        <v>4906</v>
      </c>
      <c r="AC573" s="84">
        <f t="shared" si="181"/>
        <v>44.5</v>
      </c>
      <c r="AE573" s="84">
        <f t="shared" si="173"/>
        <v>4424.5289999999995</v>
      </c>
      <c r="AF573" s="84">
        <f t="shared" si="173"/>
        <v>8926.4290000000001</v>
      </c>
      <c r="AG573" s="84">
        <f t="shared" si="173"/>
        <v>13350.957999999999</v>
      </c>
      <c r="AH573" s="84">
        <f t="shared" si="182"/>
        <v>703.94599999999627</v>
      </c>
      <c r="AJ573" s="80">
        <v>36874</v>
      </c>
      <c r="AK573" s="84">
        <v>1260.9000000000001</v>
      </c>
      <c r="AL573" s="84">
        <v>1158.3</v>
      </c>
      <c r="AM573" s="84">
        <f t="shared" si="168"/>
        <v>2419.1999999999998</v>
      </c>
      <c r="AN573" s="84">
        <f t="shared" si="183"/>
        <v>118.79999999999995</v>
      </c>
      <c r="AO573" s="84">
        <f t="shared" si="183"/>
        <v>217.89999999999964</v>
      </c>
      <c r="AP573" s="85">
        <f>AM573/'[2]Soymeal Export Forecast'!AA$15</f>
        <v>0.29914095718046252</v>
      </c>
      <c r="AQ573" s="77"/>
      <c r="AR573" s="77"/>
      <c r="AS573" s="80">
        <v>36874</v>
      </c>
      <c r="AT573" s="84">
        <v>82.5</v>
      </c>
      <c r="AU573" s="84">
        <v>52.7</v>
      </c>
      <c r="AV573" s="84">
        <f t="shared" si="169"/>
        <v>135.19999999999999</v>
      </c>
      <c r="AW573" s="84">
        <f t="shared" si="184"/>
        <v>17.700000000000003</v>
      </c>
      <c r="AX573" s="84">
        <f t="shared" si="184"/>
        <v>16.999999999999986</v>
      </c>
      <c r="AZ573" s="77"/>
      <c r="BA573" s="77"/>
      <c r="BB573" s="84">
        <f t="shared" si="171"/>
        <v>1018.5080000000005</v>
      </c>
    </row>
    <row r="574" spans="1:54">
      <c r="A574" s="80">
        <v>36881</v>
      </c>
      <c r="B574" s="84">
        <v>6547.1949999999997</v>
      </c>
      <c r="C574" s="84">
        <v>14819.591</v>
      </c>
      <c r="D574" s="84">
        <v>21366.786</v>
      </c>
      <c r="E574" s="84">
        <v>0</v>
      </c>
      <c r="F574" s="84">
        <f t="shared" si="177"/>
        <v>966.26200000000063</v>
      </c>
      <c r="G574" s="84">
        <f t="shared" si="177"/>
        <v>787.62800000000061</v>
      </c>
      <c r="H574" s="84">
        <f t="shared" si="177"/>
        <v>0</v>
      </c>
      <c r="I574" s="84">
        <f t="shared" si="170"/>
        <v>966.26200000000063</v>
      </c>
      <c r="L574" s="84">
        <f t="shared" si="178"/>
        <v>787.62800000000061</v>
      </c>
      <c r="P574" s="84">
        <v>760.5</v>
      </c>
      <c r="Q574" s="84">
        <v>1785.4</v>
      </c>
      <c r="R574" s="84">
        <f t="shared" si="172"/>
        <v>2545.9</v>
      </c>
      <c r="S574" s="84">
        <f t="shared" si="179"/>
        <v>223.70000000000027</v>
      </c>
      <c r="T574" s="84">
        <f t="shared" si="180"/>
        <v>57.700000000000045</v>
      </c>
      <c r="W574" s="77"/>
      <c r="X574" s="77"/>
      <c r="Z574" s="84">
        <v>1740.1</v>
      </c>
      <c r="AA574" s="84">
        <v>3439.2</v>
      </c>
      <c r="AB574" s="84">
        <f t="shared" si="167"/>
        <v>5179.2999999999993</v>
      </c>
      <c r="AC574" s="84">
        <f t="shared" si="181"/>
        <v>273.29999999999927</v>
      </c>
      <c r="AE574" s="84">
        <f t="shared" si="173"/>
        <v>4046.5949999999998</v>
      </c>
      <c r="AF574" s="84">
        <f t="shared" si="173"/>
        <v>9594.9910000000018</v>
      </c>
      <c r="AG574" s="84">
        <f t="shared" si="173"/>
        <v>13641.585999999999</v>
      </c>
      <c r="AH574" s="84">
        <f t="shared" si="182"/>
        <v>290.62800000000061</v>
      </c>
      <c r="AJ574" s="80">
        <v>36881</v>
      </c>
      <c r="AK574" s="84">
        <v>1276.2</v>
      </c>
      <c r="AL574" s="84">
        <v>1314.2</v>
      </c>
      <c r="AM574" s="84">
        <f t="shared" si="168"/>
        <v>2590.4</v>
      </c>
      <c r="AN574" s="84">
        <f t="shared" si="183"/>
        <v>155.90000000000009</v>
      </c>
      <c r="AO574" s="84">
        <f t="shared" si="183"/>
        <v>171.20000000000027</v>
      </c>
      <c r="AP574" s="85">
        <f>AM574/'[2]Soymeal Export Forecast'!AA$15</f>
        <v>0.32031032385923869</v>
      </c>
      <c r="AQ574" s="77"/>
      <c r="AR574" s="77"/>
      <c r="AS574" s="80">
        <v>36881</v>
      </c>
      <c r="AT574" s="84">
        <v>88.5</v>
      </c>
      <c r="AU574" s="84">
        <v>72.400000000000006</v>
      </c>
      <c r="AV574" s="84">
        <f t="shared" si="169"/>
        <v>160.9</v>
      </c>
      <c r="AW574" s="84">
        <f t="shared" si="184"/>
        <v>19.700000000000003</v>
      </c>
      <c r="AX574" s="84">
        <f t="shared" si="184"/>
        <v>25.700000000000017</v>
      </c>
      <c r="AZ574" s="77"/>
      <c r="BA574" s="77"/>
      <c r="BB574" s="84">
        <f t="shared" si="171"/>
        <v>1122.1620000000007</v>
      </c>
    </row>
    <row r="575" spans="1:54">
      <c r="A575" s="80">
        <v>36888</v>
      </c>
      <c r="B575" s="84">
        <v>6697.0879999999997</v>
      </c>
      <c r="C575" s="84">
        <v>15268.995999999999</v>
      </c>
      <c r="D575" s="84">
        <v>21966.083999999999</v>
      </c>
      <c r="E575" s="84">
        <v>0</v>
      </c>
      <c r="F575" s="84">
        <f t="shared" si="177"/>
        <v>449.40499999999884</v>
      </c>
      <c r="G575" s="84">
        <f t="shared" si="177"/>
        <v>599.29799999999886</v>
      </c>
      <c r="H575" s="84">
        <f t="shared" si="177"/>
        <v>0</v>
      </c>
      <c r="I575" s="84">
        <f t="shared" si="170"/>
        <v>449.40499999999884</v>
      </c>
      <c r="L575" s="84">
        <f t="shared" si="178"/>
        <v>599.29799999999886</v>
      </c>
      <c r="P575" s="84">
        <v>646.6</v>
      </c>
      <c r="Q575" s="84">
        <v>2013.2</v>
      </c>
      <c r="R575" s="84">
        <f t="shared" si="172"/>
        <v>2659.8</v>
      </c>
      <c r="S575" s="84">
        <f t="shared" si="179"/>
        <v>113.90000000000009</v>
      </c>
      <c r="T575" s="84">
        <f t="shared" si="180"/>
        <v>227.79999999999995</v>
      </c>
      <c r="W575" s="77"/>
      <c r="X575" s="77"/>
      <c r="Z575" s="84">
        <v>1455.5</v>
      </c>
      <c r="AA575" s="84">
        <v>3648.4</v>
      </c>
      <c r="AB575" s="84">
        <f t="shared" si="167"/>
        <v>5103.8999999999996</v>
      </c>
      <c r="AC575" s="84">
        <f t="shared" si="181"/>
        <v>-75.399999999999636</v>
      </c>
      <c r="AE575" s="84">
        <f t="shared" si="173"/>
        <v>4594.9879999999994</v>
      </c>
      <c r="AF575" s="84">
        <f t="shared" si="173"/>
        <v>9607.3959999999988</v>
      </c>
      <c r="AG575" s="84">
        <f t="shared" si="173"/>
        <v>14202.384</v>
      </c>
      <c r="AH575" s="84">
        <f t="shared" si="182"/>
        <v>560.79800000000068</v>
      </c>
      <c r="AJ575" s="80">
        <v>36888</v>
      </c>
      <c r="AK575" s="84">
        <v>1298</v>
      </c>
      <c r="AL575" s="84">
        <v>1425.4</v>
      </c>
      <c r="AM575" s="84">
        <f t="shared" si="168"/>
        <v>2723.4</v>
      </c>
      <c r="AN575" s="84">
        <f t="shared" si="183"/>
        <v>111.20000000000005</v>
      </c>
      <c r="AO575" s="84">
        <f t="shared" si="183"/>
        <v>133</v>
      </c>
      <c r="AP575" s="85">
        <f>AM575/'[2]Soymeal Export Forecast'!AA$15</f>
        <v>0.33675615194497016</v>
      </c>
      <c r="AQ575" s="77"/>
      <c r="AR575" s="77"/>
      <c r="AS575" s="80">
        <v>36888</v>
      </c>
      <c r="AT575" s="84">
        <v>93.7</v>
      </c>
      <c r="AU575" s="84">
        <v>94.5</v>
      </c>
      <c r="AV575" s="84">
        <f t="shared" si="169"/>
        <v>188.2</v>
      </c>
      <c r="AW575" s="84">
        <f t="shared" si="184"/>
        <v>22.099999999999994</v>
      </c>
      <c r="AX575" s="84">
        <f t="shared" si="184"/>
        <v>27.299999999999983</v>
      </c>
      <c r="AZ575" s="77"/>
      <c r="BA575" s="77"/>
      <c r="BB575" s="84">
        <f t="shared" si="171"/>
        <v>560.60499999999888</v>
      </c>
    </row>
    <row r="576" spans="1:54">
      <c r="A576" s="80">
        <v>36895</v>
      </c>
      <c r="B576" s="84">
        <v>6252.9520000000002</v>
      </c>
      <c r="C576" s="84">
        <v>15896.052</v>
      </c>
      <c r="D576" s="84">
        <v>22149.004000000001</v>
      </c>
      <c r="E576" s="84">
        <v>0</v>
      </c>
      <c r="F576" s="84">
        <f t="shared" si="177"/>
        <v>627.05600000000049</v>
      </c>
      <c r="G576" s="84">
        <f t="shared" si="177"/>
        <v>182.92000000000189</v>
      </c>
      <c r="H576" s="84">
        <f t="shared" si="177"/>
        <v>0</v>
      </c>
      <c r="I576" s="84">
        <f t="shared" si="170"/>
        <v>627.05600000000049</v>
      </c>
      <c r="L576" s="84">
        <f t="shared" si="178"/>
        <v>182.92000000000189</v>
      </c>
      <c r="P576" s="84">
        <v>676.6</v>
      </c>
      <c r="Q576" s="84">
        <v>2182.1</v>
      </c>
      <c r="R576" s="84">
        <f t="shared" si="172"/>
        <v>2858.7</v>
      </c>
      <c r="S576" s="84">
        <f t="shared" si="179"/>
        <v>198.89999999999964</v>
      </c>
      <c r="T576" s="84">
        <f t="shared" si="180"/>
        <v>168.89999999999986</v>
      </c>
      <c r="W576" s="77"/>
      <c r="X576" s="77"/>
      <c r="Z576" s="84">
        <v>1341</v>
      </c>
      <c r="AA576" s="84">
        <v>3977.6</v>
      </c>
      <c r="AB576" s="84">
        <f t="shared" si="167"/>
        <v>5318.6</v>
      </c>
      <c r="AC576" s="84">
        <f t="shared" si="181"/>
        <v>214.70000000000073</v>
      </c>
      <c r="AE576" s="84">
        <f t="shared" si="173"/>
        <v>4235.3519999999999</v>
      </c>
      <c r="AF576" s="84">
        <f t="shared" si="173"/>
        <v>9736.351999999999</v>
      </c>
      <c r="AG576" s="84">
        <f t="shared" si="173"/>
        <v>13971.704</v>
      </c>
      <c r="AH576" s="84">
        <f t="shared" si="182"/>
        <v>-230.68000000000029</v>
      </c>
      <c r="AJ576" s="80">
        <v>36895</v>
      </c>
      <c r="AK576" s="84">
        <v>1223.5</v>
      </c>
      <c r="AL576" s="84">
        <v>1483.4</v>
      </c>
      <c r="AM576" s="84">
        <f t="shared" si="168"/>
        <v>2706.9</v>
      </c>
      <c r="AN576" s="84">
        <f t="shared" si="183"/>
        <v>58</v>
      </c>
      <c r="AO576" s="84">
        <f t="shared" si="183"/>
        <v>-16.5</v>
      </c>
      <c r="AP576" s="85">
        <f>AM576/'[2]Soymeal Export Forecast'!AA$15</f>
        <v>0.33471588003959746</v>
      </c>
      <c r="AQ576" s="77"/>
      <c r="AR576" s="77"/>
      <c r="AS576" s="80">
        <v>36895</v>
      </c>
      <c r="AT576" s="84">
        <v>63.8</v>
      </c>
      <c r="AU576" s="84">
        <v>117.9</v>
      </c>
      <c r="AV576" s="84">
        <f t="shared" si="169"/>
        <v>181.7</v>
      </c>
      <c r="AW576" s="84">
        <f t="shared" si="184"/>
        <v>23.400000000000006</v>
      </c>
      <c r="AX576" s="84">
        <f t="shared" si="184"/>
        <v>-6.5</v>
      </c>
      <c r="AZ576" s="77"/>
      <c r="BA576" s="77"/>
      <c r="BB576" s="84">
        <f t="shared" si="171"/>
        <v>685.05600000000049</v>
      </c>
    </row>
    <row r="577" spans="1:54">
      <c r="A577" s="80">
        <v>36902</v>
      </c>
      <c r="B577" s="84">
        <v>5935.6040000000003</v>
      </c>
      <c r="C577" s="84">
        <v>16825.740000000002</v>
      </c>
      <c r="D577" s="84">
        <v>22761.344000000001</v>
      </c>
      <c r="E577" s="84">
        <v>0</v>
      </c>
      <c r="F577" s="84">
        <f t="shared" si="177"/>
        <v>929.68800000000192</v>
      </c>
      <c r="G577" s="84">
        <f t="shared" si="177"/>
        <v>612.34000000000015</v>
      </c>
      <c r="H577" s="84">
        <f t="shared" si="177"/>
        <v>0</v>
      </c>
      <c r="I577" s="84">
        <f t="shared" si="170"/>
        <v>929.68800000000192</v>
      </c>
      <c r="L577" s="84">
        <f t="shared" si="178"/>
        <v>612.34000000000015</v>
      </c>
      <c r="P577" s="84">
        <v>1413.9</v>
      </c>
      <c r="Q577" s="84">
        <v>2182.1</v>
      </c>
      <c r="R577" s="84">
        <f t="shared" si="172"/>
        <v>3596</v>
      </c>
      <c r="S577" s="84">
        <f t="shared" si="179"/>
        <v>737.30000000000018</v>
      </c>
      <c r="T577" s="84">
        <f t="shared" si="180"/>
        <v>0</v>
      </c>
      <c r="W577" s="77"/>
      <c r="X577" s="77"/>
      <c r="Z577" s="84">
        <v>1178.0999999999999</v>
      </c>
      <c r="AA577" s="84">
        <v>4192.7</v>
      </c>
      <c r="AB577" s="84">
        <f t="shared" si="167"/>
        <v>5370.7999999999993</v>
      </c>
      <c r="AC577" s="84">
        <f t="shared" si="181"/>
        <v>52.199999999998909</v>
      </c>
      <c r="AE577" s="84">
        <f t="shared" si="173"/>
        <v>3343.6039999999998</v>
      </c>
      <c r="AF577" s="84">
        <f t="shared" si="173"/>
        <v>10450.940000000002</v>
      </c>
      <c r="AG577" s="84">
        <f t="shared" si="173"/>
        <v>13794.544000000002</v>
      </c>
      <c r="AH577" s="84">
        <f t="shared" si="182"/>
        <v>-177.15999999999804</v>
      </c>
      <c r="AJ577" s="80">
        <v>36902</v>
      </c>
      <c r="AK577" s="84">
        <v>1458.6</v>
      </c>
      <c r="AL577" s="84">
        <v>1682</v>
      </c>
      <c r="AM577" s="84">
        <f t="shared" si="168"/>
        <v>3140.6</v>
      </c>
      <c r="AN577" s="84">
        <f t="shared" si="183"/>
        <v>198.59999999999991</v>
      </c>
      <c r="AO577" s="84">
        <f t="shared" si="183"/>
        <v>433.69999999999982</v>
      </c>
      <c r="AP577" s="85">
        <f>AM577/'[2]Soymeal Export Forecast'!AA$15</f>
        <v>0.38834411794021195</v>
      </c>
      <c r="AQ577" s="77"/>
      <c r="AR577" s="77"/>
      <c r="AS577" s="80">
        <v>36902</v>
      </c>
      <c r="AT577" s="84">
        <v>100.1</v>
      </c>
      <c r="AU577" s="84">
        <v>117.9</v>
      </c>
      <c r="AV577" s="84">
        <f t="shared" si="169"/>
        <v>218</v>
      </c>
      <c r="AW577" s="84">
        <f t="shared" si="184"/>
        <v>0</v>
      </c>
      <c r="AX577" s="84">
        <f t="shared" si="184"/>
        <v>36.300000000000011</v>
      </c>
      <c r="AZ577" s="77"/>
      <c r="BA577" s="77"/>
      <c r="BB577" s="84">
        <f t="shared" si="171"/>
        <v>1128.2880000000018</v>
      </c>
    </row>
    <row r="578" spans="1:54">
      <c r="A578" s="80">
        <v>36909</v>
      </c>
      <c r="B578" s="84">
        <v>6653.6450000000004</v>
      </c>
      <c r="C578" s="84">
        <v>17666.48</v>
      </c>
      <c r="D578" s="84">
        <v>24320.125</v>
      </c>
      <c r="E578" s="84">
        <v>0</v>
      </c>
      <c r="F578" s="84">
        <f t="shared" si="177"/>
        <v>840.73999999999796</v>
      </c>
      <c r="G578" s="84">
        <f t="shared" si="177"/>
        <v>1558.780999999999</v>
      </c>
      <c r="H578" s="84">
        <f t="shared" si="177"/>
        <v>0</v>
      </c>
      <c r="I578" s="84">
        <f t="shared" si="170"/>
        <v>840.73999999999796</v>
      </c>
      <c r="L578" s="84">
        <f t="shared" si="178"/>
        <v>1558.780999999999</v>
      </c>
      <c r="P578" s="84">
        <v>1741.5</v>
      </c>
      <c r="Q578" s="84">
        <v>2357</v>
      </c>
      <c r="R578" s="84">
        <f t="shared" si="172"/>
        <v>4098.5</v>
      </c>
      <c r="S578" s="84">
        <f t="shared" si="179"/>
        <v>502.5</v>
      </c>
      <c r="T578" s="84">
        <f t="shared" si="180"/>
        <v>174.90000000000009</v>
      </c>
      <c r="W578" s="77"/>
      <c r="X578" s="77"/>
      <c r="Z578" s="84">
        <v>1157.2</v>
      </c>
      <c r="AA578" s="84">
        <v>4460.6000000000004</v>
      </c>
      <c r="AB578" s="84">
        <f t="shared" si="167"/>
        <v>5617.8</v>
      </c>
      <c r="AC578" s="84">
        <f t="shared" si="181"/>
        <v>247.00000000000091</v>
      </c>
      <c r="AE578" s="84">
        <f t="shared" si="173"/>
        <v>3754.9450000000006</v>
      </c>
      <c r="AF578" s="84">
        <f t="shared" si="173"/>
        <v>10848.88</v>
      </c>
      <c r="AG578" s="84">
        <f t="shared" si="173"/>
        <v>14603.825000000001</v>
      </c>
      <c r="AH578" s="84">
        <f t="shared" si="182"/>
        <v>809.28099999999904</v>
      </c>
      <c r="AJ578" s="80">
        <v>36909</v>
      </c>
      <c r="AK578" s="84">
        <v>1584.3</v>
      </c>
      <c r="AL578" s="84">
        <v>1912</v>
      </c>
      <c r="AM578" s="84">
        <f t="shared" si="168"/>
        <v>3496.3</v>
      </c>
      <c r="AN578" s="84">
        <f t="shared" si="183"/>
        <v>230</v>
      </c>
      <c r="AO578" s="84">
        <f t="shared" si="183"/>
        <v>355.70000000000027</v>
      </c>
      <c r="AP578" s="85">
        <f>AM578/'[2]Soymeal Export Forecast'!AA$15</f>
        <v>0.43232743410633734</v>
      </c>
      <c r="AQ578" s="77"/>
      <c r="AR578" s="77"/>
      <c r="AS578" s="80">
        <v>36909</v>
      </c>
      <c r="AT578" s="84">
        <v>110.7</v>
      </c>
      <c r="AU578" s="84">
        <v>126.2</v>
      </c>
      <c r="AV578" s="84">
        <f t="shared" si="169"/>
        <v>236.9</v>
      </c>
      <c r="AW578" s="84">
        <f t="shared" si="184"/>
        <v>8.2999999999999972</v>
      </c>
      <c r="AX578" s="84">
        <f t="shared" si="184"/>
        <v>18.900000000000006</v>
      </c>
      <c r="AZ578" s="77"/>
      <c r="BA578" s="77"/>
      <c r="BB578" s="84">
        <f t="shared" si="171"/>
        <v>1070.739999999998</v>
      </c>
    </row>
    <row r="579" spans="1:54">
      <c r="A579" s="80">
        <v>36916</v>
      </c>
      <c r="B579" s="84">
        <v>7071.4179999999997</v>
      </c>
      <c r="C579" s="84">
        <v>18381.612000000001</v>
      </c>
      <c r="D579" s="84">
        <v>25453.03</v>
      </c>
      <c r="E579" s="84">
        <v>0</v>
      </c>
      <c r="F579" s="84">
        <f t="shared" si="177"/>
        <v>715.13200000000143</v>
      </c>
      <c r="G579" s="84">
        <f t="shared" si="177"/>
        <v>1132.9049999999988</v>
      </c>
      <c r="H579" s="84">
        <f t="shared" si="177"/>
        <v>0</v>
      </c>
      <c r="I579" s="84">
        <f t="shared" si="170"/>
        <v>715.13200000000143</v>
      </c>
      <c r="L579" s="84">
        <f t="shared" si="178"/>
        <v>1132.9049999999988</v>
      </c>
      <c r="P579" s="84">
        <v>1702.5</v>
      </c>
      <c r="Q579" s="84">
        <v>2617.4</v>
      </c>
      <c r="R579" s="84">
        <f t="shared" si="172"/>
        <v>4319.8999999999996</v>
      </c>
      <c r="S579" s="84">
        <f t="shared" si="179"/>
        <v>221.39999999999964</v>
      </c>
      <c r="T579" s="84">
        <f t="shared" si="180"/>
        <v>260.40000000000009</v>
      </c>
      <c r="W579" s="77"/>
      <c r="X579" s="77"/>
      <c r="Z579" s="84">
        <v>914.9</v>
      </c>
      <c r="AA579" s="84">
        <v>4815.3</v>
      </c>
      <c r="AB579" s="84">
        <f t="shared" ref="AB579:AB642" si="185">AA579+Z579</f>
        <v>5730.2</v>
      </c>
      <c r="AC579" s="84">
        <f t="shared" si="181"/>
        <v>112.39999999999964</v>
      </c>
      <c r="AE579" s="84">
        <f t="shared" si="173"/>
        <v>4454.018</v>
      </c>
      <c r="AF579" s="84">
        <f t="shared" si="173"/>
        <v>10948.912</v>
      </c>
      <c r="AG579" s="84">
        <f t="shared" si="173"/>
        <v>15402.929999999997</v>
      </c>
      <c r="AH579" s="84">
        <f t="shared" si="182"/>
        <v>799.10499999999593</v>
      </c>
      <c r="AJ579" s="80">
        <v>36916</v>
      </c>
      <c r="AK579" s="84">
        <v>1587</v>
      </c>
      <c r="AL579" s="84">
        <v>2042.8</v>
      </c>
      <c r="AM579" s="84">
        <f t="shared" ref="AM579:AM642" si="186">AL579+AK579</f>
        <v>3629.8</v>
      </c>
      <c r="AN579" s="84">
        <f t="shared" si="183"/>
        <v>130.79999999999995</v>
      </c>
      <c r="AO579" s="84">
        <f t="shared" si="183"/>
        <v>133.5</v>
      </c>
      <c r="AP579" s="85">
        <f>AM579/'[2]Soymeal Export Forecast'!AA$15</f>
        <v>0.44883508861344373</v>
      </c>
      <c r="AQ579" s="77"/>
      <c r="AR579" s="77"/>
      <c r="AS579" s="80">
        <v>36916</v>
      </c>
      <c r="AT579" s="84">
        <v>105</v>
      </c>
      <c r="AU579" s="84">
        <v>134.9</v>
      </c>
      <c r="AV579" s="84">
        <f t="shared" ref="AV579:AV642" si="187">AU579+AT579</f>
        <v>239.9</v>
      </c>
      <c r="AW579" s="84">
        <f t="shared" si="184"/>
        <v>8.7000000000000028</v>
      </c>
      <c r="AX579" s="84">
        <f t="shared" si="184"/>
        <v>3</v>
      </c>
      <c r="AZ579" s="77"/>
      <c r="BA579" s="77"/>
      <c r="BB579" s="84">
        <f t="shared" si="171"/>
        <v>845.93200000000138</v>
      </c>
    </row>
    <row r="580" spans="1:54">
      <c r="A580" s="80">
        <v>36923</v>
      </c>
      <c r="B580" s="84">
        <v>7569.2039999999997</v>
      </c>
      <c r="C580" s="84">
        <v>18913.035</v>
      </c>
      <c r="D580" s="84">
        <v>26482.239000000001</v>
      </c>
      <c r="E580" s="84">
        <v>0</v>
      </c>
      <c r="F580" s="84">
        <f t="shared" si="177"/>
        <v>531.42299999999886</v>
      </c>
      <c r="G580" s="84">
        <f t="shared" si="177"/>
        <v>1029.2090000000026</v>
      </c>
      <c r="H580" s="84">
        <f t="shared" si="177"/>
        <v>0</v>
      </c>
      <c r="I580" s="84">
        <f t="shared" ref="I580:I643" si="188">F580</f>
        <v>531.42299999999886</v>
      </c>
      <c r="L580" s="84">
        <f t="shared" si="178"/>
        <v>1029.2090000000026</v>
      </c>
      <c r="P580" s="84">
        <v>1983.5</v>
      </c>
      <c r="Q580" s="84">
        <v>2731.1</v>
      </c>
      <c r="R580" s="84">
        <f t="shared" si="172"/>
        <v>4714.6000000000004</v>
      </c>
      <c r="S580" s="84">
        <f t="shared" si="179"/>
        <v>394.70000000000073</v>
      </c>
      <c r="T580" s="84">
        <f t="shared" si="180"/>
        <v>113.69999999999982</v>
      </c>
      <c r="W580" s="77"/>
      <c r="X580" s="77"/>
      <c r="Z580" s="84">
        <v>926.3</v>
      </c>
      <c r="AA580" s="84">
        <v>5003.6000000000004</v>
      </c>
      <c r="AB580" s="84">
        <f t="shared" si="185"/>
        <v>5929.9000000000005</v>
      </c>
      <c r="AC580" s="84">
        <f t="shared" si="181"/>
        <v>199.70000000000073</v>
      </c>
      <c r="AE580" s="84">
        <f t="shared" si="173"/>
        <v>4659.4039999999995</v>
      </c>
      <c r="AF580" s="84">
        <f t="shared" si="173"/>
        <v>11178.334999999999</v>
      </c>
      <c r="AG580" s="84">
        <f t="shared" si="173"/>
        <v>15837.739000000001</v>
      </c>
      <c r="AH580" s="84">
        <f t="shared" si="182"/>
        <v>434.80900000000474</v>
      </c>
      <c r="AJ580" s="80">
        <v>36923</v>
      </c>
      <c r="AK580" s="84">
        <v>1466.6</v>
      </c>
      <c r="AL580" s="84">
        <v>2271.8000000000002</v>
      </c>
      <c r="AM580" s="84">
        <f t="shared" si="186"/>
        <v>3738.4</v>
      </c>
      <c r="AN580" s="84">
        <f t="shared" si="183"/>
        <v>229.00000000000023</v>
      </c>
      <c r="AO580" s="84">
        <f t="shared" si="183"/>
        <v>108.59999999999991</v>
      </c>
      <c r="AP580" s="85">
        <f>AM580/'[2]Soymeal Export Forecast'!AA$15</f>
        <v>0.46226378733607859</v>
      </c>
      <c r="AQ580" s="77"/>
      <c r="AR580" s="77"/>
      <c r="AS580" s="80">
        <v>36923</v>
      </c>
      <c r="AT580" s="84">
        <v>94.7</v>
      </c>
      <c r="AU580" s="84">
        <v>147.4</v>
      </c>
      <c r="AV580" s="84">
        <f t="shared" si="187"/>
        <v>242.10000000000002</v>
      </c>
      <c r="AW580" s="84">
        <f t="shared" si="184"/>
        <v>12.5</v>
      </c>
      <c r="AX580" s="84">
        <f t="shared" si="184"/>
        <v>2.2000000000000171</v>
      </c>
      <c r="AZ580" s="77"/>
      <c r="BA580" s="77"/>
      <c r="BB580" s="84">
        <f t="shared" ref="BB580:BB643" si="189">AN580+F580</f>
        <v>760.42299999999909</v>
      </c>
    </row>
    <row r="581" spans="1:54">
      <c r="A581" s="80">
        <v>36930</v>
      </c>
      <c r="B581" s="84">
        <v>7584.8940000000002</v>
      </c>
      <c r="C581" s="84">
        <v>20051.896000000001</v>
      </c>
      <c r="D581" s="84">
        <v>27636.79</v>
      </c>
      <c r="E581" s="84">
        <v>0</v>
      </c>
      <c r="F581" s="84">
        <f t="shared" si="177"/>
        <v>1138.8610000000008</v>
      </c>
      <c r="G581" s="84">
        <f t="shared" si="177"/>
        <v>1154.5509999999995</v>
      </c>
      <c r="H581" s="84">
        <f t="shared" si="177"/>
        <v>0</v>
      </c>
      <c r="I581" s="84">
        <f t="shared" si="188"/>
        <v>1138.8610000000008</v>
      </c>
      <c r="L581" s="84">
        <f t="shared" si="178"/>
        <v>1154.5509999999995</v>
      </c>
      <c r="P581" s="84">
        <v>2093</v>
      </c>
      <c r="Q581" s="84">
        <v>2962.7</v>
      </c>
      <c r="R581" s="84">
        <f t="shared" si="172"/>
        <v>5055.7</v>
      </c>
      <c r="S581" s="84">
        <f t="shared" si="179"/>
        <v>341.09999999999945</v>
      </c>
      <c r="T581" s="84">
        <f t="shared" si="180"/>
        <v>231.59999999999991</v>
      </c>
      <c r="W581" s="77"/>
      <c r="X581" s="77"/>
      <c r="Z581" s="84">
        <v>844.4</v>
      </c>
      <c r="AA581" s="84">
        <v>5337</v>
      </c>
      <c r="AB581" s="84">
        <f t="shared" si="185"/>
        <v>6181.4</v>
      </c>
      <c r="AC581" s="84">
        <f t="shared" si="181"/>
        <v>251.49999999999909</v>
      </c>
      <c r="AE581" s="84">
        <f t="shared" si="173"/>
        <v>4647.4940000000006</v>
      </c>
      <c r="AF581" s="84">
        <f t="shared" si="173"/>
        <v>11752.196</v>
      </c>
      <c r="AG581" s="84">
        <f t="shared" si="173"/>
        <v>16399.690000000002</v>
      </c>
      <c r="AH581" s="84">
        <f t="shared" si="182"/>
        <v>561.95100000000093</v>
      </c>
      <c r="AJ581" s="80">
        <v>36930</v>
      </c>
      <c r="AK581" s="84">
        <v>1437.9</v>
      </c>
      <c r="AL581" s="84">
        <v>2460.9</v>
      </c>
      <c r="AM581" s="84">
        <f t="shared" si="186"/>
        <v>3898.8</v>
      </c>
      <c r="AN581" s="84">
        <f t="shared" si="183"/>
        <v>189.09999999999991</v>
      </c>
      <c r="AO581" s="84">
        <f t="shared" si="183"/>
        <v>160.40000000000009</v>
      </c>
      <c r="AP581" s="85">
        <f>AM581/'[2]Soymeal Export Forecast'!AA$15</f>
        <v>0.48209770331315621</v>
      </c>
      <c r="AQ581" s="77"/>
      <c r="AR581" s="77"/>
      <c r="AS581" s="80">
        <v>36930</v>
      </c>
      <c r="AT581" s="84">
        <v>68.7</v>
      </c>
      <c r="AU581" s="84">
        <v>178.8</v>
      </c>
      <c r="AV581" s="84">
        <f t="shared" si="187"/>
        <v>247.5</v>
      </c>
      <c r="AW581" s="84">
        <f t="shared" si="184"/>
        <v>31.400000000000006</v>
      </c>
      <c r="AX581" s="84">
        <f t="shared" si="184"/>
        <v>5.3999999999999773</v>
      </c>
      <c r="AZ581" s="77"/>
      <c r="BA581" s="77"/>
      <c r="BB581" s="84">
        <f t="shared" si="189"/>
        <v>1327.9610000000007</v>
      </c>
    </row>
    <row r="582" spans="1:54">
      <c r="A582" s="80">
        <v>36937</v>
      </c>
      <c r="B582" s="84">
        <v>7576.1779999999999</v>
      </c>
      <c r="C582" s="84">
        <v>20816.518</v>
      </c>
      <c r="D582" s="84">
        <v>28392.696</v>
      </c>
      <c r="E582" s="84">
        <v>0</v>
      </c>
      <c r="F582" s="84">
        <f t="shared" si="177"/>
        <v>764.62199999999939</v>
      </c>
      <c r="G582" s="84">
        <f t="shared" si="177"/>
        <v>755.90599999999904</v>
      </c>
      <c r="H582" s="84">
        <f t="shared" si="177"/>
        <v>0</v>
      </c>
      <c r="I582" s="84">
        <f t="shared" si="188"/>
        <v>764.62199999999939</v>
      </c>
      <c r="L582" s="84">
        <f t="shared" si="178"/>
        <v>755.90599999999904</v>
      </c>
      <c r="P582" s="84">
        <v>2068</v>
      </c>
      <c r="Q582" s="84">
        <v>3241.8</v>
      </c>
      <c r="R582" s="84">
        <f t="shared" si="172"/>
        <v>5309.8</v>
      </c>
      <c r="S582" s="84">
        <f t="shared" si="179"/>
        <v>254.10000000000036</v>
      </c>
      <c r="T582" s="84">
        <f t="shared" si="180"/>
        <v>279.10000000000036</v>
      </c>
      <c r="W582" s="77"/>
      <c r="X582" s="77"/>
      <c r="Z582" s="84">
        <v>737.4</v>
      </c>
      <c r="AA582" s="84">
        <v>5643</v>
      </c>
      <c r="AB582" s="84">
        <f t="shared" si="185"/>
        <v>6380.4</v>
      </c>
      <c r="AC582" s="84">
        <f t="shared" si="181"/>
        <v>199</v>
      </c>
      <c r="AE582" s="84">
        <f t="shared" si="173"/>
        <v>4770.7780000000002</v>
      </c>
      <c r="AF582" s="84">
        <f t="shared" si="173"/>
        <v>11931.718000000001</v>
      </c>
      <c r="AG582" s="84">
        <f t="shared" si="173"/>
        <v>16702.495999999999</v>
      </c>
      <c r="AH582" s="84">
        <f t="shared" si="182"/>
        <v>302.80599999999686</v>
      </c>
      <c r="AJ582" s="80">
        <v>36937</v>
      </c>
      <c r="AK582" s="84">
        <v>1484.8</v>
      </c>
      <c r="AL582" s="84">
        <v>2565.6</v>
      </c>
      <c r="AM582" s="84">
        <f t="shared" si="186"/>
        <v>4050.3999999999996</v>
      </c>
      <c r="AN582" s="84">
        <f t="shared" si="183"/>
        <v>104.69999999999982</v>
      </c>
      <c r="AO582" s="84">
        <f t="shared" si="183"/>
        <v>151.59999999999945</v>
      </c>
      <c r="AP582" s="85">
        <f>AM582/'[2]Soymeal Export Forecast'!AA$15</f>
        <v>0.50084347427403497</v>
      </c>
      <c r="AQ582" s="77"/>
      <c r="AR582" s="77"/>
      <c r="AS582" s="80">
        <v>36937</v>
      </c>
      <c r="AT582" s="84">
        <v>66.400000000000006</v>
      </c>
      <c r="AU582" s="84">
        <v>202.3</v>
      </c>
      <c r="AV582" s="84">
        <f t="shared" si="187"/>
        <v>268.70000000000005</v>
      </c>
      <c r="AW582" s="84">
        <f t="shared" si="184"/>
        <v>23.5</v>
      </c>
      <c r="AX582" s="84">
        <f t="shared" si="184"/>
        <v>21.200000000000045</v>
      </c>
      <c r="AZ582" s="77"/>
      <c r="BA582" s="77"/>
      <c r="BB582" s="84">
        <f t="shared" si="189"/>
        <v>869.32199999999921</v>
      </c>
    </row>
    <row r="583" spans="1:54">
      <c r="A583" s="80">
        <v>36944</v>
      </c>
      <c r="B583" s="84">
        <v>7302.4889999999996</v>
      </c>
      <c r="C583" s="84">
        <v>21744.454000000002</v>
      </c>
      <c r="D583" s="84">
        <v>29046.942999999999</v>
      </c>
      <c r="E583" s="84">
        <v>0</v>
      </c>
      <c r="F583" s="84">
        <f t="shared" si="177"/>
        <v>927.93600000000151</v>
      </c>
      <c r="G583" s="84">
        <f t="shared" si="177"/>
        <v>654.24699999999939</v>
      </c>
      <c r="H583" s="84">
        <f t="shared" si="177"/>
        <v>0</v>
      </c>
      <c r="I583" s="84">
        <f t="shared" si="188"/>
        <v>927.93600000000151</v>
      </c>
      <c r="L583" s="84">
        <f t="shared" si="178"/>
        <v>654.24699999999939</v>
      </c>
      <c r="P583" s="84">
        <v>1842</v>
      </c>
      <c r="Q583" s="84">
        <v>3532.4</v>
      </c>
      <c r="R583" s="84">
        <f t="shared" si="172"/>
        <v>5374.4</v>
      </c>
      <c r="S583" s="84">
        <f t="shared" si="179"/>
        <v>64.599999999999454</v>
      </c>
      <c r="T583" s="84">
        <f t="shared" si="180"/>
        <v>290.59999999999991</v>
      </c>
      <c r="W583" s="77"/>
      <c r="X583" s="77"/>
      <c r="Z583" s="84">
        <v>552.4</v>
      </c>
      <c r="AA583" s="84">
        <v>6011.5</v>
      </c>
      <c r="AB583" s="84">
        <f t="shared" si="185"/>
        <v>6563.9</v>
      </c>
      <c r="AC583" s="84">
        <f t="shared" si="181"/>
        <v>183.5</v>
      </c>
      <c r="AE583" s="84">
        <f t="shared" si="173"/>
        <v>4908.0889999999999</v>
      </c>
      <c r="AF583" s="84">
        <f t="shared" si="173"/>
        <v>12200.554</v>
      </c>
      <c r="AG583" s="84">
        <f t="shared" si="173"/>
        <v>17108.642999999996</v>
      </c>
      <c r="AH583" s="84">
        <f t="shared" si="182"/>
        <v>406.14699999999721</v>
      </c>
      <c r="AJ583" s="80">
        <v>36944</v>
      </c>
      <c r="AK583" s="84">
        <v>1368.7</v>
      </c>
      <c r="AL583" s="84">
        <v>2764.1</v>
      </c>
      <c r="AM583" s="84">
        <f t="shared" si="186"/>
        <v>4132.8</v>
      </c>
      <c r="AN583" s="84">
        <f t="shared" si="183"/>
        <v>198.5</v>
      </c>
      <c r="AO583" s="84">
        <f t="shared" si="183"/>
        <v>82.400000000000546</v>
      </c>
      <c r="AP583" s="85">
        <f>AM583/'[2]Soymeal Export Forecast'!AA$15</f>
        <v>0.51103246851662354</v>
      </c>
      <c r="AQ583" s="77"/>
      <c r="AR583" s="77"/>
      <c r="AS583" s="80">
        <v>36944</v>
      </c>
      <c r="AT583" s="84">
        <v>63.2</v>
      </c>
      <c r="AU583" s="84">
        <v>216.7</v>
      </c>
      <c r="AV583" s="84">
        <f t="shared" si="187"/>
        <v>279.89999999999998</v>
      </c>
      <c r="AW583" s="84">
        <f t="shared" si="184"/>
        <v>14.399999999999977</v>
      </c>
      <c r="AX583" s="84">
        <f t="shared" si="184"/>
        <v>11.199999999999932</v>
      </c>
      <c r="AZ583" s="77"/>
      <c r="BA583" s="77"/>
      <c r="BB583" s="84">
        <f t="shared" si="189"/>
        <v>1126.4360000000015</v>
      </c>
    </row>
    <row r="584" spans="1:54">
      <c r="A584" s="80">
        <v>36951</v>
      </c>
      <c r="B584" s="84">
        <v>7414.9139999999998</v>
      </c>
      <c r="C584" s="84">
        <v>22491.798999999999</v>
      </c>
      <c r="D584" s="84">
        <v>29906.713</v>
      </c>
      <c r="E584" s="84">
        <v>0</v>
      </c>
      <c r="F584" s="84">
        <f t="shared" si="177"/>
        <v>747.34499999999753</v>
      </c>
      <c r="G584" s="84">
        <f t="shared" si="177"/>
        <v>859.77000000000044</v>
      </c>
      <c r="H584" s="84">
        <f t="shared" si="177"/>
        <v>0</v>
      </c>
      <c r="I584" s="84">
        <f t="shared" si="188"/>
        <v>747.34499999999753</v>
      </c>
      <c r="L584" s="84">
        <f t="shared" si="178"/>
        <v>859.77000000000044</v>
      </c>
      <c r="P584" s="84">
        <v>1570.5</v>
      </c>
      <c r="Q584" s="84">
        <v>3822.4</v>
      </c>
      <c r="R584" s="84">
        <f t="shared" si="172"/>
        <v>5392.9</v>
      </c>
      <c r="S584" s="84">
        <f t="shared" si="179"/>
        <v>18.5</v>
      </c>
      <c r="T584" s="84">
        <f t="shared" si="180"/>
        <v>290</v>
      </c>
      <c r="W584" s="77"/>
      <c r="X584" s="77"/>
      <c r="Z584" s="84">
        <v>422.5</v>
      </c>
      <c r="AA584" s="84">
        <v>6250.8</v>
      </c>
      <c r="AB584" s="84">
        <f t="shared" si="185"/>
        <v>6673.3</v>
      </c>
      <c r="AC584" s="84">
        <f t="shared" si="181"/>
        <v>109.40000000000055</v>
      </c>
      <c r="AE584" s="84">
        <f t="shared" si="173"/>
        <v>5421.9139999999998</v>
      </c>
      <c r="AF584" s="84">
        <f t="shared" si="173"/>
        <v>12418.598999999998</v>
      </c>
      <c r="AG584" s="84">
        <f t="shared" si="173"/>
        <v>17840.513000000003</v>
      </c>
      <c r="AH584" s="84">
        <f t="shared" si="182"/>
        <v>731.87000000000626</v>
      </c>
      <c r="AJ584" s="80">
        <v>36951</v>
      </c>
      <c r="AK584" s="84">
        <v>1156.4000000000001</v>
      </c>
      <c r="AL584" s="84">
        <v>2921.6</v>
      </c>
      <c r="AM584" s="84">
        <f t="shared" si="186"/>
        <v>4078</v>
      </c>
      <c r="AN584" s="84">
        <f t="shared" si="183"/>
        <v>157.5</v>
      </c>
      <c r="AO584" s="84">
        <f t="shared" si="183"/>
        <v>-54.800000000000182</v>
      </c>
      <c r="AP584" s="85">
        <f>AM584/'[2]Soymeal Export Forecast'!AA$15</f>
        <v>0.50425629273393124</v>
      </c>
      <c r="AQ584" s="77"/>
      <c r="AR584" s="77"/>
      <c r="AS584" s="80">
        <v>36951</v>
      </c>
      <c r="AT584" s="84">
        <v>74.900000000000006</v>
      </c>
      <c r="AU584" s="84">
        <v>220.1</v>
      </c>
      <c r="AV584" s="84">
        <f t="shared" si="187"/>
        <v>295</v>
      </c>
      <c r="AW584" s="84">
        <f t="shared" si="184"/>
        <v>3.4000000000000057</v>
      </c>
      <c r="AX584" s="84">
        <f t="shared" si="184"/>
        <v>15.100000000000023</v>
      </c>
      <c r="AZ584" s="77"/>
      <c r="BA584" s="77"/>
      <c r="BB584" s="84">
        <f t="shared" si="189"/>
        <v>904.84499999999753</v>
      </c>
    </row>
    <row r="585" spans="1:54">
      <c r="A585" s="80">
        <v>36958</v>
      </c>
      <c r="B585" s="84">
        <v>7488.3980000000001</v>
      </c>
      <c r="C585" s="84">
        <v>23340.993999999999</v>
      </c>
      <c r="D585" s="84">
        <v>30829.392</v>
      </c>
      <c r="E585" s="84">
        <v>0</v>
      </c>
      <c r="F585" s="84">
        <f t="shared" si="177"/>
        <v>849.19499999999971</v>
      </c>
      <c r="G585" s="84">
        <f t="shared" si="177"/>
        <v>922.67900000000009</v>
      </c>
      <c r="H585" s="84">
        <f t="shared" si="177"/>
        <v>0</v>
      </c>
      <c r="I585" s="84">
        <f t="shared" si="188"/>
        <v>849.19499999999971</v>
      </c>
      <c r="L585" s="84">
        <f t="shared" si="178"/>
        <v>922.67900000000009</v>
      </c>
      <c r="P585" s="84">
        <v>1192.5</v>
      </c>
      <c r="Q585" s="84">
        <v>4307.7</v>
      </c>
      <c r="R585" s="84">
        <f t="shared" si="172"/>
        <v>5500.2</v>
      </c>
      <c r="S585" s="84">
        <f t="shared" si="179"/>
        <v>107.30000000000018</v>
      </c>
      <c r="T585" s="84">
        <f t="shared" si="180"/>
        <v>485.29999999999973</v>
      </c>
      <c r="W585" s="77"/>
      <c r="X585" s="77"/>
      <c r="Z585" s="84">
        <v>281.60000000000002</v>
      </c>
      <c r="AA585" s="84">
        <v>6415.1</v>
      </c>
      <c r="AB585" s="84">
        <f t="shared" si="185"/>
        <v>6696.7000000000007</v>
      </c>
      <c r="AC585" s="84">
        <f t="shared" si="181"/>
        <v>23.400000000000546</v>
      </c>
      <c r="AE585" s="84">
        <f t="shared" si="173"/>
        <v>6014.2979999999998</v>
      </c>
      <c r="AF585" s="84">
        <f t="shared" si="173"/>
        <v>12618.193999999998</v>
      </c>
      <c r="AG585" s="84">
        <f t="shared" si="173"/>
        <v>18632.491999999998</v>
      </c>
      <c r="AH585" s="84">
        <f t="shared" si="182"/>
        <v>791.97899999999572</v>
      </c>
      <c r="AJ585" s="80">
        <v>36958</v>
      </c>
      <c r="AK585" s="84">
        <v>1012.2</v>
      </c>
      <c r="AL585" s="84">
        <v>3185</v>
      </c>
      <c r="AM585" s="84">
        <f t="shared" si="186"/>
        <v>4197.2</v>
      </c>
      <c r="AN585" s="84">
        <f t="shared" si="183"/>
        <v>263.40000000000009</v>
      </c>
      <c r="AO585" s="84">
        <f t="shared" si="183"/>
        <v>119.19999999999982</v>
      </c>
      <c r="AP585" s="85">
        <f>AM585/'[2]Soymeal Export Forecast'!AA$15</f>
        <v>0.51899571158971458</v>
      </c>
      <c r="AQ585" s="77"/>
      <c r="AR585" s="77"/>
      <c r="AS585" s="80">
        <v>36958</v>
      </c>
      <c r="AT585" s="84">
        <v>45.9</v>
      </c>
      <c r="AU585" s="84">
        <v>239.1</v>
      </c>
      <c r="AV585" s="84">
        <f t="shared" si="187"/>
        <v>285</v>
      </c>
      <c r="AW585" s="84">
        <f t="shared" si="184"/>
        <v>19</v>
      </c>
      <c r="AX585" s="84">
        <f t="shared" si="184"/>
        <v>-10</v>
      </c>
      <c r="AZ585" s="77"/>
      <c r="BA585" s="77"/>
      <c r="BB585" s="84">
        <f t="shared" si="189"/>
        <v>1112.5949999999998</v>
      </c>
    </row>
    <row r="586" spans="1:54">
      <c r="A586" s="80">
        <v>36965</v>
      </c>
      <c r="B586" s="84">
        <v>7314.5050000000001</v>
      </c>
      <c r="C586" s="84">
        <v>24160.187000000002</v>
      </c>
      <c r="D586" s="84">
        <v>31474.691999999999</v>
      </c>
      <c r="E586" s="84">
        <v>0</v>
      </c>
      <c r="F586" s="84">
        <f t="shared" si="177"/>
        <v>819.19300000000294</v>
      </c>
      <c r="G586" s="84">
        <f t="shared" si="177"/>
        <v>645.29999999999927</v>
      </c>
      <c r="H586" s="84">
        <f t="shared" si="177"/>
        <v>0</v>
      </c>
      <c r="I586" s="84">
        <f t="shared" si="188"/>
        <v>819.19300000000294</v>
      </c>
      <c r="L586" s="84">
        <f t="shared" si="178"/>
        <v>645.29999999999927</v>
      </c>
      <c r="P586" s="84">
        <v>880.5</v>
      </c>
      <c r="Q586" s="84">
        <v>4693.3999999999996</v>
      </c>
      <c r="R586" s="84">
        <f t="shared" si="172"/>
        <v>5573.9</v>
      </c>
      <c r="S586" s="84">
        <f t="shared" si="179"/>
        <v>73.699999999999818</v>
      </c>
      <c r="T586" s="84">
        <f t="shared" si="180"/>
        <v>385.69999999999982</v>
      </c>
      <c r="W586" s="77"/>
      <c r="X586" s="77"/>
      <c r="Z586" s="84">
        <v>232.6</v>
      </c>
      <c r="AA586" s="84">
        <v>6512.2</v>
      </c>
      <c r="AB586" s="84">
        <f t="shared" si="185"/>
        <v>6744.8</v>
      </c>
      <c r="AC586" s="84">
        <f t="shared" si="181"/>
        <v>48.099999999999454</v>
      </c>
      <c r="AE586" s="84">
        <f t="shared" si="173"/>
        <v>6201.4049999999997</v>
      </c>
      <c r="AF586" s="84">
        <f t="shared" si="173"/>
        <v>12954.587000000003</v>
      </c>
      <c r="AG586" s="84">
        <f t="shared" si="173"/>
        <v>19155.992000000002</v>
      </c>
      <c r="AH586" s="84">
        <f t="shared" si="182"/>
        <v>523.50000000000364</v>
      </c>
      <c r="AJ586" s="80">
        <v>36965</v>
      </c>
      <c r="AK586" s="84">
        <v>908.7</v>
      </c>
      <c r="AL586" s="84">
        <v>3336.3</v>
      </c>
      <c r="AM586" s="84">
        <f t="shared" si="186"/>
        <v>4245</v>
      </c>
      <c r="AN586" s="84">
        <f t="shared" si="183"/>
        <v>151.30000000000018</v>
      </c>
      <c r="AO586" s="84">
        <f t="shared" si="183"/>
        <v>47.800000000000182</v>
      </c>
      <c r="AP586" s="85">
        <f>AM586/'[2]Soymeal Export Forecast'!AA$15</f>
        <v>0.52490631747315786</v>
      </c>
      <c r="AQ586" s="77"/>
      <c r="AR586" s="77"/>
      <c r="AS586" s="80">
        <v>36965</v>
      </c>
      <c r="AT586" s="84">
        <v>27.6</v>
      </c>
      <c r="AU586" s="84">
        <v>260.89999999999998</v>
      </c>
      <c r="AV586" s="84">
        <f t="shared" si="187"/>
        <v>288.5</v>
      </c>
      <c r="AW586" s="84">
        <f t="shared" si="184"/>
        <v>21.799999999999983</v>
      </c>
      <c r="AX586" s="84">
        <f t="shared" si="184"/>
        <v>3.5</v>
      </c>
      <c r="AZ586" s="77"/>
      <c r="BA586" s="77"/>
      <c r="BB586" s="84">
        <f t="shared" si="189"/>
        <v>970.49300000000312</v>
      </c>
    </row>
    <row r="587" spans="1:54">
      <c r="A587" s="80">
        <v>36972</v>
      </c>
      <c r="B587" s="84">
        <v>6439.4139999999998</v>
      </c>
      <c r="C587" s="84">
        <v>25447.64</v>
      </c>
      <c r="D587" s="84">
        <v>31887.054</v>
      </c>
      <c r="E587" s="84">
        <v>0</v>
      </c>
      <c r="F587" s="84">
        <f t="shared" si="177"/>
        <v>1287.4529999999977</v>
      </c>
      <c r="G587" s="84">
        <f t="shared" si="177"/>
        <v>412.36200000000099</v>
      </c>
      <c r="H587" s="84">
        <f t="shared" si="177"/>
        <v>0</v>
      </c>
      <c r="I587" s="84">
        <f t="shared" si="188"/>
        <v>1287.4529999999977</v>
      </c>
      <c r="L587" s="84">
        <f t="shared" si="178"/>
        <v>412.36200000000099</v>
      </c>
      <c r="P587" s="84">
        <v>658.5</v>
      </c>
      <c r="Q587" s="84">
        <v>5066.2</v>
      </c>
      <c r="R587" s="84">
        <f t="shared" si="172"/>
        <v>5724.7</v>
      </c>
      <c r="S587" s="84">
        <f t="shared" si="179"/>
        <v>150.80000000000018</v>
      </c>
      <c r="T587" s="84">
        <f t="shared" si="180"/>
        <v>372.80000000000018</v>
      </c>
      <c r="W587" s="77"/>
      <c r="X587" s="77"/>
      <c r="Z587" s="84">
        <v>153.19999999999999</v>
      </c>
      <c r="AA587" s="84">
        <v>6646.8</v>
      </c>
      <c r="AB587" s="84">
        <f t="shared" si="185"/>
        <v>6800</v>
      </c>
      <c r="AC587" s="84">
        <f t="shared" si="181"/>
        <v>55.199999999999818</v>
      </c>
      <c r="AE587" s="84">
        <f t="shared" si="173"/>
        <v>5627.7139999999999</v>
      </c>
      <c r="AF587" s="84">
        <f t="shared" si="173"/>
        <v>13734.64</v>
      </c>
      <c r="AG587" s="84">
        <f t="shared" si="173"/>
        <v>19362.353999999999</v>
      </c>
      <c r="AH587" s="84">
        <f t="shared" si="182"/>
        <v>206.36199999999735</v>
      </c>
      <c r="AJ587" s="80">
        <v>36972</v>
      </c>
      <c r="AK587" s="84">
        <v>848.8</v>
      </c>
      <c r="AL587" s="84">
        <v>3564.3</v>
      </c>
      <c r="AM587" s="84">
        <f t="shared" si="186"/>
        <v>4413.1000000000004</v>
      </c>
      <c r="AN587" s="84">
        <f t="shared" si="183"/>
        <v>228</v>
      </c>
      <c r="AO587" s="84">
        <f t="shared" si="183"/>
        <v>168.10000000000036</v>
      </c>
      <c r="AP587" s="85">
        <f>AM587/'[2]Soymeal Export Forecast'!AA$15</f>
        <v>0.54569236033940949</v>
      </c>
      <c r="AQ587" s="77"/>
      <c r="AR587" s="77"/>
      <c r="AS587" s="80">
        <v>36972</v>
      </c>
      <c r="AT587" s="84">
        <v>25.2</v>
      </c>
      <c r="AU587" s="84">
        <v>266.3</v>
      </c>
      <c r="AV587" s="84">
        <f t="shared" si="187"/>
        <v>291.5</v>
      </c>
      <c r="AW587" s="84">
        <f t="shared" si="184"/>
        <v>5.4000000000000341</v>
      </c>
      <c r="AX587" s="84">
        <f t="shared" si="184"/>
        <v>3</v>
      </c>
      <c r="AZ587" s="77"/>
      <c r="BA587" s="77"/>
      <c r="BB587" s="84">
        <f t="shared" si="189"/>
        <v>1515.4529999999977</v>
      </c>
    </row>
    <row r="588" spans="1:54">
      <c r="A588" s="80">
        <v>36979</v>
      </c>
      <c r="B588" s="84">
        <v>6337.8559999999998</v>
      </c>
      <c r="C588" s="84">
        <v>26634.891</v>
      </c>
      <c r="D588" s="84">
        <v>32972.747000000003</v>
      </c>
      <c r="E588" s="84">
        <v>0</v>
      </c>
      <c r="F588" s="84">
        <f t="shared" si="177"/>
        <v>1187.2510000000002</v>
      </c>
      <c r="G588" s="84">
        <f t="shared" si="177"/>
        <v>1085.6930000000029</v>
      </c>
      <c r="H588" s="84">
        <f t="shared" si="177"/>
        <v>0</v>
      </c>
      <c r="I588" s="84">
        <f t="shared" si="188"/>
        <v>1187.2510000000002</v>
      </c>
      <c r="L588" s="84">
        <f t="shared" si="178"/>
        <v>1085.6930000000029</v>
      </c>
      <c r="P588" s="84">
        <v>459.5</v>
      </c>
      <c r="Q588" s="84">
        <v>5354.5</v>
      </c>
      <c r="R588" s="84">
        <f t="shared" si="172"/>
        <v>5814</v>
      </c>
      <c r="S588" s="84">
        <f t="shared" si="179"/>
        <v>89.300000000000182</v>
      </c>
      <c r="T588" s="84">
        <f t="shared" si="180"/>
        <v>288.30000000000018</v>
      </c>
      <c r="W588" s="77"/>
      <c r="X588" s="77"/>
      <c r="Z588" s="84">
        <v>117.5</v>
      </c>
      <c r="AA588" s="84">
        <v>6692.1</v>
      </c>
      <c r="AB588" s="84">
        <f t="shared" si="185"/>
        <v>6809.6</v>
      </c>
      <c r="AC588" s="84">
        <f t="shared" si="181"/>
        <v>9.6000000000003638</v>
      </c>
      <c r="AE588" s="84">
        <f t="shared" si="173"/>
        <v>5760.8559999999998</v>
      </c>
      <c r="AF588" s="84">
        <f t="shared" si="173"/>
        <v>14588.290999999999</v>
      </c>
      <c r="AG588" s="84">
        <f t="shared" si="173"/>
        <v>20349.147000000004</v>
      </c>
      <c r="AH588" s="84">
        <f t="shared" si="182"/>
        <v>986.79300000000512</v>
      </c>
      <c r="AJ588" s="80">
        <v>36979</v>
      </c>
      <c r="AK588" s="84">
        <v>741</v>
      </c>
      <c r="AL588" s="84">
        <v>3737.3</v>
      </c>
      <c r="AM588" s="84">
        <f t="shared" si="186"/>
        <v>4478.3</v>
      </c>
      <c r="AN588" s="84">
        <f t="shared" si="183"/>
        <v>173</v>
      </c>
      <c r="AO588" s="84">
        <f t="shared" si="183"/>
        <v>65.199999999999818</v>
      </c>
      <c r="AP588" s="85">
        <f>AM588/'[2]Soymeal Export Forecast'!AA$15</f>
        <v>0.55375452568670036</v>
      </c>
      <c r="AQ588" s="77"/>
      <c r="AR588" s="77"/>
      <c r="AS588" s="80">
        <v>36979</v>
      </c>
      <c r="AT588" s="84">
        <v>27.6</v>
      </c>
      <c r="AU588" s="84">
        <v>266.3</v>
      </c>
      <c r="AV588" s="84">
        <f t="shared" si="187"/>
        <v>293.90000000000003</v>
      </c>
      <c r="AW588" s="84">
        <f t="shared" si="184"/>
        <v>0</v>
      </c>
      <c r="AX588" s="84">
        <f t="shared" si="184"/>
        <v>2.4000000000000341</v>
      </c>
      <c r="AZ588" s="77"/>
      <c r="BA588" s="77"/>
      <c r="BB588" s="84">
        <f t="shared" si="189"/>
        <v>1360.2510000000002</v>
      </c>
    </row>
    <row r="589" spans="1:54">
      <c r="A589" s="80">
        <v>36986</v>
      </c>
      <c r="B589" s="84">
        <v>5617.6090000000004</v>
      </c>
      <c r="C589" s="84">
        <v>27833.862000000001</v>
      </c>
      <c r="D589" s="84">
        <v>33451.470999999998</v>
      </c>
      <c r="E589" s="84">
        <v>0</v>
      </c>
      <c r="F589" s="84">
        <f t="shared" si="177"/>
        <v>1198.9710000000014</v>
      </c>
      <c r="G589" s="84">
        <f t="shared" si="177"/>
        <v>478.7239999999947</v>
      </c>
      <c r="H589" s="84">
        <f t="shared" si="177"/>
        <v>0</v>
      </c>
      <c r="I589" s="84">
        <f t="shared" si="188"/>
        <v>1198.9710000000014</v>
      </c>
      <c r="L589" s="84">
        <f t="shared" si="178"/>
        <v>478.7239999999947</v>
      </c>
      <c r="P589" s="84">
        <v>263.5</v>
      </c>
      <c r="Q589" s="84">
        <v>5611.3</v>
      </c>
      <c r="R589" s="84">
        <f t="shared" si="172"/>
        <v>5874.8</v>
      </c>
      <c r="S589" s="84">
        <f t="shared" si="179"/>
        <v>60.800000000000182</v>
      </c>
      <c r="T589" s="84">
        <f t="shared" si="180"/>
        <v>256.80000000000018</v>
      </c>
      <c r="W589" s="77"/>
      <c r="X589" s="77"/>
      <c r="Z589" s="84">
        <v>135.5</v>
      </c>
      <c r="AA589" s="84">
        <v>6729.1</v>
      </c>
      <c r="AB589" s="84">
        <f t="shared" si="185"/>
        <v>6864.6</v>
      </c>
      <c r="AC589" s="84">
        <f t="shared" si="181"/>
        <v>55</v>
      </c>
      <c r="AE589" s="84">
        <f t="shared" si="173"/>
        <v>5218.6090000000004</v>
      </c>
      <c r="AF589" s="84">
        <f t="shared" si="173"/>
        <v>15493.462000000001</v>
      </c>
      <c r="AG589" s="84">
        <f t="shared" si="173"/>
        <v>20712.070999999996</v>
      </c>
      <c r="AH589" s="84">
        <f t="shared" si="182"/>
        <v>362.92399999999179</v>
      </c>
      <c r="AJ589" s="80">
        <v>36986</v>
      </c>
      <c r="AK589" s="84">
        <v>784.7</v>
      </c>
      <c r="AL589" s="84">
        <v>3848.2</v>
      </c>
      <c r="AM589" s="84">
        <f t="shared" si="186"/>
        <v>4632.8999999999996</v>
      </c>
      <c r="AN589" s="84">
        <f t="shared" si="183"/>
        <v>110.89999999999964</v>
      </c>
      <c r="AO589" s="84">
        <f t="shared" si="183"/>
        <v>154.59999999999945</v>
      </c>
      <c r="AP589" s="85">
        <f>AM589/'[2]Soymeal Export Forecast'!AA$15</f>
        <v>0.57287125517582871</v>
      </c>
      <c r="AQ589" s="77"/>
      <c r="AR589" s="77"/>
      <c r="AS589" s="80">
        <v>36986</v>
      </c>
      <c r="AT589" s="84">
        <v>20.3</v>
      </c>
      <c r="AU589" s="84">
        <v>275.7</v>
      </c>
      <c r="AV589" s="84">
        <f t="shared" si="187"/>
        <v>296</v>
      </c>
      <c r="AW589" s="84">
        <f t="shared" si="184"/>
        <v>9.3999999999999773</v>
      </c>
      <c r="AX589" s="84">
        <f t="shared" si="184"/>
        <v>2.0999999999999659</v>
      </c>
      <c r="AZ589" s="77"/>
      <c r="BA589" s="77"/>
      <c r="BB589" s="84">
        <f t="shared" si="189"/>
        <v>1309.871000000001</v>
      </c>
    </row>
    <row r="590" spans="1:54">
      <c r="A590" s="80">
        <v>36993</v>
      </c>
      <c r="B590" s="84">
        <v>5215.63</v>
      </c>
      <c r="C590" s="84">
        <v>28781.050999999999</v>
      </c>
      <c r="D590" s="84">
        <v>33996.680999999997</v>
      </c>
      <c r="E590" s="84">
        <v>0</v>
      </c>
      <c r="F590" s="84">
        <f t="shared" si="177"/>
        <v>947.18899999999849</v>
      </c>
      <c r="G590" s="84">
        <f t="shared" si="177"/>
        <v>545.20999999999913</v>
      </c>
      <c r="H590" s="84">
        <f t="shared" si="177"/>
        <v>0</v>
      </c>
      <c r="I590" s="84">
        <f t="shared" si="188"/>
        <v>947.18899999999849</v>
      </c>
      <c r="L590" s="84">
        <f t="shared" si="178"/>
        <v>545.20999999999913</v>
      </c>
      <c r="P590" s="84">
        <v>6.5</v>
      </c>
      <c r="Q590" s="84">
        <v>5719.2</v>
      </c>
      <c r="R590" s="84">
        <f t="shared" si="172"/>
        <v>5725.7</v>
      </c>
      <c r="S590" s="84">
        <f t="shared" si="179"/>
        <v>-149.10000000000036</v>
      </c>
      <c r="T590" s="84">
        <f t="shared" si="180"/>
        <v>107.89999999999964</v>
      </c>
      <c r="W590" s="77"/>
      <c r="X590" s="77"/>
      <c r="Z590" s="84">
        <v>65.5</v>
      </c>
      <c r="AA590" s="84">
        <v>6729.1</v>
      </c>
      <c r="AB590" s="84">
        <f t="shared" si="185"/>
        <v>6794.6</v>
      </c>
      <c r="AC590" s="84">
        <f t="shared" si="181"/>
        <v>-70</v>
      </c>
      <c r="AE590" s="84">
        <f t="shared" si="173"/>
        <v>5143.63</v>
      </c>
      <c r="AF590" s="84">
        <f t="shared" si="173"/>
        <v>16332.750999999998</v>
      </c>
      <c r="AG590" s="84">
        <f t="shared" si="173"/>
        <v>21476.380999999994</v>
      </c>
      <c r="AH590" s="84">
        <f t="shared" si="182"/>
        <v>764.30999999999767</v>
      </c>
      <c r="AJ590" s="80">
        <v>36993</v>
      </c>
      <c r="AK590" s="84">
        <v>671.1</v>
      </c>
      <c r="AL590" s="84">
        <v>4054.7</v>
      </c>
      <c r="AM590" s="84">
        <f t="shared" si="186"/>
        <v>4725.8</v>
      </c>
      <c r="AN590" s="84">
        <f t="shared" si="183"/>
        <v>206.5</v>
      </c>
      <c r="AO590" s="84">
        <f t="shared" si="183"/>
        <v>92.900000000000546</v>
      </c>
      <c r="AP590" s="85">
        <f>AM590/'[2]Soymeal Export Forecast'!AA$15</f>
        <v>0.5843586042672908</v>
      </c>
      <c r="AQ590" s="77"/>
      <c r="AR590" s="77"/>
      <c r="AS590" s="80">
        <v>36993</v>
      </c>
      <c r="AT590" s="84">
        <v>19.100000000000001</v>
      </c>
      <c r="AU590" s="84">
        <v>277.39999999999998</v>
      </c>
      <c r="AV590" s="84">
        <f t="shared" si="187"/>
        <v>296.5</v>
      </c>
      <c r="AW590" s="84">
        <f t="shared" si="184"/>
        <v>1.6999999999999886</v>
      </c>
      <c r="AX590" s="84">
        <f t="shared" si="184"/>
        <v>0.5</v>
      </c>
      <c r="AZ590" s="77"/>
      <c r="BA590" s="77"/>
      <c r="BB590" s="84">
        <f t="shared" si="189"/>
        <v>1153.6889999999985</v>
      </c>
    </row>
    <row r="591" spans="1:54">
      <c r="A591" s="80">
        <v>37000</v>
      </c>
      <c r="B591" s="84">
        <v>4735.067</v>
      </c>
      <c r="C591" s="84">
        <v>29647.600999999999</v>
      </c>
      <c r="D591" s="84">
        <v>34382.667999999998</v>
      </c>
      <c r="E591" s="84">
        <v>0</v>
      </c>
      <c r="F591" s="84">
        <f t="shared" si="177"/>
        <v>866.54999999999927</v>
      </c>
      <c r="G591" s="84">
        <f t="shared" si="177"/>
        <v>385.98700000000099</v>
      </c>
      <c r="H591" s="84">
        <f t="shared" si="177"/>
        <v>0</v>
      </c>
      <c r="I591" s="84">
        <f t="shared" si="188"/>
        <v>866.54999999999927</v>
      </c>
      <c r="L591" s="84">
        <f t="shared" si="178"/>
        <v>385.98700000000099</v>
      </c>
      <c r="P591" s="84">
        <v>6.5</v>
      </c>
      <c r="Q591" s="84">
        <v>5719.2</v>
      </c>
      <c r="R591" s="84">
        <f t="shared" ref="R591:R654" si="190">Q591+P591</f>
        <v>5725.7</v>
      </c>
      <c r="S591" s="84">
        <f t="shared" si="179"/>
        <v>0</v>
      </c>
      <c r="T591" s="84">
        <f t="shared" si="180"/>
        <v>0</v>
      </c>
      <c r="W591" s="77"/>
      <c r="X591" s="77"/>
      <c r="Z591" s="84">
        <v>65.5</v>
      </c>
      <c r="AA591" s="84">
        <v>6729.1</v>
      </c>
      <c r="AB591" s="84">
        <f t="shared" si="185"/>
        <v>6794.6</v>
      </c>
      <c r="AC591" s="84">
        <f t="shared" si="181"/>
        <v>0</v>
      </c>
      <c r="AE591" s="84">
        <f t="shared" ref="AE591:AG654" si="191">B591-P591-Z591</f>
        <v>4663.067</v>
      </c>
      <c r="AF591" s="84">
        <f t="shared" si="191"/>
        <v>17199.300999999999</v>
      </c>
      <c r="AG591" s="84">
        <f t="shared" si="191"/>
        <v>21862.367999999995</v>
      </c>
      <c r="AH591" s="84">
        <f t="shared" si="182"/>
        <v>385.98700000000099</v>
      </c>
      <c r="AJ591" s="80">
        <v>37000</v>
      </c>
      <c r="AK591" s="84">
        <v>669.2</v>
      </c>
      <c r="AL591" s="84">
        <v>4111.1000000000004</v>
      </c>
      <c r="AM591" s="84">
        <f t="shared" si="186"/>
        <v>4780.3</v>
      </c>
      <c r="AN591" s="84">
        <f t="shared" si="183"/>
        <v>56.400000000000546</v>
      </c>
      <c r="AO591" s="84">
        <f t="shared" si="183"/>
        <v>54.5</v>
      </c>
      <c r="AP591" s="85">
        <f>AM591/'[2]Soymeal Export Forecast'!AA$15</f>
        <v>0.59109768419715825</v>
      </c>
      <c r="AQ591" s="77"/>
      <c r="AR591" s="77"/>
      <c r="AS591" s="80">
        <v>37000</v>
      </c>
      <c r="AT591" s="84">
        <v>20</v>
      </c>
      <c r="AU591" s="84">
        <v>278.89999999999998</v>
      </c>
      <c r="AV591" s="84">
        <f t="shared" si="187"/>
        <v>298.89999999999998</v>
      </c>
      <c r="AW591" s="84">
        <f t="shared" si="184"/>
        <v>1.5</v>
      </c>
      <c r="AX591" s="84">
        <f t="shared" si="184"/>
        <v>2.3999999999999773</v>
      </c>
      <c r="AZ591" s="77"/>
      <c r="BA591" s="77"/>
      <c r="BB591" s="84">
        <f t="shared" si="189"/>
        <v>922.94999999999982</v>
      </c>
    </row>
    <row r="592" spans="1:54">
      <c r="A592" s="80">
        <v>37007</v>
      </c>
      <c r="B592" s="84">
        <v>5168</v>
      </c>
      <c r="C592" s="84">
        <v>30482.11</v>
      </c>
      <c r="D592" s="84">
        <v>35650.11</v>
      </c>
      <c r="E592" s="84">
        <v>2.5499999999999998</v>
      </c>
      <c r="F592" s="84">
        <f t="shared" ref="F592:H610" si="192">C592-C591</f>
        <v>834.50900000000183</v>
      </c>
      <c r="G592" s="84">
        <f t="shared" si="192"/>
        <v>1267.4420000000027</v>
      </c>
      <c r="H592" s="84">
        <f t="shared" si="192"/>
        <v>2.5499999999999998</v>
      </c>
      <c r="I592" s="84">
        <f t="shared" si="188"/>
        <v>834.50900000000183</v>
      </c>
      <c r="L592" s="84">
        <f t="shared" si="178"/>
        <v>1269.9920000000027</v>
      </c>
      <c r="P592" s="84">
        <v>6.5</v>
      </c>
      <c r="Q592" s="84">
        <v>5719.2</v>
      </c>
      <c r="R592" s="84">
        <f t="shared" si="190"/>
        <v>5725.7</v>
      </c>
      <c r="S592" s="84">
        <f t="shared" si="179"/>
        <v>0</v>
      </c>
      <c r="T592" s="84">
        <f t="shared" si="180"/>
        <v>0</v>
      </c>
      <c r="W592" s="77"/>
      <c r="X592" s="77"/>
      <c r="Z592" s="84">
        <v>39.200000000000003</v>
      </c>
      <c r="AA592" s="84">
        <v>6764.8</v>
      </c>
      <c r="AB592" s="84">
        <f t="shared" si="185"/>
        <v>6804</v>
      </c>
      <c r="AC592" s="84">
        <f t="shared" si="181"/>
        <v>9.3999999999996362</v>
      </c>
      <c r="AE592" s="84">
        <f t="shared" si="191"/>
        <v>5122.3</v>
      </c>
      <c r="AF592" s="84">
        <f t="shared" si="191"/>
        <v>17998.11</v>
      </c>
      <c r="AG592" s="84">
        <f t="shared" si="191"/>
        <v>23120.41</v>
      </c>
      <c r="AH592" s="84">
        <f t="shared" si="182"/>
        <v>1258.0420000000049</v>
      </c>
      <c r="AJ592" s="80">
        <v>37007</v>
      </c>
      <c r="AK592" s="84">
        <v>695.3</v>
      </c>
      <c r="AL592" s="84">
        <v>4253.5</v>
      </c>
      <c r="AM592" s="84">
        <f t="shared" si="186"/>
        <v>4948.8</v>
      </c>
      <c r="AN592" s="84">
        <f t="shared" si="183"/>
        <v>142.39999999999964</v>
      </c>
      <c r="AO592" s="84">
        <f t="shared" si="183"/>
        <v>168.5</v>
      </c>
      <c r="AP592" s="85">
        <f>AM592/'[2]Soymeal Export Forecast'!AA$15</f>
        <v>0.61193318820050979</v>
      </c>
      <c r="AQ592" s="77"/>
      <c r="AR592" s="77"/>
      <c r="AS592" s="80">
        <v>37007</v>
      </c>
      <c r="AT592" s="84">
        <v>20.3</v>
      </c>
      <c r="AU592" s="84">
        <v>280.2</v>
      </c>
      <c r="AV592" s="84">
        <f t="shared" si="187"/>
        <v>300.5</v>
      </c>
      <c r="AW592" s="84">
        <f t="shared" si="184"/>
        <v>1.3000000000000114</v>
      </c>
      <c r="AX592" s="84">
        <f t="shared" si="184"/>
        <v>1.6000000000000227</v>
      </c>
      <c r="AZ592" s="77"/>
      <c r="BA592" s="77"/>
      <c r="BB592" s="84">
        <f t="shared" si="189"/>
        <v>976.90900000000147</v>
      </c>
    </row>
    <row r="593" spans="1:54">
      <c r="A593" s="80">
        <v>37014</v>
      </c>
      <c r="B593" s="84">
        <v>5443.9430000000002</v>
      </c>
      <c r="C593" s="84">
        <v>31128.877</v>
      </c>
      <c r="D593" s="84">
        <v>36572.82</v>
      </c>
      <c r="E593" s="84">
        <v>38.216999999999999</v>
      </c>
      <c r="F593" s="84">
        <f t="shared" si="192"/>
        <v>646.76699999999983</v>
      </c>
      <c r="G593" s="84">
        <f t="shared" si="192"/>
        <v>922.70999999999913</v>
      </c>
      <c r="H593" s="84">
        <f t="shared" si="192"/>
        <v>35.667000000000002</v>
      </c>
      <c r="I593" s="84">
        <f t="shared" si="188"/>
        <v>646.76699999999983</v>
      </c>
      <c r="L593" s="84">
        <f t="shared" si="178"/>
        <v>958.37699999999916</v>
      </c>
      <c r="P593" s="84">
        <v>6.5</v>
      </c>
      <c r="Q593" s="84">
        <v>5719.2</v>
      </c>
      <c r="R593" s="84">
        <f t="shared" si="190"/>
        <v>5725.7</v>
      </c>
      <c r="S593" s="84">
        <f t="shared" si="179"/>
        <v>0</v>
      </c>
      <c r="T593" s="84">
        <f t="shared" si="180"/>
        <v>0</v>
      </c>
      <c r="W593" s="77"/>
      <c r="X593" s="77"/>
      <c r="Z593" s="84">
        <v>36.200000000000003</v>
      </c>
      <c r="AA593" s="84">
        <v>6767.8</v>
      </c>
      <c r="AB593" s="84">
        <f t="shared" si="185"/>
        <v>6804</v>
      </c>
      <c r="AC593" s="84">
        <f t="shared" si="181"/>
        <v>0</v>
      </c>
      <c r="AE593" s="84">
        <f t="shared" si="191"/>
        <v>5401.2430000000004</v>
      </c>
      <c r="AF593" s="84">
        <f t="shared" si="191"/>
        <v>18641.877</v>
      </c>
      <c r="AG593" s="84">
        <f t="shared" si="191"/>
        <v>24043.119999999999</v>
      </c>
      <c r="AH593" s="84">
        <f t="shared" si="182"/>
        <v>922.70999999999913</v>
      </c>
      <c r="AJ593" s="80">
        <v>37014</v>
      </c>
      <c r="AK593" s="84">
        <v>604.6</v>
      </c>
      <c r="AL593" s="84">
        <v>4372.2</v>
      </c>
      <c r="AM593" s="84">
        <f t="shared" si="186"/>
        <v>4976.8</v>
      </c>
      <c r="AN593" s="84">
        <f t="shared" si="183"/>
        <v>118.69999999999982</v>
      </c>
      <c r="AO593" s="84">
        <f t="shared" si="183"/>
        <v>28</v>
      </c>
      <c r="AP593" s="85">
        <f>AM593/'[2]Soymeal Export Forecast'!AA$15</f>
        <v>0.61539546779750587</v>
      </c>
      <c r="AQ593" s="77"/>
      <c r="AR593" s="77"/>
      <c r="AS593" s="80">
        <v>37014</v>
      </c>
      <c r="AT593" s="84">
        <v>8</v>
      </c>
      <c r="AU593" s="84">
        <v>294.89999999999998</v>
      </c>
      <c r="AV593" s="84">
        <f t="shared" si="187"/>
        <v>302.89999999999998</v>
      </c>
      <c r="AW593" s="84">
        <f t="shared" si="184"/>
        <v>14.699999999999989</v>
      </c>
      <c r="AX593" s="84">
        <f t="shared" si="184"/>
        <v>2.3999999999999773</v>
      </c>
      <c r="AZ593" s="77"/>
      <c r="BA593" s="77"/>
      <c r="BB593" s="84">
        <f t="shared" si="189"/>
        <v>765.46699999999964</v>
      </c>
    </row>
    <row r="594" spans="1:54">
      <c r="A594" s="80">
        <v>37021</v>
      </c>
      <c r="B594" s="84">
        <v>5620.0990000000002</v>
      </c>
      <c r="C594" s="84">
        <v>31896.879000000001</v>
      </c>
      <c r="D594" s="84">
        <v>37516.978000000003</v>
      </c>
      <c r="E594" s="84">
        <v>65.695999999999998</v>
      </c>
      <c r="F594" s="84">
        <f t="shared" si="192"/>
        <v>768.00200000000041</v>
      </c>
      <c r="G594" s="84">
        <f t="shared" si="192"/>
        <v>944.15800000000309</v>
      </c>
      <c r="H594" s="84">
        <f t="shared" si="192"/>
        <v>27.478999999999999</v>
      </c>
      <c r="I594" s="84">
        <f t="shared" si="188"/>
        <v>768.00200000000041</v>
      </c>
      <c r="L594" s="84">
        <f t="shared" si="178"/>
        <v>971.63700000000313</v>
      </c>
      <c r="P594" s="84">
        <v>6.5</v>
      </c>
      <c r="Q594" s="84">
        <v>5719.2</v>
      </c>
      <c r="R594" s="84">
        <f t="shared" si="190"/>
        <v>5725.7</v>
      </c>
      <c r="S594" s="84">
        <f t="shared" si="179"/>
        <v>0</v>
      </c>
      <c r="T594" s="84">
        <f t="shared" si="180"/>
        <v>0</v>
      </c>
      <c r="W594" s="77"/>
      <c r="X594" s="77"/>
      <c r="Z594" s="84">
        <v>36.200000000000003</v>
      </c>
      <c r="AA594" s="84">
        <v>6770.4</v>
      </c>
      <c r="AB594" s="84">
        <f t="shared" si="185"/>
        <v>6806.5999999999995</v>
      </c>
      <c r="AC594" s="84">
        <f t="shared" si="181"/>
        <v>2.5999999999994543</v>
      </c>
      <c r="AE594" s="84">
        <f t="shared" si="191"/>
        <v>5577.3990000000003</v>
      </c>
      <c r="AF594" s="84">
        <f t="shared" si="191"/>
        <v>19407.279000000002</v>
      </c>
      <c r="AG594" s="84">
        <f t="shared" si="191"/>
        <v>24984.678000000004</v>
      </c>
      <c r="AH594" s="84">
        <f t="shared" si="182"/>
        <v>941.55800000000454</v>
      </c>
      <c r="AJ594" s="80">
        <v>37021</v>
      </c>
      <c r="AK594" s="84">
        <v>667.1</v>
      </c>
      <c r="AL594" s="84">
        <v>4461.1000000000004</v>
      </c>
      <c r="AM594" s="84">
        <f t="shared" si="186"/>
        <v>5128.2000000000007</v>
      </c>
      <c r="AN594" s="84">
        <f t="shared" si="183"/>
        <v>88.900000000000546</v>
      </c>
      <c r="AO594" s="84">
        <f t="shared" si="183"/>
        <v>151.40000000000055</v>
      </c>
      <c r="AP594" s="85">
        <f>AM594/'[2]Soymeal Export Forecast'!AA$15</f>
        <v>0.63411650818983478</v>
      </c>
      <c r="AQ594" s="77"/>
      <c r="AR594" s="77"/>
      <c r="AS594" s="80">
        <v>37021</v>
      </c>
      <c r="AT594" s="84">
        <v>8.8000000000000007</v>
      </c>
      <c r="AU594" s="84">
        <v>295.10000000000002</v>
      </c>
      <c r="AV594" s="84">
        <f t="shared" si="187"/>
        <v>303.90000000000003</v>
      </c>
      <c r="AW594" s="84">
        <f t="shared" si="184"/>
        <v>0.20000000000004547</v>
      </c>
      <c r="AX594" s="84">
        <f t="shared" si="184"/>
        <v>1.0000000000000568</v>
      </c>
      <c r="AZ594" s="77"/>
      <c r="BA594" s="77"/>
      <c r="BB594" s="84">
        <f t="shared" si="189"/>
        <v>856.90200000000095</v>
      </c>
    </row>
    <row r="595" spans="1:54">
      <c r="A595" s="80">
        <v>37028</v>
      </c>
      <c r="B595" s="84">
        <v>6186.598</v>
      </c>
      <c r="C595" s="84">
        <v>32519.034</v>
      </c>
      <c r="D595" s="84">
        <v>38705.631999999998</v>
      </c>
      <c r="E595" s="84">
        <v>105.696</v>
      </c>
      <c r="F595" s="84">
        <f t="shared" si="192"/>
        <v>622.15499999999884</v>
      </c>
      <c r="G595" s="84">
        <f t="shared" si="192"/>
        <v>1188.653999999995</v>
      </c>
      <c r="H595" s="84">
        <f t="shared" si="192"/>
        <v>40</v>
      </c>
      <c r="I595" s="84">
        <f t="shared" si="188"/>
        <v>622.15499999999884</v>
      </c>
      <c r="L595" s="84">
        <f t="shared" si="178"/>
        <v>1228.653999999995</v>
      </c>
      <c r="P595" s="84">
        <v>6.5</v>
      </c>
      <c r="Q595" s="84">
        <v>5719.2</v>
      </c>
      <c r="R595" s="84">
        <f t="shared" si="190"/>
        <v>5725.7</v>
      </c>
      <c r="S595" s="84">
        <f t="shared" si="179"/>
        <v>0</v>
      </c>
      <c r="T595" s="84">
        <f t="shared" si="180"/>
        <v>0</v>
      </c>
      <c r="W595" s="77"/>
      <c r="X595" s="77"/>
      <c r="Z595" s="84">
        <v>36</v>
      </c>
      <c r="AA595" s="84">
        <v>6770.5</v>
      </c>
      <c r="AB595" s="84">
        <f t="shared" si="185"/>
        <v>6806.5</v>
      </c>
      <c r="AC595" s="84">
        <f t="shared" si="181"/>
        <v>-9.9999999999454303E-2</v>
      </c>
      <c r="AE595" s="84">
        <f t="shared" si="191"/>
        <v>6144.098</v>
      </c>
      <c r="AF595" s="84">
        <f t="shared" si="191"/>
        <v>20029.333999999999</v>
      </c>
      <c r="AG595" s="84">
        <f t="shared" si="191"/>
        <v>26173.432000000001</v>
      </c>
      <c r="AH595" s="84">
        <f t="shared" si="182"/>
        <v>1188.7539999999972</v>
      </c>
      <c r="AJ595" s="80">
        <v>37028</v>
      </c>
      <c r="AK595" s="84">
        <v>694.3</v>
      </c>
      <c r="AL595" s="84">
        <v>4613</v>
      </c>
      <c r="AM595" s="84">
        <f t="shared" si="186"/>
        <v>5307.3</v>
      </c>
      <c r="AN595" s="84">
        <f t="shared" si="183"/>
        <v>151.89999999999964</v>
      </c>
      <c r="AO595" s="84">
        <f t="shared" si="183"/>
        <v>179.09999999999945</v>
      </c>
      <c r="AP595" s="85">
        <f>AM595/'[2]Soymeal Export Forecast'!AA$15</f>
        <v>0.6562627323263347</v>
      </c>
      <c r="AQ595" s="77"/>
      <c r="AR595" s="77"/>
      <c r="AS595" s="80">
        <v>37028</v>
      </c>
      <c r="AT595" s="84">
        <v>6.3</v>
      </c>
      <c r="AU595" s="84">
        <v>298.10000000000002</v>
      </c>
      <c r="AV595" s="84">
        <f t="shared" si="187"/>
        <v>304.40000000000003</v>
      </c>
      <c r="AW595" s="84">
        <f t="shared" si="184"/>
        <v>3</v>
      </c>
      <c r="AX595" s="84">
        <f t="shared" si="184"/>
        <v>0.5</v>
      </c>
      <c r="AZ595" s="77"/>
      <c r="BA595" s="77"/>
      <c r="BB595" s="84">
        <f t="shared" si="189"/>
        <v>774.05499999999847</v>
      </c>
    </row>
    <row r="596" spans="1:54">
      <c r="A596" s="80">
        <v>37035</v>
      </c>
      <c r="B596" s="84">
        <v>6164.1869999999999</v>
      </c>
      <c r="C596" s="84">
        <v>33260.300000000003</v>
      </c>
      <c r="D596" s="84">
        <v>39424.487000000001</v>
      </c>
      <c r="E596" s="84">
        <v>152.26599999999999</v>
      </c>
      <c r="F596" s="84">
        <f t="shared" si="192"/>
        <v>741.26600000000326</v>
      </c>
      <c r="G596" s="84">
        <f t="shared" si="192"/>
        <v>718.8550000000032</v>
      </c>
      <c r="H596" s="84">
        <f t="shared" si="192"/>
        <v>46.569999999999993</v>
      </c>
      <c r="I596" s="84">
        <f t="shared" si="188"/>
        <v>741.26600000000326</v>
      </c>
      <c r="L596" s="84">
        <f t="shared" si="178"/>
        <v>765.42500000000314</v>
      </c>
      <c r="P596" s="84">
        <v>6.5</v>
      </c>
      <c r="Q596" s="84">
        <v>5719.2</v>
      </c>
      <c r="R596" s="84">
        <f t="shared" si="190"/>
        <v>5725.7</v>
      </c>
      <c r="S596" s="84">
        <f t="shared" si="179"/>
        <v>0</v>
      </c>
      <c r="T596" s="84">
        <f t="shared" si="180"/>
        <v>0</v>
      </c>
      <c r="W596" s="77"/>
      <c r="X596" s="77"/>
      <c r="Z596" s="84">
        <v>36</v>
      </c>
      <c r="AA596" s="84">
        <v>6784.3</v>
      </c>
      <c r="AB596" s="84">
        <f t="shared" si="185"/>
        <v>6820.3</v>
      </c>
      <c r="AC596" s="84">
        <f t="shared" si="181"/>
        <v>13.800000000000182</v>
      </c>
      <c r="AE596" s="84">
        <f t="shared" si="191"/>
        <v>6121.6869999999999</v>
      </c>
      <c r="AF596" s="84">
        <f t="shared" si="191"/>
        <v>20756.800000000003</v>
      </c>
      <c r="AG596" s="84">
        <f t="shared" si="191"/>
        <v>26878.487000000005</v>
      </c>
      <c r="AH596" s="84">
        <f t="shared" si="182"/>
        <v>705.05500000000393</v>
      </c>
      <c r="AJ596" s="80">
        <v>37035</v>
      </c>
      <c r="AK596" s="84">
        <v>855.2</v>
      </c>
      <c r="AL596" s="84">
        <v>4689.1000000000004</v>
      </c>
      <c r="AM596" s="84">
        <f t="shared" si="186"/>
        <v>5544.3</v>
      </c>
      <c r="AN596" s="84">
        <f t="shared" ref="AN596:AO614" si="193">AL596-AL595</f>
        <v>76.100000000000364</v>
      </c>
      <c r="AO596" s="84">
        <f t="shared" si="193"/>
        <v>237</v>
      </c>
      <c r="AP596" s="85">
        <f>AM596/'[2]Soymeal Export Forecast'!AA$15</f>
        <v>0.68556845605805172</v>
      </c>
      <c r="AQ596" s="77"/>
      <c r="AR596" s="77"/>
      <c r="AS596" s="80">
        <v>37035</v>
      </c>
      <c r="AT596" s="84">
        <v>5.4</v>
      </c>
      <c r="AU596" s="84">
        <v>298.7</v>
      </c>
      <c r="AV596" s="84">
        <f t="shared" si="187"/>
        <v>304.09999999999997</v>
      </c>
      <c r="AW596" s="84">
        <f t="shared" ref="AW596:AX614" si="194">AU596-AU595</f>
        <v>0.59999999999996589</v>
      </c>
      <c r="AX596" s="84">
        <f t="shared" si="194"/>
        <v>-0.30000000000006821</v>
      </c>
      <c r="AZ596" s="77"/>
      <c r="BA596" s="77"/>
      <c r="BB596" s="84">
        <f t="shared" si="189"/>
        <v>817.36600000000362</v>
      </c>
    </row>
    <row r="597" spans="1:54">
      <c r="A597" s="80">
        <v>37042</v>
      </c>
      <c r="B597" s="84">
        <v>6653.1260000000002</v>
      </c>
      <c r="C597" s="84">
        <v>33687.656000000003</v>
      </c>
      <c r="D597" s="84">
        <v>40340.781999999999</v>
      </c>
      <c r="E597" s="84">
        <v>152.26599999999999</v>
      </c>
      <c r="F597" s="84">
        <f t="shared" si="192"/>
        <v>427.35599999999977</v>
      </c>
      <c r="G597" s="84">
        <f t="shared" si="192"/>
        <v>916.29499999999825</v>
      </c>
      <c r="H597" s="84">
        <f t="shared" si="192"/>
        <v>0</v>
      </c>
      <c r="I597" s="84">
        <f t="shared" si="188"/>
        <v>427.35599999999977</v>
      </c>
      <c r="L597" s="84">
        <f t="shared" si="178"/>
        <v>916.29499999999825</v>
      </c>
      <c r="P597" s="84">
        <v>61.5</v>
      </c>
      <c r="Q597" s="84">
        <v>5719.2</v>
      </c>
      <c r="R597" s="84">
        <f t="shared" si="190"/>
        <v>5780.7</v>
      </c>
      <c r="S597" s="84">
        <f t="shared" si="179"/>
        <v>55</v>
      </c>
      <c r="T597" s="84">
        <f t="shared" si="180"/>
        <v>0</v>
      </c>
      <c r="W597" s="77"/>
      <c r="X597" s="77"/>
      <c r="Z597" s="84">
        <v>18.3</v>
      </c>
      <c r="AA597" s="84">
        <v>6803.7</v>
      </c>
      <c r="AB597" s="84">
        <f t="shared" si="185"/>
        <v>6822</v>
      </c>
      <c r="AC597" s="84">
        <f t="shared" si="181"/>
        <v>1.6999999999998181</v>
      </c>
      <c r="AE597" s="84">
        <f t="shared" si="191"/>
        <v>6573.326</v>
      </c>
      <c r="AF597" s="84">
        <f t="shared" si="191"/>
        <v>21164.756000000001</v>
      </c>
      <c r="AG597" s="84">
        <f t="shared" si="191"/>
        <v>27738.082000000002</v>
      </c>
      <c r="AH597" s="84">
        <f t="shared" si="182"/>
        <v>859.59499999999753</v>
      </c>
      <c r="AJ597" s="80">
        <v>37042</v>
      </c>
      <c r="AK597" s="84">
        <v>888.3</v>
      </c>
      <c r="AL597" s="84">
        <v>4830.6000000000004</v>
      </c>
      <c r="AM597" s="84">
        <f t="shared" si="186"/>
        <v>5718.9000000000005</v>
      </c>
      <c r="AN597" s="84">
        <f t="shared" si="193"/>
        <v>141.5</v>
      </c>
      <c r="AO597" s="84">
        <f t="shared" si="193"/>
        <v>174.60000000000036</v>
      </c>
      <c r="AP597" s="85">
        <f>AM597/'[2]Soymeal Export Forecast'!AA$15</f>
        <v>0.70715824240217739</v>
      </c>
      <c r="AQ597" s="77"/>
      <c r="AR597" s="77"/>
      <c r="AS597" s="80">
        <v>37042</v>
      </c>
      <c r="AT597" s="84">
        <v>7.1</v>
      </c>
      <c r="AU597" s="84">
        <v>298.89999999999998</v>
      </c>
      <c r="AV597" s="84">
        <f t="shared" si="187"/>
        <v>306</v>
      </c>
      <c r="AW597" s="84">
        <f t="shared" si="194"/>
        <v>0.19999999999998863</v>
      </c>
      <c r="AX597" s="84">
        <f t="shared" si="194"/>
        <v>1.9000000000000341</v>
      </c>
      <c r="AZ597" s="77"/>
      <c r="BA597" s="77"/>
      <c r="BB597" s="84">
        <f t="shared" si="189"/>
        <v>568.85599999999977</v>
      </c>
    </row>
    <row r="598" spans="1:54">
      <c r="A598" s="80">
        <v>37049</v>
      </c>
      <c r="B598" s="84">
        <v>7364.2129999999997</v>
      </c>
      <c r="C598" s="84">
        <v>34242.915000000001</v>
      </c>
      <c r="D598" s="84">
        <v>41607.127999999997</v>
      </c>
      <c r="E598" s="84">
        <v>152.26599999999999</v>
      </c>
      <c r="F598" s="84">
        <f t="shared" si="192"/>
        <v>555.2589999999982</v>
      </c>
      <c r="G598" s="84">
        <f t="shared" si="192"/>
        <v>1266.3459999999977</v>
      </c>
      <c r="H598" s="84">
        <f t="shared" si="192"/>
        <v>0</v>
      </c>
      <c r="I598" s="84">
        <f t="shared" si="188"/>
        <v>555.2589999999982</v>
      </c>
      <c r="L598" s="84">
        <f t="shared" si="178"/>
        <v>1266.3459999999977</v>
      </c>
      <c r="P598" s="84">
        <v>61.5</v>
      </c>
      <c r="Q598" s="84">
        <v>5719.2</v>
      </c>
      <c r="R598" s="84">
        <f t="shared" si="190"/>
        <v>5780.7</v>
      </c>
      <c r="S598" s="84">
        <f t="shared" si="179"/>
        <v>0</v>
      </c>
      <c r="T598" s="84">
        <f t="shared" si="180"/>
        <v>0</v>
      </c>
      <c r="W598" s="77"/>
      <c r="X598" s="77"/>
      <c r="Z598" s="84">
        <v>18.3</v>
      </c>
      <c r="AA598" s="84">
        <v>6803.7</v>
      </c>
      <c r="AB598" s="84">
        <f t="shared" si="185"/>
        <v>6822</v>
      </c>
      <c r="AC598" s="84">
        <f t="shared" si="181"/>
        <v>0</v>
      </c>
      <c r="AE598" s="84">
        <f t="shared" si="191"/>
        <v>7284.4129999999996</v>
      </c>
      <c r="AF598" s="84">
        <f t="shared" si="191"/>
        <v>21720.014999999999</v>
      </c>
      <c r="AG598" s="84">
        <f t="shared" si="191"/>
        <v>29004.428</v>
      </c>
      <c r="AH598" s="84">
        <f t="shared" si="182"/>
        <v>1266.3459999999977</v>
      </c>
      <c r="AJ598" s="80">
        <v>37049</v>
      </c>
      <c r="AK598" s="84">
        <v>928.8</v>
      </c>
      <c r="AL598" s="84">
        <v>4876.2</v>
      </c>
      <c r="AM598" s="84">
        <f t="shared" si="186"/>
        <v>5805</v>
      </c>
      <c r="AN598" s="84">
        <f t="shared" si="193"/>
        <v>45.599999999999454</v>
      </c>
      <c r="AO598" s="84">
        <f t="shared" si="193"/>
        <v>86.099999999999454</v>
      </c>
      <c r="AP598" s="85">
        <f>AM598/'[2]Soymeal Export Forecast'!AA$15</f>
        <v>0.71780475216294026</v>
      </c>
      <c r="AQ598" s="77"/>
      <c r="AR598" s="77"/>
      <c r="AS598" s="80">
        <v>37049</v>
      </c>
      <c r="AT598" s="84">
        <v>5.3</v>
      </c>
      <c r="AU598" s="84">
        <v>300.7</v>
      </c>
      <c r="AV598" s="84">
        <f t="shared" si="187"/>
        <v>306</v>
      </c>
      <c r="AW598" s="84">
        <f t="shared" si="194"/>
        <v>1.8000000000000114</v>
      </c>
      <c r="AX598" s="84">
        <f t="shared" si="194"/>
        <v>0</v>
      </c>
      <c r="AZ598" s="77"/>
      <c r="BA598" s="77"/>
      <c r="BB598" s="84">
        <f t="shared" si="189"/>
        <v>600.85899999999765</v>
      </c>
    </row>
    <row r="599" spans="1:54">
      <c r="A599" s="80">
        <v>37056</v>
      </c>
      <c r="B599" s="84">
        <v>7368.21</v>
      </c>
      <c r="C599" s="84">
        <v>35176.610999999997</v>
      </c>
      <c r="D599" s="84">
        <v>42544.821000000004</v>
      </c>
      <c r="E599" s="84">
        <v>234.67</v>
      </c>
      <c r="F599" s="84">
        <f t="shared" si="192"/>
        <v>933.69599999999627</v>
      </c>
      <c r="G599" s="84">
        <f t="shared" si="192"/>
        <v>937.69300000000658</v>
      </c>
      <c r="H599" s="84">
        <f t="shared" si="192"/>
        <v>82.403999999999996</v>
      </c>
      <c r="I599" s="84">
        <f t="shared" si="188"/>
        <v>933.69599999999627</v>
      </c>
      <c r="L599" s="84">
        <f t="shared" si="178"/>
        <v>1020.0970000000066</v>
      </c>
      <c r="P599" s="84">
        <v>61.5</v>
      </c>
      <c r="Q599" s="84">
        <v>5719.2</v>
      </c>
      <c r="R599" s="84">
        <f t="shared" si="190"/>
        <v>5780.7</v>
      </c>
      <c r="S599" s="84">
        <f t="shared" si="179"/>
        <v>0</v>
      </c>
      <c r="T599" s="84">
        <f t="shared" si="180"/>
        <v>0</v>
      </c>
      <c r="W599" s="77"/>
      <c r="X599" s="77"/>
      <c r="Z599" s="84">
        <v>18.3</v>
      </c>
      <c r="AA599" s="84">
        <v>6803.7</v>
      </c>
      <c r="AB599" s="84">
        <f t="shared" si="185"/>
        <v>6822</v>
      </c>
      <c r="AC599" s="84">
        <f t="shared" si="181"/>
        <v>0</v>
      </c>
      <c r="AE599" s="84">
        <f t="shared" si="191"/>
        <v>7288.41</v>
      </c>
      <c r="AF599" s="84">
        <f t="shared" si="191"/>
        <v>22653.710999999996</v>
      </c>
      <c r="AG599" s="84">
        <f t="shared" si="191"/>
        <v>29942.121000000006</v>
      </c>
      <c r="AH599" s="84">
        <f t="shared" si="182"/>
        <v>937.69300000000658</v>
      </c>
      <c r="AJ599" s="80">
        <v>37056</v>
      </c>
      <c r="AK599" s="84">
        <v>920.7</v>
      </c>
      <c r="AL599" s="84">
        <v>4966.6000000000004</v>
      </c>
      <c r="AM599" s="84">
        <f t="shared" si="186"/>
        <v>5887.3</v>
      </c>
      <c r="AN599" s="84">
        <f t="shared" si="193"/>
        <v>90.400000000000546</v>
      </c>
      <c r="AO599" s="84">
        <f t="shared" si="193"/>
        <v>82.300000000000182</v>
      </c>
      <c r="AP599" s="85">
        <f>AM599/'[2]Soymeal Export Forecast'!AA$15</f>
        <v>0.72798138112125388</v>
      </c>
      <c r="AQ599" s="77"/>
      <c r="AR599" s="77"/>
      <c r="AS599" s="80">
        <v>37056</v>
      </c>
      <c r="AT599" s="84">
        <v>5.3</v>
      </c>
      <c r="AU599" s="84">
        <v>301.7</v>
      </c>
      <c r="AV599" s="84">
        <f t="shared" si="187"/>
        <v>307</v>
      </c>
      <c r="AW599" s="84">
        <f t="shared" si="194"/>
        <v>1</v>
      </c>
      <c r="AX599" s="84">
        <f t="shared" si="194"/>
        <v>1</v>
      </c>
      <c r="AZ599" s="77"/>
      <c r="BA599" s="77"/>
      <c r="BB599" s="84">
        <f t="shared" si="189"/>
        <v>1024.0959999999968</v>
      </c>
    </row>
    <row r="600" spans="1:54">
      <c r="A600" s="80">
        <v>37063</v>
      </c>
      <c r="B600" s="84">
        <v>7448.1530000000002</v>
      </c>
      <c r="C600" s="84">
        <v>36138.349000000002</v>
      </c>
      <c r="D600" s="84">
        <v>43586.502</v>
      </c>
      <c r="E600" s="84">
        <v>298.94900000000001</v>
      </c>
      <c r="F600" s="84">
        <f t="shared" si="192"/>
        <v>961.73800000000483</v>
      </c>
      <c r="G600" s="84">
        <f t="shared" si="192"/>
        <v>1041.6809999999969</v>
      </c>
      <c r="H600" s="84">
        <f t="shared" si="192"/>
        <v>64.279000000000025</v>
      </c>
      <c r="I600" s="84">
        <f t="shared" si="188"/>
        <v>961.73800000000483</v>
      </c>
      <c r="L600" s="84">
        <f t="shared" si="178"/>
        <v>1105.9599999999969</v>
      </c>
      <c r="P600" s="84">
        <v>6.5</v>
      </c>
      <c r="Q600" s="84">
        <v>5719.2</v>
      </c>
      <c r="R600" s="84">
        <f t="shared" si="190"/>
        <v>5725.7</v>
      </c>
      <c r="S600" s="84">
        <f t="shared" si="179"/>
        <v>-55</v>
      </c>
      <c r="T600" s="84">
        <f t="shared" si="180"/>
        <v>0</v>
      </c>
      <c r="W600" s="77"/>
      <c r="X600" s="77"/>
      <c r="Z600" s="84">
        <v>18</v>
      </c>
      <c r="AA600" s="84">
        <v>6804</v>
      </c>
      <c r="AB600" s="84">
        <f t="shared" si="185"/>
        <v>6822</v>
      </c>
      <c r="AC600" s="84">
        <f t="shared" si="181"/>
        <v>0</v>
      </c>
      <c r="AE600" s="84">
        <f t="shared" si="191"/>
        <v>7423.6530000000002</v>
      </c>
      <c r="AF600" s="84">
        <f t="shared" si="191"/>
        <v>23615.149000000001</v>
      </c>
      <c r="AG600" s="84">
        <f t="shared" si="191"/>
        <v>31038.802000000003</v>
      </c>
      <c r="AH600" s="84">
        <f t="shared" si="182"/>
        <v>1096.6809999999969</v>
      </c>
      <c r="AJ600" s="80">
        <v>37063</v>
      </c>
      <c r="AK600" s="84">
        <v>824.8</v>
      </c>
      <c r="AL600" s="84">
        <v>5112.6000000000004</v>
      </c>
      <c r="AM600" s="84">
        <f t="shared" si="186"/>
        <v>5937.4000000000005</v>
      </c>
      <c r="AN600" s="84">
        <f t="shared" si="193"/>
        <v>146</v>
      </c>
      <c r="AO600" s="84">
        <f t="shared" si="193"/>
        <v>50.100000000000364</v>
      </c>
      <c r="AP600" s="85">
        <f>AM600/'[2]Soymeal Export Forecast'!AA$15</f>
        <v>0.73417638854302192</v>
      </c>
      <c r="AQ600" s="77"/>
      <c r="AR600" s="77"/>
      <c r="AS600" s="80">
        <v>37063</v>
      </c>
      <c r="AT600" s="84">
        <v>4.5999999999999996</v>
      </c>
      <c r="AU600" s="84">
        <v>302.39999999999998</v>
      </c>
      <c r="AV600" s="84">
        <f t="shared" si="187"/>
        <v>307</v>
      </c>
      <c r="AW600" s="84">
        <f t="shared" si="194"/>
        <v>0.69999999999998863</v>
      </c>
      <c r="AX600" s="84">
        <f t="shared" si="194"/>
        <v>0</v>
      </c>
      <c r="AZ600" s="77"/>
      <c r="BA600" s="77"/>
      <c r="BB600" s="84">
        <f t="shared" si="189"/>
        <v>1107.7380000000048</v>
      </c>
    </row>
    <row r="601" spans="1:54">
      <c r="A601" s="80">
        <v>37070</v>
      </c>
      <c r="B601" s="84">
        <v>7532.5249999999996</v>
      </c>
      <c r="C601" s="84">
        <v>36924.264000000003</v>
      </c>
      <c r="D601" s="84">
        <v>44456.788999999997</v>
      </c>
      <c r="E601" s="84">
        <v>378.149</v>
      </c>
      <c r="F601" s="84">
        <f t="shared" si="192"/>
        <v>785.91500000000087</v>
      </c>
      <c r="G601" s="84">
        <f t="shared" si="192"/>
        <v>870.28699999999662</v>
      </c>
      <c r="H601" s="84">
        <f t="shared" si="192"/>
        <v>79.199999999999989</v>
      </c>
      <c r="I601" s="84">
        <f t="shared" si="188"/>
        <v>785.91500000000087</v>
      </c>
      <c r="L601" s="84">
        <f t="shared" si="178"/>
        <v>949.48699999999667</v>
      </c>
      <c r="P601" s="84">
        <v>6.5</v>
      </c>
      <c r="Q601" s="84">
        <v>5719.2</v>
      </c>
      <c r="R601" s="84">
        <f t="shared" si="190"/>
        <v>5725.7</v>
      </c>
      <c r="S601" s="84">
        <f t="shared" si="179"/>
        <v>0</v>
      </c>
      <c r="T601" s="84">
        <f t="shared" si="180"/>
        <v>0</v>
      </c>
      <c r="W601" s="77"/>
      <c r="X601" s="77"/>
      <c r="Z601" s="84">
        <v>18</v>
      </c>
      <c r="AA601" s="84">
        <v>6804</v>
      </c>
      <c r="AB601" s="84">
        <f t="shared" si="185"/>
        <v>6822</v>
      </c>
      <c r="AC601" s="84">
        <f t="shared" si="181"/>
        <v>0</v>
      </c>
      <c r="AE601" s="84">
        <f t="shared" si="191"/>
        <v>7508.0249999999996</v>
      </c>
      <c r="AF601" s="84">
        <f t="shared" si="191"/>
        <v>24401.064000000002</v>
      </c>
      <c r="AG601" s="84">
        <f t="shared" si="191"/>
        <v>31909.089</v>
      </c>
      <c r="AH601" s="84">
        <f t="shared" si="182"/>
        <v>870.28699999999662</v>
      </c>
      <c r="AJ601" s="80">
        <v>37070</v>
      </c>
      <c r="AK601" s="84">
        <v>769.1</v>
      </c>
      <c r="AL601" s="84">
        <v>5189.1000000000004</v>
      </c>
      <c r="AM601" s="84">
        <f t="shared" si="186"/>
        <v>5958.2000000000007</v>
      </c>
      <c r="AN601" s="84">
        <f t="shared" si="193"/>
        <v>76.5</v>
      </c>
      <c r="AO601" s="84">
        <f t="shared" si="193"/>
        <v>20.800000000000182</v>
      </c>
      <c r="AP601" s="85">
        <f>AM601/'[2]Soymeal Export Forecast'!AA$15</f>
        <v>0.73674836767221907</v>
      </c>
      <c r="AQ601" s="77"/>
      <c r="AR601" s="77"/>
      <c r="AS601" s="80">
        <v>37070</v>
      </c>
      <c r="AT601" s="84">
        <v>6.2</v>
      </c>
      <c r="AU601" s="84">
        <v>302.8</v>
      </c>
      <c r="AV601" s="84">
        <f t="shared" si="187"/>
        <v>309</v>
      </c>
      <c r="AW601" s="84">
        <f t="shared" si="194"/>
        <v>0.40000000000003411</v>
      </c>
      <c r="AX601" s="84">
        <f t="shared" si="194"/>
        <v>2</v>
      </c>
      <c r="AZ601" s="77"/>
      <c r="BA601" s="77"/>
      <c r="BB601" s="84">
        <f t="shared" si="189"/>
        <v>862.41500000000087</v>
      </c>
    </row>
    <row r="602" spans="1:54">
      <c r="A602" s="80">
        <v>37077</v>
      </c>
      <c r="B602" s="84">
        <v>7384.1409999999996</v>
      </c>
      <c r="C602" s="84">
        <v>37918.212</v>
      </c>
      <c r="D602" s="84">
        <v>45302.353000000003</v>
      </c>
      <c r="E602" s="84">
        <v>367.59899999999999</v>
      </c>
      <c r="F602" s="84">
        <f t="shared" si="192"/>
        <v>993.94799999999668</v>
      </c>
      <c r="G602" s="84">
        <f t="shared" si="192"/>
        <v>845.56400000000576</v>
      </c>
      <c r="H602" s="84">
        <f t="shared" si="192"/>
        <v>-10.550000000000011</v>
      </c>
      <c r="I602" s="84">
        <f t="shared" si="188"/>
        <v>993.94799999999668</v>
      </c>
      <c r="L602" s="84">
        <f t="shared" si="178"/>
        <v>835.01400000000581</v>
      </c>
      <c r="P602" s="84">
        <v>6.5</v>
      </c>
      <c r="Q602" s="84">
        <v>5719.2</v>
      </c>
      <c r="R602" s="84">
        <f t="shared" si="190"/>
        <v>5725.7</v>
      </c>
      <c r="S602" s="84">
        <f t="shared" si="179"/>
        <v>0</v>
      </c>
      <c r="T602" s="84">
        <f t="shared" si="180"/>
        <v>0</v>
      </c>
      <c r="W602" s="77"/>
      <c r="X602" s="77"/>
      <c r="Z602" s="84">
        <v>18</v>
      </c>
      <c r="AA602" s="84">
        <v>6804</v>
      </c>
      <c r="AB602" s="84">
        <f t="shared" si="185"/>
        <v>6822</v>
      </c>
      <c r="AC602" s="84">
        <f t="shared" si="181"/>
        <v>0</v>
      </c>
      <c r="AE602" s="84">
        <f t="shared" si="191"/>
        <v>7359.6409999999996</v>
      </c>
      <c r="AF602" s="84">
        <f t="shared" si="191"/>
        <v>25395.011999999999</v>
      </c>
      <c r="AG602" s="84">
        <f t="shared" si="191"/>
        <v>32754.653000000006</v>
      </c>
      <c r="AH602" s="84">
        <f t="shared" si="182"/>
        <v>845.56400000000576</v>
      </c>
      <c r="AJ602" s="80">
        <v>37077</v>
      </c>
      <c r="AK602" s="84">
        <v>741.6</v>
      </c>
      <c r="AL602" s="84">
        <v>5240.3</v>
      </c>
      <c r="AM602" s="84">
        <f t="shared" si="186"/>
        <v>5981.9000000000005</v>
      </c>
      <c r="AN602" s="84">
        <f t="shared" si="193"/>
        <v>51.199999999999818</v>
      </c>
      <c r="AO602" s="84">
        <f t="shared" si="193"/>
        <v>23.699999999999818</v>
      </c>
      <c r="AP602" s="85">
        <f>AM602/'[2]Soymeal Export Forecast'!AA$15</f>
        <v>0.7396789400453907</v>
      </c>
      <c r="AQ602" s="77"/>
      <c r="AR602" s="77"/>
      <c r="AS602" s="80">
        <v>37077</v>
      </c>
      <c r="AT602" s="84">
        <v>7.3</v>
      </c>
      <c r="AU602" s="84">
        <v>304.8</v>
      </c>
      <c r="AV602" s="84">
        <f t="shared" si="187"/>
        <v>312.10000000000002</v>
      </c>
      <c r="AW602" s="84">
        <f t="shared" si="194"/>
        <v>2</v>
      </c>
      <c r="AX602" s="84">
        <f t="shared" si="194"/>
        <v>3.1000000000000227</v>
      </c>
      <c r="AZ602" s="77"/>
      <c r="BA602" s="77"/>
      <c r="BB602" s="84">
        <f t="shared" si="189"/>
        <v>1045.1479999999965</v>
      </c>
    </row>
    <row r="603" spans="1:54">
      <c r="A603" s="80">
        <v>37084</v>
      </c>
      <c r="B603" s="84">
        <v>7549.7510000000002</v>
      </c>
      <c r="C603" s="84">
        <v>39087.144999999997</v>
      </c>
      <c r="D603" s="84">
        <v>46636.896000000001</v>
      </c>
      <c r="E603" s="84">
        <v>692.673</v>
      </c>
      <c r="F603" s="84">
        <f t="shared" si="192"/>
        <v>1168.9329999999973</v>
      </c>
      <c r="G603" s="84">
        <f t="shared" si="192"/>
        <v>1334.5429999999978</v>
      </c>
      <c r="H603" s="84">
        <f t="shared" si="192"/>
        <v>325.07400000000001</v>
      </c>
      <c r="I603" s="84">
        <f t="shared" si="188"/>
        <v>1168.9329999999973</v>
      </c>
      <c r="L603" s="84">
        <f t="shared" si="178"/>
        <v>1659.6169999999979</v>
      </c>
      <c r="P603" s="84">
        <v>61.5</v>
      </c>
      <c r="Q603" s="84">
        <v>5719.2</v>
      </c>
      <c r="R603" s="84">
        <f t="shared" si="190"/>
        <v>5780.7</v>
      </c>
      <c r="S603" s="84">
        <f t="shared" si="179"/>
        <v>55</v>
      </c>
      <c r="T603" s="84">
        <f t="shared" si="180"/>
        <v>0</v>
      </c>
      <c r="W603" s="77"/>
      <c r="X603" s="77"/>
      <c r="Z603" s="84">
        <v>18</v>
      </c>
      <c r="AA603" s="84">
        <v>6804</v>
      </c>
      <c r="AB603" s="84">
        <f t="shared" si="185"/>
        <v>6822</v>
      </c>
      <c r="AC603" s="84">
        <f t="shared" si="181"/>
        <v>0</v>
      </c>
      <c r="AE603" s="84">
        <f t="shared" si="191"/>
        <v>7470.2510000000002</v>
      </c>
      <c r="AF603" s="84">
        <f t="shared" si="191"/>
        <v>26563.945</v>
      </c>
      <c r="AG603" s="84">
        <f t="shared" si="191"/>
        <v>34034.196000000004</v>
      </c>
      <c r="AH603" s="84">
        <f t="shared" si="182"/>
        <v>1279.5429999999978</v>
      </c>
      <c r="AJ603" s="80">
        <v>37084</v>
      </c>
      <c r="AK603" s="84">
        <v>734</v>
      </c>
      <c r="AL603" s="84">
        <v>5348.6</v>
      </c>
      <c r="AM603" s="84">
        <f t="shared" si="186"/>
        <v>6082.6</v>
      </c>
      <c r="AN603" s="84">
        <f t="shared" si="193"/>
        <v>108.30000000000018</v>
      </c>
      <c r="AO603" s="84">
        <f t="shared" si="193"/>
        <v>100.69999999999982</v>
      </c>
      <c r="AP603" s="85">
        <f>AM603/'[2]Soymeal Export Forecast'!AA$15</f>
        <v>0.75213078131030164</v>
      </c>
      <c r="AQ603" s="77"/>
      <c r="AR603" s="77"/>
      <c r="AS603" s="80">
        <v>37084</v>
      </c>
      <c r="AT603" s="84">
        <v>8.6999999999999993</v>
      </c>
      <c r="AU603" s="84">
        <v>306.2</v>
      </c>
      <c r="AV603" s="84">
        <f t="shared" si="187"/>
        <v>314.89999999999998</v>
      </c>
      <c r="AW603" s="84">
        <f t="shared" si="194"/>
        <v>1.3999999999999773</v>
      </c>
      <c r="AX603" s="84">
        <f t="shared" si="194"/>
        <v>2.7999999999999545</v>
      </c>
      <c r="AZ603" s="77"/>
      <c r="BA603" s="77"/>
      <c r="BB603" s="84">
        <f t="shared" si="189"/>
        <v>1277.2329999999974</v>
      </c>
    </row>
    <row r="604" spans="1:54">
      <c r="A604" s="80">
        <v>37091</v>
      </c>
      <c r="B604" s="84">
        <v>7934.0690000000004</v>
      </c>
      <c r="C604" s="84">
        <v>39921.841</v>
      </c>
      <c r="D604" s="84">
        <v>47855.91</v>
      </c>
      <c r="E604" s="84">
        <v>904.79899999999998</v>
      </c>
      <c r="F604" s="84">
        <f t="shared" si="192"/>
        <v>834.69600000000355</v>
      </c>
      <c r="G604" s="84">
        <f t="shared" si="192"/>
        <v>1219.0140000000029</v>
      </c>
      <c r="H604" s="84">
        <f t="shared" si="192"/>
        <v>212.12599999999998</v>
      </c>
      <c r="I604" s="84">
        <f t="shared" si="188"/>
        <v>834.69600000000355</v>
      </c>
      <c r="L604" s="84">
        <f t="shared" si="178"/>
        <v>1431.1400000000028</v>
      </c>
      <c r="P604" s="84">
        <v>61.5</v>
      </c>
      <c r="Q604" s="84">
        <v>5719.2</v>
      </c>
      <c r="R604" s="84">
        <f t="shared" si="190"/>
        <v>5780.7</v>
      </c>
      <c r="S604" s="84">
        <f t="shared" si="179"/>
        <v>0</v>
      </c>
      <c r="T604" s="84">
        <f t="shared" si="180"/>
        <v>0</v>
      </c>
      <c r="W604" s="77"/>
      <c r="X604" s="77"/>
      <c r="Z604" s="84">
        <v>18</v>
      </c>
      <c r="AA604" s="84">
        <v>6806</v>
      </c>
      <c r="AB604" s="84">
        <f t="shared" si="185"/>
        <v>6824</v>
      </c>
      <c r="AC604" s="84">
        <f t="shared" si="181"/>
        <v>2</v>
      </c>
      <c r="AE604" s="84">
        <f t="shared" si="191"/>
        <v>7854.5690000000004</v>
      </c>
      <c r="AF604" s="84">
        <f t="shared" si="191"/>
        <v>27396.641000000003</v>
      </c>
      <c r="AG604" s="84">
        <f t="shared" si="191"/>
        <v>35251.210000000006</v>
      </c>
      <c r="AH604" s="84">
        <f t="shared" si="182"/>
        <v>1217.0140000000029</v>
      </c>
      <c r="AJ604" s="80">
        <v>37091</v>
      </c>
      <c r="AK604" s="84">
        <v>659.9</v>
      </c>
      <c r="AL604" s="84">
        <v>5568.3</v>
      </c>
      <c r="AM604" s="84">
        <f t="shared" si="186"/>
        <v>6228.2</v>
      </c>
      <c r="AN604" s="84">
        <f t="shared" si="193"/>
        <v>219.69999999999982</v>
      </c>
      <c r="AO604" s="84">
        <f t="shared" si="193"/>
        <v>145.59999999999945</v>
      </c>
      <c r="AP604" s="85">
        <f>AM604/'[2]Soymeal Export Forecast'!AA$15</f>
        <v>0.77013463521468128</v>
      </c>
      <c r="AQ604" s="77"/>
      <c r="AR604" s="77"/>
      <c r="AS604" s="80">
        <v>37091</v>
      </c>
      <c r="AT604" s="84">
        <v>11.6</v>
      </c>
      <c r="AU604" s="84">
        <v>307</v>
      </c>
      <c r="AV604" s="84">
        <f t="shared" si="187"/>
        <v>318.60000000000002</v>
      </c>
      <c r="AW604" s="84">
        <f t="shared" si="194"/>
        <v>0.80000000000001137</v>
      </c>
      <c r="AX604" s="84">
        <f t="shared" si="194"/>
        <v>3.7000000000000455</v>
      </c>
      <c r="AZ604" s="77"/>
      <c r="BA604" s="77"/>
      <c r="BB604" s="84">
        <f t="shared" si="189"/>
        <v>1054.3960000000034</v>
      </c>
    </row>
    <row r="605" spans="1:54">
      <c r="A605" s="80">
        <v>37098</v>
      </c>
      <c r="B605" s="84">
        <v>7111.2879999999996</v>
      </c>
      <c r="C605" s="84">
        <v>41067.26</v>
      </c>
      <c r="D605" s="84">
        <v>48178.548000000003</v>
      </c>
      <c r="E605" s="84">
        <v>2056.7240000000002</v>
      </c>
      <c r="F605" s="84">
        <f t="shared" si="192"/>
        <v>1145.4190000000017</v>
      </c>
      <c r="G605" s="84">
        <f t="shared" si="192"/>
        <v>322.63799999999901</v>
      </c>
      <c r="H605" s="84">
        <f t="shared" si="192"/>
        <v>1151.9250000000002</v>
      </c>
      <c r="I605" s="84">
        <f t="shared" si="188"/>
        <v>1145.4190000000017</v>
      </c>
      <c r="L605" s="84">
        <f t="shared" si="178"/>
        <v>1474.5629999999992</v>
      </c>
      <c r="P605" s="84">
        <v>61.5</v>
      </c>
      <c r="Q605" s="84">
        <v>5719.2</v>
      </c>
      <c r="R605" s="84">
        <f t="shared" si="190"/>
        <v>5780.7</v>
      </c>
      <c r="S605" s="84">
        <f t="shared" si="179"/>
        <v>0</v>
      </c>
      <c r="T605" s="84">
        <f t="shared" si="180"/>
        <v>0</v>
      </c>
      <c r="W605" s="77"/>
      <c r="X605" s="77"/>
      <c r="Z605" s="84">
        <v>18</v>
      </c>
      <c r="AA605" s="84">
        <v>6806</v>
      </c>
      <c r="AB605" s="84">
        <f t="shared" si="185"/>
        <v>6824</v>
      </c>
      <c r="AC605" s="84">
        <f t="shared" si="181"/>
        <v>0</v>
      </c>
      <c r="AE605" s="84">
        <f t="shared" si="191"/>
        <v>7031.7879999999996</v>
      </c>
      <c r="AF605" s="84">
        <f t="shared" si="191"/>
        <v>28542.060000000005</v>
      </c>
      <c r="AG605" s="84">
        <f t="shared" si="191"/>
        <v>35573.848000000005</v>
      </c>
      <c r="AH605" s="84">
        <f t="shared" si="182"/>
        <v>322.63799999999901</v>
      </c>
      <c r="AJ605" s="80">
        <v>37098</v>
      </c>
      <c r="AK605" s="84">
        <v>761.8</v>
      </c>
      <c r="AL605" s="84">
        <v>5612.5</v>
      </c>
      <c r="AM605" s="84">
        <f t="shared" si="186"/>
        <v>6374.3</v>
      </c>
      <c r="AN605" s="84">
        <f t="shared" si="193"/>
        <v>44.199999999999818</v>
      </c>
      <c r="AO605" s="84">
        <f t="shared" si="193"/>
        <v>146.10000000000036</v>
      </c>
      <c r="AP605" s="85">
        <f>AM605/'[2]Soymeal Export Forecast'!AA$15</f>
        <v>0.7882003155404359</v>
      </c>
      <c r="AQ605" s="77"/>
      <c r="AR605" s="77"/>
      <c r="AS605" s="80">
        <v>37098</v>
      </c>
      <c r="AT605" s="84">
        <v>13.6</v>
      </c>
      <c r="AU605" s="84">
        <v>307</v>
      </c>
      <c r="AV605" s="84">
        <f t="shared" si="187"/>
        <v>320.60000000000002</v>
      </c>
      <c r="AW605" s="84">
        <f t="shared" si="194"/>
        <v>0</v>
      </c>
      <c r="AX605" s="84">
        <f t="shared" si="194"/>
        <v>2</v>
      </c>
      <c r="AZ605" s="77"/>
      <c r="BA605" s="77"/>
      <c r="BB605" s="84">
        <f t="shared" si="189"/>
        <v>1189.6190000000015</v>
      </c>
    </row>
    <row r="606" spans="1:54">
      <c r="A606" s="80">
        <v>37105</v>
      </c>
      <c r="B606" s="84">
        <v>6465.7089999999998</v>
      </c>
      <c r="C606" s="84">
        <v>42326.853999999999</v>
      </c>
      <c r="D606" s="84">
        <v>48792.563000000002</v>
      </c>
      <c r="E606" s="84">
        <v>2433.5790000000002</v>
      </c>
      <c r="F606" s="84">
        <f t="shared" si="192"/>
        <v>1259.5939999999973</v>
      </c>
      <c r="G606" s="84">
        <f t="shared" si="192"/>
        <v>614.01499999999942</v>
      </c>
      <c r="H606" s="84">
        <f t="shared" si="192"/>
        <v>376.85500000000002</v>
      </c>
      <c r="I606" s="84">
        <f t="shared" si="188"/>
        <v>1259.5939999999973</v>
      </c>
      <c r="L606" s="84">
        <f t="shared" si="178"/>
        <v>990.86999999999944</v>
      </c>
      <c r="P606" s="84">
        <v>61.5</v>
      </c>
      <c r="Q606" s="84">
        <v>5719.2</v>
      </c>
      <c r="R606" s="84">
        <f t="shared" si="190"/>
        <v>5780.7</v>
      </c>
      <c r="S606" s="84">
        <f t="shared" si="179"/>
        <v>0</v>
      </c>
      <c r="T606" s="84">
        <f t="shared" si="180"/>
        <v>0</v>
      </c>
      <c r="W606" s="77"/>
      <c r="X606" s="77"/>
      <c r="Z606" s="84">
        <v>18</v>
      </c>
      <c r="AA606" s="84">
        <v>6806</v>
      </c>
      <c r="AB606" s="84">
        <f t="shared" si="185"/>
        <v>6824</v>
      </c>
      <c r="AC606" s="84">
        <f t="shared" si="181"/>
        <v>0</v>
      </c>
      <c r="AE606" s="84">
        <f t="shared" si="191"/>
        <v>6386.2089999999998</v>
      </c>
      <c r="AF606" s="84">
        <f t="shared" si="191"/>
        <v>29801.654000000002</v>
      </c>
      <c r="AG606" s="84">
        <f t="shared" si="191"/>
        <v>36187.863000000005</v>
      </c>
      <c r="AH606" s="84">
        <f t="shared" si="182"/>
        <v>614.01499999999942</v>
      </c>
      <c r="AJ606" s="80">
        <v>37105</v>
      </c>
      <c r="AK606" s="84">
        <v>744.1</v>
      </c>
      <c r="AL606" s="84">
        <v>5710.5</v>
      </c>
      <c r="AM606" s="84">
        <f t="shared" si="186"/>
        <v>6454.6</v>
      </c>
      <c r="AN606" s="84">
        <f t="shared" si="193"/>
        <v>98</v>
      </c>
      <c r="AO606" s="84">
        <f t="shared" si="193"/>
        <v>80.300000000000182</v>
      </c>
      <c r="AP606" s="85">
        <f>AM606/'[2]Soymeal Export Forecast'!AA$15</f>
        <v>0.79812963881324972</v>
      </c>
      <c r="AQ606" s="77"/>
      <c r="AR606" s="77"/>
      <c r="AS606" s="80">
        <v>37105</v>
      </c>
      <c r="AT606" s="84">
        <v>11.6</v>
      </c>
      <c r="AU606" s="84">
        <v>308</v>
      </c>
      <c r="AV606" s="84">
        <f t="shared" si="187"/>
        <v>319.60000000000002</v>
      </c>
      <c r="AW606" s="84">
        <f t="shared" si="194"/>
        <v>1</v>
      </c>
      <c r="AX606" s="84">
        <f t="shared" si="194"/>
        <v>-1</v>
      </c>
      <c r="AZ606" s="77"/>
      <c r="BA606" s="77"/>
      <c r="BB606" s="84">
        <f t="shared" si="189"/>
        <v>1357.5939999999973</v>
      </c>
    </row>
    <row r="607" spans="1:54">
      <c r="A607" s="80">
        <v>37112</v>
      </c>
      <c r="B607" s="84">
        <v>5807.2690000000002</v>
      </c>
      <c r="C607" s="84">
        <v>43635.55</v>
      </c>
      <c r="D607" s="84">
        <v>49442.819000000003</v>
      </c>
      <c r="E607" s="84">
        <v>3223.2629999999999</v>
      </c>
      <c r="F607" s="84">
        <f t="shared" si="192"/>
        <v>1308.6960000000036</v>
      </c>
      <c r="G607" s="84">
        <f t="shared" si="192"/>
        <v>650.25600000000122</v>
      </c>
      <c r="H607" s="84">
        <f t="shared" si="192"/>
        <v>789.68399999999974</v>
      </c>
      <c r="I607" s="84">
        <f t="shared" si="188"/>
        <v>1308.6960000000036</v>
      </c>
      <c r="L607" s="84">
        <f t="shared" si="178"/>
        <v>1439.940000000001</v>
      </c>
      <c r="P607" s="84">
        <v>61.5</v>
      </c>
      <c r="Q607" s="84">
        <v>5719.2</v>
      </c>
      <c r="R607" s="84">
        <f t="shared" si="190"/>
        <v>5780.7</v>
      </c>
      <c r="S607" s="84">
        <f t="shared" si="179"/>
        <v>0</v>
      </c>
      <c r="T607" s="84">
        <f t="shared" si="180"/>
        <v>0</v>
      </c>
      <c r="W607" s="77"/>
      <c r="X607" s="77"/>
      <c r="Z607" s="84">
        <v>0</v>
      </c>
      <c r="AA607" s="84">
        <v>6830.2</v>
      </c>
      <c r="AB607" s="84">
        <f t="shared" si="185"/>
        <v>6830.2</v>
      </c>
      <c r="AC607" s="84">
        <f t="shared" si="181"/>
        <v>6.1999999999998181</v>
      </c>
      <c r="AE607" s="84">
        <f t="shared" si="191"/>
        <v>5745.7690000000002</v>
      </c>
      <c r="AF607" s="84">
        <f t="shared" si="191"/>
        <v>31086.150000000005</v>
      </c>
      <c r="AG607" s="84">
        <f t="shared" si="191"/>
        <v>36831.919000000009</v>
      </c>
      <c r="AH607" s="84">
        <f t="shared" si="182"/>
        <v>644.05600000000413</v>
      </c>
      <c r="AJ607" s="80">
        <v>37112</v>
      </c>
      <c r="AK607" s="84">
        <v>826.9</v>
      </c>
      <c r="AL607" s="84">
        <v>5747</v>
      </c>
      <c r="AM607" s="84">
        <f t="shared" si="186"/>
        <v>6573.9</v>
      </c>
      <c r="AN607" s="84">
        <f t="shared" si="193"/>
        <v>36.5</v>
      </c>
      <c r="AO607" s="84">
        <f t="shared" si="193"/>
        <v>119.29999999999927</v>
      </c>
      <c r="AP607" s="85">
        <f>AM607/'[2]Soymeal Export Forecast'!AA$15</f>
        <v>0.81288142295330801</v>
      </c>
      <c r="AQ607" s="77"/>
      <c r="AR607" s="77"/>
      <c r="AS607" s="80">
        <v>37112</v>
      </c>
      <c r="AT607" s="84">
        <v>8</v>
      </c>
      <c r="AU607" s="84">
        <v>311.60000000000002</v>
      </c>
      <c r="AV607" s="84">
        <f t="shared" si="187"/>
        <v>319.60000000000002</v>
      </c>
      <c r="AW607" s="84">
        <f t="shared" si="194"/>
        <v>3.6000000000000227</v>
      </c>
      <c r="AX607" s="84">
        <f t="shared" si="194"/>
        <v>0</v>
      </c>
      <c r="AZ607" s="77"/>
      <c r="BA607" s="77"/>
      <c r="BB607" s="84">
        <f t="shared" si="189"/>
        <v>1345.1960000000036</v>
      </c>
    </row>
    <row r="608" spans="1:54">
      <c r="A608" s="80">
        <v>37119</v>
      </c>
      <c r="B608" s="84">
        <v>4747.6360000000004</v>
      </c>
      <c r="C608" s="84">
        <v>44948.411999999997</v>
      </c>
      <c r="D608" s="84">
        <v>49696.048000000003</v>
      </c>
      <c r="E608" s="84">
        <v>3611.5540000000001</v>
      </c>
      <c r="F608" s="84">
        <f t="shared" si="192"/>
        <v>1312.8619999999937</v>
      </c>
      <c r="G608" s="84">
        <f t="shared" si="192"/>
        <v>253.22899999999936</v>
      </c>
      <c r="H608" s="84">
        <f t="shared" si="192"/>
        <v>388.29100000000017</v>
      </c>
      <c r="I608" s="84">
        <f t="shared" si="188"/>
        <v>1312.8619999999937</v>
      </c>
      <c r="L608" s="84">
        <f t="shared" si="178"/>
        <v>641.51999999999953</v>
      </c>
      <c r="P608" s="84">
        <v>61.5</v>
      </c>
      <c r="Q608" s="84">
        <v>5719.2</v>
      </c>
      <c r="R608" s="84">
        <f t="shared" si="190"/>
        <v>5780.7</v>
      </c>
      <c r="S608" s="84">
        <f t="shared" si="179"/>
        <v>0</v>
      </c>
      <c r="T608" s="84">
        <f t="shared" si="180"/>
        <v>0</v>
      </c>
      <c r="W608" s="77"/>
      <c r="X608" s="77"/>
      <c r="Z608" s="84">
        <v>6.7</v>
      </c>
      <c r="AA608" s="84">
        <v>6830.9</v>
      </c>
      <c r="AB608" s="84">
        <f t="shared" si="185"/>
        <v>6837.5999999999995</v>
      </c>
      <c r="AC608" s="84">
        <f t="shared" si="181"/>
        <v>7.3999999999996362</v>
      </c>
      <c r="AE608" s="84">
        <f t="shared" si="191"/>
        <v>4679.4360000000006</v>
      </c>
      <c r="AF608" s="84">
        <f t="shared" si="191"/>
        <v>32398.311999999998</v>
      </c>
      <c r="AG608" s="84">
        <f t="shared" si="191"/>
        <v>37077.748000000007</v>
      </c>
      <c r="AH608" s="84">
        <f t="shared" si="182"/>
        <v>245.8289999999979</v>
      </c>
      <c r="AJ608" s="80">
        <v>37119</v>
      </c>
      <c r="AK608" s="84">
        <v>759.2</v>
      </c>
      <c r="AL608" s="84">
        <v>5857.9</v>
      </c>
      <c r="AM608" s="84">
        <f t="shared" si="186"/>
        <v>6617.0999999999995</v>
      </c>
      <c r="AN608" s="84">
        <f t="shared" si="193"/>
        <v>110.89999999999964</v>
      </c>
      <c r="AO608" s="84">
        <f t="shared" si="193"/>
        <v>43.199999999999818</v>
      </c>
      <c r="AP608" s="85">
        <f>AM608/'[2]Soymeal Export Forecast'!AA$15</f>
        <v>0.81822322576010198</v>
      </c>
      <c r="AQ608" s="77"/>
      <c r="AR608" s="77"/>
      <c r="AS608" s="80">
        <v>37119</v>
      </c>
      <c r="AT608" s="84">
        <v>8.5</v>
      </c>
      <c r="AU608" s="84">
        <v>311.60000000000002</v>
      </c>
      <c r="AV608" s="84">
        <f t="shared" si="187"/>
        <v>320.10000000000002</v>
      </c>
      <c r="AW608" s="84">
        <f t="shared" si="194"/>
        <v>0</v>
      </c>
      <c r="AX608" s="84">
        <f t="shared" si="194"/>
        <v>0.5</v>
      </c>
      <c r="AZ608" s="77"/>
      <c r="BA608" s="77"/>
      <c r="BB608" s="84">
        <f t="shared" si="189"/>
        <v>1423.7619999999933</v>
      </c>
    </row>
    <row r="609" spans="1:54">
      <c r="A609" s="80">
        <v>37126</v>
      </c>
      <c r="B609" s="84">
        <v>3730.4690000000001</v>
      </c>
      <c r="C609" s="84">
        <v>46024.856</v>
      </c>
      <c r="D609" s="84">
        <v>49755.324999999997</v>
      </c>
      <c r="E609" s="84">
        <v>4292.8209999999999</v>
      </c>
      <c r="F609" s="84">
        <f t="shared" si="192"/>
        <v>1076.4440000000031</v>
      </c>
      <c r="G609" s="84">
        <f t="shared" si="192"/>
        <v>59.276999999994587</v>
      </c>
      <c r="H609" s="84">
        <f t="shared" si="192"/>
        <v>681.26699999999983</v>
      </c>
      <c r="I609" s="84">
        <f t="shared" si="188"/>
        <v>1076.4440000000031</v>
      </c>
      <c r="L609" s="84">
        <f t="shared" si="178"/>
        <v>740.54399999999441</v>
      </c>
      <c r="P609" s="84">
        <v>61.5</v>
      </c>
      <c r="Q609" s="84">
        <v>5719.2</v>
      </c>
      <c r="R609" s="84">
        <f t="shared" si="190"/>
        <v>5780.7</v>
      </c>
      <c r="S609" s="84">
        <f t="shared" si="179"/>
        <v>0</v>
      </c>
      <c r="T609" s="84">
        <f t="shared" si="180"/>
        <v>0</v>
      </c>
      <c r="W609" s="77"/>
      <c r="X609" s="77"/>
      <c r="Z609" s="84">
        <v>6.7</v>
      </c>
      <c r="AA609" s="84">
        <v>6838.8</v>
      </c>
      <c r="AB609" s="84">
        <f t="shared" si="185"/>
        <v>6845.5</v>
      </c>
      <c r="AC609" s="84">
        <f t="shared" si="181"/>
        <v>7.9000000000005457</v>
      </c>
      <c r="AE609" s="84">
        <f t="shared" si="191"/>
        <v>3662.2690000000002</v>
      </c>
      <c r="AF609" s="84">
        <f t="shared" si="191"/>
        <v>33466.856</v>
      </c>
      <c r="AG609" s="84">
        <f t="shared" si="191"/>
        <v>37129.125</v>
      </c>
      <c r="AH609" s="84">
        <f t="shared" si="182"/>
        <v>51.376999999993131</v>
      </c>
      <c r="AJ609" s="80">
        <v>37126</v>
      </c>
      <c r="AK609" s="84">
        <v>722.4</v>
      </c>
      <c r="AL609" s="84">
        <v>5934.3</v>
      </c>
      <c r="AM609" s="84">
        <f t="shared" si="186"/>
        <v>6656.7</v>
      </c>
      <c r="AN609" s="84">
        <f t="shared" si="193"/>
        <v>76.400000000000546</v>
      </c>
      <c r="AO609" s="84">
        <f t="shared" si="193"/>
        <v>39.600000000000364</v>
      </c>
      <c r="AP609" s="85">
        <f>AM609/'[2]Soymeal Export Forecast'!AA$15</f>
        <v>0.82311987833299649</v>
      </c>
      <c r="AQ609" s="77"/>
      <c r="AR609" s="77"/>
      <c r="AS609" s="80">
        <v>37126</v>
      </c>
      <c r="AT609" s="84">
        <v>6</v>
      </c>
      <c r="AU609" s="84">
        <v>314.10000000000002</v>
      </c>
      <c r="AV609" s="84">
        <f t="shared" si="187"/>
        <v>320.10000000000002</v>
      </c>
      <c r="AW609" s="84">
        <f t="shared" si="194"/>
        <v>2.5</v>
      </c>
      <c r="AX609" s="84">
        <f t="shared" si="194"/>
        <v>0</v>
      </c>
      <c r="AZ609" s="77"/>
      <c r="BA609" s="77"/>
      <c r="BB609" s="84">
        <f t="shared" si="189"/>
        <v>1152.8440000000037</v>
      </c>
    </row>
    <row r="610" spans="1:54">
      <c r="A610" s="80">
        <v>37133</v>
      </c>
      <c r="B610" s="84">
        <v>2806</v>
      </c>
      <c r="C610" s="84">
        <v>47219.29</v>
      </c>
      <c r="D610" s="84">
        <v>50025.29</v>
      </c>
      <c r="E610" s="84">
        <v>4970.4380000000001</v>
      </c>
      <c r="F610" s="84">
        <f t="shared" si="192"/>
        <v>1194.4340000000011</v>
      </c>
      <c r="G610" s="84">
        <f t="shared" si="192"/>
        <v>269.96500000000378</v>
      </c>
      <c r="H610" s="84">
        <f t="shared" si="192"/>
        <v>677.61700000000019</v>
      </c>
      <c r="I610" s="84">
        <f t="shared" si="188"/>
        <v>1194.4340000000011</v>
      </c>
      <c r="L610" s="84">
        <f t="shared" si="178"/>
        <v>947.58200000000397</v>
      </c>
      <c r="P610" s="84">
        <v>61.5</v>
      </c>
      <c r="Q610" s="84">
        <v>5719.2</v>
      </c>
      <c r="R610" s="84">
        <f t="shared" si="190"/>
        <v>5780.7</v>
      </c>
      <c r="S610" s="84">
        <f t="shared" si="179"/>
        <v>0</v>
      </c>
      <c r="T610" s="84">
        <f t="shared" si="180"/>
        <v>0</v>
      </c>
      <c r="W610" s="77"/>
      <c r="X610" s="77"/>
      <c r="Z610" s="84">
        <v>7.9</v>
      </c>
      <c r="AA610" s="84">
        <v>6847.4</v>
      </c>
      <c r="AB610" s="84">
        <f t="shared" si="185"/>
        <v>6855.2999999999993</v>
      </c>
      <c r="AC610" s="84">
        <f t="shared" si="181"/>
        <v>9.7999999999992724</v>
      </c>
      <c r="AE610" s="84">
        <f t="shared" si="191"/>
        <v>2736.6</v>
      </c>
      <c r="AF610" s="84">
        <f t="shared" si="191"/>
        <v>34652.69</v>
      </c>
      <c r="AG610" s="84">
        <f t="shared" si="191"/>
        <v>37389.290000000008</v>
      </c>
      <c r="AH610" s="84">
        <f t="shared" si="182"/>
        <v>260.16500000000815</v>
      </c>
      <c r="AJ610" s="80">
        <v>37133</v>
      </c>
      <c r="AK610" s="84">
        <v>705.4</v>
      </c>
      <c r="AL610" s="84">
        <v>6066.7</v>
      </c>
      <c r="AM610" s="84">
        <f t="shared" si="186"/>
        <v>6772.0999999999995</v>
      </c>
      <c r="AN610" s="84">
        <f t="shared" si="193"/>
        <v>132.39999999999964</v>
      </c>
      <c r="AO610" s="84">
        <f t="shared" si="193"/>
        <v>115.39999999999964</v>
      </c>
      <c r="AP610" s="85">
        <f>AM610/'[2]Soymeal Export Forecast'!AA$15</f>
        <v>0.83738941638633035</v>
      </c>
      <c r="AQ610" s="77"/>
      <c r="AR610" s="77"/>
      <c r="AS610" s="80">
        <v>37133</v>
      </c>
      <c r="AT610" s="84">
        <v>4</v>
      </c>
      <c r="AU610" s="84">
        <v>316.2</v>
      </c>
      <c r="AV610" s="84">
        <f t="shared" si="187"/>
        <v>320.2</v>
      </c>
      <c r="AW610" s="84">
        <f t="shared" si="194"/>
        <v>2.0999999999999659</v>
      </c>
      <c r="AX610" s="84">
        <f t="shared" si="194"/>
        <v>9.9999999999965894E-2</v>
      </c>
      <c r="AZ610" s="77"/>
      <c r="BA610" s="77"/>
      <c r="BB610" s="84">
        <f t="shared" si="189"/>
        <v>1326.8340000000007</v>
      </c>
    </row>
    <row r="611" spans="1:54">
      <c r="A611" s="80">
        <v>37140</v>
      </c>
      <c r="B611" s="84">
        <v>2280.8470000000002</v>
      </c>
      <c r="C611" s="84">
        <v>47734.224999999999</v>
      </c>
      <c r="D611" s="84">
        <v>50015.072</v>
      </c>
      <c r="E611" s="84">
        <v>7089.8959999999997</v>
      </c>
      <c r="F611" s="86">
        <f>C611</f>
        <v>47734.224999999999</v>
      </c>
      <c r="I611" s="84">
        <f t="shared" si="188"/>
        <v>47734.224999999999</v>
      </c>
      <c r="P611" s="84">
        <v>812.5</v>
      </c>
      <c r="Q611" s="84">
        <v>0</v>
      </c>
      <c r="R611" s="84">
        <f t="shared" si="190"/>
        <v>812.5</v>
      </c>
      <c r="T611" s="86">
        <f>Q611</f>
        <v>0</v>
      </c>
      <c r="W611" s="77"/>
      <c r="X611" s="77"/>
      <c r="Z611" s="84">
        <v>1214.3</v>
      </c>
      <c r="AA611" s="84">
        <v>0</v>
      </c>
      <c r="AB611" s="84">
        <f t="shared" si="185"/>
        <v>1214.3</v>
      </c>
      <c r="AE611" s="84">
        <f t="shared" si="191"/>
        <v>254.04700000000025</v>
      </c>
      <c r="AF611" s="84">
        <f t="shared" si="191"/>
        <v>47734.224999999999</v>
      </c>
      <c r="AG611" s="84">
        <f t="shared" si="191"/>
        <v>47988.271999999997</v>
      </c>
      <c r="AH611" s="84"/>
      <c r="AJ611" s="80">
        <v>37140</v>
      </c>
      <c r="AK611" s="84">
        <v>588</v>
      </c>
      <c r="AL611" s="84">
        <v>6212.5</v>
      </c>
      <c r="AM611" s="84">
        <f t="shared" si="186"/>
        <v>6800.5</v>
      </c>
      <c r="AN611" s="84">
        <f t="shared" si="193"/>
        <v>145.80000000000018</v>
      </c>
      <c r="AO611" s="84">
        <f t="shared" si="193"/>
        <v>28.400000000000546</v>
      </c>
      <c r="AP611" s="85">
        <f>AM611/'[2]Soymeal Export Forecast'!AA$15</f>
        <v>0.84090115712042646</v>
      </c>
      <c r="AQ611" s="77"/>
      <c r="AR611" s="77"/>
      <c r="AS611" s="80">
        <v>37140</v>
      </c>
      <c r="AT611" s="84">
        <v>3.5</v>
      </c>
      <c r="AU611" s="84">
        <v>316.7</v>
      </c>
      <c r="AV611" s="84">
        <f t="shared" si="187"/>
        <v>320.2</v>
      </c>
      <c r="AW611" s="84">
        <f t="shared" si="194"/>
        <v>0.5</v>
      </c>
      <c r="AX611" s="84">
        <f t="shared" si="194"/>
        <v>0</v>
      </c>
      <c r="AZ611" s="77"/>
      <c r="BA611" s="77"/>
      <c r="BB611" s="84">
        <f t="shared" si="189"/>
        <v>47880.025000000001</v>
      </c>
    </row>
    <row r="612" spans="1:54">
      <c r="A612" s="80">
        <v>37147</v>
      </c>
      <c r="B612" s="84">
        <v>7089.8959999999997</v>
      </c>
      <c r="C612" s="84">
        <v>566.63400000000001</v>
      </c>
      <c r="D612" s="84">
        <v>7656.53</v>
      </c>
      <c r="E612" s="84">
        <v>0</v>
      </c>
      <c r="F612" s="84">
        <f t="shared" ref="F612:H643" si="195">C612-C611</f>
        <v>-47167.591</v>
      </c>
      <c r="G612" s="84">
        <f t="shared" si="195"/>
        <v>-42358.542000000001</v>
      </c>
      <c r="H612" s="84">
        <f t="shared" si="195"/>
        <v>-7089.8959999999997</v>
      </c>
      <c r="I612" s="84">
        <f t="shared" si="188"/>
        <v>-47167.591</v>
      </c>
      <c r="L612" s="84">
        <f t="shared" ref="L612:L662" si="196">H612+G612</f>
        <v>-49448.438000000002</v>
      </c>
      <c r="P612" s="84">
        <v>867.5</v>
      </c>
      <c r="Q612" s="84">
        <v>0</v>
      </c>
      <c r="R612" s="84">
        <f t="shared" si="190"/>
        <v>867.5</v>
      </c>
      <c r="S612" s="84">
        <f t="shared" ref="S612:S662" si="197">R612-R611</f>
        <v>55</v>
      </c>
      <c r="T612" s="84">
        <f t="shared" ref="T612:T662" si="198">Q612-Q611</f>
        <v>0</v>
      </c>
      <c r="W612" s="77"/>
      <c r="X612" s="77"/>
      <c r="Z612" s="84">
        <v>1531.3</v>
      </c>
      <c r="AA612" s="84">
        <v>0.1</v>
      </c>
      <c r="AB612" s="84">
        <f t="shared" si="185"/>
        <v>1531.3999999999999</v>
      </c>
      <c r="AC612" s="84">
        <f t="shared" ref="AC612:AC662" si="199">AB612-AB611</f>
        <v>317.09999999999991</v>
      </c>
      <c r="AE612" s="84">
        <f t="shared" si="191"/>
        <v>4691.0959999999995</v>
      </c>
      <c r="AF612" s="84">
        <f t="shared" si="191"/>
        <v>566.53399999999999</v>
      </c>
      <c r="AG612" s="84">
        <f t="shared" si="191"/>
        <v>5257.63</v>
      </c>
      <c r="AH612" s="84">
        <f t="shared" ref="AH612:AH662" si="200">AG612-AG611</f>
        <v>-42730.642</v>
      </c>
      <c r="AJ612" s="80">
        <v>37147</v>
      </c>
      <c r="AK612" s="84">
        <v>580</v>
      </c>
      <c r="AL612" s="84">
        <v>6291.7</v>
      </c>
      <c r="AM612" s="84">
        <f t="shared" si="186"/>
        <v>6871.7</v>
      </c>
      <c r="AN612" s="84">
        <f t="shared" si="193"/>
        <v>79.199999999999818</v>
      </c>
      <c r="AO612" s="84">
        <f t="shared" si="193"/>
        <v>71.199999999999818</v>
      </c>
      <c r="AP612" s="85">
        <f>AM612/'[2]Soymeal Export Forecast'!AA$15</f>
        <v>0.8497052395242165</v>
      </c>
      <c r="AQ612" s="77"/>
      <c r="AR612" s="77"/>
      <c r="AS612" s="80">
        <v>37147</v>
      </c>
      <c r="AT612" s="84">
        <v>8.5</v>
      </c>
      <c r="AU612" s="84">
        <v>316.7</v>
      </c>
      <c r="AV612" s="84">
        <f t="shared" si="187"/>
        <v>325.2</v>
      </c>
      <c r="AW612" s="84">
        <f t="shared" si="194"/>
        <v>0</v>
      </c>
      <c r="AX612" s="84">
        <f t="shared" si="194"/>
        <v>5</v>
      </c>
      <c r="AZ612" s="77"/>
      <c r="BA612" s="77"/>
      <c r="BB612" s="84">
        <f t="shared" si="189"/>
        <v>-47088.391000000003</v>
      </c>
    </row>
    <row r="613" spans="1:54">
      <c r="A613" s="80">
        <v>37154</v>
      </c>
      <c r="B613" s="84">
        <v>6691.5469999999996</v>
      </c>
      <c r="C613" s="84">
        <v>1659.5830000000001</v>
      </c>
      <c r="D613" s="84">
        <v>8351.1299999999992</v>
      </c>
      <c r="E613" s="84">
        <v>0</v>
      </c>
      <c r="F613" s="84">
        <f t="shared" si="195"/>
        <v>1092.9490000000001</v>
      </c>
      <c r="G613" s="84">
        <f t="shared" si="195"/>
        <v>694.59999999999945</v>
      </c>
      <c r="H613" s="84">
        <f t="shared" si="195"/>
        <v>0</v>
      </c>
      <c r="I613" s="84">
        <f t="shared" si="188"/>
        <v>1092.9490000000001</v>
      </c>
      <c r="L613" s="84">
        <f t="shared" si="196"/>
        <v>694.59999999999945</v>
      </c>
      <c r="P613" s="84">
        <v>923.5</v>
      </c>
      <c r="Q613" s="84">
        <v>0</v>
      </c>
      <c r="R613" s="84">
        <f t="shared" si="190"/>
        <v>923.5</v>
      </c>
      <c r="S613" s="84">
        <f t="shared" si="197"/>
        <v>56</v>
      </c>
      <c r="T613" s="84">
        <f t="shared" si="198"/>
        <v>0</v>
      </c>
      <c r="W613" s="77"/>
      <c r="X613" s="77"/>
      <c r="Z613" s="84">
        <v>1572.3</v>
      </c>
      <c r="AA613" s="84">
        <v>0.1</v>
      </c>
      <c r="AB613" s="84">
        <f t="shared" si="185"/>
        <v>1572.3999999999999</v>
      </c>
      <c r="AC613" s="84">
        <f t="shared" si="199"/>
        <v>41</v>
      </c>
      <c r="AE613" s="84">
        <f t="shared" si="191"/>
        <v>4195.7469999999994</v>
      </c>
      <c r="AF613" s="84">
        <f t="shared" si="191"/>
        <v>1659.4830000000002</v>
      </c>
      <c r="AG613" s="84">
        <f t="shared" si="191"/>
        <v>5855.23</v>
      </c>
      <c r="AH613" s="84">
        <f t="shared" si="200"/>
        <v>597.59999999999945</v>
      </c>
      <c r="AJ613" s="80">
        <v>37154</v>
      </c>
      <c r="AK613" s="84">
        <v>389.1</v>
      </c>
      <c r="AL613" s="84">
        <v>6403.9</v>
      </c>
      <c r="AM613" s="84">
        <f t="shared" si="186"/>
        <v>6793</v>
      </c>
      <c r="AN613" s="84">
        <f t="shared" si="193"/>
        <v>112.19999999999982</v>
      </c>
      <c r="AO613" s="84">
        <f t="shared" si="193"/>
        <v>-78.699999999999818</v>
      </c>
      <c r="AP613" s="85">
        <f>AM613/'[2]Soymeal Export Forecast'!AA$15</f>
        <v>0.83997376079980246</v>
      </c>
      <c r="AQ613" s="77"/>
      <c r="AR613" s="77"/>
      <c r="AS613" s="80">
        <v>37154</v>
      </c>
      <c r="AT613" s="84">
        <v>13.1</v>
      </c>
      <c r="AU613" s="84">
        <v>318.10000000000002</v>
      </c>
      <c r="AV613" s="84">
        <f t="shared" si="187"/>
        <v>331.20000000000005</v>
      </c>
      <c r="AW613" s="84">
        <f t="shared" si="194"/>
        <v>1.4000000000000341</v>
      </c>
      <c r="AX613" s="84">
        <f t="shared" si="194"/>
        <v>6.0000000000000568</v>
      </c>
      <c r="AZ613" s="77"/>
      <c r="BA613" s="77"/>
      <c r="BB613" s="84">
        <f t="shared" si="189"/>
        <v>1205.1489999999999</v>
      </c>
    </row>
    <row r="614" spans="1:54">
      <c r="A614" s="80">
        <v>37161</v>
      </c>
      <c r="B614" s="84">
        <v>6552.8710000000001</v>
      </c>
      <c r="C614" s="84">
        <v>2991.5650000000001</v>
      </c>
      <c r="D614" s="84">
        <v>9544.4359999999997</v>
      </c>
      <c r="E614" s="84">
        <v>0</v>
      </c>
      <c r="F614" s="84">
        <f t="shared" si="195"/>
        <v>1331.982</v>
      </c>
      <c r="G614" s="84">
        <f t="shared" si="195"/>
        <v>1193.3060000000005</v>
      </c>
      <c r="H614" s="84">
        <f t="shared" si="195"/>
        <v>0</v>
      </c>
      <c r="I614" s="84">
        <f t="shared" si="188"/>
        <v>1331.982</v>
      </c>
      <c r="L614" s="84">
        <f t="shared" si="196"/>
        <v>1193.3060000000005</v>
      </c>
      <c r="P614" s="84">
        <v>923.5</v>
      </c>
      <c r="Q614" s="84">
        <v>0</v>
      </c>
      <c r="R614" s="84">
        <f t="shared" si="190"/>
        <v>923.5</v>
      </c>
      <c r="S614" s="84">
        <f t="shared" si="197"/>
        <v>0</v>
      </c>
      <c r="T614" s="84">
        <f t="shared" si="198"/>
        <v>0</v>
      </c>
      <c r="W614" s="77"/>
      <c r="X614" s="77"/>
      <c r="Z614" s="84">
        <v>1722.4</v>
      </c>
      <c r="AA614" s="84">
        <v>1.6</v>
      </c>
      <c r="AB614" s="84">
        <f t="shared" si="185"/>
        <v>1724</v>
      </c>
      <c r="AC614" s="84">
        <f t="shared" si="199"/>
        <v>151.60000000000014</v>
      </c>
      <c r="AE614" s="84">
        <f t="shared" si="191"/>
        <v>3906.971</v>
      </c>
      <c r="AF614" s="84">
        <f t="shared" si="191"/>
        <v>2989.9650000000001</v>
      </c>
      <c r="AG614" s="84">
        <f t="shared" si="191"/>
        <v>6896.9359999999997</v>
      </c>
      <c r="AH614" s="84">
        <f t="shared" si="200"/>
        <v>1041.7060000000001</v>
      </c>
      <c r="AJ614" s="80">
        <v>37161</v>
      </c>
      <c r="AK614" s="84">
        <v>365.9</v>
      </c>
      <c r="AL614" s="84">
        <v>6446.1</v>
      </c>
      <c r="AM614" s="84">
        <f t="shared" si="186"/>
        <v>6812</v>
      </c>
      <c r="AN614" s="84">
        <f t="shared" si="193"/>
        <v>42.200000000000728</v>
      </c>
      <c r="AO614" s="84">
        <f t="shared" si="193"/>
        <v>19</v>
      </c>
      <c r="AP614" s="85">
        <f>AM614/'[2]Soymeal Export Forecast'!AA$15</f>
        <v>0.84232316481204983</v>
      </c>
      <c r="AQ614" s="77"/>
      <c r="AR614" s="77"/>
      <c r="AS614" s="80">
        <v>37161</v>
      </c>
      <c r="AT614" s="84">
        <v>7.1</v>
      </c>
      <c r="AU614" s="84">
        <v>320</v>
      </c>
      <c r="AV614" s="84">
        <f t="shared" si="187"/>
        <v>327.10000000000002</v>
      </c>
      <c r="AW614" s="84">
        <f t="shared" si="194"/>
        <v>1.8999999999999773</v>
      </c>
      <c r="AX614" s="84">
        <f t="shared" si="194"/>
        <v>-4.1000000000000227</v>
      </c>
      <c r="AZ614" s="77"/>
      <c r="BA614" s="77"/>
      <c r="BB614" s="84">
        <f t="shared" si="189"/>
        <v>1374.1820000000007</v>
      </c>
    </row>
    <row r="615" spans="1:54">
      <c r="A615" s="80">
        <v>37168</v>
      </c>
      <c r="B615" s="84">
        <v>7018.058</v>
      </c>
      <c r="C615" s="84">
        <v>3780.1619999999998</v>
      </c>
      <c r="D615" s="84">
        <v>10798.22</v>
      </c>
      <c r="E615" s="84">
        <v>0</v>
      </c>
      <c r="F615" s="84">
        <f t="shared" si="195"/>
        <v>788.59699999999975</v>
      </c>
      <c r="G615" s="84">
        <f t="shared" si="195"/>
        <v>1253.7839999999997</v>
      </c>
      <c r="H615" s="84">
        <f t="shared" si="195"/>
        <v>0</v>
      </c>
      <c r="I615" s="84">
        <f t="shared" si="188"/>
        <v>788.59699999999975</v>
      </c>
      <c r="L615" s="84">
        <f t="shared" si="196"/>
        <v>1253.7839999999997</v>
      </c>
      <c r="P615" s="84">
        <v>923.5</v>
      </c>
      <c r="Q615" s="84">
        <v>0</v>
      </c>
      <c r="R615" s="84">
        <f t="shared" si="190"/>
        <v>923.5</v>
      </c>
      <c r="S615" s="84">
        <f t="shared" si="197"/>
        <v>0</v>
      </c>
      <c r="T615" s="84">
        <f t="shared" si="198"/>
        <v>0</v>
      </c>
      <c r="W615" s="77"/>
      <c r="X615" s="77"/>
      <c r="Z615" s="84">
        <v>2027.6</v>
      </c>
      <c r="AA615" s="84">
        <v>1.6</v>
      </c>
      <c r="AB615" s="84">
        <f t="shared" si="185"/>
        <v>2029.1999999999998</v>
      </c>
      <c r="AC615" s="84">
        <f t="shared" si="199"/>
        <v>305.19999999999982</v>
      </c>
      <c r="AE615" s="84">
        <f t="shared" si="191"/>
        <v>4066.9580000000001</v>
      </c>
      <c r="AF615" s="84">
        <f t="shared" si="191"/>
        <v>3778.5619999999999</v>
      </c>
      <c r="AG615" s="84">
        <f t="shared" si="191"/>
        <v>7845.5199999999995</v>
      </c>
      <c r="AH615" s="84">
        <f t="shared" si="200"/>
        <v>948.58399999999983</v>
      </c>
      <c r="AJ615" s="80">
        <v>37168</v>
      </c>
      <c r="AK615" s="84">
        <v>1612.1</v>
      </c>
      <c r="AL615" s="84">
        <v>48.1</v>
      </c>
      <c r="AM615" s="84">
        <f t="shared" si="186"/>
        <v>1660.1999999999998</v>
      </c>
      <c r="AN615" s="86">
        <f>AL615</f>
        <v>48.1</v>
      </c>
      <c r="AP615" s="85">
        <f>AM615/'[2]Soymeal Export Forecast'!AB$15</f>
        <v>0.20712851408369909</v>
      </c>
      <c r="AQ615" s="77"/>
      <c r="AR615" s="77"/>
      <c r="AS615" s="80">
        <v>37168</v>
      </c>
      <c r="AT615" s="84">
        <v>46.8</v>
      </c>
      <c r="AU615" s="84">
        <v>4.8</v>
      </c>
      <c r="AV615" s="84">
        <f t="shared" si="187"/>
        <v>51.599999999999994</v>
      </c>
      <c r="AW615" s="86">
        <f>AU615</f>
        <v>4.8</v>
      </c>
      <c r="AZ615" s="77"/>
      <c r="BA615" s="77"/>
      <c r="BB615" s="84">
        <f t="shared" si="189"/>
        <v>836.69699999999978</v>
      </c>
    </row>
    <row r="616" spans="1:54">
      <c r="A616" s="80">
        <v>37175</v>
      </c>
      <c r="B616" s="84">
        <v>6861.625</v>
      </c>
      <c r="C616" s="84">
        <v>4555.8410000000003</v>
      </c>
      <c r="D616" s="84">
        <v>11417.466</v>
      </c>
      <c r="E616" s="84">
        <v>0</v>
      </c>
      <c r="F616" s="84">
        <f t="shared" si="195"/>
        <v>775.67900000000054</v>
      </c>
      <c r="G616" s="84">
        <f t="shared" si="195"/>
        <v>619.246000000001</v>
      </c>
      <c r="H616" s="84">
        <f t="shared" si="195"/>
        <v>0</v>
      </c>
      <c r="I616" s="84">
        <f t="shared" si="188"/>
        <v>775.67900000000054</v>
      </c>
      <c r="L616" s="84">
        <f t="shared" si="196"/>
        <v>619.246000000001</v>
      </c>
      <c r="P616" s="84">
        <v>867.5</v>
      </c>
      <c r="Q616" s="84">
        <v>116.7</v>
      </c>
      <c r="R616" s="84">
        <f t="shared" si="190"/>
        <v>984.2</v>
      </c>
      <c r="S616" s="84">
        <f t="shared" si="197"/>
        <v>60.700000000000045</v>
      </c>
      <c r="T616" s="84">
        <f t="shared" si="198"/>
        <v>116.7</v>
      </c>
      <c r="W616" s="77"/>
      <c r="X616" s="77"/>
      <c r="Z616" s="84">
        <v>2298.3000000000002</v>
      </c>
      <c r="AA616" s="84">
        <v>97.3</v>
      </c>
      <c r="AB616" s="84">
        <f t="shared" si="185"/>
        <v>2395.6000000000004</v>
      </c>
      <c r="AC616" s="84">
        <f t="shared" si="199"/>
        <v>366.40000000000055</v>
      </c>
      <c r="AE616" s="84">
        <f t="shared" si="191"/>
        <v>3695.8249999999998</v>
      </c>
      <c r="AF616" s="84">
        <f t="shared" si="191"/>
        <v>4341.8410000000003</v>
      </c>
      <c r="AG616" s="84">
        <f t="shared" si="191"/>
        <v>8037.6659999999993</v>
      </c>
      <c r="AH616" s="84">
        <f t="shared" si="200"/>
        <v>192.14599999999973</v>
      </c>
      <c r="AJ616" s="80">
        <v>37175</v>
      </c>
      <c r="AK616" s="84">
        <v>1645.6</v>
      </c>
      <c r="AL616" s="84">
        <v>234.8</v>
      </c>
      <c r="AM616" s="84">
        <f t="shared" si="186"/>
        <v>1880.3999999999999</v>
      </c>
      <c r="AN616" s="84">
        <f t="shared" ref="AN616:AO647" si="201">AL616-AL615</f>
        <v>186.70000000000002</v>
      </c>
      <c r="AO616" s="84">
        <f t="shared" si="201"/>
        <v>220.20000000000005</v>
      </c>
      <c r="AP616" s="85">
        <f>AM616/'[2]Soymeal Export Forecast'!AB$15</f>
        <v>0.23460092632392951</v>
      </c>
      <c r="AQ616" s="77"/>
      <c r="AR616" s="77"/>
      <c r="AS616" s="80">
        <v>37175</v>
      </c>
      <c r="AT616" s="84">
        <v>81.7</v>
      </c>
      <c r="AU616" s="84">
        <v>5.8</v>
      </c>
      <c r="AV616" s="84">
        <f t="shared" si="187"/>
        <v>87.5</v>
      </c>
      <c r="AW616" s="84">
        <f t="shared" ref="AW616:AX647" si="202">AU616-AU615</f>
        <v>1</v>
      </c>
      <c r="AX616" s="84">
        <f t="shared" si="202"/>
        <v>35.900000000000006</v>
      </c>
      <c r="AZ616" s="77"/>
      <c r="BA616" s="77"/>
      <c r="BB616" s="84">
        <f t="shared" si="189"/>
        <v>962.37900000000059</v>
      </c>
    </row>
    <row r="617" spans="1:54">
      <c r="A617" s="80">
        <v>37182</v>
      </c>
      <c r="B617" s="84">
        <v>6943.5420000000004</v>
      </c>
      <c r="C617" s="84">
        <v>5286.5429999999997</v>
      </c>
      <c r="D617" s="84">
        <v>12230.084999999999</v>
      </c>
      <c r="E617" s="84">
        <v>0</v>
      </c>
      <c r="F617" s="84">
        <f t="shared" si="195"/>
        <v>730.70199999999932</v>
      </c>
      <c r="G617" s="84">
        <f t="shared" si="195"/>
        <v>812.61899999999878</v>
      </c>
      <c r="H617" s="84">
        <f t="shared" si="195"/>
        <v>0</v>
      </c>
      <c r="I617" s="84">
        <f t="shared" si="188"/>
        <v>730.70199999999932</v>
      </c>
      <c r="L617" s="84">
        <f t="shared" si="196"/>
        <v>812.61899999999878</v>
      </c>
      <c r="P617" s="84">
        <v>867.5</v>
      </c>
      <c r="Q617" s="84">
        <v>233.2</v>
      </c>
      <c r="R617" s="84">
        <f t="shared" si="190"/>
        <v>1100.7</v>
      </c>
      <c r="S617" s="84">
        <f t="shared" si="197"/>
        <v>116.5</v>
      </c>
      <c r="T617" s="84">
        <f t="shared" si="198"/>
        <v>116.49999999999999</v>
      </c>
      <c r="W617" s="77"/>
      <c r="X617" s="77"/>
      <c r="Z617" s="84">
        <v>2385.3000000000002</v>
      </c>
      <c r="AA617" s="84">
        <v>323.89999999999998</v>
      </c>
      <c r="AB617" s="84">
        <f t="shared" si="185"/>
        <v>2709.2000000000003</v>
      </c>
      <c r="AC617" s="84">
        <f t="shared" si="199"/>
        <v>313.59999999999991</v>
      </c>
      <c r="AE617" s="84">
        <f t="shared" si="191"/>
        <v>3690.7420000000002</v>
      </c>
      <c r="AF617" s="84">
        <f t="shared" si="191"/>
        <v>4729.4430000000002</v>
      </c>
      <c r="AG617" s="84">
        <f t="shared" si="191"/>
        <v>8420.1849999999977</v>
      </c>
      <c r="AH617" s="84">
        <f t="shared" si="200"/>
        <v>382.51899999999841</v>
      </c>
      <c r="AJ617" s="80">
        <v>37182</v>
      </c>
      <c r="AK617" s="84">
        <v>1705.9</v>
      </c>
      <c r="AL617" s="84">
        <v>361.1</v>
      </c>
      <c r="AM617" s="84">
        <f t="shared" si="186"/>
        <v>2067</v>
      </c>
      <c r="AN617" s="84">
        <f t="shared" si="201"/>
        <v>126.30000000000001</v>
      </c>
      <c r="AO617" s="84">
        <f t="shared" si="201"/>
        <v>186.60000000000014</v>
      </c>
      <c r="AP617" s="85">
        <f>AM617/'[2]Soymeal Export Forecast'!AB$15</f>
        <v>0.25788136285447899</v>
      </c>
      <c r="AQ617" s="77"/>
      <c r="AR617" s="77"/>
      <c r="AS617" s="80">
        <v>37182</v>
      </c>
      <c r="AT617" s="84">
        <v>79.3</v>
      </c>
      <c r="AU617" s="84">
        <v>19.5</v>
      </c>
      <c r="AV617" s="84">
        <f t="shared" si="187"/>
        <v>98.8</v>
      </c>
      <c r="AW617" s="84">
        <f t="shared" si="202"/>
        <v>13.7</v>
      </c>
      <c r="AX617" s="84">
        <f t="shared" si="202"/>
        <v>11.299999999999997</v>
      </c>
      <c r="AZ617" s="77"/>
      <c r="BA617" s="77"/>
      <c r="BB617" s="84">
        <f t="shared" si="189"/>
        <v>857.00199999999927</v>
      </c>
    </row>
    <row r="618" spans="1:54">
      <c r="A618" s="80">
        <v>37189</v>
      </c>
      <c r="B618" s="84">
        <v>7074.3739999999998</v>
      </c>
      <c r="C618" s="84">
        <v>6058.8810000000003</v>
      </c>
      <c r="D618" s="84">
        <v>13133.254999999999</v>
      </c>
      <c r="E618" s="84">
        <v>0</v>
      </c>
      <c r="F618" s="84">
        <f t="shared" si="195"/>
        <v>772.33800000000065</v>
      </c>
      <c r="G618" s="84">
        <f t="shared" si="195"/>
        <v>903.17000000000007</v>
      </c>
      <c r="H618" s="84">
        <f t="shared" si="195"/>
        <v>0</v>
      </c>
      <c r="I618" s="84">
        <f t="shared" si="188"/>
        <v>772.33800000000065</v>
      </c>
      <c r="L618" s="84">
        <f t="shared" si="196"/>
        <v>903.17000000000007</v>
      </c>
      <c r="P618" s="84">
        <v>812.5</v>
      </c>
      <c r="Q618" s="84">
        <v>579.9</v>
      </c>
      <c r="R618" s="84">
        <f t="shared" si="190"/>
        <v>1392.4</v>
      </c>
      <c r="S618" s="84">
        <f t="shared" si="197"/>
        <v>291.70000000000005</v>
      </c>
      <c r="T618" s="84">
        <f t="shared" si="198"/>
        <v>346.7</v>
      </c>
      <c r="W618" s="77"/>
      <c r="X618" s="77"/>
      <c r="Z618" s="84">
        <v>2518.9</v>
      </c>
      <c r="AA618" s="84">
        <v>686.2</v>
      </c>
      <c r="AB618" s="84">
        <f t="shared" si="185"/>
        <v>3205.1000000000004</v>
      </c>
      <c r="AC618" s="84">
        <f t="shared" si="199"/>
        <v>495.90000000000009</v>
      </c>
      <c r="AE618" s="84">
        <f t="shared" si="191"/>
        <v>3742.9739999999997</v>
      </c>
      <c r="AF618" s="84">
        <f t="shared" si="191"/>
        <v>4792.7810000000009</v>
      </c>
      <c r="AG618" s="84">
        <f t="shared" si="191"/>
        <v>8535.7549999999992</v>
      </c>
      <c r="AH618" s="84">
        <f t="shared" si="200"/>
        <v>115.57000000000153</v>
      </c>
      <c r="AJ618" s="80">
        <v>37189</v>
      </c>
      <c r="AK618" s="84">
        <v>1768.4</v>
      </c>
      <c r="AL618" s="84">
        <v>530</v>
      </c>
      <c r="AM618" s="84">
        <f t="shared" si="186"/>
        <v>2298.4</v>
      </c>
      <c r="AN618" s="84">
        <f t="shared" si="201"/>
        <v>168.89999999999998</v>
      </c>
      <c r="AO618" s="84">
        <f t="shared" si="201"/>
        <v>231.40000000000009</v>
      </c>
      <c r="AP618" s="85">
        <f>AM618/'[2]Soymeal Export Forecast'!AB$15</f>
        <v>0.28675110033126977</v>
      </c>
      <c r="AQ618" s="77"/>
      <c r="AR618" s="77"/>
      <c r="AS618" s="80">
        <v>37189</v>
      </c>
      <c r="AT618" s="84">
        <v>83</v>
      </c>
      <c r="AU618" s="84">
        <v>44.2</v>
      </c>
      <c r="AV618" s="84">
        <f t="shared" si="187"/>
        <v>127.2</v>
      </c>
      <c r="AW618" s="84">
        <f t="shared" si="202"/>
        <v>24.700000000000003</v>
      </c>
      <c r="AX618" s="84">
        <f t="shared" si="202"/>
        <v>28.400000000000006</v>
      </c>
      <c r="AZ618" s="77"/>
      <c r="BA618" s="77"/>
      <c r="BB618" s="84">
        <f t="shared" si="189"/>
        <v>941.23800000000062</v>
      </c>
    </row>
    <row r="619" spans="1:54">
      <c r="A619" s="80">
        <v>37196</v>
      </c>
      <c r="B619" s="84">
        <v>6787.9960000000001</v>
      </c>
      <c r="C619" s="84">
        <v>6909.4309999999996</v>
      </c>
      <c r="D619" s="84">
        <v>13697.427</v>
      </c>
      <c r="E619" s="84">
        <v>0</v>
      </c>
      <c r="F619" s="84">
        <f t="shared" si="195"/>
        <v>850.54999999999927</v>
      </c>
      <c r="G619" s="84">
        <f t="shared" si="195"/>
        <v>564.17200000000048</v>
      </c>
      <c r="H619" s="84">
        <f t="shared" si="195"/>
        <v>0</v>
      </c>
      <c r="I619" s="84">
        <f t="shared" si="188"/>
        <v>850.54999999999927</v>
      </c>
      <c r="L619" s="84">
        <f t="shared" si="196"/>
        <v>564.17200000000048</v>
      </c>
      <c r="P619" s="84">
        <v>647.5</v>
      </c>
      <c r="Q619" s="84">
        <v>870.4</v>
      </c>
      <c r="R619" s="84">
        <f t="shared" si="190"/>
        <v>1517.9</v>
      </c>
      <c r="S619" s="84">
        <f t="shared" si="197"/>
        <v>125.5</v>
      </c>
      <c r="T619" s="84">
        <f t="shared" si="198"/>
        <v>290.5</v>
      </c>
      <c r="W619" s="77"/>
      <c r="X619" s="77"/>
      <c r="Z619" s="84">
        <v>2301.4</v>
      </c>
      <c r="AA619" s="84">
        <v>1203.5</v>
      </c>
      <c r="AB619" s="84">
        <f t="shared" si="185"/>
        <v>3504.9</v>
      </c>
      <c r="AC619" s="84">
        <f t="shared" si="199"/>
        <v>299.79999999999973</v>
      </c>
      <c r="AE619" s="84">
        <f t="shared" si="191"/>
        <v>3839.096</v>
      </c>
      <c r="AF619" s="84">
        <f t="shared" si="191"/>
        <v>4835.5309999999999</v>
      </c>
      <c r="AG619" s="84">
        <f t="shared" si="191"/>
        <v>8674.6270000000004</v>
      </c>
      <c r="AH619" s="84">
        <f t="shared" si="200"/>
        <v>138.87200000000121</v>
      </c>
      <c r="AJ619" s="80">
        <v>37196</v>
      </c>
      <c r="AK619" s="84">
        <v>1746.5</v>
      </c>
      <c r="AL619" s="84">
        <v>630.79999999999995</v>
      </c>
      <c r="AM619" s="84">
        <f t="shared" si="186"/>
        <v>2377.3000000000002</v>
      </c>
      <c r="AN619" s="84">
        <f t="shared" si="201"/>
        <v>100.79999999999995</v>
      </c>
      <c r="AO619" s="84">
        <f t="shared" si="201"/>
        <v>78.900000000000091</v>
      </c>
      <c r="AP619" s="85">
        <f>AM619/'[2]Soymeal Export Forecast'!AB$15</f>
        <v>0.29659475757810982</v>
      </c>
      <c r="AQ619" s="77"/>
      <c r="AR619" s="77"/>
      <c r="AS619" s="80">
        <v>37196</v>
      </c>
      <c r="AT619" s="84">
        <v>86.8</v>
      </c>
      <c r="AU619" s="84">
        <v>76.7</v>
      </c>
      <c r="AV619" s="84">
        <f t="shared" si="187"/>
        <v>163.5</v>
      </c>
      <c r="AW619" s="84">
        <f t="shared" si="202"/>
        <v>32.5</v>
      </c>
      <c r="AX619" s="84">
        <f t="shared" si="202"/>
        <v>36.299999999999997</v>
      </c>
      <c r="AZ619" s="77"/>
      <c r="BA619" s="77"/>
      <c r="BB619" s="84">
        <f t="shared" si="189"/>
        <v>951.34999999999923</v>
      </c>
    </row>
    <row r="620" spans="1:54">
      <c r="A620" s="80">
        <v>37203</v>
      </c>
      <c r="B620" s="84">
        <v>7027.8339999999998</v>
      </c>
      <c r="C620" s="84">
        <v>7568.5020000000004</v>
      </c>
      <c r="D620" s="84">
        <v>14596.335999999999</v>
      </c>
      <c r="E620" s="84">
        <v>0</v>
      </c>
      <c r="F620" s="84">
        <f t="shared" si="195"/>
        <v>659.07100000000082</v>
      </c>
      <c r="G620" s="84">
        <f t="shared" si="195"/>
        <v>898.90899999999965</v>
      </c>
      <c r="H620" s="84">
        <f t="shared" si="195"/>
        <v>0</v>
      </c>
      <c r="I620" s="84">
        <f t="shared" si="188"/>
        <v>659.07100000000082</v>
      </c>
      <c r="L620" s="84">
        <f t="shared" si="196"/>
        <v>898.90899999999965</v>
      </c>
      <c r="P620" s="84">
        <v>537.5</v>
      </c>
      <c r="Q620" s="84">
        <v>1044</v>
      </c>
      <c r="R620" s="84">
        <f t="shared" si="190"/>
        <v>1581.5</v>
      </c>
      <c r="S620" s="84">
        <f t="shared" si="197"/>
        <v>63.599999999999909</v>
      </c>
      <c r="T620" s="84">
        <f t="shared" si="198"/>
        <v>173.60000000000002</v>
      </c>
      <c r="W620" s="77"/>
      <c r="X620" s="77"/>
      <c r="Z620" s="84">
        <v>2127.9</v>
      </c>
      <c r="AA620" s="84">
        <v>1562.6</v>
      </c>
      <c r="AB620" s="84">
        <f t="shared" si="185"/>
        <v>3690.5</v>
      </c>
      <c r="AC620" s="84">
        <f t="shared" si="199"/>
        <v>185.59999999999991</v>
      </c>
      <c r="AE620" s="84">
        <f t="shared" si="191"/>
        <v>4362.4339999999993</v>
      </c>
      <c r="AF620" s="84">
        <f t="shared" si="191"/>
        <v>4961.902</v>
      </c>
      <c r="AG620" s="84">
        <f t="shared" si="191"/>
        <v>9324.3359999999993</v>
      </c>
      <c r="AH620" s="84">
        <f t="shared" si="200"/>
        <v>649.70899999999892</v>
      </c>
      <c r="AJ620" s="80">
        <v>37203</v>
      </c>
      <c r="AK620" s="84">
        <v>1804.9</v>
      </c>
      <c r="AL620" s="84">
        <v>734.3</v>
      </c>
      <c r="AM620" s="84">
        <f t="shared" si="186"/>
        <v>2539.1999999999998</v>
      </c>
      <c r="AN620" s="84">
        <f t="shared" si="201"/>
        <v>103.5</v>
      </c>
      <c r="AO620" s="84">
        <f t="shared" si="201"/>
        <v>161.89999999999964</v>
      </c>
      <c r="AP620" s="85">
        <f>AM620/'[2]Soymeal Export Forecast'!AB$15</f>
        <v>0.3167935929173164</v>
      </c>
      <c r="AQ620" s="77"/>
      <c r="AR620" s="77"/>
      <c r="AS620" s="80">
        <v>37203</v>
      </c>
      <c r="AT620" s="84">
        <v>71.599999999999994</v>
      </c>
      <c r="AU620" s="84">
        <v>83.7</v>
      </c>
      <c r="AV620" s="84">
        <f t="shared" si="187"/>
        <v>155.30000000000001</v>
      </c>
      <c r="AW620" s="84">
        <f t="shared" si="202"/>
        <v>7</v>
      </c>
      <c r="AX620" s="84">
        <f t="shared" si="202"/>
        <v>-8.1999999999999886</v>
      </c>
      <c r="AZ620" s="77"/>
      <c r="BA620" s="77"/>
      <c r="BB620" s="84">
        <f t="shared" si="189"/>
        <v>762.57100000000082</v>
      </c>
    </row>
    <row r="621" spans="1:54">
      <c r="A621" s="80">
        <v>37210</v>
      </c>
      <c r="B621" s="84">
        <v>6837.9979999999996</v>
      </c>
      <c r="C621" s="84">
        <v>8565.7960000000003</v>
      </c>
      <c r="D621" s="84">
        <v>15403.794</v>
      </c>
      <c r="E621" s="84">
        <v>0</v>
      </c>
      <c r="F621" s="84">
        <f t="shared" si="195"/>
        <v>997.29399999999987</v>
      </c>
      <c r="G621" s="84">
        <f t="shared" si="195"/>
        <v>807.45800000000054</v>
      </c>
      <c r="H621" s="84">
        <f t="shared" si="195"/>
        <v>0</v>
      </c>
      <c r="I621" s="84">
        <f t="shared" si="188"/>
        <v>997.29399999999987</v>
      </c>
      <c r="L621" s="84">
        <f t="shared" si="196"/>
        <v>807.45800000000054</v>
      </c>
      <c r="P621" s="84">
        <v>535</v>
      </c>
      <c r="Q621" s="84">
        <v>1162.2</v>
      </c>
      <c r="R621" s="84">
        <f t="shared" si="190"/>
        <v>1697.2</v>
      </c>
      <c r="S621" s="84">
        <f t="shared" si="197"/>
        <v>115.70000000000005</v>
      </c>
      <c r="T621" s="84">
        <f t="shared" si="198"/>
        <v>118.20000000000005</v>
      </c>
      <c r="W621" s="77"/>
      <c r="X621" s="77"/>
      <c r="Z621" s="84">
        <v>2177.8000000000002</v>
      </c>
      <c r="AA621" s="84">
        <v>1950.3</v>
      </c>
      <c r="AB621" s="84">
        <f t="shared" si="185"/>
        <v>4128.1000000000004</v>
      </c>
      <c r="AC621" s="84">
        <f t="shared" si="199"/>
        <v>437.60000000000036</v>
      </c>
      <c r="AE621" s="84">
        <f t="shared" si="191"/>
        <v>4125.1979999999994</v>
      </c>
      <c r="AF621" s="84">
        <f t="shared" si="191"/>
        <v>5453.2960000000003</v>
      </c>
      <c r="AG621" s="84">
        <f t="shared" si="191"/>
        <v>9578.4939999999988</v>
      </c>
      <c r="AH621" s="84">
        <f t="shared" si="200"/>
        <v>254.15799999999945</v>
      </c>
      <c r="AJ621" s="80">
        <v>37210</v>
      </c>
      <c r="AK621" s="84">
        <v>1805.1</v>
      </c>
      <c r="AL621" s="84">
        <v>887.3</v>
      </c>
      <c r="AM621" s="84">
        <f t="shared" si="186"/>
        <v>2692.3999999999996</v>
      </c>
      <c r="AN621" s="84">
        <f t="shared" si="201"/>
        <v>153</v>
      </c>
      <c r="AO621" s="84">
        <f t="shared" si="201"/>
        <v>153.19999999999982</v>
      </c>
      <c r="AP621" s="85">
        <f>AM621/'[2]Soymeal Export Forecast'!AB$15</f>
        <v>0.33590700597455209</v>
      </c>
      <c r="AQ621" s="77"/>
      <c r="AR621" s="77"/>
      <c r="AS621" s="80">
        <v>37210</v>
      </c>
      <c r="AT621" s="84">
        <v>70.7</v>
      </c>
      <c r="AU621" s="84">
        <v>86.8</v>
      </c>
      <c r="AV621" s="84">
        <f t="shared" si="187"/>
        <v>157.5</v>
      </c>
      <c r="AW621" s="84">
        <f t="shared" si="202"/>
        <v>3.0999999999999943</v>
      </c>
      <c r="AX621" s="84">
        <f t="shared" si="202"/>
        <v>2.1999999999999886</v>
      </c>
      <c r="AZ621" s="77"/>
      <c r="BA621" s="77"/>
      <c r="BB621" s="84">
        <f t="shared" si="189"/>
        <v>1150.2939999999999</v>
      </c>
    </row>
    <row r="622" spans="1:54">
      <c r="A622" s="80">
        <v>37217</v>
      </c>
      <c r="B622" s="84">
        <v>6824.1880000000001</v>
      </c>
      <c r="C622" s="84">
        <v>9260.9320000000007</v>
      </c>
      <c r="D622" s="84">
        <v>16085.12</v>
      </c>
      <c r="E622" s="84">
        <v>0</v>
      </c>
      <c r="F622" s="84">
        <f t="shared" si="195"/>
        <v>695.13600000000042</v>
      </c>
      <c r="G622" s="84">
        <f t="shared" si="195"/>
        <v>681.32600000000093</v>
      </c>
      <c r="H622" s="84">
        <f t="shared" si="195"/>
        <v>0</v>
      </c>
      <c r="I622" s="84">
        <f t="shared" si="188"/>
        <v>695.13600000000042</v>
      </c>
      <c r="L622" s="84">
        <f t="shared" si="196"/>
        <v>681.32600000000093</v>
      </c>
      <c r="P622" s="84">
        <v>425</v>
      </c>
      <c r="Q622" s="84">
        <v>1622.2</v>
      </c>
      <c r="R622" s="84">
        <f t="shared" si="190"/>
        <v>2047.2</v>
      </c>
      <c r="S622" s="84">
        <f t="shared" si="197"/>
        <v>350</v>
      </c>
      <c r="T622" s="84">
        <f t="shared" si="198"/>
        <v>460</v>
      </c>
      <c r="W622" s="77"/>
      <c r="X622" s="77"/>
      <c r="Z622" s="84">
        <v>2128.3000000000002</v>
      </c>
      <c r="AA622" s="84">
        <v>2301.4</v>
      </c>
      <c r="AB622" s="84">
        <f t="shared" si="185"/>
        <v>4429.7000000000007</v>
      </c>
      <c r="AC622" s="84">
        <f t="shared" si="199"/>
        <v>301.60000000000036</v>
      </c>
      <c r="AE622" s="84">
        <f t="shared" si="191"/>
        <v>4270.8879999999999</v>
      </c>
      <c r="AF622" s="84">
        <f t="shared" si="191"/>
        <v>5337.3320000000003</v>
      </c>
      <c r="AG622" s="84">
        <f t="shared" si="191"/>
        <v>9608.2199999999993</v>
      </c>
      <c r="AH622" s="84">
        <f t="shared" si="200"/>
        <v>29.726000000000568</v>
      </c>
      <c r="AJ622" s="80">
        <v>37217</v>
      </c>
      <c r="AK622" s="84">
        <v>1807.7</v>
      </c>
      <c r="AL622" s="84">
        <v>1029</v>
      </c>
      <c r="AM622" s="84">
        <f t="shared" si="186"/>
        <v>2836.7</v>
      </c>
      <c r="AN622" s="84">
        <f t="shared" si="201"/>
        <v>141.70000000000005</v>
      </c>
      <c r="AO622" s="84">
        <f t="shared" si="201"/>
        <v>144.30000000000018</v>
      </c>
      <c r="AP622" s="85">
        <f>AM622/'[2]Soymeal Export Forecast'!AB$15</f>
        <v>0.35391004451344971</v>
      </c>
      <c r="AQ622" s="77"/>
      <c r="AR622" s="77"/>
      <c r="AS622" s="80">
        <v>37217</v>
      </c>
      <c r="AT622" s="84">
        <v>71.099999999999994</v>
      </c>
      <c r="AU622" s="84">
        <v>92.9</v>
      </c>
      <c r="AV622" s="84">
        <f t="shared" si="187"/>
        <v>164</v>
      </c>
      <c r="AW622" s="84">
        <f t="shared" si="202"/>
        <v>6.1000000000000085</v>
      </c>
      <c r="AX622" s="84">
        <f t="shared" si="202"/>
        <v>6.5</v>
      </c>
      <c r="AZ622" s="77"/>
      <c r="BA622" s="77"/>
      <c r="BB622" s="84">
        <f t="shared" si="189"/>
        <v>836.83600000000047</v>
      </c>
    </row>
    <row r="623" spans="1:54">
      <c r="A623" s="80">
        <v>37224</v>
      </c>
      <c r="B623" s="84">
        <v>6602.973</v>
      </c>
      <c r="C623" s="84">
        <v>10131.342000000001</v>
      </c>
      <c r="D623" s="84">
        <v>16734.314999999999</v>
      </c>
      <c r="E623" s="84">
        <v>0</v>
      </c>
      <c r="F623" s="84">
        <f t="shared" si="195"/>
        <v>870.40999999999985</v>
      </c>
      <c r="G623" s="84">
        <f t="shared" si="195"/>
        <v>649.19499999999789</v>
      </c>
      <c r="H623" s="84">
        <f t="shared" si="195"/>
        <v>0</v>
      </c>
      <c r="I623" s="84">
        <f t="shared" si="188"/>
        <v>870.40999999999985</v>
      </c>
      <c r="L623" s="84">
        <f t="shared" si="196"/>
        <v>649.19499999999789</v>
      </c>
      <c r="P623" s="84">
        <v>480</v>
      </c>
      <c r="Q623" s="84">
        <v>1743.4</v>
      </c>
      <c r="R623" s="84">
        <f t="shared" si="190"/>
        <v>2223.4</v>
      </c>
      <c r="S623" s="84">
        <f t="shared" si="197"/>
        <v>176.20000000000005</v>
      </c>
      <c r="T623" s="84">
        <f t="shared" si="198"/>
        <v>121.20000000000005</v>
      </c>
      <c r="W623" s="77"/>
      <c r="X623" s="77"/>
      <c r="Z623" s="84">
        <v>1873.6</v>
      </c>
      <c r="AA623" s="84">
        <v>2749.1</v>
      </c>
      <c r="AB623" s="84">
        <f t="shared" si="185"/>
        <v>4622.7</v>
      </c>
      <c r="AC623" s="84">
        <f t="shared" si="199"/>
        <v>192.99999999999909</v>
      </c>
      <c r="AE623" s="84">
        <f t="shared" si="191"/>
        <v>4249.3729999999996</v>
      </c>
      <c r="AF623" s="84">
        <f t="shared" si="191"/>
        <v>5638.8420000000006</v>
      </c>
      <c r="AG623" s="84">
        <f t="shared" si="191"/>
        <v>9888.2150000000001</v>
      </c>
      <c r="AH623" s="84">
        <f t="shared" si="200"/>
        <v>279.9950000000008</v>
      </c>
      <c r="AJ623" s="80">
        <v>37224</v>
      </c>
      <c r="AK623" s="84">
        <v>1879.4</v>
      </c>
      <c r="AL623" s="84">
        <v>1130.7</v>
      </c>
      <c r="AM623" s="84">
        <f t="shared" si="186"/>
        <v>3010.1000000000004</v>
      </c>
      <c r="AN623" s="84">
        <f t="shared" si="201"/>
        <v>101.70000000000005</v>
      </c>
      <c r="AO623" s="84">
        <f t="shared" si="201"/>
        <v>173.40000000000055</v>
      </c>
      <c r="AP623" s="85">
        <f>AM623/'[2]Soymeal Export Forecast'!AB$15</f>
        <v>0.37554363344376746</v>
      </c>
      <c r="AQ623" s="77"/>
      <c r="AR623" s="77"/>
      <c r="AS623" s="80">
        <v>37224</v>
      </c>
      <c r="AT623" s="84">
        <v>69</v>
      </c>
      <c r="AU623" s="84">
        <v>116.9</v>
      </c>
      <c r="AV623" s="84">
        <f t="shared" si="187"/>
        <v>185.9</v>
      </c>
      <c r="AW623" s="84">
        <f t="shared" si="202"/>
        <v>24</v>
      </c>
      <c r="AX623" s="84">
        <f t="shared" si="202"/>
        <v>21.900000000000006</v>
      </c>
      <c r="AZ623" s="77"/>
      <c r="BA623" s="77"/>
      <c r="BB623" s="84">
        <f t="shared" si="189"/>
        <v>972.1099999999999</v>
      </c>
    </row>
    <row r="624" spans="1:54">
      <c r="A624" s="80">
        <v>37231</v>
      </c>
      <c r="B624" s="84">
        <v>7635.31</v>
      </c>
      <c r="C624" s="84">
        <v>10617.861999999999</v>
      </c>
      <c r="D624" s="84">
        <v>18253.171999999999</v>
      </c>
      <c r="E624" s="84">
        <v>0</v>
      </c>
      <c r="F624" s="84">
        <f t="shared" si="195"/>
        <v>486.51999999999862</v>
      </c>
      <c r="G624" s="84">
        <f t="shared" si="195"/>
        <v>1518.857</v>
      </c>
      <c r="H624" s="84">
        <f t="shared" si="195"/>
        <v>0</v>
      </c>
      <c r="I624" s="84">
        <f t="shared" si="188"/>
        <v>486.51999999999862</v>
      </c>
      <c r="L624" s="84">
        <f t="shared" si="196"/>
        <v>1518.857</v>
      </c>
      <c r="P624" s="84">
        <v>480</v>
      </c>
      <c r="Q624" s="84">
        <v>1859.6</v>
      </c>
      <c r="R624" s="84">
        <f t="shared" si="190"/>
        <v>2339.6</v>
      </c>
      <c r="S624" s="84">
        <f t="shared" si="197"/>
        <v>116.19999999999982</v>
      </c>
      <c r="T624" s="84">
        <f t="shared" si="198"/>
        <v>116.19999999999982</v>
      </c>
      <c r="W624" s="77"/>
      <c r="X624" s="77"/>
      <c r="Z624" s="84">
        <v>1702.6</v>
      </c>
      <c r="AA624" s="84">
        <v>3040.2</v>
      </c>
      <c r="AB624" s="84">
        <f t="shared" si="185"/>
        <v>4742.7999999999993</v>
      </c>
      <c r="AC624" s="84">
        <f t="shared" si="199"/>
        <v>120.09999999999945</v>
      </c>
      <c r="AE624" s="84">
        <f t="shared" si="191"/>
        <v>5452.7100000000009</v>
      </c>
      <c r="AF624" s="84">
        <f t="shared" si="191"/>
        <v>5718.061999999999</v>
      </c>
      <c r="AG624" s="84">
        <f t="shared" si="191"/>
        <v>11170.771999999999</v>
      </c>
      <c r="AH624" s="84">
        <f t="shared" si="200"/>
        <v>1282.5569999999989</v>
      </c>
      <c r="AJ624" s="80">
        <v>37231</v>
      </c>
      <c r="AK624" s="84">
        <v>1824.7</v>
      </c>
      <c r="AL624" s="84">
        <v>1319.7</v>
      </c>
      <c r="AM624" s="84">
        <f t="shared" si="186"/>
        <v>3144.4</v>
      </c>
      <c r="AN624" s="84">
        <f t="shared" si="201"/>
        <v>189</v>
      </c>
      <c r="AO624" s="84">
        <f t="shared" si="201"/>
        <v>134.29999999999973</v>
      </c>
      <c r="AP624" s="85">
        <f>AM624/'[2]Soymeal Export Forecast'!AB$15</f>
        <v>0.3922990601643076</v>
      </c>
      <c r="AQ624" s="77"/>
      <c r="AR624" s="77"/>
      <c r="AS624" s="80">
        <v>37231</v>
      </c>
      <c r="AT624" s="84">
        <v>78.7</v>
      </c>
      <c r="AU624" s="84">
        <v>118.1</v>
      </c>
      <c r="AV624" s="84">
        <f t="shared" si="187"/>
        <v>196.8</v>
      </c>
      <c r="AW624" s="84">
        <f t="shared" si="202"/>
        <v>1.1999999999999886</v>
      </c>
      <c r="AX624" s="84">
        <f t="shared" si="202"/>
        <v>10.900000000000006</v>
      </c>
      <c r="AZ624" s="77"/>
      <c r="BA624" s="77"/>
      <c r="BB624" s="84">
        <f t="shared" si="189"/>
        <v>675.51999999999862</v>
      </c>
    </row>
    <row r="625" spans="1:54">
      <c r="A625" s="80">
        <v>37238</v>
      </c>
      <c r="B625" s="84">
        <v>7541.2380000000003</v>
      </c>
      <c r="C625" s="84">
        <v>11594.703</v>
      </c>
      <c r="D625" s="84">
        <v>19135.940999999999</v>
      </c>
      <c r="E625" s="84">
        <v>0</v>
      </c>
      <c r="F625" s="84">
        <f t="shared" si="195"/>
        <v>976.84100000000035</v>
      </c>
      <c r="G625" s="84">
        <f t="shared" si="195"/>
        <v>882.76900000000023</v>
      </c>
      <c r="H625" s="84">
        <f t="shared" si="195"/>
        <v>0</v>
      </c>
      <c r="I625" s="84">
        <f t="shared" si="188"/>
        <v>976.84100000000035</v>
      </c>
      <c r="L625" s="84">
        <f t="shared" si="196"/>
        <v>882.76900000000023</v>
      </c>
      <c r="P625" s="84">
        <v>590</v>
      </c>
      <c r="Q625" s="84">
        <v>1916.6</v>
      </c>
      <c r="R625" s="84">
        <f t="shared" si="190"/>
        <v>2506.6</v>
      </c>
      <c r="S625" s="84">
        <f t="shared" si="197"/>
        <v>167</v>
      </c>
      <c r="T625" s="84">
        <f t="shared" si="198"/>
        <v>57</v>
      </c>
      <c r="W625" s="77"/>
      <c r="X625" s="77"/>
      <c r="Z625" s="84">
        <v>1572.3</v>
      </c>
      <c r="AA625" s="84">
        <v>3274.2</v>
      </c>
      <c r="AB625" s="84">
        <f t="shared" si="185"/>
        <v>4846.5</v>
      </c>
      <c r="AC625" s="84">
        <f t="shared" si="199"/>
        <v>103.70000000000073</v>
      </c>
      <c r="AE625" s="84">
        <f t="shared" si="191"/>
        <v>5378.9380000000001</v>
      </c>
      <c r="AF625" s="84">
        <f t="shared" si="191"/>
        <v>6403.9029999999993</v>
      </c>
      <c r="AG625" s="84">
        <f t="shared" si="191"/>
        <v>11782.841</v>
      </c>
      <c r="AH625" s="84">
        <f t="shared" si="200"/>
        <v>612.06900000000132</v>
      </c>
      <c r="AJ625" s="80">
        <v>37238</v>
      </c>
      <c r="AK625" s="84">
        <v>1829</v>
      </c>
      <c r="AL625" s="84">
        <v>1457.7</v>
      </c>
      <c r="AM625" s="84">
        <f t="shared" si="186"/>
        <v>3286.7</v>
      </c>
      <c r="AN625" s="84">
        <f t="shared" si="201"/>
        <v>138</v>
      </c>
      <c r="AO625" s="84">
        <f t="shared" si="201"/>
        <v>142.29999999999973</v>
      </c>
      <c r="AP625" s="85">
        <f>AM625/'[2]Soymeal Export Forecast'!AB$15</f>
        <v>0.41005257633953368</v>
      </c>
      <c r="AQ625" s="77"/>
      <c r="AR625" s="77"/>
      <c r="AS625" s="80">
        <v>37238</v>
      </c>
      <c r="AT625" s="84">
        <v>97.6</v>
      </c>
      <c r="AU625" s="84">
        <v>120</v>
      </c>
      <c r="AV625" s="84">
        <f t="shared" si="187"/>
        <v>217.6</v>
      </c>
      <c r="AW625" s="84">
        <f t="shared" si="202"/>
        <v>1.9000000000000057</v>
      </c>
      <c r="AX625" s="84">
        <f t="shared" si="202"/>
        <v>20.799999999999983</v>
      </c>
      <c r="AZ625" s="77"/>
      <c r="BA625" s="77"/>
      <c r="BB625" s="84">
        <f t="shared" si="189"/>
        <v>1114.8410000000003</v>
      </c>
    </row>
    <row r="626" spans="1:54">
      <c r="A626" s="80">
        <v>37245</v>
      </c>
      <c r="B626" s="84">
        <v>7398.7879999999996</v>
      </c>
      <c r="C626" s="84">
        <v>12338.451999999999</v>
      </c>
      <c r="D626" s="84">
        <v>19737.240000000002</v>
      </c>
      <c r="E626" s="84">
        <v>0</v>
      </c>
      <c r="F626" s="84">
        <f t="shared" si="195"/>
        <v>743.7489999999998</v>
      </c>
      <c r="G626" s="84">
        <f t="shared" si="195"/>
        <v>601.29900000000271</v>
      </c>
      <c r="H626" s="84">
        <f t="shared" si="195"/>
        <v>0</v>
      </c>
      <c r="I626" s="84">
        <f t="shared" si="188"/>
        <v>743.7489999999998</v>
      </c>
      <c r="L626" s="84">
        <f t="shared" si="196"/>
        <v>601.29900000000271</v>
      </c>
      <c r="P626" s="84">
        <v>480</v>
      </c>
      <c r="Q626" s="84">
        <v>2143.9</v>
      </c>
      <c r="R626" s="84">
        <f t="shared" si="190"/>
        <v>2623.9</v>
      </c>
      <c r="S626" s="84">
        <f t="shared" si="197"/>
        <v>117.30000000000018</v>
      </c>
      <c r="T626" s="84">
        <f t="shared" si="198"/>
        <v>227.30000000000018</v>
      </c>
      <c r="W626" s="77"/>
      <c r="X626" s="77"/>
      <c r="Z626" s="84">
        <v>1295.7</v>
      </c>
      <c r="AA626" s="84">
        <v>3835.6</v>
      </c>
      <c r="AB626" s="84">
        <f t="shared" si="185"/>
        <v>5131.3</v>
      </c>
      <c r="AC626" s="84">
        <f t="shared" si="199"/>
        <v>284.80000000000018</v>
      </c>
      <c r="AE626" s="84">
        <f t="shared" si="191"/>
        <v>5623.0879999999997</v>
      </c>
      <c r="AF626" s="84">
        <f t="shared" si="191"/>
        <v>6358.9519999999993</v>
      </c>
      <c r="AG626" s="84">
        <f t="shared" si="191"/>
        <v>11982.04</v>
      </c>
      <c r="AH626" s="84">
        <f t="shared" si="200"/>
        <v>199.19900000000052</v>
      </c>
      <c r="AJ626" s="80">
        <v>37245</v>
      </c>
      <c r="AK626" s="84">
        <v>2003.8</v>
      </c>
      <c r="AL626" s="84">
        <v>1521.5</v>
      </c>
      <c r="AM626" s="84">
        <f t="shared" si="186"/>
        <v>3525.3</v>
      </c>
      <c r="AN626" s="84">
        <f t="shared" si="201"/>
        <v>63.799999999999955</v>
      </c>
      <c r="AO626" s="84">
        <f t="shared" si="201"/>
        <v>238.60000000000036</v>
      </c>
      <c r="AP626" s="85">
        <f>AM626/'[2]Soymeal Export Forecast'!AB$15</f>
        <v>0.43982059432554177</v>
      </c>
      <c r="AQ626" s="77"/>
      <c r="AR626" s="77"/>
      <c r="AS626" s="80">
        <v>37245</v>
      </c>
      <c r="AT626" s="84">
        <v>109.2</v>
      </c>
      <c r="AU626" s="84">
        <v>142.9</v>
      </c>
      <c r="AV626" s="84">
        <f t="shared" si="187"/>
        <v>252.10000000000002</v>
      </c>
      <c r="AW626" s="84">
        <f t="shared" si="202"/>
        <v>22.900000000000006</v>
      </c>
      <c r="AX626" s="84">
        <f t="shared" si="202"/>
        <v>34.500000000000028</v>
      </c>
      <c r="AZ626" s="77"/>
      <c r="BA626" s="77"/>
      <c r="BB626" s="84">
        <f t="shared" si="189"/>
        <v>807.54899999999975</v>
      </c>
    </row>
    <row r="627" spans="1:54">
      <c r="A627" s="80">
        <v>37252</v>
      </c>
      <c r="B627" s="84">
        <v>7595.8069999999998</v>
      </c>
      <c r="C627" s="84">
        <v>13033.299000000001</v>
      </c>
      <c r="D627" s="84">
        <v>20629.106</v>
      </c>
      <c r="E627" s="84">
        <v>0</v>
      </c>
      <c r="F627" s="84">
        <f t="shared" si="195"/>
        <v>694.84700000000157</v>
      </c>
      <c r="G627" s="84">
        <f t="shared" si="195"/>
        <v>891.86599999999817</v>
      </c>
      <c r="H627" s="84">
        <f t="shared" si="195"/>
        <v>0</v>
      </c>
      <c r="I627" s="84">
        <f t="shared" si="188"/>
        <v>694.84700000000157</v>
      </c>
      <c r="L627" s="84">
        <f t="shared" si="196"/>
        <v>891.86599999999817</v>
      </c>
      <c r="P627" s="84">
        <v>480</v>
      </c>
      <c r="Q627" s="84">
        <v>2143.9</v>
      </c>
      <c r="R627" s="84">
        <f t="shared" si="190"/>
        <v>2623.9</v>
      </c>
      <c r="S627" s="84">
        <f t="shared" si="197"/>
        <v>0</v>
      </c>
      <c r="T627" s="84">
        <f t="shared" si="198"/>
        <v>0</v>
      </c>
      <c r="W627" s="77"/>
      <c r="X627" s="77"/>
      <c r="Z627" s="84">
        <v>1175.7</v>
      </c>
      <c r="AA627" s="84">
        <v>4093.3</v>
      </c>
      <c r="AB627" s="84">
        <f t="shared" si="185"/>
        <v>5269</v>
      </c>
      <c r="AC627" s="84">
        <f t="shared" si="199"/>
        <v>137.69999999999982</v>
      </c>
      <c r="AE627" s="84">
        <f t="shared" si="191"/>
        <v>5940.107</v>
      </c>
      <c r="AF627" s="84">
        <f t="shared" si="191"/>
        <v>6796.0990000000011</v>
      </c>
      <c r="AG627" s="84">
        <f t="shared" si="191"/>
        <v>12736.205999999998</v>
      </c>
      <c r="AH627" s="84">
        <f t="shared" si="200"/>
        <v>754.16599999999744</v>
      </c>
      <c r="AJ627" s="80">
        <v>37252</v>
      </c>
      <c r="AK627" s="84">
        <v>2016.7</v>
      </c>
      <c r="AL627" s="84">
        <v>1689.4</v>
      </c>
      <c r="AM627" s="84">
        <f t="shared" si="186"/>
        <v>3706.1000000000004</v>
      </c>
      <c r="AN627" s="84">
        <f t="shared" si="201"/>
        <v>167.90000000000009</v>
      </c>
      <c r="AO627" s="84">
        <f t="shared" si="201"/>
        <v>180.80000000000018</v>
      </c>
      <c r="AP627" s="85">
        <f>AM627/'[2]Soymeal Export Forecast'!AB$15</f>
        <v>0.462377416001444</v>
      </c>
      <c r="AQ627" s="77"/>
      <c r="AR627" s="77"/>
      <c r="AS627" s="80">
        <v>37252</v>
      </c>
      <c r="AT627" s="84">
        <v>124.4</v>
      </c>
      <c r="AU627" s="84">
        <v>144.1</v>
      </c>
      <c r="AV627" s="84">
        <f t="shared" si="187"/>
        <v>268.5</v>
      </c>
      <c r="AW627" s="84">
        <f t="shared" si="202"/>
        <v>1.1999999999999886</v>
      </c>
      <c r="AX627" s="84">
        <f t="shared" si="202"/>
        <v>16.399999999999977</v>
      </c>
      <c r="AZ627" s="77"/>
      <c r="BA627" s="77"/>
      <c r="BB627" s="84">
        <f t="shared" si="189"/>
        <v>862.74700000000166</v>
      </c>
    </row>
    <row r="628" spans="1:54">
      <c r="A628" s="80">
        <v>37259</v>
      </c>
      <c r="B628" s="84">
        <v>7347.058</v>
      </c>
      <c r="C628" s="84">
        <v>13824.977999999999</v>
      </c>
      <c r="D628" s="84">
        <v>21172.036</v>
      </c>
      <c r="E628" s="84">
        <v>0</v>
      </c>
      <c r="F628" s="84">
        <f t="shared" si="195"/>
        <v>791.67899999999827</v>
      </c>
      <c r="G628" s="84">
        <f t="shared" si="195"/>
        <v>542.93000000000029</v>
      </c>
      <c r="H628" s="84">
        <f t="shared" si="195"/>
        <v>0</v>
      </c>
      <c r="I628" s="84">
        <f t="shared" si="188"/>
        <v>791.67899999999827</v>
      </c>
      <c r="L628" s="84">
        <f t="shared" si="196"/>
        <v>542.93000000000029</v>
      </c>
      <c r="P628" s="84">
        <v>550</v>
      </c>
      <c r="Q628" s="84">
        <v>2240</v>
      </c>
      <c r="R628" s="84">
        <f t="shared" si="190"/>
        <v>2790</v>
      </c>
      <c r="S628" s="84">
        <f t="shared" si="197"/>
        <v>166.09999999999991</v>
      </c>
      <c r="T628" s="84">
        <f t="shared" si="198"/>
        <v>96.099999999999909</v>
      </c>
      <c r="W628" s="77"/>
      <c r="X628" s="77"/>
      <c r="Z628" s="84">
        <v>1131.7</v>
      </c>
      <c r="AA628" s="84">
        <v>4461.5</v>
      </c>
      <c r="AB628" s="84">
        <f t="shared" si="185"/>
        <v>5593.2</v>
      </c>
      <c r="AC628" s="84">
        <f t="shared" si="199"/>
        <v>324.19999999999982</v>
      </c>
      <c r="AE628" s="84">
        <f t="shared" si="191"/>
        <v>5665.3580000000002</v>
      </c>
      <c r="AF628" s="84">
        <f t="shared" si="191"/>
        <v>7123.4779999999992</v>
      </c>
      <c r="AG628" s="84">
        <f t="shared" si="191"/>
        <v>12788.835999999999</v>
      </c>
      <c r="AH628" s="84">
        <f t="shared" si="200"/>
        <v>52.630000000001019</v>
      </c>
      <c r="AJ628" s="80">
        <v>37259</v>
      </c>
      <c r="AK628" s="84">
        <v>1971.2</v>
      </c>
      <c r="AL628" s="84">
        <v>1739.6</v>
      </c>
      <c r="AM628" s="84">
        <f t="shared" si="186"/>
        <v>3710.8</v>
      </c>
      <c r="AN628" s="84">
        <f t="shared" si="201"/>
        <v>50.199999999999818</v>
      </c>
      <c r="AO628" s="84">
        <f t="shared" si="201"/>
        <v>4.6999999999998181</v>
      </c>
      <c r="AP628" s="85">
        <f>AM628/'[2]Soymeal Export Forecast'!AB$15</f>
        <v>0.46296379355607198</v>
      </c>
      <c r="AQ628" s="77"/>
      <c r="AR628" s="77"/>
      <c r="AS628" s="80">
        <v>37259</v>
      </c>
      <c r="AT628" s="84">
        <v>137.1</v>
      </c>
      <c r="AU628" s="84">
        <v>146.19999999999999</v>
      </c>
      <c r="AV628" s="84">
        <f t="shared" si="187"/>
        <v>283.29999999999995</v>
      </c>
      <c r="AW628" s="84">
        <f t="shared" si="202"/>
        <v>2.0999999999999943</v>
      </c>
      <c r="AX628" s="84">
        <f t="shared" si="202"/>
        <v>14.799999999999955</v>
      </c>
      <c r="AZ628" s="77"/>
      <c r="BA628" s="77"/>
      <c r="BB628" s="84">
        <f t="shared" si="189"/>
        <v>841.87899999999809</v>
      </c>
    </row>
    <row r="629" spans="1:54">
      <c r="A629" s="80">
        <v>37266</v>
      </c>
      <c r="B629" s="84">
        <v>6829.451</v>
      </c>
      <c r="C629" s="84">
        <v>14456.255999999999</v>
      </c>
      <c r="D629" s="84">
        <v>21285.706999999999</v>
      </c>
      <c r="E629" s="84">
        <v>215</v>
      </c>
      <c r="F629" s="84">
        <f t="shared" si="195"/>
        <v>631.27800000000025</v>
      </c>
      <c r="G629" s="84">
        <f t="shared" si="195"/>
        <v>113.67099999999846</v>
      </c>
      <c r="H629" s="84">
        <f t="shared" si="195"/>
        <v>215</v>
      </c>
      <c r="I629" s="84">
        <f t="shared" si="188"/>
        <v>631.27800000000025</v>
      </c>
      <c r="L629" s="84">
        <f t="shared" si="196"/>
        <v>328.67099999999846</v>
      </c>
      <c r="P629" s="84">
        <v>717</v>
      </c>
      <c r="Q629" s="84">
        <v>2474.6999999999998</v>
      </c>
      <c r="R629" s="84">
        <f t="shared" si="190"/>
        <v>3191.7</v>
      </c>
      <c r="S629" s="84">
        <f t="shared" si="197"/>
        <v>401.69999999999982</v>
      </c>
      <c r="T629" s="84">
        <f t="shared" si="198"/>
        <v>234.69999999999982</v>
      </c>
      <c r="W629" s="77"/>
      <c r="X629" s="77"/>
      <c r="Z629" s="84">
        <v>940.9</v>
      </c>
      <c r="AA629" s="84">
        <v>4786.8</v>
      </c>
      <c r="AB629" s="84">
        <f t="shared" si="185"/>
        <v>5727.7</v>
      </c>
      <c r="AC629" s="84">
        <f t="shared" si="199"/>
        <v>134.5</v>
      </c>
      <c r="AE629" s="84">
        <f t="shared" si="191"/>
        <v>5171.5510000000004</v>
      </c>
      <c r="AF629" s="84">
        <f t="shared" si="191"/>
        <v>7194.7560000000003</v>
      </c>
      <c r="AG629" s="84">
        <f t="shared" si="191"/>
        <v>12366.306999999997</v>
      </c>
      <c r="AH629" s="84">
        <f t="shared" si="200"/>
        <v>-422.52900000000227</v>
      </c>
      <c r="AJ629" s="80">
        <v>37266</v>
      </c>
      <c r="AK629" s="84">
        <v>1986.3</v>
      </c>
      <c r="AL629" s="84">
        <v>1984.8</v>
      </c>
      <c r="AM629" s="84">
        <f t="shared" si="186"/>
        <v>3971.1</v>
      </c>
      <c r="AN629" s="84">
        <f t="shared" si="201"/>
        <v>245.20000000000005</v>
      </c>
      <c r="AO629" s="84">
        <f t="shared" si="201"/>
        <v>260.29999999999973</v>
      </c>
      <c r="AP629" s="85">
        <f>AM629/'[2]Soymeal Export Forecast'!AB$15</f>
        <v>0.49543912918791561</v>
      </c>
      <c r="AQ629" s="77"/>
      <c r="AR629" s="77"/>
      <c r="AS629" s="80">
        <v>37266</v>
      </c>
      <c r="AT629" s="84">
        <v>165.6</v>
      </c>
      <c r="AU629" s="84">
        <v>153.6</v>
      </c>
      <c r="AV629" s="84">
        <f t="shared" si="187"/>
        <v>319.2</v>
      </c>
      <c r="AW629" s="84">
        <f t="shared" si="202"/>
        <v>7.4000000000000057</v>
      </c>
      <c r="AX629" s="84">
        <f t="shared" si="202"/>
        <v>35.900000000000034</v>
      </c>
      <c r="AZ629" s="77"/>
      <c r="BA629" s="77"/>
      <c r="BB629" s="84">
        <f t="shared" si="189"/>
        <v>876.47800000000029</v>
      </c>
    </row>
    <row r="630" spans="1:54">
      <c r="A630" s="80">
        <v>37273</v>
      </c>
      <c r="B630" s="84">
        <v>7110.1319999999996</v>
      </c>
      <c r="C630" s="84">
        <v>15091.727000000001</v>
      </c>
      <c r="D630" s="84">
        <v>22201.859</v>
      </c>
      <c r="E630" s="84">
        <v>215</v>
      </c>
      <c r="F630" s="84">
        <f t="shared" si="195"/>
        <v>635.47100000000137</v>
      </c>
      <c r="G630" s="84">
        <f t="shared" si="195"/>
        <v>916.15200000000186</v>
      </c>
      <c r="H630" s="84">
        <f t="shared" si="195"/>
        <v>0</v>
      </c>
      <c r="I630" s="84">
        <f t="shared" si="188"/>
        <v>635.47100000000137</v>
      </c>
      <c r="L630" s="84">
        <f t="shared" si="196"/>
        <v>916.15200000000186</v>
      </c>
      <c r="P630" s="84">
        <v>653</v>
      </c>
      <c r="Q630" s="84">
        <v>2764.7</v>
      </c>
      <c r="R630" s="84">
        <f t="shared" si="190"/>
        <v>3417.7</v>
      </c>
      <c r="S630" s="84">
        <f t="shared" si="197"/>
        <v>226</v>
      </c>
      <c r="T630" s="84">
        <f t="shared" si="198"/>
        <v>290</v>
      </c>
      <c r="W630" s="77"/>
      <c r="X630" s="77"/>
      <c r="Z630" s="84">
        <v>913.9</v>
      </c>
      <c r="AA630" s="84">
        <v>5115</v>
      </c>
      <c r="AB630" s="84">
        <f t="shared" si="185"/>
        <v>6028.9</v>
      </c>
      <c r="AC630" s="84">
        <f t="shared" si="199"/>
        <v>301.19999999999982</v>
      </c>
      <c r="AE630" s="84">
        <f t="shared" si="191"/>
        <v>5543.232</v>
      </c>
      <c r="AF630" s="84">
        <f t="shared" si="191"/>
        <v>7212.0270000000019</v>
      </c>
      <c r="AG630" s="84">
        <f t="shared" si="191"/>
        <v>12755.259</v>
      </c>
      <c r="AH630" s="84">
        <f t="shared" si="200"/>
        <v>388.95200000000295</v>
      </c>
      <c r="AJ630" s="80">
        <v>37273</v>
      </c>
      <c r="AK630" s="84">
        <v>1983.2</v>
      </c>
      <c r="AL630" s="84">
        <v>2130.6999999999998</v>
      </c>
      <c r="AM630" s="84">
        <f t="shared" si="186"/>
        <v>4113.8999999999996</v>
      </c>
      <c r="AN630" s="84">
        <f t="shared" si="201"/>
        <v>145.89999999999986</v>
      </c>
      <c r="AO630" s="84">
        <f t="shared" si="201"/>
        <v>142.79999999999973</v>
      </c>
      <c r="AP630" s="85">
        <f>AM630/'[2]Soymeal Export Forecast'!AB$15</f>
        <v>0.51325502595405958</v>
      </c>
      <c r="AQ630" s="77"/>
      <c r="AR630" s="77"/>
      <c r="AS630" s="80">
        <v>37273</v>
      </c>
      <c r="AT630" s="84">
        <v>215.8</v>
      </c>
      <c r="AU630" s="84">
        <v>163.69999999999999</v>
      </c>
      <c r="AV630" s="84">
        <f t="shared" si="187"/>
        <v>379.5</v>
      </c>
      <c r="AW630" s="84">
        <f t="shared" si="202"/>
        <v>10.099999999999994</v>
      </c>
      <c r="AX630" s="84">
        <f t="shared" si="202"/>
        <v>60.300000000000011</v>
      </c>
      <c r="AZ630" s="77"/>
      <c r="BA630" s="77"/>
      <c r="BB630" s="84">
        <f t="shared" si="189"/>
        <v>781.37100000000123</v>
      </c>
    </row>
    <row r="631" spans="1:54">
      <c r="A631" s="80">
        <v>37280</v>
      </c>
      <c r="B631" s="84">
        <v>7431.7259999999997</v>
      </c>
      <c r="C631" s="84">
        <v>16016.906999999999</v>
      </c>
      <c r="D631" s="84">
        <v>23448.633000000002</v>
      </c>
      <c r="E631" s="84">
        <v>242</v>
      </c>
      <c r="F631" s="84">
        <f t="shared" si="195"/>
        <v>925.17999999999847</v>
      </c>
      <c r="G631" s="84">
        <f t="shared" si="195"/>
        <v>1246.7740000000013</v>
      </c>
      <c r="H631" s="84">
        <f t="shared" si="195"/>
        <v>27</v>
      </c>
      <c r="I631" s="84">
        <f t="shared" si="188"/>
        <v>925.17999999999847</v>
      </c>
      <c r="L631" s="84">
        <f t="shared" si="196"/>
        <v>1273.7740000000013</v>
      </c>
      <c r="P631" s="84">
        <v>763</v>
      </c>
      <c r="Q631" s="84">
        <v>2995.2</v>
      </c>
      <c r="R631" s="84">
        <f t="shared" si="190"/>
        <v>3758.2</v>
      </c>
      <c r="S631" s="84">
        <f t="shared" si="197"/>
        <v>340.5</v>
      </c>
      <c r="T631" s="84">
        <f t="shared" si="198"/>
        <v>230.5</v>
      </c>
      <c r="W631" s="77"/>
      <c r="X631" s="77"/>
      <c r="Z631" s="84">
        <v>867.9</v>
      </c>
      <c r="AA631" s="84">
        <v>5512.4</v>
      </c>
      <c r="AB631" s="84">
        <f t="shared" si="185"/>
        <v>6380.2999999999993</v>
      </c>
      <c r="AC631" s="84">
        <f t="shared" si="199"/>
        <v>351.39999999999964</v>
      </c>
      <c r="AE631" s="84">
        <f t="shared" si="191"/>
        <v>5800.826</v>
      </c>
      <c r="AF631" s="84">
        <f t="shared" si="191"/>
        <v>7509.3069999999989</v>
      </c>
      <c r="AG631" s="84">
        <f t="shared" si="191"/>
        <v>13310.133000000002</v>
      </c>
      <c r="AH631" s="84">
        <f t="shared" si="200"/>
        <v>554.87400000000162</v>
      </c>
      <c r="AJ631" s="80">
        <v>37280</v>
      </c>
      <c r="AK631" s="84">
        <v>1973.5</v>
      </c>
      <c r="AL631" s="84">
        <v>2240.3000000000002</v>
      </c>
      <c r="AM631" s="84">
        <f t="shared" si="186"/>
        <v>4213.8</v>
      </c>
      <c r="AN631" s="84">
        <f t="shared" si="201"/>
        <v>109.60000000000036</v>
      </c>
      <c r="AO631" s="84">
        <f t="shared" si="201"/>
        <v>99.900000000000546</v>
      </c>
      <c r="AP631" s="85">
        <f>AM631/'[2]Soymeal Export Forecast'!AB$15</f>
        <v>0.52571866801945022</v>
      </c>
      <c r="AQ631" s="77"/>
      <c r="AR631" s="77"/>
      <c r="AS631" s="80">
        <v>37280</v>
      </c>
      <c r="AT631" s="84">
        <v>196.2</v>
      </c>
      <c r="AU631" s="84">
        <v>210.9</v>
      </c>
      <c r="AV631" s="84">
        <f t="shared" si="187"/>
        <v>407.1</v>
      </c>
      <c r="AW631" s="84">
        <f t="shared" si="202"/>
        <v>47.200000000000017</v>
      </c>
      <c r="AX631" s="84">
        <f t="shared" si="202"/>
        <v>27.600000000000023</v>
      </c>
      <c r="AZ631" s="77"/>
      <c r="BA631" s="77"/>
      <c r="BB631" s="84">
        <f t="shared" si="189"/>
        <v>1034.7799999999988</v>
      </c>
    </row>
    <row r="632" spans="1:54">
      <c r="A632" s="80">
        <v>37287</v>
      </c>
      <c r="B632" s="84">
        <v>7414.7340000000004</v>
      </c>
      <c r="C632" s="84">
        <v>16776.587</v>
      </c>
      <c r="D632" s="84">
        <v>24191.321</v>
      </c>
      <c r="E632" s="84">
        <v>242</v>
      </c>
      <c r="F632" s="84">
        <f t="shared" si="195"/>
        <v>759.68000000000029</v>
      </c>
      <c r="G632" s="84">
        <f t="shared" si="195"/>
        <v>742.68799999999828</v>
      </c>
      <c r="H632" s="84">
        <f t="shared" si="195"/>
        <v>0</v>
      </c>
      <c r="I632" s="84">
        <f t="shared" si="188"/>
        <v>759.68000000000029</v>
      </c>
      <c r="L632" s="84">
        <f t="shared" si="196"/>
        <v>742.68799999999828</v>
      </c>
      <c r="P632" s="84">
        <v>688.2</v>
      </c>
      <c r="Q632" s="84">
        <v>3341.6</v>
      </c>
      <c r="R632" s="84">
        <f t="shared" si="190"/>
        <v>4029.8</v>
      </c>
      <c r="S632" s="84">
        <f t="shared" si="197"/>
        <v>271.60000000000036</v>
      </c>
      <c r="T632" s="84">
        <f t="shared" si="198"/>
        <v>346.40000000000009</v>
      </c>
      <c r="W632" s="77"/>
      <c r="X632" s="77"/>
      <c r="Z632" s="84">
        <v>639</v>
      </c>
      <c r="AA632" s="84">
        <v>5849</v>
      </c>
      <c r="AB632" s="84">
        <f t="shared" si="185"/>
        <v>6488</v>
      </c>
      <c r="AC632" s="84">
        <f t="shared" si="199"/>
        <v>107.70000000000073</v>
      </c>
      <c r="AE632" s="84">
        <f t="shared" si="191"/>
        <v>6087.5340000000006</v>
      </c>
      <c r="AF632" s="84">
        <f t="shared" si="191"/>
        <v>7585.9869999999992</v>
      </c>
      <c r="AG632" s="84">
        <f t="shared" si="191"/>
        <v>13673.521000000001</v>
      </c>
      <c r="AH632" s="84">
        <f t="shared" si="200"/>
        <v>363.38799999999901</v>
      </c>
      <c r="AJ632" s="80">
        <v>37287</v>
      </c>
      <c r="AK632" s="84">
        <v>1974.7</v>
      </c>
      <c r="AL632" s="84">
        <v>2438</v>
      </c>
      <c r="AM632" s="84">
        <f t="shared" si="186"/>
        <v>4412.7</v>
      </c>
      <c r="AN632" s="84">
        <f t="shared" si="201"/>
        <v>197.69999999999982</v>
      </c>
      <c r="AO632" s="84">
        <f t="shared" si="201"/>
        <v>198.89999999999964</v>
      </c>
      <c r="AP632" s="85">
        <f>AM632/'[2]Soymeal Export Forecast'!AB$15</f>
        <v>0.55053366708657936</v>
      </c>
      <c r="AQ632" s="77"/>
      <c r="AR632" s="77"/>
      <c r="AS632" s="80">
        <v>37287</v>
      </c>
      <c r="AT632" s="84">
        <v>197.5</v>
      </c>
      <c r="AU632" s="84">
        <v>248.5</v>
      </c>
      <c r="AV632" s="84">
        <f t="shared" si="187"/>
        <v>446</v>
      </c>
      <c r="AW632" s="84">
        <f t="shared" si="202"/>
        <v>37.599999999999994</v>
      </c>
      <c r="AX632" s="84">
        <f t="shared" si="202"/>
        <v>38.899999999999977</v>
      </c>
      <c r="AZ632" s="77"/>
      <c r="BA632" s="77"/>
      <c r="BB632" s="84">
        <f t="shared" si="189"/>
        <v>957.38000000000011</v>
      </c>
    </row>
    <row r="633" spans="1:54">
      <c r="A633" s="80">
        <v>37294</v>
      </c>
      <c r="B633" s="84">
        <v>7944.0140000000001</v>
      </c>
      <c r="C633" s="84">
        <v>17636.866999999998</v>
      </c>
      <c r="D633" s="84">
        <v>25580.881000000001</v>
      </c>
      <c r="E633" s="84">
        <v>242</v>
      </c>
      <c r="F633" s="84">
        <f t="shared" si="195"/>
        <v>860.27999999999884</v>
      </c>
      <c r="G633" s="84">
        <f t="shared" si="195"/>
        <v>1389.5600000000013</v>
      </c>
      <c r="H633" s="84">
        <f t="shared" si="195"/>
        <v>0</v>
      </c>
      <c r="I633" s="84">
        <f t="shared" si="188"/>
        <v>860.27999999999884</v>
      </c>
      <c r="L633" s="84">
        <f t="shared" si="196"/>
        <v>1389.5600000000013</v>
      </c>
      <c r="P633" s="84">
        <v>495</v>
      </c>
      <c r="Q633" s="84">
        <v>3589.3</v>
      </c>
      <c r="R633" s="84">
        <f t="shared" si="190"/>
        <v>4084.3</v>
      </c>
      <c r="S633" s="84">
        <f t="shared" si="197"/>
        <v>54.5</v>
      </c>
      <c r="T633" s="84">
        <f t="shared" si="198"/>
        <v>247.70000000000027</v>
      </c>
      <c r="W633" s="77"/>
      <c r="X633" s="77"/>
      <c r="Z633" s="84">
        <v>687.5</v>
      </c>
      <c r="AA633" s="84">
        <v>6124.3</v>
      </c>
      <c r="AB633" s="84">
        <f t="shared" si="185"/>
        <v>6811.8</v>
      </c>
      <c r="AC633" s="84">
        <f t="shared" si="199"/>
        <v>323.80000000000018</v>
      </c>
      <c r="AE633" s="84">
        <f t="shared" si="191"/>
        <v>6761.5140000000001</v>
      </c>
      <c r="AF633" s="84">
        <f t="shared" si="191"/>
        <v>7923.2669999999989</v>
      </c>
      <c r="AG633" s="84">
        <f t="shared" si="191"/>
        <v>14684.781000000003</v>
      </c>
      <c r="AH633" s="84">
        <f t="shared" si="200"/>
        <v>1011.260000000002</v>
      </c>
      <c r="AJ633" s="80">
        <v>37294</v>
      </c>
      <c r="AK633" s="84">
        <v>2012.7</v>
      </c>
      <c r="AL633" s="84">
        <v>2642.9</v>
      </c>
      <c r="AM633" s="84">
        <f t="shared" si="186"/>
        <v>4655.6000000000004</v>
      </c>
      <c r="AN633" s="84">
        <f t="shared" si="201"/>
        <v>204.90000000000009</v>
      </c>
      <c r="AO633" s="84">
        <f t="shared" si="201"/>
        <v>242.90000000000055</v>
      </c>
      <c r="AP633" s="85">
        <f>AM633/'[2]Soymeal Export Forecast'!AB$15</f>
        <v>0.58083815815448114</v>
      </c>
      <c r="AQ633" s="77"/>
      <c r="AR633" s="77"/>
      <c r="AS633" s="80">
        <v>37294</v>
      </c>
      <c r="AT633" s="84">
        <v>188</v>
      </c>
      <c r="AU633" s="84">
        <v>271.10000000000002</v>
      </c>
      <c r="AV633" s="84">
        <f t="shared" si="187"/>
        <v>459.1</v>
      </c>
      <c r="AW633" s="84">
        <f t="shared" si="202"/>
        <v>22.600000000000023</v>
      </c>
      <c r="AX633" s="84">
        <f t="shared" si="202"/>
        <v>13.100000000000023</v>
      </c>
      <c r="AZ633" s="77"/>
      <c r="BA633" s="77"/>
      <c r="BB633" s="84">
        <f t="shared" si="189"/>
        <v>1065.1799999999989</v>
      </c>
    </row>
    <row r="634" spans="1:54">
      <c r="A634" s="80">
        <v>37301</v>
      </c>
      <c r="B634" s="84">
        <v>8339.3070000000007</v>
      </c>
      <c r="C634" s="84">
        <v>18296.778999999999</v>
      </c>
      <c r="D634" s="84">
        <v>26636.085999999999</v>
      </c>
      <c r="E634" s="84">
        <v>242</v>
      </c>
      <c r="F634" s="84">
        <f t="shared" si="195"/>
        <v>659.91200000000026</v>
      </c>
      <c r="G634" s="84">
        <f t="shared" si="195"/>
        <v>1055.2049999999981</v>
      </c>
      <c r="H634" s="84">
        <f t="shared" si="195"/>
        <v>0</v>
      </c>
      <c r="I634" s="84">
        <f t="shared" si="188"/>
        <v>659.91200000000026</v>
      </c>
      <c r="L634" s="84">
        <f t="shared" si="196"/>
        <v>1055.2049999999981</v>
      </c>
      <c r="P634" s="84">
        <v>275</v>
      </c>
      <c r="Q634" s="84">
        <v>3916.8</v>
      </c>
      <c r="R634" s="84">
        <f t="shared" si="190"/>
        <v>4191.8</v>
      </c>
      <c r="S634" s="84">
        <f t="shared" si="197"/>
        <v>107.5</v>
      </c>
      <c r="T634" s="84">
        <f t="shared" si="198"/>
        <v>327.5</v>
      </c>
      <c r="W634" s="77"/>
      <c r="X634" s="77"/>
      <c r="Z634" s="84">
        <v>522.29999999999995</v>
      </c>
      <c r="AA634" s="84">
        <v>6611.2</v>
      </c>
      <c r="AB634" s="84">
        <f t="shared" si="185"/>
        <v>7133.5</v>
      </c>
      <c r="AC634" s="84">
        <f t="shared" si="199"/>
        <v>321.69999999999982</v>
      </c>
      <c r="AE634" s="84">
        <f t="shared" si="191"/>
        <v>7542.0070000000005</v>
      </c>
      <c r="AF634" s="84">
        <f t="shared" si="191"/>
        <v>7768.7789999999995</v>
      </c>
      <c r="AG634" s="84">
        <f t="shared" si="191"/>
        <v>15310.786</v>
      </c>
      <c r="AH634" s="84">
        <f t="shared" si="200"/>
        <v>626.00499999999738</v>
      </c>
      <c r="AJ634" s="80">
        <v>37301</v>
      </c>
      <c r="AK634" s="84">
        <v>1955.5</v>
      </c>
      <c r="AL634" s="84">
        <v>2895.8</v>
      </c>
      <c r="AM634" s="84">
        <f t="shared" si="186"/>
        <v>4851.3</v>
      </c>
      <c r="AN634" s="84">
        <f t="shared" si="201"/>
        <v>252.90000000000009</v>
      </c>
      <c r="AO634" s="84">
        <f t="shared" si="201"/>
        <v>195.69999999999982</v>
      </c>
      <c r="AP634" s="85">
        <f>AM634/'[2]Soymeal Export Forecast'!AB$15</f>
        <v>0.60525392143973589</v>
      </c>
      <c r="AQ634" s="77"/>
      <c r="AR634" s="77"/>
      <c r="AS634" s="80">
        <v>37301</v>
      </c>
      <c r="AT634" s="84">
        <v>198</v>
      </c>
      <c r="AU634" s="84">
        <v>287.60000000000002</v>
      </c>
      <c r="AV634" s="84">
        <f t="shared" si="187"/>
        <v>485.6</v>
      </c>
      <c r="AW634" s="84">
        <f t="shared" si="202"/>
        <v>16.5</v>
      </c>
      <c r="AX634" s="84">
        <f t="shared" si="202"/>
        <v>26.5</v>
      </c>
      <c r="AZ634" s="77"/>
      <c r="BA634" s="77"/>
      <c r="BB634" s="84">
        <f t="shared" si="189"/>
        <v>912.81200000000035</v>
      </c>
    </row>
    <row r="635" spans="1:54">
      <c r="A635" s="80">
        <v>37308</v>
      </c>
      <c r="B635" s="84">
        <v>8530.3490000000002</v>
      </c>
      <c r="C635" s="84">
        <v>19260.038</v>
      </c>
      <c r="D635" s="84">
        <v>27790.386999999999</v>
      </c>
      <c r="E635" s="84">
        <v>242</v>
      </c>
      <c r="F635" s="84">
        <f t="shared" si="195"/>
        <v>963.25900000000183</v>
      </c>
      <c r="G635" s="84">
        <f t="shared" si="195"/>
        <v>1154.3009999999995</v>
      </c>
      <c r="H635" s="84">
        <f t="shared" si="195"/>
        <v>0</v>
      </c>
      <c r="I635" s="84">
        <f t="shared" si="188"/>
        <v>963.25900000000183</v>
      </c>
      <c r="L635" s="84">
        <f t="shared" si="196"/>
        <v>1154.3009999999995</v>
      </c>
      <c r="P635" s="84">
        <v>275</v>
      </c>
      <c r="Q635" s="84">
        <v>4036.1</v>
      </c>
      <c r="R635" s="84">
        <f t="shared" si="190"/>
        <v>4311.1000000000004</v>
      </c>
      <c r="S635" s="84">
        <f t="shared" si="197"/>
        <v>119.30000000000018</v>
      </c>
      <c r="T635" s="84">
        <f t="shared" si="198"/>
        <v>119.29999999999973</v>
      </c>
      <c r="W635" s="77"/>
      <c r="X635" s="77"/>
      <c r="Z635" s="84">
        <v>283.3</v>
      </c>
      <c r="AA635" s="84">
        <v>7132.4</v>
      </c>
      <c r="AB635" s="84">
        <f t="shared" si="185"/>
        <v>7415.7</v>
      </c>
      <c r="AC635" s="84">
        <f t="shared" si="199"/>
        <v>282.19999999999982</v>
      </c>
      <c r="AE635" s="84">
        <f t="shared" si="191"/>
        <v>7972.049</v>
      </c>
      <c r="AF635" s="84">
        <f t="shared" si="191"/>
        <v>8091.5380000000005</v>
      </c>
      <c r="AG635" s="84">
        <f t="shared" si="191"/>
        <v>16063.586999999996</v>
      </c>
      <c r="AH635" s="84">
        <f t="shared" si="200"/>
        <v>752.80099999999584</v>
      </c>
      <c r="AJ635" s="80">
        <v>37308</v>
      </c>
      <c r="AK635" s="84">
        <v>1938.6</v>
      </c>
      <c r="AL635" s="84">
        <v>3018.1</v>
      </c>
      <c r="AM635" s="84">
        <f t="shared" si="186"/>
        <v>4956.7</v>
      </c>
      <c r="AN635" s="84">
        <f t="shared" si="201"/>
        <v>122.29999999999973</v>
      </c>
      <c r="AO635" s="84">
        <f t="shared" si="201"/>
        <v>105.39999999999964</v>
      </c>
      <c r="AP635" s="85">
        <f>AM635/'[2]Soymeal Export Forecast'!AB$15</f>
        <v>0.61840375000522307</v>
      </c>
      <c r="AQ635" s="77"/>
      <c r="AR635" s="77"/>
      <c r="AS635" s="80">
        <v>37308</v>
      </c>
      <c r="AT635" s="84">
        <v>172.2</v>
      </c>
      <c r="AU635" s="84">
        <v>339.6</v>
      </c>
      <c r="AV635" s="84">
        <f t="shared" si="187"/>
        <v>511.8</v>
      </c>
      <c r="AW635" s="84">
        <f t="shared" si="202"/>
        <v>52</v>
      </c>
      <c r="AX635" s="84">
        <f t="shared" si="202"/>
        <v>26.199999999999989</v>
      </c>
      <c r="AZ635" s="77"/>
      <c r="BA635" s="77"/>
      <c r="BB635" s="84">
        <f t="shared" si="189"/>
        <v>1085.5590000000016</v>
      </c>
    </row>
    <row r="636" spans="1:54">
      <c r="A636" s="80">
        <v>37315</v>
      </c>
      <c r="B636" s="84">
        <v>8409.8150000000005</v>
      </c>
      <c r="C636" s="84">
        <v>20186.919999999998</v>
      </c>
      <c r="D636" s="84">
        <v>28596.735000000001</v>
      </c>
      <c r="E636" s="84">
        <v>244.5</v>
      </c>
      <c r="F636" s="84">
        <f t="shared" si="195"/>
        <v>926.88199999999779</v>
      </c>
      <c r="G636" s="84">
        <f t="shared" si="195"/>
        <v>806.34800000000178</v>
      </c>
      <c r="H636" s="84">
        <f t="shared" si="195"/>
        <v>2.5</v>
      </c>
      <c r="I636" s="84">
        <f t="shared" si="188"/>
        <v>926.88199999999779</v>
      </c>
      <c r="L636" s="84">
        <f t="shared" si="196"/>
        <v>808.84800000000178</v>
      </c>
      <c r="P636" s="84">
        <v>275</v>
      </c>
      <c r="Q636" s="84">
        <v>4036.1</v>
      </c>
      <c r="R636" s="84">
        <f t="shared" si="190"/>
        <v>4311.1000000000004</v>
      </c>
      <c r="S636" s="84">
        <f t="shared" si="197"/>
        <v>0</v>
      </c>
      <c r="T636" s="84">
        <f t="shared" si="198"/>
        <v>0</v>
      </c>
      <c r="W636" s="77"/>
      <c r="X636" s="77"/>
      <c r="Z636" s="84">
        <v>183.3</v>
      </c>
      <c r="AA636" s="84">
        <v>7716.3</v>
      </c>
      <c r="AB636" s="84">
        <f t="shared" si="185"/>
        <v>7899.6</v>
      </c>
      <c r="AC636" s="84">
        <f t="shared" si="199"/>
        <v>483.90000000000055</v>
      </c>
      <c r="AE636" s="84">
        <f t="shared" si="191"/>
        <v>7951.5150000000003</v>
      </c>
      <c r="AF636" s="84">
        <f t="shared" si="191"/>
        <v>8434.5199999999968</v>
      </c>
      <c r="AG636" s="84">
        <f t="shared" si="191"/>
        <v>16386.035000000003</v>
      </c>
      <c r="AH636" s="84">
        <f t="shared" si="200"/>
        <v>322.4480000000076</v>
      </c>
      <c r="AJ636" s="80">
        <v>37315</v>
      </c>
      <c r="AK636" s="84">
        <v>1806.4</v>
      </c>
      <c r="AL636" s="84">
        <v>3291.4</v>
      </c>
      <c r="AM636" s="84">
        <f t="shared" si="186"/>
        <v>5097.8</v>
      </c>
      <c r="AN636" s="84">
        <f t="shared" si="201"/>
        <v>273.30000000000018</v>
      </c>
      <c r="AO636" s="84">
        <f t="shared" si="201"/>
        <v>141.10000000000036</v>
      </c>
      <c r="AP636" s="85">
        <f>AM636/'[2]Soymeal Export Forecast'!AB$15</f>
        <v>0.6360075527622463</v>
      </c>
      <c r="AQ636" s="77"/>
      <c r="AR636" s="77"/>
      <c r="AS636" s="80">
        <v>37315</v>
      </c>
      <c r="AT636" s="84">
        <v>130</v>
      </c>
      <c r="AU636" s="84">
        <v>405.6</v>
      </c>
      <c r="AV636" s="84">
        <f t="shared" si="187"/>
        <v>535.6</v>
      </c>
      <c r="AW636" s="84">
        <f t="shared" si="202"/>
        <v>66</v>
      </c>
      <c r="AX636" s="84">
        <f t="shared" si="202"/>
        <v>23.800000000000011</v>
      </c>
      <c r="AZ636" s="77"/>
      <c r="BA636" s="77"/>
      <c r="BB636" s="84">
        <f t="shared" si="189"/>
        <v>1200.181999999998</v>
      </c>
    </row>
    <row r="637" spans="1:54">
      <c r="A637" s="80">
        <v>37322</v>
      </c>
      <c r="B637" s="84">
        <v>7285.2219999999998</v>
      </c>
      <c r="C637" s="84">
        <v>21710.074000000001</v>
      </c>
      <c r="D637" s="84">
        <v>28995.295999999998</v>
      </c>
      <c r="E637" s="84">
        <v>244.5</v>
      </c>
      <c r="F637" s="84">
        <f t="shared" si="195"/>
        <v>1523.1540000000023</v>
      </c>
      <c r="G637" s="84">
        <f t="shared" si="195"/>
        <v>398.56099999999788</v>
      </c>
      <c r="H637" s="84">
        <f t="shared" si="195"/>
        <v>0</v>
      </c>
      <c r="I637" s="84">
        <f t="shared" si="188"/>
        <v>1523.1540000000023</v>
      </c>
      <c r="L637" s="84">
        <f t="shared" si="196"/>
        <v>398.56099999999788</v>
      </c>
      <c r="P637" s="84">
        <v>110</v>
      </c>
      <c r="Q637" s="84">
        <v>4093.8</v>
      </c>
      <c r="R637" s="84">
        <f t="shared" si="190"/>
        <v>4203.8</v>
      </c>
      <c r="S637" s="84">
        <f t="shared" si="197"/>
        <v>-107.30000000000018</v>
      </c>
      <c r="T637" s="84">
        <f t="shared" si="198"/>
        <v>57.700000000000273</v>
      </c>
      <c r="W637" s="77"/>
      <c r="X637" s="77"/>
      <c r="Z637" s="84">
        <v>147.80000000000001</v>
      </c>
      <c r="AA637" s="84">
        <v>7419</v>
      </c>
      <c r="AB637" s="84">
        <f t="shared" si="185"/>
        <v>7566.8</v>
      </c>
      <c r="AC637" s="84">
        <f t="shared" si="199"/>
        <v>-332.80000000000018</v>
      </c>
      <c r="AE637" s="84">
        <f t="shared" si="191"/>
        <v>7027.4219999999996</v>
      </c>
      <c r="AF637" s="84">
        <f t="shared" si="191"/>
        <v>10197.274000000001</v>
      </c>
      <c r="AG637" s="84">
        <f t="shared" si="191"/>
        <v>17224.696</v>
      </c>
      <c r="AH637" s="84">
        <f t="shared" si="200"/>
        <v>838.66099999999642</v>
      </c>
      <c r="AJ637" s="80">
        <v>37322</v>
      </c>
      <c r="AK637" s="84">
        <v>1704.8</v>
      </c>
      <c r="AL637" s="84">
        <v>3522.3</v>
      </c>
      <c r="AM637" s="84">
        <f t="shared" si="186"/>
        <v>5227.1000000000004</v>
      </c>
      <c r="AN637" s="84">
        <f t="shared" si="201"/>
        <v>230.90000000000009</v>
      </c>
      <c r="AO637" s="84">
        <f t="shared" si="201"/>
        <v>129.30000000000018</v>
      </c>
      <c r="AP637" s="85">
        <f>AM637/'[2]Soymeal Export Forecast'!AB$15</f>
        <v>0.65213917357360773</v>
      </c>
      <c r="AQ637" s="77"/>
      <c r="AR637" s="77"/>
      <c r="AS637" s="80">
        <v>37322</v>
      </c>
      <c r="AT637" s="84">
        <v>118.7</v>
      </c>
      <c r="AU637" s="84">
        <v>429</v>
      </c>
      <c r="AV637" s="84">
        <f t="shared" si="187"/>
        <v>547.70000000000005</v>
      </c>
      <c r="AW637" s="84">
        <f t="shared" si="202"/>
        <v>23.399999999999977</v>
      </c>
      <c r="AX637" s="84">
        <f t="shared" si="202"/>
        <v>12.100000000000023</v>
      </c>
      <c r="AZ637" s="77"/>
      <c r="BA637" s="77"/>
      <c r="BB637" s="84">
        <f t="shared" si="189"/>
        <v>1754.0540000000024</v>
      </c>
    </row>
    <row r="638" spans="1:54">
      <c r="A638" s="80">
        <v>37329</v>
      </c>
      <c r="B638" s="84">
        <v>7338.3159999999998</v>
      </c>
      <c r="C638" s="84">
        <v>22703.867999999999</v>
      </c>
      <c r="D638" s="84">
        <v>30042.184000000001</v>
      </c>
      <c r="E638" s="84">
        <v>244.5</v>
      </c>
      <c r="F638" s="84">
        <f t="shared" si="195"/>
        <v>993.79399999999805</v>
      </c>
      <c r="G638" s="84">
        <f t="shared" si="195"/>
        <v>1046.8880000000026</v>
      </c>
      <c r="H638" s="84">
        <f t="shared" si="195"/>
        <v>0</v>
      </c>
      <c r="I638" s="84">
        <f t="shared" si="188"/>
        <v>993.79399999999805</v>
      </c>
      <c r="L638" s="84">
        <f t="shared" si="196"/>
        <v>1046.8880000000026</v>
      </c>
      <c r="P638" s="84">
        <v>0</v>
      </c>
      <c r="Q638" s="84">
        <v>4211</v>
      </c>
      <c r="R638" s="84">
        <f t="shared" si="190"/>
        <v>4211</v>
      </c>
      <c r="S638" s="84">
        <f t="shared" si="197"/>
        <v>7.1999999999998181</v>
      </c>
      <c r="T638" s="84">
        <f t="shared" si="198"/>
        <v>117.19999999999982</v>
      </c>
      <c r="W638" s="77"/>
      <c r="X638" s="77"/>
      <c r="Z638" s="84">
        <v>121</v>
      </c>
      <c r="AA638" s="84">
        <v>7560</v>
      </c>
      <c r="AB638" s="84">
        <f t="shared" si="185"/>
        <v>7681</v>
      </c>
      <c r="AC638" s="84">
        <f t="shared" si="199"/>
        <v>114.19999999999982</v>
      </c>
      <c r="AE638" s="84">
        <f t="shared" si="191"/>
        <v>7217.3159999999998</v>
      </c>
      <c r="AF638" s="84">
        <f t="shared" si="191"/>
        <v>10932.867999999999</v>
      </c>
      <c r="AG638" s="84">
        <f t="shared" si="191"/>
        <v>18150.184000000001</v>
      </c>
      <c r="AH638" s="84">
        <f t="shared" si="200"/>
        <v>925.48800000000119</v>
      </c>
      <c r="AJ638" s="80">
        <v>37329</v>
      </c>
      <c r="AK638" s="84">
        <v>1549.6</v>
      </c>
      <c r="AL638" s="84">
        <v>3760.2</v>
      </c>
      <c r="AM638" s="84">
        <f t="shared" si="186"/>
        <v>5309.7999999999993</v>
      </c>
      <c r="AN638" s="84">
        <f t="shared" si="201"/>
        <v>237.89999999999964</v>
      </c>
      <c r="AO638" s="84">
        <f t="shared" si="201"/>
        <v>82.699999999998909</v>
      </c>
      <c r="AP638" s="85">
        <f>AM638/'[2]Soymeal Export Forecast'!AB$15</f>
        <v>0.66245692331142347</v>
      </c>
      <c r="AQ638" s="77"/>
      <c r="AR638" s="77"/>
      <c r="AS638" s="80">
        <v>37329</v>
      </c>
      <c r="AT638" s="84">
        <v>113.9</v>
      </c>
      <c r="AU638" s="84">
        <v>441.8</v>
      </c>
      <c r="AV638" s="84">
        <f t="shared" si="187"/>
        <v>555.70000000000005</v>
      </c>
      <c r="AW638" s="84">
        <f t="shared" si="202"/>
        <v>12.800000000000011</v>
      </c>
      <c r="AX638" s="84">
        <f t="shared" si="202"/>
        <v>8</v>
      </c>
      <c r="AZ638" s="77"/>
      <c r="BA638" s="77"/>
      <c r="BB638" s="84">
        <f t="shared" si="189"/>
        <v>1231.6939999999977</v>
      </c>
    </row>
    <row r="639" spans="1:54">
      <c r="A639" s="80">
        <v>37336</v>
      </c>
      <c r="B639" s="84">
        <v>7283.3379999999997</v>
      </c>
      <c r="C639" s="84">
        <v>23849.304</v>
      </c>
      <c r="D639" s="84">
        <v>31132.642</v>
      </c>
      <c r="E639" s="84">
        <v>244.5</v>
      </c>
      <c r="F639" s="84">
        <f t="shared" si="195"/>
        <v>1145.4360000000015</v>
      </c>
      <c r="G639" s="84">
        <f t="shared" si="195"/>
        <v>1090.4579999999987</v>
      </c>
      <c r="H639" s="84">
        <f t="shared" si="195"/>
        <v>0</v>
      </c>
      <c r="I639" s="84">
        <f t="shared" si="188"/>
        <v>1145.4360000000015</v>
      </c>
      <c r="L639" s="84">
        <f t="shared" si="196"/>
        <v>1090.4579999999987</v>
      </c>
      <c r="P639" s="84">
        <v>0</v>
      </c>
      <c r="Q639" s="84">
        <v>4211</v>
      </c>
      <c r="R639" s="84">
        <f t="shared" si="190"/>
        <v>4211</v>
      </c>
      <c r="S639" s="84">
        <f t="shared" si="197"/>
        <v>0</v>
      </c>
      <c r="T639" s="84">
        <f t="shared" si="198"/>
        <v>0</v>
      </c>
      <c r="W639" s="77"/>
      <c r="X639" s="77"/>
      <c r="Z639" s="84">
        <v>55.1</v>
      </c>
      <c r="AA639" s="84">
        <v>7636.6</v>
      </c>
      <c r="AB639" s="84">
        <f t="shared" si="185"/>
        <v>7691.7000000000007</v>
      </c>
      <c r="AC639" s="84">
        <f t="shared" si="199"/>
        <v>10.700000000000728</v>
      </c>
      <c r="AE639" s="84">
        <f t="shared" si="191"/>
        <v>7228.2379999999994</v>
      </c>
      <c r="AF639" s="84">
        <f t="shared" si="191"/>
        <v>12001.704</v>
      </c>
      <c r="AG639" s="84">
        <f t="shared" si="191"/>
        <v>19229.941999999999</v>
      </c>
      <c r="AH639" s="84">
        <f t="shared" si="200"/>
        <v>1079.757999999998</v>
      </c>
      <c r="AJ639" s="80">
        <v>37336</v>
      </c>
      <c r="AK639" s="84">
        <v>1350.2</v>
      </c>
      <c r="AL639" s="84">
        <v>3895.9</v>
      </c>
      <c r="AM639" s="84">
        <f t="shared" si="186"/>
        <v>5246.1</v>
      </c>
      <c r="AN639" s="84">
        <f t="shared" si="201"/>
        <v>135.70000000000027</v>
      </c>
      <c r="AO639" s="84">
        <f t="shared" si="201"/>
        <v>-63.699999999998909</v>
      </c>
      <c r="AP639" s="85">
        <f>AM639/'[2]Soymeal Export Forecast'!AB$15</f>
        <v>0.65450963602848689</v>
      </c>
      <c r="AQ639" s="77"/>
      <c r="AR639" s="77"/>
      <c r="AS639" s="80">
        <v>37336</v>
      </c>
      <c r="AT639" s="84">
        <v>119.6</v>
      </c>
      <c r="AU639" s="84">
        <v>457.7</v>
      </c>
      <c r="AV639" s="84">
        <f t="shared" si="187"/>
        <v>577.29999999999995</v>
      </c>
      <c r="AW639" s="84">
        <f t="shared" si="202"/>
        <v>15.899999999999977</v>
      </c>
      <c r="AX639" s="84">
        <f t="shared" si="202"/>
        <v>21.599999999999909</v>
      </c>
      <c r="AZ639" s="77"/>
      <c r="BA639" s="77"/>
      <c r="BB639" s="84">
        <f t="shared" si="189"/>
        <v>1281.1360000000018</v>
      </c>
    </row>
    <row r="640" spans="1:54">
      <c r="A640" s="80">
        <v>37343</v>
      </c>
      <c r="B640" s="84">
        <v>7089.75</v>
      </c>
      <c r="C640" s="84">
        <v>24830.477999999999</v>
      </c>
      <c r="D640" s="84">
        <v>31920.227999999999</v>
      </c>
      <c r="E640" s="84">
        <v>248.94499999999999</v>
      </c>
      <c r="F640" s="84">
        <f t="shared" si="195"/>
        <v>981.17399999999907</v>
      </c>
      <c r="G640" s="84">
        <f t="shared" si="195"/>
        <v>787.58599999999933</v>
      </c>
      <c r="H640" s="84">
        <f t="shared" si="195"/>
        <v>4.4449999999999932</v>
      </c>
      <c r="I640" s="84">
        <f t="shared" si="188"/>
        <v>981.17399999999907</v>
      </c>
      <c r="L640" s="84">
        <f t="shared" si="196"/>
        <v>792.03099999999927</v>
      </c>
      <c r="P640" s="84">
        <v>0</v>
      </c>
      <c r="Q640" s="84">
        <v>4211</v>
      </c>
      <c r="R640" s="84">
        <f t="shared" si="190"/>
        <v>4211</v>
      </c>
      <c r="S640" s="84">
        <f t="shared" si="197"/>
        <v>0</v>
      </c>
      <c r="T640" s="84">
        <f t="shared" si="198"/>
        <v>0</v>
      </c>
      <c r="W640" s="77"/>
      <c r="X640" s="77"/>
      <c r="Z640" s="84">
        <v>55.1</v>
      </c>
      <c r="AA640" s="84">
        <v>7636.9</v>
      </c>
      <c r="AB640" s="84">
        <f t="shared" si="185"/>
        <v>7692</v>
      </c>
      <c r="AC640" s="84">
        <f t="shared" si="199"/>
        <v>0.2999999999992724</v>
      </c>
      <c r="AE640" s="84">
        <f t="shared" si="191"/>
        <v>7034.65</v>
      </c>
      <c r="AF640" s="84">
        <f t="shared" si="191"/>
        <v>12982.578</v>
      </c>
      <c r="AG640" s="84">
        <f t="shared" si="191"/>
        <v>20017.227999999999</v>
      </c>
      <c r="AH640" s="84">
        <f t="shared" si="200"/>
        <v>787.28600000000006</v>
      </c>
      <c r="AJ640" s="80">
        <v>37343</v>
      </c>
      <c r="AK640" s="84">
        <v>1193.8</v>
      </c>
      <c r="AL640" s="84">
        <v>4045.2</v>
      </c>
      <c r="AM640" s="84">
        <f t="shared" si="186"/>
        <v>5239</v>
      </c>
      <c r="AN640" s="84">
        <f t="shared" si="201"/>
        <v>149.29999999999973</v>
      </c>
      <c r="AO640" s="84">
        <f t="shared" si="201"/>
        <v>-7.1000000000003638</v>
      </c>
      <c r="AP640" s="85">
        <f>AM640/'[2]Soymeal Export Forecast'!AB$15</f>
        <v>0.65362383163745308</v>
      </c>
      <c r="AQ640" s="77"/>
      <c r="AR640" s="77"/>
      <c r="AS640" s="80">
        <v>37343</v>
      </c>
      <c r="AT640" s="84">
        <v>112.9</v>
      </c>
      <c r="AU640" s="84">
        <v>462.8</v>
      </c>
      <c r="AV640" s="84">
        <f t="shared" si="187"/>
        <v>575.70000000000005</v>
      </c>
      <c r="AW640" s="84">
        <f t="shared" si="202"/>
        <v>5.1000000000000227</v>
      </c>
      <c r="AX640" s="84">
        <f t="shared" si="202"/>
        <v>-1.5999999999999091</v>
      </c>
      <c r="AZ640" s="77"/>
      <c r="BA640" s="77"/>
      <c r="BB640" s="84">
        <f t="shared" si="189"/>
        <v>1130.4739999999988</v>
      </c>
    </row>
    <row r="641" spans="1:54">
      <c r="A641" s="80">
        <v>37350</v>
      </c>
      <c r="B641" s="84">
        <v>6788.05</v>
      </c>
      <c r="C641" s="84">
        <v>26090.043000000001</v>
      </c>
      <c r="D641" s="84">
        <v>32878.093000000001</v>
      </c>
      <c r="E641" s="84">
        <v>248.94499999999999</v>
      </c>
      <c r="F641" s="84">
        <f t="shared" si="195"/>
        <v>1259.5650000000023</v>
      </c>
      <c r="G641" s="84">
        <f t="shared" si="195"/>
        <v>957.8650000000016</v>
      </c>
      <c r="H641" s="84">
        <f t="shared" si="195"/>
        <v>0</v>
      </c>
      <c r="I641" s="84">
        <f t="shared" si="188"/>
        <v>1259.5650000000023</v>
      </c>
      <c r="L641" s="84">
        <f t="shared" si="196"/>
        <v>957.8650000000016</v>
      </c>
      <c r="P641" s="84">
        <v>0</v>
      </c>
      <c r="Q641" s="84">
        <v>4211</v>
      </c>
      <c r="R641" s="84">
        <f t="shared" si="190"/>
        <v>4211</v>
      </c>
      <c r="S641" s="84">
        <f t="shared" si="197"/>
        <v>0</v>
      </c>
      <c r="T641" s="84">
        <f t="shared" si="198"/>
        <v>0</v>
      </c>
      <c r="W641" s="77"/>
      <c r="X641" s="77"/>
      <c r="Z641" s="84">
        <v>20.100000000000001</v>
      </c>
      <c r="AA641" s="84">
        <v>7636.9</v>
      </c>
      <c r="AB641" s="84">
        <f t="shared" si="185"/>
        <v>7657</v>
      </c>
      <c r="AC641" s="84">
        <f t="shared" si="199"/>
        <v>-35</v>
      </c>
      <c r="AE641" s="84">
        <f t="shared" si="191"/>
        <v>6767.95</v>
      </c>
      <c r="AF641" s="84">
        <f t="shared" si="191"/>
        <v>14242.143000000002</v>
      </c>
      <c r="AG641" s="84">
        <f t="shared" si="191"/>
        <v>21010.093000000001</v>
      </c>
      <c r="AH641" s="84">
        <f t="shared" si="200"/>
        <v>992.8650000000016</v>
      </c>
      <c r="AJ641" s="80">
        <v>37350</v>
      </c>
      <c r="AK641" s="84">
        <v>1070.8</v>
      </c>
      <c r="AL641" s="84">
        <v>4233.5</v>
      </c>
      <c r="AM641" s="84">
        <f t="shared" si="186"/>
        <v>5304.3</v>
      </c>
      <c r="AN641" s="84">
        <f t="shared" si="201"/>
        <v>188.30000000000018</v>
      </c>
      <c r="AO641" s="84">
        <f t="shared" si="201"/>
        <v>65.300000000000182</v>
      </c>
      <c r="AP641" s="85">
        <f>AM641/'[2]Soymeal Export Forecast'!AB$15</f>
        <v>0.66177073681132703</v>
      </c>
      <c r="AQ641" s="77"/>
      <c r="AR641" s="77"/>
      <c r="AS641" s="80">
        <v>37350</v>
      </c>
      <c r="AT641" s="84">
        <v>92.1</v>
      </c>
      <c r="AU641" s="84">
        <v>483.7</v>
      </c>
      <c r="AV641" s="84">
        <f t="shared" si="187"/>
        <v>575.79999999999995</v>
      </c>
      <c r="AW641" s="84">
        <f t="shared" si="202"/>
        <v>20.899999999999977</v>
      </c>
      <c r="AX641" s="84">
        <f t="shared" si="202"/>
        <v>9.9999999999909051E-2</v>
      </c>
      <c r="AZ641" s="77"/>
      <c r="BA641" s="77"/>
      <c r="BB641" s="84">
        <f t="shared" si="189"/>
        <v>1447.8650000000025</v>
      </c>
    </row>
    <row r="642" spans="1:54">
      <c r="A642" s="80">
        <v>37357</v>
      </c>
      <c r="B642" s="84">
        <v>6301.57</v>
      </c>
      <c r="C642" s="84">
        <v>27019.686000000002</v>
      </c>
      <c r="D642" s="84">
        <v>33321.256000000001</v>
      </c>
      <c r="E642" s="84">
        <v>262.745</v>
      </c>
      <c r="F642" s="84">
        <f t="shared" si="195"/>
        <v>929.64300000000003</v>
      </c>
      <c r="G642" s="84">
        <f t="shared" si="195"/>
        <v>443.16300000000047</v>
      </c>
      <c r="H642" s="84">
        <f t="shared" si="195"/>
        <v>13.800000000000011</v>
      </c>
      <c r="I642" s="84">
        <f t="shared" si="188"/>
        <v>929.64300000000003</v>
      </c>
      <c r="L642" s="84">
        <f t="shared" si="196"/>
        <v>456.96300000000048</v>
      </c>
      <c r="P642" s="84">
        <v>0</v>
      </c>
      <c r="Q642" s="84">
        <v>4211</v>
      </c>
      <c r="R642" s="84">
        <f t="shared" si="190"/>
        <v>4211</v>
      </c>
      <c r="S642" s="84">
        <f t="shared" si="197"/>
        <v>0</v>
      </c>
      <c r="T642" s="84">
        <f t="shared" si="198"/>
        <v>0</v>
      </c>
      <c r="W642" s="77"/>
      <c r="X642" s="77"/>
      <c r="Z642" s="84">
        <v>20</v>
      </c>
      <c r="AA642" s="84">
        <v>7638.4</v>
      </c>
      <c r="AB642" s="84">
        <f t="shared" si="185"/>
        <v>7658.4</v>
      </c>
      <c r="AC642" s="84">
        <f t="shared" si="199"/>
        <v>1.3999999999996362</v>
      </c>
      <c r="AE642" s="84">
        <f t="shared" si="191"/>
        <v>6281.57</v>
      </c>
      <c r="AF642" s="84">
        <f t="shared" si="191"/>
        <v>15170.286000000002</v>
      </c>
      <c r="AG642" s="84">
        <f t="shared" si="191"/>
        <v>21451.856</v>
      </c>
      <c r="AH642" s="84">
        <f t="shared" si="200"/>
        <v>441.76299999999901</v>
      </c>
      <c r="AJ642" s="80">
        <v>37357</v>
      </c>
      <c r="AK642" s="84">
        <v>1072.2</v>
      </c>
      <c r="AL642" s="84">
        <v>4312.1000000000004</v>
      </c>
      <c r="AM642" s="84">
        <f t="shared" si="186"/>
        <v>5384.3</v>
      </c>
      <c r="AN642" s="84">
        <f t="shared" si="201"/>
        <v>78.600000000000364</v>
      </c>
      <c r="AO642" s="84">
        <f t="shared" si="201"/>
        <v>80</v>
      </c>
      <c r="AP642" s="85">
        <f>AM642/'[2]Soymeal Export Forecast'!AB$15</f>
        <v>0.67175163135818639</v>
      </c>
      <c r="AQ642" s="77"/>
      <c r="AR642" s="77"/>
      <c r="AS642" s="80">
        <v>37357</v>
      </c>
      <c r="AT642" s="84">
        <v>87.2</v>
      </c>
      <c r="AU642" s="84">
        <v>488.6</v>
      </c>
      <c r="AV642" s="84">
        <f t="shared" si="187"/>
        <v>575.80000000000007</v>
      </c>
      <c r="AW642" s="84">
        <f t="shared" si="202"/>
        <v>4.9000000000000341</v>
      </c>
      <c r="AX642" s="84">
        <f t="shared" si="202"/>
        <v>0</v>
      </c>
      <c r="AZ642" s="77"/>
      <c r="BA642" s="77"/>
      <c r="BB642" s="84">
        <f t="shared" si="189"/>
        <v>1008.2430000000004</v>
      </c>
    </row>
    <row r="643" spans="1:54">
      <c r="A643" s="80">
        <v>37364</v>
      </c>
      <c r="B643" s="84">
        <v>6314.5230000000001</v>
      </c>
      <c r="C643" s="84">
        <v>27892.69</v>
      </c>
      <c r="D643" s="84">
        <v>34207.213000000003</v>
      </c>
      <c r="E643" s="84">
        <v>263.38</v>
      </c>
      <c r="F643" s="84">
        <f t="shared" si="195"/>
        <v>873.00399999999718</v>
      </c>
      <c r="G643" s="84">
        <f t="shared" si="195"/>
        <v>885.95700000000215</v>
      </c>
      <c r="H643" s="84">
        <f t="shared" si="195"/>
        <v>0.63499999999999091</v>
      </c>
      <c r="I643" s="84">
        <f t="shared" si="188"/>
        <v>873.00399999999718</v>
      </c>
      <c r="L643" s="84">
        <f t="shared" si="196"/>
        <v>886.59200000000214</v>
      </c>
      <c r="P643" s="84">
        <v>0</v>
      </c>
      <c r="Q643" s="84">
        <v>4211</v>
      </c>
      <c r="R643" s="84">
        <f t="shared" si="190"/>
        <v>4211</v>
      </c>
      <c r="S643" s="84">
        <f t="shared" si="197"/>
        <v>0</v>
      </c>
      <c r="T643" s="84">
        <f t="shared" si="198"/>
        <v>0</v>
      </c>
      <c r="W643" s="77"/>
      <c r="X643" s="77"/>
      <c r="Z643" s="84">
        <v>20</v>
      </c>
      <c r="AA643" s="84">
        <v>7638.4</v>
      </c>
      <c r="AB643" s="84">
        <f t="shared" ref="AB643:AB706" si="203">AA643+Z643</f>
        <v>7658.4</v>
      </c>
      <c r="AC643" s="84">
        <f t="shared" si="199"/>
        <v>0</v>
      </c>
      <c r="AE643" s="84">
        <f t="shared" si="191"/>
        <v>6294.5230000000001</v>
      </c>
      <c r="AF643" s="84">
        <f t="shared" si="191"/>
        <v>16043.289999999999</v>
      </c>
      <c r="AG643" s="84">
        <f t="shared" si="191"/>
        <v>22337.813000000002</v>
      </c>
      <c r="AH643" s="84">
        <f t="shared" si="200"/>
        <v>885.95700000000215</v>
      </c>
      <c r="AJ643" s="80">
        <v>37364</v>
      </c>
      <c r="AK643" s="84">
        <v>1039.8</v>
      </c>
      <c r="AL643" s="84">
        <v>4392.7</v>
      </c>
      <c r="AM643" s="84">
        <f t="shared" ref="AM643:AM706" si="204">AL643+AK643</f>
        <v>5432.5</v>
      </c>
      <c r="AN643" s="84">
        <f t="shared" si="201"/>
        <v>80.599999999999454</v>
      </c>
      <c r="AO643" s="84">
        <f t="shared" si="201"/>
        <v>48.199999999999818</v>
      </c>
      <c r="AP643" s="85">
        <f>AM643/'[2]Soymeal Export Forecast'!AB$15</f>
        <v>0.67776512032266922</v>
      </c>
      <c r="AQ643" s="77"/>
      <c r="AR643" s="77"/>
      <c r="AS643" s="80">
        <v>37364</v>
      </c>
      <c r="AT643" s="84">
        <v>65.599999999999994</v>
      </c>
      <c r="AU643" s="84">
        <v>514</v>
      </c>
      <c r="AV643" s="84">
        <f t="shared" ref="AV643:AV706" si="205">AU643+AT643</f>
        <v>579.6</v>
      </c>
      <c r="AW643" s="84">
        <f t="shared" si="202"/>
        <v>25.399999999999977</v>
      </c>
      <c r="AX643" s="84">
        <f t="shared" si="202"/>
        <v>3.7999999999999545</v>
      </c>
      <c r="AZ643" s="77"/>
      <c r="BA643" s="77"/>
      <c r="BB643" s="84">
        <f t="shared" si="189"/>
        <v>953.60399999999663</v>
      </c>
    </row>
    <row r="644" spans="1:54">
      <c r="A644" s="80">
        <v>37371</v>
      </c>
      <c r="B644" s="84">
        <v>6281.1710000000003</v>
      </c>
      <c r="C644" s="84">
        <v>28840.49</v>
      </c>
      <c r="D644" s="84">
        <v>35121.661</v>
      </c>
      <c r="E644" s="84">
        <v>263.38</v>
      </c>
      <c r="F644" s="84">
        <f t="shared" ref="F644:H662" si="206">C644-C643</f>
        <v>947.80000000000291</v>
      </c>
      <c r="G644" s="84">
        <f t="shared" si="206"/>
        <v>914.44799999999668</v>
      </c>
      <c r="H644" s="84">
        <f t="shared" si="206"/>
        <v>0</v>
      </c>
      <c r="I644" s="84">
        <f t="shared" ref="I644:I707" si="207">F644</f>
        <v>947.80000000000291</v>
      </c>
      <c r="L644" s="84">
        <f t="shared" si="196"/>
        <v>914.44799999999668</v>
      </c>
      <c r="P644" s="84">
        <v>78</v>
      </c>
      <c r="Q644" s="84">
        <v>4211</v>
      </c>
      <c r="R644" s="84">
        <f t="shared" si="190"/>
        <v>4289</v>
      </c>
      <c r="S644" s="84">
        <f t="shared" si="197"/>
        <v>78</v>
      </c>
      <c r="T644" s="84">
        <f t="shared" si="198"/>
        <v>0</v>
      </c>
      <c r="W644" s="77"/>
      <c r="X644" s="77"/>
      <c r="Z644" s="84">
        <v>20</v>
      </c>
      <c r="AA644" s="84">
        <v>7659.2</v>
      </c>
      <c r="AB644" s="84">
        <f t="shared" si="203"/>
        <v>7679.2</v>
      </c>
      <c r="AC644" s="84">
        <f t="shared" si="199"/>
        <v>20.800000000000182</v>
      </c>
      <c r="AE644" s="84">
        <f t="shared" si="191"/>
        <v>6183.1710000000003</v>
      </c>
      <c r="AF644" s="84">
        <f t="shared" si="191"/>
        <v>16970.29</v>
      </c>
      <c r="AG644" s="84">
        <f t="shared" si="191"/>
        <v>23153.460999999999</v>
      </c>
      <c r="AH644" s="84">
        <f t="shared" si="200"/>
        <v>815.64799999999741</v>
      </c>
      <c r="AJ644" s="80">
        <v>37371</v>
      </c>
      <c r="AK644" s="84">
        <v>891.7</v>
      </c>
      <c r="AL644" s="84">
        <v>4589.1000000000004</v>
      </c>
      <c r="AM644" s="84">
        <f t="shared" si="204"/>
        <v>5480.8</v>
      </c>
      <c r="AN644" s="84">
        <f t="shared" si="201"/>
        <v>196.40000000000055</v>
      </c>
      <c r="AO644" s="84">
        <f t="shared" si="201"/>
        <v>48.300000000000182</v>
      </c>
      <c r="AP644" s="85">
        <f>AM644/'[2]Soymeal Export Forecast'!AB$15</f>
        <v>0.68379108540533551</v>
      </c>
      <c r="AQ644" s="77"/>
      <c r="AR644" s="77"/>
      <c r="AS644" s="80">
        <v>37371</v>
      </c>
      <c r="AT644" s="84">
        <v>59.9</v>
      </c>
      <c r="AU644" s="84">
        <v>522.70000000000005</v>
      </c>
      <c r="AV644" s="84">
        <f t="shared" si="205"/>
        <v>582.6</v>
      </c>
      <c r="AW644" s="84">
        <f t="shared" si="202"/>
        <v>8.7000000000000455</v>
      </c>
      <c r="AX644" s="84">
        <f t="shared" si="202"/>
        <v>3</v>
      </c>
      <c r="AZ644" s="77"/>
      <c r="BA644" s="77"/>
      <c r="BB644" s="84">
        <f t="shared" ref="BB644:BB707" si="208">AN644+F644</f>
        <v>1144.2000000000035</v>
      </c>
    </row>
    <row r="645" spans="1:54">
      <c r="A645" s="80">
        <v>37378</v>
      </c>
      <c r="B645" s="84">
        <v>6521.9989999999998</v>
      </c>
      <c r="C645" s="84">
        <v>29744.9</v>
      </c>
      <c r="D645" s="84">
        <v>36266.898999999998</v>
      </c>
      <c r="E645" s="84">
        <v>263.38</v>
      </c>
      <c r="F645" s="84">
        <f t="shared" si="206"/>
        <v>904.40999999999985</v>
      </c>
      <c r="G645" s="84">
        <f t="shared" si="206"/>
        <v>1145.2379999999976</v>
      </c>
      <c r="H645" s="84">
        <f t="shared" si="206"/>
        <v>0</v>
      </c>
      <c r="I645" s="84">
        <f t="shared" si="207"/>
        <v>904.40999999999985</v>
      </c>
      <c r="L645" s="84">
        <f t="shared" si="196"/>
        <v>1145.2379999999976</v>
      </c>
      <c r="P645" s="84">
        <v>113</v>
      </c>
      <c r="Q645" s="84">
        <v>4211</v>
      </c>
      <c r="R645" s="84">
        <f t="shared" si="190"/>
        <v>4324</v>
      </c>
      <c r="S645" s="84">
        <f t="shared" si="197"/>
        <v>35</v>
      </c>
      <c r="T645" s="84">
        <f t="shared" si="198"/>
        <v>0</v>
      </c>
      <c r="W645" s="77"/>
      <c r="X645" s="77"/>
      <c r="Z645" s="84">
        <v>20</v>
      </c>
      <c r="AA645" s="84">
        <v>7659.2</v>
      </c>
      <c r="AB645" s="84">
        <f t="shared" si="203"/>
        <v>7679.2</v>
      </c>
      <c r="AC645" s="84">
        <f t="shared" si="199"/>
        <v>0</v>
      </c>
      <c r="AE645" s="84">
        <f t="shared" si="191"/>
        <v>6388.9989999999998</v>
      </c>
      <c r="AF645" s="84">
        <f t="shared" si="191"/>
        <v>17874.7</v>
      </c>
      <c r="AG645" s="84">
        <f t="shared" si="191"/>
        <v>24263.698999999997</v>
      </c>
      <c r="AH645" s="84">
        <f t="shared" si="200"/>
        <v>1110.2379999999976</v>
      </c>
      <c r="AJ645" s="80">
        <v>37378</v>
      </c>
      <c r="AK645" s="84">
        <v>946.6</v>
      </c>
      <c r="AL645" s="84">
        <v>4666.6000000000004</v>
      </c>
      <c r="AM645" s="84">
        <f t="shared" si="204"/>
        <v>5613.2000000000007</v>
      </c>
      <c r="AN645" s="84">
        <f t="shared" si="201"/>
        <v>77.5</v>
      </c>
      <c r="AO645" s="84">
        <f t="shared" si="201"/>
        <v>132.40000000000055</v>
      </c>
      <c r="AP645" s="85">
        <f>AM645/'[2]Soymeal Export Forecast'!AB$15</f>
        <v>0.70030946588038789</v>
      </c>
      <c r="AQ645" s="77"/>
      <c r="AR645" s="77"/>
      <c r="AS645" s="80">
        <v>37378</v>
      </c>
      <c r="AT645" s="84">
        <v>76.2</v>
      </c>
      <c r="AU645" s="84">
        <v>525.70000000000005</v>
      </c>
      <c r="AV645" s="84">
        <f t="shared" si="205"/>
        <v>601.90000000000009</v>
      </c>
      <c r="AW645" s="84">
        <f t="shared" si="202"/>
        <v>3</v>
      </c>
      <c r="AX645" s="84">
        <f t="shared" si="202"/>
        <v>19.300000000000068</v>
      </c>
      <c r="AZ645" s="77"/>
      <c r="BA645" s="77"/>
      <c r="BB645" s="84">
        <f t="shared" si="208"/>
        <v>981.90999999999985</v>
      </c>
    </row>
    <row r="646" spans="1:54">
      <c r="A646" s="80">
        <v>37385</v>
      </c>
      <c r="B646" s="84">
        <v>6404.8450000000003</v>
      </c>
      <c r="C646" s="84">
        <v>30601.333999999999</v>
      </c>
      <c r="D646" s="84">
        <v>37006.178999999996</v>
      </c>
      <c r="E646" s="84">
        <v>330.24</v>
      </c>
      <c r="F646" s="84">
        <f t="shared" si="206"/>
        <v>856.43399999999747</v>
      </c>
      <c r="G646" s="84">
        <f t="shared" si="206"/>
        <v>739.27999999999884</v>
      </c>
      <c r="H646" s="84">
        <f t="shared" si="206"/>
        <v>66.860000000000014</v>
      </c>
      <c r="I646" s="84">
        <f t="shared" si="207"/>
        <v>856.43399999999747</v>
      </c>
      <c r="L646" s="84">
        <f t="shared" si="196"/>
        <v>806.13999999999885</v>
      </c>
      <c r="P646" s="84">
        <v>113</v>
      </c>
      <c r="Q646" s="84">
        <v>4211</v>
      </c>
      <c r="R646" s="84">
        <f t="shared" si="190"/>
        <v>4324</v>
      </c>
      <c r="S646" s="84">
        <f t="shared" si="197"/>
        <v>0</v>
      </c>
      <c r="T646" s="84">
        <f t="shared" si="198"/>
        <v>0</v>
      </c>
      <c r="W646" s="77"/>
      <c r="X646" s="77"/>
      <c r="Z646" s="84">
        <v>20</v>
      </c>
      <c r="AA646" s="84">
        <v>7659.2</v>
      </c>
      <c r="AB646" s="84">
        <f t="shared" si="203"/>
        <v>7679.2</v>
      </c>
      <c r="AC646" s="84">
        <f t="shared" si="199"/>
        <v>0</v>
      </c>
      <c r="AE646" s="84">
        <f t="shared" si="191"/>
        <v>6271.8450000000003</v>
      </c>
      <c r="AF646" s="84">
        <f t="shared" si="191"/>
        <v>18731.133999999998</v>
      </c>
      <c r="AG646" s="84">
        <f t="shared" si="191"/>
        <v>25002.978999999996</v>
      </c>
      <c r="AH646" s="84">
        <f t="shared" si="200"/>
        <v>739.27999999999884</v>
      </c>
      <c r="AJ646" s="80">
        <v>37385</v>
      </c>
      <c r="AK646" s="84">
        <v>955.2</v>
      </c>
      <c r="AL646" s="84">
        <v>4756.3</v>
      </c>
      <c r="AM646" s="84">
        <f t="shared" si="204"/>
        <v>5711.5</v>
      </c>
      <c r="AN646" s="84">
        <f t="shared" si="201"/>
        <v>89.699999999999818</v>
      </c>
      <c r="AO646" s="84">
        <f t="shared" si="201"/>
        <v>98.299999999999272</v>
      </c>
      <c r="AP646" s="85">
        <f>AM646/'[2]Soymeal Export Forecast'!AB$15</f>
        <v>0.71257349005484127</v>
      </c>
      <c r="AQ646" s="77"/>
      <c r="AR646" s="77"/>
      <c r="AS646" s="80">
        <v>37385</v>
      </c>
      <c r="AT646" s="84">
        <v>119.1</v>
      </c>
      <c r="AU646" s="84">
        <v>532.79999999999995</v>
      </c>
      <c r="AV646" s="84">
        <f t="shared" si="205"/>
        <v>651.9</v>
      </c>
      <c r="AW646" s="84">
        <f t="shared" si="202"/>
        <v>7.0999999999999091</v>
      </c>
      <c r="AX646" s="84">
        <f t="shared" si="202"/>
        <v>49.999999999999886</v>
      </c>
      <c r="AZ646" s="77"/>
      <c r="BA646" s="77"/>
      <c r="BB646" s="84">
        <f t="shared" si="208"/>
        <v>946.13399999999729</v>
      </c>
    </row>
    <row r="647" spans="1:54">
      <c r="A647" s="80">
        <v>37392</v>
      </c>
      <c r="B647" s="84">
        <v>6835.7330000000002</v>
      </c>
      <c r="C647" s="84">
        <v>31636.454000000002</v>
      </c>
      <c r="D647" s="84">
        <v>38472.186999999998</v>
      </c>
      <c r="E647" s="84">
        <v>330.24</v>
      </c>
      <c r="F647" s="84">
        <f t="shared" si="206"/>
        <v>1035.1200000000026</v>
      </c>
      <c r="G647" s="84">
        <f t="shared" si="206"/>
        <v>1466.0080000000016</v>
      </c>
      <c r="H647" s="84">
        <f t="shared" si="206"/>
        <v>0</v>
      </c>
      <c r="I647" s="84">
        <f t="shared" si="207"/>
        <v>1035.1200000000026</v>
      </c>
      <c r="L647" s="84">
        <f t="shared" si="196"/>
        <v>1466.0080000000016</v>
      </c>
      <c r="P647" s="84">
        <v>90</v>
      </c>
      <c r="Q647" s="84">
        <v>4234.5</v>
      </c>
      <c r="R647" s="84">
        <f t="shared" si="190"/>
        <v>4324.5</v>
      </c>
      <c r="S647" s="84">
        <f t="shared" si="197"/>
        <v>0.5</v>
      </c>
      <c r="T647" s="84">
        <f t="shared" si="198"/>
        <v>23.5</v>
      </c>
      <c r="W647" s="77"/>
      <c r="X647" s="77"/>
      <c r="Z647" s="84">
        <v>20</v>
      </c>
      <c r="AA647" s="84">
        <v>7664.6</v>
      </c>
      <c r="AB647" s="84">
        <f t="shared" si="203"/>
        <v>7684.6</v>
      </c>
      <c r="AC647" s="84">
        <f t="shared" si="199"/>
        <v>5.4000000000005457</v>
      </c>
      <c r="AE647" s="84">
        <f t="shared" si="191"/>
        <v>6725.7330000000002</v>
      </c>
      <c r="AF647" s="84">
        <f t="shared" si="191"/>
        <v>19737.353999999999</v>
      </c>
      <c r="AG647" s="84">
        <f t="shared" si="191"/>
        <v>26463.087</v>
      </c>
      <c r="AH647" s="84">
        <f t="shared" si="200"/>
        <v>1460.1080000000038</v>
      </c>
      <c r="AJ647" s="80">
        <v>37392</v>
      </c>
      <c r="AK647" s="84">
        <v>904.2</v>
      </c>
      <c r="AL647" s="84">
        <v>4878.8999999999996</v>
      </c>
      <c r="AM647" s="84">
        <f t="shared" si="204"/>
        <v>5783.0999999999995</v>
      </c>
      <c r="AN647" s="84">
        <f t="shared" si="201"/>
        <v>122.59999999999945</v>
      </c>
      <c r="AO647" s="84">
        <f t="shared" si="201"/>
        <v>71.599999999999454</v>
      </c>
      <c r="AP647" s="85">
        <f>AM647/'[2]Soymeal Export Forecast'!AB$15</f>
        <v>0.72150639067428024</v>
      </c>
      <c r="AQ647" s="77"/>
      <c r="AR647" s="77"/>
      <c r="AS647" s="80">
        <v>37392</v>
      </c>
      <c r="AT647" s="84">
        <v>114.5</v>
      </c>
      <c r="AU647" s="84">
        <v>544.29999999999995</v>
      </c>
      <c r="AV647" s="84">
        <f t="shared" si="205"/>
        <v>658.8</v>
      </c>
      <c r="AW647" s="84">
        <f t="shared" si="202"/>
        <v>11.5</v>
      </c>
      <c r="AX647" s="84">
        <f t="shared" si="202"/>
        <v>6.8999999999999773</v>
      </c>
      <c r="AZ647" s="77"/>
      <c r="BA647" s="77"/>
      <c r="BB647" s="84">
        <f t="shared" si="208"/>
        <v>1157.7200000000021</v>
      </c>
    </row>
    <row r="648" spans="1:54">
      <c r="A648" s="80">
        <v>37399</v>
      </c>
      <c r="B648" s="84">
        <v>6813.924</v>
      </c>
      <c r="C648" s="84">
        <v>32617.727999999999</v>
      </c>
      <c r="D648" s="84">
        <v>39431.652000000002</v>
      </c>
      <c r="E648" s="84">
        <v>335.57400000000001</v>
      </c>
      <c r="F648" s="84">
        <f t="shared" si="206"/>
        <v>981.27399999999761</v>
      </c>
      <c r="G648" s="84">
        <f t="shared" si="206"/>
        <v>959.46500000000378</v>
      </c>
      <c r="H648" s="84">
        <f t="shared" si="206"/>
        <v>5.3340000000000032</v>
      </c>
      <c r="I648" s="84">
        <f t="shared" si="207"/>
        <v>981.27399999999761</v>
      </c>
      <c r="L648" s="84">
        <f t="shared" si="196"/>
        <v>964.79900000000384</v>
      </c>
      <c r="P648" s="84">
        <v>145</v>
      </c>
      <c r="Q648" s="84">
        <v>4289.3999999999996</v>
      </c>
      <c r="R648" s="84">
        <f t="shared" si="190"/>
        <v>4434.3999999999996</v>
      </c>
      <c r="S648" s="84">
        <f t="shared" si="197"/>
        <v>109.89999999999964</v>
      </c>
      <c r="T648" s="84">
        <f t="shared" si="198"/>
        <v>54.899999999999636</v>
      </c>
      <c r="W648" s="77"/>
      <c r="X648" s="77"/>
      <c r="Z648" s="84">
        <v>110</v>
      </c>
      <c r="AA648" s="84">
        <v>7666.6</v>
      </c>
      <c r="AB648" s="84">
        <f t="shared" si="203"/>
        <v>7776.6</v>
      </c>
      <c r="AC648" s="84">
        <f t="shared" si="199"/>
        <v>92</v>
      </c>
      <c r="AE648" s="84">
        <f t="shared" si="191"/>
        <v>6558.924</v>
      </c>
      <c r="AF648" s="84">
        <f t="shared" si="191"/>
        <v>20661.728000000003</v>
      </c>
      <c r="AG648" s="84">
        <f t="shared" si="191"/>
        <v>27220.652000000002</v>
      </c>
      <c r="AH648" s="84">
        <f t="shared" si="200"/>
        <v>757.56500000000233</v>
      </c>
      <c r="AJ648" s="80">
        <v>37399</v>
      </c>
      <c r="AK648" s="84">
        <v>991.5</v>
      </c>
      <c r="AL648" s="84">
        <v>4931.6000000000004</v>
      </c>
      <c r="AM648" s="84">
        <f t="shared" si="204"/>
        <v>5923.1</v>
      </c>
      <c r="AN648" s="84">
        <f t="shared" ref="AN648:AO666" si="209">AL648-AL647</f>
        <v>52.700000000000728</v>
      </c>
      <c r="AO648" s="84">
        <f t="shared" si="209"/>
        <v>140.00000000000091</v>
      </c>
      <c r="AP648" s="85">
        <f>AM648/'[2]Soymeal Export Forecast'!AB$15</f>
        <v>0.73897295613128433</v>
      </c>
      <c r="AQ648" s="77"/>
      <c r="AR648" s="77"/>
      <c r="AS648" s="80">
        <v>37399</v>
      </c>
      <c r="AT648" s="84">
        <v>145.69999999999999</v>
      </c>
      <c r="AU648" s="84">
        <v>546.5</v>
      </c>
      <c r="AV648" s="84">
        <f t="shared" si="205"/>
        <v>692.2</v>
      </c>
      <c r="AW648" s="84">
        <f t="shared" ref="AW648:AX666" si="210">AU648-AU647</f>
        <v>2.2000000000000455</v>
      </c>
      <c r="AX648" s="84">
        <f t="shared" si="210"/>
        <v>33.400000000000091</v>
      </c>
      <c r="AZ648" s="77"/>
      <c r="BA648" s="77"/>
      <c r="BB648" s="84">
        <f t="shared" si="208"/>
        <v>1033.9739999999983</v>
      </c>
    </row>
    <row r="649" spans="1:54">
      <c r="A649" s="80">
        <v>37406</v>
      </c>
      <c r="B649" s="84">
        <v>6581.799</v>
      </c>
      <c r="C649" s="84">
        <v>33978.998</v>
      </c>
      <c r="D649" s="84">
        <v>40560.796999999999</v>
      </c>
      <c r="E649" s="84">
        <v>349.08199999999999</v>
      </c>
      <c r="F649" s="84">
        <f t="shared" si="206"/>
        <v>1361.2700000000004</v>
      </c>
      <c r="G649" s="84">
        <f t="shared" si="206"/>
        <v>1129.1449999999968</v>
      </c>
      <c r="H649" s="84">
        <f t="shared" si="206"/>
        <v>13.507999999999981</v>
      </c>
      <c r="I649" s="84">
        <f t="shared" si="207"/>
        <v>1361.2700000000004</v>
      </c>
      <c r="L649" s="84">
        <f t="shared" si="196"/>
        <v>1142.6529999999968</v>
      </c>
      <c r="P649" s="84">
        <v>145</v>
      </c>
      <c r="Q649" s="84">
        <v>4289.3999999999996</v>
      </c>
      <c r="R649" s="84">
        <f t="shared" si="190"/>
        <v>4434.3999999999996</v>
      </c>
      <c r="S649" s="84">
        <f t="shared" si="197"/>
        <v>0</v>
      </c>
      <c r="T649" s="84">
        <f t="shared" si="198"/>
        <v>0</v>
      </c>
      <c r="W649" s="77"/>
      <c r="X649" s="77"/>
      <c r="Z649" s="84">
        <v>110</v>
      </c>
      <c r="AA649" s="84">
        <v>7666.6</v>
      </c>
      <c r="AB649" s="84">
        <f t="shared" si="203"/>
        <v>7776.6</v>
      </c>
      <c r="AC649" s="84">
        <f t="shared" si="199"/>
        <v>0</v>
      </c>
      <c r="AE649" s="84">
        <f t="shared" si="191"/>
        <v>6326.799</v>
      </c>
      <c r="AF649" s="84">
        <f t="shared" si="191"/>
        <v>22022.998</v>
      </c>
      <c r="AG649" s="84">
        <f t="shared" si="191"/>
        <v>28349.796999999999</v>
      </c>
      <c r="AH649" s="84">
        <f t="shared" si="200"/>
        <v>1129.1449999999968</v>
      </c>
      <c r="AJ649" s="80">
        <v>37406</v>
      </c>
      <c r="AK649" s="84">
        <v>933.9</v>
      </c>
      <c r="AL649" s="84">
        <v>5046.5</v>
      </c>
      <c r="AM649" s="84">
        <f t="shared" si="204"/>
        <v>5980.4</v>
      </c>
      <c r="AN649" s="84">
        <f t="shared" si="209"/>
        <v>114.89999999999964</v>
      </c>
      <c r="AO649" s="84">
        <f t="shared" si="209"/>
        <v>57.299999999999272</v>
      </c>
      <c r="AP649" s="85">
        <f>AM649/'[2]Soymeal Export Forecast'!AB$15</f>
        <v>0.74612177185047224</v>
      </c>
      <c r="AQ649" s="77"/>
      <c r="AR649" s="77"/>
      <c r="AS649" s="80">
        <v>37406</v>
      </c>
      <c r="AT649" s="84">
        <v>159.30000000000001</v>
      </c>
      <c r="AU649" s="84">
        <v>550.4</v>
      </c>
      <c r="AV649" s="84">
        <f t="shared" si="205"/>
        <v>709.7</v>
      </c>
      <c r="AW649" s="84">
        <f t="shared" si="210"/>
        <v>3.8999999999999773</v>
      </c>
      <c r="AX649" s="84">
        <f t="shared" si="210"/>
        <v>17.5</v>
      </c>
      <c r="AZ649" s="77"/>
      <c r="BA649" s="77"/>
      <c r="BB649" s="84">
        <f t="shared" si="208"/>
        <v>1476.17</v>
      </c>
    </row>
    <row r="650" spans="1:54">
      <c r="A650" s="80">
        <v>37413</v>
      </c>
      <c r="B650" s="84">
        <v>6219.3019999999997</v>
      </c>
      <c r="C650" s="84">
        <v>34760.627</v>
      </c>
      <c r="D650" s="84">
        <v>40979.928999999996</v>
      </c>
      <c r="E650" s="84">
        <v>484.791</v>
      </c>
      <c r="F650" s="84">
        <f t="shared" si="206"/>
        <v>781.62900000000081</v>
      </c>
      <c r="G650" s="84">
        <f t="shared" si="206"/>
        <v>419.13199999999779</v>
      </c>
      <c r="H650" s="84">
        <f t="shared" si="206"/>
        <v>135.709</v>
      </c>
      <c r="I650" s="84">
        <f t="shared" si="207"/>
        <v>781.62900000000081</v>
      </c>
      <c r="L650" s="84">
        <f t="shared" si="196"/>
        <v>554.84099999999785</v>
      </c>
      <c r="P650" s="84">
        <v>145</v>
      </c>
      <c r="Q650" s="84">
        <v>4386.3</v>
      </c>
      <c r="R650" s="84">
        <f t="shared" si="190"/>
        <v>4531.3</v>
      </c>
      <c r="S650" s="84">
        <f t="shared" si="197"/>
        <v>96.900000000000546</v>
      </c>
      <c r="T650" s="84">
        <f t="shared" si="198"/>
        <v>96.900000000000546</v>
      </c>
      <c r="W650" s="77"/>
      <c r="X650" s="77"/>
      <c r="Z650" s="84">
        <v>110.8</v>
      </c>
      <c r="AA650" s="84">
        <v>7666.6</v>
      </c>
      <c r="AB650" s="84">
        <f t="shared" si="203"/>
        <v>7777.4000000000005</v>
      </c>
      <c r="AC650" s="84">
        <f t="shared" si="199"/>
        <v>0.8000000000001819</v>
      </c>
      <c r="AE650" s="84">
        <f t="shared" si="191"/>
        <v>5963.5019999999995</v>
      </c>
      <c r="AF650" s="84">
        <f t="shared" si="191"/>
        <v>22707.726999999999</v>
      </c>
      <c r="AG650" s="84">
        <f t="shared" si="191"/>
        <v>28671.228999999992</v>
      </c>
      <c r="AH650" s="84">
        <f t="shared" si="200"/>
        <v>321.43199999999342</v>
      </c>
      <c r="AJ650" s="80">
        <v>37413</v>
      </c>
      <c r="AK650" s="84">
        <v>890.3</v>
      </c>
      <c r="AL650" s="84">
        <v>5143.2</v>
      </c>
      <c r="AM650" s="84">
        <f t="shared" si="204"/>
        <v>6033.5</v>
      </c>
      <c r="AN650" s="84">
        <f t="shared" si="209"/>
        <v>96.699999999999818</v>
      </c>
      <c r="AO650" s="84">
        <f t="shared" si="209"/>
        <v>53.100000000000364</v>
      </c>
      <c r="AP650" s="85">
        <f>AM650/'[2]Soymeal Export Forecast'!AB$15</f>
        <v>0.75274659060595017</v>
      </c>
      <c r="AQ650" s="77"/>
      <c r="AR650" s="77"/>
      <c r="AS650" s="80">
        <v>37413</v>
      </c>
      <c r="AT650" s="84">
        <v>167.2</v>
      </c>
      <c r="AU650" s="84">
        <v>552.20000000000005</v>
      </c>
      <c r="AV650" s="84">
        <f t="shared" si="205"/>
        <v>719.40000000000009</v>
      </c>
      <c r="AW650" s="84">
        <f t="shared" si="210"/>
        <v>1.8000000000000682</v>
      </c>
      <c r="AX650" s="84">
        <f t="shared" si="210"/>
        <v>9.7000000000000455</v>
      </c>
      <c r="AZ650" s="77"/>
      <c r="BA650" s="77"/>
      <c r="BB650" s="84">
        <f t="shared" si="208"/>
        <v>878.32900000000063</v>
      </c>
    </row>
    <row r="651" spans="1:54">
      <c r="A651" s="80">
        <v>37420</v>
      </c>
      <c r="B651" s="84">
        <v>6468.6030000000001</v>
      </c>
      <c r="C651" s="84">
        <v>35818.578999999998</v>
      </c>
      <c r="D651" s="84">
        <v>42287.182000000001</v>
      </c>
      <c r="E651" s="84">
        <v>591.30399999999997</v>
      </c>
      <c r="F651" s="84">
        <f t="shared" si="206"/>
        <v>1057.9519999999975</v>
      </c>
      <c r="G651" s="84">
        <f t="shared" si="206"/>
        <v>1307.2530000000042</v>
      </c>
      <c r="H651" s="84">
        <f t="shared" si="206"/>
        <v>106.51299999999998</v>
      </c>
      <c r="I651" s="84">
        <f t="shared" si="207"/>
        <v>1057.9519999999975</v>
      </c>
      <c r="L651" s="84">
        <f t="shared" si="196"/>
        <v>1413.7660000000042</v>
      </c>
      <c r="P651" s="84">
        <v>145</v>
      </c>
      <c r="Q651" s="84">
        <v>4386.3</v>
      </c>
      <c r="R651" s="84">
        <f t="shared" si="190"/>
        <v>4531.3</v>
      </c>
      <c r="S651" s="84">
        <f t="shared" si="197"/>
        <v>0</v>
      </c>
      <c r="T651" s="84">
        <f t="shared" si="198"/>
        <v>0</v>
      </c>
      <c r="W651" s="77"/>
      <c r="X651" s="77"/>
      <c r="Z651" s="84">
        <v>110</v>
      </c>
      <c r="AA651" s="84">
        <v>7668.9</v>
      </c>
      <c r="AB651" s="84">
        <f t="shared" si="203"/>
        <v>7778.9</v>
      </c>
      <c r="AC651" s="84">
        <f t="shared" si="199"/>
        <v>1.4999999999990905</v>
      </c>
      <c r="AE651" s="84">
        <f t="shared" si="191"/>
        <v>6213.6030000000001</v>
      </c>
      <c r="AF651" s="84">
        <f t="shared" si="191"/>
        <v>23763.379000000001</v>
      </c>
      <c r="AG651" s="84">
        <f t="shared" si="191"/>
        <v>29976.981999999996</v>
      </c>
      <c r="AH651" s="84">
        <f t="shared" si="200"/>
        <v>1305.7530000000042</v>
      </c>
      <c r="AJ651" s="80">
        <v>37420</v>
      </c>
      <c r="AK651" s="84">
        <v>924.4</v>
      </c>
      <c r="AL651" s="84">
        <v>5228</v>
      </c>
      <c r="AM651" s="84">
        <f t="shared" si="204"/>
        <v>6152.4</v>
      </c>
      <c r="AN651" s="84">
        <f t="shared" si="209"/>
        <v>84.800000000000182</v>
      </c>
      <c r="AO651" s="84">
        <f t="shared" si="209"/>
        <v>118.89999999999964</v>
      </c>
      <c r="AP651" s="85">
        <f>AM651/'[2]Soymeal Export Forecast'!AB$15</f>
        <v>0.76758069512621985</v>
      </c>
      <c r="AQ651" s="77"/>
      <c r="AR651" s="77"/>
      <c r="AS651" s="80">
        <v>37420</v>
      </c>
      <c r="AT651" s="84">
        <v>181.6</v>
      </c>
      <c r="AU651" s="84">
        <v>574.6</v>
      </c>
      <c r="AV651" s="84">
        <f t="shared" si="205"/>
        <v>756.2</v>
      </c>
      <c r="AW651" s="84">
        <f t="shared" si="210"/>
        <v>22.399999999999977</v>
      </c>
      <c r="AX651" s="84">
        <f t="shared" si="210"/>
        <v>36.799999999999955</v>
      </c>
      <c r="AZ651" s="77"/>
      <c r="BA651" s="77"/>
      <c r="BB651" s="84">
        <f t="shared" si="208"/>
        <v>1142.7519999999977</v>
      </c>
    </row>
    <row r="652" spans="1:54">
      <c r="A652" s="80">
        <v>37427</v>
      </c>
      <c r="B652" s="84">
        <v>6413.915</v>
      </c>
      <c r="C652" s="84">
        <v>36917.258000000002</v>
      </c>
      <c r="D652" s="84">
        <v>43331.173000000003</v>
      </c>
      <c r="E652" s="84">
        <v>701.24</v>
      </c>
      <c r="F652" s="84">
        <f t="shared" si="206"/>
        <v>1098.6790000000037</v>
      </c>
      <c r="G652" s="84">
        <f t="shared" si="206"/>
        <v>1043.9910000000018</v>
      </c>
      <c r="H652" s="84">
        <f t="shared" si="206"/>
        <v>109.93600000000004</v>
      </c>
      <c r="I652" s="84">
        <f t="shared" si="207"/>
        <v>1098.6790000000037</v>
      </c>
      <c r="L652" s="84">
        <f t="shared" si="196"/>
        <v>1153.927000000002</v>
      </c>
      <c r="P652" s="84">
        <v>200</v>
      </c>
      <c r="Q652" s="84">
        <v>4386.3</v>
      </c>
      <c r="R652" s="84">
        <f t="shared" si="190"/>
        <v>4586.3</v>
      </c>
      <c r="S652" s="84">
        <f t="shared" si="197"/>
        <v>55</v>
      </c>
      <c r="T652" s="84">
        <f t="shared" si="198"/>
        <v>0</v>
      </c>
      <c r="W652" s="77"/>
      <c r="X652" s="77"/>
      <c r="Z652" s="84">
        <v>110</v>
      </c>
      <c r="AA652" s="84">
        <v>7670.5</v>
      </c>
      <c r="AB652" s="84">
        <f t="shared" si="203"/>
        <v>7780.5</v>
      </c>
      <c r="AC652" s="84">
        <f t="shared" si="199"/>
        <v>1.6000000000003638</v>
      </c>
      <c r="AE652" s="84">
        <f t="shared" si="191"/>
        <v>6103.915</v>
      </c>
      <c r="AF652" s="84">
        <f t="shared" si="191"/>
        <v>24860.458000000002</v>
      </c>
      <c r="AG652" s="84">
        <f t="shared" si="191"/>
        <v>30964.373</v>
      </c>
      <c r="AH652" s="84">
        <f t="shared" si="200"/>
        <v>987.39100000000326</v>
      </c>
      <c r="AJ652" s="80">
        <v>37427</v>
      </c>
      <c r="AK652" s="84">
        <v>901</v>
      </c>
      <c r="AL652" s="84">
        <v>5418.5</v>
      </c>
      <c r="AM652" s="84">
        <f t="shared" si="204"/>
        <v>6319.5</v>
      </c>
      <c r="AN652" s="84">
        <f t="shared" si="209"/>
        <v>190.5</v>
      </c>
      <c r="AO652" s="84">
        <f t="shared" si="209"/>
        <v>167.10000000000036</v>
      </c>
      <c r="AP652" s="85">
        <f>AM652/'[2]Soymeal Export Forecast'!AB$15</f>
        <v>0.78842828861097247</v>
      </c>
      <c r="AQ652" s="77"/>
      <c r="AR652" s="77"/>
      <c r="AS652" s="80">
        <v>37427</v>
      </c>
      <c r="AT652" s="84">
        <v>132.80000000000001</v>
      </c>
      <c r="AU652" s="84">
        <v>625.70000000000005</v>
      </c>
      <c r="AV652" s="84">
        <f t="shared" si="205"/>
        <v>758.5</v>
      </c>
      <c r="AW652" s="84">
        <f t="shared" si="210"/>
        <v>51.100000000000023</v>
      </c>
      <c r="AX652" s="84">
        <f t="shared" si="210"/>
        <v>2.2999999999999545</v>
      </c>
      <c r="AZ652" s="77"/>
      <c r="BA652" s="77"/>
      <c r="BB652" s="84">
        <f t="shared" si="208"/>
        <v>1289.1790000000037</v>
      </c>
    </row>
    <row r="653" spans="1:54">
      <c r="A653" s="80">
        <v>37434</v>
      </c>
      <c r="B653" s="84">
        <v>6334.96</v>
      </c>
      <c r="C653" s="84">
        <v>37921.53</v>
      </c>
      <c r="D653" s="84">
        <v>44256.49</v>
      </c>
      <c r="E653" s="84">
        <v>817.1</v>
      </c>
      <c r="F653" s="84">
        <f t="shared" si="206"/>
        <v>1004.2719999999972</v>
      </c>
      <c r="G653" s="84">
        <f t="shared" si="206"/>
        <v>925.31699999999546</v>
      </c>
      <c r="H653" s="84">
        <f t="shared" si="206"/>
        <v>115.86000000000001</v>
      </c>
      <c r="I653" s="84">
        <f t="shared" si="207"/>
        <v>1004.2719999999972</v>
      </c>
      <c r="L653" s="84">
        <f t="shared" si="196"/>
        <v>1041.1769999999956</v>
      </c>
      <c r="P653" s="84">
        <v>165</v>
      </c>
      <c r="Q653" s="84">
        <v>4424.3</v>
      </c>
      <c r="R653" s="84">
        <f t="shared" si="190"/>
        <v>4589.3</v>
      </c>
      <c r="S653" s="84">
        <f t="shared" si="197"/>
        <v>3</v>
      </c>
      <c r="T653" s="84">
        <f t="shared" si="198"/>
        <v>38</v>
      </c>
      <c r="W653" s="77"/>
      <c r="X653" s="77"/>
      <c r="Z653" s="84">
        <v>110</v>
      </c>
      <c r="AA653" s="84">
        <v>7691</v>
      </c>
      <c r="AB653" s="84">
        <f t="shared" si="203"/>
        <v>7801</v>
      </c>
      <c r="AC653" s="84">
        <f t="shared" si="199"/>
        <v>20.5</v>
      </c>
      <c r="AE653" s="84">
        <f t="shared" si="191"/>
        <v>6059.96</v>
      </c>
      <c r="AF653" s="84">
        <f t="shared" si="191"/>
        <v>25806.229999999996</v>
      </c>
      <c r="AG653" s="84">
        <f t="shared" si="191"/>
        <v>31866.189999999995</v>
      </c>
      <c r="AH653" s="84">
        <f t="shared" si="200"/>
        <v>901.81699999999546</v>
      </c>
      <c r="AJ653" s="80">
        <v>37434</v>
      </c>
      <c r="AK653" s="84">
        <v>872</v>
      </c>
      <c r="AL653" s="84">
        <v>5525.7</v>
      </c>
      <c r="AM653" s="84">
        <f t="shared" si="204"/>
        <v>6397.7</v>
      </c>
      <c r="AN653" s="84">
        <f t="shared" si="209"/>
        <v>107.19999999999982</v>
      </c>
      <c r="AO653" s="84">
        <f t="shared" si="209"/>
        <v>78.199999999999818</v>
      </c>
      <c r="AP653" s="85">
        <f>AM653/'[2]Soymeal Export Forecast'!AB$15</f>
        <v>0.79818461303052746</v>
      </c>
      <c r="AQ653" s="77"/>
      <c r="AR653" s="77"/>
      <c r="AS653" s="80">
        <v>37434</v>
      </c>
      <c r="AT653" s="84">
        <v>115.3</v>
      </c>
      <c r="AU653" s="84">
        <v>641.79999999999995</v>
      </c>
      <c r="AV653" s="84">
        <f t="shared" si="205"/>
        <v>757.09999999999991</v>
      </c>
      <c r="AW653" s="84">
        <f t="shared" si="210"/>
        <v>16.099999999999909</v>
      </c>
      <c r="AX653" s="84">
        <f t="shared" si="210"/>
        <v>-1.4000000000000909</v>
      </c>
      <c r="AZ653" s="77"/>
      <c r="BA653" s="77"/>
      <c r="BB653" s="84">
        <f t="shared" si="208"/>
        <v>1111.471999999997</v>
      </c>
    </row>
    <row r="654" spans="1:54">
      <c r="A654" s="80">
        <v>37441</v>
      </c>
      <c r="B654" s="84">
        <v>6622.5839999999998</v>
      </c>
      <c r="C654" s="84">
        <v>38618.364000000001</v>
      </c>
      <c r="D654" s="84">
        <v>45240.947999999997</v>
      </c>
      <c r="E654" s="84">
        <v>888.41099999999994</v>
      </c>
      <c r="F654" s="84">
        <f t="shared" si="206"/>
        <v>696.83400000000256</v>
      </c>
      <c r="G654" s="84">
        <f t="shared" si="206"/>
        <v>984.45799999999872</v>
      </c>
      <c r="H654" s="84">
        <f t="shared" si="206"/>
        <v>71.310999999999922</v>
      </c>
      <c r="I654" s="84">
        <f t="shared" si="207"/>
        <v>696.83400000000256</v>
      </c>
      <c r="L654" s="84">
        <f t="shared" si="196"/>
        <v>1055.7689999999986</v>
      </c>
      <c r="P654" s="84">
        <v>165</v>
      </c>
      <c r="Q654" s="84">
        <v>4424.3</v>
      </c>
      <c r="R654" s="84">
        <f t="shared" si="190"/>
        <v>4589.3</v>
      </c>
      <c r="S654" s="84">
        <f t="shared" si="197"/>
        <v>0</v>
      </c>
      <c r="T654" s="84">
        <f t="shared" si="198"/>
        <v>0</v>
      </c>
      <c r="W654" s="77"/>
      <c r="X654" s="77"/>
      <c r="Z654" s="84">
        <v>55</v>
      </c>
      <c r="AA654" s="84">
        <v>7745.3</v>
      </c>
      <c r="AB654" s="84">
        <f t="shared" si="203"/>
        <v>7800.3</v>
      </c>
      <c r="AC654" s="84">
        <f t="shared" si="199"/>
        <v>-0.6999999999998181</v>
      </c>
      <c r="AE654" s="84">
        <f t="shared" si="191"/>
        <v>6402.5839999999998</v>
      </c>
      <c r="AF654" s="84">
        <f t="shared" si="191"/>
        <v>26448.763999999999</v>
      </c>
      <c r="AG654" s="84">
        <f t="shared" si="191"/>
        <v>32851.347999999991</v>
      </c>
      <c r="AH654" s="84">
        <f t="shared" si="200"/>
        <v>985.15799999999581</v>
      </c>
      <c r="AJ654" s="80">
        <v>37441</v>
      </c>
      <c r="AK654" s="84">
        <v>794.8</v>
      </c>
      <c r="AL654" s="84">
        <v>5632.7</v>
      </c>
      <c r="AM654" s="84">
        <f t="shared" si="204"/>
        <v>6427.5</v>
      </c>
      <c r="AN654" s="84">
        <f t="shared" si="209"/>
        <v>107</v>
      </c>
      <c r="AO654" s="84">
        <f t="shared" si="209"/>
        <v>29.800000000000182</v>
      </c>
      <c r="AP654" s="85">
        <f>AM654/'[2]Soymeal Export Forecast'!AB$15</f>
        <v>0.8019024962492326</v>
      </c>
      <c r="AQ654" s="77"/>
      <c r="AR654" s="77"/>
      <c r="AS654" s="80">
        <v>37441</v>
      </c>
      <c r="AT654" s="84">
        <v>60.7</v>
      </c>
      <c r="AU654" s="84">
        <v>697.8</v>
      </c>
      <c r="AV654" s="84">
        <f t="shared" si="205"/>
        <v>758.5</v>
      </c>
      <c r="AW654" s="84">
        <f t="shared" si="210"/>
        <v>56</v>
      </c>
      <c r="AX654" s="84">
        <f t="shared" si="210"/>
        <v>1.4000000000000909</v>
      </c>
      <c r="AZ654" s="77"/>
      <c r="BA654" s="77"/>
      <c r="BB654" s="84">
        <f t="shared" si="208"/>
        <v>803.83400000000256</v>
      </c>
    </row>
    <row r="655" spans="1:54">
      <c r="A655" s="80">
        <v>37448</v>
      </c>
      <c r="B655" s="84">
        <v>5932.6329999999998</v>
      </c>
      <c r="C655" s="84">
        <v>39667.35</v>
      </c>
      <c r="D655" s="84">
        <v>45599.983</v>
      </c>
      <c r="E655" s="84">
        <v>895.05499999999995</v>
      </c>
      <c r="F655" s="84">
        <f t="shared" si="206"/>
        <v>1048.9859999999971</v>
      </c>
      <c r="G655" s="84">
        <f t="shared" si="206"/>
        <v>359.03500000000349</v>
      </c>
      <c r="H655" s="84">
        <f t="shared" si="206"/>
        <v>6.6440000000000055</v>
      </c>
      <c r="I655" s="84">
        <f t="shared" si="207"/>
        <v>1048.9859999999971</v>
      </c>
      <c r="L655" s="84">
        <f t="shared" si="196"/>
        <v>365.6790000000035</v>
      </c>
      <c r="P655" s="84">
        <v>42</v>
      </c>
      <c r="Q655" s="84">
        <v>4484.8</v>
      </c>
      <c r="R655" s="84">
        <f t="shared" ref="R655:R718" si="211">Q655+P655</f>
        <v>4526.8</v>
      </c>
      <c r="S655" s="84">
        <f t="shared" si="197"/>
        <v>-62.5</v>
      </c>
      <c r="T655" s="84">
        <f t="shared" si="198"/>
        <v>60.5</v>
      </c>
      <c r="W655" s="77"/>
      <c r="X655" s="77"/>
      <c r="Z655" s="84">
        <v>0</v>
      </c>
      <c r="AA655" s="84">
        <v>7746.7</v>
      </c>
      <c r="AB655" s="84">
        <f t="shared" si="203"/>
        <v>7746.7</v>
      </c>
      <c r="AC655" s="84">
        <f t="shared" si="199"/>
        <v>-53.600000000000364</v>
      </c>
      <c r="AE655" s="84">
        <f t="shared" ref="AE655:AG718" si="212">B655-P655-Z655</f>
        <v>5890.6329999999998</v>
      </c>
      <c r="AF655" s="84">
        <f t="shared" si="212"/>
        <v>27435.849999999995</v>
      </c>
      <c r="AG655" s="84">
        <f t="shared" si="212"/>
        <v>33326.483</v>
      </c>
      <c r="AH655" s="84">
        <f t="shared" si="200"/>
        <v>475.13500000000931</v>
      </c>
      <c r="AJ655" s="80">
        <v>37448</v>
      </c>
      <c r="AK655" s="84">
        <v>652.70000000000005</v>
      </c>
      <c r="AL655" s="84">
        <v>5781.1</v>
      </c>
      <c r="AM655" s="84">
        <f t="shared" si="204"/>
        <v>6433.8</v>
      </c>
      <c r="AN655" s="84">
        <f t="shared" si="209"/>
        <v>148.40000000000055</v>
      </c>
      <c r="AO655" s="84">
        <f t="shared" si="209"/>
        <v>6.3000000000001819</v>
      </c>
      <c r="AP655" s="85">
        <f>AM655/'[2]Soymeal Export Forecast'!AB$15</f>
        <v>0.80268849169479783</v>
      </c>
      <c r="AQ655" s="77"/>
      <c r="AR655" s="77"/>
      <c r="AS655" s="80">
        <v>37448</v>
      </c>
      <c r="AT655" s="84">
        <v>58.3</v>
      </c>
      <c r="AU655" s="84">
        <v>706.1</v>
      </c>
      <c r="AV655" s="84">
        <f t="shared" si="205"/>
        <v>764.4</v>
      </c>
      <c r="AW655" s="84">
        <f t="shared" si="210"/>
        <v>8.3000000000000682</v>
      </c>
      <c r="AX655" s="84">
        <f t="shared" si="210"/>
        <v>5.8999999999999773</v>
      </c>
      <c r="AZ655" s="77"/>
      <c r="BA655" s="77"/>
      <c r="BB655" s="84">
        <f t="shared" si="208"/>
        <v>1197.3859999999977</v>
      </c>
    </row>
    <row r="656" spans="1:54">
      <c r="A656" s="80">
        <v>37455</v>
      </c>
      <c r="B656" s="84">
        <v>5716.9219999999996</v>
      </c>
      <c r="C656" s="84">
        <v>40599.286</v>
      </c>
      <c r="D656" s="84">
        <v>46316.207999999999</v>
      </c>
      <c r="E656" s="84">
        <v>1053.42</v>
      </c>
      <c r="F656" s="84">
        <f t="shared" si="206"/>
        <v>931.93600000000151</v>
      </c>
      <c r="G656" s="84">
        <f t="shared" si="206"/>
        <v>716.22499999999854</v>
      </c>
      <c r="H656" s="84">
        <f t="shared" si="206"/>
        <v>158.36500000000012</v>
      </c>
      <c r="I656" s="84">
        <f t="shared" si="207"/>
        <v>931.93600000000151</v>
      </c>
      <c r="L656" s="84">
        <f t="shared" si="196"/>
        <v>874.58999999999867</v>
      </c>
      <c r="P656" s="84">
        <v>42</v>
      </c>
      <c r="Q656" s="84">
        <v>4484.8</v>
      </c>
      <c r="R656" s="84">
        <f t="shared" si="211"/>
        <v>4526.8</v>
      </c>
      <c r="S656" s="84">
        <f t="shared" si="197"/>
        <v>0</v>
      </c>
      <c r="T656" s="84">
        <f t="shared" si="198"/>
        <v>0</v>
      </c>
      <c r="W656" s="77"/>
      <c r="X656" s="77"/>
      <c r="Z656" s="84">
        <v>0</v>
      </c>
      <c r="AA656" s="84">
        <v>7746.8</v>
      </c>
      <c r="AB656" s="84">
        <f t="shared" si="203"/>
        <v>7746.8</v>
      </c>
      <c r="AC656" s="84">
        <f t="shared" si="199"/>
        <v>0.1000000000003638</v>
      </c>
      <c r="AE656" s="84">
        <f t="shared" si="212"/>
        <v>5674.9219999999996</v>
      </c>
      <c r="AF656" s="84">
        <f t="shared" si="212"/>
        <v>28367.685999999998</v>
      </c>
      <c r="AG656" s="84">
        <f t="shared" si="212"/>
        <v>34042.607999999993</v>
      </c>
      <c r="AH656" s="84">
        <f t="shared" si="200"/>
        <v>716.12499999999272</v>
      </c>
      <c r="AJ656" s="80">
        <v>37455</v>
      </c>
      <c r="AK656" s="84">
        <v>573</v>
      </c>
      <c r="AL656" s="84">
        <v>5920.4</v>
      </c>
      <c r="AM656" s="84">
        <f t="shared" si="204"/>
        <v>6493.4</v>
      </c>
      <c r="AN656" s="84">
        <f t="shared" si="209"/>
        <v>139.29999999999927</v>
      </c>
      <c r="AO656" s="84">
        <f t="shared" si="209"/>
        <v>59.599999999999454</v>
      </c>
      <c r="AP656" s="85">
        <f>AM656/'[2]Soymeal Export Forecast'!AB$15</f>
        <v>0.81012425813220801</v>
      </c>
      <c r="AQ656" s="77"/>
      <c r="AR656" s="77"/>
      <c r="AS656" s="80">
        <v>37455</v>
      </c>
      <c r="AT656" s="84">
        <v>46.9</v>
      </c>
      <c r="AU656" s="84">
        <v>735.1</v>
      </c>
      <c r="AV656" s="84">
        <f t="shared" si="205"/>
        <v>782</v>
      </c>
      <c r="AW656" s="84">
        <f t="shared" si="210"/>
        <v>29</v>
      </c>
      <c r="AX656" s="84">
        <f t="shared" si="210"/>
        <v>17.600000000000023</v>
      </c>
      <c r="AZ656" s="77"/>
      <c r="BA656" s="77"/>
      <c r="BB656" s="84">
        <f t="shared" si="208"/>
        <v>1071.2360000000008</v>
      </c>
    </row>
    <row r="657" spans="1:54">
      <c r="A657" s="80">
        <v>37462</v>
      </c>
      <c r="B657" s="84">
        <v>5402.3630000000003</v>
      </c>
      <c r="C657" s="84">
        <v>41666.699000000001</v>
      </c>
      <c r="D657" s="84">
        <v>47069.061999999998</v>
      </c>
      <c r="E657" s="84">
        <v>1353.8789999999999</v>
      </c>
      <c r="F657" s="84">
        <f t="shared" si="206"/>
        <v>1067.4130000000005</v>
      </c>
      <c r="G657" s="84">
        <f t="shared" si="206"/>
        <v>752.85399999999936</v>
      </c>
      <c r="H657" s="84">
        <f t="shared" si="206"/>
        <v>300.45899999999983</v>
      </c>
      <c r="I657" s="84">
        <f t="shared" si="207"/>
        <v>1067.4130000000005</v>
      </c>
      <c r="L657" s="84">
        <f t="shared" si="196"/>
        <v>1053.3129999999992</v>
      </c>
      <c r="P657" s="84">
        <v>42</v>
      </c>
      <c r="Q657" s="84">
        <v>4484.8</v>
      </c>
      <c r="R657" s="84">
        <f t="shared" si="211"/>
        <v>4526.8</v>
      </c>
      <c r="S657" s="84">
        <f t="shared" si="197"/>
        <v>0</v>
      </c>
      <c r="T657" s="84">
        <f t="shared" si="198"/>
        <v>0</v>
      </c>
      <c r="W657" s="77"/>
      <c r="X657" s="77"/>
      <c r="Z657" s="84">
        <v>0</v>
      </c>
      <c r="AA657" s="84">
        <v>7746.8</v>
      </c>
      <c r="AB657" s="84">
        <f t="shared" si="203"/>
        <v>7746.8</v>
      </c>
      <c r="AC657" s="84">
        <f t="shared" si="199"/>
        <v>0</v>
      </c>
      <c r="AE657" s="84">
        <f t="shared" si="212"/>
        <v>5360.3630000000003</v>
      </c>
      <c r="AF657" s="84">
        <f t="shared" si="212"/>
        <v>29435.098999999998</v>
      </c>
      <c r="AG657" s="84">
        <f t="shared" si="212"/>
        <v>34795.461999999992</v>
      </c>
      <c r="AH657" s="84">
        <f t="shared" si="200"/>
        <v>752.85399999999936</v>
      </c>
      <c r="AJ657" s="80">
        <v>37462</v>
      </c>
      <c r="AK657" s="84">
        <v>543</v>
      </c>
      <c r="AL657" s="84">
        <v>5984.4</v>
      </c>
      <c r="AM657" s="84">
        <f t="shared" si="204"/>
        <v>6527.4</v>
      </c>
      <c r="AN657" s="84">
        <f t="shared" si="209"/>
        <v>64</v>
      </c>
      <c r="AO657" s="84">
        <f t="shared" si="209"/>
        <v>34</v>
      </c>
      <c r="AP657" s="85">
        <f>AM657/'[2]Soymeal Export Forecast'!AB$15</f>
        <v>0.81436613831462323</v>
      </c>
      <c r="AQ657" s="77"/>
      <c r="AR657" s="77"/>
      <c r="AS657" s="80">
        <v>37462</v>
      </c>
      <c r="AT657" s="84">
        <v>43</v>
      </c>
      <c r="AU657" s="84">
        <v>744.6</v>
      </c>
      <c r="AV657" s="84">
        <f t="shared" si="205"/>
        <v>787.6</v>
      </c>
      <c r="AW657" s="84">
        <f t="shared" si="210"/>
        <v>9.5</v>
      </c>
      <c r="AX657" s="84">
        <f t="shared" si="210"/>
        <v>5.6000000000000227</v>
      </c>
      <c r="AZ657" s="77"/>
      <c r="BA657" s="77"/>
      <c r="BB657" s="84">
        <f t="shared" si="208"/>
        <v>1131.4130000000005</v>
      </c>
    </row>
    <row r="658" spans="1:54">
      <c r="A658" s="80">
        <v>37469</v>
      </c>
      <c r="B658" s="84">
        <v>5025.6580000000004</v>
      </c>
      <c r="C658" s="84">
        <v>42732.284</v>
      </c>
      <c r="D658" s="84">
        <v>47757.942000000003</v>
      </c>
      <c r="E658" s="84">
        <v>1528.0840000000001</v>
      </c>
      <c r="F658" s="84">
        <f t="shared" si="206"/>
        <v>1065.5849999999991</v>
      </c>
      <c r="G658" s="84">
        <f t="shared" si="206"/>
        <v>688.88000000000466</v>
      </c>
      <c r="H658" s="84">
        <f t="shared" si="206"/>
        <v>174.20500000000015</v>
      </c>
      <c r="I658" s="84">
        <f t="shared" si="207"/>
        <v>1065.5849999999991</v>
      </c>
      <c r="L658" s="84">
        <f t="shared" si="196"/>
        <v>863.08500000000481</v>
      </c>
      <c r="P658" s="84">
        <v>40</v>
      </c>
      <c r="Q658" s="84">
        <v>4527.5</v>
      </c>
      <c r="R658" s="84">
        <f t="shared" si="211"/>
        <v>4567.5</v>
      </c>
      <c r="S658" s="84">
        <f t="shared" si="197"/>
        <v>40.699999999999818</v>
      </c>
      <c r="T658" s="84">
        <f t="shared" si="198"/>
        <v>42.699999999999818</v>
      </c>
      <c r="W658" s="77"/>
      <c r="X658" s="77"/>
      <c r="Z658" s="84">
        <v>0</v>
      </c>
      <c r="AA658" s="84">
        <v>7746.8</v>
      </c>
      <c r="AB658" s="84">
        <f t="shared" si="203"/>
        <v>7746.8</v>
      </c>
      <c r="AC658" s="84">
        <f t="shared" si="199"/>
        <v>0</v>
      </c>
      <c r="AE658" s="84">
        <f t="shared" si="212"/>
        <v>4985.6580000000004</v>
      </c>
      <c r="AF658" s="84">
        <f t="shared" si="212"/>
        <v>30457.984</v>
      </c>
      <c r="AG658" s="84">
        <f t="shared" si="212"/>
        <v>35443.642</v>
      </c>
      <c r="AH658" s="84">
        <f t="shared" si="200"/>
        <v>648.18000000000757</v>
      </c>
      <c r="AJ658" s="80">
        <v>37469</v>
      </c>
      <c r="AK658" s="84">
        <v>522.6</v>
      </c>
      <c r="AL658" s="84">
        <v>6062.7</v>
      </c>
      <c r="AM658" s="84">
        <f t="shared" si="204"/>
        <v>6585.3</v>
      </c>
      <c r="AN658" s="84">
        <f t="shared" si="209"/>
        <v>78.300000000000182</v>
      </c>
      <c r="AO658" s="84">
        <f t="shared" si="209"/>
        <v>57.900000000000546</v>
      </c>
      <c r="AP658" s="85">
        <f>AM658/'[2]Soymeal Export Forecast'!AB$15</f>
        <v>0.82158981074291271</v>
      </c>
      <c r="AQ658" s="77"/>
      <c r="AR658" s="77"/>
      <c r="AS658" s="80">
        <v>37469</v>
      </c>
      <c r="AT658" s="84">
        <v>44.3</v>
      </c>
      <c r="AU658" s="84">
        <v>748.8</v>
      </c>
      <c r="AV658" s="84">
        <f t="shared" si="205"/>
        <v>793.09999999999991</v>
      </c>
      <c r="AW658" s="84">
        <f t="shared" si="210"/>
        <v>4.1999999999999318</v>
      </c>
      <c r="AX658" s="84">
        <f t="shared" si="210"/>
        <v>5.4999999999998863</v>
      </c>
      <c r="AZ658" s="77"/>
      <c r="BA658" s="77"/>
      <c r="BB658" s="84">
        <f t="shared" si="208"/>
        <v>1143.8849999999993</v>
      </c>
    </row>
    <row r="659" spans="1:54">
      <c r="A659" s="80">
        <v>37476</v>
      </c>
      <c r="B659" s="84">
        <v>4596.0879999999997</v>
      </c>
      <c r="C659" s="84">
        <v>43488.724000000002</v>
      </c>
      <c r="D659" s="84">
        <v>48084.811999999998</v>
      </c>
      <c r="E659" s="84">
        <v>1704.5840000000001</v>
      </c>
      <c r="F659" s="84">
        <f t="shared" si="206"/>
        <v>756.44000000000233</v>
      </c>
      <c r="G659" s="84">
        <f t="shared" si="206"/>
        <v>326.86999999999534</v>
      </c>
      <c r="H659" s="84">
        <f t="shared" si="206"/>
        <v>176.5</v>
      </c>
      <c r="I659" s="84">
        <f t="shared" si="207"/>
        <v>756.44000000000233</v>
      </c>
      <c r="L659" s="84">
        <f t="shared" si="196"/>
        <v>503.36999999999534</v>
      </c>
      <c r="P659" s="84">
        <v>40</v>
      </c>
      <c r="Q659" s="84">
        <v>4527.5</v>
      </c>
      <c r="R659" s="84">
        <f t="shared" si="211"/>
        <v>4567.5</v>
      </c>
      <c r="S659" s="84">
        <f t="shared" si="197"/>
        <v>0</v>
      </c>
      <c r="T659" s="84">
        <f t="shared" si="198"/>
        <v>0</v>
      </c>
      <c r="W659" s="77"/>
      <c r="X659" s="77"/>
      <c r="Z659" s="84">
        <v>0</v>
      </c>
      <c r="AA659" s="84">
        <v>7746.8</v>
      </c>
      <c r="AB659" s="84">
        <f t="shared" si="203"/>
        <v>7746.8</v>
      </c>
      <c r="AC659" s="84">
        <f t="shared" si="199"/>
        <v>0</v>
      </c>
      <c r="AE659" s="84">
        <f t="shared" si="212"/>
        <v>4556.0879999999997</v>
      </c>
      <c r="AF659" s="84">
        <f t="shared" si="212"/>
        <v>31214.424000000003</v>
      </c>
      <c r="AG659" s="84">
        <f t="shared" si="212"/>
        <v>35770.511999999995</v>
      </c>
      <c r="AH659" s="84">
        <f t="shared" si="200"/>
        <v>326.86999999999534</v>
      </c>
      <c r="AJ659" s="80">
        <v>37476</v>
      </c>
      <c r="AK659" s="84">
        <v>438.3</v>
      </c>
      <c r="AL659" s="84">
        <v>6165.5</v>
      </c>
      <c r="AM659" s="84">
        <f t="shared" si="204"/>
        <v>6603.8</v>
      </c>
      <c r="AN659" s="84">
        <f t="shared" si="209"/>
        <v>102.80000000000018</v>
      </c>
      <c r="AO659" s="84">
        <f t="shared" si="209"/>
        <v>18.5</v>
      </c>
      <c r="AP659" s="85">
        <f>AM659/'[2]Soymeal Export Forecast'!AB$15</f>
        <v>0.82389789260687396</v>
      </c>
      <c r="AQ659" s="77"/>
      <c r="AR659" s="77"/>
      <c r="AS659" s="80">
        <v>37476</v>
      </c>
      <c r="AT659" s="84">
        <v>46.8</v>
      </c>
      <c r="AU659" s="84">
        <v>757.3</v>
      </c>
      <c r="AV659" s="84">
        <f t="shared" si="205"/>
        <v>804.09999999999991</v>
      </c>
      <c r="AW659" s="84">
        <f t="shared" si="210"/>
        <v>8.5</v>
      </c>
      <c r="AX659" s="84">
        <f t="shared" si="210"/>
        <v>11</v>
      </c>
      <c r="AZ659" s="77"/>
      <c r="BA659" s="77"/>
      <c r="BB659" s="84">
        <f t="shared" si="208"/>
        <v>859.24000000000251</v>
      </c>
    </row>
    <row r="660" spans="1:54">
      <c r="A660" s="80">
        <v>37483</v>
      </c>
      <c r="B660" s="84">
        <v>4271.4030000000002</v>
      </c>
      <c r="C660" s="84">
        <v>44620.978999999999</v>
      </c>
      <c r="D660" s="84">
        <v>48892.381999999998</v>
      </c>
      <c r="E660" s="84">
        <v>2193.1329999999998</v>
      </c>
      <c r="F660" s="84">
        <f t="shared" si="206"/>
        <v>1132.2549999999974</v>
      </c>
      <c r="G660" s="84">
        <f t="shared" si="206"/>
        <v>807.56999999999971</v>
      </c>
      <c r="H660" s="84">
        <f t="shared" si="206"/>
        <v>488.54899999999975</v>
      </c>
      <c r="I660" s="84">
        <f t="shared" si="207"/>
        <v>1132.2549999999974</v>
      </c>
      <c r="L660" s="84">
        <f t="shared" si="196"/>
        <v>1296.1189999999995</v>
      </c>
      <c r="P660" s="84">
        <v>0</v>
      </c>
      <c r="Q660" s="84">
        <v>4568.6000000000004</v>
      </c>
      <c r="R660" s="84">
        <f t="shared" si="211"/>
        <v>4568.6000000000004</v>
      </c>
      <c r="S660" s="84">
        <f t="shared" si="197"/>
        <v>1.1000000000003638</v>
      </c>
      <c r="T660" s="84">
        <f t="shared" si="198"/>
        <v>41.100000000000364</v>
      </c>
      <c r="W660" s="77"/>
      <c r="X660" s="77"/>
      <c r="Z660" s="84">
        <v>52.5</v>
      </c>
      <c r="AA660" s="84">
        <v>7770.4</v>
      </c>
      <c r="AB660" s="84">
        <f t="shared" si="203"/>
        <v>7822.9</v>
      </c>
      <c r="AC660" s="84">
        <f t="shared" si="199"/>
        <v>76.099999999999454</v>
      </c>
      <c r="AE660" s="84">
        <f t="shared" si="212"/>
        <v>4218.9030000000002</v>
      </c>
      <c r="AF660" s="84">
        <f t="shared" si="212"/>
        <v>32281.978999999999</v>
      </c>
      <c r="AG660" s="84">
        <f t="shared" si="212"/>
        <v>36500.881999999998</v>
      </c>
      <c r="AH660" s="84">
        <f t="shared" si="200"/>
        <v>730.37000000000262</v>
      </c>
      <c r="AJ660" s="80">
        <v>37483</v>
      </c>
      <c r="AK660" s="84">
        <v>482.7</v>
      </c>
      <c r="AL660" s="84">
        <v>6243.1</v>
      </c>
      <c r="AM660" s="84">
        <f t="shared" si="204"/>
        <v>6725.8</v>
      </c>
      <c r="AN660" s="84">
        <f t="shared" si="209"/>
        <v>77.600000000000364</v>
      </c>
      <c r="AO660" s="84">
        <f t="shared" si="209"/>
        <v>122</v>
      </c>
      <c r="AP660" s="85">
        <f>AM660/'[2]Soymeal Export Forecast'!AB$15</f>
        <v>0.83911875679083447</v>
      </c>
      <c r="AQ660" s="77"/>
      <c r="AR660" s="77"/>
      <c r="AS660" s="80">
        <v>37483</v>
      </c>
      <c r="AT660" s="84">
        <v>43.9</v>
      </c>
      <c r="AU660" s="84">
        <v>761.3</v>
      </c>
      <c r="AV660" s="84">
        <f t="shared" si="205"/>
        <v>805.19999999999993</v>
      </c>
      <c r="AW660" s="84">
        <f t="shared" si="210"/>
        <v>4</v>
      </c>
      <c r="AX660" s="84">
        <f t="shared" si="210"/>
        <v>1.1000000000000227</v>
      </c>
      <c r="AZ660" s="77"/>
      <c r="BA660" s="77"/>
      <c r="BB660" s="84">
        <f t="shared" si="208"/>
        <v>1209.8549999999977</v>
      </c>
    </row>
    <row r="661" spans="1:54">
      <c r="A661" s="80">
        <v>37490</v>
      </c>
      <c r="B661" s="84">
        <v>3591.5819999999999</v>
      </c>
      <c r="C661" s="84">
        <v>45705.735999999997</v>
      </c>
      <c r="D661" s="84">
        <v>49297.317999999999</v>
      </c>
      <c r="E661" s="84">
        <v>2633.7719999999999</v>
      </c>
      <c r="F661" s="84">
        <f t="shared" si="206"/>
        <v>1084.7569999999978</v>
      </c>
      <c r="G661" s="84">
        <f t="shared" si="206"/>
        <v>404.93600000000151</v>
      </c>
      <c r="H661" s="84">
        <f t="shared" si="206"/>
        <v>440.63900000000012</v>
      </c>
      <c r="I661" s="84">
        <f t="shared" si="207"/>
        <v>1084.7569999999978</v>
      </c>
      <c r="L661" s="84">
        <f t="shared" si="196"/>
        <v>845.57500000000164</v>
      </c>
      <c r="P661" s="84">
        <v>0</v>
      </c>
      <c r="Q661" s="84">
        <v>4568.6000000000004</v>
      </c>
      <c r="R661" s="84">
        <f t="shared" si="211"/>
        <v>4568.6000000000004</v>
      </c>
      <c r="S661" s="84">
        <f t="shared" si="197"/>
        <v>0</v>
      </c>
      <c r="T661" s="84">
        <f t="shared" si="198"/>
        <v>0</v>
      </c>
      <c r="W661" s="77"/>
      <c r="X661" s="77"/>
      <c r="Z661" s="84">
        <v>52.5</v>
      </c>
      <c r="AA661" s="84">
        <v>7773.4</v>
      </c>
      <c r="AB661" s="84">
        <f t="shared" si="203"/>
        <v>7825.9</v>
      </c>
      <c r="AC661" s="84">
        <f t="shared" si="199"/>
        <v>3</v>
      </c>
      <c r="AE661" s="84">
        <f t="shared" si="212"/>
        <v>3539.0819999999999</v>
      </c>
      <c r="AF661" s="84">
        <f t="shared" si="212"/>
        <v>33363.735999999997</v>
      </c>
      <c r="AG661" s="84">
        <f t="shared" si="212"/>
        <v>36902.817999999999</v>
      </c>
      <c r="AH661" s="84">
        <f t="shared" si="200"/>
        <v>401.93600000000151</v>
      </c>
      <c r="AJ661" s="80">
        <v>37490</v>
      </c>
      <c r="AK661" s="84">
        <v>513.20000000000005</v>
      </c>
      <c r="AL661" s="84">
        <v>6294.3</v>
      </c>
      <c r="AM661" s="84">
        <f t="shared" si="204"/>
        <v>6807.5</v>
      </c>
      <c r="AN661" s="84">
        <f t="shared" si="209"/>
        <v>51.199999999999818</v>
      </c>
      <c r="AO661" s="84">
        <f t="shared" si="209"/>
        <v>81.699999999999818</v>
      </c>
      <c r="AP661" s="85">
        <f>AM661/'[2]Soymeal Export Forecast'!AB$15</f>
        <v>0.84931174534681464</v>
      </c>
      <c r="AQ661" s="77"/>
      <c r="AR661" s="77"/>
      <c r="AS661" s="80">
        <v>37490</v>
      </c>
      <c r="AT661" s="84">
        <v>56.2</v>
      </c>
      <c r="AU661" s="84">
        <v>769.3</v>
      </c>
      <c r="AV661" s="84">
        <f t="shared" si="205"/>
        <v>825.5</v>
      </c>
      <c r="AW661" s="84">
        <f t="shared" si="210"/>
        <v>8</v>
      </c>
      <c r="AX661" s="84">
        <f t="shared" si="210"/>
        <v>20.300000000000068</v>
      </c>
      <c r="AZ661" s="77"/>
      <c r="BA661" s="77"/>
      <c r="BB661" s="84">
        <f t="shared" si="208"/>
        <v>1135.9569999999976</v>
      </c>
    </row>
    <row r="662" spans="1:54">
      <c r="A662" s="80">
        <v>37497</v>
      </c>
      <c r="B662" s="84">
        <v>2847.498</v>
      </c>
      <c r="C662" s="84">
        <v>46634.374000000003</v>
      </c>
      <c r="D662" s="84">
        <v>49481.872000000003</v>
      </c>
      <c r="E662" s="84">
        <v>3435.6060000000002</v>
      </c>
      <c r="F662" s="84">
        <f t="shared" si="206"/>
        <v>928.63800000000629</v>
      </c>
      <c r="G662" s="84">
        <f t="shared" si="206"/>
        <v>184.55400000000373</v>
      </c>
      <c r="H662" s="84">
        <f t="shared" si="206"/>
        <v>801.83400000000029</v>
      </c>
      <c r="I662" s="84">
        <f t="shared" si="207"/>
        <v>928.63800000000629</v>
      </c>
      <c r="L662" s="84">
        <f t="shared" si="196"/>
        <v>986.38800000000401</v>
      </c>
      <c r="P662" s="84">
        <v>0</v>
      </c>
      <c r="Q662" s="84">
        <v>4568.6000000000004</v>
      </c>
      <c r="R662" s="84">
        <f t="shared" si="211"/>
        <v>4568.6000000000004</v>
      </c>
      <c r="S662" s="84">
        <f t="shared" si="197"/>
        <v>0</v>
      </c>
      <c r="T662" s="84">
        <f t="shared" si="198"/>
        <v>0</v>
      </c>
      <c r="W662" s="77"/>
      <c r="X662" s="77"/>
      <c r="Z662" s="84">
        <v>53.5</v>
      </c>
      <c r="AA662" s="84">
        <v>7773.4</v>
      </c>
      <c r="AB662" s="84">
        <f t="shared" si="203"/>
        <v>7826.9</v>
      </c>
      <c r="AC662" s="84">
        <f t="shared" si="199"/>
        <v>1</v>
      </c>
      <c r="AE662" s="84">
        <f t="shared" si="212"/>
        <v>2793.998</v>
      </c>
      <c r="AF662" s="84">
        <f t="shared" si="212"/>
        <v>34292.374000000003</v>
      </c>
      <c r="AG662" s="84">
        <f t="shared" si="212"/>
        <v>37086.372000000003</v>
      </c>
      <c r="AH662" s="84">
        <f t="shared" si="200"/>
        <v>183.55400000000373</v>
      </c>
      <c r="AJ662" s="80">
        <v>37497</v>
      </c>
      <c r="AK662" s="84">
        <v>469.2</v>
      </c>
      <c r="AL662" s="84">
        <v>6388.3</v>
      </c>
      <c r="AM662" s="84">
        <f t="shared" si="204"/>
        <v>6857.5</v>
      </c>
      <c r="AN662" s="84">
        <f t="shared" si="209"/>
        <v>94</v>
      </c>
      <c r="AO662" s="84">
        <f t="shared" si="209"/>
        <v>50</v>
      </c>
      <c r="AP662" s="85">
        <f>AM662/'[2]Soymeal Export Forecast'!AB$15</f>
        <v>0.85554980443860174</v>
      </c>
      <c r="AQ662" s="77"/>
      <c r="AR662" s="77"/>
      <c r="AS662" s="80">
        <v>37497</v>
      </c>
      <c r="AT662" s="84">
        <v>68.3</v>
      </c>
      <c r="AU662" s="84">
        <v>772.5</v>
      </c>
      <c r="AV662" s="84">
        <f t="shared" si="205"/>
        <v>840.8</v>
      </c>
      <c r="AW662" s="84">
        <f t="shared" si="210"/>
        <v>3.2000000000000455</v>
      </c>
      <c r="AX662" s="84">
        <f t="shared" si="210"/>
        <v>15.299999999999955</v>
      </c>
      <c r="AZ662" s="77"/>
      <c r="BA662" s="77"/>
      <c r="BB662" s="84">
        <f t="shared" si="208"/>
        <v>1022.6380000000063</v>
      </c>
    </row>
    <row r="663" spans="1:54">
      <c r="A663" s="80">
        <v>37504</v>
      </c>
      <c r="B663" s="84">
        <v>2082.1779999999999</v>
      </c>
      <c r="C663" s="84">
        <v>47460.442000000003</v>
      </c>
      <c r="D663" s="84">
        <v>49542.62</v>
      </c>
      <c r="E663" s="84">
        <v>4040.7170000000001</v>
      </c>
      <c r="F663" s="86">
        <f>C663</f>
        <v>47460.442000000003</v>
      </c>
      <c r="I663" s="84">
        <f t="shared" si="207"/>
        <v>47460.442000000003</v>
      </c>
      <c r="P663" s="84">
        <v>1539.7</v>
      </c>
      <c r="Q663" s="84">
        <v>0</v>
      </c>
      <c r="R663" s="84">
        <f t="shared" si="211"/>
        <v>1539.7</v>
      </c>
      <c r="T663" s="86">
        <f>Q663</f>
        <v>0</v>
      </c>
      <c r="W663" s="77"/>
      <c r="X663" s="77"/>
      <c r="Z663" s="84">
        <v>450.7</v>
      </c>
      <c r="AA663" s="84">
        <v>0</v>
      </c>
      <c r="AB663" s="84">
        <f t="shared" si="203"/>
        <v>450.7</v>
      </c>
      <c r="AE663" s="84">
        <f t="shared" si="212"/>
        <v>91.777999999999849</v>
      </c>
      <c r="AF663" s="84">
        <f t="shared" si="212"/>
        <v>47460.442000000003</v>
      </c>
      <c r="AG663" s="84">
        <f t="shared" si="212"/>
        <v>47552.220000000008</v>
      </c>
      <c r="AH663" s="84"/>
      <c r="AJ663" s="80">
        <v>37504</v>
      </c>
      <c r="AK663" s="84">
        <v>397.5</v>
      </c>
      <c r="AL663" s="84">
        <v>6461.7</v>
      </c>
      <c r="AM663" s="84">
        <f t="shared" si="204"/>
        <v>6859.2</v>
      </c>
      <c r="AN663" s="84">
        <f t="shared" si="209"/>
        <v>73.399999999999636</v>
      </c>
      <c r="AO663" s="84">
        <f t="shared" si="209"/>
        <v>1.6999999999998181</v>
      </c>
      <c r="AP663" s="85">
        <f>AM663/'[2]Soymeal Export Forecast'!AB$15</f>
        <v>0.85576189844772244</v>
      </c>
      <c r="AQ663" s="77"/>
      <c r="AR663" s="77"/>
      <c r="AS663" s="80">
        <v>37504</v>
      </c>
      <c r="AT663" s="84">
        <v>53</v>
      </c>
      <c r="AU663" s="84">
        <v>780.5</v>
      </c>
      <c r="AV663" s="84">
        <f t="shared" si="205"/>
        <v>833.5</v>
      </c>
      <c r="AW663" s="84">
        <f t="shared" si="210"/>
        <v>8</v>
      </c>
      <c r="AX663" s="84">
        <f t="shared" si="210"/>
        <v>-7.2999999999999545</v>
      </c>
      <c r="AZ663" s="77"/>
      <c r="BA663" s="77"/>
      <c r="BB663" s="84">
        <f t="shared" si="208"/>
        <v>47533.842000000004</v>
      </c>
    </row>
    <row r="664" spans="1:54">
      <c r="A664" s="80">
        <v>37511</v>
      </c>
      <c r="B664" s="84">
        <v>1774.547</v>
      </c>
      <c r="C664" s="84">
        <v>48002.722000000002</v>
      </c>
      <c r="D664" s="84">
        <v>49777.269</v>
      </c>
      <c r="E664" s="84">
        <v>6205.7569999999996</v>
      </c>
      <c r="F664" s="84">
        <f t="shared" ref="F664:H695" si="213">C664-C663</f>
        <v>542.27999999999884</v>
      </c>
      <c r="G664" s="84">
        <f t="shared" si="213"/>
        <v>234.64899999999761</v>
      </c>
      <c r="H664" s="84">
        <f t="shared" si="213"/>
        <v>2165.0399999999995</v>
      </c>
      <c r="I664" s="84">
        <f t="shared" si="207"/>
        <v>542.27999999999884</v>
      </c>
      <c r="L664" s="84">
        <f t="shared" ref="L664:L714" si="214">H664+G664</f>
        <v>2399.6889999999971</v>
      </c>
      <c r="P664" s="84">
        <v>1689.7</v>
      </c>
      <c r="Q664" s="84">
        <v>0</v>
      </c>
      <c r="R664" s="84">
        <f t="shared" si="211"/>
        <v>1689.7</v>
      </c>
      <c r="S664" s="84">
        <f t="shared" ref="S664:S714" si="215">R664-R663</f>
        <v>150</v>
      </c>
      <c r="T664" s="84">
        <f t="shared" ref="T664:T714" si="216">Q664-Q663</f>
        <v>0</v>
      </c>
      <c r="W664" s="77"/>
      <c r="X664" s="77"/>
      <c r="Z664" s="84">
        <v>513.70000000000005</v>
      </c>
      <c r="AA664" s="84">
        <v>0</v>
      </c>
      <c r="AB664" s="84">
        <f t="shared" si="203"/>
        <v>513.70000000000005</v>
      </c>
      <c r="AC664" s="84">
        <f t="shared" ref="AC664:AC714" si="217">AB664-AB663</f>
        <v>63.000000000000057</v>
      </c>
      <c r="AE664" s="84">
        <f t="shared" si="212"/>
        <v>-428.85300000000007</v>
      </c>
      <c r="AF664" s="84">
        <f t="shared" si="212"/>
        <v>48002.722000000002</v>
      </c>
      <c r="AG664" s="84">
        <f t="shared" si="212"/>
        <v>47573.869000000006</v>
      </c>
      <c r="AH664" s="84">
        <f t="shared" ref="AH664:AH714" si="218">AG664-AG663</f>
        <v>21.648999999997613</v>
      </c>
      <c r="AJ664" s="80">
        <v>37511</v>
      </c>
      <c r="AK664" s="84">
        <v>345</v>
      </c>
      <c r="AL664" s="84">
        <v>6573</v>
      </c>
      <c r="AM664" s="84">
        <f t="shared" si="204"/>
        <v>6918</v>
      </c>
      <c r="AN664" s="84">
        <f t="shared" si="209"/>
        <v>111.30000000000018</v>
      </c>
      <c r="AO664" s="84">
        <f t="shared" si="209"/>
        <v>58.800000000000182</v>
      </c>
      <c r="AP664" s="85">
        <f>AM664/'[2]Soymeal Export Forecast'!AB$15</f>
        <v>0.86309785593966415</v>
      </c>
      <c r="AQ664" s="77"/>
      <c r="AR664" s="77"/>
      <c r="AS664" s="80">
        <v>37511</v>
      </c>
      <c r="AT664" s="84">
        <v>54.9</v>
      </c>
      <c r="AU664" s="84">
        <v>784.1</v>
      </c>
      <c r="AV664" s="84">
        <f t="shared" si="205"/>
        <v>839</v>
      </c>
      <c r="AW664" s="84">
        <f t="shared" si="210"/>
        <v>3.6000000000000227</v>
      </c>
      <c r="AX664" s="84">
        <f t="shared" si="210"/>
        <v>5.5</v>
      </c>
      <c r="AZ664" s="77"/>
      <c r="BA664" s="77"/>
      <c r="BB664" s="84">
        <f t="shared" si="208"/>
        <v>653.57999999999902</v>
      </c>
    </row>
    <row r="665" spans="1:54">
      <c r="A665" s="80">
        <v>37518</v>
      </c>
      <c r="B665" s="84">
        <v>6205.7569999999996</v>
      </c>
      <c r="C665" s="84">
        <v>438.95800000000003</v>
      </c>
      <c r="D665" s="84">
        <v>6644.7150000000001</v>
      </c>
      <c r="E665" s="84">
        <v>0</v>
      </c>
      <c r="F665" s="84">
        <f t="shared" si="213"/>
        <v>-47563.764000000003</v>
      </c>
      <c r="G665" s="84">
        <f t="shared" si="213"/>
        <v>-43132.554000000004</v>
      </c>
      <c r="H665" s="84">
        <f t="shared" si="213"/>
        <v>-6205.7569999999996</v>
      </c>
      <c r="I665" s="84">
        <f t="shared" si="207"/>
        <v>-47563.764000000003</v>
      </c>
      <c r="L665" s="84">
        <f t="shared" si="214"/>
        <v>-49338.311000000002</v>
      </c>
      <c r="P665" s="84">
        <v>1724.7</v>
      </c>
      <c r="Q665" s="84">
        <v>0</v>
      </c>
      <c r="R665" s="84">
        <f t="shared" si="211"/>
        <v>1724.7</v>
      </c>
      <c r="S665" s="84">
        <f t="shared" si="215"/>
        <v>35</v>
      </c>
      <c r="T665" s="84">
        <f t="shared" si="216"/>
        <v>0</v>
      </c>
      <c r="W665" s="77"/>
      <c r="X665" s="77"/>
      <c r="Z665" s="84">
        <v>631.70000000000005</v>
      </c>
      <c r="AA665" s="84">
        <v>1</v>
      </c>
      <c r="AB665" s="84">
        <f t="shared" si="203"/>
        <v>632.70000000000005</v>
      </c>
      <c r="AC665" s="84">
        <f t="shared" si="217"/>
        <v>119</v>
      </c>
      <c r="AE665" s="84">
        <f t="shared" si="212"/>
        <v>3849.357</v>
      </c>
      <c r="AF665" s="84">
        <f t="shared" si="212"/>
        <v>437.95800000000003</v>
      </c>
      <c r="AG665" s="84">
        <f t="shared" si="212"/>
        <v>4287.3150000000005</v>
      </c>
      <c r="AH665" s="84">
        <f t="shared" si="218"/>
        <v>-43286.554000000004</v>
      </c>
      <c r="AJ665" s="80">
        <v>37518</v>
      </c>
      <c r="AK665" s="84">
        <v>290.7</v>
      </c>
      <c r="AL665" s="84">
        <v>6667.3</v>
      </c>
      <c r="AM665" s="84">
        <f t="shared" si="204"/>
        <v>6958</v>
      </c>
      <c r="AN665" s="84">
        <f t="shared" si="209"/>
        <v>94.300000000000182</v>
      </c>
      <c r="AO665" s="84">
        <f t="shared" si="209"/>
        <v>40</v>
      </c>
      <c r="AP665" s="85">
        <f>AM665/'[2]Soymeal Export Forecast'!AB$15</f>
        <v>0.86808830321309383</v>
      </c>
      <c r="AQ665" s="77"/>
      <c r="AR665" s="77"/>
      <c r="AS665" s="80">
        <v>37518</v>
      </c>
      <c r="AT665" s="84">
        <v>44.6</v>
      </c>
      <c r="AU665" s="84">
        <v>798.6</v>
      </c>
      <c r="AV665" s="84">
        <f t="shared" si="205"/>
        <v>843.2</v>
      </c>
      <c r="AW665" s="84">
        <f t="shared" si="210"/>
        <v>14.5</v>
      </c>
      <c r="AX665" s="84">
        <f t="shared" si="210"/>
        <v>4.2000000000000455</v>
      </c>
      <c r="AZ665" s="77"/>
      <c r="BA665" s="77"/>
      <c r="BB665" s="84">
        <f t="shared" si="208"/>
        <v>-47469.464</v>
      </c>
    </row>
    <row r="666" spans="1:54">
      <c r="A666" s="80">
        <v>37525</v>
      </c>
      <c r="B666" s="84">
        <v>6417.6710000000003</v>
      </c>
      <c r="C666" s="84">
        <v>1269.5350000000001</v>
      </c>
      <c r="D666" s="84">
        <v>7687.2060000000001</v>
      </c>
      <c r="E666" s="84">
        <v>0</v>
      </c>
      <c r="F666" s="84">
        <f t="shared" si="213"/>
        <v>830.577</v>
      </c>
      <c r="G666" s="84">
        <f t="shared" si="213"/>
        <v>1042.491</v>
      </c>
      <c r="H666" s="84">
        <f t="shared" si="213"/>
        <v>0</v>
      </c>
      <c r="I666" s="84">
        <f t="shared" si="207"/>
        <v>830.577</v>
      </c>
      <c r="L666" s="84">
        <f t="shared" si="214"/>
        <v>1042.491</v>
      </c>
      <c r="P666" s="84">
        <v>1678.5</v>
      </c>
      <c r="Q666" s="84">
        <v>55.7</v>
      </c>
      <c r="R666" s="84">
        <f t="shared" si="211"/>
        <v>1734.2</v>
      </c>
      <c r="S666" s="84">
        <f t="shared" si="215"/>
        <v>9.5</v>
      </c>
      <c r="T666" s="84">
        <f t="shared" si="216"/>
        <v>55.7</v>
      </c>
      <c r="W666" s="77"/>
      <c r="X666" s="77"/>
      <c r="Z666" s="84">
        <v>599.20000000000005</v>
      </c>
      <c r="AA666" s="84">
        <v>4.5</v>
      </c>
      <c r="AB666" s="84">
        <f t="shared" si="203"/>
        <v>603.70000000000005</v>
      </c>
      <c r="AC666" s="84">
        <f t="shared" si="217"/>
        <v>-29</v>
      </c>
      <c r="AE666" s="84">
        <f t="shared" si="212"/>
        <v>4139.9710000000005</v>
      </c>
      <c r="AF666" s="84">
        <f t="shared" si="212"/>
        <v>1209.335</v>
      </c>
      <c r="AG666" s="84">
        <f t="shared" si="212"/>
        <v>5349.3060000000005</v>
      </c>
      <c r="AH666" s="84">
        <f t="shared" si="218"/>
        <v>1061.991</v>
      </c>
      <c r="AJ666" s="80">
        <v>37525</v>
      </c>
      <c r="AK666" s="84">
        <v>236.6</v>
      </c>
      <c r="AL666" s="84">
        <v>6759.3</v>
      </c>
      <c r="AM666" s="84">
        <f t="shared" si="204"/>
        <v>6995.9000000000005</v>
      </c>
      <c r="AN666" s="84">
        <f t="shared" si="209"/>
        <v>92</v>
      </c>
      <c r="AO666" s="84">
        <f t="shared" si="209"/>
        <v>37.900000000000546</v>
      </c>
      <c r="AP666" s="85">
        <f>AM666/'[2]Soymeal Export Forecast'!AB$15</f>
        <v>0.87281675200466846</v>
      </c>
      <c r="AQ666" s="77"/>
      <c r="AR666" s="77"/>
      <c r="AS666" s="80">
        <v>37525</v>
      </c>
      <c r="AT666" s="84">
        <v>42.8</v>
      </c>
      <c r="AU666" s="84">
        <v>802.8</v>
      </c>
      <c r="AV666" s="84">
        <f t="shared" si="205"/>
        <v>845.59999999999991</v>
      </c>
      <c r="AW666" s="84">
        <f t="shared" si="210"/>
        <v>4.1999999999999318</v>
      </c>
      <c r="AX666" s="84">
        <f t="shared" si="210"/>
        <v>2.3999999999998636</v>
      </c>
      <c r="AZ666" s="77"/>
      <c r="BA666" s="77"/>
      <c r="BB666" s="84">
        <f t="shared" si="208"/>
        <v>922.577</v>
      </c>
    </row>
    <row r="667" spans="1:54">
      <c r="A667" s="80">
        <v>37532</v>
      </c>
      <c r="B667" s="84">
        <v>6352.41</v>
      </c>
      <c r="C667" s="84">
        <v>2073.8319999999999</v>
      </c>
      <c r="D667" s="84">
        <v>8426.2420000000002</v>
      </c>
      <c r="E667" s="84">
        <v>176</v>
      </c>
      <c r="F667" s="84">
        <f t="shared" si="213"/>
        <v>804.2969999999998</v>
      </c>
      <c r="G667" s="84">
        <f t="shared" si="213"/>
        <v>739.03600000000006</v>
      </c>
      <c r="H667" s="84">
        <f t="shared" si="213"/>
        <v>176</v>
      </c>
      <c r="I667" s="84">
        <f t="shared" si="207"/>
        <v>804.2969999999998</v>
      </c>
      <c r="L667" s="84">
        <f t="shared" si="214"/>
        <v>915.03600000000006</v>
      </c>
      <c r="P667" s="84">
        <v>1566.5</v>
      </c>
      <c r="Q667" s="84">
        <v>55.7</v>
      </c>
      <c r="R667" s="84">
        <f t="shared" si="211"/>
        <v>1622.2</v>
      </c>
      <c r="S667" s="84">
        <f t="shared" si="215"/>
        <v>-112</v>
      </c>
      <c r="T667" s="84">
        <f t="shared" si="216"/>
        <v>0</v>
      </c>
      <c r="W667" s="77"/>
      <c r="X667" s="77"/>
      <c r="Z667" s="84">
        <v>628.70000000000005</v>
      </c>
      <c r="AA667" s="84">
        <v>23.2</v>
      </c>
      <c r="AB667" s="84">
        <f t="shared" si="203"/>
        <v>651.90000000000009</v>
      </c>
      <c r="AC667" s="84">
        <f t="shared" si="217"/>
        <v>48.200000000000045</v>
      </c>
      <c r="AE667" s="84">
        <f t="shared" si="212"/>
        <v>4157.21</v>
      </c>
      <c r="AF667" s="84">
        <f t="shared" si="212"/>
        <v>1994.9319999999998</v>
      </c>
      <c r="AG667" s="84">
        <f t="shared" si="212"/>
        <v>6152.1419999999998</v>
      </c>
      <c r="AH667" s="84">
        <f t="shared" si="218"/>
        <v>802.83599999999933</v>
      </c>
      <c r="AJ667" s="80">
        <v>37532</v>
      </c>
      <c r="AK667" s="84">
        <v>1398.4</v>
      </c>
      <c r="AL667" s="84">
        <v>55</v>
      </c>
      <c r="AM667" s="84">
        <f t="shared" si="204"/>
        <v>1453.4</v>
      </c>
      <c r="AN667" s="86">
        <f>AL667</f>
        <v>55</v>
      </c>
      <c r="AP667" s="85">
        <f>AM667/'[2]Soymeal Export Forecast'!AC$15</f>
        <v>0.23018786762088694</v>
      </c>
      <c r="AQ667" s="77"/>
      <c r="AR667" s="77"/>
      <c r="AS667" s="80">
        <v>37532</v>
      </c>
      <c r="AT667" s="84">
        <v>149.9</v>
      </c>
      <c r="AU667" s="84">
        <v>2.7</v>
      </c>
      <c r="AV667" s="84">
        <f t="shared" si="205"/>
        <v>152.6</v>
      </c>
      <c r="AW667" s="86">
        <f>AU667</f>
        <v>2.7</v>
      </c>
      <c r="AZ667" s="77"/>
      <c r="BA667" s="77"/>
      <c r="BB667" s="84">
        <f t="shared" si="208"/>
        <v>859.2969999999998</v>
      </c>
    </row>
    <row r="668" spans="1:54">
      <c r="A668" s="80">
        <v>37539</v>
      </c>
      <c r="B668" s="84">
        <v>6851.7129999999997</v>
      </c>
      <c r="C668" s="84">
        <v>2530.1039999999998</v>
      </c>
      <c r="D668" s="84">
        <v>9381.8169999999991</v>
      </c>
      <c r="E668" s="84">
        <v>176</v>
      </c>
      <c r="F668" s="84">
        <f t="shared" si="213"/>
        <v>456.27199999999993</v>
      </c>
      <c r="G668" s="84">
        <f t="shared" si="213"/>
        <v>955.57499999999891</v>
      </c>
      <c r="H668" s="84">
        <f t="shared" si="213"/>
        <v>0</v>
      </c>
      <c r="I668" s="84">
        <f t="shared" si="207"/>
        <v>456.27199999999993</v>
      </c>
      <c r="L668" s="84">
        <f t="shared" si="214"/>
        <v>955.57499999999891</v>
      </c>
      <c r="P668" s="84">
        <v>1456.5</v>
      </c>
      <c r="Q668" s="84">
        <v>113.4</v>
      </c>
      <c r="R668" s="84">
        <f t="shared" si="211"/>
        <v>1569.9</v>
      </c>
      <c r="S668" s="84">
        <f t="shared" si="215"/>
        <v>-52.299999999999955</v>
      </c>
      <c r="T668" s="84">
        <f t="shared" si="216"/>
        <v>57.7</v>
      </c>
      <c r="W668" s="77"/>
      <c r="X668" s="77"/>
      <c r="Z668" s="84">
        <v>722.2</v>
      </c>
      <c r="AA668" s="84">
        <v>41.3</v>
      </c>
      <c r="AB668" s="84">
        <f t="shared" si="203"/>
        <v>763.5</v>
      </c>
      <c r="AC668" s="84">
        <f t="shared" si="217"/>
        <v>111.59999999999991</v>
      </c>
      <c r="AE668" s="84">
        <f t="shared" si="212"/>
        <v>4673.0129999999999</v>
      </c>
      <c r="AF668" s="84">
        <f t="shared" si="212"/>
        <v>2375.4039999999995</v>
      </c>
      <c r="AG668" s="84">
        <f t="shared" si="212"/>
        <v>7048.4169999999995</v>
      </c>
      <c r="AH668" s="84">
        <f t="shared" si="218"/>
        <v>896.27499999999964</v>
      </c>
      <c r="AJ668" s="80">
        <v>37539</v>
      </c>
      <c r="AK668" s="84">
        <v>1452.3</v>
      </c>
      <c r="AL668" s="84">
        <v>113.9</v>
      </c>
      <c r="AM668" s="84">
        <f t="shared" si="204"/>
        <v>1566.2</v>
      </c>
      <c r="AN668" s="84">
        <f t="shared" ref="AN668:AO699" si="219">AL668-AL667</f>
        <v>58.900000000000006</v>
      </c>
      <c r="AO668" s="84">
        <f t="shared" si="219"/>
        <v>112.79999999999995</v>
      </c>
      <c r="AP668" s="85">
        <f>AM668/'[2]Soymeal Export Forecast'!AC$15</f>
        <v>0.24805300555100668</v>
      </c>
      <c r="AQ668" s="77"/>
      <c r="AR668" s="77"/>
      <c r="AS668" s="80">
        <v>37539</v>
      </c>
      <c r="AT668" s="84">
        <v>144.30000000000001</v>
      </c>
      <c r="AU668" s="84">
        <v>10.8</v>
      </c>
      <c r="AV668" s="84">
        <f t="shared" si="205"/>
        <v>155.10000000000002</v>
      </c>
      <c r="AW668" s="84">
        <f t="shared" ref="AW668:AX699" si="220">AU668-AU667</f>
        <v>8.1000000000000014</v>
      </c>
      <c r="AX668" s="84">
        <f t="shared" si="220"/>
        <v>2.5000000000000284</v>
      </c>
      <c r="AZ668" s="77"/>
      <c r="BA668" s="77"/>
      <c r="BB668" s="84">
        <f t="shared" si="208"/>
        <v>515.17199999999991</v>
      </c>
    </row>
    <row r="669" spans="1:54">
      <c r="A669" s="80">
        <v>37546</v>
      </c>
      <c r="B669" s="84">
        <v>7023.6490000000003</v>
      </c>
      <c r="C669" s="84">
        <v>3051.2890000000002</v>
      </c>
      <c r="D669" s="84">
        <v>10074.938</v>
      </c>
      <c r="E669" s="84">
        <v>176</v>
      </c>
      <c r="F669" s="84">
        <f t="shared" si="213"/>
        <v>521.1850000000004</v>
      </c>
      <c r="G669" s="84">
        <f t="shared" si="213"/>
        <v>693.121000000001</v>
      </c>
      <c r="H669" s="84">
        <f t="shared" si="213"/>
        <v>0</v>
      </c>
      <c r="I669" s="84">
        <f t="shared" si="207"/>
        <v>521.1850000000004</v>
      </c>
      <c r="L669" s="84">
        <f t="shared" si="214"/>
        <v>693.121000000001</v>
      </c>
      <c r="P669" s="84">
        <v>1534.5</v>
      </c>
      <c r="Q669" s="84">
        <v>272.39999999999998</v>
      </c>
      <c r="R669" s="84">
        <f t="shared" si="211"/>
        <v>1806.9</v>
      </c>
      <c r="S669" s="84">
        <f t="shared" si="215"/>
        <v>237</v>
      </c>
      <c r="T669" s="84">
        <f t="shared" si="216"/>
        <v>158.99999999999997</v>
      </c>
      <c r="W669" s="77"/>
      <c r="X669" s="77"/>
      <c r="Z669" s="84">
        <v>817.9</v>
      </c>
      <c r="AA669" s="84">
        <v>133.1</v>
      </c>
      <c r="AB669" s="84">
        <f t="shared" si="203"/>
        <v>951</v>
      </c>
      <c r="AC669" s="84">
        <f t="shared" si="217"/>
        <v>187.5</v>
      </c>
      <c r="AE669" s="84">
        <f t="shared" si="212"/>
        <v>4671.2490000000007</v>
      </c>
      <c r="AF669" s="84">
        <f t="shared" si="212"/>
        <v>2645.7890000000002</v>
      </c>
      <c r="AG669" s="84">
        <f t="shared" si="212"/>
        <v>7317.0380000000005</v>
      </c>
      <c r="AH669" s="84">
        <f t="shared" si="218"/>
        <v>268.621000000001</v>
      </c>
      <c r="AJ669" s="80">
        <v>37546</v>
      </c>
      <c r="AK669" s="84">
        <v>1480</v>
      </c>
      <c r="AL669" s="84">
        <v>189.3</v>
      </c>
      <c r="AM669" s="84">
        <f t="shared" si="204"/>
        <v>1669.3</v>
      </c>
      <c r="AN669" s="84">
        <f t="shared" si="219"/>
        <v>75.400000000000006</v>
      </c>
      <c r="AO669" s="84">
        <f t="shared" si="219"/>
        <v>103.09999999999991</v>
      </c>
      <c r="AP669" s="85">
        <f>AM669/'[2]Soymeal Export Forecast'!AC$15</f>
        <v>0.26438186832224203</v>
      </c>
      <c r="AQ669" s="77"/>
      <c r="AR669" s="77"/>
      <c r="AS669" s="80">
        <v>37546</v>
      </c>
      <c r="AT669" s="84">
        <v>143.69999999999999</v>
      </c>
      <c r="AU669" s="84">
        <v>20.399999999999999</v>
      </c>
      <c r="AV669" s="84">
        <f t="shared" si="205"/>
        <v>164.1</v>
      </c>
      <c r="AW669" s="84">
        <f t="shared" si="220"/>
        <v>9.5999999999999979</v>
      </c>
      <c r="AX669" s="84">
        <f t="shared" si="220"/>
        <v>8.9999999999999716</v>
      </c>
      <c r="AZ669" s="77"/>
      <c r="BA669" s="77"/>
      <c r="BB669" s="84">
        <f t="shared" si="208"/>
        <v>596.58500000000038</v>
      </c>
    </row>
    <row r="670" spans="1:54">
      <c r="A670" s="80">
        <v>37553</v>
      </c>
      <c r="B670" s="84">
        <v>6890.0870000000004</v>
      </c>
      <c r="C670" s="84">
        <v>3836.395</v>
      </c>
      <c r="D670" s="84">
        <v>10726.482</v>
      </c>
      <c r="E670" s="84">
        <v>176</v>
      </c>
      <c r="F670" s="84">
        <f t="shared" si="213"/>
        <v>785.10599999999977</v>
      </c>
      <c r="G670" s="84">
        <f t="shared" si="213"/>
        <v>651.54399999999987</v>
      </c>
      <c r="H670" s="84">
        <f t="shared" si="213"/>
        <v>0</v>
      </c>
      <c r="I670" s="84">
        <f t="shared" si="207"/>
        <v>785.10599999999977</v>
      </c>
      <c r="L670" s="84">
        <f t="shared" si="214"/>
        <v>651.54399999999987</v>
      </c>
      <c r="P670" s="84">
        <v>1613.5</v>
      </c>
      <c r="Q670" s="84">
        <v>636.20000000000005</v>
      </c>
      <c r="R670" s="84">
        <f t="shared" si="211"/>
        <v>2249.6999999999998</v>
      </c>
      <c r="S670" s="84">
        <f t="shared" si="215"/>
        <v>442.79999999999973</v>
      </c>
      <c r="T670" s="84">
        <f t="shared" si="216"/>
        <v>363.80000000000007</v>
      </c>
      <c r="W670" s="77"/>
      <c r="X670" s="77"/>
      <c r="Z670" s="84">
        <v>817.4</v>
      </c>
      <c r="AA670" s="84">
        <v>477.1</v>
      </c>
      <c r="AB670" s="84">
        <f t="shared" si="203"/>
        <v>1294.5</v>
      </c>
      <c r="AC670" s="84">
        <f t="shared" si="217"/>
        <v>343.5</v>
      </c>
      <c r="AE670" s="84">
        <f t="shared" si="212"/>
        <v>4459.1870000000008</v>
      </c>
      <c r="AF670" s="84">
        <f t="shared" si="212"/>
        <v>2723.0949999999998</v>
      </c>
      <c r="AG670" s="84">
        <f t="shared" si="212"/>
        <v>7182.2819999999992</v>
      </c>
      <c r="AH670" s="84">
        <f t="shared" si="218"/>
        <v>-134.75600000000122</v>
      </c>
      <c r="AJ670" s="80">
        <v>37553</v>
      </c>
      <c r="AK670" s="84">
        <v>1630.2</v>
      </c>
      <c r="AL670" s="84">
        <v>257.5</v>
      </c>
      <c r="AM670" s="84">
        <f t="shared" si="204"/>
        <v>1887.7</v>
      </c>
      <c r="AN670" s="84">
        <f t="shared" si="219"/>
        <v>68.199999999999989</v>
      </c>
      <c r="AO670" s="84">
        <f t="shared" si="219"/>
        <v>218.40000000000009</v>
      </c>
      <c r="AP670" s="85">
        <f>AM670/'[2]Soymeal Export Forecast'!AC$15</f>
        <v>0.29897181622949515</v>
      </c>
      <c r="AQ670" s="77"/>
      <c r="AR670" s="77"/>
      <c r="AS670" s="80">
        <v>37553</v>
      </c>
      <c r="AT670" s="84">
        <v>147.30000000000001</v>
      </c>
      <c r="AU670" s="84">
        <v>25.9</v>
      </c>
      <c r="AV670" s="84">
        <f t="shared" si="205"/>
        <v>173.20000000000002</v>
      </c>
      <c r="AW670" s="84">
        <f t="shared" si="220"/>
        <v>5.5</v>
      </c>
      <c r="AX670" s="84">
        <f t="shared" si="220"/>
        <v>9.1000000000000227</v>
      </c>
      <c r="AZ670" s="77"/>
      <c r="BA670" s="77"/>
      <c r="BB670" s="84">
        <f t="shared" si="208"/>
        <v>853.30599999999981</v>
      </c>
    </row>
    <row r="671" spans="1:54">
      <c r="A671" s="80">
        <v>37560</v>
      </c>
      <c r="B671" s="84">
        <v>6584.1270000000004</v>
      </c>
      <c r="C671" s="84">
        <v>4659.4709999999995</v>
      </c>
      <c r="D671" s="84">
        <v>11243.598</v>
      </c>
      <c r="E671" s="84">
        <v>176</v>
      </c>
      <c r="F671" s="84">
        <f t="shared" si="213"/>
        <v>823.07599999999957</v>
      </c>
      <c r="G671" s="84">
        <f t="shared" si="213"/>
        <v>517.11599999999999</v>
      </c>
      <c r="H671" s="84">
        <f t="shared" si="213"/>
        <v>0</v>
      </c>
      <c r="I671" s="84">
        <f t="shared" si="207"/>
        <v>823.07599999999957</v>
      </c>
      <c r="L671" s="84">
        <f t="shared" si="214"/>
        <v>517.11599999999999</v>
      </c>
      <c r="P671" s="84">
        <v>1076</v>
      </c>
      <c r="Q671" s="84">
        <v>1196.7</v>
      </c>
      <c r="R671" s="84">
        <f t="shared" si="211"/>
        <v>2272.6999999999998</v>
      </c>
      <c r="S671" s="84">
        <f t="shared" si="215"/>
        <v>23</v>
      </c>
      <c r="T671" s="84">
        <f t="shared" si="216"/>
        <v>560.5</v>
      </c>
      <c r="W671" s="77"/>
      <c r="X671" s="77"/>
      <c r="Z671" s="84">
        <v>817.4</v>
      </c>
      <c r="AA671" s="84">
        <v>753.3</v>
      </c>
      <c r="AB671" s="84">
        <f t="shared" si="203"/>
        <v>1570.6999999999998</v>
      </c>
      <c r="AC671" s="84">
        <f t="shared" si="217"/>
        <v>276.19999999999982</v>
      </c>
      <c r="AE671" s="84">
        <f t="shared" si="212"/>
        <v>4690.7270000000008</v>
      </c>
      <c r="AF671" s="84">
        <f t="shared" si="212"/>
        <v>2709.4709999999995</v>
      </c>
      <c r="AG671" s="84">
        <f t="shared" si="212"/>
        <v>7400.1980000000012</v>
      </c>
      <c r="AH671" s="84">
        <f t="shared" si="218"/>
        <v>217.91600000000199</v>
      </c>
      <c r="AJ671" s="80">
        <v>37560</v>
      </c>
      <c r="AK671" s="84">
        <v>1807</v>
      </c>
      <c r="AL671" s="84">
        <v>309.60000000000002</v>
      </c>
      <c r="AM671" s="84">
        <f t="shared" si="204"/>
        <v>2116.6</v>
      </c>
      <c r="AN671" s="84">
        <f t="shared" si="219"/>
        <v>52.100000000000023</v>
      </c>
      <c r="AO671" s="84">
        <f t="shared" si="219"/>
        <v>228.89999999999986</v>
      </c>
      <c r="AP671" s="85">
        <f>AM671/'[2]Soymeal Export Forecast'!AC$15</f>
        <v>0.33522474240152006</v>
      </c>
      <c r="AQ671" s="77"/>
      <c r="AR671" s="77"/>
      <c r="AS671" s="80">
        <v>37560</v>
      </c>
      <c r="AT671" s="84">
        <v>164.6</v>
      </c>
      <c r="AU671" s="84">
        <v>34.9</v>
      </c>
      <c r="AV671" s="84">
        <f t="shared" si="205"/>
        <v>199.5</v>
      </c>
      <c r="AW671" s="84">
        <f t="shared" si="220"/>
        <v>9</v>
      </c>
      <c r="AX671" s="84">
        <f t="shared" si="220"/>
        <v>26.299999999999983</v>
      </c>
      <c r="AZ671" s="77"/>
      <c r="BA671" s="77"/>
      <c r="BB671" s="84">
        <f t="shared" si="208"/>
        <v>875.17599999999959</v>
      </c>
    </row>
    <row r="672" spans="1:54">
      <c r="A672" s="80">
        <v>37567</v>
      </c>
      <c r="B672" s="84">
        <v>6972.6270000000004</v>
      </c>
      <c r="C672" s="84">
        <v>5299.0810000000001</v>
      </c>
      <c r="D672" s="84">
        <v>12271.708000000001</v>
      </c>
      <c r="E672" s="84">
        <v>176</v>
      </c>
      <c r="F672" s="84">
        <f t="shared" si="213"/>
        <v>639.61000000000058</v>
      </c>
      <c r="G672" s="84">
        <f t="shared" si="213"/>
        <v>1028.1100000000006</v>
      </c>
      <c r="H672" s="84">
        <f t="shared" si="213"/>
        <v>0</v>
      </c>
      <c r="I672" s="84">
        <f t="shared" si="207"/>
        <v>639.61000000000058</v>
      </c>
      <c r="L672" s="84">
        <f t="shared" si="214"/>
        <v>1028.1100000000006</v>
      </c>
      <c r="P672" s="84">
        <v>948.2</v>
      </c>
      <c r="Q672" s="84">
        <v>1712.9</v>
      </c>
      <c r="R672" s="84">
        <f t="shared" si="211"/>
        <v>2661.1000000000004</v>
      </c>
      <c r="S672" s="84">
        <f t="shared" si="215"/>
        <v>388.40000000000055</v>
      </c>
      <c r="T672" s="84">
        <f t="shared" si="216"/>
        <v>516.20000000000005</v>
      </c>
      <c r="W672" s="77"/>
      <c r="X672" s="77"/>
      <c r="Z672" s="84">
        <v>728</v>
      </c>
      <c r="AA672" s="84">
        <v>1173.5</v>
      </c>
      <c r="AB672" s="84">
        <f t="shared" si="203"/>
        <v>1901.5</v>
      </c>
      <c r="AC672" s="84">
        <f t="shared" si="217"/>
        <v>330.80000000000018</v>
      </c>
      <c r="AE672" s="84">
        <f t="shared" si="212"/>
        <v>5296.4270000000006</v>
      </c>
      <c r="AF672" s="84">
        <f t="shared" si="212"/>
        <v>2412.681</v>
      </c>
      <c r="AG672" s="84">
        <f t="shared" si="212"/>
        <v>7709.1080000000002</v>
      </c>
      <c r="AH672" s="84">
        <f t="shared" si="218"/>
        <v>308.90999999999894</v>
      </c>
      <c r="AJ672" s="80">
        <v>37567</v>
      </c>
      <c r="AK672" s="84">
        <v>1775.8</v>
      </c>
      <c r="AL672" s="84">
        <v>428.4</v>
      </c>
      <c r="AM672" s="84">
        <f t="shared" si="204"/>
        <v>2204.1999999999998</v>
      </c>
      <c r="AN672" s="84">
        <f t="shared" si="219"/>
        <v>118.79999999999995</v>
      </c>
      <c r="AO672" s="84">
        <f t="shared" si="219"/>
        <v>87.599999999999909</v>
      </c>
      <c r="AP672" s="85">
        <f>AM672/'[2]Soymeal Export Forecast'!AC$15</f>
        <v>0.3490987324961875</v>
      </c>
      <c r="AQ672" s="77"/>
      <c r="AR672" s="77"/>
      <c r="AS672" s="80">
        <v>37567</v>
      </c>
      <c r="AT672" s="84">
        <v>152.30000000000001</v>
      </c>
      <c r="AU672" s="84">
        <v>48.8</v>
      </c>
      <c r="AV672" s="84">
        <f t="shared" si="205"/>
        <v>201.10000000000002</v>
      </c>
      <c r="AW672" s="84">
        <f t="shared" si="220"/>
        <v>13.899999999999999</v>
      </c>
      <c r="AX672" s="84">
        <f t="shared" si="220"/>
        <v>1.6000000000000227</v>
      </c>
      <c r="AZ672" s="77"/>
      <c r="BA672" s="77"/>
      <c r="BB672" s="84">
        <f t="shared" si="208"/>
        <v>758.41000000000054</v>
      </c>
    </row>
    <row r="673" spans="1:54">
      <c r="A673" s="80">
        <v>37574</v>
      </c>
      <c r="B673" s="84">
        <v>7629.2349999999997</v>
      </c>
      <c r="C673" s="84">
        <v>5729.192</v>
      </c>
      <c r="D673" s="84">
        <v>13358.427</v>
      </c>
      <c r="E673" s="84">
        <v>176</v>
      </c>
      <c r="F673" s="84">
        <f t="shared" si="213"/>
        <v>430.11099999999988</v>
      </c>
      <c r="G673" s="84">
        <f t="shared" si="213"/>
        <v>1086.7189999999991</v>
      </c>
      <c r="H673" s="84">
        <f t="shared" si="213"/>
        <v>0</v>
      </c>
      <c r="I673" s="84">
        <f t="shared" si="207"/>
        <v>430.11099999999988</v>
      </c>
      <c r="L673" s="84">
        <f t="shared" si="214"/>
        <v>1086.7189999999991</v>
      </c>
      <c r="P673" s="84">
        <v>1039.7</v>
      </c>
      <c r="Q673" s="84">
        <v>1958.8</v>
      </c>
      <c r="R673" s="84">
        <f t="shared" si="211"/>
        <v>2998.5</v>
      </c>
      <c r="S673" s="84">
        <f t="shared" si="215"/>
        <v>337.39999999999964</v>
      </c>
      <c r="T673" s="84">
        <f t="shared" si="216"/>
        <v>245.89999999999986</v>
      </c>
      <c r="W673" s="77"/>
      <c r="X673" s="77"/>
      <c r="Z673" s="84">
        <v>861.5</v>
      </c>
      <c r="AA673" s="84">
        <v>1375.5</v>
      </c>
      <c r="AB673" s="84">
        <f t="shared" si="203"/>
        <v>2237</v>
      </c>
      <c r="AC673" s="84">
        <f t="shared" si="217"/>
        <v>335.5</v>
      </c>
      <c r="AE673" s="84">
        <f t="shared" si="212"/>
        <v>5728.0349999999999</v>
      </c>
      <c r="AF673" s="84">
        <f t="shared" si="212"/>
        <v>2394.8919999999998</v>
      </c>
      <c r="AG673" s="84">
        <f t="shared" si="212"/>
        <v>8122.9269999999997</v>
      </c>
      <c r="AH673" s="84">
        <f t="shared" si="218"/>
        <v>413.81899999999951</v>
      </c>
      <c r="AJ673" s="80">
        <v>37574</v>
      </c>
      <c r="AK673" s="84">
        <v>1895.7</v>
      </c>
      <c r="AL673" s="84">
        <v>530.70000000000005</v>
      </c>
      <c r="AM673" s="84">
        <f t="shared" si="204"/>
        <v>2426.4</v>
      </c>
      <c r="AN673" s="84">
        <f t="shared" si="219"/>
        <v>102.30000000000007</v>
      </c>
      <c r="AO673" s="84">
        <f t="shared" si="219"/>
        <v>222.20000000000027</v>
      </c>
      <c r="AP673" s="85">
        <f>AM673/'[2]Soymeal Export Forecast'!AC$15</f>
        <v>0.38429052015640569</v>
      </c>
      <c r="AQ673" s="77"/>
      <c r="AR673" s="77"/>
      <c r="AS673" s="80">
        <v>37574</v>
      </c>
      <c r="AT673" s="84">
        <v>159</v>
      </c>
      <c r="AU673" s="84">
        <v>53.7</v>
      </c>
      <c r="AV673" s="84">
        <f t="shared" si="205"/>
        <v>212.7</v>
      </c>
      <c r="AW673" s="84">
        <f t="shared" si="220"/>
        <v>4.9000000000000057</v>
      </c>
      <c r="AX673" s="84">
        <f t="shared" si="220"/>
        <v>11.599999999999966</v>
      </c>
      <c r="AZ673" s="77"/>
      <c r="BA673" s="77"/>
      <c r="BB673" s="84">
        <f t="shared" si="208"/>
        <v>532.41099999999994</v>
      </c>
    </row>
    <row r="674" spans="1:54">
      <c r="A674" s="80">
        <v>37581</v>
      </c>
      <c r="B674" s="84">
        <v>7986.3630000000003</v>
      </c>
      <c r="C674" s="84">
        <v>6520.9340000000002</v>
      </c>
      <c r="D674" s="84">
        <v>14507.297</v>
      </c>
      <c r="E674" s="84">
        <v>176</v>
      </c>
      <c r="F674" s="84">
        <f t="shared" si="213"/>
        <v>791.74200000000019</v>
      </c>
      <c r="G674" s="84">
        <f t="shared" si="213"/>
        <v>1148.8700000000008</v>
      </c>
      <c r="H674" s="84">
        <f t="shared" si="213"/>
        <v>0</v>
      </c>
      <c r="I674" s="84">
        <f t="shared" si="207"/>
        <v>791.74200000000019</v>
      </c>
      <c r="L674" s="84">
        <f t="shared" si="214"/>
        <v>1148.8700000000008</v>
      </c>
      <c r="P674" s="84">
        <v>1102.5</v>
      </c>
      <c r="Q674" s="84">
        <v>2192.6</v>
      </c>
      <c r="R674" s="84">
        <f t="shared" si="211"/>
        <v>3295.1</v>
      </c>
      <c r="S674" s="84">
        <f t="shared" si="215"/>
        <v>296.59999999999991</v>
      </c>
      <c r="T674" s="84">
        <f t="shared" si="216"/>
        <v>233.79999999999995</v>
      </c>
      <c r="W674" s="77"/>
      <c r="X674" s="77"/>
      <c r="Z674" s="84">
        <v>836</v>
      </c>
      <c r="AA674" s="84">
        <v>1606.7</v>
      </c>
      <c r="AB674" s="84">
        <f t="shared" si="203"/>
        <v>2442.6999999999998</v>
      </c>
      <c r="AC674" s="84">
        <f t="shared" si="217"/>
        <v>205.69999999999982</v>
      </c>
      <c r="AE674" s="84">
        <f t="shared" si="212"/>
        <v>6047.8630000000003</v>
      </c>
      <c r="AF674" s="84">
        <f t="shared" si="212"/>
        <v>2721.6340000000009</v>
      </c>
      <c r="AG674" s="84">
        <f t="shared" si="212"/>
        <v>8769.4969999999994</v>
      </c>
      <c r="AH674" s="84">
        <f t="shared" si="218"/>
        <v>646.56999999999971</v>
      </c>
      <c r="AJ674" s="80">
        <v>37581</v>
      </c>
      <c r="AK674" s="84">
        <v>1969.3</v>
      </c>
      <c r="AL674" s="84">
        <v>667.6</v>
      </c>
      <c r="AM674" s="84">
        <f t="shared" si="204"/>
        <v>2636.9</v>
      </c>
      <c r="AN674" s="84">
        <f t="shared" si="219"/>
        <v>136.89999999999998</v>
      </c>
      <c r="AO674" s="84">
        <f t="shared" si="219"/>
        <v>210.5</v>
      </c>
      <c r="AP674" s="85">
        <f>AM674/'[2]Soymeal Export Forecast'!AC$15</f>
        <v>0.41762927489302104</v>
      </c>
      <c r="AQ674" s="77"/>
      <c r="AR674" s="77"/>
      <c r="AS674" s="80">
        <v>37581</v>
      </c>
      <c r="AT674" s="84">
        <v>146.80000000000001</v>
      </c>
      <c r="AU674" s="84">
        <v>77.2</v>
      </c>
      <c r="AV674" s="84">
        <f t="shared" si="205"/>
        <v>224</v>
      </c>
      <c r="AW674" s="84">
        <f t="shared" si="220"/>
        <v>23.5</v>
      </c>
      <c r="AX674" s="84">
        <f t="shared" si="220"/>
        <v>11.300000000000011</v>
      </c>
      <c r="AZ674" s="77"/>
      <c r="BA674" s="77"/>
      <c r="BB674" s="84">
        <f t="shared" si="208"/>
        <v>928.64200000000017</v>
      </c>
    </row>
    <row r="675" spans="1:54">
      <c r="A675" s="80">
        <v>37588</v>
      </c>
      <c r="B675" s="84">
        <v>8119.3339999999998</v>
      </c>
      <c r="C675" s="84">
        <v>7321.7030000000004</v>
      </c>
      <c r="D675" s="84">
        <v>15441.037</v>
      </c>
      <c r="E675" s="84">
        <v>176</v>
      </c>
      <c r="F675" s="84">
        <f t="shared" si="213"/>
        <v>800.76900000000023</v>
      </c>
      <c r="G675" s="84">
        <f t="shared" si="213"/>
        <v>933.73999999999978</v>
      </c>
      <c r="H675" s="84">
        <f t="shared" si="213"/>
        <v>0</v>
      </c>
      <c r="I675" s="84">
        <f t="shared" si="207"/>
        <v>800.76900000000023</v>
      </c>
      <c r="L675" s="84">
        <f t="shared" si="214"/>
        <v>933.73999999999978</v>
      </c>
      <c r="P675" s="84">
        <v>1267.5</v>
      </c>
      <c r="Q675" s="84">
        <v>2248.9</v>
      </c>
      <c r="R675" s="84">
        <f t="shared" si="211"/>
        <v>3516.4</v>
      </c>
      <c r="S675" s="84">
        <f t="shared" si="215"/>
        <v>221.30000000000018</v>
      </c>
      <c r="T675" s="84">
        <f t="shared" si="216"/>
        <v>56.300000000000182</v>
      </c>
      <c r="W675" s="77"/>
      <c r="X675" s="77"/>
      <c r="Z675" s="84">
        <v>711.2</v>
      </c>
      <c r="AA675" s="84">
        <v>2018</v>
      </c>
      <c r="AB675" s="84">
        <f t="shared" si="203"/>
        <v>2729.2</v>
      </c>
      <c r="AC675" s="84">
        <f t="shared" si="217"/>
        <v>286.5</v>
      </c>
      <c r="AE675" s="84">
        <f t="shared" si="212"/>
        <v>6140.634</v>
      </c>
      <c r="AF675" s="84">
        <f t="shared" si="212"/>
        <v>3054.8029999999999</v>
      </c>
      <c r="AG675" s="84">
        <f t="shared" si="212"/>
        <v>9195.4370000000017</v>
      </c>
      <c r="AH675" s="84">
        <f t="shared" si="218"/>
        <v>425.94000000000233</v>
      </c>
      <c r="AJ675" s="80">
        <v>37588</v>
      </c>
      <c r="AK675" s="84">
        <v>1954.4</v>
      </c>
      <c r="AL675" s="84">
        <v>813</v>
      </c>
      <c r="AM675" s="84">
        <f t="shared" si="204"/>
        <v>2767.4</v>
      </c>
      <c r="AN675" s="84">
        <f t="shared" si="219"/>
        <v>145.39999999999998</v>
      </c>
      <c r="AO675" s="84">
        <f t="shared" si="219"/>
        <v>130.5</v>
      </c>
      <c r="AP675" s="85">
        <f>AM675/'[2]Soymeal Export Forecast'!AC$15</f>
        <v>0.43829771904089893</v>
      </c>
      <c r="AQ675" s="77"/>
      <c r="AR675" s="77"/>
      <c r="AS675" s="80">
        <v>37588</v>
      </c>
      <c r="AT675" s="84">
        <v>150.4</v>
      </c>
      <c r="AU675" s="84">
        <v>81.7</v>
      </c>
      <c r="AV675" s="84">
        <f t="shared" si="205"/>
        <v>232.10000000000002</v>
      </c>
      <c r="AW675" s="84">
        <f t="shared" si="220"/>
        <v>4.5</v>
      </c>
      <c r="AX675" s="84">
        <f t="shared" si="220"/>
        <v>8.1000000000000227</v>
      </c>
      <c r="AZ675" s="77"/>
      <c r="BA675" s="77"/>
      <c r="BB675" s="84">
        <f t="shared" si="208"/>
        <v>946.16900000000021</v>
      </c>
    </row>
    <row r="676" spans="1:54">
      <c r="A676" s="80">
        <v>37595</v>
      </c>
      <c r="B676" s="84">
        <v>8308.2970000000005</v>
      </c>
      <c r="C676" s="84">
        <v>8285.3230000000003</v>
      </c>
      <c r="D676" s="84">
        <v>16593.62</v>
      </c>
      <c r="E676" s="84">
        <v>264.52</v>
      </c>
      <c r="F676" s="84">
        <f t="shared" si="213"/>
        <v>963.61999999999989</v>
      </c>
      <c r="G676" s="84">
        <f t="shared" si="213"/>
        <v>1152.5829999999987</v>
      </c>
      <c r="H676" s="84">
        <f t="shared" si="213"/>
        <v>88.519999999999982</v>
      </c>
      <c r="I676" s="84">
        <f t="shared" si="207"/>
        <v>963.61999999999989</v>
      </c>
      <c r="L676" s="84">
        <f t="shared" si="214"/>
        <v>1241.1029999999987</v>
      </c>
      <c r="P676" s="84">
        <v>1490.5</v>
      </c>
      <c r="Q676" s="84">
        <v>2433.1999999999998</v>
      </c>
      <c r="R676" s="84">
        <f t="shared" si="211"/>
        <v>3923.7</v>
      </c>
      <c r="S676" s="84">
        <f t="shared" si="215"/>
        <v>407.29999999999973</v>
      </c>
      <c r="T676" s="84">
        <f t="shared" si="216"/>
        <v>184.29999999999973</v>
      </c>
      <c r="W676" s="77"/>
      <c r="X676" s="77"/>
      <c r="Z676" s="84">
        <v>722</v>
      </c>
      <c r="AA676" s="84">
        <v>2260</v>
      </c>
      <c r="AB676" s="84">
        <f t="shared" si="203"/>
        <v>2982</v>
      </c>
      <c r="AC676" s="84">
        <f t="shared" si="217"/>
        <v>252.80000000000018</v>
      </c>
      <c r="AE676" s="84">
        <f t="shared" si="212"/>
        <v>6095.7970000000005</v>
      </c>
      <c r="AF676" s="84">
        <f t="shared" si="212"/>
        <v>3592.1230000000005</v>
      </c>
      <c r="AG676" s="84">
        <f t="shared" si="212"/>
        <v>9687.9199999999983</v>
      </c>
      <c r="AH676" s="84">
        <f t="shared" si="218"/>
        <v>492.48299999999654</v>
      </c>
      <c r="AJ676" s="80">
        <v>37595</v>
      </c>
      <c r="AK676" s="84">
        <v>1957.5</v>
      </c>
      <c r="AL676" s="84">
        <v>920.8</v>
      </c>
      <c r="AM676" s="84">
        <f t="shared" si="204"/>
        <v>2878.3</v>
      </c>
      <c r="AN676" s="84">
        <f t="shared" si="219"/>
        <v>107.79999999999995</v>
      </c>
      <c r="AO676" s="84">
        <f t="shared" si="219"/>
        <v>110.90000000000009</v>
      </c>
      <c r="AP676" s="85">
        <f>AM676/'[2]Soymeal Export Forecast'!AC$15</f>
        <v>0.45586193709453621</v>
      </c>
      <c r="AQ676" s="77"/>
      <c r="AR676" s="77"/>
      <c r="AS676" s="80">
        <v>37595</v>
      </c>
      <c r="AT676" s="84">
        <v>157.6</v>
      </c>
      <c r="AU676" s="84">
        <v>88.8</v>
      </c>
      <c r="AV676" s="84">
        <f t="shared" si="205"/>
        <v>246.39999999999998</v>
      </c>
      <c r="AW676" s="84">
        <f t="shared" si="220"/>
        <v>7.0999999999999943</v>
      </c>
      <c r="AX676" s="84">
        <f t="shared" si="220"/>
        <v>14.299999999999955</v>
      </c>
      <c r="AZ676" s="77"/>
      <c r="BA676" s="77"/>
      <c r="BB676" s="84">
        <f t="shared" si="208"/>
        <v>1071.4199999999998</v>
      </c>
    </row>
    <row r="677" spans="1:54">
      <c r="A677" s="80">
        <v>37602</v>
      </c>
      <c r="B677" s="84">
        <v>7922.3580000000002</v>
      </c>
      <c r="C677" s="84">
        <v>9344.6219999999994</v>
      </c>
      <c r="D677" s="84">
        <v>17266.98</v>
      </c>
      <c r="E677" s="84">
        <v>264.52</v>
      </c>
      <c r="F677" s="84">
        <f t="shared" si="213"/>
        <v>1059.2989999999991</v>
      </c>
      <c r="G677" s="84">
        <f t="shared" si="213"/>
        <v>673.36000000000058</v>
      </c>
      <c r="H677" s="84">
        <f t="shared" si="213"/>
        <v>0</v>
      </c>
      <c r="I677" s="84">
        <f t="shared" si="207"/>
        <v>1059.2989999999991</v>
      </c>
      <c r="L677" s="84">
        <f t="shared" si="214"/>
        <v>673.36000000000058</v>
      </c>
      <c r="P677" s="84">
        <v>1991.5</v>
      </c>
      <c r="Q677" s="84">
        <v>2495.9</v>
      </c>
      <c r="R677" s="84">
        <f t="shared" si="211"/>
        <v>4487.3999999999996</v>
      </c>
      <c r="S677" s="84">
        <f t="shared" si="215"/>
        <v>563.69999999999982</v>
      </c>
      <c r="T677" s="84">
        <f t="shared" si="216"/>
        <v>62.700000000000273</v>
      </c>
      <c r="W677" s="77"/>
      <c r="X677" s="77"/>
      <c r="Z677" s="84">
        <v>743.9</v>
      </c>
      <c r="AA677" s="84">
        <v>2495.6999999999998</v>
      </c>
      <c r="AB677" s="84">
        <f t="shared" si="203"/>
        <v>3239.6</v>
      </c>
      <c r="AC677" s="84">
        <f t="shared" si="217"/>
        <v>257.59999999999991</v>
      </c>
      <c r="AE677" s="84">
        <f t="shared" si="212"/>
        <v>5186.9580000000005</v>
      </c>
      <c r="AF677" s="84">
        <f t="shared" si="212"/>
        <v>4353.0219999999999</v>
      </c>
      <c r="AG677" s="84">
        <f t="shared" si="212"/>
        <v>9539.98</v>
      </c>
      <c r="AH677" s="84">
        <f t="shared" si="218"/>
        <v>-147.93999999999869</v>
      </c>
      <c r="AJ677" s="80">
        <v>37602</v>
      </c>
      <c r="AK677" s="84">
        <v>1926.2</v>
      </c>
      <c r="AL677" s="84">
        <v>1036.8</v>
      </c>
      <c r="AM677" s="84">
        <f t="shared" si="204"/>
        <v>2963</v>
      </c>
      <c r="AN677" s="84">
        <f t="shared" si="219"/>
        <v>116</v>
      </c>
      <c r="AO677" s="84">
        <f t="shared" si="219"/>
        <v>84.699999999999818</v>
      </c>
      <c r="AP677" s="85">
        <f>AM677/'[2]Soymeal Export Forecast'!AC$15</f>
        <v>0.46927662843036189</v>
      </c>
      <c r="AQ677" s="77"/>
      <c r="AR677" s="77"/>
      <c r="AS677" s="80">
        <v>37602</v>
      </c>
      <c r="AT677" s="84">
        <v>152.1</v>
      </c>
      <c r="AU677" s="84">
        <v>98.3</v>
      </c>
      <c r="AV677" s="84">
        <f t="shared" si="205"/>
        <v>250.39999999999998</v>
      </c>
      <c r="AW677" s="84">
        <f t="shared" si="220"/>
        <v>9.5</v>
      </c>
      <c r="AX677" s="84">
        <f t="shared" si="220"/>
        <v>4</v>
      </c>
      <c r="AZ677" s="77"/>
      <c r="BA677" s="77"/>
      <c r="BB677" s="84">
        <f t="shared" si="208"/>
        <v>1175.2989999999991</v>
      </c>
    </row>
    <row r="678" spans="1:54">
      <c r="A678" s="80">
        <v>37609</v>
      </c>
      <c r="B678" s="84">
        <v>7414.607</v>
      </c>
      <c r="C678" s="84">
        <v>10398.638999999999</v>
      </c>
      <c r="D678" s="84">
        <v>17813.245999999999</v>
      </c>
      <c r="E678" s="84">
        <v>264.52</v>
      </c>
      <c r="F678" s="84">
        <f t="shared" si="213"/>
        <v>1054.0169999999998</v>
      </c>
      <c r="G678" s="84">
        <f t="shared" si="213"/>
        <v>546.26599999999962</v>
      </c>
      <c r="H678" s="84">
        <f t="shared" si="213"/>
        <v>0</v>
      </c>
      <c r="I678" s="84">
        <f t="shared" si="207"/>
        <v>1054.0169999999998</v>
      </c>
      <c r="L678" s="84">
        <f t="shared" si="214"/>
        <v>546.26599999999962</v>
      </c>
      <c r="P678" s="84">
        <v>2216.5</v>
      </c>
      <c r="Q678" s="84">
        <v>2552.1999999999998</v>
      </c>
      <c r="R678" s="84">
        <f t="shared" si="211"/>
        <v>4768.7</v>
      </c>
      <c r="S678" s="84">
        <f t="shared" si="215"/>
        <v>281.30000000000018</v>
      </c>
      <c r="T678" s="84">
        <f t="shared" si="216"/>
        <v>56.299999999999727</v>
      </c>
      <c r="W678" s="77"/>
      <c r="X678" s="77"/>
      <c r="Z678" s="84">
        <v>621.20000000000005</v>
      </c>
      <c r="AA678" s="84">
        <v>2741.9</v>
      </c>
      <c r="AB678" s="84">
        <f t="shared" si="203"/>
        <v>3363.1000000000004</v>
      </c>
      <c r="AC678" s="84">
        <f t="shared" si="217"/>
        <v>123.50000000000045</v>
      </c>
      <c r="AE678" s="84">
        <f t="shared" si="212"/>
        <v>4576.9070000000002</v>
      </c>
      <c r="AF678" s="84">
        <f t="shared" si="212"/>
        <v>5104.5389999999989</v>
      </c>
      <c r="AG678" s="84">
        <f t="shared" si="212"/>
        <v>9681.4459999999981</v>
      </c>
      <c r="AH678" s="84">
        <f t="shared" si="218"/>
        <v>141.46599999999853</v>
      </c>
      <c r="AJ678" s="80">
        <v>37609</v>
      </c>
      <c r="AK678" s="84">
        <v>1845.1</v>
      </c>
      <c r="AL678" s="84">
        <v>1263.5</v>
      </c>
      <c r="AM678" s="84">
        <f t="shared" si="204"/>
        <v>3108.6</v>
      </c>
      <c r="AN678" s="84">
        <f t="shared" si="219"/>
        <v>226.70000000000005</v>
      </c>
      <c r="AO678" s="84">
        <f t="shared" si="219"/>
        <v>145.59999999999991</v>
      </c>
      <c r="AP678" s="85">
        <f>AM678/'[2]Soymeal Export Forecast'!AC$15</f>
        <v>0.49233659370186394</v>
      </c>
      <c r="AQ678" s="77"/>
      <c r="AR678" s="77"/>
      <c r="AS678" s="80">
        <v>37609</v>
      </c>
      <c r="AT678" s="84">
        <v>162.9</v>
      </c>
      <c r="AU678" s="84">
        <v>110.7</v>
      </c>
      <c r="AV678" s="84">
        <f t="shared" si="205"/>
        <v>273.60000000000002</v>
      </c>
      <c r="AW678" s="84">
        <f t="shared" si="220"/>
        <v>12.400000000000006</v>
      </c>
      <c r="AX678" s="84">
        <f t="shared" si="220"/>
        <v>23.200000000000045</v>
      </c>
      <c r="AZ678" s="77"/>
      <c r="BA678" s="77"/>
      <c r="BB678" s="84">
        <f t="shared" si="208"/>
        <v>1280.7169999999999</v>
      </c>
    </row>
    <row r="679" spans="1:54">
      <c r="A679" s="80">
        <v>37616</v>
      </c>
      <c r="B679" s="84">
        <v>7081.4359999999997</v>
      </c>
      <c r="C679" s="84">
        <v>11444.116</v>
      </c>
      <c r="D679" s="84">
        <v>18525.552</v>
      </c>
      <c r="E679" s="84">
        <v>264.52</v>
      </c>
      <c r="F679" s="84">
        <f t="shared" si="213"/>
        <v>1045.4770000000008</v>
      </c>
      <c r="G679" s="84">
        <f t="shared" si="213"/>
        <v>712.30600000000049</v>
      </c>
      <c r="H679" s="84">
        <f t="shared" si="213"/>
        <v>0</v>
      </c>
      <c r="I679" s="84">
        <f t="shared" si="207"/>
        <v>1045.4770000000008</v>
      </c>
      <c r="L679" s="84">
        <f t="shared" si="214"/>
        <v>712.30600000000049</v>
      </c>
      <c r="P679" s="84">
        <v>2218.5</v>
      </c>
      <c r="Q679" s="84">
        <v>2722.6</v>
      </c>
      <c r="R679" s="84">
        <f t="shared" si="211"/>
        <v>4941.1000000000004</v>
      </c>
      <c r="S679" s="84">
        <f t="shared" si="215"/>
        <v>172.40000000000055</v>
      </c>
      <c r="T679" s="84">
        <f t="shared" si="216"/>
        <v>170.40000000000009</v>
      </c>
      <c r="W679" s="77"/>
      <c r="X679" s="77"/>
      <c r="Z679" s="84">
        <v>527.6</v>
      </c>
      <c r="AA679" s="84">
        <v>3047.8</v>
      </c>
      <c r="AB679" s="84">
        <f t="shared" si="203"/>
        <v>3575.4</v>
      </c>
      <c r="AC679" s="84">
        <f t="shared" si="217"/>
        <v>212.29999999999973</v>
      </c>
      <c r="AE679" s="84">
        <f t="shared" si="212"/>
        <v>4335.3359999999993</v>
      </c>
      <c r="AF679" s="84">
        <f t="shared" si="212"/>
        <v>5673.7159999999994</v>
      </c>
      <c r="AG679" s="84">
        <f t="shared" si="212"/>
        <v>10009.052</v>
      </c>
      <c r="AH679" s="84">
        <f t="shared" si="218"/>
        <v>327.60600000000159</v>
      </c>
      <c r="AJ679" s="80">
        <v>37616</v>
      </c>
      <c r="AK679" s="84">
        <v>1790.1</v>
      </c>
      <c r="AL679" s="84">
        <v>1408</v>
      </c>
      <c r="AM679" s="84">
        <f t="shared" si="204"/>
        <v>3198.1</v>
      </c>
      <c r="AN679" s="84">
        <f t="shared" si="219"/>
        <v>144.5</v>
      </c>
      <c r="AO679" s="84">
        <f t="shared" si="219"/>
        <v>89.5</v>
      </c>
      <c r="AP679" s="85">
        <f>AM679/'[2]Soymeal Export Forecast'!AC$15</f>
        <v>0.5065115036730139</v>
      </c>
      <c r="AQ679" s="77"/>
      <c r="AR679" s="77"/>
      <c r="AS679" s="80">
        <v>37616</v>
      </c>
      <c r="AT679" s="84">
        <v>167.2</v>
      </c>
      <c r="AU679" s="84">
        <v>116.6</v>
      </c>
      <c r="AV679" s="84">
        <f t="shared" si="205"/>
        <v>283.79999999999995</v>
      </c>
      <c r="AW679" s="84">
        <f t="shared" si="220"/>
        <v>5.8999999999999915</v>
      </c>
      <c r="AX679" s="84">
        <f t="shared" si="220"/>
        <v>10.199999999999932</v>
      </c>
      <c r="AZ679" s="77"/>
      <c r="BA679" s="77"/>
      <c r="BB679" s="84">
        <f t="shared" si="208"/>
        <v>1189.9770000000008</v>
      </c>
    </row>
    <row r="680" spans="1:54">
      <c r="A680" s="80">
        <v>37623</v>
      </c>
      <c r="B680" s="84">
        <v>6635.2489999999998</v>
      </c>
      <c r="C680" s="84">
        <v>12568.362999999999</v>
      </c>
      <c r="D680" s="84">
        <v>19203.612000000001</v>
      </c>
      <c r="E680" s="84">
        <v>264.52</v>
      </c>
      <c r="F680" s="84">
        <f t="shared" si="213"/>
        <v>1124.2469999999994</v>
      </c>
      <c r="G680" s="84">
        <f t="shared" si="213"/>
        <v>678.06000000000131</v>
      </c>
      <c r="H680" s="84">
        <f t="shared" si="213"/>
        <v>0</v>
      </c>
      <c r="I680" s="84">
        <f t="shared" si="207"/>
        <v>1124.2469999999994</v>
      </c>
      <c r="L680" s="84">
        <f t="shared" si="214"/>
        <v>678.06000000000131</v>
      </c>
      <c r="P680" s="84">
        <v>2493.5</v>
      </c>
      <c r="Q680" s="84">
        <v>2779.8</v>
      </c>
      <c r="R680" s="84">
        <f t="shared" si="211"/>
        <v>5273.3</v>
      </c>
      <c r="S680" s="84">
        <f t="shared" si="215"/>
        <v>332.19999999999982</v>
      </c>
      <c r="T680" s="84">
        <f t="shared" si="216"/>
        <v>57.200000000000273</v>
      </c>
      <c r="W680" s="77"/>
      <c r="X680" s="77"/>
      <c r="Z680" s="84">
        <v>475.2</v>
      </c>
      <c r="AA680" s="84">
        <v>3172.8</v>
      </c>
      <c r="AB680" s="84">
        <f t="shared" si="203"/>
        <v>3648</v>
      </c>
      <c r="AC680" s="84">
        <f t="shared" si="217"/>
        <v>72.599999999999909</v>
      </c>
      <c r="AE680" s="84">
        <f t="shared" si="212"/>
        <v>3666.549</v>
      </c>
      <c r="AF680" s="84">
        <f t="shared" si="212"/>
        <v>6615.7629999999981</v>
      </c>
      <c r="AG680" s="84">
        <f t="shared" si="212"/>
        <v>10282.312000000002</v>
      </c>
      <c r="AH680" s="84">
        <f t="shared" si="218"/>
        <v>273.26000000000204</v>
      </c>
      <c r="AJ680" s="80">
        <v>37623</v>
      </c>
      <c r="AK680" s="84">
        <v>1668</v>
      </c>
      <c r="AL680" s="84">
        <v>1542.2</v>
      </c>
      <c r="AM680" s="84">
        <f t="shared" si="204"/>
        <v>3210.2</v>
      </c>
      <c r="AN680" s="84">
        <f t="shared" si="219"/>
        <v>134.20000000000005</v>
      </c>
      <c r="AO680" s="84">
        <f t="shared" si="219"/>
        <v>12.099999999999909</v>
      </c>
      <c r="AP680" s="85">
        <f>AM680/'[2]Soymeal Export Forecast'!AC$15</f>
        <v>0.50842788814956041</v>
      </c>
      <c r="AQ680" s="77"/>
      <c r="AR680" s="77"/>
      <c r="AS680" s="80">
        <v>37623</v>
      </c>
      <c r="AT680" s="84">
        <v>168.9</v>
      </c>
      <c r="AU680" s="84">
        <v>118.5</v>
      </c>
      <c r="AV680" s="84">
        <f t="shared" si="205"/>
        <v>287.39999999999998</v>
      </c>
      <c r="AW680" s="84">
        <f t="shared" si="220"/>
        <v>1.9000000000000057</v>
      </c>
      <c r="AX680" s="84">
        <f t="shared" si="220"/>
        <v>3.6000000000000227</v>
      </c>
      <c r="AZ680" s="77"/>
      <c r="BA680" s="77"/>
      <c r="BB680" s="84">
        <f t="shared" si="208"/>
        <v>1258.4469999999994</v>
      </c>
    </row>
    <row r="681" spans="1:54">
      <c r="A681" s="80">
        <v>37630</v>
      </c>
      <c r="B681" s="84">
        <v>6561.4059999999999</v>
      </c>
      <c r="C681" s="84">
        <v>13012.710999999999</v>
      </c>
      <c r="D681" s="84">
        <v>19574.116999999998</v>
      </c>
      <c r="E681" s="84">
        <v>264.52</v>
      </c>
      <c r="F681" s="84">
        <f t="shared" si="213"/>
        <v>444.34799999999996</v>
      </c>
      <c r="G681" s="84">
        <f t="shared" si="213"/>
        <v>370.50499999999738</v>
      </c>
      <c r="H681" s="84">
        <f t="shared" si="213"/>
        <v>0</v>
      </c>
      <c r="I681" s="84">
        <f t="shared" si="207"/>
        <v>444.34799999999996</v>
      </c>
      <c r="L681" s="84">
        <f t="shared" si="214"/>
        <v>370.50499999999738</v>
      </c>
      <c r="P681" s="84">
        <v>2700.3</v>
      </c>
      <c r="Q681" s="84">
        <v>3065</v>
      </c>
      <c r="R681" s="84">
        <f t="shared" si="211"/>
        <v>5765.3</v>
      </c>
      <c r="S681" s="84">
        <f t="shared" si="215"/>
        <v>492</v>
      </c>
      <c r="T681" s="84">
        <f t="shared" si="216"/>
        <v>285.19999999999982</v>
      </c>
      <c r="W681" s="77"/>
      <c r="X681" s="77"/>
      <c r="Z681" s="84">
        <v>603</v>
      </c>
      <c r="AA681" s="84">
        <v>3564.7</v>
      </c>
      <c r="AB681" s="84">
        <f t="shared" si="203"/>
        <v>4167.7</v>
      </c>
      <c r="AC681" s="84">
        <f t="shared" si="217"/>
        <v>519.69999999999982</v>
      </c>
      <c r="AE681" s="84">
        <f t="shared" si="212"/>
        <v>3258.1059999999998</v>
      </c>
      <c r="AF681" s="84">
        <f t="shared" si="212"/>
        <v>6383.0109999999995</v>
      </c>
      <c r="AG681" s="84">
        <f t="shared" si="212"/>
        <v>9641.1169999999984</v>
      </c>
      <c r="AH681" s="84">
        <f t="shared" si="218"/>
        <v>-641.19500000000335</v>
      </c>
      <c r="AJ681" s="80">
        <v>37630</v>
      </c>
      <c r="AK681" s="84">
        <v>1651.8</v>
      </c>
      <c r="AL681" s="84">
        <v>1750.5</v>
      </c>
      <c r="AM681" s="84">
        <f t="shared" si="204"/>
        <v>3402.3</v>
      </c>
      <c r="AN681" s="84">
        <f t="shared" si="219"/>
        <v>208.29999999999995</v>
      </c>
      <c r="AO681" s="84">
        <f t="shared" si="219"/>
        <v>192.10000000000036</v>
      </c>
      <c r="AP681" s="85">
        <f>AM681/'[2]Soymeal Export Forecast'!AC$15</f>
        <v>0.5388524714507662</v>
      </c>
      <c r="AQ681" s="77"/>
      <c r="AR681" s="77"/>
      <c r="AS681" s="80">
        <v>37630</v>
      </c>
      <c r="AT681" s="84">
        <v>135.4</v>
      </c>
      <c r="AU681" s="84">
        <v>150.80000000000001</v>
      </c>
      <c r="AV681" s="84">
        <f t="shared" si="205"/>
        <v>286.20000000000005</v>
      </c>
      <c r="AW681" s="84">
        <f t="shared" si="220"/>
        <v>32.300000000000011</v>
      </c>
      <c r="AX681" s="84">
        <f t="shared" si="220"/>
        <v>-1.1999999999999318</v>
      </c>
      <c r="AZ681" s="77"/>
      <c r="BA681" s="77"/>
      <c r="BB681" s="84">
        <f t="shared" si="208"/>
        <v>652.64799999999991</v>
      </c>
    </row>
    <row r="682" spans="1:54">
      <c r="A682" s="80">
        <v>37637</v>
      </c>
      <c r="B682" s="84">
        <v>5859.9809999999998</v>
      </c>
      <c r="C682" s="84">
        <v>13997.800999999999</v>
      </c>
      <c r="D682" s="84">
        <v>19857.781999999999</v>
      </c>
      <c r="E682" s="84">
        <v>264.52</v>
      </c>
      <c r="F682" s="84">
        <f t="shared" si="213"/>
        <v>985.09000000000015</v>
      </c>
      <c r="G682" s="84">
        <f t="shared" si="213"/>
        <v>283.66500000000087</v>
      </c>
      <c r="H682" s="84">
        <f t="shared" si="213"/>
        <v>0</v>
      </c>
      <c r="I682" s="84">
        <f t="shared" si="207"/>
        <v>985.09000000000015</v>
      </c>
      <c r="L682" s="84">
        <f t="shared" si="214"/>
        <v>283.66500000000087</v>
      </c>
      <c r="P682" s="84">
        <v>2644.3</v>
      </c>
      <c r="Q682" s="84">
        <v>3362</v>
      </c>
      <c r="R682" s="84">
        <f t="shared" si="211"/>
        <v>6006.3</v>
      </c>
      <c r="S682" s="84">
        <f t="shared" si="215"/>
        <v>241</v>
      </c>
      <c r="T682" s="84">
        <f t="shared" si="216"/>
        <v>297</v>
      </c>
      <c r="W682" s="77"/>
      <c r="X682" s="77"/>
      <c r="Z682" s="84">
        <v>513.1</v>
      </c>
      <c r="AA682" s="84">
        <v>3757.7</v>
      </c>
      <c r="AB682" s="84">
        <f t="shared" si="203"/>
        <v>4270.8</v>
      </c>
      <c r="AC682" s="84">
        <f t="shared" si="217"/>
        <v>103.10000000000036</v>
      </c>
      <c r="AE682" s="84">
        <f t="shared" si="212"/>
        <v>2702.5809999999997</v>
      </c>
      <c r="AF682" s="84">
        <f t="shared" si="212"/>
        <v>6878.1009999999997</v>
      </c>
      <c r="AG682" s="84">
        <f t="shared" si="212"/>
        <v>9580.6820000000007</v>
      </c>
      <c r="AH682" s="84">
        <f t="shared" si="218"/>
        <v>-60.434999999997672</v>
      </c>
      <c r="AJ682" s="80">
        <v>37637</v>
      </c>
      <c r="AK682" s="84">
        <v>1704.1</v>
      </c>
      <c r="AL682" s="84">
        <v>1912.9</v>
      </c>
      <c r="AM682" s="84">
        <f t="shared" si="204"/>
        <v>3617</v>
      </c>
      <c r="AN682" s="84">
        <f t="shared" si="219"/>
        <v>162.40000000000009</v>
      </c>
      <c r="AO682" s="84">
        <f t="shared" si="219"/>
        <v>214.69999999999982</v>
      </c>
      <c r="AP682" s="85">
        <f>AM682/'[2]Soymeal Export Forecast'!AC$15</f>
        <v>0.57285641749329019</v>
      </c>
      <c r="AQ682" s="77"/>
      <c r="AR682" s="77"/>
      <c r="AS682" s="80">
        <v>37637</v>
      </c>
      <c r="AT682" s="84">
        <v>200.1</v>
      </c>
      <c r="AU682" s="84">
        <v>158.9</v>
      </c>
      <c r="AV682" s="84">
        <f t="shared" si="205"/>
        <v>359</v>
      </c>
      <c r="AW682" s="84">
        <f t="shared" si="220"/>
        <v>8.0999999999999943</v>
      </c>
      <c r="AX682" s="84">
        <f t="shared" si="220"/>
        <v>72.799999999999955</v>
      </c>
      <c r="AZ682" s="77"/>
      <c r="BA682" s="77"/>
      <c r="BB682" s="84">
        <f t="shared" si="208"/>
        <v>1147.4900000000002</v>
      </c>
    </row>
    <row r="683" spans="1:54">
      <c r="A683" s="80">
        <v>37644</v>
      </c>
      <c r="B683" s="84">
        <v>5635.1980000000003</v>
      </c>
      <c r="C683" s="84">
        <v>14839.105</v>
      </c>
      <c r="D683" s="84">
        <v>20474.303</v>
      </c>
      <c r="E683" s="84">
        <v>264.52</v>
      </c>
      <c r="F683" s="84">
        <f t="shared" si="213"/>
        <v>841.30400000000009</v>
      </c>
      <c r="G683" s="84">
        <f t="shared" si="213"/>
        <v>616.52100000000064</v>
      </c>
      <c r="H683" s="84">
        <f t="shared" si="213"/>
        <v>0</v>
      </c>
      <c r="I683" s="84">
        <f t="shared" si="207"/>
        <v>841.30400000000009</v>
      </c>
      <c r="L683" s="84">
        <f t="shared" si="214"/>
        <v>616.52100000000064</v>
      </c>
      <c r="P683" s="84">
        <v>2534.3000000000002</v>
      </c>
      <c r="Q683" s="84">
        <v>3653.5</v>
      </c>
      <c r="R683" s="84">
        <f t="shared" si="211"/>
        <v>6187.8</v>
      </c>
      <c r="S683" s="84">
        <f t="shared" si="215"/>
        <v>181.5</v>
      </c>
      <c r="T683" s="84">
        <f t="shared" si="216"/>
        <v>291.5</v>
      </c>
      <c r="W683" s="77"/>
      <c r="X683" s="77"/>
      <c r="Z683" s="84">
        <v>448.5</v>
      </c>
      <c r="AA683" s="84">
        <v>4037</v>
      </c>
      <c r="AB683" s="84">
        <f t="shared" si="203"/>
        <v>4485.5</v>
      </c>
      <c r="AC683" s="84">
        <f t="shared" si="217"/>
        <v>214.69999999999982</v>
      </c>
      <c r="AE683" s="84">
        <f t="shared" si="212"/>
        <v>2652.3980000000001</v>
      </c>
      <c r="AF683" s="84">
        <f t="shared" si="212"/>
        <v>7148.6049999999996</v>
      </c>
      <c r="AG683" s="84">
        <f t="shared" si="212"/>
        <v>9801.0030000000006</v>
      </c>
      <c r="AH683" s="84">
        <f t="shared" si="218"/>
        <v>220.32099999999991</v>
      </c>
      <c r="AJ683" s="80">
        <v>37644</v>
      </c>
      <c r="AK683" s="84">
        <v>1720.9</v>
      </c>
      <c r="AL683" s="84">
        <v>2099.5</v>
      </c>
      <c r="AM683" s="84">
        <f t="shared" si="204"/>
        <v>3820.4</v>
      </c>
      <c r="AN683" s="84">
        <f t="shared" si="219"/>
        <v>186.59999999999991</v>
      </c>
      <c r="AO683" s="84">
        <f t="shared" si="219"/>
        <v>203.40000000000009</v>
      </c>
      <c r="AP683" s="85">
        <f>AM683/'[2]Soymeal Export Forecast'!AC$15</f>
        <v>0.60507068216515514</v>
      </c>
      <c r="AQ683" s="77"/>
      <c r="AR683" s="77"/>
      <c r="AS683" s="80">
        <v>37644</v>
      </c>
      <c r="AT683" s="84">
        <v>192.9</v>
      </c>
      <c r="AU683" s="84">
        <v>202</v>
      </c>
      <c r="AV683" s="84">
        <f t="shared" si="205"/>
        <v>394.9</v>
      </c>
      <c r="AW683" s="84">
        <f t="shared" si="220"/>
        <v>43.099999999999994</v>
      </c>
      <c r="AX683" s="84">
        <f t="shared" si="220"/>
        <v>35.899999999999977</v>
      </c>
      <c r="AZ683" s="77"/>
      <c r="BA683" s="77"/>
      <c r="BB683" s="84">
        <f t="shared" si="208"/>
        <v>1027.904</v>
      </c>
    </row>
    <row r="684" spans="1:54">
      <c r="A684" s="80">
        <v>37651</v>
      </c>
      <c r="B684" s="84">
        <v>5596.2719999999999</v>
      </c>
      <c r="C684" s="84">
        <v>15525.536</v>
      </c>
      <c r="D684" s="84">
        <v>21121.808000000001</v>
      </c>
      <c r="E684" s="84">
        <v>264.72000000000003</v>
      </c>
      <c r="F684" s="84">
        <f t="shared" si="213"/>
        <v>686.43100000000049</v>
      </c>
      <c r="G684" s="84">
        <f t="shared" si="213"/>
        <v>647.50500000000102</v>
      </c>
      <c r="H684" s="84">
        <f t="shared" si="213"/>
        <v>0.20000000000004547</v>
      </c>
      <c r="I684" s="84">
        <f t="shared" si="207"/>
        <v>686.43100000000049</v>
      </c>
      <c r="L684" s="84">
        <f t="shared" si="214"/>
        <v>647.70500000000106</v>
      </c>
      <c r="P684" s="84">
        <v>2220.3000000000002</v>
      </c>
      <c r="Q684" s="84">
        <v>4240.3</v>
      </c>
      <c r="R684" s="84">
        <f t="shared" si="211"/>
        <v>6460.6</v>
      </c>
      <c r="S684" s="84">
        <f t="shared" si="215"/>
        <v>272.80000000000018</v>
      </c>
      <c r="T684" s="84">
        <f t="shared" si="216"/>
        <v>586.80000000000018</v>
      </c>
      <c r="W684" s="77"/>
      <c r="X684" s="77"/>
      <c r="Z684" s="84">
        <v>416.9</v>
      </c>
      <c r="AA684" s="84">
        <v>4497.8</v>
      </c>
      <c r="AB684" s="84">
        <f t="shared" si="203"/>
        <v>4914.7</v>
      </c>
      <c r="AC684" s="84">
        <f t="shared" si="217"/>
        <v>429.19999999999982</v>
      </c>
      <c r="AE684" s="84">
        <f t="shared" si="212"/>
        <v>2959.0719999999997</v>
      </c>
      <c r="AF684" s="84">
        <f t="shared" si="212"/>
        <v>6787.4360000000006</v>
      </c>
      <c r="AG684" s="84">
        <f t="shared" si="212"/>
        <v>9746.5080000000016</v>
      </c>
      <c r="AH684" s="84">
        <f t="shared" si="218"/>
        <v>-54.494999999998981</v>
      </c>
      <c r="AJ684" s="80">
        <v>37651</v>
      </c>
      <c r="AK684" s="84">
        <v>1597.1</v>
      </c>
      <c r="AL684" s="84">
        <v>2173.1999999999998</v>
      </c>
      <c r="AM684" s="84">
        <f t="shared" si="204"/>
        <v>3770.2999999999997</v>
      </c>
      <c r="AN684" s="84">
        <f t="shared" si="219"/>
        <v>73.699999999999818</v>
      </c>
      <c r="AO684" s="84">
        <f t="shared" si="219"/>
        <v>-50.100000000000364</v>
      </c>
      <c r="AP684" s="85">
        <f>AM684/'[2]Soymeal Export Forecast'!AC$15</f>
        <v>0.59713590015895823</v>
      </c>
      <c r="AQ684" s="77"/>
      <c r="AR684" s="77"/>
      <c r="AS684" s="80">
        <v>37651</v>
      </c>
      <c r="AT684" s="84">
        <v>213.7</v>
      </c>
      <c r="AU684" s="84">
        <v>208.5</v>
      </c>
      <c r="AV684" s="84">
        <f t="shared" si="205"/>
        <v>422.2</v>
      </c>
      <c r="AW684" s="84">
        <f t="shared" si="220"/>
        <v>6.5</v>
      </c>
      <c r="AX684" s="84">
        <f t="shared" si="220"/>
        <v>27.300000000000011</v>
      </c>
      <c r="AZ684" s="77"/>
      <c r="BA684" s="77"/>
      <c r="BB684" s="84">
        <f t="shared" si="208"/>
        <v>760.13100000000031</v>
      </c>
    </row>
    <row r="685" spans="1:54">
      <c r="A685" s="80">
        <v>37658</v>
      </c>
      <c r="B685" s="84">
        <v>5219.259</v>
      </c>
      <c r="C685" s="84">
        <v>16240.955</v>
      </c>
      <c r="D685" s="84">
        <v>21460.214</v>
      </c>
      <c r="E685" s="84">
        <v>264.72000000000003</v>
      </c>
      <c r="F685" s="84">
        <f t="shared" si="213"/>
        <v>715.41899999999987</v>
      </c>
      <c r="G685" s="84">
        <f t="shared" si="213"/>
        <v>338.40599999999904</v>
      </c>
      <c r="H685" s="84">
        <f t="shared" si="213"/>
        <v>0</v>
      </c>
      <c r="I685" s="84">
        <f t="shared" si="207"/>
        <v>715.41899999999987</v>
      </c>
      <c r="L685" s="84">
        <f t="shared" si="214"/>
        <v>338.40599999999904</v>
      </c>
      <c r="P685" s="84">
        <v>1820</v>
      </c>
      <c r="Q685" s="84">
        <v>4701.7</v>
      </c>
      <c r="R685" s="84">
        <f t="shared" si="211"/>
        <v>6521.7</v>
      </c>
      <c r="S685" s="84">
        <f t="shared" si="215"/>
        <v>61.099999999999454</v>
      </c>
      <c r="T685" s="84">
        <f t="shared" si="216"/>
        <v>461.39999999999964</v>
      </c>
      <c r="W685" s="77"/>
      <c r="X685" s="77"/>
      <c r="Z685" s="84">
        <v>450.5</v>
      </c>
      <c r="AA685" s="84">
        <v>4672.8999999999996</v>
      </c>
      <c r="AB685" s="84">
        <f t="shared" si="203"/>
        <v>5123.3999999999996</v>
      </c>
      <c r="AC685" s="84">
        <f t="shared" si="217"/>
        <v>208.69999999999982</v>
      </c>
      <c r="AE685" s="84">
        <f t="shared" si="212"/>
        <v>2948.759</v>
      </c>
      <c r="AF685" s="84">
        <f t="shared" si="212"/>
        <v>6866.3550000000014</v>
      </c>
      <c r="AG685" s="84">
        <f t="shared" si="212"/>
        <v>9815.1139999999996</v>
      </c>
      <c r="AH685" s="84">
        <f t="shared" si="218"/>
        <v>68.605999999997948</v>
      </c>
      <c r="AJ685" s="80">
        <v>37658</v>
      </c>
      <c r="AK685" s="84">
        <v>1461.9</v>
      </c>
      <c r="AL685" s="84">
        <v>2383.4</v>
      </c>
      <c r="AM685" s="84">
        <f t="shared" si="204"/>
        <v>3845.3</v>
      </c>
      <c r="AN685" s="84">
        <f t="shared" si="219"/>
        <v>210.20000000000027</v>
      </c>
      <c r="AO685" s="84">
        <f t="shared" si="219"/>
        <v>75.000000000000455</v>
      </c>
      <c r="AP685" s="85">
        <f>AM685/'[2]Soymeal Export Forecast'!AC$15</f>
        <v>0.60901431633589964</v>
      </c>
      <c r="AQ685" s="77"/>
      <c r="AR685" s="77"/>
      <c r="AS685" s="80">
        <v>37658</v>
      </c>
      <c r="AT685" s="84">
        <v>178.7</v>
      </c>
      <c r="AU685" s="84">
        <v>260.3</v>
      </c>
      <c r="AV685" s="84">
        <f t="shared" si="205"/>
        <v>439</v>
      </c>
      <c r="AW685" s="84">
        <f t="shared" si="220"/>
        <v>51.800000000000011</v>
      </c>
      <c r="AX685" s="84">
        <f t="shared" si="220"/>
        <v>16.800000000000011</v>
      </c>
      <c r="AZ685" s="77"/>
      <c r="BA685" s="77"/>
      <c r="BB685" s="84">
        <f t="shared" si="208"/>
        <v>925.61900000000014</v>
      </c>
    </row>
    <row r="686" spans="1:54">
      <c r="A686" s="80">
        <v>37665</v>
      </c>
      <c r="B686" s="84">
        <v>5266.9340000000002</v>
      </c>
      <c r="C686" s="84">
        <v>16938.215</v>
      </c>
      <c r="D686" s="84">
        <v>22205.149000000001</v>
      </c>
      <c r="E686" s="84">
        <v>279.72000000000003</v>
      </c>
      <c r="F686" s="84">
        <f t="shared" si="213"/>
        <v>697.26000000000022</v>
      </c>
      <c r="G686" s="84">
        <f t="shared" si="213"/>
        <v>744.93500000000131</v>
      </c>
      <c r="H686" s="84">
        <f t="shared" si="213"/>
        <v>15</v>
      </c>
      <c r="I686" s="84">
        <f t="shared" si="207"/>
        <v>697.26000000000022</v>
      </c>
      <c r="L686" s="84">
        <f t="shared" si="214"/>
        <v>759.93500000000131</v>
      </c>
      <c r="P686" s="84">
        <v>1518</v>
      </c>
      <c r="Q686" s="84">
        <v>5280.5</v>
      </c>
      <c r="R686" s="84">
        <f t="shared" si="211"/>
        <v>6798.5</v>
      </c>
      <c r="S686" s="84">
        <f t="shared" si="215"/>
        <v>276.80000000000018</v>
      </c>
      <c r="T686" s="84">
        <f t="shared" si="216"/>
        <v>578.80000000000018</v>
      </c>
      <c r="W686" s="77"/>
      <c r="X686" s="77"/>
      <c r="Z686" s="84">
        <v>296.89999999999998</v>
      </c>
      <c r="AA686" s="84">
        <v>4930.5</v>
      </c>
      <c r="AB686" s="84">
        <f t="shared" si="203"/>
        <v>5227.3999999999996</v>
      </c>
      <c r="AC686" s="84">
        <f t="shared" si="217"/>
        <v>104</v>
      </c>
      <c r="AE686" s="84">
        <f t="shared" si="212"/>
        <v>3452.0340000000001</v>
      </c>
      <c r="AF686" s="84">
        <f t="shared" si="212"/>
        <v>6727.2150000000001</v>
      </c>
      <c r="AG686" s="84">
        <f t="shared" si="212"/>
        <v>10179.249000000002</v>
      </c>
      <c r="AH686" s="84">
        <f t="shared" si="218"/>
        <v>364.13500000000204</v>
      </c>
      <c r="AJ686" s="80">
        <v>37665</v>
      </c>
      <c r="AK686" s="84">
        <v>1410</v>
      </c>
      <c r="AL686" s="84">
        <v>2511.4</v>
      </c>
      <c r="AM686" s="84">
        <f t="shared" si="204"/>
        <v>3921.4</v>
      </c>
      <c r="AN686" s="84">
        <f t="shared" si="219"/>
        <v>128</v>
      </c>
      <c r="AO686" s="84">
        <f t="shared" si="219"/>
        <v>76.099999999999909</v>
      </c>
      <c r="AP686" s="85">
        <f>AM686/'[2]Soymeal Export Forecast'!AC$15</f>
        <v>0.62106694928343609</v>
      </c>
      <c r="AQ686" s="77"/>
      <c r="AR686" s="77"/>
      <c r="AS686" s="80">
        <v>37665</v>
      </c>
      <c r="AT686" s="84">
        <v>177.9</v>
      </c>
      <c r="AU686" s="84">
        <v>284.60000000000002</v>
      </c>
      <c r="AV686" s="84">
        <f t="shared" si="205"/>
        <v>462.5</v>
      </c>
      <c r="AW686" s="84">
        <f t="shared" si="220"/>
        <v>24.300000000000011</v>
      </c>
      <c r="AX686" s="84">
        <f t="shared" si="220"/>
        <v>23.5</v>
      </c>
      <c r="AZ686" s="77"/>
      <c r="BA686" s="77"/>
      <c r="BB686" s="84">
        <f t="shared" si="208"/>
        <v>825.26000000000022</v>
      </c>
    </row>
    <row r="687" spans="1:54">
      <c r="A687" s="80">
        <v>37672</v>
      </c>
      <c r="B687" s="84">
        <v>5029.3689999999997</v>
      </c>
      <c r="C687" s="84">
        <v>17793.153999999999</v>
      </c>
      <c r="D687" s="84">
        <v>22822.523000000001</v>
      </c>
      <c r="E687" s="84">
        <v>287.72000000000003</v>
      </c>
      <c r="F687" s="84">
        <f t="shared" si="213"/>
        <v>854.93899999999849</v>
      </c>
      <c r="G687" s="84">
        <f t="shared" si="213"/>
        <v>617.3739999999998</v>
      </c>
      <c r="H687" s="84">
        <f t="shared" si="213"/>
        <v>8</v>
      </c>
      <c r="I687" s="84">
        <f t="shared" si="207"/>
        <v>854.93899999999849</v>
      </c>
      <c r="L687" s="84">
        <f t="shared" si="214"/>
        <v>625.3739999999998</v>
      </c>
      <c r="P687" s="84">
        <v>1133</v>
      </c>
      <c r="Q687" s="84">
        <v>5868.9</v>
      </c>
      <c r="R687" s="84">
        <f t="shared" si="211"/>
        <v>7001.9</v>
      </c>
      <c r="S687" s="84">
        <f t="shared" si="215"/>
        <v>203.39999999999964</v>
      </c>
      <c r="T687" s="84">
        <f t="shared" si="216"/>
        <v>588.39999999999964</v>
      </c>
      <c r="W687" s="77"/>
      <c r="X687" s="77"/>
      <c r="Z687" s="84">
        <v>178.9</v>
      </c>
      <c r="AA687" s="84">
        <v>5054.3999999999996</v>
      </c>
      <c r="AB687" s="84">
        <f t="shared" si="203"/>
        <v>5233.2999999999993</v>
      </c>
      <c r="AC687" s="84">
        <f t="shared" si="217"/>
        <v>5.8999999999996362</v>
      </c>
      <c r="AE687" s="84">
        <f t="shared" si="212"/>
        <v>3717.4689999999996</v>
      </c>
      <c r="AF687" s="84">
        <f t="shared" si="212"/>
        <v>6869.8539999999994</v>
      </c>
      <c r="AG687" s="84">
        <f t="shared" si="212"/>
        <v>10587.323000000002</v>
      </c>
      <c r="AH687" s="84">
        <f t="shared" si="218"/>
        <v>408.07400000000052</v>
      </c>
      <c r="AJ687" s="80">
        <v>37672</v>
      </c>
      <c r="AK687" s="84">
        <v>1289.5</v>
      </c>
      <c r="AL687" s="84">
        <v>2676.5</v>
      </c>
      <c r="AM687" s="84">
        <f t="shared" si="204"/>
        <v>3966</v>
      </c>
      <c r="AN687" s="84">
        <f t="shared" si="219"/>
        <v>165.09999999999991</v>
      </c>
      <c r="AO687" s="84">
        <f t="shared" si="219"/>
        <v>44.599999999999909</v>
      </c>
      <c r="AP687" s="85">
        <f>AM687/'[2]Soymeal Export Forecast'!AC$15</f>
        <v>0.62813064743665714</v>
      </c>
      <c r="AQ687" s="77"/>
      <c r="AR687" s="77"/>
      <c r="AS687" s="80">
        <v>37672</v>
      </c>
      <c r="AT687" s="84">
        <v>179.6</v>
      </c>
      <c r="AU687" s="84">
        <v>328.9</v>
      </c>
      <c r="AV687" s="84">
        <f t="shared" si="205"/>
        <v>508.5</v>
      </c>
      <c r="AW687" s="84">
        <f t="shared" si="220"/>
        <v>44.299999999999955</v>
      </c>
      <c r="AX687" s="84">
        <f t="shared" si="220"/>
        <v>46</v>
      </c>
      <c r="AZ687" s="77"/>
      <c r="BA687" s="77"/>
      <c r="BB687" s="84">
        <f t="shared" si="208"/>
        <v>1020.0389999999984</v>
      </c>
    </row>
    <row r="688" spans="1:54">
      <c r="A688" s="80">
        <v>37679</v>
      </c>
      <c r="B688" s="84">
        <v>4826.8459999999995</v>
      </c>
      <c r="C688" s="84">
        <v>18443.449000000001</v>
      </c>
      <c r="D688" s="84">
        <v>23270.294999999998</v>
      </c>
      <c r="E688" s="84">
        <v>287.72000000000003</v>
      </c>
      <c r="F688" s="84">
        <f t="shared" si="213"/>
        <v>650.29500000000189</v>
      </c>
      <c r="G688" s="84">
        <f t="shared" si="213"/>
        <v>447.77199999999721</v>
      </c>
      <c r="H688" s="84">
        <f t="shared" si="213"/>
        <v>0</v>
      </c>
      <c r="I688" s="84">
        <f t="shared" si="207"/>
        <v>650.29500000000189</v>
      </c>
      <c r="L688" s="84">
        <f t="shared" si="214"/>
        <v>447.77199999999721</v>
      </c>
      <c r="P688" s="84">
        <v>1021</v>
      </c>
      <c r="Q688" s="84">
        <v>6044</v>
      </c>
      <c r="R688" s="84">
        <f t="shared" si="211"/>
        <v>7065</v>
      </c>
      <c r="S688" s="84">
        <f t="shared" si="215"/>
        <v>63.100000000000364</v>
      </c>
      <c r="T688" s="84">
        <f t="shared" si="216"/>
        <v>175.10000000000036</v>
      </c>
      <c r="W688" s="77"/>
      <c r="X688" s="77"/>
      <c r="Z688" s="84">
        <v>54.5</v>
      </c>
      <c r="AA688" s="84">
        <v>5298.4</v>
      </c>
      <c r="AB688" s="84">
        <f t="shared" si="203"/>
        <v>5352.9</v>
      </c>
      <c r="AC688" s="84">
        <f t="shared" si="217"/>
        <v>119.60000000000036</v>
      </c>
      <c r="AE688" s="84">
        <f t="shared" si="212"/>
        <v>3751.3459999999995</v>
      </c>
      <c r="AF688" s="84">
        <f t="shared" si="212"/>
        <v>7101.0490000000009</v>
      </c>
      <c r="AG688" s="84">
        <f t="shared" si="212"/>
        <v>10852.394999999999</v>
      </c>
      <c r="AH688" s="84">
        <f t="shared" si="218"/>
        <v>265.07199999999648</v>
      </c>
      <c r="AJ688" s="80">
        <v>37679</v>
      </c>
      <c r="AK688" s="84">
        <v>1237.3</v>
      </c>
      <c r="AL688" s="84">
        <v>2757.7</v>
      </c>
      <c r="AM688" s="84">
        <f t="shared" si="204"/>
        <v>3995</v>
      </c>
      <c r="AN688" s="84">
        <f t="shared" si="219"/>
        <v>81.199999999999818</v>
      </c>
      <c r="AO688" s="84">
        <f t="shared" si="219"/>
        <v>29</v>
      </c>
      <c r="AP688" s="85">
        <f>AM688/'[2]Soymeal Export Forecast'!AC$15</f>
        <v>0.63272363502507445</v>
      </c>
      <c r="AQ688" s="77"/>
      <c r="AR688" s="77"/>
      <c r="AS688" s="80">
        <v>37679</v>
      </c>
      <c r="AT688" s="84">
        <v>207</v>
      </c>
      <c r="AU688" s="84">
        <v>334.4</v>
      </c>
      <c r="AV688" s="84">
        <f t="shared" si="205"/>
        <v>541.4</v>
      </c>
      <c r="AW688" s="84">
        <f t="shared" si="220"/>
        <v>5.5</v>
      </c>
      <c r="AX688" s="84">
        <f t="shared" si="220"/>
        <v>32.899999999999977</v>
      </c>
      <c r="AZ688" s="77"/>
      <c r="BA688" s="77"/>
      <c r="BB688" s="84">
        <f t="shared" si="208"/>
        <v>731.49500000000171</v>
      </c>
    </row>
    <row r="689" spans="1:54">
      <c r="A689" s="80">
        <v>37686</v>
      </c>
      <c r="B689" s="84">
        <v>4774.982</v>
      </c>
      <c r="C689" s="84">
        <v>19182.451000000001</v>
      </c>
      <c r="D689" s="84">
        <v>23957.433000000001</v>
      </c>
      <c r="E689" s="84">
        <v>287.72000000000003</v>
      </c>
      <c r="F689" s="84">
        <f t="shared" si="213"/>
        <v>739.00200000000041</v>
      </c>
      <c r="G689" s="84">
        <f t="shared" si="213"/>
        <v>687.13800000000265</v>
      </c>
      <c r="H689" s="84">
        <f t="shared" si="213"/>
        <v>0</v>
      </c>
      <c r="I689" s="84">
        <f t="shared" si="207"/>
        <v>739.00200000000041</v>
      </c>
      <c r="L689" s="84">
        <f t="shared" si="214"/>
        <v>687.13800000000265</v>
      </c>
      <c r="P689" s="84">
        <v>737</v>
      </c>
      <c r="Q689" s="84">
        <v>6456.4</v>
      </c>
      <c r="R689" s="84">
        <f t="shared" si="211"/>
        <v>7193.4</v>
      </c>
      <c r="S689" s="84">
        <f t="shared" si="215"/>
        <v>128.39999999999964</v>
      </c>
      <c r="T689" s="84">
        <f t="shared" si="216"/>
        <v>412.39999999999964</v>
      </c>
      <c r="W689" s="77"/>
      <c r="X689" s="77"/>
      <c r="Z689" s="84">
        <v>38.4</v>
      </c>
      <c r="AA689" s="84">
        <v>5461.7</v>
      </c>
      <c r="AB689" s="84">
        <f t="shared" si="203"/>
        <v>5500.0999999999995</v>
      </c>
      <c r="AC689" s="84">
        <f t="shared" si="217"/>
        <v>147.19999999999982</v>
      </c>
      <c r="AE689" s="84">
        <f t="shared" si="212"/>
        <v>3999.5819999999999</v>
      </c>
      <c r="AF689" s="84">
        <f t="shared" si="212"/>
        <v>7264.3510000000015</v>
      </c>
      <c r="AG689" s="84">
        <f t="shared" si="212"/>
        <v>11263.933000000005</v>
      </c>
      <c r="AH689" s="84">
        <f t="shared" si="218"/>
        <v>411.53800000000592</v>
      </c>
      <c r="AJ689" s="80">
        <v>37686</v>
      </c>
      <c r="AK689" s="84">
        <v>1185</v>
      </c>
      <c r="AL689" s="84">
        <v>2903.8</v>
      </c>
      <c r="AM689" s="84">
        <f t="shared" si="204"/>
        <v>4088.8</v>
      </c>
      <c r="AN689" s="84">
        <f t="shared" si="219"/>
        <v>146.10000000000036</v>
      </c>
      <c r="AO689" s="84">
        <f t="shared" si="219"/>
        <v>93.800000000000182</v>
      </c>
      <c r="AP689" s="85">
        <f>AM689/'[2]Soymeal Export Forecast'!AC$15</f>
        <v>0.64757957419036916</v>
      </c>
      <c r="AQ689" s="77"/>
      <c r="AR689" s="77"/>
      <c r="AS689" s="80">
        <v>37686</v>
      </c>
      <c r="AT689" s="84">
        <v>194.7</v>
      </c>
      <c r="AU689" s="84">
        <v>339.7</v>
      </c>
      <c r="AV689" s="84">
        <f t="shared" si="205"/>
        <v>534.4</v>
      </c>
      <c r="AW689" s="84">
        <f t="shared" si="220"/>
        <v>5.3000000000000114</v>
      </c>
      <c r="AX689" s="84">
        <f t="shared" si="220"/>
        <v>-7</v>
      </c>
      <c r="AZ689" s="77"/>
      <c r="BA689" s="77"/>
      <c r="BB689" s="84">
        <f t="shared" si="208"/>
        <v>885.10200000000077</v>
      </c>
    </row>
    <row r="690" spans="1:54">
      <c r="A690" s="80">
        <v>37693</v>
      </c>
      <c r="B690" s="84">
        <v>5465.1549999999997</v>
      </c>
      <c r="C690" s="84">
        <v>19904.058000000001</v>
      </c>
      <c r="D690" s="84">
        <v>25369.213</v>
      </c>
      <c r="E690" s="84">
        <v>237.72</v>
      </c>
      <c r="F690" s="84">
        <f t="shared" si="213"/>
        <v>721.60699999999997</v>
      </c>
      <c r="G690" s="84">
        <f t="shared" si="213"/>
        <v>1411.7799999999988</v>
      </c>
      <c r="H690" s="84">
        <f t="shared" si="213"/>
        <v>-50.000000000000028</v>
      </c>
      <c r="I690" s="84">
        <f t="shared" si="207"/>
        <v>721.60699999999997</v>
      </c>
      <c r="L690" s="84">
        <f t="shared" si="214"/>
        <v>1361.7799999999988</v>
      </c>
      <c r="P690" s="84">
        <v>622</v>
      </c>
      <c r="Q690" s="84">
        <v>6678.8</v>
      </c>
      <c r="R690" s="84">
        <f t="shared" si="211"/>
        <v>7300.8</v>
      </c>
      <c r="S690" s="84">
        <f t="shared" si="215"/>
        <v>107.40000000000055</v>
      </c>
      <c r="T690" s="84">
        <f t="shared" si="216"/>
        <v>222.40000000000055</v>
      </c>
      <c r="W690" s="77"/>
      <c r="X690" s="77"/>
      <c r="Z690" s="84">
        <v>62.4</v>
      </c>
      <c r="AA690" s="84">
        <v>5461.7</v>
      </c>
      <c r="AB690" s="84">
        <f t="shared" si="203"/>
        <v>5524.0999999999995</v>
      </c>
      <c r="AC690" s="84">
        <f t="shared" si="217"/>
        <v>24</v>
      </c>
      <c r="AE690" s="84">
        <f t="shared" si="212"/>
        <v>4780.7550000000001</v>
      </c>
      <c r="AF690" s="84">
        <f t="shared" si="212"/>
        <v>7763.5580000000018</v>
      </c>
      <c r="AG690" s="84">
        <f t="shared" si="212"/>
        <v>12544.313000000002</v>
      </c>
      <c r="AH690" s="84">
        <f t="shared" si="218"/>
        <v>1280.3799999999974</v>
      </c>
      <c r="AJ690" s="80">
        <v>37693</v>
      </c>
      <c r="AK690" s="84">
        <v>1189.8</v>
      </c>
      <c r="AL690" s="84">
        <v>3051.7</v>
      </c>
      <c r="AM690" s="84">
        <f t="shared" si="204"/>
        <v>4241.5</v>
      </c>
      <c r="AN690" s="84">
        <f t="shared" si="219"/>
        <v>147.89999999999964</v>
      </c>
      <c r="AO690" s="84">
        <f t="shared" si="219"/>
        <v>152.69999999999982</v>
      </c>
      <c r="AP690" s="85">
        <f>AM690/'[2]Soymeal Export Forecast'!AC$15</f>
        <v>0.67176402952662162</v>
      </c>
      <c r="AQ690" s="77"/>
      <c r="AR690" s="77"/>
      <c r="AS690" s="80">
        <v>37693</v>
      </c>
      <c r="AT690" s="84">
        <v>196</v>
      </c>
      <c r="AU690" s="84">
        <v>353.1</v>
      </c>
      <c r="AV690" s="84">
        <f t="shared" si="205"/>
        <v>549.1</v>
      </c>
      <c r="AW690" s="84">
        <f t="shared" si="220"/>
        <v>13.400000000000034</v>
      </c>
      <c r="AX690" s="84">
        <f t="shared" si="220"/>
        <v>14.700000000000045</v>
      </c>
      <c r="AZ690" s="77"/>
      <c r="BA690" s="77"/>
      <c r="BB690" s="84">
        <f t="shared" si="208"/>
        <v>869.50699999999961</v>
      </c>
    </row>
    <row r="691" spans="1:54">
      <c r="A691" s="80">
        <v>37700</v>
      </c>
      <c r="B691" s="84">
        <v>5631.223</v>
      </c>
      <c r="C691" s="84">
        <v>20443.507000000001</v>
      </c>
      <c r="D691" s="84">
        <v>26074.73</v>
      </c>
      <c r="E691" s="84">
        <v>237.72</v>
      </c>
      <c r="F691" s="84">
        <f t="shared" si="213"/>
        <v>539.44900000000052</v>
      </c>
      <c r="G691" s="84">
        <f t="shared" si="213"/>
        <v>705.51699999999983</v>
      </c>
      <c r="H691" s="84">
        <f t="shared" si="213"/>
        <v>0</v>
      </c>
      <c r="I691" s="84">
        <f t="shared" si="207"/>
        <v>539.44900000000052</v>
      </c>
      <c r="L691" s="84">
        <f t="shared" si="214"/>
        <v>705.51699999999983</v>
      </c>
      <c r="P691" s="84">
        <v>447</v>
      </c>
      <c r="Q691" s="84">
        <v>6973.8</v>
      </c>
      <c r="R691" s="84">
        <f t="shared" si="211"/>
        <v>7420.8</v>
      </c>
      <c r="S691" s="84">
        <f t="shared" si="215"/>
        <v>120</v>
      </c>
      <c r="T691" s="84">
        <f t="shared" si="216"/>
        <v>295</v>
      </c>
      <c r="W691" s="77"/>
      <c r="X691" s="77"/>
      <c r="Z691" s="84">
        <v>28.5</v>
      </c>
      <c r="AA691" s="84">
        <v>5487.2</v>
      </c>
      <c r="AB691" s="84">
        <f t="shared" si="203"/>
        <v>5515.7</v>
      </c>
      <c r="AC691" s="84">
        <f t="shared" si="217"/>
        <v>-8.3999999999996362</v>
      </c>
      <c r="AE691" s="84">
        <f t="shared" si="212"/>
        <v>5155.723</v>
      </c>
      <c r="AF691" s="84">
        <f t="shared" si="212"/>
        <v>7982.5070000000023</v>
      </c>
      <c r="AG691" s="84">
        <f t="shared" si="212"/>
        <v>13138.23</v>
      </c>
      <c r="AH691" s="84">
        <f t="shared" si="218"/>
        <v>593.91699999999764</v>
      </c>
      <c r="AJ691" s="80">
        <v>37700</v>
      </c>
      <c r="AK691" s="84">
        <v>1223.7</v>
      </c>
      <c r="AL691" s="84">
        <v>3145</v>
      </c>
      <c r="AM691" s="84">
        <f t="shared" si="204"/>
        <v>4368.7</v>
      </c>
      <c r="AN691" s="84">
        <f t="shared" si="219"/>
        <v>93.300000000000182</v>
      </c>
      <c r="AO691" s="84">
        <f t="shared" si="219"/>
        <v>127.19999999999982</v>
      </c>
      <c r="AP691" s="85">
        <f>AM691/'[2]Soymeal Export Forecast'!AC$15</f>
        <v>0.69190982336271412</v>
      </c>
      <c r="AQ691" s="77"/>
      <c r="AR691" s="77"/>
      <c r="AS691" s="80">
        <v>37700</v>
      </c>
      <c r="AT691" s="84">
        <v>204.3</v>
      </c>
      <c r="AU691" s="84">
        <v>362.2</v>
      </c>
      <c r="AV691" s="84">
        <f t="shared" si="205"/>
        <v>566.5</v>
      </c>
      <c r="AW691" s="84">
        <f t="shared" si="220"/>
        <v>9.0999999999999659</v>
      </c>
      <c r="AX691" s="84">
        <f t="shared" si="220"/>
        <v>17.399999999999977</v>
      </c>
      <c r="AZ691" s="77"/>
      <c r="BA691" s="77"/>
      <c r="BB691" s="84">
        <f t="shared" si="208"/>
        <v>632.74900000000071</v>
      </c>
    </row>
    <row r="692" spans="1:54">
      <c r="A692" s="80">
        <v>37707</v>
      </c>
      <c r="B692" s="84">
        <v>6013.2049999999999</v>
      </c>
      <c r="C692" s="84">
        <v>21230.784</v>
      </c>
      <c r="D692" s="84">
        <v>27243.989000000001</v>
      </c>
      <c r="E692" s="84">
        <v>237.72</v>
      </c>
      <c r="F692" s="84">
        <f t="shared" si="213"/>
        <v>787.27699999999822</v>
      </c>
      <c r="G692" s="84">
        <f t="shared" si="213"/>
        <v>1169.2590000000018</v>
      </c>
      <c r="H692" s="84">
        <f t="shared" si="213"/>
        <v>0</v>
      </c>
      <c r="I692" s="84">
        <f t="shared" si="207"/>
        <v>787.27699999999822</v>
      </c>
      <c r="L692" s="84">
        <f t="shared" si="214"/>
        <v>1169.2590000000018</v>
      </c>
      <c r="P692" s="84">
        <v>447</v>
      </c>
      <c r="Q692" s="84">
        <v>7087.6</v>
      </c>
      <c r="R692" s="84">
        <f t="shared" si="211"/>
        <v>7534.6</v>
      </c>
      <c r="S692" s="84">
        <f t="shared" si="215"/>
        <v>113.80000000000018</v>
      </c>
      <c r="T692" s="84">
        <f t="shared" si="216"/>
        <v>113.80000000000018</v>
      </c>
      <c r="W692" s="77"/>
      <c r="X692" s="77"/>
      <c r="Z692" s="84">
        <v>28.5</v>
      </c>
      <c r="AA692" s="84">
        <v>5492.7</v>
      </c>
      <c r="AB692" s="84">
        <f t="shared" si="203"/>
        <v>5521.2</v>
      </c>
      <c r="AC692" s="84">
        <f t="shared" si="217"/>
        <v>5.5</v>
      </c>
      <c r="AE692" s="84">
        <f t="shared" si="212"/>
        <v>5537.7049999999999</v>
      </c>
      <c r="AF692" s="84">
        <f t="shared" si="212"/>
        <v>8650.4840000000004</v>
      </c>
      <c r="AG692" s="84">
        <f t="shared" si="212"/>
        <v>14188.189000000002</v>
      </c>
      <c r="AH692" s="84">
        <f t="shared" si="218"/>
        <v>1049.9590000000026</v>
      </c>
      <c r="AJ692" s="80">
        <v>37707</v>
      </c>
      <c r="AK692" s="84">
        <v>1154.3</v>
      </c>
      <c r="AL692" s="84">
        <v>3302.3</v>
      </c>
      <c r="AM692" s="84">
        <f t="shared" si="204"/>
        <v>4456.6000000000004</v>
      </c>
      <c r="AN692" s="84">
        <f t="shared" si="219"/>
        <v>157.30000000000018</v>
      </c>
      <c r="AO692" s="84">
        <f t="shared" si="219"/>
        <v>87.900000000000546</v>
      </c>
      <c r="AP692" s="85">
        <f>AM692/'[2]Soymeal Export Forecast'!AC$15</f>
        <v>0.7058313271220894</v>
      </c>
      <c r="AQ692" s="77"/>
      <c r="AR692" s="77"/>
      <c r="AS692" s="80">
        <v>37707</v>
      </c>
      <c r="AT692" s="84">
        <v>172.7</v>
      </c>
      <c r="AU692" s="84">
        <v>411.1</v>
      </c>
      <c r="AV692" s="84">
        <f t="shared" si="205"/>
        <v>583.79999999999995</v>
      </c>
      <c r="AW692" s="84">
        <f t="shared" si="220"/>
        <v>48.900000000000034</v>
      </c>
      <c r="AX692" s="84">
        <f t="shared" si="220"/>
        <v>17.299999999999955</v>
      </c>
      <c r="AZ692" s="77"/>
      <c r="BA692" s="77"/>
      <c r="BB692" s="84">
        <f t="shared" si="208"/>
        <v>944.57699999999841</v>
      </c>
    </row>
    <row r="693" spans="1:54">
      <c r="A693" s="80">
        <v>37714</v>
      </c>
      <c r="B693" s="84">
        <v>6065.7669999999998</v>
      </c>
      <c r="C693" s="84">
        <v>21879.734</v>
      </c>
      <c r="D693" s="84">
        <v>27945.501</v>
      </c>
      <c r="E693" s="84">
        <v>237.72</v>
      </c>
      <c r="F693" s="84">
        <f t="shared" si="213"/>
        <v>648.95000000000073</v>
      </c>
      <c r="G693" s="84">
        <f t="shared" si="213"/>
        <v>701.51199999999881</v>
      </c>
      <c r="H693" s="84">
        <f t="shared" si="213"/>
        <v>0</v>
      </c>
      <c r="I693" s="84">
        <f t="shared" si="207"/>
        <v>648.95000000000073</v>
      </c>
      <c r="L693" s="84">
        <f t="shared" si="214"/>
        <v>701.51199999999881</v>
      </c>
      <c r="P693" s="84">
        <v>336</v>
      </c>
      <c r="Q693" s="84">
        <v>7268.9</v>
      </c>
      <c r="R693" s="84">
        <f t="shared" si="211"/>
        <v>7604.9</v>
      </c>
      <c r="S693" s="84">
        <f t="shared" si="215"/>
        <v>70.299999999999272</v>
      </c>
      <c r="T693" s="84">
        <f t="shared" si="216"/>
        <v>181.29999999999927</v>
      </c>
      <c r="W693" s="77"/>
      <c r="X693" s="77"/>
      <c r="Z693" s="84">
        <v>161.5</v>
      </c>
      <c r="AA693" s="84">
        <v>5492.7</v>
      </c>
      <c r="AB693" s="84">
        <f t="shared" si="203"/>
        <v>5654.2</v>
      </c>
      <c r="AC693" s="84">
        <f t="shared" si="217"/>
        <v>133</v>
      </c>
      <c r="AE693" s="84">
        <f t="shared" si="212"/>
        <v>5568.2669999999998</v>
      </c>
      <c r="AF693" s="84">
        <f t="shared" si="212"/>
        <v>9118.1340000000018</v>
      </c>
      <c r="AG693" s="84">
        <f t="shared" si="212"/>
        <v>14686.401000000002</v>
      </c>
      <c r="AH693" s="84">
        <f t="shared" si="218"/>
        <v>498.21199999999953</v>
      </c>
      <c r="AJ693" s="80">
        <v>37714</v>
      </c>
      <c r="AK693" s="84">
        <v>1054</v>
      </c>
      <c r="AL693" s="84">
        <v>3428</v>
      </c>
      <c r="AM693" s="84">
        <f t="shared" si="204"/>
        <v>4482</v>
      </c>
      <c r="AN693" s="84">
        <f t="shared" si="219"/>
        <v>125.69999999999982</v>
      </c>
      <c r="AO693" s="84">
        <f t="shared" si="219"/>
        <v>25.399999999999636</v>
      </c>
      <c r="AP693" s="85">
        <f>AM693/'[2]Soymeal Export Forecast'!AC$15</f>
        <v>0.70985415073401348</v>
      </c>
      <c r="AQ693" s="77"/>
      <c r="AR693" s="77"/>
      <c r="AS693" s="80">
        <v>37714</v>
      </c>
      <c r="AT693" s="84">
        <v>155.6</v>
      </c>
      <c r="AU693" s="84">
        <v>447.7</v>
      </c>
      <c r="AV693" s="84">
        <f t="shared" si="205"/>
        <v>603.29999999999995</v>
      </c>
      <c r="AW693" s="84">
        <f t="shared" si="220"/>
        <v>36.599999999999966</v>
      </c>
      <c r="AX693" s="84">
        <f t="shared" si="220"/>
        <v>19.5</v>
      </c>
      <c r="AZ693" s="77"/>
      <c r="BA693" s="77"/>
      <c r="BB693" s="84">
        <f t="shared" si="208"/>
        <v>774.65000000000055</v>
      </c>
    </row>
    <row r="694" spans="1:54">
      <c r="A694" s="80">
        <v>37721</v>
      </c>
      <c r="B694" s="84">
        <v>5570.7830000000004</v>
      </c>
      <c r="C694" s="84">
        <v>22732.401999999998</v>
      </c>
      <c r="D694" s="84">
        <v>28303.185000000001</v>
      </c>
      <c r="E694" s="84">
        <v>269.53399999999999</v>
      </c>
      <c r="F694" s="84">
        <f t="shared" si="213"/>
        <v>852.66799999999785</v>
      </c>
      <c r="G694" s="84">
        <f t="shared" si="213"/>
        <v>357.68400000000111</v>
      </c>
      <c r="H694" s="84">
        <f t="shared" si="213"/>
        <v>31.813999999999993</v>
      </c>
      <c r="I694" s="84">
        <f t="shared" si="207"/>
        <v>852.66799999999785</v>
      </c>
      <c r="L694" s="84">
        <f t="shared" si="214"/>
        <v>389.49800000000107</v>
      </c>
      <c r="P694" s="84">
        <v>281</v>
      </c>
      <c r="Q694" s="84">
        <v>7329.4</v>
      </c>
      <c r="R694" s="84">
        <f t="shared" si="211"/>
        <v>7610.4</v>
      </c>
      <c r="S694" s="84">
        <f t="shared" si="215"/>
        <v>5.5</v>
      </c>
      <c r="T694" s="84">
        <f t="shared" si="216"/>
        <v>60.5</v>
      </c>
      <c r="W694" s="77"/>
      <c r="X694" s="77"/>
      <c r="Z694" s="84">
        <v>161.5</v>
      </c>
      <c r="AA694" s="84">
        <v>5492.7</v>
      </c>
      <c r="AB694" s="84">
        <f t="shared" si="203"/>
        <v>5654.2</v>
      </c>
      <c r="AC694" s="84">
        <f t="shared" si="217"/>
        <v>0</v>
      </c>
      <c r="AE694" s="84">
        <f t="shared" si="212"/>
        <v>5128.2830000000004</v>
      </c>
      <c r="AF694" s="84">
        <f t="shared" si="212"/>
        <v>9910.3019999999997</v>
      </c>
      <c r="AG694" s="84">
        <f t="shared" si="212"/>
        <v>15038.585000000003</v>
      </c>
      <c r="AH694" s="84">
        <f t="shared" si="218"/>
        <v>352.18400000000111</v>
      </c>
      <c r="AJ694" s="80">
        <v>37721</v>
      </c>
      <c r="AK694" s="84">
        <v>1072.9000000000001</v>
      </c>
      <c r="AL694" s="84">
        <v>3563.4</v>
      </c>
      <c r="AM694" s="84">
        <f t="shared" si="204"/>
        <v>4636.3</v>
      </c>
      <c r="AN694" s="84">
        <f t="shared" si="219"/>
        <v>135.40000000000009</v>
      </c>
      <c r="AO694" s="84">
        <f t="shared" si="219"/>
        <v>154.30000000000018</v>
      </c>
      <c r="AP694" s="85">
        <f>AM694/'[2]Soymeal Export Forecast'!AC$15</f>
        <v>0.73429201228204077</v>
      </c>
      <c r="AQ694" s="77"/>
      <c r="AR694" s="77"/>
      <c r="AS694" s="80">
        <v>37721</v>
      </c>
      <c r="AT694" s="84">
        <v>143.5</v>
      </c>
      <c r="AU694" s="84">
        <v>461.8</v>
      </c>
      <c r="AV694" s="84">
        <f t="shared" si="205"/>
        <v>605.29999999999995</v>
      </c>
      <c r="AW694" s="84">
        <f t="shared" si="220"/>
        <v>14.100000000000023</v>
      </c>
      <c r="AX694" s="84">
        <f t="shared" si="220"/>
        <v>2</v>
      </c>
      <c r="AZ694" s="77"/>
      <c r="BA694" s="77"/>
      <c r="BB694" s="84">
        <f t="shared" si="208"/>
        <v>988.06799999999794</v>
      </c>
    </row>
    <row r="695" spans="1:54">
      <c r="A695" s="80">
        <v>37728</v>
      </c>
      <c r="B695" s="84">
        <v>5457.56</v>
      </c>
      <c r="C695" s="84">
        <v>23705.634999999998</v>
      </c>
      <c r="D695" s="84">
        <v>29163.195</v>
      </c>
      <c r="E695" s="84">
        <v>269.53399999999999</v>
      </c>
      <c r="F695" s="84">
        <f t="shared" si="213"/>
        <v>973.23300000000017</v>
      </c>
      <c r="G695" s="84">
        <f t="shared" si="213"/>
        <v>860.0099999999984</v>
      </c>
      <c r="H695" s="84">
        <f t="shared" si="213"/>
        <v>0</v>
      </c>
      <c r="I695" s="84">
        <f t="shared" si="207"/>
        <v>973.23300000000017</v>
      </c>
      <c r="L695" s="84">
        <f t="shared" si="214"/>
        <v>860.0099999999984</v>
      </c>
      <c r="P695" s="84">
        <v>281</v>
      </c>
      <c r="Q695" s="84">
        <v>7329.4</v>
      </c>
      <c r="R695" s="84">
        <f t="shared" si="211"/>
        <v>7610.4</v>
      </c>
      <c r="S695" s="84">
        <f t="shared" si="215"/>
        <v>0</v>
      </c>
      <c r="T695" s="84">
        <f t="shared" si="216"/>
        <v>0</v>
      </c>
      <c r="W695" s="77"/>
      <c r="X695" s="77"/>
      <c r="Z695" s="84">
        <v>84.5</v>
      </c>
      <c r="AA695" s="84">
        <v>5560.2</v>
      </c>
      <c r="AB695" s="84">
        <f t="shared" si="203"/>
        <v>5644.7</v>
      </c>
      <c r="AC695" s="84">
        <f t="shared" si="217"/>
        <v>-9.5</v>
      </c>
      <c r="AE695" s="84">
        <f t="shared" si="212"/>
        <v>5092.0600000000004</v>
      </c>
      <c r="AF695" s="84">
        <f t="shared" si="212"/>
        <v>10816.035</v>
      </c>
      <c r="AG695" s="84">
        <f t="shared" si="212"/>
        <v>15908.094999999998</v>
      </c>
      <c r="AH695" s="84">
        <f t="shared" si="218"/>
        <v>869.50999999999476</v>
      </c>
      <c r="AJ695" s="80">
        <v>37728</v>
      </c>
      <c r="AK695" s="84">
        <v>1045</v>
      </c>
      <c r="AL695" s="84">
        <v>3613</v>
      </c>
      <c r="AM695" s="84">
        <f t="shared" si="204"/>
        <v>4658</v>
      </c>
      <c r="AN695" s="84">
        <f t="shared" si="219"/>
        <v>49.599999999999909</v>
      </c>
      <c r="AO695" s="84">
        <f t="shared" si="219"/>
        <v>21.699999999999818</v>
      </c>
      <c r="AP695" s="85">
        <f>AM695/'[2]Soymeal Export Forecast'!AC$15</f>
        <v>0.73772883402923584</v>
      </c>
      <c r="AQ695" s="77"/>
      <c r="AR695" s="77"/>
      <c r="AS695" s="80">
        <v>37728</v>
      </c>
      <c r="AT695" s="84">
        <v>97.3</v>
      </c>
      <c r="AU695" s="84">
        <v>492.7</v>
      </c>
      <c r="AV695" s="84">
        <f t="shared" si="205"/>
        <v>590</v>
      </c>
      <c r="AW695" s="84">
        <f t="shared" si="220"/>
        <v>30.899999999999977</v>
      </c>
      <c r="AX695" s="84">
        <f t="shared" si="220"/>
        <v>-15.299999999999955</v>
      </c>
      <c r="AZ695" s="77"/>
      <c r="BA695" s="77"/>
      <c r="BB695" s="84">
        <f t="shared" si="208"/>
        <v>1022.8330000000001</v>
      </c>
    </row>
    <row r="696" spans="1:54">
      <c r="A696" s="80">
        <v>37735</v>
      </c>
      <c r="B696" s="84">
        <v>5379.9620000000004</v>
      </c>
      <c r="C696" s="84">
        <v>24468.883000000002</v>
      </c>
      <c r="D696" s="84">
        <v>29848.845000000001</v>
      </c>
      <c r="E696" s="84">
        <v>277.13900000000001</v>
      </c>
      <c r="F696" s="84">
        <f t="shared" ref="F696:H714" si="221">C696-C695</f>
        <v>763.24800000000323</v>
      </c>
      <c r="G696" s="84">
        <f t="shared" si="221"/>
        <v>685.65000000000146</v>
      </c>
      <c r="H696" s="84">
        <f t="shared" si="221"/>
        <v>7.6050000000000182</v>
      </c>
      <c r="I696" s="84">
        <f t="shared" si="207"/>
        <v>763.24800000000323</v>
      </c>
      <c r="L696" s="84">
        <f t="shared" si="214"/>
        <v>693.25500000000147</v>
      </c>
      <c r="P696" s="84">
        <v>171</v>
      </c>
      <c r="Q696" s="84">
        <v>7447.7</v>
      </c>
      <c r="R696" s="84">
        <f t="shared" si="211"/>
        <v>7618.7</v>
      </c>
      <c r="S696" s="84">
        <f t="shared" si="215"/>
        <v>8.3000000000001819</v>
      </c>
      <c r="T696" s="84">
        <f t="shared" si="216"/>
        <v>118.30000000000018</v>
      </c>
      <c r="W696" s="77"/>
      <c r="X696" s="77"/>
      <c r="Z696" s="84">
        <v>84.5</v>
      </c>
      <c r="AA696" s="84">
        <v>5560.2</v>
      </c>
      <c r="AB696" s="84">
        <f t="shared" si="203"/>
        <v>5644.7</v>
      </c>
      <c r="AC696" s="84">
        <f t="shared" si="217"/>
        <v>0</v>
      </c>
      <c r="AE696" s="84">
        <f t="shared" si="212"/>
        <v>5124.4620000000004</v>
      </c>
      <c r="AF696" s="84">
        <f t="shared" si="212"/>
        <v>11460.983</v>
      </c>
      <c r="AG696" s="84">
        <f t="shared" si="212"/>
        <v>16585.445</v>
      </c>
      <c r="AH696" s="84">
        <f t="shared" si="218"/>
        <v>677.35000000000218</v>
      </c>
      <c r="AJ696" s="80">
        <v>37735</v>
      </c>
      <c r="AK696" s="84">
        <v>1012.2</v>
      </c>
      <c r="AL696" s="84">
        <v>3750.7</v>
      </c>
      <c r="AM696" s="84">
        <f t="shared" si="204"/>
        <v>4762.8999999999996</v>
      </c>
      <c r="AN696" s="84">
        <f t="shared" si="219"/>
        <v>137.69999999999982</v>
      </c>
      <c r="AO696" s="84">
        <f t="shared" si="219"/>
        <v>104.89999999999964</v>
      </c>
      <c r="AP696" s="85">
        <f>AM696/'[2]Soymeal Export Forecast'!AC$15</f>
        <v>0.75434277878871769</v>
      </c>
      <c r="AQ696" s="77"/>
      <c r="AR696" s="77"/>
      <c r="AS696" s="80">
        <v>37735</v>
      </c>
      <c r="AT696" s="84">
        <v>93.5</v>
      </c>
      <c r="AU696" s="84">
        <v>505</v>
      </c>
      <c r="AV696" s="84">
        <f t="shared" si="205"/>
        <v>598.5</v>
      </c>
      <c r="AW696" s="84">
        <f t="shared" si="220"/>
        <v>12.300000000000011</v>
      </c>
      <c r="AX696" s="84">
        <f t="shared" si="220"/>
        <v>8.5</v>
      </c>
      <c r="AZ696" s="77"/>
      <c r="BA696" s="77"/>
      <c r="BB696" s="84">
        <f t="shared" si="208"/>
        <v>900.94800000000305</v>
      </c>
    </row>
    <row r="697" spans="1:54">
      <c r="A697" s="80">
        <v>37742</v>
      </c>
      <c r="B697" s="84">
        <v>5151.7259999999997</v>
      </c>
      <c r="C697" s="84">
        <v>25282.544000000002</v>
      </c>
      <c r="D697" s="84">
        <v>30434.27</v>
      </c>
      <c r="E697" s="84">
        <v>279.3</v>
      </c>
      <c r="F697" s="84">
        <f t="shared" si="221"/>
        <v>813.66100000000006</v>
      </c>
      <c r="G697" s="84">
        <f t="shared" si="221"/>
        <v>585.42499999999927</v>
      </c>
      <c r="H697" s="84">
        <f t="shared" si="221"/>
        <v>2.1610000000000014</v>
      </c>
      <c r="I697" s="84">
        <f t="shared" si="207"/>
        <v>813.66100000000006</v>
      </c>
      <c r="L697" s="84">
        <f t="shared" si="214"/>
        <v>587.58599999999933</v>
      </c>
      <c r="P697" s="84">
        <v>0</v>
      </c>
      <c r="Q697" s="84">
        <v>7568.9</v>
      </c>
      <c r="R697" s="84">
        <f t="shared" si="211"/>
        <v>7568.9</v>
      </c>
      <c r="S697" s="84">
        <f t="shared" si="215"/>
        <v>-49.800000000000182</v>
      </c>
      <c r="T697" s="84">
        <f t="shared" si="216"/>
        <v>121.19999999999982</v>
      </c>
      <c r="W697" s="77"/>
      <c r="X697" s="77"/>
      <c r="Z697" s="84">
        <v>4.5</v>
      </c>
      <c r="AA697" s="84">
        <v>5657.2</v>
      </c>
      <c r="AB697" s="84">
        <f t="shared" si="203"/>
        <v>5661.7</v>
      </c>
      <c r="AC697" s="84">
        <f t="shared" si="217"/>
        <v>17</v>
      </c>
      <c r="AE697" s="84">
        <f t="shared" si="212"/>
        <v>5147.2259999999997</v>
      </c>
      <c r="AF697" s="84">
        <f t="shared" si="212"/>
        <v>12056.444</v>
      </c>
      <c r="AG697" s="84">
        <f t="shared" si="212"/>
        <v>17203.670000000002</v>
      </c>
      <c r="AH697" s="84">
        <f t="shared" si="218"/>
        <v>618.22500000000218</v>
      </c>
      <c r="AJ697" s="80">
        <v>37742</v>
      </c>
      <c r="AK697" s="84">
        <v>939.8</v>
      </c>
      <c r="AL697" s="84">
        <v>3811.2</v>
      </c>
      <c r="AM697" s="84">
        <f t="shared" si="204"/>
        <v>4751</v>
      </c>
      <c r="AN697" s="84">
        <f t="shared" si="219"/>
        <v>60.5</v>
      </c>
      <c r="AO697" s="84">
        <f t="shared" si="219"/>
        <v>-11.899999999999636</v>
      </c>
      <c r="AP697" s="85">
        <f>AM697/'[2]Soymeal Export Forecast'!AC$15</f>
        <v>0.75245807008864307</v>
      </c>
      <c r="AQ697" s="77"/>
      <c r="AR697" s="77"/>
      <c r="AS697" s="80">
        <v>37742</v>
      </c>
      <c r="AT697" s="84">
        <v>87.2</v>
      </c>
      <c r="AU697" s="84">
        <v>520.29999999999995</v>
      </c>
      <c r="AV697" s="84">
        <f t="shared" si="205"/>
        <v>607.5</v>
      </c>
      <c r="AW697" s="84">
        <f t="shared" si="220"/>
        <v>15.299999999999955</v>
      </c>
      <c r="AX697" s="84">
        <f t="shared" si="220"/>
        <v>9</v>
      </c>
      <c r="AZ697" s="77"/>
      <c r="BA697" s="77"/>
      <c r="BB697" s="84">
        <f t="shared" si="208"/>
        <v>874.16100000000006</v>
      </c>
    </row>
    <row r="698" spans="1:54">
      <c r="A698" s="80">
        <v>37749</v>
      </c>
      <c r="B698" s="84">
        <v>5379.4489999999996</v>
      </c>
      <c r="C698" s="84">
        <v>25955.088</v>
      </c>
      <c r="D698" s="84">
        <v>31334.537</v>
      </c>
      <c r="E698" s="84">
        <v>215.81200000000001</v>
      </c>
      <c r="F698" s="84">
        <f t="shared" si="221"/>
        <v>672.54399999999805</v>
      </c>
      <c r="G698" s="84">
        <f t="shared" si="221"/>
        <v>900.26699999999983</v>
      </c>
      <c r="H698" s="84">
        <f t="shared" si="221"/>
        <v>-63.488</v>
      </c>
      <c r="I698" s="84">
        <f t="shared" si="207"/>
        <v>672.54399999999805</v>
      </c>
      <c r="L698" s="84">
        <f t="shared" si="214"/>
        <v>836.77899999999977</v>
      </c>
      <c r="P698" s="84">
        <v>0</v>
      </c>
      <c r="Q698" s="84">
        <v>7568.9</v>
      </c>
      <c r="R698" s="84">
        <f t="shared" si="211"/>
        <v>7568.9</v>
      </c>
      <c r="S698" s="84">
        <f t="shared" si="215"/>
        <v>0</v>
      </c>
      <c r="T698" s="84">
        <f t="shared" si="216"/>
        <v>0</v>
      </c>
      <c r="W698" s="77"/>
      <c r="X698" s="77"/>
      <c r="Z698" s="84">
        <v>4.5</v>
      </c>
      <c r="AA698" s="84">
        <v>5657.2</v>
      </c>
      <c r="AB698" s="84">
        <f t="shared" si="203"/>
        <v>5661.7</v>
      </c>
      <c r="AC698" s="84">
        <f t="shared" si="217"/>
        <v>0</v>
      </c>
      <c r="AE698" s="84">
        <f t="shared" si="212"/>
        <v>5374.9489999999996</v>
      </c>
      <c r="AF698" s="84">
        <f t="shared" si="212"/>
        <v>12728.988000000001</v>
      </c>
      <c r="AG698" s="84">
        <f t="shared" si="212"/>
        <v>18103.937000000002</v>
      </c>
      <c r="AH698" s="84">
        <f t="shared" si="218"/>
        <v>900.26699999999983</v>
      </c>
      <c r="AJ698" s="80">
        <v>37749</v>
      </c>
      <c r="AK698" s="84">
        <v>935.6</v>
      </c>
      <c r="AL698" s="84">
        <v>3887.6</v>
      </c>
      <c r="AM698" s="84">
        <f t="shared" si="204"/>
        <v>4823.2</v>
      </c>
      <c r="AN698" s="84">
        <f t="shared" si="219"/>
        <v>76.400000000000091</v>
      </c>
      <c r="AO698" s="84">
        <f t="shared" si="219"/>
        <v>72.199999999999818</v>
      </c>
      <c r="AP698" s="85">
        <f>AM698/'[2]Soymeal Export Forecast'!AC$15</f>
        <v>0.7638930253949785</v>
      </c>
      <c r="AQ698" s="77"/>
      <c r="AR698" s="77"/>
      <c r="AS698" s="80">
        <v>37749</v>
      </c>
      <c r="AT698" s="84">
        <v>90.7</v>
      </c>
      <c r="AU698" s="84">
        <v>525.4</v>
      </c>
      <c r="AV698" s="84">
        <f t="shared" si="205"/>
        <v>616.1</v>
      </c>
      <c r="AW698" s="84">
        <f t="shared" si="220"/>
        <v>5.1000000000000227</v>
      </c>
      <c r="AX698" s="84">
        <f t="shared" si="220"/>
        <v>8.6000000000000227</v>
      </c>
      <c r="AZ698" s="77"/>
      <c r="BA698" s="77"/>
      <c r="BB698" s="84">
        <f t="shared" si="208"/>
        <v>748.94399999999814</v>
      </c>
    </row>
    <row r="699" spans="1:54">
      <c r="A699" s="80">
        <v>37756</v>
      </c>
      <c r="B699" s="84">
        <v>5430.68</v>
      </c>
      <c r="C699" s="84">
        <v>26495.518</v>
      </c>
      <c r="D699" s="84">
        <v>31926.198</v>
      </c>
      <c r="E699" s="84">
        <v>220.892</v>
      </c>
      <c r="F699" s="84">
        <f t="shared" si="221"/>
        <v>540.43000000000029</v>
      </c>
      <c r="G699" s="84">
        <f t="shared" si="221"/>
        <v>591.66100000000006</v>
      </c>
      <c r="H699" s="84">
        <f t="shared" si="221"/>
        <v>5.0799999999999841</v>
      </c>
      <c r="I699" s="84">
        <f t="shared" si="207"/>
        <v>540.43000000000029</v>
      </c>
      <c r="L699" s="84">
        <f t="shared" si="214"/>
        <v>596.74099999999999</v>
      </c>
      <c r="P699" s="84">
        <v>0</v>
      </c>
      <c r="Q699" s="84">
        <v>7568.9</v>
      </c>
      <c r="R699" s="84">
        <f t="shared" si="211"/>
        <v>7568.9</v>
      </c>
      <c r="S699" s="84">
        <f t="shared" si="215"/>
        <v>0</v>
      </c>
      <c r="T699" s="84">
        <f t="shared" si="216"/>
        <v>0</v>
      </c>
      <c r="W699" s="77"/>
      <c r="X699" s="77"/>
      <c r="Z699" s="84">
        <v>4.5</v>
      </c>
      <c r="AA699" s="84">
        <v>5657.2</v>
      </c>
      <c r="AB699" s="84">
        <f t="shared" si="203"/>
        <v>5661.7</v>
      </c>
      <c r="AC699" s="84">
        <f t="shared" si="217"/>
        <v>0</v>
      </c>
      <c r="AE699" s="84">
        <f t="shared" si="212"/>
        <v>5426.18</v>
      </c>
      <c r="AF699" s="84">
        <f t="shared" si="212"/>
        <v>13269.418000000001</v>
      </c>
      <c r="AG699" s="84">
        <f t="shared" si="212"/>
        <v>18695.598000000002</v>
      </c>
      <c r="AH699" s="84">
        <f t="shared" si="218"/>
        <v>591.66100000000006</v>
      </c>
      <c r="AJ699" s="80">
        <v>37756</v>
      </c>
      <c r="AK699" s="84">
        <v>889.4</v>
      </c>
      <c r="AL699" s="84">
        <v>3958.1</v>
      </c>
      <c r="AM699" s="84">
        <f t="shared" si="204"/>
        <v>4847.5</v>
      </c>
      <c r="AN699" s="84">
        <f t="shared" si="219"/>
        <v>70.5</v>
      </c>
      <c r="AO699" s="84">
        <f t="shared" si="219"/>
        <v>24.300000000000182</v>
      </c>
      <c r="AP699" s="85">
        <f>AM699/'[2]Soymeal Export Forecast'!AC$15</f>
        <v>0.76774163223630754</v>
      </c>
      <c r="AQ699" s="77"/>
      <c r="AR699" s="77"/>
      <c r="AS699" s="80">
        <v>37756</v>
      </c>
      <c r="AT699" s="84">
        <v>97.7</v>
      </c>
      <c r="AU699" s="84">
        <v>528</v>
      </c>
      <c r="AV699" s="84">
        <f t="shared" si="205"/>
        <v>625.70000000000005</v>
      </c>
      <c r="AW699" s="84">
        <f t="shared" si="220"/>
        <v>2.6000000000000227</v>
      </c>
      <c r="AX699" s="84">
        <f t="shared" si="220"/>
        <v>9.6000000000000227</v>
      </c>
      <c r="AZ699" s="77"/>
      <c r="BA699" s="77"/>
      <c r="BB699" s="84">
        <f t="shared" si="208"/>
        <v>610.93000000000029</v>
      </c>
    </row>
    <row r="700" spans="1:54">
      <c r="A700" s="80">
        <v>37763</v>
      </c>
      <c r="B700" s="84">
        <v>5879.35</v>
      </c>
      <c r="C700" s="84">
        <v>27091.572</v>
      </c>
      <c r="D700" s="84">
        <v>32970.921999999999</v>
      </c>
      <c r="E700" s="84">
        <v>223.11500000000001</v>
      </c>
      <c r="F700" s="84">
        <f t="shared" si="221"/>
        <v>596.05400000000009</v>
      </c>
      <c r="G700" s="84">
        <f t="shared" si="221"/>
        <v>1044.7239999999983</v>
      </c>
      <c r="H700" s="84">
        <f t="shared" si="221"/>
        <v>2.2230000000000132</v>
      </c>
      <c r="I700" s="84">
        <f t="shared" si="207"/>
        <v>596.05400000000009</v>
      </c>
      <c r="L700" s="84">
        <f t="shared" si="214"/>
        <v>1046.9469999999983</v>
      </c>
      <c r="P700" s="84">
        <v>0</v>
      </c>
      <c r="Q700" s="84">
        <v>7568.9</v>
      </c>
      <c r="R700" s="84">
        <f t="shared" si="211"/>
        <v>7568.9</v>
      </c>
      <c r="S700" s="84">
        <f t="shared" si="215"/>
        <v>0</v>
      </c>
      <c r="T700" s="84">
        <f t="shared" si="216"/>
        <v>0</v>
      </c>
      <c r="W700" s="77"/>
      <c r="X700" s="77"/>
      <c r="Z700" s="84">
        <v>4.5</v>
      </c>
      <c r="AA700" s="84">
        <v>5657.4</v>
      </c>
      <c r="AB700" s="84">
        <f t="shared" si="203"/>
        <v>5661.9</v>
      </c>
      <c r="AC700" s="84">
        <f t="shared" si="217"/>
        <v>0.1999999999998181</v>
      </c>
      <c r="AE700" s="84">
        <f t="shared" si="212"/>
        <v>5874.85</v>
      </c>
      <c r="AF700" s="84">
        <f t="shared" si="212"/>
        <v>13865.271999999999</v>
      </c>
      <c r="AG700" s="84">
        <f t="shared" si="212"/>
        <v>19740.121999999996</v>
      </c>
      <c r="AH700" s="84">
        <f t="shared" si="218"/>
        <v>1044.523999999994</v>
      </c>
      <c r="AJ700" s="80">
        <v>37763</v>
      </c>
      <c r="AK700" s="84">
        <v>871.9</v>
      </c>
      <c r="AL700" s="84">
        <v>4034.2</v>
      </c>
      <c r="AM700" s="84">
        <f t="shared" si="204"/>
        <v>4906.0999999999995</v>
      </c>
      <c r="AN700" s="84">
        <f t="shared" ref="AN700:AO719" si="222">AL700-AL699</f>
        <v>76.099999999999909</v>
      </c>
      <c r="AO700" s="84">
        <f t="shared" si="222"/>
        <v>58.599999999999454</v>
      </c>
      <c r="AP700" s="85">
        <f>AM700/'[2]Soymeal Export Forecast'!AC$15</f>
        <v>0.77702263474255762</v>
      </c>
      <c r="AQ700" s="77"/>
      <c r="AR700" s="77"/>
      <c r="AS700" s="80">
        <v>37763</v>
      </c>
      <c r="AT700" s="84">
        <v>103.6</v>
      </c>
      <c r="AU700" s="84">
        <v>531.79999999999995</v>
      </c>
      <c r="AV700" s="84">
        <f t="shared" si="205"/>
        <v>635.4</v>
      </c>
      <c r="AW700" s="84">
        <f t="shared" ref="AW700:AX719" si="223">AU700-AU699</f>
        <v>3.7999999999999545</v>
      </c>
      <c r="AX700" s="84">
        <f t="shared" si="223"/>
        <v>9.6999999999999318</v>
      </c>
      <c r="AZ700" s="77"/>
      <c r="BA700" s="77"/>
      <c r="BB700" s="84">
        <f t="shared" si="208"/>
        <v>672.154</v>
      </c>
    </row>
    <row r="701" spans="1:54">
      <c r="A701" s="80">
        <v>37770</v>
      </c>
      <c r="B701" s="84">
        <v>5804.393</v>
      </c>
      <c r="C701" s="84">
        <v>27922.873</v>
      </c>
      <c r="D701" s="84">
        <v>33727.266000000003</v>
      </c>
      <c r="E701" s="84">
        <v>240.91499999999999</v>
      </c>
      <c r="F701" s="84">
        <f t="shared" si="221"/>
        <v>831.30099999999948</v>
      </c>
      <c r="G701" s="84">
        <f t="shared" si="221"/>
        <v>756.3440000000046</v>
      </c>
      <c r="H701" s="84">
        <f t="shared" si="221"/>
        <v>17.799999999999983</v>
      </c>
      <c r="I701" s="84">
        <f t="shared" si="207"/>
        <v>831.30099999999948</v>
      </c>
      <c r="L701" s="84">
        <f t="shared" si="214"/>
        <v>774.14400000000455</v>
      </c>
      <c r="P701" s="84">
        <v>0</v>
      </c>
      <c r="Q701" s="84">
        <v>7568.9</v>
      </c>
      <c r="R701" s="84">
        <f t="shared" si="211"/>
        <v>7568.9</v>
      </c>
      <c r="S701" s="84">
        <f t="shared" si="215"/>
        <v>0</v>
      </c>
      <c r="T701" s="84">
        <f t="shared" si="216"/>
        <v>0</v>
      </c>
      <c r="W701" s="77"/>
      <c r="X701" s="77"/>
      <c r="Z701" s="84">
        <v>4.5</v>
      </c>
      <c r="AA701" s="84">
        <v>5657.4</v>
      </c>
      <c r="AB701" s="84">
        <f t="shared" si="203"/>
        <v>5661.9</v>
      </c>
      <c r="AC701" s="84">
        <f t="shared" si="217"/>
        <v>0</v>
      </c>
      <c r="AE701" s="84">
        <f t="shared" si="212"/>
        <v>5799.893</v>
      </c>
      <c r="AF701" s="84">
        <f t="shared" si="212"/>
        <v>14696.572999999999</v>
      </c>
      <c r="AG701" s="84">
        <f t="shared" si="212"/>
        <v>20496.466</v>
      </c>
      <c r="AH701" s="84">
        <f t="shared" si="218"/>
        <v>756.3440000000046</v>
      </c>
      <c r="AJ701" s="80">
        <v>37770</v>
      </c>
      <c r="AK701" s="84">
        <v>879.3</v>
      </c>
      <c r="AL701" s="84">
        <v>4120.8999999999996</v>
      </c>
      <c r="AM701" s="84">
        <f t="shared" si="204"/>
        <v>5000.2</v>
      </c>
      <c r="AN701" s="84">
        <f t="shared" si="222"/>
        <v>86.699999999999818</v>
      </c>
      <c r="AO701" s="84">
        <f t="shared" si="222"/>
        <v>94.100000000000364</v>
      </c>
      <c r="AP701" s="85">
        <f>AM701/'[2]Soymeal Export Forecast'!AC$15</f>
        <v>0.79192608757256</v>
      </c>
      <c r="AQ701" s="77"/>
      <c r="AR701" s="77"/>
      <c r="AS701" s="80">
        <v>37770</v>
      </c>
      <c r="AT701" s="84">
        <v>95.7</v>
      </c>
      <c r="AU701" s="84">
        <v>542.6</v>
      </c>
      <c r="AV701" s="84">
        <f t="shared" si="205"/>
        <v>638.30000000000007</v>
      </c>
      <c r="AW701" s="84">
        <f t="shared" si="223"/>
        <v>10.800000000000068</v>
      </c>
      <c r="AX701" s="84">
        <f t="shared" si="223"/>
        <v>2.9000000000000909</v>
      </c>
      <c r="AZ701" s="77"/>
      <c r="BA701" s="77"/>
      <c r="BB701" s="84">
        <f t="shared" si="208"/>
        <v>918.00099999999929</v>
      </c>
    </row>
    <row r="702" spans="1:54">
      <c r="A702" s="80">
        <v>37777</v>
      </c>
      <c r="B702" s="84">
        <v>5640.2020000000002</v>
      </c>
      <c r="C702" s="84">
        <v>28722.429</v>
      </c>
      <c r="D702" s="84">
        <v>34362.631000000001</v>
      </c>
      <c r="E702" s="84">
        <v>296.26799999999997</v>
      </c>
      <c r="F702" s="84">
        <f t="shared" si="221"/>
        <v>799.55600000000049</v>
      </c>
      <c r="G702" s="84">
        <f t="shared" si="221"/>
        <v>635.36499999999796</v>
      </c>
      <c r="H702" s="84">
        <f t="shared" si="221"/>
        <v>55.35299999999998</v>
      </c>
      <c r="I702" s="84">
        <f t="shared" si="207"/>
        <v>799.55600000000049</v>
      </c>
      <c r="L702" s="84">
        <f t="shared" si="214"/>
        <v>690.71799999999791</v>
      </c>
      <c r="P702" s="84">
        <v>0</v>
      </c>
      <c r="Q702" s="84">
        <v>7568.9</v>
      </c>
      <c r="R702" s="84">
        <f t="shared" si="211"/>
        <v>7568.9</v>
      </c>
      <c r="S702" s="84">
        <f t="shared" si="215"/>
        <v>0</v>
      </c>
      <c r="T702" s="84">
        <f t="shared" si="216"/>
        <v>0</v>
      </c>
      <c r="W702" s="77"/>
      <c r="X702" s="77"/>
      <c r="Z702" s="84">
        <v>4.5</v>
      </c>
      <c r="AA702" s="84">
        <v>5657.4</v>
      </c>
      <c r="AB702" s="84">
        <f t="shared" si="203"/>
        <v>5661.9</v>
      </c>
      <c r="AC702" s="84">
        <f t="shared" si="217"/>
        <v>0</v>
      </c>
      <c r="AE702" s="84">
        <f t="shared" si="212"/>
        <v>5635.7020000000002</v>
      </c>
      <c r="AF702" s="84">
        <f t="shared" si="212"/>
        <v>15496.129000000003</v>
      </c>
      <c r="AG702" s="84">
        <f t="shared" si="212"/>
        <v>21131.830999999998</v>
      </c>
      <c r="AH702" s="84">
        <f t="shared" si="218"/>
        <v>635.36499999999796</v>
      </c>
      <c r="AJ702" s="80">
        <v>37777</v>
      </c>
      <c r="AK702" s="84">
        <v>862.2</v>
      </c>
      <c r="AL702" s="84">
        <v>4195.8999999999996</v>
      </c>
      <c r="AM702" s="84">
        <f t="shared" si="204"/>
        <v>5058.0999999999995</v>
      </c>
      <c r="AN702" s="84">
        <f t="shared" si="222"/>
        <v>75</v>
      </c>
      <c r="AO702" s="84">
        <f t="shared" si="222"/>
        <v>57.899999999999636</v>
      </c>
      <c r="AP702" s="85">
        <f>AM702/'[2]Soymeal Export Forecast'!AC$15</f>
        <v>0.80109622486115872</v>
      </c>
      <c r="AQ702" s="77"/>
      <c r="AR702" s="77"/>
      <c r="AS702" s="80">
        <v>37777</v>
      </c>
      <c r="AT702" s="84">
        <v>85.4</v>
      </c>
      <c r="AU702" s="84">
        <v>554.9</v>
      </c>
      <c r="AV702" s="84">
        <f t="shared" si="205"/>
        <v>640.29999999999995</v>
      </c>
      <c r="AW702" s="84">
        <f t="shared" si="223"/>
        <v>12.299999999999955</v>
      </c>
      <c r="AX702" s="84">
        <f t="shared" si="223"/>
        <v>1.9999999999998863</v>
      </c>
      <c r="AZ702" s="77"/>
      <c r="BA702" s="77"/>
      <c r="BB702" s="84">
        <f t="shared" si="208"/>
        <v>874.55600000000049</v>
      </c>
    </row>
    <row r="703" spans="1:54">
      <c r="A703" s="80">
        <v>37784</v>
      </c>
      <c r="B703" s="84">
        <v>5289.1610000000001</v>
      </c>
      <c r="C703" s="84">
        <v>29607.401000000002</v>
      </c>
      <c r="D703" s="84">
        <v>34896.561999999998</v>
      </c>
      <c r="E703" s="84">
        <v>339.32799999999997</v>
      </c>
      <c r="F703" s="84">
        <f t="shared" si="221"/>
        <v>884.97200000000157</v>
      </c>
      <c r="G703" s="84">
        <f t="shared" si="221"/>
        <v>533.93099999999686</v>
      </c>
      <c r="H703" s="84">
        <f t="shared" si="221"/>
        <v>43.06</v>
      </c>
      <c r="I703" s="84">
        <f t="shared" si="207"/>
        <v>884.97200000000157</v>
      </c>
      <c r="L703" s="84">
        <f t="shared" si="214"/>
        <v>576.9909999999968</v>
      </c>
      <c r="P703" s="84">
        <v>0</v>
      </c>
      <c r="Q703" s="84">
        <v>7568.9</v>
      </c>
      <c r="R703" s="84">
        <f t="shared" si="211"/>
        <v>7568.9</v>
      </c>
      <c r="S703" s="84">
        <f t="shared" si="215"/>
        <v>0</v>
      </c>
      <c r="T703" s="84">
        <f t="shared" si="216"/>
        <v>0</v>
      </c>
      <c r="W703" s="77"/>
      <c r="X703" s="77"/>
      <c r="Z703" s="84">
        <v>1.3</v>
      </c>
      <c r="AA703" s="84">
        <v>5687.9</v>
      </c>
      <c r="AB703" s="84">
        <f t="shared" si="203"/>
        <v>5689.2</v>
      </c>
      <c r="AC703" s="84">
        <f t="shared" si="217"/>
        <v>27.300000000000182</v>
      </c>
      <c r="AE703" s="84">
        <f t="shared" si="212"/>
        <v>5287.8609999999999</v>
      </c>
      <c r="AF703" s="84">
        <f t="shared" si="212"/>
        <v>16350.601000000004</v>
      </c>
      <c r="AG703" s="84">
        <f t="shared" si="212"/>
        <v>21638.461999999996</v>
      </c>
      <c r="AH703" s="84">
        <f t="shared" si="218"/>
        <v>506.63099999999758</v>
      </c>
      <c r="AJ703" s="80">
        <v>37784</v>
      </c>
      <c r="AK703" s="84">
        <v>826.5</v>
      </c>
      <c r="AL703" s="84">
        <v>4295.8999999999996</v>
      </c>
      <c r="AM703" s="84">
        <f t="shared" si="204"/>
        <v>5122.3999999999996</v>
      </c>
      <c r="AN703" s="84">
        <f t="shared" si="222"/>
        <v>100</v>
      </c>
      <c r="AO703" s="84">
        <f t="shared" si="222"/>
        <v>64.300000000000182</v>
      </c>
      <c r="AP703" s="85">
        <f>AM703/'[2]Soymeal Export Forecast'!AC$15</f>
        <v>0.81127998699685644</v>
      </c>
      <c r="AQ703" s="77"/>
      <c r="AR703" s="77"/>
      <c r="AS703" s="80">
        <v>37784</v>
      </c>
      <c r="AT703" s="84">
        <v>90.2</v>
      </c>
      <c r="AU703" s="84">
        <v>557.9</v>
      </c>
      <c r="AV703" s="84">
        <f t="shared" si="205"/>
        <v>648.1</v>
      </c>
      <c r="AW703" s="84">
        <f t="shared" si="223"/>
        <v>3</v>
      </c>
      <c r="AX703" s="84">
        <f t="shared" si="223"/>
        <v>7.8000000000000682</v>
      </c>
      <c r="AZ703" s="77"/>
      <c r="BA703" s="77"/>
      <c r="BB703" s="84">
        <f t="shared" si="208"/>
        <v>984.97200000000157</v>
      </c>
    </row>
    <row r="704" spans="1:54">
      <c r="A704" s="80">
        <v>37791</v>
      </c>
      <c r="B704" s="84">
        <v>5301.48</v>
      </c>
      <c r="C704" s="84">
        <v>30324.454000000002</v>
      </c>
      <c r="D704" s="84">
        <v>35625.934000000001</v>
      </c>
      <c r="E704" s="84">
        <v>358.77199999999999</v>
      </c>
      <c r="F704" s="84">
        <f t="shared" si="221"/>
        <v>717.05299999999988</v>
      </c>
      <c r="G704" s="84">
        <f t="shared" si="221"/>
        <v>729.37200000000303</v>
      </c>
      <c r="H704" s="84">
        <f t="shared" si="221"/>
        <v>19.444000000000017</v>
      </c>
      <c r="I704" s="84">
        <f t="shared" si="207"/>
        <v>717.05299999999988</v>
      </c>
      <c r="L704" s="84">
        <f t="shared" si="214"/>
        <v>748.81600000000299</v>
      </c>
      <c r="P704" s="84">
        <v>55</v>
      </c>
      <c r="Q704" s="84">
        <v>7568.9</v>
      </c>
      <c r="R704" s="84">
        <f t="shared" si="211"/>
        <v>7623.9</v>
      </c>
      <c r="S704" s="84">
        <f t="shared" si="215"/>
        <v>55</v>
      </c>
      <c r="T704" s="84">
        <f t="shared" si="216"/>
        <v>0</v>
      </c>
      <c r="W704" s="77"/>
      <c r="X704" s="77"/>
      <c r="Z704" s="84">
        <v>1.3</v>
      </c>
      <c r="AA704" s="84">
        <v>5687.9</v>
      </c>
      <c r="AB704" s="84">
        <f t="shared" si="203"/>
        <v>5689.2</v>
      </c>
      <c r="AC704" s="84">
        <f t="shared" si="217"/>
        <v>0</v>
      </c>
      <c r="AE704" s="84">
        <f t="shared" si="212"/>
        <v>5245.1799999999994</v>
      </c>
      <c r="AF704" s="84">
        <f t="shared" si="212"/>
        <v>17067.654000000002</v>
      </c>
      <c r="AG704" s="84">
        <f t="shared" si="212"/>
        <v>22312.833999999999</v>
      </c>
      <c r="AH704" s="84">
        <f t="shared" si="218"/>
        <v>674.37200000000303</v>
      </c>
      <c r="AJ704" s="80">
        <v>37791</v>
      </c>
      <c r="AK704" s="84">
        <v>811.6</v>
      </c>
      <c r="AL704" s="84">
        <v>4384.8</v>
      </c>
      <c r="AM704" s="84">
        <f t="shared" si="204"/>
        <v>5196.4000000000005</v>
      </c>
      <c r="AN704" s="84">
        <f t="shared" si="222"/>
        <v>88.900000000000546</v>
      </c>
      <c r="AO704" s="84">
        <f t="shared" si="222"/>
        <v>74.000000000000909</v>
      </c>
      <c r="AP704" s="85">
        <f>AM704/'[2]Soymeal Export Forecast'!AC$15</f>
        <v>0.8230000242914387</v>
      </c>
      <c r="AQ704" s="77"/>
      <c r="AR704" s="77"/>
      <c r="AS704" s="80">
        <v>37791</v>
      </c>
      <c r="AT704" s="84">
        <v>103</v>
      </c>
      <c r="AU704" s="84">
        <v>565.79999999999995</v>
      </c>
      <c r="AV704" s="84">
        <f t="shared" si="205"/>
        <v>668.8</v>
      </c>
      <c r="AW704" s="84">
        <f t="shared" si="223"/>
        <v>7.8999999999999773</v>
      </c>
      <c r="AX704" s="84">
        <f t="shared" si="223"/>
        <v>20.699999999999932</v>
      </c>
      <c r="AZ704" s="77"/>
      <c r="BA704" s="77"/>
      <c r="BB704" s="84">
        <f t="shared" si="208"/>
        <v>805.95300000000043</v>
      </c>
    </row>
    <row r="705" spans="1:54">
      <c r="A705" s="80">
        <v>37798</v>
      </c>
      <c r="B705" s="84">
        <v>5177.7539999999999</v>
      </c>
      <c r="C705" s="84">
        <v>31190.63</v>
      </c>
      <c r="D705" s="84">
        <v>36368.383999999998</v>
      </c>
      <c r="E705" s="84">
        <v>684.13099999999997</v>
      </c>
      <c r="F705" s="84">
        <f t="shared" si="221"/>
        <v>866.17599999999948</v>
      </c>
      <c r="G705" s="84">
        <f t="shared" si="221"/>
        <v>742.44999999999709</v>
      </c>
      <c r="H705" s="84">
        <f t="shared" si="221"/>
        <v>325.35899999999998</v>
      </c>
      <c r="I705" s="84">
        <f t="shared" si="207"/>
        <v>866.17599999999948</v>
      </c>
      <c r="L705" s="84">
        <f t="shared" si="214"/>
        <v>1067.808999999997</v>
      </c>
      <c r="P705" s="84">
        <v>55</v>
      </c>
      <c r="Q705" s="84">
        <v>7568.9</v>
      </c>
      <c r="R705" s="84">
        <f t="shared" si="211"/>
        <v>7623.9</v>
      </c>
      <c r="S705" s="84">
        <f t="shared" si="215"/>
        <v>0</v>
      </c>
      <c r="T705" s="84">
        <f t="shared" si="216"/>
        <v>0</v>
      </c>
      <c r="W705" s="77"/>
      <c r="X705" s="77"/>
      <c r="Z705" s="84">
        <v>1.3</v>
      </c>
      <c r="AA705" s="84">
        <v>5687.9</v>
      </c>
      <c r="AB705" s="84">
        <f t="shared" si="203"/>
        <v>5689.2</v>
      </c>
      <c r="AC705" s="84">
        <f t="shared" si="217"/>
        <v>0</v>
      </c>
      <c r="AE705" s="84">
        <f t="shared" si="212"/>
        <v>5121.4539999999997</v>
      </c>
      <c r="AF705" s="84">
        <f t="shared" si="212"/>
        <v>17933.830000000002</v>
      </c>
      <c r="AG705" s="84">
        <f t="shared" si="212"/>
        <v>23055.283999999996</v>
      </c>
      <c r="AH705" s="84">
        <f t="shared" si="218"/>
        <v>742.44999999999709</v>
      </c>
      <c r="AJ705" s="80">
        <v>37798</v>
      </c>
      <c r="AK705" s="84">
        <v>799.3</v>
      </c>
      <c r="AL705" s="84">
        <v>4450.7</v>
      </c>
      <c r="AM705" s="84">
        <f t="shared" si="204"/>
        <v>5250</v>
      </c>
      <c r="AN705" s="84">
        <f t="shared" si="222"/>
        <v>65.899999999999636</v>
      </c>
      <c r="AO705" s="84">
        <f t="shared" si="222"/>
        <v>53.599999999999454</v>
      </c>
      <c r="AP705" s="85">
        <f>AM705/'[2]Soymeal Export Forecast'!AC$15</f>
        <v>0.83148913238589262</v>
      </c>
      <c r="AQ705" s="77"/>
      <c r="AR705" s="77"/>
      <c r="AS705" s="80">
        <v>37798</v>
      </c>
      <c r="AT705" s="84">
        <v>117.5</v>
      </c>
      <c r="AU705" s="84">
        <v>568.79999999999995</v>
      </c>
      <c r="AV705" s="84">
        <f t="shared" si="205"/>
        <v>686.3</v>
      </c>
      <c r="AW705" s="84">
        <f t="shared" si="223"/>
        <v>3</v>
      </c>
      <c r="AX705" s="84">
        <f t="shared" si="223"/>
        <v>17.5</v>
      </c>
      <c r="AZ705" s="77"/>
      <c r="BA705" s="77"/>
      <c r="BB705" s="84">
        <f t="shared" si="208"/>
        <v>932.07599999999911</v>
      </c>
    </row>
    <row r="706" spans="1:54">
      <c r="A706" s="80">
        <v>37805</v>
      </c>
      <c r="B706" s="84">
        <v>5264.3760000000002</v>
      </c>
      <c r="C706" s="84">
        <v>31917.874</v>
      </c>
      <c r="D706" s="84">
        <v>37182.25</v>
      </c>
      <c r="E706" s="84">
        <v>827.63599999999997</v>
      </c>
      <c r="F706" s="84">
        <f t="shared" si="221"/>
        <v>727.24399999999878</v>
      </c>
      <c r="G706" s="84">
        <f t="shared" si="221"/>
        <v>813.8660000000018</v>
      </c>
      <c r="H706" s="84">
        <f t="shared" si="221"/>
        <v>143.505</v>
      </c>
      <c r="I706" s="84">
        <f t="shared" si="207"/>
        <v>727.24399999999878</v>
      </c>
      <c r="L706" s="84">
        <f t="shared" si="214"/>
        <v>957.3710000000018</v>
      </c>
      <c r="P706" s="84">
        <v>55</v>
      </c>
      <c r="Q706" s="84">
        <v>7568.9</v>
      </c>
      <c r="R706" s="84">
        <f t="shared" si="211"/>
        <v>7623.9</v>
      </c>
      <c r="S706" s="84">
        <f t="shared" si="215"/>
        <v>0</v>
      </c>
      <c r="T706" s="84">
        <f t="shared" si="216"/>
        <v>0</v>
      </c>
      <c r="W706" s="77"/>
      <c r="X706" s="77"/>
      <c r="Z706" s="84">
        <v>1.3</v>
      </c>
      <c r="AA706" s="84">
        <v>5687.9</v>
      </c>
      <c r="AB706" s="84">
        <f t="shared" si="203"/>
        <v>5689.2</v>
      </c>
      <c r="AC706" s="84">
        <f t="shared" si="217"/>
        <v>0</v>
      </c>
      <c r="AE706" s="84">
        <f t="shared" si="212"/>
        <v>5208.076</v>
      </c>
      <c r="AF706" s="84">
        <f t="shared" si="212"/>
        <v>18661.074000000001</v>
      </c>
      <c r="AG706" s="84">
        <f t="shared" si="212"/>
        <v>23869.149999999998</v>
      </c>
      <c r="AH706" s="84">
        <f t="shared" si="218"/>
        <v>813.8660000000018</v>
      </c>
      <c r="AJ706" s="80">
        <v>37805</v>
      </c>
      <c r="AK706" s="84">
        <v>843</v>
      </c>
      <c r="AL706" s="84">
        <v>4504.2</v>
      </c>
      <c r="AM706" s="84">
        <f t="shared" si="204"/>
        <v>5347.2</v>
      </c>
      <c r="AN706" s="84">
        <f t="shared" si="222"/>
        <v>53.5</v>
      </c>
      <c r="AO706" s="84">
        <f t="shared" si="222"/>
        <v>97.199999999999818</v>
      </c>
      <c r="AP706" s="85">
        <f>AM706/'[2]Soymeal Export Forecast'!AC$15</f>
        <v>0.84688355975120855</v>
      </c>
      <c r="AQ706" s="77"/>
      <c r="AR706" s="77"/>
      <c r="AS706" s="80">
        <v>37805</v>
      </c>
      <c r="AT706" s="84">
        <v>119</v>
      </c>
      <c r="AU706" s="84">
        <v>572.4</v>
      </c>
      <c r="AV706" s="84">
        <f t="shared" si="205"/>
        <v>691.4</v>
      </c>
      <c r="AW706" s="84">
        <f t="shared" si="223"/>
        <v>3.6000000000000227</v>
      </c>
      <c r="AX706" s="84">
        <f t="shared" si="223"/>
        <v>5.1000000000000227</v>
      </c>
      <c r="AZ706" s="77"/>
      <c r="BA706" s="77"/>
      <c r="BB706" s="84">
        <f t="shared" si="208"/>
        <v>780.74399999999878</v>
      </c>
    </row>
    <row r="707" spans="1:54">
      <c r="A707" s="80">
        <v>37812</v>
      </c>
      <c r="B707" s="84">
        <v>5116.9390000000003</v>
      </c>
      <c r="C707" s="84">
        <v>32833.483999999997</v>
      </c>
      <c r="D707" s="84">
        <v>37950.423000000003</v>
      </c>
      <c r="E707" s="84">
        <v>945.57799999999997</v>
      </c>
      <c r="F707" s="84">
        <f t="shared" si="221"/>
        <v>915.60999999999694</v>
      </c>
      <c r="G707" s="84">
        <f t="shared" si="221"/>
        <v>768.1730000000025</v>
      </c>
      <c r="H707" s="84">
        <f t="shared" si="221"/>
        <v>117.94200000000001</v>
      </c>
      <c r="I707" s="84">
        <f t="shared" si="207"/>
        <v>915.60999999999694</v>
      </c>
      <c r="L707" s="84">
        <f t="shared" si="214"/>
        <v>886.11500000000251</v>
      </c>
      <c r="P707" s="84">
        <v>0</v>
      </c>
      <c r="Q707" s="84">
        <v>7628.6</v>
      </c>
      <c r="R707" s="84">
        <f t="shared" si="211"/>
        <v>7628.6</v>
      </c>
      <c r="S707" s="84">
        <f t="shared" si="215"/>
        <v>4.7000000000007276</v>
      </c>
      <c r="T707" s="84">
        <f t="shared" si="216"/>
        <v>59.700000000000728</v>
      </c>
      <c r="W707" s="77"/>
      <c r="X707" s="77"/>
      <c r="Z707" s="84">
        <v>1.3</v>
      </c>
      <c r="AA707" s="84">
        <v>5687.9</v>
      </c>
      <c r="AB707" s="84">
        <f t="shared" ref="AB707:AB770" si="224">AA707+Z707</f>
        <v>5689.2</v>
      </c>
      <c r="AC707" s="84">
        <f t="shared" si="217"/>
        <v>0</v>
      </c>
      <c r="AE707" s="84">
        <f t="shared" si="212"/>
        <v>5115.6390000000001</v>
      </c>
      <c r="AF707" s="84">
        <f t="shared" si="212"/>
        <v>19516.983999999997</v>
      </c>
      <c r="AG707" s="84">
        <f t="shared" si="212"/>
        <v>24632.623000000003</v>
      </c>
      <c r="AH707" s="84">
        <f t="shared" si="218"/>
        <v>763.47300000000541</v>
      </c>
      <c r="AJ707" s="80">
        <v>37812</v>
      </c>
      <c r="AK707" s="84">
        <v>798.8</v>
      </c>
      <c r="AL707" s="84">
        <v>4583</v>
      </c>
      <c r="AM707" s="84">
        <f t="shared" ref="AM707:AM770" si="225">AL707+AK707</f>
        <v>5381.8</v>
      </c>
      <c r="AN707" s="84">
        <f t="shared" si="222"/>
        <v>78.800000000000182</v>
      </c>
      <c r="AO707" s="84">
        <f t="shared" si="222"/>
        <v>34.600000000000364</v>
      </c>
      <c r="AP707" s="85">
        <f>AM707/'[2]Soymeal Export Forecast'!AC$15</f>
        <v>0.8523634690808376</v>
      </c>
      <c r="AQ707" s="77"/>
      <c r="AR707" s="77"/>
      <c r="AS707" s="80">
        <v>37812</v>
      </c>
      <c r="AT707" s="84">
        <v>126.2</v>
      </c>
      <c r="AU707" s="84">
        <v>573.4</v>
      </c>
      <c r="AV707" s="84">
        <f t="shared" ref="AV707:AV770" si="226">AU707+AT707</f>
        <v>699.6</v>
      </c>
      <c r="AW707" s="84">
        <f t="shared" si="223"/>
        <v>1</v>
      </c>
      <c r="AX707" s="84">
        <f t="shared" si="223"/>
        <v>8.2000000000000455</v>
      </c>
      <c r="AZ707" s="77"/>
      <c r="BA707" s="77"/>
      <c r="BB707" s="84">
        <f t="shared" si="208"/>
        <v>994.40999999999713</v>
      </c>
    </row>
    <row r="708" spans="1:54">
      <c r="A708" s="80">
        <v>37819</v>
      </c>
      <c r="B708" s="84">
        <v>5075.1620000000003</v>
      </c>
      <c r="C708" s="84">
        <v>33595.563999999998</v>
      </c>
      <c r="D708" s="84">
        <v>38670.726000000002</v>
      </c>
      <c r="E708" s="84">
        <v>1104.566</v>
      </c>
      <c r="F708" s="84">
        <f t="shared" si="221"/>
        <v>762.08000000000175</v>
      </c>
      <c r="G708" s="84">
        <f t="shared" si="221"/>
        <v>720.30299999999988</v>
      </c>
      <c r="H708" s="84">
        <f t="shared" si="221"/>
        <v>158.98800000000006</v>
      </c>
      <c r="I708" s="84">
        <f t="shared" ref="I708:I771" si="227">F708</f>
        <v>762.08000000000175</v>
      </c>
      <c r="L708" s="84">
        <f t="shared" si="214"/>
        <v>879.29099999999994</v>
      </c>
      <c r="P708" s="84">
        <v>0</v>
      </c>
      <c r="Q708" s="84">
        <v>7628.6</v>
      </c>
      <c r="R708" s="84">
        <f t="shared" si="211"/>
        <v>7628.6</v>
      </c>
      <c r="S708" s="84">
        <f t="shared" si="215"/>
        <v>0</v>
      </c>
      <c r="T708" s="84">
        <f t="shared" si="216"/>
        <v>0</v>
      </c>
      <c r="W708" s="77"/>
      <c r="X708" s="77"/>
      <c r="Z708" s="84">
        <v>0</v>
      </c>
      <c r="AA708" s="84">
        <v>5689.2</v>
      </c>
      <c r="AB708" s="84">
        <f t="shared" si="224"/>
        <v>5689.2</v>
      </c>
      <c r="AC708" s="84">
        <f t="shared" si="217"/>
        <v>0</v>
      </c>
      <c r="AE708" s="84">
        <f t="shared" si="212"/>
        <v>5075.1620000000003</v>
      </c>
      <c r="AF708" s="84">
        <f t="shared" si="212"/>
        <v>20277.763999999999</v>
      </c>
      <c r="AG708" s="84">
        <f t="shared" si="212"/>
        <v>25352.926000000003</v>
      </c>
      <c r="AH708" s="84">
        <f t="shared" si="218"/>
        <v>720.30299999999988</v>
      </c>
      <c r="AJ708" s="80">
        <v>37819</v>
      </c>
      <c r="AK708" s="84">
        <v>769.6</v>
      </c>
      <c r="AL708" s="84">
        <v>4666.6000000000004</v>
      </c>
      <c r="AM708" s="84">
        <f t="shared" si="225"/>
        <v>5436.2000000000007</v>
      </c>
      <c r="AN708" s="84">
        <f t="shared" si="222"/>
        <v>83.600000000000364</v>
      </c>
      <c r="AO708" s="84">
        <f t="shared" si="222"/>
        <v>54.400000000000546</v>
      </c>
      <c r="AP708" s="85">
        <f>AM708/'[2]Soymeal Export Forecast'!AC$15</f>
        <v>0.86097928028117909</v>
      </c>
      <c r="AQ708" s="77"/>
      <c r="AR708" s="77"/>
      <c r="AS708" s="80">
        <v>37819</v>
      </c>
      <c r="AT708" s="84">
        <v>93.5</v>
      </c>
      <c r="AU708" s="84">
        <v>605.4</v>
      </c>
      <c r="AV708" s="84">
        <f t="shared" si="226"/>
        <v>698.9</v>
      </c>
      <c r="AW708" s="84">
        <f t="shared" si="223"/>
        <v>32</v>
      </c>
      <c r="AX708" s="84">
        <f t="shared" si="223"/>
        <v>-0.70000000000004547</v>
      </c>
      <c r="AZ708" s="77"/>
      <c r="BA708" s="77"/>
      <c r="BB708" s="84">
        <f t="shared" ref="BB708:BB771" si="228">AN708+F708</f>
        <v>845.68000000000211</v>
      </c>
    </row>
    <row r="709" spans="1:54">
      <c r="A709" s="80">
        <v>37826</v>
      </c>
      <c r="B709" s="84">
        <v>4839.2240000000002</v>
      </c>
      <c r="C709" s="84">
        <v>34308.565999999999</v>
      </c>
      <c r="D709" s="84">
        <v>39147.79</v>
      </c>
      <c r="E709" s="84">
        <v>1290.6569999999999</v>
      </c>
      <c r="F709" s="84">
        <f t="shared" si="221"/>
        <v>713.00200000000041</v>
      </c>
      <c r="G709" s="84">
        <f t="shared" si="221"/>
        <v>477.06399999999849</v>
      </c>
      <c r="H709" s="84">
        <f t="shared" si="221"/>
        <v>186.09099999999989</v>
      </c>
      <c r="I709" s="84">
        <f t="shared" si="227"/>
        <v>713.00200000000041</v>
      </c>
      <c r="L709" s="84">
        <f t="shared" si="214"/>
        <v>663.15499999999838</v>
      </c>
      <c r="P709" s="84">
        <v>0</v>
      </c>
      <c r="Q709" s="84">
        <v>7628.6</v>
      </c>
      <c r="R709" s="84">
        <f t="shared" si="211"/>
        <v>7628.6</v>
      </c>
      <c r="S709" s="84">
        <f t="shared" si="215"/>
        <v>0</v>
      </c>
      <c r="T709" s="84">
        <f t="shared" si="216"/>
        <v>0</v>
      </c>
      <c r="W709" s="77"/>
      <c r="X709" s="77"/>
      <c r="Z709" s="84">
        <v>0</v>
      </c>
      <c r="AA709" s="84">
        <v>5689.2</v>
      </c>
      <c r="AB709" s="84">
        <f t="shared" si="224"/>
        <v>5689.2</v>
      </c>
      <c r="AC709" s="84">
        <f t="shared" si="217"/>
        <v>0</v>
      </c>
      <c r="AE709" s="84">
        <f t="shared" si="212"/>
        <v>4839.2240000000002</v>
      </c>
      <c r="AF709" s="84">
        <f t="shared" si="212"/>
        <v>20990.766</v>
      </c>
      <c r="AG709" s="84">
        <f t="shared" si="212"/>
        <v>25829.99</v>
      </c>
      <c r="AH709" s="84">
        <f t="shared" si="218"/>
        <v>477.06399999999849</v>
      </c>
      <c r="AJ709" s="80">
        <v>37826</v>
      </c>
      <c r="AK709" s="84">
        <v>791.4</v>
      </c>
      <c r="AL709" s="84">
        <v>4724.8999999999996</v>
      </c>
      <c r="AM709" s="84">
        <f t="shared" si="225"/>
        <v>5516.2999999999993</v>
      </c>
      <c r="AN709" s="84">
        <f t="shared" si="222"/>
        <v>58.299999999999272</v>
      </c>
      <c r="AO709" s="84">
        <f t="shared" si="222"/>
        <v>80.099999999998545</v>
      </c>
      <c r="AP709" s="85">
        <f>AM709/'[2]Soymeal Export Forecast'!AC$15</f>
        <v>0.87366542875815223</v>
      </c>
      <c r="AQ709" s="77"/>
      <c r="AR709" s="77"/>
      <c r="AS709" s="80">
        <v>37826</v>
      </c>
      <c r="AT709" s="84">
        <v>89.2</v>
      </c>
      <c r="AU709" s="84">
        <v>610.4</v>
      </c>
      <c r="AV709" s="84">
        <f t="shared" si="226"/>
        <v>699.6</v>
      </c>
      <c r="AW709" s="84">
        <f t="shared" si="223"/>
        <v>5</v>
      </c>
      <c r="AX709" s="84">
        <f t="shared" si="223"/>
        <v>0.70000000000004547</v>
      </c>
      <c r="AZ709" s="77"/>
      <c r="BA709" s="77"/>
      <c r="BB709" s="84">
        <f t="shared" si="228"/>
        <v>771.30199999999968</v>
      </c>
    </row>
    <row r="710" spans="1:54">
      <c r="A710" s="80">
        <v>37833</v>
      </c>
      <c r="B710" s="84">
        <v>4532.1149999999998</v>
      </c>
      <c r="C710" s="84">
        <v>35085.67</v>
      </c>
      <c r="D710" s="84">
        <v>39617.785000000003</v>
      </c>
      <c r="E710" s="84">
        <v>1560.057</v>
      </c>
      <c r="F710" s="84">
        <f t="shared" si="221"/>
        <v>777.10399999999936</v>
      </c>
      <c r="G710" s="84">
        <f t="shared" si="221"/>
        <v>469.99500000000262</v>
      </c>
      <c r="H710" s="84">
        <f t="shared" si="221"/>
        <v>269.40000000000009</v>
      </c>
      <c r="I710" s="84">
        <f t="shared" si="227"/>
        <v>777.10399999999936</v>
      </c>
      <c r="L710" s="84">
        <f t="shared" si="214"/>
        <v>739.39500000000271</v>
      </c>
      <c r="P710" s="84">
        <v>0</v>
      </c>
      <c r="Q710" s="84">
        <v>7628.6</v>
      </c>
      <c r="R710" s="84">
        <f t="shared" si="211"/>
        <v>7628.6</v>
      </c>
      <c r="S710" s="84">
        <f t="shared" si="215"/>
        <v>0</v>
      </c>
      <c r="T710" s="84">
        <f t="shared" si="216"/>
        <v>0</v>
      </c>
      <c r="W710" s="77"/>
      <c r="X710" s="77"/>
      <c r="Z710" s="84">
        <v>0</v>
      </c>
      <c r="AA710" s="84">
        <v>5689.2</v>
      </c>
      <c r="AB710" s="84">
        <f t="shared" si="224"/>
        <v>5689.2</v>
      </c>
      <c r="AC710" s="84">
        <f t="shared" si="217"/>
        <v>0</v>
      </c>
      <c r="AE710" s="84">
        <f t="shared" si="212"/>
        <v>4532.1149999999998</v>
      </c>
      <c r="AF710" s="84">
        <f t="shared" si="212"/>
        <v>21767.87</v>
      </c>
      <c r="AG710" s="84">
        <f t="shared" si="212"/>
        <v>26299.985000000004</v>
      </c>
      <c r="AH710" s="84">
        <f t="shared" si="218"/>
        <v>469.99500000000262</v>
      </c>
      <c r="AJ710" s="80">
        <v>37833</v>
      </c>
      <c r="AK710" s="84">
        <v>773.4</v>
      </c>
      <c r="AL710" s="84">
        <v>4806.7</v>
      </c>
      <c r="AM710" s="84">
        <f t="shared" si="225"/>
        <v>5580.0999999999995</v>
      </c>
      <c r="AN710" s="84">
        <f t="shared" si="222"/>
        <v>81.800000000000182</v>
      </c>
      <c r="AO710" s="84">
        <f t="shared" si="222"/>
        <v>63.800000000000182</v>
      </c>
      <c r="AP710" s="85">
        <f>AM710/'[2]Soymeal Export Forecast'!AC$15</f>
        <v>0.88377000145267026</v>
      </c>
      <c r="AQ710" s="77"/>
      <c r="AR710" s="77"/>
      <c r="AS710" s="80">
        <v>37833</v>
      </c>
      <c r="AT710" s="84">
        <v>68.400000000000006</v>
      </c>
      <c r="AU710" s="84">
        <v>634</v>
      </c>
      <c r="AV710" s="84">
        <f t="shared" si="226"/>
        <v>702.4</v>
      </c>
      <c r="AW710" s="84">
        <f t="shared" si="223"/>
        <v>23.600000000000023</v>
      </c>
      <c r="AX710" s="84">
        <f t="shared" si="223"/>
        <v>2.7999999999999545</v>
      </c>
      <c r="AZ710" s="77"/>
      <c r="BA710" s="77"/>
      <c r="BB710" s="84">
        <f t="shared" si="228"/>
        <v>858.90399999999954</v>
      </c>
    </row>
    <row r="711" spans="1:54">
      <c r="A711" s="80">
        <v>37840</v>
      </c>
      <c r="B711" s="84">
        <v>4237.6400000000003</v>
      </c>
      <c r="C711" s="84">
        <v>35927.637999999999</v>
      </c>
      <c r="D711" s="84">
        <v>40165.277999999998</v>
      </c>
      <c r="E711" s="84">
        <v>2080.7139999999999</v>
      </c>
      <c r="F711" s="84">
        <f t="shared" si="221"/>
        <v>841.96800000000076</v>
      </c>
      <c r="G711" s="84">
        <f t="shared" si="221"/>
        <v>547.49299999999494</v>
      </c>
      <c r="H711" s="84">
        <f t="shared" si="221"/>
        <v>520.65699999999993</v>
      </c>
      <c r="I711" s="84">
        <f t="shared" si="227"/>
        <v>841.96800000000076</v>
      </c>
      <c r="L711" s="84">
        <f t="shared" si="214"/>
        <v>1068.1499999999949</v>
      </c>
      <c r="P711" s="84">
        <v>0</v>
      </c>
      <c r="Q711" s="84">
        <v>7628.6</v>
      </c>
      <c r="R711" s="84">
        <f t="shared" si="211"/>
        <v>7628.6</v>
      </c>
      <c r="S711" s="84">
        <f t="shared" si="215"/>
        <v>0</v>
      </c>
      <c r="T711" s="84">
        <f t="shared" si="216"/>
        <v>0</v>
      </c>
      <c r="W711" s="77"/>
      <c r="X711" s="77"/>
      <c r="Z711" s="84">
        <v>0</v>
      </c>
      <c r="AA711" s="84">
        <v>5689.2</v>
      </c>
      <c r="AB711" s="84">
        <f t="shared" si="224"/>
        <v>5689.2</v>
      </c>
      <c r="AC711" s="84">
        <f t="shared" si="217"/>
        <v>0</v>
      </c>
      <c r="AE711" s="84">
        <f t="shared" si="212"/>
        <v>4237.6400000000003</v>
      </c>
      <c r="AF711" s="84">
        <f t="shared" si="212"/>
        <v>22609.838</v>
      </c>
      <c r="AG711" s="84">
        <f t="shared" si="212"/>
        <v>26847.477999999999</v>
      </c>
      <c r="AH711" s="84">
        <f t="shared" si="218"/>
        <v>547.49299999999494</v>
      </c>
      <c r="AJ711" s="80">
        <v>37840</v>
      </c>
      <c r="AK711" s="84">
        <v>775.6</v>
      </c>
      <c r="AL711" s="84">
        <v>4867.6000000000004</v>
      </c>
      <c r="AM711" s="84">
        <f t="shared" si="225"/>
        <v>5643.2000000000007</v>
      </c>
      <c r="AN711" s="84">
        <f t="shared" si="222"/>
        <v>60.900000000000546</v>
      </c>
      <c r="AO711" s="84">
        <f t="shared" si="222"/>
        <v>63.100000000001273</v>
      </c>
      <c r="AP711" s="85">
        <f>AM711/'[2]Soymeal Export Forecast'!AC$15</f>
        <v>0.89376370892953716</v>
      </c>
      <c r="AQ711" s="77"/>
      <c r="AR711" s="77"/>
      <c r="AS711" s="80">
        <v>37840</v>
      </c>
      <c r="AT711" s="84">
        <v>65.2</v>
      </c>
      <c r="AU711" s="84">
        <v>637.9</v>
      </c>
      <c r="AV711" s="84">
        <f t="shared" si="226"/>
        <v>703.1</v>
      </c>
      <c r="AW711" s="84">
        <f t="shared" si="223"/>
        <v>3.8999999999999773</v>
      </c>
      <c r="AX711" s="84">
        <f t="shared" si="223"/>
        <v>0.70000000000004547</v>
      </c>
      <c r="AZ711" s="77"/>
      <c r="BA711" s="77"/>
      <c r="BB711" s="84">
        <f t="shared" si="228"/>
        <v>902.8680000000013</v>
      </c>
    </row>
    <row r="712" spans="1:54">
      <c r="A712" s="80">
        <v>37847</v>
      </c>
      <c r="B712" s="84">
        <v>3850.9780000000001</v>
      </c>
      <c r="C712" s="84">
        <v>36739.317000000003</v>
      </c>
      <c r="D712" s="84">
        <v>40590.294999999998</v>
      </c>
      <c r="E712" s="84">
        <v>2623.1320000000001</v>
      </c>
      <c r="F712" s="84">
        <f t="shared" si="221"/>
        <v>811.67900000000373</v>
      </c>
      <c r="G712" s="84">
        <f t="shared" si="221"/>
        <v>425.01699999999983</v>
      </c>
      <c r="H712" s="84">
        <f t="shared" si="221"/>
        <v>542.41800000000012</v>
      </c>
      <c r="I712" s="84">
        <f t="shared" si="227"/>
        <v>811.67900000000373</v>
      </c>
      <c r="L712" s="84">
        <f t="shared" si="214"/>
        <v>967.43499999999995</v>
      </c>
      <c r="P712" s="84">
        <v>0</v>
      </c>
      <c r="Q712" s="84">
        <v>7628.6</v>
      </c>
      <c r="R712" s="84">
        <f t="shared" si="211"/>
        <v>7628.6</v>
      </c>
      <c r="S712" s="84">
        <f t="shared" si="215"/>
        <v>0</v>
      </c>
      <c r="T712" s="84">
        <f t="shared" si="216"/>
        <v>0</v>
      </c>
      <c r="W712" s="77"/>
      <c r="X712" s="77"/>
      <c r="Z712" s="84">
        <v>0</v>
      </c>
      <c r="AA712" s="84">
        <v>5689.2</v>
      </c>
      <c r="AB712" s="84">
        <f t="shared" si="224"/>
        <v>5689.2</v>
      </c>
      <c r="AC712" s="84">
        <f t="shared" si="217"/>
        <v>0</v>
      </c>
      <c r="AE712" s="84">
        <f t="shared" si="212"/>
        <v>3850.9780000000001</v>
      </c>
      <c r="AF712" s="84">
        <f t="shared" si="212"/>
        <v>23421.517000000003</v>
      </c>
      <c r="AG712" s="84">
        <f t="shared" si="212"/>
        <v>27272.494999999999</v>
      </c>
      <c r="AH712" s="84">
        <f t="shared" si="218"/>
        <v>425.01699999999983</v>
      </c>
      <c r="AJ712" s="80">
        <v>37847</v>
      </c>
      <c r="AK712" s="84">
        <v>739</v>
      </c>
      <c r="AL712" s="84">
        <v>4951</v>
      </c>
      <c r="AM712" s="84">
        <f t="shared" si="225"/>
        <v>5690</v>
      </c>
      <c r="AN712" s="84">
        <f t="shared" si="222"/>
        <v>83.399999999999636</v>
      </c>
      <c r="AO712" s="84">
        <f t="shared" si="222"/>
        <v>46.799999999999272</v>
      </c>
      <c r="AP712" s="85">
        <f>AM712/'[2]Soymeal Export Forecast'!AC$15</f>
        <v>0.9011758406239484</v>
      </c>
      <c r="AQ712" s="77"/>
      <c r="AR712" s="77"/>
      <c r="AS712" s="80">
        <v>37847</v>
      </c>
      <c r="AT712" s="84">
        <v>67.900000000000006</v>
      </c>
      <c r="AU712" s="84">
        <v>641.5</v>
      </c>
      <c r="AV712" s="84">
        <f t="shared" si="226"/>
        <v>709.4</v>
      </c>
      <c r="AW712" s="84">
        <f t="shared" si="223"/>
        <v>3.6000000000000227</v>
      </c>
      <c r="AX712" s="84">
        <f t="shared" si="223"/>
        <v>6.2999999999999545</v>
      </c>
      <c r="AZ712" s="77"/>
      <c r="BA712" s="77"/>
      <c r="BB712" s="84">
        <f t="shared" si="228"/>
        <v>895.07900000000336</v>
      </c>
    </row>
    <row r="713" spans="1:54">
      <c r="A713" s="80">
        <v>37854</v>
      </c>
      <c r="B713" s="84">
        <v>3684.1860000000001</v>
      </c>
      <c r="C713" s="84">
        <v>37238.057999999997</v>
      </c>
      <c r="D713" s="84">
        <v>40922.243999999999</v>
      </c>
      <c r="E713" s="84">
        <v>3249.596</v>
      </c>
      <c r="F713" s="84">
        <f t="shared" si="221"/>
        <v>498.74099999999453</v>
      </c>
      <c r="G713" s="84">
        <f t="shared" si="221"/>
        <v>331.94900000000052</v>
      </c>
      <c r="H713" s="84">
        <f t="shared" si="221"/>
        <v>626.46399999999994</v>
      </c>
      <c r="I713" s="84">
        <f t="shared" si="227"/>
        <v>498.74099999999453</v>
      </c>
      <c r="L713" s="84">
        <f t="shared" si="214"/>
        <v>958.41300000000047</v>
      </c>
      <c r="P713" s="84">
        <v>0</v>
      </c>
      <c r="Q713" s="84">
        <v>7680.9</v>
      </c>
      <c r="R713" s="84">
        <f t="shared" si="211"/>
        <v>7680.9</v>
      </c>
      <c r="S713" s="84">
        <f t="shared" si="215"/>
        <v>52.299999999999272</v>
      </c>
      <c r="T713" s="84">
        <f t="shared" si="216"/>
        <v>52.299999999999272</v>
      </c>
      <c r="W713" s="77"/>
      <c r="X713" s="77"/>
      <c r="Z713" s="84">
        <v>45</v>
      </c>
      <c r="AA713" s="84">
        <v>5689.2</v>
      </c>
      <c r="AB713" s="84">
        <f t="shared" si="224"/>
        <v>5734.2</v>
      </c>
      <c r="AC713" s="84">
        <f t="shared" si="217"/>
        <v>45</v>
      </c>
      <c r="AE713" s="84">
        <f t="shared" si="212"/>
        <v>3639.1860000000001</v>
      </c>
      <c r="AF713" s="84">
        <f t="shared" si="212"/>
        <v>23867.957999999995</v>
      </c>
      <c r="AG713" s="84">
        <f t="shared" si="212"/>
        <v>27507.143999999997</v>
      </c>
      <c r="AH713" s="84">
        <f t="shared" si="218"/>
        <v>234.64899999999761</v>
      </c>
      <c r="AJ713" s="80">
        <v>37854</v>
      </c>
      <c r="AK713" s="84">
        <v>697.5</v>
      </c>
      <c r="AL713" s="84">
        <v>5067.3999999999996</v>
      </c>
      <c r="AM713" s="84">
        <f t="shared" si="225"/>
        <v>5764.9</v>
      </c>
      <c r="AN713" s="84">
        <f t="shared" si="222"/>
        <v>116.39999999999964</v>
      </c>
      <c r="AO713" s="84">
        <f t="shared" si="222"/>
        <v>74.899999999999636</v>
      </c>
      <c r="AP713" s="85">
        <f>AM713/'[2]Soymeal Export Forecast'!AC$15</f>
        <v>0.9130384189126538</v>
      </c>
      <c r="AQ713" s="77"/>
      <c r="AR713" s="77"/>
      <c r="AS713" s="80">
        <v>37854</v>
      </c>
      <c r="AT713" s="84">
        <v>74.400000000000006</v>
      </c>
      <c r="AU713" s="84">
        <v>643</v>
      </c>
      <c r="AV713" s="84">
        <f t="shared" si="226"/>
        <v>717.4</v>
      </c>
      <c r="AW713" s="84">
        <f t="shared" si="223"/>
        <v>1.5</v>
      </c>
      <c r="AX713" s="84">
        <f t="shared" si="223"/>
        <v>8</v>
      </c>
      <c r="AZ713" s="77"/>
      <c r="BA713" s="77"/>
      <c r="BB713" s="84">
        <f t="shared" si="228"/>
        <v>615.14099999999416</v>
      </c>
    </row>
    <row r="714" spans="1:54">
      <c r="A714" s="80">
        <v>37861</v>
      </c>
      <c r="B714" s="84">
        <v>3179.9940000000001</v>
      </c>
      <c r="C714" s="84">
        <v>38006.368000000002</v>
      </c>
      <c r="D714" s="84">
        <v>41186.362000000001</v>
      </c>
      <c r="E714" s="84">
        <v>3928.0340000000001</v>
      </c>
      <c r="F714" s="84">
        <f t="shared" si="221"/>
        <v>768.31000000000495</v>
      </c>
      <c r="G714" s="84">
        <f t="shared" si="221"/>
        <v>264.11800000000221</v>
      </c>
      <c r="H714" s="84">
        <f t="shared" si="221"/>
        <v>678.4380000000001</v>
      </c>
      <c r="I714" s="84">
        <f t="shared" si="227"/>
        <v>768.31000000000495</v>
      </c>
      <c r="L714" s="84">
        <f t="shared" si="214"/>
        <v>942.55600000000231</v>
      </c>
      <c r="P714" s="84">
        <v>0</v>
      </c>
      <c r="Q714" s="84">
        <v>7680.9</v>
      </c>
      <c r="R714" s="84">
        <f t="shared" si="211"/>
        <v>7680.9</v>
      </c>
      <c r="S714" s="84">
        <f t="shared" si="215"/>
        <v>0</v>
      </c>
      <c r="T714" s="84">
        <f t="shared" si="216"/>
        <v>0</v>
      </c>
      <c r="W714" s="77"/>
      <c r="X714" s="77"/>
      <c r="Z714" s="84">
        <v>45</v>
      </c>
      <c r="AA714" s="84">
        <v>5689.2</v>
      </c>
      <c r="AB714" s="84">
        <f t="shared" si="224"/>
        <v>5734.2</v>
      </c>
      <c r="AC714" s="84">
        <f t="shared" si="217"/>
        <v>0</v>
      </c>
      <c r="AE714" s="84">
        <f t="shared" si="212"/>
        <v>3134.9940000000001</v>
      </c>
      <c r="AF714" s="84">
        <f t="shared" si="212"/>
        <v>24636.268</v>
      </c>
      <c r="AG714" s="84">
        <f t="shared" si="212"/>
        <v>27771.261999999999</v>
      </c>
      <c r="AH714" s="84">
        <f t="shared" si="218"/>
        <v>264.11800000000221</v>
      </c>
      <c r="AJ714" s="80">
        <v>37861</v>
      </c>
      <c r="AK714" s="84">
        <v>648.5</v>
      </c>
      <c r="AL714" s="84">
        <v>5147.3</v>
      </c>
      <c r="AM714" s="84">
        <f t="shared" si="225"/>
        <v>5795.8</v>
      </c>
      <c r="AN714" s="84">
        <f t="shared" si="222"/>
        <v>79.900000000000546</v>
      </c>
      <c r="AO714" s="84">
        <f t="shared" si="222"/>
        <v>30.900000000000546</v>
      </c>
      <c r="AP714" s="85">
        <f>AM714/'[2]Soymeal Export Forecast'!AC$15</f>
        <v>0.91793232637755362</v>
      </c>
      <c r="AQ714" s="77"/>
      <c r="AR714" s="77"/>
      <c r="AS714" s="80">
        <v>37861</v>
      </c>
      <c r="AT714" s="84">
        <v>62.8</v>
      </c>
      <c r="AU714" s="84">
        <v>666.1</v>
      </c>
      <c r="AV714" s="84">
        <f t="shared" si="226"/>
        <v>728.9</v>
      </c>
      <c r="AW714" s="84">
        <f t="shared" si="223"/>
        <v>23.100000000000023</v>
      </c>
      <c r="AX714" s="84">
        <f t="shared" si="223"/>
        <v>11.5</v>
      </c>
      <c r="AZ714" s="77"/>
      <c r="BA714" s="77"/>
      <c r="BB714" s="84">
        <f t="shared" si="228"/>
        <v>848.21000000000549</v>
      </c>
    </row>
    <row r="715" spans="1:54">
      <c r="A715" s="80">
        <v>37868</v>
      </c>
      <c r="B715" s="84">
        <v>2653.1329999999998</v>
      </c>
      <c r="C715" s="84">
        <v>38727.936999999998</v>
      </c>
      <c r="D715" s="84">
        <v>41381.07</v>
      </c>
      <c r="E715" s="84">
        <v>4878.2969999999996</v>
      </c>
      <c r="F715" s="86">
        <f>C715</f>
        <v>38727.936999999998</v>
      </c>
      <c r="I715" s="84">
        <f t="shared" si="227"/>
        <v>38727.936999999998</v>
      </c>
      <c r="P715" s="84">
        <v>1799</v>
      </c>
      <c r="Q715" s="84">
        <v>0</v>
      </c>
      <c r="R715" s="84">
        <f t="shared" si="211"/>
        <v>1799</v>
      </c>
      <c r="T715" s="86">
        <f>Q715</f>
        <v>0</v>
      </c>
      <c r="W715" s="77"/>
      <c r="X715" s="77"/>
      <c r="Z715" s="84">
        <v>689.7</v>
      </c>
      <c r="AA715" s="84">
        <v>0</v>
      </c>
      <c r="AB715" s="84">
        <f t="shared" si="224"/>
        <v>689.7</v>
      </c>
      <c r="AE715" s="84">
        <f t="shared" si="212"/>
        <v>164.43299999999977</v>
      </c>
      <c r="AF715" s="84">
        <f t="shared" si="212"/>
        <v>38727.936999999998</v>
      </c>
      <c r="AG715" s="84">
        <f t="shared" si="212"/>
        <v>38892.370000000003</v>
      </c>
      <c r="AH715" s="84"/>
      <c r="AJ715" s="80">
        <v>37868</v>
      </c>
      <c r="AK715" s="84">
        <v>633.29999999999995</v>
      </c>
      <c r="AL715" s="84">
        <v>5187.5</v>
      </c>
      <c r="AM715" s="84">
        <f t="shared" si="225"/>
        <v>5820.8</v>
      </c>
      <c r="AN715" s="84">
        <f t="shared" si="222"/>
        <v>40.199999999999818</v>
      </c>
      <c r="AO715" s="84">
        <f t="shared" si="222"/>
        <v>25</v>
      </c>
      <c r="AP715" s="85">
        <f>AM715/'[2]Soymeal Export Forecast'!AC$15</f>
        <v>0.92189179843653413</v>
      </c>
      <c r="AQ715" s="77"/>
      <c r="AR715" s="77"/>
      <c r="AS715" s="80">
        <v>37868</v>
      </c>
      <c r="AT715" s="84">
        <v>55.6</v>
      </c>
      <c r="AU715" s="84">
        <v>669.9</v>
      </c>
      <c r="AV715" s="84">
        <f t="shared" si="226"/>
        <v>725.5</v>
      </c>
      <c r="AW715" s="84">
        <f t="shared" si="223"/>
        <v>3.7999999999999545</v>
      </c>
      <c r="AX715" s="84">
        <f t="shared" si="223"/>
        <v>-3.3999999999999773</v>
      </c>
      <c r="AZ715" s="77"/>
      <c r="BA715" s="77"/>
      <c r="BB715" s="84">
        <f t="shared" si="228"/>
        <v>38768.136999999995</v>
      </c>
    </row>
    <row r="716" spans="1:54">
      <c r="A716" s="80">
        <v>37875</v>
      </c>
      <c r="B716" s="84">
        <v>1899.569</v>
      </c>
      <c r="C716" s="84">
        <v>39645.678</v>
      </c>
      <c r="D716" s="84">
        <v>41545.247000000003</v>
      </c>
      <c r="E716" s="84">
        <v>5563.1040000000003</v>
      </c>
      <c r="F716" s="84">
        <f t="shared" ref="F716:H747" si="229">C716-C715</f>
        <v>917.7410000000018</v>
      </c>
      <c r="G716" s="84">
        <f t="shared" si="229"/>
        <v>164.17700000000332</v>
      </c>
      <c r="H716" s="84">
        <f t="shared" si="229"/>
        <v>684.8070000000007</v>
      </c>
      <c r="I716" s="84">
        <f t="shared" si="227"/>
        <v>917.7410000000018</v>
      </c>
      <c r="L716" s="84">
        <f t="shared" ref="L716:L766" si="230">H716+G716</f>
        <v>848.98400000000402</v>
      </c>
      <c r="P716" s="84">
        <v>1799</v>
      </c>
      <c r="Q716" s="84">
        <v>0</v>
      </c>
      <c r="R716" s="84">
        <f t="shared" si="211"/>
        <v>1799</v>
      </c>
      <c r="S716" s="84">
        <f t="shared" ref="S716:S766" si="231">R716-R715</f>
        <v>0</v>
      </c>
      <c r="T716" s="84">
        <f t="shared" ref="T716:T766" si="232">Q716-Q715</f>
        <v>0</v>
      </c>
      <c r="W716" s="77"/>
      <c r="X716" s="77"/>
      <c r="Z716" s="84">
        <v>787.7</v>
      </c>
      <c r="AA716" s="84">
        <v>0</v>
      </c>
      <c r="AB716" s="84">
        <f t="shared" si="224"/>
        <v>787.7</v>
      </c>
      <c r="AC716" s="84">
        <f t="shared" ref="AC716:AC766" si="233">AB716-AB715</f>
        <v>98</v>
      </c>
      <c r="AE716" s="84">
        <f t="shared" si="212"/>
        <v>-687.13100000000009</v>
      </c>
      <c r="AF716" s="84">
        <f t="shared" si="212"/>
        <v>39645.678</v>
      </c>
      <c r="AG716" s="84">
        <f t="shared" si="212"/>
        <v>38958.547000000006</v>
      </c>
      <c r="AH716" s="84">
        <f t="shared" ref="AH716:AH766" si="234">AG716-AG715</f>
        <v>66.177000000003318</v>
      </c>
      <c r="AJ716" s="80">
        <v>37875</v>
      </c>
      <c r="AK716" s="84">
        <v>576.29999999999995</v>
      </c>
      <c r="AL716" s="84">
        <v>5280.2</v>
      </c>
      <c r="AM716" s="84">
        <f t="shared" si="225"/>
        <v>5856.5</v>
      </c>
      <c r="AN716" s="84">
        <f t="shared" si="222"/>
        <v>92.699999999999818</v>
      </c>
      <c r="AO716" s="84">
        <f t="shared" si="222"/>
        <v>35.699999999999818</v>
      </c>
      <c r="AP716" s="85">
        <f>AM716/'[2]Soymeal Export Forecast'!AC$15</f>
        <v>0.9275459245367581</v>
      </c>
      <c r="AQ716" s="77"/>
      <c r="AR716" s="77"/>
      <c r="AS716" s="80">
        <v>37875</v>
      </c>
      <c r="AT716" s="84">
        <v>67.3</v>
      </c>
      <c r="AU716" s="84">
        <v>678</v>
      </c>
      <c r="AV716" s="84">
        <f t="shared" si="226"/>
        <v>745.3</v>
      </c>
      <c r="AW716" s="84">
        <f t="shared" si="223"/>
        <v>8.1000000000000227</v>
      </c>
      <c r="AX716" s="84">
        <f t="shared" si="223"/>
        <v>19.799999999999955</v>
      </c>
      <c r="AZ716" s="77"/>
      <c r="BA716" s="77"/>
      <c r="BB716" s="84">
        <f t="shared" si="228"/>
        <v>1010.4410000000016</v>
      </c>
    </row>
    <row r="717" spans="1:54">
      <c r="A717" s="80">
        <v>37882</v>
      </c>
      <c r="B717" s="84">
        <v>1634.0050000000001</v>
      </c>
      <c r="C717" s="84">
        <v>39942.239000000001</v>
      </c>
      <c r="D717" s="84">
        <v>41576.243999999999</v>
      </c>
      <c r="E717" s="84">
        <v>7625.69</v>
      </c>
      <c r="F717" s="84">
        <f t="shared" si="229"/>
        <v>296.56100000000151</v>
      </c>
      <c r="G717" s="84">
        <f t="shared" si="229"/>
        <v>30.996999999995751</v>
      </c>
      <c r="H717" s="84">
        <f t="shared" si="229"/>
        <v>2062.5859999999993</v>
      </c>
      <c r="I717" s="84">
        <f t="shared" si="227"/>
        <v>296.56100000000151</v>
      </c>
      <c r="L717" s="84">
        <f t="shared" si="230"/>
        <v>2093.5829999999951</v>
      </c>
      <c r="P717" s="84">
        <v>2129</v>
      </c>
      <c r="Q717" s="84">
        <v>0</v>
      </c>
      <c r="R717" s="84">
        <f t="shared" si="211"/>
        <v>2129</v>
      </c>
      <c r="S717" s="84">
        <f t="shared" si="231"/>
        <v>330</v>
      </c>
      <c r="T717" s="84">
        <f t="shared" si="232"/>
        <v>0</v>
      </c>
      <c r="W717" s="77"/>
      <c r="X717" s="77"/>
      <c r="Z717" s="84">
        <v>840.7</v>
      </c>
      <c r="AA717" s="84">
        <v>67</v>
      </c>
      <c r="AB717" s="84">
        <f t="shared" si="224"/>
        <v>907.7</v>
      </c>
      <c r="AC717" s="84">
        <f t="shared" si="233"/>
        <v>120</v>
      </c>
      <c r="AE717" s="84">
        <f t="shared" si="212"/>
        <v>-1335.6949999999999</v>
      </c>
      <c r="AF717" s="84">
        <f t="shared" si="212"/>
        <v>39875.239000000001</v>
      </c>
      <c r="AG717" s="84">
        <f t="shared" si="212"/>
        <v>38539.544000000002</v>
      </c>
      <c r="AH717" s="84">
        <f t="shared" si="234"/>
        <v>-419.00300000000425</v>
      </c>
      <c r="AJ717" s="80">
        <v>37882</v>
      </c>
      <c r="AK717" s="84">
        <v>535.9</v>
      </c>
      <c r="AL717" s="84">
        <v>5338.6</v>
      </c>
      <c r="AM717" s="84">
        <f t="shared" si="225"/>
        <v>5874.5</v>
      </c>
      <c r="AN717" s="84">
        <f t="shared" si="222"/>
        <v>58.400000000000546</v>
      </c>
      <c r="AO717" s="84">
        <f t="shared" si="222"/>
        <v>18</v>
      </c>
      <c r="AP717" s="85">
        <f>AM717/'[2]Soymeal Export Forecast'!AC$15</f>
        <v>0.93039674441922404</v>
      </c>
      <c r="AQ717" s="77"/>
      <c r="AR717" s="77"/>
      <c r="AS717" s="80">
        <v>37882</v>
      </c>
      <c r="AT717" s="84">
        <v>70.099999999999994</v>
      </c>
      <c r="AU717" s="84">
        <v>681.9</v>
      </c>
      <c r="AV717" s="84">
        <f t="shared" si="226"/>
        <v>752</v>
      </c>
      <c r="AW717" s="84">
        <f t="shared" si="223"/>
        <v>3.8999999999999773</v>
      </c>
      <c r="AX717" s="84">
        <f t="shared" si="223"/>
        <v>6.7000000000000455</v>
      </c>
      <c r="AZ717" s="77"/>
      <c r="BA717" s="77"/>
      <c r="BB717" s="84">
        <f t="shared" si="228"/>
        <v>354.96100000000206</v>
      </c>
    </row>
    <row r="718" spans="1:54">
      <c r="A718" s="80">
        <v>37889</v>
      </c>
      <c r="B718" s="84">
        <v>7625.69</v>
      </c>
      <c r="C718" s="84">
        <v>460.82400000000001</v>
      </c>
      <c r="D718" s="84">
        <v>8086.5140000000001</v>
      </c>
      <c r="E718" s="84">
        <v>0</v>
      </c>
      <c r="F718" s="84">
        <f t="shared" si="229"/>
        <v>-39481.415000000001</v>
      </c>
      <c r="G718" s="84">
        <f t="shared" si="229"/>
        <v>-33489.729999999996</v>
      </c>
      <c r="H718" s="84">
        <f t="shared" si="229"/>
        <v>-7625.69</v>
      </c>
      <c r="I718" s="84">
        <f t="shared" si="227"/>
        <v>-39481.415000000001</v>
      </c>
      <c r="L718" s="84">
        <f t="shared" si="230"/>
        <v>-41115.42</v>
      </c>
      <c r="P718" s="84">
        <v>2177</v>
      </c>
      <c r="Q718" s="84">
        <v>127</v>
      </c>
      <c r="R718" s="84">
        <f t="shared" si="211"/>
        <v>2304</v>
      </c>
      <c r="S718" s="84">
        <f t="shared" si="231"/>
        <v>175</v>
      </c>
      <c r="T718" s="84">
        <f t="shared" si="232"/>
        <v>127</v>
      </c>
      <c r="W718" s="77"/>
      <c r="X718" s="77"/>
      <c r="Z718" s="84">
        <v>840.7</v>
      </c>
      <c r="AA718" s="84">
        <v>67</v>
      </c>
      <c r="AB718" s="84">
        <f t="shared" si="224"/>
        <v>907.7</v>
      </c>
      <c r="AC718" s="84">
        <f t="shared" si="233"/>
        <v>0</v>
      </c>
      <c r="AE718" s="84">
        <f t="shared" si="212"/>
        <v>4607.99</v>
      </c>
      <c r="AF718" s="84">
        <f t="shared" si="212"/>
        <v>266.82400000000001</v>
      </c>
      <c r="AG718" s="84">
        <f t="shared" si="212"/>
        <v>4874.8140000000003</v>
      </c>
      <c r="AH718" s="84">
        <f t="shared" si="234"/>
        <v>-33664.730000000003</v>
      </c>
      <c r="AJ718" s="80">
        <v>37889</v>
      </c>
      <c r="AK718" s="84">
        <v>508.5</v>
      </c>
      <c r="AL718" s="84">
        <v>5398.7</v>
      </c>
      <c r="AM718" s="84">
        <f t="shared" si="225"/>
        <v>5907.2</v>
      </c>
      <c r="AN718" s="84">
        <f t="shared" si="222"/>
        <v>60.099999999999454</v>
      </c>
      <c r="AO718" s="84">
        <f t="shared" si="222"/>
        <v>32.699999999999818</v>
      </c>
      <c r="AP718" s="85">
        <f>AM718/'[2]Soymeal Export Forecast'!AC$15</f>
        <v>0.93557573387237047</v>
      </c>
      <c r="AQ718" s="77"/>
      <c r="AR718" s="77"/>
      <c r="AS718" s="80">
        <v>37889</v>
      </c>
      <c r="AT718" s="84">
        <v>60.3</v>
      </c>
      <c r="AU718" s="84">
        <v>693.4</v>
      </c>
      <c r="AV718" s="84">
        <f t="shared" si="226"/>
        <v>753.69999999999993</v>
      </c>
      <c r="AW718" s="84">
        <f t="shared" si="223"/>
        <v>11.5</v>
      </c>
      <c r="AX718" s="84">
        <f t="shared" si="223"/>
        <v>1.6999999999999318</v>
      </c>
      <c r="AZ718" s="77"/>
      <c r="BA718" s="77"/>
      <c r="BB718" s="84">
        <f t="shared" si="228"/>
        <v>-39421.315000000002</v>
      </c>
    </row>
    <row r="719" spans="1:54">
      <c r="A719" s="80">
        <v>37896</v>
      </c>
      <c r="B719" s="84">
        <v>7682.7449999999999</v>
      </c>
      <c r="C719" s="84">
        <v>1318.837</v>
      </c>
      <c r="D719" s="84">
        <v>9001.5820000000003</v>
      </c>
      <c r="E719" s="84">
        <v>0</v>
      </c>
      <c r="F719" s="84">
        <f t="shared" si="229"/>
        <v>858.01299999999992</v>
      </c>
      <c r="G719" s="84">
        <f t="shared" si="229"/>
        <v>915.06800000000021</v>
      </c>
      <c r="H719" s="84">
        <f t="shared" si="229"/>
        <v>0</v>
      </c>
      <c r="I719" s="84">
        <f t="shared" si="227"/>
        <v>858.01299999999992</v>
      </c>
      <c r="L719" s="84">
        <f t="shared" si="230"/>
        <v>915.06800000000021</v>
      </c>
      <c r="P719" s="84">
        <v>2237</v>
      </c>
      <c r="Q719" s="84">
        <v>127</v>
      </c>
      <c r="R719" s="84">
        <f t="shared" ref="R719:R782" si="235">Q719+P719</f>
        <v>2364</v>
      </c>
      <c r="S719" s="84">
        <f t="shared" si="231"/>
        <v>60</v>
      </c>
      <c r="T719" s="84">
        <f t="shared" si="232"/>
        <v>0</v>
      </c>
      <c r="W719" s="77"/>
      <c r="X719" s="77"/>
      <c r="Z719" s="84">
        <v>840.7</v>
      </c>
      <c r="AA719" s="84">
        <v>88</v>
      </c>
      <c r="AB719" s="84">
        <f t="shared" si="224"/>
        <v>928.7</v>
      </c>
      <c r="AC719" s="84">
        <f t="shared" si="233"/>
        <v>21</v>
      </c>
      <c r="AE719" s="84">
        <f t="shared" ref="AE719:AG782" si="236">B719-P719-Z719</f>
        <v>4605.0450000000001</v>
      </c>
      <c r="AF719" s="84">
        <f t="shared" si="236"/>
        <v>1103.837</v>
      </c>
      <c r="AG719" s="84">
        <f t="shared" si="236"/>
        <v>5708.8820000000005</v>
      </c>
      <c r="AH719" s="84">
        <f t="shared" si="234"/>
        <v>834.06800000000021</v>
      </c>
      <c r="AJ719" s="80">
        <v>37896</v>
      </c>
      <c r="AK719" s="84">
        <v>433.6</v>
      </c>
      <c r="AL719" s="84">
        <v>5490.7</v>
      </c>
      <c r="AM719" s="84">
        <f t="shared" si="225"/>
        <v>5924.3</v>
      </c>
      <c r="AN719" s="84">
        <f t="shared" si="222"/>
        <v>92</v>
      </c>
      <c r="AO719" s="84">
        <f t="shared" si="222"/>
        <v>17.100000000000364</v>
      </c>
      <c r="AP719" s="85">
        <f>AM719/'[2]Soymeal Export Forecast'!AC$15</f>
        <v>0.93828401276071316</v>
      </c>
      <c r="AQ719" s="77"/>
      <c r="AR719" s="77"/>
      <c r="AS719" s="80">
        <v>37896</v>
      </c>
      <c r="AT719" s="84">
        <v>47.1</v>
      </c>
      <c r="AU719" s="84">
        <v>706.5</v>
      </c>
      <c r="AV719" s="84">
        <f t="shared" si="226"/>
        <v>753.6</v>
      </c>
      <c r="AW719" s="84">
        <f t="shared" si="223"/>
        <v>13.100000000000023</v>
      </c>
      <c r="AX719" s="84">
        <f t="shared" si="223"/>
        <v>-9.9999999999909051E-2</v>
      </c>
      <c r="AZ719" s="77"/>
      <c r="BA719" s="77"/>
      <c r="BB719" s="84">
        <f t="shared" si="228"/>
        <v>950.01299999999992</v>
      </c>
    </row>
    <row r="720" spans="1:54">
      <c r="A720" s="80">
        <v>37903</v>
      </c>
      <c r="B720" s="84">
        <v>8251.7379999999994</v>
      </c>
      <c r="C720" s="84">
        <v>2127.3310000000001</v>
      </c>
      <c r="D720" s="84">
        <v>10379.069</v>
      </c>
      <c r="E720" s="84">
        <v>0</v>
      </c>
      <c r="F720" s="84">
        <f t="shared" si="229"/>
        <v>808.49400000000014</v>
      </c>
      <c r="G720" s="84">
        <f t="shared" si="229"/>
        <v>1377.4869999999992</v>
      </c>
      <c r="H720" s="84">
        <f t="shared" si="229"/>
        <v>0</v>
      </c>
      <c r="I720" s="84">
        <f t="shared" si="227"/>
        <v>808.49400000000014</v>
      </c>
      <c r="L720" s="84">
        <f t="shared" si="230"/>
        <v>1377.4869999999992</v>
      </c>
      <c r="P720" s="84">
        <v>2568</v>
      </c>
      <c r="Q720" s="84">
        <v>187.5</v>
      </c>
      <c r="R720" s="84">
        <f t="shared" si="235"/>
        <v>2755.5</v>
      </c>
      <c r="S720" s="84">
        <f t="shared" si="231"/>
        <v>391.5</v>
      </c>
      <c r="T720" s="84">
        <f t="shared" si="232"/>
        <v>60.5</v>
      </c>
      <c r="W720" s="77"/>
      <c r="X720" s="77"/>
      <c r="Z720" s="84">
        <v>917.7</v>
      </c>
      <c r="AA720" s="84">
        <v>202.2</v>
      </c>
      <c r="AB720" s="84">
        <f t="shared" si="224"/>
        <v>1119.9000000000001</v>
      </c>
      <c r="AC720" s="84">
        <f t="shared" si="233"/>
        <v>191.20000000000005</v>
      </c>
      <c r="AE720" s="84">
        <f t="shared" si="236"/>
        <v>4766.0379999999996</v>
      </c>
      <c r="AF720" s="84">
        <f t="shared" si="236"/>
        <v>1737.6310000000001</v>
      </c>
      <c r="AG720" s="84">
        <f t="shared" si="236"/>
        <v>6503.6689999999999</v>
      </c>
      <c r="AH720" s="84">
        <f t="shared" si="234"/>
        <v>794.78699999999935</v>
      </c>
      <c r="AJ720" s="80">
        <v>37903</v>
      </c>
      <c r="AK720" s="84">
        <v>1906.2</v>
      </c>
      <c r="AL720" s="84">
        <v>78.400000000000006</v>
      </c>
      <c r="AM720" s="84">
        <f t="shared" si="225"/>
        <v>1984.6000000000001</v>
      </c>
      <c r="AN720" s="86">
        <f>AL720</f>
        <v>78.400000000000006</v>
      </c>
      <c r="AP720" s="85">
        <f>AM720/'[2]Soymeal Export Forecast'!AD$15</f>
        <v>0.383867622424511</v>
      </c>
      <c r="AQ720" s="77"/>
      <c r="AR720" s="77"/>
      <c r="AS720" s="80">
        <v>37903</v>
      </c>
      <c r="AT720" s="84">
        <v>116</v>
      </c>
      <c r="AU720" s="84">
        <v>5.6</v>
      </c>
      <c r="AV720" s="84">
        <f t="shared" si="226"/>
        <v>121.6</v>
      </c>
      <c r="AW720" s="86">
        <f>AU720</f>
        <v>5.6</v>
      </c>
      <c r="AZ720" s="77"/>
      <c r="BA720" s="77"/>
      <c r="BB720" s="84">
        <f t="shared" si="228"/>
        <v>886.89400000000012</v>
      </c>
    </row>
    <row r="721" spans="1:54">
      <c r="A721" s="80">
        <v>37910</v>
      </c>
      <c r="B721" s="84">
        <v>8274.0740000000005</v>
      </c>
      <c r="C721" s="84">
        <v>3021.027</v>
      </c>
      <c r="D721" s="84">
        <v>11295.101000000001</v>
      </c>
      <c r="E721" s="84">
        <v>0</v>
      </c>
      <c r="F721" s="84">
        <f t="shared" si="229"/>
        <v>893.69599999999991</v>
      </c>
      <c r="G721" s="84">
        <f t="shared" si="229"/>
        <v>916.03200000000106</v>
      </c>
      <c r="H721" s="84">
        <f t="shared" si="229"/>
        <v>0</v>
      </c>
      <c r="I721" s="84">
        <f t="shared" si="227"/>
        <v>893.69599999999991</v>
      </c>
      <c r="L721" s="84">
        <f t="shared" si="230"/>
        <v>916.03200000000106</v>
      </c>
      <c r="P721" s="84">
        <v>2928.8</v>
      </c>
      <c r="Q721" s="84">
        <v>361.9</v>
      </c>
      <c r="R721" s="84">
        <f t="shared" si="235"/>
        <v>3290.7000000000003</v>
      </c>
      <c r="S721" s="84">
        <f t="shared" si="231"/>
        <v>535.20000000000027</v>
      </c>
      <c r="T721" s="84">
        <f t="shared" si="232"/>
        <v>174.39999999999998</v>
      </c>
      <c r="W721" s="77"/>
      <c r="X721" s="77"/>
      <c r="Z721" s="84">
        <v>1032.4000000000001</v>
      </c>
      <c r="AA721" s="84">
        <v>297.3</v>
      </c>
      <c r="AB721" s="84">
        <f t="shared" si="224"/>
        <v>1329.7</v>
      </c>
      <c r="AC721" s="84">
        <f t="shared" si="233"/>
        <v>209.79999999999995</v>
      </c>
      <c r="AE721" s="84">
        <f t="shared" si="236"/>
        <v>4312.8739999999998</v>
      </c>
      <c r="AF721" s="84">
        <f t="shared" si="236"/>
        <v>2361.8269999999998</v>
      </c>
      <c r="AG721" s="84">
        <f t="shared" si="236"/>
        <v>6674.701</v>
      </c>
      <c r="AH721" s="84">
        <f t="shared" si="234"/>
        <v>171.03200000000015</v>
      </c>
      <c r="AJ721" s="80">
        <v>37910</v>
      </c>
      <c r="AK721" s="84">
        <v>1949.1</v>
      </c>
      <c r="AL721" s="84">
        <v>131.5</v>
      </c>
      <c r="AM721" s="84">
        <f t="shared" si="225"/>
        <v>2080.6</v>
      </c>
      <c r="AN721" s="84">
        <f t="shared" ref="AN721:AO752" si="237">AL721-AL720</f>
        <v>53.099999999999994</v>
      </c>
      <c r="AO721" s="84">
        <f t="shared" si="237"/>
        <v>95.999999999999773</v>
      </c>
      <c r="AP721" s="85">
        <f>AM721/'[2]Soymeal Export Forecast'!AD$15</f>
        <v>0.40243624670786937</v>
      </c>
      <c r="AQ721" s="77"/>
      <c r="AR721" s="77"/>
      <c r="AS721" s="80">
        <v>37910</v>
      </c>
      <c r="AT721" s="84">
        <v>117.4</v>
      </c>
      <c r="AU721" s="84">
        <v>10.1</v>
      </c>
      <c r="AV721" s="84">
        <f t="shared" si="226"/>
        <v>127.5</v>
      </c>
      <c r="AW721" s="84">
        <f t="shared" ref="AW721:AX752" si="238">AU721-AU720</f>
        <v>4.5</v>
      </c>
      <c r="AX721" s="84">
        <f t="shared" si="238"/>
        <v>5.9000000000000057</v>
      </c>
      <c r="AZ721" s="77"/>
      <c r="BA721" s="77"/>
      <c r="BB721" s="84">
        <f t="shared" si="228"/>
        <v>946.79599999999994</v>
      </c>
    </row>
    <row r="722" spans="1:54">
      <c r="A722" s="80">
        <v>37917</v>
      </c>
      <c r="B722" s="84">
        <v>8451.1010000000006</v>
      </c>
      <c r="C722" s="84">
        <v>3800.4070000000002</v>
      </c>
      <c r="D722" s="84">
        <v>12251.508</v>
      </c>
      <c r="E722" s="84">
        <v>0</v>
      </c>
      <c r="F722" s="84">
        <f t="shared" si="229"/>
        <v>779.38000000000011</v>
      </c>
      <c r="G722" s="84">
        <f t="shared" si="229"/>
        <v>956.40699999999924</v>
      </c>
      <c r="H722" s="84">
        <f t="shared" si="229"/>
        <v>0</v>
      </c>
      <c r="I722" s="84">
        <f t="shared" si="227"/>
        <v>779.38000000000011</v>
      </c>
      <c r="L722" s="84">
        <f t="shared" si="230"/>
        <v>956.40699999999924</v>
      </c>
      <c r="P722" s="84">
        <v>3396.4</v>
      </c>
      <c r="Q722" s="84">
        <v>1051.2</v>
      </c>
      <c r="R722" s="84">
        <f t="shared" si="235"/>
        <v>4447.6000000000004</v>
      </c>
      <c r="S722" s="84">
        <f t="shared" si="231"/>
        <v>1156.9000000000001</v>
      </c>
      <c r="T722" s="84">
        <f t="shared" si="232"/>
        <v>689.30000000000007</v>
      </c>
      <c r="W722" s="77"/>
      <c r="X722" s="77"/>
      <c r="Z722" s="84">
        <v>934.7</v>
      </c>
      <c r="AA722" s="84">
        <v>521.29999999999995</v>
      </c>
      <c r="AB722" s="84">
        <f t="shared" si="224"/>
        <v>1456</v>
      </c>
      <c r="AC722" s="84">
        <f t="shared" si="233"/>
        <v>126.29999999999995</v>
      </c>
      <c r="AE722" s="84">
        <f t="shared" si="236"/>
        <v>4120.0010000000011</v>
      </c>
      <c r="AF722" s="84">
        <f t="shared" si="236"/>
        <v>2227.9070000000002</v>
      </c>
      <c r="AG722" s="84">
        <f t="shared" si="236"/>
        <v>6347.9079999999994</v>
      </c>
      <c r="AH722" s="84">
        <f t="shared" si="234"/>
        <v>-326.79300000000057</v>
      </c>
      <c r="AJ722" s="80">
        <v>37917</v>
      </c>
      <c r="AK722" s="84">
        <v>1915.9</v>
      </c>
      <c r="AL722" s="84">
        <v>230.2</v>
      </c>
      <c r="AM722" s="84">
        <f t="shared" si="225"/>
        <v>2146.1</v>
      </c>
      <c r="AN722" s="84">
        <f t="shared" si="237"/>
        <v>98.699999999999989</v>
      </c>
      <c r="AO722" s="84">
        <f t="shared" si="237"/>
        <v>65.5</v>
      </c>
      <c r="AP722" s="85">
        <f>AM722/'[2]Soymeal Export Forecast'!AD$15</f>
        <v>0.4151054643178691</v>
      </c>
      <c r="AQ722" s="77"/>
      <c r="AR722" s="77"/>
      <c r="AS722" s="80">
        <v>37917</v>
      </c>
      <c r="AT722" s="84">
        <v>116.3</v>
      </c>
      <c r="AU722" s="84">
        <v>20.7</v>
      </c>
      <c r="AV722" s="84">
        <f t="shared" si="226"/>
        <v>137</v>
      </c>
      <c r="AW722" s="84">
        <f t="shared" si="238"/>
        <v>10.6</v>
      </c>
      <c r="AX722" s="84">
        <f t="shared" si="238"/>
        <v>9.5</v>
      </c>
      <c r="AZ722" s="77"/>
      <c r="BA722" s="77"/>
      <c r="BB722" s="84">
        <f t="shared" si="228"/>
        <v>878.08000000000015</v>
      </c>
    </row>
    <row r="723" spans="1:54">
      <c r="A723" s="80">
        <v>37924</v>
      </c>
      <c r="B723" s="84">
        <v>9228.4709999999995</v>
      </c>
      <c r="C723" s="84">
        <v>4660.6989999999996</v>
      </c>
      <c r="D723" s="84">
        <v>13889.17</v>
      </c>
      <c r="E723" s="84">
        <v>0</v>
      </c>
      <c r="F723" s="84">
        <f t="shared" si="229"/>
        <v>860.29199999999946</v>
      </c>
      <c r="G723" s="84">
        <f t="shared" si="229"/>
        <v>1637.6620000000003</v>
      </c>
      <c r="H723" s="84">
        <f t="shared" si="229"/>
        <v>0</v>
      </c>
      <c r="I723" s="84">
        <f t="shared" si="227"/>
        <v>860.29199999999946</v>
      </c>
      <c r="L723" s="84">
        <f t="shared" si="230"/>
        <v>1637.6620000000003</v>
      </c>
      <c r="P723" s="84">
        <v>4486.8</v>
      </c>
      <c r="Q723" s="84">
        <v>1456.8</v>
      </c>
      <c r="R723" s="84">
        <f t="shared" si="235"/>
        <v>5943.6</v>
      </c>
      <c r="S723" s="84">
        <f t="shared" si="231"/>
        <v>1496</v>
      </c>
      <c r="T723" s="84">
        <f t="shared" si="232"/>
        <v>405.59999999999991</v>
      </c>
      <c r="W723" s="77"/>
      <c r="X723" s="77"/>
      <c r="Z723" s="84">
        <v>841.1</v>
      </c>
      <c r="AA723" s="84">
        <v>901.8</v>
      </c>
      <c r="AB723" s="84">
        <f t="shared" si="224"/>
        <v>1742.9</v>
      </c>
      <c r="AC723" s="84">
        <f t="shared" si="233"/>
        <v>286.90000000000009</v>
      </c>
      <c r="AE723" s="84">
        <f t="shared" si="236"/>
        <v>3900.5709999999995</v>
      </c>
      <c r="AF723" s="84">
        <f t="shared" si="236"/>
        <v>2302.0989999999993</v>
      </c>
      <c r="AG723" s="84">
        <f t="shared" si="236"/>
        <v>6202.67</v>
      </c>
      <c r="AH723" s="84">
        <f t="shared" si="234"/>
        <v>-145.23799999999937</v>
      </c>
      <c r="AJ723" s="80">
        <v>37924</v>
      </c>
      <c r="AK723" s="84">
        <v>2081.6999999999998</v>
      </c>
      <c r="AL723" s="84">
        <v>353.9</v>
      </c>
      <c r="AM723" s="84">
        <f t="shared" si="225"/>
        <v>2435.6</v>
      </c>
      <c r="AN723" s="84">
        <f t="shared" si="237"/>
        <v>123.69999999999999</v>
      </c>
      <c r="AO723" s="84">
        <f t="shared" si="237"/>
        <v>289.5</v>
      </c>
      <c r="AP723" s="85">
        <f>AM723/'[2]Soymeal Export Forecast'!AD$15</f>
        <v>0.47110147192237173</v>
      </c>
      <c r="AQ723" s="77"/>
      <c r="AR723" s="77"/>
      <c r="AS723" s="80">
        <v>37924</v>
      </c>
      <c r="AT723" s="84">
        <v>94.1</v>
      </c>
      <c r="AU723" s="84">
        <v>23.7</v>
      </c>
      <c r="AV723" s="84">
        <f t="shared" si="226"/>
        <v>117.8</v>
      </c>
      <c r="AW723" s="84">
        <f t="shared" si="238"/>
        <v>3</v>
      </c>
      <c r="AX723" s="84">
        <f t="shared" si="238"/>
        <v>-19.200000000000003</v>
      </c>
      <c r="AZ723" s="77"/>
      <c r="BA723" s="77"/>
      <c r="BB723" s="84">
        <f t="shared" si="228"/>
        <v>983.99199999999951</v>
      </c>
    </row>
    <row r="724" spans="1:54">
      <c r="A724" s="80">
        <v>37931</v>
      </c>
      <c r="B724" s="84">
        <v>9062.1219999999994</v>
      </c>
      <c r="C724" s="84">
        <v>5573.7430000000004</v>
      </c>
      <c r="D724" s="84">
        <v>14635.865</v>
      </c>
      <c r="E724" s="84">
        <v>0</v>
      </c>
      <c r="F724" s="84">
        <f t="shared" si="229"/>
        <v>913.04400000000078</v>
      </c>
      <c r="G724" s="84">
        <f t="shared" si="229"/>
        <v>746.69499999999971</v>
      </c>
      <c r="H724" s="84">
        <f t="shared" si="229"/>
        <v>0</v>
      </c>
      <c r="I724" s="84">
        <f t="shared" si="227"/>
        <v>913.04400000000078</v>
      </c>
      <c r="L724" s="84">
        <f t="shared" si="230"/>
        <v>746.69499999999971</v>
      </c>
      <c r="P724" s="84">
        <v>3928.5</v>
      </c>
      <c r="Q724" s="84">
        <v>2421.1</v>
      </c>
      <c r="R724" s="84">
        <f t="shared" si="235"/>
        <v>6349.6</v>
      </c>
      <c r="S724" s="84">
        <f t="shared" si="231"/>
        <v>406</v>
      </c>
      <c r="T724" s="84">
        <f t="shared" si="232"/>
        <v>964.3</v>
      </c>
      <c r="W724" s="77"/>
      <c r="X724" s="77"/>
      <c r="Z724" s="84">
        <v>841.1</v>
      </c>
      <c r="AA724" s="84">
        <v>993.4</v>
      </c>
      <c r="AB724" s="84">
        <f t="shared" si="224"/>
        <v>1834.5</v>
      </c>
      <c r="AC724" s="84">
        <f t="shared" si="233"/>
        <v>91.599999999999909</v>
      </c>
      <c r="AE724" s="84">
        <f t="shared" si="236"/>
        <v>4292.521999999999</v>
      </c>
      <c r="AF724" s="84">
        <f t="shared" si="236"/>
        <v>2159.2430000000004</v>
      </c>
      <c r="AG724" s="84">
        <f t="shared" si="236"/>
        <v>6451.7649999999994</v>
      </c>
      <c r="AH724" s="84">
        <f t="shared" si="234"/>
        <v>249.09499999999935</v>
      </c>
      <c r="AJ724" s="80">
        <v>37931</v>
      </c>
      <c r="AK724" s="84">
        <v>2140.6999999999998</v>
      </c>
      <c r="AL724" s="84">
        <v>463.5</v>
      </c>
      <c r="AM724" s="84">
        <f t="shared" si="225"/>
        <v>2604.1999999999998</v>
      </c>
      <c r="AN724" s="84">
        <f t="shared" si="237"/>
        <v>109.60000000000002</v>
      </c>
      <c r="AO724" s="84">
        <f t="shared" si="237"/>
        <v>168.59999999999991</v>
      </c>
      <c r="AP724" s="85">
        <f>AM724/'[2]Soymeal Export Forecast'!AD$15</f>
        <v>0.5037126183200199</v>
      </c>
      <c r="AQ724" s="77"/>
      <c r="AR724" s="77"/>
      <c r="AS724" s="80">
        <v>37931</v>
      </c>
      <c r="AT724" s="84">
        <v>100.7</v>
      </c>
      <c r="AU724" s="84">
        <v>25.2</v>
      </c>
      <c r="AV724" s="84">
        <f t="shared" si="226"/>
        <v>125.9</v>
      </c>
      <c r="AW724" s="84">
        <f t="shared" si="238"/>
        <v>1.5</v>
      </c>
      <c r="AX724" s="84">
        <f t="shared" si="238"/>
        <v>8.1000000000000085</v>
      </c>
      <c r="AZ724" s="77"/>
      <c r="BA724" s="77"/>
      <c r="BB724" s="84">
        <f t="shared" si="228"/>
        <v>1022.6440000000008</v>
      </c>
    </row>
    <row r="725" spans="1:54">
      <c r="A725" s="80">
        <v>37938</v>
      </c>
      <c r="B725" s="84">
        <v>9633.5969999999998</v>
      </c>
      <c r="C725" s="84">
        <v>6476.2290000000003</v>
      </c>
      <c r="D725" s="84">
        <v>16109.825999999999</v>
      </c>
      <c r="E725" s="84">
        <v>0</v>
      </c>
      <c r="F725" s="84">
        <f t="shared" si="229"/>
        <v>902.48599999999988</v>
      </c>
      <c r="G725" s="84">
        <f t="shared" si="229"/>
        <v>1473.9609999999993</v>
      </c>
      <c r="H725" s="84">
        <f t="shared" si="229"/>
        <v>0</v>
      </c>
      <c r="I725" s="84">
        <f t="shared" si="227"/>
        <v>902.48599999999988</v>
      </c>
      <c r="L725" s="84">
        <f t="shared" si="230"/>
        <v>1473.9609999999993</v>
      </c>
      <c r="P725" s="84">
        <v>3716.2</v>
      </c>
      <c r="Q725" s="84">
        <v>2738.5</v>
      </c>
      <c r="R725" s="84">
        <f t="shared" si="235"/>
        <v>6454.7</v>
      </c>
      <c r="S725" s="84">
        <f t="shared" si="231"/>
        <v>105.09999999999945</v>
      </c>
      <c r="T725" s="84">
        <f t="shared" si="232"/>
        <v>317.40000000000009</v>
      </c>
      <c r="W725" s="77"/>
      <c r="X725" s="77"/>
      <c r="Z725" s="84">
        <v>812.9</v>
      </c>
      <c r="AA725" s="84">
        <v>1221.5999999999999</v>
      </c>
      <c r="AB725" s="84">
        <f t="shared" si="224"/>
        <v>2034.5</v>
      </c>
      <c r="AC725" s="84">
        <f t="shared" si="233"/>
        <v>200</v>
      </c>
      <c r="AE725" s="84">
        <f t="shared" si="236"/>
        <v>5104.4970000000003</v>
      </c>
      <c r="AF725" s="84">
        <f t="shared" si="236"/>
        <v>2516.1290000000004</v>
      </c>
      <c r="AG725" s="84">
        <f t="shared" si="236"/>
        <v>7620.6260000000002</v>
      </c>
      <c r="AH725" s="84">
        <f t="shared" si="234"/>
        <v>1168.8610000000008</v>
      </c>
      <c r="AJ725" s="80">
        <v>37938</v>
      </c>
      <c r="AK725" s="84">
        <v>2058.4</v>
      </c>
      <c r="AL725" s="84">
        <v>620.6</v>
      </c>
      <c r="AM725" s="84">
        <f t="shared" si="225"/>
        <v>2679</v>
      </c>
      <c r="AN725" s="84">
        <f t="shared" si="237"/>
        <v>157.10000000000002</v>
      </c>
      <c r="AO725" s="84">
        <f t="shared" si="237"/>
        <v>74.800000000000182</v>
      </c>
      <c r="AP725" s="85">
        <f>AM725/'[2]Soymeal Export Forecast'!AD$15</f>
        <v>0.51818067140746993</v>
      </c>
      <c r="AQ725" s="77"/>
      <c r="AR725" s="77"/>
      <c r="AS725" s="80">
        <v>37938</v>
      </c>
      <c r="AT725" s="84">
        <v>101.3</v>
      </c>
      <c r="AU725" s="84">
        <v>37.6</v>
      </c>
      <c r="AV725" s="84">
        <f t="shared" si="226"/>
        <v>138.9</v>
      </c>
      <c r="AW725" s="84">
        <f t="shared" si="238"/>
        <v>12.400000000000002</v>
      </c>
      <c r="AX725" s="84">
        <f t="shared" si="238"/>
        <v>13</v>
      </c>
      <c r="AZ725" s="77"/>
      <c r="BA725" s="77"/>
      <c r="BB725" s="84">
        <f t="shared" si="228"/>
        <v>1059.5859999999998</v>
      </c>
    </row>
    <row r="726" spans="1:54">
      <c r="A726" s="80">
        <v>37945</v>
      </c>
      <c r="B726" s="84">
        <v>10206.735000000001</v>
      </c>
      <c r="C726" s="84">
        <v>7345.8270000000002</v>
      </c>
      <c r="D726" s="84">
        <v>17552.562000000002</v>
      </c>
      <c r="E726" s="84">
        <v>0</v>
      </c>
      <c r="F726" s="84">
        <f t="shared" si="229"/>
        <v>869.59799999999996</v>
      </c>
      <c r="G726" s="84">
        <f t="shared" si="229"/>
        <v>1442.7360000000026</v>
      </c>
      <c r="H726" s="84">
        <f t="shared" si="229"/>
        <v>0</v>
      </c>
      <c r="I726" s="84">
        <f t="shared" si="227"/>
        <v>869.59799999999996</v>
      </c>
      <c r="L726" s="84">
        <f t="shared" si="230"/>
        <v>1442.7360000000026</v>
      </c>
      <c r="P726" s="84">
        <v>3876.9</v>
      </c>
      <c r="Q726" s="84">
        <v>3212</v>
      </c>
      <c r="R726" s="84">
        <f t="shared" si="235"/>
        <v>7088.9</v>
      </c>
      <c r="S726" s="84">
        <f t="shared" si="231"/>
        <v>634.19999999999982</v>
      </c>
      <c r="T726" s="84">
        <f t="shared" si="232"/>
        <v>473.5</v>
      </c>
      <c r="W726" s="77"/>
      <c r="X726" s="77"/>
      <c r="Z726" s="84">
        <v>807.1</v>
      </c>
      <c r="AA726" s="84">
        <v>1385.9</v>
      </c>
      <c r="AB726" s="84">
        <f t="shared" si="224"/>
        <v>2193</v>
      </c>
      <c r="AC726" s="84">
        <f t="shared" si="233"/>
        <v>158.5</v>
      </c>
      <c r="AE726" s="84">
        <f t="shared" si="236"/>
        <v>5522.7350000000006</v>
      </c>
      <c r="AF726" s="84">
        <f t="shared" si="236"/>
        <v>2747.9270000000001</v>
      </c>
      <c r="AG726" s="84">
        <f t="shared" si="236"/>
        <v>8270.6620000000021</v>
      </c>
      <c r="AH726" s="84">
        <f t="shared" si="234"/>
        <v>650.03600000000188</v>
      </c>
      <c r="AJ726" s="80">
        <v>37945</v>
      </c>
      <c r="AK726" s="84">
        <v>2018.2</v>
      </c>
      <c r="AL726" s="84">
        <v>762.8</v>
      </c>
      <c r="AM726" s="84">
        <f t="shared" si="225"/>
        <v>2781</v>
      </c>
      <c r="AN726" s="84">
        <f t="shared" si="237"/>
        <v>142.19999999999993</v>
      </c>
      <c r="AO726" s="84">
        <f t="shared" si="237"/>
        <v>102</v>
      </c>
      <c r="AP726" s="85">
        <f>AM726/'[2]Soymeal Export Forecast'!AD$15</f>
        <v>0.53790983470853826</v>
      </c>
      <c r="AQ726" s="77"/>
      <c r="AR726" s="77"/>
      <c r="AS726" s="80">
        <v>37945</v>
      </c>
      <c r="AT726" s="84">
        <v>98.3</v>
      </c>
      <c r="AU726" s="84">
        <v>47.5</v>
      </c>
      <c r="AV726" s="84">
        <f t="shared" si="226"/>
        <v>145.80000000000001</v>
      </c>
      <c r="AW726" s="84">
        <f t="shared" si="238"/>
        <v>9.8999999999999986</v>
      </c>
      <c r="AX726" s="84">
        <f t="shared" si="238"/>
        <v>6.9000000000000057</v>
      </c>
      <c r="AZ726" s="77"/>
      <c r="BA726" s="77"/>
      <c r="BB726" s="84">
        <f t="shared" si="228"/>
        <v>1011.7979999999999</v>
      </c>
    </row>
    <row r="727" spans="1:54">
      <c r="A727" s="80">
        <v>37952</v>
      </c>
      <c r="B727" s="84">
        <v>10238.529</v>
      </c>
      <c r="C727" s="84">
        <v>8062.2219999999998</v>
      </c>
      <c r="D727" s="84">
        <v>18300.751</v>
      </c>
      <c r="E727" s="84">
        <v>0</v>
      </c>
      <c r="F727" s="84">
        <f t="shared" si="229"/>
        <v>716.39499999999953</v>
      </c>
      <c r="G727" s="84">
        <f t="shared" si="229"/>
        <v>748.18899999999849</v>
      </c>
      <c r="H727" s="84">
        <f t="shared" si="229"/>
        <v>0</v>
      </c>
      <c r="I727" s="84">
        <f t="shared" si="227"/>
        <v>716.39499999999953</v>
      </c>
      <c r="L727" s="84">
        <f t="shared" si="230"/>
        <v>748.18899999999849</v>
      </c>
      <c r="P727" s="84">
        <v>3386.3</v>
      </c>
      <c r="Q727" s="84">
        <v>3892.9</v>
      </c>
      <c r="R727" s="84">
        <f t="shared" si="235"/>
        <v>7279.2000000000007</v>
      </c>
      <c r="S727" s="84">
        <f t="shared" si="231"/>
        <v>190.30000000000109</v>
      </c>
      <c r="T727" s="84">
        <f t="shared" si="232"/>
        <v>680.90000000000009</v>
      </c>
      <c r="W727" s="77"/>
      <c r="X727" s="77"/>
      <c r="Z727" s="84">
        <v>723.4</v>
      </c>
      <c r="AA727" s="84">
        <v>1666.2</v>
      </c>
      <c r="AB727" s="84">
        <f t="shared" si="224"/>
        <v>2389.6</v>
      </c>
      <c r="AC727" s="84">
        <f t="shared" si="233"/>
        <v>196.59999999999991</v>
      </c>
      <c r="AE727" s="84">
        <f t="shared" si="236"/>
        <v>6128.8290000000006</v>
      </c>
      <c r="AF727" s="84">
        <f t="shared" si="236"/>
        <v>2503.1220000000003</v>
      </c>
      <c r="AG727" s="84">
        <f t="shared" si="236"/>
        <v>8631.9509999999991</v>
      </c>
      <c r="AH727" s="84">
        <f t="shared" si="234"/>
        <v>361.28899999999703</v>
      </c>
      <c r="AJ727" s="80">
        <v>37952</v>
      </c>
      <c r="AK727" s="84">
        <v>1875.1</v>
      </c>
      <c r="AL727" s="84">
        <v>901.2</v>
      </c>
      <c r="AM727" s="84">
        <f t="shared" si="225"/>
        <v>2776.3</v>
      </c>
      <c r="AN727" s="84">
        <f t="shared" si="237"/>
        <v>138.40000000000009</v>
      </c>
      <c r="AO727" s="84">
        <f t="shared" si="237"/>
        <v>-4.6999999999998181</v>
      </c>
      <c r="AP727" s="85">
        <f>AM727/'[2]Soymeal Export Forecast'!AD$15</f>
        <v>0.53700074581133217</v>
      </c>
      <c r="AQ727" s="77"/>
      <c r="AR727" s="77"/>
      <c r="AS727" s="80">
        <v>37952</v>
      </c>
      <c r="AT727" s="84">
        <v>89.9</v>
      </c>
      <c r="AU727" s="84">
        <v>55</v>
      </c>
      <c r="AV727" s="84">
        <f t="shared" si="226"/>
        <v>144.9</v>
      </c>
      <c r="AW727" s="84">
        <f t="shared" si="238"/>
        <v>7.5</v>
      </c>
      <c r="AX727" s="84">
        <f t="shared" si="238"/>
        <v>-0.90000000000000568</v>
      </c>
      <c r="AZ727" s="77"/>
      <c r="BA727" s="77"/>
      <c r="BB727" s="84">
        <f t="shared" si="228"/>
        <v>854.79499999999962</v>
      </c>
    </row>
    <row r="728" spans="1:54">
      <c r="A728" s="80">
        <v>37959</v>
      </c>
      <c r="B728" s="84">
        <v>10242.985000000001</v>
      </c>
      <c r="C728" s="84">
        <v>8974.8410000000003</v>
      </c>
      <c r="D728" s="84">
        <v>19217.826000000001</v>
      </c>
      <c r="E728" s="84">
        <v>0</v>
      </c>
      <c r="F728" s="84">
        <f t="shared" si="229"/>
        <v>912.6190000000006</v>
      </c>
      <c r="G728" s="84">
        <f t="shared" si="229"/>
        <v>917.07500000000073</v>
      </c>
      <c r="H728" s="84">
        <f t="shared" si="229"/>
        <v>0</v>
      </c>
      <c r="I728" s="84">
        <f t="shared" si="227"/>
        <v>912.6190000000006</v>
      </c>
      <c r="L728" s="84">
        <f t="shared" si="230"/>
        <v>917.07500000000073</v>
      </c>
      <c r="P728" s="84">
        <v>3012.4</v>
      </c>
      <c r="Q728" s="84">
        <v>4339.2</v>
      </c>
      <c r="R728" s="84">
        <f t="shared" si="235"/>
        <v>7351.6</v>
      </c>
      <c r="S728" s="84">
        <f t="shared" si="231"/>
        <v>72.399999999999636</v>
      </c>
      <c r="T728" s="84">
        <f t="shared" si="232"/>
        <v>446.29999999999973</v>
      </c>
      <c r="W728" s="77"/>
      <c r="X728" s="77"/>
      <c r="Z728" s="84">
        <v>660.5</v>
      </c>
      <c r="AA728" s="84">
        <v>1899.1</v>
      </c>
      <c r="AB728" s="84">
        <f t="shared" si="224"/>
        <v>2559.6</v>
      </c>
      <c r="AC728" s="84">
        <f t="shared" si="233"/>
        <v>170</v>
      </c>
      <c r="AE728" s="84">
        <f t="shared" si="236"/>
        <v>6570.0850000000009</v>
      </c>
      <c r="AF728" s="84">
        <f t="shared" si="236"/>
        <v>2736.5410000000006</v>
      </c>
      <c r="AG728" s="84">
        <f t="shared" si="236"/>
        <v>9306.6260000000002</v>
      </c>
      <c r="AH728" s="84">
        <f t="shared" si="234"/>
        <v>674.67500000000109</v>
      </c>
      <c r="AJ728" s="80">
        <v>37959</v>
      </c>
      <c r="AK728" s="84">
        <v>1838</v>
      </c>
      <c r="AL728" s="84">
        <v>984.6</v>
      </c>
      <c r="AM728" s="84">
        <f t="shared" si="225"/>
        <v>2822.6</v>
      </c>
      <c r="AN728" s="84">
        <f t="shared" si="237"/>
        <v>83.399999999999977</v>
      </c>
      <c r="AO728" s="84">
        <f t="shared" si="237"/>
        <v>46.299999999999727</v>
      </c>
      <c r="AP728" s="85">
        <f>AM728/'[2]Soymeal Export Forecast'!AD$15</f>
        <v>0.54595623856466025</v>
      </c>
      <c r="AQ728" s="77"/>
      <c r="AR728" s="77"/>
      <c r="AS728" s="80">
        <v>37959</v>
      </c>
      <c r="AT728" s="84">
        <v>89.3</v>
      </c>
      <c r="AU728" s="84">
        <v>57.3</v>
      </c>
      <c r="AV728" s="84">
        <f t="shared" si="226"/>
        <v>146.6</v>
      </c>
      <c r="AW728" s="84">
        <f t="shared" si="238"/>
        <v>2.2999999999999972</v>
      </c>
      <c r="AX728" s="84">
        <f t="shared" si="238"/>
        <v>1.6999999999999886</v>
      </c>
      <c r="AZ728" s="77"/>
      <c r="BA728" s="77"/>
      <c r="BB728" s="84">
        <f t="shared" si="228"/>
        <v>996.01900000000057</v>
      </c>
    </row>
    <row r="729" spans="1:54">
      <c r="A729" s="80">
        <v>37966</v>
      </c>
      <c r="B729" s="84">
        <v>10600.467000000001</v>
      </c>
      <c r="C729" s="84">
        <v>10219.198</v>
      </c>
      <c r="D729" s="84">
        <v>20819.665000000001</v>
      </c>
      <c r="E729" s="84">
        <v>0</v>
      </c>
      <c r="F729" s="84">
        <f t="shared" si="229"/>
        <v>1244.357</v>
      </c>
      <c r="G729" s="84">
        <f t="shared" si="229"/>
        <v>1601.8389999999999</v>
      </c>
      <c r="H729" s="84">
        <f t="shared" si="229"/>
        <v>0</v>
      </c>
      <c r="I729" s="84">
        <f t="shared" si="227"/>
        <v>1244.357</v>
      </c>
      <c r="L729" s="84">
        <f t="shared" si="230"/>
        <v>1601.8389999999999</v>
      </c>
      <c r="P729" s="84">
        <v>2732.4</v>
      </c>
      <c r="Q729" s="84">
        <v>4696.1000000000004</v>
      </c>
      <c r="R729" s="84">
        <f t="shared" si="235"/>
        <v>7428.5</v>
      </c>
      <c r="S729" s="84">
        <f t="shared" si="231"/>
        <v>76.899999999999636</v>
      </c>
      <c r="T729" s="84">
        <f t="shared" si="232"/>
        <v>356.90000000000055</v>
      </c>
      <c r="W729" s="77"/>
      <c r="X729" s="77"/>
      <c r="Z729" s="84">
        <v>608.6</v>
      </c>
      <c r="AA729" s="84">
        <v>2113.6</v>
      </c>
      <c r="AB729" s="84">
        <f t="shared" si="224"/>
        <v>2722.2</v>
      </c>
      <c r="AC729" s="84">
        <f t="shared" si="233"/>
        <v>162.59999999999991</v>
      </c>
      <c r="AE729" s="84">
        <f t="shared" si="236"/>
        <v>7259.4670000000006</v>
      </c>
      <c r="AF729" s="84">
        <f t="shared" si="236"/>
        <v>3409.498</v>
      </c>
      <c r="AG729" s="84">
        <f t="shared" si="236"/>
        <v>10668.965</v>
      </c>
      <c r="AH729" s="84">
        <f t="shared" si="234"/>
        <v>1362.3389999999999</v>
      </c>
      <c r="AJ729" s="80">
        <v>37966</v>
      </c>
      <c r="AK729" s="84">
        <v>1851.3</v>
      </c>
      <c r="AL729" s="84">
        <v>1100.8</v>
      </c>
      <c r="AM729" s="84">
        <f t="shared" si="225"/>
        <v>2952.1</v>
      </c>
      <c r="AN729" s="84">
        <f t="shared" si="237"/>
        <v>116.19999999999993</v>
      </c>
      <c r="AO729" s="84">
        <f t="shared" si="237"/>
        <v>129.5</v>
      </c>
      <c r="AP729" s="85">
        <f>AM729/'[2]Soymeal Export Forecast'!AD$15</f>
        <v>0.57100453903023218</v>
      </c>
      <c r="AQ729" s="77"/>
      <c r="AR729" s="77"/>
      <c r="AS729" s="80">
        <v>37966</v>
      </c>
      <c r="AT729" s="84">
        <v>79.599999999999994</v>
      </c>
      <c r="AU729" s="84">
        <v>63.6</v>
      </c>
      <c r="AV729" s="84">
        <f t="shared" si="226"/>
        <v>143.19999999999999</v>
      </c>
      <c r="AW729" s="84">
        <f t="shared" si="238"/>
        <v>6.3000000000000043</v>
      </c>
      <c r="AX729" s="84">
        <f t="shared" si="238"/>
        <v>-3.4000000000000057</v>
      </c>
      <c r="AZ729" s="77"/>
      <c r="BA729" s="77"/>
      <c r="BB729" s="84">
        <f t="shared" si="228"/>
        <v>1360.5569999999998</v>
      </c>
    </row>
    <row r="730" spans="1:54">
      <c r="A730" s="80">
        <v>37973</v>
      </c>
      <c r="B730" s="84">
        <v>10312.941999999999</v>
      </c>
      <c r="C730" s="84">
        <v>11356.392</v>
      </c>
      <c r="D730" s="84">
        <v>21669.333999999999</v>
      </c>
      <c r="E730" s="84">
        <v>14.667999999999999</v>
      </c>
      <c r="F730" s="84">
        <f t="shared" si="229"/>
        <v>1137.1939999999995</v>
      </c>
      <c r="G730" s="84">
        <f t="shared" si="229"/>
        <v>849.66899999999805</v>
      </c>
      <c r="H730" s="84">
        <f t="shared" si="229"/>
        <v>14.667999999999999</v>
      </c>
      <c r="I730" s="84">
        <f t="shared" si="227"/>
        <v>1137.1939999999995</v>
      </c>
      <c r="L730" s="84">
        <f t="shared" si="230"/>
        <v>864.33699999999806</v>
      </c>
      <c r="P730" s="84">
        <v>3388.9</v>
      </c>
      <c r="Q730" s="84">
        <v>5207.3</v>
      </c>
      <c r="R730" s="84">
        <f t="shared" si="235"/>
        <v>8596.2000000000007</v>
      </c>
      <c r="S730" s="84">
        <f t="shared" si="231"/>
        <v>1167.7000000000007</v>
      </c>
      <c r="T730" s="84">
        <f t="shared" si="232"/>
        <v>511.19999999999982</v>
      </c>
      <c r="W730" s="77"/>
      <c r="X730" s="77"/>
      <c r="Z730" s="84">
        <v>552.29999999999995</v>
      </c>
      <c r="AA730" s="84">
        <v>2239</v>
      </c>
      <c r="AB730" s="84">
        <f t="shared" si="224"/>
        <v>2791.3</v>
      </c>
      <c r="AC730" s="84">
        <f t="shared" si="233"/>
        <v>69.100000000000364</v>
      </c>
      <c r="AE730" s="84">
        <f t="shared" si="236"/>
        <v>6371.7419999999993</v>
      </c>
      <c r="AF730" s="84">
        <f t="shared" si="236"/>
        <v>3910.0919999999996</v>
      </c>
      <c r="AG730" s="84">
        <f t="shared" si="236"/>
        <v>10281.833999999999</v>
      </c>
      <c r="AH730" s="84">
        <f t="shared" si="234"/>
        <v>-387.13100000000122</v>
      </c>
      <c r="AJ730" s="80">
        <v>37973</v>
      </c>
      <c r="AK730" s="84">
        <v>1807.8</v>
      </c>
      <c r="AL730" s="84">
        <v>1230.5</v>
      </c>
      <c r="AM730" s="84">
        <f t="shared" si="225"/>
        <v>3038.3</v>
      </c>
      <c r="AN730" s="84">
        <f t="shared" si="237"/>
        <v>129.70000000000005</v>
      </c>
      <c r="AO730" s="84">
        <f t="shared" si="237"/>
        <v>86.200000000000273</v>
      </c>
      <c r="AP730" s="85">
        <f>AM730/'[2]Soymeal Export Forecast'!AD$15</f>
        <v>0.58767761625133108</v>
      </c>
      <c r="AQ730" s="77"/>
      <c r="AR730" s="77"/>
      <c r="AS730" s="80">
        <v>37973</v>
      </c>
      <c r="AT730" s="84">
        <v>82.7</v>
      </c>
      <c r="AU730" s="84">
        <v>78.599999999999994</v>
      </c>
      <c r="AV730" s="84">
        <f t="shared" si="226"/>
        <v>161.30000000000001</v>
      </c>
      <c r="AW730" s="84">
        <f t="shared" si="238"/>
        <v>14.999999999999993</v>
      </c>
      <c r="AX730" s="84">
        <f t="shared" si="238"/>
        <v>18.100000000000023</v>
      </c>
      <c r="AZ730" s="77"/>
      <c r="BA730" s="77"/>
      <c r="BB730" s="84">
        <f t="shared" si="228"/>
        <v>1266.8939999999996</v>
      </c>
    </row>
    <row r="731" spans="1:54">
      <c r="A731" s="80">
        <v>37980</v>
      </c>
      <c r="B731" s="84">
        <v>10341.536</v>
      </c>
      <c r="C731" s="84">
        <v>12365.707</v>
      </c>
      <c r="D731" s="84">
        <v>22707.242999999999</v>
      </c>
      <c r="E731" s="84">
        <v>14.667999999999999</v>
      </c>
      <c r="F731" s="84">
        <f t="shared" si="229"/>
        <v>1009.3150000000005</v>
      </c>
      <c r="G731" s="84">
        <f t="shared" si="229"/>
        <v>1037.9089999999997</v>
      </c>
      <c r="H731" s="84">
        <f t="shared" si="229"/>
        <v>0</v>
      </c>
      <c r="I731" s="84">
        <f t="shared" si="227"/>
        <v>1009.3150000000005</v>
      </c>
      <c r="L731" s="84">
        <f t="shared" si="230"/>
        <v>1037.9089999999997</v>
      </c>
      <c r="P731" s="84">
        <v>3276.3</v>
      </c>
      <c r="Q731" s="84">
        <v>5379</v>
      </c>
      <c r="R731" s="84">
        <f t="shared" si="235"/>
        <v>8655.2999999999993</v>
      </c>
      <c r="S731" s="84">
        <f t="shared" si="231"/>
        <v>59.099999999998545</v>
      </c>
      <c r="T731" s="84">
        <f t="shared" si="232"/>
        <v>171.69999999999982</v>
      </c>
      <c r="W731" s="77"/>
      <c r="X731" s="77"/>
      <c r="Z731" s="84">
        <v>469.6</v>
      </c>
      <c r="AA731" s="84">
        <v>2450.5</v>
      </c>
      <c r="AB731" s="84">
        <f t="shared" si="224"/>
        <v>2920.1</v>
      </c>
      <c r="AC731" s="84">
        <f t="shared" si="233"/>
        <v>128.79999999999973</v>
      </c>
      <c r="AE731" s="84">
        <f t="shared" si="236"/>
        <v>6595.6359999999995</v>
      </c>
      <c r="AF731" s="84">
        <f t="shared" si="236"/>
        <v>4536.2070000000003</v>
      </c>
      <c r="AG731" s="84">
        <f t="shared" si="236"/>
        <v>11131.842999999999</v>
      </c>
      <c r="AH731" s="84">
        <f t="shared" si="234"/>
        <v>850.00900000000001</v>
      </c>
      <c r="AJ731" s="80">
        <v>37980</v>
      </c>
      <c r="AK731" s="84">
        <v>1764</v>
      </c>
      <c r="AL731" s="84">
        <v>1291.9000000000001</v>
      </c>
      <c r="AM731" s="84">
        <f t="shared" si="225"/>
        <v>3055.9</v>
      </c>
      <c r="AN731" s="84">
        <f t="shared" si="237"/>
        <v>61.400000000000091</v>
      </c>
      <c r="AO731" s="84">
        <f t="shared" si="237"/>
        <v>17.599999999999909</v>
      </c>
      <c r="AP731" s="85">
        <f>AM731/'[2]Soymeal Export Forecast'!AD$15</f>
        <v>0.59108186403661345</v>
      </c>
      <c r="AQ731" s="77"/>
      <c r="AR731" s="77"/>
      <c r="AS731" s="80">
        <v>37980</v>
      </c>
      <c r="AT731" s="84">
        <v>82.4</v>
      </c>
      <c r="AU731" s="84">
        <v>80.5</v>
      </c>
      <c r="AV731" s="84">
        <f t="shared" si="226"/>
        <v>162.9</v>
      </c>
      <c r="AW731" s="84">
        <f t="shared" si="238"/>
        <v>1.9000000000000057</v>
      </c>
      <c r="AX731" s="84">
        <f t="shared" si="238"/>
        <v>1.5999999999999943</v>
      </c>
      <c r="AZ731" s="77"/>
      <c r="BA731" s="77"/>
      <c r="BB731" s="84">
        <f t="shared" si="228"/>
        <v>1070.7150000000006</v>
      </c>
    </row>
    <row r="732" spans="1:54">
      <c r="A732" s="80">
        <v>37987</v>
      </c>
      <c r="B732" s="84">
        <v>10318.799000000001</v>
      </c>
      <c r="C732" s="84">
        <v>13311.48</v>
      </c>
      <c r="D732" s="84">
        <v>23630.278999999999</v>
      </c>
      <c r="E732" s="84">
        <v>14.667999999999999</v>
      </c>
      <c r="F732" s="84">
        <f t="shared" si="229"/>
        <v>945.77299999999923</v>
      </c>
      <c r="G732" s="84">
        <f t="shared" si="229"/>
        <v>923.03600000000006</v>
      </c>
      <c r="H732" s="84">
        <f t="shared" si="229"/>
        <v>0</v>
      </c>
      <c r="I732" s="84">
        <f t="shared" si="227"/>
        <v>945.77299999999923</v>
      </c>
      <c r="L732" s="84">
        <f t="shared" si="230"/>
        <v>923.03600000000006</v>
      </c>
      <c r="P732" s="84">
        <v>2946.5</v>
      </c>
      <c r="Q732" s="84">
        <v>5773.2</v>
      </c>
      <c r="R732" s="84">
        <f t="shared" si="235"/>
        <v>8719.7000000000007</v>
      </c>
      <c r="S732" s="84">
        <f t="shared" si="231"/>
        <v>64.400000000001455</v>
      </c>
      <c r="T732" s="84">
        <f t="shared" si="232"/>
        <v>394.19999999999982</v>
      </c>
      <c r="W732" s="77"/>
      <c r="X732" s="77"/>
      <c r="Z732" s="84">
        <v>521.29999999999995</v>
      </c>
      <c r="AA732" s="84">
        <v>2435.5</v>
      </c>
      <c r="AB732" s="84">
        <f t="shared" si="224"/>
        <v>2956.8</v>
      </c>
      <c r="AC732" s="84">
        <f t="shared" si="233"/>
        <v>36.700000000000273</v>
      </c>
      <c r="AE732" s="84">
        <f t="shared" si="236"/>
        <v>6850.9990000000007</v>
      </c>
      <c r="AF732" s="84">
        <f t="shared" si="236"/>
        <v>5102.78</v>
      </c>
      <c r="AG732" s="84">
        <f t="shared" si="236"/>
        <v>11953.778999999999</v>
      </c>
      <c r="AH732" s="84">
        <f t="shared" si="234"/>
        <v>821.93599999999969</v>
      </c>
      <c r="AJ732" s="80">
        <v>37987</v>
      </c>
      <c r="AK732" s="84">
        <v>1660.8</v>
      </c>
      <c r="AL732" s="84">
        <v>1365</v>
      </c>
      <c r="AM732" s="84">
        <f t="shared" si="225"/>
        <v>3025.8</v>
      </c>
      <c r="AN732" s="84">
        <f t="shared" si="237"/>
        <v>73.099999999999909</v>
      </c>
      <c r="AO732" s="84">
        <f t="shared" si="237"/>
        <v>-30.099999999999909</v>
      </c>
      <c r="AP732" s="85">
        <f>AM732/'[2]Soymeal Export Forecast'!AD$15</f>
        <v>0.58525982663110221</v>
      </c>
      <c r="AQ732" s="77"/>
      <c r="AR732" s="77"/>
      <c r="AS732" s="80">
        <v>37987</v>
      </c>
      <c r="AT732" s="84">
        <v>84</v>
      </c>
      <c r="AU732" s="84">
        <v>82.2</v>
      </c>
      <c r="AV732" s="84">
        <f t="shared" si="226"/>
        <v>166.2</v>
      </c>
      <c r="AW732" s="84">
        <f t="shared" si="238"/>
        <v>1.7000000000000028</v>
      </c>
      <c r="AX732" s="84">
        <f t="shared" si="238"/>
        <v>3.2999999999999829</v>
      </c>
      <c r="AZ732" s="77"/>
      <c r="BA732" s="77"/>
      <c r="BB732" s="84">
        <f t="shared" si="228"/>
        <v>1018.8729999999991</v>
      </c>
    </row>
    <row r="733" spans="1:54">
      <c r="A733" s="80">
        <v>37994</v>
      </c>
      <c r="B733" s="84">
        <v>9846.9339999999993</v>
      </c>
      <c r="C733" s="84">
        <v>14736.964</v>
      </c>
      <c r="D733" s="84">
        <v>24583.898000000001</v>
      </c>
      <c r="E733" s="84">
        <v>6.6680000000000001</v>
      </c>
      <c r="F733" s="84">
        <f t="shared" si="229"/>
        <v>1425.4840000000004</v>
      </c>
      <c r="G733" s="84">
        <f t="shared" si="229"/>
        <v>953.61900000000242</v>
      </c>
      <c r="H733" s="84">
        <f t="shared" si="229"/>
        <v>-7.9999999999999991</v>
      </c>
      <c r="I733" s="84">
        <f t="shared" si="227"/>
        <v>1425.4840000000004</v>
      </c>
      <c r="L733" s="84">
        <f t="shared" si="230"/>
        <v>945.61900000000242</v>
      </c>
      <c r="P733" s="84">
        <v>2821.2</v>
      </c>
      <c r="Q733" s="84">
        <v>6008.3</v>
      </c>
      <c r="R733" s="84">
        <f t="shared" si="235"/>
        <v>8829.5</v>
      </c>
      <c r="S733" s="84">
        <f t="shared" si="231"/>
        <v>109.79999999999927</v>
      </c>
      <c r="T733" s="84">
        <f t="shared" si="232"/>
        <v>235.10000000000036</v>
      </c>
      <c r="W733" s="77"/>
      <c r="X733" s="77"/>
      <c r="Z733" s="84">
        <v>492.5</v>
      </c>
      <c r="AA733" s="84">
        <v>2552.5</v>
      </c>
      <c r="AB733" s="84">
        <f t="shared" si="224"/>
        <v>3045</v>
      </c>
      <c r="AC733" s="84">
        <f t="shared" si="233"/>
        <v>88.199999999999818</v>
      </c>
      <c r="AE733" s="84">
        <f t="shared" si="236"/>
        <v>6533.2339999999995</v>
      </c>
      <c r="AF733" s="84">
        <f t="shared" si="236"/>
        <v>6176.1640000000007</v>
      </c>
      <c r="AG733" s="84">
        <f t="shared" si="236"/>
        <v>12709.398000000001</v>
      </c>
      <c r="AH733" s="84">
        <f t="shared" si="234"/>
        <v>755.61900000000242</v>
      </c>
      <c r="AJ733" s="80">
        <v>37994</v>
      </c>
      <c r="AK733" s="84">
        <v>1531.3</v>
      </c>
      <c r="AL733" s="84">
        <v>1550.2</v>
      </c>
      <c r="AM733" s="84">
        <f t="shared" si="225"/>
        <v>3081.5</v>
      </c>
      <c r="AN733" s="84">
        <f t="shared" si="237"/>
        <v>185.20000000000005</v>
      </c>
      <c r="AO733" s="84">
        <f t="shared" si="237"/>
        <v>55.699999999999818</v>
      </c>
      <c r="AP733" s="85">
        <f>AM733/'[2]Soymeal Export Forecast'!AD$15</f>
        <v>0.59603349717884235</v>
      </c>
      <c r="AQ733" s="77"/>
      <c r="AR733" s="77"/>
      <c r="AS733" s="80">
        <v>37994</v>
      </c>
      <c r="AT733" s="84">
        <v>83.8</v>
      </c>
      <c r="AU733" s="84">
        <v>86.1</v>
      </c>
      <c r="AV733" s="84">
        <f t="shared" si="226"/>
        <v>169.89999999999998</v>
      </c>
      <c r="AW733" s="84">
        <f t="shared" si="238"/>
        <v>3.8999999999999915</v>
      </c>
      <c r="AX733" s="84">
        <f t="shared" si="238"/>
        <v>3.6999999999999886</v>
      </c>
      <c r="AZ733" s="77"/>
      <c r="BA733" s="77"/>
      <c r="BB733" s="84">
        <f t="shared" si="228"/>
        <v>1610.6840000000004</v>
      </c>
    </row>
    <row r="734" spans="1:54">
      <c r="A734" s="80">
        <v>38001</v>
      </c>
      <c r="B734" s="84">
        <v>9763.3189999999995</v>
      </c>
      <c r="C734" s="84">
        <v>15575.77</v>
      </c>
      <c r="D734" s="84">
        <v>25339.089</v>
      </c>
      <c r="E734" s="84">
        <v>6.6680000000000001</v>
      </c>
      <c r="F734" s="84">
        <f t="shared" si="229"/>
        <v>838.80600000000049</v>
      </c>
      <c r="G734" s="84">
        <f t="shared" si="229"/>
        <v>755.19099999999889</v>
      </c>
      <c r="H734" s="84">
        <f t="shared" si="229"/>
        <v>0</v>
      </c>
      <c r="I734" s="84">
        <f t="shared" si="227"/>
        <v>838.80600000000049</v>
      </c>
      <c r="L734" s="84">
        <f t="shared" si="230"/>
        <v>755.19099999999889</v>
      </c>
      <c r="P734" s="84">
        <v>2359.1999999999998</v>
      </c>
      <c r="Q734" s="84">
        <v>6171.6</v>
      </c>
      <c r="R734" s="84">
        <f t="shared" si="235"/>
        <v>8530.7999999999993</v>
      </c>
      <c r="S734" s="84">
        <f t="shared" si="231"/>
        <v>-298.70000000000073</v>
      </c>
      <c r="T734" s="84">
        <f t="shared" si="232"/>
        <v>163.30000000000018</v>
      </c>
      <c r="W734" s="77"/>
      <c r="X734" s="77"/>
      <c r="Z734" s="84">
        <v>317.5</v>
      </c>
      <c r="AA734" s="84">
        <v>2821.1</v>
      </c>
      <c r="AB734" s="84">
        <f t="shared" si="224"/>
        <v>3138.6</v>
      </c>
      <c r="AC734" s="84">
        <f t="shared" si="233"/>
        <v>93.599999999999909</v>
      </c>
      <c r="AE734" s="84">
        <f t="shared" si="236"/>
        <v>7086.6189999999997</v>
      </c>
      <c r="AF734" s="84">
        <f t="shared" si="236"/>
        <v>6583.07</v>
      </c>
      <c r="AG734" s="84">
        <f t="shared" si="236"/>
        <v>13669.689</v>
      </c>
      <c r="AH734" s="84">
        <f t="shared" si="234"/>
        <v>960.29099999999926</v>
      </c>
      <c r="AJ734" s="80">
        <v>38001</v>
      </c>
      <c r="AK734" s="84">
        <v>1520.4</v>
      </c>
      <c r="AL734" s="84">
        <v>1640.2</v>
      </c>
      <c r="AM734" s="84">
        <f t="shared" si="225"/>
        <v>3160.6000000000004</v>
      </c>
      <c r="AN734" s="84">
        <f t="shared" si="237"/>
        <v>90</v>
      </c>
      <c r="AO734" s="84">
        <f t="shared" si="237"/>
        <v>79.100000000000364</v>
      </c>
      <c r="AP734" s="85">
        <f>AM734/'[2]Soymeal Export Forecast'!AD$15</f>
        <v>0.61133326989565129</v>
      </c>
      <c r="AQ734" s="77"/>
      <c r="AR734" s="77"/>
      <c r="AS734" s="80">
        <v>38001</v>
      </c>
      <c r="AT734" s="84">
        <v>77.400000000000006</v>
      </c>
      <c r="AU734" s="84">
        <v>93.3</v>
      </c>
      <c r="AV734" s="84">
        <f t="shared" si="226"/>
        <v>170.7</v>
      </c>
      <c r="AW734" s="84">
        <f t="shared" si="238"/>
        <v>7.2000000000000028</v>
      </c>
      <c r="AX734" s="84">
        <f t="shared" si="238"/>
        <v>0.80000000000001137</v>
      </c>
      <c r="AZ734" s="77"/>
      <c r="BA734" s="77"/>
      <c r="BB734" s="84">
        <f t="shared" si="228"/>
        <v>928.80600000000049</v>
      </c>
    </row>
    <row r="735" spans="1:54">
      <c r="A735" s="80">
        <v>38008</v>
      </c>
      <c r="B735" s="84">
        <v>9149.98</v>
      </c>
      <c r="C735" s="84">
        <v>16607.487000000001</v>
      </c>
      <c r="D735" s="84">
        <v>25757.467000000001</v>
      </c>
      <c r="E735" s="84">
        <v>56.667999999999999</v>
      </c>
      <c r="F735" s="84">
        <f t="shared" si="229"/>
        <v>1031.7170000000006</v>
      </c>
      <c r="G735" s="84">
        <f t="shared" si="229"/>
        <v>418.37800000000061</v>
      </c>
      <c r="H735" s="84">
        <f t="shared" si="229"/>
        <v>50</v>
      </c>
      <c r="I735" s="84">
        <f t="shared" si="227"/>
        <v>1031.7170000000006</v>
      </c>
      <c r="L735" s="84">
        <f t="shared" si="230"/>
        <v>468.37800000000061</v>
      </c>
      <c r="P735" s="84">
        <v>1611</v>
      </c>
      <c r="Q735" s="84">
        <v>6608.5</v>
      </c>
      <c r="R735" s="84">
        <f t="shared" si="235"/>
        <v>8219.5</v>
      </c>
      <c r="S735" s="84">
        <f t="shared" si="231"/>
        <v>-311.29999999999927</v>
      </c>
      <c r="T735" s="84">
        <f t="shared" si="232"/>
        <v>436.89999999999964</v>
      </c>
      <c r="W735" s="77"/>
      <c r="X735" s="77"/>
      <c r="Z735" s="84">
        <v>172.5</v>
      </c>
      <c r="AA735" s="84">
        <v>2984.5</v>
      </c>
      <c r="AB735" s="84">
        <f t="shared" si="224"/>
        <v>3157</v>
      </c>
      <c r="AC735" s="84">
        <f t="shared" si="233"/>
        <v>18.400000000000091</v>
      </c>
      <c r="AE735" s="84">
        <f t="shared" si="236"/>
        <v>7366.48</v>
      </c>
      <c r="AF735" s="84">
        <f t="shared" si="236"/>
        <v>7014.487000000001</v>
      </c>
      <c r="AG735" s="84">
        <f t="shared" si="236"/>
        <v>14380.967000000001</v>
      </c>
      <c r="AH735" s="84">
        <f t="shared" si="234"/>
        <v>711.27800000000025</v>
      </c>
      <c r="AJ735" s="80">
        <v>38008</v>
      </c>
      <c r="AK735" s="84">
        <v>1402.2</v>
      </c>
      <c r="AL735" s="84">
        <v>1754.3</v>
      </c>
      <c r="AM735" s="84">
        <f t="shared" si="225"/>
        <v>3156.5</v>
      </c>
      <c r="AN735" s="84">
        <f t="shared" si="237"/>
        <v>114.09999999999991</v>
      </c>
      <c r="AO735" s="84">
        <f t="shared" si="237"/>
        <v>-4.1000000000003638</v>
      </c>
      <c r="AP735" s="85">
        <f>AM735/'[2]Soymeal Export Forecast'!AD$15</f>
        <v>0.61054023490021614</v>
      </c>
      <c r="AQ735" s="77"/>
      <c r="AR735" s="77"/>
      <c r="AS735" s="80">
        <v>38008</v>
      </c>
      <c r="AT735" s="84">
        <v>71.5</v>
      </c>
      <c r="AU735" s="84">
        <v>101.7</v>
      </c>
      <c r="AV735" s="84">
        <f t="shared" si="226"/>
        <v>173.2</v>
      </c>
      <c r="AW735" s="84">
        <f t="shared" si="238"/>
        <v>8.4000000000000057</v>
      </c>
      <c r="AX735" s="84">
        <f t="shared" si="238"/>
        <v>2.5</v>
      </c>
      <c r="AZ735" s="77"/>
      <c r="BA735" s="77"/>
      <c r="BB735" s="84">
        <f t="shared" si="228"/>
        <v>1145.8170000000005</v>
      </c>
    </row>
    <row r="736" spans="1:54">
      <c r="A736" s="80">
        <v>38015</v>
      </c>
      <c r="B736" s="84">
        <v>8985.6679999999997</v>
      </c>
      <c r="C736" s="84">
        <v>17611.07</v>
      </c>
      <c r="D736" s="84">
        <v>26596.738000000001</v>
      </c>
      <c r="E736" s="84">
        <v>56.667999999999999</v>
      </c>
      <c r="F736" s="84">
        <f t="shared" si="229"/>
        <v>1003.5829999999987</v>
      </c>
      <c r="G736" s="84">
        <f t="shared" si="229"/>
        <v>839.27100000000064</v>
      </c>
      <c r="H736" s="84">
        <f t="shared" si="229"/>
        <v>0</v>
      </c>
      <c r="I736" s="84">
        <f t="shared" si="227"/>
        <v>1003.5829999999987</v>
      </c>
      <c r="L736" s="84">
        <f t="shared" si="230"/>
        <v>839.27100000000064</v>
      </c>
      <c r="P736" s="84">
        <v>1336</v>
      </c>
      <c r="Q736" s="84">
        <v>7008.1</v>
      </c>
      <c r="R736" s="84">
        <f t="shared" si="235"/>
        <v>8344.1</v>
      </c>
      <c r="S736" s="84">
        <f t="shared" si="231"/>
        <v>124.60000000000036</v>
      </c>
      <c r="T736" s="84">
        <f t="shared" si="232"/>
        <v>399.60000000000036</v>
      </c>
      <c r="W736" s="77"/>
      <c r="X736" s="77"/>
      <c r="Z736" s="84">
        <v>79.400000000000006</v>
      </c>
      <c r="AA736" s="84">
        <v>3132.8</v>
      </c>
      <c r="AB736" s="84">
        <f t="shared" si="224"/>
        <v>3212.2000000000003</v>
      </c>
      <c r="AC736" s="84">
        <f t="shared" si="233"/>
        <v>55.200000000000273</v>
      </c>
      <c r="AE736" s="84">
        <f t="shared" si="236"/>
        <v>7570.268</v>
      </c>
      <c r="AF736" s="84">
        <f t="shared" si="236"/>
        <v>7470.1699999999992</v>
      </c>
      <c r="AG736" s="84">
        <f t="shared" si="236"/>
        <v>15040.437999999998</v>
      </c>
      <c r="AH736" s="84">
        <f t="shared" si="234"/>
        <v>659.47099999999773</v>
      </c>
      <c r="AJ736" s="80">
        <v>38015</v>
      </c>
      <c r="AK736" s="84">
        <v>1318.2</v>
      </c>
      <c r="AL736" s="84">
        <v>1860.1</v>
      </c>
      <c r="AM736" s="84">
        <f t="shared" si="225"/>
        <v>3178.3</v>
      </c>
      <c r="AN736" s="84">
        <f t="shared" si="237"/>
        <v>105.79999999999995</v>
      </c>
      <c r="AO736" s="84">
        <f t="shared" si="237"/>
        <v>21.800000000000182</v>
      </c>
      <c r="AP736" s="85">
        <f>AM736/'[2]Soymeal Export Forecast'!AD$15</f>
        <v>0.61475685999789542</v>
      </c>
      <c r="AQ736" s="77"/>
      <c r="AR736" s="77"/>
      <c r="AS736" s="80">
        <v>38015</v>
      </c>
      <c r="AT736" s="84">
        <v>70.900000000000006</v>
      </c>
      <c r="AU736" s="84">
        <v>104.8</v>
      </c>
      <c r="AV736" s="84">
        <f t="shared" si="226"/>
        <v>175.7</v>
      </c>
      <c r="AW736" s="84">
        <f t="shared" si="238"/>
        <v>3.0999999999999943</v>
      </c>
      <c r="AX736" s="84">
        <f t="shared" si="238"/>
        <v>2.5</v>
      </c>
      <c r="AZ736" s="77"/>
      <c r="BA736" s="77"/>
      <c r="BB736" s="84">
        <f t="shared" si="228"/>
        <v>1109.3829999999987</v>
      </c>
    </row>
    <row r="737" spans="1:54">
      <c r="A737" s="80">
        <v>38022</v>
      </c>
      <c r="B737" s="84">
        <v>9112.7379999999994</v>
      </c>
      <c r="C737" s="84">
        <v>18483.442999999999</v>
      </c>
      <c r="D737" s="84">
        <v>27596.181</v>
      </c>
      <c r="E737" s="84">
        <v>56.667999999999999</v>
      </c>
      <c r="F737" s="84">
        <f t="shared" si="229"/>
        <v>872.37299999999959</v>
      </c>
      <c r="G737" s="84">
        <f t="shared" si="229"/>
        <v>999.4429999999993</v>
      </c>
      <c r="H737" s="84">
        <f t="shared" si="229"/>
        <v>0</v>
      </c>
      <c r="I737" s="84">
        <f t="shared" si="227"/>
        <v>872.37299999999959</v>
      </c>
      <c r="L737" s="84">
        <f t="shared" si="230"/>
        <v>999.4429999999993</v>
      </c>
      <c r="P737" s="84">
        <v>1113</v>
      </c>
      <c r="Q737" s="84">
        <v>7123.1</v>
      </c>
      <c r="R737" s="84">
        <f t="shared" si="235"/>
        <v>8236.1</v>
      </c>
      <c r="S737" s="84">
        <f t="shared" si="231"/>
        <v>-108</v>
      </c>
      <c r="T737" s="84">
        <f t="shared" si="232"/>
        <v>115</v>
      </c>
      <c r="W737" s="77"/>
      <c r="X737" s="77"/>
      <c r="Z737" s="84">
        <v>79.400000000000006</v>
      </c>
      <c r="AA737" s="84">
        <v>3249</v>
      </c>
      <c r="AB737" s="84">
        <f t="shared" si="224"/>
        <v>3328.4</v>
      </c>
      <c r="AC737" s="84">
        <f t="shared" si="233"/>
        <v>116.19999999999982</v>
      </c>
      <c r="AE737" s="84">
        <f t="shared" si="236"/>
        <v>7920.3379999999997</v>
      </c>
      <c r="AF737" s="84">
        <f t="shared" si="236"/>
        <v>8111.3429999999989</v>
      </c>
      <c r="AG737" s="84">
        <f t="shared" si="236"/>
        <v>16031.680999999999</v>
      </c>
      <c r="AH737" s="84">
        <f t="shared" si="234"/>
        <v>991.24300000000039</v>
      </c>
      <c r="AJ737" s="80">
        <v>38022</v>
      </c>
      <c r="AK737" s="84">
        <v>1100.7</v>
      </c>
      <c r="AL737" s="84">
        <v>1983.8</v>
      </c>
      <c r="AM737" s="84">
        <f t="shared" si="225"/>
        <v>3084.5</v>
      </c>
      <c r="AN737" s="84">
        <f t="shared" si="237"/>
        <v>123.70000000000005</v>
      </c>
      <c r="AO737" s="84">
        <f t="shared" si="237"/>
        <v>-93.800000000000182</v>
      </c>
      <c r="AP737" s="85">
        <f>AM737/'[2]Soymeal Export Forecast'!AD$15</f>
        <v>0.59661376668769728</v>
      </c>
      <c r="AQ737" s="77"/>
      <c r="AR737" s="77"/>
      <c r="AS737" s="80">
        <v>38022</v>
      </c>
      <c r="AT737" s="84">
        <v>72.7</v>
      </c>
      <c r="AU737" s="84">
        <v>106.2</v>
      </c>
      <c r="AV737" s="84">
        <f t="shared" si="226"/>
        <v>178.9</v>
      </c>
      <c r="AW737" s="84">
        <f t="shared" si="238"/>
        <v>1.4000000000000057</v>
      </c>
      <c r="AX737" s="84">
        <f t="shared" si="238"/>
        <v>3.2000000000000171</v>
      </c>
      <c r="AZ737" s="77"/>
      <c r="BA737" s="77"/>
      <c r="BB737" s="84">
        <f t="shared" si="228"/>
        <v>996.07299999999964</v>
      </c>
    </row>
    <row r="738" spans="1:54">
      <c r="A738" s="80">
        <v>38029</v>
      </c>
      <c r="B738" s="84">
        <v>8944.2440000000006</v>
      </c>
      <c r="C738" s="84">
        <v>19427.295999999998</v>
      </c>
      <c r="D738" s="84">
        <v>28371.54</v>
      </c>
      <c r="E738" s="84">
        <v>56.667999999999999</v>
      </c>
      <c r="F738" s="84">
        <f t="shared" si="229"/>
        <v>943.85299999999916</v>
      </c>
      <c r="G738" s="84">
        <f t="shared" si="229"/>
        <v>775.35900000000038</v>
      </c>
      <c r="H738" s="84">
        <f t="shared" si="229"/>
        <v>0</v>
      </c>
      <c r="I738" s="84">
        <f t="shared" si="227"/>
        <v>943.85299999999916</v>
      </c>
      <c r="L738" s="84">
        <f t="shared" si="230"/>
        <v>775.35900000000038</v>
      </c>
      <c r="P738" s="84">
        <v>1000</v>
      </c>
      <c r="Q738" s="84">
        <v>7294.1</v>
      </c>
      <c r="R738" s="84">
        <f t="shared" si="235"/>
        <v>8294.1</v>
      </c>
      <c r="S738" s="84">
        <f t="shared" si="231"/>
        <v>58</v>
      </c>
      <c r="T738" s="84">
        <f t="shared" si="232"/>
        <v>171</v>
      </c>
      <c r="W738" s="77"/>
      <c r="X738" s="77"/>
      <c r="Z738" s="84">
        <v>79.5</v>
      </c>
      <c r="AA738" s="84">
        <v>3404.7</v>
      </c>
      <c r="AB738" s="84">
        <f t="shared" si="224"/>
        <v>3484.2</v>
      </c>
      <c r="AC738" s="84">
        <f t="shared" si="233"/>
        <v>155.79999999999973</v>
      </c>
      <c r="AE738" s="84">
        <f t="shared" si="236"/>
        <v>7864.7440000000006</v>
      </c>
      <c r="AF738" s="84">
        <f t="shared" si="236"/>
        <v>8728.4959999999992</v>
      </c>
      <c r="AG738" s="84">
        <f t="shared" si="236"/>
        <v>16593.240000000002</v>
      </c>
      <c r="AH738" s="84">
        <f t="shared" si="234"/>
        <v>561.55900000000292</v>
      </c>
      <c r="AJ738" s="80">
        <v>38029</v>
      </c>
      <c r="AK738" s="84">
        <v>1124</v>
      </c>
      <c r="AL738" s="84">
        <v>2041.3</v>
      </c>
      <c r="AM738" s="84">
        <f t="shared" si="225"/>
        <v>3165.3</v>
      </c>
      <c r="AN738" s="84">
        <f t="shared" si="237"/>
        <v>57.5</v>
      </c>
      <c r="AO738" s="84">
        <f t="shared" si="237"/>
        <v>80.800000000000182</v>
      </c>
      <c r="AP738" s="85">
        <f>AM738/'[2]Soymeal Export Forecast'!AD$15</f>
        <v>0.61224235879285738</v>
      </c>
      <c r="AQ738" s="77"/>
      <c r="AR738" s="77"/>
      <c r="AS738" s="80">
        <v>38029</v>
      </c>
      <c r="AT738" s="84">
        <v>70.400000000000006</v>
      </c>
      <c r="AU738" s="84">
        <v>111.2</v>
      </c>
      <c r="AV738" s="84">
        <f t="shared" si="226"/>
        <v>181.60000000000002</v>
      </c>
      <c r="AW738" s="84">
        <f t="shared" si="238"/>
        <v>5</v>
      </c>
      <c r="AX738" s="84">
        <f t="shared" si="238"/>
        <v>2.7000000000000171</v>
      </c>
      <c r="AZ738" s="77"/>
      <c r="BA738" s="77"/>
      <c r="BB738" s="84">
        <f t="shared" si="228"/>
        <v>1001.3529999999992</v>
      </c>
    </row>
    <row r="739" spans="1:54">
      <c r="A739" s="80">
        <v>38036</v>
      </c>
      <c r="B739" s="84">
        <v>9043.1919999999991</v>
      </c>
      <c r="C739" s="84">
        <v>20309.686000000002</v>
      </c>
      <c r="D739" s="84">
        <v>29352.878000000001</v>
      </c>
      <c r="E739" s="84">
        <v>56.667999999999999</v>
      </c>
      <c r="F739" s="84">
        <f t="shared" si="229"/>
        <v>882.39000000000306</v>
      </c>
      <c r="G739" s="84">
        <f t="shared" si="229"/>
        <v>981.33799999999974</v>
      </c>
      <c r="H739" s="84">
        <f t="shared" si="229"/>
        <v>0</v>
      </c>
      <c r="I739" s="84">
        <f t="shared" si="227"/>
        <v>882.39000000000306</v>
      </c>
      <c r="L739" s="84">
        <f t="shared" si="230"/>
        <v>981.33799999999974</v>
      </c>
      <c r="P739" s="84">
        <v>740</v>
      </c>
      <c r="Q739" s="84">
        <v>7509.1</v>
      </c>
      <c r="R739" s="84">
        <f t="shared" si="235"/>
        <v>8249.1</v>
      </c>
      <c r="S739" s="84">
        <f t="shared" si="231"/>
        <v>-45</v>
      </c>
      <c r="T739" s="84">
        <f t="shared" si="232"/>
        <v>215</v>
      </c>
      <c r="W739" s="77"/>
      <c r="X739" s="77"/>
      <c r="Z739" s="84">
        <v>70.2</v>
      </c>
      <c r="AA739" s="84">
        <v>3404.7</v>
      </c>
      <c r="AB739" s="84">
        <f t="shared" si="224"/>
        <v>3474.8999999999996</v>
      </c>
      <c r="AC739" s="84">
        <f t="shared" si="233"/>
        <v>-9.3000000000001819</v>
      </c>
      <c r="AE739" s="84">
        <f t="shared" si="236"/>
        <v>8232.9919999999984</v>
      </c>
      <c r="AF739" s="84">
        <f t="shared" si="236"/>
        <v>9395.8860000000022</v>
      </c>
      <c r="AG739" s="84">
        <f t="shared" si="236"/>
        <v>17628.877999999997</v>
      </c>
      <c r="AH739" s="84">
        <f t="shared" si="234"/>
        <v>1035.6379999999954</v>
      </c>
      <c r="AJ739" s="80">
        <v>38036</v>
      </c>
      <c r="AK739" s="84">
        <v>873.4</v>
      </c>
      <c r="AL739" s="84">
        <v>2164.1999999999998</v>
      </c>
      <c r="AM739" s="84">
        <f t="shared" si="225"/>
        <v>3037.6</v>
      </c>
      <c r="AN739" s="84">
        <f t="shared" si="237"/>
        <v>122.89999999999986</v>
      </c>
      <c r="AO739" s="84">
        <f t="shared" si="237"/>
        <v>-127.70000000000027</v>
      </c>
      <c r="AP739" s="85">
        <f>AM739/'[2]Soymeal Export Forecast'!AD$15</f>
        <v>0.58754222003259826</v>
      </c>
      <c r="AQ739" s="77"/>
      <c r="AR739" s="77"/>
      <c r="AS739" s="80">
        <v>38036</v>
      </c>
      <c r="AT739" s="84">
        <v>64.8</v>
      </c>
      <c r="AU739" s="84">
        <v>112.7</v>
      </c>
      <c r="AV739" s="84">
        <f t="shared" si="226"/>
        <v>177.5</v>
      </c>
      <c r="AW739" s="84">
        <f t="shared" si="238"/>
        <v>1.5</v>
      </c>
      <c r="AX739" s="84">
        <f t="shared" si="238"/>
        <v>-4.1000000000000227</v>
      </c>
      <c r="AZ739" s="77"/>
      <c r="BA739" s="77"/>
      <c r="BB739" s="84">
        <f t="shared" si="228"/>
        <v>1005.2900000000029</v>
      </c>
    </row>
    <row r="740" spans="1:54">
      <c r="A740" s="80">
        <v>38043</v>
      </c>
      <c r="B740" s="84">
        <v>9441.2459999999992</v>
      </c>
      <c r="C740" s="84">
        <v>21063.206999999999</v>
      </c>
      <c r="D740" s="84">
        <v>30504.453000000001</v>
      </c>
      <c r="E740" s="84">
        <v>56.667999999999999</v>
      </c>
      <c r="F740" s="84">
        <f t="shared" si="229"/>
        <v>753.520999999997</v>
      </c>
      <c r="G740" s="84">
        <f t="shared" si="229"/>
        <v>1151.5750000000007</v>
      </c>
      <c r="H740" s="84">
        <f t="shared" si="229"/>
        <v>0</v>
      </c>
      <c r="I740" s="84">
        <f t="shared" si="227"/>
        <v>753.520999999997</v>
      </c>
      <c r="L740" s="84">
        <f t="shared" si="230"/>
        <v>1151.5750000000007</v>
      </c>
      <c r="P740" s="84">
        <v>335</v>
      </c>
      <c r="Q740" s="84">
        <v>7771.2</v>
      </c>
      <c r="R740" s="84">
        <f t="shared" si="235"/>
        <v>8106.2</v>
      </c>
      <c r="S740" s="84">
        <f t="shared" si="231"/>
        <v>-142.90000000000055</v>
      </c>
      <c r="T740" s="84">
        <f t="shared" si="232"/>
        <v>262.09999999999945</v>
      </c>
      <c r="W740" s="77"/>
      <c r="X740" s="77"/>
      <c r="Z740" s="84">
        <v>70.2</v>
      </c>
      <c r="AA740" s="84">
        <v>3404.7</v>
      </c>
      <c r="AB740" s="84">
        <f t="shared" si="224"/>
        <v>3474.8999999999996</v>
      </c>
      <c r="AC740" s="84">
        <f t="shared" si="233"/>
        <v>0</v>
      </c>
      <c r="AE740" s="84">
        <f t="shared" si="236"/>
        <v>9036.0459999999985</v>
      </c>
      <c r="AF740" s="84">
        <f t="shared" si="236"/>
        <v>9887.3069999999971</v>
      </c>
      <c r="AG740" s="84">
        <f t="shared" si="236"/>
        <v>18923.353000000003</v>
      </c>
      <c r="AH740" s="84">
        <f t="shared" si="234"/>
        <v>1294.4750000000058</v>
      </c>
      <c r="AJ740" s="80">
        <v>38043</v>
      </c>
      <c r="AK740" s="84">
        <v>771.4</v>
      </c>
      <c r="AL740" s="84">
        <v>2262.6999999999998</v>
      </c>
      <c r="AM740" s="84">
        <f t="shared" si="225"/>
        <v>3034.1</v>
      </c>
      <c r="AN740" s="84">
        <f t="shared" si="237"/>
        <v>98.5</v>
      </c>
      <c r="AO740" s="84">
        <f t="shared" si="237"/>
        <v>-3.5</v>
      </c>
      <c r="AP740" s="85">
        <f>AM740/'[2]Soymeal Export Forecast'!AD$15</f>
        <v>0.58686523893893416</v>
      </c>
      <c r="AQ740" s="77"/>
      <c r="AR740" s="77"/>
      <c r="AS740" s="80">
        <v>38043</v>
      </c>
      <c r="AT740" s="84">
        <v>51.1</v>
      </c>
      <c r="AU740" s="84">
        <v>124.3</v>
      </c>
      <c r="AV740" s="84">
        <f t="shared" si="226"/>
        <v>175.4</v>
      </c>
      <c r="AW740" s="84">
        <f t="shared" si="238"/>
        <v>11.599999999999994</v>
      </c>
      <c r="AX740" s="84">
        <f t="shared" si="238"/>
        <v>-2.0999999999999943</v>
      </c>
      <c r="AZ740" s="77"/>
      <c r="BA740" s="77"/>
      <c r="BB740" s="84">
        <f t="shared" si="228"/>
        <v>852.020999999997</v>
      </c>
    </row>
    <row r="741" spans="1:54">
      <c r="A741" s="80">
        <v>38050</v>
      </c>
      <c r="B741" s="84">
        <v>9521.7659999999996</v>
      </c>
      <c r="C741" s="84">
        <v>21935.024000000001</v>
      </c>
      <c r="D741" s="84">
        <v>31456.79</v>
      </c>
      <c r="E741" s="84">
        <v>56.667999999999999</v>
      </c>
      <c r="F741" s="84">
        <f t="shared" si="229"/>
        <v>871.81700000000274</v>
      </c>
      <c r="G741" s="84">
        <f t="shared" si="229"/>
        <v>952.33699999999953</v>
      </c>
      <c r="H741" s="84">
        <f t="shared" si="229"/>
        <v>0</v>
      </c>
      <c r="I741" s="84">
        <f t="shared" si="227"/>
        <v>871.81700000000274</v>
      </c>
      <c r="L741" s="84">
        <f t="shared" si="230"/>
        <v>952.33699999999953</v>
      </c>
      <c r="P741" s="84">
        <v>170</v>
      </c>
      <c r="Q741" s="84">
        <v>7932.4</v>
      </c>
      <c r="R741" s="84">
        <f t="shared" si="235"/>
        <v>8102.4</v>
      </c>
      <c r="S741" s="84">
        <f t="shared" si="231"/>
        <v>-3.8000000000001819</v>
      </c>
      <c r="T741" s="84">
        <f t="shared" si="232"/>
        <v>161.19999999999982</v>
      </c>
      <c r="W741" s="77"/>
      <c r="X741" s="77"/>
      <c r="Z741" s="84">
        <v>70.3</v>
      </c>
      <c r="AA741" s="84">
        <v>3404.7</v>
      </c>
      <c r="AB741" s="84">
        <f t="shared" si="224"/>
        <v>3475</v>
      </c>
      <c r="AC741" s="84">
        <f t="shared" si="233"/>
        <v>0.1000000000003638</v>
      </c>
      <c r="AE741" s="84">
        <f t="shared" si="236"/>
        <v>9281.4660000000003</v>
      </c>
      <c r="AF741" s="84">
        <f t="shared" si="236"/>
        <v>10597.924000000003</v>
      </c>
      <c r="AG741" s="84">
        <f t="shared" si="236"/>
        <v>19879.39</v>
      </c>
      <c r="AH741" s="84">
        <f t="shared" si="234"/>
        <v>956.03699999999662</v>
      </c>
      <c r="AJ741" s="80">
        <v>38050</v>
      </c>
      <c r="AK741" s="84">
        <v>686.7</v>
      </c>
      <c r="AL741" s="84">
        <v>2443.1</v>
      </c>
      <c r="AM741" s="84">
        <f t="shared" si="225"/>
        <v>3129.8</v>
      </c>
      <c r="AN741" s="84">
        <f t="shared" si="237"/>
        <v>180.40000000000009</v>
      </c>
      <c r="AO741" s="84">
        <f t="shared" si="237"/>
        <v>95.700000000000273</v>
      </c>
      <c r="AP741" s="85">
        <f>AM741/'[2]Soymeal Export Forecast'!AD$15</f>
        <v>0.60537583627140712</v>
      </c>
      <c r="AQ741" s="77"/>
      <c r="AR741" s="77"/>
      <c r="AS741" s="80">
        <v>38050</v>
      </c>
      <c r="AT741" s="84">
        <v>54</v>
      </c>
      <c r="AU741" s="84">
        <v>126.1</v>
      </c>
      <c r="AV741" s="84">
        <f t="shared" si="226"/>
        <v>180.1</v>
      </c>
      <c r="AW741" s="84">
        <f t="shared" si="238"/>
        <v>1.7999999999999972</v>
      </c>
      <c r="AX741" s="84">
        <f t="shared" si="238"/>
        <v>4.6999999999999886</v>
      </c>
      <c r="AZ741" s="77"/>
      <c r="BA741" s="77"/>
      <c r="BB741" s="84">
        <f t="shared" si="228"/>
        <v>1052.2170000000028</v>
      </c>
    </row>
    <row r="742" spans="1:54">
      <c r="A742" s="80">
        <v>38057</v>
      </c>
      <c r="B742" s="84">
        <v>9512.4439999999995</v>
      </c>
      <c r="C742" s="84">
        <v>22931.241000000002</v>
      </c>
      <c r="D742" s="84">
        <v>32443.685000000001</v>
      </c>
      <c r="E742" s="84">
        <v>56.667999999999999</v>
      </c>
      <c r="F742" s="84">
        <f t="shared" si="229"/>
        <v>996.21700000000055</v>
      </c>
      <c r="G742" s="84">
        <f t="shared" si="229"/>
        <v>986.89500000000044</v>
      </c>
      <c r="H742" s="84">
        <f t="shared" si="229"/>
        <v>0</v>
      </c>
      <c r="I742" s="84">
        <f t="shared" si="227"/>
        <v>996.21700000000055</v>
      </c>
      <c r="L742" s="84">
        <f t="shared" si="230"/>
        <v>986.89500000000044</v>
      </c>
      <c r="P742" s="84">
        <v>60</v>
      </c>
      <c r="Q742" s="84">
        <v>8103.4</v>
      </c>
      <c r="R742" s="84">
        <f t="shared" si="235"/>
        <v>8163.4</v>
      </c>
      <c r="S742" s="84">
        <f t="shared" si="231"/>
        <v>61</v>
      </c>
      <c r="T742" s="84">
        <f t="shared" si="232"/>
        <v>171</v>
      </c>
      <c r="W742" s="77"/>
      <c r="X742" s="77"/>
      <c r="Z742" s="84">
        <v>70.2</v>
      </c>
      <c r="AA742" s="84">
        <v>3404.8</v>
      </c>
      <c r="AB742" s="84">
        <f t="shared" si="224"/>
        <v>3475</v>
      </c>
      <c r="AC742" s="84">
        <f t="shared" si="233"/>
        <v>0</v>
      </c>
      <c r="AE742" s="84">
        <f t="shared" si="236"/>
        <v>9382.2439999999988</v>
      </c>
      <c r="AF742" s="84">
        <f t="shared" si="236"/>
        <v>11423.041000000001</v>
      </c>
      <c r="AG742" s="84">
        <f t="shared" si="236"/>
        <v>20805.285000000003</v>
      </c>
      <c r="AH742" s="84">
        <f t="shared" si="234"/>
        <v>925.89500000000407</v>
      </c>
      <c r="AJ742" s="80">
        <v>38057</v>
      </c>
      <c r="AK742" s="84">
        <v>626</v>
      </c>
      <c r="AL742" s="84">
        <v>2536.6999999999998</v>
      </c>
      <c r="AM742" s="84">
        <f t="shared" si="225"/>
        <v>3162.7</v>
      </c>
      <c r="AN742" s="84">
        <f t="shared" si="237"/>
        <v>93.599999999999909</v>
      </c>
      <c r="AO742" s="84">
        <f t="shared" si="237"/>
        <v>32.899999999999636</v>
      </c>
      <c r="AP742" s="85">
        <f>AM742/'[2]Soymeal Export Forecast'!AD$15</f>
        <v>0.61173945855184964</v>
      </c>
      <c r="AQ742" s="77"/>
      <c r="AR742" s="77"/>
      <c r="AS742" s="80">
        <v>38057</v>
      </c>
      <c r="AT742" s="84">
        <v>54.2</v>
      </c>
      <c r="AU742" s="84">
        <v>128.1</v>
      </c>
      <c r="AV742" s="84">
        <f t="shared" si="226"/>
        <v>182.3</v>
      </c>
      <c r="AW742" s="84">
        <f t="shared" si="238"/>
        <v>2</v>
      </c>
      <c r="AX742" s="84">
        <f t="shared" si="238"/>
        <v>2.2000000000000171</v>
      </c>
      <c r="AZ742" s="77"/>
      <c r="BA742" s="77"/>
      <c r="BB742" s="84">
        <f t="shared" si="228"/>
        <v>1089.8170000000005</v>
      </c>
    </row>
    <row r="743" spans="1:54">
      <c r="A743" s="80">
        <v>38064</v>
      </c>
      <c r="B743" s="84">
        <v>9094.3520000000008</v>
      </c>
      <c r="C743" s="84">
        <v>23721.85</v>
      </c>
      <c r="D743" s="84">
        <v>32816.201999999997</v>
      </c>
      <c r="E743" s="84">
        <v>66.668000000000006</v>
      </c>
      <c r="F743" s="84">
        <f t="shared" si="229"/>
        <v>790.60899999999674</v>
      </c>
      <c r="G743" s="84">
        <f t="shared" si="229"/>
        <v>372.51699999999619</v>
      </c>
      <c r="H743" s="84">
        <f t="shared" si="229"/>
        <v>10.000000000000007</v>
      </c>
      <c r="I743" s="84">
        <f t="shared" si="227"/>
        <v>790.60899999999674</v>
      </c>
      <c r="L743" s="84">
        <f t="shared" si="230"/>
        <v>382.51699999999619</v>
      </c>
      <c r="P743" s="84">
        <v>60</v>
      </c>
      <c r="Q743" s="84">
        <v>8163</v>
      </c>
      <c r="R743" s="84">
        <f t="shared" si="235"/>
        <v>8223</v>
      </c>
      <c r="S743" s="84">
        <f t="shared" si="231"/>
        <v>59.600000000000364</v>
      </c>
      <c r="T743" s="84">
        <f t="shared" si="232"/>
        <v>59.600000000000364</v>
      </c>
      <c r="W743" s="77"/>
      <c r="X743" s="77"/>
      <c r="Z743" s="84">
        <v>70.2</v>
      </c>
      <c r="AA743" s="84">
        <v>3404.8</v>
      </c>
      <c r="AB743" s="84">
        <f t="shared" si="224"/>
        <v>3475</v>
      </c>
      <c r="AC743" s="84">
        <f t="shared" si="233"/>
        <v>0</v>
      </c>
      <c r="AE743" s="84">
        <f t="shared" si="236"/>
        <v>8964.152</v>
      </c>
      <c r="AF743" s="84">
        <f t="shared" si="236"/>
        <v>12154.05</v>
      </c>
      <c r="AG743" s="84">
        <f t="shared" si="236"/>
        <v>21118.201999999997</v>
      </c>
      <c r="AH743" s="84">
        <f t="shared" si="234"/>
        <v>312.916999999994</v>
      </c>
      <c r="AJ743" s="80">
        <v>38064</v>
      </c>
      <c r="AK743" s="84">
        <v>585.6</v>
      </c>
      <c r="AL743" s="84">
        <v>2619.9</v>
      </c>
      <c r="AM743" s="84">
        <f t="shared" si="225"/>
        <v>3205.5</v>
      </c>
      <c r="AN743" s="84">
        <f t="shared" si="237"/>
        <v>83.200000000000273</v>
      </c>
      <c r="AO743" s="84">
        <f t="shared" si="237"/>
        <v>42.800000000000182</v>
      </c>
      <c r="AP743" s="85">
        <f>AM743/'[2]Soymeal Export Forecast'!AD$15</f>
        <v>0.62001797021151361</v>
      </c>
      <c r="AQ743" s="77"/>
      <c r="AR743" s="77"/>
      <c r="AS743" s="80">
        <v>38064</v>
      </c>
      <c r="AT743" s="84">
        <v>54.4</v>
      </c>
      <c r="AU743" s="84">
        <v>134.19999999999999</v>
      </c>
      <c r="AV743" s="84">
        <f t="shared" si="226"/>
        <v>188.6</v>
      </c>
      <c r="AW743" s="84">
        <f t="shared" si="238"/>
        <v>6.0999999999999943</v>
      </c>
      <c r="AX743" s="84">
        <f t="shared" si="238"/>
        <v>6.2999999999999829</v>
      </c>
      <c r="AZ743" s="77"/>
      <c r="BA743" s="77"/>
      <c r="BB743" s="84">
        <f t="shared" si="228"/>
        <v>873.80899999999701</v>
      </c>
    </row>
    <row r="744" spans="1:54">
      <c r="A744" s="80">
        <v>38071</v>
      </c>
      <c r="B744" s="84">
        <v>8330.1560000000009</v>
      </c>
      <c r="C744" s="84">
        <v>25059.645</v>
      </c>
      <c r="D744" s="84">
        <v>33389.800999999999</v>
      </c>
      <c r="E744" s="84">
        <v>66.668000000000006</v>
      </c>
      <c r="F744" s="84">
        <f t="shared" si="229"/>
        <v>1337.7950000000019</v>
      </c>
      <c r="G744" s="84">
        <f t="shared" si="229"/>
        <v>573.59900000000198</v>
      </c>
      <c r="H744" s="84">
        <f t="shared" si="229"/>
        <v>0</v>
      </c>
      <c r="I744" s="84">
        <f t="shared" si="227"/>
        <v>1337.7950000000019</v>
      </c>
      <c r="L744" s="84">
        <f t="shared" si="230"/>
        <v>573.59900000000198</v>
      </c>
      <c r="P744" s="84">
        <v>0</v>
      </c>
      <c r="Q744" s="84">
        <v>8229</v>
      </c>
      <c r="R744" s="84">
        <f t="shared" si="235"/>
        <v>8229</v>
      </c>
      <c r="S744" s="84">
        <f t="shared" si="231"/>
        <v>6</v>
      </c>
      <c r="T744" s="84">
        <f t="shared" si="232"/>
        <v>66</v>
      </c>
      <c r="W744" s="77"/>
      <c r="X744" s="77"/>
      <c r="Z744" s="84">
        <v>59.6</v>
      </c>
      <c r="AA744" s="84">
        <v>3415.4</v>
      </c>
      <c r="AB744" s="84">
        <f t="shared" si="224"/>
        <v>3475</v>
      </c>
      <c r="AC744" s="84">
        <f t="shared" si="233"/>
        <v>0</v>
      </c>
      <c r="AE744" s="84">
        <f t="shared" si="236"/>
        <v>8270.5560000000005</v>
      </c>
      <c r="AF744" s="84">
        <f t="shared" si="236"/>
        <v>13415.245000000001</v>
      </c>
      <c r="AG744" s="84">
        <f t="shared" si="236"/>
        <v>21685.800999999999</v>
      </c>
      <c r="AH744" s="84">
        <f t="shared" si="234"/>
        <v>567.59900000000198</v>
      </c>
      <c r="AJ744" s="80">
        <v>38071</v>
      </c>
      <c r="AK744" s="84">
        <v>513.79999999999995</v>
      </c>
      <c r="AL744" s="84">
        <v>2731.1</v>
      </c>
      <c r="AM744" s="84">
        <f t="shared" si="225"/>
        <v>3244.8999999999996</v>
      </c>
      <c r="AN744" s="84">
        <f t="shared" si="237"/>
        <v>111.19999999999982</v>
      </c>
      <c r="AO744" s="84">
        <f t="shared" si="237"/>
        <v>39.399999999999636</v>
      </c>
      <c r="AP744" s="85">
        <f>AM744/'[2]Soymeal Export Forecast'!AD$15</f>
        <v>0.62763884309447526</v>
      </c>
      <c r="AQ744" s="77"/>
      <c r="AR744" s="77"/>
      <c r="AS744" s="80">
        <v>38071</v>
      </c>
      <c r="AT744" s="84">
        <v>48.4</v>
      </c>
      <c r="AU744" s="84">
        <v>137.19999999999999</v>
      </c>
      <c r="AV744" s="84">
        <f t="shared" si="226"/>
        <v>185.6</v>
      </c>
      <c r="AW744" s="84">
        <f t="shared" si="238"/>
        <v>3</v>
      </c>
      <c r="AX744" s="84">
        <f t="shared" si="238"/>
        <v>-3</v>
      </c>
      <c r="AZ744" s="77"/>
      <c r="BA744" s="77"/>
      <c r="BB744" s="84">
        <f t="shared" si="228"/>
        <v>1448.9950000000017</v>
      </c>
    </row>
    <row r="745" spans="1:54">
      <c r="A745" s="80">
        <v>38078</v>
      </c>
      <c r="B745" s="84">
        <v>8706.6209999999992</v>
      </c>
      <c r="C745" s="84">
        <v>25995.333999999999</v>
      </c>
      <c r="D745" s="84">
        <v>34701.955000000002</v>
      </c>
      <c r="E745" s="84">
        <v>66.668000000000006</v>
      </c>
      <c r="F745" s="84">
        <f t="shared" si="229"/>
        <v>935.68899999999849</v>
      </c>
      <c r="G745" s="84">
        <f t="shared" si="229"/>
        <v>1312.1540000000023</v>
      </c>
      <c r="H745" s="84">
        <f t="shared" si="229"/>
        <v>0</v>
      </c>
      <c r="I745" s="84">
        <f t="shared" si="227"/>
        <v>935.68899999999849</v>
      </c>
      <c r="L745" s="84">
        <f t="shared" si="230"/>
        <v>1312.1540000000023</v>
      </c>
      <c r="P745" s="84">
        <v>0</v>
      </c>
      <c r="Q745" s="84">
        <v>8229</v>
      </c>
      <c r="R745" s="84">
        <f t="shared" si="235"/>
        <v>8229</v>
      </c>
      <c r="S745" s="84">
        <f t="shared" si="231"/>
        <v>0</v>
      </c>
      <c r="T745" s="84">
        <f t="shared" si="232"/>
        <v>0</v>
      </c>
      <c r="W745" s="77"/>
      <c r="X745" s="77"/>
      <c r="Z745" s="84">
        <v>75.8</v>
      </c>
      <c r="AA745" s="84">
        <v>3415.4</v>
      </c>
      <c r="AB745" s="84">
        <f t="shared" si="224"/>
        <v>3491.2000000000003</v>
      </c>
      <c r="AC745" s="84">
        <f t="shared" si="233"/>
        <v>16.200000000000273</v>
      </c>
      <c r="AE745" s="84">
        <f t="shared" si="236"/>
        <v>8630.8209999999999</v>
      </c>
      <c r="AF745" s="84">
        <f t="shared" si="236"/>
        <v>14350.933999999999</v>
      </c>
      <c r="AG745" s="84">
        <f t="shared" si="236"/>
        <v>22981.755000000001</v>
      </c>
      <c r="AH745" s="84">
        <f t="shared" si="234"/>
        <v>1295.9540000000015</v>
      </c>
      <c r="AJ745" s="80">
        <v>38078</v>
      </c>
      <c r="AK745" s="84">
        <v>440.7</v>
      </c>
      <c r="AL745" s="84">
        <v>2841.9</v>
      </c>
      <c r="AM745" s="84">
        <f t="shared" si="225"/>
        <v>3282.6</v>
      </c>
      <c r="AN745" s="84">
        <f t="shared" si="237"/>
        <v>110.80000000000018</v>
      </c>
      <c r="AO745" s="84">
        <f t="shared" si="237"/>
        <v>37.700000000000273</v>
      </c>
      <c r="AP745" s="85">
        <f>AM745/'[2]Soymeal Export Forecast'!AD$15</f>
        <v>0.63493089658908586</v>
      </c>
      <c r="AQ745" s="77"/>
      <c r="AR745" s="77"/>
      <c r="AS745" s="80">
        <v>38078</v>
      </c>
      <c r="AT745" s="84">
        <v>43.6</v>
      </c>
      <c r="AU745" s="84">
        <v>138.9</v>
      </c>
      <c r="AV745" s="84">
        <f t="shared" si="226"/>
        <v>182.5</v>
      </c>
      <c r="AW745" s="84">
        <f t="shared" si="238"/>
        <v>1.7000000000000171</v>
      </c>
      <c r="AX745" s="84">
        <f t="shared" si="238"/>
        <v>-3.0999999999999943</v>
      </c>
      <c r="AZ745" s="77"/>
      <c r="BA745" s="77"/>
      <c r="BB745" s="84">
        <f t="shared" si="228"/>
        <v>1046.4889999999987</v>
      </c>
    </row>
    <row r="746" spans="1:54">
      <c r="A746" s="80">
        <v>38085</v>
      </c>
      <c r="B746" s="84">
        <v>8829.1139999999996</v>
      </c>
      <c r="C746" s="84">
        <v>27062.371999999999</v>
      </c>
      <c r="D746" s="84">
        <v>35891.485999999997</v>
      </c>
      <c r="E746" s="84">
        <v>66.668000000000006</v>
      </c>
      <c r="F746" s="84">
        <f t="shared" si="229"/>
        <v>1067.0380000000005</v>
      </c>
      <c r="G746" s="84">
        <f t="shared" si="229"/>
        <v>1189.5309999999954</v>
      </c>
      <c r="H746" s="84">
        <f t="shared" si="229"/>
        <v>0</v>
      </c>
      <c r="I746" s="84">
        <f t="shared" si="227"/>
        <v>1067.0380000000005</v>
      </c>
      <c r="L746" s="84">
        <f t="shared" si="230"/>
        <v>1189.5309999999954</v>
      </c>
      <c r="P746" s="84">
        <v>0</v>
      </c>
      <c r="Q746" s="84">
        <v>8229</v>
      </c>
      <c r="R746" s="84">
        <f t="shared" si="235"/>
        <v>8229</v>
      </c>
      <c r="S746" s="84">
        <f t="shared" si="231"/>
        <v>0</v>
      </c>
      <c r="T746" s="84">
        <f t="shared" si="232"/>
        <v>0</v>
      </c>
      <c r="W746" s="77"/>
      <c r="X746" s="77"/>
      <c r="Z746" s="84">
        <v>23.3</v>
      </c>
      <c r="AA746" s="84">
        <v>3447.2</v>
      </c>
      <c r="AB746" s="84">
        <f t="shared" si="224"/>
        <v>3470.5</v>
      </c>
      <c r="AC746" s="84">
        <f t="shared" si="233"/>
        <v>-20.700000000000273</v>
      </c>
      <c r="AE746" s="84">
        <f t="shared" si="236"/>
        <v>8805.8140000000003</v>
      </c>
      <c r="AF746" s="84">
        <f t="shared" si="236"/>
        <v>15386.171999999999</v>
      </c>
      <c r="AG746" s="84">
        <f t="shared" si="236"/>
        <v>24191.985999999997</v>
      </c>
      <c r="AH746" s="84">
        <f t="shared" si="234"/>
        <v>1210.2309999999961</v>
      </c>
      <c r="AJ746" s="80">
        <v>38085</v>
      </c>
      <c r="AK746" s="84">
        <v>398.9</v>
      </c>
      <c r="AL746" s="84">
        <v>2897.3</v>
      </c>
      <c r="AM746" s="84">
        <f t="shared" si="225"/>
        <v>3296.2000000000003</v>
      </c>
      <c r="AN746" s="84">
        <f t="shared" si="237"/>
        <v>55.400000000000091</v>
      </c>
      <c r="AO746" s="84">
        <f t="shared" si="237"/>
        <v>13.600000000000364</v>
      </c>
      <c r="AP746" s="85">
        <f>AM746/'[2]Soymeal Export Forecast'!AD$15</f>
        <v>0.63756145169589495</v>
      </c>
      <c r="AQ746" s="77"/>
      <c r="AR746" s="77"/>
      <c r="AS746" s="80">
        <v>38085</v>
      </c>
      <c r="AT746" s="84">
        <v>45</v>
      </c>
      <c r="AU746" s="84">
        <v>140.30000000000001</v>
      </c>
      <c r="AV746" s="84">
        <f t="shared" si="226"/>
        <v>185.3</v>
      </c>
      <c r="AW746" s="84">
        <f t="shared" si="238"/>
        <v>1.4000000000000057</v>
      </c>
      <c r="AX746" s="84">
        <f t="shared" si="238"/>
        <v>2.8000000000000114</v>
      </c>
      <c r="AZ746" s="77"/>
      <c r="BA746" s="77"/>
      <c r="BB746" s="84">
        <f t="shared" si="228"/>
        <v>1122.4380000000006</v>
      </c>
    </row>
    <row r="747" spans="1:54">
      <c r="A747" s="80">
        <v>38092</v>
      </c>
      <c r="B747" s="84">
        <v>8449.4529999999995</v>
      </c>
      <c r="C747" s="84">
        <v>28136.228999999999</v>
      </c>
      <c r="D747" s="84">
        <v>36585.682000000001</v>
      </c>
      <c r="E747" s="84">
        <v>73.335999999999999</v>
      </c>
      <c r="F747" s="84">
        <f t="shared" si="229"/>
        <v>1073.857</v>
      </c>
      <c r="G747" s="84">
        <f t="shared" si="229"/>
        <v>694.19600000000355</v>
      </c>
      <c r="H747" s="84">
        <f t="shared" si="229"/>
        <v>6.6679999999999922</v>
      </c>
      <c r="I747" s="84">
        <f t="shared" si="227"/>
        <v>1073.857</v>
      </c>
      <c r="L747" s="84">
        <f t="shared" si="230"/>
        <v>700.86400000000356</v>
      </c>
      <c r="P747" s="84">
        <v>0</v>
      </c>
      <c r="Q747" s="84">
        <v>8229</v>
      </c>
      <c r="R747" s="84">
        <f t="shared" si="235"/>
        <v>8229</v>
      </c>
      <c r="S747" s="84">
        <f t="shared" si="231"/>
        <v>0</v>
      </c>
      <c r="T747" s="84">
        <f t="shared" si="232"/>
        <v>0</v>
      </c>
      <c r="W747" s="77"/>
      <c r="X747" s="77"/>
      <c r="Z747" s="84">
        <v>23.3</v>
      </c>
      <c r="AA747" s="84">
        <v>3447.2</v>
      </c>
      <c r="AB747" s="84">
        <f t="shared" si="224"/>
        <v>3470.5</v>
      </c>
      <c r="AC747" s="84">
        <f t="shared" si="233"/>
        <v>0</v>
      </c>
      <c r="AE747" s="84">
        <f t="shared" si="236"/>
        <v>8426.1530000000002</v>
      </c>
      <c r="AF747" s="84">
        <f t="shared" si="236"/>
        <v>16460.028999999999</v>
      </c>
      <c r="AG747" s="84">
        <f t="shared" si="236"/>
        <v>24886.182000000001</v>
      </c>
      <c r="AH747" s="84">
        <f t="shared" si="234"/>
        <v>694.19600000000355</v>
      </c>
      <c r="AJ747" s="80">
        <v>38092</v>
      </c>
      <c r="AK747" s="84">
        <v>411</v>
      </c>
      <c r="AL747" s="84">
        <v>2933.7</v>
      </c>
      <c r="AM747" s="84">
        <f t="shared" si="225"/>
        <v>3344.7</v>
      </c>
      <c r="AN747" s="84">
        <f t="shared" si="237"/>
        <v>36.399999999999636</v>
      </c>
      <c r="AO747" s="84">
        <f t="shared" si="237"/>
        <v>48.499999999999545</v>
      </c>
      <c r="AP747" s="85">
        <f>AM747/'[2]Soymeal Export Forecast'!AD$15</f>
        <v>0.64694247542238326</v>
      </c>
      <c r="AQ747" s="77"/>
      <c r="AR747" s="77"/>
      <c r="AS747" s="80">
        <v>38092</v>
      </c>
      <c r="AT747" s="84">
        <v>39.299999999999997</v>
      </c>
      <c r="AU747" s="84">
        <v>147</v>
      </c>
      <c r="AV747" s="84">
        <f t="shared" si="226"/>
        <v>186.3</v>
      </c>
      <c r="AW747" s="84">
        <f t="shared" si="238"/>
        <v>6.6999999999999886</v>
      </c>
      <c r="AX747" s="84">
        <f t="shared" si="238"/>
        <v>1</v>
      </c>
      <c r="AZ747" s="77"/>
      <c r="BA747" s="77"/>
      <c r="BB747" s="84">
        <f t="shared" si="228"/>
        <v>1110.2569999999996</v>
      </c>
    </row>
    <row r="748" spans="1:54">
      <c r="A748" s="80">
        <v>38099</v>
      </c>
      <c r="B748" s="84">
        <v>9050.5390000000007</v>
      </c>
      <c r="C748" s="84">
        <v>28853.874</v>
      </c>
      <c r="D748" s="84">
        <v>37904.413</v>
      </c>
      <c r="E748" s="84">
        <v>73.335999999999999</v>
      </c>
      <c r="F748" s="84">
        <f t="shared" ref="F748:H766" si="239">C748-C747</f>
        <v>717.64500000000044</v>
      </c>
      <c r="G748" s="84">
        <f t="shared" si="239"/>
        <v>1318.7309999999998</v>
      </c>
      <c r="H748" s="84">
        <f t="shared" si="239"/>
        <v>0</v>
      </c>
      <c r="I748" s="84">
        <f t="shared" si="227"/>
        <v>717.64500000000044</v>
      </c>
      <c r="L748" s="84">
        <f t="shared" si="230"/>
        <v>1318.7309999999998</v>
      </c>
      <c r="P748" s="84">
        <v>0</v>
      </c>
      <c r="Q748" s="84">
        <v>8229</v>
      </c>
      <c r="R748" s="84">
        <f t="shared" si="235"/>
        <v>8229</v>
      </c>
      <c r="S748" s="84">
        <f t="shared" si="231"/>
        <v>0</v>
      </c>
      <c r="T748" s="84">
        <f t="shared" si="232"/>
        <v>0</v>
      </c>
      <c r="W748" s="77"/>
      <c r="X748" s="77"/>
      <c r="Z748" s="84">
        <v>23.3</v>
      </c>
      <c r="AA748" s="84">
        <v>3447.2</v>
      </c>
      <c r="AB748" s="84">
        <f t="shared" si="224"/>
        <v>3470.5</v>
      </c>
      <c r="AC748" s="84">
        <f t="shared" si="233"/>
        <v>0</v>
      </c>
      <c r="AE748" s="84">
        <f t="shared" si="236"/>
        <v>9027.2390000000014</v>
      </c>
      <c r="AF748" s="84">
        <f t="shared" si="236"/>
        <v>17177.673999999999</v>
      </c>
      <c r="AG748" s="84">
        <f t="shared" si="236"/>
        <v>26204.913</v>
      </c>
      <c r="AH748" s="84">
        <f t="shared" si="234"/>
        <v>1318.7309999999998</v>
      </c>
      <c r="AJ748" s="80">
        <v>38099</v>
      </c>
      <c r="AK748" s="84">
        <v>415</v>
      </c>
      <c r="AL748" s="84">
        <v>2999.8</v>
      </c>
      <c r="AM748" s="84">
        <f t="shared" si="225"/>
        <v>3414.8</v>
      </c>
      <c r="AN748" s="84">
        <f t="shared" si="237"/>
        <v>66.100000000000364</v>
      </c>
      <c r="AO748" s="84">
        <f t="shared" si="237"/>
        <v>70.100000000000364</v>
      </c>
      <c r="AP748" s="85">
        <f>AM748/'[2]Soymeal Export Forecast'!AD$15</f>
        <v>0.66050143961262731</v>
      </c>
      <c r="AQ748" s="77"/>
      <c r="AR748" s="77"/>
      <c r="AS748" s="80">
        <v>38099</v>
      </c>
      <c r="AT748" s="84">
        <v>36.799999999999997</v>
      </c>
      <c r="AU748" s="84">
        <v>149.80000000000001</v>
      </c>
      <c r="AV748" s="84">
        <f t="shared" si="226"/>
        <v>186.60000000000002</v>
      </c>
      <c r="AW748" s="84">
        <f t="shared" si="238"/>
        <v>2.8000000000000114</v>
      </c>
      <c r="AX748" s="84">
        <f t="shared" si="238"/>
        <v>0.30000000000001137</v>
      </c>
      <c r="AZ748" s="77"/>
      <c r="BA748" s="77"/>
      <c r="BB748" s="84">
        <f t="shared" si="228"/>
        <v>783.7450000000008</v>
      </c>
    </row>
    <row r="749" spans="1:54">
      <c r="A749" s="80">
        <v>38106</v>
      </c>
      <c r="B749" s="84">
        <v>9143.6409999999996</v>
      </c>
      <c r="C749" s="84">
        <v>29983.476999999999</v>
      </c>
      <c r="D749" s="84">
        <v>39127.118000000002</v>
      </c>
      <c r="E749" s="84">
        <v>150.68799999999999</v>
      </c>
      <c r="F749" s="84">
        <f t="shared" si="239"/>
        <v>1129.6029999999992</v>
      </c>
      <c r="G749" s="84">
        <f t="shared" si="239"/>
        <v>1222.7050000000017</v>
      </c>
      <c r="H749" s="84">
        <f t="shared" si="239"/>
        <v>77.35199999999999</v>
      </c>
      <c r="I749" s="84">
        <f t="shared" si="227"/>
        <v>1129.6029999999992</v>
      </c>
      <c r="L749" s="84">
        <f t="shared" si="230"/>
        <v>1300.0570000000018</v>
      </c>
      <c r="P749" s="84">
        <v>0</v>
      </c>
      <c r="Q749" s="84">
        <v>8229</v>
      </c>
      <c r="R749" s="84">
        <f t="shared" si="235"/>
        <v>8229</v>
      </c>
      <c r="S749" s="84">
        <f t="shared" si="231"/>
        <v>0</v>
      </c>
      <c r="T749" s="84">
        <f t="shared" si="232"/>
        <v>0</v>
      </c>
      <c r="W749" s="77"/>
      <c r="X749" s="77"/>
      <c r="Z749" s="84">
        <v>23.3</v>
      </c>
      <c r="AA749" s="84">
        <v>3447.2</v>
      </c>
      <c r="AB749" s="84">
        <f t="shared" si="224"/>
        <v>3470.5</v>
      </c>
      <c r="AC749" s="84">
        <f t="shared" si="233"/>
        <v>0</v>
      </c>
      <c r="AE749" s="84">
        <f t="shared" si="236"/>
        <v>9120.3410000000003</v>
      </c>
      <c r="AF749" s="84">
        <f t="shared" si="236"/>
        <v>18307.276999999998</v>
      </c>
      <c r="AG749" s="84">
        <f t="shared" si="236"/>
        <v>27427.618000000002</v>
      </c>
      <c r="AH749" s="84">
        <f t="shared" si="234"/>
        <v>1222.7050000000017</v>
      </c>
      <c r="AJ749" s="80">
        <v>38106</v>
      </c>
      <c r="AK749" s="84">
        <v>385.5</v>
      </c>
      <c r="AL749" s="84">
        <v>3051.8</v>
      </c>
      <c r="AM749" s="84">
        <f t="shared" si="225"/>
        <v>3437.3</v>
      </c>
      <c r="AN749" s="84">
        <f t="shared" si="237"/>
        <v>52</v>
      </c>
      <c r="AO749" s="84">
        <f t="shared" si="237"/>
        <v>22.5</v>
      </c>
      <c r="AP749" s="85">
        <f>AM749/'[2]Soymeal Export Forecast'!AD$15</f>
        <v>0.66485346092903941</v>
      </c>
      <c r="AQ749" s="77"/>
      <c r="AR749" s="77"/>
      <c r="AS749" s="80">
        <v>38106</v>
      </c>
      <c r="AT749" s="84">
        <v>35.799999999999997</v>
      </c>
      <c r="AU749" s="84">
        <v>150.80000000000001</v>
      </c>
      <c r="AV749" s="84">
        <f t="shared" si="226"/>
        <v>186.60000000000002</v>
      </c>
      <c r="AW749" s="84">
        <f t="shared" si="238"/>
        <v>1</v>
      </c>
      <c r="AX749" s="84">
        <f t="shared" si="238"/>
        <v>0</v>
      </c>
      <c r="AZ749" s="77"/>
      <c r="BA749" s="77"/>
      <c r="BB749" s="84">
        <f t="shared" si="228"/>
        <v>1181.6029999999992</v>
      </c>
    </row>
    <row r="750" spans="1:54">
      <c r="A750" s="80">
        <v>38113</v>
      </c>
      <c r="B750" s="84">
        <v>9657.2459999999992</v>
      </c>
      <c r="C750" s="84">
        <v>30619.007000000001</v>
      </c>
      <c r="D750" s="84">
        <v>40276.252999999997</v>
      </c>
      <c r="E750" s="84">
        <v>278.19099999999997</v>
      </c>
      <c r="F750" s="84">
        <f t="shared" si="239"/>
        <v>635.53000000000247</v>
      </c>
      <c r="G750" s="84">
        <f t="shared" si="239"/>
        <v>1149.1349999999948</v>
      </c>
      <c r="H750" s="84">
        <f t="shared" si="239"/>
        <v>127.50299999999999</v>
      </c>
      <c r="I750" s="84">
        <f t="shared" si="227"/>
        <v>635.53000000000247</v>
      </c>
      <c r="L750" s="84">
        <f t="shared" si="230"/>
        <v>1276.6379999999947</v>
      </c>
      <c r="P750" s="84">
        <v>0</v>
      </c>
      <c r="Q750" s="84">
        <v>8229</v>
      </c>
      <c r="R750" s="84">
        <f t="shared" si="235"/>
        <v>8229</v>
      </c>
      <c r="S750" s="84">
        <f t="shared" si="231"/>
        <v>0</v>
      </c>
      <c r="T750" s="84">
        <f t="shared" si="232"/>
        <v>0</v>
      </c>
      <c r="W750" s="77"/>
      <c r="X750" s="77"/>
      <c r="Z750" s="84">
        <v>23.3</v>
      </c>
      <c r="AA750" s="84">
        <v>3447.2</v>
      </c>
      <c r="AB750" s="84">
        <f t="shared" si="224"/>
        <v>3470.5</v>
      </c>
      <c r="AC750" s="84">
        <f t="shared" si="233"/>
        <v>0</v>
      </c>
      <c r="AE750" s="84">
        <f t="shared" si="236"/>
        <v>9633.9459999999999</v>
      </c>
      <c r="AF750" s="84">
        <f t="shared" si="236"/>
        <v>18942.807000000001</v>
      </c>
      <c r="AG750" s="84">
        <f t="shared" si="236"/>
        <v>28576.752999999997</v>
      </c>
      <c r="AH750" s="84">
        <f t="shared" si="234"/>
        <v>1149.1349999999948</v>
      </c>
      <c r="AJ750" s="80">
        <v>38113</v>
      </c>
      <c r="AK750" s="84">
        <v>337.7</v>
      </c>
      <c r="AL750" s="84">
        <v>3115.3</v>
      </c>
      <c r="AM750" s="84">
        <f t="shared" si="225"/>
        <v>3453</v>
      </c>
      <c r="AN750" s="84">
        <f t="shared" si="237"/>
        <v>63.5</v>
      </c>
      <c r="AO750" s="84">
        <f t="shared" si="237"/>
        <v>15.699999999999818</v>
      </c>
      <c r="AP750" s="85">
        <f>AM750/'[2]Soymeal Export Forecast'!AD$15</f>
        <v>0.66789020469204696</v>
      </c>
      <c r="AQ750" s="77"/>
      <c r="AR750" s="77"/>
      <c r="AS750" s="80">
        <v>38113</v>
      </c>
      <c r="AT750" s="84">
        <v>34</v>
      </c>
      <c r="AU750" s="84">
        <v>152.80000000000001</v>
      </c>
      <c r="AV750" s="84">
        <f t="shared" si="226"/>
        <v>186.8</v>
      </c>
      <c r="AW750" s="84">
        <f t="shared" si="238"/>
        <v>2</v>
      </c>
      <c r="AX750" s="84">
        <f t="shared" si="238"/>
        <v>0.19999999999998863</v>
      </c>
      <c r="AZ750" s="77"/>
      <c r="BA750" s="77"/>
      <c r="BB750" s="84">
        <f t="shared" si="228"/>
        <v>699.03000000000247</v>
      </c>
    </row>
    <row r="751" spans="1:54">
      <c r="A751" s="80">
        <v>38120</v>
      </c>
      <c r="B751" s="84">
        <v>9921.4380000000001</v>
      </c>
      <c r="C751" s="84">
        <v>31280.260999999999</v>
      </c>
      <c r="D751" s="84">
        <v>41201.699000000001</v>
      </c>
      <c r="E751" s="84">
        <v>423.637</v>
      </c>
      <c r="F751" s="84">
        <f t="shared" si="239"/>
        <v>661.25399999999718</v>
      </c>
      <c r="G751" s="84">
        <f t="shared" si="239"/>
        <v>925.44600000000355</v>
      </c>
      <c r="H751" s="84">
        <f t="shared" si="239"/>
        <v>145.44600000000003</v>
      </c>
      <c r="I751" s="84">
        <f t="shared" si="227"/>
        <v>661.25399999999718</v>
      </c>
      <c r="L751" s="84">
        <f t="shared" si="230"/>
        <v>1070.8920000000035</v>
      </c>
      <c r="P751" s="84">
        <v>0</v>
      </c>
      <c r="Q751" s="84">
        <v>8229</v>
      </c>
      <c r="R751" s="84">
        <f t="shared" si="235"/>
        <v>8229</v>
      </c>
      <c r="S751" s="84">
        <f t="shared" si="231"/>
        <v>0</v>
      </c>
      <c r="T751" s="84">
        <f t="shared" si="232"/>
        <v>0</v>
      </c>
      <c r="W751" s="77"/>
      <c r="X751" s="77"/>
      <c r="Z751" s="84">
        <v>13.1</v>
      </c>
      <c r="AA751" s="84">
        <v>3457.4</v>
      </c>
      <c r="AB751" s="84">
        <f t="shared" si="224"/>
        <v>3470.5</v>
      </c>
      <c r="AC751" s="84">
        <f t="shared" si="233"/>
        <v>0</v>
      </c>
      <c r="AE751" s="84">
        <f t="shared" si="236"/>
        <v>9908.3379999999997</v>
      </c>
      <c r="AF751" s="84">
        <f t="shared" si="236"/>
        <v>19593.860999999997</v>
      </c>
      <c r="AG751" s="84">
        <f t="shared" si="236"/>
        <v>29502.199000000001</v>
      </c>
      <c r="AH751" s="84">
        <f t="shared" si="234"/>
        <v>925.44600000000355</v>
      </c>
      <c r="AJ751" s="80">
        <v>38120</v>
      </c>
      <c r="AK751" s="84">
        <v>351.5</v>
      </c>
      <c r="AL751" s="84">
        <v>3145</v>
      </c>
      <c r="AM751" s="84">
        <f t="shared" si="225"/>
        <v>3496.5</v>
      </c>
      <c r="AN751" s="84">
        <f t="shared" si="237"/>
        <v>29.699999999999818</v>
      </c>
      <c r="AO751" s="84">
        <f t="shared" si="237"/>
        <v>43.5</v>
      </c>
      <c r="AP751" s="85">
        <f>AM751/'[2]Soymeal Export Forecast'!AD$15</f>
        <v>0.67630411257044376</v>
      </c>
      <c r="AQ751" s="77"/>
      <c r="AR751" s="77"/>
      <c r="AS751" s="80">
        <v>38120</v>
      </c>
      <c r="AT751" s="84">
        <v>33.299999999999997</v>
      </c>
      <c r="AU751" s="84">
        <v>154</v>
      </c>
      <c r="AV751" s="84">
        <f t="shared" si="226"/>
        <v>187.3</v>
      </c>
      <c r="AW751" s="84">
        <f t="shared" si="238"/>
        <v>1.1999999999999886</v>
      </c>
      <c r="AX751" s="84">
        <f t="shared" si="238"/>
        <v>0.5</v>
      </c>
      <c r="AZ751" s="77"/>
      <c r="BA751" s="77"/>
      <c r="BB751" s="84">
        <f t="shared" si="228"/>
        <v>690.953999999997</v>
      </c>
    </row>
    <row r="752" spans="1:54">
      <c r="A752" s="80">
        <v>38127</v>
      </c>
      <c r="B752" s="84">
        <v>10214.870999999999</v>
      </c>
      <c r="C752" s="84">
        <v>32080.558000000001</v>
      </c>
      <c r="D752" s="84">
        <v>42295.428999999996</v>
      </c>
      <c r="E752" s="84">
        <v>495.40100000000001</v>
      </c>
      <c r="F752" s="84">
        <f t="shared" si="239"/>
        <v>800.2970000000023</v>
      </c>
      <c r="G752" s="84">
        <f t="shared" si="239"/>
        <v>1093.7299999999959</v>
      </c>
      <c r="H752" s="84">
        <f t="shared" si="239"/>
        <v>71.76400000000001</v>
      </c>
      <c r="I752" s="84">
        <f t="shared" si="227"/>
        <v>800.2970000000023</v>
      </c>
      <c r="L752" s="84">
        <f t="shared" si="230"/>
        <v>1165.493999999996</v>
      </c>
      <c r="P752" s="84">
        <v>0</v>
      </c>
      <c r="Q752" s="84">
        <v>8229</v>
      </c>
      <c r="R752" s="84">
        <f t="shared" si="235"/>
        <v>8229</v>
      </c>
      <c r="S752" s="84">
        <f t="shared" si="231"/>
        <v>0</v>
      </c>
      <c r="T752" s="84">
        <f t="shared" si="232"/>
        <v>0</v>
      </c>
      <c r="W752" s="77"/>
      <c r="X752" s="77"/>
      <c r="Z752" s="84">
        <v>13.1</v>
      </c>
      <c r="AA752" s="84">
        <v>3457.4</v>
      </c>
      <c r="AB752" s="84">
        <f t="shared" si="224"/>
        <v>3470.5</v>
      </c>
      <c r="AC752" s="84">
        <f t="shared" si="233"/>
        <v>0</v>
      </c>
      <c r="AE752" s="84">
        <f t="shared" si="236"/>
        <v>10201.770999999999</v>
      </c>
      <c r="AF752" s="84">
        <f t="shared" si="236"/>
        <v>20394.157999999999</v>
      </c>
      <c r="AG752" s="84">
        <f t="shared" si="236"/>
        <v>30595.928999999996</v>
      </c>
      <c r="AH752" s="84">
        <f t="shared" si="234"/>
        <v>1093.7299999999959</v>
      </c>
      <c r="AJ752" s="80">
        <v>38127</v>
      </c>
      <c r="AK752" s="84">
        <v>319.8</v>
      </c>
      <c r="AL752" s="84">
        <v>3226.4</v>
      </c>
      <c r="AM752" s="84">
        <f t="shared" si="225"/>
        <v>3546.2000000000003</v>
      </c>
      <c r="AN752" s="84">
        <f t="shared" si="237"/>
        <v>81.400000000000091</v>
      </c>
      <c r="AO752" s="84">
        <f t="shared" si="237"/>
        <v>49.700000000000273</v>
      </c>
      <c r="AP752" s="85">
        <f>AM752/'[2]Soymeal Export Forecast'!AD$15</f>
        <v>0.68591724410047417</v>
      </c>
      <c r="AQ752" s="77"/>
      <c r="AR752" s="77"/>
      <c r="AS752" s="80">
        <v>38127</v>
      </c>
      <c r="AT752" s="84">
        <v>29.7</v>
      </c>
      <c r="AU752" s="84">
        <v>160.19999999999999</v>
      </c>
      <c r="AV752" s="84">
        <f t="shared" si="226"/>
        <v>189.89999999999998</v>
      </c>
      <c r="AW752" s="84">
        <f t="shared" si="238"/>
        <v>6.1999999999999886</v>
      </c>
      <c r="AX752" s="84">
        <f t="shared" si="238"/>
        <v>2.5999999999999659</v>
      </c>
      <c r="AZ752" s="77"/>
      <c r="BA752" s="77"/>
      <c r="BB752" s="84">
        <f t="shared" si="228"/>
        <v>881.69700000000239</v>
      </c>
    </row>
    <row r="753" spans="1:54">
      <c r="A753" s="80">
        <v>38134</v>
      </c>
      <c r="B753" s="84">
        <v>9698.93</v>
      </c>
      <c r="C753" s="84">
        <v>33102.703999999998</v>
      </c>
      <c r="D753" s="84">
        <v>42801.633999999998</v>
      </c>
      <c r="E753" s="84">
        <v>593.41200000000003</v>
      </c>
      <c r="F753" s="84">
        <f t="shared" si="239"/>
        <v>1022.145999999997</v>
      </c>
      <c r="G753" s="84">
        <f t="shared" si="239"/>
        <v>506.20500000000175</v>
      </c>
      <c r="H753" s="84">
        <f t="shared" si="239"/>
        <v>98.011000000000024</v>
      </c>
      <c r="I753" s="84">
        <f t="shared" si="227"/>
        <v>1022.145999999997</v>
      </c>
      <c r="L753" s="84">
        <f t="shared" si="230"/>
        <v>604.21600000000171</v>
      </c>
      <c r="P753" s="84">
        <v>0</v>
      </c>
      <c r="Q753" s="84">
        <v>8229</v>
      </c>
      <c r="R753" s="84">
        <f t="shared" si="235"/>
        <v>8229</v>
      </c>
      <c r="S753" s="84">
        <f t="shared" si="231"/>
        <v>0</v>
      </c>
      <c r="T753" s="84">
        <f t="shared" si="232"/>
        <v>0</v>
      </c>
      <c r="W753" s="77"/>
      <c r="X753" s="77"/>
      <c r="Z753" s="84">
        <v>3.3</v>
      </c>
      <c r="AA753" s="84">
        <v>3467.2</v>
      </c>
      <c r="AB753" s="84">
        <f t="shared" si="224"/>
        <v>3470.5</v>
      </c>
      <c r="AC753" s="84">
        <f t="shared" si="233"/>
        <v>0</v>
      </c>
      <c r="AE753" s="84">
        <f t="shared" si="236"/>
        <v>9695.630000000001</v>
      </c>
      <c r="AF753" s="84">
        <f t="shared" si="236"/>
        <v>21406.503999999997</v>
      </c>
      <c r="AG753" s="84">
        <f t="shared" si="236"/>
        <v>31102.133999999998</v>
      </c>
      <c r="AH753" s="84">
        <f t="shared" si="234"/>
        <v>506.20500000000175</v>
      </c>
      <c r="AJ753" s="80">
        <v>38134</v>
      </c>
      <c r="AK753" s="84">
        <v>302.89999999999998</v>
      </c>
      <c r="AL753" s="84">
        <v>3269.6</v>
      </c>
      <c r="AM753" s="84">
        <f t="shared" si="225"/>
        <v>3572.5</v>
      </c>
      <c r="AN753" s="84">
        <f t="shared" ref="AN753:AO771" si="240">AL753-AL752</f>
        <v>43.199999999999818</v>
      </c>
      <c r="AO753" s="84">
        <f t="shared" si="240"/>
        <v>26.299999999999727</v>
      </c>
      <c r="AP753" s="85">
        <f>AM753/'[2]Soymeal Export Forecast'!AD$15</f>
        <v>0.69100427346143578</v>
      </c>
      <c r="AQ753" s="77"/>
      <c r="AR753" s="77"/>
      <c r="AS753" s="80">
        <v>38134</v>
      </c>
      <c r="AT753" s="84">
        <v>33.9</v>
      </c>
      <c r="AU753" s="84">
        <v>161.69999999999999</v>
      </c>
      <c r="AV753" s="84">
        <f t="shared" si="226"/>
        <v>195.6</v>
      </c>
      <c r="AW753" s="84">
        <f t="shared" ref="AW753:AX771" si="241">AU753-AU752</f>
        <v>1.5</v>
      </c>
      <c r="AX753" s="84">
        <f t="shared" si="241"/>
        <v>5.7000000000000171</v>
      </c>
      <c r="AZ753" s="77"/>
      <c r="BA753" s="77"/>
      <c r="BB753" s="84">
        <f t="shared" si="228"/>
        <v>1065.3459999999968</v>
      </c>
    </row>
    <row r="754" spans="1:54">
      <c r="A754" s="80">
        <v>38141</v>
      </c>
      <c r="B754" s="84">
        <v>9781.1319999999996</v>
      </c>
      <c r="C754" s="84">
        <v>33753.968000000001</v>
      </c>
      <c r="D754" s="84">
        <v>43535.1</v>
      </c>
      <c r="E754" s="84">
        <v>645.91200000000003</v>
      </c>
      <c r="F754" s="84">
        <f t="shared" si="239"/>
        <v>651.26400000000285</v>
      </c>
      <c r="G754" s="84">
        <f t="shared" si="239"/>
        <v>733.46600000000035</v>
      </c>
      <c r="H754" s="84">
        <f t="shared" si="239"/>
        <v>52.5</v>
      </c>
      <c r="I754" s="84">
        <f t="shared" si="227"/>
        <v>651.26400000000285</v>
      </c>
      <c r="L754" s="84">
        <f t="shared" si="230"/>
        <v>785.96600000000035</v>
      </c>
      <c r="P754" s="84">
        <v>0</v>
      </c>
      <c r="Q754" s="84">
        <v>8229</v>
      </c>
      <c r="R754" s="84">
        <f t="shared" si="235"/>
        <v>8229</v>
      </c>
      <c r="S754" s="84">
        <f t="shared" si="231"/>
        <v>0</v>
      </c>
      <c r="T754" s="84">
        <f t="shared" si="232"/>
        <v>0</v>
      </c>
      <c r="W754" s="77"/>
      <c r="X754" s="77"/>
      <c r="Z754" s="84">
        <v>3.3</v>
      </c>
      <c r="AA754" s="84">
        <v>3467.2</v>
      </c>
      <c r="AB754" s="84">
        <f t="shared" si="224"/>
        <v>3470.5</v>
      </c>
      <c r="AC754" s="84">
        <f t="shared" si="233"/>
        <v>0</v>
      </c>
      <c r="AE754" s="84">
        <f t="shared" si="236"/>
        <v>9777.8320000000003</v>
      </c>
      <c r="AF754" s="84">
        <f t="shared" si="236"/>
        <v>22057.768</v>
      </c>
      <c r="AG754" s="84">
        <f t="shared" si="236"/>
        <v>31835.599999999999</v>
      </c>
      <c r="AH754" s="84">
        <f t="shared" si="234"/>
        <v>733.46600000000035</v>
      </c>
      <c r="AJ754" s="80">
        <v>38141</v>
      </c>
      <c r="AK754" s="84">
        <v>294.3</v>
      </c>
      <c r="AL754" s="84">
        <v>3329</v>
      </c>
      <c r="AM754" s="84">
        <f t="shared" si="225"/>
        <v>3623.3</v>
      </c>
      <c r="AN754" s="84">
        <f t="shared" si="240"/>
        <v>59.400000000000091</v>
      </c>
      <c r="AO754" s="84">
        <f t="shared" si="240"/>
        <v>50.800000000000182</v>
      </c>
      <c r="AP754" s="85">
        <f>AM754/'[2]Soymeal Export Forecast'!AD$15</f>
        <v>0.7008301704780463</v>
      </c>
      <c r="AQ754" s="77"/>
      <c r="AR754" s="77"/>
      <c r="AS754" s="80">
        <v>38141</v>
      </c>
      <c r="AT754" s="84">
        <v>41</v>
      </c>
      <c r="AU754" s="84">
        <v>164.8</v>
      </c>
      <c r="AV754" s="84">
        <f t="shared" si="226"/>
        <v>205.8</v>
      </c>
      <c r="AW754" s="84">
        <f t="shared" si="241"/>
        <v>3.1000000000000227</v>
      </c>
      <c r="AX754" s="84">
        <f t="shared" si="241"/>
        <v>10.200000000000017</v>
      </c>
      <c r="AZ754" s="77"/>
      <c r="BA754" s="77"/>
      <c r="BB754" s="84">
        <f t="shared" si="228"/>
        <v>710.66400000000294</v>
      </c>
    </row>
    <row r="755" spans="1:54">
      <c r="A755" s="80">
        <v>38148</v>
      </c>
      <c r="B755" s="84">
        <v>9893.6280000000006</v>
      </c>
      <c r="C755" s="84">
        <v>34903.817999999999</v>
      </c>
      <c r="D755" s="84">
        <v>44797.446000000004</v>
      </c>
      <c r="E755" s="84">
        <v>761.01199999999994</v>
      </c>
      <c r="F755" s="84">
        <f t="shared" si="239"/>
        <v>1149.8499999999985</v>
      </c>
      <c r="G755" s="84">
        <f t="shared" si="239"/>
        <v>1262.346000000005</v>
      </c>
      <c r="H755" s="84">
        <f t="shared" si="239"/>
        <v>115.09999999999991</v>
      </c>
      <c r="I755" s="84">
        <f t="shared" si="227"/>
        <v>1149.8499999999985</v>
      </c>
      <c r="L755" s="84">
        <f t="shared" si="230"/>
        <v>1377.4460000000049</v>
      </c>
      <c r="P755" s="84">
        <v>0</v>
      </c>
      <c r="Q755" s="84">
        <v>8229</v>
      </c>
      <c r="R755" s="84">
        <f t="shared" si="235"/>
        <v>8229</v>
      </c>
      <c r="S755" s="84">
        <f t="shared" si="231"/>
        <v>0</v>
      </c>
      <c r="T755" s="84">
        <f t="shared" si="232"/>
        <v>0</v>
      </c>
      <c r="W755" s="77"/>
      <c r="X755" s="77"/>
      <c r="Z755" s="84">
        <v>3.3</v>
      </c>
      <c r="AA755" s="84">
        <v>3467.2</v>
      </c>
      <c r="AB755" s="84">
        <f t="shared" si="224"/>
        <v>3470.5</v>
      </c>
      <c r="AC755" s="84">
        <f t="shared" si="233"/>
        <v>0</v>
      </c>
      <c r="AE755" s="84">
        <f t="shared" si="236"/>
        <v>9890.3280000000013</v>
      </c>
      <c r="AF755" s="84">
        <f t="shared" si="236"/>
        <v>23207.617999999999</v>
      </c>
      <c r="AG755" s="84">
        <f t="shared" si="236"/>
        <v>33097.946000000004</v>
      </c>
      <c r="AH755" s="84">
        <f t="shared" si="234"/>
        <v>1262.346000000005</v>
      </c>
      <c r="AJ755" s="80">
        <v>38148</v>
      </c>
      <c r="AK755" s="84">
        <v>287.8</v>
      </c>
      <c r="AL755" s="84">
        <v>3355.3</v>
      </c>
      <c r="AM755" s="84">
        <f t="shared" si="225"/>
        <v>3643.1000000000004</v>
      </c>
      <c r="AN755" s="84">
        <f t="shared" si="240"/>
        <v>26.300000000000182</v>
      </c>
      <c r="AO755" s="84">
        <f t="shared" si="240"/>
        <v>19.800000000000182</v>
      </c>
      <c r="AP755" s="85">
        <f>AM755/'[2]Soymeal Export Forecast'!AD$15</f>
        <v>0.704659949236489</v>
      </c>
      <c r="AQ755" s="77"/>
      <c r="AR755" s="77"/>
      <c r="AS755" s="80">
        <v>38148</v>
      </c>
      <c r="AT755" s="84">
        <v>42.1</v>
      </c>
      <c r="AU755" s="84">
        <v>168</v>
      </c>
      <c r="AV755" s="84">
        <f t="shared" si="226"/>
        <v>210.1</v>
      </c>
      <c r="AW755" s="84">
        <f t="shared" si="241"/>
        <v>3.1999999999999886</v>
      </c>
      <c r="AX755" s="84">
        <f t="shared" si="241"/>
        <v>4.2999999999999829</v>
      </c>
      <c r="AZ755" s="77"/>
      <c r="BA755" s="77"/>
      <c r="BB755" s="84">
        <f t="shared" si="228"/>
        <v>1176.1499999999987</v>
      </c>
    </row>
    <row r="756" spans="1:54">
      <c r="A756" s="80">
        <v>38155</v>
      </c>
      <c r="B756" s="84">
        <v>9449.6299999999992</v>
      </c>
      <c r="C756" s="84">
        <v>35759.093000000001</v>
      </c>
      <c r="D756" s="84">
        <v>45208.722999999998</v>
      </c>
      <c r="E756" s="84">
        <v>1017.591</v>
      </c>
      <c r="F756" s="84">
        <f t="shared" si="239"/>
        <v>855.27500000000146</v>
      </c>
      <c r="G756" s="84">
        <f t="shared" si="239"/>
        <v>411.27699999999459</v>
      </c>
      <c r="H756" s="84">
        <f t="shared" si="239"/>
        <v>256.57900000000006</v>
      </c>
      <c r="I756" s="84">
        <f t="shared" si="227"/>
        <v>855.27500000000146</v>
      </c>
      <c r="L756" s="84">
        <f t="shared" si="230"/>
        <v>667.85599999999465</v>
      </c>
      <c r="P756" s="84">
        <v>0</v>
      </c>
      <c r="Q756" s="84">
        <v>8229</v>
      </c>
      <c r="R756" s="84">
        <f t="shared" si="235"/>
        <v>8229</v>
      </c>
      <c r="S756" s="84">
        <f t="shared" si="231"/>
        <v>0</v>
      </c>
      <c r="T756" s="84">
        <f t="shared" si="232"/>
        <v>0</v>
      </c>
      <c r="W756" s="77"/>
      <c r="X756" s="77"/>
      <c r="Z756" s="84">
        <v>3.3</v>
      </c>
      <c r="AA756" s="84">
        <v>3467.2</v>
      </c>
      <c r="AB756" s="84">
        <f t="shared" si="224"/>
        <v>3470.5</v>
      </c>
      <c r="AC756" s="84">
        <f t="shared" si="233"/>
        <v>0</v>
      </c>
      <c r="AE756" s="84">
        <f t="shared" si="236"/>
        <v>9446.33</v>
      </c>
      <c r="AF756" s="84">
        <f t="shared" si="236"/>
        <v>24062.893</v>
      </c>
      <c r="AG756" s="84">
        <f t="shared" si="236"/>
        <v>33509.222999999998</v>
      </c>
      <c r="AH756" s="84">
        <f t="shared" si="234"/>
        <v>411.27699999999459</v>
      </c>
      <c r="AJ756" s="80">
        <v>38155</v>
      </c>
      <c r="AK756" s="84">
        <v>272.60000000000002</v>
      </c>
      <c r="AL756" s="84">
        <v>3397.8</v>
      </c>
      <c r="AM756" s="84">
        <f t="shared" si="225"/>
        <v>3670.4</v>
      </c>
      <c r="AN756" s="84">
        <f t="shared" si="240"/>
        <v>42.5</v>
      </c>
      <c r="AO756" s="84">
        <f t="shared" si="240"/>
        <v>27.299999999999727</v>
      </c>
      <c r="AP756" s="85">
        <f>AM756/'[2]Soymeal Export Forecast'!AD$15</f>
        <v>0.70994040176706896</v>
      </c>
      <c r="AQ756" s="77"/>
      <c r="AR756" s="77"/>
      <c r="AS756" s="80">
        <v>38155</v>
      </c>
      <c r="AT756" s="84">
        <v>41.1</v>
      </c>
      <c r="AU756" s="84">
        <v>169.3</v>
      </c>
      <c r="AV756" s="84">
        <f t="shared" si="226"/>
        <v>210.4</v>
      </c>
      <c r="AW756" s="84">
        <f t="shared" si="241"/>
        <v>1.3000000000000114</v>
      </c>
      <c r="AX756" s="84">
        <f t="shared" si="241"/>
        <v>0.30000000000001137</v>
      </c>
      <c r="AZ756" s="77"/>
      <c r="BA756" s="77"/>
      <c r="BB756" s="84">
        <f t="shared" si="228"/>
        <v>897.77500000000146</v>
      </c>
    </row>
    <row r="757" spans="1:54">
      <c r="A757" s="80">
        <v>38162</v>
      </c>
      <c r="B757" s="84">
        <v>8519.5560000000005</v>
      </c>
      <c r="C757" s="84">
        <v>36742.358</v>
      </c>
      <c r="D757" s="84">
        <v>45261.913999999997</v>
      </c>
      <c r="E757" s="84">
        <v>1060.385</v>
      </c>
      <c r="F757" s="84">
        <f t="shared" si="239"/>
        <v>983.26499999999942</v>
      </c>
      <c r="G757" s="84">
        <f t="shared" si="239"/>
        <v>53.190999999998894</v>
      </c>
      <c r="H757" s="84">
        <f t="shared" si="239"/>
        <v>42.793999999999983</v>
      </c>
      <c r="I757" s="84">
        <f t="shared" si="227"/>
        <v>983.26499999999942</v>
      </c>
      <c r="L757" s="84">
        <f t="shared" si="230"/>
        <v>95.984999999998877</v>
      </c>
      <c r="P757" s="84">
        <v>0</v>
      </c>
      <c r="Q757" s="84">
        <v>8229</v>
      </c>
      <c r="R757" s="84">
        <f t="shared" si="235"/>
        <v>8229</v>
      </c>
      <c r="S757" s="84">
        <f t="shared" si="231"/>
        <v>0</v>
      </c>
      <c r="T757" s="84">
        <f t="shared" si="232"/>
        <v>0</v>
      </c>
      <c r="W757" s="77"/>
      <c r="X757" s="77"/>
      <c r="Z757" s="84">
        <v>3.3</v>
      </c>
      <c r="AA757" s="84">
        <v>3467.2</v>
      </c>
      <c r="AB757" s="84">
        <f t="shared" si="224"/>
        <v>3470.5</v>
      </c>
      <c r="AC757" s="84">
        <f t="shared" si="233"/>
        <v>0</v>
      </c>
      <c r="AE757" s="84">
        <f t="shared" si="236"/>
        <v>8516.2560000000012</v>
      </c>
      <c r="AF757" s="84">
        <f t="shared" si="236"/>
        <v>25046.157999999999</v>
      </c>
      <c r="AG757" s="84">
        <f t="shared" si="236"/>
        <v>33562.413999999997</v>
      </c>
      <c r="AH757" s="84">
        <f t="shared" si="234"/>
        <v>53.190999999998894</v>
      </c>
      <c r="AJ757" s="80">
        <v>38162</v>
      </c>
      <c r="AK757" s="84">
        <v>254.7</v>
      </c>
      <c r="AL757" s="84">
        <v>3420.2</v>
      </c>
      <c r="AM757" s="84">
        <f t="shared" si="225"/>
        <v>3674.8999999999996</v>
      </c>
      <c r="AN757" s="84">
        <f t="shared" si="240"/>
        <v>22.399999999999636</v>
      </c>
      <c r="AO757" s="84">
        <f t="shared" si="240"/>
        <v>4.4999999999995453</v>
      </c>
      <c r="AP757" s="85">
        <f>AM757/'[2]Soymeal Export Forecast'!AD$15</f>
        <v>0.71081080603035129</v>
      </c>
      <c r="AQ757" s="77"/>
      <c r="AR757" s="77"/>
      <c r="AS757" s="80">
        <v>38162</v>
      </c>
      <c r="AT757" s="84">
        <v>33.700000000000003</v>
      </c>
      <c r="AU757" s="84">
        <v>176.9</v>
      </c>
      <c r="AV757" s="84">
        <f t="shared" si="226"/>
        <v>210.60000000000002</v>
      </c>
      <c r="AW757" s="84">
        <f t="shared" si="241"/>
        <v>7.5999999999999943</v>
      </c>
      <c r="AX757" s="84">
        <f t="shared" si="241"/>
        <v>0.20000000000001705</v>
      </c>
      <c r="AZ757" s="77"/>
      <c r="BA757" s="77"/>
      <c r="BB757" s="84">
        <f t="shared" si="228"/>
        <v>1005.6649999999991</v>
      </c>
    </row>
    <row r="758" spans="1:54">
      <c r="A758" s="80">
        <v>38169</v>
      </c>
      <c r="B758" s="84">
        <v>8093.4669999999996</v>
      </c>
      <c r="C758" s="84">
        <v>37762.909</v>
      </c>
      <c r="D758" s="84">
        <v>45856.375999999997</v>
      </c>
      <c r="E758" s="84">
        <v>1086.529</v>
      </c>
      <c r="F758" s="84">
        <f t="shared" si="239"/>
        <v>1020.5509999999995</v>
      </c>
      <c r="G758" s="84">
        <f t="shared" si="239"/>
        <v>594.46199999999953</v>
      </c>
      <c r="H758" s="84">
        <f t="shared" si="239"/>
        <v>26.144000000000005</v>
      </c>
      <c r="I758" s="84">
        <f t="shared" si="227"/>
        <v>1020.5509999999995</v>
      </c>
      <c r="L758" s="84">
        <f t="shared" si="230"/>
        <v>620.60599999999954</v>
      </c>
      <c r="P758" s="84">
        <v>0</v>
      </c>
      <c r="Q758" s="84">
        <v>8229</v>
      </c>
      <c r="R758" s="84">
        <f t="shared" si="235"/>
        <v>8229</v>
      </c>
      <c r="S758" s="84">
        <f t="shared" si="231"/>
        <v>0</v>
      </c>
      <c r="T758" s="84">
        <f t="shared" si="232"/>
        <v>0</v>
      </c>
      <c r="W758" s="77"/>
      <c r="X758" s="77"/>
      <c r="Z758" s="84">
        <v>3.3</v>
      </c>
      <c r="AA758" s="84">
        <v>3467.2</v>
      </c>
      <c r="AB758" s="84">
        <f t="shared" si="224"/>
        <v>3470.5</v>
      </c>
      <c r="AC758" s="84">
        <f t="shared" si="233"/>
        <v>0</v>
      </c>
      <c r="AE758" s="84">
        <f t="shared" si="236"/>
        <v>8090.1669999999995</v>
      </c>
      <c r="AF758" s="84">
        <f t="shared" si="236"/>
        <v>26066.708999999999</v>
      </c>
      <c r="AG758" s="84">
        <f t="shared" si="236"/>
        <v>34156.875999999997</v>
      </c>
      <c r="AH758" s="84">
        <f t="shared" si="234"/>
        <v>594.46199999999953</v>
      </c>
      <c r="AJ758" s="80">
        <v>38169</v>
      </c>
      <c r="AK758" s="84">
        <v>247.1</v>
      </c>
      <c r="AL758" s="84">
        <v>3452.4</v>
      </c>
      <c r="AM758" s="84">
        <f t="shared" si="225"/>
        <v>3699.5</v>
      </c>
      <c r="AN758" s="84">
        <f t="shared" si="240"/>
        <v>32.200000000000273</v>
      </c>
      <c r="AO758" s="84">
        <f t="shared" si="240"/>
        <v>24.600000000000364</v>
      </c>
      <c r="AP758" s="85">
        <f>AM758/'[2]Soymeal Export Forecast'!AD$15</f>
        <v>0.71556901600296197</v>
      </c>
      <c r="AQ758" s="77"/>
      <c r="AR758" s="77"/>
      <c r="AS758" s="80">
        <v>38169</v>
      </c>
      <c r="AT758" s="84">
        <v>34.299999999999997</v>
      </c>
      <c r="AU758" s="84">
        <v>178.7</v>
      </c>
      <c r="AV758" s="84">
        <f t="shared" si="226"/>
        <v>213</v>
      </c>
      <c r="AW758" s="84">
        <f t="shared" si="241"/>
        <v>1.7999999999999829</v>
      </c>
      <c r="AX758" s="84">
        <f t="shared" si="241"/>
        <v>2.3999999999999773</v>
      </c>
      <c r="AZ758" s="77"/>
      <c r="BA758" s="77"/>
      <c r="BB758" s="84">
        <f t="shared" si="228"/>
        <v>1052.7509999999997</v>
      </c>
    </row>
    <row r="759" spans="1:54">
      <c r="A759" s="80">
        <v>38176</v>
      </c>
      <c r="B759" s="84">
        <v>7523.61</v>
      </c>
      <c r="C759" s="84">
        <v>38492.353999999999</v>
      </c>
      <c r="D759" s="84">
        <v>46015.964</v>
      </c>
      <c r="E759" s="84">
        <v>1275.5050000000001</v>
      </c>
      <c r="F759" s="84">
        <f t="shared" si="239"/>
        <v>729.44499999999971</v>
      </c>
      <c r="G759" s="84">
        <f t="shared" si="239"/>
        <v>159.58800000000338</v>
      </c>
      <c r="H759" s="84">
        <f t="shared" si="239"/>
        <v>188.97600000000011</v>
      </c>
      <c r="I759" s="84">
        <f t="shared" si="227"/>
        <v>729.44499999999971</v>
      </c>
      <c r="L759" s="84">
        <f t="shared" si="230"/>
        <v>348.56400000000349</v>
      </c>
      <c r="P759" s="84">
        <v>0</v>
      </c>
      <c r="Q759" s="84">
        <v>8229</v>
      </c>
      <c r="R759" s="84">
        <f t="shared" si="235"/>
        <v>8229</v>
      </c>
      <c r="S759" s="84">
        <f t="shared" si="231"/>
        <v>0</v>
      </c>
      <c r="T759" s="84">
        <f t="shared" si="232"/>
        <v>0</v>
      </c>
      <c r="W759" s="77"/>
      <c r="X759" s="77"/>
      <c r="Z759" s="84">
        <v>3.3</v>
      </c>
      <c r="AA759" s="84">
        <v>3467.2</v>
      </c>
      <c r="AB759" s="84">
        <f t="shared" si="224"/>
        <v>3470.5</v>
      </c>
      <c r="AC759" s="84">
        <f t="shared" si="233"/>
        <v>0</v>
      </c>
      <c r="AE759" s="84">
        <f t="shared" si="236"/>
        <v>7520.3099999999995</v>
      </c>
      <c r="AF759" s="84">
        <f t="shared" si="236"/>
        <v>26796.153999999999</v>
      </c>
      <c r="AG759" s="84">
        <f t="shared" si="236"/>
        <v>34316.464</v>
      </c>
      <c r="AH759" s="84">
        <f t="shared" si="234"/>
        <v>159.58800000000338</v>
      </c>
      <c r="AJ759" s="80">
        <v>38176</v>
      </c>
      <c r="AK759" s="84">
        <v>181.7</v>
      </c>
      <c r="AL759" s="84">
        <v>3521.4</v>
      </c>
      <c r="AM759" s="84">
        <f t="shared" si="225"/>
        <v>3703.1</v>
      </c>
      <c r="AN759" s="84">
        <f t="shared" si="240"/>
        <v>69</v>
      </c>
      <c r="AO759" s="84">
        <f t="shared" si="240"/>
        <v>3.5999999999999091</v>
      </c>
      <c r="AP759" s="85">
        <f>AM759/'[2]Soymeal Export Forecast'!AD$15</f>
        <v>0.71626533941358794</v>
      </c>
      <c r="AQ759" s="77"/>
      <c r="AR759" s="77"/>
      <c r="AS759" s="80">
        <v>38176</v>
      </c>
      <c r="AT759" s="84">
        <v>28.4</v>
      </c>
      <c r="AU759" s="84">
        <v>180</v>
      </c>
      <c r="AV759" s="84">
        <f t="shared" si="226"/>
        <v>208.4</v>
      </c>
      <c r="AW759" s="84">
        <f t="shared" si="241"/>
        <v>1.3000000000000114</v>
      </c>
      <c r="AX759" s="84">
        <f t="shared" si="241"/>
        <v>-4.5999999999999943</v>
      </c>
      <c r="AZ759" s="77"/>
      <c r="BA759" s="77"/>
      <c r="BB759" s="84">
        <f t="shared" si="228"/>
        <v>798.44499999999971</v>
      </c>
    </row>
    <row r="760" spans="1:54">
      <c r="A760" s="80">
        <v>38183</v>
      </c>
      <c r="B760" s="84">
        <v>7533.241</v>
      </c>
      <c r="C760" s="84">
        <v>39292.870999999999</v>
      </c>
      <c r="D760" s="84">
        <v>46826.112000000001</v>
      </c>
      <c r="E760" s="84">
        <v>1337.5050000000001</v>
      </c>
      <c r="F760" s="84">
        <f t="shared" si="239"/>
        <v>800.51699999999983</v>
      </c>
      <c r="G760" s="84">
        <f t="shared" si="239"/>
        <v>810.14800000000105</v>
      </c>
      <c r="H760" s="84">
        <f t="shared" si="239"/>
        <v>62</v>
      </c>
      <c r="I760" s="84">
        <f t="shared" si="227"/>
        <v>800.51699999999983</v>
      </c>
      <c r="L760" s="84">
        <f t="shared" si="230"/>
        <v>872.14800000000105</v>
      </c>
      <c r="P760" s="84">
        <v>0</v>
      </c>
      <c r="Q760" s="84">
        <v>8229</v>
      </c>
      <c r="R760" s="84">
        <f t="shared" si="235"/>
        <v>8229</v>
      </c>
      <c r="S760" s="84">
        <f t="shared" si="231"/>
        <v>0</v>
      </c>
      <c r="T760" s="84">
        <f t="shared" si="232"/>
        <v>0</v>
      </c>
      <c r="W760" s="77"/>
      <c r="X760" s="77"/>
      <c r="Z760" s="84">
        <v>25.3</v>
      </c>
      <c r="AA760" s="84">
        <v>3467.2</v>
      </c>
      <c r="AB760" s="84">
        <f t="shared" si="224"/>
        <v>3492.5</v>
      </c>
      <c r="AC760" s="84">
        <f t="shared" si="233"/>
        <v>22</v>
      </c>
      <c r="AE760" s="84">
        <f t="shared" si="236"/>
        <v>7507.9409999999998</v>
      </c>
      <c r="AF760" s="84">
        <f t="shared" si="236"/>
        <v>27596.670999999998</v>
      </c>
      <c r="AG760" s="84">
        <f t="shared" si="236"/>
        <v>35104.612000000001</v>
      </c>
      <c r="AH760" s="84">
        <f t="shared" si="234"/>
        <v>788.14800000000105</v>
      </c>
      <c r="AJ760" s="80">
        <v>38183</v>
      </c>
      <c r="AK760" s="84">
        <v>152.4</v>
      </c>
      <c r="AL760" s="84">
        <v>3575.9</v>
      </c>
      <c r="AM760" s="84">
        <f t="shared" si="225"/>
        <v>3728.3</v>
      </c>
      <c r="AN760" s="84">
        <f t="shared" si="240"/>
        <v>54.5</v>
      </c>
      <c r="AO760" s="84">
        <f t="shared" si="240"/>
        <v>25.200000000000273</v>
      </c>
      <c r="AP760" s="85">
        <f>AM760/'[2]Soymeal Export Forecast'!AD$15</f>
        <v>0.72113960328796956</v>
      </c>
      <c r="AQ760" s="77"/>
      <c r="AR760" s="77"/>
      <c r="AS760" s="80">
        <v>38183</v>
      </c>
      <c r="AT760" s="84">
        <v>24.4</v>
      </c>
      <c r="AU760" s="84">
        <v>184.6</v>
      </c>
      <c r="AV760" s="84">
        <f t="shared" si="226"/>
        <v>209</v>
      </c>
      <c r="AW760" s="84">
        <f t="shared" si="241"/>
        <v>4.5999999999999943</v>
      </c>
      <c r="AX760" s="84">
        <f t="shared" si="241"/>
        <v>0.59999999999999432</v>
      </c>
      <c r="AZ760" s="77"/>
      <c r="BA760" s="77"/>
      <c r="BB760" s="84">
        <f t="shared" si="228"/>
        <v>855.01699999999983</v>
      </c>
    </row>
    <row r="761" spans="1:54">
      <c r="A761" s="80">
        <v>38190</v>
      </c>
      <c r="B761" s="84">
        <v>7158.107</v>
      </c>
      <c r="C761" s="84">
        <v>40187.536999999997</v>
      </c>
      <c r="D761" s="84">
        <v>47345.644</v>
      </c>
      <c r="E761" s="84">
        <v>1351.5050000000001</v>
      </c>
      <c r="F761" s="84">
        <f t="shared" si="239"/>
        <v>894.66599999999744</v>
      </c>
      <c r="G761" s="84">
        <f t="shared" si="239"/>
        <v>519.53199999999924</v>
      </c>
      <c r="H761" s="84">
        <f t="shared" si="239"/>
        <v>14</v>
      </c>
      <c r="I761" s="84">
        <f t="shared" si="227"/>
        <v>894.66599999999744</v>
      </c>
      <c r="L761" s="84">
        <f t="shared" si="230"/>
        <v>533.53199999999924</v>
      </c>
      <c r="P761" s="84">
        <v>0</v>
      </c>
      <c r="Q761" s="84">
        <v>8229</v>
      </c>
      <c r="R761" s="84">
        <f t="shared" si="235"/>
        <v>8229</v>
      </c>
      <c r="S761" s="84">
        <f t="shared" si="231"/>
        <v>0</v>
      </c>
      <c r="T761" s="84">
        <f t="shared" si="232"/>
        <v>0</v>
      </c>
      <c r="W761" s="77"/>
      <c r="X761" s="77"/>
      <c r="Z761" s="84">
        <v>6.3</v>
      </c>
      <c r="AA761" s="84">
        <v>3488.2</v>
      </c>
      <c r="AB761" s="84">
        <f t="shared" si="224"/>
        <v>3494.5</v>
      </c>
      <c r="AC761" s="84">
        <f t="shared" si="233"/>
        <v>2</v>
      </c>
      <c r="AE761" s="84">
        <f t="shared" si="236"/>
        <v>7151.8069999999998</v>
      </c>
      <c r="AF761" s="84">
        <f t="shared" si="236"/>
        <v>28470.336999999996</v>
      </c>
      <c r="AG761" s="84">
        <f t="shared" si="236"/>
        <v>35622.144</v>
      </c>
      <c r="AH761" s="84">
        <f t="shared" si="234"/>
        <v>517.53199999999924</v>
      </c>
      <c r="AJ761" s="80">
        <v>38190</v>
      </c>
      <c r="AK761" s="84">
        <v>150.6</v>
      </c>
      <c r="AL761" s="84">
        <v>3596.6</v>
      </c>
      <c r="AM761" s="84">
        <f t="shared" si="225"/>
        <v>3747.2</v>
      </c>
      <c r="AN761" s="84">
        <f t="shared" si="240"/>
        <v>20.699999999999818</v>
      </c>
      <c r="AO761" s="84">
        <f t="shared" si="240"/>
        <v>18.899999999999636</v>
      </c>
      <c r="AP761" s="85">
        <f>AM761/'[2]Soymeal Export Forecast'!AD$15</f>
        <v>0.72479530119375568</v>
      </c>
      <c r="AQ761" s="77"/>
      <c r="AR761" s="77"/>
      <c r="AS761" s="80">
        <v>38190</v>
      </c>
      <c r="AT761" s="84">
        <v>26.2</v>
      </c>
      <c r="AU761" s="84">
        <v>187.4</v>
      </c>
      <c r="AV761" s="84">
        <f t="shared" si="226"/>
        <v>213.6</v>
      </c>
      <c r="AW761" s="84">
        <f t="shared" si="241"/>
        <v>2.8000000000000114</v>
      </c>
      <c r="AX761" s="84">
        <f t="shared" si="241"/>
        <v>4.5999999999999943</v>
      </c>
      <c r="AZ761" s="77"/>
      <c r="BA761" s="77"/>
      <c r="BB761" s="84">
        <f t="shared" si="228"/>
        <v>915.36599999999726</v>
      </c>
    </row>
    <row r="762" spans="1:54">
      <c r="A762" s="80">
        <v>38197</v>
      </c>
      <c r="B762" s="84">
        <v>6791.1890000000003</v>
      </c>
      <c r="C762" s="84">
        <v>41212.050000000003</v>
      </c>
      <c r="D762" s="84">
        <v>48003.239000000001</v>
      </c>
      <c r="E762" s="84">
        <v>1774.8150000000001</v>
      </c>
      <c r="F762" s="84">
        <f t="shared" si="239"/>
        <v>1024.5130000000063</v>
      </c>
      <c r="G762" s="84">
        <f t="shared" si="239"/>
        <v>657.59500000000116</v>
      </c>
      <c r="H762" s="84">
        <f t="shared" si="239"/>
        <v>423.30999999999995</v>
      </c>
      <c r="I762" s="84">
        <f t="shared" si="227"/>
        <v>1024.5130000000063</v>
      </c>
      <c r="L762" s="84">
        <f t="shared" si="230"/>
        <v>1080.9050000000011</v>
      </c>
      <c r="P762" s="84">
        <v>0</v>
      </c>
      <c r="Q762" s="84">
        <v>8229</v>
      </c>
      <c r="R762" s="84">
        <f t="shared" si="235"/>
        <v>8229</v>
      </c>
      <c r="S762" s="84">
        <f t="shared" si="231"/>
        <v>0</v>
      </c>
      <c r="T762" s="84">
        <f t="shared" si="232"/>
        <v>0</v>
      </c>
      <c r="W762" s="77"/>
      <c r="X762" s="77"/>
      <c r="Z762" s="84">
        <v>3.1</v>
      </c>
      <c r="AA762" s="84">
        <v>3491.4</v>
      </c>
      <c r="AB762" s="84">
        <f t="shared" si="224"/>
        <v>3494.5</v>
      </c>
      <c r="AC762" s="84">
        <f t="shared" si="233"/>
        <v>0</v>
      </c>
      <c r="AE762" s="84">
        <f t="shared" si="236"/>
        <v>6788.0889999999999</v>
      </c>
      <c r="AF762" s="84">
        <f t="shared" si="236"/>
        <v>29491.65</v>
      </c>
      <c r="AG762" s="84">
        <f t="shared" si="236"/>
        <v>36279.739000000001</v>
      </c>
      <c r="AH762" s="84">
        <f t="shared" si="234"/>
        <v>657.59500000000116</v>
      </c>
      <c r="AJ762" s="80">
        <v>38197</v>
      </c>
      <c r="AK762" s="84">
        <v>168.2</v>
      </c>
      <c r="AL762" s="84">
        <v>3619</v>
      </c>
      <c r="AM762" s="84">
        <f t="shared" si="225"/>
        <v>3787.2</v>
      </c>
      <c r="AN762" s="84">
        <f t="shared" si="240"/>
        <v>22.400000000000091</v>
      </c>
      <c r="AO762" s="84">
        <f t="shared" si="240"/>
        <v>40</v>
      </c>
      <c r="AP762" s="85">
        <f>AM762/'[2]Soymeal Export Forecast'!AD$15</f>
        <v>0.73253222797848827</v>
      </c>
      <c r="AQ762" s="77"/>
      <c r="AR762" s="77"/>
      <c r="AS762" s="80">
        <v>38197</v>
      </c>
      <c r="AT762" s="84">
        <v>27.8</v>
      </c>
      <c r="AU762" s="84">
        <v>190.2</v>
      </c>
      <c r="AV762" s="84">
        <f t="shared" si="226"/>
        <v>218</v>
      </c>
      <c r="AW762" s="84">
        <f t="shared" si="241"/>
        <v>2.7999999999999829</v>
      </c>
      <c r="AX762" s="84">
        <f t="shared" si="241"/>
        <v>4.4000000000000057</v>
      </c>
      <c r="AZ762" s="77"/>
      <c r="BA762" s="77"/>
      <c r="BB762" s="84">
        <f t="shared" si="228"/>
        <v>1046.9130000000064</v>
      </c>
    </row>
    <row r="763" spans="1:54">
      <c r="A763" s="80">
        <v>38204</v>
      </c>
      <c r="B763" s="84">
        <v>6202.9889999999996</v>
      </c>
      <c r="C763" s="84">
        <v>42157.601000000002</v>
      </c>
      <c r="D763" s="84">
        <v>48360.59</v>
      </c>
      <c r="E763" s="84">
        <v>2093.2689999999998</v>
      </c>
      <c r="F763" s="84">
        <f t="shared" si="239"/>
        <v>945.55099999999948</v>
      </c>
      <c r="G763" s="84">
        <f t="shared" si="239"/>
        <v>357.35099999999511</v>
      </c>
      <c r="H763" s="84">
        <f t="shared" si="239"/>
        <v>318.45399999999972</v>
      </c>
      <c r="I763" s="84">
        <f t="shared" si="227"/>
        <v>945.55099999999948</v>
      </c>
      <c r="L763" s="84">
        <f t="shared" si="230"/>
        <v>675.80499999999483</v>
      </c>
      <c r="P763" s="84">
        <v>0</v>
      </c>
      <c r="Q763" s="84">
        <v>8229</v>
      </c>
      <c r="R763" s="84">
        <f t="shared" si="235"/>
        <v>8229</v>
      </c>
      <c r="S763" s="84">
        <f t="shared" si="231"/>
        <v>0</v>
      </c>
      <c r="T763" s="84">
        <f t="shared" si="232"/>
        <v>0</v>
      </c>
      <c r="W763" s="77"/>
      <c r="X763" s="77"/>
      <c r="Z763" s="84">
        <v>3</v>
      </c>
      <c r="AA763" s="84">
        <v>3493.4</v>
      </c>
      <c r="AB763" s="84">
        <f t="shared" si="224"/>
        <v>3496.4</v>
      </c>
      <c r="AC763" s="84">
        <f t="shared" si="233"/>
        <v>1.9000000000000909</v>
      </c>
      <c r="AE763" s="84">
        <f t="shared" si="236"/>
        <v>6199.9889999999996</v>
      </c>
      <c r="AF763" s="84">
        <f t="shared" si="236"/>
        <v>30435.201000000001</v>
      </c>
      <c r="AG763" s="84">
        <f t="shared" si="236"/>
        <v>36635.189999999995</v>
      </c>
      <c r="AH763" s="84">
        <f t="shared" si="234"/>
        <v>355.45099999999366</v>
      </c>
      <c r="AJ763" s="80">
        <v>38204</v>
      </c>
      <c r="AK763" s="84">
        <v>194</v>
      </c>
      <c r="AL763" s="84">
        <v>3644.3</v>
      </c>
      <c r="AM763" s="84">
        <f t="shared" si="225"/>
        <v>3838.3</v>
      </c>
      <c r="AN763" s="84">
        <f t="shared" si="240"/>
        <v>25.300000000000182</v>
      </c>
      <c r="AO763" s="84">
        <f t="shared" si="240"/>
        <v>51.100000000000364</v>
      </c>
      <c r="AP763" s="85">
        <f>AM763/'[2]Soymeal Export Forecast'!AD$15</f>
        <v>0.74241615194598432</v>
      </c>
      <c r="AQ763" s="77"/>
      <c r="AR763" s="77"/>
      <c r="AS763" s="80">
        <v>38204</v>
      </c>
      <c r="AT763" s="84">
        <v>40.9</v>
      </c>
      <c r="AU763" s="84">
        <v>197.2</v>
      </c>
      <c r="AV763" s="84">
        <f t="shared" si="226"/>
        <v>238.1</v>
      </c>
      <c r="AW763" s="84">
        <f t="shared" si="241"/>
        <v>7</v>
      </c>
      <c r="AX763" s="84">
        <f t="shared" si="241"/>
        <v>20.099999999999994</v>
      </c>
      <c r="AZ763" s="77"/>
      <c r="BA763" s="77"/>
      <c r="BB763" s="84">
        <f t="shared" si="228"/>
        <v>970.85099999999966</v>
      </c>
    </row>
    <row r="764" spans="1:54">
      <c r="A764" s="80">
        <v>38211</v>
      </c>
      <c r="B764" s="84">
        <v>5775.3959999999997</v>
      </c>
      <c r="C764" s="84">
        <v>42963.502999999997</v>
      </c>
      <c r="D764" s="84">
        <v>48738.898999999998</v>
      </c>
      <c r="E764" s="84">
        <v>2656.7559999999999</v>
      </c>
      <c r="F764" s="84">
        <f t="shared" si="239"/>
        <v>805.90199999999459</v>
      </c>
      <c r="G764" s="84">
        <f t="shared" si="239"/>
        <v>378.30900000000111</v>
      </c>
      <c r="H764" s="84">
        <f t="shared" si="239"/>
        <v>563.48700000000008</v>
      </c>
      <c r="I764" s="84">
        <f t="shared" si="227"/>
        <v>805.90199999999459</v>
      </c>
      <c r="L764" s="84">
        <f t="shared" si="230"/>
        <v>941.79600000000119</v>
      </c>
      <c r="P764" s="84">
        <v>0</v>
      </c>
      <c r="Q764" s="84">
        <v>8229</v>
      </c>
      <c r="R764" s="84">
        <f t="shared" si="235"/>
        <v>8229</v>
      </c>
      <c r="S764" s="84">
        <f t="shared" si="231"/>
        <v>0</v>
      </c>
      <c r="T764" s="84">
        <f t="shared" si="232"/>
        <v>0</v>
      </c>
      <c r="W764" s="77"/>
      <c r="X764" s="77"/>
      <c r="Z764" s="84">
        <v>3</v>
      </c>
      <c r="AA764" s="84">
        <v>3493.4</v>
      </c>
      <c r="AB764" s="84">
        <f t="shared" si="224"/>
        <v>3496.4</v>
      </c>
      <c r="AC764" s="84">
        <f t="shared" si="233"/>
        <v>0</v>
      </c>
      <c r="AE764" s="84">
        <f t="shared" si="236"/>
        <v>5772.3959999999997</v>
      </c>
      <c r="AF764" s="84">
        <f t="shared" si="236"/>
        <v>31241.102999999996</v>
      </c>
      <c r="AG764" s="84">
        <f t="shared" si="236"/>
        <v>37013.498999999996</v>
      </c>
      <c r="AH764" s="84">
        <f t="shared" si="234"/>
        <v>378.30900000000111</v>
      </c>
      <c r="AJ764" s="80">
        <v>38211</v>
      </c>
      <c r="AK764" s="84">
        <v>210.5</v>
      </c>
      <c r="AL764" s="84">
        <v>3673.4</v>
      </c>
      <c r="AM764" s="84">
        <f t="shared" si="225"/>
        <v>3883.9</v>
      </c>
      <c r="AN764" s="84">
        <f t="shared" si="240"/>
        <v>29.099999999999909</v>
      </c>
      <c r="AO764" s="84">
        <f t="shared" si="240"/>
        <v>45.599999999999909</v>
      </c>
      <c r="AP764" s="85">
        <f>AM764/'[2]Soymeal Export Forecast'!AD$15</f>
        <v>0.75123624848057957</v>
      </c>
      <c r="AQ764" s="77"/>
      <c r="AR764" s="77"/>
      <c r="AS764" s="80">
        <v>38211</v>
      </c>
      <c r="AT764" s="84">
        <v>43.8</v>
      </c>
      <c r="AU764" s="84">
        <v>204.5</v>
      </c>
      <c r="AV764" s="84">
        <f t="shared" si="226"/>
        <v>248.3</v>
      </c>
      <c r="AW764" s="84">
        <f t="shared" si="241"/>
        <v>7.3000000000000114</v>
      </c>
      <c r="AX764" s="84">
        <f t="shared" si="241"/>
        <v>10.200000000000017</v>
      </c>
      <c r="AZ764" s="77"/>
      <c r="BA764" s="77"/>
      <c r="BB764" s="84">
        <f t="shared" si="228"/>
        <v>835.0019999999945</v>
      </c>
    </row>
    <row r="765" spans="1:54">
      <c r="A765" s="80">
        <v>38218</v>
      </c>
      <c r="B765" s="84">
        <v>5170.1059999999998</v>
      </c>
      <c r="C765" s="84">
        <v>43936.68</v>
      </c>
      <c r="D765" s="84">
        <v>49106.786</v>
      </c>
      <c r="E765" s="84">
        <v>3302.375</v>
      </c>
      <c r="F765" s="84">
        <f t="shared" si="239"/>
        <v>973.17700000000332</v>
      </c>
      <c r="G765" s="84">
        <f t="shared" si="239"/>
        <v>367.88700000000244</v>
      </c>
      <c r="H765" s="84">
        <f t="shared" si="239"/>
        <v>645.61900000000014</v>
      </c>
      <c r="I765" s="84">
        <f t="shared" si="227"/>
        <v>973.17700000000332</v>
      </c>
      <c r="L765" s="84">
        <f t="shared" si="230"/>
        <v>1013.5060000000026</v>
      </c>
      <c r="P765" s="84">
        <v>0</v>
      </c>
      <c r="Q765" s="84">
        <v>8229</v>
      </c>
      <c r="R765" s="84">
        <f t="shared" si="235"/>
        <v>8229</v>
      </c>
      <c r="S765" s="84">
        <f t="shared" si="231"/>
        <v>0</v>
      </c>
      <c r="T765" s="84">
        <f t="shared" si="232"/>
        <v>0</v>
      </c>
      <c r="W765" s="77"/>
      <c r="X765" s="77"/>
      <c r="Z765" s="84">
        <v>3</v>
      </c>
      <c r="AA765" s="84">
        <v>3493.4</v>
      </c>
      <c r="AB765" s="84">
        <f t="shared" si="224"/>
        <v>3496.4</v>
      </c>
      <c r="AC765" s="84">
        <f t="shared" si="233"/>
        <v>0</v>
      </c>
      <c r="AE765" s="84">
        <f t="shared" si="236"/>
        <v>5167.1059999999998</v>
      </c>
      <c r="AF765" s="84">
        <f t="shared" si="236"/>
        <v>32214.28</v>
      </c>
      <c r="AG765" s="84">
        <f t="shared" si="236"/>
        <v>37381.385999999999</v>
      </c>
      <c r="AH765" s="84">
        <f t="shared" si="234"/>
        <v>367.88700000000244</v>
      </c>
      <c r="AJ765" s="80">
        <v>38218</v>
      </c>
      <c r="AK765" s="84">
        <v>229.8</v>
      </c>
      <c r="AL765" s="84">
        <v>3700</v>
      </c>
      <c r="AM765" s="84">
        <f t="shared" si="225"/>
        <v>3929.8</v>
      </c>
      <c r="AN765" s="84">
        <f t="shared" si="240"/>
        <v>26.599999999999909</v>
      </c>
      <c r="AO765" s="84">
        <f t="shared" si="240"/>
        <v>45.900000000000091</v>
      </c>
      <c r="AP765" s="85">
        <f>AM765/'[2]Soymeal Export Forecast'!AD$15</f>
        <v>0.76011437196606035</v>
      </c>
      <c r="AQ765" s="77"/>
      <c r="AR765" s="77"/>
      <c r="AS765" s="80">
        <v>38218</v>
      </c>
      <c r="AT765" s="84">
        <v>39.4</v>
      </c>
      <c r="AU765" s="84">
        <v>206.7</v>
      </c>
      <c r="AV765" s="84">
        <f t="shared" si="226"/>
        <v>246.1</v>
      </c>
      <c r="AW765" s="84">
        <f t="shared" si="241"/>
        <v>2.1999999999999886</v>
      </c>
      <c r="AX765" s="84">
        <f t="shared" si="241"/>
        <v>-2.2000000000000171</v>
      </c>
      <c r="AZ765" s="77"/>
      <c r="BA765" s="77"/>
      <c r="BB765" s="84">
        <f t="shared" si="228"/>
        <v>999.77700000000323</v>
      </c>
    </row>
    <row r="766" spans="1:54">
      <c r="A766" s="80">
        <v>38225</v>
      </c>
      <c r="B766" s="84">
        <v>4677.6760000000004</v>
      </c>
      <c r="C766" s="84">
        <v>44747.12</v>
      </c>
      <c r="D766" s="84">
        <v>49424.796000000002</v>
      </c>
      <c r="E766" s="84">
        <v>3760.7190000000001</v>
      </c>
      <c r="F766" s="84">
        <f t="shared" si="239"/>
        <v>810.44000000000233</v>
      </c>
      <c r="G766" s="84">
        <f t="shared" si="239"/>
        <v>318.01000000000204</v>
      </c>
      <c r="H766" s="84">
        <f t="shared" si="239"/>
        <v>458.34400000000005</v>
      </c>
      <c r="I766" s="84">
        <f t="shared" si="227"/>
        <v>810.44000000000233</v>
      </c>
      <c r="L766" s="84">
        <f t="shared" si="230"/>
        <v>776.35400000000209</v>
      </c>
      <c r="P766" s="84">
        <v>0</v>
      </c>
      <c r="Q766" s="84">
        <v>8229</v>
      </c>
      <c r="R766" s="84">
        <f t="shared" si="235"/>
        <v>8229</v>
      </c>
      <c r="S766" s="84">
        <f t="shared" si="231"/>
        <v>0</v>
      </c>
      <c r="T766" s="84">
        <f t="shared" si="232"/>
        <v>0</v>
      </c>
      <c r="W766" s="77"/>
      <c r="X766" s="77"/>
      <c r="Z766" s="84">
        <v>3</v>
      </c>
      <c r="AA766" s="84">
        <v>3493.4</v>
      </c>
      <c r="AB766" s="84">
        <f t="shared" si="224"/>
        <v>3496.4</v>
      </c>
      <c r="AC766" s="84">
        <f t="shared" si="233"/>
        <v>0</v>
      </c>
      <c r="AE766" s="84">
        <f t="shared" si="236"/>
        <v>4674.6760000000004</v>
      </c>
      <c r="AF766" s="84">
        <f t="shared" si="236"/>
        <v>33024.720000000001</v>
      </c>
      <c r="AG766" s="84">
        <f t="shared" si="236"/>
        <v>37699.396000000001</v>
      </c>
      <c r="AH766" s="84">
        <f t="shared" si="234"/>
        <v>318.01000000000204</v>
      </c>
      <c r="AJ766" s="80">
        <v>38225</v>
      </c>
      <c r="AK766" s="84">
        <v>167.9</v>
      </c>
      <c r="AL766" s="84">
        <v>3763.8</v>
      </c>
      <c r="AM766" s="84">
        <f t="shared" si="225"/>
        <v>3931.7000000000003</v>
      </c>
      <c r="AN766" s="84">
        <f t="shared" si="240"/>
        <v>63.800000000000182</v>
      </c>
      <c r="AO766" s="84">
        <f t="shared" si="240"/>
        <v>1.9000000000000909</v>
      </c>
      <c r="AP766" s="85">
        <f>AM766/'[2]Soymeal Export Forecast'!AD$15</f>
        <v>0.76048187598833517</v>
      </c>
      <c r="AQ766" s="77"/>
      <c r="AR766" s="77"/>
      <c r="AS766" s="80">
        <v>38225</v>
      </c>
      <c r="AT766" s="84">
        <v>36.200000000000003</v>
      </c>
      <c r="AU766" s="84">
        <v>210.5</v>
      </c>
      <c r="AV766" s="84">
        <f t="shared" si="226"/>
        <v>246.7</v>
      </c>
      <c r="AW766" s="84">
        <f t="shared" si="241"/>
        <v>3.8000000000000114</v>
      </c>
      <c r="AX766" s="84">
        <f t="shared" si="241"/>
        <v>0.59999999999999432</v>
      </c>
      <c r="AZ766" s="77"/>
      <c r="BA766" s="77"/>
      <c r="BB766" s="84">
        <f t="shared" si="228"/>
        <v>874.24000000000251</v>
      </c>
    </row>
    <row r="767" spans="1:54">
      <c r="A767" s="80">
        <v>38232</v>
      </c>
      <c r="B767" s="84">
        <v>3861.7069999999999</v>
      </c>
      <c r="C767" s="84">
        <v>45793.56</v>
      </c>
      <c r="D767" s="84">
        <v>49655.267</v>
      </c>
      <c r="E767" s="84">
        <v>4247.8459999999995</v>
      </c>
      <c r="F767" s="86">
        <f>C767</f>
        <v>45793.56</v>
      </c>
      <c r="I767" s="84">
        <f t="shared" si="227"/>
        <v>45793.56</v>
      </c>
      <c r="P767" s="84">
        <v>2194.1</v>
      </c>
      <c r="Q767" s="84">
        <v>58.9</v>
      </c>
      <c r="R767" s="84">
        <f t="shared" si="235"/>
        <v>2253</v>
      </c>
      <c r="T767" s="86">
        <f>Q767</f>
        <v>58.9</v>
      </c>
      <c r="W767" s="77"/>
      <c r="X767" s="77"/>
      <c r="Z767" s="84">
        <v>498</v>
      </c>
      <c r="AA767" s="84">
        <v>0</v>
      </c>
      <c r="AB767" s="84">
        <f t="shared" si="224"/>
        <v>498</v>
      </c>
      <c r="AE767" s="84">
        <f t="shared" si="236"/>
        <v>1169.607</v>
      </c>
      <c r="AF767" s="84">
        <f t="shared" si="236"/>
        <v>45734.659999999996</v>
      </c>
      <c r="AG767" s="84">
        <f t="shared" si="236"/>
        <v>46904.267</v>
      </c>
      <c r="AH767" s="84"/>
      <c r="AJ767" s="80">
        <v>38232</v>
      </c>
      <c r="AK767" s="84">
        <v>167</v>
      </c>
      <c r="AL767" s="84">
        <v>3799.7</v>
      </c>
      <c r="AM767" s="84">
        <f t="shared" si="225"/>
        <v>3966.7</v>
      </c>
      <c r="AN767" s="84">
        <f t="shared" si="240"/>
        <v>35.899999999999636</v>
      </c>
      <c r="AO767" s="84">
        <f t="shared" si="240"/>
        <v>34.999999999999545</v>
      </c>
      <c r="AP767" s="85">
        <f>AM767/'[2]Soymeal Export Forecast'!AD$15</f>
        <v>0.76725168692497614</v>
      </c>
      <c r="AQ767" s="77"/>
      <c r="AR767" s="77"/>
      <c r="AS767" s="80">
        <v>38232</v>
      </c>
      <c r="AT767" s="84">
        <v>35.1</v>
      </c>
      <c r="AU767" s="84">
        <v>212.1</v>
      </c>
      <c r="AV767" s="84">
        <f t="shared" si="226"/>
        <v>247.2</v>
      </c>
      <c r="AW767" s="84">
        <f t="shared" si="241"/>
        <v>1.5999999999999943</v>
      </c>
      <c r="AX767" s="84">
        <f t="shared" si="241"/>
        <v>0.5</v>
      </c>
      <c r="AZ767" s="77"/>
      <c r="BA767" s="77"/>
      <c r="BB767" s="84">
        <f t="shared" si="228"/>
        <v>45829.46</v>
      </c>
    </row>
    <row r="768" spans="1:54">
      <c r="A768" s="80">
        <v>38239</v>
      </c>
      <c r="B768" s="84">
        <v>3019.1219999999998</v>
      </c>
      <c r="C768" s="84">
        <v>46769.648000000001</v>
      </c>
      <c r="D768" s="84">
        <v>49788.77</v>
      </c>
      <c r="E768" s="84">
        <v>4456.9690000000001</v>
      </c>
      <c r="F768" s="84">
        <f t="shared" ref="F768:H799" si="242">C768-C767</f>
        <v>976.08800000000338</v>
      </c>
      <c r="G768" s="84">
        <f t="shared" si="242"/>
        <v>133.50299999999697</v>
      </c>
      <c r="H768" s="84">
        <f t="shared" si="242"/>
        <v>209.1230000000005</v>
      </c>
      <c r="I768" s="84">
        <f t="shared" si="227"/>
        <v>976.08800000000338</v>
      </c>
      <c r="L768" s="84">
        <f t="shared" ref="L768:L818" si="243">H768+G768</f>
        <v>342.62599999999748</v>
      </c>
      <c r="P768" s="84">
        <v>2130.4</v>
      </c>
      <c r="Q768" s="84">
        <v>287.7</v>
      </c>
      <c r="R768" s="84">
        <f t="shared" si="235"/>
        <v>2418.1</v>
      </c>
      <c r="S768" s="84">
        <f t="shared" ref="S768:S818" si="244">R768-R767</f>
        <v>165.09999999999991</v>
      </c>
      <c r="T768" s="84">
        <f t="shared" ref="T768:T818" si="245">Q768-Q767</f>
        <v>228.79999999999998</v>
      </c>
      <c r="W768" s="77"/>
      <c r="X768" s="77"/>
      <c r="Z768" s="84">
        <v>498</v>
      </c>
      <c r="AA768" s="84">
        <v>0</v>
      </c>
      <c r="AB768" s="84">
        <f t="shared" si="224"/>
        <v>498</v>
      </c>
      <c r="AC768" s="84">
        <f t="shared" ref="AC768:AC818" si="246">AB768-AB767</f>
        <v>0</v>
      </c>
      <c r="AE768" s="84">
        <f t="shared" si="236"/>
        <v>390.72199999999975</v>
      </c>
      <c r="AF768" s="84">
        <f t="shared" si="236"/>
        <v>46481.948000000004</v>
      </c>
      <c r="AG768" s="84">
        <f t="shared" si="236"/>
        <v>46872.67</v>
      </c>
      <c r="AH768" s="84">
        <f t="shared" ref="AH768:AH818" si="247">AG768-AG767</f>
        <v>-31.597000000001572</v>
      </c>
      <c r="AJ768" s="80">
        <v>38239</v>
      </c>
      <c r="AK768" s="84">
        <v>143.30000000000001</v>
      </c>
      <c r="AL768" s="84">
        <v>3838.5</v>
      </c>
      <c r="AM768" s="84">
        <f t="shared" si="225"/>
        <v>3981.8</v>
      </c>
      <c r="AN768" s="84">
        <f t="shared" si="240"/>
        <v>38.800000000000182</v>
      </c>
      <c r="AO768" s="84">
        <f t="shared" si="240"/>
        <v>15.100000000000364</v>
      </c>
      <c r="AP768" s="85">
        <f>AM768/'[2]Soymeal Export Forecast'!AD$15</f>
        <v>0.77017237678621275</v>
      </c>
      <c r="AQ768" s="77"/>
      <c r="AR768" s="77"/>
      <c r="AS768" s="80">
        <v>38239</v>
      </c>
      <c r="AT768" s="84">
        <v>21.8</v>
      </c>
      <c r="AU768" s="84">
        <v>232.7</v>
      </c>
      <c r="AV768" s="84">
        <f t="shared" si="226"/>
        <v>254.5</v>
      </c>
      <c r="AW768" s="84">
        <f t="shared" si="241"/>
        <v>20.599999999999994</v>
      </c>
      <c r="AX768" s="84">
        <f t="shared" si="241"/>
        <v>7.3000000000000114</v>
      </c>
      <c r="AZ768" s="77"/>
      <c r="BA768" s="77"/>
      <c r="BB768" s="84">
        <f t="shared" si="228"/>
        <v>1014.8880000000036</v>
      </c>
    </row>
    <row r="769" spans="1:54">
      <c r="A769" s="80">
        <v>38246</v>
      </c>
      <c r="B769" s="84">
        <v>2177.0709999999999</v>
      </c>
      <c r="C769" s="84">
        <v>47704.214</v>
      </c>
      <c r="D769" s="84">
        <v>49881.285000000003</v>
      </c>
      <c r="E769" s="84">
        <v>4948.6130000000003</v>
      </c>
      <c r="F769" s="84">
        <f t="shared" si="242"/>
        <v>934.56599999999889</v>
      </c>
      <c r="G769" s="84">
        <f t="shared" si="242"/>
        <v>92.515000000006694</v>
      </c>
      <c r="H769" s="84">
        <f t="shared" si="242"/>
        <v>491.64400000000023</v>
      </c>
      <c r="I769" s="84">
        <f t="shared" si="227"/>
        <v>934.56599999999889</v>
      </c>
      <c r="L769" s="84">
        <f t="shared" si="243"/>
        <v>584.15900000000693</v>
      </c>
      <c r="P769" s="84">
        <v>2568</v>
      </c>
      <c r="Q769" s="84">
        <v>330.3</v>
      </c>
      <c r="R769" s="84">
        <f t="shared" si="235"/>
        <v>2898.3</v>
      </c>
      <c r="S769" s="84">
        <f t="shared" si="244"/>
        <v>480.20000000000027</v>
      </c>
      <c r="T769" s="84">
        <f t="shared" si="245"/>
        <v>42.600000000000023</v>
      </c>
      <c r="W769" s="77"/>
      <c r="X769" s="77"/>
      <c r="Z769" s="84">
        <v>543</v>
      </c>
      <c r="AA769" s="84">
        <v>0</v>
      </c>
      <c r="AB769" s="84">
        <f t="shared" si="224"/>
        <v>543</v>
      </c>
      <c r="AC769" s="84">
        <f t="shared" si="246"/>
        <v>45</v>
      </c>
      <c r="AE769" s="84">
        <f t="shared" si="236"/>
        <v>-933.92900000000009</v>
      </c>
      <c r="AF769" s="84">
        <f t="shared" si="236"/>
        <v>47373.913999999997</v>
      </c>
      <c r="AG769" s="84">
        <f t="shared" si="236"/>
        <v>46439.985000000001</v>
      </c>
      <c r="AH769" s="84">
        <f t="shared" si="247"/>
        <v>-432.68499999999767</v>
      </c>
      <c r="AJ769" s="80">
        <v>38246</v>
      </c>
      <c r="AK769" s="84">
        <v>116.6</v>
      </c>
      <c r="AL769" s="84">
        <v>3873.6</v>
      </c>
      <c r="AM769" s="84">
        <f t="shared" si="225"/>
        <v>3990.2</v>
      </c>
      <c r="AN769" s="84">
        <f t="shared" si="240"/>
        <v>35.099999999999909</v>
      </c>
      <c r="AO769" s="84">
        <f t="shared" si="240"/>
        <v>8.3999999999996362</v>
      </c>
      <c r="AP769" s="85">
        <f>AM769/'[2]Soymeal Export Forecast'!AD$15</f>
        <v>0.77179713141100659</v>
      </c>
      <c r="AQ769" s="77"/>
      <c r="AR769" s="77"/>
      <c r="AS769" s="80">
        <v>38246</v>
      </c>
      <c r="AT769" s="84">
        <v>21.9</v>
      </c>
      <c r="AU769" s="84">
        <v>237.2</v>
      </c>
      <c r="AV769" s="84">
        <f t="shared" si="226"/>
        <v>259.09999999999997</v>
      </c>
      <c r="AW769" s="84">
        <f t="shared" si="241"/>
        <v>4.5</v>
      </c>
      <c r="AX769" s="84">
        <f t="shared" si="241"/>
        <v>4.5999999999999659</v>
      </c>
      <c r="AZ769" s="77"/>
      <c r="BA769" s="77"/>
      <c r="BB769" s="84">
        <f t="shared" si="228"/>
        <v>969.6659999999988</v>
      </c>
    </row>
    <row r="770" spans="1:54">
      <c r="A770" s="80">
        <v>38253</v>
      </c>
      <c r="B770" s="84">
        <v>1633.9739999999999</v>
      </c>
      <c r="C770" s="84">
        <v>48187.998</v>
      </c>
      <c r="D770" s="84">
        <v>49821.972000000002</v>
      </c>
      <c r="E770" s="84">
        <v>6935.893</v>
      </c>
      <c r="F770" s="84">
        <f t="shared" si="242"/>
        <v>483.78399999999965</v>
      </c>
      <c r="G770" s="84">
        <f t="shared" si="242"/>
        <v>-59.313000000001921</v>
      </c>
      <c r="H770" s="84">
        <f t="shared" si="242"/>
        <v>1987.2799999999997</v>
      </c>
      <c r="I770" s="84">
        <f t="shared" si="227"/>
        <v>483.78399999999965</v>
      </c>
      <c r="L770" s="84">
        <f t="shared" si="243"/>
        <v>1927.9669999999978</v>
      </c>
      <c r="P770" s="84">
        <v>2628.3</v>
      </c>
      <c r="Q770" s="84">
        <v>582.6</v>
      </c>
      <c r="R770" s="84">
        <f t="shared" si="235"/>
        <v>3210.9</v>
      </c>
      <c r="S770" s="84">
        <f t="shared" si="244"/>
        <v>312.59999999999991</v>
      </c>
      <c r="T770" s="84">
        <f t="shared" si="245"/>
        <v>252.3</v>
      </c>
      <c r="W770" s="77"/>
      <c r="X770" s="77"/>
      <c r="Z770" s="84">
        <v>702</v>
      </c>
      <c r="AA770" s="84">
        <v>26.7</v>
      </c>
      <c r="AB770" s="84">
        <f t="shared" si="224"/>
        <v>728.7</v>
      </c>
      <c r="AC770" s="84">
        <f t="shared" si="246"/>
        <v>185.70000000000005</v>
      </c>
      <c r="AE770" s="84">
        <f t="shared" si="236"/>
        <v>-1696.3260000000002</v>
      </c>
      <c r="AF770" s="84">
        <f t="shared" si="236"/>
        <v>47578.698000000004</v>
      </c>
      <c r="AG770" s="84">
        <f t="shared" si="236"/>
        <v>45882.372000000003</v>
      </c>
      <c r="AH770" s="84">
        <f t="shared" si="247"/>
        <v>-557.61299999999756</v>
      </c>
      <c r="AJ770" s="80">
        <v>38253</v>
      </c>
      <c r="AK770" s="84">
        <v>94.6</v>
      </c>
      <c r="AL770" s="84">
        <v>3906.9</v>
      </c>
      <c r="AM770" s="84">
        <f t="shared" si="225"/>
        <v>4001.5</v>
      </c>
      <c r="AN770" s="84">
        <f t="shared" si="240"/>
        <v>33.300000000000182</v>
      </c>
      <c r="AO770" s="84">
        <f t="shared" si="240"/>
        <v>11.300000000000182</v>
      </c>
      <c r="AP770" s="85">
        <f>AM770/'[2]Soymeal Export Forecast'!AD$15</f>
        <v>0.77398281322769358</v>
      </c>
      <c r="AQ770" s="77"/>
      <c r="AR770" s="77"/>
      <c r="AS770" s="80">
        <v>38253</v>
      </c>
      <c r="AT770" s="84">
        <v>13</v>
      </c>
      <c r="AU770" s="84">
        <v>240.7</v>
      </c>
      <c r="AV770" s="84">
        <f t="shared" si="226"/>
        <v>253.7</v>
      </c>
      <c r="AW770" s="84">
        <f t="shared" si="241"/>
        <v>3.5</v>
      </c>
      <c r="AX770" s="84">
        <f t="shared" si="241"/>
        <v>-5.3999999999999773</v>
      </c>
      <c r="AZ770" s="77"/>
      <c r="BA770" s="77"/>
      <c r="BB770" s="84">
        <f t="shared" si="228"/>
        <v>517.08399999999983</v>
      </c>
    </row>
    <row r="771" spans="1:54">
      <c r="A771" s="80">
        <v>38260</v>
      </c>
      <c r="B771" s="84">
        <v>6935.893</v>
      </c>
      <c r="C771" s="84">
        <v>230.298</v>
      </c>
      <c r="D771" s="84">
        <v>7166.1909999999998</v>
      </c>
      <c r="E771" s="84">
        <v>0</v>
      </c>
      <c r="F771" s="84">
        <f t="shared" si="242"/>
        <v>-47957.7</v>
      </c>
      <c r="G771" s="84">
        <f t="shared" si="242"/>
        <v>-42655.781000000003</v>
      </c>
      <c r="H771" s="84">
        <f t="shared" si="242"/>
        <v>-6935.893</v>
      </c>
      <c r="I771" s="84">
        <f t="shared" si="227"/>
        <v>-47957.7</v>
      </c>
      <c r="L771" s="84">
        <f t="shared" si="243"/>
        <v>-49591.673999999999</v>
      </c>
      <c r="P771" s="84">
        <v>2626.4</v>
      </c>
      <c r="Q771" s="84">
        <v>855.2</v>
      </c>
      <c r="R771" s="84">
        <f t="shared" si="235"/>
        <v>3481.6000000000004</v>
      </c>
      <c r="S771" s="84">
        <f t="shared" si="244"/>
        <v>270.70000000000027</v>
      </c>
      <c r="T771" s="84">
        <f t="shared" si="245"/>
        <v>272.60000000000002</v>
      </c>
      <c r="W771" s="77"/>
      <c r="X771" s="77"/>
      <c r="Z771" s="84">
        <v>755</v>
      </c>
      <c r="AA771" s="84">
        <v>26.7</v>
      </c>
      <c r="AB771" s="84">
        <f t="shared" ref="AB771:AB834" si="248">AA771+Z771</f>
        <v>781.7</v>
      </c>
      <c r="AC771" s="84">
        <f t="shared" si="246"/>
        <v>53</v>
      </c>
      <c r="AE771" s="84">
        <f t="shared" si="236"/>
        <v>3554.4930000000004</v>
      </c>
      <c r="AF771" s="84">
        <f t="shared" si="236"/>
        <v>-651.60200000000009</v>
      </c>
      <c r="AG771" s="84">
        <f t="shared" si="236"/>
        <v>2902.8909999999996</v>
      </c>
      <c r="AH771" s="84">
        <f t="shared" si="247"/>
        <v>-42979.481</v>
      </c>
      <c r="AJ771" s="80">
        <v>38260</v>
      </c>
      <c r="AK771" s="84">
        <v>52.5</v>
      </c>
      <c r="AL771" s="84">
        <v>3967.5</v>
      </c>
      <c r="AM771" s="84">
        <f t="shared" ref="AM771:AM834" si="249">AL771+AK771</f>
        <v>4020</v>
      </c>
      <c r="AN771" s="84">
        <f t="shared" si="240"/>
        <v>60.599999999999909</v>
      </c>
      <c r="AO771" s="84">
        <f t="shared" si="240"/>
        <v>18.5</v>
      </c>
      <c r="AP771" s="85">
        <f>AM771/'[2]Soymeal Export Forecast'!AD$15</f>
        <v>0.77756114186563241</v>
      </c>
      <c r="AQ771" s="77"/>
      <c r="AR771" s="77"/>
      <c r="AS771" s="80">
        <v>38260</v>
      </c>
      <c r="AT771" s="84">
        <v>11.4</v>
      </c>
      <c r="AU771" s="84">
        <v>241.9</v>
      </c>
      <c r="AV771" s="84">
        <f t="shared" ref="AV771:AV834" si="250">AU771+AT771</f>
        <v>253.3</v>
      </c>
      <c r="AW771" s="84">
        <f t="shared" si="241"/>
        <v>1.2000000000000171</v>
      </c>
      <c r="AX771" s="84">
        <f t="shared" si="241"/>
        <v>-0.39999999999997726</v>
      </c>
      <c r="AZ771" s="77"/>
      <c r="BA771" s="77"/>
      <c r="BB771" s="84">
        <f t="shared" si="228"/>
        <v>-47897.1</v>
      </c>
    </row>
    <row r="772" spans="1:54">
      <c r="A772" s="80">
        <v>38267</v>
      </c>
      <c r="B772" s="84">
        <v>7430.56</v>
      </c>
      <c r="C772" s="84">
        <v>943.29</v>
      </c>
      <c r="D772" s="84">
        <v>8373.85</v>
      </c>
      <c r="E772" s="84">
        <v>0</v>
      </c>
      <c r="F772" s="84">
        <f t="shared" si="242"/>
        <v>712.99199999999996</v>
      </c>
      <c r="G772" s="84">
        <f t="shared" si="242"/>
        <v>1207.6590000000006</v>
      </c>
      <c r="H772" s="84">
        <f t="shared" si="242"/>
        <v>0</v>
      </c>
      <c r="I772" s="84">
        <f t="shared" ref="I772:I835" si="251">F772</f>
        <v>712.99199999999996</v>
      </c>
      <c r="L772" s="84">
        <f t="shared" si="243"/>
        <v>1207.6590000000006</v>
      </c>
      <c r="P772" s="84">
        <v>2725</v>
      </c>
      <c r="Q772" s="84">
        <v>1020.3</v>
      </c>
      <c r="R772" s="84">
        <f t="shared" si="235"/>
        <v>3745.3</v>
      </c>
      <c r="S772" s="84">
        <f t="shared" si="244"/>
        <v>263.69999999999982</v>
      </c>
      <c r="T772" s="84">
        <f t="shared" si="245"/>
        <v>165.09999999999991</v>
      </c>
      <c r="W772" s="77"/>
      <c r="X772" s="77"/>
      <c r="Z772" s="84">
        <v>794</v>
      </c>
      <c r="AA772" s="84">
        <v>159.69999999999999</v>
      </c>
      <c r="AB772" s="84">
        <f t="shared" si="248"/>
        <v>953.7</v>
      </c>
      <c r="AC772" s="84">
        <f t="shared" si="246"/>
        <v>172</v>
      </c>
      <c r="AE772" s="84">
        <f t="shared" si="236"/>
        <v>3911.5600000000004</v>
      </c>
      <c r="AF772" s="84">
        <f t="shared" si="236"/>
        <v>-236.70999999999998</v>
      </c>
      <c r="AG772" s="84">
        <f t="shared" si="236"/>
        <v>3674.8500000000004</v>
      </c>
      <c r="AH772" s="84">
        <f t="shared" si="247"/>
        <v>771.95900000000074</v>
      </c>
      <c r="AJ772" s="80">
        <v>38267</v>
      </c>
      <c r="AK772" s="84">
        <v>1714.3</v>
      </c>
      <c r="AL772" s="84">
        <v>50.1</v>
      </c>
      <c r="AM772" s="84">
        <f t="shared" si="249"/>
        <v>1764.3999999999999</v>
      </c>
      <c r="AN772" s="86">
        <f>AL772</f>
        <v>50.1</v>
      </c>
      <c r="AP772" s="85">
        <f>AM772/'[2]Soymeal Export Forecast'!AE$15</f>
        <v>0.23679932823872407</v>
      </c>
      <c r="AQ772" s="77"/>
      <c r="AR772" s="77"/>
      <c r="AS772" s="80">
        <v>38267</v>
      </c>
      <c r="AT772" s="84">
        <v>136.30000000000001</v>
      </c>
      <c r="AU772" s="84">
        <v>2.5</v>
      </c>
      <c r="AV772" s="84">
        <f t="shared" si="250"/>
        <v>138.80000000000001</v>
      </c>
      <c r="AW772" s="86">
        <f>AU772</f>
        <v>2.5</v>
      </c>
      <c r="AZ772" s="77"/>
      <c r="BA772" s="77"/>
      <c r="BB772" s="84">
        <f t="shared" ref="BB772:BB835" si="252">AN772+F772</f>
        <v>763.09199999999998</v>
      </c>
    </row>
    <row r="773" spans="1:54">
      <c r="A773" s="80">
        <v>38274</v>
      </c>
      <c r="B773" s="84">
        <v>7895.973</v>
      </c>
      <c r="C773" s="84">
        <v>1634.213</v>
      </c>
      <c r="D773" s="84">
        <v>9530.1859999999997</v>
      </c>
      <c r="E773" s="84">
        <v>0</v>
      </c>
      <c r="F773" s="84">
        <f t="shared" si="242"/>
        <v>690.923</v>
      </c>
      <c r="G773" s="84">
        <f t="shared" si="242"/>
        <v>1156.3359999999993</v>
      </c>
      <c r="H773" s="84">
        <f t="shared" si="242"/>
        <v>0</v>
      </c>
      <c r="I773" s="84">
        <f t="shared" si="251"/>
        <v>690.923</v>
      </c>
      <c r="L773" s="84">
        <f t="shared" si="243"/>
        <v>1156.3359999999993</v>
      </c>
      <c r="P773" s="84">
        <v>2498</v>
      </c>
      <c r="Q773" s="84">
        <v>1545.9</v>
      </c>
      <c r="R773" s="84">
        <f t="shared" si="235"/>
        <v>4043.9</v>
      </c>
      <c r="S773" s="84">
        <f t="shared" si="244"/>
        <v>298.59999999999991</v>
      </c>
      <c r="T773" s="84">
        <f t="shared" si="245"/>
        <v>525.60000000000014</v>
      </c>
      <c r="W773" s="77"/>
      <c r="X773" s="77"/>
      <c r="Z773" s="84">
        <v>974</v>
      </c>
      <c r="AA773" s="84">
        <v>159.69999999999999</v>
      </c>
      <c r="AB773" s="84">
        <f t="shared" si="248"/>
        <v>1133.7</v>
      </c>
      <c r="AC773" s="84">
        <f t="shared" si="246"/>
        <v>180</v>
      </c>
      <c r="AE773" s="84">
        <f t="shared" si="236"/>
        <v>4423.973</v>
      </c>
      <c r="AF773" s="84">
        <f t="shared" si="236"/>
        <v>-71.387000000000114</v>
      </c>
      <c r="AG773" s="84">
        <f t="shared" si="236"/>
        <v>4352.5860000000002</v>
      </c>
      <c r="AH773" s="84">
        <f t="shared" si="247"/>
        <v>677.73599999999988</v>
      </c>
      <c r="AJ773" s="80">
        <v>38274</v>
      </c>
      <c r="AK773" s="84">
        <v>1878.4</v>
      </c>
      <c r="AL773" s="84">
        <v>116.6</v>
      </c>
      <c r="AM773" s="84">
        <f t="shared" si="249"/>
        <v>1995</v>
      </c>
      <c r="AN773" s="84">
        <f t="shared" ref="AN773:AO804" si="253">AL773-AL772</f>
        <v>66.5</v>
      </c>
      <c r="AO773" s="84">
        <f t="shared" si="253"/>
        <v>230.60000000000014</v>
      </c>
      <c r="AP773" s="85">
        <f>AM773/'[2]Soymeal Export Forecast'!AE$15</f>
        <v>0.26774805023591847</v>
      </c>
      <c r="AQ773" s="77"/>
      <c r="AR773" s="77"/>
      <c r="AS773" s="80">
        <v>38274</v>
      </c>
      <c r="AT773" s="84">
        <v>132.9</v>
      </c>
      <c r="AU773" s="84">
        <v>14.1</v>
      </c>
      <c r="AV773" s="84">
        <f t="shared" si="250"/>
        <v>147</v>
      </c>
      <c r="AW773" s="84">
        <f t="shared" ref="AW773:AX804" si="254">AU773-AU772</f>
        <v>11.6</v>
      </c>
      <c r="AX773" s="84">
        <f t="shared" si="254"/>
        <v>8.1999999999999886</v>
      </c>
      <c r="AZ773" s="77"/>
      <c r="BA773" s="77"/>
      <c r="BB773" s="84">
        <f t="shared" si="252"/>
        <v>757.423</v>
      </c>
    </row>
    <row r="774" spans="1:54">
      <c r="A774" s="80">
        <v>38281</v>
      </c>
      <c r="B774" s="84">
        <v>7798.1890000000003</v>
      </c>
      <c r="C774" s="84">
        <v>2637.4920000000002</v>
      </c>
      <c r="D774" s="84">
        <v>10435.681</v>
      </c>
      <c r="E774" s="84">
        <v>0</v>
      </c>
      <c r="F774" s="84">
        <f t="shared" si="242"/>
        <v>1003.2790000000002</v>
      </c>
      <c r="G774" s="84">
        <f t="shared" si="242"/>
        <v>905.4950000000008</v>
      </c>
      <c r="H774" s="84">
        <f t="shared" si="242"/>
        <v>0</v>
      </c>
      <c r="I774" s="84">
        <f t="shared" si="251"/>
        <v>1003.2790000000002</v>
      </c>
      <c r="L774" s="84">
        <f t="shared" si="243"/>
        <v>905.4950000000008</v>
      </c>
      <c r="P774" s="84">
        <v>2428</v>
      </c>
      <c r="Q774" s="84">
        <v>2079.1</v>
      </c>
      <c r="R774" s="84">
        <f t="shared" si="235"/>
        <v>4507.1000000000004</v>
      </c>
      <c r="S774" s="84">
        <f t="shared" si="244"/>
        <v>463.20000000000027</v>
      </c>
      <c r="T774" s="84">
        <f t="shared" si="245"/>
        <v>533.19999999999982</v>
      </c>
      <c r="W774" s="77"/>
      <c r="X774" s="77"/>
      <c r="Z774" s="84">
        <v>970</v>
      </c>
      <c r="AA774" s="84">
        <v>366</v>
      </c>
      <c r="AB774" s="84">
        <f t="shared" si="248"/>
        <v>1336</v>
      </c>
      <c r="AC774" s="84">
        <f t="shared" si="246"/>
        <v>202.29999999999995</v>
      </c>
      <c r="AE774" s="84">
        <f t="shared" si="236"/>
        <v>4400.1890000000003</v>
      </c>
      <c r="AF774" s="84">
        <f t="shared" si="236"/>
        <v>192.39200000000028</v>
      </c>
      <c r="AG774" s="84">
        <f t="shared" si="236"/>
        <v>4592.5810000000001</v>
      </c>
      <c r="AH774" s="84">
        <f t="shared" si="247"/>
        <v>239.99499999999989</v>
      </c>
      <c r="AJ774" s="80">
        <v>38281</v>
      </c>
      <c r="AK774" s="84">
        <v>2012</v>
      </c>
      <c r="AL774" s="84">
        <v>165.9</v>
      </c>
      <c r="AM774" s="84">
        <f t="shared" si="249"/>
        <v>2177.9</v>
      </c>
      <c r="AN774" s="84">
        <f t="shared" si="253"/>
        <v>49.300000000000011</v>
      </c>
      <c r="AO774" s="84">
        <f t="shared" si="253"/>
        <v>182.90000000000009</v>
      </c>
      <c r="AP774" s="85">
        <f>AM774/'[2]Soymeal Export Forecast'!AE$15</f>
        <v>0.29229497674626909</v>
      </c>
      <c r="AQ774" s="77"/>
      <c r="AR774" s="77"/>
      <c r="AS774" s="80">
        <v>38281</v>
      </c>
      <c r="AT774" s="84">
        <v>143.4</v>
      </c>
      <c r="AU774" s="84">
        <v>15.8</v>
      </c>
      <c r="AV774" s="84">
        <f t="shared" si="250"/>
        <v>159.20000000000002</v>
      </c>
      <c r="AW774" s="84">
        <f t="shared" si="254"/>
        <v>1.7000000000000011</v>
      </c>
      <c r="AX774" s="84">
        <f t="shared" si="254"/>
        <v>12.200000000000017</v>
      </c>
      <c r="AZ774" s="77"/>
      <c r="BA774" s="77"/>
      <c r="BB774" s="84">
        <f t="shared" si="252"/>
        <v>1052.5790000000002</v>
      </c>
    </row>
    <row r="775" spans="1:54">
      <c r="A775" s="80">
        <v>38288</v>
      </c>
      <c r="B775" s="84">
        <v>7397.0190000000002</v>
      </c>
      <c r="C775" s="84">
        <v>3817.84</v>
      </c>
      <c r="D775" s="84">
        <v>11214.859</v>
      </c>
      <c r="E775" s="84">
        <v>0</v>
      </c>
      <c r="F775" s="84">
        <f t="shared" si="242"/>
        <v>1180.348</v>
      </c>
      <c r="G775" s="84">
        <f t="shared" si="242"/>
        <v>779.17799999999988</v>
      </c>
      <c r="H775" s="84">
        <f t="shared" si="242"/>
        <v>0</v>
      </c>
      <c r="I775" s="84">
        <f t="shared" si="251"/>
        <v>1180.348</v>
      </c>
      <c r="L775" s="84">
        <f t="shared" si="243"/>
        <v>779.17799999999988</v>
      </c>
      <c r="P775" s="84">
        <v>1873</v>
      </c>
      <c r="Q775" s="84">
        <v>2865.2</v>
      </c>
      <c r="R775" s="84">
        <f t="shared" si="235"/>
        <v>4738.2</v>
      </c>
      <c r="S775" s="84">
        <f t="shared" si="244"/>
        <v>231.09999999999945</v>
      </c>
      <c r="T775" s="84">
        <f t="shared" si="245"/>
        <v>786.09999999999991</v>
      </c>
      <c r="W775" s="77"/>
      <c r="X775" s="77"/>
      <c r="Z775" s="84">
        <v>935.8</v>
      </c>
      <c r="AA775" s="84">
        <v>625</v>
      </c>
      <c r="AB775" s="84">
        <f t="shared" si="248"/>
        <v>1560.8</v>
      </c>
      <c r="AC775" s="84">
        <f t="shared" si="246"/>
        <v>224.79999999999995</v>
      </c>
      <c r="AE775" s="84">
        <f t="shared" si="236"/>
        <v>4588.2190000000001</v>
      </c>
      <c r="AF775" s="84">
        <f t="shared" si="236"/>
        <v>327.64000000000033</v>
      </c>
      <c r="AG775" s="84">
        <f t="shared" si="236"/>
        <v>4915.8590000000004</v>
      </c>
      <c r="AH775" s="84">
        <f t="shared" si="247"/>
        <v>323.27800000000025</v>
      </c>
      <c r="AJ775" s="80">
        <v>38288</v>
      </c>
      <c r="AK775" s="84">
        <v>1935.3</v>
      </c>
      <c r="AL775" s="84">
        <v>266.89999999999998</v>
      </c>
      <c r="AM775" s="84">
        <f t="shared" si="249"/>
        <v>2202.1999999999998</v>
      </c>
      <c r="AN775" s="84">
        <f t="shared" si="253"/>
        <v>100.99999999999997</v>
      </c>
      <c r="AO775" s="84">
        <f t="shared" si="253"/>
        <v>24.299999999999727</v>
      </c>
      <c r="AP775" s="85">
        <f>AM775/'[2]Soymeal Export Forecast'!AE$15</f>
        <v>0.29555626878673663</v>
      </c>
      <c r="AQ775" s="77"/>
      <c r="AR775" s="77"/>
      <c r="AS775" s="80">
        <v>38288</v>
      </c>
      <c r="AT775" s="84">
        <v>146.4</v>
      </c>
      <c r="AU775" s="84">
        <v>16.899999999999999</v>
      </c>
      <c r="AV775" s="84">
        <f t="shared" si="250"/>
        <v>163.30000000000001</v>
      </c>
      <c r="AW775" s="84">
        <f t="shared" si="254"/>
        <v>1.0999999999999979</v>
      </c>
      <c r="AX775" s="84">
        <f t="shared" si="254"/>
        <v>4.0999999999999943</v>
      </c>
      <c r="AZ775" s="77"/>
      <c r="BA775" s="77"/>
      <c r="BB775" s="84">
        <f t="shared" si="252"/>
        <v>1281.348</v>
      </c>
    </row>
    <row r="776" spans="1:54">
      <c r="A776" s="80">
        <v>38295</v>
      </c>
      <c r="B776" s="84">
        <v>7933.8760000000002</v>
      </c>
      <c r="C776" s="84">
        <v>4757.701</v>
      </c>
      <c r="D776" s="84">
        <v>12691.576999999999</v>
      </c>
      <c r="E776" s="84">
        <v>0</v>
      </c>
      <c r="F776" s="84">
        <f t="shared" si="242"/>
        <v>939.86099999999988</v>
      </c>
      <c r="G776" s="84">
        <f t="shared" si="242"/>
        <v>1476.7179999999989</v>
      </c>
      <c r="H776" s="84">
        <f t="shared" si="242"/>
        <v>0</v>
      </c>
      <c r="I776" s="84">
        <f t="shared" si="251"/>
        <v>939.86099999999988</v>
      </c>
      <c r="L776" s="84">
        <f t="shared" si="243"/>
        <v>1476.7179999999989</v>
      </c>
      <c r="P776" s="84">
        <v>2031.5</v>
      </c>
      <c r="Q776" s="84">
        <v>3312.6</v>
      </c>
      <c r="R776" s="84">
        <f t="shared" si="235"/>
        <v>5344.1</v>
      </c>
      <c r="S776" s="84">
        <f t="shared" si="244"/>
        <v>605.90000000000055</v>
      </c>
      <c r="T776" s="84">
        <f t="shared" si="245"/>
        <v>447.40000000000009</v>
      </c>
      <c r="W776" s="77"/>
      <c r="X776" s="77"/>
      <c r="Z776" s="84">
        <v>847.3</v>
      </c>
      <c r="AA776" s="84">
        <v>802.1</v>
      </c>
      <c r="AB776" s="84">
        <f t="shared" si="248"/>
        <v>1649.4</v>
      </c>
      <c r="AC776" s="84">
        <f t="shared" si="246"/>
        <v>88.600000000000136</v>
      </c>
      <c r="AE776" s="84">
        <f t="shared" si="236"/>
        <v>5055.076</v>
      </c>
      <c r="AF776" s="84">
        <f t="shared" si="236"/>
        <v>643.00100000000009</v>
      </c>
      <c r="AG776" s="84">
        <f t="shared" si="236"/>
        <v>5698.0769999999993</v>
      </c>
      <c r="AH776" s="84">
        <f t="shared" si="247"/>
        <v>782.21799999999894</v>
      </c>
      <c r="AJ776" s="80">
        <v>38295</v>
      </c>
      <c r="AK776" s="84">
        <v>1942.9</v>
      </c>
      <c r="AL776" s="84">
        <v>405.1</v>
      </c>
      <c r="AM776" s="84">
        <f t="shared" si="249"/>
        <v>2348</v>
      </c>
      <c r="AN776" s="84">
        <f t="shared" si="253"/>
        <v>138.20000000000005</v>
      </c>
      <c r="AO776" s="84">
        <f t="shared" si="253"/>
        <v>145.80000000000018</v>
      </c>
      <c r="AP776" s="85">
        <f>AM776/'[2]Soymeal Export Forecast'!AE$15</f>
        <v>0.31512402102954212</v>
      </c>
      <c r="AQ776" s="77"/>
      <c r="AR776" s="77"/>
      <c r="AS776" s="80">
        <v>38295</v>
      </c>
      <c r="AT776" s="84">
        <v>141.19999999999999</v>
      </c>
      <c r="AU776" s="84">
        <v>22.5</v>
      </c>
      <c r="AV776" s="84">
        <f t="shared" si="250"/>
        <v>163.69999999999999</v>
      </c>
      <c r="AW776" s="84">
        <f t="shared" si="254"/>
        <v>5.6000000000000014</v>
      </c>
      <c r="AX776" s="84">
        <f t="shared" si="254"/>
        <v>0.39999999999997726</v>
      </c>
      <c r="AZ776" s="77"/>
      <c r="BA776" s="77"/>
      <c r="BB776" s="84">
        <f t="shared" si="252"/>
        <v>1078.0609999999999</v>
      </c>
    </row>
    <row r="777" spans="1:54">
      <c r="A777" s="80">
        <v>38302</v>
      </c>
      <c r="B777" s="84">
        <v>8637.9689999999991</v>
      </c>
      <c r="C777" s="84">
        <v>5361.71</v>
      </c>
      <c r="D777" s="84">
        <v>13999.679</v>
      </c>
      <c r="E777" s="84">
        <v>0</v>
      </c>
      <c r="F777" s="84">
        <f t="shared" si="242"/>
        <v>604.00900000000001</v>
      </c>
      <c r="G777" s="84">
        <f t="shared" si="242"/>
        <v>1308.1020000000008</v>
      </c>
      <c r="H777" s="84">
        <f t="shared" si="242"/>
        <v>0</v>
      </c>
      <c r="I777" s="84">
        <f t="shared" si="251"/>
        <v>604.00900000000001</v>
      </c>
      <c r="L777" s="84">
        <f t="shared" si="243"/>
        <v>1308.1020000000008</v>
      </c>
      <c r="P777" s="84">
        <v>1746.5</v>
      </c>
      <c r="Q777" s="84">
        <v>3899.7</v>
      </c>
      <c r="R777" s="84">
        <f t="shared" si="235"/>
        <v>5646.2</v>
      </c>
      <c r="S777" s="84">
        <f t="shared" si="244"/>
        <v>302.09999999999945</v>
      </c>
      <c r="T777" s="84">
        <f t="shared" si="245"/>
        <v>587.09999999999991</v>
      </c>
      <c r="W777" s="77"/>
      <c r="X777" s="77"/>
      <c r="Z777" s="84">
        <v>904.2</v>
      </c>
      <c r="AA777" s="84">
        <v>1035.3</v>
      </c>
      <c r="AB777" s="84">
        <f t="shared" si="248"/>
        <v>1939.5</v>
      </c>
      <c r="AC777" s="84">
        <f t="shared" si="246"/>
        <v>290.09999999999991</v>
      </c>
      <c r="AE777" s="84">
        <f t="shared" si="236"/>
        <v>5987.2689999999993</v>
      </c>
      <c r="AF777" s="84">
        <f t="shared" si="236"/>
        <v>426.71000000000026</v>
      </c>
      <c r="AG777" s="84">
        <f t="shared" si="236"/>
        <v>6413.9789999999994</v>
      </c>
      <c r="AH777" s="84">
        <f t="shared" si="247"/>
        <v>715.90200000000004</v>
      </c>
      <c r="AJ777" s="80">
        <v>38302</v>
      </c>
      <c r="AK777" s="84">
        <v>1924.8</v>
      </c>
      <c r="AL777" s="84">
        <v>520.4</v>
      </c>
      <c r="AM777" s="84">
        <f t="shared" si="249"/>
        <v>2445.1999999999998</v>
      </c>
      <c r="AN777" s="84">
        <f t="shared" si="253"/>
        <v>115.29999999999995</v>
      </c>
      <c r="AO777" s="84">
        <f t="shared" si="253"/>
        <v>97.199999999999818</v>
      </c>
      <c r="AP777" s="85">
        <f>AM777/'[2]Soymeal Export Forecast'!AE$15</f>
        <v>0.32816918919141241</v>
      </c>
      <c r="AQ777" s="77"/>
      <c r="AR777" s="77"/>
      <c r="AS777" s="80">
        <v>38302</v>
      </c>
      <c r="AT777" s="84">
        <v>145.5</v>
      </c>
      <c r="AU777" s="84">
        <v>31.8</v>
      </c>
      <c r="AV777" s="84">
        <f t="shared" si="250"/>
        <v>177.3</v>
      </c>
      <c r="AW777" s="84">
        <f t="shared" si="254"/>
        <v>9.3000000000000007</v>
      </c>
      <c r="AX777" s="84">
        <f t="shared" si="254"/>
        <v>13.600000000000023</v>
      </c>
      <c r="AZ777" s="77"/>
      <c r="BA777" s="77"/>
      <c r="BB777" s="84">
        <f t="shared" si="252"/>
        <v>719.30899999999997</v>
      </c>
    </row>
    <row r="778" spans="1:54">
      <c r="A778" s="80">
        <v>38309</v>
      </c>
      <c r="B778" s="84">
        <v>8531.5439999999999</v>
      </c>
      <c r="C778" s="84">
        <v>6558.1090000000004</v>
      </c>
      <c r="D778" s="84">
        <v>15089.653</v>
      </c>
      <c r="E778" s="84">
        <v>0</v>
      </c>
      <c r="F778" s="84">
        <f t="shared" si="242"/>
        <v>1196.3990000000003</v>
      </c>
      <c r="G778" s="84">
        <f t="shared" si="242"/>
        <v>1089.9740000000002</v>
      </c>
      <c r="H778" s="84">
        <f t="shared" si="242"/>
        <v>0</v>
      </c>
      <c r="I778" s="84">
        <f t="shared" si="251"/>
        <v>1196.3990000000003</v>
      </c>
      <c r="L778" s="84">
        <f t="shared" si="243"/>
        <v>1089.9740000000002</v>
      </c>
      <c r="P778" s="84">
        <v>2079.5</v>
      </c>
      <c r="Q778" s="84">
        <v>4580.5</v>
      </c>
      <c r="R778" s="84">
        <f t="shared" si="235"/>
        <v>6660</v>
      </c>
      <c r="S778" s="84">
        <f t="shared" si="244"/>
        <v>1013.8000000000002</v>
      </c>
      <c r="T778" s="84">
        <f t="shared" si="245"/>
        <v>680.80000000000018</v>
      </c>
      <c r="W778" s="77"/>
      <c r="X778" s="77"/>
      <c r="Z778" s="84">
        <v>844.7</v>
      </c>
      <c r="AA778" s="84">
        <v>1201.8</v>
      </c>
      <c r="AB778" s="84">
        <f t="shared" si="248"/>
        <v>2046.5</v>
      </c>
      <c r="AC778" s="84">
        <f t="shared" si="246"/>
        <v>107</v>
      </c>
      <c r="AE778" s="84">
        <f t="shared" si="236"/>
        <v>5607.3440000000001</v>
      </c>
      <c r="AF778" s="84">
        <f t="shared" si="236"/>
        <v>775.80900000000042</v>
      </c>
      <c r="AG778" s="84">
        <f t="shared" si="236"/>
        <v>6383.1530000000002</v>
      </c>
      <c r="AH778" s="84">
        <f t="shared" si="247"/>
        <v>-30.825999999999112</v>
      </c>
      <c r="AJ778" s="80">
        <v>38309</v>
      </c>
      <c r="AK778" s="84">
        <v>1888.9</v>
      </c>
      <c r="AL778" s="84">
        <v>681.5</v>
      </c>
      <c r="AM778" s="84">
        <f t="shared" si="249"/>
        <v>2570.4</v>
      </c>
      <c r="AN778" s="84">
        <f t="shared" si="253"/>
        <v>161.10000000000002</v>
      </c>
      <c r="AO778" s="84">
        <f t="shared" si="253"/>
        <v>125.20000000000027</v>
      </c>
      <c r="AP778" s="85">
        <f>AM778/'[2]Soymeal Export Forecast'!AE$15</f>
        <v>0.34497222472501493</v>
      </c>
      <c r="AQ778" s="77"/>
      <c r="AR778" s="77"/>
      <c r="AS778" s="80">
        <v>38309</v>
      </c>
      <c r="AT778" s="84">
        <v>128.30000000000001</v>
      </c>
      <c r="AU778" s="84">
        <v>60.9</v>
      </c>
      <c r="AV778" s="84">
        <f t="shared" si="250"/>
        <v>189.20000000000002</v>
      </c>
      <c r="AW778" s="84">
        <f t="shared" si="254"/>
        <v>29.099999999999998</v>
      </c>
      <c r="AX778" s="84">
        <f t="shared" si="254"/>
        <v>11.900000000000006</v>
      </c>
      <c r="AZ778" s="77"/>
      <c r="BA778" s="77"/>
      <c r="BB778" s="84">
        <f t="shared" si="252"/>
        <v>1357.4990000000003</v>
      </c>
    </row>
    <row r="779" spans="1:54">
      <c r="A779" s="80">
        <v>38316</v>
      </c>
      <c r="B779" s="84">
        <v>9339.7260000000006</v>
      </c>
      <c r="C779" s="84">
        <v>7203.0429999999997</v>
      </c>
      <c r="D779" s="84">
        <v>16542.769</v>
      </c>
      <c r="E779" s="84">
        <v>0</v>
      </c>
      <c r="F779" s="84">
        <f t="shared" si="242"/>
        <v>644.93399999999929</v>
      </c>
      <c r="G779" s="84">
        <f t="shared" si="242"/>
        <v>1453.116</v>
      </c>
      <c r="H779" s="84">
        <f t="shared" si="242"/>
        <v>0</v>
      </c>
      <c r="I779" s="84">
        <f t="shared" si="251"/>
        <v>644.93399999999929</v>
      </c>
      <c r="L779" s="84">
        <f t="shared" si="243"/>
        <v>1453.116</v>
      </c>
      <c r="P779" s="84">
        <v>1646</v>
      </c>
      <c r="Q779" s="84">
        <v>5096.8</v>
      </c>
      <c r="R779" s="84">
        <f t="shared" si="235"/>
        <v>6742.8</v>
      </c>
      <c r="S779" s="84">
        <f t="shared" si="244"/>
        <v>82.800000000000182</v>
      </c>
      <c r="T779" s="84">
        <f t="shared" si="245"/>
        <v>516.30000000000018</v>
      </c>
      <c r="W779" s="77"/>
      <c r="X779" s="77"/>
      <c r="Z779" s="84">
        <v>758.7</v>
      </c>
      <c r="AA779" s="84">
        <v>1393.9</v>
      </c>
      <c r="AB779" s="84">
        <f t="shared" si="248"/>
        <v>2152.6000000000004</v>
      </c>
      <c r="AC779" s="84">
        <f t="shared" si="246"/>
        <v>106.10000000000036</v>
      </c>
      <c r="AE779" s="84">
        <f t="shared" si="236"/>
        <v>6935.0260000000007</v>
      </c>
      <c r="AF779" s="84">
        <f t="shared" si="236"/>
        <v>712.34299999999939</v>
      </c>
      <c r="AG779" s="84">
        <f t="shared" si="236"/>
        <v>7647.3690000000006</v>
      </c>
      <c r="AH779" s="84">
        <f t="shared" si="247"/>
        <v>1264.2160000000003</v>
      </c>
      <c r="AJ779" s="80">
        <v>38316</v>
      </c>
      <c r="AK779" s="84">
        <v>1810.6</v>
      </c>
      <c r="AL779" s="84">
        <v>870.4</v>
      </c>
      <c r="AM779" s="84">
        <f t="shared" si="249"/>
        <v>2681</v>
      </c>
      <c r="AN779" s="84">
        <f t="shared" si="253"/>
        <v>188.89999999999998</v>
      </c>
      <c r="AO779" s="84">
        <f t="shared" si="253"/>
        <v>110.59999999999991</v>
      </c>
      <c r="AP779" s="85">
        <f>AM779/'[2]Soymeal Export Forecast'!AE$15</f>
        <v>0.35981580084335707</v>
      </c>
      <c r="AQ779" s="77"/>
      <c r="AR779" s="77"/>
      <c r="AS779" s="80">
        <v>38316</v>
      </c>
      <c r="AT779" s="84">
        <v>130.1</v>
      </c>
      <c r="AU779" s="84">
        <v>68.599999999999994</v>
      </c>
      <c r="AV779" s="84">
        <f t="shared" si="250"/>
        <v>198.7</v>
      </c>
      <c r="AW779" s="84">
        <f t="shared" si="254"/>
        <v>7.6999999999999957</v>
      </c>
      <c r="AX779" s="84">
        <f t="shared" si="254"/>
        <v>9.4999999999999716</v>
      </c>
      <c r="AZ779" s="77"/>
      <c r="BA779" s="77"/>
      <c r="BB779" s="84">
        <f t="shared" si="252"/>
        <v>833.83399999999926</v>
      </c>
    </row>
    <row r="780" spans="1:54">
      <c r="A780" s="80">
        <v>38323</v>
      </c>
      <c r="B780" s="84">
        <v>9052.7070000000003</v>
      </c>
      <c r="C780" s="84">
        <v>8320.884</v>
      </c>
      <c r="D780" s="84">
        <v>17373.591</v>
      </c>
      <c r="E780" s="84">
        <v>0</v>
      </c>
      <c r="F780" s="84">
        <f t="shared" si="242"/>
        <v>1117.8410000000003</v>
      </c>
      <c r="G780" s="84">
        <f t="shared" si="242"/>
        <v>830.82200000000012</v>
      </c>
      <c r="H780" s="84">
        <f t="shared" si="242"/>
        <v>0</v>
      </c>
      <c r="I780" s="84">
        <f t="shared" si="251"/>
        <v>1117.8410000000003</v>
      </c>
      <c r="L780" s="84">
        <f t="shared" si="243"/>
        <v>830.82200000000012</v>
      </c>
      <c r="P780" s="84">
        <v>1359</v>
      </c>
      <c r="Q780" s="84">
        <v>5373.3</v>
      </c>
      <c r="R780" s="84">
        <f t="shared" si="235"/>
        <v>6732.3</v>
      </c>
      <c r="S780" s="84">
        <f t="shared" si="244"/>
        <v>-10.5</v>
      </c>
      <c r="T780" s="84">
        <f t="shared" si="245"/>
        <v>276.5</v>
      </c>
      <c r="W780" s="77"/>
      <c r="X780" s="77"/>
      <c r="Z780" s="84">
        <v>597.4</v>
      </c>
      <c r="AA780" s="84">
        <v>1827.5</v>
      </c>
      <c r="AB780" s="84">
        <f t="shared" si="248"/>
        <v>2424.9</v>
      </c>
      <c r="AC780" s="84">
        <f t="shared" si="246"/>
        <v>272.29999999999973</v>
      </c>
      <c r="AE780" s="84">
        <f t="shared" si="236"/>
        <v>7096.3070000000007</v>
      </c>
      <c r="AF780" s="84">
        <f t="shared" si="236"/>
        <v>1120.0839999999998</v>
      </c>
      <c r="AG780" s="84">
        <f t="shared" si="236"/>
        <v>8216.3910000000014</v>
      </c>
      <c r="AH780" s="84">
        <f t="shared" si="247"/>
        <v>569.02200000000084</v>
      </c>
      <c r="AJ780" s="80">
        <v>38323</v>
      </c>
      <c r="AK780" s="84">
        <v>1678.6</v>
      </c>
      <c r="AL780" s="84">
        <v>1085.0999999999999</v>
      </c>
      <c r="AM780" s="84">
        <f t="shared" si="249"/>
        <v>2763.7</v>
      </c>
      <c r="AN780" s="84">
        <f t="shared" si="253"/>
        <v>214.69999999999993</v>
      </c>
      <c r="AO780" s="84">
        <f t="shared" si="253"/>
        <v>82.699999999999818</v>
      </c>
      <c r="AP780" s="85">
        <f>AM780/'[2]Soymeal Export Forecast'!AE$15</f>
        <v>0.37091493054486607</v>
      </c>
      <c r="AQ780" s="77"/>
      <c r="AR780" s="77"/>
      <c r="AS780" s="80">
        <v>38323</v>
      </c>
      <c r="AT780" s="84">
        <v>107</v>
      </c>
      <c r="AU780" s="84">
        <v>94</v>
      </c>
      <c r="AV780" s="84">
        <f t="shared" si="250"/>
        <v>201</v>
      </c>
      <c r="AW780" s="84">
        <f t="shared" si="254"/>
        <v>25.400000000000006</v>
      </c>
      <c r="AX780" s="84">
        <f t="shared" si="254"/>
        <v>2.3000000000000114</v>
      </c>
      <c r="AZ780" s="77"/>
      <c r="BA780" s="77"/>
      <c r="BB780" s="84">
        <f t="shared" si="252"/>
        <v>1332.5410000000002</v>
      </c>
    </row>
    <row r="781" spans="1:54">
      <c r="A781" s="80">
        <v>38330</v>
      </c>
      <c r="B781" s="84">
        <v>8740.5920000000006</v>
      </c>
      <c r="C781" s="84">
        <v>9357.6880000000001</v>
      </c>
      <c r="D781" s="84">
        <v>18098.28</v>
      </c>
      <c r="E781" s="84">
        <v>8.9659999999999993</v>
      </c>
      <c r="F781" s="84">
        <f t="shared" si="242"/>
        <v>1036.8040000000001</v>
      </c>
      <c r="G781" s="84">
        <f t="shared" si="242"/>
        <v>724.68899999999849</v>
      </c>
      <c r="H781" s="84">
        <f t="shared" si="242"/>
        <v>8.9659999999999993</v>
      </c>
      <c r="I781" s="84">
        <f t="shared" si="251"/>
        <v>1036.8040000000001</v>
      </c>
      <c r="L781" s="84">
        <f t="shared" si="243"/>
        <v>733.65499999999849</v>
      </c>
      <c r="P781" s="84">
        <v>1546</v>
      </c>
      <c r="Q781" s="84">
        <v>5592.6</v>
      </c>
      <c r="R781" s="84">
        <f t="shared" si="235"/>
        <v>7138.6</v>
      </c>
      <c r="S781" s="84">
        <f t="shared" si="244"/>
        <v>406.30000000000018</v>
      </c>
      <c r="T781" s="84">
        <f t="shared" si="245"/>
        <v>219.30000000000018</v>
      </c>
      <c r="W781" s="77"/>
      <c r="X781" s="77"/>
      <c r="Z781" s="84">
        <v>600.79999999999995</v>
      </c>
      <c r="AA781" s="84">
        <v>2004.4</v>
      </c>
      <c r="AB781" s="84">
        <f t="shared" si="248"/>
        <v>2605.1999999999998</v>
      </c>
      <c r="AC781" s="84">
        <f t="shared" si="246"/>
        <v>180.29999999999973</v>
      </c>
      <c r="AE781" s="84">
        <f t="shared" si="236"/>
        <v>6593.7920000000004</v>
      </c>
      <c r="AF781" s="84">
        <f t="shared" si="236"/>
        <v>1760.6879999999996</v>
      </c>
      <c r="AG781" s="84">
        <f t="shared" si="236"/>
        <v>8354.48</v>
      </c>
      <c r="AH781" s="84">
        <f t="shared" si="247"/>
        <v>138.08899999999812</v>
      </c>
      <c r="AJ781" s="80">
        <v>38330</v>
      </c>
      <c r="AK781" s="84">
        <v>1729.7</v>
      </c>
      <c r="AL781" s="84">
        <v>1201.3</v>
      </c>
      <c r="AM781" s="84">
        <f t="shared" si="249"/>
        <v>2931</v>
      </c>
      <c r="AN781" s="84">
        <f t="shared" si="253"/>
        <v>116.20000000000005</v>
      </c>
      <c r="AO781" s="84">
        <f t="shared" si="253"/>
        <v>167.30000000000018</v>
      </c>
      <c r="AP781" s="85">
        <f>AM781/'[2]Soymeal Export Forecast'!AE$15</f>
        <v>0.39336818809096591</v>
      </c>
      <c r="AQ781" s="77"/>
      <c r="AR781" s="77"/>
      <c r="AS781" s="80">
        <v>38330</v>
      </c>
      <c r="AT781" s="84">
        <v>107.8</v>
      </c>
      <c r="AU781" s="84">
        <v>104.5</v>
      </c>
      <c r="AV781" s="84">
        <f t="shared" si="250"/>
        <v>212.3</v>
      </c>
      <c r="AW781" s="84">
        <f t="shared" si="254"/>
        <v>10.5</v>
      </c>
      <c r="AX781" s="84">
        <f t="shared" si="254"/>
        <v>11.300000000000011</v>
      </c>
      <c r="AZ781" s="77"/>
      <c r="BA781" s="77"/>
      <c r="BB781" s="84">
        <f t="shared" si="252"/>
        <v>1153.0040000000001</v>
      </c>
    </row>
    <row r="782" spans="1:54">
      <c r="A782" s="80">
        <v>38337</v>
      </c>
      <c r="B782" s="84">
        <v>9141.3860000000004</v>
      </c>
      <c r="C782" s="84">
        <v>10258.035</v>
      </c>
      <c r="D782" s="84">
        <v>19399.420999999998</v>
      </c>
      <c r="E782" s="84">
        <v>26.747</v>
      </c>
      <c r="F782" s="84">
        <f t="shared" si="242"/>
        <v>900.34699999999975</v>
      </c>
      <c r="G782" s="84">
        <f t="shared" si="242"/>
        <v>1301.1409999999996</v>
      </c>
      <c r="H782" s="84">
        <f t="shared" si="242"/>
        <v>17.780999999999999</v>
      </c>
      <c r="I782" s="84">
        <f t="shared" si="251"/>
        <v>900.34699999999975</v>
      </c>
      <c r="L782" s="84">
        <f t="shared" si="243"/>
        <v>1318.9219999999996</v>
      </c>
      <c r="P782" s="84">
        <v>1587</v>
      </c>
      <c r="Q782" s="84">
        <v>6130.6</v>
      </c>
      <c r="R782" s="84">
        <f t="shared" si="235"/>
        <v>7717.6</v>
      </c>
      <c r="S782" s="84">
        <f t="shared" si="244"/>
        <v>579</v>
      </c>
      <c r="T782" s="84">
        <f t="shared" si="245"/>
        <v>538</v>
      </c>
      <c r="W782" s="77"/>
      <c r="X782" s="77"/>
      <c r="Z782" s="84">
        <v>528.29999999999995</v>
      </c>
      <c r="AA782" s="84">
        <v>2361.6999999999998</v>
      </c>
      <c r="AB782" s="84">
        <f t="shared" si="248"/>
        <v>2890</v>
      </c>
      <c r="AC782" s="84">
        <f t="shared" si="246"/>
        <v>284.80000000000018</v>
      </c>
      <c r="AE782" s="84">
        <f t="shared" si="236"/>
        <v>7026.0860000000002</v>
      </c>
      <c r="AF782" s="84">
        <f t="shared" si="236"/>
        <v>1765.7349999999997</v>
      </c>
      <c r="AG782" s="84">
        <f t="shared" si="236"/>
        <v>8791.8209999999981</v>
      </c>
      <c r="AH782" s="84">
        <f t="shared" si="247"/>
        <v>437.34099999999853</v>
      </c>
      <c r="AJ782" s="80">
        <v>38337</v>
      </c>
      <c r="AK782" s="84">
        <v>1629.1</v>
      </c>
      <c r="AL782" s="84">
        <v>1415.3</v>
      </c>
      <c r="AM782" s="84">
        <f t="shared" si="249"/>
        <v>3044.3999999999996</v>
      </c>
      <c r="AN782" s="84">
        <f t="shared" si="253"/>
        <v>214</v>
      </c>
      <c r="AO782" s="84">
        <f t="shared" si="253"/>
        <v>113.39999999999964</v>
      </c>
      <c r="AP782" s="85">
        <f>AM782/'[2]Soymeal Export Forecast'!AE$15</f>
        <v>0.40858755094648125</v>
      </c>
      <c r="AQ782" s="77"/>
      <c r="AR782" s="77"/>
      <c r="AS782" s="80">
        <v>38337</v>
      </c>
      <c r="AT782" s="84">
        <v>112.1</v>
      </c>
      <c r="AU782" s="84">
        <v>118.4</v>
      </c>
      <c r="AV782" s="84">
        <f t="shared" si="250"/>
        <v>230.5</v>
      </c>
      <c r="AW782" s="84">
        <f t="shared" si="254"/>
        <v>13.900000000000006</v>
      </c>
      <c r="AX782" s="84">
        <f t="shared" si="254"/>
        <v>18.199999999999989</v>
      </c>
      <c r="AZ782" s="77"/>
      <c r="BA782" s="77"/>
      <c r="BB782" s="84">
        <f t="shared" si="252"/>
        <v>1114.3469999999998</v>
      </c>
    </row>
    <row r="783" spans="1:54">
      <c r="A783" s="80">
        <v>38344</v>
      </c>
      <c r="B783" s="84">
        <v>8917.0660000000007</v>
      </c>
      <c r="C783" s="84">
        <v>11065.384</v>
      </c>
      <c r="D783" s="84">
        <v>19982.45</v>
      </c>
      <c r="E783" s="84">
        <v>26.747</v>
      </c>
      <c r="F783" s="84">
        <f t="shared" si="242"/>
        <v>807.34900000000016</v>
      </c>
      <c r="G783" s="84">
        <f t="shared" si="242"/>
        <v>583.02900000000227</v>
      </c>
      <c r="H783" s="84">
        <f t="shared" si="242"/>
        <v>0</v>
      </c>
      <c r="I783" s="84">
        <f t="shared" si="251"/>
        <v>807.34900000000016</v>
      </c>
      <c r="L783" s="84">
        <f t="shared" si="243"/>
        <v>583.02900000000227</v>
      </c>
      <c r="P783" s="84">
        <v>1617.6</v>
      </c>
      <c r="Q783" s="84">
        <v>6453.4</v>
      </c>
      <c r="R783" s="84">
        <f t="shared" ref="R783:R846" si="255">Q783+P783</f>
        <v>8071</v>
      </c>
      <c r="S783" s="84">
        <f t="shared" si="244"/>
        <v>353.39999999999964</v>
      </c>
      <c r="T783" s="84">
        <f t="shared" si="245"/>
        <v>322.79999999999927</v>
      </c>
      <c r="W783" s="77"/>
      <c r="X783" s="77"/>
      <c r="Z783" s="84">
        <v>453.4</v>
      </c>
      <c r="AA783" s="84">
        <v>2515</v>
      </c>
      <c r="AB783" s="84">
        <f t="shared" si="248"/>
        <v>2968.4</v>
      </c>
      <c r="AC783" s="84">
        <f t="shared" si="246"/>
        <v>78.400000000000091</v>
      </c>
      <c r="AE783" s="84">
        <f t="shared" ref="AE783:AG846" si="256">B783-P783-Z783</f>
        <v>6846.0660000000007</v>
      </c>
      <c r="AF783" s="84">
        <f t="shared" si="256"/>
        <v>2096.9840000000004</v>
      </c>
      <c r="AG783" s="84">
        <f t="shared" si="256"/>
        <v>8943.0500000000011</v>
      </c>
      <c r="AH783" s="84">
        <f t="shared" si="247"/>
        <v>151.229000000003</v>
      </c>
      <c r="AJ783" s="80">
        <v>38344</v>
      </c>
      <c r="AK783" s="84">
        <v>1505.9</v>
      </c>
      <c r="AL783" s="84">
        <v>1568.3</v>
      </c>
      <c r="AM783" s="84">
        <f t="shared" si="249"/>
        <v>3074.2</v>
      </c>
      <c r="AN783" s="84">
        <f t="shared" si="253"/>
        <v>153</v>
      </c>
      <c r="AO783" s="84">
        <f t="shared" si="253"/>
        <v>29.800000000000182</v>
      </c>
      <c r="AP783" s="85">
        <f>AM783/'[2]Soymeal Export Forecast'!AE$15</f>
        <v>0.41258699550639621</v>
      </c>
      <c r="AQ783" s="77"/>
      <c r="AR783" s="77"/>
      <c r="AS783" s="80">
        <v>38344</v>
      </c>
      <c r="AT783" s="84">
        <v>118.2</v>
      </c>
      <c r="AU783" s="84">
        <v>129.6</v>
      </c>
      <c r="AV783" s="84">
        <f t="shared" si="250"/>
        <v>247.8</v>
      </c>
      <c r="AW783" s="84">
        <f t="shared" si="254"/>
        <v>11.199999999999989</v>
      </c>
      <c r="AX783" s="84">
        <f t="shared" si="254"/>
        <v>17.300000000000011</v>
      </c>
      <c r="AZ783" s="77"/>
      <c r="BA783" s="77"/>
      <c r="BB783" s="84">
        <f t="shared" si="252"/>
        <v>960.34900000000016</v>
      </c>
    </row>
    <row r="784" spans="1:54">
      <c r="A784" s="80">
        <v>38351</v>
      </c>
      <c r="B784" s="84">
        <v>8624.0409999999993</v>
      </c>
      <c r="C784" s="84">
        <v>12273.369000000001</v>
      </c>
      <c r="D784" s="84">
        <v>20897.41</v>
      </c>
      <c r="E784" s="84">
        <v>26.747</v>
      </c>
      <c r="F784" s="84">
        <f t="shared" si="242"/>
        <v>1207.9850000000006</v>
      </c>
      <c r="G784" s="84">
        <f t="shared" si="242"/>
        <v>914.95999999999913</v>
      </c>
      <c r="H784" s="84">
        <f t="shared" si="242"/>
        <v>0</v>
      </c>
      <c r="I784" s="84">
        <f t="shared" si="251"/>
        <v>1207.9850000000006</v>
      </c>
      <c r="L784" s="84">
        <f t="shared" si="243"/>
        <v>914.95999999999913</v>
      </c>
      <c r="P784" s="84">
        <v>1611</v>
      </c>
      <c r="Q784" s="84">
        <v>6775</v>
      </c>
      <c r="R784" s="84">
        <f t="shared" si="255"/>
        <v>8386</v>
      </c>
      <c r="S784" s="84">
        <f t="shared" si="244"/>
        <v>315</v>
      </c>
      <c r="T784" s="84">
        <f t="shared" si="245"/>
        <v>321.60000000000036</v>
      </c>
      <c r="W784" s="77"/>
      <c r="X784" s="77"/>
      <c r="Z784" s="84">
        <v>422.4</v>
      </c>
      <c r="AA784" s="84">
        <v>2678.5</v>
      </c>
      <c r="AB784" s="84">
        <f t="shared" si="248"/>
        <v>3100.9</v>
      </c>
      <c r="AC784" s="84">
        <f t="shared" si="246"/>
        <v>132.5</v>
      </c>
      <c r="AE784" s="84">
        <f t="shared" si="256"/>
        <v>6590.6409999999996</v>
      </c>
      <c r="AF784" s="84">
        <f t="shared" si="256"/>
        <v>2819.8690000000006</v>
      </c>
      <c r="AG784" s="84">
        <f t="shared" si="256"/>
        <v>9410.51</v>
      </c>
      <c r="AH784" s="84">
        <f t="shared" si="247"/>
        <v>467.45999999999913</v>
      </c>
      <c r="AJ784" s="80">
        <v>38351</v>
      </c>
      <c r="AK784" s="84">
        <v>1433</v>
      </c>
      <c r="AL784" s="84">
        <v>1754.9</v>
      </c>
      <c r="AM784" s="84">
        <f t="shared" si="249"/>
        <v>3187.9</v>
      </c>
      <c r="AN784" s="84">
        <f t="shared" si="253"/>
        <v>186.60000000000014</v>
      </c>
      <c r="AO784" s="84">
        <f t="shared" si="253"/>
        <v>113.70000000000027</v>
      </c>
      <c r="AP784" s="85">
        <f>AM784/'[2]Soymeal Export Forecast'!AE$15</f>
        <v>0.42784662122660877</v>
      </c>
      <c r="AQ784" s="77"/>
      <c r="AR784" s="77"/>
      <c r="AS784" s="80">
        <v>38351</v>
      </c>
      <c r="AT784" s="84">
        <v>99.5</v>
      </c>
      <c r="AU784" s="84">
        <v>155.19999999999999</v>
      </c>
      <c r="AV784" s="84">
        <f t="shared" si="250"/>
        <v>254.7</v>
      </c>
      <c r="AW784" s="84">
        <f t="shared" si="254"/>
        <v>25.599999999999994</v>
      </c>
      <c r="AX784" s="84">
        <f t="shared" si="254"/>
        <v>6.8999999999999773</v>
      </c>
      <c r="AZ784" s="77"/>
      <c r="BA784" s="77"/>
      <c r="BB784" s="84">
        <f t="shared" si="252"/>
        <v>1394.5850000000007</v>
      </c>
    </row>
    <row r="785" spans="1:54">
      <c r="A785" s="80">
        <v>38358</v>
      </c>
      <c r="B785" s="84">
        <v>8113.3620000000001</v>
      </c>
      <c r="C785" s="84">
        <v>13420.728999999999</v>
      </c>
      <c r="D785" s="84">
        <v>21534.091</v>
      </c>
      <c r="E785" s="84">
        <v>26.747</v>
      </c>
      <c r="F785" s="84">
        <f t="shared" si="242"/>
        <v>1147.3599999999988</v>
      </c>
      <c r="G785" s="84">
        <f t="shared" si="242"/>
        <v>636.68100000000049</v>
      </c>
      <c r="H785" s="84">
        <f t="shared" si="242"/>
        <v>0</v>
      </c>
      <c r="I785" s="84">
        <f t="shared" si="251"/>
        <v>1147.3599999999988</v>
      </c>
      <c r="L785" s="84">
        <f t="shared" si="243"/>
        <v>636.68100000000049</v>
      </c>
      <c r="P785" s="84">
        <v>1726</v>
      </c>
      <c r="Q785" s="84">
        <v>7163</v>
      </c>
      <c r="R785" s="84">
        <f t="shared" si="255"/>
        <v>8889</v>
      </c>
      <c r="S785" s="84">
        <f t="shared" si="244"/>
        <v>503</v>
      </c>
      <c r="T785" s="84">
        <f t="shared" si="245"/>
        <v>388</v>
      </c>
      <c r="W785" s="77"/>
      <c r="X785" s="77"/>
      <c r="Z785" s="84">
        <v>512.29999999999995</v>
      </c>
      <c r="AA785" s="84">
        <v>2964.1</v>
      </c>
      <c r="AB785" s="84">
        <f t="shared" si="248"/>
        <v>3476.3999999999996</v>
      </c>
      <c r="AC785" s="84">
        <f t="shared" si="246"/>
        <v>375.49999999999955</v>
      </c>
      <c r="AE785" s="84">
        <f t="shared" si="256"/>
        <v>5875.0619999999999</v>
      </c>
      <c r="AF785" s="84">
        <f t="shared" si="256"/>
        <v>3293.6289999999995</v>
      </c>
      <c r="AG785" s="84">
        <f t="shared" si="256"/>
        <v>9168.6910000000007</v>
      </c>
      <c r="AH785" s="84">
        <f t="shared" si="247"/>
        <v>-241.81899999999951</v>
      </c>
      <c r="AJ785" s="80">
        <v>38358</v>
      </c>
      <c r="AK785" s="84">
        <v>1418.8</v>
      </c>
      <c r="AL785" s="84">
        <v>1839.7</v>
      </c>
      <c r="AM785" s="84">
        <f t="shared" si="249"/>
        <v>3258.5</v>
      </c>
      <c r="AN785" s="84">
        <f t="shared" si="253"/>
        <v>84.799999999999955</v>
      </c>
      <c r="AO785" s="84">
        <f t="shared" si="253"/>
        <v>70.599999999999909</v>
      </c>
      <c r="AP785" s="85">
        <f>AM785/'[2]Soymeal Export Forecast'!AE$15</f>
        <v>0.43732181538533349</v>
      </c>
      <c r="AQ785" s="77"/>
      <c r="AR785" s="77"/>
      <c r="AS785" s="80">
        <v>38358</v>
      </c>
      <c r="AT785" s="84">
        <v>101.2</v>
      </c>
      <c r="AU785" s="84">
        <v>163.5</v>
      </c>
      <c r="AV785" s="84">
        <f t="shared" si="250"/>
        <v>264.7</v>
      </c>
      <c r="AW785" s="84">
        <f t="shared" si="254"/>
        <v>8.3000000000000114</v>
      </c>
      <c r="AX785" s="84">
        <f t="shared" si="254"/>
        <v>10</v>
      </c>
      <c r="AZ785" s="77"/>
      <c r="BA785" s="77"/>
      <c r="BB785" s="84">
        <f t="shared" si="252"/>
        <v>1232.1599999999987</v>
      </c>
    </row>
    <row r="786" spans="1:54">
      <c r="A786" s="80">
        <v>38365</v>
      </c>
      <c r="B786" s="84">
        <v>7770.2060000000001</v>
      </c>
      <c r="C786" s="84">
        <v>14489.68</v>
      </c>
      <c r="D786" s="84">
        <v>22259.885999999999</v>
      </c>
      <c r="E786" s="84">
        <v>26.747</v>
      </c>
      <c r="F786" s="84">
        <f t="shared" si="242"/>
        <v>1068.9510000000009</v>
      </c>
      <c r="G786" s="84">
        <f t="shared" si="242"/>
        <v>725.79499999999825</v>
      </c>
      <c r="H786" s="84">
        <f t="shared" si="242"/>
        <v>0</v>
      </c>
      <c r="I786" s="84">
        <f t="shared" si="251"/>
        <v>1068.9510000000009</v>
      </c>
      <c r="L786" s="84">
        <f t="shared" si="243"/>
        <v>725.79499999999825</v>
      </c>
      <c r="P786" s="84">
        <v>1780</v>
      </c>
      <c r="Q786" s="84">
        <v>7452.8</v>
      </c>
      <c r="R786" s="84">
        <f t="shared" si="255"/>
        <v>9232.7999999999993</v>
      </c>
      <c r="S786" s="84">
        <f t="shared" si="244"/>
        <v>343.79999999999927</v>
      </c>
      <c r="T786" s="84">
        <f t="shared" si="245"/>
        <v>289.80000000000018</v>
      </c>
      <c r="W786" s="77"/>
      <c r="X786" s="77"/>
      <c r="Z786" s="84">
        <v>497.3</v>
      </c>
      <c r="AA786" s="84">
        <v>3047.4</v>
      </c>
      <c r="AB786" s="84">
        <f t="shared" si="248"/>
        <v>3544.7000000000003</v>
      </c>
      <c r="AC786" s="84">
        <f t="shared" si="246"/>
        <v>68.300000000000637</v>
      </c>
      <c r="AE786" s="84">
        <f t="shared" si="256"/>
        <v>5492.9059999999999</v>
      </c>
      <c r="AF786" s="84">
        <f t="shared" si="256"/>
        <v>3989.48</v>
      </c>
      <c r="AG786" s="84">
        <f t="shared" si="256"/>
        <v>9482.3859999999986</v>
      </c>
      <c r="AH786" s="84">
        <f t="shared" si="247"/>
        <v>313.69499999999789</v>
      </c>
      <c r="AJ786" s="80">
        <v>38365</v>
      </c>
      <c r="AK786" s="84">
        <v>1393.8</v>
      </c>
      <c r="AL786" s="84">
        <v>1969.6</v>
      </c>
      <c r="AM786" s="84">
        <f t="shared" si="249"/>
        <v>3363.3999999999996</v>
      </c>
      <c r="AN786" s="84">
        <f t="shared" si="253"/>
        <v>129.89999999999986</v>
      </c>
      <c r="AO786" s="84">
        <f t="shared" si="253"/>
        <v>104.89999999999964</v>
      </c>
      <c r="AP786" s="85">
        <f>AM786/'[2]Soymeal Export Forecast'!AE$15</f>
        <v>0.45140039707443008</v>
      </c>
      <c r="AQ786" s="77"/>
      <c r="AR786" s="77"/>
      <c r="AS786" s="80">
        <v>38365</v>
      </c>
      <c r="AT786" s="84">
        <v>138.5</v>
      </c>
      <c r="AU786" s="84">
        <v>169.2</v>
      </c>
      <c r="AV786" s="84">
        <f t="shared" si="250"/>
        <v>307.7</v>
      </c>
      <c r="AW786" s="84">
        <f t="shared" si="254"/>
        <v>5.6999999999999886</v>
      </c>
      <c r="AX786" s="84">
        <f t="shared" si="254"/>
        <v>43</v>
      </c>
      <c r="AZ786" s="77"/>
      <c r="BA786" s="77"/>
      <c r="BB786" s="84">
        <f t="shared" si="252"/>
        <v>1198.8510000000008</v>
      </c>
    </row>
    <row r="787" spans="1:54">
      <c r="A787" s="80">
        <v>38372</v>
      </c>
      <c r="B787" s="84">
        <v>7496.32</v>
      </c>
      <c r="C787" s="84">
        <v>15460.509</v>
      </c>
      <c r="D787" s="84">
        <v>22956.829000000002</v>
      </c>
      <c r="E787" s="84">
        <v>26.747</v>
      </c>
      <c r="F787" s="84">
        <f t="shared" si="242"/>
        <v>970.82899999999972</v>
      </c>
      <c r="G787" s="84">
        <f t="shared" si="242"/>
        <v>696.94300000000294</v>
      </c>
      <c r="H787" s="84">
        <f t="shared" si="242"/>
        <v>0</v>
      </c>
      <c r="I787" s="84">
        <f t="shared" si="251"/>
        <v>970.82899999999972</v>
      </c>
      <c r="L787" s="84">
        <f t="shared" si="243"/>
        <v>696.94300000000294</v>
      </c>
      <c r="P787" s="84">
        <v>1683</v>
      </c>
      <c r="Q787" s="84">
        <v>7960.7</v>
      </c>
      <c r="R787" s="84">
        <f t="shared" si="255"/>
        <v>9643.7000000000007</v>
      </c>
      <c r="S787" s="84">
        <f t="shared" si="244"/>
        <v>410.90000000000146</v>
      </c>
      <c r="T787" s="84">
        <f t="shared" si="245"/>
        <v>507.89999999999964</v>
      </c>
      <c r="W787" s="77"/>
      <c r="X787" s="77"/>
      <c r="Z787" s="84">
        <v>237</v>
      </c>
      <c r="AA787" s="84">
        <v>3451.2</v>
      </c>
      <c r="AB787" s="84">
        <f t="shared" si="248"/>
        <v>3688.2</v>
      </c>
      <c r="AC787" s="84">
        <f t="shared" si="246"/>
        <v>143.49999999999955</v>
      </c>
      <c r="AE787" s="84">
        <f t="shared" si="256"/>
        <v>5576.32</v>
      </c>
      <c r="AF787" s="84">
        <f t="shared" si="256"/>
        <v>4048.6090000000004</v>
      </c>
      <c r="AG787" s="84">
        <f t="shared" si="256"/>
        <v>9624.9290000000001</v>
      </c>
      <c r="AH787" s="84">
        <f t="shared" si="247"/>
        <v>142.54300000000148</v>
      </c>
      <c r="AJ787" s="80">
        <v>38372</v>
      </c>
      <c r="AK787" s="84">
        <v>1342.5</v>
      </c>
      <c r="AL787" s="84">
        <v>2068</v>
      </c>
      <c r="AM787" s="84">
        <f t="shared" si="249"/>
        <v>3410.5</v>
      </c>
      <c r="AN787" s="84">
        <f t="shared" si="253"/>
        <v>98.400000000000091</v>
      </c>
      <c r="AO787" s="84">
        <f t="shared" si="253"/>
        <v>47.100000000000364</v>
      </c>
      <c r="AP787" s="85">
        <f>AM787/'[2]Soymeal Export Forecast'!AE$15</f>
        <v>0.45772166683187965</v>
      </c>
      <c r="AQ787" s="77"/>
      <c r="AR787" s="77"/>
      <c r="AS787" s="80">
        <v>38372</v>
      </c>
      <c r="AT787" s="84">
        <v>143</v>
      </c>
      <c r="AU787" s="84">
        <v>181.4</v>
      </c>
      <c r="AV787" s="84">
        <f t="shared" si="250"/>
        <v>324.39999999999998</v>
      </c>
      <c r="AW787" s="84">
        <f t="shared" si="254"/>
        <v>12.200000000000017</v>
      </c>
      <c r="AX787" s="84">
        <f t="shared" si="254"/>
        <v>16.699999999999989</v>
      </c>
      <c r="AZ787" s="77"/>
      <c r="BA787" s="77"/>
      <c r="BB787" s="84">
        <f t="shared" si="252"/>
        <v>1069.2289999999998</v>
      </c>
    </row>
    <row r="788" spans="1:54">
      <c r="A788" s="80">
        <v>38379</v>
      </c>
      <c r="B788" s="84">
        <v>6974.4870000000001</v>
      </c>
      <c r="C788" s="84">
        <v>16412.692999999999</v>
      </c>
      <c r="D788" s="84">
        <v>23387.18</v>
      </c>
      <c r="E788" s="84">
        <v>35.247</v>
      </c>
      <c r="F788" s="84">
        <f t="shared" si="242"/>
        <v>952.18399999999929</v>
      </c>
      <c r="G788" s="84">
        <f t="shared" si="242"/>
        <v>430.35099999999875</v>
      </c>
      <c r="H788" s="84">
        <f t="shared" si="242"/>
        <v>8.5</v>
      </c>
      <c r="I788" s="84">
        <f t="shared" si="251"/>
        <v>952.18399999999929</v>
      </c>
      <c r="L788" s="84">
        <f t="shared" si="243"/>
        <v>438.85099999999875</v>
      </c>
      <c r="P788" s="84">
        <v>1557</v>
      </c>
      <c r="Q788" s="84">
        <v>8330.2999999999993</v>
      </c>
      <c r="R788" s="84">
        <f t="shared" si="255"/>
        <v>9887.2999999999993</v>
      </c>
      <c r="S788" s="84">
        <f t="shared" si="244"/>
        <v>243.59999999999854</v>
      </c>
      <c r="T788" s="84">
        <f t="shared" si="245"/>
        <v>369.59999999999945</v>
      </c>
      <c r="W788" s="77"/>
      <c r="X788" s="77"/>
      <c r="Z788" s="84">
        <v>177</v>
      </c>
      <c r="AA788" s="84">
        <v>3507.8</v>
      </c>
      <c r="AB788" s="84">
        <f t="shared" si="248"/>
        <v>3684.8</v>
      </c>
      <c r="AC788" s="84">
        <f t="shared" si="246"/>
        <v>-3.3999999999996362</v>
      </c>
      <c r="AE788" s="84">
        <f t="shared" si="256"/>
        <v>5240.4870000000001</v>
      </c>
      <c r="AF788" s="84">
        <f t="shared" si="256"/>
        <v>4574.5929999999998</v>
      </c>
      <c r="AG788" s="84">
        <f t="shared" si="256"/>
        <v>9815.0800000000017</v>
      </c>
      <c r="AH788" s="84">
        <f t="shared" si="247"/>
        <v>190.15100000000166</v>
      </c>
      <c r="AJ788" s="80">
        <v>38379</v>
      </c>
      <c r="AK788" s="84">
        <v>1319.5</v>
      </c>
      <c r="AL788" s="84">
        <v>2185.4</v>
      </c>
      <c r="AM788" s="84">
        <f t="shared" si="249"/>
        <v>3504.9</v>
      </c>
      <c r="AN788" s="84">
        <f t="shared" si="253"/>
        <v>117.40000000000009</v>
      </c>
      <c r="AO788" s="84">
        <f t="shared" si="253"/>
        <v>94.400000000000091</v>
      </c>
      <c r="AP788" s="85">
        <f>AM788/'[2]Soymeal Export Forecast'!AE$15</f>
        <v>0.47039104825657674</v>
      </c>
      <c r="AQ788" s="77"/>
      <c r="AR788" s="77"/>
      <c r="AS788" s="80">
        <v>38379</v>
      </c>
      <c r="AT788" s="84">
        <v>126.3</v>
      </c>
      <c r="AU788" s="84">
        <v>193</v>
      </c>
      <c r="AV788" s="84">
        <f t="shared" si="250"/>
        <v>319.3</v>
      </c>
      <c r="AW788" s="84">
        <f t="shared" si="254"/>
        <v>11.599999999999994</v>
      </c>
      <c r="AX788" s="84">
        <f t="shared" si="254"/>
        <v>-5.0999999999999659</v>
      </c>
      <c r="AZ788" s="77"/>
      <c r="BA788" s="77"/>
      <c r="BB788" s="84">
        <f t="shared" si="252"/>
        <v>1069.5839999999994</v>
      </c>
    </row>
    <row r="789" spans="1:54">
      <c r="A789" s="80">
        <v>38386</v>
      </c>
      <c r="B789" s="84">
        <v>6998.96</v>
      </c>
      <c r="C789" s="84">
        <v>17046.510999999999</v>
      </c>
      <c r="D789" s="84">
        <v>24045.471000000001</v>
      </c>
      <c r="E789" s="84">
        <v>35.247</v>
      </c>
      <c r="F789" s="84">
        <f t="shared" si="242"/>
        <v>633.8179999999993</v>
      </c>
      <c r="G789" s="84">
        <f t="shared" si="242"/>
        <v>658.29100000000108</v>
      </c>
      <c r="H789" s="84">
        <f t="shared" si="242"/>
        <v>0</v>
      </c>
      <c r="I789" s="84">
        <f t="shared" si="251"/>
        <v>633.8179999999993</v>
      </c>
      <c r="L789" s="84">
        <f t="shared" si="243"/>
        <v>658.29100000000108</v>
      </c>
      <c r="P789" s="84">
        <v>1524</v>
      </c>
      <c r="Q789" s="84">
        <v>8528.5</v>
      </c>
      <c r="R789" s="84">
        <f t="shared" si="255"/>
        <v>10052.5</v>
      </c>
      <c r="S789" s="84">
        <f t="shared" si="244"/>
        <v>165.20000000000073</v>
      </c>
      <c r="T789" s="84">
        <f t="shared" si="245"/>
        <v>198.20000000000073</v>
      </c>
      <c r="W789" s="77"/>
      <c r="X789" s="77"/>
      <c r="Z789" s="84">
        <v>60.3</v>
      </c>
      <c r="AA789" s="84">
        <v>3698.8</v>
      </c>
      <c r="AB789" s="84">
        <f t="shared" si="248"/>
        <v>3759.1000000000004</v>
      </c>
      <c r="AC789" s="84">
        <f t="shared" si="246"/>
        <v>74.300000000000182</v>
      </c>
      <c r="AE789" s="84">
        <f t="shared" si="256"/>
        <v>5414.66</v>
      </c>
      <c r="AF789" s="84">
        <f t="shared" si="256"/>
        <v>4819.2109999999984</v>
      </c>
      <c r="AG789" s="84">
        <f t="shared" si="256"/>
        <v>10233.871000000001</v>
      </c>
      <c r="AH789" s="84">
        <f t="shared" si="247"/>
        <v>418.79099999999926</v>
      </c>
      <c r="AJ789" s="80">
        <v>38386</v>
      </c>
      <c r="AK789" s="84">
        <v>1299.7</v>
      </c>
      <c r="AL789" s="84">
        <v>2249.1</v>
      </c>
      <c r="AM789" s="84">
        <f t="shared" si="249"/>
        <v>3548.8</v>
      </c>
      <c r="AN789" s="84">
        <f t="shared" si="253"/>
        <v>63.699999999999818</v>
      </c>
      <c r="AO789" s="84">
        <f t="shared" si="253"/>
        <v>43.900000000000091</v>
      </c>
      <c r="AP789" s="85">
        <f>AM789/'[2]Soymeal Export Forecast'!AE$15</f>
        <v>0.47628284745725691</v>
      </c>
      <c r="AQ789" s="77"/>
      <c r="AR789" s="77"/>
      <c r="AS789" s="80">
        <v>38386</v>
      </c>
      <c r="AT789" s="84">
        <v>129.5</v>
      </c>
      <c r="AU789" s="84">
        <v>196.3</v>
      </c>
      <c r="AV789" s="84">
        <f t="shared" si="250"/>
        <v>325.8</v>
      </c>
      <c r="AW789" s="84">
        <f t="shared" si="254"/>
        <v>3.3000000000000114</v>
      </c>
      <c r="AX789" s="84">
        <f t="shared" si="254"/>
        <v>6.5</v>
      </c>
      <c r="AZ789" s="77"/>
      <c r="BA789" s="77"/>
      <c r="BB789" s="84">
        <f t="shared" si="252"/>
        <v>697.51799999999912</v>
      </c>
    </row>
    <row r="790" spans="1:54">
      <c r="A790" s="80">
        <v>38393</v>
      </c>
      <c r="B790" s="84">
        <v>7156.473</v>
      </c>
      <c r="C790" s="84">
        <v>17798.187000000002</v>
      </c>
      <c r="D790" s="84">
        <v>24954.66</v>
      </c>
      <c r="E790" s="84">
        <v>35.247</v>
      </c>
      <c r="F790" s="84">
        <f t="shared" si="242"/>
        <v>751.67600000000311</v>
      </c>
      <c r="G790" s="84">
        <f t="shared" si="242"/>
        <v>909.18899999999849</v>
      </c>
      <c r="H790" s="84">
        <f t="shared" si="242"/>
        <v>0</v>
      </c>
      <c r="I790" s="84">
        <f t="shared" si="251"/>
        <v>751.67600000000311</v>
      </c>
      <c r="L790" s="84">
        <f t="shared" si="243"/>
        <v>909.18899999999849</v>
      </c>
      <c r="P790" s="84">
        <v>1447</v>
      </c>
      <c r="Q790" s="84">
        <v>8785.7000000000007</v>
      </c>
      <c r="R790" s="84">
        <f t="shared" si="255"/>
        <v>10232.700000000001</v>
      </c>
      <c r="S790" s="84">
        <f t="shared" si="244"/>
        <v>180.20000000000073</v>
      </c>
      <c r="T790" s="84">
        <f t="shared" si="245"/>
        <v>257.20000000000073</v>
      </c>
      <c r="W790" s="77"/>
      <c r="X790" s="77"/>
      <c r="Z790" s="84">
        <v>46.5</v>
      </c>
      <c r="AA790" s="84">
        <v>3762.2</v>
      </c>
      <c r="AB790" s="84">
        <f t="shared" si="248"/>
        <v>3808.7</v>
      </c>
      <c r="AC790" s="84">
        <f t="shared" si="246"/>
        <v>49.599999999999454</v>
      </c>
      <c r="AE790" s="84">
        <f t="shared" si="256"/>
        <v>5662.973</v>
      </c>
      <c r="AF790" s="84">
        <f t="shared" si="256"/>
        <v>5250.2870000000012</v>
      </c>
      <c r="AG790" s="84">
        <f t="shared" si="256"/>
        <v>10913.259999999998</v>
      </c>
      <c r="AH790" s="84">
        <f t="shared" si="247"/>
        <v>679.3889999999974</v>
      </c>
      <c r="AJ790" s="80">
        <v>38393</v>
      </c>
      <c r="AK790" s="84">
        <v>1326.9</v>
      </c>
      <c r="AL790" s="84">
        <v>2395.4</v>
      </c>
      <c r="AM790" s="84">
        <f t="shared" si="249"/>
        <v>3722.3</v>
      </c>
      <c r="AN790" s="84">
        <f t="shared" si="253"/>
        <v>146.30000000000018</v>
      </c>
      <c r="AO790" s="84">
        <f t="shared" si="253"/>
        <v>173.5</v>
      </c>
      <c r="AP790" s="85">
        <f>AM790/'[2]Soymeal Export Forecast'!AE$15</f>
        <v>0.49956820420709741</v>
      </c>
      <c r="AQ790" s="77"/>
      <c r="AR790" s="77"/>
      <c r="AS790" s="80">
        <v>38393</v>
      </c>
      <c r="AT790" s="84">
        <v>124.1</v>
      </c>
      <c r="AU790" s="84">
        <v>206.2</v>
      </c>
      <c r="AV790" s="84">
        <f t="shared" si="250"/>
        <v>330.29999999999995</v>
      </c>
      <c r="AW790" s="84">
        <f t="shared" si="254"/>
        <v>9.8999999999999773</v>
      </c>
      <c r="AX790" s="84">
        <f t="shared" si="254"/>
        <v>4.4999999999999432</v>
      </c>
      <c r="AZ790" s="77"/>
      <c r="BA790" s="77"/>
      <c r="BB790" s="84">
        <f t="shared" si="252"/>
        <v>897.9760000000033</v>
      </c>
    </row>
    <row r="791" spans="1:54">
      <c r="A791" s="80">
        <v>38400</v>
      </c>
      <c r="B791" s="84">
        <v>6839.6170000000002</v>
      </c>
      <c r="C791" s="84">
        <v>18877.815999999999</v>
      </c>
      <c r="D791" s="84">
        <v>25717.433000000001</v>
      </c>
      <c r="E791" s="84">
        <v>35.247</v>
      </c>
      <c r="F791" s="84">
        <f t="shared" si="242"/>
        <v>1079.6289999999972</v>
      </c>
      <c r="G791" s="84">
        <f t="shared" si="242"/>
        <v>762.77300000000105</v>
      </c>
      <c r="H791" s="84">
        <f t="shared" si="242"/>
        <v>0</v>
      </c>
      <c r="I791" s="84">
        <f t="shared" si="251"/>
        <v>1079.6289999999972</v>
      </c>
      <c r="L791" s="84">
        <f t="shared" si="243"/>
        <v>762.77300000000105</v>
      </c>
      <c r="P791" s="84">
        <v>1049</v>
      </c>
      <c r="Q791" s="84">
        <v>9314.5</v>
      </c>
      <c r="R791" s="84">
        <f t="shared" si="255"/>
        <v>10363.5</v>
      </c>
      <c r="S791" s="84">
        <f t="shared" si="244"/>
        <v>130.79999999999927</v>
      </c>
      <c r="T791" s="84">
        <f t="shared" si="245"/>
        <v>528.79999999999927</v>
      </c>
      <c r="W791" s="77"/>
      <c r="X791" s="77"/>
      <c r="Z791" s="84">
        <v>0</v>
      </c>
      <c r="AA791" s="84">
        <v>3944.3</v>
      </c>
      <c r="AB791" s="84">
        <f t="shared" si="248"/>
        <v>3944.3</v>
      </c>
      <c r="AC791" s="84">
        <f t="shared" si="246"/>
        <v>135.60000000000036</v>
      </c>
      <c r="AE791" s="84">
        <f t="shared" si="256"/>
        <v>5790.6170000000002</v>
      </c>
      <c r="AF791" s="84">
        <f t="shared" si="256"/>
        <v>5619.0159999999987</v>
      </c>
      <c r="AG791" s="84">
        <f t="shared" si="256"/>
        <v>11409.633000000002</v>
      </c>
      <c r="AH791" s="84">
        <f t="shared" si="247"/>
        <v>496.37300000000323</v>
      </c>
      <c r="AJ791" s="80">
        <v>38400</v>
      </c>
      <c r="AK791" s="84">
        <v>1252.0999999999999</v>
      </c>
      <c r="AL791" s="84">
        <v>2523</v>
      </c>
      <c r="AM791" s="84">
        <f t="shared" si="249"/>
        <v>3775.1</v>
      </c>
      <c r="AN791" s="84">
        <f t="shared" si="253"/>
        <v>127.59999999999991</v>
      </c>
      <c r="AO791" s="84">
        <f t="shared" si="253"/>
        <v>52.799999999999727</v>
      </c>
      <c r="AP791" s="85">
        <f>AM791/'[2]Soymeal Export Forecast'!AE$15</f>
        <v>0.50665446839379236</v>
      </c>
      <c r="AQ791" s="77"/>
      <c r="AR791" s="77"/>
      <c r="AS791" s="80">
        <v>38400</v>
      </c>
      <c r="AT791" s="84">
        <v>87.5</v>
      </c>
      <c r="AU791" s="84">
        <v>249.9</v>
      </c>
      <c r="AV791" s="84">
        <f t="shared" si="250"/>
        <v>337.4</v>
      </c>
      <c r="AW791" s="84">
        <f t="shared" si="254"/>
        <v>43.700000000000017</v>
      </c>
      <c r="AX791" s="84">
        <f t="shared" si="254"/>
        <v>7.1000000000000227</v>
      </c>
      <c r="AZ791" s="77"/>
      <c r="BA791" s="77"/>
      <c r="BB791" s="84">
        <f t="shared" si="252"/>
        <v>1207.2289999999971</v>
      </c>
    </row>
    <row r="792" spans="1:54">
      <c r="A792" s="80">
        <v>38407</v>
      </c>
      <c r="B792" s="84">
        <v>6256.7979999999998</v>
      </c>
      <c r="C792" s="84">
        <v>19754.512999999999</v>
      </c>
      <c r="D792" s="84">
        <v>26011.311000000002</v>
      </c>
      <c r="E792" s="84">
        <v>35.247</v>
      </c>
      <c r="F792" s="84">
        <f t="shared" si="242"/>
        <v>876.69700000000012</v>
      </c>
      <c r="G792" s="84">
        <f t="shared" si="242"/>
        <v>293.87800000000061</v>
      </c>
      <c r="H792" s="84">
        <f t="shared" si="242"/>
        <v>0</v>
      </c>
      <c r="I792" s="84">
        <f t="shared" si="251"/>
        <v>876.69700000000012</v>
      </c>
      <c r="L792" s="84">
        <f t="shared" si="243"/>
        <v>293.87800000000061</v>
      </c>
      <c r="P792" s="84">
        <v>989</v>
      </c>
      <c r="Q792" s="84">
        <v>9668.1</v>
      </c>
      <c r="R792" s="84">
        <f t="shared" si="255"/>
        <v>10657.1</v>
      </c>
      <c r="S792" s="84">
        <f t="shared" si="244"/>
        <v>293.60000000000036</v>
      </c>
      <c r="T792" s="84">
        <f t="shared" si="245"/>
        <v>353.60000000000036</v>
      </c>
      <c r="W792" s="77"/>
      <c r="X792" s="77"/>
      <c r="Z792" s="84">
        <v>0</v>
      </c>
      <c r="AA792" s="84">
        <v>4065.2</v>
      </c>
      <c r="AB792" s="84">
        <f t="shared" si="248"/>
        <v>4065.2</v>
      </c>
      <c r="AC792" s="84">
        <f t="shared" si="246"/>
        <v>120.89999999999964</v>
      </c>
      <c r="AE792" s="84">
        <f t="shared" si="256"/>
        <v>5267.7979999999998</v>
      </c>
      <c r="AF792" s="84">
        <f t="shared" si="256"/>
        <v>6021.2129999999988</v>
      </c>
      <c r="AG792" s="84">
        <f t="shared" si="256"/>
        <v>11289.011000000002</v>
      </c>
      <c r="AH792" s="84">
        <f t="shared" si="247"/>
        <v>-120.62199999999939</v>
      </c>
      <c r="AJ792" s="80">
        <v>38407</v>
      </c>
      <c r="AK792" s="84">
        <v>1176.0999999999999</v>
      </c>
      <c r="AL792" s="84">
        <v>2651.5</v>
      </c>
      <c r="AM792" s="84">
        <f t="shared" si="249"/>
        <v>3827.6</v>
      </c>
      <c r="AN792" s="84">
        <f t="shared" si="253"/>
        <v>128.5</v>
      </c>
      <c r="AO792" s="84">
        <f t="shared" si="253"/>
        <v>52.5</v>
      </c>
      <c r="AP792" s="85">
        <f>AM792/'[2]Soymeal Export Forecast'!AE$15</f>
        <v>0.5137004697157902</v>
      </c>
      <c r="AQ792" s="77"/>
      <c r="AR792" s="77"/>
      <c r="AS792" s="80">
        <v>38407</v>
      </c>
      <c r="AT792" s="84">
        <v>68.099999999999994</v>
      </c>
      <c r="AU792" s="84">
        <v>276.7</v>
      </c>
      <c r="AV792" s="84">
        <f t="shared" si="250"/>
        <v>344.79999999999995</v>
      </c>
      <c r="AW792" s="84">
        <f t="shared" si="254"/>
        <v>26.799999999999983</v>
      </c>
      <c r="AX792" s="84">
        <f t="shared" si="254"/>
        <v>7.3999999999999773</v>
      </c>
      <c r="AZ792" s="77"/>
      <c r="BA792" s="77"/>
      <c r="BB792" s="84">
        <f t="shared" si="252"/>
        <v>1005.1970000000001</v>
      </c>
    </row>
    <row r="793" spans="1:54">
      <c r="A793" s="80">
        <v>38414</v>
      </c>
      <c r="B793" s="84">
        <v>6744.183</v>
      </c>
      <c r="C793" s="84">
        <v>20262.664000000001</v>
      </c>
      <c r="D793" s="84">
        <v>27006.847000000002</v>
      </c>
      <c r="E793" s="84">
        <v>35.247</v>
      </c>
      <c r="F793" s="84">
        <f t="shared" si="242"/>
        <v>508.15100000000166</v>
      </c>
      <c r="G793" s="84">
        <f t="shared" si="242"/>
        <v>995.53600000000006</v>
      </c>
      <c r="H793" s="84">
        <f t="shared" si="242"/>
        <v>0</v>
      </c>
      <c r="I793" s="84">
        <f t="shared" si="251"/>
        <v>508.15100000000166</v>
      </c>
      <c r="L793" s="84">
        <f t="shared" si="243"/>
        <v>995.53600000000006</v>
      </c>
      <c r="P793" s="84">
        <v>834</v>
      </c>
      <c r="Q793" s="84">
        <v>9965.1</v>
      </c>
      <c r="R793" s="84">
        <f t="shared" si="255"/>
        <v>10799.1</v>
      </c>
      <c r="S793" s="84">
        <f t="shared" si="244"/>
        <v>142</v>
      </c>
      <c r="T793" s="84">
        <f t="shared" si="245"/>
        <v>297</v>
      </c>
      <c r="W793" s="77"/>
      <c r="X793" s="77"/>
      <c r="Z793" s="84">
        <v>42</v>
      </c>
      <c r="AA793" s="84">
        <v>4191.5</v>
      </c>
      <c r="AB793" s="84">
        <f t="shared" si="248"/>
        <v>4233.5</v>
      </c>
      <c r="AC793" s="84">
        <f t="shared" si="246"/>
        <v>168.30000000000018</v>
      </c>
      <c r="AE793" s="84">
        <f t="shared" si="256"/>
        <v>5868.183</v>
      </c>
      <c r="AF793" s="84">
        <f t="shared" si="256"/>
        <v>6106.0640000000003</v>
      </c>
      <c r="AG793" s="84">
        <f t="shared" si="256"/>
        <v>11974.247000000001</v>
      </c>
      <c r="AH793" s="84">
        <f t="shared" si="247"/>
        <v>685.23599999999897</v>
      </c>
      <c r="AJ793" s="80">
        <v>38414</v>
      </c>
      <c r="AK793" s="84">
        <v>1083.8</v>
      </c>
      <c r="AL793" s="84">
        <v>2865.4</v>
      </c>
      <c r="AM793" s="84">
        <f t="shared" si="249"/>
        <v>3949.2</v>
      </c>
      <c r="AN793" s="84">
        <f t="shared" si="253"/>
        <v>213.90000000000009</v>
      </c>
      <c r="AO793" s="84">
        <f t="shared" si="253"/>
        <v>121.59999999999991</v>
      </c>
      <c r="AP793" s="85">
        <f>AM793/'[2]Soymeal Export Forecast'!AE$15</f>
        <v>0.53002035087302712</v>
      </c>
      <c r="AQ793" s="77"/>
      <c r="AR793" s="77"/>
      <c r="AS793" s="80">
        <v>38414</v>
      </c>
      <c r="AT793" s="84">
        <v>63.1</v>
      </c>
      <c r="AU793" s="84">
        <v>283.2</v>
      </c>
      <c r="AV793" s="84">
        <f t="shared" si="250"/>
        <v>346.3</v>
      </c>
      <c r="AW793" s="84">
        <f t="shared" si="254"/>
        <v>6.5</v>
      </c>
      <c r="AX793" s="84">
        <f t="shared" si="254"/>
        <v>1.5000000000000568</v>
      </c>
      <c r="AZ793" s="77"/>
      <c r="BA793" s="77"/>
      <c r="BB793" s="84">
        <f t="shared" si="252"/>
        <v>722.05100000000175</v>
      </c>
    </row>
    <row r="794" spans="1:54">
      <c r="A794" s="80">
        <v>38421</v>
      </c>
      <c r="B794" s="84">
        <v>6768.665</v>
      </c>
      <c r="C794" s="84">
        <v>21024.166000000001</v>
      </c>
      <c r="D794" s="84">
        <v>27792.830999999998</v>
      </c>
      <c r="E794" s="84">
        <v>35.247</v>
      </c>
      <c r="F794" s="84">
        <f t="shared" si="242"/>
        <v>761.50200000000041</v>
      </c>
      <c r="G794" s="84">
        <f t="shared" si="242"/>
        <v>785.98399999999674</v>
      </c>
      <c r="H794" s="84">
        <f t="shared" si="242"/>
        <v>0</v>
      </c>
      <c r="I794" s="84">
        <f t="shared" si="251"/>
        <v>761.50200000000041</v>
      </c>
      <c r="L794" s="84">
        <f t="shared" si="243"/>
        <v>785.98399999999674</v>
      </c>
      <c r="P794" s="84">
        <v>563</v>
      </c>
      <c r="Q794" s="84">
        <v>10474.200000000001</v>
      </c>
      <c r="R794" s="84">
        <f t="shared" si="255"/>
        <v>11037.2</v>
      </c>
      <c r="S794" s="84">
        <f t="shared" si="244"/>
        <v>238.10000000000036</v>
      </c>
      <c r="T794" s="84">
        <f t="shared" si="245"/>
        <v>509.10000000000036</v>
      </c>
      <c r="W794" s="77"/>
      <c r="X794" s="77"/>
      <c r="Z794" s="84">
        <v>42</v>
      </c>
      <c r="AA794" s="84">
        <v>4287.8</v>
      </c>
      <c r="AB794" s="84">
        <f t="shared" si="248"/>
        <v>4329.8</v>
      </c>
      <c r="AC794" s="84">
        <f t="shared" si="246"/>
        <v>96.300000000000182</v>
      </c>
      <c r="AE794" s="84">
        <f t="shared" si="256"/>
        <v>6163.665</v>
      </c>
      <c r="AF794" s="84">
        <f t="shared" si="256"/>
        <v>6262.1660000000002</v>
      </c>
      <c r="AG794" s="84">
        <f t="shared" si="256"/>
        <v>12425.830999999998</v>
      </c>
      <c r="AH794" s="84">
        <f t="shared" si="247"/>
        <v>451.5839999999971</v>
      </c>
      <c r="AJ794" s="80">
        <v>38421</v>
      </c>
      <c r="AK794" s="84">
        <v>1054.5</v>
      </c>
      <c r="AL794" s="84">
        <v>2985.1</v>
      </c>
      <c r="AM794" s="84">
        <f t="shared" si="249"/>
        <v>4039.6</v>
      </c>
      <c r="AN794" s="84">
        <f t="shared" si="253"/>
        <v>119.69999999999982</v>
      </c>
      <c r="AO794" s="84">
        <f t="shared" si="253"/>
        <v>90.400000000000091</v>
      </c>
      <c r="AP794" s="85">
        <f>AM794/'[2]Soymeal Export Forecast'!AE$15</f>
        <v>0.54215289410176248</v>
      </c>
      <c r="AQ794" s="77"/>
      <c r="AR794" s="77"/>
      <c r="AS794" s="80">
        <v>38421</v>
      </c>
      <c r="AT794" s="84">
        <v>55.8</v>
      </c>
      <c r="AU794" s="84">
        <v>287.5</v>
      </c>
      <c r="AV794" s="84">
        <f t="shared" si="250"/>
        <v>343.3</v>
      </c>
      <c r="AW794" s="84">
        <f t="shared" si="254"/>
        <v>4.3000000000000114</v>
      </c>
      <c r="AX794" s="84">
        <f t="shared" si="254"/>
        <v>-3</v>
      </c>
      <c r="AZ794" s="77"/>
      <c r="BA794" s="77"/>
      <c r="BB794" s="84">
        <f t="shared" si="252"/>
        <v>881.20200000000023</v>
      </c>
    </row>
    <row r="795" spans="1:54">
      <c r="A795" s="80">
        <v>38428</v>
      </c>
      <c r="B795" s="84">
        <v>6996.4359999999997</v>
      </c>
      <c r="C795" s="84">
        <v>21706.736000000001</v>
      </c>
      <c r="D795" s="84">
        <v>28703.171999999999</v>
      </c>
      <c r="E795" s="84">
        <v>35.247</v>
      </c>
      <c r="F795" s="84">
        <f t="shared" si="242"/>
        <v>682.56999999999971</v>
      </c>
      <c r="G795" s="84">
        <f t="shared" si="242"/>
        <v>910.34100000000035</v>
      </c>
      <c r="H795" s="84">
        <f t="shared" si="242"/>
        <v>0</v>
      </c>
      <c r="I795" s="84">
        <f t="shared" si="251"/>
        <v>682.56999999999971</v>
      </c>
      <c r="L795" s="84">
        <f t="shared" si="243"/>
        <v>910.34100000000035</v>
      </c>
      <c r="P795" s="84">
        <v>458</v>
      </c>
      <c r="Q795" s="84">
        <v>10709.5</v>
      </c>
      <c r="R795" s="84">
        <f t="shared" si="255"/>
        <v>11167.5</v>
      </c>
      <c r="S795" s="84">
        <f t="shared" si="244"/>
        <v>130.29999999999927</v>
      </c>
      <c r="T795" s="84">
        <f t="shared" si="245"/>
        <v>235.29999999999927</v>
      </c>
      <c r="W795" s="77"/>
      <c r="X795" s="77"/>
      <c r="Z795" s="84">
        <v>42</v>
      </c>
      <c r="AA795" s="84">
        <v>4347.8</v>
      </c>
      <c r="AB795" s="84">
        <f t="shared" si="248"/>
        <v>4389.8</v>
      </c>
      <c r="AC795" s="84">
        <f t="shared" si="246"/>
        <v>60</v>
      </c>
      <c r="AE795" s="84">
        <f t="shared" si="256"/>
        <v>6496.4359999999997</v>
      </c>
      <c r="AF795" s="84">
        <f t="shared" si="256"/>
        <v>6649.4360000000006</v>
      </c>
      <c r="AG795" s="84">
        <f t="shared" si="256"/>
        <v>13145.871999999999</v>
      </c>
      <c r="AH795" s="84">
        <f t="shared" si="247"/>
        <v>720.04100000000108</v>
      </c>
      <c r="AJ795" s="80">
        <v>38428</v>
      </c>
      <c r="AK795" s="84">
        <v>994.6</v>
      </c>
      <c r="AL795" s="84">
        <v>3195</v>
      </c>
      <c r="AM795" s="84">
        <f t="shared" si="249"/>
        <v>4189.6000000000004</v>
      </c>
      <c r="AN795" s="84">
        <f t="shared" si="253"/>
        <v>209.90000000000009</v>
      </c>
      <c r="AO795" s="84">
        <f t="shared" si="253"/>
        <v>150.00000000000045</v>
      </c>
      <c r="AP795" s="85">
        <f>AM795/'[2]Soymeal Export Forecast'!AE$15</f>
        <v>0.56228432645032789</v>
      </c>
      <c r="AQ795" s="77"/>
      <c r="AR795" s="77"/>
      <c r="AS795" s="80">
        <v>38428</v>
      </c>
      <c r="AT795" s="84">
        <v>50.6</v>
      </c>
      <c r="AU795" s="84">
        <v>294.39999999999998</v>
      </c>
      <c r="AV795" s="84">
        <f t="shared" si="250"/>
        <v>345</v>
      </c>
      <c r="AW795" s="84">
        <f t="shared" si="254"/>
        <v>6.8999999999999773</v>
      </c>
      <c r="AX795" s="84">
        <f t="shared" si="254"/>
        <v>1.6999999999999886</v>
      </c>
      <c r="AZ795" s="77"/>
      <c r="BA795" s="77"/>
      <c r="BB795" s="84">
        <f t="shared" si="252"/>
        <v>892.4699999999998</v>
      </c>
    </row>
    <row r="796" spans="1:54">
      <c r="A796" s="80">
        <v>38435</v>
      </c>
      <c r="B796" s="84">
        <v>6950.4359999999997</v>
      </c>
      <c r="C796" s="84">
        <v>22564.35</v>
      </c>
      <c r="D796" s="84">
        <v>29514.786</v>
      </c>
      <c r="E796" s="84">
        <v>99.247</v>
      </c>
      <c r="F796" s="84">
        <f t="shared" si="242"/>
        <v>857.61399999999776</v>
      </c>
      <c r="G796" s="84">
        <f t="shared" si="242"/>
        <v>811.6140000000014</v>
      </c>
      <c r="H796" s="84">
        <f t="shared" si="242"/>
        <v>64</v>
      </c>
      <c r="I796" s="84">
        <f t="shared" si="251"/>
        <v>857.61399999999776</v>
      </c>
      <c r="L796" s="84">
        <f t="shared" si="243"/>
        <v>875.6140000000014</v>
      </c>
      <c r="P796" s="84">
        <v>459</v>
      </c>
      <c r="Q796" s="84">
        <v>10936.9</v>
      </c>
      <c r="R796" s="84">
        <f t="shared" si="255"/>
        <v>11395.9</v>
      </c>
      <c r="S796" s="84">
        <f t="shared" si="244"/>
        <v>228.39999999999964</v>
      </c>
      <c r="T796" s="84">
        <f t="shared" si="245"/>
        <v>227.39999999999964</v>
      </c>
      <c r="W796" s="77"/>
      <c r="X796" s="77"/>
      <c r="Z796" s="84">
        <v>0</v>
      </c>
      <c r="AA796" s="84">
        <v>4475.3</v>
      </c>
      <c r="AB796" s="84">
        <f t="shared" si="248"/>
        <v>4475.3</v>
      </c>
      <c r="AC796" s="84">
        <f t="shared" si="246"/>
        <v>85.5</v>
      </c>
      <c r="AE796" s="84">
        <f t="shared" si="256"/>
        <v>6491.4359999999997</v>
      </c>
      <c r="AF796" s="84">
        <f t="shared" si="256"/>
        <v>7152.1499999999987</v>
      </c>
      <c r="AG796" s="84">
        <f t="shared" si="256"/>
        <v>13643.585999999999</v>
      </c>
      <c r="AH796" s="84">
        <f t="shared" si="247"/>
        <v>497.71399999999994</v>
      </c>
      <c r="AJ796" s="80">
        <v>38435</v>
      </c>
      <c r="AK796" s="84">
        <v>1057.5</v>
      </c>
      <c r="AL796" s="84">
        <v>3327.5</v>
      </c>
      <c r="AM796" s="84">
        <f t="shared" si="249"/>
        <v>4385</v>
      </c>
      <c r="AN796" s="84">
        <f t="shared" si="253"/>
        <v>132.5</v>
      </c>
      <c r="AO796" s="84">
        <f t="shared" si="253"/>
        <v>195.39999999999964</v>
      </c>
      <c r="AP796" s="85">
        <f>AM796/'[2]Soymeal Export Forecast'!AE$15</f>
        <v>0.58850887232305893</v>
      </c>
      <c r="AQ796" s="77"/>
      <c r="AR796" s="77"/>
      <c r="AS796" s="80">
        <v>38435</v>
      </c>
      <c r="AT796" s="84">
        <v>52.3</v>
      </c>
      <c r="AU796" s="84">
        <v>299.60000000000002</v>
      </c>
      <c r="AV796" s="84">
        <f t="shared" si="250"/>
        <v>351.90000000000003</v>
      </c>
      <c r="AW796" s="84">
        <f t="shared" si="254"/>
        <v>5.2000000000000455</v>
      </c>
      <c r="AX796" s="84">
        <f t="shared" si="254"/>
        <v>6.9000000000000341</v>
      </c>
      <c r="AZ796" s="77"/>
      <c r="BA796" s="77"/>
      <c r="BB796" s="84">
        <f t="shared" si="252"/>
        <v>990.11399999999776</v>
      </c>
    </row>
    <row r="797" spans="1:54">
      <c r="A797" s="80">
        <v>38442</v>
      </c>
      <c r="B797" s="84">
        <v>6746.2389999999996</v>
      </c>
      <c r="C797" s="84">
        <v>23502.031999999999</v>
      </c>
      <c r="D797" s="84">
        <v>30248.271000000001</v>
      </c>
      <c r="E797" s="84">
        <v>109.408</v>
      </c>
      <c r="F797" s="84">
        <f t="shared" si="242"/>
        <v>937.6820000000007</v>
      </c>
      <c r="G797" s="84">
        <f t="shared" si="242"/>
        <v>733.48500000000058</v>
      </c>
      <c r="H797" s="84">
        <f t="shared" si="242"/>
        <v>10.161000000000001</v>
      </c>
      <c r="I797" s="84">
        <f t="shared" si="251"/>
        <v>937.6820000000007</v>
      </c>
      <c r="L797" s="84">
        <f t="shared" si="243"/>
        <v>743.64600000000064</v>
      </c>
      <c r="P797" s="84">
        <v>456</v>
      </c>
      <c r="Q797" s="84">
        <v>11059.9</v>
      </c>
      <c r="R797" s="84">
        <f t="shared" si="255"/>
        <v>11515.9</v>
      </c>
      <c r="S797" s="84">
        <f t="shared" si="244"/>
        <v>120</v>
      </c>
      <c r="T797" s="84">
        <f t="shared" si="245"/>
        <v>123</v>
      </c>
      <c r="W797" s="77"/>
      <c r="X797" s="77"/>
      <c r="Z797" s="84">
        <v>0</v>
      </c>
      <c r="AA797" s="84">
        <v>4536.3</v>
      </c>
      <c r="AB797" s="84">
        <f t="shared" si="248"/>
        <v>4536.3</v>
      </c>
      <c r="AC797" s="84">
        <f t="shared" si="246"/>
        <v>61</v>
      </c>
      <c r="AE797" s="84">
        <f t="shared" si="256"/>
        <v>6290.2389999999996</v>
      </c>
      <c r="AF797" s="84">
        <f t="shared" si="256"/>
        <v>7905.8319999999994</v>
      </c>
      <c r="AG797" s="84">
        <f t="shared" si="256"/>
        <v>14196.071</v>
      </c>
      <c r="AH797" s="84">
        <f t="shared" si="247"/>
        <v>552.48500000000058</v>
      </c>
      <c r="AJ797" s="80">
        <v>38442</v>
      </c>
      <c r="AK797" s="84">
        <v>1018.5</v>
      </c>
      <c r="AL797" s="84">
        <v>3399.9</v>
      </c>
      <c r="AM797" s="84">
        <f t="shared" si="249"/>
        <v>4418.3999999999996</v>
      </c>
      <c r="AN797" s="84">
        <f t="shared" si="253"/>
        <v>72.400000000000091</v>
      </c>
      <c r="AO797" s="84">
        <f t="shared" si="253"/>
        <v>33.399999999999636</v>
      </c>
      <c r="AP797" s="85">
        <f>AM797/'[2]Soymeal Export Forecast'!AE$15</f>
        <v>0.59299147125933938</v>
      </c>
      <c r="AQ797" s="77"/>
      <c r="AR797" s="77"/>
      <c r="AS797" s="80">
        <v>38442</v>
      </c>
      <c r="AT797" s="84">
        <v>52.9</v>
      </c>
      <c r="AU797" s="84">
        <v>306.5</v>
      </c>
      <c r="AV797" s="84">
        <f t="shared" si="250"/>
        <v>359.4</v>
      </c>
      <c r="AW797" s="84">
        <f t="shared" si="254"/>
        <v>6.8999999999999773</v>
      </c>
      <c r="AX797" s="84">
        <f t="shared" si="254"/>
        <v>7.4999999999999432</v>
      </c>
      <c r="AZ797" s="77"/>
      <c r="BA797" s="77"/>
      <c r="BB797" s="84">
        <f t="shared" si="252"/>
        <v>1010.0820000000008</v>
      </c>
    </row>
    <row r="798" spans="1:54">
      <c r="A798" s="80">
        <v>38449</v>
      </c>
      <c r="B798" s="84">
        <v>7001.6850000000004</v>
      </c>
      <c r="C798" s="84">
        <v>24255.991999999998</v>
      </c>
      <c r="D798" s="84">
        <v>31257.677</v>
      </c>
      <c r="E798" s="84">
        <v>110.643</v>
      </c>
      <c r="F798" s="84">
        <f t="shared" si="242"/>
        <v>753.95999999999913</v>
      </c>
      <c r="G798" s="84">
        <f t="shared" si="242"/>
        <v>1009.405999999999</v>
      </c>
      <c r="H798" s="84">
        <f t="shared" si="242"/>
        <v>1.2349999999999994</v>
      </c>
      <c r="I798" s="84">
        <f t="shared" si="251"/>
        <v>753.95999999999913</v>
      </c>
      <c r="L798" s="84">
        <f t="shared" si="243"/>
        <v>1010.6409999999991</v>
      </c>
      <c r="P798" s="84">
        <v>343</v>
      </c>
      <c r="Q798" s="84">
        <v>11178.8</v>
      </c>
      <c r="R798" s="84">
        <f t="shared" si="255"/>
        <v>11521.8</v>
      </c>
      <c r="S798" s="84">
        <f t="shared" si="244"/>
        <v>5.8999999999996362</v>
      </c>
      <c r="T798" s="84">
        <f t="shared" si="245"/>
        <v>118.89999999999964</v>
      </c>
      <c r="W798" s="77"/>
      <c r="X798" s="77"/>
      <c r="Z798" s="84">
        <v>0</v>
      </c>
      <c r="AA798" s="84">
        <v>4536.3</v>
      </c>
      <c r="AB798" s="84">
        <f t="shared" si="248"/>
        <v>4536.3</v>
      </c>
      <c r="AC798" s="84">
        <f t="shared" si="246"/>
        <v>0</v>
      </c>
      <c r="AE798" s="84">
        <f t="shared" si="256"/>
        <v>6658.6850000000004</v>
      </c>
      <c r="AF798" s="84">
        <f t="shared" si="256"/>
        <v>8540.8919999999998</v>
      </c>
      <c r="AG798" s="84">
        <f t="shared" si="256"/>
        <v>15199.577000000001</v>
      </c>
      <c r="AH798" s="84">
        <f t="shared" si="247"/>
        <v>1003.5060000000012</v>
      </c>
      <c r="AJ798" s="80">
        <v>38449</v>
      </c>
      <c r="AK798" s="84">
        <v>1005.1</v>
      </c>
      <c r="AL798" s="84">
        <v>3491.3</v>
      </c>
      <c r="AM798" s="84">
        <f t="shared" si="249"/>
        <v>4496.4000000000005</v>
      </c>
      <c r="AN798" s="84">
        <f t="shared" si="253"/>
        <v>91.400000000000091</v>
      </c>
      <c r="AO798" s="84">
        <f t="shared" si="253"/>
        <v>78.000000000000909</v>
      </c>
      <c r="AP798" s="85">
        <f>AM798/'[2]Soymeal Export Forecast'!AE$15</f>
        <v>0.6034598160805934</v>
      </c>
      <c r="AQ798" s="77"/>
      <c r="AR798" s="77"/>
      <c r="AS798" s="80">
        <v>38449</v>
      </c>
      <c r="AT798" s="84">
        <v>52.9</v>
      </c>
      <c r="AU798" s="84">
        <v>308.3</v>
      </c>
      <c r="AV798" s="84">
        <f t="shared" si="250"/>
        <v>361.2</v>
      </c>
      <c r="AW798" s="84">
        <f t="shared" si="254"/>
        <v>1.8000000000000114</v>
      </c>
      <c r="AX798" s="84">
        <f t="shared" si="254"/>
        <v>1.8000000000000114</v>
      </c>
      <c r="AZ798" s="77"/>
      <c r="BA798" s="77"/>
      <c r="BB798" s="84">
        <f t="shared" si="252"/>
        <v>845.35999999999922</v>
      </c>
    </row>
    <row r="799" spans="1:54">
      <c r="A799" s="80">
        <v>38456</v>
      </c>
      <c r="B799" s="84">
        <v>7290.7389999999996</v>
      </c>
      <c r="C799" s="84">
        <v>24893.697</v>
      </c>
      <c r="D799" s="84">
        <v>32184.436000000002</v>
      </c>
      <c r="E799" s="84">
        <v>110.643</v>
      </c>
      <c r="F799" s="84">
        <f t="shared" si="242"/>
        <v>637.70500000000175</v>
      </c>
      <c r="G799" s="84">
        <f t="shared" si="242"/>
        <v>926.75900000000183</v>
      </c>
      <c r="H799" s="84">
        <f t="shared" si="242"/>
        <v>0</v>
      </c>
      <c r="I799" s="84">
        <f t="shared" si="251"/>
        <v>637.70500000000175</v>
      </c>
      <c r="L799" s="84">
        <f t="shared" si="243"/>
        <v>926.75900000000183</v>
      </c>
      <c r="P799" s="84">
        <v>283</v>
      </c>
      <c r="Q799" s="84">
        <v>11241.8</v>
      </c>
      <c r="R799" s="84">
        <f t="shared" si="255"/>
        <v>11524.8</v>
      </c>
      <c r="S799" s="84">
        <f t="shared" si="244"/>
        <v>3</v>
      </c>
      <c r="T799" s="84">
        <f t="shared" si="245"/>
        <v>63</v>
      </c>
      <c r="W799" s="77"/>
      <c r="X799" s="77"/>
      <c r="Z799" s="84">
        <v>0</v>
      </c>
      <c r="AA799" s="84">
        <v>4536.3</v>
      </c>
      <c r="AB799" s="84">
        <f t="shared" si="248"/>
        <v>4536.3</v>
      </c>
      <c r="AC799" s="84">
        <f t="shared" si="246"/>
        <v>0</v>
      </c>
      <c r="AE799" s="84">
        <f t="shared" si="256"/>
        <v>7007.7389999999996</v>
      </c>
      <c r="AF799" s="84">
        <f t="shared" si="256"/>
        <v>9115.5970000000016</v>
      </c>
      <c r="AG799" s="84">
        <f t="shared" si="256"/>
        <v>16123.336000000003</v>
      </c>
      <c r="AH799" s="84">
        <f t="shared" si="247"/>
        <v>923.75900000000183</v>
      </c>
      <c r="AJ799" s="80">
        <v>38456</v>
      </c>
      <c r="AK799" s="84">
        <v>925</v>
      </c>
      <c r="AL799" s="84">
        <v>3666.9</v>
      </c>
      <c r="AM799" s="84">
        <f t="shared" si="249"/>
        <v>4591.8999999999996</v>
      </c>
      <c r="AN799" s="84">
        <f t="shared" si="253"/>
        <v>175.59999999999991</v>
      </c>
      <c r="AO799" s="84">
        <f t="shared" si="253"/>
        <v>95.499999999999091</v>
      </c>
      <c r="AP799" s="85">
        <f>AM799/'[2]Soymeal Export Forecast'!AE$15</f>
        <v>0.61627682800917993</v>
      </c>
      <c r="AQ799" s="77"/>
      <c r="AR799" s="77"/>
      <c r="AS799" s="80">
        <v>38456</v>
      </c>
      <c r="AT799" s="84">
        <v>53</v>
      </c>
      <c r="AU799" s="84">
        <v>315.2</v>
      </c>
      <c r="AV799" s="84">
        <f t="shared" si="250"/>
        <v>368.2</v>
      </c>
      <c r="AW799" s="84">
        <f t="shared" si="254"/>
        <v>6.8999999999999773</v>
      </c>
      <c r="AX799" s="84">
        <f t="shared" si="254"/>
        <v>7</v>
      </c>
      <c r="AZ799" s="77"/>
      <c r="BA799" s="77"/>
      <c r="BB799" s="84">
        <f t="shared" si="252"/>
        <v>813.30500000000166</v>
      </c>
    </row>
    <row r="800" spans="1:54">
      <c r="A800" s="80">
        <v>38463</v>
      </c>
      <c r="B800" s="84">
        <v>7635.7809999999999</v>
      </c>
      <c r="C800" s="84">
        <v>25690.350999999999</v>
      </c>
      <c r="D800" s="84">
        <v>33326.131999999998</v>
      </c>
      <c r="E800" s="84">
        <v>141.126</v>
      </c>
      <c r="F800" s="84">
        <f t="shared" ref="F800:H818" si="257">C800-C799</f>
        <v>796.65399999999863</v>
      </c>
      <c r="G800" s="84">
        <f t="shared" si="257"/>
        <v>1141.6959999999963</v>
      </c>
      <c r="H800" s="84">
        <f t="shared" si="257"/>
        <v>30.483000000000004</v>
      </c>
      <c r="I800" s="84">
        <f t="shared" si="251"/>
        <v>796.65399999999863</v>
      </c>
      <c r="L800" s="84">
        <f t="shared" si="243"/>
        <v>1172.1789999999962</v>
      </c>
      <c r="P800" s="84">
        <v>228</v>
      </c>
      <c r="Q800" s="84">
        <v>11472.7</v>
      </c>
      <c r="R800" s="84">
        <f t="shared" si="255"/>
        <v>11700.7</v>
      </c>
      <c r="S800" s="84">
        <f t="shared" si="244"/>
        <v>175.90000000000146</v>
      </c>
      <c r="T800" s="84">
        <f t="shared" si="245"/>
        <v>230.90000000000146</v>
      </c>
      <c r="W800" s="77"/>
      <c r="X800" s="77"/>
      <c r="Z800" s="84">
        <v>0</v>
      </c>
      <c r="AA800" s="84">
        <v>4536.3</v>
      </c>
      <c r="AB800" s="84">
        <f t="shared" si="248"/>
        <v>4536.3</v>
      </c>
      <c r="AC800" s="84">
        <f t="shared" si="246"/>
        <v>0</v>
      </c>
      <c r="AE800" s="84">
        <f t="shared" si="256"/>
        <v>7407.7809999999999</v>
      </c>
      <c r="AF800" s="84">
        <f t="shared" si="256"/>
        <v>9681.3509999999987</v>
      </c>
      <c r="AG800" s="84">
        <f t="shared" si="256"/>
        <v>17089.131999999998</v>
      </c>
      <c r="AH800" s="84">
        <f t="shared" si="247"/>
        <v>965.79599999999482</v>
      </c>
      <c r="AJ800" s="80">
        <v>38463</v>
      </c>
      <c r="AK800" s="84">
        <v>875.5</v>
      </c>
      <c r="AL800" s="84">
        <v>3774.9</v>
      </c>
      <c r="AM800" s="84">
        <f t="shared" si="249"/>
        <v>4650.3999999999996</v>
      </c>
      <c r="AN800" s="84">
        <f t="shared" si="253"/>
        <v>108</v>
      </c>
      <c r="AO800" s="84">
        <f t="shared" si="253"/>
        <v>58.5</v>
      </c>
      <c r="AP800" s="85">
        <f>AM800/'[2]Soymeal Export Forecast'!AE$15</f>
        <v>0.62412808662512032</v>
      </c>
      <c r="AQ800" s="77"/>
      <c r="AR800" s="77"/>
      <c r="AS800" s="80">
        <v>38463</v>
      </c>
      <c r="AT800" s="84">
        <v>50.8</v>
      </c>
      <c r="AU800" s="84">
        <v>323.8</v>
      </c>
      <c r="AV800" s="84">
        <f t="shared" si="250"/>
        <v>374.6</v>
      </c>
      <c r="AW800" s="84">
        <f t="shared" si="254"/>
        <v>8.6000000000000227</v>
      </c>
      <c r="AX800" s="84">
        <f t="shared" si="254"/>
        <v>6.4000000000000341</v>
      </c>
      <c r="AZ800" s="77"/>
      <c r="BA800" s="77"/>
      <c r="BB800" s="84">
        <f t="shared" si="252"/>
        <v>904.65399999999863</v>
      </c>
    </row>
    <row r="801" spans="1:54">
      <c r="A801" s="80">
        <v>38470</v>
      </c>
      <c r="B801" s="84">
        <v>7394.8559999999998</v>
      </c>
      <c r="C801" s="84">
        <v>26591.558000000001</v>
      </c>
      <c r="D801" s="84">
        <v>33986.413999999997</v>
      </c>
      <c r="E801" s="84">
        <v>141.126</v>
      </c>
      <c r="F801" s="84">
        <f t="shared" si="257"/>
        <v>901.20700000000215</v>
      </c>
      <c r="G801" s="84">
        <f t="shared" si="257"/>
        <v>660.28199999999924</v>
      </c>
      <c r="H801" s="84">
        <f t="shared" si="257"/>
        <v>0</v>
      </c>
      <c r="I801" s="84">
        <f t="shared" si="251"/>
        <v>901.20700000000215</v>
      </c>
      <c r="L801" s="84">
        <f t="shared" si="243"/>
        <v>660.28199999999924</v>
      </c>
      <c r="P801" s="84">
        <v>56</v>
      </c>
      <c r="Q801" s="84">
        <v>11711</v>
      </c>
      <c r="R801" s="84">
        <f t="shared" si="255"/>
        <v>11767</v>
      </c>
      <c r="S801" s="84">
        <f t="shared" si="244"/>
        <v>66.299999999999272</v>
      </c>
      <c r="T801" s="84">
        <f t="shared" si="245"/>
        <v>238.29999999999927</v>
      </c>
      <c r="W801" s="77"/>
      <c r="X801" s="77"/>
      <c r="Z801" s="84">
        <v>0</v>
      </c>
      <c r="AA801" s="84">
        <v>4536.3</v>
      </c>
      <c r="AB801" s="84">
        <f t="shared" si="248"/>
        <v>4536.3</v>
      </c>
      <c r="AC801" s="84">
        <f t="shared" si="246"/>
        <v>0</v>
      </c>
      <c r="AE801" s="84">
        <f t="shared" si="256"/>
        <v>7338.8559999999998</v>
      </c>
      <c r="AF801" s="84">
        <f t="shared" si="256"/>
        <v>10344.258000000002</v>
      </c>
      <c r="AG801" s="84">
        <f t="shared" si="256"/>
        <v>17683.113999999998</v>
      </c>
      <c r="AH801" s="84">
        <f t="shared" si="247"/>
        <v>593.98199999999997</v>
      </c>
      <c r="AJ801" s="80">
        <v>38470</v>
      </c>
      <c r="AK801" s="84">
        <v>906.7</v>
      </c>
      <c r="AL801" s="84">
        <v>3854.1</v>
      </c>
      <c r="AM801" s="84">
        <f t="shared" si="249"/>
        <v>4760.8</v>
      </c>
      <c r="AN801" s="84">
        <f t="shared" si="253"/>
        <v>79.199999999999818</v>
      </c>
      <c r="AO801" s="84">
        <f t="shared" si="253"/>
        <v>110.40000000000055</v>
      </c>
      <c r="AP801" s="85">
        <f>AM801/'[2]Soymeal Export Forecast'!AE$15</f>
        <v>0.63894482083366444</v>
      </c>
      <c r="AQ801" s="77"/>
      <c r="AR801" s="77"/>
      <c r="AS801" s="80">
        <v>38470</v>
      </c>
      <c r="AT801" s="84">
        <v>51.8</v>
      </c>
      <c r="AU801" s="84">
        <v>326.10000000000002</v>
      </c>
      <c r="AV801" s="84">
        <f t="shared" si="250"/>
        <v>377.90000000000003</v>
      </c>
      <c r="AW801" s="84">
        <f t="shared" si="254"/>
        <v>2.3000000000000114</v>
      </c>
      <c r="AX801" s="84">
        <f t="shared" si="254"/>
        <v>3.3000000000000114</v>
      </c>
      <c r="AZ801" s="77"/>
      <c r="BA801" s="77"/>
      <c r="BB801" s="84">
        <f t="shared" si="252"/>
        <v>980.40700000000197</v>
      </c>
    </row>
    <row r="802" spans="1:54">
      <c r="A802" s="80">
        <v>38477</v>
      </c>
      <c r="B802" s="84">
        <v>7576.1989999999996</v>
      </c>
      <c r="C802" s="84">
        <v>27325.798999999999</v>
      </c>
      <c r="D802" s="84">
        <v>34901.998</v>
      </c>
      <c r="E802" s="84">
        <v>143.03100000000001</v>
      </c>
      <c r="F802" s="84">
        <f t="shared" si="257"/>
        <v>734.24099999999817</v>
      </c>
      <c r="G802" s="84">
        <f t="shared" si="257"/>
        <v>915.58400000000256</v>
      </c>
      <c r="H802" s="84">
        <f t="shared" si="257"/>
        <v>1.9050000000000011</v>
      </c>
      <c r="I802" s="84">
        <f t="shared" si="251"/>
        <v>734.24099999999817</v>
      </c>
      <c r="L802" s="84">
        <f t="shared" si="243"/>
        <v>917.48900000000253</v>
      </c>
      <c r="P802" s="84">
        <v>100.7</v>
      </c>
      <c r="Q802" s="84">
        <v>11766.9</v>
      </c>
      <c r="R802" s="84">
        <f t="shared" si="255"/>
        <v>11867.6</v>
      </c>
      <c r="S802" s="84">
        <f t="shared" si="244"/>
        <v>100.60000000000036</v>
      </c>
      <c r="T802" s="84">
        <f t="shared" si="245"/>
        <v>55.899999999999636</v>
      </c>
      <c r="W802" s="77"/>
      <c r="X802" s="77"/>
      <c r="Z802" s="84">
        <v>8.3000000000000007</v>
      </c>
      <c r="AA802" s="84">
        <v>4536.3</v>
      </c>
      <c r="AB802" s="84">
        <f t="shared" si="248"/>
        <v>4544.6000000000004</v>
      </c>
      <c r="AC802" s="84">
        <f t="shared" si="246"/>
        <v>8.3000000000001819</v>
      </c>
      <c r="AE802" s="84">
        <f t="shared" si="256"/>
        <v>7467.1989999999996</v>
      </c>
      <c r="AF802" s="84">
        <f t="shared" si="256"/>
        <v>11022.598999999998</v>
      </c>
      <c r="AG802" s="84">
        <f t="shared" si="256"/>
        <v>18489.798000000003</v>
      </c>
      <c r="AH802" s="84">
        <f t="shared" si="247"/>
        <v>806.68400000000474</v>
      </c>
      <c r="AJ802" s="80">
        <v>38477</v>
      </c>
      <c r="AK802" s="84">
        <v>832.5</v>
      </c>
      <c r="AL802" s="84">
        <v>3979.4</v>
      </c>
      <c r="AM802" s="84">
        <f t="shared" si="249"/>
        <v>4811.8999999999996</v>
      </c>
      <c r="AN802" s="84">
        <f t="shared" si="253"/>
        <v>125.30000000000018</v>
      </c>
      <c r="AO802" s="84">
        <f t="shared" si="253"/>
        <v>51.099999999999454</v>
      </c>
      <c r="AP802" s="85">
        <f>AM802/'[2]Soymeal Export Forecast'!AE$15</f>
        <v>0.64580292878707568</v>
      </c>
      <c r="AQ802" s="77"/>
      <c r="AR802" s="77"/>
      <c r="AS802" s="80">
        <v>38477</v>
      </c>
      <c r="AT802" s="84">
        <v>51.6</v>
      </c>
      <c r="AU802" s="84">
        <v>331.5</v>
      </c>
      <c r="AV802" s="84">
        <f t="shared" si="250"/>
        <v>383.1</v>
      </c>
      <c r="AW802" s="84">
        <f t="shared" si="254"/>
        <v>5.3999999999999773</v>
      </c>
      <c r="AX802" s="84">
        <f t="shared" si="254"/>
        <v>5.1999999999999886</v>
      </c>
      <c r="AZ802" s="77"/>
      <c r="BA802" s="77"/>
      <c r="BB802" s="84">
        <f t="shared" si="252"/>
        <v>859.54099999999835</v>
      </c>
    </row>
    <row r="803" spans="1:54">
      <c r="A803" s="80">
        <v>38484</v>
      </c>
      <c r="B803" s="84">
        <v>7393.9949999999999</v>
      </c>
      <c r="C803" s="84">
        <v>28176.516</v>
      </c>
      <c r="D803" s="84">
        <v>35570.510999999999</v>
      </c>
      <c r="E803" s="84">
        <v>153.13900000000001</v>
      </c>
      <c r="F803" s="84">
        <f t="shared" si="257"/>
        <v>850.71700000000055</v>
      </c>
      <c r="G803" s="84">
        <f t="shared" si="257"/>
        <v>668.51299999999901</v>
      </c>
      <c r="H803" s="84">
        <f t="shared" si="257"/>
        <v>10.108000000000004</v>
      </c>
      <c r="I803" s="84">
        <f t="shared" si="251"/>
        <v>850.71700000000055</v>
      </c>
      <c r="L803" s="84">
        <f t="shared" si="243"/>
        <v>678.62099999999896</v>
      </c>
      <c r="P803" s="84">
        <v>100.7</v>
      </c>
      <c r="Q803" s="84">
        <v>11766.9</v>
      </c>
      <c r="R803" s="84">
        <f t="shared" si="255"/>
        <v>11867.6</v>
      </c>
      <c r="S803" s="84">
        <f t="shared" si="244"/>
        <v>0</v>
      </c>
      <c r="T803" s="84">
        <f t="shared" si="245"/>
        <v>0</v>
      </c>
      <c r="W803" s="77"/>
      <c r="X803" s="77"/>
      <c r="Z803" s="84">
        <v>8.3000000000000007</v>
      </c>
      <c r="AA803" s="84">
        <v>4536.3999999999996</v>
      </c>
      <c r="AB803" s="84">
        <f t="shared" si="248"/>
        <v>4544.7</v>
      </c>
      <c r="AC803" s="84">
        <f t="shared" si="246"/>
        <v>9.9999999999454303E-2</v>
      </c>
      <c r="AE803" s="84">
        <f t="shared" si="256"/>
        <v>7284.9949999999999</v>
      </c>
      <c r="AF803" s="84">
        <f t="shared" si="256"/>
        <v>11873.216000000002</v>
      </c>
      <c r="AG803" s="84">
        <f t="shared" si="256"/>
        <v>19158.210999999999</v>
      </c>
      <c r="AH803" s="84">
        <f t="shared" si="247"/>
        <v>668.41299999999683</v>
      </c>
      <c r="AJ803" s="80">
        <v>38484</v>
      </c>
      <c r="AK803" s="84">
        <v>804</v>
      </c>
      <c r="AL803" s="84">
        <v>4073.9</v>
      </c>
      <c r="AM803" s="84">
        <f t="shared" si="249"/>
        <v>4877.8999999999996</v>
      </c>
      <c r="AN803" s="84">
        <f t="shared" si="253"/>
        <v>94.5</v>
      </c>
      <c r="AO803" s="84">
        <f t="shared" si="253"/>
        <v>66</v>
      </c>
      <c r="AP803" s="85">
        <f>AM803/'[2]Soymeal Export Forecast'!AE$15</f>
        <v>0.6546607590204444</v>
      </c>
      <c r="AQ803" s="77"/>
      <c r="AR803" s="77"/>
      <c r="AS803" s="80">
        <v>38484</v>
      </c>
      <c r="AT803" s="84">
        <v>40.6</v>
      </c>
      <c r="AU803" s="84">
        <v>344.5</v>
      </c>
      <c r="AV803" s="84">
        <f t="shared" si="250"/>
        <v>385.1</v>
      </c>
      <c r="AW803" s="84">
        <f t="shared" si="254"/>
        <v>13</v>
      </c>
      <c r="AX803" s="84">
        <f t="shared" si="254"/>
        <v>2</v>
      </c>
      <c r="AZ803" s="77"/>
      <c r="BA803" s="77"/>
      <c r="BB803" s="84">
        <f t="shared" si="252"/>
        <v>945.21700000000055</v>
      </c>
    </row>
    <row r="804" spans="1:54">
      <c r="A804" s="80">
        <v>38491</v>
      </c>
      <c r="B804" s="84">
        <v>6885.1419999999998</v>
      </c>
      <c r="C804" s="84">
        <v>29177.771000000001</v>
      </c>
      <c r="D804" s="84">
        <v>36062.913</v>
      </c>
      <c r="E804" s="84">
        <v>153.13900000000001</v>
      </c>
      <c r="F804" s="84">
        <f t="shared" si="257"/>
        <v>1001.255000000001</v>
      </c>
      <c r="G804" s="84">
        <f t="shared" si="257"/>
        <v>492.40200000000186</v>
      </c>
      <c r="H804" s="84">
        <f t="shared" si="257"/>
        <v>0</v>
      </c>
      <c r="I804" s="84">
        <f t="shared" si="251"/>
        <v>1001.255000000001</v>
      </c>
      <c r="L804" s="84">
        <f t="shared" si="243"/>
        <v>492.40200000000186</v>
      </c>
      <c r="P804" s="84">
        <v>100.7</v>
      </c>
      <c r="Q804" s="84">
        <v>11766.9</v>
      </c>
      <c r="R804" s="84">
        <f t="shared" si="255"/>
        <v>11867.6</v>
      </c>
      <c r="S804" s="84">
        <f t="shared" si="244"/>
        <v>0</v>
      </c>
      <c r="T804" s="84">
        <f t="shared" si="245"/>
        <v>0</v>
      </c>
      <c r="W804" s="77"/>
      <c r="X804" s="77"/>
      <c r="Z804" s="84">
        <v>20.8</v>
      </c>
      <c r="AA804" s="84">
        <v>4538.8</v>
      </c>
      <c r="AB804" s="84">
        <f t="shared" si="248"/>
        <v>4559.6000000000004</v>
      </c>
      <c r="AC804" s="84">
        <f t="shared" si="246"/>
        <v>14.900000000000546</v>
      </c>
      <c r="AE804" s="84">
        <f t="shared" si="256"/>
        <v>6763.6419999999998</v>
      </c>
      <c r="AF804" s="84">
        <f t="shared" si="256"/>
        <v>12872.071</v>
      </c>
      <c r="AG804" s="84">
        <f t="shared" si="256"/>
        <v>19635.713000000003</v>
      </c>
      <c r="AH804" s="84">
        <f t="shared" si="247"/>
        <v>477.50200000000405</v>
      </c>
      <c r="AJ804" s="80">
        <v>38491</v>
      </c>
      <c r="AK804" s="84">
        <v>815.3</v>
      </c>
      <c r="AL804" s="84">
        <v>4140.8999999999996</v>
      </c>
      <c r="AM804" s="84">
        <f t="shared" si="249"/>
        <v>4956.2</v>
      </c>
      <c r="AN804" s="84">
        <f t="shared" si="253"/>
        <v>66.999999999999545</v>
      </c>
      <c r="AO804" s="84">
        <f t="shared" si="253"/>
        <v>78.300000000000182</v>
      </c>
      <c r="AP804" s="85">
        <f>AM804/'[2]Soymeal Export Forecast'!AE$15</f>
        <v>0.66516936670639548</v>
      </c>
      <c r="AQ804" s="77"/>
      <c r="AR804" s="77"/>
      <c r="AS804" s="80">
        <v>38491</v>
      </c>
      <c r="AT804" s="84">
        <v>36.299999999999997</v>
      </c>
      <c r="AU804" s="84">
        <v>348.3</v>
      </c>
      <c r="AV804" s="84">
        <f t="shared" si="250"/>
        <v>384.6</v>
      </c>
      <c r="AW804" s="84">
        <f t="shared" si="254"/>
        <v>3.8000000000000114</v>
      </c>
      <c r="AX804" s="84">
        <f t="shared" si="254"/>
        <v>-0.5</v>
      </c>
      <c r="AZ804" s="77"/>
      <c r="BA804" s="77"/>
      <c r="BB804" s="84">
        <f t="shared" si="252"/>
        <v>1068.2550000000006</v>
      </c>
    </row>
    <row r="805" spans="1:54">
      <c r="A805" s="80">
        <v>38498</v>
      </c>
      <c r="B805" s="84">
        <v>6565.76</v>
      </c>
      <c r="C805" s="84">
        <v>30120.725999999999</v>
      </c>
      <c r="D805" s="84">
        <v>36686.485999999997</v>
      </c>
      <c r="E805" s="84">
        <v>166.70599999999999</v>
      </c>
      <c r="F805" s="84">
        <f t="shared" si="257"/>
        <v>942.95499999999811</v>
      </c>
      <c r="G805" s="84">
        <f t="shared" si="257"/>
        <v>623.57299999999668</v>
      </c>
      <c r="H805" s="84">
        <f t="shared" si="257"/>
        <v>13.566999999999979</v>
      </c>
      <c r="I805" s="84">
        <f t="shared" si="251"/>
        <v>942.95499999999811</v>
      </c>
      <c r="L805" s="84">
        <f t="shared" si="243"/>
        <v>637.13999999999669</v>
      </c>
      <c r="P805" s="84">
        <v>100.7</v>
      </c>
      <c r="Q805" s="84">
        <v>11791.6</v>
      </c>
      <c r="R805" s="84">
        <f t="shared" si="255"/>
        <v>11892.300000000001</v>
      </c>
      <c r="S805" s="84">
        <f t="shared" si="244"/>
        <v>24.700000000000728</v>
      </c>
      <c r="T805" s="84">
        <f t="shared" si="245"/>
        <v>24.700000000000728</v>
      </c>
      <c r="W805" s="77"/>
      <c r="X805" s="77"/>
      <c r="Z805" s="84">
        <v>12.5</v>
      </c>
      <c r="AA805" s="84">
        <v>4567.3</v>
      </c>
      <c r="AB805" s="84">
        <f t="shared" si="248"/>
        <v>4579.8</v>
      </c>
      <c r="AC805" s="84">
        <f t="shared" si="246"/>
        <v>20.199999999999818</v>
      </c>
      <c r="AE805" s="84">
        <f t="shared" si="256"/>
        <v>6452.56</v>
      </c>
      <c r="AF805" s="84">
        <f t="shared" si="256"/>
        <v>13761.825999999997</v>
      </c>
      <c r="AG805" s="84">
        <f t="shared" si="256"/>
        <v>20214.385999999995</v>
      </c>
      <c r="AH805" s="84">
        <f t="shared" si="247"/>
        <v>578.67299999999159</v>
      </c>
      <c r="AJ805" s="80">
        <v>38498</v>
      </c>
      <c r="AK805" s="84">
        <v>769.7</v>
      </c>
      <c r="AL805" s="84">
        <v>4241</v>
      </c>
      <c r="AM805" s="84">
        <f t="shared" si="249"/>
        <v>5010.7</v>
      </c>
      <c r="AN805" s="84">
        <f t="shared" ref="AN805:AO823" si="258">AL805-AL804</f>
        <v>100.10000000000036</v>
      </c>
      <c r="AO805" s="84">
        <f t="shared" si="258"/>
        <v>54.5</v>
      </c>
      <c r="AP805" s="85">
        <f>AM805/'[2]Soymeal Export Forecast'!AE$15</f>
        <v>0.67248378712637424</v>
      </c>
      <c r="AQ805" s="77"/>
      <c r="AR805" s="77"/>
      <c r="AS805" s="80">
        <v>38498</v>
      </c>
      <c r="AT805" s="84">
        <v>35.5</v>
      </c>
      <c r="AU805" s="84">
        <v>351</v>
      </c>
      <c r="AV805" s="84">
        <f t="shared" si="250"/>
        <v>386.5</v>
      </c>
      <c r="AW805" s="84">
        <f t="shared" ref="AW805:AX823" si="259">AU805-AU804</f>
        <v>2.6999999999999886</v>
      </c>
      <c r="AX805" s="84">
        <f t="shared" si="259"/>
        <v>1.8999999999999773</v>
      </c>
      <c r="AZ805" s="77"/>
      <c r="BA805" s="77"/>
      <c r="BB805" s="84">
        <f t="shared" si="252"/>
        <v>1043.0549999999985</v>
      </c>
    </row>
    <row r="806" spans="1:54">
      <c r="A806" s="80">
        <v>38505</v>
      </c>
      <c r="B806" s="84">
        <v>7097.4989999999998</v>
      </c>
      <c r="C806" s="84">
        <v>30978.596000000001</v>
      </c>
      <c r="D806" s="84">
        <v>38076.095000000001</v>
      </c>
      <c r="E806" s="84">
        <v>168.99199999999999</v>
      </c>
      <c r="F806" s="84">
        <f t="shared" si="257"/>
        <v>857.87000000000262</v>
      </c>
      <c r="G806" s="84">
        <f t="shared" si="257"/>
        <v>1389.609000000004</v>
      </c>
      <c r="H806" s="84">
        <f t="shared" si="257"/>
        <v>2.2860000000000014</v>
      </c>
      <c r="I806" s="84">
        <f t="shared" si="251"/>
        <v>857.87000000000262</v>
      </c>
      <c r="L806" s="84">
        <f t="shared" si="243"/>
        <v>1391.8950000000041</v>
      </c>
      <c r="P806" s="84">
        <v>100.7</v>
      </c>
      <c r="Q806" s="84">
        <v>11791.6</v>
      </c>
      <c r="R806" s="84">
        <f t="shared" si="255"/>
        <v>11892.300000000001</v>
      </c>
      <c r="S806" s="84">
        <f t="shared" si="244"/>
        <v>0</v>
      </c>
      <c r="T806" s="84">
        <f t="shared" si="245"/>
        <v>0</v>
      </c>
      <c r="W806" s="77"/>
      <c r="X806" s="77"/>
      <c r="Z806" s="84">
        <v>12.5</v>
      </c>
      <c r="AA806" s="84">
        <v>4568.1000000000004</v>
      </c>
      <c r="AB806" s="84">
        <f t="shared" si="248"/>
        <v>4580.6000000000004</v>
      </c>
      <c r="AC806" s="84">
        <f t="shared" si="246"/>
        <v>0.8000000000001819</v>
      </c>
      <c r="AE806" s="84">
        <f t="shared" si="256"/>
        <v>6984.299</v>
      </c>
      <c r="AF806" s="84">
        <f t="shared" si="256"/>
        <v>14618.895999999999</v>
      </c>
      <c r="AG806" s="84">
        <f t="shared" si="256"/>
        <v>21603.195</v>
      </c>
      <c r="AH806" s="84">
        <f t="shared" si="247"/>
        <v>1388.8090000000047</v>
      </c>
      <c r="AJ806" s="80">
        <v>38505</v>
      </c>
      <c r="AK806" s="84">
        <v>678</v>
      </c>
      <c r="AL806" s="84">
        <v>4417.5</v>
      </c>
      <c r="AM806" s="84">
        <f t="shared" si="249"/>
        <v>5095.5</v>
      </c>
      <c r="AN806" s="84">
        <f t="shared" si="258"/>
        <v>176.5</v>
      </c>
      <c r="AO806" s="84">
        <f t="shared" si="258"/>
        <v>84.800000000000182</v>
      </c>
      <c r="AP806" s="85">
        <f>AM806/'[2]Soymeal Export Forecast'!AE$15</f>
        <v>0.6838647568807632</v>
      </c>
      <c r="AQ806" s="77"/>
      <c r="AR806" s="77"/>
      <c r="AS806" s="80">
        <v>38505</v>
      </c>
      <c r="AT806" s="84">
        <v>38.200000000000003</v>
      </c>
      <c r="AU806" s="84">
        <v>354</v>
      </c>
      <c r="AV806" s="84">
        <f t="shared" si="250"/>
        <v>392.2</v>
      </c>
      <c r="AW806" s="84">
        <f t="shared" si="259"/>
        <v>3</v>
      </c>
      <c r="AX806" s="84">
        <f t="shared" si="259"/>
        <v>5.6999999999999886</v>
      </c>
      <c r="AZ806" s="77"/>
      <c r="BA806" s="77"/>
      <c r="BB806" s="84">
        <f t="shared" si="252"/>
        <v>1034.3700000000026</v>
      </c>
    </row>
    <row r="807" spans="1:54">
      <c r="A807" s="80">
        <v>38512</v>
      </c>
      <c r="B807" s="84">
        <v>7135.89</v>
      </c>
      <c r="C807" s="84">
        <v>31794.177</v>
      </c>
      <c r="D807" s="84">
        <v>38930.067000000003</v>
      </c>
      <c r="E807" s="84">
        <v>168.99199999999999</v>
      </c>
      <c r="F807" s="84">
        <f t="shared" si="257"/>
        <v>815.58099999999831</v>
      </c>
      <c r="G807" s="84">
        <f t="shared" si="257"/>
        <v>853.97200000000157</v>
      </c>
      <c r="H807" s="84">
        <f t="shared" si="257"/>
        <v>0</v>
      </c>
      <c r="I807" s="84">
        <f t="shared" si="251"/>
        <v>815.58099999999831</v>
      </c>
      <c r="L807" s="84">
        <f t="shared" si="243"/>
        <v>853.97200000000157</v>
      </c>
      <c r="P807" s="84">
        <v>56</v>
      </c>
      <c r="Q807" s="84">
        <v>11791.6</v>
      </c>
      <c r="R807" s="84">
        <f t="shared" si="255"/>
        <v>11847.6</v>
      </c>
      <c r="S807" s="84">
        <f t="shared" si="244"/>
        <v>-44.700000000000728</v>
      </c>
      <c r="T807" s="84">
        <f t="shared" si="245"/>
        <v>0</v>
      </c>
      <c r="W807" s="77"/>
      <c r="X807" s="77"/>
      <c r="Z807" s="84">
        <v>12.5</v>
      </c>
      <c r="AA807" s="84">
        <v>4569.3999999999996</v>
      </c>
      <c r="AB807" s="84">
        <f t="shared" si="248"/>
        <v>4581.8999999999996</v>
      </c>
      <c r="AC807" s="84">
        <f t="shared" si="246"/>
        <v>1.2999999999992724</v>
      </c>
      <c r="AE807" s="84">
        <f t="shared" si="256"/>
        <v>7067.39</v>
      </c>
      <c r="AF807" s="84">
        <f t="shared" si="256"/>
        <v>15433.176999999998</v>
      </c>
      <c r="AG807" s="84">
        <f t="shared" si="256"/>
        <v>22500.567000000003</v>
      </c>
      <c r="AH807" s="84">
        <f t="shared" si="247"/>
        <v>897.37200000000303</v>
      </c>
      <c r="AJ807" s="80">
        <v>38512</v>
      </c>
      <c r="AK807" s="84">
        <v>664.2</v>
      </c>
      <c r="AL807" s="84">
        <v>4485.1000000000004</v>
      </c>
      <c r="AM807" s="84">
        <f t="shared" si="249"/>
        <v>5149.3</v>
      </c>
      <c r="AN807" s="84">
        <f t="shared" si="258"/>
        <v>67.600000000000364</v>
      </c>
      <c r="AO807" s="84">
        <f t="shared" si="258"/>
        <v>53.800000000000182</v>
      </c>
      <c r="AP807" s="85">
        <f>AM807/'[2]Soymeal Export Forecast'!AE$15</f>
        <v>0.69108523061644866</v>
      </c>
      <c r="AQ807" s="77"/>
      <c r="AR807" s="77"/>
      <c r="AS807" s="80">
        <v>38512</v>
      </c>
      <c r="AT807" s="84">
        <v>32.200000000000003</v>
      </c>
      <c r="AU807" s="84">
        <v>359.8</v>
      </c>
      <c r="AV807" s="84">
        <f t="shared" si="250"/>
        <v>392</v>
      </c>
      <c r="AW807" s="84">
        <f t="shared" si="259"/>
        <v>5.8000000000000114</v>
      </c>
      <c r="AX807" s="84">
        <f t="shared" si="259"/>
        <v>-0.19999999999998863</v>
      </c>
      <c r="AZ807" s="77"/>
      <c r="BA807" s="77"/>
      <c r="BB807" s="84">
        <f t="shared" si="252"/>
        <v>883.18099999999868</v>
      </c>
    </row>
    <row r="808" spans="1:54">
      <c r="A808" s="80">
        <v>38519</v>
      </c>
      <c r="B808" s="84">
        <v>6734.0259999999998</v>
      </c>
      <c r="C808" s="84">
        <v>32746.541000000001</v>
      </c>
      <c r="D808" s="84">
        <v>39480.567000000003</v>
      </c>
      <c r="E808" s="84">
        <v>219.13</v>
      </c>
      <c r="F808" s="84">
        <f t="shared" si="257"/>
        <v>952.3640000000014</v>
      </c>
      <c r="G808" s="84">
        <f t="shared" si="257"/>
        <v>550.5</v>
      </c>
      <c r="H808" s="84">
        <f t="shared" si="257"/>
        <v>50.138000000000005</v>
      </c>
      <c r="I808" s="84">
        <f t="shared" si="251"/>
        <v>952.3640000000014</v>
      </c>
      <c r="L808" s="84">
        <f t="shared" si="243"/>
        <v>600.63800000000003</v>
      </c>
      <c r="P808" s="84">
        <v>56</v>
      </c>
      <c r="Q808" s="84">
        <v>11791.6</v>
      </c>
      <c r="R808" s="84">
        <f t="shared" si="255"/>
        <v>11847.6</v>
      </c>
      <c r="S808" s="84">
        <f t="shared" si="244"/>
        <v>0</v>
      </c>
      <c r="T808" s="84">
        <f t="shared" si="245"/>
        <v>0</v>
      </c>
      <c r="W808" s="77"/>
      <c r="X808" s="77"/>
      <c r="Z808" s="84">
        <v>12.5</v>
      </c>
      <c r="AA808" s="84">
        <v>4569.3999999999996</v>
      </c>
      <c r="AB808" s="84">
        <f t="shared" si="248"/>
        <v>4581.8999999999996</v>
      </c>
      <c r="AC808" s="84">
        <f t="shared" si="246"/>
        <v>0</v>
      </c>
      <c r="AE808" s="84">
        <f t="shared" si="256"/>
        <v>6665.5259999999998</v>
      </c>
      <c r="AF808" s="84">
        <f t="shared" si="256"/>
        <v>16385.540999999997</v>
      </c>
      <c r="AG808" s="84">
        <f t="shared" si="256"/>
        <v>23051.067000000003</v>
      </c>
      <c r="AH808" s="84">
        <f t="shared" si="247"/>
        <v>550.5</v>
      </c>
      <c r="AJ808" s="80">
        <v>38519</v>
      </c>
      <c r="AK808" s="84">
        <v>732.7</v>
      </c>
      <c r="AL808" s="84">
        <v>4526.1000000000004</v>
      </c>
      <c r="AM808" s="84">
        <f t="shared" si="249"/>
        <v>5258.8</v>
      </c>
      <c r="AN808" s="84">
        <f t="shared" si="258"/>
        <v>41</v>
      </c>
      <c r="AO808" s="84">
        <f t="shared" si="258"/>
        <v>109.5</v>
      </c>
      <c r="AP808" s="85">
        <f>AM808/'[2]Soymeal Export Forecast'!AE$15</f>
        <v>0.70578117623090131</v>
      </c>
      <c r="AQ808" s="77"/>
      <c r="AR808" s="77"/>
      <c r="AS808" s="80">
        <v>38519</v>
      </c>
      <c r="AT808" s="84">
        <v>35.799999999999997</v>
      </c>
      <c r="AU808" s="84">
        <v>362.3</v>
      </c>
      <c r="AV808" s="84">
        <f t="shared" si="250"/>
        <v>398.1</v>
      </c>
      <c r="AW808" s="84">
        <f t="shared" si="259"/>
        <v>2.5</v>
      </c>
      <c r="AX808" s="84">
        <f t="shared" si="259"/>
        <v>6.1000000000000227</v>
      </c>
      <c r="AZ808" s="77"/>
      <c r="BA808" s="77"/>
      <c r="BB808" s="84">
        <f t="shared" si="252"/>
        <v>993.3640000000014</v>
      </c>
    </row>
    <row r="809" spans="1:54">
      <c r="A809" s="80">
        <v>38526</v>
      </c>
      <c r="B809" s="84">
        <v>6668.3879999999999</v>
      </c>
      <c r="C809" s="84">
        <v>33556.646999999997</v>
      </c>
      <c r="D809" s="84">
        <v>40225.035000000003</v>
      </c>
      <c r="E809" s="84">
        <v>269.99599999999998</v>
      </c>
      <c r="F809" s="84">
        <f t="shared" si="257"/>
        <v>810.10599999999613</v>
      </c>
      <c r="G809" s="84">
        <f t="shared" si="257"/>
        <v>744.46800000000076</v>
      </c>
      <c r="H809" s="84">
        <f t="shared" si="257"/>
        <v>50.865999999999985</v>
      </c>
      <c r="I809" s="84">
        <f t="shared" si="251"/>
        <v>810.10599999999613</v>
      </c>
      <c r="L809" s="84">
        <f t="shared" si="243"/>
        <v>795.33400000000074</v>
      </c>
      <c r="P809" s="84">
        <v>56</v>
      </c>
      <c r="Q809" s="84">
        <v>11791.6</v>
      </c>
      <c r="R809" s="84">
        <f t="shared" si="255"/>
        <v>11847.6</v>
      </c>
      <c r="S809" s="84">
        <f t="shared" si="244"/>
        <v>0</v>
      </c>
      <c r="T809" s="84">
        <f t="shared" si="245"/>
        <v>0</v>
      </c>
      <c r="W809" s="77"/>
      <c r="X809" s="77"/>
      <c r="Z809" s="84">
        <v>12.5</v>
      </c>
      <c r="AA809" s="84">
        <v>4569.3999999999996</v>
      </c>
      <c r="AB809" s="84">
        <f t="shared" si="248"/>
        <v>4581.8999999999996</v>
      </c>
      <c r="AC809" s="84">
        <f t="shared" si="246"/>
        <v>0</v>
      </c>
      <c r="AE809" s="84">
        <f t="shared" si="256"/>
        <v>6599.8879999999999</v>
      </c>
      <c r="AF809" s="84">
        <f t="shared" si="256"/>
        <v>17195.646999999997</v>
      </c>
      <c r="AG809" s="84">
        <f t="shared" si="256"/>
        <v>23795.535000000003</v>
      </c>
      <c r="AH809" s="84">
        <f t="shared" si="247"/>
        <v>744.46800000000076</v>
      </c>
      <c r="AJ809" s="80">
        <v>38526</v>
      </c>
      <c r="AK809" s="84">
        <v>714.5</v>
      </c>
      <c r="AL809" s="84">
        <v>4720.3</v>
      </c>
      <c r="AM809" s="84">
        <f t="shared" si="249"/>
        <v>5434.8</v>
      </c>
      <c r="AN809" s="84">
        <f t="shared" si="258"/>
        <v>194.19999999999982</v>
      </c>
      <c r="AO809" s="84">
        <f t="shared" si="258"/>
        <v>176</v>
      </c>
      <c r="AP809" s="85">
        <f>AM809/'[2]Soymeal Export Forecast'!AE$15</f>
        <v>0.72940205685321791</v>
      </c>
      <c r="AQ809" s="77"/>
      <c r="AR809" s="77"/>
      <c r="AS809" s="80">
        <v>38526</v>
      </c>
      <c r="AT809" s="84">
        <v>38</v>
      </c>
      <c r="AU809" s="84">
        <v>366</v>
      </c>
      <c r="AV809" s="84">
        <f t="shared" si="250"/>
        <v>404</v>
      </c>
      <c r="AW809" s="84">
        <f t="shared" si="259"/>
        <v>3.6999999999999886</v>
      </c>
      <c r="AX809" s="84">
        <f t="shared" si="259"/>
        <v>5.8999999999999773</v>
      </c>
      <c r="AZ809" s="77"/>
      <c r="BA809" s="77"/>
      <c r="BB809" s="84">
        <f t="shared" si="252"/>
        <v>1004.3059999999959</v>
      </c>
    </row>
    <row r="810" spans="1:54">
      <c r="A810" s="80">
        <v>38533</v>
      </c>
      <c r="B810" s="84">
        <v>6385.6559999999999</v>
      </c>
      <c r="C810" s="84">
        <v>34400.834999999999</v>
      </c>
      <c r="D810" s="84">
        <v>40786.491000000002</v>
      </c>
      <c r="E810" s="84">
        <v>348.31599999999997</v>
      </c>
      <c r="F810" s="84">
        <f t="shared" si="257"/>
        <v>844.18800000000192</v>
      </c>
      <c r="G810" s="84">
        <f t="shared" si="257"/>
        <v>561.45599999999831</v>
      </c>
      <c r="H810" s="84">
        <f t="shared" si="257"/>
        <v>78.319999999999993</v>
      </c>
      <c r="I810" s="84">
        <f t="shared" si="251"/>
        <v>844.18800000000192</v>
      </c>
      <c r="L810" s="84">
        <f t="shared" si="243"/>
        <v>639.77599999999825</v>
      </c>
      <c r="P810" s="84">
        <v>56</v>
      </c>
      <c r="Q810" s="84">
        <v>11791.6</v>
      </c>
      <c r="R810" s="84">
        <f t="shared" si="255"/>
        <v>11847.6</v>
      </c>
      <c r="S810" s="84">
        <f t="shared" si="244"/>
        <v>0</v>
      </c>
      <c r="T810" s="84">
        <f t="shared" si="245"/>
        <v>0</v>
      </c>
      <c r="W810" s="77"/>
      <c r="X810" s="77"/>
      <c r="Z810" s="84">
        <v>37.5</v>
      </c>
      <c r="AA810" s="84">
        <v>4569.5</v>
      </c>
      <c r="AB810" s="84">
        <f t="shared" si="248"/>
        <v>4607</v>
      </c>
      <c r="AC810" s="84">
        <f t="shared" si="246"/>
        <v>25.100000000000364</v>
      </c>
      <c r="AE810" s="84">
        <f t="shared" si="256"/>
        <v>6292.1559999999999</v>
      </c>
      <c r="AF810" s="84">
        <f t="shared" si="256"/>
        <v>18039.735000000001</v>
      </c>
      <c r="AG810" s="84">
        <f t="shared" si="256"/>
        <v>24331.891000000003</v>
      </c>
      <c r="AH810" s="84">
        <f t="shared" si="247"/>
        <v>536.35599999999977</v>
      </c>
      <c r="AJ810" s="80">
        <v>38533</v>
      </c>
      <c r="AK810" s="84">
        <v>616.4</v>
      </c>
      <c r="AL810" s="84">
        <v>4857.3999999999996</v>
      </c>
      <c r="AM810" s="84">
        <f t="shared" si="249"/>
        <v>5473.7999999999993</v>
      </c>
      <c r="AN810" s="84">
        <f t="shared" si="258"/>
        <v>137.09999999999945</v>
      </c>
      <c r="AO810" s="84">
        <f t="shared" si="258"/>
        <v>38.999999999999091</v>
      </c>
      <c r="AP810" s="85">
        <f>AM810/'[2]Soymeal Export Forecast'!AE$15</f>
        <v>0.73463622926384475</v>
      </c>
      <c r="AQ810" s="77"/>
      <c r="AR810" s="77"/>
      <c r="AS810" s="80">
        <v>38533</v>
      </c>
      <c r="AT810" s="84">
        <v>32</v>
      </c>
      <c r="AU810" s="84">
        <v>374.2</v>
      </c>
      <c r="AV810" s="84">
        <f t="shared" si="250"/>
        <v>406.2</v>
      </c>
      <c r="AW810" s="84">
        <f t="shared" si="259"/>
        <v>8.1999999999999886</v>
      </c>
      <c r="AX810" s="84">
        <f t="shared" si="259"/>
        <v>2.1999999999999886</v>
      </c>
      <c r="AZ810" s="77"/>
      <c r="BA810" s="77"/>
      <c r="BB810" s="84">
        <f t="shared" si="252"/>
        <v>981.28800000000138</v>
      </c>
    </row>
    <row r="811" spans="1:54">
      <c r="A811" s="80">
        <v>38540</v>
      </c>
      <c r="B811" s="84">
        <v>6208.16</v>
      </c>
      <c r="C811" s="84">
        <v>35212.108999999997</v>
      </c>
      <c r="D811" s="84">
        <v>41420.269</v>
      </c>
      <c r="E811" s="84">
        <v>405.15800000000002</v>
      </c>
      <c r="F811" s="84">
        <f t="shared" si="257"/>
        <v>811.27399999999761</v>
      </c>
      <c r="G811" s="84">
        <f t="shared" si="257"/>
        <v>633.77799999999843</v>
      </c>
      <c r="H811" s="84">
        <f t="shared" si="257"/>
        <v>56.842000000000041</v>
      </c>
      <c r="I811" s="84">
        <f t="shared" si="251"/>
        <v>811.27399999999761</v>
      </c>
      <c r="L811" s="84">
        <f t="shared" si="243"/>
        <v>690.61999999999853</v>
      </c>
      <c r="P811" s="84">
        <v>0</v>
      </c>
      <c r="Q811" s="84">
        <v>11850.4</v>
      </c>
      <c r="R811" s="84">
        <f t="shared" si="255"/>
        <v>11850.4</v>
      </c>
      <c r="S811" s="84">
        <f t="shared" si="244"/>
        <v>2.7999999999992724</v>
      </c>
      <c r="T811" s="84">
        <f t="shared" si="245"/>
        <v>58.799999999999272</v>
      </c>
      <c r="W811" s="77"/>
      <c r="X811" s="77"/>
      <c r="Z811" s="84">
        <v>37.5</v>
      </c>
      <c r="AA811" s="84">
        <v>4569.5</v>
      </c>
      <c r="AB811" s="84">
        <f t="shared" si="248"/>
        <v>4607</v>
      </c>
      <c r="AC811" s="84">
        <f t="shared" si="246"/>
        <v>0</v>
      </c>
      <c r="AE811" s="84">
        <f t="shared" si="256"/>
        <v>6170.66</v>
      </c>
      <c r="AF811" s="84">
        <f t="shared" si="256"/>
        <v>18792.208999999995</v>
      </c>
      <c r="AG811" s="84">
        <f t="shared" si="256"/>
        <v>24962.868999999999</v>
      </c>
      <c r="AH811" s="84">
        <f t="shared" si="247"/>
        <v>630.97799999999552</v>
      </c>
      <c r="AJ811" s="80">
        <v>38540</v>
      </c>
      <c r="AK811" s="84">
        <v>598.79999999999995</v>
      </c>
      <c r="AL811" s="84">
        <v>4954.5</v>
      </c>
      <c r="AM811" s="84">
        <f t="shared" si="249"/>
        <v>5553.3</v>
      </c>
      <c r="AN811" s="84">
        <f t="shared" si="258"/>
        <v>97.100000000000364</v>
      </c>
      <c r="AO811" s="84">
        <f t="shared" si="258"/>
        <v>79.500000000000909</v>
      </c>
      <c r="AP811" s="85">
        <f>AM811/'[2]Soymeal Export Forecast'!AE$15</f>
        <v>0.74530588840858447</v>
      </c>
      <c r="AQ811" s="77"/>
      <c r="AR811" s="77"/>
      <c r="AS811" s="80">
        <v>38540</v>
      </c>
      <c r="AT811" s="84">
        <v>30.2</v>
      </c>
      <c r="AU811" s="84">
        <v>375.9</v>
      </c>
      <c r="AV811" s="84">
        <f t="shared" si="250"/>
        <v>406.09999999999997</v>
      </c>
      <c r="AW811" s="84">
        <f t="shared" si="259"/>
        <v>1.6999999999999886</v>
      </c>
      <c r="AX811" s="84">
        <f t="shared" si="259"/>
        <v>-0.10000000000002274</v>
      </c>
      <c r="AZ811" s="77"/>
      <c r="BA811" s="77"/>
      <c r="BB811" s="84">
        <f t="shared" si="252"/>
        <v>908.37399999999798</v>
      </c>
    </row>
    <row r="812" spans="1:54">
      <c r="A812" s="80">
        <v>38547</v>
      </c>
      <c r="B812" s="84">
        <v>5649.6090000000004</v>
      </c>
      <c r="C812" s="84">
        <v>36278.839999999997</v>
      </c>
      <c r="D812" s="84">
        <v>41928.449000000001</v>
      </c>
      <c r="E812" s="84">
        <v>420.15800000000002</v>
      </c>
      <c r="F812" s="84">
        <f t="shared" si="257"/>
        <v>1066.7309999999998</v>
      </c>
      <c r="G812" s="84">
        <f t="shared" si="257"/>
        <v>508.18000000000029</v>
      </c>
      <c r="H812" s="84">
        <f t="shared" si="257"/>
        <v>15</v>
      </c>
      <c r="I812" s="84">
        <f t="shared" si="251"/>
        <v>1066.7309999999998</v>
      </c>
      <c r="L812" s="84">
        <f t="shared" si="243"/>
        <v>523.18000000000029</v>
      </c>
      <c r="P812" s="84">
        <v>0</v>
      </c>
      <c r="Q812" s="84">
        <v>11850.4</v>
      </c>
      <c r="R812" s="84">
        <f t="shared" si="255"/>
        <v>11850.4</v>
      </c>
      <c r="S812" s="84">
        <f t="shared" si="244"/>
        <v>0</v>
      </c>
      <c r="T812" s="84">
        <f t="shared" si="245"/>
        <v>0</v>
      </c>
      <c r="W812" s="77"/>
      <c r="X812" s="77"/>
      <c r="Z812" s="84">
        <v>37.5</v>
      </c>
      <c r="AA812" s="84">
        <v>4569.5</v>
      </c>
      <c r="AB812" s="84">
        <f t="shared" si="248"/>
        <v>4607</v>
      </c>
      <c r="AC812" s="84">
        <f t="shared" si="246"/>
        <v>0</v>
      </c>
      <c r="AE812" s="84">
        <f t="shared" si="256"/>
        <v>5612.1090000000004</v>
      </c>
      <c r="AF812" s="84">
        <f t="shared" si="256"/>
        <v>19858.939999999995</v>
      </c>
      <c r="AG812" s="84">
        <f t="shared" si="256"/>
        <v>25471.048999999999</v>
      </c>
      <c r="AH812" s="84">
        <f t="shared" si="247"/>
        <v>508.18000000000029</v>
      </c>
      <c r="AJ812" s="80">
        <v>38547</v>
      </c>
      <c r="AK812" s="84">
        <v>535.29999999999995</v>
      </c>
      <c r="AL812" s="84">
        <v>5062.3</v>
      </c>
      <c r="AM812" s="84">
        <f t="shared" si="249"/>
        <v>5597.6</v>
      </c>
      <c r="AN812" s="84">
        <f t="shared" si="258"/>
        <v>107.80000000000018</v>
      </c>
      <c r="AO812" s="84">
        <f t="shared" si="258"/>
        <v>44.300000000000182</v>
      </c>
      <c r="AP812" s="85">
        <f>AM812/'[2]Soymeal Export Forecast'!AE$15</f>
        <v>0.75125137142886078</v>
      </c>
      <c r="AQ812" s="77"/>
      <c r="AR812" s="77"/>
      <c r="AS812" s="80">
        <v>38547</v>
      </c>
      <c r="AT812" s="84">
        <v>35.1</v>
      </c>
      <c r="AU812" s="84">
        <v>378.2</v>
      </c>
      <c r="AV812" s="84">
        <f t="shared" si="250"/>
        <v>413.3</v>
      </c>
      <c r="AW812" s="84">
        <f t="shared" si="259"/>
        <v>2.3000000000000114</v>
      </c>
      <c r="AX812" s="84">
        <f t="shared" si="259"/>
        <v>7.2000000000000455</v>
      </c>
      <c r="AZ812" s="77"/>
      <c r="BA812" s="77"/>
      <c r="BB812" s="84">
        <f t="shared" si="252"/>
        <v>1174.5309999999999</v>
      </c>
    </row>
    <row r="813" spans="1:54">
      <c r="A813" s="80">
        <v>38554</v>
      </c>
      <c r="B813" s="84">
        <v>5808.6170000000002</v>
      </c>
      <c r="C813" s="84">
        <v>37336.368999999999</v>
      </c>
      <c r="D813" s="84">
        <v>43144.985999999997</v>
      </c>
      <c r="E813" s="84">
        <v>542.13300000000004</v>
      </c>
      <c r="F813" s="84">
        <f t="shared" si="257"/>
        <v>1057.5290000000023</v>
      </c>
      <c r="G813" s="84">
        <f t="shared" si="257"/>
        <v>1216.5369999999966</v>
      </c>
      <c r="H813" s="84">
        <f t="shared" si="257"/>
        <v>121.97500000000002</v>
      </c>
      <c r="I813" s="84">
        <f t="shared" si="251"/>
        <v>1057.5290000000023</v>
      </c>
      <c r="L813" s="84">
        <f t="shared" si="243"/>
        <v>1338.5119999999965</v>
      </c>
      <c r="P813" s="84">
        <v>0</v>
      </c>
      <c r="Q813" s="84">
        <v>11850.4</v>
      </c>
      <c r="R813" s="84">
        <f t="shared" si="255"/>
        <v>11850.4</v>
      </c>
      <c r="S813" s="84">
        <f t="shared" si="244"/>
        <v>0</v>
      </c>
      <c r="T813" s="84">
        <f t="shared" si="245"/>
        <v>0</v>
      </c>
      <c r="W813" s="77"/>
      <c r="X813" s="77"/>
      <c r="Z813" s="84">
        <v>37.5</v>
      </c>
      <c r="AA813" s="84">
        <v>4569.5</v>
      </c>
      <c r="AB813" s="84">
        <f t="shared" si="248"/>
        <v>4607</v>
      </c>
      <c r="AC813" s="84">
        <f t="shared" si="246"/>
        <v>0</v>
      </c>
      <c r="AE813" s="84">
        <f t="shared" si="256"/>
        <v>5771.1170000000002</v>
      </c>
      <c r="AF813" s="84">
        <f t="shared" si="256"/>
        <v>20916.468999999997</v>
      </c>
      <c r="AG813" s="84">
        <f t="shared" si="256"/>
        <v>26687.585999999996</v>
      </c>
      <c r="AH813" s="84">
        <f t="shared" si="247"/>
        <v>1216.5369999999966</v>
      </c>
      <c r="AJ813" s="80">
        <v>38554</v>
      </c>
      <c r="AK813" s="84">
        <v>532.79999999999995</v>
      </c>
      <c r="AL813" s="84">
        <v>5153.7</v>
      </c>
      <c r="AM813" s="84">
        <f t="shared" si="249"/>
        <v>5686.5</v>
      </c>
      <c r="AN813" s="84">
        <f t="shared" si="258"/>
        <v>91.399999999999636</v>
      </c>
      <c r="AO813" s="84">
        <f t="shared" si="258"/>
        <v>88.899999999999636</v>
      </c>
      <c r="AP813" s="85">
        <f>AM813/'[2]Soymeal Export Forecast'!AE$15</f>
        <v>0.76318260033411045</v>
      </c>
      <c r="AQ813" s="77"/>
      <c r="AR813" s="77"/>
      <c r="AS813" s="80">
        <v>38554</v>
      </c>
      <c r="AT813" s="84">
        <v>33.6</v>
      </c>
      <c r="AU813" s="84">
        <v>380.6</v>
      </c>
      <c r="AV813" s="84">
        <f t="shared" si="250"/>
        <v>414.20000000000005</v>
      </c>
      <c r="AW813" s="84">
        <f t="shared" si="259"/>
        <v>2.4000000000000341</v>
      </c>
      <c r="AX813" s="84">
        <f t="shared" si="259"/>
        <v>0.90000000000003411</v>
      </c>
      <c r="AZ813" s="77"/>
      <c r="BA813" s="77"/>
      <c r="BB813" s="84">
        <f t="shared" si="252"/>
        <v>1148.9290000000019</v>
      </c>
    </row>
    <row r="814" spans="1:54">
      <c r="A814" s="80">
        <v>38561</v>
      </c>
      <c r="B814" s="84">
        <v>5977.402</v>
      </c>
      <c r="C814" s="84">
        <v>38109.733</v>
      </c>
      <c r="D814" s="84">
        <v>44087.135000000002</v>
      </c>
      <c r="E814" s="84">
        <v>569.62199999999996</v>
      </c>
      <c r="F814" s="84">
        <f t="shared" si="257"/>
        <v>773.3640000000014</v>
      </c>
      <c r="G814" s="84">
        <f t="shared" si="257"/>
        <v>942.14900000000489</v>
      </c>
      <c r="H814" s="84">
        <f t="shared" si="257"/>
        <v>27.488999999999919</v>
      </c>
      <c r="I814" s="84">
        <f t="shared" si="251"/>
        <v>773.3640000000014</v>
      </c>
      <c r="L814" s="84">
        <f t="shared" si="243"/>
        <v>969.63800000000481</v>
      </c>
      <c r="P814" s="84">
        <v>0</v>
      </c>
      <c r="Q814" s="84">
        <v>11850.4</v>
      </c>
      <c r="R814" s="84">
        <f t="shared" si="255"/>
        <v>11850.4</v>
      </c>
      <c r="S814" s="84">
        <f t="shared" si="244"/>
        <v>0</v>
      </c>
      <c r="T814" s="84">
        <f t="shared" si="245"/>
        <v>0</v>
      </c>
      <c r="W814" s="77"/>
      <c r="X814" s="77"/>
      <c r="Z814" s="84">
        <v>37.5</v>
      </c>
      <c r="AA814" s="84">
        <v>4569.5</v>
      </c>
      <c r="AB814" s="84">
        <f t="shared" si="248"/>
        <v>4607</v>
      </c>
      <c r="AC814" s="84">
        <f t="shared" si="246"/>
        <v>0</v>
      </c>
      <c r="AE814" s="84">
        <f t="shared" si="256"/>
        <v>5939.902</v>
      </c>
      <c r="AF814" s="84">
        <f t="shared" si="256"/>
        <v>21689.832999999999</v>
      </c>
      <c r="AG814" s="84">
        <f t="shared" si="256"/>
        <v>27629.735000000001</v>
      </c>
      <c r="AH814" s="84">
        <f t="shared" si="247"/>
        <v>942.14900000000489</v>
      </c>
      <c r="AJ814" s="80">
        <v>38561</v>
      </c>
      <c r="AK814" s="84">
        <v>527.70000000000005</v>
      </c>
      <c r="AL814" s="84">
        <v>5241.3999999999996</v>
      </c>
      <c r="AM814" s="84">
        <f t="shared" si="249"/>
        <v>5769.0999999999995</v>
      </c>
      <c r="AN814" s="84">
        <f t="shared" si="258"/>
        <v>87.699999999999818</v>
      </c>
      <c r="AO814" s="84">
        <f t="shared" si="258"/>
        <v>82.599999999999454</v>
      </c>
      <c r="AP814" s="85">
        <f>AM814/'[2]Soymeal Export Forecast'!AE$15</f>
        <v>0.77426830908072031</v>
      </c>
      <c r="AQ814" s="77"/>
      <c r="AR814" s="77"/>
      <c r="AS814" s="80">
        <v>38561</v>
      </c>
      <c r="AT814" s="84">
        <v>32.700000000000003</v>
      </c>
      <c r="AU814" s="84">
        <v>382.7</v>
      </c>
      <c r="AV814" s="84">
        <f t="shared" si="250"/>
        <v>415.4</v>
      </c>
      <c r="AW814" s="84">
        <f t="shared" si="259"/>
        <v>2.0999999999999659</v>
      </c>
      <c r="AX814" s="84">
        <f t="shared" si="259"/>
        <v>1.1999999999999318</v>
      </c>
      <c r="AZ814" s="77"/>
      <c r="BA814" s="77"/>
      <c r="BB814" s="84">
        <f t="shared" si="252"/>
        <v>861.06400000000122</v>
      </c>
    </row>
    <row r="815" spans="1:54">
      <c r="A815" s="80">
        <v>38568</v>
      </c>
      <c r="B815" s="84">
        <v>5724.8339999999998</v>
      </c>
      <c r="C815" s="84">
        <v>38685.292000000001</v>
      </c>
      <c r="D815" s="84">
        <v>44410.125999999997</v>
      </c>
      <c r="E815" s="84">
        <v>662.50800000000004</v>
      </c>
      <c r="F815" s="84">
        <f t="shared" si="257"/>
        <v>575.55900000000111</v>
      </c>
      <c r="G815" s="84">
        <f t="shared" si="257"/>
        <v>322.99099999999453</v>
      </c>
      <c r="H815" s="84">
        <f t="shared" si="257"/>
        <v>92.886000000000081</v>
      </c>
      <c r="I815" s="84">
        <f t="shared" si="251"/>
        <v>575.55900000000111</v>
      </c>
      <c r="L815" s="84">
        <f t="shared" si="243"/>
        <v>415.87699999999461</v>
      </c>
      <c r="P815" s="84">
        <v>0</v>
      </c>
      <c r="Q815" s="84">
        <v>11850.4</v>
      </c>
      <c r="R815" s="84">
        <f t="shared" si="255"/>
        <v>11850.4</v>
      </c>
      <c r="S815" s="84">
        <f t="shared" si="244"/>
        <v>0</v>
      </c>
      <c r="T815" s="84">
        <f t="shared" si="245"/>
        <v>0</v>
      </c>
      <c r="W815" s="77"/>
      <c r="X815" s="77"/>
      <c r="Z815" s="84">
        <v>37.5</v>
      </c>
      <c r="AA815" s="84">
        <v>4569.5</v>
      </c>
      <c r="AB815" s="84">
        <f t="shared" si="248"/>
        <v>4607</v>
      </c>
      <c r="AC815" s="84">
        <f t="shared" si="246"/>
        <v>0</v>
      </c>
      <c r="AE815" s="84">
        <f t="shared" si="256"/>
        <v>5687.3339999999998</v>
      </c>
      <c r="AF815" s="84">
        <f t="shared" si="256"/>
        <v>22265.392</v>
      </c>
      <c r="AG815" s="84">
        <f t="shared" si="256"/>
        <v>27952.725999999995</v>
      </c>
      <c r="AH815" s="84">
        <f t="shared" si="247"/>
        <v>322.99099999999453</v>
      </c>
      <c r="AJ815" s="80">
        <v>38568</v>
      </c>
      <c r="AK815" s="84">
        <v>507.3</v>
      </c>
      <c r="AL815" s="84">
        <v>5300.6</v>
      </c>
      <c r="AM815" s="84">
        <f t="shared" si="249"/>
        <v>5807.9000000000005</v>
      </c>
      <c r="AN815" s="84">
        <f t="shared" si="258"/>
        <v>59.200000000000728</v>
      </c>
      <c r="AO815" s="84">
        <f t="shared" si="258"/>
        <v>38.800000000001091</v>
      </c>
      <c r="AP815" s="85">
        <f>AM815/'[2]Soymeal Export Forecast'!AE$15</f>
        <v>0.77947563958154942</v>
      </c>
      <c r="AQ815" s="77"/>
      <c r="AR815" s="77"/>
      <c r="AS815" s="80">
        <v>38568</v>
      </c>
      <c r="AT815" s="84">
        <v>38</v>
      </c>
      <c r="AU815" s="84">
        <v>390.7</v>
      </c>
      <c r="AV815" s="84">
        <f t="shared" si="250"/>
        <v>428.7</v>
      </c>
      <c r="AW815" s="84">
        <f t="shared" si="259"/>
        <v>8</v>
      </c>
      <c r="AX815" s="84">
        <f t="shared" si="259"/>
        <v>13.300000000000011</v>
      </c>
      <c r="AZ815" s="77"/>
      <c r="BA815" s="77"/>
      <c r="BB815" s="84">
        <f t="shared" si="252"/>
        <v>634.75900000000183</v>
      </c>
    </row>
    <row r="816" spans="1:54">
      <c r="A816" s="80">
        <v>38575</v>
      </c>
      <c r="B816" s="84">
        <v>5507.6819999999998</v>
      </c>
      <c r="C816" s="84">
        <v>39498.588000000003</v>
      </c>
      <c r="D816" s="84">
        <v>45006.27</v>
      </c>
      <c r="E816" s="84">
        <v>925.34</v>
      </c>
      <c r="F816" s="84">
        <f t="shared" si="257"/>
        <v>813.2960000000021</v>
      </c>
      <c r="G816" s="84">
        <f t="shared" si="257"/>
        <v>596.14400000000023</v>
      </c>
      <c r="H816" s="84">
        <f t="shared" si="257"/>
        <v>262.83199999999999</v>
      </c>
      <c r="I816" s="84">
        <f t="shared" si="251"/>
        <v>813.2960000000021</v>
      </c>
      <c r="L816" s="84">
        <f t="shared" si="243"/>
        <v>858.97600000000023</v>
      </c>
      <c r="P816" s="84">
        <v>0</v>
      </c>
      <c r="Q816" s="84">
        <v>11850.4</v>
      </c>
      <c r="R816" s="84">
        <f t="shared" si="255"/>
        <v>11850.4</v>
      </c>
      <c r="S816" s="84">
        <f t="shared" si="244"/>
        <v>0</v>
      </c>
      <c r="T816" s="84">
        <f t="shared" si="245"/>
        <v>0</v>
      </c>
      <c r="W816" s="77"/>
      <c r="X816" s="77"/>
      <c r="Z816" s="84">
        <v>37.5</v>
      </c>
      <c r="AA816" s="84">
        <v>4569.5</v>
      </c>
      <c r="AB816" s="84">
        <f t="shared" si="248"/>
        <v>4607</v>
      </c>
      <c r="AC816" s="84">
        <f t="shared" si="246"/>
        <v>0</v>
      </c>
      <c r="AE816" s="84">
        <f t="shared" si="256"/>
        <v>5470.1819999999998</v>
      </c>
      <c r="AF816" s="84">
        <f t="shared" si="256"/>
        <v>23078.688000000002</v>
      </c>
      <c r="AG816" s="84">
        <f t="shared" si="256"/>
        <v>28548.869999999995</v>
      </c>
      <c r="AH816" s="84">
        <f t="shared" si="247"/>
        <v>596.14400000000023</v>
      </c>
      <c r="AJ816" s="80">
        <v>38575</v>
      </c>
      <c r="AK816" s="84">
        <v>485.2</v>
      </c>
      <c r="AL816" s="84">
        <v>5375.1</v>
      </c>
      <c r="AM816" s="84">
        <f t="shared" si="249"/>
        <v>5860.3</v>
      </c>
      <c r="AN816" s="84">
        <f t="shared" si="258"/>
        <v>74.5</v>
      </c>
      <c r="AO816" s="84">
        <f t="shared" si="258"/>
        <v>52.399999999999636</v>
      </c>
      <c r="AP816" s="85">
        <f>AM816/'[2]Soymeal Export Forecast'!AE$15</f>
        <v>0.78650821994864817</v>
      </c>
      <c r="AQ816" s="77"/>
      <c r="AR816" s="77"/>
      <c r="AS816" s="80">
        <v>38575</v>
      </c>
      <c r="AT816" s="84">
        <v>37.4</v>
      </c>
      <c r="AU816" s="84">
        <v>394.8</v>
      </c>
      <c r="AV816" s="84">
        <f t="shared" si="250"/>
        <v>432.2</v>
      </c>
      <c r="AW816" s="84">
        <f t="shared" si="259"/>
        <v>4.1000000000000227</v>
      </c>
      <c r="AX816" s="84">
        <f t="shared" si="259"/>
        <v>3.5</v>
      </c>
      <c r="AZ816" s="77"/>
      <c r="BA816" s="77"/>
      <c r="BB816" s="84">
        <f t="shared" si="252"/>
        <v>887.7960000000021</v>
      </c>
    </row>
    <row r="817" spans="1:54">
      <c r="A817" s="80">
        <v>38582</v>
      </c>
      <c r="B817" s="84">
        <v>5159.8890000000001</v>
      </c>
      <c r="C817" s="84">
        <v>40485.046000000002</v>
      </c>
      <c r="D817" s="84">
        <v>45644.934999999998</v>
      </c>
      <c r="E817" s="84">
        <v>1066.854</v>
      </c>
      <c r="F817" s="84">
        <f t="shared" si="257"/>
        <v>986.45799999999872</v>
      </c>
      <c r="G817" s="84">
        <f t="shared" si="257"/>
        <v>638.66500000000087</v>
      </c>
      <c r="H817" s="84">
        <f t="shared" si="257"/>
        <v>141.51400000000001</v>
      </c>
      <c r="I817" s="84">
        <f t="shared" si="251"/>
        <v>986.45799999999872</v>
      </c>
      <c r="L817" s="84">
        <f t="shared" si="243"/>
        <v>780.17900000000088</v>
      </c>
      <c r="P817" s="84">
        <v>0</v>
      </c>
      <c r="Q817" s="84">
        <v>11850.4</v>
      </c>
      <c r="R817" s="84">
        <f t="shared" si="255"/>
        <v>11850.4</v>
      </c>
      <c r="S817" s="84">
        <f t="shared" si="244"/>
        <v>0</v>
      </c>
      <c r="T817" s="84">
        <f t="shared" si="245"/>
        <v>0</v>
      </c>
      <c r="W817" s="77"/>
      <c r="X817" s="77"/>
      <c r="Z817" s="84">
        <v>37.5</v>
      </c>
      <c r="AA817" s="84">
        <v>4569.5</v>
      </c>
      <c r="AB817" s="84">
        <f t="shared" si="248"/>
        <v>4607</v>
      </c>
      <c r="AC817" s="84">
        <f t="shared" si="246"/>
        <v>0</v>
      </c>
      <c r="AE817" s="84">
        <f t="shared" si="256"/>
        <v>5122.3890000000001</v>
      </c>
      <c r="AF817" s="84">
        <f t="shared" si="256"/>
        <v>24065.146000000001</v>
      </c>
      <c r="AG817" s="84">
        <f t="shared" si="256"/>
        <v>29187.534999999996</v>
      </c>
      <c r="AH817" s="84">
        <f t="shared" si="247"/>
        <v>638.66500000000087</v>
      </c>
      <c r="AJ817" s="80">
        <v>38582</v>
      </c>
      <c r="AK817" s="84">
        <v>458.3</v>
      </c>
      <c r="AL817" s="84">
        <v>5476.6</v>
      </c>
      <c r="AM817" s="84">
        <f t="shared" si="249"/>
        <v>5934.9000000000005</v>
      </c>
      <c r="AN817" s="84">
        <f t="shared" si="258"/>
        <v>101.5</v>
      </c>
      <c r="AO817" s="84">
        <f t="shared" si="258"/>
        <v>74.600000000000364</v>
      </c>
      <c r="AP817" s="85">
        <f>AM817/'[2]Soymeal Export Forecast'!AE$15</f>
        <v>0.79652025230333467</v>
      </c>
      <c r="AQ817" s="77"/>
      <c r="AR817" s="77"/>
      <c r="AS817" s="80">
        <v>38582</v>
      </c>
      <c r="AT817" s="84">
        <v>27.3</v>
      </c>
      <c r="AU817" s="84">
        <v>406.3</v>
      </c>
      <c r="AV817" s="84">
        <f t="shared" si="250"/>
        <v>433.6</v>
      </c>
      <c r="AW817" s="84">
        <f t="shared" si="259"/>
        <v>11.5</v>
      </c>
      <c r="AX817" s="84">
        <f t="shared" si="259"/>
        <v>1.4000000000000341</v>
      </c>
      <c r="AZ817" s="77"/>
      <c r="BA817" s="77"/>
      <c r="BB817" s="84">
        <f t="shared" si="252"/>
        <v>1087.9579999999987</v>
      </c>
    </row>
    <row r="818" spans="1:54">
      <c r="A818" s="80">
        <v>38589</v>
      </c>
      <c r="B818" s="84">
        <v>4498.0820000000003</v>
      </c>
      <c r="C818" s="84">
        <v>41374.597000000002</v>
      </c>
      <c r="D818" s="84">
        <v>45872.678999999996</v>
      </c>
      <c r="E818" s="84">
        <v>1361.117</v>
      </c>
      <c r="F818" s="84">
        <f t="shared" si="257"/>
        <v>889.55099999999948</v>
      </c>
      <c r="G818" s="84">
        <f t="shared" si="257"/>
        <v>227.74399999999878</v>
      </c>
      <c r="H818" s="84">
        <f t="shared" si="257"/>
        <v>294.26299999999992</v>
      </c>
      <c r="I818" s="84">
        <f t="shared" si="251"/>
        <v>889.55099999999948</v>
      </c>
      <c r="L818" s="84">
        <f t="shared" si="243"/>
        <v>522.0069999999987</v>
      </c>
      <c r="P818" s="84">
        <v>0</v>
      </c>
      <c r="Q818" s="84">
        <v>11850.4</v>
      </c>
      <c r="R818" s="84">
        <f t="shared" si="255"/>
        <v>11850.4</v>
      </c>
      <c r="S818" s="84">
        <f t="shared" si="244"/>
        <v>0</v>
      </c>
      <c r="T818" s="84">
        <f t="shared" si="245"/>
        <v>0</v>
      </c>
      <c r="W818" s="77"/>
      <c r="X818" s="77"/>
      <c r="Z818" s="84">
        <v>49.3</v>
      </c>
      <c r="AA818" s="84">
        <v>4569.5</v>
      </c>
      <c r="AB818" s="84">
        <f t="shared" si="248"/>
        <v>4618.8</v>
      </c>
      <c r="AC818" s="84">
        <f t="shared" si="246"/>
        <v>11.800000000000182</v>
      </c>
      <c r="AE818" s="84">
        <f t="shared" si="256"/>
        <v>4448.7820000000002</v>
      </c>
      <c r="AF818" s="84">
        <f t="shared" si="256"/>
        <v>24954.697</v>
      </c>
      <c r="AG818" s="84">
        <f t="shared" si="256"/>
        <v>29403.478999999996</v>
      </c>
      <c r="AH818" s="84">
        <f t="shared" si="247"/>
        <v>215.94399999999951</v>
      </c>
      <c r="AJ818" s="80">
        <v>38589</v>
      </c>
      <c r="AK818" s="84">
        <v>401.7</v>
      </c>
      <c r="AL818" s="84">
        <v>5594.8</v>
      </c>
      <c r="AM818" s="84">
        <f t="shared" si="249"/>
        <v>5996.5</v>
      </c>
      <c r="AN818" s="84">
        <f t="shared" si="258"/>
        <v>118.19999999999982</v>
      </c>
      <c r="AO818" s="84">
        <f t="shared" si="258"/>
        <v>61.599999999999454</v>
      </c>
      <c r="AP818" s="85">
        <f>AM818/'[2]Soymeal Export Forecast'!AE$15</f>
        <v>0.80478756052114542</v>
      </c>
      <c r="AQ818" s="77"/>
      <c r="AR818" s="77"/>
      <c r="AS818" s="80">
        <v>38589</v>
      </c>
      <c r="AT818" s="84">
        <v>27.6</v>
      </c>
      <c r="AU818" s="84">
        <v>408.2</v>
      </c>
      <c r="AV818" s="84">
        <f t="shared" si="250"/>
        <v>435.8</v>
      </c>
      <c r="AW818" s="84">
        <f t="shared" si="259"/>
        <v>1.8999999999999773</v>
      </c>
      <c r="AX818" s="84">
        <f t="shared" si="259"/>
        <v>2.1999999999999886</v>
      </c>
      <c r="AZ818" s="77"/>
      <c r="BA818" s="77"/>
      <c r="BB818" s="84">
        <f t="shared" si="252"/>
        <v>1007.7509999999993</v>
      </c>
    </row>
    <row r="819" spans="1:54">
      <c r="A819" s="80">
        <v>38596</v>
      </c>
      <c r="B819" s="84">
        <v>4608.5690000000004</v>
      </c>
      <c r="C819" s="84">
        <v>42337.296999999999</v>
      </c>
      <c r="D819" s="84">
        <v>46945.866000000002</v>
      </c>
      <c r="E819" s="84">
        <v>1630.9860000000001</v>
      </c>
      <c r="F819" s="86">
        <f>C819</f>
        <v>42337.296999999999</v>
      </c>
      <c r="I819" s="84">
        <f t="shared" si="251"/>
        <v>42337.296999999999</v>
      </c>
      <c r="P819" s="84">
        <v>687</v>
      </c>
      <c r="Q819" s="84">
        <v>0</v>
      </c>
      <c r="R819" s="84">
        <f t="shared" si="255"/>
        <v>687</v>
      </c>
      <c r="T819" s="86">
        <f>Q819</f>
        <v>0</v>
      </c>
      <c r="W819" s="77"/>
      <c r="X819" s="77"/>
      <c r="Z819" s="84">
        <v>231.5</v>
      </c>
      <c r="AA819" s="84">
        <v>0</v>
      </c>
      <c r="AB819" s="84">
        <f t="shared" si="248"/>
        <v>231.5</v>
      </c>
      <c r="AE819" s="84">
        <f t="shared" si="256"/>
        <v>3690.0690000000004</v>
      </c>
      <c r="AF819" s="84">
        <f t="shared" si="256"/>
        <v>42337.296999999999</v>
      </c>
      <c r="AG819" s="84">
        <f t="shared" si="256"/>
        <v>46027.366000000002</v>
      </c>
      <c r="AH819" s="84"/>
      <c r="AJ819" s="80">
        <v>38596</v>
      </c>
      <c r="AK819" s="84">
        <v>438.6</v>
      </c>
      <c r="AL819" s="84">
        <v>5635.5</v>
      </c>
      <c r="AM819" s="84">
        <f t="shared" si="249"/>
        <v>6074.1</v>
      </c>
      <c r="AN819" s="84">
        <f t="shared" si="258"/>
        <v>40.699999999999818</v>
      </c>
      <c r="AO819" s="84">
        <f t="shared" si="258"/>
        <v>77.600000000000364</v>
      </c>
      <c r="AP819" s="85">
        <f>AM819/'[2]Soymeal Export Forecast'!AE$15</f>
        <v>0.81520222152280319</v>
      </c>
      <c r="AQ819" s="77"/>
      <c r="AR819" s="77"/>
      <c r="AS819" s="80">
        <v>38596</v>
      </c>
      <c r="AT819" s="84">
        <v>32.200000000000003</v>
      </c>
      <c r="AU819" s="84">
        <v>409.8</v>
      </c>
      <c r="AV819" s="84">
        <f t="shared" si="250"/>
        <v>442</v>
      </c>
      <c r="AW819" s="84">
        <f t="shared" si="259"/>
        <v>1.6000000000000227</v>
      </c>
      <c r="AX819" s="84">
        <f t="shared" si="259"/>
        <v>6.1999999999999886</v>
      </c>
      <c r="AZ819" s="77"/>
      <c r="BA819" s="77"/>
      <c r="BB819" s="84">
        <f t="shared" si="252"/>
        <v>42377.996999999996</v>
      </c>
    </row>
    <row r="820" spans="1:54">
      <c r="A820" s="80">
        <v>38603</v>
      </c>
      <c r="B820" s="84">
        <v>4329.74</v>
      </c>
      <c r="C820" s="84">
        <v>43081.298999999999</v>
      </c>
      <c r="D820" s="84">
        <v>47411.038999999997</v>
      </c>
      <c r="E820" s="84">
        <v>2768.3130000000001</v>
      </c>
      <c r="F820" s="84">
        <f t="shared" ref="F820:H851" si="260">C820-C819</f>
        <v>744.00200000000041</v>
      </c>
      <c r="G820" s="84">
        <f t="shared" si="260"/>
        <v>465.17299999999523</v>
      </c>
      <c r="H820" s="84">
        <f t="shared" si="260"/>
        <v>1137.327</v>
      </c>
      <c r="I820" s="84">
        <f t="shared" si="251"/>
        <v>744.00200000000041</v>
      </c>
      <c r="L820" s="84">
        <f t="shared" ref="L820:L871" si="261">H820+G820</f>
        <v>1602.4999999999952</v>
      </c>
      <c r="P820" s="84">
        <v>802</v>
      </c>
      <c r="Q820" s="84">
        <v>0</v>
      </c>
      <c r="R820" s="84">
        <f t="shared" si="255"/>
        <v>802</v>
      </c>
      <c r="S820" s="84">
        <f t="shared" ref="S820:S871" si="262">R820-R819</f>
        <v>115</v>
      </c>
      <c r="T820" s="84">
        <f t="shared" ref="T820:T871" si="263">Q820-Q819</f>
        <v>0</v>
      </c>
      <c r="W820" s="77"/>
      <c r="X820" s="77"/>
      <c r="Z820" s="84">
        <v>207.6</v>
      </c>
      <c r="AA820" s="84">
        <v>23.9</v>
      </c>
      <c r="AB820" s="84">
        <f t="shared" si="248"/>
        <v>231.5</v>
      </c>
      <c r="AC820" s="84">
        <f t="shared" ref="AC820:AC871" si="264">AB820-AB819</f>
        <v>0</v>
      </c>
      <c r="AE820" s="84">
        <f t="shared" si="256"/>
        <v>3320.14</v>
      </c>
      <c r="AF820" s="84">
        <f t="shared" si="256"/>
        <v>43057.398999999998</v>
      </c>
      <c r="AG820" s="84">
        <f t="shared" si="256"/>
        <v>46377.538999999997</v>
      </c>
      <c r="AH820" s="84">
        <f t="shared" ref="AH820:AH871" si="265">AG820-AG819</f>
        <v>350.17299999999523</v>
      </c>
      <c r="AJ820" s="80">
        <v>38603</v>
      </c>
      <c r="AK820" s="84">
        <v>443.9</v>
      </c>
      <c r="AL820" s="84">
        <v>5690.1</v>
      </c>
      <c r="AM820" s="84">
        <f t="shared" si="249"/>
        <v>6134</v>
      </c>
      <c r="AN820" s="84">
        <f t="shared" si="258"/>
        <v>54.600000000000364</v>
      </c>
      <c r="AO820" s="84">
        <f t="shared" si="258"/>
        <v>59.899999999999636</v>
      </c>
      <c r="AP820" s="85">
        <f>AM820/'[2]Soymeal Export Forecast'!AE$15</f>
        <v>0.82324137350733029</v>
      </c>
      <c r="AQ820" s="77"/>
      <c r="AR820" s="77"/>
      <c r="AS820" s="80">
        <v>38603</v>
      </c>
      <c r="AT820" s="84">
        <v>35.799999999999997</v>
      </c>
      <c r="AU820" s="84">
        <v>410.4</v>
      </c>
      <c r="AV820" s="84">
        <f t="shared" si="250"/>
        <v>446.2</v>
      </c>
      <c r="AW820" s="84">
        <f t="shared" si="259"/>
        <v>0.59999999999996589</v>
      </c>
      <c r="AX820" s="84">
        <f t="shared" si="259"/>
        <v>4.1999999999999886</v>
      </c>
      <c r="AZ820" s="77"/>
      <c r="BA820" s="77"/>
      <c r="BB820" s="84">
        <f t="shared" si="252"/>
        <v>798.60200000000077</v>
      </c>
    </row>
    <row r="821" spans="1:54">
      <c r="A821" s="80">
        <v>38610</v>
      </c>
      <c r="B821" s="84">
        <v>3798.73</v>
      </c>
      <c r="C821" s="84">
        <v>43931.065000000002</v>
      </c>
      <c r="D821" s="84">
        <v>47729.794999999998</v>
      </c>
      <c r="E821" s="84">
        <v>4118.0690000000004</v>
      </c>
      <c r="F821" s="84">
        <f t="shared" si="260"/>
        <v>849.76600000000326</v>
      </c>
      <c r="G821" s="84">
        <f t="shared" si="260"/>
        <v>318.75600000000122</v>
      </c>
      <c r="H821" s="84">
        <f t="shared" si="260"/>
        <v>1349.7560000000003</v>
      </c>
      <c r="I821" s="84">
        <f t="shared" si="251"/>
        <v>849.76600000000326</v>
      </c>
      <c r="L821" s="84">
        <f t="shared" si="261"/>
        <v>1668.5120000000015</v>
      </c>
      <c r="P821" s="84">
        <v>1025</v>
      </c>
      <c r="Q821" s="84">
        <v>0</v>
      </c>
      <c r="R821" s="84">
        <f t="shared" si="255"/>
        <v>1025</v>
      </c>
      <c r="S821" s="84">
        <f t="shared" si="262"/>
        <v>223</v>
      </c>
      <c r="T821" s="84">
        <f t="shared" si="263"/>
        <v>0</v>
      </c>
      <c r="W821" s="77"/>
      <c r="X821" s="77"/>
      <c r="Z821" s="84">
        <v>230.6</v>
      </c>
      <c r="AA821" s="84">
        <v>23.9</v>
      </c>
      <c r="AB821" s="84">
        <f t="shared" si="248"/>
        <v>254.5</v>
      </c>
      <c r="AC821" s="84">
        <f t="shared" si="264"/>
        <v>23</v>
      </c>
      <c r="AE821" s="84">
        <f t="shared" si="256"/>
        <v>2543.13</v>
      </c>
      <c r="AF821" s="84">
        <f t="shared" si="256"/>
        <v>43907.165000000001</v>
      </c>
      <c r="AG821" s="84">
        <f t="shared" si="256"/>
        <v>46450.294999999998</v>
      </c>
      <c r="AH821" s="84">
        <f t="shared" si="265"/>
        <v>72.756000000001222</v>
      </c>
      <c r="AJ821" s="80">
        <v>38610</v>
      </c>
      <c r="AK821" s="84">
        <v>400.7</v>
      </c>
      <c r="AL821" s="84">
        <v>5774.6</v>
      </c>
      <c r="AM821" s="84">
        <f t="shared" si="249"/>
        <v>6175.3</v>
      </c>
      <c r="AN821" s="84">
        <f t="shared" si="258"/>
        <v>84.5</v>
      </c>
      <c r="AO821" s="84">
        <f t="shared" si="258"/>
        <v>41.300000000000182</v>
      </c>
      <c r="AP821" s="85">
        <f>AM821/'[2]Soymeal Export Forecast'!AE$15</f>
        <v>0.82878422788063522</v>
      </c>
      <c r="AQ821" s="77"/>
      <c r="AR821" s="77"/>
      <c r="AS821" s="80">
        <v>38610</v>
      </c>
      <c r="AT821" s="84">
        <v>25.8</v>
      </c>
      <c r="AU821" s="84">
        <v>421.3</v>
      </c>
      <c r="AV821" s="84">
        <f t="shared" si="250"/>
        <v>447.1</v>
      </c>
      <c r="AW821" s="84">
        <f t="shared" si="259"/>
        <v>10.900000000000034</v>
      </c>
      <c r="AX821" s="84">
        <f t="shared" si="259"/>
        <v>0.90000000000003411</v>
      </c>
      <c r="AZ821" s="77"/>
      <c r="BA821" s="77"/>
      <c r="BB821" s="84">
        <f t="shared" si="252"/>
        <v>934.26600000000326</v>
      </c>
    </row>
    <row r="822" spans="1:54">
      <c r="A822" s="80">
        <v>38617</v>
      </c>
      <c r="B822" s="84">
        <v>2780.3560000000002</v>
      </c>
      <c r="C822" s="84">
        <v>44940.766000000003</v>
      </c>
      <c r="D822" s="84">
        <v>47721.122000000003</v>
      </c>
      <c r="E822" s="84">
        <v>5034.8379999999997</v>
      </c>
      <c r="F822" s="84">
        <f t="shared" si="260"/>
        <v>1009.7010000000009</v>
      </c>
      <c r="G822" s="84">
        <f t="shared" si="260"/>
        <v>-8.672999999995227</v>
      </c>
      <c r="H822" s="84">
        <f t="shared" si="260"/>
        <v>916.76899999999932</v>
      </c>
      <c r="I822" s="84">
        <f t="shared" si="251"/>
        <v>1009.7010000000009</v>
      </c>
      <c r="L822" s="84">
        <f t="shared" si="261"/>
        <v>908.0960000000041</v>
      </c>
      <c r="P822" s="84">
        <v>1271</v>
      </c>
      <c r="Q822" s="84">
        <v>117.3</v>
      </c>
      <c r="R822" s="84">
        <f t="shared" si="255"/>
        <v>1388.3</v>
      </c>
      <c r="S822" s="84">
        <f t="shared" si="262"/>
        <v>363.29999999999995</v>
      </c>
      <c r="T822" s="84">
        <f t="shared" si="263"/>
        <v>117.3</v>
      </c>
      <c r="W822" s="77"/>
      <c r="X822" s="77"/>
      <c r="Z822" s="84">
        <v>230.6</v>
      </c>
      <c r="AA822" s="84">
        <v>23.9</v>
      </c>
      <c r="AB822" s="84">
        <f t="shared" si="248"/>
        <v>254.5</v>
      </c>
      <c r="AC822" s="84">
        <f t="shared" si="264"/>
        <v>0</v>
      </c>
      <c r="AE822" s="84">
        <f t="shared" si="256"/>
        <v>1278.7560000000003</v>
      </c>
      <c r="AF822" s="84">
        <f t="shared" si="256"/>
        <v>44799.565999999999</v>
      </c>
      <c r="AG822" s="84">
        <f t="shared" si="256"/>
        <v>46078.322</v>
      </c>
      <c r="AH822" s="84">
        <f t="shared" si="265"/>
        <v>-371.97299999999814</v>
      </c>
      <c r="AJ822" s="80">
        <v>38617</v>
      </c>
      <c r="AK822" s="84">
        <v>311.3</v>
      </c>
      <c r="AL822" s="84">
        <v>5908.5</v>
      </c>
      <c r="AM822" s="84">
        <f t="shared" si="249"/>
        <v>6219.8</v>
      </c>
      <c r="AN822" s="84">
        <f t="shared" si="258"/>
        <v>133.89999999999964</v>
      </c>
      <c r="AO822" s="84">
        <f t="shared" si="258"/>
        <v>44.5</v>
      </c>
      <c r="AP822" s="85">
        <f>AM822/'[2]Soymeal Export Forecast'!AE$15</f>
        <v>0.8347565528107096</v>
      </c>
      <c r="AQ822" s="77"/>
      <c r="AR822" s="77"/>
      <c r="AS822" s="80">
        <v>38617</v>
      </c>
      <c r="AT822" s="84">
        <v>23.8</v>
      </c>
      <c r="AU822" s="84">
        <v>422.7</v>
      </c>
      <c r="AV822" s="84">
        <f t="shared" si="250"/>
        <v>446.5</v>
      </c>
      <c r="AW822" s="84">
        <f t="shared" si="259"/>
        <v>1.3999999999999773</v>
      </c>
      <c r="AX822" s="84">
        <f t="shared" si="259"/>
        <v>-0.60000000000002274</v>
      </c>
      <c r="AZ822" s="77"/>
      <c r="BA822" s="77"/>
      <c r="BB822" s="84">
        <f t="shared" si="252"/>
        <v>1143.6010000000006</v>
      </c>
    </row>
    <row r="823" spans="1:54">
      <c r="A823" s="80">
        <v>38624</v>
      </c>
      <c r="B823" s="84">
        <v>2247.23</v>
      </c>
      <c r="C823" s="84">
        <v>45414.040999999997</v>
      </c>
      <c r="D823" s="84">
        <v>47661.271000000001</v>
      </c>
      <c r="E823" s="84">
        <v>7863.5609999999997</v>
      </c>
      <c r="F823" s="84">
        <f t="shared" si="260"/>
        <v>473.27499999999418</v>
      </c>
      <c r="G823" s="84">
        <f t="shared" si="260"/>
        <v>-59.851000000002387</v>
      </c>
      <c r="H823" s="84">
        <f t="shared" si="260"/>
        <v>2828.723</v>
      </c>
      <c r="I823" s="84">
        <f t="shared" si="251"/>
        <v>473.27499999999418</v>
      </c>
      <c r="L823" s="84">
        <f t="shared" si="261"/>
        <v>2768.8719999999976</v>
      </c>
      <c r="P823" s="84">
        <v>1546</v>
      </c>
      <c r="Q823" s="84">
        <v>173.3</v>
      </c>
      <c r="R823" s="84">
        <f t="shared" si="255"/>
        <v>1719.3</v>
      </c>
      <c r="S823" s="84">
        <f t="shared" si="262"/>
        <v>331</v>
      </c>
      <c r="T823" s="84">
        <f t="shared" si="263"/>
        <v>56.000000000000014</v>
      </c>
      <c r="W823" s="77"/>
      <c r="X823" s="77"/>
      <c r="Z823" s="84">
        <v>207.6</v>
      </c>
      <c r="AA823" s="84">
        <v>45.2</v>
      </c>
      <c r="AB823" s="84">
        <f t="shared" si="248"/>
        <v>252.8</v>
      </c>
      <c r="AC823" s="84">
        <f t="shared" si="264"/>
        <v>-1.6999999999999886</v>
      </c>
      <c r="AE823" s="84">
        <f t="shared" si="256"/>
        <v>493.63</v>
      </c>
      <c r="AF823" s="84">
        <f t="shared" si="256"/>
        <v>45195.540999999997</v>
      </c>
      <c r="AG823" s="84">
        <f t="shared" si="256"/>
        <v>45689.170999999995</v>
      </c>
      <c r="AH823" s="84">
        <f t="shared" si="265"/>
        <v>-389.1510000000053</v>
      </c>
      <c r="AJ823" s="80">
        <v>38624</v>
      </c>
      <c r="AK823" s="84">
        <v>265.39999999999998</v>
      </c>
      <c r="AL823" s="84">
        <v>5970.7</v>
      </c>
      <c r="AM823" s="84">
        <f t="shared" si="249"/>
        <v>6236.0999999999995</v>
      </c>
      <c r="AN823" s="84">
        <f t="shared" si="258"/>
        <v>62.199999999999818</v>
      </c>
      <c r="AO823" s="84">
        <f t="shared" si="258"/>
        <v>16.299999999999272</v>
      </c>
      <c r="AP823" s="85">
        <f>AM823/'[2]Soymeal Export Forecast'!AE$15</f>
        <v>0.83694416845925368</v>
      </c>
      <c r="AQ823" s="77"/>
      <c r="AR823" s="77"/>
      <c r="AS823" s="80">
        <v>38624</v>
      </c>
      <c r="AT823" s="84">
        <v>19.8</v>
      </c>
      <c r="AU823" s="84">
        <v>426.6</v>
      </c>
      <c r="AV823" s="84">
        <f t="shared" si="250"/>
        <v>446.40000000000003</v>
      </c>
      <c r="AW823" s="84">
        <f t="shared" si="259"/>
        <v>3.9000000000000341</v>
      </c>
      <c r="AX823" s="84">
        <f t="shared" si="259"/>
        <v>-9.9999999999965894E-2</v>
      </c>
      <c r="AZ823" s="77"/>
      <c r="BA823" s="77"/>
      <c r="BB823" s="84">
        <f t="shared" si="252"/>
        <v>535.474999999994</v>
      </c>
    </row>
    <row r="824" spans="1:54">
      <c r="A824" s="80">
        <v>38631</v>
      </c>
      <c r="B824" s="84">
        <v>7863.5609999999997</v>
      </c>
      <c r="C824" s="84">
        <v>10.253</v>
      </c>
      <c r="D824" s="84">
        <v>7873.8140000000003</v>
      </c>
      <c r="E824" s="84">
        <v>4.4450000000000003</v>
      </c>
      <c r="F824" s="84">
        <f t="shared" si="260"/>
        <v>-45403.788</v>
      </c>
      <c r="G824" s="84">
        <f t="shared" si="260"/>
        <v>-39787.457000000002</v>
      </c>
      <c r="H824" s="84">
        <f t="shared" si="260"/>
        <v>-7859.116</v>
      </c>
      <c r="I824" s="84">
        <f t="shared" si="251"/>
        <v>-45403.788</v>
      </c>
      <c r="L824" s="84">
        <f t="shared" si="261"/>
        <v>-47646.573000000004</v>
      </c>
      <c r="P824" s="84">
        <v>1836</v>
      </c>
      <c r="Q824" s="84">
        <v>401.1</v>
      </c>
      <c r="R824" s="84">
        <f t="shared" si="255"/>
        <v>2237.1</v>
      </c>
      <c r="S824" s="84">
        <f t="shared" si="262"/>
        <v>517.79999999999995</v>
      </c>
      <c r="T824" s="84">
        <f t="shared" si="263"/>
        <v>227.8</v>
      </c>
      <c r="W824" s="77"/>
      <c r="X824" s="77"/>
      <c r="Z824" s="84">
        <v>187.6</v>
      </c>
      <c r="AA824" s="84">
        <v>45.2</v>
      </c>
      <c r="AB824" s="84">
        <f t="shared" si="248"/>
        <v>232.8</v>
      </c>
      <c r="AC824" s="84">
        <f t="shared" si="264"/>
        <v>-20</v>
      </c>
      <c r="AE824" s="84">
        <f t="shared" si="256"/>
        <v>5839.9609999999993</v>
      </c>
      <c r="AF824" s="84">
        <f t="shared" si="256"/>
        <v>-436.04700000000003</v>
      </c>
      <c r="AG824" s="84">
        <f t="shared" si="256"/>
        <v>5403.9139999999998</v>
      </c>
      <c r="AH824" s="84">
        <f t="shared" si="265"/>
        <v>-40285.256999999998</v>
      </c>
      <c r="AJ824" s="80">
        <v>38631</v>
      </c>
      <c r="AK824" s="84">
        <v>1051</v>
      </c>
      <c r="AL824" s="84">
        <v>59.9</v>
      </c>
      <c r="AM824" s="84">
        <f t="shared" si="249"/>
        <v>1110.9000000000001</v>
      </c>
      <c r="AN824" s="86">
        <f>AL824</f>
        <v>59.9</v>
      </c>
      <c r="AP824" s="85">
        <f>AM824/'[2]Soymeal Export Forecast'!AF$15</f>
        <v>0.13606035312769682</v>
      </c>
      <c r="AQ824" s="77"/>
      <c r="AR824" s="77"/>
      <c r="AS824" s="80">
        <v>38631</v>
      </c>
      <c r="AT824" s="84">
        <v>79.7</v>
      </c>
      <c r="AU824" s="84">
        <v>3.8</v>
      </c>
      <c r="AV824" s="84">
        <f t="shared" si="250"/>
        <v>83.5</v>
      </c>
      <c r="AW824" s="86">
        <f>AU824</f>
        <v>3.8</v>
      </c>
      <c r="AZ824" s="77"/>
      <c r="BA824" s="77"/>
      <c r="BB824" s="84">
        <f t="shared" si="252"/>
        <v>-45343.887999999999</v>
      </c>
    </row>
    <row r="825" spans="1:54">
      <c r="A825" s="80">
        <v>38638</v>
      </c>
      <c r="B825" s="84">
        <v>7985.7749999999996</v>
      </c>
      <c r="C825" s="84">
        <v>435.96300000000002</v>
      </c>
      <c r="D825" s="84">
        <v>8421.7379999999994</v>
      </c>
      <c r="E825" s="84">
        <v>4.4450000000000003</v>
      </c>
      <c r="F825" s="84">
        <f t="shared" si="260"/>
        <v>425.71000000000004</v>
      </c>
      <c r="G825" s="84">
        <f t="shared" si="260"/>
        <v>547.92399999999907</v>
      </c>
      <c r="H825" s="84">
        <f t="shared" si="260"/>
        <v>0</v>
      </c>
      <c r="I825" s="84">
        <f t="shared" si="251"/>
        <v>425.71000000000004</v>
      </c>
      <c r="L825" s="84">
        <f t="shared" si="261"/>
        <v>547.92399999999907</v>
      </c>
      <c r="P825" s="84">
        <v>1719</v>
      </c>
      <c r="Q825" s="84">
        <v>995.6</v>
      </c>
      <c r="R825" s="84">
        <f t="shared" si="255"/>
        <v>2714.6</v>
      </c>
      <c r="S825" s="84">
        <f t="shared" si="262"/>
        <v>477.5</v>
      </c>
      <c r="T825" s="84">
        <f t="shared" si="263"/>
        <v>594.5</v>
      </c>
      <c r="W825" s="77"/>
      <c r="X825" s="77"/>
      <c r="Z825" s="84">
        <v>141.6</v>
      </c>
      <c r="AA825" s="84">
        <v>102.1</v>
      </c>
      <c r="AB825" s="84">
        <f t="shared" si="248"/>
        <v>243.7</v>
      </c>
      <c r="AC825" s="84">
        <f t="shared" si="264"/>
        <v>10.899999999999977</v>
      </c>
      <c r="AE825" s="84">
        <f t="shared" si="256"/>
        <v>6125.1749999999993</v>
      </c>
      <c r="AF825" s="84">
        <f t="shared" si="256"/>
        <v>-661.73699999999997</v>
      </c>
      <c r="AG825" s="84">
        <f t="shared" si="256"/>
        <v>5463.4379999999992</v>
      </c>
      <c r="AH825" s="84">
        <f t="shared" si="265"/>
        <v>59.523999999999432</v>
      </c>
      <c r="AJ825" s="80">
        <v>38638</v>
      </c>
      <c r="AK825" s="84">
        <v>1030.2</v>
      </c>
      <c r="AL825" s="84">
        <v>200.6</v>
      </c>
      <c r="AM825" s="84">
        <f t="shared" si="249"/>
        <v>1230.8</v>
      </c>
      <c r="AN825" s="84">
        <f t="shared" ref="AN825:AO856" si="266">AL825-AL824</f>
        <v>140.69999999999999</v>
      </c>
      <c r="AO825" s="84">
        <f t="shared" si="266"/>
        <v>119.89999999999986</v>
      </c>
      <c r="AP825" s="85">
        <f>AM825/'[2]Soymeal Export Forecast'!AF$15</f>
        <v>0.15074541599565147</v>
      </c>
      <c r="AQ825" s="77"/>
      <c r="AR825" s="77"/>
      <c r="AS825" s="80">
        <v>38638</v>
      </c>
      <c r="AT825" s="84">
        <v>76.5</v>
      </c>
      <c r="AU825" s="84">
        <v>5.6</v>
      </c>
      <c r="AV825" s="84">
        <f t="shared" si="250"/>
        <v>82.1</v>
      </c>
      <c r="AW825" s="84">
        <f t="shared" ref="AW825:AX856" si="267">AU825-AU824</f>
        <v>1.7999999999999998</v>
      </c>
      <c r="AX825" s="84">
        <f t="shared" si="267"/>
        <v>-1.4000000000000057</v>
      </c>
      <c r="AZ825" s="77"/>
      <c r="BA825" s="77"/>
      <c r="BB825" s="84">
        <f t="shared" si="252"/>
        <v>566.41000000000008</v>
      </c>
    </row>
    <row r="826" spans="1:54">
      <c r="A826" s="80">
        <v>38645</v>
      </c>
      <c r="B826" s="84">
        <v>7817.6279999999997</v>
      </c>
      <c r="C826" s="84">
        <v>1350.74</v>
      </c>
      <c r="D826" s="84">
        <v>9168.3680000000004</v>
      </c>
      <c r="E826" s="84">
        <v>4.4450000000000003</v>
      </c>
      <c r="F826" s="84">
        <f t="shared" si="260"/>
        <v>914.77700000000004</v>
      </c>
      <c r="G826" s="84">
        <f t="shared" si="260"/>
        <v>746.63000000000102</v>
      </c>
      <c r="H826" s="84">
        <f t="shared" si="260"/>
        <v>0</v>
      </c>
      <c r="I826" s="84">
        <f t="shared" si="251"/>
        <v>914.77700000000004</v>
      </c>
      <c r="L826" s="84">
        <f t="shared" si="261"/>
        <v>746.63000000000102</v>
      </c>
      <c r="P826" s="84">
        <v>1664</v>
      </c>
      <c r="Q826" s="84">
        <v>1397.8</v>
      </c>
      <c r="R826" s="84">
        <f t="shared" si="255"/>
        <v>3061.8</v>
      </c>
      <c r="S826" s="84">
        <f t="shared" si="262"/>
        <v>347.20000000000027</v>
      </c>
      <c r="T826" s="84">
        <f t="shared" si="263"/>
        <v>402.19999999999993</v>
      </c>
      <c r="W826" s="77"/>
      <c r="X826" s="77"/>
      <c r="Z826" s="84">
        <v>206.1</v>
      </c>
      <c r="AA826" s="84">
        <v>172</v>
      </c>
      <c r="AB826" s="84">
        <f t="shared" si="248"/>
        <v>378.1</v>
      </c>
      <c r="AC826" s="84">
        <f t="shared" si="264"/>
        <v>134.40000000000003</v>
      </c>
      <c r="AE826" s="84">
        <f t="shared" si="256"/>
        <v>5947.5279999999993</v>
      </c>
      <c r="AF826" s="84">
        <f t="shared" si="256"/>
        <v>-219.05999999999995</v>
      </c>
      <c r="AG826" s="84">
        <f t="shared" si="256"/>
        <v>5728.4679999999998</v>
      </c>
      <c r="AH826" s="84">
        <f t="shared" si="265"/>
        <v>265.03000000000065</v>
      </c>
      <c r="AJ826" s="80">
        <v>38645</v>
      </c>
      <c r="AK826" s="84">
        <v>1158.0999999999999</v>
      </c>
      <c r="AL826" s="84">
        <v>266.8</v>
      </c>
      <c r="AM826" s="84">
        <f t="shared" si="249"/>
        <v>1424.8999999999999</v>
      </c>
      <c r="AN826" s="84">
        <f t="shared" si="266"/>
        <v>66.200000000000017</v>
      </c>
      <c r="AO826" s="84">
        <f t="shared" si="266"/>
        <v>194.09999999999991</v>
      </c>
      <c r="AP826" s="85">
        <f>AM826/'[2]Soymeal Export Forecast'!AF$15</f>
        <v>0.17451831593451719</v>
      </c>
      <c r="AQ826" s="77"/>
      <c r="AR826" s="77"/>
      <c r="AS826" s="80">
        <v>38645</v>
      </c>
      <c r="AT826" s="84">
        <v>76.400000000000006</v>
      </c>
      <c r="AU826" s="84">
        <v>12</v>
      </c>
      <c r="AV826" s="84">
        <f t="shared" si="250"/>
        <v>88.4</v>
      </c>
      <c r="AW826" s="84">
        <f t="shared" si="267"/>
        <v>6.4</v>
      </c>
      <c r="AX826" s="84">
        <f t="shared" si="267"/>
        <v>6.3000000000000114</v>
      </c>
      <c r="AZ826" s="77"/>
      <c r="BA826" s="77"/>
      <c r="BB826" s="84">
        <f t="shared" si="252"/>
        <v>980.97700000000009</v>
      </c>
    </row>
    <row r="827" spans="1:54">
      <c r="A827" s="80">
        <v>38652</v>
      </c>
      <c r="B827" s="84">
        <v>7564.08</v>
      </c>
      <c r="C827" s="84">
        <v>2306.9920000000002</v>
      </c>
      <c r="D827" s="84">
        <v>9871.0720000000001</v>
      </c>
      <c r="E827" s="84">
        <v>4.4450000000000003</v>
      </c>
      <c r="F827" s="84">
        <f t="shared" si="260"/>
        <v>956.25200000000018</v>
      </c>
      <c r="G827" s="84">
        <f t="shared" si="260"/>
        <v>702.70399999999972</v>
      </c>
      <c r="H827" s="84">
        <f t="shared" si="260"/>
        <v>0</v>
      </c>
      <c r="I827" s="84">
        <f t="shared" si="251"/>
        <v>956.25200000000018</v>
      </c>
      <c r="L827" s="84">
        <f t="shared" si="261"/>
        <v>702.70399999999972</v>
      </c>
      <c r="P827" s="84">
        <v>1535</v>
      </c>
      <c r="Q827" s="84">
        <v>1993.9</v>
      </c>
      <c r="R827" s="84">
        <f t="shared" si="255"/>
        <v>3528.9</v>
      </c>
      <c r="S827" s="84">
        <f t="shared" si="262"/>
        <v>467.09999999999991</v>
      </c>
      <c r="T827" s="84">
        <f t="shared" si="263"/>
        <v>596.10000000000014</v>
      </c>
      <c r="W827" s="77"/>
      <c r="X827" s="77"/>
      <c r="Z827" s="84">
        <v>206.1</v>
      </c>
      <c r="AA827" s="84">
        <v>198.8</v>
      </c>
      <c r="AB827" s="84">
        <f t="shared" si="248"/>
        <v>404.9</v>
      </c>
      <c r="AC827" s="84">
        <f t="shared" si="264"/>
        <v>26.799999999999955</v>
      </c>
      <c r="AE827" s="84">
        <f t="shared" si="256"/>
        <v>5822.98</v>
      </c>
      <c r="AF827" s="84">
        <f t="shared" si="256"/>
        <v>114.29200000000009</v>
      </c>
      <c r="AG827" s="84">
        <f t="shared" si="256"/>
        <v>5937.2720000000008</v>
      </c>
      <c r="AH827" s="84">
        <f t="shared" si="265"/>
        <v>208.804000000001</v>
      </c>
      <c r="AJ827" s="80">
        <v>38652</v>
      </c>
      <c r="AK827" s="84">
        <v>1329</v>
      </c>
      <c r="AL827" s="84">
        <v>400.7</v>
      </c>
      <c r="AM827" s="84">
        <f t="shared" si="249"/>
        <v>1729.7</v>
      </c>
      <c r="AN827" s="84">
        <f t="shared" si="266"/>
        <v>133.89999999999998</v>
      </c>
      <c r="AO827" s="84">
        <f t="shared" si="266"/>
        <v>304.80000000000018</v>
      </c>
      <c r="AP827" s="85">
        <f>AM827/'[2]Soymeal Export Forecast'!AF$15</f>
        <v>0.21184948492661551</v>
      </c>
      <c r="AQ827" s="77"/>
      <c r="AR827" s="77"/>
      <c r="AS827" s="80">
        <v>38652</v>
      </c>
      <c r="AT827" s="84">
        <v>72.3</v>
      </c>
      <c r="AU827" s="84">
        <v>20.8</v>
      </c>
      <c r="AV827" s="84">
        <f t="shared" si="250"/>
        <v>93.1</v>
      </c>
      <c r="AW827" s="84">
        <f t="shared" si="267"/>
        <v>8.8000000000000007</v>
      </c>
      <c r="AX827" s="84">
        <f t="shared" si="267"/>
        <v>4.6999999999999886</v>
      </c>
      <c r="AZ827" s="77"/>
      <c r="BA827" s="77"/>
      <c r="BB827" s="84">
        <f t="shared" si="252"/>
        <v>1090.152</v>
      </c>
    </row>
    <row r="828" spans="1:54">
      <c r="A828" s="80">
        <v>38659</v>
      </c>
      <c r="B828" s="84">
        <v>7735.152</v>
      </c>
      <c r="C828" s="84">
        <v>3088.5050000000001</v>
      </c>
      <c r="D828" s="84">
        <v>10823.656999999999</v>
      </c>
      <c r="E828" s="84">
        <v>4.4450000000000003</v>
      </c>
      <c r="F828" s="84">
        <f t="shared" si="260"/>
        <v>781.51299999999992</v>
      </c>
      <c r="G828" s="84">
        <f t="shared" si="260"/>
        <v>952.58499999999913</v>
      </c>
      <c r="H828" s="84">
        <f t="shared" si="260"/>
        <v>0</v>
      </c>
      <c r="I828" s="84">
        <f t="shared" si="251"/>
        <v>781.51299999999992</v>
      </c>
      <c r="L828" s="84">
        <f t="shared" si="261"/>
        <v>952.58499999999913</v>
      </c>
      <c r="P828" s="84">
        <v>1364</v>
      </c>
      <c r="Q828" s="84">
        <v>2527.3000000000002</v>
      </c>
      <c r="R828" s="84">
        <f t="shared" si="255"/>
        <v>3891.3</v>
      </c>
      <c r="S828" s="84">
        <f t="shared" si="262"/>
        <v>362.40000000000009</v>
      </c>
      <c r="T828" s="84">
        <f t="shared" si="263"/>
        <v>533.40000000000009</v>
      </c>
      <c r="W828" s="77"/>
      <c r="X828" s="77"/>
      <c r="Z828" s="84">
        <v>204.5</v>
      </c>
      <c r="AA828" s="84">
        <v>262.60000000000002</v>
      </c>
      <c r="AB828" s="84">
        <f t="shared" si="248"/>
        <v>467.1</v>
      </c>
      <c r="AC828" s="84">
        <f t="shared" si="264"/>
        <v>62.200000000000045</v>
      </c>
      <c r="AE828" s="84">
        <f t="shared" si="256"/>
        <v>6166.652</v>
      </c>
      <c r="AF828" s="84">
        <f t="shared" si="256"/>
        <v>298.6049999999999</v>
      </c>
      <c r="AG828" s="84">
        <f t="shared" si="256"/>
        <v>6465.2569999999987</v>
      </c>
      <c r="AH828" s="84">
        <f t="shared" si="265"/>
        <v>527.98499999999785</v>
      </c>
      <c r="AJ828" s="80">
        <v>38659</v>
      </c>
      <c r="AK828" s="84">
        <v>1313.5</v>
      </c>
      <c r="AL828" s="84">
        <v>495.9</v>
      </c>
      <c r="AM828" s="84">
        <f t="shared" si="249"/>
        <v>1809.4</v>
      </c>
      <c r="AN828" s="84">
        <f t="shared" si="266"/>
        <v>95.199999999999989</v>
      </c>
      <c r="AO828" s="84">
        <f t="shared" si="266"/>
        <v>79.700000000000045</v>
      </c>
      <c r="AP828" s="85">
        <f>AM828/'[2]Soymeal Export Forecast'!AF$15</f>
        <v>0.22161094873458873</v>
      </c>
      <c r="AQ828" s="77"/>
      <c r="AR828" s="77"/>
      <c r="AS828" s="80">
        <v>38659</v>
      </c>
      <c r="AT828" s="84">
        <v>105.6</v>
      </c>
      <c r="AU828" s="84">
        <v>28.8</v>
      </c>
      <c r="AV828" s="84">
        <f t="shared" si="250"/>
        <v>134.4</v>
      </c>
      <c r="AW828" s="84">
        <f t="shared" si="267"/>
        <v>8</v>
      </c>
      <c r="AX828" s="84">
        <f t="shared" si="267"/>
        <v>41.300000000000011</v>
      </c>
      <c r="AZ828" s="77"/>
      <c r="BA828" s="77"/>
      <c r="BB828" s="84">
        <f t="shared" si="252"/>
        <v>876.71299999999997</v>
      </c>
    </row>
    <row r="829" spans="1:54">
      <c r="A829" s="80">
        <v>38666</v>
      </c>
      <c r="B829" s="84">
        <v>7645.1360000000004</v>
      </c>
      <c r="C829" s="84">
        <v>4106.2759999999998</v>
      </c>
      <c r="D829" s="84">
        <v>11751.412</v>
      </c>
      <c r="E829" s="84">
        <v>4.4450000000000003</v>
      </c>
      <c r="F829" s="84">
        <f t="shared" si="260"/>
        <v>1017.7709999999997</v>
      </c>
      <c r="G829" s="84">
        <f t="shared" si="260"/>
        <v>927.75500000000102</v>
      </c>
      <c r="H829" s="84">
        <f t="shared" si="260"/>
        <v>0</v>
      </c>
      <c r="I829" s="84">
        <f t="shared" si="251"/>
        <v>1017.7709999999997</v>
      </c>
      <c r="L829" s="84">
        <f t="shared" si="261"/>
        <v>927.75500000000102</v>
      </c>
      <c r="P829" s="84">
        <v>1419</v>
      </c>
      <c r="Q829" s="84">
        <v>2817.8</v>
      </c>
      <c r="R829" s="84">
        <f t="shared" si="255"/>
        <v>4236.8</v>
      </c>
      <c r="S829" s="84">
        <f t="shared" si="262"/>
        <v>345.5</v>
      </c>
      <c r="T829" s="84">
        <f t="shared" si="263"/>
        <v>290.5</v>
      </c>
      <c r="W829" s="77"/>
      <c r="X829" s="77"/>
      <c r="Z829" s="84">
        <v>177</v>
      </c>
      <c r="AA829" s="84">
        <v>291.5</v>
      </c>
      <c r="AB829" s="84">
        <f t="shared" si="248"/>
        <v>468.5</v>
      </c>
      <c r="AC829" s="84">
        <f t="shared" si="264"/>
        <v>1.3999999999999773</v>
      </c>
      <c r="AE829" s="84">
        <f t="shared" si="256"/>
        <v>6049.1360000000004</v>
      </c>
      <c r="AF829" s="84">
        <f t="shared" si="256"/>
        <v>996.97599999999966</v>
      </c>
      <c r="AG829" s="84">
        <f t="shared" si="256"/>
        <v>7046.1120000000001</v>
      </c>
      <c r="AH829" s="84">
        <f t="shared" si="265"/>
        <v>580.85500000000138</v>
      </c>
      <c r="AJ829" s="80">
        <v>38666</v>
      </c>
      <c r="AK829" s="84">
        <v>1345.8</v>
      </c>
      <c r="AL829" s="84">
        <v>668.3</v>
      </c>
      <c r="AM829" s="84">
        <f t="shared" si="249"/>
        <v>2014.1</v>
      </c>
      <c r="AN829" s="84">
        <f t="shared" si="266"/>
        <v>172.39999999999998</v>
      </c>
      <c r="AO829" s="84">
        <f t="shared" si="266"/>
        <v>204.69999999999982</v>
      </c>
      <c r="AP829" s="85">
        <f>AM829/'[2]Soymeal Export Forecast'!AF$15</f>
        <v>0.24668211111215602</v>
      </c>
      <c r="AQ829" s="77"/>
      <c r="AR829" s="77"/>
      <c r="AS829" s="80">
        <v>38666</v>
      </c>
      <c r="AT829" s="84">
        <v>105.3</v>
      </c>
      <c r="AU829" s="84">
        <v>29.9</v>
      </c>
      <c r="AV829" s="84">
        <f t="shared" si="250"/>
        <v>135.19999999999999</v>
      </c>
      <c r="AW829" s="84">
        <f t="shared" si="267"/>
        <v>1.0999999999999979</v>
      </c>
      <c r="AX829" s="84">
        <f t="shared" si="267"/>
        <v>0.79999999999998295</v>
      </c>
      <c r="AZ829" s="77"/>
      <c r="BA829" s="77"/>
      <c r="BB829" s="84">
        <f t="shared" si="252"/>
        <v>1190.1709999999998</v>
      </c>
    </row>
    <row r="830" spans="1:54">
      <c r="A830" s="80">
        <v>38673</v>
      </c>
      <c r="B830" s="84">
        <v>7379.5860000000002</v>
      </c>
      <c r="C830" s="84">
        <v>5335.4009999999998</v>
      </c>
      <c r="D830" s="84">
        <v>12714.986999999999</v>
      </c>
      <c r="E830" s="84">
        <v>9.3450000000000006</v>
      </c>
      <c r="F830" s="84">
        <f t="shared" si="260"/>
        <v>1229.125</v>
      </c>
      <c r="G830" s="84">
        <f t="shared" si="260"/>
        <v>963.57499999999891</v>
      </c>
      <c r="H830" s="84">
        <f t="shared" si="260"/>
        <v>4.9000000000000004</v>
      </c>
      <c r="I830" s="84">
        <f t="shared" si="251"/>
        <v>1229.125</v>
      </c>
      <c r="L830" s="84">
        <f t="shared" si="261"/>
        <v>968.47499999999889</v>
      </c>
      <c r="P830" s="84">
        <v>1041</v>
      </c>
      <c r="Q830" s="84">
        <v>3198.7</v>
      </c>
      <c r="R830" s="84">
        <f t="shared" si="255"/>
        <v>4239.7</v>
      </c>
      <c r="S830" s="84">
        <f t="shared" si="262"/>
        <v>2.8999999999996362</v>
      </c>
      <c r="T830" s="84">
        <f t="shared" si="263"/>
        <v>380.89999999999964</v>
      </c>
      <c r="W830" s="77"/>
      <c r="X830" s="77"/>
      <c r="Z830" s="84">
        <v>235.1</v>
      </c>
      <c r="AA830" s="84">
        <v>392.3</v>
      </c>
      <c r="AB830" s="84">
        <f t="shared" si="248"/>
        <v>627.4</v>
      </c>
      <c r="AC830" s="84">
        <f t="shared" si="264"/>
        <v>158.89999999999998</v>
      </c>
      <c r="AE830" s="84">
        <f t="shared" si="256"/>
        <v>6103.4859999999999</v>
      </c>
      <c r="AF830" s="84">
        <f t="shared" si="256"/>
        <v>1744.4010000000001</v>
      </c>
      <c r="AG830" s="84">
        <f t="shared" si="256"/>
        <v>7847.8870000000006</v>
      </c>
      <c r="AH830" s="84">
        <f t="shared" si="265"/>
        <v>801.77500000000055</v>
      </c>
      <c r="AJ830" s="80">
        <v>38673</v>
      </c>
      <c r="AK830" s="84">
        <v>1348.4</v>
      </c>
      <c r="AL830" s="84">
        <v>809</v>
      </c>
      <c r="AM830" s="84">
        <f t="shared" si="249"/>
        <v>2157.4</v>
      </c>
      <c r="AN830" s="84">
        <f t="shared" si="266"/>
        <v>140.70000000000005</v>
      </c>
      <c r="AO830" s="84">
        <f t="shared" si="266"/>
        <v>143.30000000000018</v>
      </c>
      <c r="AP830" s="85">
        <f>AM830/'[2]Soymeal Export Forecast'!AF$15</f>
        <v>0.26423314955233873</v>
      </c>
      <c r="AQ830" s="77"/>
      <c r="AR830" s="77"/>
      <c r="AS830" s="80">
        <v>38673</v>
      </c>
      <c r="AT830" s="84">
        <v>106</v>
      </c>
      <c r="AU830" s="84">
        <v>40.9</v>
      </c>
      <c r="AV830" s="84">
        <f t="shared" si="250"/>
        <v>146.9</v>
      </c>
      <c r="AW830" s="84">
        <f t="shared" si="267"/>
        <v>11</v>
      </c>
      <c r="AX830" s="84">
        <f t="shared" si="267"/>
        <v>11.700000000000017</v>
      </c>
      <c r="AZ830" s="77"/>
      <c r="BA830" s="77"/>
      <c r="BB830" s="84">
        <f t="shared" si="252"/>
        <v>1369.825</v>
      </c>
    </row>
    <row r="831" spans="1:54">
      <c r="A831" s="80">
        <v>38680</v>
      </c>
      <c r="B831" s="84">
        <v>7149.8559999999998</v>
      </c>
      <c r="C831" s="84">
        <v>6283.5510000000004</v>
      </c>
      <c r="D831" s="84">
        <v>13433.406999999999</v>
      </c>
      <c r="E831" s="84">
        <v>9.3450000000000006</v>
      </c>
      <c r="F831" s="84">
        <f t="shared" si="260"/>
        <v>948.15000000000055</v>
      </c>
      <c r="G831" s="84">
        <f t="shared" si="260"/>
        <v>718.42000000000007</v>
      </c>
      <c r="H831" s="84">
        <f t="shared" si="260"/>
        <v>0</v>
      </c>
      <c r="I831" s="84">
        <f t="shared" si="251"/>
        <v>948.15000000000055</v>
      </c>
      <c r="L831" s="84">
        <f t="shared" si="261"/>
        <v>718.42000000000007</v>
      </c>
      <c r="P831" s="84">
        <v>973</v>
      </c>
      <c r="Q831" s="84">
        <v>3559.5</v>
      </c>
      <c r="R831" s="84">
        <f t="shared" si="255"/>
        <v>4532.5</v>
      </c>
      <c r="S831" s="84">
        <f t="shared" si="262"/>
        <v>292.80000000000018</v>
      </c>
      <c r="T831" s="84">
        <f t="shared" si="263"/>
        <v>360.80000000000018</v>
      </c>
      <c r="W831" s="77"/>
      <c r="X831" s="77"/>
      <c r="Z831" s="84">
        <v>212.1</v>
      </c>
      <c r="AA831" s="84">
        <v>504.6</v>
      </c>
      <c r="AB831" s="84">
        <f t="shared" si="248"/>
        <v>716.7</v>
      </c>
      <c r="AC831" s="84">
        <f t="shared" si="264"/>
        <v>89.300000000000068</v>
      </c>
      <c r="AE831" s="84">
        <f t="shared" si="256"/>
        <v>5964.7559999999994</v>
      </c>
      <c r="AF831" s="84">
        <f t="shared" si="256"/>
        <v>2219.4510000000005</v>
      </c>
      <c r="AG831" s="84">
        <f t="shared" si="256"/>
        <v>8184.2069999999994</v>
      </c>
      <c r="AH831" s="84">
        <f t="shared" si="265"/>
        <v>336.3199999999988</v>
      </c>
      <c r="AJ831" s="80">
        <v>38680</v>
      </c>
      <c r="AK831" s="84">
        <v>1345.2</v>
      </c>
      <c r="AL831" s="84">
        <v>888.4</v>
      </c>
      <c r="AM831" s="84">
        <f t="shared" si="249"/>
        <v>2233.6</v>
      </c>
      <c r="AN831" s="84">
        <f t="shared" si="266"/>
        <v>79.399999999999977</v>
      </c>
      <c r="AO831" s="84">
        <f t="shared" si="266"/>
        <v>76.199999999999818</v>
      </c>
      <c r="AP831" s="85">
        <f>AM831/'[2]Soymeal Export Forecast'!AF$15</f>
        <v>0.27356594180036331</v>
      </c>
      <c r="AQ831" s="77"/>
      <c r="AR831" s="77"/>
      <c r="AS831" s="80">
        <v>38680</v>
      </c>
      <c r="AT831" s="84">
        <v>100.5</v>
      </c>
      <c r="AU831" s="84">
        <v>49.7</v>
      </c>
      <c r="AV831" s="84">
        <f t="shared" si="250"/>
        <v>150.19999999999999</v>
      </c>
      <c r="AW831" s="84">
        <f t="shared" si="267"/>
        <v>8.8000000000000043</v>
      </c>
      <c r="AX831" s="84">
        <f t="shared" si="267"/>
        <v>3.2999999999999829</v>
      </c>
      <c r="AZ831" s="77"/>
      <c r="BA831" s="77"/>
      <c r="BB831" s="84">
        <f t="shared" si="252"/>
        <v>1027.5500000000006</v>
      </c>
    </row>
    <row r="832" spans="1:54">
      <c r="A832" s="80">
        <v>38687</v>
      </c>
      <c r="B832" s="84">
        <v>7353.7079999999996</v>
      </c>
      <c r="C832" s="84">
        <v>7297.9459999999999</v>
      </c>
      <c r="D832" s="84">
        <v>14651.654</v>
      </c>
      <c r="E832" s="84">
        <v>9.3450000000000006</v>
      </c>
      <c r="F832" s="84">
        <f t="shared" si="260"/>
        <v>1014.3949999999995</v>
      </c>
      <c r="G832" s="84">
        <f t="shared" si="260"/>
        <v>1218.2470000000012</v>
      </c>
      <c r="H832" s="84">
        <f t="shared" si="260"/>
        <v>0</v>
      </c>
      <c r="I832" s="84">
        <f t="shared" si="251"/>
        <v>1014.3949999999995</v>
      </c>
      <c r="L832" s="84">
        <f t="shared" si="261"/>
        <v>1218.2470000000012</v>
      </c>
      <c r="P832" s="84">
        <v>1028</v>
      </c>
      <c r="Q832" s="84">
        <v>4027.6</v>
      </c>
      <c r="R832" s="84">
        <f t="shared" si="255"/>
        <v>5055.6000000000004</v>
      </c>
      <c r="S832" s="84">
        <f t="shared" si="262"/>
        <v>523.10000000000036</v>
      </c>
      <c r="T832" s="84">
        <f t="shared" si="263"/>
        <v>468.09999999999991</v>
      </c>
      <c r="W832" s="77"/>
      <c r="X832" s="77"/>
      <c r="Z832" s="84">
        <v>342</v>
      </c>
      <c r="AA832" s="84">
        <v>506</v>
      </c>
      <c r="AB832" s="84">
        <f t="shared" si="248"/>
        <v>848</v>
      </c>
      <c r="AC832" s="84">
        <f t="shared" si="264"/>
        <v>131.29999999999995</v>
      </c>
      <c r="AE832" s="84">
        <f t="shared" si="256"/>
        <v>5983.7079999999996</v>
      </c>
      <c r="AF832" s="84">
        <f t="shared" si="256"/>
        <v>2764.346</v>
      </c>
      <c r="AG832" s="84">
        <f t="shared" si="256"/>
        <v>8748.0540000000001</v>
      </c>
      <c r="AH832" s="84">
        <f t="shared" si="265"/>
        <v>563.84700000000066</v>
      </c>
      <c r="AJ832" s="80">
        <v>38687</v>
      </c>
      <c r="AK832" s="84">
        <v>1434.6</v>
      </c>
      <c r="AL832" s="84">
        <v>1071.4000000000001</v>
      </c>
      <c r="AM832" s="84">
        <f t="shared" si="249"/>
        <v>2506</v>
      </c>
      <c r="AN832" s="84">
        <f t="shared" si="266"/>
        <v>183.00000000000011</v>
      </c>
      <c r="AO832" s="84">
        <f t="shared" si="266"/>
        <v>272.40000000000009</v>
      </c>
      <c r="AP832" s="85">
        <f>AM832/'[2]Soymeal Export Forecast'!AF$15</f>
        <v>0.30692883692322281</v>
      </c>
      <c r="AQ832" s="77"/>
      <c r="AR832" s="77"/>
      <c r="AS832" s="80">
        <v>38687</v>
      </c>
      <c r="AT832" s="84">
        <v>93.1</v>
      </c>
      <c r="AU832" s="84">
        <v>71.599999999999994</v>
      </c>
      <c r="AV832" s="84">
        <f t="shared" si="250"/>
        <v>164.7</v>
      </c>
      <c r="AW832" s="84">
        <f t="shared" si="267"/>
        <v>21.899999999999991</v>
      </c>
      <c r="AX832" s="84">
        <f t="shared" si="267"/>
        <v>14.5</v>
      </c>
      <c r="AZ832" s="77"/>
      <c r="BA832" s="77"/>
      <c r="BB832" s="84">
        <f t="shared" si="252"/>
        <v>1197.3949999999995</v>
      </c>
    </row>
    <row r="833" spans="1:54">
      <c r="A833" s="80">
        <v>38694</v>
      </c>
      <c r="B833" s="84">
        <v>7314.9970000000003</v>
      </c>
      <c r="C833" s="84">
        <v>8220.7669999999998</v>
      </c>
      <c r="D833" s="84">
        <v>15535.763999999999</v>
      </c>
      <c r="E833" s="84">
        <v>9.3450000000000006</v>
      </c>
      <c r="F833" s="84">
        <f t="shared" si="260"/>
        <v>922.82099999999991</v>
      </c>
      <c r="G833" s="84">
        <f t="shared" si="260"/>
        <v>884.10999999999876</v>
      </c>
      <c r="H833" s="84">
        <f t="shared" si="260"/>
        <v>0</v>
      </c>
      <c r="I833" s="84">
        <f t="shared" si="251"/>
        <v>922.82099999999991</v>
      </c>
      <c r="L833" s="84">
        <f t="shared" si="261"/>
        <v>884.10999999999876</v>
      </c>
      <c r="P833" s="84">
        <v>857</v>
      </c>
      <c r="Q833" s="84">
        <v>4265.2</v>
      </c>
      <c r="R833" s="84">
        <f t="shared" si="255"/>
        <v>5122.2</v>
      </c>
      <c r="S833" s="84">
        <f t="shared" si="262"/>
        <v>66.599999999999454</v>
      </c>
      <c r="T833" s="84">
        <f t="shared" si="263"/>
        <v>237.59999999999991</v>
      </c>
      <c r="W833" s="77"/>
      <c r="X833" s="77"/>
      <c r="Z833" s="84">
        <v>282</v>
      </c>
      <c r="AA833" s="84">
        <v>673.4</v>
      </c>
      <c r="AB833" s="84">
        <f t="shared" si="248"/>
        <v>955.4</v>
      </c>
      <c r="AC833" s="84">
        <f t="shared" si="264"/>
        <v>107.39999999999998</v>
      </c>
      <c r="AE833" s="84">
        <f t="shared" si="256"/>
        <v>6175.9970000000003</v>
      </c>
      <c r="AF833" s="84">
        <f t="shared" si="256"/>
        <v>3282.1669999999999</v>
      </c>
      <c r="AG833" s="84">
        <f t="shared" si="256"/>
        <v>9458.1639999999989</v>
      </c>
      <c r="AH833" s="84">
        <f t="shared" si="265"/>
        <v>710.10999999999876</v>
      </c>
      <c r="AJ833" s="80">
        <v>38694</v>
      </c>
      <c r="AK833" s="84">
        <v>1431.4</v>
      </c>
      <c r="AL833" s="84">
        <v>1195.3</v>
      </c>
      <c r="AM833" s="84">
        <f t="shared" si="249"/>
        <v>2626.7</v>
      </c>
      <c r="AN833" s="84">
        <f t="shared" si="266"/>
        <v>123.89999999999986</v>
      </c>
      <c r="AO833" s="84">
        <f t="shared" si="266"/>
        <v>120.69999999999982</v>
      </c>
      <c r="AP833" s="85">
        <f>AM833/'[2]Soymeal Export Forecast'!AF$15</f>
        <v>0.32171188186202287</v>
      </c>
      <c r="AQ833" s="77"/>
      <c r="AR833" s="77"/>
      <c r="AS833" s="80">
        <v>38694</v>
      </c>
      <c r="AT833" s="84">
        <v>92.3</v>
      </c>
      <c r="AU833" s="84">
        <v>72.599999999999994</v>
      </c>
      <c r="AV833" s="84">
        <f t="shared" si="250"/>
        <v>164.89999999999998</v>
      </c>
      <c r="AW833" s="84">
        <f t="shared" si="267"/>
        <v>1</v>
      </c>
      <c r="AX833" s="84">
        <f t="shared" si="267"/>
        <v>0.19999999999998863</v>
      </c>
      <c r="AZ833" s="77"/>
      <c r="BA833" s="77"/>
      <c r="BB833" s="84">
        <f t="shared" si="252"/>
        <v>1046.7209999999998</v>
      </c>
    </row>
    <row r="834" spans="1:54">
      <c r="A834" s="80">
        <v>38701</v>
      </c>
      <c r="B834" s="84">
        <v>7748.0550000000003</v>
      </c>
      <c r="C834" s="84">
        <v>9281.8760000000002</v>
      </c>
      <c r="D834" s="84">
        <v>17029.931</v>
      </c>
      <c r="E834" s="84">
        <v>9.3450000000000006</v>
      </c>
      <c r="F834" s="84">
        <f t="shared" si="260"/>
        <v>1061.1090000000004</v>
      </c>
      <c r="G834" s="84">
        <f t="shared" si="260"/>
        <v>1494.1670000000013</v>
      </c>
      <c r="H834" s="84">
        <f t="shared" si="260"/>
        <v>0</v>
      </c>
      <c r="I834" s="84">
        <f t="shared" si="251"/>
        <v>1061.1090000000004</v>
      </c>
      <c r="L834" s="84">
        <f t="shared" si="261"/>
        <v>1494.1670000000013</v>
      </c>
      <c r="P834" s="84">
        <v>910</v>
      </c>
      <c r="Q834" s="84">
        <v>4507.2</v>
      </c>
      <c r="R834" s="84">
        <f t="shared" si="255"/>
        <v>5417.2</v>
      </c>
      <c r="S834" s="84">
        <f t="shared" si="262"/>
        <v>295</v>
      </c>
      <c r="T834" s="84">
        <f t="shared" si="263"/>
        <v>242</v>
      </c>
      <c r="W834" s="77"/>
      <c r="X834" s="77"/>
      <c r="Z834" s="84">
        <v>224</v>
      </c>
      <c r="AA834" s="84">
        <v>781.9</v>
      </c>
      <c r="AB834" s="84">
        <f t="shared" si="248"/>
        <v>1005.9</v>
      </c>
      <c r="AC834" s="84">
        <f t="shared" si="264"/>
        <v>50.5</v>
      </c>
      <c r="AE834" s="84">
        <f t="shared" si="256"/>
        <v>6614.0550000000003</v>
      </c>
      <c r="AF834" s="84">
        <f t="shared" si="256"/>
        <v>3992.7760000000003</v>
      </c>
      <c r="AG834" s="84">
        <f t="shared" si="256"/>
        <v>10606.831</v>
      </c>
      <c r="AH834" s="84">
        <f t="shared" si="265"/>
        <v>1148.6670000000013</v>
      </c>
      <c r="AJ834" s="80">
        <v>38701</v>
      </c>
      <c r="AK834" s="84">
        <v>1379.4</v>
      </c>
      <c r="AL834" s="84">
        <v>1331.4</v>
      </c>
      <c r="AM834" s="84">
        <f t="shared" si="249"/>
        <v>2710.8</v>
      </c>
      <c r="AN834" s="84">
        <f t="shared" si="266"/>
        <v>136.10000000000014</v>
      </c>
      <c r="AO834" s="84">
        <f t="shared" si="266"/>
        <v>84.100000000000364</v>
      </c>
      <c r="AP834" s="85">
        <f>AM834/'[2]Soymeal Export Forecast'!AF$15</f>
        <v>0.33201224705964583</v>
      </c>
      <c r="AQ834" s="77"/>
      <c r="AR834" s="77"/>
      <c r="AS834" s="80">
        <v>38701</v>
      </c>
      <c r="AT834" s="84">
        <v>90.9</v>
      </c>
      <c r="AU834" s="84">
        <v>74.5</v>
      </c>
      <c r="AV834" s="84">
        <f t="shared" si="250"/>
        <v>165.4</v>
      </c>
      <c r="AW834" s="84">
        <f t="shared" si="267"/>
        <v>1.9000000000000057</v>
      </c>
      <c r="AX834" s="84">
        <f t="shared" si="267"/>
        <v>0.50000000000002842</v>
      </c>
      <c r="AZ834" s="77"/>
      <c r="BA834" s="77"/>
      <c r="BB834" s="84">
        <f t="shared" si="252"/>
        <v>1197.2090000000005</v>
      </c>
    </row>
    <row r="835" spans="1:54">
      <c r="A835" s="80">
        <v>38708</v>
      </c>
      <c r="B835" s="84">
        <v>7813.5020000000004</v>
      </c>
      <c r="C835" s="84">
        <v>10249.237999999999</v>
      </c>
      <c r="D835" s="84">
        <v>18062.740000000002</v>
      </c>
      <c r="E835" s="84">
        <v>9.3450000000000006</v>
      </c>
      <c r="F835" s="84">
        <f t="shared" si="260"/>
        <v>967.36199999999917</v>
      </c>
      <c r="G835" s="84">
        <f t="shared" si="260"/>
        <v>1032.8090000000011</v>
      </c>
      <c r="H835" s="84">
        <f t="shared" si="260"/>
        <v>0</v>
      </c>
      <c r="I835" s="84">
        <f t="shared" si="251"/>
        <v>967.36199999999917</v>
      </c>
      <c r="L835" s="84">
        <f t="shared" si="261"/>
        <v>1032.8090000000011</v>
      </c>
      <c r="P835" s="84">
        <v>1096</v>
      </c>
      <c r="Q835" s="84">
        <v>4798.2</v>
      </c>
      <c r="R835" s="84">
        <f t="shared" si="255"/>
        <v>5894.2</v>
      </c>
      <c r="S835" s="84">
        <f t="shared" si="262"/>
        <v>477</v>
      </c>
      <c r="T835" s="84">
        <f t="shared" si="263"/>
        <v>291</v>
      </c>
      <c r="W835" s="77"/>
      <c r="X835" s="77"/>
      <c r="Z835" s="84">
        <v>224</v>
      </c>
      <c r="AA835" s="84">
        <v>802.8</v>
      </c>
      <c r="AB835" s="84">
        <f t="shared" ref="AB835:AB898" si="268">AA835+Z835</f>
        <v>1026.8</v>
      </c>
      <c r="AC835" s="84">
        <f t="shared" si="264"/>
        <v>20.899999999999977</v>
      </c>
      <c r="AE835" s="84">
        <f t="shared" si="256"/>
        <v>6493.5020000000004</v>
      </c>
      <c r="AF835" s="84">
        <f t="shared" si="256"/>
        <v>4648.2379999999994</v>
      </c>
      <c r="AG835" s="84">
        <f t="shared" si="256"/>
        <v>11141.740000000002</v>
      </c>
      <c r="AH835" s="84">
        <f t="shared" si="265"/>
        <v>534.90900000000147</v>
      </c>
      <c r="AJ835" s="80">
        <v>38708</v>
      </c>
      <c r="AK835" s="84">
        <v>1353.9</v>
      </c>
      <c r="AL835" s="84">
        <v>1438.6</v>
      </c>
      <c r="AM835" s="84">
        <f t="shared" ref="AM835:AM898" si="269">AL835+AK835</f>
        <v>2792.5</v>
      </c>
      <c r="AN835" s="84">
        <f t="shared" si="266"/>
        <v>107.19999999999982</v>
      </c>
      <c r="AO835" s="84">
        <f t="shared" si="266"/>
        <v>81.699999999999818</v>
      </c>
      <c r="AP835" s="85">
        <f>AM835/'[2]Soymeal Export Forecast'!AF$15</f>
        <v>0.34201866604473252</v>
      </c>
      <c r="AQ835" s="77"/>
      <c r="AR835" s="77"/>
      <c r="AS835" s="80">
        <v>38708</v>
      </c>
      <c r="AT835" s="84">
        <v>82.3</v>
      </c>
      <c r="AU835" s="84">
        <v>90.6</v>
      </c>
      <c r="AV835" s="84">
        <f t="shared" ref="AV835:AV898" si="270">AU835+AT835</f>
        <v>172.89999999999998</v>
      </c>
      <c r="AW835" s="84">
        <f t="shared" si="267"/>
        <v>16.099999999999994</v>
      </c>
      <c r="AX835" s="84">
        <f t="shared" si="267"/>
        <v>7.4999999999999716</v>
      </c>
      <c r="AZ835" s="77"/>
      <c r="BA835" s="77"/>
      <c r="BB835" s="84">
        <f t="shared" si="252"/>
        <v>1074.561999999999</v>
      </c>
    </row>
    <row r="836" spans="1:54">
      <c r="A836" s="80">
        <v>38715</v>
      </c>
      <c r="B836" s="84">
        <v>7759.1859999999997</v>
      </c>
      <c r="C836" s="84">
        <v>10915.289000000001</v>
      </c>
      <c r="D836" s="84">
        <v>18674.474999999999</v>
      </c>
      <c r="E836" s="84">
        <v>9.3450000000000006</v>
      </c>
      <c r="F836" s="84">
        <f t="shared" si="260"/>
        <v>666.0510000000013</v>
      </c>
      <c r="G836" s="84">
        <f t="shared" si="260"/>
        <v>611.73499999999694</v>
      </c>
      <c r="H836" s="84">
        <f t="shared" si="260"/>
        <v>0</v>
      </c>
      <c r="I836" s="84">
        <f t="shared" ref="I836:I899" si="271">F836</f>
        <v>666.0510000000013</v>
      </c>
      <c r="L836" s="84">
        <f t="shared" si="261"/>
        <v>611.73499999999694</v>
      </c>
      <c r="P836" s="84">
        <v>1158.5</v>
      </c>
      <c r="Q836" s="84">
        <v>4854</v>
      </c>
      <c r="R836" s="84">
        <f t="shared" si="255"/>
        <v>6012.5</v>
      </c>
      <c r="S836" s="84">
        <f t="shared" si="262"/>
        <v>118.30000000000018</v>
      </c>
      <c r="T836" s="84">
        <f t="shared" si="263"/>
        <v>55.800000000000182</v>
      </c>
      <c r="W836" s="77"/>
      <c r="X836" s="77"/>
      <c r="Z836" s="84">
        <v>194</v>
      </c>
      <c r="AA836" s="84">
        <v>933.9</v>
      </c>
      <c r="AB836" s="84">
        <f t="shared" si="268"/>
        <v>1127.9000000000001</v>
      </c>
      <c r="AC836" s="84">
        <f t="shared" si="264"/>
        <v>101.10000000000014</v>
      </c>
      <c r="AE836" s="84">
        <f t="shared" si="256"/>
        <v>6406.6859999999997</v>
      </c>
      <c r="AF836" s="84">
        <f t="shared" si="256"/>
        <v>5127.389000000001</v>
      </c>
      <c r="AG836" s="84">
        <f t="shared" si="256"/>
        <v>11534.074999999999</v>
      </c>
      <c r="AH836" s="84">
        <f t="shared" si="265"/>
        <v>392.33499999999731</v>
      </c>
      <c r="AJ836" s="80">
        <v>38715</v>
      </c>
      <c r="AK836" s="84">
        <v>1290</v>
      </c>
      <c r="AL836" s="84">
        <v>1548.8</v>
      </c>
      <c r="AM836" s="84">
        <f t="shared" si="269"/>
        <v>2838.8</v>
      </c>
      <c r="AN836" s="84">
        <f t="shared" si="266"/>
        <v>110.20000000000005</v>
      </c>
      <c r="AO836" s="84">
        <f t="shared" si="266"/>
        <v>46.300000000000182</v>
      </c>
      <c r="AP836" s="85">
        <f>AM836/'[2]Soymeal Export Forecast'!AF$15</f>
        <v>0.34768937839491021</v>
      </c>
      <c r="AQ836" s="77"/>
      <c r="AR836" s="77"/>
      <c r="AS836" s="80">
        <v>38715</v>
      </c>
      <c r="AT836" s="84">
        <v>78</v>
      </c>
      <c r="AU836" s="84">
        <v>95.5</v>
      </c>
      <c r="AV836" s="84">
        <f t="shared" si="270"/>
        <v>173.5</v>
      </c>
      <c r="AW836" s="84">
        <f t="shared" si="267"/>
        <v>4.9000000000000057</v>
      </c>
      <c r="AX836" s="84">
        <f t="shared" si="267"/>
        <v>0.60000000000002274</v>
      </c>
      <c r="AZ836" s="77"/>
      <c r="BA836" s="77"/>
      <c r="BB836" s="84">
        <f t="shared" ref="BB836:BB899" si="272">AN836+F836</f>
        <v>776.25100000000134</v>
      </c>
    </row>
    <row r="837" spans="1:54">
      <c r="A837" s="80">
        <v>38722</v>
      </c>
      <c r="B837" s="84">
        <v>7432.3909999999996</v>
      </c>
      <c r="C837" s="84">
        <v>11936.388999999999</v>
      </c>
      <c r="D837" s="84">
        <v>19368.78</v>
      </c>
      <c r="E837" s="84">
        <v>9.3450000000000006</v>
      </c>
      <c r="F837" s="84">
        <f t="shared" si="260"/>
        <v>1021.0999999999985</v>
      </c>
      <c r="G837" s="84">
        <f t="shared" si="260"/>
        <v>694.30500000000029</v>
      </c>
      <c r="H837" s="84">
        <f t="shared" si="260"/>
        <v>0</v>
      </c>
      <c r="I837" s="84">
        <f t="shared" si="271"/>
        <v>1021.0999999999985</v>
      </c>
      <c r="L837" s="84">
        <f t="shared" si="261"/>
        <v>694.30500000000029</v>
      </c>
      <c r="P837" s="84">
        <v>1144</v>
      </c>
      <c r="Q837" s="84">
        <v>5136</v>
      </c>
      <c r="R837" s="84">
        <f t="shared" si="255"/>
        <v>6280</v>
      </c>
      <c r="S837" s="84">
        <f t="shared" si="262"/>
        <v>267.5</v>
      </c>
      <c r="T837" s="84">
        <f t="shared" si="263"/>
        <v>282</v>
      </c>
      <c r="W837" s="77"/>
      <c r="X837" s="77"/>
      <c r="Z837" s="84">
        <v>194</v>
      </c>
      <c r="AA837" s="84">
        <v>1069.5</v>
      </c>
      <c r="AB837" s="84">
        <f t="shared" si="268"/>
        <v>1263.5</v>
      </c>
      <c r="AC837" s="84">
        <f t="shared" si="264"/>
        <v>135.59999999999991</v>
      </c>
      <c r="AE837" s="84">
        <f t="shared" si="256"/>
        <v>6094.3909999999996</v>
      </c>
      <c r="AF837" s="84">
        <f t="shared" si="256"/>
        <v>5730.8889999999992</v>
      </c>
      <c r="AG837" s="84">
        <f t="shared" si="256"/>
        <v>11825.279999999999</v>
      </c>
      <c r="AH837" s="84">
        <f t="shared" si="265"/>
        <v>291.20499999999993</v>
      </c>
      <c r="AJ837" s="80">
        <v>38722</v>
      </c>
      <c r="AK837" s="84">
        <v>1300.2</v>
      </c>
      <c r="AL837" s="84">
        <v>1607.5</v>
      </c>
      <c r="AM837" s="84">
        <f t="shared" si="269"/>
        <v>2907.7</v>
      </c>
      <c r="AN837" s="84">
        <f t="shared" si="266"/>
        <v>58.700000000000045</v>
      </c>
      <c r="AO837" s="84">
        <f t="shared" si="266"/>
        <v>68.899999999999636</v>
      </c>
      <c r="AP837" s="85">
        <f>AM837/'[2]Soymeal Export Forecast'!AF$15</f>
        <v>0.35612808424647041</v>
      </c>
      <c r="AQ837" s="77"/>
      <c r="AR837" s="77"/>
      <c r="AS837" s="80">
        <v>38722</v>
      </c>
      <c r="AT837" s="84">
        <v>75.3</v>
      </c>
      <c r="AU837" s="84">
        <v>98.5</v>
      </c>
      <c r="AV837" s="84">
        <f t="shared" si="270"/>
        <v>173.8</v>
      </c>
      <c r="AW837" s="84">
        <f t="shared" si="267"/>
        <v>3</v>
      </c>
      <c r="AX837" s="84">
        <f t="shared" si="267"/>
        <v>0.30000000000001137</v>
      </c>
      <c r="AZ837" s="77"/>
      <c r="BA837" s="77"/>
      <c r="BB837" s="84">
        <f t="shared" si="272"/>
        <v>1079.7999999999986</v>
      </c>
    </row>
    <row r="838" spans="1:54">
      <c r="A838" s="80">
        <v>38729</v>
      </c>
      <c r="B838" s="84">
        <v>7334.3980000000001</v>
      </c>
      <c r="C838" s="84">
        <v>12950.507</v>
      </c>
      <c r="D838" s="84">
        <v>20284.904999999999</v>
      </c>
      <c r="E838" s="84">
        <v>10.545</v>
      </c>
      <c r="F838" s="84">
        <f t="shared" si="260"/>
        <v>1014.1180000000004</v>
      </c>
      <c r="G838" s="84">
        <f t="shared" si="260"/>
        <v>916.125</v>
      </c>
      <c r="H838" s="84">
        <f t="shared" si="260"/>
        <v>1.1999999999999993</v>
      </c>
      <c r="I838" s="84">
        <f t="shared" si="271"/>
        <v>1014.1180000000004</v>
      </c>
      <c r="L838" s="84">
        <f t="shared" si="261"/>
        <v>917.32500000000005</v>
      </c>
      <c r="P838" s="84">
        <v>1643</v>
      </c>
      <c r="Q838" s="84">
        <v>5136</v>
      </c>
      <c r="R838" s="84">
        <f t="shared" si="255"/>
        <v>6779</v>
      </c>
      <c r="S838" s="84">
        <f t="shared" si="262"/>
        <v>499</v>
      </c>
      <c r="T838" s="84">
        <f t="shared" si="263"/>
        <v>0</v>
      </c>
      <c r="W838" s="77"/>
      <c r="X838" s="77"/>
      <c r="Z838" s="84">
        <v>43.6</v>
      </c>
      <c r="AA838" s="84">
        <v>1301.7</v>
      </c>
      <c r="AB838" s="84">
        <f t="shared" si="268"/>
        <v>1345.3</v>
      </c>
      <c r="AC838" s="84">
        <f t="shared" si="264"/>
        <v>81.799999999999955</v>
      </c>
      <c r="AE838" s="84">
        <f t="shared" si="256"/>
        <v>5647.7979999999998</v>
      </c>
      <c r="AF838" s="84">
        <f t="shared" si="256"/>
        <v>6512.8069999999998</v>
      </c>
      <c r="AG838" s="84">
        <f t="shared" si="256"/>
        <v>12160.605</v>
      </c>
      <c r="AH838" s="84">
        <f t="shared" si="265"/>
        <v>335.32500000000073</v>
      </c>
      <c r="AJ838" s="80">
        <v>38729</v>
      </c>
      <c r="AK838" s="84">
        <v>1262.8</v>
      </c>
      <c r="AL838" s="84">
        <v>1802.8</v>
      </c>
      <c r="AM838" s="84">
        <f t="shared" si="269"/>
        <v>3065.6</v>
      </c>
      <c r="AN838" s="84">
        <f t="shared" si="266"/>
        <v>195.29999999999995</v>
      </c>
      <c r="AO838" s="84">
        <f t="shared" si="266"/>
        <v>157.90000000000009</v>
      </c>
      <c r="AP838" s="85">
        <f>AM838/'[2]Soymeal Export Forecast'!AF$15</f>
        <v>0.37546729547958169</v>
      </c>
      <c r="AQ838" s="77"/>
      <c r="AR838" s="77"/>
      <c r="AS838" s="80">
        <v>38729</v>
      </c>
      <c r="AT838" s="84">
        <v>75.099999999999994</v>
      </c>
      <c r="AU838" s="84">
        <v>99.8</v>
      </c>
      <c r="AV838" s="84">
        <f t="shared" si="270"/>
        <v>174.89999999999998</v>
      </c>
      <c r="AW838" s="84">
        <f t="shared" si="267"/>
        <v>1.2999999999999972</v>
      </c>
      <c r="AX838" s="84">
        <f t="shared" si="267"/>
        <v>1.0999999999999659</v>
      </c>
      <c r="AZ838" s="77"/>
      <c r="BA838" s="77"/>
      <c r="BB838" s="84">
        <f t="shared" si="272"/>
        <v>1209.4180000000003</v>
      </c>
    </row>
    <row r="839" spans="1:54">
      <c r="A839" s="80">
        <v>38736</v>
      </c>
      <c r="B839" s="84">
        <v>7037.2939999999999</v>
      </c>
      <c r="C839" s="84">
        <v>14130.352999999999</v>
      </c>
      <c r="D839" s="84">
        <v>21167.647000000001</v>
      </c>
      <c r="E839" s="84">
        <v>10.545</v>
      </c>
      <c r="F839" s="84">
        <f t="shared" si="260"/>
        <v>1179.8459999999995</v>
      </c>
      <c r="G839" s="84">
        <f t="shared" si="260"/>
        <v>882.74200000000201</v>
      </c>
      <c r="H839" s="84">
        <f t="shared" si="260"/>
        <v>0</v>
      </c>
      <c r="I839" s="84">
        <f t="shared" si="271"/>
        <v>1179.8459999999995</v>
      </c>
      <c r="L839" s="84">
        <f t="shared" si="261"/>
        <v>882.74200000000201</v>
      </c>
      <c r="P839" s="84">
        <v>1458</v>
      </c>
      <c r="Q839" s="84">
        <v>5538.4</v>
      </c>
      <c r="R839" s="84">
        <f t="shared" si="255"/>
        <v>6996.4</v>
      </c>
      <c r="S839" s="84">
        <f t="shared" si="262"/>
        <v>217.39999999999964</v>
      </c>
      <c r="T839" s="84">
        <f t="shared" si="263"/>
        <v>402.39999999999964</v>
      </c>
      <c r="W839" s="77"/>
      <c r="X839" s="77"/>
      <c r="Z839" s="84">
        <v>43.6</v>
      </c>
      <c r="AA839" s="84">
        <v>1327.1</v>
      </c>
      <c r="AB839" s="84">
        <f t="shared" si="268"/>
        <v>1370.6999999999998</v>
      </c>
      <c r="AC839" s="84">
        <f t="shared" si="264"/>
        <v>25.399999999999864</v>
      </c>
      <c r="AE839" s="84">
        <f t="shared" si="256"/>
        <v>5535.6939999999995</v>
      </c>
      <c r="AF839" s="84">
        <f t="shared" si="256"/>
        <v>7264.8529999999992</v>
      </c>
      <c r="AG839" s="84">
        <f t="shared" si="256"/>
        <v>12800.547000000002</v>
      </c>
      <c r="AH839" s="84">
        <f t="shared" si="265"/>
        <v>639.94200000000274</v>
      </c>
      <c r="AJ839" s="80">
        <v>38736</v>
      </c>
      <c r="AK839" s="84">
        <v>1347.3</v>
      </c>
      <c r="AL839" s="84">
        <v>1907.5</v>
      </c>
      <c r="AM839" s="84">
        <f t="shared" si="269"/>
        <v>3254.8</v>
      </c>
      <c r="AN839" s="84">
        <f t="shared" si="266"/>
        <v>104.70000000000005</v>
      </c>
      <c r="AO839" s="84">
        <f t="shared" si="266"/>
        <v>189.20000000000027</v>
      </c>
      <c r="AP839" s="85">
        <f>AM839/'[2]Soymeal Export Forecast'!AF$15</f>
        <v>0.3986400552345194</v>
      </c>
      <c r="AQ839" s="77"/>
      <c r="AR839" s="77"/>
      <c r="AS839" s="80">
        <v>38736</v>
      </c>
      <c r="AT839" s="84">
        <v>71.400000000000006</v>
      </c>
      <c r="AU839" s="84">
        <v>107.8</v>
      </c>
      <c r="AV839" s="84">
        <f t="shared" si="270"/>
        <v>179.2</v>
      </c>
      <c r="AW839" s="84">
        <f t="shared" si="267"/>
        <v>8</v>
      </c>
      <c r="AX839" s="84">
        <f t="shared" si="267"/>
        <v>4.3000000000000114</v>
      </c>
      <c r="AZ839" s="77"/>
      <c r="BA839" s="77"/>
      <c r="BB839" s="84">
        <f t="shared" si="272"/>
        <v>1284.5459999999996</v>
      </c>
    </row>
    <row r="840" spans="1:54">
      <c r="A840" s="80">
        <v>38743</v>
      </c>
      <c r="B840" s="84">
        <v>6618.87</v>
      </c>
      <c r="C840" s="84">
        <v>14891.261</v>
      </c>
      <c r="D840" s="84">
        <v>21510.131000000001</v>
      </c>
      <c r="E840" s="84">
        <v>10.545</v>
      </c>
      <c r="F840" s="84">
        <f t="shared" si="260"/>
        <v>760.90800000000127</v>
      </c>
      <c r="G840" s="84">
        <f t="shared" si="260"/>
        <v>342.48400000000038</v>
      </c>
      <c r="H840" s="84">
        <f t="shared" si="260"/>
        <v>0</v>
      </c>
      <c r="I840" s="84">
        <f t="shared" si="271"/>
        <v>760.90800000000127</v>
      </c>
      <c r="L840" s="84">
        <f t="shared" si="261"/>
        <v>342.48400000000038</v>
      </c>
      <c r="P840" s="84">
        <v>1352</v>
      </c>
      <c r="Q840" s="84">
        <v>5715.2</v>
      </c>
      <c r="R840" s="84">
        <f t="shared" si="255"/>
        <v>7067.2</v>
      </c>
      <c r="S840" s="84">
        <f t="shared" si="262"/>
        <v>70.800000000000182</v>
      </c>
      <c r="T840" s="84">
        <f t="shared" si="263"/>
        <v>176.80000000000018</v>
      </c>
      <c r="W840" s="77"/>
      <c r="X840" s="77"/>
      <c r="Z840" s="84">
        <v>13.6</v>
      </c>
      <c r="AA840" s="84">
        <v>1423.1</v>
      </c>
      <c r="AB840" s="84">
        <f t="shared" si="268"/>
        <v>1436.6999999999998</v>
      </c>
      <c r="AC840" s="84">
        <f t="shared" si="264"/>
        <v>66</v>
      </c>
      <c r="AE840" s="84">
        <f t="shared" si="256"/>
        <v>5253.2699999999995</v>
      </c>
      <c r="AF840" s="84">
        <f t="shared" si="256"/>
        <v>7752.9610000000011</v>
      </c>
      <c r="AG840" s="84">
        <f t="shared" si="256"/>
        <v>13006.231</v>
      </c>
      <c r="AH840" s="84">
        <f t="shared" si="265"/>
        <v>205.68399999999747</v>
      </c>
      <c r="AJ840" s="80">
        <v>38743</v>
      </c>
      <c r="AK840" s="84">
        <v>1435.9</v>
      </c>
      <c r="AL840" s="84">
        <v>2016.8</v>
      </c>
      <c r="AM840" s="84">
        <f t="shared" si="269"/>
        <v>3452.7</v>
      </c>
      <c r="AN840" s="84">
        <f t="shared" si="266"/>
        <v>109.29999999999995</v>
      </c>
      <c r="AO840" s="84">
        <f t="shared" si="266"/>
        <v>197.89999999999964</v>
      </c>
      <c r="AP840" s="85">
        <f>AM840/'[2]Soymeal Export Forecast'!AF$15</f>
        <v>0.42287837000990075</v>
      </c>
      <c r="AQ840" s="77"/>
      <c r="AR840" s="77"/>
      <c r="AS840" s="80">
        <v>38743</v>
      </c>
      <c r="AT840" s="84">
        <v>90.7</v>
      </c>
      <c r="AU840" s="84">
        <v>109.4</v>
      </c>
      <c r="AV840" s="84">
        <f t="shared" si="270"/>
        <v>200.10000000000002</v>
      </c>
      <c r="AW840" s="84">
        <f t="shared" si="267"/>
        <v>1.6000000000000085</v>
      </c>
      <c r="AX840" s="84">
        <f t="shared" si="267"/>
        <v>20.900000000000034</v>
      </c>
      <c r="AZ840" s="77"/>
      <c r="BA840" s="77"/>
      <c r="BB840" s="84">
        <f t="shared" si="272"/>
        <v>870.20800000000122</v>
      </c>
    </row>
    <row r="841" spans="1:54">
      <c r="A841" s="80">
        <v>38750</v>
      </c>
      <c r="B841" s="84">
        <v>5991.3140000000003</v>
      </c>
      <c r="C841" s="84">
        <v>15978.413</v>
      </c>
      <c r="D841" s="84">
        <v>21969.726999999999</v>
      </c>
      <c r="E841" s="84">
        <v>10.545</v>
      </c>
      <c r="F841" s="84">
        <f t="shared" si="260"/>
        <v>1087.152</v>
      </c>
      <c r="G841" s="84">
        <f t="shared" si="260"/>
        <v>459.59599999999773</v>
      </c>
      <c r="H841" s="84">
        <f t="shared" si="260"/>
        <v>0</v>
      </c>
      <c r="I841" s="84">
        <f t="shared" si="271"/>
        <v>1087.152</v>
      </c>
      <c r="L841" s="84">
        <f t="shared" si="261"/>
        <v>459.59599999999773</v>
      </c>
      <c r="P841" s="84">
        <v>1189</v>
      </c>
      <c r="Q841" s="84">
        <v>6129.6</v>
      </c>
      <c r="R841" s="84">
        <f t="shared" si="255"/>
        <v>7318.6</v>
      </c>
      <c r="S841" s="84">
        <f t="shared" si="262"/>
        <v>251.40000000000055</v>
      </c>
      <c r="T841" s="84">
        <f t="shared" si="263"/>
        <v>414.40000000000055</v>
      </c>
      <c r="W841" s="77"/>
      <c r="X841" s="77"/>
      <c r="Z841" s="84">
        <v>0</v>
      </c>
      <c r="AA841" s="84">
        <v>1490.8</v>
      </c>
      <c r="AB841" s="84">
        <f t="shared" si="268"/>
        <v>1490.8</v>
      </c>
      <c r="AC841" s="84">
        <f t="shared" si="264"/>
        <v>54.100000000000136</v>
      </c>
      <c r="AE841" s="84">
        <f t="shared" si="256"/>
        <v>4802.3140000000003</v>
      </c>
      <c r="AF841" s="84">
        <f t="shared" si="256"/>
        <v>8358.0130000000008</v>
      </c>
      <c r="AG841" s="84">
        <f t="shared" si="256"/>
        <v>13160.326999999999</v>
      </c>
      <c r="AH841" s="84">
        <f t="shared" si="265"/>
        <v>154.09599999999955</v>
      </c>
      <c r="AJ841" s="80">
        <v>38750</v>
      </c>
      <c r="AK841" s="84">
        <v>1365.7</v>
      </c>
      <c r="AL841" s="84">
        <v>2220.3000000000002</v>
      </c>
      <c r="AM841" s="84">
        <f t="shared" si="269"/>
        <v>3586</v>
      </c>
      <c r="AN841" s="84">
        <f t="shared" si="266"/>
        <v>203.50000000000023</v>
      </c>
      <c r="AO841" s="84">
        <f t="shared" si="266"/>
        <v>133.30000000000018</v>
      </c>
      <c r="AP841" s="85">
        <f>AM841/'[2]Soymeal Export Forecast'!AF$15</f>
        <v>0.43920463256451592</v>
      </c>
      <c r="AQ841" s="77"/>
      <c r="AR841" s="77"/>
      <c r="AS841" s="80">
        <v>38750</v>
      </c>
      <c r="AT841" s="84">
        <v>89.9</v>
      </c>
      <c r="AU841" s="84">
        <v>110.7</v>
      </c>
      <c r="AV841" s="84">
        <f t="shared" si="270"/>
        <v>200.60000000000002</v>
      </c>
      <c r="AW841" s="84">
        <f t="shared" si="267"/>
        <v>1.2999999999999972</v>
      </c>
      <c r="AX841" s="84">
        <f t="shared" si="267"/>
        <v>0.5</v>
      </c>
      <c r="AZ841" s="77"/>
      <c r="BA841" s="77"/>
      <c r="BB841" s="84">
        <f t="shared" si="272"/>
        <v>1290.6520000000003</v>
      </c>
    </row>
    <row r="842" spans="1:54">
      <c r="A842" s="80">
        <v>38757</v>
      </c>
      <c r="B842" s="84">
        <v>5905.2079999999996</v>
      </c>
      <c r="C842" s="84">
        <v>16695.713</v>
      </c>
      <c r="D842" s="84">
        <v>22600.920999999998</v>
      </c>
      <c r="E842" s="84">
        <v>10.545</v>
      </c>
      <c r="F842" s="84">
        <f t="shared" si="260"/>
        <v>717.29999999999927</v>
      </c>
      <c r="G842" s="84">
        <f t="shared" si="260"/>
        <v>631.19399999999951</v>
      </c>
      <c r="H842" s="84">
        <f t="shared" si="260"/>
        <v>0</v>
      </c>
      <c r="I842" s="84">
        <f t="shared" si="271"/>
        <v>717.29999999999927</v>
      </c>
      <c r="L842" s="84">
        <f t="shared" si="261"/>
        <v>631.19399999999951</v>
      </c>
      <c r="P842" s="84">
        <v>1018</v>
      </c>
      <c r="Q842" s="84">
        <v>6660.9</v>
      </c>
      <c r="R842" s="84">
        <f t="shared" si="255"/>
        <v>7678.9</v>
      </c>
      <c r="S842" s="84">
        <f t="shared" si="262"/>
        <v>360.29999999999927</v>
      </c>
      <c r="T842" s="84">
        <f t="shared" si="263"/>
        <v>531.29999999999927</v>
      </c>
      <c r="W842" s="77"/>
      <c r="X842" s="77"/>
      <c r="Z842" s="84">
        <v>0</v>
      </c>
      <c r="AA842" s="84">
        <v>1494.6</v>
      </c>
      <c r="AB842" s="84">
        <f t="shared" si="268"/>
        <v>1494.6</v>
      </c>
      <c r="AC842" s="84">
        <f t="shared" si="264"/>
        <v>3.7999999999999545</v>
      </c>
      <c r="AE842" s="84">
        <f t="shared" si="256"/>
        <v>4887.2079999999996</v>
      </c>
      <c r="AF842" s="84">
        <f t="shared" si="256"/>
        <v>8540.2129999999997</v>
      </c>
      <c r="AG842" s="84">
        <f t="shared" si="256"/>
        <v>13427.420999999998</v>
      </c>
      <c r="AH842" s="84">
        <f t="shared" si="265"/>
        <v>267.09399999999914</v>
      </c>
      <c r="AJ842" s="80">
        <v>38757</v>
      </c>
      <c r="AK842" s="84">
        <v>1361.3</v>
      </c>
      <c r="AL842" s="84">
        <v>2376.1999999999998</v>
      </c>
      <c r="AM842" s="84">
        <f t="shared" si="269"/>
        <v>3737.5</v>
      </c>
      <c r="AN842" s="84">
        <f t="shared" si="266"/>
        <v>155.89999999999964</v>
      </c>
      <c r="AO842" s="84">
        <f t="shared" si="266"/>
        <v>151.5</v>
      </c>
      <c r="AP842" s="85">
        <f>AM842/'[2]Soymeal Export Forecast'!AF$15</f>
        <v>0.45775998723086403</v>
      </c>
      <c r="AQ842" s="77"/>
      <c r="AR842" s="77"/>
      <c r="AS842" s="80">
        <v>38757</v>
      </c>
      <c r="AT842" s="84">
        <v>85.7</v>
      </c>
      <c r="AU842" s="84">
        <v>111.6</v>
      </c>
      <c r="AV842" s="84">
        <f t="shared" si="270"/>
        <v>197.3</v>
      </c>
      <c r="AW842" s="84">
        <f t="shared" si="267"/>
        <v>0.89999999999999147</v>
      </c>
      <c r="AX842" s="84">
        <f t="shared" si="267"/>
        <v>-3.3000000000000114</v>
      </c>
      <c r="AZ842" s="77"/>
      <c r="BA842" s="77"/>
      <c r="BB842" s="84">
        <f t="shared" si="272"/>
        <v>873.19999999999891</v>
      </c>
    </row>
    <row r="843" spans="1:54">
      <c r="A843" s="80">
        <v>38764</v>
      </c>
      <c r="B843" s="84">
        <v>6184.1</v>
      </c>
      <c r="C843" s="84">
        <v>17639.128000000001</v>
      </c>
      <c r="D843" s="84">
        <v>23823.227999999999</v>
      </c>
      <c r="E843" s="84">
        <v>53.295000000000002</v>
      </c>
      <c r="F843" s="84">
        <f t="shared" si="260"/>
        <v>943.41500000000087</v>
      </c>
      <c r="G843" s="84">
        <f t="shared" si="260"/>
        <v>1222.3070000000007</v>
      </c>
      <c r="H843" s="84">
        <f t="shared" si="260"/>
        <v>42.75</v>
      </c>
      <c r="I843" s="84">
        <f t="shared" si="271"/>
        <v>943.41500000000087</v>
      </c>
      <c r="L843" s="84">
        <f t="shared" si="261"/>
        <v>1265.0570000000007</v>
      </c>
      <c r="P843" s="84">
        <v>850</v>
      </c>
      <c r="Q843" s="84">
        <v>7238</v>
      </c>
      <c r="R843" s="84">
        <f t="shared" si="255"/>
        <v>8088</v>
      </c>
      <c r="S843" s="84">
        <f t="shared" si="262"/>
        <v>409.10000000000036</v>
      </c>
      <c r="T843" s="84">
        <f t="shared" si="263"/>
        <v>577.10000000000036</v>
      </c>
      <c r="W843" s="77"/>
      <c r="X843" s="77"/>
      <c r="Z843" s="84">
        <v>22.5</v>
      </c>
      <c r="AA843" s="84">
        <v>1556.9</v>
      </c>
      <c r="AB843" s="84">
        <f t="shared" si="268"/>
        <v>1579.4</v>
      </c>
      <c r="AC843" s="84">
        <f t="shared" si="264"/>
        <v>84.800000000000182</v>
      </c>
      <c r="AE843" s="84">
        <f t="shared" si="256"/>
        <v>5311.6</v>
      </c>
      <c r="AF843" s="84">
        <f t="shared" si="256"/>
        <v>8844.228000000001</v>
      </c>
      <c r="AG843" s="84">
        <f t="shared" si="256"/>
        <v>14155.828</v>
      </c>
      <c r="AH843" s="84">
        <f t="shared" si="265"/>
        <v>728.40700000000106</v>
      </c>
      <c r="AJ843" s="80">
        <v>38764</v>
      </c>
      <c r="AK843" s="84">
        <v>1331.5</v>
      </c>
      <c r="AL843" s="84">
        <v>2483.4</v>
      </c>
      <c r="AM843" s="84">
        <f t="shared" si="269"/>
        <v>3814.9</v>
      </c>
      <c r="AN843" s="84">
        <f t="shared" si="266"/>
        <v>107.20000000000027</v>
      </c>
      <c r="AO843" s="84">
        <f t="shared" si="266"/>
        <v>77.400000000000091</v>
      </c>
      <c r="AP843" s="85">
        <f>AM843/'[2]Soymeal Export Forecast'!AF$15</f>
        <v>0.46723975258515671</v>
      </c>
      <c r="AQ843" s="77"/>
      <c r="AR843" s="77"/>
      <c r="AS843" s="80">
        <v>38764</v>
      </c>
      <c r="AT843" s="84">
        <v>88.8</v>
      </c>
      <c r="AU843" s="84">
        <v>112.8</v>
      </c>
      <c r="AV843" s="84">
        <f t="shared" si="270"/>
        <v>201.6</v>
      </c>
      <c r="AW843" s="84">
        <f t="shared" si="267"/>
        <v>1.2000000000000028</v>
      </c>
      <c r="AX843" s="84">
        <f t="shared" si="267"/>
        <v>4.2999999999999829</v>
      </c>
      <c r="AZ843" s="77"/>
      <c r="BA843" s="77"/>
      <c r="BB843" s="84">
        <f t="shared" si="272"/>
        <v>1050.6150000000011</v>
      </c>
    </row>
    <row r="844" spans="1:54">
      <c r="A844" s="80">
        <v>38771</v>
      </c>
      <c r="B844" s="84">
        <v>7415.6750000000002</v>
      </c>
      <c r="C844" s="84">
        <v>18564.886999999999</v>
      </c>
      <c r="D844" s="84">
        <v>25980.562000000002</v>
      </c>
      <c r="E844" s="84">
        <v>61.295000000000002</v>
      </c>
      <c r="F844" s="84">
        <f t="shared" si="260"/>
        <v>925.7589999999982</v>
      </c>
      <c r="G844" s="84">
        <f t="shared" si="260"/>
        <v>2157.3340000000026</v>
      </c>
      <c r="H844" s="84">
        <f t="shared" si="260"/>
        <v>8</v>
      </c>
      <c r="I844" s="84">
        <f t="shared" si="271"/>
        <v>925.7589999999982</v>
      </c>
      <c r="L844" s="84">
        <f t="shared" si="261"/>
        <v>2165.3340000000026</v>
      </c>
      <c r="P844" s="84">
        <v>865</v>
      </c>
      <c r="Q844" s="84">
        <v>7473.7</v>
      </c>
      <c r="R844" s="84">
        <f t="shared" si="255"/>
        <v>8338.7000000000007</v>
      </c>
      <c r="S844" s="84">
        <f t="shared" si="262"/>
        <v>250.70000000000073</v>
      </c>
      <c r="T844" s="84">
        <f t="shared" si="263"/>
        <v>235.69999999999982</v>
      </c>
      <c r="W844" s="77"/>
      <c r="X844" s="77"/>
      <c r="Z844" s="84">
        <v>22.5</v>
      </c>
      <c r="AA844" s="84">
        <v>1560.6</v>
      </c>
      <c r="AB844" s="84">
        <f t="shared" si="268"/>
        <v>1583.1</v>
      </c>
      <c r="AC844" s="84">
        <f t="shared" si="264"/>
        <v>3.6999999999998181</v>
      </c>
      <c r="AE844" s="84">
        <f t="shared" si="256"/>
        <v>6528.1750000000002</v>
      </c>
      <c r="AF844" s="84">
        <f t="shared" si="256"/>
        <v>9530.5869999999977</v>
      </c>
      <c r="AG844" s="84">
        <f t="shared" si="256"/>
        <v>16058.762000000001</v>
      </c>
      <c r="AH844" s="84">
        <f t="shared" si="265"/>
        <v>1902.9340000000011</v>
      </c>
      <c r="AJ844" s="80">
        <v>38771</v>
      </c>
      <c r="AK844" s="84">
        <v>1255.3</v>
      </c>
      <c r="AL844" s="84">
        <v>2651.4</v>
      </c>
      <c r="AM844" s="84">
        <f t="shared" si="269"/>
        <v>3906.7</v>
      </c>
      <c r="AN844" s="84">
        <f t="shared" si="266"/>
        <v>168</v>
      </c>
      <c r="AO844" s="84">
        <f t="shared" si="266"/>
        <v>91.799999999999727</v>
      </c>
      <c r="AP844" s="85">
        <f>AM844/'[2]Soymeal Export Forecast'!AF$15</f>
        <v>0.47848319521466659</v>
      </c>
      <c r="AQ844" s="77"/>
      <c r="AR844" s="77"/>
      <c r="AS844" s="80">
        <v>38771</v>
      </c>
      <c r="AT844" s="84">
        <v>87.4</v>
      </c>
      <c r="AU844" s="84">
        <v>114.6</v>
      </c>
      <c r="AV844" s="84">
        <f t="shared" si="270"/>
        <v>202</v>
      </c>
      <c r="AW844" s="84">
        <f t="shared" si="267"/>
        <v>1.7999999999999972</v>
      </c>
      <c r="AX844" s="84">
        <f t="shared" si="267"/>
        <v>0.40000000000000568</v>
      </c>
      <c r="AZ844" s="77"/>
      <c r="BA844" s="77"/>
      <c r="BB844" s="84">
        <f t="shared" si="272"/>
        <v>1093.7589999999982</v>
      </c>
    </row>
    <row r="845" spans="1:54">
      <c r="A845" s="80">
        <v>38778</v>
      </c>
      <c r="B845" s="84">
        <v>7858.366</v>
      </c>
      <c r="C845" s="84">
        <v>19500.074000000001</v>
      </c>
      <c r="D845" s="84">
        <v>27358.44</v>
      </c>
      <c r="E845" s="84">
        <v>121.295</v>
      </c>
      <c r="F845" s="84">
        <f t="shared" si="260"/>
        <v>935.18700000000172</v>
      </c>
      <c r="G845" s="84">
        <f t="shared" si="260"/>
        <v>1377.877999999997</v>
      </c>
      <c r="H845" s="84">
        <f t="shared" si="260"/>
        <v>60</v>
      </c>
      <c r="I845" s="84">
        <f t="shared" si="271"/>
        <v>935.18700000000172</v>
      </c>
      <c r="L845" s="84">
        <f t="shared" si="261"/>
        <v>1437.877999999997</v>
      </c>
      <c r="P845" s="84">
        <v>914</v>
      </c>
      <c r="Q845" s="84">
        <v>7760.8</v>
      </c>
      <c r="R845" s="84">
        <f t="shared" si="255"/>
        <v>8674.7999999999993</v>
      </c>
      <c r="S845" s="84">
        <f t="shared" si="262"/>
        <v>336.09999999999854</v>
      </c>
      <c r="T845" s="84">
        <f t="shared" si="263"/>
        <v>287.10000000000036</v>
      </c>
      <c r="W845" s="77"/>
      <c r="X845" s="77"/>
      <c r="Z845" s="84">
        <v>22.5</v>
      </c>
      <c r="AA845" s="84">
        <v>1743.1</v>
      </c>
      <c r="AB845" s="84">
        <f t="shared" si="268"/>
        <v>1765.6</v>
      </c>
      <c r="AC845" s="84">
        <f t="shared" si="264"/>
        <v>182.5</v>
      </c>
      <c r="AE845" s="84">
        <f t="shared" si="256"/>
        <v>6921.866</v>
      </c>
      <c r="AF845" s="84">
        <f t="shared" si="256"/>
        <v>9996.1740000000009</v>
      </c>
      <c r="AG845" s="84">
        <f t="shared" si="256"/>
        <v>16918.04</v>
      </c>
      <c r="AH845" s="84">
        <f t="shared" si="265"/>
        <v>859.27800000000025</v>
      </c>
      <c r="AJ845" s="80">
        <v>38778</v>
      </c>
      <c r="AK845" s="84">
        <v>1178.0999999999999</v>
      </c>
      <c r="AL845" s="84">
        <v>2804.4</v>
      </c>
      <c r="AM845" s="84">
        <f t="shared" si="269"/>
        <v>3982.5</v>
      </c>
      <c r="AN845" s="84">
        <f t="shared" si="266"/>
        <v>153</v>
      </c>
      <c r="AO845" s="84">
        <f t="shared" si="266"/>
        <v>75.800000000000182</v>
      </c>
      <c r="AP845" s="85">
        <f>AM845/'[2]Soymeal Export Forecast'!AF$15</f>
        <v>0.48776699642726845</v>
      </c>
      <c r="AQ845" s="77"/>
      <c r="AR845" s="77"/>
      <c r="AS845" s="80">
        <v>38778</v>
      </c>
      <c r="AT845" s="84">
        <v>98.1</v>
      </c>
      <c r="AU845" s="84">
        <v>126.3</v>
      </c>
      <c r="AV845" s="84">
        <f t="shared" si="270"/>
        <v>224.39999999999998</v>
      </c>
      <c r="AW845" s="84">
        <f t="shared" si="267"/>
        <v>11.700000000000003</v>
      </c>
      <c r="AX845" s="84">
        <f t="shared" si="267"/>
        <v>22.399999999999977</v>
      </c>
      <c r="AZ845" s="77"/>
      <c r="BA845" s="77"/>
      <c r="BB845" s="84">
        <f t="shared" si="272"/>
        <v>1088.1870000000017</v>
      </c>
    </row>
    <row r="846" spans="1:54">
      <c r="A846" s="80">
        <v>38785</v>
      </c>
      <c r="B846" s="84">
        <v>8454.9740000000002</v>
      </c>
      <c r="C846" s="84">
        <v>20517.587</v>
      </c>
      <c r="D846" s="84">
        <v>28972.561000000002</v>
      </c>
      <c r="E846" s="84">
        <v>121.295</v>
      </c>
      <c r="F846" s="84">
        <f t="shared" si="260"/>
        <v>1017.512999999999</v>
      </c>
      <c r="G846" s="84">
        <f t="shared" si="260"/>
        <v>1614.1210000000028</v>
      </c>
      <c r="H846" s="84">
        <f t="shared" si="260"/>
        <v>0</v>
      </c>
      <c r="I846" s="84">
        <f t="shared" si="271"/>
        <v>1017.512999999999</v>
      </c>
      <c r="L846" s="84">
        <f t="shared" si="261"/>
        <v>1614.1210000000028</v>
      </c>
      <c r="P846" s="84">
        <v>791</v>
      </c>
      <c r="Q846" s="84">
        <v>8194.2000000000007</v>
      </c>
      <c r="R846" s="84">
        <f t="shared" si="255"/>
        <v>8985.2000000000007</v>
      </c>
      <c r="S846" s="84">
        <f t="shared" si="262"/>
        <v>310.40000000000146</v>
      </c>
      <c r="T846" s="84">
        <f t="shared" si="263"/>
        <v>433.40000000000055</v>
      </c>
      <c r="W846" s="77"/>
      <c r="X846" s="77"/>
      <c r="Z846" s="84">
        <v>22.5</v>
      </c>
      <c r="AA846" s="84">
        <v>1744.1</v>
      </c>
      <c r="AB846" s="84">
        <f t="shared" si="268"/>
        <v>1766.6</v>
      </c>
      <c r="AC846" s="84">
        <f t="shared" si="264"/>
        <v>1</v>
      </c>
      <c r="AE846" s="84">
        <f t="shared" si="256"/>
        <v>7641.4740000000002</v>
      </c>
      <c r="AF846" s="84">
        <f t="shared" si="256"/>
        <v>10579.286999999998</v>
      </c>
      <c r="AG846" s="84">
        <f t="shared" si="256"/>
        <v>18220.761000000002</v>
      </c>
      <c r="AH846" s="84">
        <f t="shared" si="265"/>
        <v>1302.7210000000014</v>
      </c>
      <c r="AJ846" s="80">
        <v>38785</v>
      </c>
      <c r="AK846" s="84">
        <v>1161.8</v>
      </c>
      <c r="AL846" s="84">
        <v>2914.1</v>
      </c>
      <c r="AM846" s="84">
        <f t="shared" si="269"/>
        <v>4075.8999999999996</v>
      </c>
      <c r="AN846" s="84">
        <f t="shared" si="266"/>
        <v>109.69999999999982</v>
      </c>
      <c r="AO846" s="84">
        <f t="shared" si="266"/>
        <v>93.399999999999636</v>
      </c>
      <c r="AP846" s="85">
        <f>AM846/'[2]Soymeal Export Forecast'!AF$15</f>
        <v>0.49920640319846915</v>
      </c>
      <c r="AQ846" s="77"/>
      <c r="AR846" s="77"/>
      <c r="AS846" s="80">
        <v>38785</v>
      </c>
      <c r="AT846" s="84">
        <v>105.3</v>
      </c>
      <c r="AU846" s="84">
        <v>136.6</v>
      </c>
      <c r="AV846" s="84">
        <f t="shared" si="270"/>
        <v>241.89999999999998</v>
      </c>
      <c r="AW846" s="84">
        <f t="shared" si="267"/>
        <v>10.299999999999997</v>
      </c>
      <c r="AX846" s="84">
        <f t="shared" si="267"/>
        <v>17.5</v>
      </c>
      <c r="AZ846" s="77"/>
      <c r="BA846" s="77"/>
      <c r="BB846" s="84">
        <f t="shared" si="272"/>
        <v>1127.2129999999988</v>
      </c>
    </row>
    <row r="847" spans="1:54">
      <c r="A847" s="80">
        <v>38792</v>
      </c>
      <c r="B847" s="84">
        <v>8829.4230000000007</v>
      </c>
      <c r="C847" s="84">
        <v>21340.423999999999</v>
      </c>
      <c r="D847" s="84">
        <v>30169.847000000002</v>
      </c>
      <c r="E847" s="84">
        <v>173.77799999999999</v>
      </c>
      <c r="F847" s="84">
        <f t="shared" si="260"/>
        <v>822.83699999999953</v>
      </c>
      <c r="G847" s="84">
        <f t="shared" si="260"/>
        <v>1197.2860000000001</v>
      </c>
      <c r="H847" s="84">
        <f t="shared" si="260"/>
        <v>52.48299999999999</v>
      </c>
      <c r="I847" s="84">
        <f t="shared" si="271"/>
        <v>822.83699999999953</v>
      </c>
      <c r="L847" s="84">
        <f t="shared" si="261"/>
        <v>1249.769</v>
      </c>
      <c r="P847" s="84">
        <v>633</v>
      </c>
      <c r="Q847" s="84">
        <v>8417.2000000000007</v>
      </c>
      <c r="R847" s="84">
        <f t="shared" ref="R847:R910" si="273">Q847+P847</f>
        <v>9050.2000000000007</v>
      </c>
      <c r="S847" s="84">
        <f t="shared" si="262"/>
        <v>65</v>
      </c>
      <c r="T847" s="84">
        <f t="shared" si="263"/>
        <v>223</v>
      </c>
      <c r="W847" s="77"/>
      <c r="X847" s="77"/>
      <c r="Z847" s="84">
        <v>22.5</v>
      </c>
      <c r="AA847" s="84">
        <v>1877.2</v>
      </c>
      <c r="AB847" s="84">
        <f t="shared" si="268"/>
        <v>1899.7</v>
      </c>
      <c r="AC847" s="84">
        <f t="shared" si="264"/>
        <v>133.10000000000014</v>
      </c>
      <c r="AE847" s="84">
        <f t="shared" ref="AE847:AG910" si="274">B847-P847-Z847</f>
        <v>8173.9230000000007</v>
      </c>
      <c r="AF847" s="84">
        <f t="shared" si="274"/>
        <v>11046.023999999998</v>
      </c>
      <c r="AG847" s="84">
        <f t="shared" si="274"/>
        <v>19219.947</v>
      </c>
      <c r="AH847" s="84">
        <f t="shared" si="265"/>
        <v>999.18599999999788</v>
      </c>
      <c r="AJ847" s="80">
        <v>38792</v>
      </c>
      <c r="AK847" s="84">
        <v>1176.0999999999999</v>
      </c>
      <c r="AL847" s="84">
        <v>3015</v>
      </c>
      <c r="AM847" s="84">
        <f t="shared" si="269"/>
        <v>4191.1000000000004</v>
      </c>
      <c r="AN847" s="84">
        <f t="shared" si="266"/>
        <v>100.90000000000009</v>
      </c>
      <c r="AO847" s="84">
        <f t="shared" si="266"/>
        <v>115.20000000000073</v>
      </c>
      <c r="AP847" s="85">
        <f>AM847/'[2]Soymeal Export Forecast'!AF$15</f>
        <v>0.51331582140020715</v>
      </c>
      <c r="AQ847" s="77"/>
      <c r="AR847" s="77"/>
      <c r="AS847" s="80">
        <v>38792</v>
      </c>
      <c r="AT847" s="84">
        <v>106.8</v>
      </c>
      <c r="AU847" s="84">
        <v>139.1</v>
      </c>
      <c r="AV847" s="84">
        <f t="shared" si="270"/>
        <v>245.89999999999998</v>
      </c>
      <c r="AW847" s="84">
        <f t="shared" si="267"/>
        <v>2.5</v>
      </c>
      <c r="AX847" s="84">
        <f t="shared" si="267"/>
        <v>4</v>
      </c>
      <c r="AZ847" s="77"/>
      <c r="BA847" s="77"/>
      <c r="BB847" s="84">
        <f t="shared" si="272"/>
        <v>923.73699999999963</v>
      </c>
    </row>
    <row r="848" spans="1:54">
      <c r="A848" s="80">
        <v>38799</v>
      </c>
      <c r="B848" s="84">
        <v>9280.7720000000008</v>
      </c>
      <c r="C848" s="84">
        <v>22372.084999999999</v>
      </c>
      <c r="D848" s="84">
        <v>31652.857</v>
      </c>
      <c r="E848" s="84">
        <v>245.77799999999999</v>
      </c>
      <c r="F848" s="84">
        <f t="shared" si="260"/>
        <v>1031.6610000000001</v>
      </c>
      <c r="G848" s="84">
        <f t="shared" si="260"/>
        <v>1483.0099999999984</v>
      </c>
      <c r="H848" s="84">
        <f t="shared" si="260"/>
        <v>72</v>
      </c>
      <c r="I848" s="84">
        <f t="shared" si="271"/>
        <v>1031.6610000000001</v>
      </c>
      <c r="L848" s="84">
        <f t="shared" si="261"/>
        <v>1555.0099999999984</v>
      </c>
      <c r="P848" s="84">
        <v>293</v>
      </c>
      <c r="Q848" s="84">
        <v>8870</v>
      </c>
      <c r="R848" s="84">
        <f t="shared" si="273"/>
        <v>9163</v>
      </c>
      <c r="S848" s="84">
        <f t="shared" si="262"/>
        <v>112.79999999999927</v>
      </c>
      <c r="T848" s="84">
        <f t="shared" si="263"/>
        <v>452.79999999999927</v>
      </c>
      <c r="W848" s="77"/>
      <c r="X848" s="77"/>
      <c r="Z848" s="84">
        <v>22.5</v>
      </c>
      <c r="AA848" s="84">
        <v>1877.2</v>
      </c>
      <c r="AB848" s="84">
        <f t="shared" si="268"/>
        <v>1899.7</v>
      </c>
      <c r="AC848" s="84">
        <f t="shared" si="264"/>
        <v>0</v>
      </c>
      <c r="AE848" s="84">
        <f t="shared" si="274"/>
        <v>8965.2720000000008</v>
      </c>
      <c r="AF848" s="84">
        <f t="shared" si="274"/>
        <v>11624.884999999998</v>
      </c>
      <c r="AG848" s="84">
        <f t="shared" si="274"/>
        <v>20590.156999999999</v>
      </c>
      <c r="AH848" s="84">
        <f t="shared" si="265"/>
        <v>1370.2099999999991</v>
      </c>
      <c r="AJ848" s="80">
        <v>38799</v>
      </c>
      <c r="AK848" s="84">
        <v>1237.3</v>
      </c>
      <c r="AL848" s="84">
        <v>3132.7</v>
      </c>
      <c r="AM848" s="84">
        <f t="shared" si="269"/>
        <v>4370</v>
      </c>
      <c r="AN848" s="84">
        <f t="shared" si="266"/>
        <v>117.69999999999982</v>
      </c>
      <c r="AO848" s="84">
        <f t="shared" si="266"/>
        <v>178.89999999999964</v>
      </c>
      <c r="AP848" s="85">
        <f>AM848/'[2]Soymeal Export Forecast'!AF$15</f>
        <v>0.53522706199301018</v>
      </c>
      <c r="AQ848" s="77"/>
      <c r="AR848" s="77"/>
      <c r="AS848" s="80">
        <v>38799</v>
      </c>
      <c r="AT848" s="84">
        <v>101.2</v>
      </c>
      <c r="AU848" s="84">
        <v>154.1</v>
      </c>
      <c r="AV848" s="84">
        <f t="shared" si="270"/>
        <v>255.3</v>
      </c>
      <c r="AW848" s="84">
        <f t="shared" si="267"/>
        <v>15</v>
      </c>
      <c r="AX848" s="84">
        <f t="shared" si="267"/>
        <v>9.4000000000000341</v>
      </c>
      <c r="AZ848" s="77"/>
      <c r="BA848" s="77"/>
      <c r="BB848" s="84">
        <f t="shared" si="272"/>
        <v>1149.3609999999999</v>
      </c>
    </row>
    <row r="849" spans="1:54">
      <c r="A849" s="80">
        <v>38806</v>
      </c>
      <c r="B849" s="84">
        <v>8934.7860000000001</v>
      </c>
      <c r="C849" s="84">
        <v>23324.698</v>
      </c>
      <c r="D849" s="84">
        <v>32259.484</v>
      </c>
      <c r="E849" s="84">
        <v>245.77799999999999</v>
      </c>
      <c r="F849" s="84">
        <f t="shared" si="260"/>
        <v>952.61300000000119</v>
      </c>
      <c r="G849" s="84">
        <f t="shared" si="260"/>
        <v>606.62700000000041</v>
      </c>
      <c r="H849" s="84">
        <f t="shared" si="260"/>
        <v>0</v>
      </c>
      <c r="I849" s="84">
        <f t="shared" si="271"/>
        <v>952.61300000000119</v>
      </c>
      <c r="L849" s="84">
        <f t="shared" si="261"/>
        <v>606.62700000000041</v>
      </c>
      <c r="P849" s="84">
        <v>153</v>
      </c>
      <c r="Q849" s="84">
        <v>9081.7000000000007</v>
      </c>
      <c r="R849" s="84">
        <f t="shared" si="273"/>
        <v>9234.7000000000007</v>
      </c>
      <c r="S849" s="84">
        <f t="shared" si="262"/>
        <v>71.700000000000728</v>
      </c>
      <c r="T849" s="84">
        <f t="shared" si="263"/>
        <v>211.70000000000073</v>
      </c>
      <c r="W849" s="77"/>
      <c r="X849" s="77"/>
      <c r="Z849" s="84">
        <v>22.5</v>
      </c>
      <c r="AA849" s="84">
        <v>1877.2</v>
      </c>
      <c r="AB849" s="84">
        <f t="shared" si="268"/>
        <v>1899.7</v>
      </c>
      <c r="AC849" s="84">
        <f t="shared" si="264"/>
        <v>0</v>
      </c>
      <c r="AE849" s="84">
        <f t="shared" si="274"/>
        <v>8759.2860000000001</v>
      </c>
      <c r="AF849" s="84">
        <f t="shared" si="274"/>
        <v>12365.797999999999</v>
      </c>
      <c r="AG849" s="84">
        <f t="shared" si="274"/>
        <v>21125.083999999999</v>
      </c>
      <c r="AH849" s="84">
        <f t="shared" si="265"/>
        <v>534.92699999999968</v>
      </c>
      <c r="AJ849" s="80">
        <v>38806</v>
      </c>
      <c r="AK849" s="84">
        <v>1152.5999999999999</v>
      </c>
      <c r="AL849" s="84">
        <v>3254.5</v>
      </c>
      <c r="AM849" s="84">
        <f t="shared" si="269"/>
        <v>4407.1000000000004</v>
      </c>
      <c r="AN849" s="84">
        <f t="shared" si="266"/>
        <v>121.80000000000018</v>
      </c>
      <c r="AO849" s="84">
        <f t="shared" si="266"/>
        <v>37.100000000000364</v>
      </c>
      <c r="AP849" s="85">
        <f>AM849/'[2]Soymeal Export Forecast'!AF$15</f>
        <v>0.53977098052846584</v>
      </c>
      <c r="AQ849" s="77"/>
      <c r="AR849" s="77"/>
      <c r="AS849" s="80">
        <v>38806</v>
      </c>
      <c r="AT849" s="84">
        <v>70.2</v>
      </c>
      <c r="AU849" s="84">
        <v>184.2</v>
      </c>
      <c r="AV849" s="84">
        <f t="shared" si="270"/>
        <v>254.39999999999998</v>
      </c>
      <c r="AW849" s="84">
        <f t="shared" si="267"/>
        <v>30.099999999999994</v>
      </c>
      <c r="AX849" s="84">
        <f t="shared" si="267"/>
        <v>-0.90000000000003411</v>
      </c>
      <c r="AZ849" s="77"/>
      <c r="BA849" s="77"/>
      <c r="BB849" s="84">
        <f t="shared" si="272"/>
        <v>1074.4130000000014</v>
      </c>
    </row>
    <row r="850" spans="1:54">
      <c r="A850" s="80">
        <v>38813</v>
      </c>
      <c r="B850" s="84">
        <v>9246.2800000000007</v>
      </c>
      <c r="C850" s="84">
        <v>24376.416000000001</v>
      </c>
      <c r="D850" s="84">
        <v>33622.696000000004</v>
      </c>
      <c r="E850" s="84">
        <v>255.178</v>
      </c>
      <c r="F850" s="84">
        <f t="shared" si="260"/>
        <v>1051.7180000000008</v>
      </c>
      <c r="G850" s="84">
        <f t="shared" si="260"/>
        <v>1363.2120000000032</v>
      </c>
      <c r="H850" s="84">
        <f t="shared" si="260"/>
        <v>9.4000000000000057</v>
      </c>
      <c r="I850" s="84">
        <f t="shared" si="271"/>
        <v>1051.7180000000008</v>
      </c>
      <c r="L850" s="84">
        <f t="shared" si="261"/>
        <v>1372.6120000000033</v>
      </c>
      <c r="P850" s="84">
        <v>153</v>
      </c>
      <c r="Q850" s="84">
        <v>9081.7000000000007</v>
      </c>
      <c r="R850" s="84">
        <f t="shared" si="273"/>
        <v>9234.7000000000007</v>
      </c>
      <c r="S850" s="84">
        <f t="shared" si="262"/>
        <v>0</v>
      </c>
      <c r="T850" s="84">
        <f t="shared" si="263"/>
        <v>0</v>
      </c>
      <c r="W850" s="77"/>
      <c r="X850" s="77"/>
      <c r="Z850" s="84">
        <v>0</v>
      </c>
      <c r="AA850" s="84">
        <v>1900.8</v>
      </c>
      <c r="AB850" s="84">
        <f t="shared" si="268"/>
        <v>1900.8</v>
      </c>
      <c r="AC850" s="84">
        <f t="shared" si="264"/>
        <v>1.0999999999999091</v>
      </c>
      <c r="AE850" s="84">
        <f t="shared" si="274"/>
        <v>9093.2800000000007</v>
      </c>
      <c r="AF850" s="84">
        <f t="shared" si="274"/>
        <v>13393.916000000001</v>
      </c>
      <c r="AG850" s="84">
        <f t="shared" si="274"/>
        <v>22487.196000000004</v>
      </c>
      <c r="AH850" s="84">
        <f t="shared" si="265"/>
        <v>1362.1120000000046</v>
      </c>
      <c r="AJ850" s="80">
        <v>38813</v>
      </c>
      <c r="AK850" s="84">
        <v>1130.7</v>
      </c>
      <c r="AL850" s="84">
        <v>3361.8</v>
      </c>
      <c r="AM850" s="84">
        <f t="shared" si="269"/>
        <v>4492.5</v>
      </c>
      <c r="AN850" s="84">
        <f t="shared" si="266"/>
        <v>107.30000000000018</v>
      </c>
      <c r="AO850" s="84">
        <f t="shared" si="266"/>
        <v>85.399999999999636</v>
      </c>
      <c r="AP850" s="85">
        <f>AM850/'[2]Soymeal Export Forecast'!AF$15</f>
        <v>0.5502305665912125</v>
      </c>
      <c r="AQ850" s="77"/>
      <c r="AR850" s="77"/>
      <c r="AS850" s="80">
        <v>38813</v>
      </c>
      <c r="AT850" s="84">
        <v>62.2</v>
      </c>
      <c r="AU850" s="84">
        <v>193</v>
      </c>
      <c r="AV850" s="84">
        <f t="shared" si="270"/>
        <v>255.2</v>
      </c>
      <c r="AW850" s="84">
        <f t="shared" si="267"/>
        <v>8.8000000000000114</v>
      </c>
      <c r="AX850" s="84">
        <f t="shared" si="267"/>
        <v>0.80000000000001137</v>
      </c>
      <c r="AZ850" s="77"/>
      <c r="BA850" s="77"/>
      <c r="BB850" s="84">
        <f t="shared" si="272"/>
        <v>1159.0180000000009</v>
      </c>
    </row>
    <row r="851" spans="1:54">
      <c r="A851" s="80">
        <v>38820</v>
      </c>
      <c r="B851" s="84">
        <v>9442.6190000000006</v>
      </c>
      <c r="C851" s="84">
        <v>25209.677</v>
      </c>
      <c r="D851" s="84">
        <v>34652.296000000002</v>
      </c>
      <c r="E851" s="84">
        <v>255.178</v>
      </c>
      <c r="F851" s="84">
        <f t="shared" si="260"/>
        <v>833.2609999999986</v>
      </c>
      <c r="G851" s="84">
        <f t="shared" si="260"/>
        <v>1029.5999999999985</v>
      </c>
      <c r="H851" s="84">
        <f t="shared" si="260"/>
        <v>0</v>
      </c>
      <c r="I851" s="84">
        <f t="shared" si="271"/>
        <v>833.2609999999986</v>
      </c>
      <c r="L851" s="84">
        <f t="shared" si="261"/>
        <v>1029.5999999999985</v>
      </c>
      <c r="P851" s="84">
        <v>60</v>
      </c>
      <c r="Q851" s="84">
        <v>9180.5</v>
      </c>
      <c r="R851" s="84">
        <f t="shared" si="273"/>
        <v>9240.5</v>
      </c>
      <c r="S851" s="84">
        <f t="shared" si="262"/>
        <v>5.7999999999992724</v>
      </c>
      <c r="T851" s="84">
        <f t="shared" si="263"/>
        <v>98.799999999999272</v>
      </c>
      <c r="W851" s="77"/>
      <c r="X851" s="77"/>
      <c r="Z851" s="84">
        <v>0</v>
      </c>
      <c r="AA851" s="84">
        <v>1900.8</v>
      </c>
      <c r="AB851" s="84">
        <f t="shared" si="268"/>
        <v>1900.8</v>
      </c>
      <c r="AC851" s="84">
        <f t="shared" si="264"/>
        <v>0</v>
      </c>
      <c r="AE851" s="84">
        <f t="shared" si="274"/>
        <v>9382.6190000000006</v>
      </c>
      <c r="AF851" s="84">
        <f t="shared" si="274"/>
        <v>14128.377</v>
      </c>
      <c r="AG851" s="84">
        <f t="shared" si="274"/>
        <v>23510.996000000003</v>
      </c>
      <c r="AH851" s="84">
        <f t="shared" si="265"/>
        <v>1023.7999999999993</v>
      </c>
      <c r="AJ851" s="80">
        <v>38820</v>
      </c>
      <c r="AK851" s="84">
        <v>1124.8</v>
      </c>
      <c r="AL851" s="84">
        <v>3510.3</v>
      </c>
      <c r="AM851" s="84">
        <f t="shared" si="269"/>
        <v>4635.1000000000004</v>
      </c>
      <c r="AN851" s="84">
        <f t="shared" si="266"/>
        <v>148.5</v>
      </c>
      <c r="AO851" s="84">
        <f t="shared" si="266"/>
        <v>142.60000000000036</v>
      </c>
      <c r="AP851" s="85">
        <f>AM851/'[2]Soymeal Export Forecast'!AF$15</f>
        <v>0.56769587071940542</v>
      </c>
      <c r="AQ851" s="77"/>
      <c r="AR851" s="77"/>
      <c r="AS851" s="80">
        <v>38820</v>
      </c>
      <c r="AT851" s="84">
        <v>57.7</v>
      </c>
      <c r="AU851" s="84">
        <v>200.3</v>
      </c>
      <c r="AV851" s="84">
        <f t="shared" si="270"/>
        <v>258</v>
      </c>
      <c r="AW851" s="84">
        <f t="shared" si="267"/>
        <v>7.3000000000000114</v>
      </c>
      <c r="AX851" s="84">
        <f t="shared" si="267"/>
        <v>2.8000000000000114</v>
      </c>
      <c r="AZ851" s="77"/>
      <c r="BA851" s="77"/>
      <c r="BB851" s="84">
        <f t="shared" si="272"/>
        <v>981.7609999999986</v>
      </c>
    </row>
    <row r="852" spans="1:54">
      <c r="A852" s="80">
        <v>38827</v>
      </c>
      <c r="B852" s="84">
        <v>9141.3629999999994</v>
      </c>
      <c r="C852" s="84">
        <v>26413.796999999999</v>
      </c>
      <c r="D852" s="84">
        <v>35555.160000000003</v>
      </c>
      <c r="E852" s="84">
        <v>292.178</v>
      </c>
      <c r="F852" s="84">
        <f t="shared" ref="F852:H871" si="275">C852-C851</f>
        <v>1204.119999999999</v>
      </c>
      <c r="G852" s="84">
        <f t="shared" si="275"/>
        <v>902.8640000000014</v>
      </c>
      <c r="H852" s="84">
        <f t="shared" si="275"/>
        <v>37</v>
      </c>
      <c r="I852" s="84">
        <f t="shared" si="271"/>
        <v>1204.119999999999</v>
      </c>
      <c r="L852" s="84">
        <f t="shared" si="261"/>
        <v>939.8640000000014</v>
      </c>
      <c r="P852" s="84">
        <v>60</v>
      </c>
      <c r="Q852" s="84">
        <v>9180.5</v>
      </c>
      <c r="R852" s="84">
        <f t="shared" si="273"/>
        <v>9240.5</v>
      </c>
      <c r="S852" s="84">
        <f t="shared" si="262"/>
        <v>0</v>
      </c>
      <c r="T852" s="84">
        <f t="shared" si="263"/>
        <v>0</v>
      </c>
      <c r="W852" s="77"/>
      <c r="X852" s="77"/>
      <c r="Z852" s="84">
        <v>0</v>
      </c>
      <c r="AA852" s="84">
        <v>1900.8</v>
      </c>
      <c r="AB852" s="84">
        <f t="shared" si="268"/>
        <v>1900.8</v>
      </c>
      <c r="AC852" s="84">
        <f t="shared" si="264"/>
        <v>0</v>
      </c>
      <c r="AE852" s="84">
        <f t="shared" si="274"/>
        <v>9081.3629999999994</v>
      </c>
      <c r="AF852" s="84">
        <f t="shared" si="274"/>
        <v>15332.496999999999</v>
      </c>
      <c r="AG852" s="84">
        <f t="shared" si="274"/>
        <v>24413.860000000004</v>
      </c>
      <c r="AH852" s="84">
        <f t="shared" si="265"/>
        <v>902.8640000000014</v>
      </c>
      <c r="AJ852" s="80">
        <v>38827</v>
      </c>
      <c r="AK852" s="84">
        <v>1078.9000000000001</v>
      </c>
      <c r="AL852" s="84">
        <v>3574.6</v>
      </c>
      <c r="AM852" s="84">
        <f t="shared" si="269"/>
        <v>4653.5</v>
      </c>
      <c r="AN852" s="84">
        <f t="shared" si="266"/>
        <v>64.299999999999727</v>
      </c>
      <c r="AO852" s="84">
        <f t="shared" si="266"/>
        <v>18.399999999999636</v>
      </c>
      <c r="AP852" s="85">
        <f>AM852/'[2]Soymeal Export Forecast'!AF$15</f>
        <v>0.56994945834884969</v>
      </c>
      <c r="AQ852" s="77"/>
      <c r="AR852" s="77"/>
      <c r="AS852" s="80">
        <v>38827</v>
      </c>
      <c r="AT852" s="84">
        <v>51.8</v>
      </c>
      <c r="AU852" s="84">
        <v>214.6</v>
      </c>
      <c r="AV852" s="84">
        <f t="shared" si="270"/>
        <v>266.39999999999998</v>
      </c>
      <c r="AW852" s="84">
        <f t="shared" si="267"/>
        <v>14.299999999999983</v>
      </c>
      <c r="AX852" s="84">
        <f t="shared" si="267"/>
        <v>8.3999999999999773</v>
      </c>
      <c r="AZ852" s="77"/>
      <c r="BA852" s="77"/>
      <c r="BB852" s="84">
        <f t="shared" si="272"/>
        <v>1268.4199999999987</v>
      </c>
    </row>
    <row r="853" spans="1:54">
      <c r="A853" s="80">
        <v>38834</v>
      </c>
      <c r="B853" s="84">
        <v>9284.9670000000006</v>
      </c>
      <c r="C853" s="84">
        <v>27309.08</v>
      </c>
      <c r="D853" s="84">
        <v>36594.046999999999</v>
      </c>
      <c r="E853" s="84">
        <v>399.07400000000001</v>
      </c>
      <c r="F853" s="84">
        <f t="shared" si="275"/>
        <v>895.28300000000309</v>
      </c>
      <c r="G853" s="84">
        <f t="shared" si="275"/>
        <v>1038.8869999999952</v>
      </c>
      <c r="H853" s="84">
        <f t="shared" si="275"/>
        <v>106.89600000000002</v>
      </c>
      <c r="I853" s="84">
        <f t="shared" si="271"/>
        <v>895.28300000000309</v>
      </c>
      <c r="L853" s="84">
        <f t="shared" si="261"/>
        <v>1145.7829999999951</v>
      </c>
      <c r="P853" s="84">
        <v>0</v>
      </c>
      <c r="Q853" s="84">
        <v>9246.5</v>
      </c>
      <c r="R853" s="84">
        <f t="shared" si="273"/>
        <v>9246.5</v>
      </c>
      <c r="S853" s="84">
        <f t="shared" si="262"/>
        <v>6</v>
      </c>
      <c r="T853" s="84">
        <f t="shared" si="263"/>
        <v>66</v>
      </c>
      <c r="W853" s="77"/>
      <c r="X853" s="77"/>
      <c r="Z853" s="84">
        <v>0</v>
      </c>
      <c r="AA853" s="84">
        <v>1903</v>
      </c>
      <c r="AB853" s="84">
        <f t="shared" si="268"/>
        <v>1903</v>
      </c>
      <c r="AC853" s="84">
        <f t="shared" si="264"/>
        <v>2.2000000000000455</v>
      </c>
      <c r="AE853" s="84">
        <f t="shared" si="274"/>
        <v>9284.9670000000006</v>
      </c>
      <c r="AF853" s="84">
        <f t="shared" si="274"/>
        <v>16159.580000000002</v>
      </c>
      <c r="AG853" s="84">
        <f t="shared" si="274"/>
        <v>25444.546999999999</v>
      </c>
      <c r="AH853" s="84">
        <f t="shared" si="265"/>
        <v>1030.6869999999944</v>
      </c>
      <c r="AJ853" s="80">
        <v>38834</v>
      </c>
      <c r="AK853" s="84">
        <v>1094.8</v>
      </c>
      <c r="AL853" s="84">
        <v>3682.7</v>
      </c>
      <c r="AM853" s="84">
        <f t="shared" si="269"/>
        <v>4777.5</v>
      </c>
      <c r="AN853" s="84">
        <f t="shared" si="266"/>
        <v>108.09999999999991</v>
      </c>
      <c r="AO853" s="84">
        <f t="shared" si="266"/>
        <v>124</v>
      </c>
      <c r="AP853" s="85">
        <f>AM853/'[2]Soymeal Export Forecast'!AF$15</f>
        <v>0.585136679329887</v>
      </c>
      <c r="AQ853" s="77"/>
      <c r="AR853" s="77"/>
      <c r="AS853" s="80">
        <v>38834</v>
      </c>
      <c r="AT853" s="84">
        <v>48</v>
      </c>
      <c r="AU853" s="84">
        <v>219.6</v>
      </c>
      <c r="AV853" s="84">
        <f t="shared" si="270"/>
        <v>267.60000000000002</v>
      </c>
      <c r="AW853" s="84">
        <f t="shared" si="267"/>
        <v>5</v>
      </c>
      <c r="AX853" s="84">
        <f t="shared" si="267"/>
        <v>1.2000000000000455</v>
      </c>
      <c r="AZ853" s="77"/>
      <c r="BA853" s="77"/>
      <c r="BB853" s="84">
        <f t="shared" si="272"/>
        <v>1003.383000000003</v>
      </c>
    </row>
    <row r="854" spans="1:54">
      <c r="A854" s="80">
        <v>38841</v>
      </c>
      <c r="B854" s="84">
        <v>8754.7970000000005</v>
      </c>
      <c r="C854" s="84">
        <v>28498.645</v>
      </c>
      <c r="D854" s="84">
        <v>37253.442000000003</v>
      </c>
      <c r="E854" s="84">
        <v>399.07400000000001</v>
      </c>
      <c r="F854" s="84">
        <f t="shared" si="275"/>
        <v>1189.5649999999987</v>
      </c>
      <c r="G854" s="84">
        <f t="shared" si="275"/>
        <v>659.39500000000407</v>
      </c>
      <c r="H854" s="84">
        <f t="shared" si="275"/>
        <v>0</v>
      </c>
      <c r="I854" s="84">
        <f t="shared" si="271"/>
        <v>1189.5649999999987</v>
      </c>
      <c r="L854" s="84">
        <f t="shared" si="261"/>
        <v>659.39500000000407</v>
      </c>
      <c r="P854" s="84">
        <v>0</v>
      </c>
      <c r="Q854" s="84">
        <v>9246.5</v>
      </c>
      <c r="R854" s="84">
        <f t="shared" si="273"/>
        <v>9246.5</v>
      </c>
      <c r="S854" s="84">
        <f t="shared" si="262"/>
        <v>0</v>
      </c>
      <c r="T854" s="84">
        <f t="shared" si="263"/>
        <v>0</v>
      </c>
      <c r="W854" s="77"/>
      <c r="X854" s="77"/>
      <c r="Z854" s="84">
        <v>1.2</v>
      </c>
      <c r="AA854" s="84">
        <v>1903</v>
      </c>
      <c r="AB854" s="84">
        <f t="shared" si="268"/>
        <v>1904.2</v>
      </c>
      <c r="AC854" s="84">
        <f t="shared" si="264"/>
        <v>1.2000000000000455</v>
      </c>
      <c r="AE854" s="84">
        <f t="shared" si="274"/>
        <v>8753.5969999999998</v>
      </c>
      <c r="AF854" s="84">
        <f t="shared" si="274"/>
        <v>17349.145</v>
      </c>
      <c r="AG854" s="84">
        <f t="shared" si="274"/>
        <v>26102.742000000002</v>
      </c>
      <c r="AH854" s="84">
        <f t="shared" si="265"/>
        <v>658.19500000000335</v>
      </c>
      <c r="AJ854" s="80">
        <v>38841</v>
      </c>
      <c r="AK854" s="84">
        <v>1097.7</v>
      </c>
      <c r="AL854" s="84">
        <v>3741.5</v>
      </c>
      <c r="AM854" s="84">
        <f t="shared" si="269"/>
        <v>4839.2</v>
      </c>
      <c r="AN854" s="84">
        <f t="shared" si="266"/>
        <v>58.800000000000182</v>
      </c>
      <c r="AO854" s="84">
        <f t="shared" si="266"/>
        <v>61.699999999999818</v>
      </c>
      <c r="AP854" s="85">
        <f>AM854/'[2]Soymeal Export Forecast'!AF$15</f>
        <v>0.59269354654383866</v>
      </c>
      <c r="AQ854" s="77"/>
      <c r="AR854" s="77"/>
      <c r="AS854" s="80">
        <v>38841</v>
      </c>
      <c r="AT854" s="84">
        <v>42.8</v>
      </c>
      <c r="AU854" s="84">
        <v>226.6</v>
      </c>
      <c r="AV854" s="84">
        <f t="shared" si="270"/>
        <v>269.39999999999998</v>
      </c>
      <c r="AW854" s="84">
        <f t="shared" si="267"/>
        <v>7</v>
      </c>
      <c r="AX854" s="84">
        <f t="shared" si="267"/>
        <v>1.7999999999999545</v>
      </c>
      <c r="AZ854" s="77"/>
      <c r="BA854" s="77"/>
      <c r="BB854" s="84">
        <f t="shared" si="272"/>
        <v>1248.3649999999989</v>
      </c>
    </row>
    <row r="855" spans="1:54">
      <c r="A855" s="80">
        <v>38848</v>
      </c>
      <c r="B855" s="84">
        <v>8687.4140000000007</v>
      </c>
      <c r="C855" s="84">
        <v>29380.733</v>
      </c>
      <c r="D855" s="84">
        <v>38068.146999999997</v>
      </c>
      <c r="E855" s="84">
        <v>506.76400000000001</v>
      </c>
      <c r="F855" s="84">
        <f t="shared" si="275"/>
        <v>882.08799999999974</v>
      </c>
      <c r="G855" s="84">
        <f t="shared" si="275"/>
        <v>814.70499999999447</v>
      </c>
      <c r="H855" s="84">
        <f t="shared" si="275"/>
        <v>107.69</v>
      </c>
      <c r="I855" s="84">
        <f t="shared" si="271"/>
        <v>882.08799999999974</v>
      </c>
      <c r="L855" s="84">
        <f t="shared" si="261"/>
        <v>922.39499999999452</v>
      </c>
      <c r="P855" s="84">
        <v>60</v>
      </c>
      <c r="Q855" s="84">
        <v>9246.5</v>
      </c>
      <c r="R855" s="84">
        <f t="shared" si="273"/>
        <v>9306.5</v>
      </c>
      <c r="S855" s="84">
        <f t="shared" si="262"/>
        <v>60</v>
      </c>
      <c r="T855" s="84">
        <f t="shared" si="263"/>
        <v>0</v>
      </c>
      <c r="W855" s="77"/>
      <c r="X855" s="77"/>
      <c r="Z855" s="84">
        <v>0</v>
      </c>
      <c r="AA855" s="84">
        <v>1904.2</v>
      </c>
      <c r="AB855" s="84">
        <f t="shared" si="268"/>
        <v>1904.2</v>
      </c>
      <c r="AC855" s="84">
        <f t="shared" si="264"/>
        <v>0</v>
      </c>
      <c r="AE855" s="84">
        <f t="shared" si="274"/>
        <v>8627.4140000000007</v>
      </c>
      <c r="AF855" s="84">
        <f t="shared" si="274"/>
        <v>18230.032999999999</v>
      </c>
      <c r="AG855" s="84">
        <f t="shared" si="274"/>
        <v>26857.446999999996</v>
      </c>
      <c r="AH855" s="84">
        <f t="shared" si="265"/>
        <v>754.70499999999447</v>
      </c>
      <c r="AJ855" s="80">
        <v>38848</v>
      </c>
      <c r="AK855" s="84">
        <v>1111.7</v>
      </c>
      <c r="AL855" s="84">
        <v>3884.9</v>
      </c>
      <c r="AM855" s="84">
        <f t="shared" si="269"/>
        <v>4996.6000000000004</v>
      </c>
      <c r="AN855" s="84">
        <f t="shared" si="266"/>
        <v>143.40000000000009</v>
      </c>
      <c r="AO855" s="84">
        <f t="shared" si="266"/>
        <v>157.40000000000055</v>
      </c>
      <c r="AP855" s="85">
        <f>AM855/'[2]Soymeal Export Forecast'!AF$15</f>
        <v>0.61197151898267166</v>
      </c>
      <c r="AQ855" s="77"/>
      <c r="AR855" s="77"/>
      <c r="AS855" s="80">
        <v>38848</v>
      </c>
      <c r="AT855" s="84">
        <v>39.5</v>
      </c>
      <c r="AU855" s="84">
        <v>228.5</v>
      </c>
      <c r="AV855" s="84">
        <f t="shared" si="270"/>
        <v>268</v>
      </c>
      <c r="AW855" s="84">
        <f t="shared" si="267"/>
        <v>1.9000000000000057</v>
      </c>
      <c r="AX855" s="84">
        <f t="shared" si="267"/>
        <v>-1.3999999999999773</v>
      </c>
      <c r="AZ855" s="77"/>
      <c r="BA855" s="77"/>
      <c r="BB855" s="84">
        <f t="shared" si="272"/>
        <v>1025.4879999999998</v>
      </c>
    </row>
    <row r="856" spans="1:54">
      <c r="A856" s="80">
        <v>38855</v>
      </c>
      <c r="B856" s="84">
        <v>8888.44</v>
      </c>
      <c r="C856" s="84">
        <v>30282.235000000001</v>
      </c>
      <c r="D856" s="84">
        <v>39170.675000000003</v>
      </c>
      <c r="E856" s="84">
        <v>506.76400000000001</v>
      </c>
      <c r="F856" s="84">
        <f t="shared" si="275"/>
        <v>901.50200000000041</v>
      </c>
      <c r="G856" s="84">
        <f t="shared" si="275"/>
        <v>1102.5280000000057</v>
      </c>
      <c r="H856" s="84">
        <f t="shared" si="275"/>
        <v>0</v>
      </c>
      <c r="I856" s="84">
        <f t="shared" si="271"/>
        <v>901.50200000000041</v>
      </c>
      <c r="L856" s="84">
        <f t="shared" si="261"/>
        <v>1102.5280000000057</v>
      </c>
      <c r="P856" s="84">
        <v>60</v>
      </c>
      <c r="Q856" s="84">
        <v>9246.5</v>
      </c>
      <c r="R856" s="84">
        <f t="shared" si="273"/>
        <v>9306.5</v>
      </c>
      <c r="S856" s="84">
        <f t="shared" si="262"/>
        <v>0</v>
      </c>
      <c r="T856" s="84">
        <f t="shared" si="263"/>
        <v>0</v>
      </c>
      <c r="W856" s="77"/>
      <c r="X856" s="77"/>
      <c r="Z856" s="84">
        <v>0</v>
      </c>
      <c r="AA856" s="84">
        <v>1904.2</v>
      </c>
      <c r="AB856" s="84">
        <f t="shared" si="268"/>
        <v>1904.2</v>
      </c>
      <c r="AC856" s="84">
        <f t="shared" si="264"/>
        <v>0</v>
      </c>
      <c r="AE856" s="84">
        <f t="shared" si="274"/>
        <v>8828.44</v>
      </c>
      <c r="AF856" s="84">
        <f t="shared" si="274"/>
        <v>19131.535</v>
      </c>
      <c r="AG856" s="84">
        <f t="shared" si="274"/>
        <v>27959.975000000002</v>
      </c>
      <c r="AH856" s="84">
        <f t="shared" si="265"/>
        <v>1102.5280000000057</v>
      </c>
      <c r="AJ856" s="80">
        <v>38855</v>
      </c>
      <c r="AK856" s="84">
        <v>1072.4000000000001</v>
      </c>
      <c r="AL856" s="84">
        <v>4011.5</v>
      </c>
      <c r="AM856" s="84">
        <f t="shared" si="269"/>
        <v>5083.8999999999996</v>
      </c>
      <c r="AN856" s="84">
        <f t="shared" si="266"/>
        <v>126.59999999999991</v>
      </c>
      <c r="AO856" s="84">
        <f t="shared" si="266"/>
        <v>87.299999999999272</v>
      </c>
      <c r="AP856" s="85">
        <f>AM856/'[2]Soymeal Export Forecast'!AF$15</f>
        <v>0.62266381246367608</v>
      </c>
      <c r="AQ856" s="77"/>
      <c r="AR856" s="77"/>
      <c r="AS856" s="80">
        <v>38855</v>
      </c>
      <c r="AT856" s="84">
        <v>47.3</v>
      </c>
      <c r="AU856" s="84">
        <v>230.1</v>
      </c>
      <c r="AV856" s="84">
        <f t="shared" si="270"/>
        <v>277.39999999999998</v>
      </c>
      <c r="AW856" s="84">
        <f t="shared" si="267"/>
        <v>1.5999999999999943</v>
      </c>
      <c r="AX856" s="84">
        <f t="shared" si="267"/>
        <v>9.3999999999999773</v>
      </c>
      <c r="AZ856" s="77"/>
      <c r="BA856" s="77"/>
      <c r="BB856" s="84">
        <f t="shared" si="272"/>
        <v>1028.1020000000003</v>
      </c>
    </row>
    <row r="857" spans="1:54">
      <c r="A857" s="80">
        <v>38862</v>
      </c>
      <c r="B857" s="84">
        <v>8475.3559999999998</v>
      </c>
      <c r="C857" s="84">
        <v>31477.727999999999</v>
      </c>
      <c r="D857" s="84">
        <v>39953.084000000003</v>
      </c>
      <c r="E857" s="84">
        <v>523.11</v>
      </c>
      <c r="F857" s="84">
        <f t="shared" si="275"/>
        <v>1195.4929999999986</v>
      </c>
      <c r="G857" s="84">
        <f t="shared" si="275"/>
        <v>782.40899999999965</v>
      </c>
      <c r="H857" s="84">
        <f t="shared" si="275"/>
        <v>16.346000000000004</v>
      </c>
      <c r="I857" s="84">
        <f t="shared" si="271"/>
        <v>1195.4929999999986</v>
      </c>
      <c r="L857" s="84">
        <f t="shared" si="261"/>
        <v>798.75499999999965</v>
      </c>
      <c r="P857" s="84">
        <v>60</v>
      </c>
      <c r="Q857" s="84">
        <v>9301.2999999999993</v>
      </c>
      <c r="R857" s="84">
        <f t="shared" si="273"/>
        <v>9361.2999999999993</v>
      </c>
      <c r="S857" s="84">
        <f t="shared" si="262"/>
        <v>54.799999999999272</v>
      </c>
      <c r="T857" s="84">
        <f t="shared" si="263"/>
        <v>54.799999999999272</v>
      </c>
      <c r="W857" s="77"/>
      <c r="X857" s="77"/>
      <c r="Z857" s="84">
        <v>0</v>
      </c>
      <c r="AA857" s="84">
        <v>1904.1</v>
      </c>
      <c r="AB857" s="84">
        <f t="shared" si="268"/>
        <v>1904.1</v>
      </c>
      <c r="AC857" s="84">
        <f t="shared" si="264"/>
        <v>-0.10000000000013642</v>
      </c>
      <c r="AE857" s="84">
        <f t="shared" si="274"/>
        <v>8415.3559999999998</v>
      </c>
      <c r="AF857" s="84">
        <f t="shared" si="274"/>
        <v>20272.328000000001</v>
      </c>
      <c r="AG857" s="84">
        <f t="shared" si="274"/>
        <v>28687.684000000005</v>
      </c>
      <c r="AH857" s="84">
        <f t="shared" si="265"/>
        <v>727.70900000000256</v>
      </c>
      <c r="AJ857" s="80">
        <v>38862</v>
      </c>
      <c r="AK857" s="84">
        <v>1057.8</v>
      </c>
      <c r="AL857" s="84">
        <v>4159.3999999999996</v>
      </c>
      <c r="AM857" s="84">
        <f t="shared" si="269"/>
        <v>5217.2</v>
      </c>
      <c r="AN857" s="84">
        <f t="shared" ref="AN857:AO875" si="276">AL857-AL856</f>
        <v>147.89999999999964</v>
      </c>
      <c r="AO857" s="84">
        <f t="shared" si="276"/>
        <v>133.30000000000018</v>
      </c>
      <c r="AP857" s="85">
        <f>AM857/'[2]Soymeal Export Forecast'!AF$15</f>
        <v>0.6389900750182913</v>
      </c>
      <c r="AQ857" s="77"/>
      <c r="AR857" s="77"/>
      <c r="AS857" s="80">
        <v>38862</v>
      </c>
      <c r="AT857" s="84">
        <v>46.7</v>
      </c>
      <c r="AU857" s="84">
        <v>231.9</v>
      </c>
      <c r="AV857" s="84">
        <f t="shared" si="270"/>
        <v>278.60000000000002</v>
      </c>
      <c r="AW857" s="84">
        <f t="shared" ref="AW857:AX875" si="277">AU857-AU856</f>
        <v>1.8000000000000114</v>
      </c>
      <c r="AX857" s="84">
        <f t="shared" si="277"/>
        <v>1.2000000000000455</v>
      </c>
      <c r="AZ857" s="77"/>
      <c r="BA857" s="77"/>
      <c r="BB857" s="84">
        <f t="shared" si="272"/>
        <v>1343.3929999999982</v>
      </c>
    </row>
    <row r="858" spans="1:54">
      <c r="A858" s="80">
        <v>38869</v>
      </c>
      <c r="B858" s="84">
        <v>8702.4609999999993</v>
      </c>
      <c r="C858" s="84">
        <v>32532.823</v>
      </c>
      <c r="D858" s="84">
        <v>41235.284</v>
      </c>
      <c r="E858" s="84">
        <v>523.11</v>
      </c>
      <c r="F858" s="84">
        <f t="shared" si="275"/>
        <v>1055.0950000000012</v>
      </c>
      <c r="G858" s="84">
        <f t="shared" si="275"/>
        <v>1282.1999999999971</v>
      </c>
      <c r="H858" s="84">
        <f t="shared" si="275"/>
        <v>0</v>
      </c>
      <c r="I858" s="84">
        <f t="shared" si="271"/>
        <v>1055.0950000000012</v>
      </c>
      <c r="L858" s="84">
        <f t="shared" si="261"/>
        <v>1282.1999999999971</v>
      </c>
      <c r="P858" s="84">
        <v>60</v>
      </c>
      <c r="Q858" s="84">
        <v>9301.2999999999993</v>
      </c>
      <c r="R858" s="84">
        <f t="shared" si="273"/>
        <v>9361.2999999999993</v>
      </c>
      <c r="S858" s="84">
        <f t="shared" si="262"/>
        <v>0</v>
      </c>
      <c r="T858" s="84">
        <f t="shared" si="263"/>
        <v>0</v>
      </c>
      <c r="W858" s="77"/>
      <c r="X858" s="77"/>
      <c r="Z858" s="84">
        <v>0</v>
      </c>
      <c r="AA858" s="84">
        <v>1905.5</v>
      </c>
      <c r="AB858" s="84">
        <f t="shared" si="268"/>
        <v>1905.5</v>
      </c>
      <c r="AC858" s="84">
        <f t="shared" si="264"/>
        <v>1.4000000000000909</v>
      </c>
      <c r="AE858" s="84">
        <f t="shared" si="274"/>
        <v>8642.4609999999993</v>
      </c>
      <c r="AF858" s="84">
        <f t="shared" si="274"/>
        <v>21326.023000000001</v>
      </c>
      <c r="AG858" s="84">
        <f t="shared" si="274"/>
        <v>29968.484</v>
      </c>
      <c r="AH858" s="84">
        <f t="shared" si="265"/>
        <v>1280.7999999999956</v>
      </c>
      <c r="AJ858" s="80">
        <v>38869</v>
      </c>
      <c r="AK858" s="84">
        <v>1050.2</v>
      </c>
      <c r="AL858" s="84">
        <v>4239.8999999999996</v>
      </c>
      <c r="AM858" s="84">
        <f t="shared" si="269"/>
        <v>5290.0999999999995</v>
      </c>
      <c r="AN858" s="84">
        <f t="shared" si="276"/>
        <v>80.5</v>
      </c>
      <c r="AO858" s="84">
        <f t="shared" si="276"/>
        <v>72.899999999999636</v>
      </c>
      <c r="AP858" s="85">
        <f>AM858/'[2]Soymeal Export Forecast'!AF$15</f>
        <v>0.64791869122407852</v>
      </c>
      <c r="AQ858" s="77"/>
      <c r="AR858" s="77"/>
      <c r="AS858" s="80">
        <v>38869</v>
      </c>
      <c r="AT858" s="84">
        <v>45</v>
      </c>
      <c r="AU858" s="84">
        <v>234.1</v>
      </c>
      <c r="AV858" s="84">
        <f t="shared" si="270"/>
        <v>279.10000000000002</v>
      </c>
      <c r="AW858" s="84">
        <f t="shared" si="277"/>
        <v>2.1999999999999886</v>
      </c>
      <c r="AX858" s="84">
        <f t="shared" si="277"/>
        <v>0.5</v>
      </c>
      <c r="AZ858" s="77"/>
      <c r="BA858" s="77"/>
      <c r="BB858" s="84">
        <f t="shared" si="272"/>
        <v>1135.5950000000012</v>
      </c>
    </row>
    <row r="859" spans="1:54">
      <c r="A859" s="80">
        <v>38876</v>
      </c>
      <c r="B859" s="84">
        <v>8702.8610000000008</v>
      </c>
      <c r="C859" s="84">
        <v>33637.546999999999</v>
      </c>
      <c r="D859" s="84">
        <v>42340.408000000003</v>
      </c>
      <c r="E859" s="84">
        <v>547.11</v>
      </c>
      <c r="F859" s="84">
        <f t="shared" si="275"/>
        <v>1104.7239999999983</v>
      </c>
      <c r="G859" s="84">
        <f t="shared" si="275"/>
        <v>1105.1240000000034</v>
      </c>
      <c r="H859" s="84">
        <f t="shared" si="275"/>
        <v>24</v>
      </c>
      <c r="I859" s="84">
        <f t="shared" si="271"/>
        <v>1104.7239999999983</v>
      </c>
      <c r="L859" s="84">
        <f t="shared" si="261"/>
        <v>1129.1240000000034</v>
      </c>
      <c r="P859" s="84">
        <v>173</v>
      </c>
      <c r="Q859" s="84">
        <v>9301.2999999999993</v>
      </c>
      <c r="R859" s="84">
        <f t="shared" si="273"/>
        <v>9474.2999999999993</v>
      </c>
      <c r="S859" s="84">
        <f t="shared" si="262"/>
        <v>113</v>
      </c>
      <c r="T859" s="84">
        <f t="shared" si="263"/>
        <v>0</v>
      </c>
      <c r="W859" s="77"/>
      <c r="X859" s="77"/>
      <c r="Z859" s="84">
        <v>0</v>
      </c>
      <c r="AA859" s="84">
        <v>1905.7</v>
      </c>
      <c r="AB859" s="84">
        <f t="shared" si="268"/>
        <v>1905.7</v>
      </c>
      <c r="AC859" s="84">
        <f t="shared" si="264"/>
        <v>0.20000000000004547</v>
      </c>
      <c r="AE859" s="84">
        <f t="shared" si="274"/>
        <v>8529.8610000000008</v>
      </c>
      <c r="AF859" s="84">
        <f t="shared" si="274"/>
        <v>22430.546999999999</v>
      </c>
      <c r="AG859" s="84">
        <f t="shared" si="274"/>
        <v>30960.408000000007</v>
      </c>
      <c r="AH859" s="84">
        <f t="shared" si="265"/>
        <v>991.92400000000634</v>
      </c>
      <c r="AJ859" s="80">
        <v>38876</v>
      </c>
      <c r="AK859" s="84">
        <v>1061.0999999999999</v>
      </c>
      <c r="AL859" s="84">
        <v>4411.7</v>
      </c>
      <c r="AM859" s="84">
        <f t="shared" si="269"/>
        <v>5472.7999999999993</v>
      </c>
      <c r="AN859" s="84">
        <f t="shared" si="276"/>
        <v>171.80000000000018</v>
      </c>
      <c r="AO859" s="84">
        <f t="shared" si="276"/>
        <v>182.69999999999982</v>
      </c>
      <c r="AP859" s="85">
        <f>AM859/'[2]Soymeal Export Forecast'!AF$15</f>
        <v>0.67029534665339729</v>
      </c>
      <c r="AQ859" s="77"/>
      <c r="AR859" s="77"/>
      <c r="AS859" s="80">
        <v>38876</v>
      </c>
      <c r="AT859" s="84">
        <v>32.6</v>
      </c>
      <c r="AU859" s="84">
        <v>249.4</v>
      </c>
      <c r="AV859" s="84">
        <f t="shared" si="270"/>
        <v>282</v>
      </c>
      <c r="AW859" s="84">
        <f t="shared" si="277"/>
        <v>15.300000000000011</v>
      </c>
      <c r="AX859" s="84">
        <f t="shared" si="277"/>
        <v>2.8999999999999773</v>
      </c>
      <c r="AZ859" s="77"/>
      <c r="BA859" s="77"/>
      <c r="BB859" s="84">
        <f t="shared" si="272"/>
        <v>1276.5239999999985</v>
      </c>
    </row>
    <row r="860" spans="1:54">
      <c r="A860" s="80">
        <v>38883</v>
      </c>
      <c r="B860" s="84">
        <v>9156.8819999999996</v>
      </c>
      <c r="C860" s="84">
        <v>34723.436999999998</v>
      </c>
      <c r="D860" s="84">
        <v>43880.319000000003</v>
      </c>
      <c r="E860" s="84">
        <v>598.16399999999999</v>
      </c>
      <c r="F860" s="84">
        <f t="shared" si="275"/>
        <v>1085.8899999999994</v>
      </c>
      <c r="G860" s="84">
        <f t="shared" si="275"/>
        <v>1539.9110000000001</v>
      </c>
      <c r="H860" s="84">
        <f t="shared" si="275"/>
        <v>51.053999999999974</v>
      </c>
      <c r="I860" s="84">
        <f t="shared" si="271"/>
        <v>1085.8899999999994</v>
      </c>
      <c r="L860" s="84">
        <f t="shared" si="261"/>
        <v>1590.9650000000001</v>
      </c>
      <c r="P860" s="84">
        <v>173</v>
      </c>
      <c r="Q860" s="84">
        <v>9346.2000000000007</v>
      </c>
      <c r="R860" s="84">
        <f t="shared" si="273"/>
        <v>9519.2000000000007</v>
      </c>
      <c r="S860" s="84">
        <f t="shared" si="262"/>
        <v>44.900000000001455</v>
      </c>
      <c r="T860" s="84">
        <f t="shared" si="263"/>
        <v>44.900000000001455</v>
      </c>
      <c r="W860" s="77"/>
      <c r="X860" s="77"/>
      <c r="Z860" s="84">
        <v>0</v>
      </c>
      <c r="AA860" s="84">
        <v>1905.7</v>
      </c>
      <c r="AB860" s="84">
        <f t="shared" si="268"/>
        <v>1905.7</v>
      </c>
      <c r="AC860" s="84">
        <f t="shared" si="264"/>
        <v>0</v>
      </c>
      <c r="AE860" s="84">
        <f t="shared" si="274"/>
        <v>8983.8819999999996</v>
      </c>
      <c r="AF860" s="84">
        <f t="shared" si="274"/>
        <v>23471.536999999997</v>
      </c>
      <c r="AG860" s="84">
        <f t="shared" si="274"/>
        <v>32455.419000000005</v>
      </c>
      <c r="AH860" s="84">
        <f t="shared" si="265"/>
        <v>1495.0109999999986</v>
      </c>
      <c r="AJ860" s="80">
        <v>38883</v>
      </c>
      <c r="AK860" s="84">
        <v>1031.5999999999999</v>
      </c>
      <c r="AL860" s="84">
        <v>4528.5</v>
      </c>
      <c r="AM860" s="84">
        <f t="shared" si="269"/>
        <v>5560.1</v>
      </c>
      <c r="AN860" s="84">
        <f t="shared" si="276"/>
        <v>116.80000000000018</v>
      </c>
      <c r="AO860" s="84">
        <f t="shared" si="276"/>
        <v>87.300000000001091</v>
      </c>
      <c r="AP860" s="85">
        <f>AM860/'[2]Soymeal Export Forecast'!AF$15</f>
        <v>0.68098764013440194</v>
      </c>
      <c r="AQ860" s="77"/>
      <c r="AR860" s="77"/>
      <c r="AS860" s="80">
        <v>38883</v>
      </c>
      <c r="AT860" s="84">
        <v>46.8</v>
      </c>
      <c r="AU860" s="84">
        <v>254.2</v>
      </c>
      <c r="AV860" s="84">
        <f t="shared" si="270"/>
        <v>301</v>
      </c>
      <c r="AW860" s="84">
        <f t="shared" si="277"/>
        <v>4.7999999999999829</v>
      </c>
      <c r="AX860" s="84">
        <f t="shared" si="277"/>
        <v>19</v>
      </c>
      <c r="AZ860" s="77"/>
      <c r="BA860" s="77"/>
      <c r="BB860" s="84">
        <f t="shared" si="272"/>
        <v>1202.6899999999996</v>
      </c>
    </row>
    <row r="861" spans="1:54">
      <c r="A861" s="80">
        <v>38890</v>
      </c>
      <c r="B861" s="84">
        <v>8815.5349999999999</v>
      </c>
      <c r="C861" s="84">
        <v>36201.248</v>
      </c>
      <c r="D861" s="84">
        <v>45016.783000000003</v>
      </c>
      <c r="E861" s="84">
        <v>636.88900000000001</v>
      </c>
      <c r="F861" s="84">
        <f t="shared" si="275"/>
        <v>1477.8110000000015</v>
      </c>
      <c r="G861" s="84">
        <f t="shared" si="275"/>
        <v>1136.4639999999999</v>
      </c>
      <c r="H861" s="84">
        <f t="shared" si="275"/>
        <v>38.725000000000023</v>
      </c>
      <c r="I861" s="84">
        <f t="shared" si="271"/>
        <v>1477.8110000000015</v>
      </c>
      <c r="L861" s="84">
        <f t="shared" si="261"/>
        <v>1175.1889999999999</v>
      </c>
      <c r="P861" s="84">
        <v>289</v>
      </c>
      <c r="Q861" s="84">
        <v>9346.2000000000007</v>
      </c>
      <c r="R861" s="84">
        <f t="shared" si="273"/>
        <v>9635.2000000000007</v>
      </c>
      <c r="S861" s="84">
        <f t="shared" si="262"/>
        <v>116</v>
      </c>
      <c r="T861" s="84">
        <f t="shared" si="263"/>
        <v>0</v>
      </c>
      <c r="W861" s="77"/>
      <c r="X861" s="77"/>
      <c r="Z861" s="84">
        <v>0</v>
      </c>
      <c r="AA861" s="84">
        <v>1905.7</v>
      </c>
      <c r="AB861" s="84">
        <f t="shared" si="268"/>
        <v>1905.7</v>
      </c>
      <c r="AC861" s="84">
        <f t="shared" si="264"/>
        <v>0</v>
      </c>
      <c r="AE861" s="84">
        <f t="shared" si="274"/>
        <v>8526.5349999999999</v>
      </c>
      <c r="AF861" s="84">
        <f t="shared" si="274"/>
        <v>24949.347999999998</v>
      </c>
      <c r="AG861" s="84">
        <f t="shared" si="274"/>
        <v>33475.883000000002</v>
      </c>
      <c r="AH861" s="84">
        <f t="shared" si="265"/>
        <v>1020.4639999999963</v>
      </c>
      <c r="AJ861" s="80">
        <v>38890</v>
      </c>
      <c r="AK861" s="84">
        <v>1076.9000000000001</v>
      </c>
      <c r="AL861" s="84">
        <v>4589.5</v>
      </c>
      <c r="AM861" s="84">
        <f t="shared" si="269"/>
        <v>5666.4</v>
      </c>
      <c r="AN861" s="84">
        <f t="shared" si="276"/>
        <v>61</v>
      </c>
      <c r="AO861" s="84">
        <f t="shared" si="276"/>
        <v>106.29999999999927</v>
      </c>
      <c r="AP861" s="85">
        <f>AM861/'[2]Soymeal Export Forecast'!AF$15</f>
        <v>0.69400700779798463</v>
      </c>
      <c r="AQ861" s="77"/>
      <c r="AR861" s="77"/>
      <c r="AS861" s="80">
        <v>38890</v>
      </c>
      <c r="AT861" s="84">
        <v>41.6</v>
      </c>
      <c r="AU861" s="84">
        <v>256.2</v>
      </c>
      <c r="AV861" s="84">
        <f t="shared" si="270"/>
        <v>297.8</v>
      </c>
      <c r="AW861" s="84">
        <f t="shared" si="277"/>
        <v>2</v>
      </c>
      <c r="AX861" s="84">
        <f t="shared" si="277"/>
        <v>-3.1999999999999886</v>
      </c>
      <c r="AZ861" s="77"/>
      <c r="BA861" s="77"/>
      <c r="BB861" s="84">
        <f t="shared" si="272"/>
        <v>1538.8110000000015</v>
      </c>
    </row>
    <row r="862" spans="1:54">
      <c r="A862" s="80">
        <v>38897</v>
      </c>
      <c r="B862" s="84">
        <v>8717.4230000000007</v>
      </c>
      <c r="C862" s="84">
        <v>37455.356</v>
      </c>
      <c r="D862" s="84">
        <v>46172.779000000002</v>
      </c>
      <c r="E862" s="84">
        <v>714.99599999999998</v>
      </c>
      <c r="F862" s="84">
        <f t="shared" si="275"/>
        <v>1254.1080000000002</v>
      </c>
      <c r="G862" s="84">
        <f t="shared" si="275"/>
        <v>1155.9959999999992</v>
      </c>
      <c r="H862" s="84">
        <f t="shared" si="275"/>
        <v>78.106999999999971</v>
      </c>
      <c r="I862" s="84">
        <f t="shared" si="271"/>
        <v>1254.1080000000002</v>
      </c>
      <c r="L862" s="84">
        <f t="shared" si="261"/>
        <v>1234.1029999999992</v>
      </c>
      <c r="P862" s="84">
        <v>367</v>
      </c>
      <c r="Q862" s="84">
        <v>9346.2000000000007</v>
      </c>
      <c r="R862" s="84">
        <f t="shared" si="273"/>
        <v>9713.2000000000007</v>
      </c>
      <c r="S862" s="84">
        <f t="shared" si="262"/>
        <v>78</v>
      </c>
      <c r="T862" s="84">
        <f t="shared" si="263"/>
        <v>0</v>
      </c>
      <c r="W862" s="77"/>
      <c r="X862" s="77"/>
      <c r="Z862" s="84">
        <v>7.9</v>
      </c>
      <c r="AA862" s="84">
        <v>1968.3</v>
      </c>
      <c r="AB862" s="84">
        <f t="shared" si="268"/>
        <v>1976.2</v>
      </c>
      <c r="AC862" s="84">
        <f t="shared" si="264"/>
        <v>70.5</v>
      </c>
      <c r="AE862" s="84">
        <f t="shared" si="274"/>
        <v>8342.523000000001</v>
      </c>
      <c r="AF862" s="84">
        <f t="shared" si="274"/>
        <v>26140.856</v>
      </c>
      <c r="AG862" s="84">
        <f t="shared" si="274"/>
        <v>34483.379000000001</v>
      </c>
      <c r="AH862" s="84">
        <f t="shared" si="265"/>
        <v>1007.4959999999992</v>
      </c>
      <c r="AJ862" s="80">
        <v>38897</v>
      </c>
      <c r="AK862" s="84">
        <v>1058.5999999999999</v>
      </c>
      <c r="AL862" s="84">
        <v>4698.5</v>
      </c>
      <c r="AM862" s="84">
        <f t="shared" si="269"/>
        <v>5757.1</v>
      </c>
      <c r="AN862" s="84">
        <f t="shared" si="276"/>
        <v>109</v>
      </c>
      <c r="AO862" s="84">
        <f t="shared" si="276"/>
        <v>90.700000000000728</v>
      </c>
      <c r="AP862" s="85">
        <f>AM862/'[2]Soymeal Export Forecast'!AF$15</f>
        <v>0.70511572508008225</v>
      </c>
      <c r="AQ862" s="77"/>
      <c r="AR862" s="77"/>
      <c r="AS862" s="80">
        <v>38897</v>
      </c>
      <c r="AT862" s="84">
        <v>39</v>
      </c>
      <c r="AU862" s="84">
        <v>262.10000000000002</v>
      </c>
      <c r="AV862" s="84">
        <f t="shared" si="270"/>
        <v>301.10000000000002</v>
      </c>
      <c r="AW862" s="84">
        <f t="shared" si="277"/>
        <v>5.9000000000000341</v>
      </c>
      <c r="AX862" s="84">
        <f t="shared" si="277"/>
        <v>3.3000000000000114</v>
      </c>
      <c r="AZ862" s="77"/>
      <c r="BA862" s="77"/>
      <c r="BB862" s="84">
        <f t="shared" si="272"/>
        <v>1363.1080000000002</v>
      </c>
    </row>
    <row r="863" spans="1:54">
      <c r="A863" s="80">
        <v>38904</v>
      </c>
      <c r="B863" s="84">
        <v>8420.4069999999992</v>
      </c>
      <c r="C863" s="84">
        <v>38619.584999999999</v>
      </c>
      <c r="D863" s="84">
        <v>47039.991999999998</v>
      </c>
      <c r="E863" s="84">
        <v>762.37699999999995</v>
      </c>
      <c r="F863" s="84">
        <f t="shared" si="275"/>
        <v>1164.2289999999994</v>
      </c>
      <c r="G863" s="84">
        <f t="shared" si="275"/>
        <v>867.2129999999961</v>
      </c>
      <c r="H863" s="84">
        <f t="shared" si="275"/>
        <v>47.380999999999972</v>
      </c>
      <c r="I863" s="84">
        <f t="shared" si="271"/>
        <v>1164.2289999999994</v>
      </c>
      <c r="L863" s="84">
        <f t="shared" si="261"/>
        <v>914.59399999999607</v>
      </c>
      <c r="P863" s="84">
        <v>482</v>
      </c>
      <c r="Q863" s="84">
        <v>9346.2000000000007</v>
      </c>
      <c r="R863" s="84">
        <f t="shared" si="273"/>
        <v>9828.2000000000007</v>
      </c>
      <c r="S863" s="84">
        <f t="shared" si="262"/>
        <v>115</v>
      </c>
      <c r="T863" s="84">
        <f t="shared" si="263"/>
        <v>0</v>
      </c>
      <c r="W863" s="77"/>
      <c r="X863" s="77"/>
      <c r="Z863" s="84">
        <v>7.9</v>
      </c>
      <c r="AA863" s="84">
        <v>1968.3</v>
      </c>
      <c r="AB863" s="84">
        <f t="shared" si="268"/>
        <v>1976.2</v>
      </c>
      <c r="AC863" s="84">
        <f t="shared" si="264"/>
        <v>0</v>
      </c>
      <c r="AE863" s="84">
        <f t="shared" si="274"/>
        <v>7930.5069999999996</v>
      </c>
      <c r="AF863" s="84">
        <f t="shared" si="274"/>
        <v>27305.084999999999</v>
      </c>
      <c r="AG863" s="84">
        <f t="shared" si="274"/>
        <v>35235.592000000004</v>
      </c>
      <c r="AH863" s="84">
        <f t="shared" si="265"/>
        <v>752.21300000000338</v>
      </c>
      <c r="AJ863" s="80">
        <v>38904</v>
      </c>
      <c r="AK863" s="84">
        <v>997.9</v>
      </c>
      <c r="AL863" s="84">
        <v>4814.1000000000004</v>
      </c>
      <c r="AM863" s="84">
        <f t="shared" si="269"/>
        <v>5812</v>
      </c>
      <c r="AN863" s="84">
        <f t="shared" si="276"/>
        <v>115.60000000000036</v>
      </c>
      <c r="AO863" s="84">
        <f t="shared" si="276"/>
        <v>54.899999999999636</v>
      </c>
      <c r="AP863" s="85">
        <f>AM863/'[2]Soymeal Export Forecast'!AF$15</f>
        <v>0.71183974469184796</v>
      </c>
      <c r="AQ863" s="77"/>
      <c r="AR863" s="77"/>
      <c r="AS863" s="80">
        <v>38904</v>
      </c>
      <c r="AT863" s="84">
        <v>36.4</v>
      </c>
      <c r="AU863" s="84">
        <v>265.10000000000002</v>
      </c>
      <c r="AV863" s="84">
        <f t="shared" si="270"/>
        <v>301.5</v>
      </c>
      <c r="AW863" s="84">
        <f t="shared" si="277"/>
        <v>3</v>
      </c>
      <c r="AX863" s="84">
        <f t="shared" si="277"/>
        <v>0.39999999999997726</v>
      </c>
      <c r="AZ863" s="77"/>
      <c r="BA863" s="77"/>
      <c r="BB863" s="84">
        <f t="shared" si="272"/>
        <v>1279.8289999999997</v>
      </c>
    </row>
    <row r="864" spans="1:54">
      <c r="A864" s="80">
        <v>38911</v>
      </c>
      <c r="B864" s="84">
        <v>8745.8719999999994</v>
      </c>
      <c r="C864" s="84">
        <v>39758.845999999998</v>
      </c>
      <c r="D864" s="84">
        <v>48504.718000000001</v>
      </c>
      <c r="E864" s="84">
        <v>836.78800000000001</v>
      </c>
      <c r="F864" s="84">
        <f t="shared" si="275"/>
        <v>1139.2609999999986</v>
      </c>
      <c r="G864" s="84">
        <f t="shared" si="275"/>
        <v>1464.7260000000024</v>
      </c>
      <c r="H864" s="84">
        <f t="shared" si="275"/>
        <v>74.411000000000058</v>
      </c>
      <c r="I864" s="84">
        <f t="shared" si="271"/>
        <v>1139.2609999999986</v>
      </c>
      <c r="L864" s="84">
        <f t="shared" si="261"/>
        <v>1539.1370000000024</v>
      </c>
      <c r="P864" s="84">
        <v>406</v>
      </c>
      <c r="Q864" s="84">
        <v>9408</v>
      </c>
      <c r="R864" s="84">
        <f t="shared" si="273"/>
        <v>9814</v>
      </c>
      <c r="S864" s="84">
        <f t="shared" si="262"/>
        <v>-14.200000000000728</v>
      </c>
      <c r="T864" s="84">
        <f t="shared" si="263"/>
        <v>61.799999999999272</v>
      </c>
      <c r="W864" s="77"/>
      <c r="X864" s="77"/>
      <c r="Z864" s="84">
        <v>7.9</v>
      </c>
      <c r="AA864" s="84">
        <v>2057</v>
      </c>
      <c r="AB864" s="84">
        <f t="shared" si="268"/>
        <v>2064.9</v>
      </c>
      <c r="AC864" s="84">
        <f t="shared" si="264"/>
        <v>88.700000000000045</v>
      </c>
      <c r="AE864" s="84">
        <f t="shared" si="274"/>
        <v>8331.9719999999998</v>
      </c>
      <c r="AF864" s="84">
        <f t="shared" si="274"/>
        <v>28293.845999999998</v>
      </c>
      <c r="AG864" s="84">
        <f t="shared" si="274"/>
        <v>36625.817999999999</v>
      </c>
      <c r="AH864" s="84">
        <f t="shared" si="265"/>
        <v>1390.2259999999951</v>
      </c>
      <c r="AJ864" s="80">
        <v>38911</v>
      </c>
      <c r="AK864" s="84">
        <v>1025.7</v>
      </c>
      <c r="AL864" s="84">
        <v>4938.3999999999996</v>
      </c>
      <c r="AM864" s="84">
        <f t="shared" si="269"/>
        <v>5964.0999999999995</v>
      </c>
      <c r="AN864" s="84">
        <f t="shared" si="276"/>
        <v>124.29999999999927</v>
      </c>
      <c r="AO864" s="84">
        <f t="shared" si="276"/>
        <v>152.09999999999945</v>
      </c>
      <c r="AP864" s="85">
        <f>AM864/'[2]Soymeal Export Forecast'!AF$15</f>
        <v>0.73046858591133002</v>
      </c>
      <c r="AQ864" s="77"/>
      <c r="AR864" s="77"/>
      <c r="AS864" s="80">
        <v>38911</v>
      </c>
      <c r="AT864" s="84">
        <v>24.9</v>
      </c>
      <c r="AU864" s="84">
        <v>277.10000000000002</v>
      </c>
      <c r="AV864" s="84">
        <f t="shared" si="270"/>
        <v>302</v>
      </c>
      <c r="AW864" s="84">
        <f t="shared" si="277"/>
        <v>12</v>
      </c>
      <c r="AX864" s="84">
        <f t="shared" si="277"/>
        <v>0.5</v>
      </c>
      <c r="AZ864" s="77"/>
      <c r="BA864" s="77"/>
      <c r="BB864" s="84">
        <f t="shared" si="272"/>
        <v>1263.5609999999979</v>
      </c>
    </row>
    <row r="865" spans="1:54">
      <c r="A865" s="80">
        <v>38918</v>
      </c>
      <c r="B865" s="84">
        <v>9037.3359999999993</v>
      </c>
      <c r="C865" s="84">
        <v>41042.633999999998</v>
      </c>
      <c r="D865" s="84">
        <v>50079.97</v>
      </c>
      <c r="E865" s="84">
        <v>1077.405</v>
      </c>
      <c r="F865" s="84">
        <f t="shared" si="275"/>
        <v>1283.7880000000005</v>
      </c>
      <c r="G865" s="84">
        <f t="shared" si="275"/>
        <v>1575.2520000000004</v>
      </c>
      <c r="H865" s="84">
        <f t="shared" si="275"/>
        <v>240.61699999999996</v>
      </c>
      <c r="I865" s="84">
        <f t="shared" si="271"/>
        <v>1283.7880000000005</v>
      </c>
      <c r="L865" s="84">
        <f t="shared" si="261"/>
        <v>1815.8690000000004</v>
      </c>
      <c r="P865" s="84">
        <v>346</v>
      </c>
      <c r="Q865" s="84">
        <v>9408</v>
      </c>
      <c r="R865" s="84">
        <f t="shared" si="273"/>
        <v>9754</v>
      </c>
      <c r="S865" s="84">
        <f t="shared" si="262"/>
        <v>-60</v>
      </c>
      <c r="T865" s="84">
        <f t="shared" si="263"/>
        <v>0</v>
      </c>
      <c r="W865" s="77"/>
      <c r="X865" s="77"/>
      <c r="Z865" s="84">
        <v>7.9</v>
      </c>
      <c r="AA865" s="84">
        <v>2057</v>
      </c>
      <c r="AB865" s="84">
        <f t="shared" si="268"/>
        <v>2064.9</v>
      </c>
      <c r="AC865" s="84">
        <f t="shared" si="264"/>
        <v>0</v>
      </c>
      <c r="AE865" s="84">
        <f t="shared" si="274"/>
        <v>8683.4359999999997</v>
      </c>
      <c r="AF865" s="84">
        <f t="shared" si="274"/>
        <v>29577.633999999998</v>
      </c>
      <c r="AG865" s="84">
        <f t="shared" si="274"/>
        <v>38261.07</v>
      </c>
      <c r="AH865" s="84">
        <f t="shared" si="265"/>
        <v>1635.2520000000004</v>
      </c>
      <c r="AJ865" s="80">
        <v>38918</v>
      </c>
      <c r="AK865" s="84">
        <v>1042</v>
      </c>
      <c r="AL865" s="84">
        <v>5067.3999999999996</v>
      </c>
      <c r="AM865" s="84">
        <f t="shared" si="269"/>
        <v>6109.4</v>
      </c>
      <c r="AN865" s="84">
        <f t="shared" si="276"/>
        <v>129</v>
      </c>
      <c r="AO865" s="84">
        <f t="shared" si="276"/>
        <v>145.30000000000018</v>
      </c>
      <c r="AP865" s="85">
        <f>AM865/'[2]Soymeal Export Forecast'!AF$15</f>
        <v>0.74826457952862624</v>
      </c>
      <c r="AQ865" s="77"/>
      <c r="AR865" s="77"/>
      <c r="AS865" s="80">
        <v>38918</v>
      </c>
      <c r="AT865" s="84">
        <v>24</v>
      </c>
      <c r="AU865" s="84">
        <v>278.39999999999998</v>
      </c>
      <c r="AV865" s="84">
        <f t="shared" si="270"/>
        <v>302.39999999999998</v>
      </c>
      <c r="AW865" s="84">
        <f t="shared" si="277"/>
        <v>1.2999999999999545</v>
      </c>
      <c r="AX865" s="84">
        <f t="shared" si="277"/>
        <v>0.39999999999997726</v>
      </c>
      <c r="AZ865" s="77"/>
      <c r="BA865" s="77"/>
      <c r="BB865" s="84">
        <f t="shared" si="272"/>
        <v>1412.7880000000005</v>
      </c>
    </row>
    <row r="866" spans="1:54">
      <c r="A866" s="80">
        <v>38925</v>
      </c>
      <c r="B866" s="84">
        <v>9213.4940000000006</v>
      </c>
      <c r="C866" s="84">
        <v>42220.245999999999</v>
      </c>
      <c r="D866" s="84">
        <v>51433.74</v>
      </c>
      <c r="E866" s="84">
        <v>1751.162</v>
      </c>
      <c r="F866" s="84">
        <f t="shared" si="275"/>
        <v>1177.612000000001</v>
      </c>
      <c r="G866" s="84">
        <f t="shared" si="275"/>
        <v>1353.7699999999968</v>
      </c>
      <c r="H866" s="84">
        <f t="shared" si="275"/>
        <v>673.75700000000006</v>
      </c>
      <c r="I866" s="84">
        <f t="shared" si="271"/>
        <v>1177.612000000001</v>
      </c>
      <c r="L866" s="84">
        <f t="shared" si="261"/>
        <v>2027.5269999999969</v>
      </c>
      <c r="P866" s="84">
        <v>346</v>
      </c>
      <c r="Q866" s="84">
        <v>9408</v>
      </c>
      <c r="R866" s="84">
        <f t="shared" si="273"/>
        <v>9754</v>
      </c>
      <c r="S866" s="84">
        <f t="shared" si="262"/>
        <v>0</v>
      </c>
      <c r="T866" s="84">
        <f t="shared" si="263"/>
        <v>0</v>
      </c>
      <c r="W866" s="77"/>
      <c r="X866" s="77"/>
      <c r="Z866" s="84">
        <v>7.9</v>
      </c>
      <c r="AA866" s="84">
        <v>2057</v>
      </c>
      <c r="AB866" s="84">
        <f t="shared" si="268"/>
        <v>2064.9</v>
      </c>
      <c r="AC866" s="84">
        <f t="shared" si="264"/>
        <v>0</v>
      </c>
      <c r="AE866" s="84">
        <f t="shared" si="274"/>
        <v>8859.594000000001</v>
      </c>
      <c r="AF866" s="84">
        <f t="shared" si="274"/>
        <v>30755.245999999999</v>
      </c>
      <c r="AG866" s="84">
        <f t="shared" si="274"/>
        <v>39614.839999999997</v>
      </c>
      <c r="AH866" s="84">
        <f t="shared" si="265"/>
        <v>1353.7699999999968</v>
      </c>
      <c r="AJ866" s="80">
        <v>38925</v>
      </c>
      <c r="AK866" s="84">
        <v>960.5</v>
      </c>
      <c r="AL866" s="84">
        <v>5237.8999999999996</v>
      </c>
      <c r="AM866" s="84">
        <f t="shared" si="269"/>
        <v>6198.4</v>
      </c>
      <c r="AN866" s="84">
        <f t="shared" si="276"/>
        <v>170.5</v>
      </c>
      <c r="AO866" s="84">
        <f t="shared" si="276"/>
        <v>89</v>
      </c>
      <c r="AP866" s="85">
        <f>AM866/'[2]Soymeal Export Forecast'!AF$15</f>
        <v>0.7591650849101772</v>
      </c>
      <c r="AQ866" s="77"/>
      <c r="AR866" s="77"/>
      <c r="AS866" s="80">
        <v>38925</v>
      </c>
      <c r="AT866" s="84">
        <v>23.3</v>
      </c>
      <c r="AU866" s="84">
        <v>279.2</v>
      </c>
      <c r="AV866" s="84">
        <f t="shared" si="270"/>
        <v>302.5</v>
      </c>
      <c r="AW866" s="84">
        <f t="shared" si="277"/>
        <v>0.80000000000001137</v>
      </c>
      <c r="AX866" s="84">
        <f t="shared" si="277"/>
        <v>0.10000000000002274</v>
      </c>
      <c r="AZ866" s="77"/>
      <c r="BA866" s="77"/>
      <c r="BB866" s="84">
        <f t="shared" si="272"/>
        <v>1348.112000000001</v>
      </c>
    </row>
    <row r="867" spans="1:54">
      <c r="A867" s="80">
        <v>38932</v>
      </c>
      <c r="B867" s="84">
        <v>8999.759</v>
      </c>
      <c r="C867" s="84">
        <v>43223.243000000002</v>
      </c>
      <c r="D867" s="84">
        <v>52223.002</v>
      </c>
      <c r="E867" s="84">
        <v>2210.5369999999998</v>
      </c>
      <c r="F867" s="84">
        <f t="shared" si="275"/>
        <v>1002.997000000003</v>
      </c>
      <c r="G867" s="84">
        <f t="shared" si="275"/>
        <v>789.26200000000244</v>
      </c>
      <c r="H867" s="84">
        <f t="shared" si="275"/>
        <v>459.37499999999977</v>
      </c>
      <c r="I867" s="84">
        <f t="shared" si="271"/>
        <v>1002.997000000003</v>
      </c>
      <c r="L867" s="84">
        <f t="shared" si="261"/>
        <v>1248.6370000000022</v>
      </c>
      <c r="P867" s="84">
        <v>280</v>
      </c>
      <c r="Q867" s="84">
        <v>9531.6</v>
      </c>
      <c r="R867" s="84">
        <f t="shared" si="273"/>
        <v>9811.6</v>
      </c>
      <c r="S867" s="84">
        <f t="shared" si="262"/>
        <v>57.600000000000364</v>
      </c>
      <c r="T867" s="84">
        <f t="shared" si="263"/>
        <v>123.60000000000036</v>
      </c>
      <c r="W867" s="77"/>
      <c r="X867" s="77"/>
      <c r="Z867" s="84">
        <v>7.9</v>
      </c>
      <c r="AA867" s="84">
        <v>2123</v>
      </c>
      <c r="AB867" s="84">
        <f t="shared" si="268"/>
        <v>2130.9</v>
      </c>
      <c r="AC867" s="84">
        <f t="shared" si="264"/>
        <v>66</v>
      </c>
      <c r="AE867" s="84">
        <f t="shared" si="274"/>
        <v>8711.8590000000004</v>
      </c>
      <c r="AF867" s="84">
        <f t="shared" si="274"/>
        <v>31568.643000000004</v>
      </c>
      <c r="AG867" s="84">
        <f t="shared" si="274"/>
        <v>40280.502</v>
      </c>
      <c r="AH867" s="84">
        <f t="shared" si="265"/>
        <v>665.6620000000039</v>
      </c>
      <c r="AJ867" s="80">
        <v>38932</v>
      </c>
      <c r="AK867" s="84">
        <v>916.1</v>
      </c>
      <c r="AL867" s="84">
        <v>5391</v>
      </c>
      <c r="AM867" s="84">
        <f t="shared" si="269"/>
        <v>6307.1</v>
      </c>
      <c r="AN867" s="84">
        <f t="shared" si="276"/>
        <v>153.10000000000036</v>
      </c>
      <c r="AO867" s="84">
        <f t="shared" si="276"/>
        <v>108.70000000000073</v>
      </c>
      <c r="AP867" s="85">
        <f>AM867/'[2]Soymeal Export Forecast'!AF$15</f>
        <v>0.77247839878629632</v>
      </c>
      <c r="AQ867" s="77"/>
      <c r="AR867" s="77"/>
      <c r="AS867" s="80">
        <v>38932</v>
      </c>
      <c r="AT867" s="84">
        <v>22.9</v>
      </c>
      <c r="AU867" s="84">
        <v>288.8</v>
      </c>
      <c r="AV867" s="84">
        <f t="shared" si="270"/>
        <v>311.7</v>
      </c>
      <c r="AW867" s="84">
        <f t="shared" si="277"/>
        <v>9.6000000000000227</v>
      </c>
      <c r="AX867" s="84">
        <f t="shared" si="277"/>
        <v>9.1999999999999886</v>
      </c>
      <c r="AZ867" s="77"/>
      <c r="BA867" s="77"/>
      <c r="BB867" s="84">
        <f t="shared" si="272"/>
        <v>1156.0970000000034</v>
      </c>
    </row>
    <row r="868" spans="1:54">
      <c r="A868" s="80">
        <v>38939</v>
      </c>
      <c r="B868" s="84">
        <v>8655.6119999999992</v>
      </c>
      <c r="C868" s="84">
        <v>44156.591999999997</v>
      </c>
      <c r="D868" s="84">
        <v>52812.203999999998</v>
      </c>
      <c r="E868" s="84">
        <v>2289.8969999999999</v>
      </c>
      <c r="F868" s="84">
        <f t="shared" si="275"/>
        <v>933.3489999999947</v>
      </c>
      <c r="G868" s="84">
        <f t="shared" si="275"/>
        <v>589.2019999999975</v>
      </c>
      <c r="H868" s="84">
        <f t="shared" si="275"/>
        <v>79.360000000000127</v>
      </c>
      <c r="I868" s="84">
        <f t="shared" si="271"/>
        <v>933.3489999999947</v>
      </c>
      <c r="L868" s="84">
        <f t="shared" si="261"/>
        <v>668.56199999999762</v>
      </c>
      <c r="P868" s="84">
        <v>340</v>
      </c>
      <c r="Q868" s="84">
        <v>9531.6</v>
      </c>
      <c r="R868" s="84">
        <f t="shared" si="273"/>
        <v>9871.6</v>
      </c>
      <c r="S868" s="84">
        <f t="shared" si="262"/>
        <v>60</v>
      </c>
      <c r="T868" s="84">
        <f t="shared" si="263"/>
        <v>0</v>
      </c>
      <c r="W868" s="77"/>
      <c r="X868" s="77"/>
      <c r="Z868" s="84">
        <v>13.3</v>
      </c>
      <c r="AA868" s="84">
        <v>2123</v>
      </c>
      <c r="AB868" s="84">
        <f t="shared" si="268"/>
        <v>2136.3000000000002</v>
      </c>
      <c r="AC868" s="84">
        <f t="shared" si="264"/>
        <v>5.4000000000000909</v>
      </c>
      <c r="AE868" s="84">
        <f t="shared" si="274"/>
        <v>8302.3119999999999</v>
      </c>
      <c r="AF868" s="84">
        <f t="shared" si="274"/>
        <v>32501.991999999998</v>
      </c>
      <c r="AG868" s="84">
        <f t="shared" si="274"/>
        <v>40804.303999999996</v>
      </c>
      <c r="AH868" s="84">
        <f t="shared" si="265"/>
        <v>523.80199999999604</v>
      </c>
      <c r="AJ868" s="80">
        <v>38939</v>
      </c>
      <c r="AK868" s="84">
        <v>953.5</v>
      </c>
      <c r="AL868" s="84">
        <v>5486.3</v>
      </c>
      <c r="AM868" s="84">
        <f t="shared" si="269"/>
        <v>6439.8</v>
      </c>
      <c r="AN868" s="84">
        <f t="shared" si="276"/>
        <v>95.300000000000182</v>
      </c>
      <c r="AO868" s="84">
        <f t="shared" si="276"/>
        <v>132.69999999999982</v>
      </c>
      <c r="AP868" s="85">
        <f>AM868/'[2]Soymeal Export Forecast'!AF$15</f>
        <v>0.78873117478777743</v>
      </c>
      <c r="AQ868" s="77"/>
      <c r="AR868" s="77"/>
      <c r="AS868" s="80">
        <v>38939</v>
      </c>
      <c r="AT868" s="84">
        <v>22.7</v>
      </c>
      <c r="AU868" s="84">
        <v>289.89999999999998</v>
      </c>
      <c r="AV868" s="84">
        <f t="shared" si="270"/>
        <v>312.59999999999997</v>
      </c>
      <c r="AW868" s="84">
        <f t="shared" si="277"/>
        <v>1.0999999999999659</v>
      </c>
      <c r="AX868" s="84">
        <f t="shared" si="277"/>
        <v>0.89999999999997726</v>
      </c>
      <c r="AZ868" s="77"/>
      <c r="BA868" s="77"/>
      <c r="BB868" s="84">
        <f t="shared" si="272"/>
        <v>1028.6489999999949</v>
      </c>
    </row>
    <row r="869" spans="1:54">
      <c r="A869" s="80">
        <v>38946</v>
      </c>
      <c r="B869" s="84">
        <v>7794.0360000000001</v>
      </c>
      <c r="C869" s="84">
        <v>45355.048999999999</v>
      </c>
      <c r="D869" s="84">
        <v>53149.084999999999</v>
      </c>
      <c r="E869" s="84">
        <v>2582.3530000000001</v>
      </c>
      <c r="F869" s="84">
        <f t="shared" si="275"/>
        <v>1198.4570000000022</v>
      </c>
      <c r="G869" s="84">
        <f t="shared" si="275"/>
        <v>336.88100000000122</v>
      </c>
      <c r="H869" s="84">
        <f t="shared" si="275"/>
        <v>292.45600000000013</v>
      </c>
      <c r="I869" s="84">
        <f t="shared" si="271"/>
        <v>1198.4570000000022</v>
      </c>
      <c r="L869" s="84">
        <f t="shared" si="261"/>
        <v>629.33700000000135</v>
      </c>
      <c r="P869" s="84">
        <v>225</v>
      </c>
      <c r="Q869" s="84">
        <v>9596.6</v>
      </c>
      <c r="R869" s="84">
        <f t="shared" si="273"/>
        <v>9821.6</v>
      </c>
      <c r="S869" s="84">
        <f t="shared" si="262"/>
        <v>-50</v>
      </c>
      <c r="T869" s="84">
        <f t="shared" si="263"/>
        <v>65</v>
      </c>
      <c r="W869" s="77"/>
      <c r="X869" s="77"/>
      <c r="Z869" s="84">
        <v>13.3</v>
      </c>
      <c r="AA869" s="84">
        <v>2123</v>
      </c>
      <c r="AB869" s="84">
        <f t="shared" si="268"/>
        <v>2136.3000000000002</v>
      </c>
      <c r="AC869" s="84">
        <f t="shared" si="264"/>
        <v>0</v>
      </c>
      <c r="AE869" s="84">
        <f t="shared" si="274"/>
        <v>7555.7359999999999</v>
      </c>
      <c r="AF869" s="84">
        <f t="shared" si="274"/>
        <v>33635.449000000001</v>
      </c>
      <c r="AG869" s="84">
        <f t="shared" si="274"/>
        <v>41191.184999999998</v>
      </c>
      <c r="AH869" s="84">
        <f t="shared" si="265"/>
        <v>386.88100000000122</v>
      </c>
      <c r="AJ869" s="80">
        <v>38946</v>
      </c>
      <c r="AK869" s="84">
        <v>890</v>
      </c>
      <c r="AL869" s="84">
        <v>5619.5</v>
      </c>
      <c r="AM869" s="84">
        <f t="shared" si="269"/>
        <v>6509.5</v>
      </c>
      <c r="AN869" s="84">
        <f t="shared" si="276"/>
        <v>133.19999999999982</v>
      </c>
      <c r="AO869" s="84">
        <f t="shared" si="276"/>
        <v>69.699999999999818</v>
      </c>
      <c r="AP869" s="85">
        <f>AM869/'[2]Soymeal Export Forecast'!AF$15</f>
        <v>0.79726786271018302</v>
      </c>
      <c r="AQ869" s="77"/>
      <c r="AR869" s="77"/>
      <c r="AS869" s="80">
        <v>38946</v>
      </c>
      <c r="AT869" s="84">
        <v>43.3</v>
      </c>
      <c r="AU869" s="84">
        <v>291.5</v>
      </c>
      <c r="AV869" s="84">
        <f t="shared" si="270"/>
        <v>334.8</v>
      </c>
      <c r="AW869" s="84">
        <f t="shared" si="277"/>
        <v>1.6000000000000227</v>
      </c>
      <c r="AX869" s="84">
        <f t="shared" si="277"/>
        <v>22.200000000000045</v>
      </c>
      <c r="AZ869" s="77"/>
      <c r="BA869" s="77"/>
      <c r="BB869" s="84">
        <f t="shared" si="272"/>
        <v>1331.657000000002</v>
      </c>
    </row>
    <row r="870" spans="1:54">
      <c r="A870" s="80">
        <v>38953</v>
      </c>
      <c r="B870" s="84">
        <v>7387.1480000000001</v>
      </c>
      <c r="C870" s="84">
        <v>46737.813000000002</v>
      </c>
      <c r="D870" s="84">
        <v>54124.961000000003</v>
      </c>
      <c r="E870" s="84">
        <v>2695.3609999999999</v>
      </c>
      <c r="F870" s="84">
        <f t="shared" si="275"/>
        <v>1382.7640000000029</v>
      </c>
      <c r="G870" s="84">
        <f t="shared" si="275"/>
        <v>975.87600000000384</v>
      </c>
      <c r="H870" s="84">
        <f t="shared" si="275"/>
        <v>113.00799999999981</v>
      </c>
      <c r="I870" s="84">
        <f t="shared" si="271"/>
        <v>1382.7640000000029</v>
      </c>
      <c r="L870" s="84">
        <f t="shared" si="261"/>
        <v>1088.8840000000037</v>
      </c>
      <c r="P870" s="84">
        <v>170</v>
      </c>
      <c r="Q870" s="84">
        <v>9596.6</v>
      </c>
      <c r="R870" s="84">
        <f t="shared" si="273"/>
        <v>9766.6</v>
      </c>
      <c r="S870" s="84">
        <f t="shared" si="262"/>
        <v>-55</v>
      </c>
      <c r="T870" s="84">
        <f t="shared" si="263"/>
        <v>0</v>
      </c>
      <c r="W870" s="77"/>
      <c r="X870" s="77"/>
      <c r="Z870" s="84">
        <v>13.3</v>
      </c>
      <c r="AA870" s="84">
        <v>2123</v>
      </c>
      <c r="AB870" s="84">
        <f t="shared" si="268"/>
        <v>2136.3000000000002</v>
      </c>
      <c r="AC870" s="84">
        <f t="shared" si="264"/>
        <v>0</v>
      </c>
      <c r="AE870" s="84">
        <f t="shared" si="274"/>
        <v>7203.848</v>
      </c>
      <c r="AF870" s="84">
        <f t="shared" si="274"/>
        <v>35018.213000000003</v>
      </c>
      <c r="AG870" s="84">
        <f t="shared" si="274"/>
        <v>42222.061000000002</v>
      </c>
      <c r="AH870" s="84">
        <f t="shared" si="265"/>
        <v>1030.8760000000038</v>
      </c>
      <c r="AJ870" s="80">
        <v>38953</v>
      </c>
      <c r="AK870" s="84">
        <v>836.2</v>
      </c>
      <c r="AL870" s="84">
        <v>5780.8</v>
      </c>
      <c r="AM870" s="84">
        <f t="shared" si="269"/>
        <v>6617</v>
      </c>
      <c r="AN870" s="84">
        <f t="shared" si="276"/>
        <v>161.30000000000018</v>
      </c>
      <c r="AO870" s="84">
        <f t="shared" si="276"/>
        <v>107.5</v>
      </c>
      <c r="AP870" s="85">
        <f>AM870/'[2]Soymeal Export Forecast'!AF$15</f>
        <v>0.81043420348003403</v>
      </c>
      <c r="AQ870" s="77"/>
      <c r="AR870" s="77"/>
      <c r="AS870" s="80">
        <v>38953</v>
      </c>
      <c r="AT870" s="84">
        <v>63.5</v>
      </c>
      <c r="AU870" s="84">
        <v>292.89999999999998</v>
      </c>
      <c r="AV870" s="84">
        <f t="shared" si="270"/>
        <v>356.4</v>
      </c>
      <c r="AW870" s="84">
        <f t="shared" si="277"/>
        <v>1.3999999999999773</v>
      </c>
      <c r="AX870" s="84">
        <f t="shared" si="277"/>
        <v>21.599999999999966</v>
      </c>
      <c r="AZ870" s="77"/>
      <c r="BA870" s="77"/>
      <c r="BB870" s="84">
        <f t="shared" si="272"/>
        <v>1544.064000000003</v>
      </c>
    </row>
    <row r="871" spans="1:54">
      <c r="A871" s="80">
        <v>38960</v>
      </c>
      <c r="B871" s="84">
        <v>7113.6660000000002</v>
      </c>
      <c r="C871" s="84">
        <v>47911.375999999997</v>
      </c>
      <c r="D871" s="84">
        <v>55025.042000000001</v>
      </c>
      <c r="E871" s="84">
        <v>3397.335</v>
      </c>
      <c r="F871" s="84">
        <f t="shared" si="275"/>
        <v>1173.5629999999946</v>
      </c>
      <c r="G871" s="84">
        <f t="shared" si="275"/>
        <v>900.08099999999831</v>
      </c>
      <c r="H871" s="84">
        <f t="shared" si="275"/>
        <v>701.97400000000016</v>
      </c>
      <c r="I871" s="84">
        <f t="shared" si="271"/>
        <v>1173.5629999999946</v>
      </c>
      <c r="L871" s="84">
        <f t="shared" si="261"/>
        <v>1602.0549999999985</v>
      </c>
      <c r="P871" s="84">
        <v>60</v>
      </c>
      <c r="Q871" s="84">
        <v>9706.2999999999993</v>
      </c>
      <c r="R871" s="84">
        <f t="shared" si="273"/>
        <v>9766.2999999999993</v>
      </c>
      <c r="S871" s="84">
        <f t="shared" si="262"/>
        <v>-0.30000000000109139</v>
      </c>
      <c r="T871" s="84">
        <f t="shared" si="263"/>
        <v>109.69999999999891</v>
      </c>
      <c r="W871" s="77"/>
      <c r="X871" s="77"/>
      <c r="Z871" s="84">
        <v>13.3</v>
      </c>
      <c r="AA871" s="84">
        <v>2123</v>
      </c>
      <c r="AB871" s="84">
        <f t="shared" si="268"/>
        <v>2136.3000000000002</v>
      </c>
      <c r="AC871" s="84">
        <f t="shared" si="264"/>
        <v>0</v>
      </c>
      <c r="AE871" s="84">
        <f t="shared" si="274"/>
        <v>7040.366</v>
      </c>
      <c r="AF871" s="84">
        <f t="shared" si="274"/>
        <v>36082.076000000001</v>
      </c>
      <c r="AG871" s="84">
        <f t="shared" si="274"/>
        <v>43122.441999999995</v>
      </c>
      <c r="AH871" s="84">
        <f t="shared" si="265"/>
        <v>900.38099999999395</v>
      </c>
      <c r="AJ871" s="80">
        <v>38960</v>
      </c>
      <c r="AK871" s="84">
        <v>802.9</v>
      </c>
      <c r="AL871" s="84">
        <v>5871.6</v>
      </c>
      <c r="AM871" s="84">
        <f t="shared" si="269"/>
        <v>6674.5</v>
      </c>
      <c r="AN871" s="84">
        <f t="shared" si="276"/>
        <v>90.800000000000182</v>
      </c>
      <c r="AO871" s="84">
        <f t="shared" si="276"/>
        <v>57.5</v>
      </c>
      <c r="AP871" s="85">
        <f>AM871/'[2]Soymeal Export Forecast'!AF$15</f>
        <v>0.81747666482204728</v>
      </c>
      <c r="AQ871" s="77"/>
      <c r="AR871" s="77"/>
      <c r="AS871" s="80">
        <v>38960</v>
      </c>
      <c r="AT871" s="84">
        <v>52.1</v>
      </c>
      <c r="AU871" s="84">
        <v>313</v>
      </c>
      <c r="AV871" s="84">
        <f t="shared" si="270"/>
        <v>365.1</v>
      </c>
      <c r="AW871" s="84">
        <f t="shared" si="277"/>
        <v>20.100000000000023</v>
      </c>
      <c r="AX871" s="84">
        <f t="shared" si="277"/>
        <v>8.7000000000000455</v>
      </c>
      <c r="AZ871" s="77"/>
      <c r="BA871" s="77"/>
      <c r="BB871" s="84">
        <f t="shared" si="272"/>
        <v>1264.3629999999948</v>
      </c>
    </row>
    <row r="872" spans="1:54">
      <c r="A872" s="80">
        <v>38967</v>
      </c>
      <c r="B872" s="84">
        <v>6961.424</v>
      </c>
      <c r="C872" s="84">
        <v>49226.186000000002</v>
      </c>
      <c r="D872" s="84">
        <v>56187.61</v>
      </c>
      <c r="E872" s="84">
        <v>3953.2339999999999</v>
      </c>
      <c r="F872" s="86">
        <f>C872</f>
        <v>49226.186000000002</v>
      </c>
      <c r="G872" s="86">
        <v>741.1</v>
      </c>
      <c r="I872" s="84">
        <f t="shared" si="271"/>
        <v>49226.186000000002</v>
      </c>
      <c r="P872" s="84">
        <v>3081</v>
      </c>
      <c r="Q872" s="84">
        <v>0</v>
      </c>
      <c r="R872" s="84">
        <f t="shared" si="273"/>
        <v>3081</v>
      </c>
      <c r="T872" s="86">
        <f>Q872</f>
        <v>0</v>
      </c>
      <c r="W872" s="77"/>
      <c r="X872" s="77"/>
      <c r="Z872" s="84">
        <v>22.3</v>
      </c>
      <c r="AA872" s="84">
        <v>0</v>
      </c>
      <c r="AB872" s="84">
        <f t="shared" si="268"/>
        <v>22.3</v>
      </c>
      <c r="AE872" s="84">
        <f t="shared" si="274"/>
        <v>3858.1239999999998</v>
      </c>
      <c r="AF872" s="84">
        <f t="shared" si="274"/>
        <v>49226.186000000002</v>
      </c>
      <c r="AG872" s="84">
        <f t="shared" si="274"/>
        <v>53084.31</v>
      </c>
      <c r="AH872" s="84"/>
      <c r="AJ872" s="80">
        <v>38967</v>
      </c>
      <c r="AK872" s="84">
        <v>752.2</v>
      </c>
      <c r="AL872" s="84">
        <v>5985.2</v>
      </c>
      <c r="AM872" s="84">
        <f t="shared" si="269"/>
        <v>6737.4</v>
      </c>
      <c r="AN872" s="84">
        <f t="shared" si="276"/>
        <v>113.59999999999945</v>
      </c>
      <c r="AO872" s="84">
        <f t="shared" si="276"/>
        <v>62.899999999999636</v>
      </c>
      <c r="AP872" s="85">
        <f>AM872/'[2]Soymeal Export Forecast'!AF$15</f>
        <v>0.82518050514226704</v>
      </c>
      <c r="AQ872" s="77"/>
      <c r="AR872" s="77"/>
      <c r="AS872" s="80">
        <v>38967</v>
      </c>
      <c r="AT872" s="84">
        <v>49.5</v>
      </c>
      <c r="AU872" s="84">
        <v>318.7</v>
      </c>
      <c r="AV872" s="84">
        <f t="shared" si="270"/>
        <v>368.2</v>
      </c>
      <c r="AW872" s="84">
        <f t="shared" si="277"/>
        <v>5.6999999999999886</v>
      </c>
      <c r="AX872" s="84">
        <f t="shared" si="277"/>
        <v>3.0999999999999659</v>
      </c>
      <c r="AZ872" s="77"/>
      <c r="BA872" s="77"/>
      <c r="BB872" s="84">
        <f t="shared" si="272"/>
        <v>49339.786</v>
      </c>
    </row>
    <row r="873" spans="1:54">
      <c r="A873" s="80">
        <v>38974</v>
      </c>
      <c r="B873" s="84">
        <v>6305.8959999999997</v>
      </c>
      <c r="C873" s="84">
        <v>50450.195</v>
      </c>
      <c r="D873" s="84">
        <v>56756.091</v>
      </c>
      <c r="E873" s="84">
        <v>4983.2929999999997</v>
      </c>
      <c r="F873" s="84">
        <f t="shared" ref="F873:H904" si="278">C873-C872</f>
        <v>1224.0089999999982</v>
      </c>
      <c r="G873" s="84">
        <f t="shared" si="278"/>
        <v>568.48099999999977</v>
      </c>
      <c r="H873" s="84">
        <f t="shared" si="278"/>
        <v>1030.0589999999997</v>
      </c>
      <c r="I873" s="84">
        <f t="shared" si="271"/>
        <v>1224.0089999999982</v>
      </c>
      <c r="L873" s="84">
        <f t="shared" ref="L873:L923" si="279">H873+G873</f>
        <v>1598.5399999999995</v>
      </c>
      <c r="P873" s="84">
        <v>3295</v>
      </c>
      <c r="Q873" s="84">
        <v>111.8</v>
      </c>
      <c r="R873" s="84">
        <f t="shared" si="273"/>
        <v>3406.8</v>
      </c>
      <c r="S873" s="84">
        <f t="shared" ref="S873:S923" si="280">R873-R872</f>
        <v>325.80000000000018</v>
      </c>
      <c r="T873" s="84">
        <f t="shared" ref="T873:T923" si="281">Q873-Q872</f>
        <v>111.8</v>
      </c>
      <c r="W873" s="77"/>
      <c r="X873" s="77"/>
      <c r="Z873" s="84">
        <v>22.3</v>
      </c>
      <c r="AA873" s="84">
        <v>0</v>
      </c>
      <c r="AB873" s="84">
        <f t="shared" si="268"/>
        <v>22.3</v>
      </c>
      <c r="AC873" s="84">
        <f t="shared" ref="AC873:AC923" si="282">AB873-AB872</f>
        <v>0</v>
      </c>
      <c r="AE873" s="84">
        <f t="shared" si="274"/>
        <v>2988.5959999999995</v>
      </c>
      <c r="AF873" s="84">
        <f t="shared" si="274"/>
        <v>50338.394999999997</v>
      </c>
      <c r="AG873" s="84">
        <f t="shared" si="274"/>
        <v>53326.990999999995</v>
      </c>
      <c r="AH873" s="84">
        <f t="shared" ref="AH873:AH923" si="283">AG873-AG872</f>
        <v>242.68099999999686</v>
      </c>
      <c r="AJ873" s="80">
        <v>38974</v>
      </c>
      <c r="AK873" s="84">
        <v>745.1</v>
      </c>
      <c r="AL873" s="84">
        <v>6085.5</v>
      </c>
      <c r="AM873" s="84">
        <f t="shared" si="269"/>
        <v>6830.6</v>
      </c>
      <c r="AN873" s="84">
        <f t="shared" si="276"/>
        <v>100.30000000000018</v>
      </c>
      <c r="AO873" s="84">
        <f t="shared" si="276"/>
        <v>93.200000000000728</v>
      </c>
      <c r="AP873" s="85">
        <f>AM873/'[2]Soymeal Export Forecast'!AF$15</f>
        <v>0.83659541639575652</v>
      </c>
      <c r="AQ873" s="77"/>
      <c r="AR873" s="77"/>
      <c r="AS873" s="80">
        <v>38974</v>
      </c>
      <c r="AT873" s="84">
        <v>50.9</v>
      </c>
      <c r="AU873" s="84">
        <v>320.7</v>
      </c>
      <c r="AV873" s="84">
        <f t="shared" si="270"/>
        <v>371.59999999999997</v>
      </c>
      <c r="AW873" s="84">
        <f t="shared" si="277"/>
        <v>2</v>
      </c>
      <c r="AX873" s="84">
        <f t="shared" si="277"/>
        <v>3.3999999999999773</v>
      </c>
      <c r="AZ873" s="77"/>
      <c r="BA873" s="77"/>
      <c r="BB873" s="84">
        <f t="shared" si="272"/>
        <v>1324.3089999999984</v>
      </c>
    </row>
    <row r="874" spans="1:54">
      <c r="A874" s="80">
        <v>38981</v>
      </c>
      <c r="B874" s="84">
        <v>5304.875</v>
      </c>
      <c r="C874" s="84">
        <v>51632.290999999997</v>
      </c>
      <c r="D874" s="84">
        <v>56937.165999999997</v>
      </c>
      <c r="E874" s="84">
        <v>6538.0360000000001</v>
      </c>
      <c r="F874" s="84">
        <f t="shared" si="278"/>
        <v>1182.0959999999977</v>
      </c>
      <c r="G874" s="84">
        <f t="shared" si="278"/>
        <v>181.07499999999709</v>
      </c>
      <c r="H874" s="84">
        <f t="shared" si="278"/>
        <v>1554.7430000000004</v>
      </c>
      <c r="I874" s="84">
        <f t="shared" si="271"/>
        <v>1182.0959999999977</v>
      </c>
      <c r="L874" s="84">
        <f t="shared" si="279"/>
        <v>1735.8179999999975</v>
      </c>
      <c r="P874" s="84">
        <v>3477</v>
      </c>
      <c r="Q874" s="84">
        <v>171.5</v>
      </c>
      <c r="R874" s="84">
        <f t="shared" si="273"/>
        <v>3648.5</v>
      </c>
      <c r="S874" s="84">
        <f t="shared" si="280"/>
        <v>241.69999999999982</v>
      </c>
      <c r="T874" s="84">
        <f t="shared" si="281"/>
        <v>59.7</v>
      </c>
      <c r="W874" s="77"/>
      <c r="X874" s="77"/>
      <c r="Z874" s="84">
        <v>82.3</v>
      </c>
      <c r="AA874" s="84">
        <v>66</v>
      </c>
      <c r="AB874" s="84">
        <f t="shared" si="268"/>
        <v>148.30000000000001</v>
      </c>
      <c r="AC874" s="84">
        <f t="shared" si="282"/>
        <v>126.00000000000001</v>
      </c>
      <c r="AE874" s="84">
        <f t="shared" si="274"/>
        <v>1745.575</v>
      </c>
      <c r="AF874" s="84">
        <f t="shared" si="274"/>
        <v>51394.790999999997</v>
      </c>
      <c r="AG874" s="84">
        <f t="shared" si="274"/>
        <v>53140.365999999995</v>
      </c>
      <c r="AH874" s="84">
        <f t="shared" si="283"/>
        <v>-186.625</v>
      </c>
      <c r="AJ874" s="80">
        <v>38981</v>
      </c>
      <c r="AK874" s="84">
        <v>650.20000000000005</v>
      </c>
      <c r="AL874" s="84">
        <v>6230.1</v>
      </c>
      <c r="AM874" s="84">
        <f t="shared" si="269"/>
        <v>6880.3</v>
      </c>
      <c r="AN874" s="84">
        <f t="shared" si="276"/>
        <v>144.60000000000036</v>
      </c>
      <c r="AO874" s="84">
        <f t="shared" si="276"/>
        <v>49.699999999999818</v>
      </c>
      <c r="AP874" s="85">
        <f>AM874/'[2]Soymeal Export Forecast'!AF$15</f>
        <v>0.84268255254702706</v>
      </c>
      <c r="AQ874" s="77"/>
      <c r="AR874" s="77"/>
      <c r="AS874" s="80">
        <v>38981</v>
      </c>
      <c r="AT874" s="84">
        <v>53.4</v>
      </c>
      <c r="AU874" s="84">
        <v>326.39999999999998</v>
      </c>
      <c r="AV874" s="84">
        <f t="shared" si="270"/>
        <v>379.79999999999995</v>
      </c>
      <c r="AW874" s="84">
        <f t="shared" si="277"/>
        <v>5.6999999999999886</v>
      </c>
      <c r="AX874" s="84">
        <f t="shared" si="277"/>
        <v>8.1999999999999886</v>
      </c>
      <c r="AZ874" s="77"/>
      <c r="BA874" s="77"/>
      <c r="BB874" s="84">
        <f t="shared" si="272"/>
        <v>1326.6959999999981</v>
      </c>
    </row>
    <row r="875" spans="1:54">
      <c r="A875" s="80">
        <v>38988</v>
      </c>
      <c r="B875" s="84">
        <v>3470.0680000000002</v>
      </c>
      <c r="C875" s="84">
        <v>53120.264999999999</v>
      </c>
      <c r="D875" s="84">
        <v>56590.332999999999</v>
      </c>
      <c r="E875" s="84">
        <v>8566.0310000000009</v>
      </c>
      <c r="F875" s="84">
        <f t="shared" si="278"/>
        <v>1487.974000000002</v>
      </c>
      <c r="G875" s="84">
        <f t="shared" si="278"/>
        <v>-346.83299999999872</v>
      </c>
      <c r="H875" s="84">
        <f t="shared" si="278"/>
        <v>2027.9950000000008</v>
      </c>
      <c r="I875" s="84">
        <f t="shared" si="271"/>
        <v>1487.974000000002</v>
      </c>
      <c r="L875" s="84">
        <f t="shared" si="279"/>
        <v>1681.1620000000021</v>
      </c>
      <c r="P875" s="84">
        <v>3760</v>
      </c>
      <c r="Q875" s="84">
        <v>459.3</v>
      </c>
      <c r="R875" s="84">
        <f t="shared" si="273"/>
        <v>4219.3</v>
      </c>
      <c r="S875" s="84">
        <f t="shared" si="280"/>
        <v>570.80000000000018</v>
      </c>
      <c r="T875" s="84">
        <f t="shared" si="281"/>
        <v>287.8</v>
      </c>
      <c r="W875" s="77"/>
      <c r="X875" s="77"/>
      <c r="Z875" s="84">
        <v>137.30000000000001</v>
      </c>
      <c r="AA875" s="84">
        <v>66</v>
      </c>
      <c r="AB875" s="84">
        <f t="shared" si="268"/>
        <v>203.3</v>
      </c>
      <c r="AC875" s="84">
        <f t="shared" si="282"/>
        <v>55</v>
      </c>
      <c r="AE875" s="84">
        <f t="shared" si="274"/>
        <v>-427.2319999999998</v>
      </c>
      <c r="AF875" s="84">
        <f t="shared" si="274"/>
        <v>52594.964999999997</v>
      </c>
      <c r="AG875" s="84">
        <f t="shared" si="274"/>
        <v>52167.732999999993</v>
      </c>
      <c r="AH875" s="84">
        <f t="shared" si="283"/>
        <v>-972.63300000000163</v>
      </c>
      <c r="AJ875" s="80">
        <v>38988</v>
      </c>
      <c r="AK875" s="84">
        <v>547.20000000000005</v>
      </c>
      <c r="AL875" s="84">
        <v>6350</v>
      </c>
      <c r="AM875" s="84">
        <f t="shared" si="269"/>
        <v>6897.2</v>
      </c>
      <c r="AN875" s="84">
        <f t="shared" si="276"/>
        <v>119.89999999999964</v>
      </c>
      <c r="AO875" s="84">
        <f t="shared" si="276"/>
        <v>16.899999999999636</v>
      </c>
      <c r="AP875" s="85">
        <f>AM875/'[2]Soymeal Export Forecast'!AF$15</f>
        <v>0.84475242379363613</v>
      </c>
      <c r="AQ875" s="77"/>
      <c r="AR875" s="77"/>
      <c r="AS875" s="80">
        <v>38988</v>
      </c>
      <c r="AT875" s="84">
        <v>31.5</v>
      </c>
      <c r="AU875" s="84">
        <v>348.9</v>
      </c>
      <c r="AV875" s="84">
        <f t="shared" si="270"/>
        <v>380.4</v>
      </c>
      <c r="AW875" s="84">
        <f t="shared" si="277"/>
        <v>22.5</v>
      </c>
      <c r="AX875" s="84">
        <f t="shared" si="277"/>
        <v>0.60000000000002274</v>
      </c>
      <c r="AZ875" s="77"/>
      <c r="BA875" s="77"/>
      <c r="BB875" s="84">
        <f t="shared" si="272"/>
        <v>1607.8740000000016</v>
      </c>
    </row>
    <row r="876" spans="1:54">
      <c r="A876" s="80">
        <v>38995</v>
      </c>
      <c r="B876" s="84">
        <v>2454.2289999999998</v>
      </c>
      <c r="C876" s="84">
        <v>54353.593000000001</v>
      </c>
      <c r="D876" s="84">
        <v>56807.822</v>
      </c>
      <c r="E876" s="84">
        <v>11934.036</v>
      </c>
      <c r="F876" s="84">
        <f t="shared" si="278"/>
        <v>1233.3280000000013</v>
      </c>
      <c r="G876" s="84">
        <f t="shared" si="278"/>
        <v>217.4890000000014</v>
      </c>
      <c r="H876" s="84">
        <f t="shared" si="278"/>
        <v>3368.0049999999992</v>
      </c>
      <c r="I876" s="84">
        <f t="shared" si="271"/>
        <v>1233.3280000000013</v>
      </c>
      <c r="L876" s="84">
        <f t="shared" si="279"/>
        <v>3585.4940000000006</v>
      </c>
      <c r="P876" s="84">
        <v>4146.5</v>
      </c>
      <c r="Q876" s="84">
        <v>573.6</v>
      </c>
      <c r="R876" s="84">
        <f t="shared" si="273"/>
        <v>4720.1000000000004</v>
      </c>
      <c r="S876" s="84">
        <f t="shared" si="280"/>
        <v>500.80000000000018</v>
      </c>
      <c r="T876" s="84">
        <f t="shared" si="281"/>
        <v>114.30000000000001</v>
      </c>
      <c r="W876" s="77"/>
      <c r="X876" s="77"/>
      <c r="Z876" s="84">
        <v>233.1</v>
      </c>
      <c r="AA876" s="84">
        <v>287.89999999999998</v>
      </c>
      <c r="AB876" s="84">
        <f t="shared" si="268"/>
        <v>521</v>
      </c>
      <c r="AC876" s="84">
        <f t="shared" si="282"/>
        <v>317.7</v>
      </c>
      <c r="AE876" s="84">
        <f t="shared" si="274"/>
        <v>-1925.3710000000001</v>
      </c>
      <c r="AF876" s="84">
        <f t="shared" si="274"/>
        <v>53492.093000000001</v>
      </c>
      <c r="AG876" s="84">
        <f t="shared" si="274"/>
        <v>51566.722000000002</v>
      </c>
      <c r="AH876" s="84">
        <f t="shared" si="283"/>
        <v>-601.01099999999133</v>
      </c>
      <c r="AJ876" s="80">
        <v>38995</v>
      </c>
      <c r="AK876" s="84">
        <v>1667.1</v>
      </c>
      <c r="AL876" s="84">
        <v>61.8</v>
      </c>
      <c r="AM876" s="84">
        <f t="shared" si="269"/>
        <v>1728.8999999999999</v>
      </c>
      <c r="AN876" s="86">
        <v>61.8</v>
      </c>
      <c r="AO876" s="86">
        <v>101.4</v>
      </c>
      <c r="AP876" s="85">
        <f>AM876/'[2]Soymeal Export Forecast'!AG$15</f>
        <v>0.19443799654747476</v>
      </c>
      <c r="AQ876" s="77"/>
      <c r="AR876" s="77"/>
      <c r="AS876" s="80">
        <v>38995</v>
      </c>
      <c r="AT876" s="84">
        <v>92.9</v>
      </c>
      <c r="AU876" s="84">
        <v>6</v>
      </c>
      <c r="AV876" s="84">
        <f t="shared" si="270"/>
        <v>98.9</v>
      </c>
      <c r="AW876" s="86">
        <v>61.8</v>
      </c>
      <c r="AX876" s="86">
        <v>2.4</v>
      </c>
      <c r="AY876" s="86"/>
      <c r="AZ876" s="77"/>
      <c r="BA876" s="77"/>
      <c r="BB876" s="84">
        <f t="shared" si="272"/>
        <v>1295.1280000000013</v>
      </c>
    </row>
    <row r="877" spans="1:54">
      <c r="A877" s="80">
        <v>39002</v>
      </c>
      <c r="B877" s="84">
        <v>11500.74</v>
      </c>
      <c r="C877" s="84">
        <v>1103.1600000000001</v>
      </c>
      <c r="D877" s="84">
        <v>12603.9</v>
      </c>
      <c r="E877" s="84">
        <v>28.895</v>
      </c>
      <c r="F877" s="84">
        <f t="shared" si="278"/>
        <v>-53250.432999999997</v>
      </c>
      <c r="G877" s="84">
        <f t="shared" si="278"/>
        <v>-44203.921999999999</v>
      </c>
      <c r="H877" s="84">
        <f t="shared" si="278"/>
        <v>-11905.141</v>
      </c>
      <c r="I877" s="84">
        <f t="shared" si="271"/>
        <v>-53250.432999999997</v>
      </c>
      <c r="L877" s="84">
        <f t="shared" si="279"/>
        <v>-56109.062999999995</v>
      </c>
      <c r="P877" s="84">
        <v>4168.3999999999996</v>
      </c>
      <c r="Q877" s="84">
        <v>940</v>
      </c>
      <c r="R877" s="84">
        <f t="shared" si="273"/>
        <v>5108.3999999999996</v>
      </c>
      <c r="S877" s="84">
        <f t="shared" si="280"/>
        <v>388.29999999999927</v>
      </c>
      <c r="T877" s="84">
        <f t="shared" si="281"/>
        <v>366.4</v>
      </c>
      <c r="W877" s="77"/>
      <c r="X877" s="77"/>
      <c r="Z877" s="84">
        <v>329.1</v>
      </c>
      <c r="AA877" s="84">
        <v>291.10000000000002</v>
      </c>
      <c r="AB877" s="84">
        <f t="shared" si="268"/>
        <v>620.20000000000005</v>
      </c>
      <c r="AC877" s="84">
        <f t="shared" si="282"/>
        <v>99.200000000000045</v>
      </c>
      <c r="AE877" s="84">
        <f t="shared" si="274"/>
        <v>7003.24</v>
      </c>
      <c r="AF877" s="84">
        <f t="shared" si="274"/>
        <v>-127.93999999999994</v>
      </c>
      <c r="AG877" s="84">
        <f t="shared" si="274"/>
        <v>6875.3</v>
      </c>
      <c r="AH877" s="84">
        <f t="shared" si="283"/>
        <v>-44691.421999999999</v>
      </c>
      <c r="AJ877" s="80">
        <v>39002</v>
      </c>
      <c r="AK877" s="84">
        <v>1704.4</v>
      </c>
      <c r="AL877" s="84">
        <v>175.9</v>
      </c>
      <c r="AM877" s="84">
        <f t="shared" si="269"/>
        <v>1880.3000000000002</v>
      </c>
      <c r="AN877" s="84">
        <f t="shared" ref="AN877:AO908" si="284">AL877-AL876</f>
        <v>114.10000000000001</v>
      </c>
      <c r="AO877" s="84">
        <f t="shared" si="284"/>
        <v>151.40000000000032</v>
      </c>
      <c r="AP877" s="85">
        <f>AM877/'[2]Soymeal Export Forecast'!AG$15</f>
        <v>0.21146495743433216</v>
      </c>
      <c r="AQ877" s="77"/>
      <c r="AR877" s="77"/>
      <c r="AS877" s="80">
        <v>39002</v>
      </c>
      <c r="AT877" s="84">
        <v>86</v>
      </c>
      <c r="AU877" s="84">
        <v>19.100000000000001</v>
      </c>
      <c r="AV877" s="84">
        <f t="shared" si="270"/>
        <v>105.1</v>
      </c>
      <c r="AW877" s="84">
        <f t="shared" ref="AW877:AX908" si="285">AU877-AU876</f>
        <v>13.100000000000001</v>
      </c>
      <c r="AX877" s="84">
        <f t="shared" si="285"/>
        <v>6.1999999999999886</v>
      </c>
      <c r="AZ877" s="77"/>
      <c r="BA877" s="77"/>
      <c r="BB877" s="84">
        <f t="shared" si="272"/>
        <v>-53136.332999999999</v>
      </c>
    </row>
    <row r="878" spans="1:54">
      <c r="A878" s="80">
        <v>39009</v>
      </c>
      <c r="B878" s="84">
        <v>11138.235000000001</v>
      </c>
      <c r="C878" s="84">
        <v>2478.4050000000002</v>
      </c>
      <c r="D878" s="84">
        <v>13616.64</v>
      </c>
      <c r="E878" s="84">
        <v>15.558</v>
      </c>
      <c r="F878" s="84">
        <f t="shared" si="278"/>
        <v>1375.2450000000001</v>
      </c>
      <c r="G878" s="84">
        <f t="shared" si="278"/>
        <v>1012.7399999999998</v>
      </c>
      <c r="H878" s="84">
        <f t="shared" si="278"/>
        <v>-13.337</v>
      </c>
      <c r="I878" s="84">
        <f t="shared" si="271"/>
        <v>1375.2450000000001</v>
      </c>
      <c r="L878" s="84">
        <f t="shared" si="279"/>
        <v>999.40299999999979</v>
      </c>
      <c r="P878" s="84">
        <v>3912.6</v>
      </c>
      <c r="Q878" s="84">
        <v>1493.7</v>
      </c>
      <c r="R878" s="84">
        <f t="shared" si="273"/>
        <v>5406.3</v>
      </c>
      <c r="S878" s="84">
        <f t="shared" si="280"/>
        <v>297.90000000000055</v>
      </c>
      <c r="T878" s="84">
        <f t="shared" si="281"/>
        <v>553.70000000000005</v>
      </c>
      <c r="W878" s="77"/>
      <c r="X878" s="77"/>
      <c r="Z878" s="84">
        <v>387</v>
      </c>
      <c r="AA878" s="84">
        <v>457.3</v>
      </c>
      <c r="AB878" s="84">
        <f t="shared" si="268"/>
        <v>844.3</v>
      </c>
      <c r="AC878" s="84">
        <f t="shared" si="282"/>
        <v>224.09999999999991</v>
      </c>
      <c r="AE878" s="84">
        <f t="shared" si="274"/>
        <v>6838.6350000000002</v>
      </c>
      <c r="AF878" s="84">
        <f t="shared" si="274"/>
        <v>527.4050000000002</v>
      </c>
      <c r="AG878" s="84">
        <f t="shared" si="274"/>
        <v>7366.04</v>
      </c>
      <c r="AH878" s="84">
        <f t="shared" si="283"/>
        <v>490.73999999999978</v>
      </c>
      <c r="AJ878" s="80">
        <v>39009</v>
      </c>
      <c r="AK878" s="84">
        <v>1667.2</v>
      </c>
      <c r="AL878" s="84">
        <v>314.10000000000002</v>
      </c>
      <c r="AM878" s="84">
        <f t="shared" si="269"/>
        <v>1981.3000000000002</v>
      </c>
      <c r="AN878" s="84">
        <f t="shared" si="284"/>
        <v>138.20000000000002</v>
      </c>
      <c r="AO878" s="84">
        <f t="shared" si="284"/>
        <v>101</v>
      </c>
      <c r="AP878" s="85">
        <f>AM878/'[2]Soymeal Export Forecast'!AG$15</f>
        <v>0.22282376225317357</v>
      </c>
      <c r="AQ878" s="77"/>
      <c r="AR878" s="77"/>
      <c r="AS878" s="80">
        <v>39009</v>
      </c>
      <c r="AT878" s="84">
        <v>83.9</v>
      </c>
      <c r="AU878" s="84">
        <v>23.2</v>
      </c>
      <c r="AV878" s="84">
        <f t="shared" si="270"/>
        <v>107.10000000000001</v>
      </c>
      <c r="AW878" s="84">
        <f t="shared" si="285"/>
        <v>4.0999999999999979</v>
      </c>
      <c r="AX878" s="84">
        <f t="shared" si="285"/>
        <v>2.0000000000000142</v>
      </c>
      <c r="AZ878" s="77"/>
      <c r="BA878" s="77"/>
      <c r="BB878" s="84">
        <f t="shared" si="272"/>
        <v>1513.4450000000002</v>
      </c>
    </row>
    <row r="879" spans="1:54">
      <c r="A879" s="80">
        <v>39016</v>
      </c>
      <c r="B879" s="84">
        <v>10731.6</v>
      </c>
      <c r="C879" s="84">
        <v>3714.7080000000001</v>
      </c>
      <c r="D879" s="84">
        <v>14446.308000000001</v>
      </c>
      <c r="E879" s="84">
        <v>15.558</v>
      </c>
      <c r="F879" s="84">
        <f t="shared" si="278"/>
        <v>1236.3029999999999</v>
      </c>
      <c r="G879" s="84">
        <f t="shared" si="278"/>
        <v>829.66800000000148</v>
      </c>
      <c r="H879" s="84">
        <f t="shared" si="278"/>
        <v>0</v>
      </c>
      <c r="I879" s="84">
        <f t="shared" si="271"/>
        <v>1236.3029999999999</v>
      </c>
      <c r="L879" s="84">
        <f t="shared" si="279"/>
        <v>829.66800000000148</v>
      </c>
      <c r="P879" s="84">
        <v>3419.6</v>
      </c>
      <c r="Q879" s="84">
        <v>2322.6</v>
      </c>
      <c r="R879" s="84">
        <f t="shared" si="273"/>
        <v>5742.2</v>
      </c>
      <c r="S879" s="84">
        <f t="shared" si="280"/>
        <v>335.89999999999964</v>
      </c>
      <c r="T879" s="84">
        <f t="shared" si="281"/>
        <v>828.89999999999986</v>
      </c>
      <c r="W879" s="77"/>
      <c r="X879" s="77"/>
      <c r="Z879" s="84">
        <v>327</v>
      </c>
      <c r="AA879" s="84">
        <v>574.79999999999995</v>
      </c>
      <c r="AB879" s="84">
        <f t="shared" si="268"/>
        <v>901.8</v>
      </c>
      <c r="AC879" s="84">
        <f t="shared" si="282"/>
        <v>57.5</v>
      </c>
      <c r="AE879" s="84">
        <f t="shared" si="274"/>
        <v>6985</v>
      </c>
      <c r="AF879" s="84">
        <f t="shared" si="274"/>
        <v>817.30800000000022</v>
      </c>
      <c r="AG879" s="84">
        <f t="shared" si="274"/>
        <v>7802.308</v>
      </c>
      <c r="AH879" s="84">
        <f t="shared" si="283"/>
        <v>436.26800000000003</v>
      </c>
      <c r="AJ879" s="80">
        <v>39016</v>
      </c>
      <c r="AK879" s="84">
        <v>1608.3</v>
      </c>
      <c r="AL879" s="84">
        <v>430.7</v>
      </c>
      <c r="AM879" s="84">
        <f t="shared" si="269"/>
        <v>2039</v>
      </c>
      <c r="AN879" s="84">
        <f t="shared" si="284"/>
        <v>116.59999999999997</v>
      </c>
      <c r="AO879" s="84">
        <f t="shared" si="284"/>
        <v>57.699999999999818</v>
      </c>
      <c r="AP879" s="85">
        <f>AM879/'[2]Soymeal Export Forecast'!AG$15</f>
        <v>0.2293129012437394</v>
      </c>
      <c r="AQ879" s="77"/>
      <c r="AR879" s="77"/>
      <c r="AS879" s="80">
        <v>39016</v>
      </c>
      <c r="AT879" s="84">
        <v>81.900000000000006</v>
      </c>
      <c r="AU879" s="84">
        <v>31.1</v>
      </c>
      <c r="AV879" s="84">
        <f t="shared" si="270"/>
        <v>113</v>
      </c>
      <c r="AW879" s="84">
        <f t="shared" si="285"/>
        <v>7.9000000000000021</v>
      </c>
      <c r="AX879" s="84">
        <f t="shared" si="285"/>
        <v>5.8999999999999915</v>
      </c>
      <c r="AZ879" s="77"/>
      <c r="BA879" s="77"/>
      <c r="BB879" s="84">
        <f t="shared" si="272"/>
        <v>1352.9029999999998</v>
      </c>
    </row>
    <row r="880" spans="1:54">
      <c r="A880" s="80">
        <v>39023</v>
      </c>
      <c r="B880" s="84">
        <v>10706.642</v>
      </c>
      <c r="C880" s="84">
        <v>4897.9269999999997</v>
      </c>
      <c r="D880" s="84">
        <v>15604.569</v>
      </c>
      <c r="E880" s="84">
        <v>15.558</v>
      </c>
      <c r="F880" s="84">
        <f t="shared" si="278"/>
        <v>1183.2189999999996</v>
      </c>
      <c r="G880" s="84">
        <f t="shared" si="278"/>
        <v>1158.2609999999986</v>
      </c>
      <c r="H880" s="84">
        <f t="shared" si="278"/>
        <v>0</v>
      </c>
      <c r="I880" s="84">
        <f t="shared" si="271"/>
        <v>1183.2189999999996</v>
      </c>
      <c r="L880" s="84">
        <f t="shared" si="279"/>
        <v>1158.2609999999986</v>
      </c>
      <c r="P880" s="84">
        <v>3001.8</v>
      </c>
      <c r="Q880" s="84">
        <v>2970.8</v>
      </c>
      <c r="R880" s="84">
        <f t="shared" si="273"/>
        <v>5972.6</v>
      </c>
      <c r="S880" s="84">
        <f t="shared" si="280"/>
        <v>230.40000000000055</v>
      </c>
      <c r="T880" s="84">
        <f t="shared" si="281"/>
        <v>648.20000000000027</v>
      </c>
      <c r="W880" s="77"/>
      <c r="X880" s="77"/>
      <c r="Z880" s="84">
        <v>327</v>
      </c>
      <c r="AA880" s="84">
        <v>794.1</v>
      </c>
      <c r="AB880" s="84">
        <f t="shared" si="268"/>
        <v>1121.0999999999999</v>
      </c>
      <c r="AC880" s="84">
        <f t="shared" si="282"/>
        <v>219.29999999999995</v>
      </c>
      <c r="AE880" s="84">
        <f t="shared" si="274"/>
        <v>7377.8419999999996</v>
      </c>
      <c r="AF880" s="84">
        <f t="shared" si="274"/>
        <v>1133.0269999999996</v>
      </c>
      <c r="AG880" s="84">
        <f t="shared" si="274"/>
        <v>8510.8689999999988</v>
      </c>
      <c r="AH880" s="84">
        <f t="shared" si="283"/>
        <v>708.56099999999878</v>
      </c>
      <c r="AJ880" s="80">
        <v>39023</v>
      </c>
      <c r="AK880" s="84">
        <v>1753.3</v>
      </c>
      <c r="AL880" s="84">
        <v>551.6</v>
      </c>
      <c r="AM880" s="84">
        <f t="shared" si="269"/>
        <v>2304.9</v>
      </c>
      <c r="AN880" s="84">
        <f t="shared" si="284"/>
        <v>120.90000000000003</v>
      </c>
      <c r="AO880" s="84">
        <f t="shared" si="284"/>
        <v>265.90000000000009</v>
      </c>
      <c r="AP880" s="85">
        <f>AM880/'[2]Soymeal Export Forecast'!AG$15</f>
        <v>0.25921692303908533</v>
      </c>
      <c r="AQ880" s="77"/>
      <c r="AR880" s="77"/>
      <c r="AS880" s="80">
        <v>39023</v>
      </c>
      <c r="AT880" s="84">
        <v>48</v>
      </c>
      <c r="AU880" s="84">
        <v>64.900000000000006</v>
      </c>
      <c r="AV880" s="84">
        <f t="shared" si="270"/>
        <v>112.9</v>
      </c>
      <c r="AW880" s="84">
        <f t="shared" si="285"/>
        <v>33.800000000000004</v>
      </c>
      <c r="AX880" s="84">
        <f t="shared" si="285"/>
        <v>-9.9999999999994316E-2</v>
      </c>
      <c r="AZ880" s="77"/>
      <c r="BA880" s="77"/>
      <c r="BB880" s="84">
        <f t="shared" si="272"/>
        <v>1304.1189999999997</v>
      </c>
    </row>
    <row r="881" spans="1:54">
      <c r="A881" s="80">
        <v>39030</v>
      </c>
      <c r="B881" s="84">
        <v>10893.300999999999</v>
      </c>
      <c r="C881" s="84">
        <v>5998.01</v>
      </c>
      <c r="D881" s="84">
        <v>16891.311000000002</v>
      </c>
      <c r="E881" s="84">
        <v>15.558</v>
      </c>
      <c r="F881" s="84">
        <f t="shared" si="278"/>
        <v>1100.0830000000005</v>
      </c>
      <c r="G881" s="84">
        <f t="shared" si="278"/>
        <v>1286.742000000002</v>
      </c>
      <c r="H881" s="84">
        <f t="shared" si="278"/>
        <v>0</v>
      </c>
      <c r="I881" s="84">
        <f t="shared" si="271"/>
        <v>1100.0830000000005</v>
      </c>
      <c r="L881" s="84">
        <f t="shared" si="279"/>
        <v>1286.742000000002</v>
      </c>
      <c r="P881" s="84">
        <v>2834.3</v>
      </c>
      <c r="Q881" s="84">
        <v>3377.7</v>
      </c>
      <c r="R881" s="84">
        <f t="shared" si="273"/>
        <v>6212</v>
      </c>
      <c r="S881" s="84">
        <f t="shared" si="280"/>
        <v>239.39999999999964</v>
      </c>
      <c r="T881" s="84">
        <f t="shared" si="281"/>
        <v>406.89999999999964</v>
      </c>
      <c r="W881" s="77"/>
      <c r="X881" s="77"/>
      <c r="Z881" s="84">
        <v>327</v>
      </c>
      <c r="AA881" s="84">
        <v>953.3</v>
      </c>
      <c r="AB881" s="84">
        <f t="shared" si="268"/>
        <v>1280.3</v>
      </c>
      <c r="AC881" s="84">
        <f t="shared" si="282"/>
        <v>159.20000000000005</v>
      </c>
      <c r="AE881" s="84">
        <f t="shared" si="274"/>
        <v>7732.0009999999993</v>
      </c>
      <c r="AF881" s="84">
        <f t="shared" si="274"/>
        <v>1667.0100000000004</v>
      </c>
      <c r="AG881" s="84">
        <f t="shared" si="274"/>
        <v>9399.0110000000022</v>
      </c>
      <c r="AH881" s="84">
        <f t="shared" si="283"/>
        <v>888.14200000000346</v>
      </c>
      <c r="AJ881" s="80">
        <v>39030</v>
      </c>
      <c r="AK881" s="84">
        <v>1751.8</v>
      </c>
      <c r="AL881" s="84">
        <v>685.8</v>
      </c>
      <c r="AM881" s="84">
        <f t="shared" si="269"/>
        <v>2437.6</v>
      </c>
      <c r="AN881" s="84">
        <f t="shared" si="284"/>
        <v>134.19999999999993</v>
      </c>
      <c r="AO881" s="84">
        <f t="shared" si="284"/>
        <v>132.69999999999982</v>
      </c>
      <c r="AP881" s="85">
        <f>AM881/'[2]Soymeal Export Forecast'!AG$15</f>
        <v>0.27414081808324631</v>
      </c>
      <c r="AQ881" s="77"/>
      <c r="AR881" s="77"/>
      <c r="AS881" s="80">
        <v>39030</v>
      </c>
      <c r="AT881" s="84">
        <v>60.8</v>
      </c>
      <c r="AU881" s="84">
        <v>70.099999999999994</v>
      </c>
      <c r="AV881" s="84">
        <f t="shared" si="270"/>
        <v>130.89999999999998</v>
      </c>
      <c r="AW881" s="84">
        <f t="shared" si="285"/>
        <v>5.1999999999999886</v>
      </c>
      <c r="AX881" s="84">
        <f t="shared" si="285"/>
        <v>17.999999999999972</v>
      </c>
      <c r="AZ881" s="77"/>
      <c r="BA881" s="77"/>
      <c r="BB881" s="84">
        <f t="shared" si="272"/>
        <v>1234.2830000000004</v>
      </c>
    </row>
    <row r="882" spans="1:54">
      <c r="A882" s="80">
        <v>39037</v>
      </c>
      <c r="B882" s="84">
        <v>10625.587</v>
      </c>
      <c r="C882" s="84">
        <v>7085.9539999999997</v>
      </c>
      <c r="D882" s="84">
        <v>17711.541000000001</v>
      </c>
      <c r="E882" s="84">
        <v>15.558</v>
      </c>
      <c r="F882" s="84">
        <f t="shared" si="278"/>
        <v>1087.9439999999995</v>
      </c>
      <c r="G882" s="84">
        <f t="shared" si="278"/>
        <v>820.22999999999956</v>
      </c>
      <c r="H882" s="84">
        <f t="shared" si="278"/>
        <v>0</v>
      </c>
      <c r="I882" s="84">
        <f t="shared" si="271"/>
        <v>1087.9439999999995</v>
      </c>
      <c r="L882" s="84">
        <f t="shared" si="279"/>
        <v>820.22999999999956</v>
      </c>
      <c r="P882" s="84">
        <v>2862.2</v>
      </c>
      <c r="Q882" s="84">
        <v>3603.3</v>
      </c>
      <c r="R882" s="84">
        <f t="shared" si="273"/>
        <v>6465.5</v>
      </c>
      <c r="S882" s="84">
        <f t="shared" si="280"/>
        <v>253.5</v>
      </c>
      <c r="T882" s="84">
        <f t="shared" si="281"/>
        <v>225.60000000000036</v>
      </c>
      <c r="W882" s="77"/>
      <c r="X882" s="77"/>
      <c r="Z882" s="84">
        <v>288.5</v>
      </c>
      <c r="AA882" s="84">
        <v>1040.2</v>
      </c>
      <c r="AB882" s="84">
        <f t="shared" si="268"/>
        <v>1328.7</v>
      </c>
      <c r="AC882" s="84">
        <f t="shared" si="282"/>
        <v>48.400000000000091</v>
      </c>
      <c r="AE882" s="84">
        <f t="shared" si="274"/>
        <v>7474.8869999999997</v>
      </c>
      <c r="AF882" s="84">
        <f t="shared" si="274"/>
        <v>2442.4539999999997</v>
      </c>
      <c r="AG882" s="84">
        <f t="shared" si="274"/>
        <v>9917.3410000000003</v>
      </c>
      <c r="AH882" s="84">
        <f t="shared" si="283"/>
        <v>518.32999999999811</v>
      </c>
      <c r="AJ882" s="80">
        <v>39037</v>
      </c>
      <c r="AK882" s="84">
        <v>1874.2</v>
      </c>
      <c r="AL882" s="84">
        <v>809.3</v>
      </c>
      <c r="AM882" s="84">
        <f t="shared" si="269"/>
        <v>2683.5</v>
      </c>
      <c r="AN882" s="84">
        <f t="shared" si="284"/>
        <v>123.5</v>
      </c>
      <c r="AO882" s="84">
        <f t="shared" si="284"/>
        <v>245.90000000000009</v>
      </c>
      <c r="AP882" s="85">
        <f>AM882/'[2]Soymeal Export Forecast'!AG$15</f>
        <v>0.30179557159763348</v>
      </c>
      <c r="AQ882" s="77"/>
      <c r="AR882" s="77"/>
      <c r="AS882" s="80">
        <v>39037</v>
      </c>
      <c r="AT882" s="84">
        <v>57.1</v>
      </c>
      <c r="AU882" s="84">
        <v>74.2</v>
      </c>
      <c r="AV882" s="84">
        <f t="shared" si="270"/>
        <v>131.30000000000001</v>
      </c>
      <c r="AW882" s="84">
        <f t="shared" si="285"/>
        <v>4.1000000000000085</v>
      </c>
      <c r="AX882" s="84">
        <f t="shared" si="285"/>
        <v>0.40000000000003411</v>
      </c>
      <c r="AZ882" s="77"/>
      <c r="BA882" s="77"/>
      <c r="BB882" s="84">
        <f t="shared" si="272"/>
        <v>1211.4439999999995</v>
      </c>
    </row>
    <row r="883" spans="1:54">
      <c r="A883" s="80">
        <v>39044</v>
      </c>
      <c r="B883" s="84">
        <v>10871.523999999999</v>
      </c>
      <c r="C883" s="84">
        <v>7886.0050000000001</v>
      </c>
      <c r="D883" s="84">
        <v>18757.528999999999</v>
      </c>
      <c r="E883" s="84">
        <v>15.558</v>
      </c>
      <c r="F883" s="84">
        <f t="shared" si="278"/>
        <v>800.05100000000039</v>
      </c>
      <c r="G883" s="84">
        <f t="shared" si="278"/>
        <v>1045.9879999999976</v>
      </c>
      <c r="H883" s="84">
        <f t="shared" si="278"/>
        <v>0</v>
      </c>
      <c r="I883" s="84">
        <f t="shared" si="271"/>
        <v>800.05100000000039</v>
      </c>
      <c r="L883" s="84">
        <f t="shared" si="279"/>
        <v>1045.9879999999976</v>
      </c>
      <c r="P883" s="84">
        <v>2980.7</v>
      </c>
      <c r="Q883" s="84">
        <v>3835.7</v>
      </c>
      <c r="R883" s="84">
        <f t="shared" si="273"/>
        <v>6816.4</v>
      </c>
      <c r="S883" s="84">
        <f t="shared" si="280"/>
        <v>350.89999999999964</v>
      </c>
      <c r="T883" s="84">
        <f t="shared" si="281"/>
        <v>232.39999999999964</v>
      </c>
      <c r="W883" s="77"/>
      <c r="X883" s="77"/>
      <c r="Z883" s="84">
        <v>323.5</v>
      </c>
      <c r="AA883" s="84">
        <v>1181.5</v>
      </c>
      <c r="AB883" s="84">
        <f t="shared" si="268"/>
        <v>1505</v>
      </c>
      <c r="AC883" s="84">
        <f t="shared" si="282"/>
        <v>176.29999999999995</v>
      </c>
      <c r="AE883" s="84">
        <f t="shared" si="274"/>
        <v>7567.3239999999996</v>
      </c>
      <c r="AF883" s="84">
        <f t="shared" si="274"/>
        <v>2868.8050000000003</v>
      </c>
      <c r="AG883" s="84">
        <f t="shared" si="274"/>
        <v>10436.128999999999</v>
      </c>
      <c r="AH883" s="84">
        <f t="shared" si="283"/>
        <v>518.78799999999865</v>
      </c>
      <c r="AJ883" s="80">
        <v>39044</v>
      </c>
      <c r="AK883" s="84">
        <v>1958.3</v>
      </c>
      <c r="AL883" s="84">
        <v>939.2</v>
      </c>
      <c r="AM883" s="84">
        <f t="shared" si="269"/>
        <v>2897.5</v>
      </c>
      <c r="AN883" s="84">
        <f t="shared" si="284"/>
        <v>129.90000000000009</v>
      </c>
      <c r="AO883" s="84">
        <f t="shared" si="284"/>
        <v>214</v>
      </c>
      <c r="AP883" s="85">
        <f>AM883/'[2]Soymeal Export Forecast'!AG$15</f>
        <v>0.32586274220389161</v>
      </c>
      <c r="AQ883" s="77"/>
      <c r="AR883" s="77"/>
      <c r="AS883" s="80">
        <v>39044</v>
      </c>
      <c r="AT883" s="84">
        <v>87</v>
      </c>
      <c r="AU883" s="84">
        <v>75.7</v>
      </c>
      <c r="AV883" s="84">
        <f t="shared" si="270"/>
        <v>162.69999999999999</v>
      </c>
      <c r="AW883" s="84">
        <f t="shared" si="285"/>
        <v>1.5</v>
      </c>
      <c r="AX883" s="84">
        <f t="shared" si="285"/>
        <v>31.399999999999977</v>
      </c>
      <c r="AZ883" s="77"/>
      <c r="BA883" s="77"/>
      <c r="BB883" s="84">
        <f t="shared" si="272"/>
        <v>929.95100000000048</v>
      </c>
    </row>
    <row r="884" spans="1:54">
      <c r="A884" s="80">
        <v>39051</v>
      </c>
      <c r="B884" s="84">
        <v>10796.939</v>
      </c>
      <c r="C884" s="84">
        <v>8987.8359999999993</v>
      </c>
      <c r="D884" s="84">
        <v>19784.775000000001</v>
      </c>
      <c r="E884" s="84">
        <v>15.558</v>
      </c>
      <c r="F884" s="84">
        <f t="shared" si="278"/>
        <v>1101.8309999999992</v>
      </c>
      <c r="G884" s="84">
        <f t="shared" si="278"/>
        <v>1027.2460000000028</v>
      </c>
      <c r="H884" s="84">
        <f t="shared" si="278"/>
        <v>0</v>
      </c>
      <c r="I884" s="84">
        <f t="shared" si="271"/>
        <v>1101.8309999999992</v>
      </c>
      <c r="L884" s="84">
        <f t="shared" si="279"/>
        <v>1027.2460000000028</v>
      </c>
      <c r="P884" s="84">
        <v>2706.5</v>
      </c>
      <c r="Q884" s="84">
        <v>4236.7</v>
      </c>
      <c r="R884" s="84">
        <f t="shared" si="273"/>
        <v>6943.2</v>
      </c>
      <c r="S884" s="84">
        <f t="shared" si="280"/>
        <v>126.80000000000018</v>
      </c>
      <c r="T884" s="84">
        <f t="shared" si="281"/>
        <v>401</v>
      </c>
      <c r="W884" s="77"/>
      <c r="X884" s="77"/>
      <c r="Z884" s="84">
        <v>287.5</v>
      </c>
      <c r="AA884" s="84">
        <v>1226</v>
      </c>
      <c r="AB884" s="84">
        <f t="shared" si="268"/>
        <v>1513.5</v>
      </c>
      <c r="AC884" s="84">
        <f t="shared" si="282"/>
        <v>8.5</v>
      </c>
      <c r="AE884" s="84">
        <f t="shared" si="274"/>
        <v>7802.9390000000003</v>
      </c>
      <c r="AF884" s="84">
        <f t="shared" si="274"/>
        <v>3525.1359999999995</v>
      </c>
      <c r="AG884" s="84">
        <f t="shared" si="274"/>
        <v>11328.075000000001</v>
      </c>
      <c r="AH884" s="84">
        <f t="shared" si="283"/>
        <v>891.94600000000173</v>
      </c>
      <c r="AJ884" s="80">
        <v>39051</v>
      </c>
      <c r="AK884" s="84">
        <v>1940.3</v>
      </c>
      <c r="AL884" s="84">
        <v>1073.8</v>
      </c>
      <c r="AM884" s="84">
        <f t="shared" si="269"/>
        <v>3014.1</v>
      </c>
      <c r="AN884" s="84">
        <f t="shared" si="284"/>
        <v>134.59999999999991</v>
      </c>
      <c r="AO884" s="84">
        <f t="shared" si="284"/>
        <v>116.59999999999991</v>
      </c>
      <c r="AP884" s="85">
        <f>AM884/'[2]Soymeal Export Forecast'!AG$15</f>
        <v>0.33897597628188081</v>
      </c>
      <c r="AQ884" s="77"/>
      <c r="AR884" s="77"/>
      <c r="AS884" s="80">
        <v>39051</v>
      </c>
      <c r="AT884" s="84">
        <v>127.3</v>
      </c>
      <c r="AU884" s="84">
        <v>83.9</v>
      </c>
      <c r="AV884" s="84">
        <f t="shared" si="270"/>
        <v>211.2</v>
      </c>
      <c r="AW884" s="84">
        <f t="shared" si="285"/>
        <v>8.2000000000000028</v>
      </c>
      <c r="AX884" s="84">
        <f t="shared" si="285"/>
        <v>48.5</v>
      </c>
      <c r="AZ884" s="77"/>
      <c r="BA884" s="77"/>
      <c r="BB884" s="84">
        <f t="shared" si="272"/>
        <v>1236.4309999999991</v>
      </c>
    </row>
    <row r="885" spans="1:54">
      <c r="A885" s="80">
        <v>39058</v>
      </c>
      <c r="B885" s="84">
        <v>11552.093000000001</v>
      </c>
      <c r="C885" s="84">
        <v>10161.803</v>
      </c>
      <c r="D885" s="84">
        <v>21713.896000000001</v>
      </c>
      <c r="E885" s="84">
        <v>15.558</v>
      </c>
      <c r="F885" s="84">
        <f t="shared" si="278"/>
        <v>1173.9670000000006</v>
      </c>
      <c r="G885" s="84">
        <f t="shared" si="278"/>
        <v>1929.1209999999992</v>
      </c>
      <c r="H885" s="84">
        <f t="shared" si="278"/>
        <v>0</v>
      </c>
      <c r="I885" s="84">
        <f t="shared" si="271"/>
        <v>1173.9670000000006</v>
      </c>
      <c r="L885" s="84">
        <f t="shared" si="279"/>
        <v>1929.1209999999992</v>
      </c>
      <c r="P885" s="84">
        <v>2780</v>
      </c>
      <c r="Q885" s="84">
        <v>4632.8999999999996</v>
      </c>
      <c r="R885" s="84">
        <f t="shared" si="273"/>
        <v>7412.9</v>
      </c>
      <c r="S885" s="84">
        <f t="shared" si="280"/>
        <v>469.69999999999982</v>
      </c>
      <c r="T885" s="84">
        <f t="shared" si="281"/>
        <v>396.19999999999982</v>
      </c>
      <c r="W885" s="77"/>
      <c r="X885" s="77"/>
      <c r="Z885" s="84">
        <v>227.5</v>
      </c>
      <c r="AA885" s="84">
        <v>1456.8</v>
      </c>
      <c r="AB885" s="84">
        <f t="shared" si="268"/>
        <v>1684.3</v>
      </c>
      <c r="AC885" s="84">
        <f t="shared" si="282"/>
        <v>170.79999999999995</v>
      </c>
      <c r="AE885" s="84">
        <f t="shared" si="274"/>
        <v>8544.5930000000008</v>
      </c>
      <c r="AF885" s="84">
        <f t="shared" si="274"/>
        <v>4072.1030000000001</v>
      </c>
      <c r="AG885" s="84">
        <f t="shared" si="274"/>
        <v>12616.696000000002</v>
      </c>
      <c r="AH885" s="84">
        <f t="shared" si="283"/>
        <v>1288.621000000001</v>
      </c>
      <c r="AJ885" s="80">
        <v>39058</v>
      </c>
      <c r="AK885" s="84">
        <v>2036.9</v>
      </c>
      <c r="AL885" s="84">
        <v>1182.7</v>
      </c>
      <c r="AM885" s="84">
        <f t="shared" si="269"/>
        <v>3219.6000000000004</v>
      </c>
      <c r="AN885" s="84">
        <f t="shared" si="284"/>
        <v>108.90000000000009</v>
      </c>
      <c r="AO885" s="84">
        <f t="shared" si="284"/>
        <v>205.50000000000045</v>
      </c>
      <c r="AP885" s="85">
        <f>AM885/'[2]Soymeal Export Forecast'!AG$15</f>
        <v>0.3620872078687315</v>
      </c>
      <c r="AQ885" s="77"/>
      <c r="AR885" s="77"/>
      <c r="AS885" s="80">
        <v>39058</v>
      </c>
      <c r="AT885" s="84">
        <v>125.7</v>
      </c>
      <c r="AU885" s="84">
        <v>101.1</v>
      </c>
      <c r="AV885" s="84">
        <f t="shared" si="270"/>
        <v>226.8</v>
      </c>
      <c r="AW885" s="84">
        <f t="shared" si="285"/>
        <v>17.199999999999989</v>
      </c>
      <c r="AX885" s="84">
        <f t="shared" si="285"/>
        <v>15.600000000000023</v>
      </c>
      <c r="AZ885" s="77"/>
      <c r="BA885" s="77"/>
      <c r="BB885" s="84">
        <f t="shared" si="272"/>
        <v>1282.8670000000006</v>
      </c>
    </row>
    <row r="886" spans="1:54">
      <c r="A886" s="80">
        <v>39065</v>
      </c>
      <c r="B886" s="84">
        <v>11943.777</v>
      </c>
      <c r="C886" s="84">
        <v>11165.718000000001</v>
      </c>
      <c r="D886" s="84">
        <v>23109.494999999999</v>
      </c>
      <c r="E886" s="84">
        <v>23.558</v>
      </c>
      <c r="F886" s="84">
        <f t="shared" si="278"/>
        <v>1003.9150000000009</v>
      </c>
      <c r="G886" s="84">
        <f t="shared" si="278"/>
        <v>1395.5989999999983</v>
      </c>
      <c r="H886" s="84">
        <f t="shared" si="278"/>
        <v>8</v>
      </c>
      <c r="I886" s="84">
        <f t="shared" si="271"/>
        <v>1003.9150000000009</v>
      </c>
      <c r="L886" s="84">
        <f t="shared" si="279"/>
        <v>1403.5989999999983</v>
      </c>
      <c r="P886" s="84">
        <v>2736.1</v>
      </c>
      <c r="Q886" s="84">
        <v>4912.1000000000004</v>
      </c>
      <c r="R886" s="84">
        <f t="shared" si="273"/>
        <v>7648.2000000000007</v>
      </c>
      <c r="S886" s="84">
        <f t="shared" si="280"/>
        <v>235.30000000000109</v>
      </c>
      <c r="T886" s="84">
        <f t="shared" si="281"/>
        <v>279.20000000000073</v>
      </c>
      <c r="W886" s="77"/>
      <c r="X886" s="77"/>
      <c r="Z886" s="84">
        <v>294.5</v>
      </c>
      <c r="AA886" s="84">
        <v>1512.8</v>
      </c>
      <c r="AB886" s="84">
        <f t="shared" si="268"/>
        <v>1807.3</v>
      </c>
      <c r="AC886" s="84">
        <f t="shared" si="282"/>
        <v>123</v>
      </c>
      <c r="AE886" s="84">
        <f t="shared" si="274"/>
        <v>8913.1769999999997</v>
      </c>
      <c r="AF886" s="84">
        <f t="shared" si="274"/>
        <v>4740.8180000000002</v>
      </c>
      <c r="AG886" s="84">
        <f t="shared" si="274"/>
        <v>13653.994999999999</v>
      </c>
      <c r="AH886" s="84">
        <f t="shared" si="283"/>
        <v>1037.2989999999972</v>
      </c>
      <c r="AJ886" s="80">
        <v>39065</v>
      </c>
      <c r="AK886" s="84">
        <v>2016.9</v>
      </c>
      <c r="AL886" s="84">
        <v>1320</v>
      </c>
      <c r="AM886" s="84">
        <f t="shared" si="269"/>
        <v>3336.9</v>
      </c>
      <c r="AN886" s="84">
        <f t="shared" si="284"/>
        <v>137.29999999999995</v>
      </c>
      <c r="AO886" s="84">
        <f t="shared" si="284"/>
        <v>117.29999999999973</v>
      </c>
      <c r="AP886" s="85">
        <f>AM886/'[2]Soymeal Export Forecast'!AG$15</f>
        <v>0.37527916633655423</v>
      </c>
      <c r="AQ886" s="77"/>
      <c r="AR886" s="77"/>
      <c r="AS886" s="80">
        <v>39065</v>
      </c>
      <c r="AT886" s="84">
        <v>115</v>
      </c>
      <c r="AU886" s="84">
        <v>118.2</v>
      </c>
      <c r="AV886" s="84">
        <f t="shared" si="270"/>
        <v>233.2</v>
      </c>
      <c r="AW886" s="84">
        <f t="shared" si="285"/>
        <v>17.100000000000009</v>
      </c>
      <c r="AX886" s="84">
        <f t="shared" si="285"/>
        <v>6.3999999999999773</v>
      </c>
      <c r="AZ886" s="77"/>
      <c r="BA886" s="77"/>
      <c r="BB886" s="84">
        <f t="shared" si="272"/>
        <v>1141.2150000000008</v>
      </c>
    </row>
    <row r="887" spans="1:54">
      <c r="A887" s="80">
        <v>39072</v>
      </c>
      <c r="B887" s="84">
        <v>11765.1</v>
      </c>
      <c r="C887" s="84">
        <v>12386.593999999999</v>
      </c>
      <c r="D887" s="84">
        <v>24151.694</v>
      </c>
      <c r="E887" s="84">
        <v>23.558</v>
      </c>
      <c r="F887" s="84">
        <f t="shared" si="278"/>
        <v>1220.8759999999984</v>
      </c>
      <c r="G887" s="84">
        <f t="shared" si="278"/>
        <v>1042.1990000000005</v>
      </c>
      <c r="H887" s="84">
        <f t="shared" si="278"/>
        <v>0</v>
      </c>
      <c r="I887" s="84">
        <f t="shared" si="271"/>
        <v>1220.8759999999984</v>
      </c>
      <c r="L887" s="84">
        <f t="shared" si="279"/>
        <v>1042.1990000000005</v>
      </c>
      <c r="P887" s="84">
        <v>2814.9</v>
      </c>
      <c r="Q887" s="84">
        <v>5292.1</v>
      </c>
      <c r="R887" s="84">
        <f t="shared" si="273"/>
        <v>8107</v>
      </c>
      <c r="S887" s="84">
        <f t="shared" si="280"/>
        <v>458.79999999999927</v>
      </c>
      <c r="T887" s="84">
        <f t="shared" si="281"/>
        <v>380</v>
      </c>
      <c r="W887" s="77"/>
      <c r="X887" s="77"/>
      <c r="Z887" s="84">
        <v>354</v>
      </c>
      <c r="AA887" s="84">
        <v>1579.5</v>
      </c>
      <c r="AB887" s="84">
        <f t="shared" si="268"/>
        <v>1933.5</v>
      </c>
      <c r="AC887" s="84">
        <f t="shared" si="282"/>
        <v>126.20000000000005</v>
      </c>
      <c r="AE887" s="84">
        <f t="shared" si="274"/>
        <v>8596.2000000000007</v>
      </c>
      <c r="AF887" s="84">
        <f t="shared" si="274"/>
        <v>5514.9939999999988</v>
      </c>
      <c r="AG887" s="84">
        <f t="shared" si="274"/>
        <v>14111.194</v>
      </c>
      <c r="AH887" s="84">
        <f t="shared" si="283"/>
        <v>457.19900000000052</v>
      </c>
      <c r="AJ887" s="80">
        <v>39072</v>
      </c>
      <c r="AK887" s="84">
        <v>2014.3</v>
      </c>
      <c r="AL887" s="84">
        <v>1429.4</v>
      </c>
      <c r="AM887" s="84">
        <f t="shared" si="269"/>
        <v>3443.7</v>
      </c>
      <c r="AN887" s="84">
        <f t="shared" si="284"/>
        <v>109.40000000000009</v>
      </c>
      <c r="AO887" s="84">
        <f t="shared" si="284"/>
        <v>106.79999999999973</v>
      </c>
      <c r="AP887" s="85">
        <f>AM887/'[2]Soymeal Export Forecast'!AG$15</f>
        <v>0.38729025895687363</v>
      </c>
      <c r="AQ887" s="77"/>
      <c r="AR887" s="77"/>
      <c r="AS887" s="80">
        <v>39072</v>
      </c>
      <c r="AT887" s="84">
        <v>174.3</v>
      </c>
      <c r="AU887" s="84">
        <v>119.9</v>
      </c>
      <c r="AV887" s="84">
        <f t="shared" si="270"/>
        <v>294.20000000000005</v>
      </c>
      <c r="AW887" s="84">
        <f t="shared" si="285"/>
        <v>1.7000000000000028</v>
      </c>
      <c r="AX887" s="84">
        <f t="shared" si="285"/>
        <v>61.000000000000057</v>
      </c>
      <c r="AZ887" s="77"/>
      <c r="BA887" s="77"/>
      <c r="BB887" s="84">
        <f t="shared" si="272"/>
        <v>1330.2759999999985</v>
      </c>
    </row>
    <row r="888" spans="1:54">
      <c r="A888" s="80">
        <v>39079</v>
      </c>
      <c r="B888" s="84">
        <v>11888.957</v>
      </c>
      <c r="C888" s="84">
        <v>13283.928</v>
      </c>
      <c r="D888" s="84">
        <v>25172.884999999998</v>
      </c>
      <c r="E888" s="84">
        <v>85.781000000000006</v>
      </c>
      <c r="F888" s="84">
        <f t="shared" si="278"/>
        <v>897.33400000000074</v>
      </c>
      <c r="G888" s="84">
        <f t="shared" si="278"/>
        <v>1021.1909999999989</v>
      </c>
      <c r="H888" s="84">
        <f t="shared" si="278"/>
        <v>62.223000000000006</v>
      </c>
      <c r="I888" s="84">
        <f t="shared" si="271"/>
        <v>897.33400000000074</v>
      </c>
      <c r="L888" s="84">
        <f t="shared" si="279"/>
        <v>1083.4139999999989</v>
      </c>
      <c r="P888" s="84">
        <v>2827.8</v>
      </c>
      <c r="Q888" s="84">
        <v>5509.7</v>
      </c>
      <c r="R888" s="84">
        <f t="shared" si="273"/>
        <v>8337.5</v>
      </c>
      <c r="S888" s="84">
        <f t="shared" si="280"/>
        <v>230.5</v>
      </c>
      <c r="T888" s="84">
        <f t="shared" si="281"/>
        <v>217.59999999999945</v>
      </c>
      <c r="W888" s="77"/>
      <c r="X888" s="77"/>
      <c r="Z888" s="84">
        <v>299</v>
      </c>
      <c r="AA888" s="84">
        <v>1963</v>
      </c>
      <c r="AB888" s="84">
        <f t="shared" si="268"/>
        <v>2262</v>
      </c>
      <c r="AC888" s="84">
        <f t="shared" si="282"/>
        <v>328.5</v>
      </c>
      <c r="AE888" s="84">
        <f t="shared" si="274"/>
        <v>8762.1569999999992</v>
      </c>
      <c r="AF888" s="84">
        <f t="shared" si="274"/>
        <v>5811.2280000000001</v>
      </c>
      <c r="AG888" s="84">
        <f t="shared" si="274"/>
        <v>14573.384999999998</v>
      </c>
      <c r="AH888" s="84">
        <f t="shared" si="283"/>
        <v>462.19099999999889</v>
      </c>
      <c r="AJ888" s="80">
        <v>39079</v>
      </c>
      <c r="AK888" s="84">
        <v>1942.2</v>
      </c>
      <c r="AL888" s="84">
        <v>1573.3</v>
      </c>
      <c r="AM888" s="84">
        <f t="shared" si="269"/>
        <v>3515.5</v>
      </c>
      <c r="AN888" s="84">
        <f t="shared" si="284"/>
        <v>143.89999999999986</v>
      </c>
      <c r="AO888" s="84">
        <f t="shared" si="284"/>
        <v>71.800000000000182</v>
      </c>
      <c r="AP888" s="85">
        <f>AM888/'[2]Soymeal Export Forecast'!AG$15</f>
        <v>0.39536513208551538</v>
      </c>
      <c r="AQ888" s="77"/>
      <c r="AR888" s="77"/>
      <c r="AS888" s="80">
        <v>39079</v>
      </c>
      <c r="AT888" s="84">
        <v>113.3</v>
      </c>
      <c r="AU888" s="84">
        <v>185.5</v>
      </c>
      <c r="AV888" s="84">
        <f t="shared" si="270"/>
        <v>298.8</v>
      </c>
      <c r="AW888" s="84">
        <f t="shared" si="285"/>
        <v>65.599999999999994</v>
      </c>
      <c r="AX888" s="84">
        <f t="shared" si="285"/>
        <v>4.5999999999999659</v>
      </c>
      <c r="AZ888" s="77"/>
      <c r="BA888" s="77"/>
      <c r="BB888" s="84">
        <f t="shared" si="272"/>
        <v>1041.2340000000006</v>
      </c>
    </row>
    <row r="889" spans="1:54">
      <c r="A889" s="80">
        <v>39086</v>
      </c>
      <c r="B889" s="84">
        <v>11329.315000000001</v>
      </c>
      <c r="C889" s="84">
        <v>14656.308999999999</v>
      </c>
      <c r="D889" s="84">
        <v>25985.624</v>
      </c>
      <c r="E889" s="84">
        <v>85.781000000000006</v>
      </c>
      <c r="F889" s="84">
        <f t="shared" si="278"/>
        <v>1372.3809999999994</v>
      </c>
      <c r="G889" s="84">
        <f t="shared" si="278"/>
        <v>812.7390000000014</v>
      </c>
      <c r="H889" s="84">
        <f t="shared" si="278"/>
        <v>0</v>
      </c>
      <c r="I889" s="84">
        <f t="shared" si="271"/>
        <v>1372.3809999999994</v>
      </c>
      <c r="L889" s="84">
        <f t="shared" si="279"/>
        <v>812.7390000000014</v>
      </c>
      <c r="P889" s="84">
        <v>2840.8</v>
      </c>
      <c r="Q889" s="84">
        <v>5748.7</v>
      </c>
      <c r="R889" s="84">
        <f t="shared" si="273"/>
        <v>8589.5</v>
      </c>
      <c r="S889" s="84">
        <f t="shared" si="280"/>
        <v>252</v>
      </c>
      <c r="T889" s="84">
        <f t="shared" si="281"/>
        <v>239</v>
      </c>
      <c r="W889" s="77"/>
      <c r="X889" s="77"/>
      <c r="Z889" s="84">
        <v>292</v>
      </c>
      <c r="AA889" s="84">
        <v>1970.3</v>
      </c>
      <c r="AB889" s="84">
        <f t="shared" si="268"/>
        <v>2262.3000000000002</v>
      </c>
      <c r="AC889" s="84">
        <f t="shared" si="282"/>
        <v>0.3000000000001819</v>
      </c>
      <c r="AE889" s="84">
        <f t="shared" si="274"/>
        <v>8196.5149999999994</v>
      </c>
      <c r="AF889" s="84">
        <f t="shared" si="274"/>
        <v>6937.3090000000002</v>
      </c>
      <c r="AG889" s="84">
        <f t="shared" si="274"/>
        <v>15133.824000000001</v>
      </c>
      <c r="AH889" s="84">
        <f t="shared" si="283"/>
        <v>560.43900000000212</v>
      </c>
      <c r="AJ889" s="80">
        <v>39086</v>
      </c>
      <c r="AK889" s="84">
        <v>1904.8</v>
      </c>
      <c r="AL889" s="84">
        <v>1712.2</v>
      </c>
      <c r="AM889" s="84">
        <f t="shared" si="269"/>
        <v>3617</v>
      </c>
      <c r="AN889" s="84">
        <f t="shared" si="284"/>
        <v>138.90000000000009</v>
      </c>
      <c r="AO889" s="84">
        <f t="shared" si="284"/>
        <v>101.5</v>
      </c>
      <c r="AP889" s="85">
        <f>AM889/'[2]Soymeal Export Forecast'!AG$15</f>
        <v>0.40678016861138078</v>
      </c>
      <c r="AQ889" s="77"/>
      <c r="AR889" s="77"/>
      <c r="AS889" s="80">
        <v>39086</v>
      </c>
      <c r="AT889" s="84">
        <v>99.2</v>
      </c>
      <c r="AU889" s="84">
        <v>198.3</v>
      </c>
      <c r="AV889" s="84">
        <f t="shared" si="270"/>
        <v>297.5</v>
      </c>
      <c r="AW889" s="84">
        <f t="shared" si="285"/>
        <v>12.800000000000011</v>
      </c>
      <c r="AX889" s="84">
        <f t="shared" si="285"/>
        <v>-1.3000000000000114</v>
      </c>
      <c r="AZ889" s="77"/>
      <c r="BA889" s="77"/>
      <c r="BB889" s="84">
        <f t="shared" si="272"/>
        <v>1511.2809999999995</v>
      </c>
    </row>
    <row r="890" spans="1:54">
      <c r="A890" s="80">
        <v>39093</v>
      </c>
      <c r="B890" s="84">
        <v>11492.992</v>
      </c>
      <c r="C890" s="84">
        <v>15892.866</v>
      </c>
      <c r="D890" s="84">
        <v>27385.858</v>
      </c>
      <c r="E890" s="84">
        <v>195.78100000000001</v>
      </c>
      <c r="F890" s="84">
        <f t="shared" si="278"/>
        <v>1236.5570000000007</v>
      </c>
      <c r="G890" s="84">
        <f t="shared" si="278"/>
        <v>1400.2340000000004</v>
      </c>
      <c r="H890" s="84">
        <f t="shared" si="278"/>
        <v>110</v>
      </c>
      <c r="I890" s="84">
        <f t="shared" si="271"/>
        <v>1236.5570000000007</v>
      </c>
      <c r="L890" s="84">
        <f t="shared" si="279"/>
        <v>1510.2340000000004</v>
      </c>
      <c r="P890" s="84">
        <v>3071.8</v>
      </c>
      <c r="Q890" s="84">
        <v>5971.9</v>
      </c>
      <c r="R890" s="84">
        <f t="shared" si="273"/>
        <v>9043.7000000000007</v>
      </c>
      <c r="S890" s="84">
        <f t="shared" si="280"/>
        <v>454.20000000000073</v>
      </c>
      <c r="T890" s="84">
        <f t="shared" si="281"/>
        <v>223.19999999999982</v>
      </c>
      <c r="W890" s="77"/>
      <c r="X890" s="77"/>
      <c r="Z890" s="84">
        <v>118</v>
      </c>
      <c r="AA890" s="84">
        <v>2344.3000000000002</v>
      </c>
      <c r="AB890" s="84">
        <f t="shared" si="268"/>
        <v>2462.3000000000002</v>
      </c>
      <c r="AC890" s="84">
        <f t="shared" si="282"/>
        <v>200</v>
      </c>
      <c r="AE890" s="84">
        <f t="shared" si="274"/>
        <v>8303.1919999999991</v>
      </c>
      <c r="AF890" s="84">
        <f t="shared" si="274"/>
        <v>7576.6660000000002</v>
      </c>
      <c r="AG890" s="84">
        <f t="shared" si="274"/>
        <v>15879.858</v>
      </c>
      <c r="AH890" s="84">
        <f t="shared" si="283"/>
        <v>746.03399999999965</v>
      </c>
      <c r="AJ890" s="80">
        <v>39093</v>
      </c>
      <c r="AK890" s="84">
        <v>1968.2</v>
      </c>
      <c r="AL890" s="84">
        <v>1870</v>
      </c>
      <c r="AM890" s="84">
        <f t="shared" si="269"/>
        <v>3838.2</v>
      </c>
      <c r="AN890" s="84">
        <f t="shared" si="284"/>
        <v>157.79999999999995</v>
      </c>
      <c r="AO890" s="84">
        <f t="shared" si="284"/>
        <v>221.19999999999982</v>
      </c>
      <c r="AP890" s="85">
        <f>AM890/'[2]Soymeal Export Forecast'!AG$15</f>
        <v>0.43165707579878398</v>
      </c>
      <c r="AQ890" s="77"/>
      <c r="AR890" s="77"/>
      <c r="AS890" s="80">
        <v>39093</v>
      </c>
      <c r="AT890" s="84">
        <v>76.8</v>
      </c>
      <c r="AU890" s="84">
        <v>236</v>
      </c>
      <c r="AV890" s="84">
        <f t="shared" si="270"/>
        <v>312.8</v>
      </c>
      <c r="AW890" s="84">
        <f t="shared" si="285"/>
        <v>37.699999999999989</v>
      </c>
      <c r="AX890" s="84">
        <f t="shared" si="285"/>
        <v>15.300000000000011</v>
      </c>
      <c r="AZ890" s="77"/>
      <c r="BA890" s="77"/>
      <c r="BB890" s="84">
        <f t="shared" si="272"/>
        <v>1394.3570000000007</v>
      </c>
    </row>
    <row r="891" spans="1:54">
      <c r="A891" s="80">
        <v>39100</v>
      </c>
      <c r="B891" s="84">
        <v>11854.811</v>
      </c>
      <c r="C891" s="84">
        <v>16792.613000000001</v>
      </c>
      <c r="D891" s="84">
        <v>28647.423999999999</v>
      </c>
      <c r="E891" s="84">
        <v>279.18099999999998</v>
      </c>
      <c r="F891" s="84">
        <f t="shared" si="278"/>
        <v>899.74700000000121</v>
      </c>
      <c r="G891" s="84">
        <f t="shared" si="278"/>
        <v>1261.5659999999989</v>
      </c>
      <c r="H891" s="84">
        <f t="shared" si="278"/>
        <v>83.399999999999977</v>
      </c>
      <c r="I891" s="84">
        <f t="shared" si="271"/>
        <v>899.74700000000121</v>
      </c>
      <c r="L891" s="84">
        <f t="shared" si="279"/>
        <v>1344.965999999999</v>
      </c>
      <c r="P891" s="84">
        <v>3084.8</v>
      </c>
      <c r="Q891" s="84">
        <v>6219.1</v>
      </c>
      <c r="R891" s="84">
        <f t="shared" si="273"/>
        <v>9303.9000000000015</v>
      </c>
      <c r="S891" s="84">
        <f t="shared" si="280"/>
        <v>260.20000000000073</v>
      </c>
      <c r="T891" s="84">
        <f t="shared" si="281"/>
        <v>247.20000000000073</v>
      </c>
      <c r="W891" s="77"/>
      <c r="X891" s="77"/>
      <c r="Z891" s="84">
        <v>118</v>
      </c>
      <c r="AA891" s="84">
        <v>2404.6999999999998</v>
      </c>
      <c r="AB891" s="84">
        <f t="shared" si="268"/>
        <v>2522.6999999999998</v>
      </c>
      <c r="AC891" s="84">
        <f t="shared" si="282"/>
        <v>60.399999999999636</v>
      </c>
      <c r="AE891" s="84">
        <f t="shared" si="274"/>
        <v>8652.0109999999986</v>
      </c>
      <c r="AF891" s="84">
        <f t="shared" si="274"/>
        <v>8168.813000000001</v>
      </c>
      <c r="AG891" s="84">
        <f t="shared" si="274"/>
        <v>16820.823999999997</v>
      </c>
      <c r="AH891" s="84">
        <f t="shared" si="283"/>
        <v>940.96599999999671</v>
      </c>
      <c r="AJ891" s="80">
        <v>39100</v>
      </c>
      <c r="AK891" s="84">
        <v>1879.4</v>
      </c>
      <c r="AL891" s="84">
        <v>1993.1</v>
      </c>
      <c r="AM891" s="84">
        <f t="shared" si="269"/>
        <v>3872.5</v>
      </c>
      <c r="AN891" s="84">
        <f t="shared" si="284"/>
        <v>123.09999999999991</v>
      </c>
      <c r="AO891" s="84">
        <f t="shared" si="284"/>
        <v>34.300000000000182</v>
      </c>
      <c r="AP891" s="85">
        <f>AM891/'[2]Soymeal Export Forecast'!AG$15</f>
        <v>0.43551457090062817</v>
      </c>
      <c r="AQ891" s="77"/>
      <c r="AR891" s="77"/>
      <c r="AS891" s="80">
        <v>39100</v>
      </c>
      <c r="AT891" s="84">
        <v>69</v>
      </c>
      <c r="AU891" s="84">
        <v>246</v>
      </c>
      <c r="AV891" s="84">
        <f t="shared" si="270"/>
        <v>315</v>
      </c>
      <c r="AW891" s="84">
        <f t="shared" si="285"/>
        <v>10</v>
      </c>
      <c r="AX891" s="84">
        <f t="shared" si="285"/>
        <v>2.1999999999999886</v>
      </c>
      <c r="AZ891" s="77"/>
      <c r="BA891" s="77"/>
      <c r="BB891" s="84">
        <f t="shared" si="272"/>
        <v>1022.8470000000011</v>
      </c>
    </row>
    <row r="892" spans="1:54">
      <c r="A892" s="80">
        <v>39107</v>
      </c>
      <c r="B892" s="84">
        <v>11890.136</v>
      </c>
      <c r="C892" s="84">
        <v>17910.994999999999</v>
      </c>
      <c r="D892" s="84">
        <v>29801.131000000001</v>
      </c>
      <c r="E892" s="84">
        <v>347.072</v>
      </c>
      <c r="F892" s="84">
        <f t="shared" si="278"/>
        <v>1118.3819999999978</v>
      </c>
      <c r="G892" s="84">
        <f t="shared" si="278"/>
        <v>1153.7070000000022</v>
      </c>
      <c r="H892" s="84">
        <f t="shared" si="278"/>
        <v>67.89100000000002</v>
      </c>
      <c r="I892" s="84">
        <f t="shared" si="271"/>
        <v>1118.3819999999978</v>
      </c>
      <c r="L892" s="84">
        <f t="shared" si="279"/>
        <v>1221.5980000000022</v>
      </c>
      <c r="P892" s="84">
        <v>2792.8</v>
      </c>
      <c r="Q892" s="84">
        <v>6688.3</v>
      </c>
      <c r="R892" s="84">
        <f t="shared" si="273"/>
        <v>9481.1</v>
      </c>
      <c r="S892" s="84">
        <f t="shared" si="280"/>
        <v>177.19999999999891</v>
      </c>
      <c r="T892" s="84">
        <f t="shared" si="281"/>
        <v>469.19999999999982</v>
      </c>
      <c r="W892" s="77"/>
      <c r="X892" s="77"/>
      <c r="Z892" s="84">
        <v>84</v>
      </c>
      <c r="AA892" s="84">
        <v>2537.6999999999998</v>
      </c>
      <c r="AB892" s="84">
        <f t="shared" si="268"/>
        <v>2621.7</v>
      </c>
      <c r="AC892" s="84">
        <f t="shared" si="282"/>
        <v>99</v>
      </c>
      <c r="AE892" s="84">
        <f t="shared" si="274"/>
        <v>9013.3359999999993</v>
      </c>
      <c r="AF892" s="84">
        <f t="shared" si="274"/>
        <v>8684.994999999999</v>
      </c>
      <c r="AG892" s="84">
        <f t="shared" si="274"/>
        <v>17698.331000000002</v>
      </c>
      <c r="AH892" s="84">
        <f t="shared" si="283"/>
        <v>877.50700000000506</v>
      </c>
      <c r="AJ892" s="80">
        <v>39107</v>
      </c>
      <c r="AK892" s="84">
        <v>1925.4</v>
      </c>
      <c r="AL892" s="84">
        <v>2107.6</v>
      </c>
      <c r="AM892" s="84">
        <f t="shared" si="269"/>
        <v>4033</v>
      </c>
      <c r="AN892" s="84">
        <f t="shared" si="284"/>
        <v>114.5</v>
      </c>
      <c r="AO892" s="84">
        <f t="shared" si="284"/>
        <v>160.5</v>
      </c>
      <c r="AP892" s="85">
        <f>AM892/'[2]Soymeal Export Forecast'!AG$15</f>
        <v>0.45356494885532173</v>
      </c>
      <c r="AQ892" s="77"/>
      <c r="AR892" s="77"/>
      <c r="AS892" s="80">
        <v>39107</v>
      </c>
      <c r="AT892" s="84">
        <v>101.4</v>
      </c>
      <c r="AU892" s="84">
        <v>250.9</v>
      </c>
      <c r="AV892" s="84">
        <f t="shared" si="270"/>
        <v>352.3</v>
      </c>
      <c r="AW892" s="84">
        <f t="shared" si="285"/>
        <v>4.9000000000000057</v>
      </c>
      <c r="AX892" s="84">
        <f t="shared" si="285"/>
        <v>37.300000000000011</v>
      </c>
      <c r="AZ892" s="77"/>
      <c r="BA892" s="77"/>
      <c r="BB892" s="84">
        <f t="shared" si="272"/>
        <v>1232.8819999999978</v>
      </c>
    </row>
    <row r="893" spans="1:54">
      <c r="A893" s="80">
        <v>39114</v>
      </c>
      <c r="B893" s="84">
        <v>11503.1</v>
      </c>
      <c r="C893" s="84">
        <v>18862.827000000001</v>
      </c>
      <c r="D893" s="84">
        <v>30365.927</v>
      </c>
      <c r="E893" s="84">
        <v>311.67200000000003</v>
      </c>
      <c r="F893" s="84">
        <f t="shared" si="278"/>
        <v>951.83200000000215</v>
      </c>
      <c r="G893" s="84">
        <f t="shared" si="278"/>
        <v>564.79599999999846</v>
      </c>
      <c r="H893" s="84">
        <f t="shared" si="278"/>
        <v>-35.399999999999977</v>
      </c>
      <c r="I893" s="84">
        <f t="shared" si="271"/>
        <v>951.83200000000215</v>
      </c>
      <c r="L893" s="84">
        <f t="shared" si="279"/>
        <v>529.39599999999848</v>
      </c>
      <c r="P893" s="84">
        <v>2655.2</v>
      </c>
      <c r="Q893" s="84">
        <v>7159.1</v>
      </c>
      <c r="R893" s="84">
        <f t="shared" si="273"/>
        <v>9814.2999999999993</v>
      </c>
      <c r="S893" s="84">
        <f t="shared" si="280"/>
        <v>333.19999999999891</v>
      </c>
      <c r="T893" s="84">
        <f t="shared" si="281"/>
        <v>470.80000000000018</v>
      </c>
      <c r="W893" s="77"/>
      <c r="X893" s="77"/>
      <c r="Z893" s="84">
        <v>26</v>
      </c>
      <c r="AA893" s="84">
        <v>2618.3000000000002</v>
      </c>
      <c r="AB893" s="84">
        <f t="shared" si="268"/>
        <v>2644.3</v>
      </c>
      <c r="AC893" s="84">
        <f t="shared" si="282"/>
        <v>22.600000000000364</v>
      </c>
      <c r="AE893" s="84">
        <f t="shared" si="274"/>
        <v>8821.9000000000015</v>
      </c>
      <c r="AF893" s="84">
        <f t="shared" si="274"/>
        <v>9085.4269999999997</v>
      </c>
      <c r="AG893" s="84">
        <f t="shared" si="274"/>
        <v>17907.327000000001</v>
      </c>
      <c r="AH893" s="84">
        <f t="shared" si="283"/>
        <v>208.99599999999919</v>
      </c>
      <c r="AJ893" s="80">
        <v>39114</v>
      </c>
      <c r="AK893" s="84">
        <v>1940.1</v>
      </c>
      <c r="AL893" s="84">
        <v>2228.1999999999998</v>
      </c>
      <c r="AM893" s="84">
        <f t="shared" si="269"/>
        <v>4168.2999999999993</v>
      </c>
      <c r="AN893" s="84">
        <f t="shared" si="284"/>
        <v>120.59999999999991</v>
      </c>
      <c r="AO893" s="84">
        <f t="shared" si="284"/>
        <v>135.29999999999927</v>
      </c>
      <c r="AP893" s="85">
        <f>AM893/'[2]Soymeal Export Forecast'!AG$15</f>
        <v>0.4687812487760073</v>
      </c>
      <c r="AQ893" s="77"/>
      <c r="AR893" s="77"/>
      <c r="AS893" s="80">
        <v>39114</v>
      </c>
      <c r="AT893" s="84">
        <v>98</v>
      </c>
      <c r="AU893" s="84">
        <v>257.10000000000002</v>
      </c>
      <c r="AV893" s="84">
        <f t="shared" si="270"/>
        <v>355.1</v>
      </c>
      <c r="AW893" s="84">
        <f t="shared" si="285"/>
        <v>6.2000000000000171</v>
      </c>
      <c r="AX893" s="84">
        <f t="shared" si="285"/>
        <v>2.8000000000000114</v>
      </c>
      <c r="AZ893" s="77"/>
      <c r="BA893" s="77"/>
      <c r="BB893" s="84">
        <f t="shared" si="272"/>
        <v>1072.4320000000021</v>
      </c>
    </row>
    <row r="894" spans="1:54">
      <c r="A894" s="80">
        <v>39121</v>
      </c>
      <c r="B894" s="84">
        <v>11827.075999999999</v>
      </c>
      <c r="C894" s="84">
        <v>19715.697</v>
      </c>
      <c r="D894" s="84">
        <v>31542.773000000001</v>
      </c>
      <c r="E894" s="84">
        <v>652.072</v>
      </c>
      <c r="F894" s="84">
        <f t="shared" si="278"/>
        <v>852.86999999999898</v>
      </c>
      <c r="G894" s="84">
        <f t="shared" si="278"/>
        <v>1176.8460000000014</v>
      </c>
      <c r="H894" s="84">
        <f t="shared" si="278"/>
        <v>340.4</v>
      </c>
      <c r="I894" s="84">
        <f t="shared" si="271"/>
        <v>852.86999999999898</v>
      </c>
      <c r="L894" s="84">
        <f t="shared" si="279"/>
        <v>1517.2460000000015</v>
      </c>
      <c r="P894" s="84">
        <v>2266.5</v>
      </c>
      <c r="Q894" s="84">
        <v>7799.9</v>
      </c>
      <c r="R894" s="84">
        <f t="shared" si="273"/>
        <v>10066.4</v>
      </c>
      <c r="S894" s="84">
        <f t="shared" si="280"/>
        <v>252.10000000000036</v>
      </c>
      <c r="T894" s="84">
        <f t="shared" si="281"/>
        <v>640.79999999999927</v>
      </c>
      <c r="W894" s="77"/>
      <c r="X894" s="77"/>
      <c r="Z894" s="84">
        <v>26</v>
      </c>
      <c r="AA894" s="84">
        <v>2942.6</v>
      </c>
      <c r="AB894" s="84">
        <f t="shared" si="268"/>
        <v>2968.6</v>
      </c>
      <c r="AC894" s="84">
        <f t="shared" si="282"/>
        <v>324.29999999999973</v>
      </c>
      <c r="AE894" s="84">
        <f t="shared" si="274"/>
        <v>9534.5759999999991</v>
      </c>
      <c r="AF894" s="84">
        <f t="shared" si="274"/>
        <v>8973.1970000000001</v>
      </c>
      <c r="AG894" s="84">
        <f t="shared" si="274"/>
        <v>18507.773000000001</v>
      </c>
      <c r="AH894" s="84">
        <f t="shared" si="283"/>
        <v>600.44599999999991</v>
      </c>
      <c r="AJ894" s="80">
        <v>39121</v>
      </c>
      <c r="AK894" s="84">
        <v>1970.8</v>
      </c>
      <c r="AL894" s="84">
        <v>2367.8000000000002</v>
      </c>
      <c r="AM894" s="84">
        <f t="shared" si="269"/>
        <v>4338.6000000000004</v>
      </c>
      <c r="AN894" s="84">
        <f t="shared" si="284"/>
        <v>139.60000000000036</v>
      </c>
      <c r="AO894" s="84">
        <f t="shared" si="284"/>
        <v>170.30000000000109</v>
      </c>
      <c r="AP894" s="85">
        <f>AM894/'[2]Soymeal Export Forecast'!AG$15</f>
        <v>0.4879337681883707</v>
      </c>
      <c r="AQ894" s="77"/>
      <c r="AR894" s="77"/>
      <c r="AS894" s="80">
        <v>39121</v>
      </c>
      <c r="AT894" s="84">
        <v>88.6</v>
      </c>
      <c r="AU894" s="84">
        <v>268.8</v>
      </c>
      <c r="AV894" s="84">
        <f t="shared" si="270"/>
        <v>357.4</v>
      </c>
      <c r="AW894" s="84">
        <f t="shared" si="285"/>
        <v>11.699999999999989</v>
      </c>
      <c r="AX894" s="84">
        <f t="shared" si="285"/>
        <v>2.2999999999999545</v>
      </c>
      <c r="AZ894" s="77"/>
      <c r="BA894" s="77"/>
      <c r="BB894" s="84">
        <f t="shared" si="272"/>
        <v>992.46999999999935</v>
      </c>
    </row>
    <row r="895" spans="1:54">
      <c r="A895" s="80">
        <v>39128</v>
      </c>
      <c r="B895" s="84">
        <v>12245.808000000001</v>
      </c>
      <c r="C895" s="84">
        <v>20720.861000000001</v>
      </c>
      <c r="D895" s="84">
        <v>32966.669000000002</v>
      </c>
      <c r="E895" s="84">
        <v>799.67200000000003</v>
      </c>
      <c r="F895" s="84">
        <f t="shared" si="278"/>
        <v>1005.1640000000007</v>
      </c>
      <c r="G895" s="84">
        <f t="shared" si="278"/>
        <v>1423.8960000000006</v>
      </c>
      <c r="H895" s="84">
        <f t="shared" si="278"/>
        <v>147.60000000000002</v>
      </c>
      <c r="I895" s="84">
        <f t="shared" si="271"/>
        <v>1005.1640000000007</v>
      </c>
      <c r="L895" s="84">
        <f t="shared" si="279"/>
        <v>1571.4960000000005</v>
      </c>
      <c r="P895" s="84">
        <v>2158.6</v>
      </c>
      <c r="Q895" s="84">
        <v>8102.4</v>
      </c>
      <c r="R895" s="84">
        <f t="shared" si="273"/>
        <v>10261</v>
      </c>
      <c r="S895" s="84">
        <f t="shared" si="280"/>
        <v>194.60000000000036</v>
      </c>
      <c r="T895" s="84">
        <f t="shared" si="281"/>
        <v>302.5</v>
      </c>
      <c r="W895" s="77"/>
      <c r="X895" s="77"/>
      <c r="Z895" s="84">
        <v>0</v>
      </c>
      <c r="AA895" s="84">
        <v>2974</v>
      </c>
      <c r="AB895" s="84">
        <f t="shared" si="268"/>
        <v>2974</v>
      </c>
      <c r="AC895" s="84">
        <f t="shared" si="282"/>
        <v>5.4000000000000909</v>
      </c>
      <c r="AE895" s="84">
        <f t="shared" si="274"/>
        <v>10087.208000000001</v>
      </c>
      <c r="AF895" s="84">
        <f t="shared" si="274"/>
        <v>9644.4610000000011</v>
      </c>
      <c r="AG895" s="84">
        <f t="shared" si="274"/>
        <v>19731.669000000002</v>
      </c>
      <c r="AH895" s="84">
        <f t="shared" si="283"/>
        <v>1223.8960000000006</v>
      </c>
      <c r="AJ895" s="80">
        <v>39128</v>
      </c>
      <c r="AK895" s="84">
        <v>1901.2</v>
      </c>
      <c r="AL895" s="84">
        <v>2647</v>
      </c>
      <c r="AM895" s="84">
        <f t="shared" si="269"/>
        <v>4548.2</v>
      </c>
      <c r="AN895" s="84">
        <f t="shared" si="284"/>
        <v>279.19999999999982</v>
      </c>
      <c r="AO895" s="84">
        <f t="shared" si="284"/>
        <v>209.59999999999945</v>
      </c>
      <c r="AP895" s="85">
        <f>AM895/'[2]Soymeal Export Forecast'!AG$15</f>
        <v>0.5115060997728178</v>
      </c>
      <c r="AQ895" s="77"/>
      <c r="AR895" s="77"/>
      <c r="AS895" s="80">
        <v>39128</v>
      </c>
      <c r="AT895" s="84">
        <v>58.3</v>
      </c>
      <c r="AU895" s="84">
        <v>300.89999999999998</v>
      </c>
      <c r="AV895" s="84">
        <f t="shared" si="270"/>
        <v>359.2</v>
      </c>
      <c r="AW895" s="84">
        <f t="shared" si="285"/>
        <v>32.099999999999966</v>
      </c>
      <c r="AX895" s="84">
        <f t="shared" si="285"/>
        <v>1.8000000000000114</v>
      </c>
      <c r="AZ895" s="77"/>
      <c r="BA895" s="77"/>
      <c r="BB895" s="84">
        <f t="shared" si="272"/>
        <v>1284.3640000000005</v>
      </c>
    </row>
    <row r="896" spans="1:54">
      <c r="A896" s="80">
        <v>39135</v>
      </c>
      <c r="B896" s="84">
        <v>12204.227999999999</v>
      </c>
      <c r="C896" s="84">
        <v>21755.292000000001</v>
      </c>
      <c r="D896" s="84">
        <v>33959.519999999997</v>
      </c>
      <c r="E896" s="84">
        <v>799.67200000000003</v>
      </c>
      <c r="F896" s="84">
        <f t="shared" si="278"/>
        <v>1034.4310000000005</v>
      </c>
      <c r="G896" s="84">
        <f t="shared" si="278"/>
        <v>992.85099999999511</v>
      </c>
      <c r="H896" s="84">
        <f t="shared" si="278"/>
        <v>0</v>
      </c>
      <c r="I896" s="84">
        <f t="shared" si="271"/>
        <v>1034.4310000000005</v>
      </c>
      <c r="L896" s="84">
        <f t="shared" si="279"/>
        <v>992.85099999999511</v>
      </c>
      <c r="P896" s="84">
        <v>1971.2</v>
      </c>
      <c r="Q896" s="84">
        <v>8534.4</v>
      </c>
      <c r="R896" s="84">
        <f t="shared" si="273"/>
        <v>10505.6</v>
      </c>
      <c r="S896" s="84">
        <f t="shared" si="280"/>
        <v>244.60000000000036</v>
      </c>
      <c r="T896" s="84">
        <f t="shared" si="281"/>
        <v>432</v>
      </c>
      <c r="W896" s="77"/>
      <c r="X896" s="77"/>
      <c r="Z896" s="84">
        <v>0</v>
      </c>
      <c r="AA896" s="84">
        <v>3106.6</v>
      </c>
      <c r="AB896" s="84">
        <f t="shared" si="268"/>
        <v>3106.6</v>
      </c>
      <c r="AC896" s="84">
        <f t="shared" si="282"/>
        <v>132.59999999999991</v>
      </c>
      <c r="AE896" s="84">
        <f t="shared" si="274"/>
        <v>10233.027999999998</v>
      </c>
      <c r="AF896" s="84">
        <f t="shared" si="274"/>
        <v>10114.292000000001</v>
      </c>
      <c r="AG896" s="84">
        <f t="shared" si="274"/>
        <v>20347.32</v>
      </c>
      <c r="AH896" s="84">
        <f t="shared" si="283"/>
        <v>615.65099999999802</v>
      </c>
      <c r="AJ896" s="80">
        <v>39135</v>
      </c>
      <c r="AK896" s="84">
        <v>1793.8</v>
      </c>
      <c r="AL896" s="84">
        <v>2747.2</v>
      </c>
      <c r="AM896" s="84">
        <f t="shared" si="269"/>
        <v>4541</v>
      </c>
      <c r="AN896" s="84">
        <f t="shared" si="284"/>
        <v>100.19999999999982</v>
      </c>
      <c r="AO896" s="84">
        <f t="shared" si="284"/>
        <v>-7.1999999999998181</v>
      </c>
      <c r="AP896" s="85">
        <f>AM896/'[2]Soymeal Export Forecast'!AG$15</f>
        <v>0.51069636319167278</v>
      </c>
      <c r="AQ896" s="77"/>
      <c r="AR896" s="77"/>
      <c r="AS896" s="80">
        <v>39135</v>
      </c>
      <c r="AT896" s="84">
        <v>46.8</v>
      </c>
      <c r="AU896" s="84">
        <v>303.39999999999998</v>
      </c>
      <c r="AV896" s="84">
        <f t="shared" si="270"/>
        <v>350.2</v>
      </c>
      <c r="AW896" s="84">
        <f t="shared" si="285"/>
        <v>2.5</v>
      </c>
      <c r="AX896" s="84">
        <f t="shared" si="285"/>
        <v>-9</v>
      </c>
      <c r="AZ896" s="77"/>
      <c r="BA896" s="77"/>
      <c r="BB896" s="84">
        <f t="shared" si="272"/>
        <v>1134.6310000000003</v>
      </c>
    </row>
    <row r="897" spans="1:54">
      <c r="A897" s="80">
        <v>39142</v>
      </c>
      <c r="B897" s="84">
        <v>11799.598</v>
      </c>
      <c r="C897" s="84">
        <v>22957.232</v>
      </c>
      <c r="D897" s="84">
        <v>34756.83</v>
      </c>
      <c r="E897" s="84">
        <v>801.19600000000003</v>
      </c>
      <c r="F897" s="84">
        <f t="shared" si="278"/>
        <v>1201.9399999999987</v>
      </c>
      <c r="G897" s="84">
        <f t="shared" si="278"/>
        <v>797.31000000000495</v>
      </c>
      <c r="H897" s="84">
        <f t="shared" si="278"/>
        <v>1.5240000000000009</v>
      </c>
      <c r="I897" s="84">
        <f t="shared" si="271"/>
        <v>1201.9399999999987</v>
      </c>
      <c r="L897" s="84">
        <f t="shared" si="279"/>
        <v>798.83400000000495</v>
      </c>
      <c r="P897" s="84">
        <v>1884.8</v>
      </c>
      <c r="Q897" s="84">
        <v>8855.9</v>
      </c>
      <c r="R897" s="84">
        <f t="shared" si="273"/>
        <v>10740.699999999999</v>
      </c>
      <c r="S897" s="84">
        <f t="shared" si="280"/>
        <v>235.09999999999854</v>
      </c>
      <c r="T897" s="84">
        <f t="shared" si="281"/>
        <v>321.5</v>
      </c>
      <c r="W897" s="77"/>
      <c r="X897" s="77"/>
      <c r="Z897" s="84">
        <v>0</v>
      </c>
      <c r="AA897" s="84">
        <v>3261.4</v>
      </c>
      <c r="AB897" s="84">
        <f t="shared" si="268"/>
        <v>3261.4</v>
      </c>
      <c r="AC897" s="84">
        <f t="shared" si="282"/>
        <v>154.80000000000018</v>
      </c>
      <c r="AE897" s="84">
        <f t="shared" si="274"/>
        <v>9914.7980000000007</v>
      </c>
      <c r="AF897" s="84">
        <f t="shared" si="274"/>
        <v>10839.932000000001</v>
      </c>
      <c r="AG897" s="84">
        <f t="shared" si="274"/>
        <v>20754.730000000003</v>
      </c>
      <c r="AH897" s="84">
        <f t="shared" si="283"/>
        <v>407.41000000000349</v>
      </c>
      <c r="AJ897" s="80">
        <v>39142</v>
      </c>
      <c r="AK897" s="84">
        <v>1672.3</v>
      </c>
      <c r="AL897" s="84">
        <v>2934.8</v>
      </c>
      <c r="AM897" s="84">
        <f t="shared" si="269"/>
        <v>4607.1000000000004</v>
      </c>
      <c r="AN897" s="84">
        <f t="shared" si="284"/>
        <v>187.60000000000036</v>
      </c>
      <c r="AO897" s="84">
        <f t="shared" si="284"/>
        <v>66.100000000000364</v>
      </c>
      <c r="AP897" s="85">
        <f>AM897/'[2]Soymeal Export Forecast'!AG$15</f>
        <v>0.51813019486024126</v>
      </c>
      <c r="AQ897" s="77"/>
      <c r="AR897" s="77"/>
      <c r="AS897" s="80">
        <v>39142</v>
      </c>
      <c r="AT897" s="84">
        <v>53.2</v>
      </c>
      <c r="AU897" s="84">
        <v>305</v>
      </c>
      <c r="AV897" s="84">
        <f t="shared" si="270"/>
        <v>358.2</v>
      </c>
      <c r="AW897" s="84">
        <f t="shared" si="285"/>
        <v>1.6000000000000227</v>
      </c>
      <c r="AX897" s="84">
        <f t="shared" si="285"/>
        <v>8</v>
      </c>
      <c r="AZ897" s="77"/>
      <c r="BA897" s="77"/>
      <c r="BB897" s="84">
        <f t="shared" si="272"/>
        <v>1389.5399999999991</v>
      </c>
    </row>
    <row r="898" spans="1:54">
      <c r="A898" s="80">
        <v>39149</v>
      </c>
      <c r="B898" s="84">
        <v>11687.15</v>
      </c>
      <c r="C898" s="84">
        <v>23977.401000000002</v>
      </c>
      <c r="D898" s="84">
        <v>35664.550999999999</v>
      </c>
      <c r="E898" s="84">
        <v>801.19600000000003</v>
      </c>
      <c r="F898" s="84">
        <f t="shared" si="278"/>
        <v>1020.1690000000017</v>
      </c>
      <c r="G898" s="84">
        <f t="shared" si="278"/>
        <v>907.72099999999773</v>
      </c>
      <c r="H898" s="84">
        <f t="shared" si="278"/>
        <v>0</v>
      </c>
      <c r="I898" s="84">
        <f t="shared" si="271"/>
        <v>1020.1690000000017</v>
      </c>
      <c r="L898" s="84">
        <f t="shared" si="279"/>
        <v>907.72099999999773</v>
      </c>
      <c r="P898" s="84">
        <v>1705.4</v>
      </c>
      <c r="Q898" s="84">
        <v>9138.6</v>
      </c>
      <c r="R898" s="84">
        <f t="shared" si="273"/>
        <v>10844</v>
      </c>
      <c r="S898" s="84">
        <f t="shared" si="280"/>
        <v>103.30000000000109</v>
      </c>
      <c r="T898" s="84">
        <f t="shared" si="281"/>
        <v>282.70000000000073</v>
      </c>
      <c r="W898" s="77"/>
      <c r="X898" s="77"/>
      <c r="Z898" s="84">
        <v>0</v>
      </c>
      <c r="AA898" s="84">
        <v>3390.6</v>
      </c>
      <c r="AB898" s="84">
        <f t="shared" si="268"/>
        <v>3390.6</v>
      </c>
      <c r="AC898" s="84">
        <f t="shared" si="282"/>
        <v>129.19999999999982</v>
      </c>
      <c r="AE898" s="84">
        <f t="shared" si="274"/>
        <v>9981.75</v>
      </c>
      <c r="AF898" s="84">
        <f t="shared" si="274"/>
        <v>11448.201000000001</v>
      </c>
      <c r="AG898" s="84">
        <f t="shared" si="274"/>
        <v>21429.951000000001</v>
      </c>
      <c r="AH898" s="84">
        <f t="shared" si="283"/>
        <v>675.22099999999773</v>
      </c>
      <c r="AJ898" s="80">
        <v>39149</v>
      </c>
      <c r="AK898" s="84">
        <v>1814.1</v>
      </c>
      <c r="AL898" s="84">
        <v>3069.9</v>
      </c>
      <c r="AM898" s="84">
        <f t="shared" si="269"/>
        <v>4884</v>
      </c>
      <c r="AN898" s="84">
        <f t="shared" si="284"/>
        <v>135.09999999999991</v>
      </c>
      <c r="AO898" s="84">
        <f t="shared" si="284"/>
        <v>276.89999999999964</v>
      </c>
      <c r="AP898" s="85">
        <f>AM898/'[2]Soymeal Export Forecast'!AG$15</f>
        <v>0.54927131421011444</v>
      </c>
      <c r="AQ898" s="77"/>
      <c r="AR898" s="77"/>
      <c r="AS898" s="80">
        <v>39149</v>
      </c>
      <c r="AT898" s="84">
        <v>43.3</v>
      </c>
      <c r="AU898" s="84">
        <v>317.2</v>
      </c>
      <c r="AV898" s="84">
        <f t="shared" si="270"/>
        <v>360.5</v>
      </c>
      <c r="AW898" s="84">
        <f t="shared" si="285"/>
        <v>12.199999999999989</v>
      </c>
      <c r="AX898" s="84">
        <f t="shared" si="285"/>
        <v>2.3000000000000114</v>
      </c>
      <c r="AZ898" s="77"/>
      <c r="BA898" s="77"/>
      <c r="BB898" s="84">
        <f t="shared" si="272"/>
        <v>1155.2690000000016</v>
      </c>
    </row>
    <row r="899" spans="1:54">
      <c r="A899" s="80">
        <v>39156</v>
      </c>
      <c r="B899" s="84">
        <v>12076.916999999999</v>
      </c>
      <c r="C899" s="84">
        <v>24973.989000000001</v>
      </c>
      <c r="D899" s="84">
        <v>37050.906000000003</v>
      </c>
      <c r="E899" s="84">
        <v>804.24400000000003</v>
      </c>
      <c r="F899" s="84">
        <f t="shared" si="278"/>
        <v>996.58799999999974</v>
      </c>
      <c r="G899" s="84">
        <f t="shared" si="278"/>
        <v>1386.3550000000032</v>
      </c>
      <c r="H899" s="84">
        <f t="shared" si="278"/>
        <v>3.0480000000000018</v>
      </c>
      <c r="I899" s="84">
        <f t="shared" si="271"/>
        <v>996.58799999999974</v>
      </c>
      <c r="L899" s="84">
        <f t="shared" si="279"/>
        <v>1389.4030000000032</v>
      </c>
      <c r="P899" s="84">
        <v>1545.5</v>
      </c>
      <c r="Q899" s="84">
        <v>9426</v>
      </c>
      <c r="R899" s="84">
        <f t="shared" si="273"/>
        <v>10971.5</v>
      </c>
      <c r="S899" s="84">
        <f t="shared" si="280"/>
        <v>127.5</v>
      </c>
      <c r="T899" s="84">
        <f t="shared" si="281"/>
        <v>287.39999999999964</v>
      </c>
      <c r="W899" s="77"/>
      <c r="X899" s="77"/>
      <c r="Z899" s="84">
        <v>18.399999999999999</v>
      </c>
      <c r="AA899" s="84">
        <v>3383.9</v>
      </c>
      <c r="AB899" s="84">
        <f t="shared" ref="AB899:AB962" si="286">AA899+Z899</f>
        <v>3402.3</v>
      </c>
      <c r="AC899" s="84">
        <f t="shared" si="282"/>
        <v>11.700000000000273</v>
      </c>
      <c r="AE899" s="84">
        <f t="shared" si="274"/>
        <v>10513.017</v>
      </c>
      <c r="AF899" s="84">
        <f t="shared" si="274"/>
        <v>12164.089000000002</v>
      </c>
      <c r="AG899" s="84">
        <f t="shared" si="274"/>
        <v>22677.106000000003</v>
      </c>
      <c r="AH899" s="84">
        <f t="shared" si="283"/>
        <v>1247.1550000000025</v>
      </c>
      <c r="AJ899" s="80">
        <v>39156</v>
      </c>
      <c r="AK899" s="84">
        <v>1739.2</v>
      </c>
      <c r="AL899" s="84">
        <v>3162.3</v>
      </c>
      <c r="AM899" s="84">
        <f t="shared" ref="AM899:AM962" si="287">AL899+AK899</f>
        <v>4901.5</v>
      </c>
      <c r="AN899" s="84">
        <f t="shared" si="284"/>
        <v>92.400000000000091</v>
      </c>
      <c r="AO899" s="84">
        <f t="shared" si="284"/>
        <v>17.5</v>
      </c>
      <c r="AP899" s="85">
        <f>AM899/'[2]Soymeal Export Forecast'!AG$15</f>
        <v>0.55123942395595327</v>
      </c>
      <c r="AQ899" s="77"/>
      <c r="AR899" s="77"/>
      <c r="AS899" s="80">
        <v>39156</v>
      </c>
      <c r="AT899" s="84">
        <v>50.3</v>
      </c>
      <c r="AU899" s="84">
        <v>320.39999999999998</v>
      </c>
      <c r="AV899" s="84">
        <f t="shared" ref="AV899:AV962" si="288">AU899+AT899</f>
        <v>370.7</v>
      </c>
      <c r="AW899" s="84">
        <f t="shared" si="285"/>
        <v>3.1999999999999886</v>
      </c>
      <c r="AX899" s="84">
        <f t="shared" si="285"/>
        <v>10.199999999999989</v>
      </c>
      <c r="AZ899" s="77"/>
      <c r="BA899" s="77"/>
      <c r="BB899" s="84">
        <f t="shared" si="272"/>
        <v>1088.9879999999998</v>
      </c>
    </row>
    <row r="900" spans="1:54">
      <c r="A900" s="80">
        <v>39163</v>
      </c>
      <c r="B900" s="84">
        <v>11657.423000000001</v>
      </c>
      <c r="C900" s="84">
        <v>26214.146000000001</v>
      </c>
      <c r="D900" s="84">
        <v>37871.569000000003</v>
      </c>
      <c r="E900" s="84">
        <v>894.78</v>
      </c>
      <c r="F900" s="84">
        <f t="shared" si="278"/>
        <v>1240.1569999999992</v>
      </c>
      <c r="G900" s="84">
        <f t="shared" si="278"/>
        <v>820.66300000000047</v>
      </c>
      <c r="H900" s="84">
        <f t="shared" si="278"/>
        <v>90.535999999999945</v>
      </c>
      <c r="I900" s="84">
        <f t="shared" ref="I900:I963" si="289">F900</f>
        <v>1240.1569999999992</v>
      </c>
      <c r="L900" s="84">
        <f t="shared" si="279"/>
        <v>911.19900000000041</v>
      </c>
      <c r="P900" s="84">
        <v>1467.8</v>
      </c>
      <c r="Q900" s="84">
        <v>9579.7999999999993</v>
      </c>
      <c r="R900" s="84">
        <f t="shared" si="273"/>
        <v>11047.599999999999</v>
      </c>
      <c r="S900" s="84">
        <f t="shared" si="280"/>
        <v>76.099999999998545</v>
      </c>
      <c r="T900" s="84">
        <f t="shared" si="281"/>
        <v>153.79999999999927</v>
      </c>
      <c r="W900" s="77"/>
      <c r="X900" s="77"/>
      <c r="Z900" s="84">
        <v>24.5</v>
      </c>
      <c r="AA900" s="84">
        <v>3385.1</v>
      </c>
      <c r="AB900" s="84">
        <f t="shared" si="286"/>
        <v>3409.6</v>
      </c>
      <c r="AC900" s="84">
        <f t="shared" si="282"/>
        <v>7.2999999999997272</v>
      </c>
      <c r="AE900" s="84">
        <f t="shared" si="274"/>
        <v>10165.123000000001</v>
      </c>
      <c r="AF900" s="84">
        <f t="shared" si="274"/>
        <v>13249.246000000001</v>
      </c>
      <c r="AG900" s="84">
        <f t="shared" si="274"/>
        <v>23414.369000000006</v>
      </c>
      <c r="AH900" s="84">
        <f t="shared" si="283"/>
        <v>737.26300000000265</v>
      </c>
      <c r="AJ900" s="80">
        <v>39163</v>
      </c>
      <c r="AK900" s="84">
        <v>1709.8</v>
      </c>
      <c r="AL900" s="84">
        <v>3297</v>
      </c>
      <c r="AM900" s="84">
        <f t="shared" si="287"/>
        <v>5006.8</v>
      </c>
      <c r="AN900" s="84">
        <f t="shared" si="284"/>
        <v>134.69999999999982</v>
      </c>
      <c r="AO900" s="84">
        <f t="shared" si="284"/>
        <v>105.30000000000018</v>
      </c>
      <c r="AP900" s="85">
        <f>AM900/'[2]Soymeal Export Forecast'!AG$15</f>
        <v>0.5630818214552008</v>
      </c>
      <c r="AQ900" s="77"/>
      <c r="AR900" s="77"/>
      <c r="AS900" s="80">
        <v>39163</v>
      </c>
      <c r="AT900" s="84">
        <v>39</v>
      </c>
      <c r="AU900" s="84">
        <v>323.8</v>
      </c>
      <c r="AV900" s="84">
        <f t="shared" si="288"/>
        <v>362.8</v>
      </c>
      <c r="AW900" s="84">
        <f t="shared" si="285"/>
        <v>3.4000000000000341</v>
      </c>
      <c r="AX900" s="84">
        <f t="shared" si="285"/>
        <v>-7.8999999999999773</v>
      </c>
      <c r="AZ900" s="77"/>
      <c r="BA900" s="77"/>
      <c r="BB900" s="84">
        <f t="shared" ref="BB900:BB963" si="290">AN900+F900</f>
        <v>1374.8569999999991</v>
      </c>
    </row>
    <row r="901" spans="1:54">
      <c r="A901" s="80">
        <v>39170</v>
      </c>
      <c r="B901" s="84">
        <v>11083.821</v>
      </c>
      <c r="C901" s="84">
        <v>27105.773000000001</v>
      </c>
      <c r="D901" s="84">
        <v>38189.593999999997</v>
      </c>
      <c r="E901" s="84">
        <v>933.33399999999995</v>
      </c>
      <c r="F901" s="84">
        <f t="shared" si="278"/>
        <v>891.62700000000041</v>
      </c>
      <c r="G901" s="84">
        <f t="shared" si="278"/>
        <v>318.02499999999418</v>
      </c>
      <c r="H901" s="84">
        <f t="shared" si="278"/>
        <v>38.553999999999974</v>
      </c>
      <c r="I901" s="84">
        <f t="shared" si="289"/>
        <v>891.62700000000041</v>
      </c>
      <c r="L901" s="84">
        <f t="shared" si="279"/>
        <v>356.57899999999415</v>
      </c>
      <c r="P901" s="84">
        <v>1186.0999999999999</v>
      </c>
      <c r="Q901" s="84">
        <v>9882.2000000000007</v>
      </c>
      <c r="R901" s="84">
        <f t="shared" si="273"/>
        <v>11068.300000000001</v>
      </c>
      <c r="S901" s="84">
        <f t="shared" si="280"/>
        <v>20.700000000002547</v>
      </c>
      <c r="T901" s="84">
        <f t="shared" si="281"/>
        <v>302.40000000000146</v>
      </c>
      <c r="W901" s="77"/>
      <c r="X901" s="77"/>
      <c r="Z901" s="84">
        <v>24.5</v>
      </c>
      <c r="AA901" s="84">
        <v>3520.3</v>
      </c>
      <c r="AB901" s="84">
        <f t="shared" si="286"/>
        <v>3544.8</v>
      </c>
      <c r="AC901" s="84">
        <f t="shared" si="282"/>
        <v>135.20000000000027</v>
      </c>
      <c r="AE901" s="84">
        <f t="shared" si="274"/>
        <v>9873.2209999999995</v>
      </c>
      <c r="AF901" s="84">
        <f t="shared" si="274"/>
        <v>13703.273000000001</v>
      </c>
      <c r="AG901" s="84">
        <f t="shared" si="274"/>
        <v>23576.493999999995</v>
      </c>
      <c r="AH901" s="84">
        <f t="shared" si="283"/>
        <v>162.12499999998909</v>
      </c>
      <c r="AJ901" s="80">
        <v>39170</v>
      </c>
      <c r="AK901" s="84">
        <v>1630.6</v>
      </c>
      <c r="AL901" s="84">
        <v>3497.8</v>
      </c>
      <c r="AM901" s="84">
        <f t="shared" si="287"/>
        <v>5128.3999999999996</v>
      </c>
      <c r="AN901" s="84">
        <f t="shared" si="284"/>
        <v>200.80000000000018</v>
      </c>
      <c r="AO901" s="84">
        <f t="shared" si="284"/>
        <v>121.59999999999945</v>
      </c>
      <c r="AP901" s="85">
        <f>AM901/'[2]Soymeal Export Forecast'!AG$15</f>
        <v>0.57675737260342963</v>
      </c>
      <c r="AQ901" s="77"/>
      <c r="AR901" s="77"/>
      <c r="AS901" s="80">
        <v>39170</v>
      </c>
      <c r="AT901" s="84">
        <v>45.3</v>
      </c>
      <c r="AU901" s="84">
        <v>331.3</v>
      </c>
      <c r="AV901" s="84">
        <f t="shared" si="288"/>
        <v>376.6</v>
      </c>
      <c r="AW901" s="84">
        <f t="shared" si="285"/>
        <v>7.5</v>
      </c>
      <c r="AX901" s="84">
        <f t="shared" si="285"/>
        <v>13.800000000000011</v>
      </c>
      <c r="AZ901" s="77"/>
      <c r="BA901" s="77"/>
      <c r="BB901" s="84">
        <f t="shared" si="290"/>
        <v>1092.4270000000006</v>
      </c>
    </row>
    <row r="902" spans="1:54">
      <c r="A902" s="80">
        <v>39177</v>
      </c>
      <c r="B902" s="84">
        <v>10730.882</v>
      </c>
      <c r="C902" s="84">
        <v>28531.518</v>
      </c>
      <c r="D902" s="84">
        <v>39262.400000000001</v>
      </c>
      <c r="E902" s="84">
        <v>1003.78</v>
      </c>
      <c r="F902" s="84">
        <f t="shared" si="278"/>
        <v>1425.744999999999</v>
      </c>
      <c r="G902" s="84">
        <f t="shared" si="278"/>
        <v>1072.8060000000041</v>
      </c>
      <c r="H902" s="84">
        <f t="shared" si="278"/>
        <v>70.446000000000026</v>
      </c>
      <c r="I902" s="84">
        <f t="shared" si="289"/>
        <v>1425.744999999999</v>
      </c>
      <c r="L902" s="84">
        <f t="shared" si="279"/>
        <v>1143.252000000004</v>
      </c>
      <c r="P902" s="84">
        <v>952.3</v>
      </c>
      <c r="Q902" s="84">
        <v>10131.1</v>
      </c>
      <c r="R902" s="84">
        <f t="shared" si="273"/>
        <v>11083.4</v>
      </c>
      <c r="S902" s="84">
        <f t="shared" si="280"/>
        <v>15.099999999998545</v>
      </c>
      <c r="T902" s="84">
        <f t="shared" si="281"/>
        <v>248.89999999999964</v>
      </c>
      <c r="W902" s="77"/>
      <c r="X902" s="77"/>
      <c r="Z902" s="84">
        <v>0</v>
      </c>
      <c r="AA902" s="84">
        <v>3548.7</v>
      </c>
      <c r="AB902" s="84">
        <f t="shared" si="286"/>
        <v>3548.7</v>
      </c>
      <c r="AC902" s="84">
        <f t="shared" si="282"/>
        <v>3.8999999999996362</v>
      </c>
      <c r="AE902" s="84">
        <f t="shared" si="274"/>
        <v>9778.5820000000003</v>
      </c>
      <c r="AF902" s="84">
        <f t="shared" si="274"/>
        <v>14851.717999999997</v>
      </c>
      <c r="AG902" s="84">
        <f t="shared" si="274"/>
        <v>24630.3</v>
      </c>
      <c r="AH902" s="84">
        <f t="shared" si="283"/>
        <v>1053.8060000000041</v>
      </c>
      <c r="AJ902" s="80">
        <v>39177</v>
      </c>
      <c r="AK902" s="84">
        <v>1659.6</v>
      </c>
      <c r="AL902" s="84">
        <v>3641.3</v>
      </c>
      <c r="AM902" s="84">
        <f t="shared" si="287"/>
        <v>5300.9</v>
      </c>
      <c r="AN902" s="84">
        <f t="shared" si="284"/>
        <v>143.5</v>
      </c>
      <c r="AO902" s="84">
        <f t="shared" si="284"/>
        <v>172.5</v>
      </c>
      <c r="AP902" s="85">
        <f>AM902/'[2]Soymeal Export Forecast'!AG$15</f>
        <v>0.59615731152669849</v>
      </c>
      <c r="AQ902" s="77"/>
      <c r="AR902" s="77"/>
      <c r="AS902" s="80">
        <v>39177</v>
      </c>
      <c r="AT902" s="84">
        <v>47.3</v>
      </c>
      <c r="AU902" s="84">
        <v>332.8</v>
      </c>
      <c r="AV902" s="84">
        <f t="shared" si="288"/>
        <v>380.1</v>
      </c>
      <c r="AW902" s="84">
        <f t="shared" si="285"/>
        <v>1.5</v>
      </c>
      <c r="AX902" s="84">
        <f t="shared" si="285"/>
        <v>3.5</v>
      </c>
      <c r="AZ902" s="77"/>
      <c r="BA902" s="77"/>
      <c r="BB902" s="84">
        <f t="shared" si="290"/>
        <v>1569.244999999999</v>
      </c>
    </row>
    <row r="903" spans="1:54">
      <c r="A903" s="80">
        <v>39184</v>
      </c>
      <c r="B903" s="84">
        <v>10329.691000000001</v>
      </c>
      <c r="C903" s="84">
        <v>29682.203000000001</v>
      </c>
      <c r="D903" s="84">
        <v>40011.894</v>
      </c>
      <c r="E903" s="84">
        <v>1041.98</v>
      </c>
      <c r="F903" s="84">
        <f t="shared" si="278"/>
        <v>1150.6850000000013</v>
      </c>
      <c r="G903" s="84">
        <f t="shared" si="278"/>
        <v>749.49399999999878</v>
      </c>
      <c r="H903" s="84">
        <f t="shared" si="278"/>
        <v>38.200000000000045</v>
      </c>
      <c r="I903" s="84">
        <f t="shared" si="289"/>
        <v>1150.6850000000013</v>
      </c>
      <c r="L903" s="84">
        <f t="shared" si="279"/>
        <v>787.69399999999882</v>
      </c>
      <c r="P903" s="84">
        <v>819.5</v>
      </c>
      <c r="Q903" s="84">
        <v>10280.9</v>
      </c>
      <c r="R903" s="84">
        <f t="shared" si="273"/>
        <v>11100.4</v>
      </c>
      <c r="S903" s="84">
        <f t="shared" si="280"/>
        <v>17</v>
      </c>
      <c r="T903" s="84">
        <f t="shared" si="281"/>
        <v>149.79999999999927</v>
      </c>
      <c r="W903" s="77"/>
      <c r="X903" s="77"/>
      <c r="Z903" s="84">
        <v>0</v>
      </c>
      <c r="AA903" s="84">
        <v>3548.7</v>
      </c>
      <c r="AB903" s="84">
        <f t="shared" si="286"/>
        <v>3548.7</v>
      </c>
      <c r="AC903" s="84">
        <f t="shared" si="282"/>
        <v>0</v>
      </c>
      <c r="AE903" s="84">
        <f t="shared" si="274"/>
        <v>9510.1910000000007</v>
      </c>
      <c r="AF903" s="84">
        <f t="shared" si="274"/>
        <v>15852.602999999999</v>
      </c>
      <c r="AG903" s="84">
        <f t="shared" si="274"/>
        <v>25362.793999999998</v>
      </c>
      <c r="AH903" s="84">
        <f t="shared" si="283"/>
        <v>732.49399999999878</v>
      </c>
      <c r="AJ903" s="80">
        <v>39184</v>
      </c>
      <c r="AK903" s="84">
        <v>1681</v>
      </c>
      <c r="AL903" s="84">
        <v>3723.8</v>
      </c>
      <c r="AM903" s="84">
        <f t="shared" si="287"/>
        <v>5404.8</v>
      </c>
      <c r="AN903" s="84">
        <f t="shared" si="284"/>
        <v>82.5</v>
      </c>
      <c r="AO903" s="84">
        <f t="shared" si="284"/>
        <v>103.90000000000055</v>
      </c>
      <c r="AP903" s="85">
        <f>AM903/'[2]Soymeal Export Forecast'!AG$15</f>
        <v>0.60784226024627896</v>
      </c>
      <c r="AQ903" s="77"/>
      <c r="AR903" s="77"/>
      <c r="AS903" s="80">
        <v>39184</v>
      </c>
      <c r="AT903" s="84">
        <v>42.7</v>
      </c>
      <c r="AU903" s="84">
        <v>338.3</v>
      </c>
      <c r="AV903" s="84">
        <f t="shared" si="288"/>
        <v>381</v>
      </c>
      <c r="AW903" s="84">
        <f t="shared" si="285"/>
        <v>5.5</v>
      </c>
      <c r="AX903" s="84">
        <f t="shared" si="285"/>
        <v>0.89999999999997726</v>
      </c>
      <c r="AZ903" s="77"/>
      <c r="BA903" s="77"/>
      <c r="BB903" s="84">
        <f t="shared" si="290"/>
        <v>1233.1850000000013</v>
      </c>
    </row>
    <row r="904" spans="1:54">
      <c r="A904" s="80">
        <v>39191</v>
      </c>
      <c r="B904" s="84">
        <v>10065.647000000001</v>
      </c>
      <c r="C904" s="84">
        <v>30587.22</v>
      </c>
      <c r="D904" s="84">
        <v>40652.866999999998</v>
      </c>
      <c r="E904" s="84">
        <v>1079.904</v>
      </c>
      <c r="F904" s="84">
        <f t="shared" si="278"/>
        <v>905.01699999999983</v>
      </c>
      <c r="G904" s="84">
        <f t="shared" si="278"/>
        <v>640.97299999999814</v>
      </c>
      <c r="H904" s="84">
        <f t="shared" si="278"/>
        <v>37.923999999999978</v>
      </c>
      <c r="I904" s="84">
        <f t="shared" si="289"/>
        <v>905.01699999999983</v>
      </c>
      <c r="L904" s="84">
        <f t="shared" si="279"/>
        <v>678.89699999999812</v>
      </c>
      <c r="P904" s="84">
        <v>828.5</v>
      </c>
      <c r="Q904" s="84">
        <v>10336.200000000001</v>
      </c>
      <c r="R904" s="84">
        <f t="shared" si="273"/>
        <v>11164.7</v>
      </c>
      <c r="S904" s="84">
        <f t="shared" si="280"/>
        <v>64.300000000001091</v>
      </c>
      <c r="T904" s="84">
        <f t="shared" si="281"/>
        <v>55.300000000001091</v>
      </c>
      <c r="W904" s="77"/>
      <c r="X904" s="77"/>
      <c r="Z904" s="84">
        <v>0</v>
      </c>
      <c r="AA904" s="84">
        <v>3551.1</v>
      </c>
      <c r="AB904" s="84">
        <f t="shared" si="286"/>
        <v>3551.1</v>
      </c>
      <c r="AC904" s="84">
        <f t="shared" si="282"/>
        <v>2.4000000000000909</v>
      </c>
      <c r="AE904" s="84">
        <f t="shared" si="274"/>
        <v>9237.1470000000008</v>
      </c>
      <c r="AF904" s="84">
        <f t="shared" si="274"/>
        <v>16699.920000000002</v>
      </c>
      <c r="AG904" s="84">
        <f t="shared" si="274"/>
        <v>25937.066999999999</v>
      </c>
      <c r="AH904" s="84">
        <f t="shared" si="283"/>
        <v>574.27300000000105</v>
      </c>
      <c r="AJ904" s="80">
        <v>39191</v>
      </c>
      <c r="AK904" s="84">
        <v>1685.6</v>
      </c>
      <c r="AL904" s="84">
        <v>3870.5</v>
      </c>
      <c r="AM904" s="84">
        <f t="shared" si="287"/>
        <v>5556.1</v>
      </c>
      <c r="AN904" s="84">
        <f t="shared" si="284"/>
        <v>146.69999999999982</v>
      </c>
      <c r="AO904" s="84">
        <f t="shared" si="284"/>
        <v>151.30000000000018</v>
      </c>
      <c r="AP904" s="85">
        <f>AM904/'[2]Soymeal Export Forecast'!AG$15</f>
        <v>0.62485797479173155</v>
      </c>
      <c r="AQ904" s="77"/>
      <c r="AR904" s="77"/>
      <c r="AS904" s="80">
        <v>39191</v>
      </c>
      <c r="AT904" s="84">
        <v>57.3</v>
      </c>
      <c r="AU904" s="84">
        <v>340.3</v>
      </c>
      <c r="AV904" s="84">
        <f t="shared" si="288"/>
        <v>397.6</v>
      </c>
      <c r="AW904" s="84">
        <f t="shared" si="285"/>
        <v>2</v>
      </c>
      <c r="AX904" s="84">
        <f t="shared" si="285"/>
        <v>16.600000000000023</v>
      </c>
      <c r="AZ904" s="77"/>
      <c r="BA904" s="77"/>
      <c r="BB904" s="84">
        <f t="shared" si="290"/>
        <v>1051.7169999999996</v>
      </c>
    </row>
    <row r="905" spans="1:54">
      <c r="A905" s="80">
        <v>39198</v>
      </c>
      <c r="B905" s="84">
        <v>10042.552</v>
      </c>
      <c r="C905" s="84">
        <v>31733.701000000001</v>
      </c>
      <c r="D905" s="84">
        <v>41776.252999999997</v>
      </c>
      <c r="E905" s="84">
        <v>1112.404</v>
      </c>
      <c r="F905" s="84">
        <f t="shared" ref="F905:H923" si="291">C905-C904</f>
        <v>1146.4809999999998</v>
      </c>
      <c r="G905" s="84">
        <f t="shared" si="291"/>
        <v>1123.3859999999986</v>
      </c>
      <c r="H905" s="84">
        <f t="shared" si="291"/>
        <v>32.5</v>
      </c>
      <c r="I905" s="84">
        <f t="shared" si="289"/>
        <v>1146.4809999999998</v>
      </c>
      <c r="L905" s="84">
        <f t="shared" si="279"/>
        <v>1155.8859999999986</v>
      </c>
      <c r="P905" s="84">
        <v>340.8</v>
      </c>
      <c r="Q905" s="84">
        <v>10469.1</v>
      </c>
      <c r="R905" s="84">
        <f t="shared" si="273"/>
        <v>10809.9</v>
      </c>
      <c r="S905" s="84">
        <f t="shared" si="280"/>
        <v>-354.80000000000109</v>
      </c>
      <c r="T905" s="84">
        <f t="shared" si="281"/>
        <v>132.89999999999964</v>
      </c>
      <c r="W905" s="77"/>
      <c r="X905" s="77"/>
      <c r="Z905" s="84">
        <v>0</v>
      </c>
      <c r="AA905" s="84">
        <v>3551.5</v>
      </c>
      <c r="AB905" s="84">
        <f t="shared" si="286"/>
        <v>3551.5</v>
      </c>
      <c r="AC905" s="84">
        <f t="shared" si="282"/>
        <v>0.40000000000009095</v>
      </c>
      <c r="AE905" s="84">
        <f t="shared" si="274"/>
        <v>9701.7520000000004</v>
      </c>
      <c r="AF905" s="84">
        <f t="shared" si="274"/>
        <v>17713.101000000002</v>
      </c>
      <c r="AG905" s="84">
        <f t="shared" si="274"/>
        <v>27414.852999999996</v>
      </c>
      <c r="AH905" s="84">
        <f t="shared" si="283"/>
        <v>1477.7859999999964</v>
      </c>
      <c r="AJ905" s="80">
        <v>39198</v>
      </c>
      <c r="AK905" s="84">
        <v>1643.4</v>
      </c>
      <c r="AL905" s="84">
        <v>4031.8</v>
      </c>
      <c r="AM905" s="84">
        <f t="shared" si="287"/>
        <v>5675.2000000000007</v>
      </c>
      <c r="AN905" s="84">
        <f t="shared" si="284"/>
        <v>161.30000000000018</v>
      </c>
      <c r="AO905" s="84">
        <f t="shared" si="284"/>
        <v>119.10000000000036</v>
      </c>
      <c r="AP905" s="85">
        <f>AM905/'[2]Soymeal Export Forecast'!AG$15</f>
        <v>0.6382523674048407</v>
      </c>
      <c r="AQ905" s="77"/>
      <c r="AR905" s="77"/>
      <c r="AS905" s="80">
        <v>39198</v>
      </c>
      <c r="AT905" s="84">
        <v>48.7</v>
      </c>
      <c r="AU905" s="84">
        <v>352.4</v>
      </c>
      <c r="AV905" s="84">
        <f t="shared" si="288"/>
        <v>401.09999999999997</v>
      </c>
      <c r="AW905" s="84">
        <f t="shared" si="285"/>
        <v>12.099999999999966</v>
      </c>
      <c r="AX905" s="84">
        <f t="shared" si="285"/>
        <v>3.4999999999999432</v>
      </c>
      <c r="AZ905" s="77"/>
      <c r="BA905" s="77"/>
      <c r="BB905" s="84">
        <f t="shared" si="290"/>
        <v>1307.7809999999999</v>
      </c>
    </row>
    <row r="906" spans="1:54">
      <c r="A906" s="80">
        <v>39205</v>
      </c>
      <c r="B906" s="84">
        <v>9655.8870000000006</v>
      </c>
      <c r="C906" s="84">
        <v>32670.859</v>
      </c>
      <c r="D906" s="84">
        <v>42326.745999999999</v>
      </c>
      <c r="E906" s="84">
        <v>1223.242</v>
      </c>
      <c r="F906" s="84">
        <f t="shared" si="291"/>
        <v>937.15799999999945</v>
      </c>
      <c r="G906" s="84">
        <f t="shared" si="291"/>
        <v>550.49300000000221</v>
      </c>
      <c r="H906" s="84">
        <f t="shared" si="291"/>
        <v>110.83799999999997</v>
      </c>
      <c r="I906" s="84">
        <f t="shared" si="289"/>
        <v>937.15799999999945</v>
      </c>
      <c r="L906" s="84">
        <f t="shared" si="279"/>
        <v>661.33100000000218</v>
      </c>
      <c r="P906" s="84">
        <v>285.8</v>
      </c>
      <c r="Q906" s="84">
        <v>10640.2</v>
      </c>
      <c r="R906" s="84">
        <f t="shared" si="273"/>
        <v>10926</v>
      </c>
      <c r="S906" s="84">
        <f t="shared" si="280"/>
        <v>116.10000000000036</v>
      </c>
      <c r="T906" s="84">
        <f t="shared" si="281"/>
        <v>171.10000000000036</v>
      </c>
      <c r="W906" s="77"/>
      <c r="X906" s="77"/>
      <c r="Z906" s="84">
        <v>0</v>
      </c>
      <c r="AA906" s="84">
        <v>3551.5</v>
      </c>
      <c r="AB906" s="84">
        <f t="shared" si="286"/>
        <v>3551.5</v>
      </c>
      <c r="AC906" s="84">
        <f t="shared" si="282"/>
        <v>0</v>
      </c>
      <c r="AE906" s="84">
        <f t="shared" si="274"/>
        <v>9370.0870000000014</v>
      </c>
      <c r="AF906" s="84">
        <f t="shared" si="274"/>
        <v>18479.159</v>
      </c>
      <c r="AG906" s="84">
        <f t="shared" si="274"/>
        <v>27849.245999999999</v>
      </c>
      <c r="AH906" s="84">
        <f t="shared" si="283"/>
        <v>434.39300000000367</v>
      </c>
      <c r="AJ906" s="80">
        <v>39205</v>
      </c>
      <c r="AK906" s="84">
        <v>1593.8</v>
      </c>
      <c r="AL906" s="84">
        <v>4150</v>
      </c>
      <c r="AM906" s="84">
        <f t="shared" si="287"/>
        <v>5743.8</v>
      </c>
      <c r="AN906" s="84">
        <f t="shared" si="284"/>
        <v>118.19999999999982</v>
      </c>
      <c r="AO906" s="84">
        <f t="shared" si="284"/>
        <v>68.599999999999454</v>
      </c>
      <c r="AP906" s="85">
        <f>AM906/'[2]Soymeal Export Forecast'!AG$15</f>
        <v>0.64596735760852897</v>
      </c>
      <c r="AQ906" s="77"/>
      <c r="AR906" s="77"/>
      <c r="AS906" s="80">
        <v>39205</v>
      </c>
      <c r="AT906" s="84">
        <v>40.700000000000003</v>
      </c>
      <c r="AU906" s="84">
        <v>354.4</v>
      </c>
      <c r="AV906" s="84">
        <f t="shared" si="288"/>
        <v>395.09999999999997</v>
      </c>
      <c r="AW906" s="84">
        <f t="shared" si="285"/>
        <v>2</v>
      </c>
      <c r="AX906" s="84">
        <f t="shared" si="285"/>
        <v>-6</v>
      </c>
      <c r="AZ906" s="77"/>
      <c r="BA906" s="77"/>
      <c r="BB906" s="84">
        <f t="shared" si="290"/>
        <v>1055.3579999999993</v>
      </c>
    </row>
    <row r="907" spans="1:54">
      <c r="A907" s="80">
        <v>39212</v>
      </c>
      <c r="B907" s="84">
        <v>10246.464</v>
      </c>
      <c r="C907" s="84">
        <v>33403.836000000003</v>
      </c>
      <c r="D907" s="84">
        <v>43650.3</v>
      </c>
      <c r="E907" s="84">
        <v>1404.6790000000001</v>
      </c>
      <c r="F907" s="84">
        <f t="shared" si="291"/>
        <v>732.97700000000259</v>
      </c>
      <c r="G907" s="84">
        <f t="shared" si="291"/>
        <v>1323.5540000000037</v>
      </c>
      <c r="H907" s="84">
        <f t="shared" si="291"/>
        <v>181.43700000000013</v>
      </c>
      <c r="I907" s="84">
        <f t="shared" si="289"/>
        <v>732.97700000000259</v>
      </c>
      <c r="L907" s="84">
        <f t="shared" si="279"/>
        <v>1504.9910000000039</v>
      </c>
      <c r="P907" s="84">
        <v>225.8</v>
      </c>
      <c r="Q907" s="84">
        <v>10706.2</v>
      </c>
      <c r="R907" s="84">
        <f t="shared" si="273"/>
        <v>10932</v>
      </c>
      <c r="S907" s="84">
        <f t="shared" si="280"/>
        <v>6</v>
      </c>
      <c r="T907" s="84">
        <f t="shared" si="281"/>
        <v>66</v>
      </c>
      <c r="W907" s="77"/>
      <c r="X907" s="77"/>
      <c r="Z907" s="84">
        <v>0</v>
      </c>
      <c r="AA907" s="84">
        <v>3554.9</v>
      </c>
      <c r="AB907" s="84">
        <f t="shared" si="286"/>
        <v>3554.9</v>
      </c>
      <c r="AC907" s="84">
        <f t="shared" si="282"/>
        <v>3.4000000000000909</v>
      </c>
      <c r="AE907" s="84">
        <f t="shared" si="274"/>
        <v>10020.664000000001</v>
      </c>
      <c r="AF907" s="84">
        <f t="shared" si="274"/>
        <v>19142.736000000001</v>
      </c>
      <c r="AG907" s="84">
        <f t="shared" si="274"/>
        <v>29163.4</v>
      </c>
      <c r="AH907" s="84">
        <f t="shared" si="283"/>
        <v>1314.1540000000023</v>
      </c>
      <c r="AJ907" s="80">
        <v>39212</v>
      </c>
      <c r="AK907" s="84">
        <v>1566</v>
      </c>
      <c r="AL907" s="84">
        <v>4264.7</v>
      </c>
      <c r="AM907" s="84">
        <f t="shared" si="287"/>
        <v>5830.7</v>
      </c>
      <c r="AN907" s="84">
        <f t="shared" si="284"/>
        <v>114.69999999999982</v>
      </c>
      <c r="AO907" s="84">
        <f t="shared" si="284"/>
        <v>86.899999999999636</v>
      </c>
      <c r="AP907" s="85">
        <f>AM907/'[2]Soymeal Export Forecast'!AG$15</f>
        <v>0.65574042828929446</v>
      </c>
      <c r="AQ907" s="77"/>
      <c r="AR907" s="77"/>
      <c r="AS907" s="80">
        <v>39212</v>
      </c>
      <c r="AT907" s="84">
        <v>41.6</v>
      </c>
      <c r="AU907" s="84">
        <v>357.1</v>
      </c>
      <c r="AV907" s="84">
        <f t="shared" si="288"/>
        <v>398.70000000000005</v>
      </c>
      <c r="AW907" s="84">
        <f t="shared" si="285"/>
        <v>2.7000000000000455</v>
      </c>
      <c r="AX907" s="84">
        <f t="shared" si="285"/>
        <v>3.6000000000000796</v>
      </c>
      <c r="AZ907" s="77"/>
      <c r="BA907" s="77"/>
      <c r="BB907" s="84">
        <f t="shared" si="290"/>
        <v>847.67700000000241</v>
      </c>
    </row>
    <row r="908" spans="1:54">
      <c r="A908" s="80">
        <v>39219</v>
      </c>
      <c r="B908" s="84">
        <v>10152.329</v>
      </c>
      <c r="C908" s="84">
        <v>34301.264000000003</v>
      </c>
      <c r="D908" s="84">
        <v>44453.593000000001</v>
      </c>
      <c r="E908" s="84">
        <v>1467.1369999999999</v>
      </c>
      <c r="F908" s="84">
        <f t="shared" si="291"/>
        <v>897.42799999999988</v>
      </c>
      <c r="G908" s="84">
        <f t="shared" si="291"/>
        <v>803.29299999999785</v>
      </c>
      <c r="H908" s="84">
        <f t="shared" si="291"/>
        <v>62.457999999999856</v>
      </c>
      <c r="I908" s="84">
        <f t="shared" si="289"/>
        <v>897.42799999999988</v>
      </c>
      <c r="L908" s="84">
        <f t="shared" si="279"/>
        <v>865.7509999999977</v>
      </c>
      <c r="P908" s="84">
        <v>286.8</v>
      </c>
      <c r="Q908" s="84">
        <v>10706.9</v>
      </c>
      <c r="R908" s="84">
        <f t="shared" si="273"/>
        <v>10993.699999999999</v>
      </c>
      <c r="S908" s="84">
        <f t="shared" si="280"/>
        <v>61.699999999998909</v>
      </c>
      <c r="T908" s="84">
        <f t="shared" si="281"/>
        <v>0.69999999999890861</v>
      </c>
      <c r="W908" s="77"/>
      <c r="X908" s="77"/>
      <c r="Z908" s="84">
        <v>0</v>
      </c>
      <c r="AA908" s="84">
        <v>3554.9</v>
      </c>
      <c r="AB908" s="84">
        <f t="shared" si="286"/>
        <v>3554.9</v>
      </c>
      <c r="AC908" s="84">
        <f t="shared" si="282"/>
        <v>0</v>
      </c>
      <c r="AE908" s="84">
        <f t="shared" si="274"/>
        <v>9865.5290000000005</v>
      </c>
      <c r="AF908" s="84">
        <f t="shared" si="274"/>
        <v>20039.464</v>
      </c>
      <c r="AG908" s="84">
        <f t="shared" si="274"/>
        <v>29904.993000000002</v>
      </c>
      <c r="AH908" s="84">
        <f t="shared" si="283"/>
        <v>741.59300000000076</v>
      </c>
      <c r="AJ908" s="80">
        <v>39219</v>
      </c>
      <c r="AK908" s="84">
        <v>1559.7</v>
      </c>
      <c r="AL908" s="84">
        <v>4388.8</v>
      </c>
      <c r="AM908" s="84">
        <f t="shared" si="287"/>
        <v>5948.5</v>
      </c>
      <c r="AN908" s="84">
        <f t="shared" si="284"/>
        <v>124.10000000000036</v>
      </c>
      <c r="AO908" s="84">
        <f t="shared" si="284"/>
        <v>117.80000000000018</v>
      </c>
      <c r="AP908" s="85">
        <f>AM908/'[2]Soymeal Export Forecast'!AG$15</f>
        <v>0.66898861846414115</v>
      </c>
      <c r="AQ908" s="77"/>
      <c r="AR908" s="77"/>
      <c r="AS908" s="80">
        <v>39219</v>
      </c>
      <c r="AT908" s="84">
        <v>40.9</v>
      </c>
      <c r="AU908" s="84">
        <v>360.4</v>
      </c>
      <c r="AV908" s="84">
        <f t="shared" si="288"/>
        <v>401.29999999999995</v>
      </c>
      <c r="AW908" s="84">
        <f t="shared" si="285"/>
        <v>3.2999999999999545</v>
      </c>
      <c r="AX908" s="84">
        <f t="shared" si="285"/>
        <v>2.5999999999999091</v>
      </c>
      <c r="AZ908" s="77"/>
      <c r="BA908" s="77"/>
      <c r="BB908" s="84">
        <f t="shared" si="290"/>
        <v>1021.5280000000002</v>
      </c>
    </row>
    <row r="909" spans="1:54">
      <c r="A909" s="80">
        <v>39226</v>
      </c>
      <c r="B909" s="84">
        <v>10350.369000000001</v>
      </c>
      <c r="C909" s="84">
        <v>35208.748</v>
      </c>
      <c r="D909" s="84">
        <v>45559.116999999998</v>
      </c>
      <c r="E909" s="84">
        <v>1594.212</v>
      </c>
      <c r="F909" s="84">
        <f t="shared" si="291"/>
        <v>907.48399999999674</v>
      </c>
      <c r="G909" s="84">
        <f t="shared" si="291"/>
        <v>1105.5239999999976</v>
      </c>
      <c r="H909" s="84">
        <f t="shared" si="291"/>
        <v>127.07500000000005</v>
      </c>
      <c r="I909" s="84">
        <f t="shared" si="289"/>
        <v>907.48399999999674</v>
      </c>
      <c r="L909" s="84">
        <f t="shared" si="279"/>
        <v>1232.5989999999977</v>
      </c>
      <c r="P909" s="84">
        <v>291.10000000000002</v>
      </c>
      <c r="Q909" s="84">
        <v>10770.9</v>
      </c>
      <c r="R909" s="84">
        <f t="shared" si="273"/>
        <v>11062</v>
      </c>
      <c r="S909" s="84">
        <f t="shared" si="280"/>
        <v>68.300000000001091</v>
      </c>
      <c r="T909" s="84">
        <f t="shared" si="281"/>
        <v>64</v>
      </c>
      <c r="W909" s="77"/>
      <c r="X909" s="77"/>
      <c r="Z909" s="84">
        <v>0</v>
      </c>
      <c r="AA909" s="84">
        <v>3556.4</v>
      </c>
      <c r="AB909" s="84">
        <f t="shared" si="286"/>
        <v>3556.4</v>
      </c>
      <c r="AC909" s="84">
        <f t="shared" si="282"/>
        <v>1.5</v>
      </c>
      <c r="AE909" s="84">
        <f t="shared" si="274"/>
        <v>10059.269</v>
      </c>
      <c r="AF909" s="84">
        <f t="shared" si="274"/>
        <v>20881.447999999997</v>
      </c>
      <c r="AG909" s="84">
        <f t="shared" si="274"/>
        <v>30940.716999999997</v>
      </c>
      <c r="AH909" s="84">
        <f t="shared" si="283"/>
        <v>1035.7239999999947</v>
      </c>
      <c r="AJ909" s="80">
        <v>39226</v>
      </c>
      <c r="AK909" s="84">
        <v>1532.1</v>
      </c>
      <c r="AL909" s="84">
        <v>4499.8999999999996</v>
      </c>
      <c r="AM909" s="84">
        <f t="shared" si="287"/>
        <v>6032</v>
      </c>
      <c r="AN909" s="84">
        <f t="shared" ref="AN909:AO927" si="292">AL909-AL908</f>
        <v>111.09999999999945</v>
      </c>
      <c r="AO909" s="84">
        <f t="shared" si="292"/>
        <v>83.5</v>
      </c>
      <c r="AP909" s="85">
        <f>AM909/'[2]Soymeal Export Forecast'!AG$15</f>
        <v>0.67837931353714376</v>
      </c>
      <c r="AQ909" s="77"/>
      <c r="AR909" s="77"/>
      <c r="AS909" s="80">
        <v>39226</v>
      </c>
      <c r="AT909" s="84">
        <v>42.4</v>
      </c>
      <c r="AU909" s="84">
        <v>366.5</v>
      </c>
      <c r="AV909" s="84">
        <f t="shared" si="288"/>
        <v>408.9</v>
      </c>
      <c r="AW909" s="84">
        <f t="shared" ref="AW909:AX927" si="293">AU909-AU908</f>
        <v>6.1000000000000227</v>
      </c>
      <c r="AX909" s="84">
        <f t="shared" si="293"/>
        <v>7.6000000000000227</v>
      </c>
      <c r="AZ909" s="77"/>
      <c r="BA909" s="77"/>
      <c r="BB909" s="84">
        <f t="shared" si="290"/>
        <v>1018.5839999999962</v>
      </c>
    </row>
    <row r="910" spans="1:54">
      <c r="A910" s="80">
        <v>39233</v>
      </c>
      <c r="B910" s="84">
        <v>9879.6749999999993</v>
      </c>
      <c r="C910" s="84">
        <v>36294.434000000001</v>
      </c>
      <c r="D910" s="84">
        <v>46174.108999999997</v>
      </c>
      <c r="E910" s="84">
        <v>1634.5319999999999</v>
      </c>
      <c r="F910" s="84">
        <f t="shared" si="291"/>
        <v>1085.6860000000015</v>
      </c>
      <c r="G910" s="84">
        <f t="shared" si="291"/>
        <v>614.99199999999837</v>
      </c>
      <c r="H910" s="84">
        <f t="shared" si="291"/>
        <v>40.319999999999936</v>
      </c>
      <c r="I910" s="84">
        <f t="shared" si="289"/>
        <v>1085.6860000000015</v>
      </c>
      <c r="L910" s="84">
        <f t="shared" si="279"/>
        <v>655.31199999999831</v>
      </c>
      <c r="P910" s="84">
        <v>292.89999999999998</v>
      </c>
      <c r="Q910" s="84">
        <v>10700.9</v>
      </c>
      <c r="R910" s="84">
        <f t="shared" si="273"/>
        <v>10993.8</v>
      </c>
      <c r="S910" s="84">
        <f t="shared" si="280"/>
        <v>-68.200000000000728</v>
      </c>
      <c r="T910" s="84">
        <f t="shared" si="281"/>
        <v>-70</v>
      </c>
      <c r="W910" s="77"/>
      <c r="X910" s="77"/>
      <c r="Z910" s="84">
        <v>0</v>
      </c>
      <c r="AA910" s="84">
        <v>3573.1</v>
      </c>
      <c r="AB910" s="84">
        <f t="shared" si="286"/>
        <v>3573.1</v>
      </c>
      <c r="AC910" s="84">
        <f t="shared" si="282"/>
        <v>16.699999999999818</v>
      </c>
      <c r="AE910" s="84">
        <f t="shared" si="274"/>
        <v>9586.7749999999996</v>
      </c>
      <c r="AF910" s="84">
        <f t="shared" si="274"/>
        <v>22020.434000000001</v>
      </c>
      <c r="AG910" s="84">
        <f t="shared" si="274"/>
        <v>31607.208999999995</v>
      </c>
      <c r="AH910" s="84">
        <f t="shared" si="283"/>
        <v>666.49199999999837</v>
      </c>
      <c r="AJ910" s="80">
        <v>39233</v>
      </c>
      <c r="AK910" s="84">
        <v>1539.6</v>
      </c>
      <c r="AL910" s="84">
        <v>4619.8</v>
      </c>
      <c r="AM910" s="84">
        <f t="shared" si="287"/>
        <v>6159.4</v>
      </c>
      <c r="AN910" s="84">
        <f t="shared" si="292"/>
        <v>119.90000000000055</v>
      </c>
      <c r="AO910" s="84">
        <f t="shared" si="292"/>
        <v>127.39999999999964</v>
      </c>
      <c r="AP910" s="85">
        <f>AM910/'[2]Soymeal Export Forecast'!AG$15</f>
        <v>0.69270715248685066</v>
      </c>
      <c r="AQ910" s="77"/>
      <c r="AR910" s="77"/>
      <c r="AS910" s="80">
        <v>39233</v>
      </c>
      <c r="AT910" s="84">
        <v>41.8</v>
      </c>
      <c r="AU910" s="84">
        <v>369.6</v>
      </c>
      <c r="AV910" s="84">
        <f t="shared" si="288"/>
        <v>411.40000000000003</v>
      </c>
      <c r="AW910" s="84">
        <f t="shared" si="293"/>
        <v>3.1000000000000227</v>
      </c>
      <c r="AX910" s="84">
        <f t="shared" si="293"/>
        <v>2.5000000000000568</v>
      </c>
      <c r="AZ910" s="77"/>
      <c r="BA910" s="77"/>
      <c r="BB910" s="84">
        <f t="shared" si="290"/>
        <v>1205.5860000000021</v>
      </c>
    </row>
    <row r="911" spans="1:54">
      <c r="A911" s="80">
        <v>39240</v>
      </c>
      <c r="B911" s="84">
        <v>9467.7469999999994</v>
      </c>
      <c r="C911" s="84">
        <v>37161.726999999999</v>
      </c>
      <c r="D911" s="84">
        <v>46629.474000000002</v>
      </c>
      <c r="E911" s="84">
        <v>1653.836</v>
      </c>
      <c r="F911" s="84">
        <f t="shared" si="291"/>
        <v>867.29299999999785</v>
      </c>
      <c r="G911" s="84">
        <f t="shared" si="291"/>
        <v>455.36500000000524</v>
      </c>
      <c r="H911" s="84">
        <f t="shared" si="291"/>
        <v>19.304000000000087</v>
      </c>
      <c r="I911" s="84">
        <f t="shared" si="289"/>
        <v>867.29299999999785</v>
      </c>
      <c r="L911" s="84">
        <f t="shared" si="279"/>
        <v>474.66900000000533</v>
      </c>
      <c r="P911" s="84">
        <v>290.60000000000002</v>
      </c>
      <c r="Q911" s="84">
        <v>10773.2</v>
      </c>
      <c r="R911" s="84">
        <f t="shared" ref="R911:R974" si="294">Q911+P911</f>
        <v>11063.800000000001</v>
      </c>
      <c r="S911" s="84">
        <f t="shared" si="280"/>
        <v>70.000000000001819</v>
      </c>
      <c r="T911" s="84">
        <f t="shared" si="281"/>
        <v>72.300000000001091</v>
      </c>
      <c r="W911" s="77"/>
      <c r="X911" s="77"/>
      <c r="Z911" s="84">
        <v>0</v>
      </c>
      <c r="AA911" s="84">
        <v>3576.9</v>
      </c>
      <c r="AB911" s="84">
        <f t="shared" si="286"/>
        <v>3576.9</v>
      </c>
      <c r="AC911" s="84">
        <f t="shared" si="282"/>
        <v>3.8000000000001819</v>
      </c>
      <c r="AE911" s="84">
        <f t="shared" ref="AE911:AG974" si="295">B911-P911-Z911</f>
        <v>9177.146999999999</v>
      </c>
      <c r="AF911" s="84">
        <f t="shared" si="295"/>
        <v>22811.626999999997</v>
      </c>
      <c r="AG911" s="84">
        <f t="shared" si="295"/>
        <v>31988.773999999998</v>
      </c>
      <c r="AH911" s="84">
        <f t="shared" si="283"/>
        <v>381.56500000000233</v>
      </c>
      <c r="AJ911" s="80">
        <v>39240</v>
      </c>
      <c r="AK911" s="84">
        <v>1506</v>
      </c>
      <c r="AL911" s="84">
        <v>4722.1000000000004</v>
      </c>
      <c r="AM911" s="84">
        <f t="shared" si="287"/>
        <v>6228.1</v>
      </c>
      <c r="AN911" s="84">
        <f t="shared" si="292"/>
        <v>102.30000000000018</v>
      </c>
      <c r="AO911" s="84">
        <f t="shared" si="292"/>
        <v>68.700000000000728</v>
      </c>
      <c r="AP911" s="85">
        <f>AM911/'[2]Soymeal Export Forecast'!AG$15</f>
        <v>0.70043338903194385</v>
      </c>
      <c r="AQ911" s="77"/>
      <c r="AR911" s="77"/>
      <c r="AS911" s="80">
        <v>39240</v>
      </c>
      <c r="AT911" s="84">
        <v>53</v>
      </c>
      <c r="AU911" s="84">
        <v>379.7</v>
      </c>
      <c r="AV911" s="84">
        <f t="shared" si="288"/>
        <v>432.7</v>
      </c>
      <c r="AW911" s="84">
        <f t="shared" si="293"/>
        <v>10.099999999999966</v>
      </c>
      <c r="AX911" s="84">
        <f t="shared" si="293"/>
        <v>21.299999999999955</v>
      </c>
      <c r="AZ911" s="77"/>
      <c r="BA911" s="77"/>
      <c r="BB911" s="84">
        <f t="shared" si="290"/>
        <v>969.59299999999803</v>
      </c>
    </row>
    <row r="912" spans="1:54">
      <c r="A912" s="80">
        <v>39247</v>
      </c>
      <c r="B912" s="84">
        <v>9834.7790000000005</v>
      </c>
      <c r="C912" s="84">
        <v>38308.47</v>
      </c>
      <c r="D912" s="84">
        <v>48143.249000000003</v>
      </c>
      <c r="E912" s="84">
        <v>2001.7470000000001</v>
      </c>
      <c r="F912" s="84">
        <f t="shared" si="291"/>
        <v>1146.7430000000022</v>
      </c>
      <c r="G912" s="84">
        <f t="shared" si="291"/>
        <v>1513.7750000000015</v>
      </c>
      <c r="H912" s="84">
        <f t="shared" si="291"/>
        <v>347.91100000000006</v>
      </c>
      <c r="I912" s="84">
        <f t="shared" si="289"/>
        <v>1146.7430000000022</v>
      </c>
      <c r="L912" s="84">
        <f t="shared" si="279"/>
        <v>1861.6860000000015</v>
      </c>
      <c r="P912" s="84">
        <v>338.6</v>
      </c>
      <c r="Q912" s="84">
        <v>10775.7</v>
      </c>
      <c r="R912" s="84">
        <f t="shared" si="294"/>
        <v>11114.300000000001</v>
      </c>
      <c r="S912" s="84">
        <f t="shared" si="280"/>
        <v>50.5</v>
      </c>
      <c r="T912" s="84">
        <f t="shared" si="281"/>
        <v>2.5</v>
      </c>
      <c r="W912" s="77"/>
      <c r="X912" s="77"/>
      <c r="Z912" s="84">
        <v>0</v>
      </c>
      <c r="AA912" s="84">
        <v>3576.9</v>
      </c>
      <c r="AB912" s="84">
        <f t="shared" si="286"/>
        <v>3576.9</v>
      </c>
      <c r="AC912" s="84">
        <f t="shared" si="282"/>
        <v>0</v>
      </c>
      <c r="AE912" s="84">
        <f t="shared" si="295"/>
        <v>9496.1790000000001</v>
      </c>
      <c r="AF912" s="84">
        <f t="shared" si="295"/>
        <v>23955.87</v>
      </c>
      <c r="AG912" s="84">
        <f t="shared" si="295"/>
        <v>33452.048999999999</v>
      </c>
      <c r="AH912" s="84">
        <f t="shared" si="283"/>
        <v>1463.2750000000015</v>
      </c>
      <c r="AJ912" s="80">
        <v>39247</v>
      </c>
      <c r="AK912" s="84">
        <v>1402.2</v>
      </c>
      <c r="AL912" s="84">
        <v>4883.6000000000004</v>
      </c>
      <c r="AM912" s="84">
        <f t="shared" si="287"/>
        <v>6285.8</v>
      </c>
      <c r="AN912" s="84">
        <f t="shared" si="292"/>
        <v>161.5</v>
      </c>
      <c r="AO912" s="84">
        <f t="shared" si="292"/>
        <v>57.699999999999818</v>
      </c>
      <c r="AP912" s="85">
        <f>AM912/'[2]Soymeal Export Forecast'!AG$15</f>
        <v>0.70692252802250966</v>
      </c>
      <c r="AQ912" s="77"/>
      <c r="AR912" s="77"/>
      <c r="AS912" s="80">
        <v>39247</v>
      </c>
      <c r="AT912" s="84">
        <v>68.3</v>
      </c>
      <c r="AU912" s="84">
        <v>385</v>
      </c>
      <c r="AV912" s="84">
        <f t="shared" si="288"/>
        <v>453.3</v>
      </c>
      <c r="AW912" s="84">
        <f t="shared" si="293"/>
        <v>5.3000000000000114</v>
      </c>
      <c r="AX912" s="84">
        <f t="shared" si="293"/>
        <v>20.600000000000023</v>
      </c>
      <c r="AZ912" s="77"/>
      <c r="BA912" s="77"/>
      <c r="BB912" s="84">
        <f t="shared" si="290"/>
        <v>1308.2430000000022</v>
      </c>
    </row>
    <row r="913" spans="1:54">
      <c r="A913" s="80">
        <v>39254</v>
      </c>
      <c r="B913" s="84">
        <v>9682.0660000000007</v>
      </c>
      <c r="C913" s="84">
        <v>39119.398000000001</v>
      </c>
      <c r="D913" s="84">
        <v>48801.464</v>
      </c>
      <c r="E913" s="84">
        <v>2414.8470000000002</v>
      </c>
      <c r="F913" s="84">
        <f t="shared" si="291"/>
        <v>810.92799999999988</v>
      </c>
      <c r="G913" s="84">
        <f t="shared" si="291"/>
        <v>658.21499999999651</v>
      </c>
      <c r="H913" s="84">
        <f t="shared" si="291"/>
        <v>413.10000000000014</v>
      </c>
      <c r="I913" s="84">
        <f t="shared" si="289"/>
        <v>810.92799999999988</v>
      </c>
      <c r="L913" s="84">
        <f t="shared" si="279"/>
        <v>1071.3149999999966</v>
      </c>
      <c r="P913" s="84">
        <v>228</v>
      </c>
      <c r="Q913" s="84">
        <v>10950.7</v>
      </c>
      <c r="R913" s="84">
        <f t="shared" si="294"/>
        <v>11178.7</v>
      </c>
      <c r="S913" s="84">
        <f t="shared" si="280"/>
        <v>64.399999999999636</v>
      </c>
      <c r="T913" s="84">
        <f t="shared" si="281"/>
        <v>175</v>
      </c>
      <c r="W913" s="77"/>
      <c r="X913" s="77"/>
      <c r="Z913" s="84">
        <v>0</v>
      </c>
      <c r="AA913" s="84">
        <v>3587.2</v>
      </c>
      <c r="AB913" s="84">
        <f t="shared" si="286"/>
        <v>3587.2</v>
      </c>
      <c r="AC913" s="84">
        <f t="shared" si="282"/>
        <v>10.299999999999727</v>
      </c>
      <c r="AE913" s="84">
        <f t="shared" si="295"/>
        <v>9454.0660000000007</v>
      </c>
      <c r="AF913" s="84">
        <f t="shared" si="295"/>
        <v>24581.498</v>
      </c>
      <c r="AG913" s="84">
        <f t="shared" si="295"/>
        <v>34035.563999999998</v>
      </c>
      <c r="AH913" s="84">
        <f t="shared" si="283"/>
        <v>583.51499999999942</v>
      </c>
      <c r="AJ913" s="80">
        <v>39254</v>
      </c>
      <c r="AK913" s="84">
        <v>1375</v>
      </c>
      <c r="AL913" s="84">
        <v>4966.5</v>
      </c>
      <c r="AM913" s="84">
        <f t="shared" si="287"/>
        <v>6341.5</v>
      </c>
      <c r="AN913" s="84">
        <f t="shared" si="292"/>
        <v>82.899999999999636</v>
      </c>
      <c r="AO913" s="84">
        <f t="shared" si="292"/>
        <v>55.699999999999818</v>
      </c>
      <c r="AP913" s="85">
        <f>AM913/'[2]Soymeal Export Forecast'!AG$15</f>
        <v>0.71318674018497963</v>
      </c>
      <c r="AQ913" s="77"/>
      <c r="AR913" s="77"/>
      <c r="AS913" s="80">
        <v>39254</v>
      </c>
      <c r="AT913" s="84">
        <v>77.3</v>
      </c>
      <c r="AU913" s="84">
        <v>405</v>
      </c>
      <c r="AV913" s="84">
        <f t="shared" si="288"/>
        <v>482.3</v>
      </c>
      <c r="AW913" s="84">
        <f t="shared" si="293"/>
        <v>20</v>
      </c>
      <c r="AX913" s="84">
        <f t="shared" si="293"/>
        <v>29</v>
      </c>
      <c r="AZ913" s="77"/>
      <c r="BA913" s="77"/>
      <c r="BB913" s="84">
        <f t="shared" si="290"/>
        <v>893.82799999999952</v>
      </c>
    </row>
    <row r="914" spans="1:54">
      <c r="A914" s="80">
        <v>39261</v>
      </c>
      <c r="B914" s="84">
        <v>9268.2260000000006</v>
      </c>
      <c r="C914" s="84">
        <v>40209.366000000002</v>
      </c>
      <c r="D914" s="84">
        <v>49477.591999999997</v>
      </c>
      <c r="E914" s="84">
        <v>3104.3939999999998</v>
      </c>
      <c r="F914" s="84">
        <f t="shared" si="291"/>
        <v>1089.9680000000008</v>
      </c>
      <c r="G914" s="84">
        <f t="shared" si="291"/>
        <v>676.12799999999697</v>
      </c>
      <c r="H914" s="84">
        <f t="shared" si="291"/>
        <v>689.54699999999957</v>
      </c>
      <c r="I914" s="84">
        <f t="shared" si="289"/>
        <v>1089.9680000000008</v>
      </c>
      <c r="L914" s="84">
        <f t="shared" si="279"/>
        <v>1365.6749999999965</v>
      </c>
      <c r="P914" s="84">
        <v>228</v>
      </c>
      <c r="Q914" s="84">
        <v>10950.7</v>
      </c>
      <c r="R914" s="84">
        <f t="shared" si="294"/>
        <v>11178.7</v>
      </c>
      <c r="S914" s="84">
        <f t="shared" si="280"/>
        <v>0</v>
      </c>
      <c r="T914" s="84">
        <f t="shared" si="281"/>
        <v>0</v>
      </c>
      <c r="W914" s="77"/>
      <c r="X914" s="77"/>
      <c r="Z914" s="84">
        <v>0</v>
      </c>
      <c r="AA914" s="84">
        <v>3594.7</v>
      </c>
      <c r="AB914" s="84">
        <f t="shared" si="286"/>
        <v>3594.7</v>
      </c>
      <c r="AC914" s="84">
        <f t="shared" si="282"/>
        <v>7.5</v>
      </c>
      <c r="AE914" s="84">
        <f t="shared" si="295"/>
        <v>9040.2260000000006</v>
      </c>
      <c r="AF914" s="84">
        <f t="shared" si="295"/>
        <v>25663.966</v>
      </c>
      <c r="AG914" s="84">
        <f t="shared" si="295"/>
        <v>34704.191999999995</v>
      </c>
      <c r="AH914" s="84">
        <f t="shared" si="283"/>
        <v>668.62799999999697</v>
      </c>
      <c r="AJ914" s="80">
        <v>39261</v>
      </c>
      <c r="AK914" s="84">
        <v>1325.6</v>
      </c>
      <c r="AL914" s="84">
        <v>5115.7</v>
      </c>
      <c r="AM914" s="84">
        <f t="shared" si="287"/>
        <v>6441.2999999999993</v>
      </c>
      <c r="AN914" s="84">
        <f t="shared" si="292"/>
        <v>149.19999999999982</v>
      </c>
      <c r="AO914" s="84">
        <f t="shared" si="292"/>
        <v>99.799999999999272</v>
      </c>
      <c r="AP914" s="85">
        <f>AM914/'[2]Soymeal Export Forecast'!AG$15</f>
        <v>0.72441058890696342</v>
      </c>
      <c r="AQ914" s="77"/>
      <c r="AR914" s="77"/>
      <c r="AS914" s="80">
        <v>39261</v>
      </c>
      <c r="AT914" s="84">
        <v>89.1</v>
      </c>
      <c r="AU914" s="84">
        <v>406.8</v>
      </c>
      <c r="AV914" s="84">
        <f t="shared" si="288"/>
        <v>495.9</v>
      </c>
      <c r="AW914" s="84">
        <f t="shared" si="293"/>
        <v>1.8000000000000114</v>
      </c>
      <c r="AX914" s="84">
        <f t="shared" si="293"/>
        <v>13.599999999999966</v>
      </c>
      <c r="AZ914" s="77"/>
      <c r="BA914" s="77"/>
      <c r="BB914" s="84">
        <f t="shared" si="290"/>
        <v>1239.1680000000006</v>
      </c>
    </row>
    <row r="915" spans="1:54">
      <c r="A915" s="80">
        <v>39268</v>
      </c>
      <c r="B915" s="84">
        <v>8642.2990000000009</v>
      </c>
      <c r="C915" s="84">
        <v>41211.052000000003</v>
      </c>
      <c r="D915" s="84">
        <v>49853.351000000002</v>
      </c>
      <c r="E915" s="84">
        <v>3297.7939999999999</v>
      </c>
      <c r="F915" s="84">
        <f t="shared" si="291"/>
        <v>1001.6860000000015</v>
      </c>
      <c r="G915" s="84">
        <f t="shared" si="291"/>
        <v>375.75900000000547</v>
      </c>
      <c r="H915" s="84">
        <f t="shared" si="291"/>
        <v>193.40000000000009</v>
      </c>
      <c r="I915" s="84">
        <f t="shared" si="289"/>
        <v>1001.6860000000015</v>
      </c>
      <c r="L915" s="84">
        <f t="shared" si="279"/>
        <v>569.15900000000556</v>
      </c>
      <c r="P915" s="84">
        <v>228</v>
      </c>
      <c r="Q915" s="84">
        <v>11010.4</v>
      </c>
      <c r="R915" s="84">
        <f t="shared" si="294"/>
        <v>11238.4</v>
      </c>
      <c r="S915" s="84">
        <f t="shared" si="280"/>
        <v>59.699999999998909</v>
      </c>
      <c r="T915" s="84">
        <f t="shared" si="281"/>
        <v>59.699999999998909</v>
      </c>
      <c r="W915" s="77"/>
      <c r="X915" s="77"/>
      <c r="Z915" s="84">
        <v>0</v>
      </c>
      <c r="AA915" s="84">
        <v>3603.9</v>
      </c>
      <c r="AB915" s="84">
        <f t="shared" si="286"/>
        <v>3603.9</v>
      </c>
      <c r="AC915" s="84">
        <f t="shared" si="282"/>
        <v>9.2000000000002728</v>
      </c>
      <c r="AE915" s="84">
        <f t="shared" si="295"/>
        <v>8414.2990000000009</v>
      </c>
      <c r="AF915" s="84">
        <f t="shared" si="295"/>
        <v>26596.752</v>
      </c>
      <c r="AG915" s="84">
        <f t="shared" si="295"/>
        <v>35011.050999999999</v>
      </c>
      <c r="AH915" s="84">
        <f t="shared" si="283"/>
        <v>306.85900000000402</v>
      </c>
      <c r="AJ915" s="80">
        <v>39268</v>
      </c>
      <c r="AK915" s="84">
        <v>1295.0999999999999</v>
      </c>
      <c r="AL915" s="84">
        <v>5187.2</v>
      </c>
      <c r="AM915" s="84">
        <f t="shared" si="287"/>
        <v>6482.2999999999993</v>
      </c>
      <c r="AN915" s="84">
        <f t="shared" si="292"/>
        <v>71.5</v>
      </c>
      <c r="AO915" s="84">
        <f t="shared" si="292"/>
        <v>41</v>
      </c>
      <c r="AP915" s="85">
        <f>AM915/'[2]Soymeal Export Forecast'!AG$15</f>
        <v>0.72902158888292878</v>
      </c>
      <c r="AQ915" s="77"/>
      <c r="AR915" s="77"/>
      <c r="AS915" s="80">
        <v>39268</v>
      </c>
      <c r="AT915" s="84">
        <v>87.3</v>
      </c>
      <c r="AU915" s="84">
        <v>417.9</v>
      </c>
      <c r="AV915" s="84">
        <f t="shared" si="288"/>
        <v>505.2</v>
      </c>
      <c r="AW915" s="84">
        <f t="shared" si="293"/>
        <v>11.099999999999966</v>
      </c>
      <c r="AX915" s="84">
        <f t="shared" si="293"/>
        <v>9.3000000000000114</v>
      </c>
      <c r="AZ915" s="77"/>
      <c r="BA915" s="77"/>
      <c r="BB915" s="84">
        <f t="shared" si="290"/>
        <v>1073.1860000000015</v>
      </c>
    </row>
    <row r="916" spans="1:54">
      <c r="A916" s="80">
        <v>39275</v>
      </c>
      <c r="B916" s="84">
        <v>8343.0589999999993</v>
      </c>
      <c r="C916" s="84">
        <v>42036.963000000003</v>
      </c>
      <c r="D916" s="84">
        <v>50380.021999999997</v>
      </c>
      <c r="E916" s="84">
        <v>3352.6390000000001</v>
      </c>
      <c r="F916" s="84">
        <f t="shared" si="291"/>
        <v>825.91100000000006</v>
      </c>
      <c r="G916" s="84">
        <f t="shared" si="291"/>
        <v>526.67099999999482</v>
      </c>
      <c r="H916" s="84">
        <f t="shared" si="291"/>
        <v>54.845000000000255</v>
      </c>
      <c r="I916" s="84">
        <f t="shared" si="289"/>
        <v>825.91100000000006</v>
      </c>
      <c r="L916" s="84">
        <f t="shared" si="279"/>
        <v>581.51599999999507</v>
      </c>
      <c r="P916" s="84">
        <v>233</v>
      </c>
      <c r="Q916" s="84">
        <v>11010.4</v>
      </c>
      <c r="R916" s="84">
        <f t="shared" si="294"/>
        <v>11243.4</v>
      </c>
      <c r="S916" s="84">
        <f t="shared" si="280"/>
        <v>5</v>
      </c>
      <c r="T916" s="84">
        <f t="shared" si="281"/>
        <v>0</v>
      </c>
      <c r="W916" s="77"/>
      <c r="X916" s="77"/>
      <c r="Z916" s="84">
        <v>0</v>
      </c>
      <c r="AA916" s="84">
        <v>3608.3</v>
      </c>
      <c r="AB916" s="84">
        <f t="shared" si="286"/>
        <v>3608.3</v>
      </c>
      <c r="AC916" s="84">
        <f t="shared" si="282"/>
        <v>4.4000000000000909</v>
      </c>
      <c r="AE916" s="84">
        <f t="shared" si="295"/>
        <v>8110.0589999999993</v>
      </c>
      <c r="AF916" s="84">
        <f t="shared" si="295"/>
        <v>27418.263000000003</v>
      </c>
      <c r="AG916" s="84">
        <f t="shared" si="295"/>
        <v>35528.321999999993</v>
      </c>
      <c r="AH916" s="84">
        <f t="shared" si="283"/>
        <v>517.27099999999336</v>
      </c>
      <c r="AJ916" s="80">
        <v>39275</v>
      </c>
      <c r="AK916" s="84">
        <v>1273.4000000000001</v>
      </c>
      <c r="AL916" s="84">
        <v>5310.6</v>
      </c>
      <c r="AM916" s="84">
        <f t="shared" si="287"/>
        <v>6584</v>
      </c>
      <c r="AN916" s="84">
        <f t="shared" si="292"/>
        <v>123.40000000000055</v>
      </c>
      <c r="AO916" s="84">
        <f t="shared" si="292"/>
        <v>101.70000000000073</v>
      </c>
      <c r="AP916" s="85">
        <f>AM916/'[2]Soymeal Export Forecast'!AG$15</f>
        <v>0.74045911809160392</v>
      </c>
      <c r="AQ916" s="77"/>
      <c r="AR916" s="77"/>
      <c r="AS916" s="80">
        <v>39275</v>
      </c>
      <c r="AT916" s="84">
        <v>49.4</v>
      </c>
      <c r="AU916" s="84">
        <v>458.9</v>
      </c>
      <c r="AV916" s="84">
        <f t="shared" si="288"/>
        <v>508.29999999999995</v>
      </c>
      <c r="AW916" s="84">
        <f t="shared" si="293"/>
        <v>41</v>
      </c>
      <c r="AX916" s="84">
        <f t="shared" si="293"/>
        <v>3.0999999999999659</v>
      </c>
      <c r="AZ916" s="77"/>
      <c r="BA916" s="77"/>
      <c r="BB916" s="84">
        <f t="shared" si="290"/>
        <v>949.3110000000006</v>
      </c>
    </row>
    <row r="917" spans="1:54">
      <c r="A917" s="80">
        <v>39282</v>
      </c>
      <c r="B917" s="84">
        <v>8273.7309999999998</v>
      </c>
      <c r="C917" s="84">
        <v>42933.233999999997</v>
      </c>
      <c r="D917" s="84">
        <v>51206.964999999997</v>
      </c>
      <c r="E917" s="84">
        <v>3514.1750000000002</v>
      </c>
      <c r="F917" s="84">
        <f t="shared" si="291"/>
        <v>896.27099999999336</v>
      </c>
      <c r="G917" s="84">
        <f t="shared" si="291"/>
        <v>826.9429999999993</v>
      </c>
      <c r="H917" s="84">
        <f t="shared" si="291"/>
        <v>161.53600000000006</v>
      </c>
      <c r="I917" s="84">
        <f t="shared" si="289"/>
        <v>896.27099999999336</v>
      </c>
      <c r="L917" s="84">
        <f t="shared" si="279"/>
        <v>988.47899999999936</v>
      </c>
      <c r="P917" s="84">
        <v>293</v>
      </c>
      <c r="Q917" s="84">
        <v>11010.4</v>
      </c>
      <c r="R917" s="84">
        <f t="shared" si="294"/>
        <v>11303.4</v>
      </c>
      <c r="S917" s="84">
        <f t="shared" si="280"/>
        <v>60</v>
      </c>
      <c r="T917" s="84">
        <f t="shared" si="281"/>
        <v>0</v>
      </c>
      <c r="W917" s="77"/>
      <c r="X917" s="77"/>
      <c r="Z917" s="84">
        <v>0</v>
      </c>
      <c r="AA917" s="84">
        <v>3608.3</v>
      </c>
      <c r="AB917" s="84">
        <f t="shared" si="286"/>
        <v>3608.3</v>
      </c>
      <c r="AC917" s="84">
        <f t="shared" si="282"/>
        <v>0</v>
      </c>
      <c r="AE917" s="84">
        <f t="shared" si="295"/>
        <v>7980.7309999999998</v>
      </c>
      <c r="AF917" s="84">
        <f t="shared" si="295"/>
        <v>28314.533999999996</v>
      </c>
      <c r="AG917" s="84">
        <f t="shared" si="295"/>
        <v>36295.264999999992</v>
      </c>
      <c r="AH917" s="84">
        <f t="shared" si="283"/>
        <v>766.9429999999993</v>
      </c>
      <c r="AJ917" s="80">
        <v>39282</v>
      </c>
      <c r="AK917" s="84">
        <v>1246</v>
      </c>
      <c r="AL917" s="84">
        <v>5425</v>
      </c>
      <c r="AM917" s="84">
        <f t="shared" si="287"/>
        <v>6671</v>
      </c>
      <c r="AN917" s="84">
        <f t="shared" si="292"/>
        <v>114.39999999999964</v>
      </c>
      <c r="AO917" s="84">
        <f t="shared" si="292"/>
        <v>87</v>
      </c>
      <c r="AP917" s="85">
        <f>AM917/'[2]Soymeal Export Forecast'!AG$15</f>
        <v>0.75024343511377423</v>
      </c>
      <c r="AQ917" s="77"/>
      <c r="AR917" s="77"/>
      <c r="AS917" s="80">
        <v>39282</v>
      </c>
      <c r="AT917" s="84">
        <v>75</v>
      </c>
      <c r="AU917" s="84">
        <v>467</v>
      </c>
      <c r="AV917" s="84">
        <f t="shared" si="288"/>
        <v>542</v>
      </c>
      <c r="AW917" s="84">
        <f t="shared" si="293"/>
        <v>8.1000000000000227</v>
      </c>
      <c r="AX917" s="84">
        <f t="shared" si="293"/>
        <v>33.700000000000045</v>
      </c>
      <c r="AZ917" s="77"/>
      <c r="BA917" s="77"/>
      <c r="BB917" s="84">
        <f t="shared" si="290"/>
        <v>1010.670999999993</v>
      </c>
    </row>
    <row r="918" spans="1:54">
      <c r="A918" s="80">
        <v>39289</v>
      </c>
      <c r="B918" s="84">
        <v>8170.7169999999996</v>
      </c>
      <c r="C918" s="84">
        <v>43788.923999999999</v>
      </c>
      <c r="D918" s="84">
        <v>51959.641000000003</v>
      </c>
      <c r="E918" s="84">
        <v>3740.28</v>
      </c>
      <c r="F918" s="84">
        <f t="shared" si="291"/>
        <v>855.69000000000233</v>
      </c>
      <c r="G918" s="84">
        <f t="shared" si="291"/>
        <v>752.67600000000675</v>
      </c>
      <c r="H918" s="84">
        <f t="shared" si="291"/>
        <v>226.10500000000002</v>
      </c>
      <c r="I918" s="84">
        <f t="shared" si="289"/>
        <v>855.69000000000233</v>
      </c>
      <c r="L918" s="84">
        <f t="shared" si="279"/>
        <v>978.78100000000677</v>
      </c>
      <c r="P918" s="84">
        <v>292.60000000000002</v>
      </c>
      <c r="Q918" s="84">
        <v>11010.9</v>
      </c>
      <c r="R918" s="84">
        <f t="shared" si="294"/>
        <v>11303.5</v>
      </c>
      <c r="S918" s="84">
        <f t="shared" si="280"/>
        <v>0.1000000000003638</v>
      </c>
      <c r="T918" s="84">
        <f t="shared" si="281"/>
        <v>0.5</v>
      </c>
      <c r="W918" s="77"/>
      <c r="X918" s="77"/>
      <c r="Z918" s="84">
        <v>0</v>
      </c>
      <c r="AA918" s="84">
        <v>3608.3</v>
      </c>
      <c r="AB918" s="84">
        <f t="shared" si="286"/>
        <v>3608.3</v>
      </c>
      <c r="AC918" s="84">
        <f t="shared" si="282"/>
        <v>0</v>
      </c>
      <c r="AE918" s="84">
        <f t="shared" si="295"/>
        <v>7878.1169999999993</v>
      </c>
      <c r="AF918" s="84">
        <f t="shared" si="295"/>
        <v>29169.723999999998</v>
      </c>
      <c r="AG918" s="84">
        <f t="shared" si="295"/>
        <v>37047.841</v>
      </c>
      <c r="AH918" s="84">
        <f t="shared" si="283"/>
        <v>752.57600000000821</v>
      </c>
      <c r="AJ918" s="80">
        <v>39289</v>
      </c>
      <c r="AK918" s="84">
        <v>1196.9000000000001</v>
      </c>
      <c r="AL918" s="84">
        <v>5551</v>
      </c>
      <c r="AM918" s="84">
        <f t="shared" si="287"/>
        <v>6747.9</v>
      </c>
      <c r="AN918" s="84">
        <f t="shared" si="292"/>
        <v>126</v>
      </c>
      <c r="AO918" s="84">
        <f t="shared" si="292"/>
        <v>76.899999999999636</v>
      </c>
      <c r="AP918" s="85">
        <f>AM918/'[2]Soymeal Export Forecast'!AG$15</f>
        <v>0.75889187165406036</v>
      </c>
      <c r="AQ918" s="77"/>
      <c r="AR918" s="77"/>
      <c r="AS918" s="80">
        <v>39289</v>
      </c>
      <c r="AT918" s="84">
        <v>95.6</v>
      </c>
      <c r="AU918" s="84">
        <v>470.4</v>
      </c>
      <c r="AV918" s="84">
        <f t="shared" si="288"/>
        <v>566</v>
      </c>
      <c r="AW918" s="84">
        <f t="shared" si="293"/>
        <v>3.3999999999999773</v>
      </c>
      <c r="AX918" s="84">
        <f t="shared" si="293"/>
        <v>24</v>
      </c>
      <c r="AZ918" s="77"/>
      <c r="BA918" s="77"/>
      <c r="BB918" s="84">
        <f t="shared" si="290"/>
        <v>981.69000000000233</v>
      </c>
    </row>
    <row r="919" spans="1:54">
      <c r="A919" s="80">
        <v>39296</v>
      </c>
      <c r="B919" s="84">
        <v>8377.6</v>
      </c>
      <c r="C919" s="84">
        <v>44649.785000000003</v>
      </c>
      <c r="D919" s="84">
        <v>53027.385000000002</v>
      </c>
      <c r="E919" s="84">
        <v>4626.3280000000004</v>
      </c>
      <c r="F919" s="84">
        <f t="shared" si="291"/>
        <v>860.86100000000442</v>
      </c>
      <c r="G919" s="84">
        <f t="shared" si="291"/>
        <v>1067.7439999999988</v>
      </c>
      <c r="H919" s="84">
        <f t="shared" si="291"/>
        <v>886.04800000000023</v>
      </c>
      <c r="I919" s="84">
        <f t="shared" si="289"/>
        <v>860.86100000000442</v>
      </c>
      <c r="L919" s="84">
        <f t="shared" si="279"/>
        <v>1953.791999999999</v>
      </c>
      <c r="P919" s="84">
        <v>279.60000000000002</v>
      </c>
      <c r="Q919" s="84">
        <v>11139.6</v>
      </c>
      <c r="R919" s="84">
        <f t="shared" si="294"/>
        <v>11419.2</v>
      </c>
      <c r="S919" s="84">
        <f t="shared" si="280"/>
        <v>115.70000000000073</v>
      </c>
      <c r="T919" s="84">
        <f t="shared" si="281"/>
        <v>128.70000000000073</v>
      </c>
      <c r="W919" s="77"/>
      <c r="X919" s="77"/>
      <c r="Z919" s="84">
        <v>0</v>
      </c>
      <c r="AA919" s="84">
        <v>3608.3</v>
      </c>
      <c r="AB919" s="84">
        <f t="shared" si="286"/>
        <v>3608.3</v>
      </c>
      <c r="AC919" s="84">
        <f t="shared" si="282"/>
        <v>0</v>
      </c>
      <c r="AE919" s="84">
        <f t="shared" si="295"/>
        <v>8098</v>
      </c>
      <c r="AF919" s="84">
        <f t="shared" si="295"/>
        <v>29901.885000000006</v>
      </c>
      <c r="AG919" s="84">
        <f t="shared" si="295"/>
        <v>37999.884999999995</v>
      </c>
      <c r="AH919" s="84">
        <f t="shared" si="283"/>
        <v>952.04399999999441</v>
      </c>
      <c r="AJ919" s="80">
        <v>39296</v>
      </c>
      <c r="AK919" s="84">
        <v>1139.3</v>
      </c>
      <c r="AL919" s="84">
        <v>5725</v>
      </c>
      <c r="AM919" s="84">
        <f t="shared" si="287"/>
        <v>6864.3</v>
      </c>
      <c r="AN919" s="84">
        <f t="shared" si="292"/>
        <v>174</v>
      </c>
      <c r="AO919" s="84">
        <f t="shared" si="292"/>
        <v>116.40000000000055</v>
      </c>
      <c r="AP919" s="85">
        <f>AM919/'[2]Soymeal Export Forecast'!AG$15</f>
        <v>0.7719826130492401</v>
      </c>
      <c r="AQ919" s="77"/>
      <c r="AR919" s="77"/>
      <c r="AS919" s="80">
        <v>39296</v>
      </c>
      <c r="AT919" s="84">
        <v>123.3</v>
      </c>
      <c r="AU919" s="84">
        <v>472.3</v>
      </c>
      <c r="AV919" s="84">
        <f t="shared" si="288"/>
        <v>595.6</v>
      </c>
      <c r="AW919" s="84">
        <f t="shared" si="293"/>
        <v>1.9000000000000341</v>
      </c>
      <c r="AX919" s="84">
        <f t="shared" si="293"/>
        <v>29.600000000000023</v>
      </c>
      <c r="AZ919" s="77"/>
      <c r="BA919" s="77"/>
      <c r="BB919" s="84">
        <f t="shared" si="290"/>
        <v>1034.8610000000044</v>
      </c>
    </row>
    <row r="920" spans="1:54">
      <c r="A920" s="80">
        <v>39303</v>
      </c>
      <c r="B920" s="84">
        <v>8572.7880000000005</v>
      </c>
      <c r="C920" s="84">
        <v>45462.353999999999</v>
      </c>
      <c r="D920" s="84">
        <v>54035.142</v>
      </c>
      <c r="E920" s="84">
        <v>5119.7359999999999</v>
      </c>
      <c r="F920" s="84">
        <f t="shared" si="291"/>
        <v>812.56899999999587</v>
      </c>
      <c r="G920" s="84">
        <f t="shared" si="291"/>
        <v>1007.7569999999978</v>
      </c>
      <c r="H920" s="84">
        <f t="shared" si="291"/>
        <v>493.40799999999945</v>
      </c>
      <c r="I920" s="84">
        <f t="shared" si="289"/>
        <v>812.56899999999587</v>
      </c>
      <c r="L920" s="84">
        <f t="shared" si="279"/>
        <v>1501.1649999999972</v>
      </c>
      <c r="P920" s="84">
        <v>388</v>
      </c>
      <c r="Q920" s="84">
        <v>11141.2</v>
      </c>
      <c r="R920" s="84">
        <f t="shared" si="294"/>
        <v>11529.2</v>
      </c>
      <c r="S920" s="84">
        <f t="shared" si="280"/>
        <v>110</v>
      </c>
      <c r="T920" s="84">
        <f t="shared" si="281"/>
        <v>1.6000000000003638</v>
      </c>
      <c r="W920" s="77"/>
      <c r="X920" s="77"/>
      <c r="Z920" s="84">
        <v>0</v>
      </c>
      <c r="AA920" s="84">
        <v>3615.2</v>
      </c>
      <c r="AB920" s="84">
        <f t="shared" si="286"/>
        <v>3615.2</v>
      </c>
      <c r="AC920" s="84">
        <f t="shared" si="282"/>
        <v>6.8999999999996362</v>
      </c>
      <c r="AE920" s="84">
        <f t="shared" si="295"/>
        <v>8184.7880000000005</v>
      </c>
      <c r="AF920" s="84">
        <f t="shared" si="295"/>
        <v>30705.953999999994</v>
      </c>
      <c r="AG920" s="84">
        <f t="shared" si="295"/>
        <v>38890.741999999998</v>
      </c>
      <c r="AH920" s="84">
        <f t="shared" si="283"/>
        <v>890.85700000000361</v>
      </c>
      <c r="AJ920" s="80">
        <v>39303</v>
      </c>
      <c r="AK920" s="84">
        <v>1114.7</v>
      </c>
      <c r="AL920" s="84">
        <v>5838</v>
      </c>
      <c r="AM920" s="84">
        <f t="shared" si="287"/>
        <v>6952.7</v>
      </c>
      <c r="AN920" s="84">
        <f t="shared" si="292"/>
        <v>113</v>
      </c>
      <c r="AO920" s="84">
        <f t="shared" si="292"/>
        <v>88.399999999999636</v>
      </c>
      <c r="AP920" s="85">
        <f>AM920/'[2]Soymeal Export Forecast'!AG$15</f>
        <v>0.78192437885107746</v>
      </c>
      <c r="AQ920" s="77"/>
      <c r="AR920" s="77"/>
      <c r="AS920" s="80">
        <v>39303</v>
      </c>
      <c r="AT920" s="84">
        <v>133.5</v>
      </c>
      <c r="AU920" s="84">
        <v>477.3</v>
      </c>
      <c r="AV920" s="84">
        <f t="shared" si="288"/>
        <v>610.79999999999995</v>
      </c>
      <c r="AW920" s="84">
        <f t="shared" si="293"/>
        <v>5</v>
      </c>
      <c r="AX920" s="84">
        <f t="shared" si="293"/>
        <v>15.199999999999932</v>
      </c>
      <c r="AZ920" s="77"/>
      <c r="BA920" s="77"/>
      <c r="BB920" s="84">
        <f t="shared" si="290"/>
        <v>925.56899999999587</v>
      </c>
    </row>
    <row r="921" spans="1:54">
      <c r="A921" s="80">
        <v>39310</v>
      </c>
      <c r="B921" s="84">
        <v>8041.4319999999998</v>
      </c>
      <c r="C921" s="84">
        <v>46663.387000000002</v>
      </c>
      <c r="D921" s="84">
        <v>54704.819000000003</v>
      </c>
      <c r="E921" s="84">
        <v>5617.8620000000001</v>
      </c>
      <c r="F921" s="84">
        <f t="shared" si="291"/>
        <v>1201.0330000000031</v>
      </c>
      <c r="G921" s="84">
        <f t="shared" si="291"/>
        <v>669.67700000000332</v>
      </c>
      <c r="H921" s="84">
        <f t="shared" si="291"/>
        <v>498.1260000000002</v>
      </c>
      <c r="I921" s="84">
        <f t="shared" si="289"/>
        <v>1201.0330000000031</v>
      </c>
      <c r="L921" s="84">
        <f t="shared" si="279"/>
        <v>1167.8030000000035</v>
      </c>
      <c r="P921" s="84">
        <v>302</v>
      </c>
      <c r="Q921" s="84">
        <v>11201.2</v>
      </c>
      <c r="R921" s="84">
        <f t="shared" si="294"/>
        <v>11503.2</v>
      </c>
      <c r="S921" s="84">
        <f t="shared" si="280"/>
        <v>-26</v>
      </c>
      <c r="T921" s="84">
        <f t="shared" si="281"/>
        <v>60</v>
      </c>
      <c r="W921" s="77"/>
      <c r="X921" s="77"/>
      <c r="Z921" s="84">
        <v>0</v>
      </c>
      <c r="AA921" s="84">
        <v>3615.2</v>
      </c>
      <c r="AB921" s="84">
        <f t="shared" si="286"/>
        <v>3615.2</v>
      </c>
      <c r="AC921" s="84">
        <f t="shared" si="282"/>
        <v>0</v>
      </c>
      <c r="AE921" s="84">
        <f t="shared" si="295"/>
        <v>7739.4319999999998</v>
      </c>
      <c r="AF921" s="84">
        <f t="shared" si="295"/>
        <v>31846.987000000005</v>
      </c>
      <c r="AG921" s="84">
        <f t="shared" si="295"/>
        <v>39586.419000000009</v>
      </c>
      <c r="AH921" s="84">
        <f t="shared" si="283"/>
        <v>695.67700000001059</v>
      </c>
      <c r="AJ921" s="80">
        <v>39310</v>
      </c>
      <c r="AK921" s="84">
        <v>1152.0999999999999</v>
      </c>
      <c r="AL921" s="84">
        <v>5945.6</v>
      </c>
      <c r="AM921" s="84">
        <f t="shared" si="287"/>
        <v>7097.7000000000007</v>
      </c>
      <c r="AN921" s="84">
        <f t="shared" si="292"/>
        <v>107.60000000000036</v>
      </c>
      <c r="AO921" s="84">
        <f t="shared" si="292"/>
        <v>145.00000000000091</v>
      </c>
      <c r="AP921" s="85">
        <f>AM921/'[2]Soymeal Export Forecast'!AG$15</f>
        <v>0.79823157388802812</v>
      </c>
      <c r="AQ921" s="77"/>
      <c r="AR921" s="77"/>
      <c r="AS921" s="80">
        <v>39310</v>
      </c>
      <c r="AT921" s="84">
        <v>125</v>
      </c>
      <c r="AU921" s="84">
        <v>505.4</v>
      </c>
      <c r="AV921" s="84">
        <f t="shared" si="288"/>
        <v>630.4</v>
      </c>
      <c r="AW921" s="84">
        <f t="shared" si="293"/>
        <v>28.099999999999966</v>
      </c>
      <c r="AX921" s="84">
        <f t="shared" si="293"/>
        <v>19.600000000000023</v>
      </c>
      <c r="AZ921" s="77"/>
      <c r="BA921" s="77"/>
      <c r="BB921" s="84">
        <f t="shared" si="290"/>
        <v>1308.6330000000034</v>
      </c>
    </row>
    <row r="922" spans="1:54">
      <c r="A922" s="80">
        <v>39317</v>
      </c>
      <c r="B922" s="84">
        <v>7540.4160000000002</v>
      </c>
      <c r="C922" s="84">
        <v>47576.485999999997</v>
      </c>
      <c r="D922" s="84">
        <v>55116.902000000002</v>
      </c>
      <c r="E922" s="84">
        <v>5998.7939999999999</v>
      </c>
      <c r="F922" s="84">
        <f t="shared" si="291"/>
        <v>913.0989999999947</v>
      </c>
      <c r="G922" s="84">
        <f t="shared" si="291"/>
        <v>412.08299999999872</v>
      </c>
      <c r="H922" s="84">
        <f t="shared" si="291"/>
        <v>380.93199999999979</v>
      </c>
      <c r="I922" s="84">
        <f t="shared" si="289"/>
        <v>913.0989999999947</v>
      </c>
      <c r="L922" s="84">
        <f t="shared" si="279"/>
        <v>793.01499999999851</v>
      </c>
      <c r="P922" s="84">
        <v>185.6</v>
      </c>
      <c r="Q922" s="84">
        <v>11270.3</v>
      </c>
      <c r="R922" s="84">
        <f t="shared" si="294"/>
        <v>11455.9</v>
      </c>
      <c r="S922" s="84">
        <f t="shared" si="280"/>
        <v>-47.300000000001091</v>
      </c>
      <c r="T922" s="84">
        <f t="shared" si="281"/>
        <v>69.099999999998545</v>
      </c>
      <c r="W922" s="77"/>
      <c r="X922" s="77"/>
      <c r="Z922" s="84">
        <v>0</v>
      </c>
      <c r="AA922" s="84">
        <v>3615.2</v>
      </c>
      <c r="AB922" s="84">
        <f t="shared" si="286"/>
        <v>3615.2</v>
      </c>
      <c r="AC922" s="84">
        <f t="shared" si="282"/>
        <v>0</v>
      </c>
      <c r="AE922" s="84">
        <f t="shared" si="295"/>
        <v>7354.8159999999998</v>
      </c>
      <c r="AF922" s="84">
        <f t="shared" si="295"/>
        <v>32690.986000000001</v>
      </c>
      <c r="AG922" s="84">
        <f t="shared" si="295"/>
        <v>40045.802000000003</v>
      </c>
      <c r="AH922" s="84">
        <f t="shared" si="283"/>
        <v>459.38299999999435</v>
      </c>
      <c r="AJ922" s="80">
        <v>39317</v>
      </c>
      <c r="AK922" s="84">
        <v>862.4</v>
      </c>
      <c r="AL922" s="84">
        <v>6032.9</v>
      </c>
      <c r="AM922" s="84">
        <f t="shared" si="287"/>
        <v>6895.2999999999993</v>
      </c>
      <c r="AN922" s="84">
        <f t="shared" si="292"/>
        <v>87.299999999999272</v>
      </c>
      <c r="AO922" s="84">
        <f t="shared" si="292"/>
        <v>-202.40000000000146</v>
      </c>
      <c r="AP922" s="85">
        <f>AM922/'[2]Soymeal Export Forecast'!AG$15</f>
        <v>0.77546897888472599</v>
      </c>
      <c r="AQ922" s="77"/>
      <c r="AR922" s="77"/>
      <c r="AS922" s="80">
        <v>39317</v>
      </c>
      <c r="AT922" s="84">
        <v>96.8</v>
      </c>
      <c r="AU922" s="84">
        <v>528.70000000000005</v>
      </c>
      <c r="AV922" s="84">
        <f t="shared" si="288"/>
        <v>625.5</v>
      </c>
      <c r="AW922" s="84">
        <f t="shared" si="293"/>
        <v>23.300000000000068</v>
      </c>
      <c r="AX922" s="84">
        <f t="shared" si="293"/>
        <v>-4.8999999999999773</v>
      </c>
      <c r="AZ922" s="77"/>
      <c r="BA922" s="77"/>
      <c r="BB922" s="84">
        <f t="shared" si="290"/>
        <v>1000.398999999994</v>
      </c>
    </row>
    <row r="923" spans="1:54">
      <c r="A923" s="80">
        <v>39324</v>
      </c>
      <c r="B923" s="84">
        <v>7270.3940000000002</v>
      </c>
      <c r="C923" s="84">
        <v>48622.533000000003</v>
      </c>
      <c r="D923" s="84">
        <v>55892.927000000003</v>
      </c>
      <c r="E923" s="84">
        <v>6968.9620000000004</v>
      </c>
      <c r="F923" s="84">
        <f t="shared" si="291"/>
        <v>1046.0470000000059</v>
      </c>
      <c r="G923" s="84">
        <f t="shared" si="291"/>
        <v>776.02500000000146</v>
      </c>
      <c r="H923" s="84">
        <f t="shared" si="291"/>
        <v>970.16800000000057</v>
      </c>
      <c r="I923" s="84">
        <f t="shared" si="289"/>
        <v>1046.0470000000059</v>
      </c>
      <c r="L923" s="84">
        <f t="shared" si="279"/>
        <v>1746.193000000002</v>
      </c>
      <c r="P923" s="84">
        <v>75.599999999999994</v>
      </c>
      <c r="Q923" s="84">
        <v>11453.5</v>
      </c>
      <c r="R923" s="84">
        <f t="shared" si="294"/>
        <v>11529.1</v>
      </c>
      <c r="S923" s="84">
        <f t="shared" si="280"/>
        <v>73.200000000000728</v>
      </c>
      <c r="T923" s="84">
        <f t="shared" si="281"/>
        <v>183.20000000000073</v>
      </c>
      <c r="W923" s="77"/>
      <c r="X923" s="77"/>
      <c r="Z923" s="84">
        <v>0</v>
      </c>
      <c r="AA923" s="84">
        <v>3615.2</v>
      </c>
      <c r="AB923" s="84">
        <f t="shared" si="286"/>
        <v>3615.2</v>
      </c>
      <c r="AC923" s="84">
        <f t="shared" si="282"/>
        <v>0</v>
      </c>
      <c r="AE923" s="84">
        <f t="shared" si="295"/>
        <v>7194.7939999999999</v>
      </c>
      <c r="AF923" s="84">
        <f t="shared" si="295"/>
        <v>33553.833000000006</v>
      </c>
      <c r="AG923" s="84">
        <f t="shared" si="295"/>
        <v>40748.627000000008</v>
      </c>
      <c r="AH923" s="84">
        <f t="shared" si="283"/>
        <v>702.82500000000437</v>
      </c>
      <c r="AJ923" s="80">
        <v>39324</v>
      </c>
      <c r="AK923" s="84">
        <v>781.3</v>
      </c>
      <c r="AL923" s="84">
        <v>6147.1</v>
      </c>
      <c r="AM923" s="84">
        <f t="shared" si="287"/>
        <v>6928.4000000000005</v>
      </c>
      <c r="AN923" s="84">
        <f t="shared" si="292"/>
        <v>114.20000000000073</v>
      </c>
      <c r="AO923" s="84">
        <f t="shared" si="292"/>
        <v>33.100000000001273</v>
      </c>
      <c r="AP923" s="85">
        <f>AM923/'[2]Soymeal Export Forecast'!AG$15</f>
        <v>0.77919151788971275</v>
      </c>
      <c r="AQ923" s="77"/>
      <c r="AR923" s="77"/>
      <c r="AS923" s="80">
        <v>39324</v>
      </c>
      <c r="AT923" s="84">
        <v>112.1</v>
      </c>
      <c r="AU923" s="84">
        <v>555.29999999999995</v>
      </c>
      <c r="AV923" s="84">
        <f t="shared" si="288"/>
        <v>667.4</v>
      </c>
      <c r="AW923" s="84">
        <f t="shared" si="293"/>
        <v>26.599999999999909</v>
      </c>
      <c r="AX923" s="84">
        <f t="shared" si="293"/>
        <v>41.899999999999977</v>
      </c>
      <c r="AZ923" s="77"/>
      <c r="BA923" s="77"/>
      <c r="BB923" s="84">
        <f t="shared" si="290"/>
        <v>1160.2470000000067</v>
      </c>
    </row>
    <row r="924" spans="1:54">
      <c r="A924" s="80">
        <v>39331</v>
      </c>
      <c r="B924" s="84">
        <v>6843.9750000000004</v>
      </c>
      <c r="C924" s="84">
        <v>49360.851999999999</v>
      </c>
      <c r="D924" s="84">
        <v>56204.826999999997</v>
      </c>
      <c r="E924" s="84">
        <v>7993.36</v>
      </c>
      <c r="F924" s="86">
        <f>C924</f>
        <v>49360.851999999999</v>
      </c>
      <c r="G924" s="86">
        <v>346.5</v>
      </c>
      <c r="I924" s="84">
        <f t="shared" si="289"/>
        <v>49360.851999999999</v>
      </c>
      <c r="N924" s="85">
        <f>(D924*36.7437/1000)/'[2]Soybean Export Forecast'!$P$15</f>
        <v>1.7821207444820033</v>
      </c>
      <c r="P924" s="84">
        <v>4571.5</v>
      </c>
      <c r="Q924" s="84">
        <v>20.5</v>
      </c>
      <c r="R924" s="84">
        <f t="shared" si="294"/>
        <v>4592</v>
      </c>
      <c r="T924" s="86">
        <f>Q924</f>
        <v>20.5</v>
      </c>
      <c r="W924" s="77"/>
      <c r="X924" s="77"/>
      <c r="Z924" s="84">
        <v>60</v>
      </c>
      <c r="AA924" s="84">
        <v>0</v>
      </c>
      <c r="AB924" s="84">
        <f t="shared" si="286"/>
        <v>60</v>
      </c>
      <c r="AE924" s="84">
        <f t="shared" si="295"/>
        <v>2212.4750000000004</v>
      </c>
      <c r="AF924" s="84">
        <f t="shared" si="295"/>
        <v>49340.351999999999</v>
      </c>
      <c r="AG924" s="84">
        <f t="shared" si="295"/>
        <v>51552.826999999997</v>
      </c>
      <c r="AH924" s="84"/>
      <c r="AJ924" s="80">
        <v>39331</v>
      </c>
      <c r="AK924" s="84">
        <v>717.7</v>
      </c>
      <c r="AL924" s="84">
        <v>6246.1</v>
      </c>
      <c r="AM924" s="84">
        <f t="shared" si="287"/>
        <v>6963.8</v>
      </c>
      <c r="AN924" s="84">
        <f t="shared" si="292"/>
        <v>99</v>
      </c>
      <c r="AO924" s="84">
        <f t="shared" si="292"/>
        <v>35.399999999999636</v>
      </c>
      <c r="AP924" s="85">
        <f>AM924/'[2]Soymeal Export Forecast'!AG$15</f>
        <v>0.78317272274700955</v>
      </c>
      <c r="AQ924" s="77"/>
      <c r="AR924" s="77"/>
      <c r="AS924" s="80">
        <v>39331</v>
      </c>
      <c r="AT924" s="84">
        <v>108.7</v>
      </c>
      <c r="AU924" s="84">
        <v>564.9</v>
      </c>
      <c r="AV924" s="84">
        <f t="shared" si="288"/>
        <v>673.6</v>
      </c>
      <c r="AW924" s="84">
        <f t="shared" si="293"/>
        <v>9.6000000000000227</v>
      </c>
      <c r="AX924" s="84">
        <f t="shared" si="293"/>
        <v>6.2000000000000455</v>
      </c>
      <c r="AZ924" s="77"/>
      <c r="BA924" s="77"/>
      <c r="BB924" s="84">
        <f t="shared" si="290"/>
        <v>49459.851999999999</v>
      </c>
    </row>
    <row r="925" spans="1:54">
      <c r="A925" s="80">
        <v>39338</v>
      </c>
      <c r="B925" s="84">
        <v>5488.5420000000004</v>
      </c>
      <c r="C925" s="84">
        <v>50504.292999999998</v>
      </c>
      <c r="D925" s="84">
        <v>55992.834999999999</v>
      </c>
      <c r="E925" s="84">
        <v>9695.35</v>
      </c>
      <c r="F925" s="84">
        <f t="shared" ref="F925:H956" si="296">C925-C924</f>
        <v>1143.4409999999989</v>
      </c>
      <c r="G925" s="84">
        <f t="shared" si="296"/>
        <v>-211.99199999999837</v>
      </c>
      <c r="H925" s="84">
        <f t="shared" si="296"/>
        <v>1701.9900000000007</v>
      </c>
      <c r="I925" s="84">
        <f t="shared" si="289"/>
        <v>1143.4409999999989</v>
      </c>
      <c r="L925" s="84">
        <f t="shared" ref="L925:L975" si="297">H925+G925</f>
        <v>1489.9980000000023</v>
      </c>
      <c r="N925" s="85">
        <f>(D925*36.7437/1000)/'[2]Soybean Export Forecast'!$P$15</f>
        <v>1.775398984785737</v>
      </c>
      <c r="P925" s="84">
        <v>4591.5</v>
      </c>
      <c r="Q925" s="84">
        <v>141.6</v>
      </c>
      <c r="R925" s="84">
        <f t="shared" si="294"/>
        <v>4733.1000000000004</v>
      </c>
      <c r="S925" s="84">
        <f t="shared" ref="S925:S975" si="298">R925-R924</f>
        <v>141.10000000000036</v>
      </c>
      <c r="T925" s="84">
        <f t="shared" ref="T925:T975" si="299">Q925-Q924</f>
        <v>121.1</v>
      </c>
      <c r="W925" s="77"/>
      <c r="X925" s="77"/>
      <c r="Z925" s="84">
        <v>60</v>
      </c>
      <c r="AA925" s="84">
        <v>65.2</v>
      </c>
      <c r="AB925" s="84">
        <f t="shared" si="286"/>
        <v>125.2</v>
      </c>
      <c r="AC925" s="84">
        <f t="shared" ref="AC925:AC975" si="300">AB925-AB924</f>
        <v>65.2</v>
      </c>
      <c r="AE925" s="84">
        <f t="shared" si="295"/>
        <v>837.04200000000037</v>
      </c>
      <c r="AF925" s="84">
        <f t="shared" si="295"/>
        <v>50297.493000000002</v>
      </c>
      <c r="AG925" s="84">
        <f t="shared" si="295"/>
        <v>51134.535000000003</v>
      </c>
      <c r="AH925" s="84">
        <f t="shared" ref="AH925:AH975" si="301">AG925-AG924</f>
        <v>-418.291999999994</v>
      </c>
      <c r="AJ925" s="80">
        <v>39338</v>
      </c>
      <c r="AK925" s="84">
        <v>662.5</v>
      </c>
      <c r="AL925" s="84">
        <v>6350.7</v>
      </c>
      <c r="AM925" s="84">
        <f t="shared" si="287"/>
        <v>7013.2</v>
      </c>
      <c r="AN925" s="84">
        <f t="shared" si="292"/>
        <v>104.59999999999945</v>
      </c>
      <c r="AO925" s="84">
        <f t="shared" si="292"/>
        <v>49.399999999999636</v>
      </c>
      <c r="AP925" s="85">
        <f>AM925/'[2]Soymeal Export Forecast'!AG$15</f>
        <v>0.78872841540097749</v>
      </c>
      <c r="AQ925" s="77"/>
      <c r="AR925" s="77"/>
      <c r="AS925" s="80">
        <v>39338</v>
      </c>
      <c r="AT925" s="84">
        <v>90.4</v>
      </c>
      <c r="AU925" s="84">
        <v>589.5</v>
      </c>
      <c r="AV925" s="84">
        <f t="shared" si="288"/>
        <v>679.9</v>
      </c>
      <c r="AW925" s="84">
        <f t="shared" si="293"/>
        <v>24.600000000000023</v>
      </c>
      <c r="AX925" s="84">
        <f t="shared" si="293"/>
        <v>6.2999999999999545</v>
      </c>
      <c r="AZ925" s="77"/>
      <c r="BA925" s="77"/>
      <c r="BB925" s="84">
        <f t="shared" si="290"/>
        <v>1248.0409999999983</v>
      </c>
    </row>
    <row r="926" spans="1:54">
      <c r="A926" s="80">
        <v>39345</v>
      </c>
      <c r="B926" s="84">
        <v>4677.2960000000003</v>
      </c>
      <c r="C926" s="84">
        <v>51454.421999999999</v>
      </c>
      <c r="D926" s="84">
        <v>56131.718000000001</v>
      </c>
      <c r="E926" s="84">
        <v>10664.972</v>
      </c>
      <c r="F926" s="84">
        <f t="shared" si="296"/>
        <v>950.12900000000081</v>
      </c>
      <c r="G926" s="84">
        <f t="shared" si="296"/>
        <v>138.88300000000163</v>
      </c>
      <c r="H926" s="84">
        <f t="shared" si="296"/>
        <v>969.62199999999939</v>
      </c>
      <c r="I926" s="84">
        <f t="shared" si="289"/>
        <v>950.12900000000081</v>
      </c>
      <c r="L926" s="84">
        <f t="shared" si="297"/>
        <v>1108.505000000001</v>
      </c>
      <c r="N926" s="85">
        <f>(D926*36.7437/1000)/'[2]Soybean Export Forecast'!$P$15</f>
        <v>1.779802632809703</v>
      </c>
      <c r="P926" s="84">
        <v>4700.3</v>
      </c>
      <c r="Q926" s="84">
        <v>272.89999999999998</v>
      </c>
      <c r="R926" s="84">
        <f t="shared" si="294"/>
        <v>4973.2</v>
      </c>
      <c r="S926" s="84">
        <f t="shared" si="298"/>
        <v>240.09999999999945</v>
      </c>
      <c r="T926" s="84">
        <f t="shared" si="299"/>
        <v>131.29999999999998</v>
      </c>
      <c r="W926" s="77"/>
      <c r="X926" s="77"/>
      <c r="Z926" s="84">
        <v>60</v>
      </c>
      <c r="AA926" s="84">
        <v>127.7</v>
      </c>
      <c r="AB926" s="84">
        <f t="shared" si="286"/>
        <v>187.7</v>
      </c>
      <c r="AC926" s="84">
        <f t="shared" si="300"/>
        <v>62.499999999999986</v>
      </c>
      <c r="AE926" s="84">
        <f t="shared" si="295"/>
        <v>-83.003999999999905</v>
      </c>
      <c r="AF926" s="84">
        <f t="shared" si="295"/>
        <v>51053.822</v>
      </c>
      <c r="AG926" s="84">
        <f t="shared" si="295"/>
        <v>50970.818000000007</v>
      </c>
      <c r="AH926" s="84">
        <f t="shared" si="301"/>
        <v>-163.71699999999691</v>
      </c>
      <c r="AJ926" s="80">
        <v>39345</v>
      </c>
      <c r="AK926" s="84">
        <v>509.6</v>
      </c>
      <c r="AL926" s="84">
        <v>6480.7</v>
      </c>
      <c r="AM926" s="84">
        <f t="shared" si="287"/>
        <v>6990.3</v>
      </c>
      <c r="AN926" s="84">
        <f t="shared" si="292"/>
        <v>130</v>
      </c>
      <c r="AO926" s="84">
        <f t="shared" si="292"/>
        <v>-22.899999999999636</v>
      </c>
      <c r="AP926" s="85">
        <f>AM926/'[2]Soymeal Export Forecast'!AG$15</f>
        <v>0.78615300321927983</v>
      </c>
      <c r="AQ926" s="77"/>
      <c r="AR926" s="77"/>
      <c r="AS926" s="80">
        <v>39345</v>
      </c>
      <c r="AT926" s="84">
        <v>64.599999999999994</v>
      </c>
      <c r="AU926" s="84">
        <v>616.70000000000005</v>
      </c>
      <c r="AV926" s="84">
        <f t="shared" si="288"/>
        <v>681.30000000000007</v>
      </c>
      <c r="AW926" s="84">
        <f t="shared" si="293"/>
        <v>27.200000000000045</v>
      </c>
      <c r="AX926" s="84">
        <f t="shared" si="293"/>
        <v>1.4000000000000909</v>
      </c>
      <c r="AZ926" s="77"/>
      <c r="BA926" s="77"/>
      <c r="BB926" s="84">
        <f t="shared" si="290"/>
        <v>1080.1290000000008</v>
      </c>
    </row>
    <row r="927" spans="1:54">
      <c r="A927" s="80">
        <v>39352</v>
      </c>
      <c r="B927" s="84">
        <v>3583.5529999999999</v>
      </c>
      <c r="C927" s="84">
        <v>52721.135999999999</v>
      </c>
      <c r="D927" s="84">
        <v>56304.688999999998</v>
      </c>
      <c r="E927" s="84">
        <v>12098.352999999999</v>
      </c>
      <c r="F927" s="84">
        <f t="shared" si="296"/>
        <v>1266.7139999999999</v>
      </c>
      <c r="G927" s="84">
        <f t="shared" si="296"/>
        <v>172.97099999999773</v>
      </c>
      <c r="H927" s="84">
        <f t="shared" si="296"/>
        <v>1433.3809999999994</v>
      </c>
      <c r="I927" s="84">
        <f t="shared" si="289"/>
        <v>1266.7139999999999</v>
      </c>
      <c r="L927" s="84">
        <f t="shared" si="297"/>
        <v>1606.3519999999971</v>
      </c>
      <c r="N927" s="85">
        <f>(D927*36.7437/1000)/'[2]Soybean Export Forecast'!$P$15</f>
        <v>1.7852871298493223</v>
      </c>
      <c r="P927" s="84">
        <v>4872.5</v>
      </c>
      <c r="Q927" s="84">
        <v>391.2</v>
      </c>
      <c r="R927" s="84">
        <f t="shared" si="294"/>
        <v>5263.7</v>
      </c>
      <c r="S927" s="84">
        <f t="shared" si="298"/>
        <v>290.5</v>
      </c>
      <c r="T927" s="84">
        <f t="shared" si="299"/>
        <v>118.30000000000001</v>
      </c>
      <c r="W927" s="77"/>
      <c r="X927" s="77"/>
      <c r="Z927" s="84">
        <v>60</v>
      </c>
      <c r="AA927" s="84">
        <v>129.30000000000001</v>
      </c>
      <c r="AB927" s="84">
        <f t="shared" si="286"/>
        <v>189.3</v>
      </c>
      <c r="AC927" s="84">
        <f t="shared" si="300"/>
        <v>1.6000000000000227</v>
      </c>
      <c r="AE927" s="84">
        <f t="shared" si="295"/>
        <v>-1348.9470000000001</v>
      </c>
      <c r="AF927" s="84">
        <f t="shared" si="295"/>
        <v>52200.635999999999</v>
      </c>
      <c r="AG927" s="84">
        <f t="shared" si="295"/>
        <v>50851.688999999998</v>
      </c>
      <c r="AH927" s="84">
        <f t="shared" si="301"/>
        <v>-119.12900000000809</v>
      </c>
      <c r="AJ927" s="80">
        <v>39352</v>
      </c>
      <c r="AK927" s="84">
        <v>393.6</v>
      </c>
      <c r="AL927" s="84">
        <v>6649.3</v>
      </c>
      <c r="AM927" s="84">
        <f t="shared" si="287"/>
        <v>7042.9000000000005</v>
      </c>
      <c r="AN927" s="84">
        <f t="shared" si="292"/>
        <v>168.60000000000036</v>
      </c>
      <c r="AO927" s="84">
        <f t="shared" si="292"/>
        <v>52.600000000000364</v>
      </c>
      <c r="AP927" s="85">
        <f>AM927/'[2]Soymeal Export Forecast'!AG$15</f>
        <v>0.79206857879820125</v>
      </c>
      <c r="AQ927" s="77"/>
      <c r="AR927" s="77"/>
      <c r="AS927" s="80">
        <v>39352</v>
      </c>
      <c r="AT927" s="84">
        <v>55.1</v>
      </c>
      <c r="AU927" s="84">
        <v>631.20000000000005</v>
      </c>
      <c r="AV927" s="84">
        <f t="shared" si="288"/>
        <v>686.30000000000007</v>
      </c>
      <c r="AW927" s="84">
        <f t="shared" si="293"/>
        <v>14.5</v>
      </c>
      <c r="AX927" s="84">
        <f t="shared" si="293"/>
        <v>5</v>
      </c>
      <c r="AZ927" s="77"/>
      <c r="BA927" s="77"/>
      <c r="BB927" s="84">
        <f t="shared" si="290"/>
        <v>1435.3140000000003</v>
      </c>
    </row>
    <row r="928" spans="1:54">
      <c r="A928" s="80">
        <v>39359</v>
      </c>
      <c r="B928" s="84">
        <v>2770.739</v>
      </c>
      <c r="C928" s="84">
        <v>53794.281999999999</v>
      </c>
      <c r="D928" s="84">
        <v>56565.021000000001</v>
      </c>
      <c r="E928" s="84">
        <v>12953.986999999999</v>
      </c>
      <c r="F928" s="84">
        <f t="shared" si="296"/>
        <v>1073.1460000000006</v>
      </c>
      <c r="G928" s="84">
        <f t="shared" si="296"/>
        <v>260.33200000000215</v>
      </c>
      <c r="H928" s="84">
        <f t="shared" si="296"/>
        <v>855.63400000000001</v>
      </c>
      <c r="I928" s="84">
        <f t="shared" si="289"/>
        <v>1073.1460000000006</v>
      </c>
      <c r="L928" s="84">
        <f t="shared" si="297"/>
        <v>1115.9660000000022</v>
      </c>
      <c r="N928" s="85">
        <f>(D928*36.7437/1000)/'[2]Soybean Export Forecast'!$P$15</f>
        <v>1.7935416354214588</v>
      </c>
      <c r="P928" s="84">
        <v>4918.2</v>
      </c>
      <c r="Q928" s="84">
        <v>563.79999999999995</v>
      </c>
      <c r="R928" s="84">
        <f t="shared" si="294"/>
        <v>5482</v>
      </c>
      <c r="S928" s="84">
        <f t="shared" si="298"/>
        <v>218.30000000000018</v>
      </c>
      <c r="T928" s="84">
        <f t="shared" si="299"/>
        <v>172.59999999999997</v>
      </c>
      <c r="W928" s="77"/>
      <c r="X928" s="77"/>
      <c r="Z928" s="84">
        <v>150</v>
      </c>
      <c r="AA928" s="84">
        <v>129.30000000000001</v>
      </c>
      <c r="AB928" s="84">
        <f t="shared" si="286"/>
        <v>279.3</v>
      </c>
      <c r="AC928" s="84">
        <f t="shared" si="300"/>
        <v>90</v>
      </c>
      <c r="AE928" s="84">
        <f t="shared" si="295"/>
        <v>-2297.4609999999998</v>
      </c>
      <c r="AF928" s="84">
        <f t="shared" si="295"/>
        <v>53101.181999999993</v>
      </c>
      <c r="AG928" s="84">
        <f t="shared" si="295"/>
        <v>50803.720999999998</v>
      </c>
      <c r="AH928" s="84">
        <f t="shared" si="301"/>
        <v>-47.968000000000757</v>
      </c>
      <c r="AJ928" s="80">
        <v>39359</v>
      </c>
      <c r="AK928" s="84">
        <v>1848.4</v>
      </c>
      <c r="AL928" s="84">
        <v>78.5</v>
      </c>
      <c r="AM928" s="84">
        <f t="shared" si="287"/>
        <v>1926.9</v>
      </c>
      <c r="AN928" s="86">
        <v>78.5</v>
      </c>
      <c r="AO928" s="86">
        <v>266</v>
      </c>
      <c r="AP928" s="85">
        <f>AM928/'[2]Soymeal Export Forecast'!AH$15</f>
        <v>0.20705490677882665</v>
      </c>
      <c r="AQ928" s="77"/>
      <c r="AR928" s="77"/>
      <c r="AS928" s="80">
        <v>39359</v>
      </c>
      <c r="AT928" s="84">
        <v>70.599999999999994</v>
      </c>
      <c r="AU928" s="84">
        <v>2</v>
      </c>
      <c r="AV928" s="84">
        <f t="shared" si="288"/>
        <v>72.599999999999994</v>
      </c>
      <c r="AW928" s="86">
        <v>2</v>
      </c>
      <c r="AX928" s="86">
        <v>8.1999999999999993</v>
      </c>
      <c r="AY928" s="86"/>
      <c r="AZ928" s="77"/>
      <c r="BA928" s="77"/>
      <c r="BB928" s="84">
        <f t="shared" si="290"/>
        <v>1151.6460000000006</v>
      </c>
    </row>
    <row r="929" spans="1:54">
      <c r="A929" s="80">
        <v>39366</v>
      </c>
      <c r="B929" s="84">
        <v>2672.36</v>
      </c>
      <c r="C929" s="84">
        <v>54068.703999999998</v>
      </c>
      <c r="D929" s="84">
        <v>56741.063999999998</v>
      </c>
      <c r="E929" s="84">
        <v>15761.739</v>
      </c>
      <c r="F929" s="84">
        <f t="shared" si="296"/>
        <v>274.42199999999866</v>
      </c>
      <c r="G929" s="84">
        <f t="shared" si="296"/>
        <v>176.04299999999785</v>
      </c>
      <c r="H929" s="84">
        <f t="shared" si="296"/>
        <v>2807.7520000000004</v>
      </c>
      <c r="I929" s="84">
        <f t="shared" si="289"/>
        <v>274.42199999999866</v>
      </c>
      <c r="L929" s="84">
        <f t="shared" si="297"/>
        <v>2983.7949999999983</v>
      </c>
      <c r="N929" s="85">
        <f>(D929*36.7437/1000)/'[2]Soybean Export Forecast'!$P$15</f>
        <v>1.7991235382395361</v>
      </c>
      <c r="P929" s="84">
        <v>4572.3</v>
      </c>
      <c r="Q929" s="84">
        <v>1101.7</v>
      </c>
      <c r="R929" s="84">
        <f t="shared" si="294"/>
        <v>5674</v>
      </c>
      <c r="S929" s="84">
        <f t="shared" si="298"/>
        <v>192</v>
      </c>
      <c r="T929" s="84">
        <f t="shared" si="299"/>
        <v>537.90000000000009</v>
      </c>
      <c r="W929" s="77"/>
      <c r="X929" s="77"/>
      <c r="Z929" s="84">
        <v>150</v>
      </c>
      <c r="AA929" s="84">
        <v>255.2</v>
      </c>
      <c r="AB929" s="84">
        <f t="shared" si="286"/>
        <v>405.2</v>
      </c>
      <c r="AC929" s="84">
        <f t="shared" si="300"/>
        <v>125.89999999999998</v>
      </c>
      <c r="AE929" s="84">
        <f t="shared" si="295"/>
        <v>-2049.94</v>
      </c>
      <c r="AF929" s="84">
        <f t="shared" si="295"/>
        <v>52711.804000000004</v>
      </c>
      <c r="AG929" s="84">
        <f t="shared" si="295"/>
        <v>50661.864000000001</v>
      </c>
      <c r="AH929" s="84">
        <f t="shared" si="301"/>
        <v>-141.85699999999633</v>
      </c>
      <c r="AJ929" s="80">
        <v>39366</v>
      </c>
      <c r="AK929" s="84">
        <v>1844.1</v>
      </c>
      <c r="AL929" s="84">
        <v>183.2</v>
      </c>
      <c r="AM929" s="84">
        <f t="shared" si="287"/>
        <v>2027.3</v>
      </c>
      <c r="AN929" s="84">
        <f t="shared" ref="AN929:AO960" si="302">AL929-AL928</f>
        <v>104.69999999999999</v>
      </c>
      <c r="AO929" s="84">
        <f t="shared" si="302"/>
        <v>100.39999999999986</v>
      </c>
      <c r="AP929" s="85">
        <f>AM929/'[2]Soymeal Export Forecast'!AH$15</f>
        <v>0.21784338186346736</v>
      </c>
      <c r="AQ929" s="77"/>
      <c r="AR929" s="77"/>
      <c r="AS929" s="80">
        <v>39366</v>
      </c>
      <c r="AT929" s="84">
        <v>81.400000000000006</v>
      </c>
      <c r="AU929" s="84">
        <v>17.5</v>
      </c>
      <c r="AV929" s="84">
        <f t="shared" si="288"/>
        <v>98.9</v>
      </c>
      <c r="AW929" s="84">
        <f t="shared" ref="AW929:AX960" si="303">AU929-AU928</f>
        <v>15.5</v>
      </c>
      <c r="AX929" s="84">
        <f t="shared" si="303"/>
        <v>26.300000000000011</v>
      </c>
      <c r="AZ929" s="77"/>
      <c r="BA929" s="77"/>
      <c r="BB929" s="84">
        <f t="shared" si="290"/>
        <v>379.12199999999865</v>
      </c>
    </row>
    <row r="930" spans="1:54">
      <c r="A930" s="80">
        <v>39373</v>
      </c>
      <c r="B930" s="84">
        <v>15761.739</v>
      </c>
      <c r="C930" s="84">
        <v>883.54499999999996</v>
      </c>
      <c r="D930" s="84">
        <v>16645.284</v>
      </c>
      <c r="E930" s="84">
        <v>74.578999999999994</v>
      </c>
      <c r="F930" s="84">
        <f t="shared" si="296"/>
        <v>-53185.159</v>
      </c>
      <c r="G930" s="84">
        <f t="shared" si="296"/>
        <v>-40095.78</v>
      </c>
      <c r="H930" s="84">
        <f t="shared" si="296"/>
        <v>-15687.16</v>
      </c>
      <c r="I930" s="84">
        <f t="shared" si="289"/>
        <v>-53185.159</v>
      </c>
      <c r="L930" s="84">
        <f t="shared" si="297"/>
        <v>-55782.94</v>
      </c>
      <c r="N930" s="85">
        <f>(D930*36.7437/1000)/'[2]Soybean Export Forecast'!$P$15</f>
        <v>0.52778217632792257</v>
      </c>
      <c r="P930" s="84">
        <v>4246.1000000000004</v>
      </c>
      <c r="Q930" s="84">
        <v>1499.6</v>
      </c>
      <c r="R930" s="84">
        <f t="shared" si="294"/>
        <v>5745.7000000000007</v>
      </c>
      <c r="S930" s="84">
        <f t="shared" si="298"/>
        <v>71.700000000000728</v>
      </c>
      <c r="T930" s="84">
        <f t="shared" si="299"/>
        <v>397.89999999999986</v>
      </c>
      <c r="W930" s="77"/>
      <c r="X930" s="77"/>
      <c r="Z930" s="84">
        <v>150</v>
      </c>
      <c r="AA930" s="84">
        <v>343.1</v>
      </c>
      <c r="AB930" s="84">
        <f t="shared" si="286"/>
        <v>493.1</v>
      </c>
      <c r="AC930" s="84">
        <f t="shared" si="300"/>
        <v>87.900000000000034</v>
      </c>
      <c r="AE930" s="84">
        <f t="shared" si="295"/>
        <v>11365.638999999999</v>
      </c>
      <c r="AF930" s="84">
        <f t="shared" si="295"/>
        <v>-959.15499999999997</v>
      </c>
      <c r="AG930" s="84">
        <f t="shared" si="295"/>
        <v>10406.483999999999</v>
      </c>
      <c r="AH930" s="84">
        <f t="shared" si="301"/>
        <v>-40255.380000000005</v>
      </c>
      <c r="AJ930" s="80">
        <v>39373</v>
      </c>
      <c r="AK930" s="84">
        <v>1972</v>
      </c>
      <c r="AL930" s="84">
        <v>299.7</v>
      </c>
      <c r="AM930" s="84">
        <f t="shared" si="287"/>
        <v>2271.6999999999998</v>
      </c>
      <c r="AN930" s="84">
        <f t="shared" si="302"/>
        <v>116.5</v>
      </c>
      <c r="AO930" s="84">
        <f t="shared" si="302"/>
        <v>244.39999999999986</v>
      </c>
      <c r="AP930" s="85">
        <f>AM930/'[2]Soymeal Export Forecast'!AH$15</f>
        <v>0.24410536702966446</v>
      </c>
      <c r="AQ930" s="77"/>
      <c r="AR930" s="77"/>
      <c r="AS930" s="80">
        <v>39373</v>
      </c>
      <c r="AT930" s="84">
        <v>91.6</v>
      </c>
      <c r="AU930" s="84">
        <v>31.6</v>
      </c>
      <c r="AV930" s="84">
        <f t="shared" si="288"/>
        <v>123.19999999999999</v>
      </c>
      <c r="AW930" s="84">
        <f t="shared" si="303"/>
        <v>14.100000000000001</v>
      </c>
      <c r="AX930" s="84">
        <f t="shared" si="303"/>
        <v>24.299999999999983</v>
      </c>
      <c r="AZ930" s="77"/>
      <c r="BA930" s="77"/>
      <c r="BB930" s="84">
        <f t="shared" si="290"/>
        <v>-53068.659</v>
      </c>
    </row>
    <row r="931" spans="1:54">
      <c r="A931" s="80">
        <v>39380</v>
      </c>
      <c r="B931" s="84">
        <v>16919.938999999998</v>
      </c>
      <c r="C931" s="84">
        <v>1757.3710000000001</v>
      </c>
      <c r="D931" s="84">
        <v>18677.310000000001</v>
      </c>
      <c r="E931" s="84">
        <v>74.578999999999994</v>
      </c>
      <c r="F931" s="84">
        <f t="shared" si="296"/>
        <v>873.82600000000014</v>
      </c>
      <c r="G931" s="84">
        <f t="shared" si="296"/>
        <v>2032.0260000000017</v>
      </c>
      <c r="H931" s="84">
        <f t="shared" si="296"/>
        <v>0</v>
      </c>
      <c r="I931" s="84">
        <f t="shared" si="289"/>
        <v>873.82600000000014</v>
      </c>
      <c r="L931" s="84">
        <f t="shared" si="297"/>
        <v>2032.0260000000017</v>
      </c>
      <c r="N931" s="85">
        <f>(D931*36.7437/1000)/'[2]Soybean Export Forecast'!$P$15</f>
        <v>0.59221286460184597</v>
      </c>
      <c r="P931" s="84">
        <v>4279.2</v>
      </c>
      <c r="Q931" s="84">
        <v>1746.8</v>
      </c>
      <c r="R931" s="84">
        <f t="shared" si="294"/>
        <v>6026</v>
      </c>
      <c r="S931" s="84">
        <f t="shared" si="298"/>
        <v>280.29999999999927</v>
      </c>
      <c r="T931" s="84">
        <f t="shared" si="299"/>
        <v>247.20000000000005</v>
      </c>
      <c r="W931" s="77"/>
      <c r="X931" s="77"/>
      <c r="Z931" s="84">
        <v>150</v>
      </c>
      <c r="AA931" s="84">
        <v>494</v>
      </c>
      <c r="AB931" s="84">
        <f t="shared" si="286"/>
        <v>644</v>
      </c>
      <c r="AC931" s="84">
        <f t="shared" si="300"/>
        <v>150.89999999999998</v>
      </c>
      <c r="AE931" s="84">
        <f t="shared" si="295"/>
        <v>12490.738999999998</v>
      </c>
      <c r="AF931" s="84">
        <f t="shared" si="295"/>
        <v>-483.42899999999986</v>
      </c>
      <c r="AG931" s="84">
        <f t="shared" si="295"/>
        <v>12007.310000000001</v>
      </c>
      <c r="AH931" s="84">
        <f t="shared" si="301"/>
        <v>1600.8260000000028</v>
      </c>
      <c r="AJ931" s="80">
        <v>39380</v>
      </c>
      <c r="AK931" s="84">
        <v>2063.9</v>
      </c>
      <c r="AL931" s="84">
        <v>411.8</v>
      </c>
      <c r="AM931" s="84">
        <f t="shared" si="287"/>
        <v>2475.7000000000003</v>
      </c>
      <c r="AN931" s="84">
        <f t="shared" si="302"/>
        <v>112.10000000000002</v>
      </c>
      <c r="AO931" s="84">
        <f t="shared" si="302"/>
        <v>204.00000000000045</v>
      </c>
      <c r="AP931" s="85">
        <f>AM931/'[2]Soymeal Export Forecast'!AH$15</f>
        <v>0.26602617297853609</v>
      </c>
      <c r="AQ931" s="77"/>
      <c r="AR931" s="77"/>
      <c r="AS931" s="80">
        <v>39380</v>
      </c>
      <c r="AT931" s="84">
        <v>101.2</v>
      </c>
      <c r="AU931" s="84">
        <v>36.799999999999997</v>
      </c>
      <c r="AV931" s="84">
        <f t="shared" si="288"/>
        <v>138</v>
      </c>
      <c r="AW931" s="84">
        <f t="shared" si="303"/>
        <v>5.1999999999999957</v>
      </c>
      <c r="AX931" s="84">
        <f t="shared" si="303"/>
        <v>14.800000000000011</v>
      </c>
      <c r="AZ931" s="77"/>
      <c r="BA931" s="77"/>
      <c r="BB931" s="84">
        <f t="shared" si="290"/>
        <v>985.92600000000016</v>
      </c>
    </row>
    <row r="932" spans="1:54">
      <c r="A932" s="80">
        <v>39387</v>
      </c>
      <c r="B932" s="84">
        <v>17414.650000000001</v>
      </c>
      <c r="C932" s="84">
        <v>2960.4029999999998</v>
      </c>
      <c r="D932" s="84">
        <v>20375.053</v>
      </c>
      <c r="E932" s="84">
        <v>76.802000000000007</v>
      </c>
      <c r="F932" s="84">
        <f t="shared" si="296"/>
        <v>1203.0319999999997</v>
      </c>
      <c r="G932" s="84">
        <f t="shared" si="296"/>
        <v>1697.7429999999986</v>
      </c>
      <c r="H932" s="84">
        <f t="shared" si="296"/>
        <v>2.2230000000000132</v>
      </c>
      <c r="I932" s="84">
        <f t="shared" si="289"/>
        <v>1203.0319999999997</v>
      </c>
      <c r="L932" s="84">
        <f t="shared" si="297"/>
        <v>1699.9659999999985</v>
      </c>
      <c r="N932" s="85">
        <f>(D932*36.7437/1000)/'[2]Soybean Export Forecast'!$P$15</f>
        <v>0.64604423782356424</v>
      </c>
      <c r="P932" s="84">
        <v>4112.3999999999996</v>
      </c>
      <c r="Q932" s="84">
        <v>2030.9</v>
      </c>
      <c r="R932" s="84">
        <f t="shared" si="294"/>
        <v>6143.2999999999993</v>
      </c>
      <c r="S932" s="84">
        <f t="shared" si="298"/>
        <v>117.29999999999927</v>
      </c>
      <c r="T932" s="84">
        <f t="shared" si="299"/>
        <v>284.10000000000014</v>
      </c>
      <c r="W932" s="77"/>
      <c r="X932" s="77"/>
      <c r="Z932" s="84">
        <v>150</v>
      </c>
      <c r="AA932" s="84">
        <v>676</v>
      </c>
      <c r="AB932" s="84">
        <f t="shared" si="286"/>
        <v>826</v>
      </c>
      <c r="AC932" s="84">
        <f t="shared" si="300"/>
        <v>182</v>
      </c>
      <c r="AE932" s="84">
        <f t="shared" si="295"/>
        <v>13152.250000000002</v>
      </c>
      <c r="AF932" s="84">
        <f t="shared" si="295"/>
        <v>253.5029999999997</v>
      </c>
      <c r="AG932" s="84">
        <f t="shared" si="295"/>
        <v>13405.753000000001</v>
      </c>
      <c r="AH932" s="84">
        <f t="shared" si="301"/>
        <v>1398.4429999999993</v>
      </c>
      <c r="AJ932" s="80">
        <v>39387</v>
      </c>
      <c r="AK932" s="84">
        <v>2109.1</v>
      </c>
      <c r="AL932" s="84">
        <v>577.6</v>
      </c>
      <c r="AM932" s="84">
        <f t="shared" si="287"/>
        <v>2686.7</v>
      </c>
      <c r="AN932" s="84">
        <f t="shared" si="302"/>
        <v>165.8</v>
      </c>
      <c r="AO932" s="84">
        <f t="shared" si="302"/>
        <v>210.99999999999955</v>
      </c>
      <c r="AP932" s="85">
        <f>AM932/'[2]Soymeal Export Forecast'!AH$15</f>
        <v>0.28869916344526103</v>
      </c>
      <c r="AQ932" s="77"/>
      <c r="AR932" s="77"/>
      <c r="AS932" s="80">
        <v>39387</v>
      </c>
      <c r="AT932" s="84">
        <v>98.7</v>
      </c>
      <c r="AU932" s="84">
        <v>46.6</v>
      </c>
      <c r="AV932" s="84">
        <f t="shared" si="288"/>
        <v>145.30000000000001</v>
      </c>
      <c r="AW932" s="84">
        <f t="shared" si="303"/>
        <v>9.8000000000000043</v>
      </c>
      <c r="AX932" s="84">
        <f t="shared" si="303"/>
        <v>7.3000000000000114</v>
      </c>
      <c r="AZ932" s="77"/>
      <c r="BA932" s="77"/>
      <c r="BB932" s="84">
        <f t="shared" si="290"/>
        <v>1368.8319999999997</v>
      </c>
    </row>
    <row r="933" spans="1:54">
      <c r="A933" s="80">
        <v>39394</v>
      </c>
      <c r="B933" s="84">
        <v>17340.584999999999</v>
      </c>
      <c r="C933" s="84">
        <v>4149.7420000000002</v>
      </c>
      <c r="D933" s="84">
        <v>21490.327000000001</v>
      </c>
      <c r="E933" s="84">
        <v>76.802000000000007</v>
      </c>
      <c r="F933" s="84">
        <f t="shared" si="296"/>
        <v>1189.3390000000004</v>
      </c>
      <c r="G933" s="84">
        <f t="shared" si="296"/>
        <v>1115.2740000000013</v>
      </c>
      <c r="H933" s="84">
        <f t="shared" si="296"/>
        <v>0</v>
      </c>
      <c r="I933" s="84">
        <f t="shared" si="289"/>
        <v>1189.3390000000004</v>
      </c>
      <c r="L933" s="84">
        <f t="shared" si="297"/>
        <v>1115.2740000000013</v>
      </c>
      <c r="N933" s="85">
        <f>(D933*36.7437/1000)/'[2]Soybean Export Forecast'!$P$15</f>
        <v>0.68140691105412887</v>
      </c>
      <c r="P933" s="84">
        <v>4806.5</v>
      </c>
      <c r="Q933" s="84">
        <v>2253.3000000000002</v>
      </c>
      <c r="R933" s="84">
        <f t="shared" si="294"/>
        <v>7059.8</v>
      </c>
      <c r="S933" s="84">
        <f t="shared" si="298"/>
        <v>916.50000000000091</v>
      </c>
      <c r="T933" s="84">
        <f t="shared" si="299"/>
        <v>222.40000000000009</v>
      </c>
      <c r="W933" s="77"/>
      <c r="X933" s="77"/>
      <c r="Z933" s="84">
        <v>150</v>
      </c>
      <c r="AA933" s="84">
        <v>789.8</v>
      </c>
      <c r="AB933" s="84">
        <f t="shared" si="286"/>
        <v>939.8</v>
      </c>
      <c r="AC933" s="84">
        <f t="shared" si="300"/>
        <v>113.79999999999995</v>
      </c>
      <c r="AE933" s="84">
        <f t="shared" si="295"/>
        <v>12384.084999999999</v>
      </c>
      <c r="AF933" s="84">
        <f t="shared" si="295"/>
        <v>1106.6420000000001</v>
      </c>
      <c r="AG933" s="84">
        <f t="shared" si="295"/>
        <v>13490.727000000003</v>
      </c>
      <c r="AH933" s="84">
        <f t="shared" si="301"/>
        <v>84.974000000001979</v>
      </c>
      <c r="AJ933" s="80">
        <v>39394</v>
      </c>
      <c r="AK933" s="84">
        <v>2071.6999999999998</v>
      </c>
      <c r="AL933" s="84">
        <v>768.1</v>
      </c>
      <c r="AM933" s="84">
        <f t="shared" si="287"/>
        <v>2839.7999999999997</v>
      </c>
      <c r="AN933" s="84">
        <f t="shared" si="302"/>
        <v>190.5</v>
      </c>
      <c r="AO933" s="84">
        <f t="shared" si="302"/>
        <v>153.09999999999991</v>
      </c>
      <c r="AP933" s="85">
        <f>AM933/'[2]Soymeal Export Forecast'!AH$15</f>
        <v>0.30515051340002691</v>
      </c>
      <c r="AQ933" s="77"/>
      <c r="AR933" s="77"/>
      <c r="AS933" s="80">
        <v>39394</v>
      </c>
      <c r="AT933" s="84">
        <v>124.4</v>
      </c>
      <c r="AU933" s="84">
        <v>50.6</v>
      </c>
      <c r="AV933" s="84">
        <f t="shared" si="288"/>
        <v>175</v>
      </c>
      <c r="AW933" s="84">
        <f t="shared" si="303"/>
        <v>4</v>
      </c>
      <c r="AX933" s="84">
        <f t="shared" si="303"/>
        <v>29.699999999999989</v>
      </c>
      <c r="AZ933" s="77"/>
      <c r="BA933" s="77"/>
      <c r="BB933" s="84">
        <f t="shared" si="290"/>
        <v>1379.8390000000004</v>
      </c>
    </row>
    <row r="934" spans="1:54">
      <c r="A934" s="80">
        <v>39401</v>
      </c>
      <c r="B934" s="84">
        <v>18468.074000000001</v>
      </c>
      <c r="C934" s="84">
        <v>5316.7749999999996</v>
      </c>
      <c r="D934" s="84">
        <v>23784.848999999998</v>
      </c>
      <c r="E934" s="84">
        <v>76.802000000000007</v>
      </c>
      <c r="F934" s="84">
        <f t="shared" si="296"/>
        <v>1167.0329999999994</v>
      </c>
      <c r="G934" s="84">
        <f t="shared" si="296"/>
        <v>2294.5219999999972</v>
      </c>
      <c r="H934" s="84">
        <f t="shared" si="296"/>
        <v>0</v>
      </c>
      <c r="I934" s="84">
        <f t="shared" si="289"/>
        <v>1167.0329999999994</v>
      </c>
      <c r="L934" s="84">
        <f t="shared" si="297"/>
        <v>2294.5219999999972</v>
      </c>
      <c r="N934" s="85">
        <f>(D934*36.7437/1000)/'[2]Soybean Export Forecast'!$P$15</f>
        <v>0.75416072016860813</v>
      </c>
      <c r="P934" s="84">
        <v>5632.8</v>
      </c>
      <c r="Q934" s="84">
        <v>2623.1</v>
      </c>
      <c r="R934" s="84">
        <f t="shared" si="294"/>
        <v>8255.9</v>
      </c>
      <c r="S934" s="84">
        <f t="shared" si="298"/>
        <v>1196.0999999999995</v>
      </c>
      <c r="T934" s="84">
        <f t="shared" si="299"/>
        <v>369.79999999999973</v>
      </c>
      <c r="W934" s="77"/>
      <c r="X934" s="77"/>
      <c r="Z934" s="84">
        <v>177.5</v>
      </c>
      <c r="AA934" s="84">
        <v>827.8</v>
      </c>
      <c r="AB934" s="84">
        <f t="shared" si="286"/>
        <v>1005.3</v>
      </c>
      <c r="AC934" s="84">
        <f t="shared" si="300"/>
        <v>65.5</v>
      </c>
      <c r="AE934" s="84">
        <f t="shared" si="295"/>
        <v>12657.774000000001</v>
      </c>
      <c r="AF934" s="84">
        <f t="shared" si="295"/>
        <v>1865.8749999999998</v>
      </c>
      <c r="AG934" s="84">
        <f t="shared" si="295"/>
        <v>14523.648999999999</v>
      </c>
      <c r="AH934" s="84">
        <f t="shared" si="301"/>
        <v>1032.9219999999968</v>
      </c>
      <c r="AJ934" s="80">
        <v>39401</v>
      </c>
      <c r="AK934" s="84">
        <v>2050.4</v>
      </c>
      <c r="AL934" s="84">
        <v>922.6</v>
      </c>
      <c r="AM934" s="84">
        <f t="shared" si="287"/>
        <v>2973</v>
      </c>
      <c r="AN934" s="84">
        <f t="shared" si="302"/>
        <v>154.5</v>
      </c>
      <c r="AO934" s="84">
        <f t="shared" si="302"/>
        <v>133.20000000000027</v>
      </c>
      <c r="AP934" s="85">
        <f>AM934/'[2]Soymeal Export Forecast'!AH$15</f>
        <v>0.3194635102254666</v>
      </c>
      <c r="AQ934" s="77"/>
      <c r="AR934" s="77"/>
      <c r="AS934" s="80">
        <v>39401</v>
      </c>
      <c r="AT934" s="84">
        <v>166</v>
      </c>
      <c r="AU934" s="84">
        <v>74.2</v>
      </c>
      <c r="AV934" s="84">
        <f t="shared" si="288"/>
        <v>240.2</v>
      </c>
      <c r="AW934" s="84">
        <f t="shared" si="303"/>
        <v>23.6</v>
      </c>
      <c r="AX934" s="84">
        <f t="shared" si="303"/>
        <v>65.199999999999989</v>
      </c>
      <c r="AZ934" s="77"/>
      <c r="BA934" s="77"/>
      <c r="BB934" s="84">
        <f t="shared" si="290"/>
        <v>1321.5329999999994</v>
      </c>
    </row>
    <row r="935" spans="1:54">
      <c r="A935" s="80">
        <v>39408</v>
      </c>
      <c r="B935" s="84">
        <v>19158.232</v>
      </c>
      <c r="C935" s="84">
        <v>6478.0050000000001</v>
      </c>
      <c r="D935" s="84">
        <v>25636.237000000001</v>
      </c>
      <c r="E935" s="84">
        <v>77.259</v>
      </c>
      <c r="F935" s="84">
        <f t="shared" si="296"/>
        <v>1161.2300000000005</v>
      </c>
      <c r="G935" s="84">
        <f t="shared" si="296"/>
        <v>1851.3880000000026</v>
      </c>
      <c r="H935" s="84">
        <f t="shared" si="296"/>
        <v>0.45699999999999363</v>
      </c>
      <c r="I935" s="84">
        <f t="shared" si="289"/>
        <v>1161.2300000000005</v>
      </c>
      <c r="L935" s="84">
        <f t="shared" si="297"/>
        <v>1851.8450000000025</v>
      </c>
      <c r="N935" s="85">
        <f>(D935*36.7437/1000)/'[2]Soybean Export Forecast'!$P$15</f>
        <v>0.81286380915569922</v>
      </c>
      <c r="P935" s="84">
        <v>5706.4</v>
      </c>
      <c r="Q935" s="84">
        <v>3110.7</v>
      </c>
      <c r="R935" s="84">
        <f t="shared" si="294"/>
        <v>8817.0999999999985</v>
      </c>
      <c r="S935" s="84">
        <f t="shared" si="298"/>
        <v>561.19999999999891</v>
      </c>
      <c r="T935" s="84">
        <f t="shared" si="299"/>
        <v>487.59999999999991</v>
      </c>
      <c r="W935" s="77"/>
      <c r="X935" s="77"/>
      <c r="Z935" s="84">
        <v>120</v>
      </c>
      <c r="AA935" s="84">
        <v>959.7</v>
      </c>
      <c r="AB935" s="84">
        <f t="shared" si="286"/>
        <v>1079.7</v>
      </c>
      <c r="AC935" s="84">
        <f t="shared" si="300"/>
        <v>74.400000000000091</v>
      </c>
      <c r="AE935" s="84">
        <f t="shared" si="295"/>
        <v>13331.832</v>
      </c>
      <c r="AF935" s="84">
        <f t="shared" si="295"/>
        <v>2407.6050000000005</v>
      </c>
      <c r="AG935" s="84">
        <f t="shared" si="295"/>
        <v>15739.437000000002</v>
      </c>
      <c r="AH935" s="84">
        <f t="shared" si="301"/>
        <v>1215.7880000000023</v>
      </c>
      <c r="AJ935" s="80">
        <v>39408</v>
      </c>
      <c r="AK935" s="84">
        <v>2041.9</v>
      </c>
      <c r="AL935" s="84">
        <v>1076.2</v>
      </c>
      <c r="AM935" s="84">
        <f t="shared" si="287"/>
        <v>3118.1000000000004</v>
      </c>
      <c r="AN935" s="84">
        <f t="shared" si="302"/>
        <v>153.60000000000002</v>
      </c>
      <c r="AO935" s="84">
        <f t="shared" si="302"/>
        <v>145.10000000000036</v>
      </c>
      <c r="AP935" s="85">
        <f>AM935/'[2]Soymeal Export Forecast'!AH$15</f>
        <v>0.33505522073125715</v>
      </c>
      <c r="AQ935" s="77"/>
      <c r="AR935" s="77"/>
      <c r="AS935" s="80">
        <v>39408</v>
      </c>
      <c r="AT935" s="84">
        <v>185.9</v>
      </c>
      <c r="AU935" s="84">
        <v>86.2</v>
      </c>
      <c r="AV935" s="84">
        <f t="shared" si="288"/>
        <v>272.10000000000002</v>
      </c>
      <c r="AW935" s="84">
        <f t="shared" si="303"/>
        <v>12</v>
      </c>
      <c r="AX935" s="84">
        <f t="shared" si="303"/>
        <v>31.900000000000034</v>
      </c>
      <c r="AZ935" s="77"/>
      <c r="BA935" s="77"/>
      <c r="BB935" s="84">
        <f t="shared" si="290"/>
        <v>1314.8300000000004</v>
      </c>
    </row>
    <row r="936" spans="1:54">
      <c r="A936" s="80">
        <v>39415</v>
      </c>
      <c r="B936" s="84">
        <v>19421.286</v>
      </c>
      <c r="C936" s="84">
        <v>7760.473</v>
      </c>
      <c r="D936" s="84">
        <v>27181.758999999998</v>
      </c>
      <c r="E936" s="84">
        <v>78.459000000000003</v>
      </c>
      <c r="F936" s="84">
        <f t="shared" si="296"/>
        <v>1282.4679999999998</v>
      </c>
      <c r="G936" s="84">
        <f t="shared" si="296"/>
        <v>1545.5219999999972</v>
      </c>
      <c r="H936" s="84">
        <f t="shared" si="296"/>
        <v>1.2000000000000028</v>
      </c>
      <c r="I936" s="84">
        <f t="shared" si="289"/>
        <v>1282.4679999999998</v>
      </c>
      <c r="L936" s="84">
        <f t="shared" si="297"/>
        <v>1546.7219999999973</v>
      </c>
      <c r="N936" s="85">
        <f>(D936*36.7437/1000)/'[2]Soybean Export Forecast'!$P$15</f>
        <v>0.86186861824893435</v>
      </c>
      <c r="P936" s="84">
        <v>5641.5</v>
      </c>
      <c r="Q936" s="84">
        <v>3527.3</v>
      </c>
      <c r="R936" s="84">
        <f t="shared" si="294"/>
        <v>9168.7999999999993</v>
      </c>
      <c r="S936" s="84">
        <f t="shared" si="298"/>
        <v>351.70000000000073</v>
      </c>
      <c r="T936" s="84">
        <f t="shared" si="299"/>
        <v>416.60000000000036</v>
      </c>
      <c r="W936" s="77"/>
      <c r="X936" s="77"/>
      <c r="Z936" s="84">
        <v>184.5</v>
      </c>
      <c r="AA936" s="84">
        <v>1148.2</v>
      </c>
      <c r="AB936" s="84">
        <f t="shared" si="286"/>
        <v>1332.7</v>
      </c>
      <c r="AC936" s="84">
        <f t="shared" si="300"/>
        <v>253</v>
      </c>
      <c r="AE936" s="84">
        <f t="shared" si="295"/>
        <v>13595.286</v>
      </c>
      <c r="AF936" s="84">
        <f t="shared" si="295"/>
        <v>3084.973</v>
      </c>
      <c r="AG936" s="84">
        <f t="shared" si="295"/>
        <v>16680.258999999998</v>
      </c>
      <c r="AH936" s="84">
        <f t="shared" si="301"/>
        <v>940.82199999999648</v>
      </c>
      <c r="AJ936" s="80">
        <v>39415</v>
      </c>
      <c r="AK936" s="84">
        <v>2010.8</v>
      </c>
      <c r="AL936" s="84">
        <v>1270.8</v>
      </c>
      <c r="AM936" s="84">
        <f t="shared" si="287"/>
        <v>3281.6</v>
      </c>
      <c r="AN936" s="84">
        <f t="shared" si="302"/>
        <v>194.59999999999991</v>
      </c>
      <c r="AO936" s="84">
        <f t="shared" si="302"/>
        <v>163.49999999999955</v>
      </c>
      <c r="AP936" s="85">
        <f>AM936/'[2]Soymeal Export Forecast'!AH$15</f>
        <v>0.35262410196969096</v>
      </c>
      <c r="AQ936" s="77"/>
      <c r="AR936" s="77"/>
      <c r="AS936" s="80">
        <v>39415</v>
      </c>
      <c r="AT936" s="84">
        <v>202.7</v>
      </c>
      <c r="AU936" s="84">
        <v>110.4</v>
      </c>
      <c r="AV936" s="84">
        <f t="shared" si="288"/>
        <v>313.10000000000002</v>
      </c>
      <c r="AW936" s="84">
        <f t="shared" si="303"/>
        <v>24.200000000000003</v>
      </c>
      <c r="AX936" s="84">
        <f t="shared" si="303"/>
        <v>41</v>
      </c>
      <c r="AZ936" s="77"/>
      <c r="BA936" s="77"/>
      <c r="BB936" s="84">
        <f t="shared" si="290"/>
        <v>1477.0679999999998</v>
      </c>
    </row>
    <row r="937" spans="1:54">
      <c r="A937" s="80">
        <v>39422</v>
      </c>
      <c r="B937" s="84">
        <v>18806.361000000001</v>
      </c>
      <c r="C937" s="84">
        <v>9010.7009999999991</v>
      </c>
      <c r="D937" s="84">
        <v>27817.062000000002</v>
      </c>
      <c r="E937" s="84">
        <v>78.459000000000003</v>
      </c>
      <c r="F937" s="84">
        <f t="shared" si="296"/>
        <v>1250.2279999999992</v>
      </c>
      <c r="G937" s="84">
        <f t="shared" si="296"/>
        <v>635.30300000000352</v>
      </c>
      <c r="H937" s="84">
        <f t="shared" si="296"/>
        <v>0</v>
      </c>
      <c r="I937" s="84">
        <f t="shared" si="289"/>
        <v>1250.2279999999992</v>
      </c>
      <c r="L937" s="84">
        <f t="shared" si="297"/>
        <v>635.30300000000352</v>
      </c>
      <c r="N937" s="85">
        <f>(D937*36.7437/1000)/'[2]Soybean Export Forecast'!$P$15</f>
        <v>0.88201255811608603</v>
      </c>
      <c r="P937" s="84">
        <v>5463.6</v>
      </c>
      <c r="Q937" s="84">
        <v>3945.6</v>
      </c>
      <c r="R937" s="84">
        <f t="shared" si="294"/>
        <v>9409.2000000000007</v>
      </c>
      <c r="S937" s="84">
        <f t="shared" si="298"/>
        <v>240.40000000000146</v>
      </c>
      <c r="T937" s="84">
        <f t="shared" si="299"/>
        <v>418.29999999999973</v>
      </c>
      <c r="W937" s="77"/>
      <c r="X937" s="77"/>
      <c r="Z937" s="84">
        <v>178</v>
      </c>
      <c r="AA937" s="84">
        <v>1359.9</v>
      </c>
      <c r="AB937" s="84">
        <f t="shared" si="286"/>
        <v>1537.9</v>
      </c>
      <c r="AC937" s="84">
        <f t="shared" si="300"/>
        <v>205.20000000000005</v>
      </c>
      <c r="AE937" s="84">
        <f t="shared" si="295"/>
        <v>13164.761</v>
      </c>
      <c r="AF937" s="84">
        <f t="shared" si="295"/>
        <v>3705.2009999999987</v>
      </c>
      <c r="AG937" s="84">
        <f t="shared" si="295"/>
        <v>16869.962</v>
      </c>
      <c r="AH937" s="84">
        <f t="shared" si="301"/>
        <v>189.70300000000134</v>
      </c>
      <c r="AJ937" s="80">
        <v>39422</v>
      </c>
      <c r="AK937" s="84">
        <v>1968.8</v>
      </c>
      <c r="AL937" s="84">
        <v>1408.7</v>
      </c>
      <c r="AM937" s="84">
        <f t="shared" si="287"/>
        <v>3377.5</v>
      </c>
      <c r="AN937" s="84">
        <f t="shared" si="302"/>
        <v>137.90000000000009</v>
      </c>
      <c r="AO937" s="84">
        <f t="shared" si="302"/>
        <v>95.900000000000091</v>
      </c>
      <c r="AP937" s="85">
        <f>AM937/'[2]Soymeal Export Forecast'!AH$15</f>
        <v>0.36292902986428305</v>
      </c>
      <c r="AQ937" s="77"/>
      <c r="AR937" s="77"/>
      <c r="AS937" s="80">
        <v>39422</v>
      </c>
      <c r="AT937" s="84">
        <v>218.3</v>
      </c>
      <c r="AU937" s="84">
        <v>136.9</v>
      </c>
      <c r="AV937" s="84">
        <f t="shared" si="288"/>
        <v>355.20000000000005</v>
      </c>
      <c r="AW937" s="84">
        <f t="shared" si="303"/>
        <v>26.5</v>
      </c>
      <c r="AX937" s="84">
        <f t="shared" si="303"/>
        <v>42.100000000000023</v>
      </c>
      <c r="AZ937" s="77"/>
      <c r="BA937" s="77"/>
      <c r="BB937" s="84">
        <f t="shared" si="290"/>
        <v>1388.1279999999992</v>
      </c>
    </row>
    <row r="938" spans="1:54">
      <c r="A938" s="80">
        <v>39429</v>
      </c>
      <c r="B938" s="84">
        <v>18788.266</v>
      </c>
      <c r="C938" s="84">
        <v>10533.947</v>
      </c>
      <c r="D938" s="84">
        <v>29322.213</v>
      </c>
      <c r="E938" s="84">
        <v>121.236</v>
      </c>
      <c r="F938" s="84">
        <f t="shared" si="296"/>
        <v>1523.246000000001</v>
      </c>
      <c r="G938" s="84">
        <f t="shared" si="296"/>
        <v>1505.150999999998</v>
      </c>
      <c r="H938" s="84">
        <f t="shared" si="296"/>
        <v>42.777000000000001</v>
      </c>
      <c r="I938" s="84">
        <f t="shared" si="289"/>
        <v>1523.246000000001</v>
      </c>
      <c r="L938" s="84">
        <f t="shared" si="297"/>
        <v>1547.9279999999981</v>
      </c>
      <c r="N938" s="85">
        <f>(D938*36.7437/1000)/'[2]Soybean Export Forecast'!$P$15</f>
        <v>0.929737299278937</v>
      </c>
      <c r="P938" s="84">
        <v>4862.1000000000004</v>
      </c>
      <c r="Q938" s="84">
        <v>4792.3999999999996</v>
      </c>
      <c r="R938" s="84">
        <f t="shared" si="294"/>
        <v>9654.5</v>
      </c>
      <c r="S938" s="84">
        <f t="shared" si="298"/>
        <v>245.29999999999927</v>
      </c>
      <c r="T938" s="84">
        <f t="shared" si="299"/>
        <v>846.79999999999973</v>
      </c>
      <c r="W938" s="77"/>
      <c r="X938" s="77"/>
      <c r="Z938" s="84">
        <v>178</v>
      </c>
      <c r="AA938" s="84">
        <v>1426.6</v>
      </c>
      <c r="AB938" s="84">
        <f t="shared" si="286"/>
        <v>1604.6</v>
      </c>
      <c r="AC938" s="84">
        <f t="shared" si="300"/>
        <v>66.699999999999818</v>
      </c>
      <c r="AE938" s="84">
        <f t="shared" si="295"/>
        <v>13748.165999999999</v>
      </c>
      <c r="AF938" s="84">
        <f t="shared" si="295"/>
        <v>4314.9470000000001</v>
      </c>
      <c r="AG938" s="84">
        <f t="shared" si="295"/>
        <v>18063.113000000001</v>
      </c>
      <c r="AH938" s="84">
        <f t="shared" si="301"/>
        <v>1193.1510000000017</v>
      </c>
      <c r="AJ938" s="80">
        <v>39429</v>
      </c>
      <c r="AK938" s="84">
        <v>1963.5</v>
      </c>
      <c r="AL938" s="84">
        <v>1525.8</v>
      </c>
      <c r="AM938" s="84">
        <f t="shared" si="287"/>
        <v>3489.3</v>
      </c>
      <c r="AN938" s="84">
        <f t="shared" si="302"/>
        <v>117.09999999999991</v>
      </c>
      <c r="AO938" s="84">
        <f t="shared" si="302"/>
        <v>111.80000000000018</v>
      </c>
      <c r="AP938" s="85">
        <f>AM938/'[2]Soymeal Export Forecast'!AH$15</f>
        <v>0.37494249116371364</v>
      </c>
      <c r="AQ938" s="77"/>
      <c r="AR938" s="77"/>
      <c r="AS938" s="80">
        <v>39429</v>
      </c>
      <c r="AT938" s="84">
        <v>185</v>
      </c>
      <c r="AU938" s="84">
        <v>178.6</v>
      </c>
      <c r="AV938" s="84">
        <f t="shared" si="288"/>
        <v>363.6</v>
      </c>
      <c r="AW938" s="84">
        <f t="shared" si="303"/>
        <v>41.699999999999989</v>
      </c>
      <c r="AX938" s="84">
        <f t="shared" si="303"/>
        <v>8.3999999999999773</v>
      </c>
      <c r="AZ938" s="77"/>
      <c r="BA938" s="77"/>
      <c r="BB938" s="84">
        <f t="shared" si="290"/>
        <v>1640.3460000000009</v>
      </c>
    </row>
    <row r="939" spans="1:54">
      <c r="A939" s="80">
        <v>39436</v>
      </c>
      <c r="B939" s="84">
        <v>18642.441999999999</v>
      </c>
      <c r="C939" s="84">
        <v>12043.636</v>
      </c>
      <c r="D939" s="84">
        <v>30686.078000000001</v>
      </c>
      <c r="E939" s="84">
        <v>121.49</v>
      </c>
      <c r="F939" s="84">
        <f t="shared" si="296"/>
        <v>1509.6890000000003</v>
      </c>
      <c r="G939" s="84">
        <f t="shared" si="296"/>
        <v>1363.8650000000016</v>
      </c>
      <c r="H939" s="84">
        <f t="shared" si="296"/>
        <v>0.25399999999999068</v>
      </c>
      <c r="I939" s="84">
        <f t="shared" si="289"/>
        <v>1509.6890000000003</v>
      </c>
      <c r="L939" s="84">
        <f t="shared" si="297"/>
        <v>1364.1190000000015</v>
      </c>
      <c r="N939" s="85">
        <f>(D939*36.7437/1000)/'[2]Soybean Export Forecast'!$P$15</f>
        <v>0.97298219903057148</v>
      </c>
      <c r="P939" s="84">
        <v>4493.3999999999996</v>
      </c>
      <c r="Q939" s="84">
        <v>5298.8</v>
      </c>
      <c r="R939" s="84">
        <f t="shared" si="294"/>
        <v>9792.2000000000007</v>
      </c>
      <c r="S939" s="84">
        <f t="shared" si="298"/>
        <v>137.70000000000073</v>
      </c>
      <c r="T939" s="84">
        <f t="shared" si="299"/>
        <v>506.40000000000055</v>
      </c>
      <c r="W939" s="77"/>
      <c r="X939" s="77"/>
      <c r="Z939" s="84">
        <v>178</v>
      </c>
      <c r="AA939" s="84">
        <v>1523.2</v>
      </c>
      <c r="AB939" s="84">
        <f t="shared" si="286"/>
        <v>1701.2</v>
      </c>
      <c r="AC939" s="84">
        <f t="shared" si="300"/>
        <v>96.600000000000136</v>
      </c>
      <c r="AE939" s="84">
        <f t="shared" si="295"/>
        <v>13971.041999999999</v>
      </c>
      <c r="AF939" s="84">
        <f t="shared" si="295"/>
        <v>5221.6360000000004</v>
      </c>
      <c r="AG939" s="84">
        <f t="shared" si="295"/>
        <v>19192.678</v>
      </c>
      <c r="AH939" s="84">
        <f t="shared" si="301"/>
        <v>1129.5649999999987</v>
      </c>
      <c r="AJ939" s="80">
        <v>39436</v>
      </c>
      <c r="AK939" s="84">
        <v>1936.6</v>
      </c>
      <c r="AL939" s="84">
        <v>1626</v>
      </c>
      <c r="AM939" s="84">
        <f t="shared" si="287"/>
        <v>3562.6</v>
      </c>
      <c r="AN939" s="84">
        <f t="shared" si="302"/>
        <v>100.20000000000005</v>
      </c>
      <c r="AO939" s="84">
        <f t="shared" si="302"/>
        <v>73.299999999999727</v>
      </c>
      <c r="AP939" s="85">
        <f>AM939/'[2]Soymeal Export Forecast'!AH$15</f>
        <v>0.38281893761495034</v>
      </c>
      <c r="AQ939" s="77"/>
      <c r="AR939" s="77"/>
      <c r="AS939" s="80">
        <v>39436</v>
      </c>
      <c r="AT939" s="84">
        <v>172.2</v>
      </c>
      <c r="AU939" s="84">
        <v>204.7</v>
      </c>
      <c r="AV939" s="84">
        <f t="shared" si="288"/>
        <v>376.9</v>
      </c>
      <c r="AW939" s="84">
        <f t="shared" si="303"/>
        <v>26.099999999999994</v>
      </c>
      <c r="AX939" s="84">
        <f t="shared" si="303"/>
        <v>13.299999999999955</v>
      </c>
      <c r="AZ939" s="77"/>
      <c r="BA939" s="77"/>
      <c r="BB939" s="84">
        <f t="shared" si="290"/>
        <v>1609.8890000000004</v>
      </c>
    </row>
    <row r="940" spans="1:54">
      <c r="A940" s="80">
        <v>39443</v>
      </c>
      <c r="B940" s="84">
        <v>19111.277999999998</v>
      </c>
      <c r="C940" s="84">
        <v>13420.268</v>
      </c>
      <c r="D940" s="84">
        <v>32531.545999999998</v>
      </c>
      <c r="E940" s="84">
        <v>122.99</v>
      </c>
      <c r="F940" s="84">
        <f t="shared" si="296"/>
        <v>1376.6319999999996</v>
      </c>
      <c r="G940" s="84">
        <f t="shared" si="296"/>
        <v>1845.4679999999971</v>
      </c>
      <c r="H940" s="84">
        <f t="shared" si="296"/>
        <v>1.5</v>
      </c>
      <c r="I940" s="84">
        <f t="shared" si="289"/>
        <v>1376.6319999999996</v>
      </c>
      <c r="L940" s="84">
        <f t="shared" si="297"/>
        <v>1846.9679999999971</v>
      </c>
      <c r="N940" s="85">
        <f>(D940*36.7437/1000)/'[2]Soybean Export Forecast'!$P$15</f>
        <v>1.031497578965425</v>
      </c>
      <c r="P940" s="84">
        <v>4276.1000000000004</v>
      </c>
      <c r="Q940" s="84">
        <v>5524.8</v>
      </c>
      <c r="R940" s="84">
        <f t="shared" si="294"/>
        <v>9800.9000000000015</v>
      </c>
      <c r="S940" s="84">
        <f t="shared" si="298"/>
        <v>8.7000000000007276</v>
      </c>
      <c r="T940" s="84">
        <f t="shared" si="299"/>
        <v>226</v>
      </c>
      <c r="W940" s="77"/>
      <c r="X940" s="77"/>
      <c r="Z940" s="84">
        <v>210.7</v>
      </c>
      <c r="AA940" s="84">
        <v>1631.1</v>
      </c>
      <c r="AB940" s="84">
        <f t="shared" si="286"/>
        <v>1841.8</v>
      </c>
      <c r="AC940" s="84">
        <f t="shared" si="300"/>
        <v>140.59999999999991</v>
      </c>
      <c r="AE940" s="84">
        <f t="shared" si="295"/>
        <v>14624.477999999997</v>
      </c>
      <c r="AF940" s="84">
        <f t="shared" si="295"/>
        <v>6264.3680000000004</v>
      </c>
      <c r="AG940" s="84">
        <f t="shared" si="295"/>
        <v>20888.845999999998</v>
      </c>
      <c r="AH940" s="84">
        <f t="shared" si="301"/>
        <v>1696.1679999999978</v>
      </c>
      <c r="AJ940" s="80">
        <v>39443</v>
      </c>
      <c r="AK940" s="84">
        <v>1872.9</v>
      </c>
      <c r="AL940" s="84">
        <v>1738.8</v>
      </c>
      <c r="AM940" s="84">
        <f t="shared" si="287"/>
        <v>3611.7</v>
      </c>
      <c r="AN940" s="84">
        <f t="shared" si="302"/>
        <v>112.79999999999995</v>
      </c>
      <c r="AO940" s="84">
        <f t="shared" si="302"/>
        <v>49.099999999999909</v>
      </c>
      <c r="AP940" s="85">
        <f>AM940/'[2]Soymeal Export Forecast'!AH$15</f>
        <v>0.38809497473303656</v>
      </c>
      <c r="AQ940" s="77"/>
      <c r="AR940" s="77"/>
      <c r="AS940" s="80">
        <v>39443</v>
      </c>
      <c r="AT940" s="84">
        <v>173.4</v>
      </c>
      <c r="AU940" s="84">
        <v>209.2</v>
      </c>
      <c r="AV940" s="84">
        <f t="shared" si="288"/>
        <v>382.6</v>
      </c>
      <c r="AW940" s="84">
        <f t="shared" si="303"/>
        <v>4.5</v>
      </c>
      <c r="AX940" s="84">
        <f t="shared" si="303"/>
        <v>5.7000000000000455</v>
      </c>
      <c r="AZ940" s="77"/>
      <c r="BA940" s="77"/>
      <c r="BB940" s="84">
        <f t="shared" si="290"/>
        <v>1489.4319999999996</v>
      </c>
    </row>
    <row r="941" spans="1:54">
      <c r="A941" s="80">
        <v>39450</v>
      </c>
      <c r="B941" s="84">
        <v>19513.328000000001</v>
      </c>
      <c r="C941" s="84">
        <v>14847.826999999999</v>
      </c>
      <c r="D941" s="84">
        <v>34361.154999999999</v>
      </c>
      <c r="E941" s="84">
        <v>123.13500000000001</v>
      </c>
      <c r="F941" s="84">
        <f t="shared" si="296"/>
        <v>1427.5589999999993</v>
      </c>
      <c r="G941" s="84">
        <f t="shared" si="296"/>
        <v>1829.6090000000004</v>
      </c>
      <c r="H941" s="84">
        <f t="shared" si="296"/>
        <v>0.14500000000001023</v>
      </c>
      <c r="I941" s="84">
        <f t="shared" si="289"/>
        <v>1427.5589999999993</v>
      </c>
      <c r="L941" s="84">
        <f t="shared" si="297"/>
        <v>1829.7540000000004</v>
      </c>
      <c r="N941" s="85">
        <f>(D941*36.7437/1000)/'[2]Soybean Export Forecast'!$P$15</f>
        <v>1.0895101079105094</v>
      </c>
      <c r="P941" s="84">
        <v>3843.2</v>
      </c>
      <c r="Q941" s="84">
        <v>5974.9</v>
      </c>
      <c r="R941" s="84">
        <f t="shared" si="294"/>
        <v>9818.0999999999985</v>
      </c>
      <c r="S941" s="84">
        <f t="shared" si="298"/>
        <v>17.19999999999709</v>
      </c>
      <c r="T941" s="84">
        <f t="shared" si="299"/>
        <v>450.09999999999945</v>
      </c>
      <c r="W941" s="77"/>
      <c r="X941" s="77"/>
      <c r="Z941" s="84">
        <v>148</v>
      </c>
      <c r="AA941" s="84">
        <v>1771</v>
      </c>
      <c r="AB941" s="84">
        <f t="shared" si="286"/>
        <v>1919</v>
      </c>
      <c r="AC941" s="84">
        <f t="shared" si="300"/>
        <v>77.200000000000045</v>
      </c>
      <c r="AE941" s="84">
        <f t="shared" si="295"/>
        <v>15522.128000000001</v>
      </c>
      <c r="AF941" s="84">
        <f t="shared" si="295"/>
        <v>7101.9269999999997</v>
      </c>
      <c r="AG941" s="84">
        <f t="shared" si="295"/>
        <v>22624.055</v>
      </c>
      <c r="AH941" s="84">
        <f t="shared" si="301"/>
        <v>1735.2090000000026</v>
      </c>
      <c r="AJ941" s="80">
        <v>39450</v>
      </c>
      <c r="AK941" s="84">
        <v>1770.8</v>
      </c>
      <c r="AL941" s="84">
        <v>1918.8</v>
      </c>
      <c r="AM941" s="84">
        <f t="shared" si="287"/>
        <v>3689.6</v>
      </c>
      <c r="AN941" s="84">
        <f t="shared" si="302"/>
        <v>180</v>
      </c>
      <c r="AO941" s="84">
        <f t="shared" si="302"/>
        <v>77.900000000000091</v>
      </c>
      <c r="AP941" s="85">
        <f>AM941/'[2]Soymeal Export Forecast'!AH$15</f>
        <v>0.39646571386743412</v>
      </c>
      <c r="AQ941" s="77"/>
      <c r="AR941" s="77"/>
      <c r="AS941" s="80">
        <v>39450</v>
      </c>
      <c r="AT941" s="84">
        <v>141.1</v>
      </c>
      <c r="AU941" s="84">
        <v>269.8</v>
      </c>
      <c r="AV941" s="84">
        <f t="shared" si="288"/>
        <v>410.9</v>
      </c>
      <c r="AW941" s="84">
        <f t="shared" si="303"/>
        <v>60.600000000000023</v>
      </c>
      <c r="AX941" s="84">
        <f t="shared" si="303"/>
        <v>28.299999999999955</v>
      </c>
      <c r="AZ941" s="77"/>
      <c r="BA941" s="77"/>
      <c r="BB941" s="84">
        <f t="shared" si="290"/>
        <v>1607.5589999999993</v>
      </c>
    </row>
    <row r="942" spans="1:54">
      <c r="A942" s="80">
        <v>39457</v>
      </c>
      <c r="B942" s="84">
        <v>19044.259999999998</v>
      </c>
      <c r="C942" s="84">
        <v>16370.503000000001</v>
      </c>
      <c r="D942" s="84">
        <v>35414.762999999999</v>
      </c>
      <c r="E942" s="84">
        <v>123.13500000000001</v>
      </c>
      <c r="F942" s="84">
        <f t="shared" si="296"/>
        <v>1522.6760000000013</v>
      </c>
      <c r="G942" s="84">
        <f t="shared" si="296"/>
        <v>1053.6080000000002</v>
      </c>
      <c r="H942" s="84">
        <f t="shared" si="296"/>
        <v>0</v>
      </c>
      <c r="I942" s="84">
        <f t="shared" si="289"/>
        <v>1522.6760000000013</v>
      </c>
      <c r="L942" s="84">
        <f t="shared" si="297"/>
        <v>1053.6080000000002</v>
      </c>
      <c r="N942" s="85">
        <f>(D942*36.7437/1000)/'[2]Soybean Export Forecast'!$P$15</f>
        <v>1.1229174996520086</v>
      </c>
      <c r="P942" s="84">
        <v>3691.4</v>
      </c>
      <c r="Q942" s="84">
        <v>6390.5</v>
      </c>
      <c r="R942" s="84">
        <f t="shared" si="294"/>
        <v>10081.9</v>
      </c>
      <c r="S942" s="84">
        <f t="shared" si="298"/>
        <v>263.80000000000109</v>
      </c>
      <c r="T942" s="84">
        <f t="shared" si="299"/>
        <v>415.60000000000036</v>
      </c>
      <c r="W942" s="77"/>
      <c r="X942" s="77"/>
      <c r="Z942" s="84">
        <v>233</v>
      </c>
      <c r="AA942" s="84">
        <v>1872.7</v>
      </c>
      <c r="AB942" s="84">
        <f t="shared" si="286"/>
        <v>2105.6999999999998</v>
      </c>
      <c r="AC942" s="84">
        <f t="shared" si="300"/>
        <v>186.69999999999982</v>
      </c>
      <c r="AE942" s="84">
        <f t="shared" si="295"/>
        <v>15119.859999999999</v>
      </c>
      <c r="AF942" s="84">
        <f t="shared" si="295"/>
        <v>8107.3030000000008</v>
      </c>
      <c r="AG942" s="84">
        <f t="shared" si="295"/>
        <v>23227.162999999997</v>
      </c>
      <c r="AH942" s="84">
        <f t="shared" si="301"/>
        <v>603.10799999999654</v>
      </c>
      <c r="AJ942" s="80">
        <v>39457</v>
      </c>
      <c r="AK942" s="84">
        <v>1667.7</v>
      </c>
      <c r="AL942" s="84">
        <v>2115.6999999999998</v>
      </c>
      <c r="AM942" s="84">
        <f t="shared" si="287"/>
        <v>3783.3999999999996</v>
      </c>
      <c r="AN942" s="84">
        <f t="shared" si="302"/>
        <v>196.89999999999986</v>
      </c>
      <c r="AO942" s="84">
        <f t="shared" si="302"/>
        <v>93.799999999999727</v>
      </c>
      <c r="AP942" s="85">
        <f>AM942/'[2]Soymeal Export Forecast'!AH$15</f>
        <v>0.40654498640667014</v>
      </c>
      <c r="AQ942" s="77"/>
      <c r="AR942" s="77"/>
      <c r="AS942" s="80">
        <v>39457</v>
      </c>
      <c r="AT942" s="84">
        <v>160.80000000000001</v>
      </c>
      <c r="AU942" s="84">
        <v>285.8</v>
      </c>
      <c r="AV942" s="84">
        <f t="shared" si="288"/>
        <v>446.6</v>
      </c>
      <c r="AW942" s="84">
        <f t="shared" si="303"/>
        <v>16</v>
      </c>
      <c r="AX942" s="84">
        <f t="shared" si="303"/>
        <v>35.700000000000045</v>
      </c>
      <c r="AZ942" s="77"/>
      <c r="BA942" s="77"/>
      <c r="BB942" s="84">
        <f t="shared" si="290"/>
        <v>1719.5760000000012</v>
      </c>
    </row>
    <row r="943" spans="1:54">
      <c r="A943" s="80">
        <v>39464</v>
      </c>
      <c r="B943" s="84">
        <v>19144.185000000001</v>
      </c>
      <c r="C943" s="84">
        <v>17426.526000000002</v>
      </c>
      <c r="D943" s="84">
        <v>36570.711000000003</v>
      </c>
      <c r="E943" s="84">
        <v>433.31099999999998</v>
      </c>
      <c r="F943" s="84">
        <f t="shared" si="296"/>
        <v>1056.023000000001</v>
      </c>
      <c r="G943" s="84">
        <f t="shared" si="296"/>
        <v>1155.948000000004</v>
      </c>
      <c r="H943" s="84">
        <f t="shared" si="296"/>
        <v>310.17599999999999</v>
      </c>
      <c r="I943" s="84">
        <f t="shared" si="289"/>
        <v>1056.023000000001</v>
      </c>
      <c r="L943" s="84">
        <f t="shared" si="297"/>
        <v>1466.1240000000039</v>
      </c>
      <c r="N943" s="85">
        <f>(D943*36.7437/1000)/'[2]Soybean Export Forecast'!$P$15</f>
        <v>1.1595698482188408</v>
      </c>
      <c r="P943" s="84">
        <v>3421.2</v>
      </c>
      <c r="Q943" s="84">
        <v>6865.1</v>
      </c>
      <c r="R943" s="84">
        <f t="shared" si="294"/>
        <v>10286.299999999999</v>
      </c>
      <c r="S943" s="84">
        <f t="shared" si="298"/>
        <v>204.39999999999964</v>
      </c>
      <c r="T943" s="84">
        <f t="shared" si="299"/>
        <v>474.60000000000036</v>
      </c>
      <c r="W943" s="77"/>
      <c r="X943" s="77"/>
      <c r="Z943" s="84">
        <v>285.2</v>
      </c>
      <c r="AA943" s="84">
        <v>2074.3000000000002</v>
      </c>
      <c r="AB943" s="84">
        <f t="shared" si="286"/>
        <v>2359.5</v>
      </c>
      <c r="AC943" s="84">
        <f t="shared" si="300"/>
        <v>253.80000000000018</v>
      </c>
      <c r="AE943" s="84">
        <f t="shared" si="295"/>
        <v>15437.785</v>
      </c>
      <c r="AF943" s="84">
        <f t="shared" si="295"/>
        <v>8487.1260000000002</v>
      </c>
      <c r="AG943" s="84">
        <f t="shared" si="295"/>
        <v>23924.911000000004</v>
      </c>
      <c r="AH943" s="84">
        <f t="shared" si="301"/>
        <v>697.74800000000687</v>
      </c>
      <c r="AJ943" s="80">
        <v>39464</v>
      </c>
      <c r="AK943" s="84">
        <v>1704.7</v>
      </c>
      <c r="AL943" s="84">
        <v>2241.1999999999998</v>
      </c>
      <c r="AM943" s="84">
        <f t="shared" si="287"/>
        <v>3945.8999999999996</v>
      </c>
      <c r="AN943" s="84">
        <f t="shared" si="302"/>
        <v>125.5</v>
      </c>
      <c r="AO943" s="84">
        <f t="shared" si="302"/>
        <v>162.5</v>
      </c>
      <c r="AP943" s="85">
        <f>AM943/'[2]Soymeal Export Forecast'!AH$15</f>
        <v>0.42400641271398204</v>
      </c>
      <c r="AQ943" s="77"/>
      <c r="AR943" s="77"/>
      <c r="AS943" s="80">
        <v>39464</v>
      </c>
      <c r="AT943" s="84">
        <v>207.2</v>
      </c>
      <c r="AU943" s="84">
        <v>298.2</v>
      </c>
      <c r="AV943" s="84">
        <f t="shared" si="288"/>
        <v>505.4</v>
      </c>
      <c r="AW943" s="84">
        <f t="shared" si="303"/>
        <v>12.399999999999977</v>
      </c>
      <c r="AX943" s="84">
        <f t="shared" si="303"/>
        <v>58.799999999999955</v>
      </c>
      <c r="AZ943" s="77"/>
      <c r="BA943" s="77"/>
      <c r="BB943" s="84">
        <f t="shared" si="290"/>
        <v>1181.523000000001</v>
      </c>
    </row>
    <row r="944" spans="1:54">
      <c r="A944" s="80">
        <v>39471</v>
      </c>
      <c r="B944" s="84">
        <v>19082.523000000001</v>
      </c>
      <c r="C944" s="84">
        <v>18656.645</v>
      </c>
      <c r="D944" s="84">
        <v>37739.167999999998</v>
      </c>
      <c r="E944" s="84">
        <v>433.31099999999998</v>
      </c>
      <c r="F944" s="84">
        <f t="shared" si="296"/>
        <v>1230.1189999999988</v>
      </c>
      <c r="G944" s="84">
        <f t="shared" si="296"/>
        <v>1168.4569999999949</v>
      </c>
      <c r="H944" s="84">
        <f t="shared" si="296"/>
        <v>0</v>
      </c>
      <c r="I944" s="84">
        <f t="shared" si="289"/>
        <v>1230.1189999999988</v>
      </c>
      <c r="L944" s="84">
        <f t="shared" si="297"/>
        <v>1168.4569999999949</v>
      </c>
      <c r="N944" s="85">
        <f>(D944*36.7437/1000)/'[2]Soybean Export Forecast'!$P$15</f>
        <v>1.1966188272813545</v>
      </c>
      <c r="P944" s="84">
        <v>3250</v>
      </c>
      <c r="Q944" s="84">
        <v>7185.3</v>
      </c>
      <c r="R944" s="84">
        <f t="shared" si="294"/>
        <v>10435.299999999999</v>
      </c>
      <c r="S944" s="84">
        <f t="shared" si="298"/>
        <v>149</v>
      </c>
      <c r="T944" s="84">
        <f t="shared" si="299"/>
        <v>320.19999999999982</v>
      </c>
      <c r="W944" s="77"/>
      <c r="X944" s="77"/>
      <c r="Z944" s="84">
        <v>240</v>
      </c>
      <c r="AA944" s="84">
        <v>2160.5</v>
      </c>
      <c r="AB944" s="84">
        <f t="shared" si="286"/>
        <v>2400.5</v>
      </c>
      <c r="AC944" s="84">
        <f t="shared" si="300"/>
        <v>41</v>
      </c>
      <c r="AE944" s="84">
        <f t="shared" si="295"/>
        <v>15592.523000000001</v>
      </c>
      <c r="AF944" s="84">
        <f t="shared" si="295"/>
        <v>9310.8450000000012</v>
      </c>
      <c r="AG944" s="84">
        <f t="shared" si="295"/>
        <v>24903.367999999999</v>
      </c>
      <c r="AH944" s="84">
        <f t="shared" si="301"/>
        <v>978.45699999999488</v>
      </c>
      <c r="AJ944" s="80">
        <v>39471</v>
      </c>
      <c r="AK944" s="84">
        <v>1793.8</v>
      </c>
      <c r="AL944" s="84">
        <v>2377.9</v>
      </c>
      <c r="AM944" s="84">
        <f t="shared" si="287"/>
        <v>4171.7</v>
      </c>
      <c r="AN944" s="84">
        <f t="shared" si="302"/>
        <v>136.70000000000027</v>
      </c>
      <c r="AO944" s="84">
        <f t="shared" si="302"/>
        <v>225.80000000000018</v>
      </c>
      <c r="AP944" s="85">
        <f>AM944/'[2]Soymeal Export Forecast'!AH$15</f>
        <v>0.44826973616131149</v>
      </c>
      <c r="AQ944" s="77"/>
      <c r="AR944" s="77"/>
      <c r="AS944" s="80">
        <v>39471</v>
      </c>
      <c r="AT944" s="84">
        <v>297.60000000000002</v>
      </c>
      <c r="AU944" s="84">
        <v>305.5</v>
      </c>
      <c r="AV944" s="84">
        <f t="shared" si="288"/>
        <v>603.1</v>
      </c>
      <c r="AW944" s="84">
        <f t="shared" si="303"/>
        <v>7.3000000000000114</v>
      </c>
      <c r="AX944" s="84">
        <f t="shared" si="303"/>
        <v>97.700000000000045</v>
      </c>
      <c r="AZ944" s="77"/>
      <c r="BA944" s="77"/>
      <c r="BB944" s="84">
        <f t="shared" si="290"/>
        <v>1366.8189999999991</v>
      </c>
    </row>
    <row r="945" spans="1:54">
      <c r="A945" s="80">
        <v>39478</v>
      </c>
      <c r="B945" s="84">
        <v>19243.412</v>
      </c>
      <c r="C945" s="84">
        <v>19916.623</v>
      </c>
      <c r="D945" s="84">
        <v>39160.035000000003</v>
      </c>
      <c r="E945" s="84">
        <v>494.06099999999998</v>
      </c>
      <c r="F945" s="84">
        <f t="shared" si="296"/>
        <v>1259.9779999999992</v>
      </c>
      <c r="G945" s="84">
        <f t="shared" si="296"/>
        <v>1420.8670000000056</v>
      </c>
      <c r="H945" s="84">
        <f t="shared" si="296"/>
        <v>60.75</v>
      </c>
      <c r="I945" s="84">
        <f t="shared" si="289"/>
        <v>1259.9779999999992</v>
      </c>
      <c r="L945" s="84">
        <f t="shared" si="297"/>
        <v>1481.6170000000056</v>
      </c>
      <c r="N945" s="85">
        <f>(D945*36.7437/1000)/'[2]Soybean Export Forecast'!$P$15</f>
        <v>1.241671124228197</v>
      </c>
      <c r="P945" s="84">
        <v>3397.6</v>
      </c>
      <c r="Q945" s="84">
        <v>7541.4</v>
      </c>
      <c r="R945" s="84">
        <f t="shared" si="294"/>
        <v>10939</v>
      </c>
      <c r="S945" s="84">
        <f t="shared" si="298"/>
        <v>503.70000000000073</v>
      </c>
      <c r="T945" s="84">
        <f t="shared" si="299"/>
        <v>356.09999999999945</v>
      </c>
      <c r="W945" s="77"/>
      <c r="X945" s="77"/>
      <c r="Z945" s="84">
        <v>240</v>
      </c>
      <c r="AA945" s="84">
        <v>2290.9</v>
      </c>
      <c r="AB945" s="84">
        <f t="shared" si="286"/>
        <v>2530.9</v>
      </c>
      <c r="AC945" s="84">
        <f t="shared" si="300"/>
        <v>130.40000000000009</v>
      </c>
      <c r="AE945" s="84">
        <f t="shared" si="295"/>
        <v>15605.812</v>
      </c>
      <c r="AF945" s="84">
        <f t="shared" si="295"/>
        <v>10084.323</v>
      </c>
      <c r="AG945" s="84">
        <f t="shared" si="295"/>
        <v>25690.135000000002</v>
      </c>
      <c r="AH945" s="84">
        <f t="shared" si="301"/>
        <v>786.76700000000346</v>
      </c>
      <c r="AJ945" s="80">
        <v>39478</v>
      </c>
      <c r="AK945" s="84">
        <v>1986.7</v>
      </c>
      <c r="AL945" s="84">
        <v>2550.8000000000002</v>
      </c>
      <c r="AM945" s="84">
        <f t="shared" si="287"/>
        <v>4537.5</v>
      </c>
      <c r="AN945" s="84">
        <f t="shared" si="302"/>
        <v>172.90000000000009</v>
      </c>
      <c r="AO945" s="84">
        <f t="shared" si="302"/>
        <v>365.80000000000018</v>
      </c>
      <c r="AP945" s="85">
        <f>AM945/'[2]Soymeal Export Forecast'!AH$15</f>
        <v>0.48757674996570965</v>
      </c>
      <c r="AQ945" s="77"/>
      <c r="AR945" s="77"/>
      <c r="AS945" s="80">
        <v>39478</v>
      </c>
      <c r="AT945" s="84">
        <v>335.1</v>
      </c>
      <c r="AU945" s="84">
        <v>308.7</v>
      </c>
      <c r="AV945" s="84">
        <f t="shared" si="288"/>
        <v>643.79999999999995</v>
      </c>
      <c r="AW945" s="84">
        <f t="shared" si="303"/>
        <v>3.1999999999999886</v>
      </c>
      <c r="AX945" s="84">
        <f t="shared" si="303"/>
        <v>40.699999999999932</v>
      </c>
      <c r="AZ945" s="77"/>
      <c r="BA945" s="77"/>
      <c r="BB945" s="84">
        <f t="shared" si="290"/>
        <v>1432.8779999999992</v>
      </c>
    </row>
    <row r="946" spans="1:54">
      <c r="A946" s="80">
        <v>39485</v>
      </c>
      <c r="B946" s="84">
        <v>18803.462</v>
      </c>
      <c r="C946" s="84">
        <v>21057.261999999999</v>
      </c>
      <c r="D946" s="84">
        <v>39860.724000000002</v>
      </c>
      <c r="E946" s="84">
        <v>481.87</v>
      </c>
      <c r="F946" s="84">
        <f t="shared" si="296"/>
        <v>1140.6389999999992</v>
      </c>
      <c r="G946" s="84">
        <f t="shared" si="296"/>
        <v>700.68899999999849</v>
      </c>
      <c r="H946" s="84">
        <f t="shared" si="296"/>
        <v>-12.190999999999974</v>
      </c>
      <c r="I946" s="84">
        <f t="shared" si="289"/>
        <v>1140.6389999999992</v>
      </c>
      <c r="L946" s="84">
        <f t="shared" si="297"/>
        <v>688.49799999999846</v>
      </c>
      <c r="N946" s="85">
        <f>(D946*36.7437/1000)/'[2]Soybean Export Forecast'!$P$15</f>
        <v>1.2638882978942658</v>
      </c>
      <c r="P946" s="84">
        <v>3013.4</v>
      </c>
      <c r="Q946" s="84">
        <v>7957.7</v>
      </c>
      <c r="R946" s="84">
        <f t="shared" si="294"/>
        <v>10971.1</v>
      </c>
      <c r="S946" s="84">
        <f t="shared" si="298"/>
        <v>32.100000000000364</v>
      </c>
      <c r="T946" s="84">
        <f t="shared" si="299"/>
        <v>416.30000000000018</v>
      </c>
      <c r="W946" s="77"/>
      <c r="X946" s="77"/>
      <c r="Z946" s="84">
        <v>240</v>
      </c>
      <c r="AA946" s="84">
        <v>2604.9</v>
      </c>
      <c r="AB946" s="84">
        <f t="shared" si="286"/>
        <v>2844.9</v>
      </c>
      <c r="AC946" s="84">
        <f t="shared" si="300"/>
        <v>314</v>
      </c>
      <c r="AE946" s="84">
        <f t="shared" si="295"/>
        <v>15550.062</v>
      </c>
      <c r="AF946" s="84">
        <f t="shared" si="295"/>
        <v>10494.661999999998</v>
      </c>
      <c r="AG946" s="84">
        <f t="shared" si="295"/>
        <v>26044.724000000002</v>
      </c>
      <c r="AH946" s="84">
        <f t="shared" si="301"/>
        <v>354.58899999999994</v>
      </c>
      <c r="AJ946" s="80">
        <v>39485</v>
      </c>
      <c r="AK946" s="84">
        <v>1909.3</v>
      </c>
      <c r="AL946" s="84">
        <v>2734.8</v>
      </c>
      <c r="AM946" s="84">
        <f t="shared" si="287"/>
        <v>4644.1000000000004</v>
      </c>
      <c r="AN946" s="84">
        <f t="shared" si="302"/>
        <v>184</v>
      </c>
      <c r="AO946" s="84">
        <f t="shared" si="302"/>
        <v>106.60000000000036</v>
      </c>
      <c r="AP946" s="85">
        <f>AM946/'[2]Soymeal Export Forecast'!AH$15</f>
        <v>0.49903144562330631</v>
      </c>
      <c r="AQ946" s="77"/>
      <c r="AR946" s="77"/>
      <c r="AS946" s="80">
        <v>39485</v>
      </c>
      <c r="AT946" s="84">
        <v>316.8</v>
      </c>
      <c r="AU946" s="84">
        <v>351.1</v>
      </c>
      <c r="AV946" s="84">
        <f t="shared" si="288"/>
        <v>667.90000000000009</v>
      </c>
      <c r="AW946" s="84">
        <f t="shared" si="303"/>
        <v>42.400000000000034</v>
      </c>
      <c r="AX946" s="84">
        <f t="shared" si="303"/>
        <v>24.100000000000136</v>
      </c>
      <c r="AZ946" s="77"/>
      <c r="BA946" s="77"/>
      <c r="BB946" s="84">
        <f t="shared" si="290"/>
        <v>1324.6389999999992</v>
      </c>
    </row>
    <row r="947" spans="1:54">
      <c r="A947" s="80">
        <v>39492</v>
      </c>
      <c r="B947" s="84">
        <v>18496.321</v>
      </c>
      <c r="C947" s="84">
        <v>21971.303</v>
      </c>
      <c r="D947" s="84">
        <v>40467.624000000003</v>
      </c>
      <c r="E947" s="84">
        <v>531.87</v>
      </c>
      <c r="F947" s="84">
        <f t="shared" si="296"/>
        <v>914.04100000000108</v>
      </c>
      <c r="G947" s="84">
        <f t="shared" si="296"/>
        <v>606.90000000000146</v>
      </c>
      <c r="H947" s="84">
        <f t="shared" si="296"/>
        <v>50</v>
      </c>
      <c r="I947" s="84">
        <f t="shared" si="289"/>
        <v>914.04100000000108</v>
      </c>
      <c r="L947" s="84">
        <f t="shared" si="297"/>
        <v>656.90000000000146</v>
      </c>
      <c r="N947" s="85">
        <f>(D947*36.7437/1000)/'[2]Soybean Export Forecast'!$P$15</f>
        <v>1.2831316465096103</v>
      </c>
      <c r="P947" s="84">
        <v>2745.3</v>
      </c>
      <c r="Q947" s="84">
        <v>8474.2999999999993</v>
      </c>
      <c r="R947" s="84">
        <f t="shared" si="294"/>
        <v>11219.599999999999</v>
      </c>
      <c r="S947" s="84">
        <f t="shared" si="298"/>
        <v>248.49999999999818</v>
      </c>
      <c r="T947" s="84">
        <f t="shared" si="299"/>
        <v>516.59999999999945</v>
      </c>
      <c r="W947" s="77"/>
      <c r="X947" s="77"/>
      <c r="Z947" s="84">
        <v>272</v>
      </c>
      <c r="AA947" s="84">
        <v>2677.5</v>
      </c>
      <c r="AB947" s="84">
        <f t="shared" si="286"/>
        <v>2949.5</v>
      </c>
      <c r="AC947" s="84">
        <f t="shared" si="300"/>
        <v>104.59999999999991</v>
      </c>
      <c r="AE947" s="84">
        <f t="shared" si="295"/>
        <v>15479.021000000001</v>
      </c>
      <c r="AF947" s="84">
        <f t="shared" si="295"/>
        <v>10819.503000000001</v>
      </c>
      <c r="AG947" s="84">
        <f t="shared" si="295"/>
        <v>26298.524000000005</v>
      </c>
      <c r="AH947" s="84">
        <f t="shared" si="301"/>
        <v>253.80000000000291</v>
      </c>
      <c r="AJ947" s="80">
        <v>39492</v>
      </c>
      <c r="AK947" s="84">
        <v>1767.9</v>
      </c>
      <c r="AL947" s="84">
        <v>2924.8</v>
      </c>
      <c r="AM947" s="84">
        <f t="shared" si="287"/>
        <v>4692.7000000000007</v>
      </c>
      <c r="AN947" s="84">
        <f t="shared" si="302"/>
        <v>190</v>
      </c>
      <c r="AO947" s="84">
        <f t="shared" si="302"/>
        <v>48.600000000000364</v>
      </c>
      <c r="AP947" s="85">
        <f>AM947/'[2]Soymeal Export Forecast'!AH$15</f>
        <v>0.50425375527583161</v>
      </c>
      <c r="AQ947" s="77"/>
      <c r="AR947" s="77"/>
      <c r="AS947" s="80">
        <v>39492</v>
      </c>
      <c r="AT947" s="84">
        <v>251.7</v>
      </c>
      <c r="AU947" s="84">
        <v>443.1</v>
      </c>
      <c r="AV947" s="84">
        <f t="shared" si="288"/>
        <v>694.8</v>
      </c>
      <c r="AW947" s="84">
        <f t="shared" si="303"/>
        <v>92</v>
      </c>
      <c r="AX947" s="84">
        <f t="shared" si="303"/>
        <v>26.899999999999864</v>
      </c>
      <c r="AZ947" s="77"/>
      <c r="BA947" s="77"/>
      <c r="BB947" s="84">
        <f t="shared" si="290"/>
        <v>1104.0410000000011</v>
      </c>
    </row>
    <row r="948" spans="1:54">
      <c r="A948" s="80">
        <v>39499</v>
      </c>
      <c r="B948" s="84">
        <v>19363.092000000001</v>
      </c>
      <c r="C948" s="84">
        <v>23473.741999999998</v>
      </c>
      <c r="D948" s="84">
        <v>42836.834000000003</v>
      </c>
      <c r="E948" s="84">
        <v>651.87</v>
      </c>
      <c r="F948" s="84">
        <f t="shared" si="296"/>
        <v>1502.4389999999985</v>
      </c>
      <c r="G948" s="84">
        <f t="shared" si="296"/>
        <v>2369.2099999999991</v>
      </c>
      <c r="H948" s="84">
        <f t="shared" si="296"/>
        <v>120</v>
      </c>
      <c r="I948" s="84">
        <f t="shared" si="289"/>
        <v>1502.4389999999985</v>
      </c>
      <c r="L948" s="84">
        <f t="shared" si="297"/>
        <v>2489.2099999999991</v>
      </c>
      <c r="N948" s="85">
        <f>(D948*36.7437/1000)/'[2]Soybean Export Forecast'!$P$15</f>
        <v>1.3582536336128568</v>
      </c>
      <c r="P948" s="84">
        <v>2722.8</v>
      </c>
      <c r="Q948" s="84">
        <v>8722.2999999999993</v>
      </c>
      <c r="R948" s="84">
        <f t="shared" si="294"/>
        <v>11445.099999999999</v>
      </c>
      <c r="S948" s="84">
        <f t="shared" si="298"/>
        <v>225.5</v>
      </c>
      <c r="T948" s="84">
        <f t="shared" si="299"/>
        <v>248</v>
      </c>
      <c r="W948" s="77"/>
      <c r="X948" s="77"/>
      <c r="Z948" s="84">
        <v>214</v>
      </c>
      <c r="AA948" s="84">
        <v>2852.9</v>
      </c>
      <c r="AB948" s="84">
        <f t="shared" si="286"/>
        <v>3066.9</v>
      </c>
      <c r="AC948" s="84">
        <f t="shared" si="300"/>
        <v>117.40000000000009</v>
      </c>
      <c r="AE948" s="84">
        <f t="shared" si="295"/>
        <v>16426.292000000001</v>
      </c>
      <c r="AF948" s="84">
        <f t="shared" si="295"/>
        <v>11898.541999999999</v>
      </c>
      <c r="AG948" s="84">
        <f t="shared" si="295"/>
        <v>28324.834000000003</v>
      </c>
      <c r="AH948" s="84">
        <f t="shared" si="301"/>
        <v>2026.3099999999977</v>
      </c>
      <c r="AJ948" s="80">
        <v>39499</v>
      </c>
      <c r="AK948" s="84">
        <v>1690.3</v>
      </c>
      <c r="AL948" s="84">
        <v>3105.3</v>
      </c>
      <c r="AM948" s="84">
        <f t="shared" si="287"/>
        <v>4795.6000000000004</v>
      </c>
      <c r="AN948" s="84">
        <f t="shared" si="302"/>
        <v>180.5</v>
      </c>
      <c r="AO948" s="84">
        <f t="shared" si="302"/>
        <v>102.89999999999964</v>
      </c>
      <c r="AP948" s="85">
        <f>AM948/'[2]Soymeal Export Forecast'!AH$15</f>
        <v>0.51531086768827705</v>
      </c>
      <c r="AQ948" s="77"/>
      <c r="AR948" s="77"/>
      <c r="AS948" s="80">
        <v>39499</v>
      </c>
      <c r="AT948" s="84">
        <v>266.60000000000002</v>
      </c>
      <c r="AU948" s="84">
        <v>454</v>
      </c>
      <c r="AV948" s="84">
        <f t="shared" si="288"/>
        <v>720.6</v>
      </c>
      <c r="AW948" s="84">
        <f t="shared" si="303"/>
        <v>10.899999999999977</v>
      </c>
      <c r="AX948" s="84">
        <f t="shared" si="303"/>
        <v>25.800000000000068</v>
      </c>
      <c r="AZ948" s="77"/>
      <c r="BA948" s="77"/>
      <c r="BB948" s="84">
        <f t="shared" si="290"/>
        <v>1682.9389999999985</v>
      </c>
    </row>
    <row r="949" spans="1:54">
      <c r="A949" s="80">
        <v>39506</v>
      </c>
      <c r="B949" s="84">
        <v>19623.420999999998</v>
      </c>
      <c r="C949" s="84">
        <v>24808.614000000001</v>
      </c>
      <c r="D949" s="84">
        <v>44432.035000000003</v>
      </c>
      <c r="E949" s="84">
        <v>771.59500000000003</v>
      </c>
      <c r="F949" s="84">
        <f t="shared" si="296"/>
        <v>1334.872000000003</v>
      </c>
      <c r="G949" s="84">
        <f t="shared" si="296"/>
        <v>1595.2010000000009</v>
      </c>
      <c r="H949" s="84">
        <f t="shared" si="296"/>
        <v>119.72500000000002</v>
      </c>
      <c r="I949" s="84">
        <f t="shared" si="289"/>
        <v>1334.872000000003</v>
      </c>
      <c r="L949" s="84">
        <f t="shared" si="297"/>
        <v>1714.9260000000008</v>
      </c>
      <c r="N949" s="85">
        <f>(D949*36.7437/1000)/'[2]Soybean Export Forecast'!$P$15</f>
        <v>1.4088336450719872</v>
      </c>
      <c r="P949" s="84">
        <v>2319.8000000000002</v>
      </c>
      <c r="Q949" s="84">
        <v>9140.7000000000007</v>
      </c>
      <c r="R949" s="84">
        <f t="shared" si="294"/>
        <v>11460.5</v>
      </c>
      <c r="S949" s="84">
        <f t="shared" si="298"/>
        <v>15.400000000001455</v>
      </c>
      <c r="T949" s="84">
        <f t="shared" si="299"/>
        <v>418.40000000000146</v>
      </c>
      <c r="W949" s="77"/>
      <c r="X949" s="77"/>
      <c r="Z949" s="84">
        <v>162</v>
      </c>
      <c r="AA949" s="84">
        <v>3112.6</v>
      </c>
      <c r="AB949" s="84">
        <f t="shared" si="286"/>
        <v>3274.6</v>
      </c>
      <c r="AC949" s="84">
        <f t="shared" si="300"/>
        <v>207.69999999999982</v>
      </c>
      <c r="AE949" s="84">
        <f t="shared" si="295"/>
        <v>17141.620999999999</v>
      </c>
      <c r="AF949" s="84">
        <f t="shared" si="295"/>
        <v>12555.314</v>
      </c>
      <c r="AG949" s="84">
        <f t="shared" si="295"/>
        <v>29696.935000000005</v>
      </c>
      <c r="AH949" s="84">
        <f t="shared" si="301"/>
        <v>1372.1010000000024</v>
      </c>
      <c r="AJ949" s="80">
        <v>39506</v>
      </c>
      <c r="AK949" s="84">
        <v>1619.6</v>
      </c>
      <c r="AL949" s="84">
        <v>3251.5</v>
      </c>
      <c r="AM949" s="84">
        <f t="shared" si="287"/>
        <v>4871.1000000000004</v>
      </c>
      <c r="AN949" s="84">
        <f t="shared" si="302"/>
        <v>146.19999999999982</v>
      </c>
      <c r="AO949" s="84">
        <f t="shared" si="302"/>
        <v>75.5</v>
      </c>
      <c r="AP949" s="85">
        <f>AM949/'[2]Soymeal Export Forecast'!AH$15</f>
        <v>0.52342371498798201</v>
      </c>
      <c r="AQ949" s="77"/>
      <c r="AR949" s="77"/>
      <c r="AS949" s="80">
        <v>39506</v>
      </c>
      <c r="AT949" s="84">
        <v>218.4</v>
      </c>
      <c r="AU949" s="84">
        <v>509</v>
      </c>
      <c r="AV949" s="84">
        <f t="shared" si="288"/>
        <v>727.4</v>
      </c>
      <c r="AW949" s="84">
        <f t="shared" si="303"/>
        <v>55</v>
      </c>
      <c r="AX949" s="84">
        <f t="shared" si="303"/>
        <v>6.7999999999999545</v>
      </c>
      <c r="AZ949" s="77"/>
      <c r="BA949" s="77"/>
      <c r="BB949" s="84">
        <f t="shared" si="290"/>
        <v>1481.0720000000028</v>
      </c>
    </row>
    <row r="950" spans="1:54">
      <c r="A950" s="80">
        <v>39513</v>
      </c>
      <c r="B950" s="84">
        <v>20019.727999999999</v>
      </c>
      <c r="C950" s="84">
        <v>26299.952000000001</v>
      </c>
      <c r="D950" s="84">
        <v>46319.68</v>
      </c>
      <c r="E950" s="84">
        <v>774.95299999999997</v>
      </c>
      <c r="F950" s="84">
        <f t="shared" si="296"/>
        <v>1491.3379999999997</v>
      </c>
      <c r="G950" s="84">
        <f t="shared" si="296"/>
        <v>1887.6449999999968</v>
      </c>
      <c r="H950" s="84">
        <f t="shared" si="296"/>
        <v>3.3579999999999472</v>
      </c>
      <c r="I950" s="84">
        <f t="shared" si="289"/>
        <v>1491.3379999999997</v>
      </c>
      <c r="L950" s="84">
        <f t="shared" si="297"/>
        <v>1891.0029999999967</v>
      </c>
      <c r="N950" s="85">
        <f>(D950*36.7437/1000)/'[2]Soybean Export Forecast'!$P$15</f>
        <v>1.4686863568812012</v>
      </c>
      <c r="P950" s="84">
        <v>1916.2</v>
      </c>
      <c r="Q950" s="84">
        <v>9615.4</v>
      </c>
      <c r="R950" s="84">
        <f t="shared" si="294"/>
        <v>11531.6</v>
      </c>
      <c r="S950" s="84">
        <f t="shared" si="298"/>
        <v>71.100000000000364</v>
      </c>
      <c r="T950" s="84">
        <f t="shared" si="299"/>
        <v>474.69999999999891</v>
      </c>
      <c r="W950" s="77"/>
      <c r="X950" s="77"/>
      <c r="Z950" s="84">
        <v>130.1</v>
      </c>
      <c r="AA950" s="84">
        <v>3215.8</v>
      </c>
      <c r="AB950" s="84">
        <f t="shared" si="286"/>
        <v>3345.9</v>
      </c>
      <c r="AC950" s="84">
        <f t="shared" si="300"/>
        <v>71.300000000000182</v>
      </c>
      <c r="AE950" s="84">
        <f t="shared" si="295"/>
        <v>17973.428</v>
      </c>
      <c r="AF950" s="84">
        <f t="shared" si="295"/>
        <v>13468.752000000004</v>
      </c>
      <c r="AG950" s="84">
        <f t="shared" si="295"/>
        <v>31442.18</v>
      </c>
      <c r="AH950" s="84">
        <f t="shared" si="301"/>
        <v>1745.2449999999953</v>
      </c>
      <c r="AJ950" s="80">
        <v>39513</v>
      </c>
      <c r="AK950" s="84">
        <v>1602.4</v>
      </c>
      <c r="AL950" s="84">
        <v>3416.5</v>
      </c>
      <c r="AM950" s="84">
        <f t="shared" si="287"/>
        <v>5018.8999999999996</v>
      </c>
      <c r="AN950" s="84">
        <f t="shared" si="302"/>
        <v>165</v>
      </c>
      <c r="AO950" s="84">
        <f t="shared" si="302"/>
        <v>147.79999999999927</v>
      </c>
      <c r="AP950" s="85">
        <f>AM950/'[2]Soymeal Export Forecast'!AH$15</f>
        <v>0.53930555380780165</v>
      </c>
      <c r="AQ950" s="77"/>
      <c r="AR950" s="77"/>
      <c r="AS950" s="80">
        <v>39513</v>
      </c>
      <c r="AT950" s="84">
        <v>212.8</v>
      </c>
      <c r="AU950" s="84">
        <v>543.70000000000005</v>
      </c>
      <c r="AV950" s="84">
        <f t="shared" si="288"/>
        <v>756.5</v>
      </c>
      <c r="AW950" s="84">
        <f t="shared" si="303"/>
        <v>34.700000000000045</v>
      </c>
      <c r="AX950" s="84">
        <f t="shared" si="303"/>
        <v>29.100000000000023</v>
      </c>
      <c r="AZ950" s="77"/>
      <c r="BA950" s="77"/>
      <c r="BB950" s="84">
        <f t="shared" si="290"/>
        <v>1656.3379999999997</v>
      </c>
    </row>
    <row r="951" spans="1:54">
      <c r="A951" s="80">
        <v>39520</v>
      </c>
      <c r="B951" s="84">
        <v>19799.423999999999</v>
      </c>
      <c r="C951" s="84">
        <v>27549.873</v>
      </c>
      <c r="D951" s="84">
        <v>47349.296999999999</v>
      </c>
      <c r="E951" s="84">
        <v>849.95299999999997</v>
      </c>
      <c r="F951" s="84">
        <f t="shared" si="296"/>
        <v>1249.9209999999985</v>
      </c>
      <c r="G951" s="84">
        <f t="shared" si="296"/>
        <v>1029.6169999999984</v>
      </c>
      <c r="H951" s="84">
        <f t="shared" si="296"/>
        <v>75</v>
      </c>
      <c r="I951" s="84">
        <f t="shared" si="289"/>
        <v>1249.9209999999985</v>
      </c>
      <c r="L951" s="84">
        <f t="shared" si="297"/>
        <v>1104.6169999999984</v>
      </c>
      <c r="N951" s="85">
        <f>(D951*36.7437/1000)/'[2]Soybean Export Forecast'!$P$15</f>
        <v>1.5013330513469867</v>
      </c>
      <c r="P951" s="84">
        <v>1690.9</v>
      </c>
      <c r="Q951" s="84">
        <v>9919.6</v>
      </c>
      <c r="R951" s="84">
        <f t="shared" si="294"/>
        <v>11610.5</v>
      </c>
      <c r="S951" s="84">
        <f t="shared" si="298"/>
        <v>78.899999999999636</v>
      </c>
      <c r="T951" s="84">
        <f t="shared" si="299"/>
        <v>304.20000000000073</v>
      </c>
      <c r="W951" s="77"/>
      <c r="X951" s="77"/>
      <c r="Z951" s="84">
        <v>130.1</v>
      </c>
      <c r="AA951" s="84">
        <v>3396.9</v>
      </c>
      <c r="AB951" s="84">
        <f t="shared" si="286"/>
        <v>3527</v>
      </c>
      <c r="AC951" s="84">
        <f t="shared" si="300"/>
        <v>181.09999999999991</v>
      </c>
      <c r="AE951" s="84">
        <f t="shared" si="295"/>
        <v>17978.423999999999</v>
      </c>
      <c r="AF951" s="84">
        <f t="shared" si="295"/>
        <v>14233.373000000001</v>
      </c>
      <c r="AG951" s="84">
        <f t="shared" si="295"/>
        <v>32211.796999999999</v>
      </c>
      <c r="AH951" s="84">
        <f t="shared" si="301"/>
        <v>769.61699999999837</v>
      </c>
      <c r="AJ951" s="80">
        <v>39520</v>
      </c>
      <c r="AK951" s="84">
        <v>1543.8</v>
      </c>
      <c r="AL951" s="84">
        <v>3650.9</v>
      </c>
      <c r="AM951" s="84">
        <f t="shared" si="287"/>
        <v>5194.7</v>
      </c>
      <c r="AN951" s="84">
        <f t="shared" si="302"/>
        <v>234.40000000000009</v>
      </c>
      <c r="AO951" s="84">
        <f t="shared" si="302"/>
        <v>175.80000000000018</v>
      </c>
      <c r="AP951" s="85">
        <f>AM951/'[2]Soymeal Export Forecast'!AH$15</f>
        <v>0.55819613069903506</v>
      </c>
      <c r="AQ951" s="77"/>
      <c r="AR951" s="77"/>
      <c r="AS951" s="80">
        <v>39520</v>
      </c>
      <c r="AT951" s="84">
        <v>175</v>
      </c>
      <c r="AU951" s="84">
        <v>605.4</v>
      </c>
      <c r="AV951" s="84">
        <f t="shared" si="288"/>
        <v>780.4</v>
      </c>
      <c r="AW951" s="84">
        <f t="shared" si="303"/>
        <v>61.699999999999932</v>
      </c>
      <c r="AX951" s="84">
        <f t="shared" si="303"/>
        <v>23.899999999999977</v>
      </c>
      <c r="AZ951" s="77"/>
      <c r="BA951" s="77"/>
      <c r="BB951" s="84">
        <f t="shared" si="290"/>
        <v>1484.3209999999985</v>
      </c>
    </row>
    <row r="952" spans="1:54">
      <c r="A952" s="80">
        <v>39527</v>
      </c>
      <c r="B952" s="84">
        <v>19586.268</v>
      </c>
      <c r="C952" s="84">
        <v>28695.395</v>
      </c>
      <c r="D952" s="84">
        <v>48281.663</v>
      </c>
      <c r="E952" s="84">
        <v>897.95299999999997</v>
      </c>
      <c r="F952" s="84">
        <f t="shared" si="296"/>
        <v>1145.5220000000008</v>
      </c>
      <c r="G952" s="84">
        <f t="shared" si="296"/>
        <v>932.3660000000018</v>
      </c>
      <c r="H952" s="84">
        <f t="shared" si="296"/>
        <v>48</v>
      </c>
      <c r="I952" s="84">
        <f t="shared" si="289"/>
        <v>1145.5220000000008</v>
      </c>
      <c r="L952" s="84">
        <f t="shared" si="297"/>
        <v>980.3660000000018</v>
      </c>
      <c r="N952" s="85">
        <f>(D952*36.7437/1000)/'[2]Soybean Export Forecast'!$P$15</f>
        <v>1.5308961490156212</v>
      </c>
      <c r="P952" s="84">
        <v>1627</v>
      </c>
      <c r="Q952" s="84">
        <v>10223.4</v>
      </c>
      <c r="R952" s="84">
        <f t="shared" si="294"/>
        <v>11850.4</v>
      </c>
      <c r="S952" s="84">
        <f t="shared" si="298"/>
        <v>239.89999999999964</v>
      </c>
      <c r="T952" s="84">
        <f t="shared" si="299"/>
        <v>303.79999999999927</v>
      </c>
      <c r="W952" s="77"/>
      <c r="X952" s="77"/>
      <c r="Z952" s="84">
        <v>195.1</v>
      </c>
      <c r="AA952" s="84">
        <v>3444.7</v>
      </c>
      <c r="AB952" s="84">
        <f t="shared" si="286"/>
        <v>3639.7999999999997</v>
      </c>
      <c r="AC952" s="84">
        <f t="shared" si="300"/>
        <v>112.79999999999973</v>
      </c>
      <c r="AE952" s="84">
        <f t="shared" si="295"/>
        <v>17764.168000000001</v>
      </c>
      <c r="AF952" s="84">
        <f t="shared" si="295"/>
        <v>15027.295000000002</v>
      </c>
      <c r="AG952" s="84">
        <f t="shared" si="295"/>
        <v>32791.462999999996</v>
      </c>
      <c r="AH952" s="84">
        <f t="shared" si="301"/>
        <v>579.66599999999744</v>
      </c>
      <c r="AJ952" s="80">
        <v>39527</v>
      </c>
      <c r="AK952" s="84">
        <v>1585.3</v>
      </c>
      <c r="AL952" s="84">
        <v>3766.2</v>
      </c>
      <c r="AM952" s="84">
        <f t="shared" si="287"/>
        <v>5351.5</v>
      </c>
      <c r="AN952" s="84">
        <f t="shared" si="302"/>
        <v>115.29999999999973</v>
      </c>
      <c r="AO952" s="84">
        <f t="shared" si="302"/>
        <v>156.80000000000018</v>
      </c>
      <c r="AP952" s="85">
        <f>AM952/'[2]Soymeal Export Forecast'!AH$15</f>
        <v>0.57504506389895216</v>
      </c>
      <c r="AQ952" s="77"/>
      <c r="AR952" s="77"/>
      <c r="AS952" s="80">
        <v>39527</v>
      </c>
      <c r="AT952" s="84">
        <v>206.1</v>
      </c>
      <c r="AU952" s="84">
        <v>616.29999999999995</v>
      </c>
      <c r="AV952" s="84">
        <f t="shared" si="288"/>
        <v>822.4</v>
      </c>
      <c r="AW952" s="84">
        <f t="shared" si="303"/>
        <v>10.899999999999977</v>
      </c>
      <c r="AX952" s="84">
        <f t="shared" si="303"/>
        <v>42</v>
      </c>
      <c r="AZ952" s="77"/>
      <c r="BA952" s="77"/>
      <c r="BB952" s="84">
        <f t="shared" si="290"/>
        <v>1260.8220000000006</v>
      </c>
    </row>
    <row r="953" spans="1:54">
      <c r="A953" s="80">
        <v>39534</v>
      </c>
      <c r="B953" s="84">
        <v>19316.170999999998</v>
      </c>
      <c r="C953" s="84">
        <v>30106.922999999999</v>
      </c>
      <c r="D953" s="84">
        <v>49423.093999999997</v>
      </c>
      <c r="E953" s="84">
        <v>933.10400000000004</v>
      </c>
      <c r="F953" s="84">
        <f t="shared" si="296"/>
        <v>1411.5279999999984</v>
      </c>
      <c r="G953" s="84">
        <f t="shared" si="296"/>
        <v>1141.4309999999969</v>
      </c>
      <c r="H953" s="84">
        <f t="shared" si="296"/>
        <v>35.151000000000067</v>
      </c>
      <c r="I953" s="84">
        <f t="shared" si="289"/>
        <v>1411.5279999999984</v>
      </c>
      <c r="L953" s="84">
        <f t="shared" si="297"/>
        <v>1176.5819999999969</v>
      </c>
      <c r="N953" s="85">
        <f>(D953*36.7437/1000)/'[2]Soybean Export Forecast'!$P$15</f>
        <v>1.5670881982055394</v>
      </c>
      <c r="P953" s="84">
        <v>1562.5</v>
      </c>
      <c r="Q953" s="84">
        <v>10528.8</v>
      </c>
      <c r="R953" s="84">
        <f t="shared" si="294"/>
        <v>12091.3</v>
      </c>
      <c r="S953" s="84">
        <f t="shared" si="298"/>
        <v>240.89999999999964</v>
      </c>
      <c r="T953" s="84">
        <f t="shared" si="299"/>
        <v>305.39999999999964</v>
      </c>
      <c r="W953" s="77"/>
      <c r="X953" s="77"/>
      <c r="Z953" s="84">
        <v>0.1</v>
      </c>
      <c r="AA953" s="84">
        <v>3444.7</v>
      </c>
      <c r="AB953" s="84">
        <f t="shared" si="286"/>
        <v>3444.7999999999997</v>
      </c>
      <c r="AC953" s="84">
        <f t="shared" si="300"/>
        <v>-195</v>
      </c>
      <c r="AE953" s="84">
        <f t="shared" si="295"/>
        <v>17753.571</v>
      </c>
      <c r="AF953" s="84">
        <f t="shared" si="295"/>
        <v>16133.422999999999</v>
      </c>
      <c r="AG953" s="84">
        <f t="shared" si="295"/>
        <v>33886.993999999992</v>
      </c>
      <c r="AH953" s="84">
        <f t="shared" si="301"/>
        <v>1095.5309999999954</v>
      </c>
      <c r="AJ953" s="80">
        <v>39534</v>
      </c>
      <c r="AK953" s="84">
        <v>1524.1</v>
      </c>
      <c r="AL953" s="84">
        <v>3917.4</v>
      </c>
      <c r="AM953" s="84">
        <f t="shared" si="287"/>
        <v>5441.5</v>
      </c>
      <c r="AN953" s="84">
        <f t="shared" si="302"/>
        <v>151.20000000000027</v>
      </c>
      <c r="AO953" s="84">
        <f t="shared" si="302"/>
        <v>90</v>
      </c>
      <c r="AP953" s="85">
        <f>AM953/'[2]Soymeal Export Forecast'!AH$15</f>
        <v>0.58471600769992482</v>
      </c>
      <c r="AQ953" s="77"/>
      <c r="AR953" s="77"/>
      <c r="AS953" s="80">
        <v>39534</v>
      </c>
      <c r="AT953" s="84">
        <v>227.7</v>
      </c>
      <c r="AU953" s="84">
        <v>650.5</v>
      </c>
      <c r="AV953" s="84">
        <f t="shared" si="288"/>
        <v>878.2</v>
      </c>
      <c r="AW953" s="84">
        <f t="shared" si="303"/>
        <v>34.200000000000045</v>
      </c>
      <c r="AX953" s="84">
        <f t="shared" si="303"/>
        <v>55.800000000000068</v>
      </c>
      <c r="AZ953" s="77"/>
      <c r="BA953" s="77"/>
      <c r="BB953" s="84">
        <f t="shared" si="290"/>
        <v>1562.7279999999987</v>
      </c>
    </row>
    <row r="954" spans="1:54">
      <c r="A954" s="80">
        <v>39541</v>
      </c>
      <c r="B954" s="84">
        <v>18669.694</v>
      </c>
      <c r="C954" s="84">
        <v>31354.674999999999</v>
      </c>
      <c r="D954" s="84">
        <v>50024.368999999999</v>
      </c>
      <c r="E954" s="84">
        <v>1107.9280000000001</v>
      </c>
      <c r="F954" s="84">
        <f t="shared" si="296"/>
        <v>1247.7520000000004</v>
      </c>
      <c r="G954" s="84">
        <f t="shared" si="296"/>
        <v>601.27500000000146</v>
      </c>
      <c r="H954" s="84">
        <f t="shared" si="296"/>
        <v>174.82400000000007</v>
      </c>
      <c r="I954" s="84">
        <f t="shared" si="289"/>
        <v>1247.7520000000004</v>
      </c>
      <c r="L954" s="84">
        <f t="shared" si="297"/>
        <v>776.09900000000152</v>
      </c>
      <c r="N954" s="85">
        <f>(D954*36.7437/1000)/'[2]Soybean Export Forecast'!$P$15</f>
        <v>1.5861531915136482</v>
      </c>
      <c r="P954" s="84">
        <v>1702.3</v>
      </c>
      <c r="Q954" s="84">
        <v>10675</v>
      </c>
      <c r="R954" s="84">
        <f t="shared" si="294"/>
        <v>12377.3</v>
      </c>
      <c r="S954" s="84">
        <f t="shared" si="298"/>
        <v>286</v>
      </c>
      <c r="T954" s="84">
        <f t="shared" si="299"/>
        <v>146.20000000000073</v>
      </c>
      <c r="W954" s="77"/>
      <c r="X954" s="77"/>
      <c r="Z954" s="84">
        <v>0.1</v>
      </c>
      <c r="AA954" s="84">
        <v>3444.7</v>
      </c>
      <c r="AB954" s="84">
        <f t="shared" si="286"/>
        <v>3444.7999999999997</v>
      </c>
      <c r="AC954" s="84">
        <f t="shared" si="300"/>
        <v>0</v>
      </c>
      <c r="AE954" s="84">
        <f t="shared" si="295"/>
        <v>16967.294000000002</v>
      </c>
      <c r="AF954" s="84">
        <f t="shared" si="295"/>
        <v>17234.974999999999</v>
      </c>
      <c r="AG954" s="84">
        <f t="shared" si="295"/>
        <v>34202.269</v>
      </c>
      <c r="AH954" s="84">
        <f t="shared" si="301"/>
        <v>315.27500000000873</v>
      </c>
      <c r="AJ954" s="80">
        <v>39541</v>
      </c>
      <c r="AK954" s="84">
        <v>1461.9</v>
      </c>
      <c r="AL954" s="84">
        <v>4109.3</v>
      </c>
      <c r="AM954" s="84">
        <f t="shared" si="287"/>
        <v>5571.2000000000007</v>
      </c>
      <c r="AN954" s="84">
        <f t="shared" si="302"/>
        <v>191.90000000000009</v>
      </c>
      <c r="AO954" s="84">
        <f t="shared" si="302"/>
        <v>129.70000000000073</v>
      </c>
      <c r="AP954" s="85">
        <f>AM954/'[2]Soymeal Export Forecast'!AH$15</f>
        <v>0.59865291226643791</v>
      </c>
      <c r="AQ954" s="77"/>
      <c r="AR954" s="77"/>
      <c r="AS954" s="80">
        <v>39541</v>
      </c>
      <c r="AT954" s="84">
        <v>216.8</v>
      </c>
      <c r="AU954" s="84">
        <v>678.5</v>
      </c>
      <c r="AV954" s="84">
        <f t="shared" si="288"/>
        <v>895.3</v>
      </c>
      <c r="AW954" s="84">
        <f t="shared" si="303"/>
        <v>28</v>
      </c>
      <c r="AX954" s="84">
        <f t="shared" si="303"/>
        <v>17.099999999999909</v>
      </c>
      <c r="AZ954" s="77"/>
      <c r="BA954" s="77"/>
      <c r="BB954" s="84">
        <f t="shared" si="290"/>
        <v>1439.6520000000005</v>
      </c>
    </row>
    <row r="955" spans="1:54">
      <c r="A955" s="80">
        <v>39548</v>
      </c>
      <c r="B955" s="84">
        <v>17985.61</v>
      </c>
      <c r="C955" s="84">
        <v>32686.837</v>
      </c>
      <c r="D955" s="84">
        <v>50672.447</v>
      </c>
      <c r="E955" s="84">
        <v>1170.2280000000001</v>
      </c>
      <c r="F955" s="84">
        <f t="shared" si="296"/>
        <v>1332.1620000000003</v>
      </c>
      <c r="G955" s="84">
        <f t="shared" si="296"/>
        <v>648.07800000000134</v>
      </c>
      <c r="H955" s="84">
        <f t="shared" si="296"/>
        <v>62.299999999999955</v>
      </c>
      <c r="I955" s="84">
        <f t="shared" si="289"/>
        <v>1332.1620000000003</v>
      </c>
      <c r="L955" s="84">
        <f t="shared" si="297"/>
        <v>710.37800000000129</v>
      </c>
      <c r="N955" s="85">
        <f>(D955*36.7437/1000)/'[2]Soybean Export Forecast'!$P$15</f>
        <v>1.6067021961007881</v>
      </c>
      <c r="P955" s="84">
        <v>1945.8</v>
      </c>
      <c r="Q955" s="84">
        <v>10804.1</v>
      </c>
      <c r="R955" s="84">
        <f t="shared" si="294"/>
        <v>12749.9</v>
      </c>
      <c r="S955" s="84">
        <f t="shared" si="298"/>
        <v>372.60000000000036</v>
      </c>
      <c r="T955" s="84">
        <f t="shared" si="299"/>
        <v>129.10000000000036</v>
      </c>
      <c r="W955" s="77"/>
      <c r="X955" s="77"/>
      <c r="Z955" s="84">
        <v>0.1</v>
      </c>
      <c r="AA955" s="84">
        <v>3510.1</v>
      </c>
      <c r="AB955" s="84">
        <f t="shared" si="286"/>
        <v>3510.2</v>
      </c>
      <c r="AC955" s="84">
        <f t="shared" si="300"/>
        <v>65.400000000000091</v>
      </c>
      <c r="AE955" s="84">
        <f t="shared" si="295"/>
        <v>16039.710000000001</v>
      </c>
      <c r="AF955" s="84">
        <f t="shared" si="295"/>
        <v>18372.637000000002</v>
      </c>
      <c r="AG955" s="84">
        <f t="shared" si="295"/>
        <v>34412.347000000002</v>
      </c>
      <c r="AH955" s="84">
        <f t="shared" si="301"/>
        <v>210.07800000000134</v>
      </c>
      <c r="AJ955" s="80">
        <v>39548</v>
      </c>
      <c r="AK955" s="84">
        <v>1496.7</v>
      </c>
      <c r="AL955" s="84">
        <v>4250.6000000000004</v>
      </c>
      <c r="AM955" s="84">
        <f t="shared" si="287"/>
        <v>5747.3</v>
      </c>
      <c r="AN955" s="84">
        <f t="shared" si="302"/>
        <v>141.30000000000018</v>
      </c>
      <c r="AO955" s="84">
        <f t="shared" si="302"/>
        <v>176.09999999999945</v>
      </c>
      <c r="AP955" s="85">
        <f>AM955/'[2]Soymeal Export Forecast'!AH$15</f>
        <v>0.61757572563700791</v>
      </c>
      <c r="AQ955" s="77"/>
      <c r="AR955" s="77"/>
      <c r="AS955" s="80">
        <v>39548</v>
      </c>
      <c r="AT955" s="84">
        <v>194.2</v>
      </c>
      <c r="AU955" s="84">
        <v>708.5</v>
      </c>
      <c r="AV955" s="84">
        <f t="shared" si="288"/>
        <v>902.7</v>
      </c>
      <c r="AW955" s="84">
        <f t="shared" si="303"/>
        <v>30</v>
      </c>
      <c r="AX955" s="84">
        <f t="shared" si="303"/>
        <v>7.4000000000000909</v>
      </c>
      <c r="AZ955" s="77"/>
      <c r="BA955" s="77"/>
      <c r="BB955" s="84">
        <f t="shared" si="290"/>
        <v>1473.4620000000004</v>
      </c>
    </row>
    <row r="956" spans="1:54">
      <c r="A956" s="80">
        <v>39555</v>
      </c>
      <c r="B956" s="84">
        <v>17692.126</v>
      </c>
      <c r="C956" s="84">
        <v>33749.14</v>
      </c>
      <c r="D956" s="84">
        <v>51441.266000000003</v>
      </c>
      <c r="E956" s="84">
        <v>1627.4110000000001</v>
      </c>
      <c r="F956" s="84">
        <f t="shared" si="296"/>
        <v>1062.3029999999999</v>
      </c>
      <c r="G956" s="84">
        <f t="shared" si="296"/>
        <v>768.81900000000314</v>
      </c>
      <c r="H956" s="84">
        <f t="shared" si="296"/>
        <v>457.18299999999999</v>
      </c>
      <c r="I956" s="84">
        <f t="shared" si="289"/>
        <v>1062.3029999999999</v>
      </c>
      <c r="L956" s="84">
        <f t="shared" si="297"/>
        <v>1226.0020000000031</v>
      </c>
      <c r="N956" s="85">
        <f>(D956*36.7437/1000)/'[2]Soybean Export Forecast'!$P$15</f>
        <v>1.631079609248095</v>
      </c>
      <c r="P956" s="84">
        <v>1824.4</v>
      </c>
      <c r="Q956" s="84">
        <v>10978</v>
      </c>
      <c r="R956" s="84">
        <f t="shared" si="294"/>
        <v>12802.4</v>
      </c>
      <c r="S956" s="84">
        <f t="shared" si="298"/>
        <v>52.5</v>
      </c>
      <c r="T956" s="84">
        <f t="shared" si="299"/>
        <v>173.89999999999964</v>
      </c>
      <c r="W956" s="77"/>
      <c r="X956" s="77"/>
      <c r="Z956" s="84">
        <v>0</v>
      </c>
      <c r="AA956" s="84">
        <v>3510.2</v>
      </c>
      <c r="AB956" s="84">
        <f t="shared" si="286"/>
        <v>3510.2</v>
      </c>
      <c r="AC956" s="84">
        <f t="shared" si="300"/>
        <v>0</v>
      </c>
      <c r="AE956" s="84">
        <f t="shared" si="295"/>
        <v>15867.726000000001</v>
      </c>
      <c r="AF956" s="84">
        <f t="shared" si="295"/>
        <v>19260.939999999999</v>
      </c>
      <c r="AG956" s="84">
        <f t="shared" si="295"/>
        <v>35128.666000000005</v>
      </c>
      <c r="AH956" s="84">
        <f t="shared" si="301"/>
        <v>716.31900000000314</v>
      </c>
      <c r="AJ956" s="80">
        <v>39555</v>
      </c>
      <c r="AK956" s="84">
        <v>1524.2</v>
      </c>
      <c r="AL956" s="84">
        <v>4363.5</v>
      </c>
      <c r="AM956" s="84">
        <f t="shared" si="287"/>
        <v>5887.7</v>
      </c>
      <c r="AN956" s="84">
        <f t="shared" si="302"/>
        <v>112.89999999999964</v>
      </c>
      <c r="AO956" s="84">
        <f t="shared" si="302"/>
        <v>140.39999999999964</v>
      </c>
      <c r="AP956" s="85">
        <f>AM956/'[2]Soymeal Export Forecast'!AH$15</f>
        <v>0.63266239796652535</v>
      </c>
      <c r="AQ956" s="77"/>
      <c r="AR956" s="77"/>
      <c r="AS956" s="80">
        <v>39555</v>
      </c>
      <c r="AT956" s="84">
        <v>160.4</v>
      </c>
      <c r="AU956" s="84">
        <v>767.3</v>
      </c>
      <c r="AV956" s="84">
        <f t="shared" si="288"/>
        <v>927.69999999999993</v>
      </c>
      <c r="AW956" s="84">
        <f t="shared" si="303"/>
        <v>58.799999999999955</v>
      </c>
      <c r="AX956" s="84">
        <f t="shared" si="303"/>
        <v>24.999999999999886</v>
      </c>
      <c r="AZ956" s="77"/>
      <c r="BA956" s="77"/>
      <c r="BB956" s="84">
        <f t="shared" si="290"/>
        <v>1175.2029999999995</v>
      </c>
    </row>
    <row r="957" spans="1:54">
      <c r="A957" s="80">
        <v>39562</v>
      </c>
      <c r="B957" s="84">
        <v>16968.852999999999</v>
      </c>
      <c r="C957" s="84">
        <v>35221.927000000003</v>
      </c>
      <c r="D957" s="84">
        <v>52190.78</v>
      </c>
      <c r="E957" s="84">
        <v>1658.576</v>
      </c>
      <c r="F957" s="84">
        <f t="shared" ref="F957:H975" si="304">C957-C956</f>
        <v>1472.7870000000039</v>
      </c>
      <c r="G957" s="84">
        <f t="shared" si="304"/>
        <v>749.51399999999558</v>
      </c>
      <c r="H957" s="84">
        <f t="shared" si="304"/>
        <v>31.164999999999964</v>
      </c>
      <c r="I957" s="84">
        <f t="shared" si="289"/>
        <v>1472.7870000000039</v>
      </c>
      <c r="L957" s="84">
        <f t="shared" si="297"/>
        <v>780.67899999999554</v>
      </c>
      <c r="N957" s="85">
        <f>(D957*36.7437/1000)/'[2]Soybean Export Forecast'!$P$15</f>
        <v>1.6548449069809692</v>
      </c>
      <c r="P957" s="84">
        <v>1657.9</v>
      </c>
      <c r="Q957" s="84">
        <v>11208</v>
      </c>
      <c r="R957" s="84">
        <f t="shared" si="294"/>
        <v>12865.9</v>
      </c>
      <c r="S957" s="84">
        <f t="shared" si="298"/>
        <v>63.5</v>
      </c>
      <c r="T957" s="84">
        <f t="shared" si="299"/>
        <v>230</v>
      </c>
      <c r="W957" s="77"/>
      <c r="X957" s="77"/>
      <c r="Z957" s="84">
        <v>0</v>
      </c>
      <c r="AA957" s="84">
        <v>3635.3</v>
      </c>
      <c r="AB957" s="84">
        <f t="shared" si="286"/>
        <v>3635.3</v>
      </c>
      <c r="AC957" s="84">
        <f t="shared" si="300"/>
        <v>125.10000000000036</v>
      </c>
      <c r="AE957" s="84">
        <f t="shared" si="295"/>
        <v>15310.953</v>
      </c>
      <c r="AF957" s="84">
        <f t="shared" si="295"/>
        <v>20378.627000000004</v>
      </c>
      <c r="AG957" s="84">
        <f t="shared" si="295"/>
        <v>35689.579999999994</v>
      </c>
      <c r="AH957" s="84">
        <f t="shared" si="301"/>
        <v>560.91399999998976</v>
      </c>
      <c r="AJ957" s="80">
        <v>39562</v>
      </c>
      <c r="AK957" s="84">
        <v>1456.8</v>
      </c>
      <c r="AL957" s="84">
        <v>4490</v>
      </c>
      <c r="AM957" s="84">
        <f t="shared" si="287"/>
        <v>5946.8</v>
      </c>
      <c r="AN957" s="84">
        <f t="shared" si="302"/>
        <v>126.5</v>
      </c>
      <c r="AO957" s="84">
        <f t="shared" si="302"/>
        <v>59.100000000000364</v>
      </c>
      <c r="AP957" s="85">
        <f>AM957/'[2]Soymeal Export Forecast'!AH$15</f>
        <v>0.63901298439583076</v>
      </c>
      <c r="AQ957" s="77"/>
      <c r="AR957" s="77"/>
      <c r="AS957" s="80">
        <v>39562</v>
      </c>
      <c r="AT957" s="84">
        <v>138.1</v>
      </c>
      <c r="AU957" s="84">
        <v>798.5</v>
      </c>
      <c r="AV957" s="84">
        <f t="shared" si="288"/>
        <v>936.6</v>
      </c>
      <c r="AW957" s="84">
        <f t="shared" si="303"/>
        <v>31.200000000000045</v>
      </c>
      <c r="AX957" s="84">
        <f t="shared" si="303"/>
        <v>8.9000000000000909</v>
      </c>
      <c r="AZ957" s="77"/>
      <c r="BA957" s="77"/>
      <c r="BB957" s="84">
        <f t="shared" si="290"/>
        <v>1599.2870000000039</v>
      </c>
    </row>
    <row r="958" spans="1:54">
      <c r="A958" s="80">
        <v>39569</v>
      </c>
      <c r="B958" s="84">
        <v>16312.334000000001</v>
      </c>
      <c r="C958" s="84">
        <v>36510.959000000003</v>
      </c>
      <c r="D958" s="84">
        <v>52823.292999999998</v>
      </c>
      <c r="E958" s="84">
        <v>1756.36</v>
      </c>
      <c r="F958" s="84">
        <f t="shared" si="304"/>
        <v>1289.0319999999992</v>
      </c>
      <c r="G958" s="84">
        <f t="shared" si="304"/>
        <v>632.51299999999901</v>
      </c>
      <c r="H958" s="84">
        <f t="shared" si="304"/>
        <v>97.783999999999878</v>
      </c>
      <c r="I958" s="84">
        <f t="shared" si="289"/>
        <v>1289.0319999999992</v>
      </c>
      <c r="L958" s="84">
        <f t="shared" si="297"/>
        <v>730.29699999999889</v>
      </c>
      <c r="N958" s="85">
        <f>(D958*36.7437/1000)/'[2]Soybean Export Forecast'!$P$15</f>
        <v>1.6749003826157316</v>
      </c>
      <c r="P958" s="84">
        <v>1532.5</v>
      </c>
      <c r="Q958" s="84">
        <v>11335.6</v>
      </c>
      <c r="R958" s="84">
        <f t="shared" si="294"/>
        <v>12868.1</v>
      </c>
      <c r="S958" s="84">
        <f t="shared" si="298"/>
        <v>2.2000000000007276</v>
      </c>
      <c r="T958" s="84">
        <f t="shared" si="299"/>
        <v>127.60000000000036</v>
      </c>
      <c r="W958" s="77"/>
      <c r="X958" s="77"/>
      <c r="Z958" s="84">
        <v>0</v>
      </c>
      <c r="AA958" s="84">
        <v>3695.5</v>
      </c>
      <c r="AB958" s="84">
        <f t="shared" si="286"/>
        <v>3695.5</v>
      </c>
      <c r="AC958" s="84">
        <f t="shared" si="300"/>
        <v>60.199999999999818</v>
      </c>
      <c r="AE958" s="84">
        <f t="shared" si="295"/>
        <v>14779.834000000001</v>
      </c>
      <c r="AF958" s="84">
        <f t="shared" si="295"/>
        <v>21479.859000000004</v>
      </c>
      <c r="AG958" s="84">
        <f t="shared" si="295"/>
        <v>36259.692999999999</v>
      </c>
      <c r="AH958" s="84">
        <f t="shared" si="301"/>
        <v>570.11300000000483</v>
      </c>
      <c r="AJ958" s="80">
        <v>39569</v>
      </c>
      <c r="AK958" s="84">
        <v>1362.7</v>
      </c>
      <c r="AL958" s="84">
        <v>4706.3</v>
      </c>
      <c r="AM958" s="84">
        <f t="shared" si="287"/>
        <v>6069</v>
      </c>
      <c r="AN958" s="84">
        <f t="shared" si="302"/>
        <v>216.30000000000018</v>
      </c>
      <c r="AO958" s="84">
        <f t="shared" si="302"/>
        <v>122.19999999999982</v>
      </c>
      <c r="AP958" s="85">
        <f>AM958/'[2]Soymeal Export Forecast'!AH$15</f>
        <v>0.65214397697892934</v>
      </c>
      <c r="AQ958" s="77"/>
      <c r="AR958" s="77"/>
      <c r="AS958" s="80">
        <v>39569</v>
      </c>
      <c r="AT958" s="84">
        <v>138.5</v>
      </c>
      <c r="AU958" s="84">
        <v>810.1</v>
      </c>
      <c r="AV958" s="84">
        <f t="shared" si="288"/>
        <v>948.6</v>
      </c>
      <c r="AW958" s="84">
        <f t="shared" si="303"/>
        <v>11.600000000000023</v>
      </c>
      <c r="AX958" s="84">
        <f t="shared" si="303"/>
        <v>12</v>
      </c>
      <c r="AZ958" s="77"/>
      <c r="BA958" s="77"/>
      <c r="BB958" s="84">
        <f t="shared" si="290"/>
        <v>1505.3319999999994</v>
      </c>
    </row>
    <row r="959" spans="1:54">
      <c r="A959" s="80">
        <v>39576</v>
      </c>
      <c r="B959" s="84">
        <v>15871.085999999999</v>
      </c>
      <c r="C959" s="84">
        <v>37651.097000000002</v>
      </c>
      <c r="D959" s="84">
        <v>53522.182999999997</v>
      </c>
      <c r="E959" s="84">
        <v>1997.66</v>
      </c>
      <c r="F959" s="84">
        <f t="shared" si="304"/>
        <v>1140.137999999999</v>
      </c>
      <c r="G959" s="84">
        <f t="shared" si="304"/>
        <v>698.88999999999942</v>
      </c>
      <c r="H959" s="84">
        <f t="shared" si="304"/>
        <v>241.30000000000018</v>
      </c>
      <c r="I959" s="84">
        <f t="shared" si="289"/>
        <v>1140.137999999999</v>
      </c>
      <c r="L959" s="84">
        <f t="shared" si="297"/>
        <v>940.1899999999996</v>
      </c>
      <c r="N959" s="85">
        <f>(D959*36.7437/1000)/'[2]Soybean Export Forecast'!$P$15</f>
        <v>1.6970605142910951</v>
      </c>
      <c r="P959" s="84">
        <v>1292.0999999999999</v>
      </c>
      <c r="Q959" s="84">
        <v>11641.8</v>
      </c>
      <c r="R959" s="84">
        <f t="shared" si="294"/>
        <v>12933.9</v>
      </c>
      <c r="S959" s="84">
        <f t="shared" si="298"/>
        <v>65.799999999999272</v>
      </c>
      <c r="T959" s="84">
        <f t="shared" si="299"/>
        <v>306.19999999999891</v>
      </c>
      <c r="W959" s="77"/>
      <c r="X959" s="77"/>
      <c r="Z959" s="84">
        <v>0</v>
      </c>
      <c r="AA959" s="84">
        <v>3695.5</v>
      </c>
      <c r="AB959" s="84">
        <f t="shared" si="286"/>
        <v>3695.5</v>
      </c>
      <c r="AC959" s="84">
        <f t="shared" si="300"/>
        <v>0</v>
      </c>
      <c r="AE959" s="84">
        <f t="shared" si="295"/>
        <v>14578.985999999999</v>
      </c>
      <c r="AF959" s="84">
        <f t="shared" si="295"/>
        <v>22313.797000000002</v>
      </c>
      <c r="AG959" s="84">
        <f t="shared" si="295"/>
        <v>36892.782999999996</v>
      </c>
      <c r="AH959" s="84">
        <f t="shared" si="301"/>
        <v>633.08999999999651</v>
      </c>
      <c r="AJ959" s="80">
        <v>39576</v>
      </c>
      <c r="AK959" s="84">
        <v>1358.8</v>
      </c>
      <c r="AL959" s="84">
        <v>4825.7</v>
      </c>
      <c r="AM959" s="84">
        <f t="shared" si="287"/>
        <v>6184.5</v>
      </c>
      <c r="AN959" s="84">
        <f t="shared" si="302"/>
        <v>119.39999999999964</v>
      </c>
      <c r="AO959" s="84">
        <f t="shared" si="302"/>
        <v>115.5</v>
      </c>
      <c r="AP959" s="85">
        <f>AM959/'[2]Soymeal Export Forecast'!AH$15</f>
        <v>0.66455502152351098</v>
      </c>
      <c r="AQ959" s="77"/>
      <c r="AR959" s="77"/>
      <c r="AS959" s="80">
        <v>39576</v>
      </c>
      <c r="AT959" s="84">
        <v>141.5</v>
      </c>
      <c r="AU959" s="84">
        <v>817.9</v>
      </c>
      <c r="AV959" s="84">
        <f t="shared" si="288"/>
        <v>959.4</v>
      </c>
      <c r="AW959" s="84">
        <f t="shared" si="303"/>
        <v>7.7999999999999545</v>
      </c>
      <c r="AX959" s="84">
        <f t="shared" si="303"/>
        <v>10.799999999999955</v>
      </c>
      <c r="AZ959" s="77"/>
      <c r="BA959" s="77"/>
      <c r="BB959" s="84">
        <f t="shared" si="290"/>
        <v>1259.5379999999986</v>
      </c>
    </row>
    <row r="960" spans="1:54">
      <c r="A960" s="80">
        <v>39583</v>
      </c>
      <c r="B960" s="84">
        <v>15090.311</v>
      </c>
      <c r="C960" s="84">
        <v>38905.817000000003</v>
      </c>
      <c r="D960" s="84">
        <v>53996.127999999997</v>
      </c>
      <c r="E960" s="84">
        <v>2007.2860000000001</v>
      </c>
      <c r="F960" s="84">
        <f t="shared" si="304"/>
        <v>1254.7200000000012</v>
      </c>
      <c r="G960" s="84">
        <f t="shared" si="304"/>
        <v>473.94499999999971</v>
      </c>
      <c r="H960" s="84">
        <f t="shared" si="304"/>
        <v>9.6259999999999764</v>
      </c>
      <c r="I960" s="84">
        <f t="shared" si="289"/>
        <v>1254.7200000000012</v>
      </c>
      <c r="L960" s="84">
        <f t="shared" si="297"/>
        <v>483.57099999999969</v>
      </c>
      <c r="N960" s="85">
        <f>(D960*36.7437/1000)/'[2]Soybean Export Forecast'!$P$15</f>
        <v>1.7120881775955925</v>
      </c>
      <c r="P960" s="84">
        <v>1420.1</v>
      </c>
      <c r="Q960" s="84">
        <v>11707.8</v>
      </c>
      <c r="R960" s="84">
        <f t="shared" si="294"/>
        <v>13127.9</v>
      </c>
      <c r="S960" s="84">
        <f t="shared" si="298"/>
        <v>194</v>
      </c>
      <c r="T960" s="84">
        <f t="shared" si="299"/>
        <v>66</v>
      </c>
      <c r="W960" s="77"/>
      <c r="X960" s="77"/>
      <c r="Z960" s="84">
        <v>0</v>
      </c>
      <c r="AA960" s="84">
        <v>3695.6</v>
      </c>
      <c r="AB960" s="84">
        <f t="shared" si="286"/>
        <v>3695.6</v>
      </c>
      <c r="AC960" s="84">
        <f t="shared" si="300"/>
        <v>9.9999999999909051E-2</v>
      </c>
      <c r="AE960" s="84">
        <f t="shared" si="295"/>
        <v>13670.210999999999</v>
      </c>
      <c r="AF960" s="84">
        <f t="shared" si="295"/>
        <v>23502.417000000005</v>
      </c>
      <c r="AG960" s="84">
        <f t="shared" si="295"/>
        <v>37172.627999999997</v>
      </c>
      <c r="AH960" s="84">
        <f t="shared" si="301"/>
        <v>279.84500000000116</v>
      </c>
      <c r="AJ960" s="80">
        <v>39583</v>
      </c>
      <c r="AK960" s="84">
        <v>1325.2</v>
      </c>
      <c r="AL960" s="84">
        <v>5010.8</v>
      </c>
      <c r="AM960" s="84">
        <f t="shared" si="287"/>
        <v>6336</v>
      </c>
      <c r="AN960" s="84">
        <f t="shared" si="302"/>
        <v>185.10000000000036</v>
      </c>
      <c r="AO960" s="84">
        <f t="shared" si="302"/>
        <v>151.5</v>
      </c>
      <c r="AP960" s="85">
        <f>AM960/'[2]Soymeal Export Forecast'!AH$15</f>
        <v>0.68083444358848189</v>
      </c>
      <c r="AQ960" s="77"/>
      <c r="AR960" s="77"/>
      <c r="AS960" s="80">
        <v>39583</v>
      </c>
      <c r="AT960" s="84">
        <v>148.80000000000001</v>
      </c>
      <c r="AU960" s="84">
        <v>857</v>
      </c>
      <c r="AV960" s="84">
        <f t="shared" si="288"/>
        <v>1005.8</v>
      </c>
      <c r="AW960" s="84">
        <f t="shared" si="303"/>
        <v>39.100000000000023</v>
      </c>
      <c r="AX960" s="84">
        <f t="shared" si="303"/>
        <v>46.399999999999977</v>
      </c>
      <c r="AZ960" s="77"/>
      <c r="BA960" s="77"/>
      <c r="BB960" s="84">
        <f t="shared" si="290"/>
        <v>1439.8200000000015</v>
      </c>
    </row>
    <row r="961" spans="1:54">
      <c r="A961" s="80">
        <v>39590</v>
      </c>
      <c r="B961" s="84">
        <v>14847.044</v>
      </c>
      <c r="C961" s="84">
        <v>40018.008999999998</v>
      </c>
      <c r="D961" s="84">
        <v>54865.053</v>
      </c>
      <c r="E961" s="84">
        <v>2060.8409999999999</v>
      </c>
      <c r="F961" s="84">
        <f t="shared" si="304"/>
        <v>1112.1919999999955</v>
      </c>
      <c r="G961" s="84">
        <f t="shared" si="304"/>
        <v>868.92500000000291</v>
      </c>
      <c r="H961" s="84">
        <f t="shared" si="304"/>
        <v>53.554999999999836</v>
      </c>
      <c r="I961" s="84">
        <f t="shared" si="289"/>
        <v>1112.1919999999955</v>
      </c>
      <c r="L961" s="84">
        <f t="shared" si="297"/>
        <v>922.48000000000275</v>
      </c>
      <c r="N961" s="85">
        <f>(D961*36.7437/1000)/'[2]Soybean Export Forecast'!$P$15</f>
        <v>1.7396397127671006</v>
      </c>
      <c r="P961" s="84">
        <v>1322.1</v>
      </c>
      <c r="Q961" s="84">
        <v>11879.2</v>
      </c>
      <c r="R961" s="84">
        <f t="shared" si="294"/>
        <v>13201.300000000001</v>
      </c>
      <c r="S961" s="84">
        <f t="shared" si="298"/>
        <v>73.400000000001455</v>
      </c>
      <c r="T961" s="84">
        <f t="shared" si="299"/>
        <v>171.40000000000146</v>
      </c>
      <c r="W961" s="77"/>
      <c r="X961" s="77"/>
      <c r="Z961" s="84">
        <v>0</v>
      </c>
      <c r="AA961" s="84">
        <v>3695.6</v>
      </c>
      <c r="AB961" s="84">
        <f t="shared" si="286"/>
        <v>3695.6</v>
      </c>
      <c r="AC961" s="84">
        <f t="shared" si="300"/>
        <v>0</v>
      </c>
      <c r="AE961" s="84">
        <f t="shared" si="295"/>
        <v>13524.944</v>
      </c>
      <c r="AF961" s="84">
        <f t="shared" si="295"/>
        <v>24443.208999999999</v>
      </c>
      <c r="AG961" s="84">
        <f t="shared" si="295"/>
        <v>37968.152999999998</v>
      </c>
      <c r="AH961" s="84">
        <f t="shared" si="301"/>
        <v>795.52500000000146</v>
      </c>
      <c r="AJ961" s="80">
        <v>39590</v>
      </c>
      <c r="AK961" s="84">
        <v>1312.7</v>
      </c>
      <c r="AL961" s="84">
        <v>5133.3</v>
      </c>
      <c r="AM961" s="84">
        <f t="shared" si="287"/>
        <v>6446</v>
      </c>
      <c r="AN961" s="84">
        <f t="shared" ref="AN961:AO979" si="305">AL961-AL960</f>
        <v>122.5</v>
      </c>
      <c r="AO961" s="84">
        <f t="shared" si="305"/>
        <v>110</v>
      </c>
      <c r="AP961" s="85">
        <f>AM961/'[2]Soymeal Export Forecast'!AH$15</f>
        <v>0.69265448601189294</v>
      </c>
      <c r="AQ961" s="77"/>
      <c r="AR961" s="77"/>
      <c r="AS961" s="80">
        <v>39590</v>
      </c>
      <c r="AT961" s="84">
        <v>137</v>
      </c>
      <c r="AU961" s="84">
        <v>868.5</v>
      </c>
      <c r="AV961" s="84">
        <f t="shared" si="288"/>
        <v>1005.5</v>
      </c>
      <c r="AW961" s="84">
        <f t="shared" ref="AW961:AX979" si="306">AU961-AU960</f>
        <v>11.5</v>
      </c>
      <c r="AX961" s="84">
        <f t="shared" si="306"/>
        <v>-0.29999999999995453</v>
      </c>
      <c r="AZ961" s="77"/>
      <c r="BA961" s="77"/>
      <c r="BB961" s="84">
        <f t="shared" si="290"/>
        <v>1234.6919999999955</v>
      </c>
    </row>
    <row r="962" spans="1:54">
      <c r="A962" s="80">
        <v>39597</v>
      </c>
      <c r="B962" s="84">
        <v>14512.44</v>
      </c>
      <c r="C962" s="84">
        <v>41127.913</v>
      </c>
      <c r="D962" s="84">
        <v>55640.353000000003</v>
      </c>
      <c r="E962" s="84">
        <v>2273.1849999999999</v>
      </c>
      <c r="F962" s="84">
        <f t="shared" si="304"/>
        <v>1109.9040000000023</v>
      </c>
      <c r="G962" s="84">
        <f t="shared" si="304"/>
        <v>775.30000000000291</v>
      </c>
      <c r="H962" s="84">
        <f t="shared" si="304"/>
        <v>212.34400000000005</v>
      </c>
      <c r="I962" s="84">
        <f t="shared" si="289"/>
        <v>1109.9040000000023</v>
      </c>
      <c r="L962" s="84">
        <f t="shared" si="297"/>
        <v>987.64400000000296</v>
      </c>
      <c r="N962" s="85">
        <f>(D962*36.7437/1000)/'[2]Soybean Export Forecast'!$P$15</f>
        <v>1.7642226229359534</v>
      </c>
      <c r="P962" s="84">
        <v>1427.2</v>
      </c>
      <c r="Q962" s="84">
        <v>11999.5</v>
      </c>
      <c r="R962" s="84">
        <f t="shared" si="294"/>
        <v>13426.7</v>
      </c>
      <c r="S962" s="84">
        <f t="shared" si="298"/>
        <v>225.39999999999964</v>
      </c>
      <c r="T962" s="84">
        <f t="shared" si="299"/>
        <v>120.29999999999927</v>
      </c>
      <c r="W962" s="77"/>
      <c r="X962" s="77"/>
      <c r="Z962" s="84">
        <v>0</v>
      </c>
      <c r="AA962" s="84">
        <v>3704.1</v>
      </c>
      <c r="AB962" s="84">
        <f t="shared" si="286"/>
        <v>3704.1</v>
      </c>
      <c r="AC962" s="84">
        <f t="shared" si="300"/>
        <v>8.5</v>
      </c>
      <c r="AE962" s="84">
        <f t="shared" si="295"/>
        <v>13085.24</v>
      </c>
      <c r="AF962" s="84">
        <f t="shared" si="295"/>
        <v>25424.313000000002</v>
      </c>
      <c r="AG962" s="84">
        <f t="shared" si="295"/>
        <v>38509.553000000007</v>
      </c>
      <c r="AH962" s="84">
        <f t="shared" si="301"/>
        <v>541.40000000000873</v>
      </c>
      <c r="AJ962" s="80">
        <v>39597</v>
      </c>
      <c r="AK962" s="84">
        <v>1403.6</v>
      </c>
      <c r="AL962" s="84">
        <v>5306.5</v>
      </c>
      <c r="AM962" s="84">
        <f t="shared" si="287"/>
        <v>6710.1</v>
      </c>
      <c r="AN962" s="84">
        <f t="shared" si="305"/>
        <v>173.19999999999982</v>
      </c>
      <c r="AO962" s="84">
        <f t="shared" si="305"/>
        <v>264.10000000000036</v>
      </c>
      <c r="AP962" s="85">
        <f>AM962/'[2]Soymeal Export Forecast'!AH$15</f>
        <v>0.7210333333211919</v>
      </c>
      <c r="AQ962" s="77"/>
      <c r="AR962" s="77"/>
      <c r="AS962" s="80">
        <v>39597</v>
      </c>
      <c r="AT962" s="84">
        <v>143.1</v>
      </c>
      <c r="AU962" s="84">
        <v>871.5</v>
      </c>
      <c r="AV962" s="84">
        <f t="shared" si="288"/>
        <v>1014.6</v>
      </c>
      <c r="AW962" s="84">
        <f t="shared" si="306"/>
        <v>3</v>
      </c>
      <c r="AX962" s="84">
        <f t="shared" si="306"/>
        <v>9.1000000000000227</v>
      </c>
      <c r="AZ962" s="77"/>
      <c r="BA962" s="77"/>
      <c r="BB962" s="84">
        <f t="shared" si="290"/>
        <v>1283.1040000000021</v>
      </c>
    </row>
    <row r="963" spans="1:54">
      <c r="A963" s="80">
        <v>39604</v>
      </c>
      <c r="B963" s="84">
        <v>14059.882</v>
      </c>
      <c r="C963" s="84">
        <v>42131.620999999999</v>
      </c>
      <c r="D963" s="84">
        <v>56191.502999999997</v>
      </c>
      <c r="E963" s="84">
        <v>2318.0160000000001</v>
      </c>
      <c r="F963" s="84">
        <f t="shared" si="304"/>
        <v>1003.7079999999987</v>
      </c>
      <c r="G963" s="84">
        <f t="shared" si="304"/>
        <v>551.14999999999418</v>
      </c>
      <c r="H963" s="84">
        <f t="shared" si="304"/>
        <v>44.831000000000131</v>
      </c>
      <c r="I963" s="84">
        <f t="shared" si="289"/>
        <v>1003.7079999999987</v>
      </c>
      <c r="L963" s="84">
        <f t="shared" si="297"/>
        <v>595.98099999999431</v>
      </c>
      <c r="N963" s="85">
        <f>(D963*36.7437/1000)/'[2]Soybean Export Forecast'!$P$15</f>
        <v>1.7816982722840287</v>
      </c>
      <c r="P963" s="84">
        <v>1504.3</v>
      </c>
      <c r="Q963" s="84">
        <v>12002.5</v>
      </c>
      <c r="R963" s="84">
        <f t="shared" si="294"/>
        <v>13506.8</v>
      </c>
      <c r="S963" s="84">
        <f t="shared" si="298"/>
        <v>80.099999999998545</v>
      </c>
      <c r="T963" s="84">
        <f t="shared" si="299"/>
        <v>3</v>
      </c>
      <c r="W963" s="77"/>
      <c r="X963" s="77"/>
      <c r="Z963" s="84">
        <v>0</v>
      </c>
      <c r="AA963" s="84">
        <v>3704.1</v>
      </c>
      <c r="AB963" s="84">
        <f t="shared" ref="AB963:AB1026" si="307">AA963+Z963</f>
        <v>3704.1</v>
      </c>
      <c r="AC963" s="84">
        <f t="shared" si="300"/>
        <v>0</v>
      </c>
      <c r="AE963" s="84">
        <f t="shared" si="295"/>
        <v>12555.582</v>
      </c>
      <c r="AF963" s="84">
        <f t="shared" si="295"/>
        <v>26425.021000000001</v>
      </c>
      <c r="AG963" s="84">
        <f t="shared" si="295"/>
        <v>38980.602999999996</v>
      </c>
      <c r="AH963" s="84">
        <f t="shared" si="301"/>
        <v>471.04999999998836</v>
      </c>
      <c r="AJ963" s="80">
        <v>39604</v>
      </c>
      <c r="AK963" s="84">
        <v>1402</v>
      </c>
      <c r="AL963" s="84">
        <v>5461.7</v>
      </c>
      <c r="AM963" s="84">
        <f t="shared" ref="AM963:AM1026" si="308">AL963+AK963</f>
        <v>6863.7</v>
      </c>
      <c r="AN963" s="84">
        <f t="shared" si="305"/>
        <v>155.19999999999982</v>
      </c>
      <c r="AO963" s="84">
        <f t="shared" si="305"/>
        <v>153.59999999999945</v>
      </c>
      <c r="AP963" s="85">
        <f>AM963/'[2]Soymeal Export Forecast'!AH$15</f>
        <v>0.73753841074151871</v>
      </c>
      <c r="AQ963" s="77"/>
      <c r="AR963" s="77"/>
      <c r="AS963" s="80">
        <v>39604</v>
      </c>
      <c r="AT963" s="84">
        <v>123.4</v>
      </c>
      <c r="AU963" s="84">
        <v>906.4</v>
      </c>
      <c r="AV963" s="84">
        <f t="shared" ref="AV963:AV1026" si="309">AU963+AT963</f>
        <v>1029.8</v>
      </c>
      <c r="AW963" s="84">
        <f t="shared" si="306"/>
        <v>34.899999999999977</v>
      </c>
      <c r="AX963" s="84">
        <f t="shared" si="306"/>
        <v>15.199999999999932</v>
      </c>
      <c r="AZ963" s="77"/>
      <c r="BA963" s="77"/>
      <c r="BB963" s="84">
        <f t="shared" si="290"/>
        <v>1158.9079999999985</v>
      </c>
    </row>
    <row r="964" spans="1:54">
      <c r="A964" s="80">
        <v>39611</v>
      </c>
      <c r="B964" s="84">
        <v>13459.584000000001</v>
      </c>
      <c r="C964" s="84">
        <v>43069.125</v>
      </c>
      <c r="D964" s="84">
        <v>56528.709000000003</v>
      </c>
      <c r="E964" s="84">
        <v>2381.3159999999998</v>
      </c>
      <c r="F964" s="84">
        <f t="shared" si="304"/>
        <v>937.50400000000081</v>
      </c>
      <c r="G964" s="84">
        <f t="shared" si="304"/>
        <v>337.20600000000559</v>
      </c>
      <c r="H964" s="84">
        <f t="shared" si="304"/>
        <v>63.299999999999727</v>
      </c>
      <c r="I964" s="84">
        <f t="shared" ref="I964:I1027" si="310">F964</f>
        <v>937.50400000000081</v>
      </c>
      <c r="L964" s="84">
        <f t="shared" si="297"/>
        <v>400.50600000000532</v>
      </c>
      <c r="N964" s="85">
        <f>(D964*36.7437/1000)/'[2]Soybean Export Forecast'!$P$15</f>
        <v>1.7923902686807764</v>
      </c>
      <c r="P964" s="84">
        <v>1449.9</v>
      </c>
      <c r="Q964" s="84">
        <v>12138.9</v>
      </c>
      <c r="R964" s="84">
        <f t="shared" si="294"/>
        <v>13588.8</v>
      </c>
      <c r="S964" s="84">
        <f t="shared" si="298"/>
        <v>82</v>
      </c>
      <c r="T964" s="84">
        <f t="shared" si="299"/>
        <v>136.39999999999964</v>
      </c>
      <c r="W964" s="77"/>
      <c r="X964" s="77"/>
      <c r="Z964" s="84">
        <v>0</v>
      </c>
      <c r="AA964" s="84">
        <v>3753.6</v>
      </c>
      <c r="AB964" s="84">
        <f t="shared" si="307"/>
        <v>3753.6</v>
      </c>
      <c r="AC964" s="84">
        <f t="shared" si="300"/>
        <v>49.5</v>
      </c>
      <c r="AE964" s="84">
        <f t="shared" si="295"/>
        <v>12009.684000000001</v>
      </c>
      <c r="AF964" s="84">
        <f t="shared" si="295"/>
        <v>27176.625</v>
      </c>
      <c r="AG964" s="84">
        <f t="shared" si="295"/>
        <v>39186.309000000001</v>
      </c>
      <c r="AH964" s="84">
        <f t="shared" si="301"/>
        <v>205.70600000000559</v>
      </c>
      <c r="AJ964" s="80">
        <v>39611</v>
      </c>
      <c r="AK964" s="84">
        <v>1355.7</v>
      </c>
      <c r="AL964" s="84">
        <v>5602.5</v>
      </c>
      <c r="AM964" s="84">
        <f t="shared" si="308"/>
        <v>6958.2</v>
      </c>
      <c r="AN964" s="84">
        <f t="shared" si="305"/>
        <v>140.80000000000018</v>
      </c>
      <c r="AO964" s="84">
        <f t="shared" si="305"/>
        <v>94.5</v>
      </c>
      <c r="AP964" s="85">
        <f>AM964/'[2]Soymeal Export Forecast'!AH$15</f>
        <v>0.74769290173254011</v>
      </c>
      <c r="AQ964" s="77"/>
      <c r="AR964" s="77"/>
      <c r="AS964" s="80">
        <v>39611</v>
      </c>
      <c r="AT964" s="84">
        <v>121.2</v>
      </c>
      <c r="AU964" s="84">
        <v>909.5</v>
      </c>
      <c r="AV964" s="84">
        <f t="shared" si="309"/>
        <v>1030.7</v>
      </c>
      <c r="AW964" s="84">
        <f t="shared" si="306"/>
        <v>3.1000000000000227</v>
      </c>
      <c r="AX964" s="84">
        <f t="shared" si="306"/>
        <v>0.90000000000009095</v>
      </c>
      <c r="AZ964" s="77"/>
      <c r="BA964" s="77"/>
      <c r="BB964" s="84">
        <f t="shared" ref="BB964:BB1027" si="311">AN964+F964</f>
        <v>1078.304000000001</v>
      </c>
    </row>
    <row r="965" spans="1:54">
      <c r="A965" s="80">
        <v>39618</v>
      </c>
      <c r="B965" s="84">
        <v>13011.922</v>
      </c>
      <c r="C965" s="84">
        <v>44063.995000000003</v>
      </c>
      <c r="D965" s="84">
        <v>57075.917000000001</v>
      </c>
      <c r="E965" s="84">
        <v>2520.6280000000002</v>
      </c>
      <c r="F965" s="84">
        <f t="shared" si="304"/>
        <v>994.87000000000262</v>
      </c>
      <c r="G965" s="84">
        <f t="shared" si="304"/>
        <v>547.20799999999872</v>
      </c>
      <c r="H965" s="84">
        <f t="shared" si="304"/>
        <v>139.31200000000035</v>
      </c>
      <c r="I965" s="84">
        <f t="shared" si="310"/>
        <v>994.87000000000262</v>
      </c>
      <c r="L965" s="84">
        <f t="shared" si="297"/>
        <v>686.51999999999907</v>
      </c>
      <c r="N965" s="85">
        <f>(D965*36.7437/1000)/'[2]Soybean Export Forecast'!$P$15</f>
        <v>1.809740926629541</v>
      </c>
      <c r="P965" s="84">
        <v>1044.8</v>
      </c>
      <c r="Q965" s="84">
        <v>12188.6</v>
      </c>
      <c r="R965" s="84">
        <f t="shared" si="294"/>
        <v>13233.4</v>
      </c>
      <c r="S965" s="84">
        <f t="shared" si="298"/>
        <v>-355.39999999999964</v>
      </c>
      <c r="T965" s="84">
        <f t="shared" si="299"/>
        <v>49.700000000000728</v>
      </c>
      <c r="W965" s="77"/>
      <c r="X965" s="77"/>
      <c r="Z965" s="84">
        <v>0</v>
      </c>
      <c r="AA965" s="84">
        <v>3753.6</v>
      </c>
      <c r="AB965" s="84">
        <f t="shared" si="307"/>
        <v>3753.6</v>
      </c>
      <c r="AC965" s="84">
        <f t="shared" si="300"/>
        <v>0</v>
      </c>
      <c r="AE965" s="84">
        <f t="shared" si="295"/>
        <v>11967.122000000001</v>
      </c>
      <c r="AF965" s="84">
        <f t="shared" si="295"/>
        <v>28121.795000000006</v>
      </c>
      <c r="AG965" s="84">
        <f t="shared" si="295"/>
        <v>40088.917000000001</v>
      </c>
      <c r="AH965" s="84">
        <f t="shared" si="301"/>
        <v>902.60800000000017</v>
      </c>
      <c r="AJ965" s="80">
        <v>39618</v>
      </c>
      <c r="AK965" s="84">
        <v>1217.5</v>
      </c>
      <c r="AL965" s="84">
        <v>5775.2</v>
      </c>
      <c r="AM965" s="84">
        <f t="shared" si="308"/>
        <v>6992.7</v>
      </c>
      <c r="AN965" s="84">
        <f t="shared" si="305"/>
        <v>172.69999999999982</v>
      </c>
      <c r="AO965" s="84">
        <f t="shared" si="305"/>
        <v>34.5</v>
      </c>
      <c r="AP965" s="85">
        <f>AM965/'[2]Soymeal Export Forecast'!AH$15</f>
        <v>0.75140009685624631</v>
      </c>
      <c r="AQ965" s="77"/>
      <c r="AR965" s="77"/>
      <c r="AS965" s="80">
        <v>39618</v>
      </c>
      <c r="AT965" s="84">
        <v>132.80000000000001</v>
      </c>
      <c r="AU965" s="84">
        <v>918.2</v>
      </c>
      <c r="AV965" s="84">
        <f t="shared" si="309"/>
        <v>1051</v>
      </c>
      <c r="AW965" s="84">
        <f t="shared" si="306"/>
        <v>8.7000000000000455</v>
      </c>
      <c r="AX965" s="84">
        <f t="shared" si="306"/>
        <v>20.299999999999955</v>
      </c>
      <c r="AZ965" s="77"/>
      <c r="BA965" s="77"/>
      <c r="BB965" s="84">
        <f t="shared" si="311"/>
        <v>1167.5700000000024</v>
      </c>
    </row>
    <row r="966" spans="1:54">
      <c r="A966" s="80">
        <v>39625</v>
      </c>
      <c r="B966" s="84">
        <v>12775.017</v>
      </c>
      <c r="C966" s="84">
        <v>44808.141000000003</v>
      </c>
      <c r="D966" s="84">
        <v>57583.158000000003</v>
      </c>
      <c r="E966" s="84">
        <v>2789.5230000000001</v>
      </c>
      <c r="F966" s="84">
        <f t="shared" si="304"/>
        <v>744.14600000000064</v>
      </c>
      <c r="G966" s="84">
        <f t="shared" si="304"/>
        <v>507.2410000000018</v>
      </c>
      <c r="H966" s="84">
        <f t="shared" si="304"/>
        <v>268.89499999999998</v>
      </c>
      <c r="I966" s="84">
        <f t="shared" si="310"/>
        <v>744.14600000000064</v>
      </c>
      <c r="L966" s="84">
        <f t="shared" si="297"/>
        <v>776.13600000000179</v>
      </c>
      <c r="N966" s="85">
        <f>(D966*36.7437/1000)/'[2]Soybean Export Forecast'!$P$15</f>
        <v>1.8258243265224328</v>
      </c>
      <c r="P966" s="84">
        <v>1003.9</v>
      </c>
      <c r="Q966" s="84">
        <v>12430.1</v>
      </c>
      <c r="R966" s="84">
        <f t="shared" si="294"/>
        <v>13434</v>
      </c>
      <c r="S966" s="84">
        <f t="shared" si="298"/>
        <v>200.60000000000036</v>
      </c>
      <c r="T966" s="84">
        <f t="shared" si="299"/>
        <v>241.5</v>
      </c>
      <c r="W966" s="77"/>
      <c r="X966" s="77"/>
      <c r="Z966" s="84">
        <v>0</v>
      </c>
      <c r="AA966" s="84">
        <v>3829.7</v>
      </c>
      <c r="AB966" s="84">
        <f t="shared" si="307"/>
        <v>3829.7</v>
      </c>
      <c r="AC966" s="84">
        <f t="shared" si="300"/>
        <v>76.099999999999909</v>
      </c>
      <c r="AE966" s="84">
        <f t="shared" si="295"/>
        <v>11771.117</v>
      </c>
      <c r="AF966" s="84">
        <f t="shared" si="295"/>
        <v>28548.341000000004</v>
      </c>
      <c r="AG966" s="84">
        <f t="shared" si="295"/>
        <v>40319.458000000006</v>
      </c>
      <c r="AH966" s="84">
        <f t="shared" si="301"/>
        <v>230.54100000000471</v>
      </c>
      <c r="AJ966" s="80">
        <v>39625</v>
      </c>
      <c r="AK966" s="84">
        <v>1133.5</v>
      </c>
      <c r="AL966" s="84">
        <v>6017.4</v>
      </c>
      <c r="AM966" s="84">
        <f t="shared" si="308"/>
        <v>7150.9</v>
      </c>
      <c r="AN966" s="84">
        <f t="shared" si="305"/>
        <v>242.19999999999982</v>
      </c>
      <c r="AO966" s="84">
        <f t="shared" si="305"/>
        <v>158.19999999999982</v>
      </c>
      <c r="AP966" s="85">
        <f>AM966/'[2]Soymeal Export Forecast'!AH$15</f>
        <v>0.76839946695973393</v>
      </c>
      <c r="AQ966" s="77"/>
      <c r="AR966" s="77"/>
      <c r="AS966" s="80">
        <v>39625</v>
      </c>
      <c r="AT966" s="84">
        <v>121.4</v>
      </c>
      <c r="AU966" s="84">
        <v>935.7</v>
      </c>
      <c r="AV966" s="84">
        <f t="shared" si="309"/>
        <v>1057.1000000000001</v>
      </c>
      <c r="AW966" s="84">
        <f t="shared" si="306"/>
        <v>17.5</v>
      </c>
      <c r="AX966" s="84">
        <f t="shared" si="306"/>
        <v>6.1000000000001364</v>
      </c>
      <c r="AZ966" s="77"/>
      <c r="BA966" s="77"/>
      <c r="BB966" s="84">
        <f t="shared" si="311"/>
        <v>986.34600000000046</v>
      </c>
    </row>
    <row r="967" spans="1:54">
      <c r="A967" s="80">
        <v>39632</v>
      </c>
      <c r="B967" s="84">
        <v>12180.035</v>
      </c>
      <c r="C967" s="84">
        <v>45880.55</v>
      </c>
      <c r="D967" s="84">
        <v>58060.584999999999</v>
      </c>
      <c r="E967" s="84">
        <v>3015.4989999999998</v>
      </c>
      <c r="F967" s="84">
        <f t="shared" si="304"/>
        <v>1072.4089999999997</v>
      </c>
      <c r="G967" s="84">
        <f t="shared" si="304"/>
        <v>477.42699999999604</v>
      </c>
      <c r="H967" s="84">
        <f t="shared" si="304"/>
        <v>225.97599999999966</v>
      </c>
      <c r="I967" s="84">
        <f t="shared" si="310"/>
        <v>1072.4089999999997</v>
      </c>
      <c r="L967" s="84">
        <f t="shared" si="297"/>
        <v>703.4029999999957</v>
      </c>
      <c r="N967" s="85">
        <f>(D967*36.7437/1000)/'[2]Soybean Export Forecast'!$P$15</f>
        <v>1.8409623957255603</v>
      </c>
      <c r="P967" s="84">
        <v>897.6</v>
      </c>
      <c r="Q967" s="84">
        <v>12539.5</v>
      </c>
      <c r="R967" s="84">
        <f t="shared" si="294"/>
        <v>13437.1</v>
      </c>
      <c r="S967" s="84">
        <f t="shared" si="298"/>
        <v>3.1000000000003638</v>
      </c>
      <c r="T967" s="84">
        <f t="shared" si="299"/>
        <v>109.39999999999964</v>
      </c>
      <c r="W967" s="77"/>
      <c r="X967" s="77"/>
      <c r="Z967" s="84">
        <v>0</v>
      </c>
      <c r="AA967" s="84">
        <v>3829.7</v>
      </c>
      <c r="AB967" s="84">
        <f t="shared" si="307"/>
        <v>3829.7</v>
      </c>
      <c r="AC967" s="84">
        <f t="shared" si="300"/>
        <v>0</v>
      </c>
      <c r="AE967" s="84">
        <f t="shared" si="295"/>
        <v>11282.434999999999</v>
      </c>
      <c r="AF967" s="84">
        <f t="shared" si="295"/>
        <v>29511.350000000002</v>
      </c>
      <c r="AG967" s="84">
        <f t="shared" si="295"/>
        <v>40793.785000000003</v>
      </c>
      <c r="AH967" s="84">
        <f t="shared" si="301"/>
        <v>474.3269999999975</v>
      </c>
      <c r="AJ967" s="80">
        <v>39632</v>
      </c>
      <c r="AK967" s="84">
        <v>1031</v>
      </c>
      <c r="AL967" s="84">
        <v>6182.5</v>
      </c>
      <c r="AM967" s="84">
        <f t="shared" si="308"/>
        <v>7213.5</v>
      </c>
      <c r="AN967" s="84">
        <f t="shared" si="305"/>
        <v>165.10000000000036</v>
      </c>
      <c r="AO967" s="84">
        <f t="shared" si="305"/>
        <v>62.600000000000364</v>
      </c>
      <c r="AP967" s="85">
        <f>AM967/'[2]Soymeal Export Forecast'!AH$15</f>
        <v>0.77512614564796622</v>
      </c>
      <c r="AQ967" s="77"/>
      <c r="AR967" s="77"/>
      <c r="AS967" s="80">
        <v>39632</v>
      </c>
      <c r="AT967" s="84">
        <v>130.1</v>
      </c>
      <c r="AU967" s="84">
        <v>942.6</v>
      </c>
      <c r="AV967" s="84">
        <f t="shared" si="309"/>
        <v>1072.7</v>
      </c>
      <c r="AW967" s="84">
        <f t="shared" si="306"/>
        <v>6.8999999999999773</v>
      </c>
      <c r="AX967" s="84">
        <f t="shared" si="306"/>
        <v>15.599999999999909</v>
      </c>
      <c r="AZ967" s="77"/>
      <c r="BA967" s="77"/>
      <c r="BB967" s="84">
        <f t="shared" si="311"/>
        <v>1237.509</v>
      </c>
    </row>
    <row r="968" spans="1:54">
      <c r="A968" s="80">
        <v>39639</v>
      </c>
      <c r="B968" s="84">
        <v>11725.022000000001</v>
      </c>
      <c r="C968" s="84">
        <v>46865.73</v>
      </c>
      <c r="D968" s="84">
        <v>58590.752</v>
      </c>
      <c r="E968" s="84">
        <v>3187.7280000000001</v>
      </c>
      <c r="F968" s="84">
        <f t="shared" si="304"/>
        <v>985.18000000000029</v>
      </c>
      <c r="G968" s="84">
        <f t="shared" si="304"/>
        <v>530.16700000000128</v>
      </c>
      <c r="H968" s="84">
        <f t="shared" si="304"/>
        <v>172.22900000000027</v>
      </c>
      <c r="I968" s="84">
        <f t="shared" si="310"/>
        <v>985.18000000000029</v>
      </c>
      <c r="L968" s="84">
        <f t="shared" si="297"/>
        <v>702.39600000000155</v>
      </c>
      <c r="N968" s="85">
        <f>(D968*36.7437/1000)/'[2]Soybean Export Forecast'!$P$15</f>
        <v>1.8577727242893292</v>
      </c>
      <c r="P968" s="84">
        <v>820.4</v>
      </c>
      <c r="Q968" s="84">
        <v>12672.7</v>
      </c>
      <c r="R968" s="84">
        <f t="shared" si="294"/>
        <v>13493.1</v>
      </c>
      <c r="S968" s="84">
        <f t="shared" si="298"/>
        <v>56</v>
      </c>
      <c r="T968" s="84">
        <f t="shared" si="299"/>
        <v>133.20000000000073</v>
      </c>
      <c r="W968" s="77"/>
      <c r="X968" s="77"/>
      <c r="Z968" s="84">
        <v>0</v>
      </c>
      <c r="AA968" s="84">
        <v>3829.7</v>
      </c>
      <c r="AB968" s="84">
        <f t="shared" si="307"/>
        <v>3829.7</v>
      </c>
      <c r="AC968" s="84">
        <f t="shared" si="300"/>
        <v>0</v>
      </c>
      <c r="AE968" s="84">
        <f t="shared" si="295"/>
        <v>10904.622000000001</v>
      </c>
      <c r="AF968" s="84">
        <f t="shared" si="295"/>
        <v>30363.329999999998</v>
      </c>
      <c r="AG968" s="84">
        <f t="shared" si="295"/>
        <v>41267.952000000005</v>
      </c>
      <c r="AH968" s="84">
        <f t="shared" si="301"/>
        <v>474.16700000000128</v>
      </c>
      <c r="AJ968" s="80">
        <v>39639</v>
      </c>
      <c r="AK968" s="84">
        <v>965.5</v>
      </c>
      <c r="AL968" s="84">
        <v>6309.2</v>
      </c>
      <c r="AM968" s="84">
        <f t="shared" si="308"/>
        <v>7274.7</v>
      </c>
      <c r="AN968" s="84">
        <f t="shared" si="305"/>
        <v>126.69999999999982</v>
      </c>
      <c r="AO968" s="84">
        <f t="shared" si="305"/>
        <v>61.199999999999818</v>
      </c>
      <c r="AP968" s="85">
        <f>AM968/'[2]Soymeal Export Forecast'!AH$15</f>
        <v>0.78170238743262765</v>
      </c>
      <c r="AQ968" s="77"/>
      <c r="AR968" s="77"/>
      <c r="AS968" s="80">
        <v>39639</v>
      </c>
      <c r="AT968" s="84">
        <v>119.5</v>
      </c>
      <c r="AU968" s="84">
        <v>959</v>
      </c>
      <c r="AV968" s="84">
        <f t="shared" si="309"/>
        <v>1078.5</v>
      </c>
      <c r="AW968" s="84">
        <f t="shared" si="306"/>
        <v>16.399999999999977</v>
      </c>
      <c r="AX968" s="84">
        <f t="shared" si="306"/>
        <v>5.7999999999999545</v>
      </c>
      <c r="AZ968" s="77"/>
      <c r="BA968" s="77"/>
      <c r="BB968" s="84">
        <f t="shared" si="311"/>
        <v>1111.8800000000001</v>
      </c>
    </row>
    <row r="969" spans="1:54">
      <c r="A969" s="80">
        <v>39646</v>
      </c>
      <c r="B969" s="84">
        <v>11084.654</v>
      </c>
      <c r="C969" s="84">
        <v>48030.661</v>
      </c>
      <c r="D969" s="84">
        <v>59115.315000000002</v>
      </c>
      <c r="E969" s="84">
        <v>3241.5740000000001</v>
      </c>
      <c r="F969" s="84">
        <f t="shared" si="304"/>
        <v>1164.9309999999969</v>
      </c>
      <c r="G969" s="84">
        <f t="shared" si="304"/>
        <v>524.56300000000192</v>
      </c>
      <c r="H969" s="84">
        <f t="shared" si="304"/>
        <v>53.846000000000004</v>
      </c>
      <c r="I969" s="84">
        <f t="shared" si="310"/>
        <v>1164.9309999999969</v>
      </c>
      <c r="L969" s="84">
        <f t="shared" si="297"/>
        <v>578.40900000000192</v>
      </c>
      <c r="N969" s="85">
        <f>(D969*36.7437/1000)/'[2]Soybean Export Forecast'!$P$15</f>
        <v>1.8744053634056759</v>
      </c>
      <c r="P969" s="84">
        <v>702</v>
      </c>
      <c r="Q969" s="84">
        <v>12797.1</v>
      </c>
      <c r="R969" s="84">
        <f t="shared" si="294"/>
        <v>13499.1</v>
      </c>
      <c r="S969" s="84">
        <f t="shared" si="298"/>
        <v>6</v>
      </c>
      <c r="T969" s="84">
        <f t="shared" si="299"/>
        <v>124.39999999999964</v>
      </c>
      <c r="W969" s="77"/>
      <c r="X969" s="77"/>
      <c r="Z969" s="84">
        <v>0</v>
      </c>
      <c r="AA969" s="84">
        <v>3829.7</v>
      </c>
      <c r="AB969" s="84">
        <f t="shared" si="307"/>
        <v>3829.7</v>
      </c>
      <c r="AC969" s="84">
        <f t="shared" si="300"/>
        <v>0</v>
      </c>
      <c r="AE969" s="84">
        <f t="shared" si="295"/>
        <v>10382.654</v>
      </c>
      <c r="AF969" s="84">
        <f t="shared" si="295"/>
        <v>31403.861000000001</v>
      </c>
      <c r="AG969" s="84">
        <f t="shared" si="295"/>
        <v>41786.515000000007</v>
      </c>
      <c r="AH969" s="84">
        <f t="shared" si="301"/>
        <v>518.56300000000192</v>
      </c>
      <c r="AJ969" s="80">
        <v>39646</v>
      </c>
      <c r="AK969" s="84">
        <v>928.6</v>
      </c>
      <c r="AL969" s="84">
        <v>6426</v>
      </c>
      <c r="AM969" s="84">
        <f t="shared" si="308"/>
        <v>7354.6</v>
      </c>
      <c r="AN969" s="84">
        <f t="shared" si="305"/>
        <v>116.80000000000018</v>
      </c>
      <c r="AO969" s="84">
        <f t="shared" si="305"/>
        <v>79.900000000000546</v>
      </c>
      <c r="AP969" s="85">
        <f>AM969/'[2]Soymeal Export Forecast'!AH$15</f>
        <v>0.79028803642926904</v>
      </c>
      <c r="AQ969" s="77"/>
      <c r="AR969" s="77"/>
      <c r="AS969" s="80">
        <v>39646</v>
      </c>
      <c r="AT969" s="84">
        <v>128.80000000000001</v>
      </c>
      <c r="AU969" s="84">
        <v>960.9</v>
      </c>
      <c r="AV969" s="84">
        <f t="shared" si="309"/>
        <v>1089.7</v>
      </c>
      <c r="AW969" s="84">
        <f t="shared" si="306"/>
        <v>1.8999999999999773</v>
      </c>
      <c r="AX969" s="84">
        <f t="shared" si="306"/>
        <v>11.200000000000045</v>
      </c>
      <c r="AZ969" s="77"/>
      <c r="BA969" s="77"/>
      <c r="BB969" s="84">
        <f t="shared" si="311"/>
        <v>1281.730999999997</v>
      </c>
    </row>
    <row r="970" spans="1:54">
      <c r="A970" s="80">
        <v>39653</v>
      </c>
      <c r="B970" s="84">
        <v>10340.615</v>
      </c>
      <c r="C970" s="84">
        <v>49112.671000000002</v>
      </c>
      <c r="D970" s="84">
        <v>59453.286</v>
      </c>
      <c r="E970" s="84">
        <v>3466.6219999999998</v>
      </c>
      <c r="F970" s="84">
        <f t="shared" si="304"/>
        <v>1082.010000000002</v>
      </c>
      <c r="G970" s="84">
        <f t="shared" si="304"/>
        <v>337.97099999999773</v>
      </c>
      <c r="H970" s="84">
        <f t="shared" si="304"/>
        <v>225.04799999999977</v>
      </c>
      <c r="I970" s="84">
        <f t="shared" si="310"/>
        <v>1082.010000000002</v>
      </c>
      <c r="L970" s="84">
        <f t="shared" si="297"/>
        <v>563.0189999999975</v>
      </c>
      <c r="N970" s="85">
        <f>(D970*36.7437/1000)/'[2]Soybean Export Forecast'!$P$15</f>
        <v>1.8851216161242073</v>
      </c>
      <c r="P970" s="84">
        <v>651.9</v>
      </c>
      <c r="Q970" s="84">
        <v>12981.8</v>
      </c>
      <c r="R970" s="84">
        <f t="shared" si="294"/>
        <v>13633.699999999999</v>
      </c>
      <c r="S970" s="84">
        <f t="shared" si="298"/>
        <v>134.59999999999854</v>
      </c>
      <c r="T970" s="84">
        <f t="shared" si="299"/>
        <v>184.69999999999891</v>
      </c>
      <c r="W970" s="77"/>
      <c r="X970" s="77"/>
      <c r="Z970" s="84">
        <v>0</v>
      </c>
      <c r="AA970" s="84">
        <v>3829.8</v>
      </c>
      <c r="AB970" s="84">
        <f t="shared" si="307"/>
        <v>3829.8</v>
      </c>
      <c r="AC970" s="84">
        <f t="shared" si="300"/>
        <v>0.1000000000003638</v>
      </c>
      <c r="AE970" s="84">
        <f t="shared" si="295"/>
        <v>9688.7150000000001</v>
      </c>
      <c r="AF970" s="84">
        <f t="shared" si="295"/>
        <v>32301.071</v>
      </c>
      <c r="AG970" s="84">
        <f t="shared" si="295"/>
        <v>41989.786</v>
      </c>
      <c r="AH970" s="84">
        <f t="shared" si="301"/>
        <v>203.27099999999336</v>
      </c>
      <c r="AJ970" s="80">
        <v>39653</v>
      </c>
      <c r="AK970" s="84">
        <v>842.5</v>
      </c>
      <c r="AL970" s="84">
        <v>6532.6</v>
      </c>
      <c r="AM970" s="84">
        <f t="shared" si="308"/>
        <v>7375.1</v>
      </c>
      <c r="AN970" s="84">
        <f t="shared" si="305"/>
        <v>106.60000000000036</v>
      </c>
      <c r="AO970" s="84">
        <f t="shared" si="305"/>
        <v>20.5</v>
      </c>
      <c r="AP970" s="85">
        <f>AM970/'[2]Soymeal Export Forecast'!AH$15</f>
        <v>0.79249086251726841</v>
      </c>
      <c r="AQ970" s="77"/>
      <c r="AR970" s="77"/>
      <c r="AS970" s="80">
        <v>39653</v>
      </c>
      <c r="AT970" s="84">
        <v>126.8</v>
      </c>
      <c r="AU970" s="84">
        <v>975.3</v>
      </c>
      <c r="AV970" s="84">
        <f t="shared" si="309"/>
        <v>1102.0999999999999</v>
      </c>
      <c r="AW970" s="84">
        <f t="shared" si="306"/>
        <v>14.399999999999977</v>
      </c>
      <c r="AX970" s="84">
        <f t="shared" si="306"/>
        <v>12.399999999999864</v>
      </c>
      <c r="AZ970" s="77"/>
      <c r="BA970" s="77"/>
      <c r="BB970" s="84">
        <f t="shared" si="311"/>
        <v>1188.6100000000024</v>
      </c>
    </row>
    <row r="971" spans="1:54">
      <c r="A971" s="80">
        <v>39660</v>
      </c>
      <c r="B971" s="84">
        <v>9587.9519999999993</v>
      </c>
      <c r="C971" s="84">
        <v>50096.642</v>
      </c>
      <c r="D971" s="84">
        <v>59684.593999999997</v>
      </c>
      <c r="E971" s="84">
        <v>3638.163</v>
      </c>
      <c r="F971" s="84">
        <f t="shared" si="304"/>
        <v>983.97099999999773</v>
      </c>
      <c r="G971" s="84">
        <f t="shared" si="304"/>
        <v>231.30799999999726</v>
      </c>
      <c r="H971" s="84">
        <f t="shared" si="304"/>
        <v>171.54100000000017</v>
      </c>
      <c r="I971" s="84">
        <f t="shared" si="310"/>
        <v>983.97099999999773</v>
      </c>
      <c r="L971" s="84">
        <f t="shared" si="297"/>
        <v>402.84899999999743</v>
      </c>
      <c r="N971" s="85">
        <f>(D971*36.7437/1000)/'[2]Soybean Export Forecast'!$P$15</f>
        <v>1.8924558400186184</v>
      </c>
      <c r="P971" s="84">
        <v>564.9</v>
      </c>
      <c r="Q971" s="84">
        <v>13225</v>
      </c>
      <c r="R971" s="84">
        <f t="shared" si="294"/>
        <v>13789.9</v>
      </c>
      <c r="S971" s="84">
        <f t="shared" si="298"/>
        <v>156.20000000000073</v>
      </c>
      <c r="T971" s="84">
        <f t="shared" si="299"/>
        <v>243.20000000000073</v>
      </c>
      <c r="W971" s="77"/>
      <c r="X971" s="77"/>
      <c r="Z971" s="84">
        <v>0</v>
      </c>
      <c r="AA971" s="84">
        <v>3829.8</v>
      </c>
      <c r="AB971" s="84">
        <f t="shared" si="307"/>
        <v>3829.8</v>
      </c>
      <c r="AC971" s="84">
        <f t="shared" si="300"/>
        <v>0</v>
      </c>
      <c r="AE971" s="84">
        <f t="shared" si="295"/>
        <v>9023.0519999999997</v>
      </c>
      <c r="AF971" s="84">
        <f t="shared" si="295"/>
        <v>33041.841999999997</v>
      </c>
      <c r="AG971" s="84">
        <f t="shared" si="295"/>
        <v>42064.893999999993</v>
      </c>
      <c r="AH971" s="84">
        <f t="shared" si="301"/>
        <v>75.107999999992899</v>
      </c>
      <c r="AJ971" s="80">
        <v>39660</v>
      </c>
      <c r="AK971" s="84">
        <v>832.8</v>
      </c>
      <c r="AL971" s="84">
        <v>6601.2</v>
      </c>
      <c r="AM971" s="84">
        <f t="shared" si="308"/>
        <v>7434</v>
      </c>
      <c r="AN971" s="84">
        <f t="shared" si="305"/>
        <v>68.599999999999454</v>
      </c>
      <c r="AO971" s="84">
        <f t="shared" si="305"/>
        <v>58.899999999999636</v>
      </c>
      <c r="AP971" s="85">
        <f>AM971/'[2]Soymeal Export Forecast'!AH$15</f>
        <v>0.79881995796034944</v>
      </c>
      <c r="AQ971" s="77"/>
      <c r="AR971" s="77"/>
      <c r="AS971" s="80">
        <v>39660</v>
      </c>
      <c r="AT971" s="84">
        <v>126.8</v>
      </c>
      <c r="AU971" s="84">
        <v>978.8</v>
      </c>
      <c r="AV971" s="84">
        <f t="shared" si="309"/>
        <v>1105.5999999999999</v>
      </c>
      <c r="AW971" s="84">
        <f t="shared" si="306"/>
        <v>3.5</v>
      </c>
      <c r="AX971" s="84">
        <f t="shared" si="306"/>
        <v>3.5</v>
      </c>
      <c r="AZ971" s="77"/>
      <c r="BA971" s="77"/>
      <c r="BB971" s="84">
        <f t="shared" si="311"/>
        <v>1052.5709999999972</v>
      </c>
    </row>
    <row r="972" spans="1:54">
      <c r="A972" s="80">
        <v>39667</v>
      </c>
      <c r="B972" s="84">
        <v>8724.3809999999994</v>
      </c>
      <c r="C972" s="84">
        <v>51286.105000000003</v>
      </c>
      <c r="D972" s="84">
        <v>60010.485999999997</v>
      </c>
      <c r="E972" s="84">
        <v>3940.7020000000002</v>
      </c>
      <c r="F972" s="84">
        <f t="shared" si="304"/>
        <v>1189.4630000000034</v>
      </c>
      <c r="G972" s="84">
        <f t="shared" si="304"/>
        <v>325.89199999999983</v>
      </c>
      <c r="H972" s="84">
        <f t="shared" si="304"/>
        <v>302.53900000000021</v>
      </c>
      <c r="I972" s="84">
        <f t="shared" si="310"/>
        <v>1189.4630000000034</v>
      </c>
      <c r="L972" s="84">
        <f t="shared" si="297"/>
        <v>628.43100000000004</v>
      </c>
      <c r="N972" s="85">
        <f>(D972*36.7437/1000)/'[2]Soybean Export Forecast'!$P$15</f>
        <v>1.902789096513843</v>
      </c>
      <c r="P972" s="84">
        <v>506.8</v>
      </c>
      <c r="Q972" s="84">
        <v>13226.9</v>
      </c>
      <c r="R972" s="84">
        <f t="shared" si="294"/>
        <v>13733.699999999999</v>
      </c>
      <c r="S972" s="84">
        <f t="shared" si="298"/>
        <v>-56.200000000000728</v>
      </c>
      <c r="T972" s="84">
        <f t="shared" si="299"/>
        <v>1.8999999999996362</v>
      </c>
      <c r="W972" s="77"/>
      <c r="X972" s="77"/>
      <c r="Z972" s="84">
        <v>0</v>
      </c>
      <c r="AA972" s="84">
        <v>3829.8</v>
      </c>
      <c r="AB972" s="84">
        <f t="shared" si="307"/>
        <v>3829.8</v>
      </c>
      <c r="AC972" s="84">
        <f t="shared" si="300"/>
        <v>0</v>
      </c>
      <c r="AE972" s="84">
        <f t="shared" si="295"/>
        <v>8217.5810000000001</v>
      </c>
      <c r="AF972" s="84">
        <f t="shared" si="295"/>
        <v>34229.404999999999</v>
      </c>
      <c r="AG972" s="84">
        <f t="shared" si="295"/>
        <v>42446.985999999997</v>
      </c>
      <c r="AH972" s="84">
        <f t="shared" si="301"/>
        <v>382.09200000000419</v>
      </c>
      <c r="AJ972" s="80">
        <v>39667</v>
      </c>
      <c r="AK972" s="84">
        <v>773.5</v>
      </c>
      <c r="AL972" s="84">
        <v>6711.8</v>
      </c>
      <c r="AM972" s="84">
        <f t="shared" si="308"/>
        <v>7485.3</v>
      </c>
      <c r="AN972" s="84">
        <f t="shared" si="305"/>
        <v>110.60000000000036</v>
      </c>
      <c r="AO972" s="84">
        <f t="shared" si="305"/>
        <v>51.300000000000182</v>
      </c>
      <c r="AP972" s="85">
        <f>AM972/'[2]Soymeal Export Forecast'!AH$15</f>
        <v>0.80433239592690386</v>
      </c>
      <c r="AQ972" s="77"/>
      <c r="AR972" s="77"/>
      <c r="AS972" s="80">
        <v>39667</v>
      </c>
      <c r="AT972" s="84">
        <v>135.5</v>
      </c>
      <c r="AU972" s="84">
        <v>995.6</v>
      </c>
      <c r="AV972" s="84">
        <f t="shared" si="309"/>
        <v>1131.0999999999999</v>
      </c>
      <c r="AW972" s="84">
        <f t="shared" si="306"/>
        <v>16.800000000000068</v>
      </c>
      <c r="AX972" s="84">
        <f t="shared" si="306"/>
        <v>25.5</v>
      </c>
      <c r="AZ972" s="77"/>
      <c r="BA972" s="77"/>
      <c r="BB972" s="84">
        <f t="shared" si="311"/>
        <v>1300.0630000000037</v>
      </c>
    </row>
    <row r="973" spans="1:54">
      <c r="A973" s="80">
        <v>39674</v>
      </c>
      <c r="B973" s="84">
        <v>8131.183</v>
      </c>
      <c r="C973" s="84">
        <v>52216.68</v>
      </c>
      <c r="D973" s="84">
        <v>60347.862999999998</v>
      </c>
      <c r="E973" s="84">
        <v>4247.6170000000002</v>
      </c>
      <c r="F973" s="84">
        <f t="shared" si="304"/>
        <v>930.57499999999709</v>
      </c>
      <c r="G973" s="84">
        <f t="shared" si="304"/>
        <v>337.37700000000041</v>
      </c>
      <c r="H973" s="84">
        <f t="shared" si="304"/>
        <v>306.91499999999996</v>
      </c>
      <c r="I973" s="84">
        <f t="shared" si="310"/>
        <v>930.57499999999709</v>
      </c>
      <c r="L973" s="84">
        <f t="shared" si="297"/>
        <v>644.29200000000037</v>
      </c>
      <c r="N973" s="85">
        <f>(D973*36.7437/1000)/'[2]Soybean Export Forecast'!$P$15</f>
        <v>1.9134865149119302</v>
      </c>
      <c r="P973" s="84">
        <v>474.4</v>
      </c>
      <c r="Q973" s="84">
        <v>13227.8</v>
      </c>
      <c r="R973" s="84">
        <f t="shared" si="294"/>
        <v>13702.199999999999</v>
      </c>
      <c r="S973" s="84">
        <f t="shared" si="298"/>
        <v>-31.5</v>
      </c>
      <c r="T973" s="84">
        <f t="shared" si="299"/>
        <v>0.8999999999996362</v>
      </c>
      <c r="W973" s="77"/>
      <c r="X973" s="77"/>
      <c r="Z973" s="84">
        <v>0</v>
      </c>
      <c r="AA973" s="84">
        <v>3829.8</v>
      </c>
      <c r="AB973" s="84">
        <f t="shared" si="307"/>
        <v>3829.8</v>
      </c>
      <c r="AC973" s="84">
        <f t="shared" si="300"/>
        <v>0</v>
      </c>
      <c r="AE973" s="84">
        <f t="shared" si="295"/>
        <v>7656.7830000000004</v>
      </c>
      <c r="AF973" s="84">
        <f t="shared" si="295"/>
        <v>35159.08</v>
      </c>
      <c r="AG973" s="84">
        <f t="shared" si="295"/>
        <v>42815.862999999998</v>
      </c>
      <c r="AH973" s="84">
        <f t="shared" si="301"/>
        <v>368.87700000000041</v>
      </c>
      <c r="AJ973" s="80">
        <v>39674</v>
      </c>
      <c r="AK973" s="84">
        <v>693.1</v>
      </c>
      <c r="AL973" s="84">
        <v>6835.1</v>
      </c>
      <c r="AM973" s="84">
        <f t="shared" si="308"/>
        <v>7528.2000000000007</v>
      </c>
      <c r="AN973" s="84">
        <f t="shared" si="305"/>
        <v>123.30000000000018</v>
      </c>
      <c r="AO973" s="84">
        <f t="shared" si="305"/>
        <v>42.900000000000546</v>
      </c>
      <c r="AP973" s="85">
        <f>AM973/'[2]Soymeal Export Forecast'!AH$15</f>
        <v>0.80894221247203435</v>
      </c>
      <c r="AQ973" s="77"/>
      <c r="AR973" s="77"/>
      <c r="AS973" s="80">
        <v>39674</v>
      </c>
      <c r="AT973" s="84">
        <v>128.1</v>
      </c>
      <c r="AU973" s="84">
        <v>1008.6</v>
      </c>
      <c r="AV973" s="84">
        <f t="shared" si="309"/>
        <v>1136.7</v>
      </c>
      <c r="AW973" s="84">
        <f t="shared" si="306"/>
        <v>13</v>
      </c>
      <c r="AX973" s="84">
        <f t="shared" si="306"/>
        <v>5.6000000000001364</v>
      </c>
      <c r="AZ973" s="77"/>
      <c r="BA973" s="77"/>
      <c r="BB973" s="84">
        <f t="shared" si="311"/>
        <v>1053.8749999999973</v>
      </c>
    </row>
    <row r="974" spans="1:54">
      <c r="A974" s="80">
        <v>39681</v>
      </c>
      <c r="B974" s="84">
        <v>7811.326</v>
      </c>
      <c r="C974" s="84">
        <v>52905.737999999998</v>
      </c>
      <c r="D974" s="84">
        <v>60717.063999999998</v>
      </c>
      <c r="E974" s="84">
        <v>4708.4120000000003</v>
      </c>
      <c r="F974" s="84">
        <f t="shared" si="304"/>
        <v>689.05799999999726</v>
      </c>
      <c r="G974" s="84">
        <f t="shared" si="304"/>
        <v>369.20100000000093</v>
      </c>
      <c r="H974" s="84">
        <f t="shared" si="304"/>
        <v>460.79500000000007</v>
      </c>
      <c r="I974" s="84">
        <f t="shared" si="310"/>
        <v>689.05799999999726</v>
      </c>
      <c r="L974" s="84">
        <f t="shared" si="297"/>
        <v>829.996000000001</v>
      </c>
      <c r="N974" s="85">
        <f>(D974*36.7437/1000)/'[2]Soybean Export Forecast'!$P$15</f>
        <v>1.925192996296234</v>
      </c>
      <c r="P974" s="84">
        <v>233.6</v>
      </c>
      <c r="Q974" s="84">
        <v>13228.7</v>
      </c>
      <c r="R974" s="84">
        <f t="shared" si="294"/>
        <v>13462.300000000001</v>
      </c>
      <c r="S974" s="84">
        <f t="shared" si="298"/>
        <v>-239.89999999999782</v>
      </c>
      <c r="T974" s="84">
        <f t="shared" si="299"/>
        <v>0.90000000000145519</v>
      </c>
      <c r="W974" s="77"/>
      <c r="X974" s="77"/>
      <c r="Z974" s="84">
        <v>0</v>
      </c>
      <c r="AA974" s="84">
        <v>3829.8</v>
      </c>
      <c r="AB974" s="84">
        <f t="shared" si="307"/>
        <v>3829.8</v>
      </c>
      <c r="AC974" s="84">
        <f t="shared" si="300"/>
        <v>0</v>
      </c>
      <c r="AE974" s="84">
        <f t="shared" si="295"/>
        <v>7577.7259999999997</v>
      </c>
      <c r="AF974" s="84">
        <f t="shared" si="295"/>
        <v>35847.237999999998</v>
      </c>
      <c r="AG974" s="84">
        <f t="shared" si="295"/>
        <v>43424.963999999993</v>
      </c>
      <c r="AH974" s="84">
        <f t="shared" si="301"/>
        <v>609.10099999999511</v>
      </c>
      <c r="AJ974" s="80">
        <v>39681</v>
      </c>
      <c r="AK974" s="84">
        <v>610.70000000000005</v>
      </c>
      <c r="AL974" s="84">
        <v>6952.4</v>
      </c>
      <c r="AM974" s="84">
        <f t="shared" si="308"/>
        <v>7563.0999999999995</v>
      </c>
      <c r="AN974" s="84">
        <f t="shared" si="305"/>
        <v>117.29999999999927</v>
      </c>
      <c r="AO974" s="84">
        <f t="shared" si="305"/>
        <v>34.899999999998727</v>
      </c>
      <c r="AP974" s="85">
        <f>AM974/'[2]Soymeal Export Forecast'!AH$15</f>
        <v>0.81269238956818912</v>
      </c>
      <c r="AQ974" s="77"/>
      <c r="AR974" s="77"/>
      <c r="AS974" s="80">
        <v>39681</v>
      </c>
      <c r="AT974" s="84">
        <v>107.7</v>
      </c>
      <c r="AU974" s="84">
        <v>1009.8</v>
      </c>
      <c r="AV974" s="84">
        <f t="shared" si="309"/>
        <v>1117.5</v>
      </c>
      <c r="AW974" s="84">
        <f t="shared" si="306"/>
        <v>1.1999999999999318</v>
      </c>
      <c r="AX974" s="84">
        <f t="shared" si="306"/>
        <v>-19.200000000000045</v>
      </c>
      <c r="AZ974" s="77"/>
      <c r="BA974" s="77"/>
      <c r="BB974" s="84">
        <f t="shared" si="311"/>
        <v>806.35799999999654</v>
      </c>
    </row>
    <row r="975" spans="1:54">
      <c r="A975" s="80">
        <v>39688</v>
      </c>
      <c r="B975" s="84">
        <v>7387.5940000000001</v>
      </c>
      <c r="C975" s="84">
        <v>53652.928999999996</v>
      </c>
      <c r="D975" s="84">
        <v>61040.523000000001</v>
      </c>
      <c r="E975" s="84">
        <v>5207.9660000000003</v>
      </c>
      <c r="F975" s="84">
        <f t="shared" si="304"/>
        <v>747.19099999999889</v>
      </c>
      <c r="G975" s="84">
        <f t="shared" si="304"/>
        <v>323.45900000000256</v>
      </c>
      <c r="H975" s="84">
        <f t="shared" si="304"/>
        <v>499.55400000000009</v>
      </c>
      <c r="I975" s="84">
        <f t="shared" si="310"/>
        <v>747.19099999999889</v>
      </c>
      <c r="L975" s="84">
        <f t="shared" si="297"/>
        <v>823.01300000000265</v>
      </c>
      <c r="N975" s="85">
        <f>(D975*36.7437/1000)/'[2]Soybean Export Forecast'!$P$15</f>
        <v>1.9354491081759022</v>
      </c>
      <c r="P975" s="84">
        <v>171.6</v>
      </c>
      <c r="Q975" s="84">
        <v>13353.3</v>
      </c>
      <c r="R975" s="84">
        <f t="shared" ref="R975:R1038" si="312">Q975+P975</f>
        <v>13524.9</v>
      </c>
      <c r="S975" s="84">
        <f t="shared" si="298"/>
        <v>62.599999999998545</v>
      </c>
      <c r="T975" s="84">
        <f t="shared" si="299"/>
        <v>124.59999999999854</v>
      </c>
      <c r="W975" s="77"/>
      <c r="X975" s="77"/>
      <c r="Z975" s="84">
        <v>0</v>
      </c>
      <c r="AA975" s="84">
        <v>3895.6</v>
      </c>
      <c r="AB975" s="84">
        <f t="shared" si="307"/>
        <v>3895.6</v>
      </c>
      <c r="AC975" s="84">
        <f t="shared" si="300"/>
        <v>65.799999999999727</v>
      </c>
      <c r="AE975" s="84">
        <f t="shared" ref="AE975:AG1038" si="313">B975-P975-Z975</f>
        <v>7215.9939999999997</v>
      </c>
      <c r="AF975" s="84">
        <f t="shared" si="313"/>
        <v>36404.029000000002</v>
      </c>
      <c r="AG975" s="84">
        <f t="shared" si="313"/>
        <v>43620.023000000001</v>
      </c>
      <c r="AH975" s="84">
        <f t="shared" si="301"/>
        <v>195.05900000000838</v>
      </c>
      <c r="AJ975" s="80">
        <v>39688</v>
      </c>
      <c r="AK975" s="84">
        <v>616.5</v>
      </c>
      <c r="AL975" s="84">
        <v>7047.7</v>
      </c>
      <c r="AM975" s="84">
        <f t="shared" si="308"/>
        <v>7664.2</v>
      </c>
      <c r="AN975" s="84">
        <f t="shared" si="305"/>
        <v>95.300000000000182</v>
      </c>
      <c r="AO975" s="84">
        <f t="shared" si="305"/>
        <v>101.10000000000036</v>
      </c>
      <c r="AP975" s="85">
        <f>AM975/'[2]Soymeal Export Forecast'!AH$15</f>
        <v>0.82355608310461526</v>
      </c>
      <c r="AQ975" s="77"/>
      <c r="AR975" s="77"/>
      <c r="AS975" s="80">
        <v>39688</v>
      </c>
      <c r="AT975" s="84">
        <v>88.4</v>
      </c>
      <c r="AU975" s="84">
        <v>1037</v>
      </c>
      <c r="AV975" s="84">
        <f t="shared" si="309"/>
        <v>1125.4000000000001</v>
      </c>
      <c r="AW975" s="84">
        <f t="shared" si="306"/>
        <v>27.200000000000045</v>
      </c>
      <c r="AX975" s="84">
        <f t="shared" si="306"/>
        <v>7.9000000000000909</v>
      </c>
      <c r="AZ975" s="77"/>
      <c r="BA975" s="77"/>
      <c r="BB975" s="84">
        <f t="shared" si="311"/>
        <v>842.49099999999908</v>
      </c>
    </row>
    <row r="976" spans="1:54">
      <c r="A976" s="80">
        <v>39695</v>
      </c>
      <c r="B976" s="84">
        <v>6215.7110000000002</v>
      </c>
      <c r="C976" s="84">
        <v>54887.87</v>
      </c>
      <c r="D976" s="84">
        <v>61103.580999999998</v>
      </c>
      <c r="E976" s="84">
        <v>6033.7169999999996</v>
      </c>
      <c r="F976" s="86">
        <f>C976</f>
        <v>54887.87</v>
      </c>
      <c r="G976" s="86">
        <v>459.9</v>
      </c>
      <c r="I976" s="84">
        <f t="shared" si="310"/>
        <v>54887.87</v>
      </c>
      <c r="N976" s="85">
        <f>(D976*36.7437/1000)/'[2]Soybean Export Forecast'!$Q$15</f>
        <v>1.755008935660088</v>
      </c>
      <c r="P976" s="84">
        <v>4561.8</v>
      </c>
      <c r="Q976" s="84">
        <v>0</v>
      </c>
      <c r="R976" s="84">
        <f t="shared" si="312"/>
        <v>4561.8</v>
      </c>
      <c r="T976" s="86">
        <f>Q976</f>
        <v>0</v>
      </c>
      <c r="W976" s="77"/>
      <c r="X976" s="77"/>
      <c r="Z976" s="84">
        <v>305</v>
      </c>
      <c r="AA976" s="84">
        <v>0</v>
      </c>
      <c r="AB976" s="84">
        <f t="shared" si="307"/>
        <v>305</v>
      </c>
      <c r="AE976" s="84">
        <f t="shared" si="313"/>
        <v>1348.9110000000001</v>
      </c>
      <c r="AF976" s="84">
        <f t="shared" si="313"/>
        <v>54887.87</v>
      </c>
      <c r="AG976" s="84">
        <f t="shared" si="313"/>
        <v>56236.780999999995</v>
      </c>
      <c r="AH976" s="84"/>
      <c r="AJ976" s="80">
        <v>39695</v>
      </c>
      <c r="AK976" s="84">
        <v>576.1</v>
      </c>
      <c r="AL976" s="84">
        <v>7118.7</v>
      </c>
      <c r="AM976" s="84">
        <f t="shared" si="308"/>
        <v>7694.8</v>
      </c>
      <c r="AN976" s="84">
        <f t="shared" si="305"/>
        <v>71</v>
      </c>
      <c r="AO976" s="84">
        <f t="shared" si="305"/>
        <v>30.600000000000364</v>
      </c>
      <c r="AP976" s="85">
        <f>AM976/'[2]Soymeal Export Forecast'!AH$15</f>
        <v>0.82684420399694603</v>
      </c>
      <c r="AQ976" s="77"/>
      <c r="AR976" s="77"/>
      <c r="AS976" s="80">
        <v>39695</v>
      </c>
      <c r="AT976" s="84">
        <v>80.599999999999994</v>
      </c>
      <c r="AU976" s="84">
        <v>1038</v>
      </c>
      <c r="AV976" s="84">
        <f t="shared" si="309"/>
        <v>1118.5999999999999</v>
      </c>
      <c r="AW976" s="84">
        <f t="shared" si="306"/>
        <v>1</v>
      </c>
      <c r="AX976" s="84">
        <f t="shared" si="306"/>
        <v>-6.8000000000001819</v>
      </c>
      <c r="AZ976" s="77"/>
      <c r="BA976" s="77"/>
      <c r="BB976" s="84">
        <f t="shared" si="311"/>
        <v>54958.87</v>
      </c>
    </row>
    <row r="977" spans="1:54">
      <c r="A977" s="80">
        <v>39702</v>
      </c>
      <c r="B977" s="84">
        <v>5677.1670000000004</v>
      </c>
      <c r="C977" s="84">
        <v>55764.349000000002</v>
      </c>
      <c r="D977" s="84">
        <v>61441.516000000003</v>
      </c>
      <c r="E977" s="84">
        <v>6752.116</v>
      </c>
      <c r="F977" s="84">
        <f t="shared" ref="F977:H1008" si="314">C977-C976</f>
        <v>876.47899999999936</v>
      </c>
      <c r="G977" s="84">
        <f t="shared" si="314"/>
        <v>337.93500000000495</v>
      </c>
      <c r="H977" s="84">
        <f t="shared" si="314"/>
        <v>718.39900000000034</v>
      </c>
      <c r="I977" s="84">
        <f t="shared" si="310"/>
        <v>876.47899999999936</v>
      </c>
      <c r="L977" s="84">
        <f t="shared" ref="L977:L1027" si="315">H977+G977</f>
        <v>1056.3340000000053</v>
      </c>
      <c r="N977" s="85">
        <f>(D977*36.7437/1000)/'[2]Soybean Export Forecast'!$Q$15</f>
        <v>1.7647150598342554</v>
      </c>
      <c r="P977" s="84">
        <v>4615.5</v>
      </c>
      <c r="Q977" s="84">
        <v>61.2</v>
      </c>
      <c r="R977" s="84">
        <f t="shared" si="312"/>
        <v>4676.7</v>
      </c>
      <c r="S977" s="84">
        <f t="shared" ref="S977:S1027" si="316">R977-R976</f>
        <v>114.89999999999964</v>
      </c>
      <c r="T977" s="84">
        <f t="shared" ref="T977:T1027" si="317">Q977-Q976</f>
        <v>61.2</v>
      </c>
      <c r="W977" s="77"/>
      <c r="X977" s="77"/>
      <c r="Z977" s="84">
        <v>305</v>
      </c>
      <c r="AA977" s="84">
        <v>0.1</v>
      </c>
      <c r="AB977" s="84">
        <f t="shared" si="307"/>
        <v>305.10000000000002</v>
      </c>
      <c r="AC977" s="84">
        <f t="shared" ref="AC977:AC1027" si="318">AB977-AB976</f>
        <v>0.10000000000002274</v>
      </c>
      <c r="AE977" s="84">
        <f t="shared" si="313"/>
        <v>756.66700000000037</v>
      </c>
      <c r="AF977" s="84">
        <f t="shared" si="313"/>
        <v>55703.049000000006</v>
      </c>
      <c r="AG977" s="84">
        <f t="shared" si="313"/>
        <v>56459.716000000008</v>
      </c>
      <c r="AH977" s="84">
        <f t="shared" ref="AH977:AH1027" si="319">AG977-AG976</f>
        <v>222.93500000001222</v>
      </c>
      <c r="AJ977" s="80">
        <v>39702</v>
      </c>
      <c r="AK977" s="84">
        <v>547.70000000000005</v>
      </c>
      <c r="AL977" s="84">
        <v>7178.4</v>
      </c>
      <c r="AM977" s="84">
        <f t="shared" si="308"/>
        <v>7726.0999999999995</v>
      </c>
      <c r="AN977" s="84">
        <f t="shared" si="305"/>
        <v>59.699999999999818</v>
      </c>
      <c r="AO977" s="84">
        <f t="shared" si="305"/>
        <v>31.299999999999272</v>
      </c>
      <c r="AP977" s="85">
        <f>AM977/'[2]Soymeal Export Forecast'!AH$15</f>
        <v>0.83020754334106206</v>
      </c>
      <c r="AQ977" s="77"/>
      <c r="AR977" s="77"/>
      <c r="AS977" s="80">
        <v>39702</v>
      </c>
      <c r="AT977" s="84">
        <v>78.900000000000006</v>
      </c>
      <c r="AU977" s="84">
        <v>1050.2</v>
      </c>
      <c r="AV977" s="84">
        <f t="shared" si="309"/>
        <v>1129.1000000000001</v>
      </c>
      <c r="AW977" s="84">
        <f t="shared" si="306"/>
        <v>12.200000000000045</v>
      </c>
      <c r="AX977" s="84">
        <f t="shared" si="306"/>
        <v>10.500000000000227</v>
      </c>
      <c r="AZ977" s="77"/>
      <c r="BA977" s="77"/>
      <c r="BB977" s="84">
        <f t="shared" si="311"/>
        <v>936.17899999999918</v>
      </c>
    </row>
    <row r="978" spans="1:54">
      <c r="A978" s="80">
        <v>39709</v>
      </c>
      <c r="B978" s="84">
        <v>5124.0290000000005</v>
      </c>
      <c r="C978" s="84">
        <v>56703.428999999996</v>
      </c>
      <c r="D978" s="84">
        <v>61827.457999999999</v>
      </c>
      <c r="E978" s="84">
        <v>7701.1279999999997</v>
      </c>
      <c r="F978" s="84">
        <f t="shared" si="314"/>
        <v>939.07999999999447</v>
      </c>
      <c r="G978" s="84">
        <f t="shared" si="314"/>
        <v>385.94199999999546</v>
      </c>
      <c r="H978" s="84">
        <f t="shared" si="314"/>
        <v>949.01199999999972</v>
      </c>
      <c r="I978" s="84">
        <f t="shared" si="310"/>
        <v>939.07999999999447</v>
      </c>
      <c r="L978" s="84">
        <f t="shared" si="315"/>
        <v>1334.9539999999952</v>
      </c>
      <c r="N978" s="85">
        <f>(D978*36.7437/1000)/'[2]Soybean Export Forecast'!$Q$15</f>
        <v>1.7758000346845269</v>
      </c>
      <c r="P978" s="84">
        <v>5080.3999999999996</v>
      </c>
      <c r="Q978" s="84">
        <v>61.3</v>
      </c>
      <c r="R978" s="84">
        <f t="shared" si="312"/>
        <v>5141.7</v>
      </c>
      <c r="S978" s="84">
        <f t="shared" si="316"/>
        <v>465</v>
      </c>
      <c r="T978" s="84">
        <f t="shared" si="317"/>
        <v>9.9999999999994316E-2</v>
      </c>
      <c r="W978" s="77"/>
      <c r="X978" s="77"/>
      <c r="Z978" s="84">
        <v>305</v>
      </c>
      <c r="AA978" s="84">
        <v>0.1</v>
      </c>
      <c r="AB978" s="84">
        <f t="shared" si="307"/>
        <v>305.10000000000002</v>
      </c>
      <c r="AC978" s="84">
        <f t="shared" si="318"/>
        <v>0</v>
      </c>
      <c r="AE978" s="84">
        <f t="shared" si="313"/>
        <v>-261.37099999999919</v>
      </c>
      <c r="AF978" s="84">
        <f t="shared" si="313"/>
        <v>56642.028999999995</v>
      </c>
      <c r="AG978" s="84">
        <f t="shared" si="313"/>
        <v>56380.658000000003</v>
      </c>
      <c r="AH978" s="84">
        <f t="shared" si="319"/>
        <v>-79.05800000000454</v>
      </c>
      <c r="AJ978" s="80">
        <v>39709</v>
      </c>
      <c r="AK978" s="84">
        <v>480.2</v>
      </c>
      <c r="AL978" s="84">
        <v>7259.1</v>
      </c>
      <c r="AM978" s="84">
        <f t="shared" si="308"/>
        <v>7739.3</v>
      </c>
      <c r="AN978" s="84">
        <f t="shared" si="305"/>
        <v>80.700000000000728</v>
      </c>
      <c r="AO978" s="84">
        <f t="shared" si="305"/>
        <v>13.200000000000728</v>
      </c>
      <c r="AP978" s="85">
        <f>AM978/'[2]Soymeal Export Forecast'!AH$15</f>
        <v>0.83162594843187143</v>
      </c>
      <c r="AQ978" s="77"/>
      <c r="AR978" s="77"/>
      <c r="AS978" s="80">
        <v>39709</v>
      </c>
      <c r="AT978" s="84">
        <v>68.900000000000006</v>
      </c>
      <c r="AU978" s="84">
        <v>1060.3</v>
      </c>
      <c r="AV978" s="84">
        <f t="shared" si="309"/>
        <v>1129.2</v>
      </c>
      <c r="AW978" s="84">
        <f t="shared" si="306"/>
        <v>10.099999999999909</v>
      </c>
      <c r="AX978" s="84">
        <f t="shared" si="306"/>
        <v>9.9999999999909051E-2</v>
      </c>
      <c r="AZ978" s="77"/>
      <c r="BA978" s="77"/>
      <c r="BB978" s="84">
        <f t="shared" si="311"/>
        <v>1019.7799999999952</v>
      </c>
    </row>
    <row r="979" spans="1:54">
      <c r="A979" s="80">
        <v>39716</v>
      </c>
      <c r="B979" s="84">
        <v>4230.1750000000002</v>
      </c>
      <c r="C979" s="84">
        <v>57793.885000000002</v>
      </c>
      <c r="D979" s="84">
        <v>62024.06</v>
      </c>
      <c r="E979" s="84">
        <v>8196.0519999999997</v>
      </c>
      <c r="F979" s="84">
        <f t="shared" si="314"/>
        <v>1090.4560000000056</v>
      </c>
      <c r="G979" s="84">
        <f t="shared" si="314"/>
        <v>196.60199999999895</v>
      </c>
      <c r="H979" s="84">
        <f t="shared" si="314"/>
        <v>494.92399999999998</v>
      </c>
      <c r="I979" s="84">
        <f t="shared" si="310"/>
        <v>1090.4560000000056</v>
      </c>
      <c r="L979" s="84">
        <f t="shared" si="315"/>
        <v>691.52599999999893</v>
      </c>
      <c r="N979" s="85">
        <f>(D979*36.7437/1000)/'[2]Soybean Export Forecast'!$Q$15</f>
        <v>1.7814468112092714</v>
      </c>
      <c r="P979" s="84">
        <v>5398.5</v>
      </c>
      <c r="Q979" s="84">
        <v>61.3</v>
      </c>
      <c r="R979" s="84">
        <f t="shared" si="312"/>
        <v>5459.8</v>
      </c>
      <c r="S979" s="84">
        <f t="shared" si="316"/>
        <v>318.10000000000036</v>
      </c>
      <c r="T979" s="84">
        <f t="shared" si="317"/>
        <v>0</v>
      </c>
      <c r="W979" s="77"/>
      <c r="X979" s="77"/>
      <c r="Z979" s="84">
        <v>298</v>
      </c>
      <c r="AA979" s="84">
        <v>59.7</v>
      </c>
      <c r="AB979" s="84">
        <f t="shared" si="307"/>
        <v>357.7</v>
      </c>
      <c r="AC979" s="84">
        <f t="shared" si="318"/>
        <v>52.599999999999966</v>
      </c>
      <c r="AE979" s="84">
        <f t="shared" si="313"/>
        <v>-1466.3249999999998</v>
      </c>
      <c r="AF979" s="84">
        <f t="shared" si="313"/>
        <v>57672.885000000002</v>
      </c>
      <c r="AG979" s="84">
        <f t="shared" si="313"/>
        <v>56206.559999999998</v>
      </c>
      <c r="AH979" s="84">
        <f t="shared" si="319"/>
        <v>-174.09800000000541</v>
      </c>
      <c r="AJ979" s="80">
        <v>39716</v>
      </c>
      <c r="AK979" s="84">
        <v>365.6</v>
      </c>
      <c r="AL979" s="84">
        <v>7390.2</v>
      </c>
      <c r="AM979" s="84">
        <f t="shared" si="308"/>
        <v>7755.8</v>
      </c>
      <c r="AN979" s="84">
        <f t="shared" si="305"/>
        <v>131.09999999999945</v>
      </c>
      <c r="AO979" s="84">
        <f t="shared" si="305"/>
        <v>16.5</v>
      </c>
      <c r="AP979" s="85">
        <f>AM979/'[2]Soymeal Export Forecast'!AH$15</f>
        <v>0.83339895479538317</v>
      </c>
      <c r="AQ979" s="77"/>
      <c r="AR979" s="77"/>
      <c r="AS979" s="80">
        <v>39716</v>
      </c>
      <c r="AT979" s="84">
        <v>73.400000000000006</v>
      </c>
      <c r="AU979" s="84">
        <v>1062.8</v>
      </c>
      <c r="AV979" s="84">
        <f t="shared" si="309"/>
        <v>1136.2</v>
      </c>
      <c r="AW979" s="84">
        <f t="shared" si="306"/>
        <v>2.5</v>
      </c>
      <c r="AX979" s="84">
        <f t="shared" si="306"/>
        <v>7</v>
      </c>
      <c r="AZ979" s="77"/>
      <c r="BA979" s="77"/>
      <c r="BB979" s="84">
        <f t="shared" si="311"/>
        <v>1221.556000000005</v>
      </c>
    </row>
    <row r="980" spans="1:54">
      <c r="A980" s="80">
        <v>39723</v>
      </c>
      <c r="B980" s="84">
        <v>3711.6979999999999</v>
      </c>
      <c r="C980" s="84">
        <v>58615.357000000004</v>
      </c>
      <c r="D980" s="84">
        <v>62327.055</v>
      </c>
      <c r="E980" s="84">
        <v>8739.89</v>
      </c>
      <c r="F980" s="84">
        <f t="shared" si="314"/>
        <v>821.47200000000157</v>
      </c>
      <c r="G980" s="84">
        <f t="shared" si="314"/>
        <v>302.99500000000262</v>
      </c>
      <c r="H980" s="84">
        <f t="shared" si="314"/>
        <v>543.83799999999974</v>
      </c>
      <c r="I980" s="84">
        <f t="shared" si="310"/>
        <v>821.47200000000157</v>
      </c>
      <c r="L980" s="84">
        <f t="shared" si="315"/>
        <v>846.83300000000236</v>
      </c>
      <c r="N980" s="85">
        <f>(D980*36.7437/1000)/'[2]Soybean Export Forecast'!$Q$15</f>
        <v>1.7901493933453385</v>
      </c>
      <c r="P980" s="84">
        <v>5391.7</v>
      </c>
      <c r="Q980" s="84">
        <v>236.9</v>
      </c>
      <c r="R980" s="84">
        <f t="shared" si="312"/>
        <v>5628.5999999999995</v>
      </c>
      <c r="S980" s="84">
        <f t="shared" si="316"/>
        <v>168.79999999999927</v>
      </c>
      <c r="T980" s="84">
        <f t="shared" si="317"/>
        <v>175.60000000000002</v>
      </c>
      <c r="W980" s="77"/>
      <c r="X980" s="77"/>
      <c r="Z980" s="84">
        <v>318</v>
      </c>
      <c r="AA980" s="84">
        <v>117.9</v>
      </c>
      <c r="AB980" s="84">
        <f t="shared" si="307"/>
        <v>435.9</v>
      </c>
      <c r="AC980" s="84">
        <f t="shared" si="318"/>
        <v>78.199999999999989</v>
      </c>
      <c r="AE980" s="84">
        <f t="shared" si="313"/>
        <v>-1998.002</v>
      </c>
      <c r="AF980" s="84">
        <f t="shared" si="313"/>
        <v>58260.557000000001</v>
      </c>
      <c r="AG980" s="84">
        <f t="shared" si="313"/>
        <v>56262.555</v>
      </c>
      <c r="AH980" s="84">
        <f t="shared" si="319"/>
        <v>55.995000000002619</v>
      </c>
      <c r="AJ980" s="80">
        <v>39723</v>
      </c>
      <c r="AK980" s="84">
        <v>1662.5</v>
      </c>
      <c r="AL980" s="84">
        <v>44.2</v>
      </c>
      <c r="AM980" s="84">
        <f t="shared" si="308"/>
        <v>1706.7</v>
      </c>
      <c r="AN980" s="86">
        <v>44.2</v>
      </c>
      <c r="AO980" s="86">
        <v>204.5</v>
      </c>
      <c r="AP980" s="85">
        <f>AM980/'[2]Soymeal Export Forecast'!AI$15</f>
        <v>0.19891545035159586</v>
      </c>
      <c r="AQ980" s="77"/>
      <c r="AR980" s="77"/>
      <c r="AS980" s="80">
        <v>39723</v>
      </c>
      <c r="AT980" s="84">
        <v>146.1</v>
      </c>
      <c r="AU980" s="84">
        <v>0.9</v>
      </c>
      <c r="AV980" s="84">
        <f t="shared" si="309"/>
        <v>147</v>
      </c>
      <c r="AW980" s="86">
        <v>0.9</v>
      </c>
      <c r="AX980" s="86">
        <v>8</v>
      </c>
      <c r="AY980" s="86"/>
      <c r="AZ980" s="77"/>
      <c r="BA980" s="77"/>
      <c r="BB980" s="84">
        <f t="shared" si="311"/>
        <v>865.67200000000162</v>
      </c>
    </row>
    <row r="981" spans="1:54">
      <c r="A981" s="80">
        <v>39730</v>
      </c>
      <c r="B981" s="84">
        <v>2860.9720000000002</v>
      </c>
      <c r="C981" s="84">
        <v>59666.423000000003</v>
      </c>
      <c r="D981" s="84">
        <v>62527.394999999997</v>
      </c>
      <c r="E981" s="84">
        <v>9129.2379999999994</v>
      </c>
      <c r="F981" s="84">
        <f t="shared" si="314"/>
        <v>1051.0659999999989</v>
      </c>
      <c r="G981" s="84">
        <f t="shared" si="314"/>
        <v>200.33999999999651</v>
      </c>
      <c r="H981" s="84">
        <f t="shared" si="314"/>
        <v>389.34799999999996</v>
      </c>
      <c r="I981" s="84">
        <f t="shared" si="310"/>
        <v>1051.0659999999989</v>
      </c>
      <c r="L981" s="84">
        <f t="shared" si="315"/>
        <v>589.68799999999646</v>
      </c>
      <c r="N981" s="85">
        <f>(D981*36.7437/1000)/'[2]Soybean Export Forecast'!$Q$15</f>
        <v>1.795903532209477</v>
      </c>
      <c r="P981" s="84">
        <v>5338.2</v>
      </c>
      <c r="Q981" s="84">
        <v>479.8</v>
      </c>
      <c r="R981" s="84">
        <f t="shared" si="312"/>
        <v>5818</v>
      </c>
      <c r="S981" s="84">
        <f t="shared" si="316"/>
        <v>189.40000000000055</v>
      </c>
      <c r="T981" s="84">
        <f t="shared" si="317"/>
        <v>242.9</v>
      </c>
      <c r="W981" s="77"/>
      <c r="X981" s="77"/>
      <c r="Z981" s="84">
        <v>378</v>
      </c>
      <c r="AA981" s="84">
        <v>175.9</v>
      </c>
      <c r="AB981" s="84">
        <f t="shared" si="307"/>
        <v>553.9</v>
      </c>
      <c r="AC981" s="84">
        <f t="shared" si="318"/>
        <v>118</v>
      </c>
      <c r="AE981" s="84">
        <f t="shared" si="313"/>
        <v>-2855.2279999999996</v>
      </c>
      <c r="AF981" s="84">
        <f t="shared" si="313"/>
        <v>59010.722999999998</v>
      </c>
      <c r="AG981" s="84">
        <f t="shared" si="313"/>
        <v>56155.494999999995</v>
      </c>
      <c r="AH981" s="84">
        <f t="shared" si="319"/>
        <v>-107.06000000000495</v>
      </c>
      <c r="AJ981" s="80">
        <v>39730</v>
      </c>
      <c r="AK981" s="84">
        <v>1750.7</v>
      </c>
      <c r="AL981" s="84">
        <v>198.2</v>
      </c>
      <c r="AM981" s="84">
        <f t="shared" si="308"/>
        <v>1948.9</v>
      </c>
      <c r="AN981" s="84">
        <f t="shared" ref="AN981:AO1012" si="320">AL981-AL980</f>
        <v>154</v>
      </c>
      <c r="AO981" s="84">
        <f t="shared" si="320"/>
        <v>242.20000000000005</v>
      </c>
      <c r="AP981" s="85">
        <f>AM981/'[2]Soymeal Export Forecast'!AI$15</f>
        <v>0.22714379867007981</v>
      </c>
      <c r="AQ981" s="77"/>
      <c r="AR981" s="77"/>
      <c r="AS981" s="80">
        <v>39730</v>
      </c>
      <c r="AT981" s="84">
        <v>154.69999999999999</v>
      </c>
      <c r="AU981" s="84">
        <v>8.4</v>
      </c>
      <c r="AV981" s="84">
        <f t="shared" si="309"/>
        <v>163.1</v>
      </c>
      <c r="AW981" s="84">
        <f t="shared" ref="AW981:AX1012" si="321">AU981-AU980</f>
        <v>7.5</v>
      </c>
      <c r="AX981" s="84">
        <f t="shared" si="321"/>
        <v>16.099999999999994</v>
      </c>
      <c r="AZ981" s="77"/>
      <c r="BA981" s="77"/>
      <c r="BB981" s="84">
        <f t="shared" si="311"/>
        <v>1205.0659999999989</v>
      </c>
    </row>
    <row r="982" spans="1:54">
      <c r="A982" s="80">
        <v>39737</v>
      </c>
      <c r="B982" s="84">
        <v>2577.5839999999998</v>
      </c>
      <c r="C982" s="84">
        <v>59968.067000000003</v>
      </c>
      <c r="D982" s="84">
        <v>62545.650999999998</v>
      </c>
      <c r="E982" s="84">
        <v>11883.75</v>
      </c>
      <c r="F982" s="84">
        <f t="shared" si="314"/>
        <v>301.64400000000023</v>
      </c>
      <c r="G982" s="84">
        <f t="shared" si="314"/>
        <v>18.256000000001222</v>
      </c>
      <c r="H982" s="84">
        <f t="shared" si="314"/>
        <v>2754.5120000000006</v>
      </c>
      <c r="I982" s="84">
        <f t="shared" si="310"/>
        <v>301.64400000000023</v>
      </c>
      <c r="L982" s="84">
        <f t="shared" si="315"/>
        <v>2772.7680000000018</v>
      </c>
      <c r="N982" s="85">
        <f>(D982*36.7437/1000)/'[2]Soybean Export Forecast'!$Q$15</f>
        <v>1.7964278786161043</v>
      </c>
      <c r="P982" s="84">
        <v>5203.8999999999996</v>
      </c>
      <c r="Q982" s="84">
        <v>972</v>
      </c>
      <c r="R982" s="84">
        <f t="shared" si="312"/>
        <v>6175.9</v>
      </c>
      <c r="S982" s="84">
        <f t="shared" si="316"/>
        <v>357.89999999999964</v>
      </c>
      <c r="T982" s="84">
        <f t="shared" si="317"/>
        <v>492.2</v>
      </c>
      <c r="W982" s="77"/>
      <c r="X982" s="77"/>
      <c r="Z982" s="84">
        <v>378</v>
      </c>
      <c r="AA982" s="84">
        <v>298.89999999999998</v>
      </c>
      <c r="AB982" s="84">
        <f t="shared" si="307"/>
        <v>676.9</v>
      </c>
      <c r="AC982" s="84">
        <f t="shared" si="318"/>
        <v>123</v>
      </c>
      <c r="AE982" s="84">
        <f t="shared" si="313"/>
        <v>-3004.3159999999998</v>
      </c>
      <c r="AF982" s="84">
        <f t="shared" si="313"/>
        <v>58697.167000000001</v>
      </c>
      <c r="AG982" s="84">
        <f t="shared" si="313"/>
        <v>55692.850999999995</v>
      </c>
      <c r="AH982" s="84">
        <f t="shared" si="319"/>
        <v>-462.64400000000023</v>
      </c>
      <c r="AJ982" s="80">
        <v>39737</v>
      </c>
      <c r="AK982" s="84">
        <v>1894.1</v>
      </c>
      <c r="AL982" s="84">
        <v>318.3</v>
      </c>
      <c r="AM982" s="84">
        <f t="shared" si="308"/>
        <v>2212.4</v>
      </c>
      <c r="AN982" s="84">
        <f t="shared" si="320"/>
        <v>120.10000000000002</v>
      </c>
      <c r="AO982" s="84">
        <f t="shared" si="320"/>
        <v>263.5</v>
      </c>
      <c r="AP982" s="85">
        <f>AM982/'[2]Soymeal Export Forecast'!AI$15</f>
        <v>0.25785465656405382</v>
      </c>
      <c r="AQ982" s="77"/>
      <c r="AR982" s="77"/>
      <c r="AS982" s="80">
        <v>39737</v>
      </c>
      <c r="AT982" s="84">
        <v>148</v>
      </c>
      <c r="AU982" s="84">
        <v>18.5</v>
      </c>
      <c r="AV982" s="84">
        <f t="shared" si="309"/>
        <v>166.5</v>
      </c>
      <c r="AW982" s="84">
        <f t="shared" si="321"/>
        <v>10.1</v>
      </c>
      <c r="AX982" s="84">
        <f t="shared" si="321"/>
        <v>3.4000000000000057</v>
      </c>
      <c r="AZ982" s="77"/>
      <c r="BA982" s="77"/>
      <c r="BB982" s="84">
        <f t="shared" si="311"/>
        <v>421.74400000000026</v>
      </c>
    </row>
    <row r="983" spans="1:54">
      <c r="A983" s="80">
        <v>39744</v>
      </c>
      <c r="B983" s="84">
        <v>11883.75</v>
      </c>
      <c r="C983" s="84">
        <v>199.34700000000001</v>
      </c>
      <c r="D983" s="84">
        <v>12083.097</v>
      </c>
      <c r="E983" s="84">
        <v>96.7</v>
      </c>
      <c r="F983" s="84">
        <f t="shared" si="314"/>
        <v>-59768.72</v>
      </c>
      <c r="G983" s="84">
        <f t="shared" si="314"/>
        <v>-50462.553999999996</v>
      </c>
      <c r="H983" s="84">
        <f t="shared" si="314"/>
        <v>-11787.05</v>
      </c>
      <c r="I983" s="84">
        <f t="shared" si="310"/>
        <v>-59768.72</v>
      </c>
      <c r="L983" s="84">
        <f t="shared" si="315"/>
        <v>-62249.603999999992</v>
      </c>
      <c r="N983" s="85">
        <f>(D983*36.7437/1000)/'[2]Soybean Export Forecast'!$Q$15</f>
        <v>0.34704910675280387</v>
      </c>
      <c r="P983" s="84">
        <v>5202.7</v>
      </c>
      <c r="Q983" s="84">
        <v>1762</v>
      </c>
      <c r="R983" s="84">
        <f t="shared" si="312"/>
        <v>6964.7</v>
      </c>
      <c r="S983" s="84">
        <f t="shared" si="316"/>
        <v>788.80000000000018</v>
      </c>
      <c r="T983" s="84">
        <f t="shared" si="317"/>
        <v>790</v>
      </c>
      <c r="W983" s="77"/>
      <c r="X983" s="77"/>
      <c r="Z983" s="84">
        <v>378</v>
      </c>
      <c r="AA983" s="84">
        <v>298.89999999999998</v>
      </c>
      <c r="AB983" s="84">
        <f t="shared" si="307"/>
        <v>676.9</v>
      </c>
      <c r="AC983" s="84">
        <f t="shared" si="318"/>
        <v>0</v>
      </c>
      <c r="AE983" s="84">
        <f t="shared" si="313"/>
        <v>6303.05</v>
      </c>
      <c r="AF983" s="84">
        <f t="shared" si="313"/>
        <v>-1861.5529999999999</v>
      </c>
      <c r="AG983" s="84">
        <f t="shared" si="313"/>
        <v>4441.4970000000003</v>
      </c>
      <c r="AH983" s="84">
        <f t="shared" si="319"/>
        <v>-51251.353999999992</v>
      </c>
      <c r="AJ983" s="80">
        <v>39744</v>
      </c>
      <c r="AK983" s="84">
        <v>1939.4</v>
      </c>
      <c r="AL983" s="84">
        <v>403.1</v>
      </c>
      <c r="AM983" s="84">
        <f t="shared" si="308"/>
        <v>2342.5</v>
      </c>
      <c r="AN983" s="84">
        <f t="shared" si="320"/>
        <v>84.800000000000011</v>
      </c>
      <c r="AO983" s="84">
        <f t="shared" si="320"/>
        <v>130.09999999999991</v>
      </c>
      <c r="AP983" s="85">
        <f>AM983/'[2]Soymeal Export Forecast'!AI$15</f>
        <v>0.27301777843124936</v>
      </c>
      <c r="AQ983" s="77"/>
      <c r="AR983" s="77"/>
      <c r="AS983" s="80">
        <v>39744</v>
      </c>
      <c r="AT983" s="84">
        <v>136.9</v>
      </c>
      <c r="AU983" s="84">
        <v>34.700000000000003</v>
      </c>
      <c r="AV983" s="84">
        <f t="shared" si="309"/>
        <v>171.60000000000002</v>
      </c>
      <c r="AW983" s="84">
        <f t="shared" si="321"/>
        <v>16.200000000000003</v>
      </c>
      <c r="AX983" s="84">
        <f t="shared" si="321"/>
        <v>5.1000000000000227</v>
      </c>
      <c r="AZ983" s="77"/>
      <c r="BA983" s="77"/>
      <c r="BB983" s="84">
        <f t="shared" si="311"/>
        <v>-59683.92</v>
      </c>
    </row>
    <row r="984" spans="1:54">
      <c r="A984" s="80">
        <v>39751</v>
      </c>
      <c r="B984" s="84">
        <v>11346.39</v>
      </c>
      <c r="C984" s="84">
        <v>1062.0719999999999</v>
      </c>
      <c r="D984" s="84">
        <v>12408.462</v>
      </c>
      <c r="E984" s="84">
        <v>75.099999999999994</v>
      </c>
      <c r="F984" s="84">
        <f t="shared" si="314"/>
        <v>862.72499999999991</v>
      </c>
      <c r="G984" s="84">
        <f t="shared" si="314"/>
        <v>325.36499999999978</v>
      </c>
      <c r="H984" s="84">
        <f t="shared" si="314"/>
        <v>-21.600000000000009</v>
      </c>
      <c r="I984" s="84">
        <f t="shared" si="310"/>
        <v>862.72499999999991</v>
      </c>
      <c r="L984" s="84">
        <f t="shared" si="315"/>
        <v>303.76499999999976</v>
      </c>
      <c r="N984" s="85">
        <f>(D984*36.7437/1000)/'[2]Soybean Export Forecast'!$Q$15</f>
        <v>0.35639419705693914</v>
      </c>
      <c r="P984" s="84">
        <v>5008.6000000000004</v>
      </c>
      <c r="Q984" s="84">
        <v>2598.6</v>
      </c>
      <c r="R984" s="84">
        <f t="shared" si="312"/>
        <v>7607.2000000000007</v>
      </c>
      <c r="S984" s="84">
        <f t="shared" si="316"/>
        <v>642.50000000000091</v>
      </c>
      <c r="T984" s="84">
        <f t="shared" si="317"/>
        <v>836.59999999999991</v>
      </c>
      <c r="W984" s="77"/>
      <c r="X984" s="77"/>
      <c r="Z984" s="84">
        <v>258.60000000000002</v>
      </c>
      <c r="AA984" s="84">
        <v>540.20000000000005</v>
      </c>
      <c r="AB984" s="84">
        <f t="shared" si="307"/>
        <v>798.80000000000007</v>
      </c>
      <c r="AC984" s="84">
        <f t="shared" si="318"/>
        <v>121.90000000000009</v>
      </c>
      <c r="AE984" s="84">
        <f t="shared" si="313"/>
        <v>6079.1899999999987</v>
      </c>
      <c r="AF984" s="84">
        <f t="shared" si="313"/>
        <v>-2076.7280000000001</v>
      </c>
      <c r="AG984" s="84">
        <f t="shared" si="313"/>
        <v>4002.4619999999986</v>
      </c>
      <c r="AH984" s="84">
        <f t="shared" si="319"/>
        <v>-439.03500000000167</v>
      </c>
      <c r="AJ984" s="80">
        <v>39751</v>
      </c>
      <c r="AK984" s="84">
        <v>1932.6</v>
      </c>
      <c r="AL984" s="84">
        <v>517.29999999999995</v>
      </c>
      <c r="AM984" s="84">
        <f t="shared" si="308"/>
        <v>2449.8999999999996</v>
      </c>
      <c r="AN984" s="84">
        <f t="shared" si="320"/>
        <v>114.19999999999993</v>
      </c>
      <c r="AO984" s="84">
        <f t="shared" si="320"/>
        <v>107.39999999999964</v>
      </c>
      <c r="AP984" s="85">
        <f>AM984/'[2]Soymeal Export Forecast'!AI$15</f>
        <v>0.2855352210794953</v>
      </c>
      <c r="AQ984" s="77"/>
      <c r="AR984" s="77"/>
      <c r="AS984" s="80">
        <v>39751</v>
      </c>
      <c r="AT984" s="84">
        <v>128.69999999999999</v>
      </c>
      <c r="AU984" s="84">
        <v>43.9</v>
      </c>
      <c r="AV984" s="84">
        <f t="shared" si="309"/>
        <v>172.6</v>
      </c>
      <c r="AW984" s="84">
        <f t="shared" si="321"/>
        <v>9.1999999999999957</v>
      </c>
      <c r="AX984" s="84">
        <f t="shared" si="321"/>
        <v>0.99999999999997158</v>
      </c>
      <c r="AZ984" s="77"/>
      <c r="BA984" s="77"/>
      <c r="BB984" s="84">
        <f t="shared" si="311"/>
        <v>976.92499999999984</v>
      </c>
    </row>
    <row r="985" spans="1:54">
      <c r="A985" s="80">
        <v>39758</v>
      </c>
      <c r="B985" s="84">
        <v>10899.993</v>
      </c>
      <c r="C985" s="84">
        <v>2056.2649999999999</v>
      </c>
      <c r="D985" s="84">
        <v>12956.258</v>
      </c>
      <c r="E985" s="84">
        <v>75.099999999999994</v>
      </c>
      <c r="F985" s="84">
        <f t="shared" si="314"/>
        <v>994.19299999999998</v>
      </c>
      <c r="G985" s="84">
        <f t="shared" si="314"/>
        <v>547.79600000000028</v>
      </c>
      <c r="H985" s="84">
        <f t="shared" si="314"/>
        <v>0</v>
      </c>
      <c r="I985" s="84">
        <f t="shared" si="310"/>
        <v>994.19299999999998</v>
      </c>
      <c r="L985" s="84">
        <f t="shared" si="315"/>
        <v>547.79600000000028</v>
      </c>
      <c r="N985" s="85">
        <f>(D985*36.7437/1000)/'[2]Soybean Export Forecast'!$Q$15</f>
        <v>0.37212792099234737</v>
      </c>
      <c r="P985" s="84">
        <v>4584.6000000000004</v>
      </c>
      <c r="Q985" s="84">
        <v>3230.3</v>
      </c>
      <c r="R985" s="84">
        <f t="shared" si="312"/>
        <v>7814.9000000000005</v>
      </c>
      <c r="S985" s="84">
        <f t="shared" si="316"/>
        <v>207.69999999999982</v>
      </c>
      <c r="T985" s="84">
        <f t="shared" si="317"/>
        <v>631.70000000000027</v>
      </c>
      <c r="W985" s="77"/>
      <c r="X985" s="77"/>
      <c r="Z985" s="84">
        <v>312.60000000000002</v>
      </c>
      <c r="AA985" s="84">
        <v>606.70000000000005</v>
      </c>
      <c r="AB985" s="84">
        <f t="shared" si="307"/>
        <v>919.30000000000007</v>
      </c>
      <c r="AC985" s="84">
        <f t="shared" si="318"/>
        <v>120.5</v>
      </c>
      <c r="AE985" s="84">
        <f t="shared" si="313"/>
        <v>6002.7929999999997</v>
      </c>
      <c r="AF985" s="84">
        <f t="shared" si="313"/>
        <v>-1780.7350000000004</v>
      </c>
      <c r="AG985" s="84">
        <f t="shared" si="313"/>
        <v>4222.0579999999991</v>
      </c>
      <c r="AH985" s="84">
        <f t="shared" si="319"/>
        <v>219.59600000000046</v>
      </c>
      <c r="AJ985" s="80">
        <v>39758</v>
      </c>
      <c r="AK985" s="84">
        <v>1911.6</v>
      </c>
      <c r="AL985" s="84">
        <v>662.7</v>
      </c>
      <c r="AM985" s="84">
        <f t="shared" si="308"/>
        <v>2574.3000000000002</v>
      </c>
      <c r="AN985" s="84">
        <f t="shared" si="320"/>
        <v>145.40000000000009</v>
      </c>
      <c r="AO985" s="84">
        <f t="shared" si="320"/>
        <v>124.40000000000055</v>
      </c>
      <c r="AP985" s="85">
        <f>AM985/'[2]Soymeal Export Forecast'!AI$15</f>
        <v>0.30003400939832031</v>
      </c>
      <c r="AQ985" s="77"/>
      <c r="AR985" s="77"/>
      <c r="AS985" s="80">
        <v>39758</v>
      </c>
      <c r="AT985" s="84">
        <v>133.19999999999999</v>
      </c>
      <c r="AU985" s="84">
        <v>45.7</v>
      </c>
      <c r="AV985" s="84">
        <f t="shared" si="309"/>
        <v>178.89999999999998</v>
      </c>
      <c r="AW985" s="84">
        <f t="shared" si="321"/>
        <v>1.8000000000000043</v>
      </c>
      <c r="AX985" s="84">
        <f t="shared" si="321"/>
        <v>6.2999999999999829</v>
      </c>
      <c r="AZ985" s="77"/>
      <c r="BA985" s="77"/>
      <c r="BB985" s="84">
        <f t="shared" si="311"/>
        <v>1139.5930000000001</v>
      </c>
    </row>
    <row r="986" spans="1:54">
      <c r="A986" s="80">
        <v>39765</v>
      </c>
      <c r="B986" s="84">
        <v>10302.579</v>
      </c>
      <c r="C986" s="84">
        <v>3220.1959999999999</v>
      </c>
      <c r="D986" s="84">
        <v>13522.775</v>
      </c>
      <c r="E986" s="84">
        <v>75.099999999999994</v>
      </c>
      <c r="F986" s="84">
        <f t="shared" si="314"/>
        <v>1163.931</v>
      </c>
      <c r="G986" s="84">
        <f t="shared" si="314"/>
        <v>566.51699999999983</v>
      </c>
      <c r="H986" s="84">
        <f t="shared" si="314"/>
        <v>0</v>
      </c>
      <c r="I986" s="84">
        <f t="shared" si="310"/>
        <v>1163.931</v>
      </c>
      <c r="L986" s="84">
        <f t="shared" si="315"/>
        <v>566.51699999999983</v>
      </c>
      <c r="N986" s="85">
        <f>(D986*36.7437/1000)/'[2]Soybean Export Forecast'!$Q$15</f>
        <v>0.38839934700260598</v>
      </c>
      <c r="P986" s="84">
        <v>4472.3</v>
      </c>
      <c r="Q986" s="84">
        <v>3811.9</v>
      </c>
      <c r="R986" s="84">
        <f t="shared" si="312"/>
        <v>8284.2000000000007</v>
      </c>
      <c r="S986" s="84">
        <f t="shared" si="316"/>
        <v>469.30000000000018</v>
      </c>
      <c r="T986" s="84">
        <f t="shared" si="317"/>
        <v>581.59999999999991</v>
      </c>
      <c r="W986" s="77"/>
      <c r="X986" s="77"/>
      <c r="Z986" s="84">
        <v>257.60000000000002</v>
      </c>
      <c r="AA986" s="84">
        <v>800.5</v>
      </c>
      <c r="AB986" s="84">
        <f t="shared" si="307"/>
        <v>1058.0999999999999</v>
      </c>
      <c r="AC986" s="84">
        <f t="shared" si="318"/>
        <v>138.79999999999984</v>
      </c>
      <c r="AE986" s="84">
        <f t="shared" si="313"/>
        <v>5572.6789999999992</v>
      </c>
      <c r="AF986" s="84">
        <f t="shared" si="313"/>
        <v>-1392.2040000000002</v>
      </c>
      <c r="AG986" s="84">
        <f t="shared" si="313"/>
        <v>4180.4749999999985</v>
      </c>
      <c r="AH986" s="84">
        <f t="shared" si="319"/>
        <v>-41.583000000000538</v>
      </c>
      <c r="AJ986" s="80">
        <v>39765</v>
      </c>
      <c r="AK986" s="84">
        <v>1887.3</v>
      </c>
      <c r="AL986" s="84">
        <v>779.3</v>
      </c>
      <c r="AM986" s="84">
        <f t="shared" si="308"/>
        <v>2666.6</v>
      </c>
      <c r="AN986" s="84">
        <f t="shared" si="320"/>
        <v>116.59999999999991</v>
      </c>
      <c r="AO986" s="84">
        <f t="shared" si="320"/>
        <v>92.299999999999727</v>
      </c>
      <c r="AP986" s="85">
        <f>AM986/'[2]Soymeal Export Forecast'!AI$15</f>
        <v>0.3107915508921108</v>
      </c>
      <c r="AQ986" s="77"/>
      <c r="AR986" s="77"/>
      <c r="AS986" s="80">
        <v>39765</v>
      </c>
      <c r="AT986" s="84">
        <v>139.19999999999999</v>
      </c>
      <c r="AU986" s="84">
        <v>47.7</v>
      </c>
      <c r="AV986" s="84">
        <f t="shared" si="309"/>
        <v>186.89999999999998</v>
      </c>
      <c r="AW986" s="84">
        <f t="shared" si="321"/>
        <v>2</v>
      </c>
      <c r="AX986" s="84">
        <f t="shared" si="321"/>
        <v>8</v>
      </c>
      <c r="AZ986" s="77"/>
      <c r="BA986" s="77"/>
      <c r="BB986" s="84">
        <f t="shared" si="311"/>
        <v>1280.5309999999999</v>
      </c>
    </row>
    <row r="987" spans="1:54">
      <c r="A987" s="80">
        <v>39772</v>
      </c>
      <c r="B987" s="84">
        <v>10435.204</v>
      </c>
      <c r="C987" s="84">
        <v>4045.509</v>
      </c>
      <c r="D987" s="84">
        <v>14480.713</v>
      </c>
      <c r="E987" s="84">
        <v>75.099999999999994</v>
      </c>
      <c r="F987" s="84">
        <f t="shared" si="314"/>
        <v>825.3130000000001</v>
      </c>
      <c r="G987" s="84">
        <f t="shared" si="314"/>
        <v>957.9380000000001</v>
      </c>
      <c r="H987" s="84">
        <f t="shared" si="314"/>
        <v>0</v>
      </c>
      <c r="I987" s="84">
        <f t="shared" si="310"/>
        <v>825.3130000000001</v>
      </c>
      <c r="L987" s="84">
        <f t="shared" si="315"/>
        <v>957.9380000000001</v>
      </c>
      <c r="N987" s="85">
        <f>(D987*36.7437/1000)/'[2]Soybean Export Forecast'!$Q$15</f>
        <v>0.41591311497323202</v>
      </c>
      <c r="P987" s="84">
        <v>4402.8</v>
      </c>
      <c r="Q987" s="84">
        <v>4535.3999999999996</v>
      </c>
      <c r="R987" s="84">
        <f t="shared" si="312"/>
        <v>8938.2000000000007</v>
      </c>
      <c r="S987" s="84">
        <f t="shared" si="316"/>
        <v>654</v>
      </c>
      <c r="T987" s="84">
        <f t="shared" si="317"/>
        <v>723.49999999999955</v>
      </c>
      <c r="W987" s="77"/>
      <c r="X987" s="77"/>
      <c r="Z987" s="84">
        <v>257.7</v>
      </c>
      <c r="AA987" s="84">
        <v>932.3</v>
      </c>
      <c r="AB987" s="84">
        <f t="shared" si="307"/>
        <v>1190</v>
      </c>
      <c r="AC987" s="84">
        <f t="shared" si="318"/>
        <v>131.90000000000009</v>
      </c>
      <c r="AE987" s="84">
        <f t="shared" si="313"/>
        <v>5774.7039999999997</v>
      </c>
      <c r="AF987" s="84">
        <f t="shared" si="313"/>
        <v>-1422.1909999999996</v>
      </c>
      <c r="AG987" s="84">
        <f t="shared" si="313"/>
        <v>4352.512999999999</v>
      </c>
      <c r="AH987" s="84">
        <f t="shared" si="319"/>
        <v>172.03800000000047</v>
      </c>
      <c r="AJ987" s="80">
        <v>39772</v>
      </c>
      <c r="AK987" s="84">
        <v>1709.8</v>
      </c>
      <c r="AL987" s="84">
        <v>1016.5</v>
      </c>
      <c r="AM987" s="84">
        <f t="shared" si="308"/>
        <v>2726.3</v>
      </c>
      <c r="AN987" s="84">
        <f t="shared" si="320"/>
        <v>237.20000000000005</v>
      </c>
      <c r="AO987" s="84">
        <f t="shared" si="320"/>
        <v>59.700000000000273</v>
      </c>
      <c r="AP987" s="85">
        <f>AM987/'[2]Soymeal Export Forecast'!AI$15</f>
        <v>0.31774957068820286</v>
      </c>
      <c r="AQ987" s="77"/>
      <c r="AR987" s="77"/>
      <c r="AS987" s="80">
        <v>39772</v>
      </c>
      <c r="AT987" s="84">
        <v>138.30000000000001</v>
      </c>
      <c r="AU987" s="84">
        <v>65.7</v>
      </c>
      <c r="AV987" s="84">
        <f t="shared" si="309"/>
        <v>204</v>
      </c>
      <c r="AW987" s="84">
        <f t="shared" si="321"/>
        <v>18</v>
      </c>
      <c r="AX987" s="84">
        <f t="shared" si="321"/>
        <v>17.100000000000023</v>
      </c>
      <c r="AZ987" s="77"/>
      <c r="BA987" s="77"/>
      <c r="BB987" s="84">
        <f t="shared" si="311"/>
        <v>1062.5130000000001</v>
      </c>
    </row>
    <row r="988" spans="1:54">
      <c r="A988" s="80">
        <v>39779</v>
      </c>
      <c r="B988" s="84">
        <v>10486.93</v>
      </c>
      <c r="C988" s="84">
        <v>4918.5640000000003</v>
      </c>
      <c r="D988" s="84">
        <v>15405.494000000001</v>
      </c>
      <c r="E988" s="84">
        <v>75.099999999999994</v>
      </c>
      <c r="F988" s="84">
        <f t="shared" si="314"/>
        <v>873.05500000000029</v>
      </c>
      <c r="G988" s="84">
        <f t="shared" si="314"/>
        <v>924.78100000000086</v>
      </c>
      <c r="H988" s="84">
        <f t="shared" si="314"/>
        <v>0</v>
      </c>
      <c r="I988" s="84">
        <f t="shared" si="310"/>
        <v>873.05500000000029</v>
      </c>
      <c r="L988" s="84">
        <f t="shared" si="315"/>
        <v>924.78100000000086</v>
      </c>
      <c r="N988" s="85">
        <f>(D988*36.7437/1000)/'[2]Soybean Export Forecast'!$Q$15</f>
        <v>0.44247455199488012</v>
      </c>
      <c r="P988" s="84">
        <v>3793.7</v>
      </c>
      <c r="Q988" s="84">
        <v>5641.5</v>
      </c>
      <c r="R988" s="84">
        <f t="shared" si="312"/>
        <v>9435.2000000000007</v>
      </c>
      <c r="S988" s="84">
        <f t="shared" si="316"/>
        <v>497</v>
      </c>
      <c r="T988" s="84">
        <f t="shared" si="317"/>
        <v>1106.1000000000004</v>
      </c>
      <c r="W988" s="77"/>
      <c r="X988" s="77"/>
      <c r="Z988" s="84">
        <v>257.60000000000002</v>
      </c>
      <c r="AA988" s="84">
        <v>995.1</v>
      </c>
      <c r="AB988" s="84">
        <f t="shared" si="307"/>
        <v>1252.7</v>
      </c>
      <c r="AC988" s="84">
        <f t="shared" si="318"/>
        <v>62.700000000000045</v>
      </c>
      <c r="AE988" s="84">
        <f t="shared" si="313"/>
        <v>6435.63</v>
      </c>
      <c r="AF988" s="84">
        <f t="shared" si="313"/>
        <v>-1718.0359999999996</v>
      </c>
      <c r="AG988" s="84">
        <f t="shared" si="313"/>
        <v>4717.5940000000001</v>
      </c>
      <c r="AH988" s="84">
        <f t="shared" si="319"/>
        <v>365.08100000000104</v>
      </c>
      <c r="AJ988" s="80">
        <v>39779</v>
      </c>
      <c r="AK988" s="84">
        <v>1665.8</v>
      </c>
      <c r="AL988" s="84">
        <v>1166.5</v>
      </c>
      <c r="AM988" s="84">
        <f t="shared" si="308"/>
        <v>2832.3</v>
      </c>
      <c r="AN988" s="84">
        <f t="shared" si="320"/>
        <v>150</v>
      </c>
      <c r="AO988" s="84">
        <f t="shared" si="320"/>
        <v>106</v>
      </c>
      <c r="AP988" s="85">
        <f>AM988/'[2]Soymeal Export Forecast'!AI$15</f>
        <v>0.3301038436929894</v>
      </c>
      <c r="AQ988" s="77"/>
      <c r="AR988" s="77"/>
      <c r="AS988" s="80">
        <v>39779</v>
      </c>
      <c r="AT988" s="84">
        <v>134.6</v>
      </c>
      <c r="AU988" s="84">
        <v>72.099999999999994</v>
      </c>
      <c r="AV988" s="84">
        <f t="shared" si="309"/>
        <v>206.7</v>
      </c>
      <c r="AW988" s="84">
        <f t="shared" si="321"/>
        <v>6.3999999999999915</v>
      </c>
      <c r="AX988" s="84">
        <f t="shared" si="321"/>
        <v>2.6999999999999886</v>
      </c>
      <c r="AZ988" s="77"/>
      <c r="BA988" s="77"/>
      <c r="BB988" s="84">
        <f t="shared" si="311"/>
        <v>1023.0550000000003</v>
      </c>
    </row>
    <row r="989" spans="1:54">
      <c r="A989" s="80">
        <v>39786</v>
      </c>
      <c r="B989" s="84">
        <v>10522.933999999999</v>
      </c>
      <c r="C989" s="84">
        <v>5672.1639999999998</v>
      </c>
      <c r="D989" s="84">
        <v>16195.098</v>
      </c>
      <c r="E989" s="84">
        <v>75.099999999999994</v>
      </c>
      <c r="F989" s="84">
        <f t="shared" si="314"/>
        <v>753.59999999999945</v>
      </c>
      <c r="G989" s="84">
        <f t="shared" si="314"/>
        <v>789.60399999999936</v>
      </c>
      <c r="H989" s="84">
        <f t="shared" si="314"/>
        <v>0</v>
      </c>
      <c r="I989" s="84">
        <f t="shared" si="310"/>
        <v>753.59999999999945</v>
      </c>
      <c r="L989" s="84">
        <f t="shared" si="315"/>
        <v>789.60399999999936</v>
      </c>
      <c r="N989" s="85">
        <f>(D989*36.7437/1000)/'[2]Soybean Export Forecast'!$Q$15</f>
        <v>0.46515345318125983</v>
      </c>
      <c r="P989" s="84">
        <v>3830.7</v>
      </c>
      <c r="Q989" s="84">
        <v>6041.9</v>
      </c>
      <c r="R989" s="84">
        <f t="shared" si="312"/>
        <v>9872.5999999999985</v>
      </c>
      <c r="S989" s="84">
        <f t="shared" si="316"/>
        <v>437.39999999999782</v>
      </c>
      <c r="T989" s="84">
        <f t="shared" si="317"/>
        <v>400.39999999999964</v>
      </c>
      <c r="W989" s="77"/>
      <c r="X989" s="77"/>
      <c r="Z989" s="84">
        <v>257.60000000000002</v>
      </c>
      <c r="AA989" s="84">
        <v>1117.2</v>
      </c>
      <c r="AB989" s="84">
        <f t="shared" si="307"/>
        <v>1374.8000000000002</v>
      </c>
      <c r="AC989" s="84">
        <f t="shared" si="318"/>
        <v>122.10000000000014</v>
      </c>
      <c r="AE989" s="84">
        <f t="shared" si="313"/>
        <v>6434.6339999999991</v>
      </c>
      <c r="AF989" s="84">
        <f t="shared" si="313"/>
        <v>-1486.9359999999999</v>
      </c>
      <c r="AG989" s="84">
        <f t="shared" si="313"/>
        <v>4947.6980000000012</v>
      </c>
      <c r="AH989" s="84">
        <f t="shared" si="319"/>
        <v>230.10400000000118</v>
      </c>
      <c r="AJ989" s="80">
        <v>39786</v>
      </c>
      <c r="AK989" s="84">
        <v>1561.7</v>
      </c>
      <c r="AL989" s="84">
        <v>1289.2</v>
      </c>
      <c r="AM989" s="84">
        <f t="shared" si="308"/>
        <v>2850.9</v>
      </c>
      <c r="AN989" s="84">
        <f t="shared" si="320"/>
        <v>122.70000000000005</v>
      </c>
      <c r="AO989" s="84">
        <f t="shared" si="320"/>
        <v>18.599999999999909</v>
      </c>
      <c r="AP989" s="85">
        <f>AM989/'[2]Soymeal Export Forecast'!AI$15</f>
        <v>0.33227166895609345</v>
      </c>
      <c r="AQ989" s="77"/>
      <c r="AR989" s="77"/>
      <c r="AS989" s="80">
        <v>39786</v>
      </c>
      <c r="AT989" s="84">
        <v>114.2</v>
      </c>
      <c r="AU989" s="84">
        <v>92.9</v>
      </c>
      <c r="AV989" s="84">
        <f t="shared" si="309"/>
        <v>207.10000000000002</v>
      </c>
      <c r="AW989" s="84">
        <f t="shared" si="321"/>
        <v>20.800000000000011</v>
      </c>
      <c r="AX989" s="84">
        <f t="shared" si="321"/>
        <v>0.40000000000003411</v>
      </c>
      <c r="AZ989" s="77"/>
      <c r="BA989" s="77"/>
      <c r="BB989" s="84">
        <f t="shared" si="311"/>
        <v>876.2999999999995</v>
      </c>
    </row>
    <row r="990" spans="1:54">
      <c r="A990" s="80">
        <v>39793</v>
      </c>
      <c r="B990" s="84">
        <v>10332.933000000001</v>
      </c>
      <c r="C990" s="84">
        <v>6275.2510000000002</v>
      </c>
      <c r="D990" s="84">
        <v>16608.184000000001</v>
      </c>
      <c r="E990" s="84">
        <v>75.099999999999994</v>
      </c>
      <c r="F990" s="84">
        <f t="shared" si="314"/>
        <v>603.08700000000044</v>
      </c>
      <c r="G990" s="84">
        <f t="shared" si="314"/>
        <v>413.08600000000115</v>
      </c>
      <c r="H990" s="84">
        <f t="shared" si="314"/>
        <v>0</v>
      </c>
      <c r="I990" s="84">
        <f t="shared" si="310"/>
        <v>603.08700000000044</v>
      </c>
      <c r="L990" s="84">
        <f t="shared" si="315"/>
        <v>413.08600000000115</v>
      </c>
      <c r="N990" s="85">
        <f>(D990*36.7437/1000)/'[2]Soybean Export Forecast'!$Q$15</f>
        <v>0.47701805439335715</v>
      </c>
      <c r="P990" s="84">
        <v>3681</v>
      </c>
      <c r="Q990" s="84">
        <v>7014.6</v>
      </c>
      <c r="R990" s="84">
        <f t="shared" si="312"/>
        <v>10695.6</v>
      </c>
      <c r="S990" s="84">
        <f t="shared" si="316"/>
        <v>823.00000000000182</v>
      </c>
      <c r="T990" s="84">
        <f t="shared" si="317"/>
        <v>972.70000000000073</v>
      </c>
      <c r="W990" s="77"/>
      <c r="X990" s="77"/>
      <c r="Z990" s="84">
        <v>203.8</v>
      </c>
      <c r="AA990" s="84">
        <v>1171</v>
      </c>
      <c r="AB990" s="84">
        <f t="shared" si="307"/>
        <v>1374.8</v>
      </c>
      <c r="AC990" s="84">
        <f t="shared" si="318"/>
        <v>0</v>
      </c>
      <c r="AE990" s="84">
        <f t="shared" si="313"/>
        <v>6448.1330000000007</v>
      </c>
      <c r="AF990" s="84">
        <f t="shared" si="313"/>
        <v>-1910.3490000000002</v>
      </c>
      <c r="AG990" s="84">
        <f t="shared" si="313"/>
        <v>4537.7840000000006</v>
      </c>
      <c r="AH990" s="84">
        <f t="shared" si="319"/>
        <v>-409.91400000000067</v>
      </c>
      <c r="AJ990" s="80">
        <v>39793</v>
      </c>
      <c r="AK990" s="84">
        <v>1493.7</v>
      </c>
      <c r="AL990" s="84">
        <v>1419.3</v>
      </c>
      <c r="AM990" s="84">
        <f t="shared" si="308"/>
        <v>2913</v>
      </c>
      <c r="AN990" s="84">
        <f t="shared" si="320"/>
        <v>130.09999999999991</v>
      </c>
      <c r="AO990" s="84">
        <f t="shared" si="320"/>
        <v>62.099999999999909</v>
      </c>
      <c r="AP990" s="85">
        <f>AM990/'[2]Soymeal Export Forecast'!AI$15</f>
        <v>0.33950940814097308</v>
      </c>
      <c r="AQ990" s="77"/>
      <c r="AR990" s="77"/>
      <c r="AS990" s="80">
        <v>39793</v>
      </c>
      <c r="AT990" s="84">
        <v>109.7</v>
      </c>
      <c r="AU990" s="84">
        <v>98.8</v>
      </c>
      <c r="AV990" s="84">
        <f t="shared" si="309"/>
        <v>208.5</v>
      </c>
      <c r="AW990" s="84">
        <f t="shared" si="321"/>
        <v>5.8999999999999915</v>
      </c>
      <c r="AX990" s="84">
        <f t="shared" si="321"/>
        <v>1.3999999999999773</v>
      </c>
      <c r="AZ990" s="77"/>
      <c r="BA990" s="77"/>
      <c r="BB990" s="84">
        <f t="shared" si="311"/>
        <v>733.18700000000035</v>
      </c>
    </row>
    <row r="991" spans="1:54">
      <c r="A991" s="80">
        <v>39800</v>
      </c>
      <c r="B991" s="84">
        <v>10185.942999999999</v>
      </c>
      <c r="C991" s="84">
        <v>6893.5619999999999</v>
      </c>
      <c r="D991" s="84">
        <v>17079.505000000001</v>
      </c>
      <c r="E991" s="84">
        <v>75.099999999999994</v>
      </c>
      <c r="F991" s="84">
        <f t="shared" si="314"/>
        <v>618.31099999999969</v>
      </c>
      <c r="G991" s="84">
        <f t="shared" si="314"/>
        <v>471.32099999999991</v>
      </c>
      <c r="H991" s="84">
        <f t="shared" si="314"/>
        <v>0</v>
      </c>
      <c r="I991" s="84">
        <f t="shared" si="310"/>
        <v>618.31099999999969</v>
      </c>
      <c r="L991" s="84">
        <f t="shared" si="315"/>
        <v>471.32099999999991</v>
      </c>
      <c r="N991" s="85">
        <f>(D991*36.7437/1000)/'[2]Soybean Export Forecast'!$Q$15</f>
        <v>0.49055527353873341</v>
      </c>
      <c r="P991" s="84">
        <v>3446.1</v>
      </c>
      <c r="Q991" s="84">
        <v>7623.8</v>
      </c>
      <c r="R991" s="84">
        <f t="shared" si="312"/>
        <v>11069.9</v>
      </c>
      <c r="S991" s="84">
        <f t="shared" si="316"/>
        <v>374.29999999999927</v>
      </c>
      <c r="T991" s="84">
        <f t="shared" si="317"/>
        <v>609.19999999999982</v>
      </c>
      <c r="W991" s="77"/>
      <c r="X991" s="77"/>
      <c r="Z991" s="84">
        <v>215</v>
      </c>
      <c r="AA991" s="84">
        <v>1300.9000000000001</v>
      </c>
      <c r="AB991" s="84">
        <f t="shared" si="307"/>
        <v>1515.9</v>
      </c>
      <c r="AC991" s="84">
        <f t="shared" si="318"/>
        <v>141.10000000000014</v>
      </c>
      <c r="AE991" s="84">
        <f t="shared" si="313"/>
        <v>6524.8429999999989</v>
      </c>
      <c r="AF991" s="84">
        <f t="shared" si="313"/>
        <v>-2031.1380000000004</v>
      </c>
      <c r="AG991" s="84">
        <f t="shared" si="313"/>
        <v>4493.7050000000017</v>
      </c>
      <c r="AH991" s="84">
        <f t="shared" si="319"/>
        <v>-44.078999999998814</v>
      </c>
      <c r="AJ991" s="80">
        <v>39800</v>
      </c>
      <c r="AK991" s="84">
        <v>1409.7</v>
      </c>
      <c r="AL991" s="84">
        <v>1649</v>
      </c>
      <c r="AM991" s="84">
        <f t="shared" si="308"/>
        <v>3058.7</v>
      </c>
      <c r="AN991" s="84">
        <f t="shared" si="320"/>
        <v>229.70000000000005</v>
      </c>
      <c r="AO991" s="84">
        <f t="shared" si="320"/>
        <v>145.69999999999982</v>
      </c>
      <c r="AP991" s="85">
        <f>AM991/'[2]Soymeal Export Forecast'!AI$15</f>
        <v>0.3564907060352881</v>
      </c>
      <c r="AQ991" s="77"/>
      <c r="AR991" s="77"/>
      <c r="AS991" s="80">
        <v>39800</v>
      </c>
      <c r="AT991" s="84">
        <v>107.8</v>
      </c>
      <c r="AU991" s="84">
        <v>106.2</v>
      </c>
      <c r="AV991" s="84">
        <f t="shared" si="309"/>
        <v>214</v>
      </c>
      <c r="AW991" s="84">
        <f t="shared" si="321"/>
        <v>7.4000000000000057</v>
      </c>
      <c r="AX991" s="84">
        <f t="shared" si="321"/>
        <v>5.5</v>
      </c>
      <c r="AZ991" s="77"/>
      <c r="BA991" s="77"/>
      <c r="BB991" s="84">
        <f t="shared" si="311"/>
        <v>848.01099999999974</v>
      </c>
    </row>
    <row r="992" spans="1:54">
      <c r="A992" s="80">
        <v>39807</v>
      </c>
      <c r="B992" s="84">
        <v>9732.8209999999999</v>
      </c>
      <c r="C992" s="84">
        <v>7702.1779999999999</v>
      </c>
      <c r="D992" s="84">
        <v>17434.999</v>
      </c>
      <c r="E992" s="84">
        <v>77.385999999999996</v>
      </c>
      <c r="F992" s="84">
        <f t="shared" si="314"/>
        <v>808.61599999999999</v>
      </c>
      <c r="G992" s="84">
        <f t="shared" si="314"/>
        <v>355.49399999999878</v>
      </c>
      <c r="H992" s="84">
        <f t="shared" si="314"/>
        <v>2.2860000000000014</v>
      </c>
      <c r="I992" s="84">
        <f t="shared" si="310"/>
        <v>808.61599999999999</v>
      </c>
      <c r="L992" s="84">
        <f t="shared" si="315"/>
        <v>357.77999999999878</v>
      </c>
      <c r="N992" s="85">
        <f>(D992*36.7437/1000)/'[2]Soybean Export Forecast'!$Q$15</f>
        <v>0.50076572497812677</v>
      </c>
      <c r="P992" s="84">
        <v>3286</v>
      </c>
      <c r="Q992" s="84">
        <v>8140.5</v>
      </c>
      <c r="R992" s="84">
        <f t="shared" si="312"/>
        <v>11426.5</v>
      </c>
      <c r="S992" s="84">
        <f t="shared" si="316"/>
        <v>356.60000000000036</v>
      </c>
      <c r="T992" s="84">
        <f t="shared" si="317"/>
        <v>516.69999999999982</v>
      </c>
      <c r="W992" s="77"/>
      <c r="X992" s="77"/>
      <c r="Z992" s="84">
        <v>95</v>
      </c>
      <c r="AA992" s="84">
        <v>1423.4</v>
      </c>
      <c r="AB992" s="84">
        <f t="shared" si="307"/>
        <v>1518.4</v>
      </c>
      <c r="AC992" s="84">
        <f t="shared" si="318"/>
        <v>2.5</v>
      </c>
      <c r="AE992" s="84">
        <f t="shared" si="313"/>
        <v>6351.8209999999999</v>
      </c>
      <c r="AF992" s="84">
        <f t="shared" si="313"/>
        <v>-1861.7220000000002</v>
      </c>
      <c r="AG992" s="84">
        <f t="shared" si="313"/>
        <v>4490.0990000000002</v>
      </c>
      <c r="AH992" s="84">
        <f t="shared" si="319"/>
        <v>-3.6060000000015862</v>
      </c>
      <c r="AJ992" s="80">
        <v>39807</v>
      </c>
      <c r="AK992" s="84">
        <v>1415.8</v>
      </c>
      <c r="AL992" s="84">
        <v>1686.3</v>
      </c>
      <c r="AM992" s="84">
        <f t="shared" si="308"/>
        <v>3102.1</v>
      </c>
      <c r="AN992" s="84">
        <f t="shared" si="320"/>
        <v>37.299999999999955</v>
      </c>
      <c r="AO992" s="84">
        <f t="shared" si="320"/>
        <v>43.400000000000091</v>
      </c>
      <c r="AP992" s="85">
        <f>AM992/'[2]Soymeal Export Forecast'!AI$15</f>
        <v>0.36154896498253092</v>
      </c>
      <c r="AQ992" s="77"/>
      <c r="AR992" s="77"/>
      <c r="AS992" s="80">
        <v>39807</v>
      </c>
      <c r="AT992" s="84">
        <v>99.2</v>
      </c>
      <c r="AU992" s="84">
        <v>108.1</v>
      </c>
      <c r="AV992" s="84">
        <f t="shared" si="309"/>
        <v>207.3</v>
      </c>
      <c r="AW992" s="84">
        <f t="shared" si="321"/>
        <v>1.8999999999999915</v>
      </c>
      <c r="AX992" s="84">
        <f t="shared" si="321"/>
        <v>-6.6999999999999886</v>
      </c>
      <c r="AZ992" s="77"/>
      <c r="BA992" s="77"/>
      <c r="BB992" s="84">
        <f t="shared" si="311"/>
        <v>845.91599999999994</v>
      </c>
    </row>
    <row r="993" spans="1:54">
      <c r="A993" s="80">
        <v>39814</v>
      </c>
      <c r="B993" s="84">
        <v>9410.7049999999999</v>
      </c>
      <c r="C993" s="84">
        <v>8458.0810000000001</v>
      </c>
      <c r="D993" s="84">
        <v>17868.786</v>
      </c>
      <c r="E993" s="84">
        <v>77.385999999999996</v>
      </c>
      <c r="F993" s="84">
        <f t="shared" si="314"/>
        <v>755.90300000000025</v>
      </c>
      <c r="G993" s="84">
        <f t="shared" si="314"/>
        <v>433.78700000000026</v>
      </c>
      <c r="H993" s="84">
        <f t="shared" si="314"/>
        <v>0</v>
      </c>
      <c r="I993" s="84">
        <f t="shared" si="310"/>
        <v>755.90300000000025</v>
      </c>
      <c r="L993" s="84">
        <f t="shared" si="315"/>
        <v>433.78700000000026</v>
      </c>
      <c r="N993" s="85">
        <f>(D993*36.7437/1000)/'[2]Soybean Export Forecast'!$Q$15</f>
        <v>0.51322489756202472</v>
      </c>
      <c r="P993" s="84">
        <v>3160.4</v>
      </c>
      <c r="Q993" s="84">
        <v>8710.5</v>
      </c>
      <c r="R993" s="84">
        <f t="shared" si="312"/>
        <v>11870.9</v>
      </c>
      <c r="S993" s="84">
        <f t="shared" si="316"/>
        <v>444.39999999999964</v>
      </c>
      <c r="T993" s="84">
        <f t="shared" si="317"/>
        <v>570</v>
      </c>
      <c r="W993" s="77"/>
      <c r="X993" s="77"/>
      <c r="Z993" s="84">
        <v>98</v>
      </c>
      <c r="AA993" s="84">
        <v>1479</v>
      </c>
      <c r="AB993" s="84">
        <f t="shared" si="307"/>
        <v>1577</v>
      </c>
      <c r="AC993" s="84">
        <f t="shared" si="318"/>
        <v>58.599999999999909</v>
      </c>
      <c r="AE993" s="84">
        <f t="shared" si="313"/>
        <v>6152.3050000000003</v>
      </c>
      <c r="AF993" s="84">
        <f t="shared" si="313"/>
        <v>-1731.4189999999999</v>
      </c>
      <c r="AG993" s="84">
        <f t="shared" si="313"/>
        <v>4420.8860000000004</v>
      </c>
      <c r="AH993" s="84">
        <f t="shared" si="319"/>
        <v>-69.212999999999738</v>
      </c>
      <c r="AJ993" s="80">
        <v>39814</v>
      </c>
      <c r="AK993" s="84">
        <v>1330.8</v>
      </c>
      <c r="AL993" s="84">
        <v>1791</v>
      </c>
      <c r="AM993" s="84">
        <f t="shared" si="308"/>
        <v>3121.8</v>
      </c>
      <c r="AN993" s="84">
        <f t="shared" si="320"/>
        <v>104.70000000000005</v>
      </c>
      <c r="AO993" s="84">
        <f t="shared" si="320"/>
        <v>19.700000000000273</v>
      </c>
      <c r="AP993" s="85">
        <f>AM993/'[2]Soymeal Export Forecast'!AI$15</f>
        <v>0.36384499496549599</v>
      </c>
      <c r="AQ993" s="77"/>
      <c r="AR993" s="77"/>
      <c r="AS993" s="80">
        <v>39814</v>
      </c>
      <c r="AT993" s="84">
        <v>94.2</v>
      </c>
      <c r="AU993" s="84">
        <v>116.6</v>
      </c>
      <c r="AV993" s="84">
        <f t="shared" si="309"/>
        <v>210.8</v>
      </c>
      <c r="AW993" s="84">
        <f t="shared" si="321"/>
        <v>8.5</v>
      </c>
      <c r="AX993" s="84">
        <f t="shared" si="321"/>
        <v>3.5</v>
      </c>
      <c r="AZ993" s="77"/>
      <c r="BA993" s="77"/>
      <c r="BB993" s="84">
        <f t="shared" si="311"/>
        <v>860.60300000000029</v>
      </c>
    </row>
    <row r="994" spans="1:54">
      <c r="A994" s="80">
        <v>39821</v>
      </c>
      <c r="B994" s="84">
        <v>9110.09</v>
      </c>
      <c r="C994" s="84">
        <v>9224.0490000000009</v>
      </c>
      <c r="D994" s="84">
        <v>18334.138999999999</v>
      </c>
      <c r="E994" s="84">
        <v>77.385999999999996</v>
      </c>
      <c r="F994" s="84">
        <f t="shared" si="314"/>
        <v>765.96800000000076</v>
      </c>
      <c r="G994" s="84">
        <f t="shared" si="314"/>
        <v>465.35299999999916</v>
      </c>
      <c r="H994" s="84">
        <f t="shared" si="314"/>
        <v>0</v>
      </c>
      <c r="I994" s="84">
        <f t="shared" si="310"/>
        <v>765.96800000000076</v>
      </c>
      <c r="L994" s="84">
        <f t="shared" si="315"/>
        <v>465.35299999999916</v>
      </c>
      <c r="N994" s="85">
        <f>(D994*36.7437/1000)/'[2]Soybean Export Forecast'!$Q$15</f>
        <v>0.52659070460427038</v>
      </c>
      <c r="P994" s="84">
        <v>3626.5</v>
      </c>
      <c r="Q994" s="84">
        <v>9106.2000000000007</v>
      </c>
      <c r="R994" s="84">
        <f t="shared" si="312"/>
        <v>12732.7</v>
      </c>
      <c r="S994" s="84">
        <f t="shared" si="316"/>
        <v>861.80000000000109</v>
      </c>
      <c r="T994" s="84">
        <f t="shared" si="317"/>
        <v>395.70000000000073</v>
      </c>
      <c r="W994" s="77"/>
      <c r="X994" s="77"/>
      <c r="Z994" s="84">
        <v>98</v>
      </c>
      <c r="AA994" s="84">
        <v>1545.9</v>
      </c>
      <c r="AB994" s="84">
        <f t="shared" si="307"/>
        <v>1643.9</v>
      </c>
      <c r="AC994" s="84">
        <f t="shared" si="318"/>
        <v>66.900000000000091</v>
      </c>
      <c r="AE994" s="84">
        <f t="shared" si="313"/>
        <v>5385.59</v>
      </c>
      <c r="AF994" s="84">
        <f t="shared" si="313"/>
        <v>-1428.0509999999999</v>
      </c>
      <c r="AG994" s="84">
        <f t="shared" si="313"/>
        <v>3957.5389999999984</v>
      </c>
      <c r="AH994" s="84">
        <f t="shared" si="319"/>
        <v>-463.34700000000203</v>
      </c>
      <c r="AJ994" s="80">
        <v>39821</v>
      </c>
      <c r="AK994" s="84">
        <v>1194.3</v>
      </c>
      <c r="AL994" s="84">
        <v>2001.9</v>
      </c>
      <c r="AM994" s="84">
        <f t="shared" si="308"/>
        <v>3196.2</v>
      </c>
      <c r="AN994" s="84">
        <f t="shared" si="320"/>
        <v>210.90000000000009</v>
      </c>
      <c r="AO994" s="84">
        <f t="shared" si="320"/>
        <v>74.399999999999636</v>
      </c>
      <c r="AP994" s="85">
        <f>AM994/'[2]Soymeal Export Forecast'!AI$15</f>
        <v>0.37251629601791214</v>
      </c>
      <c r="AQ994" s="77"/>
      <c r="AR994" s="77"/>
      <c r="AS994" s="80">
        <v>39821</v>
      </c>
      <c r="AT994" s="84">
        <v>106.6</v>
      </c>
      <c r="AU994" s="84">
        <v>121.1</v>
      </c>
      <c r="AV994" s="84">
        <f t="shared" si="309"/>
        <v>227.7</v>
      </c>
      <c r="AW994" s="84">
        <f t="shared" si="321"/>
        <v>4.5</v>
      </c>
      <c r="AX994" s="84">
        <f t="shared" si="321"/>
        <v>16.899999999999977</v>
      </c>
      <c r="AZ994" s="77"/>
      <c r="BA994" s="77"/>
      <c r="BB994" s="84">
        <f t="shared" si="311"/>
        <v>976.86800000000085</v>
      </c>
    </row>
    <row r="995" spans="1:54">
      <c r="A995" s="80">
        <v>39828</v>
      </c>
      <c r="B995" s="84">
        <v>8523.5059999999994</v>
      </c>
      <c r="C995" s="84">
        <v>10154.546</v>
      </c>
      <c r="D995" s="84">
        <v>18678.052</v>
      </c>
      <c r="E995" s="84">
        <v>82.385999999999996</v>
      </c>
      <c r="F995" s="84">
        <f t="shared" si="314"/>
        <v>930.49699999999939</v>
      </c>
      <c r="G995" s="84">
        <f t="shared" si="314"/>
        <v>343.91300000000047</v>
      </c>
      <c r="H995" s="84">
        <f t="shared" si="314"/>
        <v>5</v>
      </c>
      <c r="I995" s="84">
        <f t="shared" si="310"/>
        <v>930.49699999999939</v>
      </c>
      <c r="L995" s="84">
        <f t="shared" si="315"/>
        <v>348.91300000000047</v>
      </c>
      <c r="N995" s="85">
        <f>(D995*36.7437/1000)/'[2]Soybean Export Forecast'!$Q$15</f>
        <v>0.53646852810023971</v>
      </c>
      <c r="P995" s="84">
        <v>3928.1</v>
      </c>
      <c r="Q995" s="84">
        <v>9570.2999999999993</v>
      </c>
      <c r="R995" s="84">
        <f t="shared" si="312"/>
        <v>13498.4</v>
      </c>
      <c r="S995" s="84">
        <f t="shared" si="316"/>
        <v>765.69999999999891</v>
      </c>
      <c r="T995" s="84">
        <f t="shared" si="317"/>
        <v>464.09999999999854</v>
      </c>
      <c r="W995" s="77"/>
      <c r="X995" s="77"/>
      <c r="Z995" s="84">
        <v>50.1</v>
      </c>
      <c r="AA995" s="84">
        <v>1669.5</v>
      </c>
      <c r="AB995" s="84">
        <f t="shared" si="307"/>
        <v>1719.6</v>
      </c>
      <c r="AC995" s="84">
        <f t="shared" si="318"/>
        <v>75.699999999999818</v>
      </c>
      <c r="AE995" s="84">
        <f t="shared" si="313"/>
        <v>4545.3059999999987</v>
      </c>
      <c r="AF995" s="84">
        <f t="shared" si="313"/>
        <v>-1085.253999999999</v>
      </c>
      <c r="AG995" s="84">
        <f t="shared" si="313"/>
        <v>3460.0520000000001</v>
      </c>
      <c r="AH995" s="84">
        <f t="shared" si="319"/>
        <v>-497.48699999999826</v>
      </c>
      <c r="AJ995" s="80">
        <v>39828</v>
      </c>
      <c r="AK995" s="84">
        <v>1222.8</v>
      </c>
      <c r="AL995" s="84">
        <v>2184.1999999999998</v>
      </c>
      <c r="AM995" s="84">
        <f t="shared" si="308"/>
        <v>3407</v>
      </c>
      <c r="AN995" s="84">
        <f t="shared" si="320"/>
        <v>182.29999999999973</v>
      </c>
      <c r="AO995" s="84">
        <f t="shared" si="320"/>
        <v>210.80000000000018</v>
      </c>
      <c r="AP995" s="85">
        <f>AM995/'[2]Soymeal Export Forecast'!AI$15</f>
        <v>0.39708498233309142</v>
      </c>
      <c r="AQ995" s="77"/>
      <c r="AR995" s="77"/>
      <c r="AS995" s="80">
        <v>39828</v>
      </c>
      <c r="AT995" s="84">
        <v>104.8</v>
      </c>
      <c r="AU995" s="84">
        <v>130.5</v>
      </c>
      <c r="AV995" s="84">
        <f t="shared" si="309"/>
        <v>235.3</v>
      </c>
      <c r="AW995" s="84">
        <f t="shared" si="321"/>
        <v>9.4000000000000057</v>
      </c>
      <c r="AX995" s="84">
        <f t="shared" si="321"/>
        <v>7.6000000000000227</v>
      </c>
      <c r="AZ995" s="77"/>
      <c r="BA995" s="77"/>
      <c r="BB995" s="84">
        <f t="shared" si="311"/>
        <v>1112.7969999999991</v>
      </c>
    </row>
    <row r="996" spans="1:54">
      <c r="A996" s="80">
        <v>39835</v>
      </c>
      <c r="B996" s="84">
        <v>8763.5969999999998</v>
      </c>
      <c r="C996" s="84">
        <v>10843.112999999999</v>
      </c>
      <c r="D996" s="84">
        <v>19606.71</v>
      </c>
      <c r="E996" s="84">
        <v>212.386</v>
      </c>
      <c r="F996" s="84">
        <f t="shared" si="314"/>
        <v>688.5669999999991</v>
      </c>
      <c r="G996" s="84">
        <f t="shared" si="314"/>
        <v>928.65799999999945</v>
      </c>
      <c r="H996" s="84">
        <f t="shared" si="314"/>
        <v>130</v>
      </c>
      <c r="I996" s="84">
        <f t="shared" si="310"/>
        <v>688.5669999999991</v>
      </c>
      <c r="L996" s="84">
        <f t="shared" si="315"/>
        <v>1058.6579999999994</v>
      </c>
      <c r="N996" s="85">
        <f>(D996*36.7437/1000)/'[2]Soybean Export Forecast'!$Q$15</f>
        <v>0.56314131980081494</v>
      </c>
      <c r="P996" s="84">
        <v>3464.1</v>
      </c>
      <c r="Q996" s="84">
        <v>10285.5</v>
      </c>
      <c r="R996" s="84">
        <f t="shared" si="312"/>
        <v>13749.6</v>
      </c>
      <c r="S996" s="84">
        <f t="shared" si="316"/>
        <v>251.20000000000073</v>
      </c>
      <c r="T996" s="84">
        <f t="shared" si="317"/>
        <v>715.20000000000073</v>
      </c>
      <c r="W996" s="77"/>
      <c r="X996" s="77"/>
      <c r="Z996" s="84">
        <v>50.1</v>
      </c>
      <c r="AA996" s="84">
        <v>1669.5</v>
      </c>
      <c r="AB996" s="84">
        <f t="shared" si="307"/>
        <v>1719.6</v>
      </c>
      <c r="AC996" s="84">
        <f t="shared" si="318"/>
        <v>0</v>
      </c>
      <c r="AE996" s="84">
        <f t="shared" si="313"/>
        <v>5249.396999999999</v>
      </c>
      <c r="AF996" s="84">
        <f t="shared" si="313"/>
        <v>-1111.8870000000006</v>
      </c>
      <c r="AG996" s="84">
        <f t="shared" si="313"/>
        <v>4137.5099999999984</v>
      </c>
      <c r="AH996" s="84">
        <f t="shared" si="319"/>
        <v>677.45799999999826</v>
      </c>
      <c r="AJ996" s="80">
        <v>39835</v>
      </c>
      <c r="AK996" s="84">
        <v>1286.3</v>
      </c>
      <c r="AL996" s="84">
        <v>2322.4</v>
      </c>
      <c r="AM996" s="84">
        <f t="shared" si="308"/>
        <v>3608.7</v>
      </c>
      <c r="AN996" s="84">
        <f t="shared" si="320"/>
        <v>138.20000000000027</v>
      </c>
      <c r="AO996" s="84">
        <f t="shared" si="320"/>
        <v>201.69999999999982</v>
      </c>
      <c r="AP996" s="85">
        <f>AM996/'[2]Soymeal Export Forecast'!AI$15</f>
        <v>0.42059306596578422</v>
      </c>
      <c r="AQ996" s="77"/>
      <c r="AR996" s="77"/>
      <c r="AS996" s="80">
        <v>39835</v>
      </c>
      <c r="AT996" s="84">
        <v>116</v>
      </c>
      <c r="AU996" s="84">
        <v>140.80000000000001</v>
      </c>
      <c r="AV996" s="84">
        <f t="shared" si="309"/>
        <v>256.8</v>
      </c>
      <c r="AW996" s="84">
        <f t="shared" si="321"/>
        <v>10.300000000000011</v>
      </c>
      <c r="AX996" s="84">
        <f t="shared" si="321"/>
        <v>21.5</v>
      </c>
      <c r="AZ996" s="77"/>
      <c r="BA996" s="77"/>
      <c r="BB996" s="84">
        <f t="shared" si="311"/>
        <v>826.76699999999937</v>
      </c>
    </row>
    <row r="997" spans="1:54">
      <c r="A997" s="80">
        <v>39842</v>
      </c>
      <c r="B997" s="84">
        <v>8665.8700000000008</v>
      </c>
      <c r="C997" s="84">
        <v>11553.347</v>
      </c>
      <c r="D997" s="84">
        <v>20219.217000000001</v>
      </c>
      <c r="E997" s="84">
        <v>212.386</v>
      </c>
      <c r="F997" s="84">
        <f t="shared" si="314"/>
        <v>710.23400000000038</v>
      </c>
      <c r="G997" s="84">
        <f t="shared" si="314"/>
        <v>612.50700000000143</v>
      </c>
      <c r="H997" s="84">
        <f t="shared" si="314"/>
        <v>0</v>
      </c>
      <c r="I997" s="84">
        <f t="shared" si="310"/>
        <v>710.23400000000038</v>
      </c>
      <c r="L997" s="84">
        <f t="shared" si="315"/>
        <v>612.50700000000143</v>
      </c>
      <c r="N997" s="85">
        <f>(D997*36.7437/1000)/'[2]Soybean Export Forecast'!$Q$15</f>
        <v>0.58073366448114316</v>
      </c>
      <c r="P997" s="84">
        <v>2859.5</v>
      </c>
      <c r="Q997" s="84">
        <v>11056.9</v>
      </c>
      <c r="R997" s="84">
        <f t="shared" si="312"/>
        <v>13916.4</v>
      </c>
      <c r="S997" s="84">
        <f t="shared" si="316"/>
        <v>166.79999999999927</v>
      </c>
      <c r="T997" s="84">
        <f t="shared" si="317"/>
        <v>771.39999999999964</v>
      </c>
      <c r="W997" s="77"/>
      <c r="X997" s="77"/>
      <c r="Z997" s="84">
        <v>50.1</v>
      </c>
      <c r="AA997" s="84">
        <v>1745.9</v>
      </c>
      <c r="AB997" s="84">
        <f t="shared" si="307"/>
        <v>1796</v>
      </c>
      <c r="AC997" s="84">
        <f t="shared" si="318"/>
        <v>76.400000000000091</v>
      </c>
      <c r="AE997" s="84">
        <f t="shared" si="313"/>
        <v>5756.27</v>
      </c>
      <c r="AF997" s="84">
        <f t="shared" si="313"/>
        <v>-1249.453</v>
      </c>
      <c r="AG997" s="84">
        <f t="shared" si="313"/>
        <v>4506.8170000000009</v>
      </c>
      <c r="AH997" s="84">
        <f t="shared" si="319"/>
        <v>369.30700000000252</v>
      </c>
      <c r="AJ997" s="80">
        <v>39842</v>
      </c>
      <c r="AK997" s="84">
        <v>1373.3</v>
      </c>
      <c r="AL997" s="84">
        <v>2419.4</v>
      </c>
      <c r="AM997" s="84">
        <f t="shared" si="308"/>
        <v>3792.7</v>
      </c>
      <c r="AN997" s="84">
        <f t="shared" si="320"/>
        <v>97</v>
      </c>
      <c r="AO997" s="84">
        <f t="shared" si="320"/>
        <v>184</v>
      </c>
      <c r="AP997" s="85">
        <f>AM997/'[2]Soymeal Export Forecast'!AI$15</f>
        <v>0.44203821910616836</v>
      </c>
      <c r="AQ997" s="77"/>
      <c r="AR997" s="77"/>
      <c r="AS997" s="80">
        <v>39842</v>
      </c>
      <c r="AT997" s="84">
        <v>117.6</v>
      </c>
      <c r="AU997" s="84">
        <v>149.19999999999999</v>
      </c>
      <c r="AV997" s="84">
        <f t="shared" si="309"/>
        <v>266.79999999999995</v>
      </c>
      <c r="AW997" s="84">
        <f t="shared" si="321"/>
        <v>8.3999999999999773</v>
      </c>
      <c r="AX997" s="84">
        <f t="shared" si="321"/>
        <v>9.9999999999999432</v>
      </c>
      <c r="AZ997" s="77"/>
      <c r="BA997" s="77"/>
      <c r="BB997" s="84">
        <f t="shared" si="311"/>
        <v>807.23400000000038</v>
      </c>
    </row>
    <row r="998" spans="1:54">
      <c r="A998" s="80">
        <v>39849</v>
      </c>
      <c r="B998" s="84">
        <v>8385.9979999999996</v>
      </c>
      <c r="C998" s="84">
        <v>12384.634</v>
      </c>
      <c r="D998" s="84">
        <v>20770.632000000001</v>
      </c>
      <c r="E998" s="84">
        <v>212.386</v>
      </c>
      <c r="F998" s="84">
        <f t="shared" si="314"/>
        <v>831.28700000000026</v>
      </c>
      <c r="G998" s="84">
        <f t="shared" si="314"/>
        <v>551.41500000000087</v>
      </c>
      <c r="H998" s="84">
        <f t="shared" si="314"/>
        <v>0</v>
      </c>
      <c r="I998" s="84">
        <f t="shared" si="310"/>
        <v>831.28700000000026</v>
      </c>
      <c r="L998" s="84">
        <f t="shared" si="315"/>
        <v>551.41500000000087</v>
      </c>
      <c r="N998" s="85">
        <f>(D998*36.7437/1000)/'[2]Soybean Export Forecast'!$Q$15</f>
        <v>0.59657133285375463</v>
      </c>
      <c r="P998" s="84">
        <v>2682.5</v>
      </c>
      <c r="Q998" s="84">
        <v>11958.2</v>
      </c>
      <c r="R998" s="84">
        <f t="shared" si="312"/>
        <v>14640.7</v>
      </c>
      <c r="S998" s="84">
        <f t="shared" si="316"/>
        <v>724.30000000000109</v>
      </c>
      <c r="T998" s="84">
        <f t="shared" si="317"/>
        <v>901.30000000000109</v>
      </c>
      <c r="W998" s="77"/>
      <c r="X998" s="77"/>
      <c r="Z998" s="84">
        <v>50.1</v>
      </c>
      <c r="AA998" s="84">
        <v>1824.1</v>
      </c>
      <c r="AB998" s="84">
        <f t="shared" si="307"/>
        <v>1874.1999999999998</v>
      </c>
      <c r="AC998" s="84">
        <f t="shared" si="318"/>
        <v>78.199999999999818</v>
      </c>
      <c r="AE998" s="84">
        <f t="shared" si="313"/>
        <v>5653.3979999999992</v>
      </c>
      <c r="AF998" s="84">
        <f t="shared" si="313"/>
        <v>-1397.6660000000006</v>
      </c>
      <c r="AG998" s="84">
        <f t="shared" si="313"/>
        <v>4255.7320000000009</v>
      </c>
      <c r="AH998" s="84">
        <f t="shared" si="319"/>
        <v>-251.08500000000004</v>
      </c>
      <c r="AJ998" s="80">
        <v>39849</v>
      </c>
      <c r="AK998" s="84">
        <v>1407.6</v>
      </c>
      <c r="AL998" s="84">
        <v>2581.6999999999998</v>
      </c>
      <c r="AM998" s="84">
        <f t="shared" si="308"/>
        <v>3989.2999999999997</v>
      </c>
      <c r="AN998" s="84">
        <f t="shared" si="320"/>
        <v>162.29999999999973</v>
      </c>
      <c r="AO998" s="84">
        <f t="shared" si="320"/>
        <v>196.59999999999991</v>
      </c>
      <c r="AP998" s="85">
        <f>AM998/'[2]Soymeal Export Forecast'!AI$15</f>
        <v>0.46495189903768752</v>
      </c>
      <c r="AQ998" s="77"/>
      <c r="AR998" s="77"/>
      <c r="AS998" s="80">
        <v>39849</v>
      </c>
      <c r="AT998" s="84">
        <v>150.19999999999999</v>
      </c>
      <c r="AU998" s="84">
        <v>162.5</v>
      </c>
      <c r="AV998" s="84">
        <f t="shared" si="309"/>
        <v>312.7</v>
      </c>
      <c r="AW998" s="84">
        <f t="shared" si="321"/>
        <v>13.300000000000011</v>
      </c>
      <c r="AX998" s="84">
        <f t="shared" si="321"/>
        <v>45.900000000000034</v>
      </c>
      <c r="AZ998" s="77"/>
      <c r="BA998" s="77"/>
      <c r="BB998" s="84">
        <f t="shared" si="311"/>
        <v>993.58699999999999</v>
      </c>
    </row>
    <row r="999" spans="1:54">
      <c r="A999" s="80">
        <v>39856</v>
      </c>
      <c r="B999" s="84">
        <v>8053.7780000000002</v>
      </c>
      <c r="C999" s="84">
        <v>12986.721</v>
      </c>
      <c r="D999" s="84">
        <v>21040.499</v>
      </c>
      <c r="E999" s="84">
        <v>212.386</v>
      </c>
      <c r="F999" s="84">
        <f t="shared" si="314"/>
        <v>602.08699999999953</v>
      </c>
      <c r="G999" s="84">
        <f t="shared" si="314"/>
        <v>269.86699999999837</v>
      </c>
      <c r="H999" s="84">
        <f t="shared" si="314"/>
        <v>0</v>
      </c>
      <c r="I999" s="84">
        <f t="shared" si="310"/>
        <v>602.08699999999953</v>
      </c>
      <c r="L999" s="84">
        <f t="shared" si="315"/>
        <v>269.86699999999837</v>
      </c>
      <c r="N999" s="85">
        <f>(D999*36.7437/1000)/'[2]Soybean Export Forecast'!$Q$15</f>
        <v>0.60432241697499101</v>
      </c>
      <c r="P999" s="84">
        <v>2672</v>
      </c>
      <c r="Q999" s="84">
        <v>12842.3</v>
      </c>
      <c r="R999" s="84">
        <f t="shared" si="312"/>
        <v>15514.3</v>
      </c>
      <c r="S999" s="84">
        <f t="shared" si="316"/>
        <v>873.59999999999854</v>
      </c>
      <c r="T999" s="84">
        <f t="shared" si="317"/>
        <v>884.09999999999854</v>
      </c>
      <c r="W999" s="77"/>
      <c r="X999" s="77"/>
      <c r="Z999" s="84">
        <v>50.1</v>
      </c>
      <c r="AA999" s="84">
        <v>1964.9</v>
      </c>
      <c r="AB999" s="84">
        <f t="shared" si="307"/>
        <v>2015</v>
      </c>
      <c r="AC999" s="84">
        <f t="shared" si="318"/>
        <v>140.80000000000018</v>
      </c>
      <c r="AE999" s="84">
        <f t="shared" si="313"/>
        <v>5331.6779999999999</v>
      </c>
      <c r="AF999" s="84">
        <f t="shared" si="313"/>
        <v>-1820.4789999999998</v>
      </c>
      <c r="AG999" s="84">
        <f t="shared" si="313"/>
        <v>3511.1990000000005</v>
      </c>
      <c r="AH999" s="84">
        <f t="shared" si="319"/>
        <v>-744.53300000000036</v>
      </c>
      <c r="AJ999" s="80">
        <v>39856</v>
      </c>
      <c r="AK999" s="84">
        <v>1424.5</v>
      </c>
      <c r="AL999" s="84">
        <v>2707.5</v>
      </c>
      <c r="AM999" s="84">
        <f t="shared" si="308"/>
        <v>4132</v>
      </c>
      <c r="AN999" s="84">
        <f t="shared" si="320"/>
        <v>125.80000000000018</v>
      </c>
      <c r="AO999" s="84">
        <f t="shared" si="320"/>
        <v>142.70000000000027</v>
      </c>
      <c r="AP999" s="85">
        <f>AM999/'[2]Soymeal Export Forecast'!AI$15</f>
        <v>0.48158354769601808</v>
      </c>
      <c r="AQ999" s="77"/>
      <c r="AR999" s="77"/>
      <c r="AS999" s="80">
        <v>39856</v>
      </c>
      <c r="AT999" s="84">
        <v>171.6</v>
      </c>
      <c r="AU999" s="84">
        <v>187.2</v>
      </c>
      <c r="AV999" s="84">
        <f t="shared" si="309"/>
        <v>358.79999999999995</v>
      </c>
      <c r="AW999" s="84">
        <f t="shared" si="321"/>
        <v>24.699999999999989</v>
      </c>
      <c r="AX999" s="84">
        <f t="shared" si="321"/>
        <v>46.099999999999966</v>
      </c>
      <c r="AZ999" s="77"/>
      <c r="BA999" s="77"/>
      <c r="BB999" s="84">
        <f t="shared" si="311"/>
        <v>727.88699999999972</v>
      </c>
    </row>
    <row r="1000" spans="1:54">
      <c r="A1000" s="80">
        <v>39863</v>
      </c>
      <c r="B1000" s="84">
        <v>7702.8649999999998</v>
      </c>
      <c r="C1000" s="84">
        <v>13598.231</v>
      </c>
      <c r="D1000" s="84">
        <v>21301.096000000001</v>
      </c>
      <c r="E1000" s="84">
        <v>232.386</v>
      </c>
      <c r="F1000" s="84">
        <f t="shared" si="314"/>
        <v>611.51000000000022</v>
      </c>
      <c r="G1000" s="84">
        <f t="shared" si="314"/>
        <v>260.59700000000157</v>
      </c>
      <c r="H1000" s="84">
        <f t="shared" si="314"/>
        <v>20</v>
      </c>
      <c r="I1000" s="84">
        <f t="shared" si="310"/>
        <v>611.51000000000022</v>
      </c>
      <c r="L1000" s="84">
        <f t="shared" si="315"/>
        <v>280.59700000000157</v>
      </c>
      <c r="N1000" s="85">
        <f>(D1000*36.7437/1000)/'[2]Soybean Export Forecast'!$Q$15</f>
        <v>0.61180724938777908</v>
      </c>
      <c r="P1000" s="84">
        <v>2373.5</v>
      </c>
      <c r="Q1000" s="84">
        <v>13480</v>
      </c>
      <c r="R1000" s="84">
        <f t="shared" si="312"/>
        <v>15853.5</v>
      </c>
      <c r="S1000" s="84">
        <f t="shared" si="316"/>
        <v>339.20000000000073</v>
      </c>
      <c r="T1000" s="84">
        <f t="shared" si="317"/>
        <v>637.70000000000073</v>
      </c>
      <c r="W1000" s="77"/>
      <c r="X1000" s="77"/>
      <c r="Z1000" s="84">
        <v>50.2</v>
      </c>
      <c r="AA1000" s="84">
        <v>1964.9</v>
      </c>
      <c r="AB1000" s="84">
        <f t="shared" si="307"/>
        <v>2015.1000000000001</v>
      </c>
      <c r="AC1000" s="84">
        <f t="shared" si="318"/>
        <v>0.10000000000013642</v>
      </c>
      <c r="AE1000" s="84">
        <f t="shared" si="313"/>
        <v>5279.165</v>
      </c>
      <c r="AF1000" s="84">
        <f t="shared" si="313"/>
        <v>-1846.6690000000003</v>
      </c>
      <c r="AG1000" s="84">
        <f t="shared" si="313"/>
        <v>3432.496000000001</v>
      </c>
      <c r="AH1000" s="84">
        <f t="shared" si="319"/>
        <v>-78.70299999999952</v>
      </c>
      <c r="AJ1000" s="80">
        <v>39863</v>
      </c>
      <c r="AK1000" s="84">
        <v>1410.5</v>
      </c>
      <c r="AL1000" s="84">
        <v>2867.1</v>
      </c>
      <c r="AM1000" s="84">
        <f t="shared" si="308"/>
        <v>4277.6000000000004</v>
      </c>
      <c r="AN1000" s="84">
        <f t="shared" si="320"/>
        <v>159.59999999999991</v>
      </c>
      <c r="AO1000" s="84">
        <f t="shared" si="320"/>
        <v>145.60000000000036</v>
      </c>
      <c r="AP1000" s="85">
        <f>AM1000/'[2]Soymeal Export Forecast'!AI$15</f>
        <v>0.49855319061580039</v>
      </c>
      <c r="AQ1000" s="77"/>
      <c r="AR1000" s="77"/>
      <c r="AS1000" s="80">
        <v>39863</v>
      </c>
      <c r="AT1000" s="84">
        <v>173.6</v>
      </c>
      <c r="AU1000" s="84">
        <v>193.8</v>
      </c>
      <c r="AV1000" s="84">
        <f t="shared" si="309"/>
        <v>367.4</v>
      </c>
      <c r="AW1000" s="84">
        <f t="shared" si="321"/>
        <v>6.6000000000000227</v>
      </c>
      <c r="AX1000" s="84">
        <f t="shared" si="321"/>
        <v>8.6000000000000227</v>
      </c>
      <c r="AZ1000" s="77"/>
      <c r="BA1000" s="77"/>
      <c r="BB1000" s="84">
        <f t="shared" si="311"/>
        <v>771.11000000000013</v>
      </c>
    </row>
    <row r="1001" spans="1:54">
      <c r="A1001" s="80">
        <v>39870</v>
      </c>
      <c r="B1001" s="84">
        <v>7307.3559999999998</v>
      </c>
      <c r="C1001" s="84">
        <v>14209.875</v>
      </c>
      <c r="D1001" s="84">
        <v>21517.231</v>
      </c>
      <c r="E1001" s="84">
        <v>232.386</v>
      </c>
      <c r="F1001" s="84">
        <f t="shared" si="314"/>
        <v>611.64400000000023</v>
      </c>
      <c r="G1001" s="84">
        <f t="shared" si="314"/>
        <v>216.1349999999984</v>
      </c>
      <c r="H1001" s="84">
        <f t="shared" si="314"/>
        <v>0</v>
      </c>
      <c r="I1001" s="84">
        <f t="shared" si="310"/>
        <v>611.64400000000023</v>
      </c>
      <c r="L1001" s="84">
        <f t="shared" si="315"/>
        <v>216.1349999999984</v>
      </c>
      <c r="N1001" s="85">
        <f>(D1001*36.7437/1000)/'[2]Soybean Export Forecast'!$Q$15</f>
        <v>0.61801505014349722</v>
      </c>
      <c r="P1001" s="84">
        <v>2008</v>
      </c>
      <c r="Q1001" s="84">
        <v>13951.3</v>
      </c>
      <c r="R1001" s="84">
        <f t="shared" si="312"/>
        <v>15959.3</v>
      </c>
      <c r="S1001" s="84">
        <f t="shared" si="316"/>
        <v>105.79999999999927</v>
      </c>
      <c r="T1001" s="84">
        <f t="shared" si="317"/>
        <v>471.29999999999927</v>
      </c>
      <c r="W1001" s="77"/>
      <c r="X1001" s="77"/>
      <c r="Z1001" s="84">
        <v>50.1</v>
      </c>
      <c r="AA1001" s="84">
        <v>2030.3</v>
      </c>
      <c r="AB1001" s="84">
        <f t="shared" si="307"/>
        <v>2080.4</v>
      </c>
      <c r="AC1001" s="84">
        <f t="shared" si="318"/>
        <v>65.299999999999955</v>
      </c>
      <c r="AE1001" s="84">
        <f t="shared" si="313"/>
        <v>5249.2559999999994</v>
      </c>
      <c r="AF1001" s="84">
        <f t="shared" si="313"/>
        <v>-1771.7249999999992</v>
      </c>
      <c r="AG1001" s="84">
        <f t="shared" si="313"/>
        <v>3477.5310000000004</v>
      </c>
      <c r="AH1001" s="84">
        <f t="shared" si="319"/>
        <v>45.0349999999994</v>
      </c>
      <c r="AJ1001" s="80">
        <v>39870</v>
      </c>
      <c r="AK1001" s="84">
        <v>1353.1</v>
      </c>
      <c r="AL1001" s="84">
        <v>3041.6</v>
      </c>
      <c r="AM1001" s="84">
        <f t="shared" si="308"/>
        <v>4394.7</v>
      </c>
      <c r="AN1001" s="84">
        <f t="shared" si="320"/>
        <v>174.5</v>
      </c>
      <c r="AO1001" s="84">
        <f t="shared" si="320"/>
        <v>117.09999999999945</v>
      </c>
      <c r="AP1001" s="85">
        <f>AM1001/'[2]Soymeal Export Forecast'!AI$15</f>
        <v>0.51220116579372954</v>
      </c>
      <c r="AQ1001" s="77"/>
      <c r="AR1001" s="77"/>
      <c r="AS1001" s="80">
        <v>39870</v>
      </c>
      <c r="AT1001" s="84">
        <v>173.5</v>
      </c>
      <c r="AU1001" s="84">
        <v>207.4</v>
      </c>
      <c r="AV1001" s="84">
        <f t="shared" si="309"/>
        <v>380.9</v>
      </c>
      <c r="AW1001" s="84">
        <f t="shared" si="321"/>
        <v>13.599999999999994</v>
      </c>
      <c r="AX1001" s="84">
        <f t="shared" si="321"/>
        <v>13.5</v>
      </c>
      <c r="AZ1001" s="77"/>
      <c r="BA1001" s="77"/>
      <c r="BB1001" s="84">
        <f t="shared" si="311"/>
        <v>786.14400000000023</v>
      </c>
    </row>
    <row r="1002" spans="1:54">
      <c r="A1002" s="80">
        <v>39877</v>
      </c>
      <c r="B1002" s="84">
        <v>7709.4359999999997</v>
      </c>
      <c r="C1002" s="84">
        <v>14893.89</v>
      </c>
      <c r="D1002" s="84">
        <v>22603.326000000001</v>
      </c>
      <c r="E1002" s="84">
        <v>258.86399999999998</v>
      </c>
      <c r="F1002" s="84">
        <f t="shared" si="314"/>
        <v>684.01499999999942</v>
      </c>
      <c r="G1002" s="84">
        <f t="shared" si="314"/>
        <v>1086.0950000000012</v>
      </c>
      <c r="H1002" s="84">
        <f t="shared" si="314"/>
        <v>26.47799999999998</v>
      </c>
      <c r="I1002" s="84">
        <f t="shared" si="310"/>
        <v>684.01499999999942</v>
      </c>
      <c r="L1002" s="84">
        <f t="shared" si="315"/>
        <v>1112.5730000000012</v>
      </c>
      <c r="N1002" s="85">
        <f>(D1002*36.7437/1000)/'[2]Soybean Export Forecast'!$Q$15</f>
        <v>0.64920972644202291</v>
      </c>
      <c r="P1002" s="84">
        <v>1843</v>
      </c>
      <c r="Q1002" s="84">
        <v>14523.1</v>
      </c>
      <c r="R1002" s="84">
        <f t="shared" si="312"/>
        <v>16366.1</v>
      </c>
      <c r="S1002" s="84">
        <f t="shared" si="316"/>
        <v>406.80000000000109</v>
      </c>
      <c r="T1002" s="84">
        <f t="shared" si="317"/>
        <v>571.80000000000109</v>
      </c>
      <c r="W1002" s="77"/>
      <c r="X1002" s="77"/>
      <c r="Z1002" s="84">
        <v>50.1</v>
      </c>
      <c r="AA1002" s="84">
        <v>2030.3</v>
      </c>
      <c r="AB1002" s="84">
        <f t="shared" si="307"/>
        <v>2080.4</v>
      </c>
      <c r="AC1002" s="84">
        <f t="shared" si="318"/>
        <v>0</v>
      </c>
      <c r="AE1002" s="84">
        <f t="shared" si="313"/>
        <v>5816.3359999999993</v>
      </c>
      <c r="AF1002" s="84">
        <f t="shared" si="313"/>
        <v>-1659.5100000000009</v>
      </c>
      <c r="AG1002" s="84">
        <f t="shared" si="313"/>
        <v>4156.8260000000009</v>
      </c>
      <c r="AH1002" s="84">
        <f t="shared" si="319"/>
        <v>679.29500000000053</v>
      </c>
      <c r="AJ1002" s="80">
        <v>39877</v>
      </c>
      <c r="AK1002" s="84">
        <v>1389.3</v>
      </c>
      <c r="AL1002" s="84">
        <v>3152.7</v>
      </c>
      <c r="AM1002" s="84">
        <f t="shared" si="308"/>
        <v>4542</v>
      </c>
      <c r="AN1002" s="84">
        <f t="shared" si="320"/>
        <v>111.09999999999991</v>
      </c>
      <c r="AO1002" s="84">
        <f t="shared" si="320"/>
        <v>147.30000000000018</v>
      </c>
      <c r="AP1002" s="85">
        <f>AM1002/'[2]Soymeal Export Forecast'!AI$15</f>
        <v>0.52936894328056971</v>
      </c>
      <c r="AQ1002" s="77"/>
      <c r="AR1002" s="77"/>
      <c r="AS1002" s="80">
        <v>39877</v>
      </c>
      <c r="AT1002" s="84">
        <v>187.3</v>
      </c>
      <c r="AU1002" s="84">
        <v>218.5</v>
      </c>
      <c r="AV1002" s="84">
        <f t="shared" si="309"/>
        <v>405.8</v>
      </c>
      <c r="AW1002" s="84">
        <f t="shared" si="321"/>
        <v>11.099999999999994</v>
      </c>
      <c r="AX1002" s="84">
        <f t="shared" si="321"/>
        <v>24.900000000000034</v>
      </c>
      <c r="AZ1002" s="77"/>
      <c r="BA1002" s="77"/>
      <c r="BB1002" s="84">
        <f t="shared" si="311"/>
        <v>795.11499999999933</v>
      </c>
    </row>
    <row r="1003" spans="1:54">
      <c r="A1003" s="80">
        <v>39884</v>
      </c>
      <c r="B1003" s="84">
        <v>8078.4160000000002</v>
      </c>
      <c r="C1003" s="84">
        <v>15632.634</v>
      </c>
      <c r="D1003" s="84">
        <v>23711.05</v>
      </c>
      <c r="E1003" s="84">
        <v>259.06400000000002</v>
      </c>
      <c r="F1003" s="84">
        <f t="shared" si="314"/>
        <v>738.7440000000006</v>
      </c>
      <c r="G1003" s="84">
        <f t="shared" si="314"/>
        <v>1107.7239999999983</v>
      </c>
      <c r="H1003" s="84">
        <f t="shared" si="314"/>
        <v>0.20000000000004547</v>
      </c>
      <c r="I1003" s="84">
        <f t="shared" si="310"/>
        <v>738.7440000000006</v>
      </c>
      <c r="L1003" s="84">
        <f t="shared" si="315"/>
        <v>1107.9239999999984</v>
      </c>
      <c r="N1003" s="85">
        <f>(D1003*36.7437/1000)/'[2]Soybean Export Forecast'!$Q$15</f>
        <v>0.68102562800506117</v>
      </c>
      <c r="P1003" s="84">
        <v>1564</v>
      </c>
      <c r="Q1003" s="84">
        <v>14827.4</v>
      </c>
      <c r="R1003" s="84">
        <f t="shared" si="312"/>
        <v>16391.400000000001</v>
      </c>
      <c r="S1003" s="84">
        <f t="shared" si="316"/>
        <v>25.300000000001091</v>
      </c>
      <c r="T1003" s="84">
        <f t="shared" si="317"/>
        <v>304.29999999999927</v>
      </c>
      <c r="W1003" s="77"/>
      <c r="X1003" s="77"/>
      <c r="Z1003" s="84">
        <v>130.1</v>
      </c>
      <c r="AA1003" s="84">
        <v>2106.9</v>
      </c>
      <c r="AB1003" s="84">
        <f t="shared" si="307"/>
        <v>2237</v>
      </c>
      <c r="AC1003" s="84">
        <f t="shared" si="318"/>
        <v>156.59999999999991</v>
      </c>
      <c r="AE1003" s="84">
        <f t="shared" si="313"/>
        <v>6384.3159999999998</v>
      </c>
      <c r="AF1003" s="84">
        <f t="shared" si="313"/>
        <v>-1301.6659999999997</v>
      </c>
      <c r="AG1003" s="84">
        <f t="shared" si="313"/>
        <v>5082.6499999999978</v>
      </c>
      <c r="AH1003" s="84">
        <f t="shared" si="319"/>
        <v>925.82399999999689</v>
      </c>
      <c r="AJ1003" s="80">
        <v>39884</v>
      </c>
      <c r="AK1003" s="84">
        <v>1250.8</v>
      </c>
      <c r="AL1003" s="84">
        <v>3324.6</v>
      </c>
      <c r="AM1003" s="84">
        <f t="shared" si="308"/>
        <v>4575.3999999999996</v>
      </c>
      <c r="AN1003" s="84">
        <f t="shared" si="320"/>
        <v>171.90000000000009</v>
      </c>
      <c r="AO1003" s="84">
        <f t="shared" si="320"/>
        <v>33.399999999999636</v>
      </c>
      <c r="AP1003" s="85">
        <f>AM1003/'[2]Soymeal Export Forecast'!AI$15</f>
        <v>0.53326170477453072</v>
      </c>
      <c r="AQ1003" s="77"/>
      <c r="AR1003" s="77"/>
      <c r="AS1003" s="80">
        <v>39884</v>
      </c>
      <c r="AT1003" s="84">
        <v>175.5</v>
      </c>
      <c r="AU1003" s="84">
        <v>222.3</v>
      </c>
      <c r="AV1003" s="84">
        <f t="shared" si="309"/>
        <v>397.8</v>
      </c>
      <c r="AW1003" s="84">
        <f t="shared" si="321"/>
        <v>3.8000000000000114</v>
      </c>
      <c r="AX1003" s="84">
        <f t="shared" si="321"/>
        <v>-8</v>
      </c>
      <c r="AZ1003" s="77"/>
      <c r="BA1003" s="77"/>
      <c r="BB1003" s="84">
        <f t="shared" si="311"/>
        <v>910.64400000000069</v>
      </c>
    </row>
    <row r="1004" spans="1:54">
      <c r="A1004" s="80">
        <v>39891</v>
      </c>
      <c r="B1004" s="84">
        <v>8497.027</v>
      </c>
      <c r="C1004" s="84">
        <v>16378.175999999999</v>
      </c>
      <c r="D1004" s="84">
        <v>24875.203000000001</v>
      </c>
      <c r="E1004" s="84">
        <v>310.96899999999999</v>
      </c>
      <c r="F1004" s="84">
        <f t="shared" si="314"/>
        <v>745.54199999999946</v>
      </c>
      <c r="G1004" s="84">
        <f t="shared" si="314"/>
        <v>1164.1530000000021</v>
      </c>
      <c r="H1004" s="84">
        <f t="shared" si="314"/>
        <v>51.904999999999973</v>
      </c>
      <c r="I1004" s="84">
        <f t="shared" si="310"/>
        <v>745.54199999999946</v>
      </c>
      <c r="L1004" s="84">
        <f t="shared" si="315"/>
        <v>1216.058000000002</v>
      </c>
      <c r="N1004" s="85">
        <f>(D1004*36.7437/1000)/'[2]Soybean Export Forecast'!$Q$15</f>
        <v>0.71446227580931188</v>
      </c>
      <c r="P1004" s="84">
        <v>1633</v>
      </c>
      <c r="Q1004" s="84">
        <v>15009.7</v>
      </c>
      <c r="R1004" s="84">
        <f t="shared" si="312"/>
        <v>16642.7</v>
      </c>
      <c r="S1004" s="84">
        <f t="shared" si="316"/>
        <v>251.29999999999927</v>
      </c>
      <c r="T1004" s="84">
        <f t="shared" si="317"/>
        <v>182.30000000000109</v>
      </c>
      <c r="W1004" s="77"/>
      <c r="X1004" s="77"/>
      <c r="Z1004" s="84">
        <v>1</v>
      </c>
      <c r="AA1004" s="84">
        <v>2172.1</v>
      </c>
      <c r="AB1004" s="84">
        <f t="shared" si="307"/>
        <v>2173.1</v>
      </c>
      <c r="AC1004" s="84">
        <f t="shared" si="318"/>
        <v>-63.900000000000091</v>
      </c>
      <c r="AE1004" s="84">
        <f t="shared" si="313"/>
        <v>6863.027</v>
      </c>
      <c r="AF1004" s="84">
        <f t="shared" si="313"/>
        <v>-803.62400000000116</v>
      </c>
      <c r="AG1004" s="84">
        <f t="shared" si="313"/>
        <v>6059.4030000000002</v>
      </c>
      <c r="AH1004" s="84">
        <f t="shared" si="319"/>
        <v>976.75300000000243</v>
      </c>
      <c r="AJ1004" s="80">
        <v>39891</v>
      </c>
      <c r="AK1004" s="84">
        <v>1186</v>
      </c>
      <c r="AL1004" s="84">
        <v>3530.2</v>
      </c>
      <c r="AM1004" s="84">
        <f t="shared" si="308"/>
        <v>4716.2</v>
      </c>
      <c r="AN1004" s="84">
        <f t="shared" si="320"/>
        <v>205.59999999999991</v>
      </c>
      <c r="AO1004" s="84">
        <f t="shared" si="320"/>
        <v>140.80000000000018</v>
      </c>
      <c r="AP1004" s="85">
        <f>AM1004/'[2]Soymeal Export Forecast'!AI$15</f>
        <v>0.54967190891673778</v>
      </c>
      <c r="AQ1004" s="77"/>
      <c r="AR1004" s="77"/>
      <c r="AS1004" s="80">
        <v>39891</v>
      </c>
      <c r="AT1004" s="84">
        <v>213.5</v>
      </c>
      <c r="AU1004" s="84">
        <v>232.9</v>
      </c>
      <c r="AV1004" s="84">
        <f t="shared" si="309"/>
        <v>446.4</v>
      </c>
      <c r="AW1004" s="84">
        <f t="shared" si="321"/>
        <v>10.599999999999994</v>
      </c>
      <c r="AX1004" s="84">
        <f t="shared" si="321"/>
        <v>48.599999999999966</v>
      </c>
      <c r="AZ1004" s="77"/>
      <c r="BA1004" s="77"/>
      <c r="BB1004" s="84">
        <f t="shared" si="311"/>
        <v>951.14199999999937</v>
      </c>
    </row>
    <row r="1005" spans="1:54">
      <c r="A1005" s="80">
        <v>39898</v>
      </c>
      <c r="B1005" s="84">
        <v>9473.3870000000006</v>
      </c>
      <c r="C1005" s="84">
        <v>16945.64</v>
      </c>
      <c r="D1005" s="84">
        <v>26419.026999999998</v>
      </c>
      <c r="E1005" s="84">
        <v>310.96899999999999</v>
      </c>
      <c r="F1005" s="84">
        <f t="shared" si="314"/>
        <v>567.46399999999994</v>
      </c>
      <c r="G1005" s="84">
        <f t="shared" si="314"/>
        <v>1543.8239999999969</v>
      </c>
      <c r="H1005" s="84">
        <f t="shared" si="314"/>
        <v>0</v>
      </c>
      <c r="I1005" s="84">
        <f t="shared" si="310"/>
        <v>567.46399999999994</v>
      </c>
      <c r="L1005" s="84">
        <f t="shared" si="315"/>
        <v>1543.8239999999969</v>
      </c>
      <c r="N1005" s="85">
        <f>(D1005*36.7437/1000)/'[2]Soybean Export Forecast'!$Q$15</f>
        <v>0.75880378363495782</v>
      </c>
      <c r="P1005" s="84">
        <v>1321</v>
      </c>
      <c r="Q1005" s="84">
        <v>15379.5</v>
      </c>
      <c r="R1005" s="84">
        <f t="shared" si="312"/>
        <v>16700.5</v>
      </c>
      <c r="S1005" s="84">
        <f t="shared" si="316"/>
        <v>57.799999999999272</v>
      </c>
      <c r="T1005" s="84">
        <f t="shared" si="317"/>
        <v>369.79999999999927</v>
      </c>
      <c r="W1005" s="77"/>
      <c r="X1005" s="77"/>
      <c r="Z1005" s="84">
        <v>1</v>
      </c>
      <c r="AA1005" s="84">
        <v>2172.1</v>
      </c>
      <c r="AB1005" s="84">
        <f t="shared" si="307"/>
        <v>2173.1</v>
      </c>
      <c r="AC1005" s="84">
        <f t="shared" si="318"/>
        <v>0</v>
      </c>
      <c r="AE1005" s="84">
        <f t="shared" si="313"/>
        <v>8151.3870000000006</v>
      </c>
      <c r="AF1005" s="84">
        <f t="shared" si="313"/>
        <v>-605.96000000000049</v>
      </c>
      <c r="AG1005" s="84">
        <f t="shared" si="313"/>
        <v>7545.4269999999979</v>
      </c>
      <c r="AH1005" s="84">
        <f t="shared" si="319"/>
        <v>1486.0239999999976</v>
      </c>
      <c r="AJ1005" s="80">
        <v>39898</v>
      </c>
      <c r="AK1005" s="84">
        <v>1178</v>
      </c>
      <c r="AL1005" s="84">
        <v>3645.1</v>
      </c>
      <c r="AM1005" s="84">
        <f t="shared" si="308"/>
        <v>4823.1000000000004</v>
      </c>
      <c r="AN1005" s="84">
        <f t="shared" si="320"/>
        <v>114.90000000000009</v>
      </c>
      <c r="AO1005" s="84">
        <f t="shared" si="320"/>
        <v>106.90000000000055</v>
      </c>
      <c r="AP1005" s="85">
        <f>AM1005/'[2]Soymeal Export Forecast'!AI$15</f>
        <v>0.56213107669231976</v>
      </c>
      <c r="AQ1005" s="77"/>
      <c r="AR1005" s="77"/>
      <c r="AS1005" s="80">
        <v>39898</v>
      </c>
      <c r="AT1005" s="84">
        <v>243.7</v>
      </c>
      <c r="AU1005" s="84">
        <v>264.7</v>
      </c>
      <c r="AV1005" s="84">
        <f t="shared" si="309"/>
        <v>508.4</v>
      </c>
      <c r="AW1005" s="84">
        <f t="shared" si="321"/>
        <v>31.799999999999983</v>
      </c>
      <c r="AX1005" s="84">
        <f t="shared" si="321"/>
        <v>62</v>
      </c>
      <c r="AZ1005" s="77"/>
      <c r="BA1005" s="77"/>
      <c r="BB1005" s="84">
        <f t="shared" si="311"/>
        <v>682.36400000000003</v>
      </c>
    </row>
    <row r="1006" spans="1:54">
      <c r="A1006" s="80">
        <v>39905</v>
      </c>
      <c r="B1006" s="84">
        <v>9894.4320000000007</v>
      </c>
      <c r="C1006" s="84">
        <v>17856.925999999999</v>
      </c>
      <c r="D1006" s="84">
        <v>27751.358</v>
      </c>
      <c r="E1006" s="84">
        <v>310.96899999999999</v>
      </c>
      <c r="F1006" s="84">
        <f t="shared" si="314"/>
        <v>911.28600000000006</v>
      </c>
      <c r="G1006" s="84">
        <f t="shared" si="314"/>
        <v>1332.3310000000019</v>
      </c>
      <c r="H1006" s="84">
        <f t="shared" si="314"/>
        <v>0</v>
      </c>
      <c r="I1006" s="84">
        <f t="shared" si="310"/>
        <v>911.28600000000006</v>
      </c>
      <c r="L1006" s="84">
        <f t="shared" si="315"/>
        <v>1332.3310000000019</v>
      </c>
      <c r="N1006" s="85">
        <f>(D1006*36.7437/1000)/'[2]Soybean Export Forecast'!$Q$15</f>
        <v>0.7970708176121799</v>
      </c>
      <c r="P1006" s="84">
        <v>1228.0999999999999</v>
      </c>
      <c r="Q1006" s="84">
        <v>15711.1</v>
      </c>
      <c r="R1006" s="84">
        <f t="shared" si="312"/>
        <v>16939.2</v>
      </c>
      <c r="S1006" s="84">
        <f t="shared" si="316"/>
        <v>238.70000000000073</v>
      </c>
      <c r="T1006" s="84">
        <f t="shared" si="317"/>
        <v>331.60000000000036</v>
      </c>
      <c r="W1006" s="77"/>
      <c r="X1006" s="77"/>
      <c r="Z1006" s="84">
        <v>1</v>
      </c>
      <c r="AA1006" s="84">
        <v>2172.1</v>
      </c>
      <c r="AB1006" s="84">
        <f t="shared" si="307"/>
        <v>2173.1</v>
      </c>
      <c r="AC1006" s="84">
        <f t="shared" si="318"/>
        <v>0</v>
      </c>
      <c r="AE1006" s="84">
        <f t="shared" si="313"/>
        <v>8665.3320000000003</v>
      </c>
      <c r="AF1006" s="84">
        <f t="shared" si="313"/>
        <v>-26.274000000000797</v>
      </c>
      <c r="AG1006" s="84">
        <f t="shared" si="313"/>
        <v>8639.0579999999991</v>
      </c>
      <c r="AH1006" s="84">
        <f t="shared" si="319"/>
        <v>1093.6310000000012</v>
      </c>
      <c r="AJ1006" s="80">
        <v>39905</v>
      </c>
      <c r="AK1006" s="84">
        <v>1111.2</v>
      </c>
      <c r="AL1006" s="84">
        <v>3797.7</v>
      </c>
      <c r="AM1006" s="84">
        <f t="shared" si="308"/>
        <v>4908.8999999999996</v>
      </c>
      <c r="AN1006" s="84">
        <f t="shared" si="320"/>
        <v>152.59999999999991</v>
      </c>
      <c r="AO1006" s="84">
        <f t="shared" si="320"/>
        <v>85.799999999999272</v>
      </c>
      <c r="AP1006" s="85">
        <f>AM1006/'[2]Soymeal Export Forecast'!AI$15</f>
        <v>0.57213104484147703</v>
      </c>
      <c r="AQ1006" s="77"/>
      <c r="AR1006" s="77"/>
      <c r="AS1006" s="80">
        <v>39905</v>
      </c>
      <c r="AT1006" s="84">
        <v>216.3</v>
      </c>
      <c r="AU1006" s="84">
        <v>299</v>
      </c>
      <c r="AV1006" s="84">
        <f t="shared" si="309"/>
        <v>515.29999999999995</v>
      </c>
      <c r="AW1006" s="84">
        <f t="shared" si="321"/>
        <v>34.300000000000011</v>
      </c>
      <c r="AX1006" s="84">
        <f t="shared" si="321"/>
        <v>6.8999999999999773</v>
      </c>
      <c r="AZ1006" s="77"/>
      <c r="BA1006" s="77"/>
      <c r="BB1006" s="84">
        <f t="shared" si="311"/>
        <v>1063.886</v>
      </c>
    </row>
    <row r="1007" spans="1:54">
      <c r="A1007" s="80">
        <v>39912</v>
      </c>
      <c r="B1007" s="84">
        <v>9571.64</v>
      </c>
      <c r="C1007" s="84">
        <v>18628.580999999998</v>
      </c>
      <c r="D1007" s="84">
        <v>28200.221000000001</v>
      </c>
      <c r="E1007" s="84">
        <v>319.084</v>
      </c>
      <c r="F1007" s="84">
        <f t="shared" si="314"/>
        <v>771.65499999999884</v>
      </c>
      <c r="G1007" s="84">
        <f t="shared" si="314"/>
        <v>448.86300000000119</v>
      </c>
      <c r="H1007" s="84">
        <f t="shared" si="314"/>
        <v>8.1150000000000091</v>
      </c>
      <c r="I1007" s="84">
        <f t="shared" si="310"/>
        <v>771.65499999999884</v>
      </c>
      <c r="L1007" s="84">
        <f t="shared" si="315"/>
        <v>456.9780000000012</v>
      </c>
      <c r="N1007" s="85">
        <f>(D1007*36.7437/1000)/'[2]Soybean Export Forecast'!$Q$15</f>
        <v>0.80996300106517916</v>
      </c>
      <c r="P1007" s="84">
        <v>1349.8</v>
      </c>
      <c r="Q1007" s="84">
        <v>15995.1</v>
      </c>
      <c r="R1007" s="84">
        <f t="shared" si="312"/>
        <v>17344.900000000001</v>
      </c>
      <c r="S1007" s="84">
        <f t="shared" si="316"/>
        <v>405.70000000000073</v>
      </c>
      <c r="T1007" s="84">
        <f t="shared" si="317"/>
        <v>284</v>
      </c>
      <c r="W1007" s="77"/>
      <c r="X1007" s="77"/>
      <c r="Z1007" s="84">
        <v>1</v>
      </c>
      <c r="AA1007" s="84">
        <v>2172.1999999999998</v>
      </c>
      <c r="AB1007" s="84">
        <f t="shared" si="307"/>
        <v>2173.1999999999998</v>
      </c>
      <c r="AC1007" s="84">
        <f t="shared" si="318"/>
        <v>9.9999999999909051E-2</v>
      </c>
      <c r="AE1007" s="84">
        <f t="shared" si="313"/>
        <v>8220.84</v>
      </c>
      <c r="AF1007" s="84">
        <f t="shared" si="313"/>
        <v>461.28099999999813</v>
      </c>
      <c r="AG1007" s="84">
        <f t="shared" si="313"/>
        <v>8682.1209999999992</v>
      </c>
      <c r="AH1007" s="84">
        <f t="shared" si="319"/>
        <v>43.063000000000102</v>
      </c>
      <c r="AJ1007" s="80">
        <v>39912</v>
      </c>
      <c r="AK1007" s="84">
        <v>1116.7</v>
      </c>
      <c r="AL1007" s="84">
        <v>3959.4</v>
      </c>
      <c r="AM1007" s="84">
        <f t="shared" si="308"/>
        <v>5076.1000000000004</v>
      </c>
      <c r="AN1007" s="84">
        <f t="shared" si="320"/>
        <v>161.70000000000027</v>
      </c>
      <c r="AO1007" s="84">
        <f t="shared" si="320"/>
        <v>167.20000000000073</v>
      </c>
      <c r="AP1007" s="85">
        <f>AM1007/'[2]Soymeal Export Forecast'!AI$15</f>
        <v>0.59161816226034791</v>
      </c>
      <c r="AQ1007" s="77"/>
      <c r="AR1007" s="77"/>
      <c r="AS1007" s="80">
        <v>39912</v>
      </c>
      <c r="AT1007" s="84">
        <v>219.2</v>
      </c>
      <c r="AU1007" s="84">
        <v>310.8</v>
      </c>
      <c r="AV1007" s="84">
        <f t="shared" si="309"/>
        <v>530</v>
      </c>
      <c r="AW1007" s="84">
        <f t="shared" si="321"/>
        <v>11.800000000000011</v>
      </c>
      <c r="AX1007" s="84">
        <f t="shared" si="321"/>
        <v>14.700000000000045</v>
      </c>
      <c r="AZ1007" s="77"/>
      <c r="BA1007" s="77"/>
      <c r="BB1007" s="84">
        <f t="shared" si="311"/>
        <v>933.35499999999911</v>
      </c>
    </row>
    <row r="1008" spans="1:54">
      <c r="A1008" s="80">
        <v>39919</v>
      </c>
      <c r="B1008" s="84">
        <v>9455.4369999999999</v>
      </c>
      <c r="C1008" s="84">
        <v>19536.721000000001</v>
      </c>
      <c r="D1008" s="84">
        <v>28992.157999999999</v>
      </c>
      <c r="E1008" s="84">
        <v>319.084</v>
      </c>
      <c r="F1008" s="84">
        <f t="shared" si="314"/>
        <v>908.14000000000306</v>
      </c>
      <c r="G1008" s="84">
        <f t="shared" si="314"/>
        <v>791.93699999999808</v>
      </c>
      <c r="H1008" s="84">
        <f t="shared" si="314"/>
        <v>0</v>
      </c>
      <c r="I1008" s="84">
        <f t="shared" si="310"/>
        <v>908.14000000000306</v>
      </c>
      <c r="L1008" s="84">
        <f t="shared" si="315"/>
        <v>791.93699999999808</v>
      </c>
      <c r="N1008" s="85">
        <f>(D1008*36.7437/1000)/'[2]Soybean Export Forecast'!$Q$15</f>
        <v>0.83270891036761174</v>
      </c>
      <c r="P1008" s="84">
        <v>1234.0999999999999</v>
      </c>
      <c r="Q1008" s="84">
        <v>16297.1</v>
      </c>
      <c r="R1008" s="84">
        <f t="shared" si="312"/>
        <v>17531.2</v>
      </c>
      <c r="S1008" s="84">
        <f t="shared" si="316"/>
        <v>186.29999999999927</v>
      </c>
      <c r="T1008" s="84">
        <f t="shared" si="317"/>
        <v>302</v>
      </c>
      <c r="W1008" s="77"/>
      <c r="X1008" s="77"/>
      <c r="Z1008" s="84">
        <v>17</v>
      </c>
      <c r="AA1008" s="84">
        <v>2172.6999999999998</v>
      </c>
      <c r="AB1008" s="84">
        <f t="shared" si="307"/>
        <v>2189.6999999999998</v>
      </c>
      <c r="AC1008" s="84">
        <f t="shared" si="318"/>
        <v>16.5</v>
      </c>
      <c r="AE1008" s="84">
        <f t="shared" si="313"/>
        <v>8204.3369999999995</v>
      </c>
      <c r="AF1008" s="84">
        <f t="shared" si="313"/>
        <v>1066.9210000000012</v>
      </c>
      <c r="AG1008" s="84">
        <f t="shared" si="313"/>
        <v>9271.257999999998</v>
      </c>
      <c r="AH1008" s="84">
        <f t="shared" si="319"/>
        <v>589.13699999999881</v>
      </c>
      <c r="AJ1008" s="80">
        <v>39919</v>
      </c>
      <c r="AK1008" s="84">
        <v>1054.4000000000001</v>
      </c>
      <c r="AL1008" s="84">
        <v>4130.1000000000004</v>
      </c>
      <c r="AM1008" s="84">
        <f t="shared" si="308"/>
        <v>5184.5</v>
      </c>
      <c r="AN1008" s="84">
        <f t="shared" si="320"/>
        <v>170.70000000000027</v>
      </c>
      <c r="AO1008" s="84">
        <f t="shared" si="320"/>
        <v>108.39999999999964</v>
      </c>
      <c r="AP1008" s="85">
        <f>AM1008/'[2]Soymeal Export Forecast'!AI$15</f>
        <v>0.60425215465392201</v>
      </c>
      <c r="AQ1008" s="77"/>
      <c r="AR1008" s="77"/>
      <c r="AS1008" s="80">
        <v>39919</v>
      </c>
      <c r="AT1008" s="84">
        <v>242.6</v>
      </c>
      <c r="AU1008" s="84">
        <v>345.2</v>
      </c>
      <c r="AV1008" s="84">
        <f t="shared" si="309"/>
        <v>587.79999999999995</v>
      </c>
      <c r="AW1008" s="84">
        <f t="shared" si="321"/>
        <v>34.399999999999977</v>
      </c>
      <c r="AX1008" s="84">
        <f t="shared" si="321"/>
        <v>57.799999999999955</v>
      </c>
      <c r="AZ1008" s="77"/>
      <c r="BA1008" s="77"/>
      <c r="BB1008" s="84">
        <f t="shared" si="311"/>
        <v>1078.8400000000033</v>
      </c>
    </row>
    <row r="1009" spans="1:54">
      <c r="A1009" s="80">
        <v>39926</v>
      </c>
      <c r="B1009" s="84">
        <v>9478.3610000000008</v>
      </c>
      <c r="C1009" s="84">
        <v>20606.080000000002</v>
      </c>
      <c r="D1009" s="84">
        <v>30084.440999999999</v>
      </c>
      <c r="E1009" s="84">
        <v>319.084</v>
      </c>
      <c r="F1009" s="84">
        <f t="shared" ref="F1009:H1027" si="322">C1009-C1008</f>
        <v>1069.3590000000004</v>
      </c>
      <c r="G1009" s="84">
        <f t="shared" si="322"/>
        <v>1092.2829999999994</v>
      </c>
      <c r="H1009" s="84">
        <f t="shared" si="322"/>
        <v>0</v>
      </c>
      <c r="I1009" s="84">
        <f t="shared" si="310"/>
        <v>1069.3590000000004</v>
      </c>
      <c r="L1009" s="84">
        <f t="shared" si="315"/>
        <v>1092.2829999999994</v>
      </c>
      <c r="N1009" s="85">
        <f>(D1009*36.7437/1000)/'[2]Soybean Export Forecast'!$Q$15</f>
        <v>0.86408131758004003</v>
      </c>
      <c r="P1009" s="84">
        <v>1644.2</v>
      </c>
      <c r="Q1009" s="84">
        <v>16355.5</v>
      </c>
      <c r="R1009" s="84">
        <f t="shared" si="312"/>
        <v>17999.7</v>
      </c>
      <c r="S1009" s="84">
        <f t="shared" si="316"/>
        <v>468.5</v>
      </c>
      <c r="T1009" s="84">
        <f t="shared" si="317"/>
        <v>58.399999999999636</v>
      </c>
      <c r="W1009" s="77"/>
      <c r="X1009" s="77"/>
      <c r="Z1009" s="84">
        <v>36</v>
      </c>
      <c r="AA1009" s="84">
        <v>2173.1999999999998</v>
      </c>
      <c r="AB1009" s="84">
        <f t="shared" si="307"/>
        <v>2209.1999999999998</v>
      </c>
      <c r="AC1009" s="84">
        <f t="shared" si="318"/>
        <v>19.5</v>
      </c>
      <c r="AE1009" s="84">
        <f t="shared" si="313"/>
        <v>7798.161000000001</v>
      </c>
      <c r="AF1009" s="84">
        <f t="shared" si="313"/>
        <v>2077.3800000000019</v>
      </c>
      <c r="AG1009" s="84">
        <f t="shared" si="313"/>
        <v>9875.5409999999974</v>
      </c>
      <c r="AH1009" s="84">
        <f t="shared" si="319"/>
        <v>604.28299999999945</v>
      </c>
      <c r="AJ1009" s="80">
        <v>39926</v>
      </c>
      <c r="AK1009" s="84">
        <v>1198.3</v>
      </c>
      <c r="AL1009" s="84">
        <v>4279.1000000000004</v>
      </c>
      <c r="AM1009" s="84">
        <f t="shared" si="308"/>
        <v>5477.4000000000005</v>
      </c>
      <c r="AN1009" s="84">
        <f t="shared" si="320"/>
        <v>149</v>
      </c>
      <c r="AO1009" s="84">
        <f t="shared" si="320"/>
        <v>292.90000000000055</v>
      </c>
      <c r="AP1009" s="85">
        <f>AM1009/'[2]Soymeal Export Forecast'!AI$15</f>
        <v>0.6383895750605445</v>
      </c>
      <c r="AQ1009" s="77"/>
      <c r="AR1009" s="77"/>
      <c r="AS1009" s="80">
        <v>39926</v>
      </c>
      <c r="AT1009" s="84">
        <v>257.10000000000002</v>
      </c>
      <c r="AU1009" s="84">
        <v>361.8</v>
      </c>
      <c r="AV1009" s="84">
        <f t="shared" si="309"/>
        <v>618.90000000000009</v>
      </c>
      <c r="AW1009" s="84">
        <f t="shared" si="321"/>
        <v>16.600000000000023</v>
      </c>
      <c r="AX1009" s="84">
        <f t="shared" si="321"/>
        <v>31.100000000000136</v>
      </c>
      <c r="AZ1009" s="77"/>
      <c r="BA1009" s="77"/>
      <c r="BB1009" s="84">
        <f t="shared" si="311"/>
        <v>1218.3590000000004</v>
      </c>
    </row>
    <row r="1010" spans="1:54">
      <c r="A1010" s="80">
        <v>39933</v>
      </c>
      <c r="B1010" s="84">
        <v>8985.4629999999997</v>
      </c>
      <c r="C1010" s="84">
        <v>21539.584999999999</v>
      </c>
      <c r="D1010" s="84">
        <v>30525.047999999999</v>
      </c>
      <c r="E1010" s="84">
        <v>319.084</v>
      </c>
      <c r="F1010" s="84">
        <f t="shared" si="322"/>
        <v>933.50499999999738</v>
      </c>
      <c r="G1010" s="84">
        <f t="shared" si="322"/>
        <v>440.60699999999997</v>
      </c>
      <c r="H1010" s="84">
        <f t="shared" si="322"/>
        <v>0</v>
      </c>
      <c r="I1010" s="84">
        <f t="shared" si="310"/>
        <v>933.50499999999738</v>
      </c>
      <c r="L1010" s="84">
        <f t="shared" si="315"/>
        <v>440.60699999999997</v>
      </c>
      <c r="N1010" s="85">
        <f>(D1010*36.7437/1000)/'[2]Soybean Export Forecast'!$Q$15</f>
        <v>0.87673637329787735</v>
      </c>
      <c r="P1010" s="84">
        <v>1616.4</v>
      </c>
      <c r="Q1010" s="84">
        <v>16581.099999999999</v>
      </c>
      <c r="R1010" s="84">
        <f t="shared" si="312"/>
        <v>18197.5</v>
      </c>
      <c r="S1010" s="84">
        <f t="shared" si="316"/>
        <v>197.79999999999927</v>
      </c>
      <c r="T1010" s="84">
        <f t="shared" si="317"/>
        <v>225.59999999999854</v>
      </c>
      <c r="W1010" s="77"/>
      <c r="X1010" s="77"/>
      <c r="Z1010" s="84">
        <v>41</v>
      </c>
      <c r="AA1010" s="84">
        <v>2173.1999999999998</v>
      </c>
      <c r="AB1010" s="84">
        <f t="shared" si="307"/>
        <v>2214.1999999999998</v>
      </c>
      <c r="AC1010" s="84">
        <f t="shared" si="318"/>
        <v>5</v>
      </c>
      <c r="AE1010" s="84">
        <f t="shared" si="313"/>
        <v>7328.0630000000001</v>
      </c>
      <c r="AF1010" s="84">
        <f t="shared" si="313"/>
        <v>2785.2850000000008</v>
      </c>
      <c r="AG1010" s="84">
        <f t="shared" si="313"/>
        <v>10113.347999999998</v>
      </c>
      <c r="AH1010" s="84">
        <f t="shared" si="319"/>
        <v>237.8070000000007</v>
      </c>
      <c r="AJ1010" s="80">
        <v>39933</v>
      </c>
      <c r="AK1010" s="84">
        <v>1248.2</v>
      </c>
      <c r="AL1010" s="84">
        <v>4364.6000000000004</v>
      </c>
      <c r="AM1010" s="84">
        <f t="shared" si="308"/>
        <v>5612.8</v>
      </c>
      <c r="AN1010" s="84">
        <f t="shared" si="320"/>
        <v>85.5</v>
      </c>
      <c r="AO1010" s="84">
        <f t="shared" si="320"/>
        <v>135.39999999999964</v>
      </c>
      <c r="AP1010" s="85">
        <f>AM1010/'[2]Soymeal Export Forecast'!AI$15</f>
        <v>0.65417041057797931</v>
      </c>
      <c r="AQ1010" s="77"/>
      <c r="AR1010" s="77"/>
      <c r="AS1010" s="80">
        <v>39933</v>
      </c>
      <c r="AT1010" s="84">
        <v>207.8</v>
      </c>
      <c r="AU1010" s="84">
        <v>445.7</v>
      </c>
      <c r="AV1010" s="84">
        <f t="shared" si="309"/>
        <v>653.5</v>
      </c>
      <c r="AW1010" s="84">
        <f t="shared" si="321"/>
        <v>83.899999999999977</v>
      </c>
      <c r="AX1010" s="84">
        <f t="shared" si="321"/>
        <v>34.599999999999909</v>
      </c>
      <c r="AZ1010" s="77"/>
      <c r="BA1010" s="77"/>
      <c r="BB1010" s="84">
        <f t="shared" si="311"/>
        <v>1019.0049999999974</v>
      </c>
    </row>
    <row r="1011" spans="1:54">
      <c r="A1011" s="80">
        <v>39940</v>
      </c>
      <c r="B1011" s="84">
        <v>9400.3860000000004</v>
      </c>
      <c r="C1011" s="84">
        <v>22315.958999999999</v>
      </c>
      <c r="D1011" s="84">
        <v>31716.345000000001</v>
      </c>
      <c r="E1011" s="84">
        <v>420.53399999999999</v>
      </c>
      <c r="F1011" s="84">
        <f t="shared" si="322"/>
        <v>776.3739999999998</v>
      </c>
      <c r="G1011" s="84">
        <f t="shared" si="322"/>
        <v>1191.2970000000023</v>
      </c>
      <c r="H1011" s="84">
        <f t="shared" si="322"/>
        <v>101.44999999999999</v>
      </c>
      <c r="I1011" s="84">
        <f t="shared" si="310"/>
        <v>776.3739999999998</v>
      </c>
      <c r="L1011" s="84">
        <f t="shared" si="315"/>
        <v>1292.7470000000023</v>
      </c>
      <c r="N1011" s="85">
        <f>(D1011*36.7437/1000)/'[2]Soybean Export Forecast'!$Q$15</f>
        <v>0.91095264746395388</v>
      </c>
      <c r="P1011" s="84">
        <v>1572.7</v>
      </c>
      <c r="Q1011" s="84">
        <v>16757.099999999999</v>
      </c>
      <c r="R1011" s="84">
        <f t="shared" si="312"/>
        <v>18329.8</v>
      </c>
      <c r="S1011" s="84">
        <f t="shared" si="316"/>
        <v>132.29999999999927</v>
      </c>
      <c r="T1011" s="84">
        <f t="shared" si="317"/>
        <v>176</v>
      </c>
      <c r="W1011" s="77"/>
      <c r="X1011" s="77"/>
      <c r="Z1011" s="84">
        <v>37</v>
      </c>
      <c r="AA1011" s="84">
        <v>2173.1999999999998</v>
      </c>
      <c r="AB1011" s="84">
        <f t="shared" si="307"/>
        <v>2210.1999999999998</v>
      </c>
      <c r="AC1011" s="84">
        <f t="shared" si="318"/>
        <v>-4</v>
      </c>
      <c r="AE1011" s="84">
        <f t="shared" si="313"/>
        <v>7790.6860000000006</v>
      </c>
      <c r="AF1011" s="84">
        <f t="shared" si="313"/>
        <v>3385.6590000000006</v>
      </c>
      <c r="AG1011" s="84">
        <f t="shared" si="313"/>
        <v>11176.345000000001</v>
      </c>
      <c r="AH1011" s="84">
        <f t="shared" si="319"/>
        <v>1062.997000000003</v>
      </c>
      <c r="AJ1011" s="80">
        <v>39940</v>
      </c>
      <c r="AK1011" s="84">
        <v>1385.2</v>
      </c>
      <c r="AL1011" s="84">
        <v>4487.7</v>
      </c>
      <c r="AM1011" s="84">
        <f t="shared" si="308"/>
        <v>5872.9</v>
      </c>
      <c r="AN1011" s="84">
        <f t="shared" si="320"/>
        <v>123.09999999999945</v>
      </c>
      <c r="AO1011" s="84">
        <f t="shared" si="320"/>
        <v>260.09999999999945</v>
      </c>
      <c r="AP1011" s="85">
        <f>AM1011/'[2]Soymeal Export Forecast'!AI$15</f>
        <v>0.68448499933783746</v>
      </c>
      <c r="AQ1011" s="77"/>
      <c r="AR1011" s="77"/>
      <c r="AS1011" s="80">
        <v>39940</v>
      </c>
      <c r="AT1011" s="84">
        <v>184.2</v>
      </c>
      <c r="AU1011" s="84">
        <v>489.5</v>
      </c>
      <c r="AV1011" s="84">
        <f t="shared" si="309"/>
        <v>673.7</v>
      </c>
      <c r="AW1011" s="84">
        <f t="shared" si="321"/>
        <v>43.800000000000011</v>
      </c>
      <c r="AX1011" s="84">
        <f t="shared" si="321"/>
        <v>20.200000000000045</v>
      </c>
      <c r="AZ1011" s="77"/>
      <c r="BA1011" s="77"/>
      <c r="BB1011" s="84">
        <f t="shared" si="311"/>
        <v>899.47399999999925</v>
      </c>
    </row>
    <row r="1012" spans="1:54">
      <c r="A1012" s="80">
        <v>39947</v>
      </c>
      <c r="B1012" s="84">
        <v>9657.3349999999991</v>
      </c>
      <c r="C1012" s="84">
        <v>23310.329000000002</v>
      </c>
      <c r="D1012" s="84">
        <v>32967.663999999997</v>
      </c>
      <c r="E1012" s="84">
        <v>428.66199999999998</v>
      </c>
      <c r="F1012" s="84">
        <f t="shared" si="322"/>
        <v>994.37000000000262</v>
      </c>
      <c r="G1012" s="84">
        <f t="shared" si="322"/>
        <v>1251.3189999999959</v>
      </c>
      <c r="H1012" s="84">
        <f t="shared" si="322"/>
        <v>8.1279999999999859</v>
      </c>
      <c r="I1012" s="84">
        <f t="shared" si="310"/>
        <v>994.37000000000262</v>
      </c>
      <c r="L1012" s="84">
        <f t="shared" si="315"/>
        <v>1259.4469999999958</v>
      </c>
      <c r="N1012" s="85">
        <f>(D1012*36.7437/1000)/'[2]Soybean Export Forecast'!$Q$15</f>
        <v>0.94689286553989993</v>
      </c>
      <c r="P1012" s="84">
        <v>1574.9</v>
      </c>
      <c r="Q1012" s="84">
        <v>16947.400000000001</v>
      </c>
      <c r="R1012" s="84">
        <f t="shared" si="312"/>
        <v>18522.300000000003</v>
      </c>
      <c r="S1012" s="84">
        <f t="shared" si="316"/>
        <v>192.50000000000364</v>
      </c>
      <c r="T1012" s="84">
        <f t="shared" si="317"/>
        <v>190.30000000000291</v>
      </c>
      <c r="W1012" s="77"/>
      <c r="X1012" s="77"/>
      <c r="Z1012" s="84">
        <v>22</v>
      </c>
      <c r="AA1012" s="84">
        <v>2173.3000000000002</v>
      </c>
      <c r="AB1012" s="84">
        <f t="shared" si="307"/>
        <v>2195.3000000000002</v>
      </c>
      <c r="AC1012" s="84">
        <f t="shared" si="318"/>
        <v>-14.899999999999636</v>
      </c>
      <c r="AE1012" s="84">
        <f t="shared" si="313"/>
        <v>8060.4349999999995</v>
      </c>
      <c r="AF1012" s="84">
        <f t="shared" si="313"/>
        <v>4189.6289999999999</v>
      </c>
      <c r="AG1012" s="84">
        <f t="shared" si="313"/>
        <v>12250.063999999995</v>
      </c>
      <c r="AH1012" s="84">
        <f t="shared" si="319"/>
        <v>1073.7189999999937</v>
      </c>
      <c r="AJ1012" s="80">
        <v>39947</v>
      </c>
      <c r="AK1012" s="84">
        <v>1465.7</v>
      </c>
      <c r="AL1012" s="84">
        <v>4614.3999999999996</v>
      </c>
      <c r="AM1012" s="84">
        <f t="shared" si="308"/>
        <v>6080.0999999999995</v>
      </c>
      <c r="AN1012" s="84">
        <f t="shared" si="320"/>
        <v>126.69999999999982</v>
      </c>
      <c r="AO1012" s="84">
        <f t="shared" si="320"/>
        <v>207.19999999999982</v>
      </c>
      <c r="AP1012" s="85">
        <f>AM1012/'[2]Soymeal Export Forecast'!AI$15</f>
        <v>0.70863410656983528</v>
      </c>
      <c r="AQ1012" s="77"/>
      <c r="AR1012" s="77"/>
      <c r="AS1012" s="80">
        <v>39947</v>
      </c>
      <c r="AT1012" s="84">
        <v>173.1</v>
      </c>
      <c r="AU1012" s="84">
        <v>504.1</v>
      </c>
      <c r="AV1012" s="84">
        <f t="shared" si="309"/>
        <v>677.2</v>
      </c>
      <c r="AW1012" s="84">
        <f t="shared" si="321"/>
        <v>14.600000000000023</v>
      </c>
      <c r="AX1012" s="84">
        <f t="shared" si="321"/>
        <v>3.5</v>
      </c>
      <c r="AZ1012" s="77"/>
      <c r="BA1012" s="77"/>
      <c r="BB1012" s="84">
        <f t="shared" si="311"/>
        <v>1121.0700000000024</v>
      </c>
    </row>
    <row r="1013" spans="1:54">
      <c r="A1013" s="80">
        <v>39954</v>
      </c>
      <c r="B1013" s="84">
        <v>9663.6280000000006</v>
      </c>
      <c r="C1013" s="84">
        <v>24366.816999999999</v>
      </c>
      <c r="D1013" s="84">
        <v>34030.445</v>
      </c>
      <c r="E1013" s="84">
        <v>447.59199999999998</v>
      </c>
      <c r="F1013" s="84">
        <f t="shared" si="322"/>
        <v>1056.4879999999976</v>
      </c>
      <c r="G1013" s="84">
        <f t="shared" si="322"/>
        <v>1062.7810000000027</v>
      </c>
      <c r="H1013" s="84">
        <f t="shared" si="322"/>
        <v>18.930000000000007</v>
      </c>
      <c r="I1013" s="84">
        <f t="shared" si="310"/>
        <v>1056.4879999999976</v>
      </c>
      <c r="L1013" s="84">
        <f t="shared" si="315"/>
        <v>1081.7110000000027</v>
      </c>
      <c r="N1013" s="85">
        <f>(D1013*36.7437/1000)/'[2]Soybean Export Forecast'!$Q$15</f>
        <v>0.97741792022777141</v>
      </c>
      <c r="P1013" s="84">
        <v>1519.9</v>
      </c>
      <c r="Q1013" s="84">
        <v>17061.8</v>
      </c>
      <c r="R1013" s="84">
        <f t="shared" si="312"/>
        <v>18581.7</v>
      </c>
      <c r="S1013" s="84">
        <f t="shared" si="316"/>
        <v>59.399999999997817</v>
      </c>
      <c r="T1013" s="84">
        <f t="shared" si="317"/>
        <v>114.39999999999782</v>
      </c>
      <c r="W1013" s="77"/>
      <c r="X1013" s="77"/>
      <c r="Z1013" s="84">
        <v>5</v>
      </c>
      <c r="AA1013" s="84">
        <v>2173.4</v>
      </c>
      <c r="AB1013" s="84">
        <f t="shared" si="307"/>
        <v>2178.4</v>
      </c>
      <c r="AC1013" s="84">
        <f t="shared" si="318"/>
        <v>-16.900000000000091</v>
      </c>
      <c r="AE1013" s="84">
        <f t="shared" si="313"/>
        <v>8138.728000000001</v>
      </c>
      <c r="AF1013" s="84">
        <f t="shared" si="313"/>
        <v>5131.6170000000002</v>
      </c>
      <c r="AG1013" s="84">
        <f t="shared" si="313"/>
        <v>13270.344999999999</v>
      </c>
      <c r="AH1013" s="84">
        <f t="shared" si="319"/>
        <v>1020.2810000000045</v>
      </c>
      <c r="AJ1013" s="80">
        <v>39954</v>
      </c>
      <c r="AK1013" s="84">
        <v>1552.7</v>
      </c>
      <c r="AL1013" s="84">
        <v>4721.2</v>
      </c>
      <c r="AM1013" s="84">
        <f t="shared" si="308"/>
        <v>6273.9</v>
      </c>
      <c r="AN1013" s="84">
        <f t="shared" ref="AN1013:AO1031" si="323">AL1013-AL1012</f>
        <v>106.80000000000018</v>
      </c>
      <c r="AO1013" s="84">
        <f t="shared" si="323"/>
        <v>193.80000000000018</v>
      </c>
      <c r="AP1013" s="85">
        <f>AM1013/'[2]Soymeal Export Forecast'!AI$15</f>
        <v>0.7312214472144356</v>
      </c>
      <c r="AQ1013" s="77"/>
      <c r="AR1013" s="77"/>
      <c r="AS1013" s="80">
        <v>39954</v>
      </c>
      <c r="AT1013" s="84">
        <v>144.30000000000001</v>
      </c>
      <c r="AU1013" s="84">
        <v>538.20000000000005</v>
      </c>
      <c r="AV1013" s="84">
        <f t="shared" si="309"/>
        <v>682.5</v>
      </c>
      <c r="AW1013" s="84">
        <f t="shared" ref="AW1013:AX1031" si="324">AU1013-AU1012</f>
        <v>34.100000000000023</v>
      </c>
      <c r="AX1013" s="84">
        <f t="shared" si="324"/>
        <v>5.2999999999999545</v>
      </c>
      <c r="AZ1013" s="77"/>
      <c r="BA1013" s="77"/>
      <c r="BB1013" s="84">
        <f t="shared" si="311"/>
        <v>1163.2879999999977</v>
      </c>
    </row>
    <row r="1014" spans="1:54">
      <c r="A1014" s="80">
        <v>39961</v>
      </c>
      <c r="B1014" s="84">
        <v>9678.6409999999996</v>
      </c>
      <c r="C1014" s="84">
        <v>25221.508999999998</v>
      </c>
      <c r="D1014" s="84">
        <v>34900.15</v>
      </c>
      <c r="E1014" s="84">
        <v>597.41099999999994</v>
      </c>
      <c r="F1014" s="84">
        <f t="shared" si="322"/>
        <v>854.6919999999991</v>
      </c>
      <c r="G1014" s="84">
        <f t="shared" si="322"/>
        <v>869.70500000000175</v>
      </c>
      <c r="H1014" s="84">
        <f t="shared" si="322"/>
        <v>149.81899999999996</v>
      </c>
      <c r="I1014" s="84">
        <f t="shared" si="310"/>
        <v>854.6919999999991</v>
      </c>
      <c r="L1014" s="84">
        <f t="shared" si="315"/>
        <v>1019.5240000000017</v>
      </c>
      <c r="N1014" s="85">
        <f>(D1014*36.7437/1000)/'[2]Soybean Export Forecast'!$Q$15</f>
        <v>1.0023974716944561</v>
      </c>
      <c r="P1014" s="84">
        <v>1344.9</v>
      </c>
      <c r="Q1014" s="84">
        <v>17124.2</v>
      </c>
      <c r="R1014" s="84">
        <f t="shared" si="312"/>
        <v>18469.100000000002</v>
      </c>
      <c r="S1014" s="84">
        <f t="shared" si="316"/>
        <v>-112.59999999999854</v>
      </c>
      <c r="T1014" s="84">
        <f t="shared" si="317"/>
        <v>62.400000000001455</v>
      </c>
      <c r="W1014" s="77"/>
      <c r="X1014" s="77"/>
      <c r="Z1014" s="84">
        <v>0</v>
      </c>
      <c r="AA1014" s="84">
        <v>2178.3000000000002</v>
      </c>
      <c r="AB1014" s="84">
        <f t="shared" si="307"/>
        <v>2178.3000000000002</v>
      </c>
      <c r="AC1014" s="84">
        <f t="shared" si="318"/>
        <v>-9.9999999999909051E-2</v>
      </c>
      <c r="AE1014" s="84">
        <f t="shared" si="313"/>
        <v>8333.741</v>
      </c>
      <c r="AF1014" s="84">
        <f t="shared" si="313"/>
        <v>5919.0089999999973</v>
      </c>
      <c r="AG1014" s="84">
        <f t="shared" si="313"/>
        <v>14252.75</v>
      </c>
      <c r="AH1014" s="84">
        <f t="shared" si="319"/>
        <v>982.40500000000065</v>
      </c>
      <c r="AJ1014" s="80">
        <v>39961</v>
      </c>
      <c r="AK1014" s="84">
        <v>1553.2</v>
      </c>
      <c r="AL1014" s="84">
        <v>4863.1000000000004</v>
      </c>
      <c r="AM1014" s="84">
        <f t="shared" si="308"/>
        <v>6416.3</v>
      </c>
      <c r="AN1014" s="84">
        <f t="shared" si="323"/>
        <v>141.90000000000055</v>
      </c>
      <c r="AO1014" s="84">
        <f t="shared" si="323"/>
        <v>142.40000000000055</v>
      </c>
      <c r="AP1014" s="85">
        <f>AM1014/'[2]Soymeal Export Forecast'!AI$15</f>
        <v>0.74781813094916771</v>
      </c>
      <c r="AQ1014" s="77"/>
      <c r="AR1014" s="77"/>
      <c r="AS1014" s="80">
        <v>39961</v>
      </c>
      <c r="AT1014" s="84">
        <v>143.9</v>
      </c>
      <c r="AU1014" s="84">
        <v>542.5</v>
      </c>
      <c r="AV1014" s="84">
        <f t="shared" si="309"/>
        <v>686.4</v>
      </c>
      <c r="AW1014" s="84">
        <f t="shared" si="324"/>
        <v>4.2999999999999545</v>
      </c>
      <c r="AX1014" s="84">
        <f t="shared" si="324"/>
        <v>3.8999999999999773</v>
      </c>
      <c r="AZ1014" s="77"/>
      <c r="BA1014" s="77"/>
      <c r="BB1014" s="84">
        <f t="shared" si="311"/>
        <v>996.59199999999964</v>
      </c>
    </row>
    <row r="1015" spans="1:54">
      <c r="A1015" s="80">
        <v>39968</v>
      </c>
      <c r="B1015" s="84">
        <v>9866.02</v>
      </c>
      <c r="C1015" s="84">
        <v>26248.388999999999</v>
      </c>
      <c r="D1015" s="84">
        <v>36114.409</v>
      </c>
      <c r="E1015" s="84">
        <v>666.91099999999994</v>
      </c>
      <c r="F1015" s="84">
        <f t="shared" si="322"/>
        <v>1026.880000000001</v>
      </c>
      <c r="G1015" s="84">
        <f t="shared" si="322"/>
        <v>1214.2589999999982</v>
      </c>
      <c r="H1015" s="84">
        <f t="shared" si="322"/>
        <v>69.5</v>
      </c>
      <c r="I1015" s="84">
        <f t="shared" si="310"/>
        <v>1026.880000000001</v>
      </c>
      <c r="L1015" s="84">
        <f t="shared" si="315"/>
        <v>1283.7589999999982</v>
      </c>
      <c r="N1015" s="85">
        <f>(D1015*36.7437/1000)/'[2]Soybean Export Forecast'!$Q$15</f>
        <v>1.0372732573739516</v>
      </c>
      <c r="P1015" s="84">
        <v>1289.9000000000001</v>
      </c>
      <c r="Q1015" s="84">
        <v>17124.2</v>
      </c>
      <c r="R1015" s="84">
        <f t="shared" si="312"/>
        <v>18414.100000000002</v>
      </c>
      <c r="S1015" s="84">
        <f t="shared" si="316"/>
        <v>-55</v>
      </c>
      <c r="T1015" s="84">
        <f t="shared" si="317"/>
        <v>0</v>
      </c>
      <c r="W1015" s="77"/>
      <c r="X1015" s="77"/>
      <c r="Z1015" s="84">
        <v>0</v>
      </c>
      <c r="AA1015" s="84">
        <v>2178.4</v>
      </c>
      <c r="AB1015" s="84">
        <f t="shared" si="307"/>
        <v>2178.4</v>
      </c>
      <c r="AC1015" s="84">
        <f t="shared" si="318"/>
        <v>9.9999999999909051E-2</v>
      </c>
      <c r="AE1015" s="84">
        <f t="shared" si="313"/>
        <v>8576.1200000000008</v>
      </c>
      <c r="AF1015" s="84">
        <f t="shared" si="313"/>
        <v>6945.7889999999989</v>
      </c>
      <c r="AG1015" s="84">
        <f t="shared" si="313"/>
        <v>15521.908999999998</v>
      </c>
      <c r="AH1015" s="84">
        <f t="shared" si="319"/>
        <v>1269.1589999999978</v>
      </c>
      <c r="AJ1015" s="80">
        <v>39968</v>
      </c>
      <c r="AK1015" s="84">
        <v>1433.6</v>
      </c>
      <c r="AL1015" s="84">
        <v>5052.8999999999996</v>
      </c>
      <c r="AM1015" s="84">
        <f t="shared" si="308"/>
        <v>6486.5</v>
      </c>
      <c r="AN1015" s="84">
        <f t="shared" si="323"/>
        <v>189.79999999999927</v>
      </c>
      <c r="AO1015" s="84">
        <f t="shared" si="323"/>
        <v>70.199999999999818</v>
      </c>
      <c r="AP1015" s="85">
        <f>AM1015/'[2]Soymeal Export Forecast'!AI$15</f>
        <v>0.75599992307120556</v>
      </c>
      <c r="AQ1015" s="77"/>
      <c r="AR1015" s="77"/>
      <c r="AS1015" s="80">
        <v>39968</v>
      </c>
      <c r="AT1015" s="84">
        <v>144.19999999999999</v>
      </c>
      <c r="AU1015" s="84">
        <v>549.1</v>
      </c>
      <c r="AV1015" s="84">
        <f t="shared" si="309"/>
        <v>693.3</v>
      </c>
      <c r="AW1015" s="84">
        <f t="shared" si="324"/>
        <v>6.6000000000000227</v>
      </c>
      <c r="AX1015" s="84">
        <f t="shared" si="324"/>
        <v>6.8999999999999773</v>
      </c>
      <c r="AZ1015" s="77"/>
      <c r="BA1015" s="77"/>
      <c r="BB1015" s="84">
        <f t="shared" si="311"/>
        <v>1216.6800000000003</v>
      </c>
    </row>
    <row r="1016" spans="1:54">
      <c r="A1016" s="80">
        <v>39975</v>
      </c>
      <c r="B1016" s="84">
        <v>10253.356</v>
      </c>
      <c r="C1016" s="84">
        <v>27086.287</v>
      </c>
      <c r="D1016" s="84">
        <v>37339.642999999996</v>
      </c>
      <c r="E1016" s="84">
        <v>782.91099999999994</v>
      </c>
      <c r="F1016" s="84">
        <f t="shared" si="322"/>
        <v>837.89800000000105</v>
      </c>
      <c r="G1016" s="84">
        <f t="shared" si="322"/>
        <v>1225.2339999999967</v>
      </c>
      <c r="H1016" s="84">
        <f t="shared" si="322"/>
        <v>116</v>
      </c>
      <c r="I1016" s="84">
        <f t="shared" si="310"/>
        <v>837.89800000000105</v>
      </c>
      <c r="L1016" s="84">
        <f t="shared" si="315"/>
        <v>1341.2339999999967</v>
      </c>
      <c r="N1016" s="85">
        <f>(D1016*36.7437/1000)/'[2]Soybean Export Forecast'!$Q$15</f>
        <v>1.0724642655453802</v>
      </c>
      <c r="P1016" s="84">
        <v>1174.9000000000001</v>
      </c>
      <c r="Q1016" s="84">
        <v>17288.599999999999</v>
      </c>
      <c r="R1016" s="84">
        <f t="shared" si="312"/>
        <v>18463.5</v>
      </c>
      <c r="S1016" s="84">
        <f t="shared" si="316"/>
        <v>49.399999999997817</v>
      </c>
      <c r="T1016" s="84">
        <f t="shared" si="317"/>
        <v>164.39999999999782</v>
      </c>
      <c r="W1016" s="77"/>
      <c r="X1016" s="77"/>
      <c r="Z1016" s="84">
        <v>0</v>
      </c>
      <c r="AA1016" s="84">
        <v>2178.4</v>
      </c>
      <c r="AB1016" s="84">
        <f t="shared" si="307"/>
        <v>2178.4</v>
      </c>
      <c r="AC1016" s="84">
        <f t="shared" si="318"/>
        <v>0</v>
      </c>
      <c r="AE1016" s="84">
        <f t="shared" si="313"/>
        <v>9078.4560000000001</v>
      </c>
      <c r="AF1016" s="84">
        <f t="shared" si="313"/>
        <v>7619.2870000000021</v>
      </c>
      <c r="AG1016" s="84">
        <f t="shared" si="313"/>
        <v>16697.742999999995</v>
      </c>
      <c r="AH1016" s="84">
        <f t="shared" si="319"/>
        <v>1175.8339999999971</v>
      </c>
      <c r="AJ1016" s="80">
        <v>39975</v>
      </c>
      <c r="AK1016" s="84">
        <v>1253</v>
      </c>
      <c r="AL1016" s="84">
        <v>5329.7</v>
      </c>
      <c r="AM1016" s="84">
        <f t="shared" si="308"/>
        <v>6582.7</v>
      </c>
      <c r="AN1016" s="84">
        <f t="shared" si="323"/>
        <v>276.80000000000018</v>
      </c>
      <c r="AO1016" s="84">
        <f t="shared" si="323"/>
        <v>96.199999999999818</v>
      </c>
      <c r="AP1016" s="85">
        <f>AM1016/'[2]Soymeal Export Forecast'!AI$15</f>
        <v>0.76721200857177596</v>
      </c>
      <c r="AQ1016" s="77"/>
      <c r="AR1016" s="77"/>
      <c r="AS1016" s="80">
        <v>39975</v>
      </c>
      <c r="AT1016" s="84">
        <v>138.1</v>
      </c>
      <c r="AU1016" s="84">
        <v>576.79999999999995</v>
      </c>
      <c r="AV1016" s="84">
        <f t="shared" si="309"/>
        <v>714.9</v>
      </c>
      <c r="AW1016" s="84">
        <f t="shared" si="324"/>
        <v>27.699999999999932</v>
      </c>
      <c r="AX1016" s="84">
        <f t="shared" si="324"/>
        <v>21.600000000000023</v>
      </c>
      <c r="AZ1016" s="77"/>
      <c r="BA1016" s="77"/>
      <c r="BB1016" s="84">
        <f t="shared" si="311"/>
        <v>1114.6980000000012</v>
      </c>
    </row>
    <row r="1017" spans="1:54">
      <c r="A1017" s="80">
        <v>39982</v>
      </c>
      <c r="B1017" s="84">
        <v>10052.012000000001</v>
      </c>
      <c r="C1017" s="84">
        <v>27876.346000000001</v>
      </c>
      <c r="D1017" s="84">
        <v>37928.358</v>
      </c>
      <c r="E1017" s="84">
        <v>805.27099999999996</v>
      </c>
      <c r="F1017" s="84">
        <f t="shared" si="322"/>
        <v>790.05900000000111</v>
      </c>
      <c r="G1017" s="84">
        <f t="shared" si="322"/>
        <v>588.71500000000378</v>
      </c>
      <c r="H1017" s="84">
        <f t="shared" si="322"/>
        <v>22.360000000000014</v>
      </c>
      <c r="I1017" s="84">
        <f t="shared" si="310"/>
        <v>790.05900000000111</v>
      </c>
      <c r="L1017" s="84">
        <f t="shared" si="315"/>
        <v>611.0750000000038</v>
      </c>
      <c r="N1017" s="85">
        <f>(D1017*36.7437/1000)/'[2]Soybean Export Forecast'!$Q$15</f>
        <v>1.0893732595625578</v>
      </c>
      <c r="P1017" s="84">
        <v>1045</v>
      </c>
      <c r="Q1017" s="84">
        <v>17455.599999999999</v>
      </c>
      <c r="R1017" s="84">
        <f t="shared" si="312"/>
        <v>18500.599999999999</v>
      </c>
      <c r="S1017" s="84">
        <f t="shared" si="316"/>
        <v>37.099999999998545</v>
      </c>
      <c r="T1017" s="84">
        <f t="shared" si="317"/>
        <v>167</v>
      </c>
      <c r="W1017" s="77"/>
      <c r="X1017" s="77"/>
      <c r="Z1017" s="84">
        <v>1</v>
      </c>
      <c r="AA1017" s="84">
        <v>2178.5</v>
      </c>
      <c r="AB1017" s="84">
        <f t="shared" si="307"/>
        <v>2179.5</v>
      </c>
      <c r="AC1017" s="84">
        <f t="shared" si="318"/>
        <v>1.0999999999999091</v>
      </c>
      <c r="AE1017" s="84">
        <f t="shared" si="313"/>
        <v>9006.0120000000006</v>
      </c>
      <c r="AF1017" s="84">
        <f t="shared" si="313"/>
        <v>8242.2460000000028</v>
      </c>
      <c r="AG1017" s="84">
        <f t="shared" si="313"/>
        <v>17248.258000000002</v>
      </c>
      <c r="AH1017" s="84">
        <f t="shared" si="319"/>
        <v>550.51500000000669</v>
      </c>
      <c r="AJ1017" s="80">
        <v>39982</v>
      </c>
      <c r="AK1017" s="84">
        <v>1170.7</v>
      </c>
      <c r="AL1017" s="84">
        <v>5488.6</v>
      </c>
      <c r="AM1017" s="84">
        <f t="shared" si="308"/>
        <v>6659.3</v>
      </c>
      <c r="AN1017" s="84">
        <f t="shared" si="323"/>
        <v>158.90000000000055</v>
      </c>
      <c r="AO1017" s="84">
        <f t="shared" si="323"/>
        <v>76.600000000000364</v>
      </c>
      <c r="AP1017" s="85">
        <f>AM1017/'[2]Soymeal Export Forecast'!AI$15</f>
        <v>0.77613971906391421</v>
      </c>
      <c r="AQ1017" s="77"/>
      <c r="AR1017" s="77"/>
      <c r="AS1017" s="80">
        <v>39982</v>
      </c>
      <c r="AT1017" s="84">
        <v>139.4</v>
      </c>
      <c r="AU1017" s="84">
        <v>582.29999999999995</v>
      </c>
      <c r="AV1017" s="84">
        <f t="shared" si="309"/>
        <v>721.69999999999993</v>
      </c>
      <c r="AW1017" s="84">
        <f t="shared" si="324"/>
        <v>5.5</v>
      </c>
      <c r="AX1017" s="84">
        <f t="shared" si="324"/>
        <v>6.7999999999999545</v>
      </c>
      <c r="AZ1017" s="77"/>
      <c r="BA1017" s="77"/>
      <c r="BB1017" s="84">
        <f t="shared" si="311"/>
        <v>948.95900000000165</v>
      </c>
    </row>
    <row r="1018" spans="1:54">
      <c r="A1018" s="80">
        <v>39989</v>
      </c>
      <c r="B1018" s="84">
        <v>9716.5390000000007</v>
      </c>
      <c r="C1018" s="84">
        <v>29148.624</v>
      </c>
      <c r="D1018" s="84">
        <v>38865.163</v>
      </c>
      <c r="E1018" s="84">
        <v>1051.2570000000001</v>
      </c>
      <c r="F1018" s="84">
        <f t="shared" si="322"/>
        <v>1272.2779999999984</v>
      </c>
      <c r="G1018" s="84">
        <f t="shared" si="322"/>
        <v>936.80500000000029</v>
      </c>
      <c r="H1018" s="84">
        <f t="shared" si="322"/>
        <v>245.9860000000001</v>
      </c>
      <c r="I1018" s="84">
        <f t="shared" si="310"/>
        <v>1272.2779999999984</v>
      </c>
      <c r="L1018" s="84">
        <f t="shared" si="315"/>
        <v>1182.7910000000004</v>
      </c>
      <c r="N1018" s="85">
        <f>(D1018*36.7437/1000)/'[2]Soybean Export Forecast'!$Q$15</f>
        <v>1.1162800483147761</v>
      </c>
      <c r="P1018" s="84">
        <v>925</v>
      </c>
      <c r="Q1018" s="84">
        <v>17644.2</v>
      </c>
      <c r="R1018" s="84">
        <f t="shared" si="312"/>
        <v>18569.2</v>
      </c>
      <c r="S1018" s="84">
        <f t="shared" si="316"/>
        <v>68.600000000002183</v>
      </c>
      <c r="T1018" s="84">
        <f t="shared" si="317"/>
        <v>188.60000000000218</v>
      </c>
      <c r="W1018" s="77"/>
      <c r="X1018" s="77"/>
      <c r="Z1018" s="84">
        <v>1</v>
      </c>
      <c r="AA1018" s="84">
        <v>2178.5</v>
      </c>
      <c r="AB1018" s="84">
        <f t="shared" si="307"/>
        <v>2179.5</v>
      </c>
      <c r="AC1018" s="84">
        <f t="shared" si="318"/>
        <v>0</v>
      </c>
      <c r="AE1018" s="84">
        <f t="shared" si="313"/>
        <v>8790.5390000000007</v>
      </c>
      <c r="AF1018" s="84">
        <f t="shared" si="313"/>
        <v>9325.9239999999991</v>
      </c>
      <c r="AG1018" s="84">
        <f t="shared" si="313"/>
        <v>18116.463</v>
      </c>
      <c r="AH1018" s="84">
        <f t="shared" si="319"/>
        <v>868.20499999999811</v>
      </c>
      <c r="AJ1018" s="80">
        <v>39989</v>
      </c>
      <c r="AK1018" s="84">
        <v>932.2</v>
      </c>
      <c r="AL1018" s="84">
        <v>5704.2</v>
      </c>
      <c r="AM1018" s="84">
        <f t="shared" si="308"/>
        <v>6636.4</v>
      </c>
      <c r="AN1018" s="84">
        <f t="shared" si="323"/>
        <v>215.59999999999945</v>
      </c>
      <c r="AO1018" s="84">
        <f t="shared" si="323"/>
        <v>-22.900000000000546</v>
      </c>
      <c r="AP1018" s="85">
        <f>AM1018/'[2]Soymeal Export Forecast'!AI$15</f>
        <v>0.77347072989589893</v>
      </c>
      <c r="AQ1018" s="77"/>
      <c r="AR1018" s="77"/>
      <c r="AS1018" s="80">
        <v>39989</v>
      </c>
      <c r="AT1018" s="84">
        <v>142.4</v>
      </c>
      <c r="AU1018" s="84">
        <v>584.79999999999995</v>
      </c>
      <c r="AV1018" s="84">
        <f t="shared" si="309"/>
        <v>727.19999999999993</v>
      </c>
      <c r="AW1018" s="84">
        <f t="shared" si="324"/>
        <v>2.5</v>
      </c>
      <c r="AX1018" s="84">
        <f t="shared" si="324"/>
        <v>5.5</v>
      </c>
      <c r="AZ1018" s="77"/>
      <c r="BA1018" s="77"/>
      <c r="BB1018" s="84">
        <f t="shared" si="311"/>
        <v>1487.8779999999979</v>
      </c>
    </row>
    <row r="1019" spans="1:54">
      <c r="A1019" s="80">
        <v>39996</v>
      </c>
      <c r="B1019" s="84">
        <v>9691.6650000000009</v>
      </c>
      <c r="C1019" s="84">
        <v>29856.89</v>
      </c>
      <c r="D1019" s="84">
        <v>39548.555</v>
      </c>
      <c r="E1019" s="84">
        <v>1189.857</v>
      </c>
      <c r="F1019" s="84">
        <f t="shared" si="322"/>
        <v>708.26599999999962</v>
      </c>
      <c r="G1019" s="84">
        <f t="shared" si="322"/>
        <v>683.39199999999983</v>
      </c>
      <c r="H1019" s="84">
        <f t="shared" si="322"/>
        <v>138.59999999999991</v>
      </c>
      <c r="I1019" s="84">
        <f t="shared" si="310"/>
        <v>708.26599999999962</v>
      </c>
      <c r="L1019" s="84">
        <f t="shared" si="315"/>
        <v>821.99199999999973</v>
      </c>
      <c r="N1019" s="85">
        <f>(D1019*36.7437/1000)/'[2]Soybean Export Forecast'!$Q$15</f>
        <v>1.1359083425477872</v>
      </c>
      <c r="P1019" s="84">
        <v>1093</v>
      </c>
      <c r="Q1019" s="84">
        <v>17759.7</v>
      </c>
      <c r="R1019" s="84">
        <f t="shared" si="312"/>
        <v>18852.7</v>
      </c>
      <c r="S1019" s="84">
        <f t="shared" si="316"/>
        <v>283.5</v>
      </c>
      <c r="T1019" s="84">
        <f t="shared" si="317"/>
        <v>115.5</v>
      </c>
      <c r="W1019" s="77"/>
      <c r="X1019" s="77"/>
      <c r="Z1019" s="84">
        <v>1</v>
      </c>
      <c r="AA1019" s="84">
        <v>2178.5</v>
      </c>
      <c r="AB1019" s="84">
        <f t="shared" si="307"/>
        <v>2179.5</v>
      </c>
      <c r="AC1019" s="84">
        <f t="shared" si="318"/>
        <v>0</v>
      </c>
      <c r="AE1019" s="84">
        <f t="shared" si="313"/>
        <v>8597.6650000000009</v>
      </c>
      <c r="AF1019" s="84">
        <f t="shared" si="313"/>
        <v>9918.6899999999987</v>
      </c>
      <c r="AG1019" s="84">
        <f t="shared" si="313"/>
        <v>18516.355</v>
      </c>
      <c r="AH1019" s="84">
        <f t="shared" si="319"/>
        <v>399.89199999999983</v>
      </c>
      <c r="AJ1019" s="80">
        <v>39996</v>
      </c>
      <c r="AK1019" s="84">
        <v>869.7</v>
      </c>
      <c r="AL1019" s="84">
        <v>5785.1</v>
      </c>
      <c r="AM1019" s="84">
        <f t="shared" si="308"/>
        <v>6654.8</v>
      </c>
      <c r="AN1019" s="84">
        <f t="shared" si="323"/>
        <v>80.900000000000546</v>
      </c>
      <c r="AO1019" s="84">
        <f t="shared" si="323"/>
        <v>18.400000000000546</v>
      </c>
      <c r="AP1019" s="85">
        <f>AM1019/'[2]Soymeal Export Forecast'!AI$15</f>
        <v>0.77561524520993741</v>
      </c>
      <c r="AQ1019" s="77"/>
      <c r="AR1019" s="77"/>
      <c r="AS1019" s="80">
        <v>39996</v>
      </c>
      <c r="AT1019" s="84">
        <v>141.5</v>
      </c>
      <c r="AU1019" s="84">
        <v>589.4</v>
      </c>
      <c r="AV1019" s="84">
        <f t="shared" si="309"/>
        <v>730.9</v>
      </c>
      <c r="AW1019" s="84">
        <f t="shared" si="324"/>
        <v>4.6000000000000227</v>
      </c>
      <c r="AX1019" s="84">
        <f t="shared" si="324"/>
        <v>3.7000000000000455</v>
      </c>
      <c r="AZ1019" s="77"/>
      <c r="BA1019" s="77"/>
      <c r="BB1019" s="84">
        <f t="shared" si="311"/>
        <v>789.16600000000017</v>
      </c>
    </row>
    <row r="1020" spans="1:54">
      <c r="A1020" s="80">
        <v>40003</v>
      </c>
      <c r="B1020" s="84">
        <v>9637.7090000000007</v>
      </c>
      <c r="C1020" s="84">
        <v>30667.042000000001</v>
      </c>
      <c r="D1020" s="84">
        <v>40304.750999999997</v>
      </c>
      <c r="E1020" s="84">
        <v>1457.0809999999999</v>
      </c>
      <c r="F1020" s="84">
        <f t="shared" si="322"/>
        <v>810.15200000000186</v>
      </c>
      <c r="G1020" s="84">
        <f t="shared" si="322"/>
        <v>756.19599999999627</v>
      </c>
      <c r="H1020" s="84">
        <f t="shared" si="322"/>
        <v>267.22399999999993</v>
      </c>
      <c r="I1020" s="84">
        <f t="shared" si="310"/>
        <v>810.15200000000186</v>
      </c>
      <c r="L1020" s="84">
        <f t="shared" si="315"/>
        <v>1023.4199999999962</v>
      </c>
      <c r="N1020" s="85">
        <f>(D1020*36.7437/1000)/'[2]Soybean Export Forecast'!$Q$15</f>
        <v>1.1576277035965348</v>
      </c>
      <c r="P1020" s="84">
        <v>1028</v>
      </c>
      <c r="Q1020" s="84">
        <v>17935.900000000001</v>
      </c>
      <c r="R1020" s="84">
        <f t="shared" si="312"/>
        <v>18963.900000000001</v>
      </c>
      <c r="S1020" s="84">
        <f t="shared" si="316"/>
        <v>111.20000000000073</v>
      </c>
      <c r="T1020" s="84">
        <f t="shared" si="317"/>
        <v>176.20000000000073</v>
      </c>
      <c r="W1020" s="77"/>
      <c r="X1020" s="77"/>
      <c r="Z1020" s="84">
        <v>7</v>
      </c>
      <c r="AA1020" s="84">
        <v>2178.5</v>
      </c>
      <c r="AB1020" s="84">
        <f t="shared" si="307"/>
        <v>2185.5</v>
      </c>
      <c r="AC1020" s="84">
        <f t="shared" si="318"/>
        <v>6</v>
      </c>
      <c r="AE1020" s="84">
        <f t="shared" si="313"/>
        <v>8602.7090000000007</v>
      </c>
      <c r="AF1020" s="84">
        <f t="shared" si="313"/>
        <v>10552.642</v>
      </c>
      <c r="AG1020" s="84">
        <f t="shared" si="313"/>
        <v>19155.350999999995</v>
      </c>
      <c r="AH1020" s="84">
        <f t="shared" si="319"/>
        <v>638.99599999999555</v>
      </c>
      <c r="AJ1020" s="80">
        <v>40003</v>
      </c>
      <c r="AK1020" s="84">
        <v>754.6</v>
      </c>
      <c r="AL1020" s="84">
        <v>5962.8</v>
      </c>
      <c r="AM1020" s="84">
        <f t="shared" si="308"/>
        <v>6717.4000000000005</v>
      </c>
      <c r="AN1020" s="84">
        <f t="shared" si="323"/>
        <v>177.69999999999982</v>
      </c>
      <c r="AO1020" s="84">
        <f t="shared" si="323"/>
        <v>62.600000000000364</v>
      </c>
      <c r="AP1020" s="85">
        <f>AM1020/'[2]Soymeal Export Forecast'!AI$15</f>
        <v>0.78291125926748117</v>
      </c>
      <c r="AQ1020" s="77"/>
      <c r="AR1020" s="77"/>
      <c r="AS1020" s="80">
        <v>40003</v>
      </c>
      <c r="AT1020" s="84">
        <v>162.19999999999999</v>
      </c>
      <c r="AU1020" s="84">
        <v>616.9</v>
      </c>
      <c r="AV1020" s="84">
        <f t="shared" si="309"/>
        <v>779.09999999999991</v>
      </c>
      <c r="AW1020" s="84">
        <f t="shared" si="324"/>
        <v>27.5</v>
      </c>
      <c r="AX1020" s="84">
        <f t="shared" si="324"/>
        <v>48.199999999999932</v>
      </c>
      <c r="AZ1020" s="77"/>
      <c r="BA1020" s="77"/>
      <c r="BB1020" s="84">
        <f t="shared" si="311"/>
        <v>987.85200000000168</v>
      </c>
    </row>
    <row r="1021" spans="1:54">
      <c r="A1021" s="80">
        <v>40010</v>
      </c>
      <c r="B1021" s="84">
        <v>9386.0930000000008</v>
      </c>
      <c r="C1021" s="84">
        <v>31523.142</v>
      </c>
      <c r="D1021" s="84">
        <v>40909.235000000001</v>
      </c>
      <c r="E1021" s="84">
        <v>1511.3309999999999</v>
      </c>
      <c r="F1021" s="84">
        <f t="shared" si="322"/>
        <v>856.09999999999854</v>
      </c>
      <c r="G1021" s="84">
        <f t="shared" si="322"/>
        <v>604.48400000000402</v>
      </c>
      <c r="H1021" s="84">
        <f t="shared" si="322"/>
        <v>54.25</v>
      </c>
      <c r="I1021" s="84">
        <f t="shared" si="310"/>
        <v>856.09999999999854</v>
      </c>
      <c r="L1021" s="84">
        <f t="shared" si="315"/>
        <v>658.73400000000402</v>
      </c>
      <c r="N1021" s="85">
        <f>(D1021*36.7437/1000)/'[2]Soybean Export Forecast'!$Q$15</f>
        <v>1.1749896127367465</v>
      </c>
      <c r="P1021" s="84">
        <v>1131</v>
      </c>
      <c r="Q1021" s="84">
        <v>17990.5</v>
      </c>
      <c r="R1021" s="84">
        <f t="shared" si="312"/>
        <v>19121.5</v>
      </c>
      <c r="S1021" s="84">
        <f t="shared" si="316"/>
        <v>157.59999999999854</v>
      </c>
      <c r="T1021" s="84">
        <f t="shared" si="317"/>
        <v>54.599999999998545</v>
      </c>
      <c r="W1021" s="77"/>
      <c r="X1021" s="77"/>
      <c r="Z1021" s="84">
        <v>7</v>
      </c>
      <c r="AA1021" s="84">
        <v>2178.5</v>
      </c>
      <c r="AB1021" s="84">
        <f t="shared" si="307"/>
        <v>2185.5</v>
      </c>
      <c r="AC1021" s="84">
        <f t="shared" si="318"/>
        <v>0</v>
      </c>
      <c r="AE1021" s="84">
        <f t="shared" si="313"/>
        <v>8248.0930000000008</v>
      </c>
      <c r="AF1021" s="84">
        <f t="shared" si="313"/>
        <v>11354.142</v>
      </c>
      <c r="AG1021" s="84">
        <f t="shared" si="313"/>
        <v>19602.235000000001</v>
      </c>
      <c r="AH1021" s="84">
        <f t="shared" si="319"/>
        <v>446.88400000000547</v>
      </c>
      <c r="AJ1021" s="80">
        <v>40010</v>
      </c>
      <c r="AK1021" s="84">
        <v>808.7</v>
      </c>
      <c r="AL1021" s="84">
        <v>6066.4</v>
      </c>
      <c r="AM1021" s="84">
        <f t="shared" si="308"/>
        <v>6875.0999999999995</v>
      </c>
      <c r="AN1021" s="84">
        <f t="shared" si="323"/>
        <v>103.59999999999945</v>
      </c>
      <c r="AO1021" s="84">
        <f t="shared" si="323"/>
        <v>157.69999999999891</v>
      </c>
      <c r="AP1021" s="85">
        <f>AM1021/'[2]Soymeal Export Forecast'!AI$15</f>
        <v>0.80129115410573426</v>
      </c>
      <c r="AQ1021" s="77"/>
      <c r="AR1021" s="77"/>
      <c r="AS1021" s="80">
        <v>40010</v>
      </c>
      <c r="AT1021" s="84">
        <v>165.4</v>
      </c>
      <c r="AU1021" s="84">
        <v>631.20000000000005</v>
      </c>
      <c r="AV1021" s="84">
        <f t="shared" si="309"/>
        <v>796.6</v>
      </c>
      <c r="AW1021" s="84">
        <f t="shared" si="324"/>
        <v>14.300000000000068</v>
      </c>
      <c r="AX1021" s="84">
        <f t="shared" si="324"/>
        <v>17.500000000000114</v>
      </c>
      <c r="AZ1021" s="77"/>
      <c r="BA1021" s="77"/>
      <c r="BB1021" s="84">
        <f t="shared" si="311"/>
        <v>959.699999999998</v>
      </c>
    </row>
    <row r="1022" spans="1:54">
      <c r="A1022" s="80">
        <v>40017</v>
      </c>
      <c r="B1022" s="84">
        <v>9474.9689999999991</v>
      </c>
      <c r="C1022" s="84">
        <v>32147.387999999999</v>
      </c>
      <c r="D1022" s="84">
        <v>41622.357000000004</v>
      </c>
      <c r="E1022" s="84">
        <v>1661.2270000000001</v>
      </c>
      <c r="F1022" s="84">
        <f t="shared" si="322"/>
        <v>624.24599999999919</v>
      </c>
      <c r="G1022" s="84">
        <f t="shared" si="322"/>
        <v>713.12200000000303</v>
      </c>
      <c r="H1022" s="84">
        <f t="shared" si="322"/>
        <v>149.89600000000019</v>
      </c>
      <c r="I1022" s="84">
        <f t="shared" si="310"/>
        <v>624.24599999999919</v>
      </c>
      <c r="L1022" s="84">
        <f t="shared" si="315"/>
        <v>863.01800000000321</v>
      </c>
      <c r="N1022" s="85">
        <f>(D1022*36.7437/1000)/'[2]Soybean Export Forecast'!$Q$15</f>
        <v>1.1954718080800242</v>
      </c>
      <c r="P1022" s="84">
        <v>945</v>
      </c>
      <c r="Q1022" s="84">
        <v>18168.5</v>
      </c>
      <c r="R1022" s="84">
        <f t="shared" si="312"/>
        <v>19113.5</v>
      </c>
      <c r="S1022" s="84">
        <f t="shared" si="316"/>
        <v>-8</v>
      </c>
      <c r="T1022" s="84">
        <f t="shared" si="317"/>
        <v>178</v>
      </c>
      <c r="W1022" s="77"/>
      <c r="X1022" s="77"/>
      <c r="Z1022" s="84">
        <v>6.5</v>
      </c>
      <c r="AA1022" s="84">
        <v>2179</v>
      </c>
      <c r="AB1022" s="84">
        <f t="shared" si="307"/>
        <v>2185.5</v>
      </c>
      <c r="AC1022" s="84">
        <f t="shared" si="318"/>
        <v>0</v>
      </c>
      <c r="AE1022" s="84">
        <f t="shared" si="313"/>
        <v>8523.4689999999991</v>
      </c>
      <c r="AF1022" s="84">
        <f t="shared" si="313"/>
        <v>11799.887999999999</v>
      </c>
      <c r="AG1022" s="84">
        <f t="shared" si="313"/>
        <v>20323.357000000004</v>
      </c>
      <c r="AH1022" s="84">
        <f t="shared" si="319"/>
        <v>721.12200000000303</v>
      </c>
      <c r="AJ1022" s="80">
        <v>40017</v>
      </c>
      <c r="AK1022" s="84">
        <v>867.7</v>
      </c>
      <c r="AL1022" s="84">
        <v>6175.6</v>
      </c>
      <c r="AM1022" s="84">
        <f t="shared" si="308"/>
        <v>7043.3</v>
      </c>
      <c r="AN1022" s="84">
        <f t="shared" si="323"/>
        <v>109.20000000000073</v>
      </c>
      <c r="AO1022" s="84">
        <f t="shared" si="323"/>
        <v>168.20000000000073</v>
      </c>
      <c r="AP1022" s="85">
        <f>AM1022/'[2]Soymeal Export Forecast'!AI$15</f>
        <v>0.82089482126993329</v>
      </c>
      <c r="AQ1022" s="77"/>
      <c r="AR1022" s="77"/>
      <c r="AS1022" s="80">
        <v>40017</v>
      </c>
      <c r="AT1022" s="84">
        <v>167.5</v>
      </c>
      <c r="AU1022" s="84">
        <v>651.79999999999995</v>
      </c>
      <c r="AV1022" s="84">
        <f t="shared" si="309"/>
        <v>819.3</v>
      </c>
      <c r="AW1022" s="84">
        <f t="shared" si="324"/>
        <v>20.599999999999909</v>
      </c>
      <c r="AX1022" s="84">
        <f t="shared" si="324"/>
        <v>22.699999999999932</v>
      </c>
      <c r="AZ1022" s="77"/>
      <c r="BA1022" s="77"/>
      <c r="BB1022" s="84">
        <f t="shared" si="311"/>
        <v>733.44599999999991</v>
      </c>
    </row>
    <row r="1023" spans="1:54">
      <c r="A1023" s="80">
        <v>40024</v>
      </c>
      <c r="B1023" s="84">
        <v>9424.3860000000004</v>
      </c>
      <c r="C1023" s="84">
        <v>32965.241000000002</v>
      </c>
      <c r="D1023" s="84">
        <v>42389.627</v>
      </c>
      <c r="E1023" s="84">
        <v>2037.383</v>
      </c>
      <c r="F1023" s="84">
        <f t="shared" si="322"/>
        <v>817.85300000000279</v>
      </c>
      <c r="G1023" s="84">
        <f t="shared" si="322"/>
        <v>767.2699999999968</v>
      </c>
      <c r="H1023" s="84">
        <f t="shared" si="322"/>
        <v>376.15599999999995</v>
      </c>
      <c r="I1023" s="84">
        <f t="shared" si="310"/>
        <v>817.85300000000279</v>
      </c>
      <c r="L1023" s="84">
        <f t="shared" si="315"/>
        <v>1143.4259999999967</v>
      </c>
      <c r="N1023" s="85">
        <f>(D1023*36.7437/1000)/'[2]Soybean Export Forecast'!$Q$15</f>
        <v>1.217509235085553</v>
      </c>
      <c r="P1023" s="84">
        <v>1350</v>
      </c>
      <c r="Q1023" s="84">
        <v>18168.5</v>
      </c>
      <c r="R1023" s="84">
        <f t="shared" si="312"/>
        <v>19518.5</v>
      </c>
      <c r="S1023" s="84">
        <f t="shared" si="316"/>
        <v>405</v>
      </c>
      <c r="T1023" s="84">
        <f t="shared" si="317"/>
        <v>0</v>
      </c>
      <c r="W1023" s="77"/>
      <c r="X1023" s="77"/>
      <c r="Z1023" s="84">
        <v>6</v>
      </c>
      <c r="AA1023" s="84">
        <v>2179.6</v>
      </c>
      <c r="AB1023" s="84">
        <f t="shared" si="307"/>
        <v>2185.6</v>
      </c>
      <c r="AC1023" s="84">
        <f t="shared" si="318"/>
        <v>9.9999999999909051E-2</v>
      </c>
      <c r="AE1023" s="84">
        <f t="shared" si="313"/>
        <v>8068.3860000000004</v>
      </c>
      <c r="AF1023" s="84">
        <f t="shared" si="313"/>
        <v>12617.141000000001</v>
      </c>
      <c r="AG1023" s="84">
        <f t="shared" si="313"/>
        <v>20685.527000000002</v>
      </c>
      <c r="AH1023" s="84">
        <f t="shared" si="319"/>
        <v>362.16999999999825</v>
      </c>
      <c r="AJ1023" s="80">
        <v>40024</v>
      </c>
      <c r="AK1023" s="84">
        <v>739.2</v>
      </c>
      <c r="AL1023" s="84">
        <v>6246.5</v>
      </c>
      <c r="AM1023" s="84">
        <f t="shared" si="308"/>
        <v>6985.7</v>
      </c>
      <c r="AN1023" s="84">
        <f t="shared" si="323"/>
        <v>70.899999999999636</v>
      </c>
      <c r="AO1023" s="84">
        <f t="shared" si="323"/>
        <v>-57.600000000000364</v>
      </c>
      <c r="AP1023" s="85">
        <f>AM1023/'[2]Soymeal Export Forecast'!AI$15</f>
        <v>0.81418155593903041</v>
      </c>
      <c r="AQ1023" s="77"/>
      <c r="AR1023" s="77"/>
      <c r="AS1023" s="80">
        <v>40024</v>
      </c>
      <c r="AT1023" s="84">
        <v>222.8</v>
      </c>
      <c r="AU1023" s="84">
        <v>677.3</v>
      </c>
      <c r="AV1023" s="84">
        <f t="shared" si="309"/>
        <v>900.09999999999991</v>
      </c>
      <c r="AW1023" s="84">
        <f t="shared" si="324"/>
        <v>25.5</v>
      </c>
      <c r="AX1023" s="84">
        <f t="shared" si="324"/>
        <v>80.799999999999955</v>
      </c>
      <c r="AZ1023" s="77"/>
      <c r="BA1023" s="77"/>
      <c r="BB1023" s="84">
        <f t="shared" si="311"/>
        <v>888.75300000000243</v>
      </c>
    </row>
    <row r="1024" spans="1:54">
      <c r="A1024" s="80">
        <v>40031</v>
      </c>
      <c r="B1024" s="84">
        <v>9072.4150000000009</v>
      </c>
      <c r="C1024" s="84">
        <v>34003.65</v>
      </c>
      <c r="D1024" s="84">
        <v>43076.065000000002</v>
      </c>
      <c r="E1024" s="84">
        <v>2287.7150000000001</v>
      </c>
      <c r="F1024" s="84">
        <f t="shared" si="322"/>
        <v>1038.4089999999997</v>
      </c>
      <c r="G1024" s="84">
        <f t="shared" si="322"/>
        <v>686.43800000000192</v>
      </c>
      <c r="H1024" s="84">
        <f t="shared" si="322"/>
        <v>250.33200000000011</v>
      </c>
      <c r="I1024" s="84">
        <f t="shared" si="310"/>
        <v>1038.4089999999997</v>
      </c>
      <c r="L1024" s="84">
        <f t="shared" si="315"/>
        <v>936.77000000000203</v>
      </c>
      <c r="N1024" s="85">
        <f>(D1024*36.7437/1000)/'[2]Soybean Export Forecast'!$Q$15</f>
        <v>1.2372250161258922</v>
      </c>
      <c r="P1024" s="84">
        <v>1295</v>
      </c>
      <c r="Q1024" s="84">
        <v>18284.400000000001</v>
      </c>
      <c r="R1024" s="84">
        <f t="shared" si="312"/>
        <v>19579.400000000001</v>
      </c>
      <c r="S1024" s="84">
        <f t="shared" si="316"/>
        <v>60.900000000001455</v>
      </c>
      <c r="T1024" s="84">
        <f t="shared" si="317"/>
        <v>115.90000000000146</v>
      </c>
      <c r="W1024" s="77"/>
      <c r="X1024" s="77"/>
      <c r="Z1024" s="84">
        <v>6</v>
      </c>
      <c r="AA1024" s="84">
        <v>2179.6</v>
      </c>
      <c r="AB1024" s="84">
        <f t="shared" si="307"/>
        <v>2185.6</v>
      </c>
      <c r="AC1024" s="84">
        <f t="shared" si="318"/>
        <v>0</v>
      </c>
      <c r="AE1024" s="84">
        <f t="shared" si="313"/>
        <v>7771.4150000000009</v>
      </c>
      <c r="AF1024" s="84">
        <f t="shared" si="313"/>
        <v>13539.65</v>
      </c>
      <c r="AG1024" s="84">
        <f t="shared" si="313"/>
        <v>21311.065000000002</v>
      </c>
      <c r="AH1024" s="84">
        <f t="shared" si="319"/>
        <v>625.53800000000047</v>
      </c>
      <c r="AJ1024" s="80">
        <v>40031</v>
      </c>
      <c r="AK1024" s="84">
        <v>700.9</v>
      </c>
      <c r="AL1024" s="84">
        <v>6325.6</v>
      </c>
      <c r="AM1024" s="84">
        <f t="shared" si="308"/>
        <v>7026.5</v>
      </c>
      <c r="AN1024" s="84">
        <f t="shared" si="323"/>
        <v>79.100000000000364</v>
      </c>
      <c r="AO1024" s="84">
        <f t="shared" si="323"/>
        <v>40.800000000000182</v>
      </c>
      <c r="AP1024" s="85">
        <f>AM1024/'[2]Soymeal Export Forecast'!AI$15</f>
        <v>0.81893678554841998</v>
      </c>
      <c r="AQ1024" s="77"/>
      <c r="AR1024" s="77"/>
      <c r="AS1024" s="80">
        <v>40031</v>
      </c>
      <c r="AT1024" s="84">
        <v>211.3</v>
      </c>
      <c r="AU1024" s="84">
        <v>694.1</v>
      </c>
      <c r="AV1024" s="84">
        <f t="shared" si="309"/>
        <v>905.40000000000009</v>
      </c>
      <c r="AW1024" s="84">
        <f t="shared" si="324"/>
        <v>16.800000000000068</v>
      </c>
      <c r="AX1024" s="84">
        <f t="shared" si="324"/>
        <v>5.3000000000001819</v>
      </c>
      <c r="AZ1024" s="77"/>
      <c r="BA1024" s="77"/>
      <c r="BB1024" s="84">
        <f t="shared" si="311"/>
        <v>1117.509</v>
      </c>
    </row>
    <row r="1025" spans="1:54">
      <c r="A1025" s="80">
        <v>40038</v>
      </c>
      <c r="B1025" s="84">
        <v>9484.9629999999997</v>
      </c>
      <c r="C1025" s="84">
        <v>34746.159</v>
      </c>
      <c r="D1025" s="84">
        <v>44231.122000000003</v>
      </c>
      <c r="E1025" s="84">
        <v>2404.6849999999999</v>
      </c>
      <c r="F1025" s="84">
        <f t="shared" si="322"/>
        <v>742.5089999999982</v>
      </c>
      <c r="G1025" s="84">
        <f t="shared" si="322"/>
        <v>1155.0570000000007</v>
      </c>
      <c r="H1025" s="84">
        <f t="shared" si="322"/>
        <v>116.9699999999998</v>
      </c>
      <c r="I1025" s="84">
        <f t="shared" si="310"/>
        <v>742.5089999999982</v>
      </c>
      <c r="L1025" s="84">
        <f t="shared" si="315"/>
        <v>1272.0270000000005</v>
      </c>
      <c r="N1025" s="85">
        <f>(D1025*36.7437/1000)/'[2]Soybean Export Forecast'!$Q$15</f>
        <v>1.270400409826578</v>
      </c>
      <c r="P1025" s="84">
        <v>1517</v>
      </c>
      <c r="Q1025" s="84">
        <v>18284.400000000001</v>
      </c>
      <c r="R1025" s="84">
        <f t="shared" si="312"/>
        <v>19801.400000000001</v>
      </c>
      <c r="S1025" s="84">
        <f t="shared" si="316"/>
        <v>222</v>
      </c>
      <c r="T1025" s="84">
        <f t="shared" si="317"/>
        <v>0</v>
      </c>
      <c r="W1025" s="77"/>
      <c r="X1025" s="77"/>
      <c r="Z1025" s="84">
        <v>6</v>
      </c>
      <c r="AA1025" s="84">
        <v>2179.6</v>
      </c>
      <c r="AB1025" s="84">
        <f t="shared" si="307"/>
        <v>2185.6</v>
      </c>
      <c r="AC1025" s="84">
        <f t="shared" si="318"/>
        <v>0</v>
      </c>
      <c r="AE1025" s="84">
        <f t="shared" si="313"/>
        <v>7961.9629999999997</v>
      </c>
      <c r="AF1025" s="84">
        <f t="shared" si="313"/>
        <v>14282.158999999998</v>
      </c>
      <c r="AG1025" s="84">
        <f t="shared" si="313"/>
        <v>22244.122000000003</v>
      </c>
      <c r="AH1025" s="84">
        <f t="shared" si="319"/>
        <v>933.0570000000007</v>
      </c>
      <c r="AJ1025" s="80">
        <v>40038</v>
      </c>
      <c r="AK1025" s="84">
        <v>701.3</v>
      </c>
      <c r="AL1025" s="84">
        <v>6435.9</v>
      </c>
      <c r="AM1025" s="84">
        <f t="shared" si="308"/>
        <v>7137.2</v>
      </c>
      <c r="AN1025" s="84">
        <f t="shared" si="323"/>
        <v>110.29999999999927</v>
      </c>
      <c r="AO1025" s="84">
        <f t="shared" si="323"/>
        <v>110.69999999999982</v>
      </c>
      <c r="AP1025" s="85">
        <f>AM1025/'[2]Soymeal Export Forecast'!AI$15</f>
        <v>0.83183884235624883</v>
      </c>
      <c r="AQ1025" s="77"/>
      <c r="AR1025" s="77"/>
      <c r="AS1025" s="80">
        <v>40038</v>
      </c>
      <c r="AT1025" s="84">
        <v>170.5</v>
      </c>
      <c r="AU1025" s="84">
        <v>722.6</v>
      </c>
      <c r="AV1025" s="84">
        <f t="shared" si="309"/>
        <v>893.1</v>
      </c>
      <c r="AW1025" s="84">
        <f t="shared" si="324"/>
        <v>28.5</v>
      </c>
      <c r="AX1025" s="84">
        <f t="shared" si="324"/>
        <v>-12.300000000000068</v>
      </c>
      <c r="AZ1025" s="77"/>
      <c r="BA1025" s="77"/>
      <c r="BB1025" s="84">
        <f t="shared" si="311"/>
        <v>852.80899999999747</v>
      </c>
    </row>
    <row r="1026" spans="1:54">
      <c r="A1026" s="80">
        <v>40045</v>
      </c>
      <c r="B1026" s="84">
        <v>9266.2350000000006</v>
      </c>
      <c r="C1026" s="84">
        <v>35714.04</v>
      </c>
      <c r="D1026" s="84">
        <v>44980.275000000001</v>
      </c>
      <c r="E1026" s="84">
        <v>2820.0740000000001</v>
      </c>
      <c r="F1026" s="84">
        <f t="shared" si="322"/>
        <v>967.88100000000122</v>
      </c>
      <c r="G1026" s="84">
        <f t="shared" si="322"/>
        <v>749.15299999999843</v>
      </c>
      <c r="H1026" s="84">
        <f t="shared" si="322"/>
        <v>415.38900000000012</v>
      </c>
      <c r="I1026" s="84">
        <f t="shared" si="310"/>
        <v>967.88100000000122</v>
      </c>
      <c r="L1026" s="84">
        <f t="shared" si="315"/>
        <v>1164.5419999999986</v>
      </c>
      <c r="N1026" s="85">
        <f>(D1026*36.7437/1000)/'[2]Soybean Export Forecast'!$Q$15</f>
        <v>1.2919174827650128</v>
      </c>
      <c r="P1026" s="84">
        <v>1457</v>
      </c>
      <c r="Q1026" s="84">
        <v>18348.599999999999</v>
      </c>
      <c r="R1026" s="84">
        <f t="shared" si="312"/>
        <v>19805.599999999999</v>
      </c>
      <c r="S1026" s="84">
        <f t="shared" si="316"/>
        <v>4.1999999999970896</v>
      </c>
      <c r="T1026" s="84">
        <f t="shared" si="317"/>
        <v>64.19999999999709</v>
      </c>
      <c r="W1026" s="77"/>
      <c r="X1026" s="77"/>
      <c r="Z1026" s="84">
        <v>6</v>
      </c>
      <c r="AA1026" s="84">
        <v>2179.6</v>
      </c>
      <c r="AB1026" s="84">
        <f t="shared" si="307"/>
        <v>2185.6</v>
      </c>
      <c r="AC1026" s="84">
        <f t="shared" si="318"/>
        <v>0</v>
      </c>
      <c r="AE1026" s="84">
        <f t="shared" si="313"/>
        <v>7803.2350000000006</v>
      </c>
      <c r="AF1026" s="84">
        <f t="shared" si="313"/>
        <v>15185.840000000002</v>
      </c>
      <c r="AG1026" s="84">
        <f t="shared" si="313"/>
        <v>22989.075000000004</v>
      </c>
      <c r="AH1026" s="84">
        <f t="shared" si="319"/>
        <v>744.95300000000134</v>
      </c>
      <c r="AJ1026" s="80">
        <v>40045</v>
      </c>
      <c r="AK1026" s="84">
        <v>723.7</v>
      </c>
      <c r="AL1026" s="84">
        <v>6481.9</v>
      </c>
      <c r="AM1026" s="84">
        <f t="shared" si="308"/>
        <v>7205.5999999999995</v>
      </c>
      <c r="AN1026" s="84">
        <f t="shared" si="323"/>
        <v>46</v>
      </c>
      <c r="AO1026" s="84">
        <f t="shared" si="323"/>
        <v>68.399999999999636</v>
      </c>
      <c r="AP1026" s="85">
        <f>AM1026/'[2]Soymeal Export Forecast'!AI$15</f>
        <v>0.839810844936696</v>
      </c>
      <c r="AQ1026" s="77"/>
      <c r="AR1026" s="77"/>
      <c r="AS1026" s="80">
        <v>40045</v>
      </c>
      <c r="AT1026" s="84">
        <v>154.30000000000001</v>
      </c>
      <c r="AU1026" s="84">
        <v>738.4</v>
      </c>
      <c r="AV1026" s="84">
        <f t="shared" si="309"/>
        <v>892.7</v>
      </c>
      <c r="AW1026" s="84">
        <f t="shared" si="324"/>
        <v>15.799999999999955</v>
      </c>
      <c r="AX1026" s="84">
        <f t="shared" si="324"/>
        <v>-0.39999999999997726</v>
      </c>
      <c r="AZ1026" s="77"/>
      <c r="BA1026" s="77"/>
      <c r="BB1026" s="84">
        <f t="shared" si="311"/>
        <v>1013.8810000000012</v>
      </c>
    </row>
    <row r="1027" spans="1:54">
      <c r="A1027" s="80">
        <v>40052</v>
      </c>
      <c r="B1027" s="84">
        <v>8996.4159999999993</v>
      </c>
      <c r="C1027" s="84">
        <v>36683.548999999999</v>
      </c>
      <c r="D1027" s="84">
        <v>45679.964999999997</v>
      </c>
      <c r="E1027" s="84">
        <v>3288.05</v>
      </c>
      <c r="F1027" s="84">
        <f t="shared" si="322"/>
        <v>969.5089999999982</v>
      </c>
      <c r="G1027" s="84">
        <f t="shared" si="322"/>
        <v>699.68999999999505</v>
      </c>
      <c r="H1027" s="84">
        <f t="shared" si="322"/>
        <v>467.97600000000011</v>
      </c>
      <c r="I1027" s="84">
        <f t="shared" si="310"/>
        <v>969.5089999999982</v>
      </c>
      <c r="L1027" s="84">
        <f t="shared" si="315"/>
        <v>1167.6659999999952</v>
      </c>
      <c r="N1027" s="85">
        <f>(D1027*36.7437/1000)/'[2]Soybean Export Forecast'!$Q$15</f>
        <v>1.312013885988778</v>
      </c>
      <c r="P1027" s="84">
        <v>1116</v>
      </c>
      <c r="Q1027" s="84">
        <v>18681.3</v>
      </c>
      <c r="R1027" s="84">
        <f t="shared" si="312"/>
        <v>19797.3</v>
      </c>
      <c r="S1027" s="84">
        <f t="shared" si="316"/>
        <v>-8.2999999999992724</v>
      </c>
      <c r="T1027" s="84">
        <f t="shared" si="317"/>
        <v>332.70000000000073</v>
      </c>
      <c r="W1027" s="77"/>
      <c r="X1027" s="77"/>
      <c r="Z1027" s="84">
        <v>6</v>
      </c>
      <c r="AA1027" s="84">
        <v>2179.6</v>
      </c>
      <c r="AB1027" s="84">
        <f t="shared" ref="AB1027:AB1090" si="325">AA1027+Z1027</f>
        <v>2185.6</v>
      </c>
      <c r="AC1027" s="84">
        <f t="shared" si="318"/>
        <v>0</v>
      </c>
      <c r="AE1027" s="84">
        <f t="shared" si="313"/>
        <v>7874.4159999999993</v>
      </c>
      <c r="AF1027" s="84">
        <f t="shared" si="313"/>
        <v>15822.648999999999</v>
      </c>
      <c r="AG1027" s="84">
        <f t="shared" si="313"/>
        <v>23697.064999999999</v>
      </c>
      <c r="AH1027" s="84">
        <f t="shared" si="319"/>
        <v>707.98999999999432</v>
      </c>
      <c r="AJ1027" s="80">
        <v>40052</v>
      </c>
      <c r="AK1027" s="84">
        <v>673.2</v>
      </c>
      <c r="AL1027" s="84">
        <v>6551.5</v>
      </c>
      <c r="AM1027" s="84">
        <f t="shared" ref="AM1027:AM1090" si="326">AL1027+AK1027</f>
        <v>7224.7</v>
      </c>
      <c r="AN1027" s="84">
        <f t="shared" si="323"/>
        <v>69.600000000000364</v>
      </c>
      <c r="AO1027" s="84">
        <f t="shared" si="323"/>
        <v>19.100000000000364</v>
      </c>
      <c r="AP1027" s="85">
        <f>AM1027/'[2]Soymeal Export Forecast'!AI$15</f>
        <v>0.84203694507246418</v>
      </c>
      <c r="AQ1027" s="77"/>
      <c r="AR1027" s="77"/>
      <c r="AS1027" s="80">
        <v>40052</v>
      </c>
      <c r="AT1027" s="84">
        <v>130.9</v>
      </c>
      <c r="AU1027" s="84">
        <v>785.6</v>
      </c>
      <c r="AV1027" s="84">
        <f t="shared" ref="AV1027:AV1090" si="327">AU1027+AT1027</f>
        <v>916.5</v>
      </c>
      <c r="AW1027" s="84">
        <f t="shared" si="324"/>
        <v>47.200000000000045</v>
      </c>
      <c r="AX1027" s="84">
        <f t="shared" si="324"/>
        <v>23.799999999999955</v>
      </c>
      <c r="AZ1027" s="77"/>
      <c r="BA1027" s="77"/>
      <c r="BB1027" s="84">
        <f t="shared" si="311"/>
        <v>1039.1089999999986</v>
      </c>
    </row>
    <row r="1028" spans="1:54">
      <c r="A1028" s="80">
        <v>40059</v>
      </c>
      <c r="B1028" s="84">
        <v>8832.5409999999993</v>
      </c>
      <c r="C1028" s="84">
        <v>37605.053</v>
      </c>
      <c r="D1028" s="84">
        <v>46437.593999999997</v>
      </c>
      <c r="E1028" s="84">
        <v>3865.1819999999998</v>
      </c>
      <c r="F1028" s="86">
        <f>C1028</f>
        <v>37605.053</v>
      </c>
      <c r="G1028" s="86">
        <v>830.6</v>
      </c>
      <c r="I1028" s="84">
        <f t="shared" ref="I1028:I1091" si="328">F1028</f>
        <v>37605.053</v>
      </c>
      <c r="N1028" s="85">
        <f>(D1028*36.7437/1000)/'[2]Soybean Export Forecast'!$R$15</f>
        <v>1.1382483288955114</v>
      </c>
      <c r="P1028" s="84">
        <v>10174.299999999999</v>
      </c>
      <c r="Q1028" s="84">
        <v>183.9</v>
      </c>
      <c r="R1028" s="84">
        <f t="shared" si="312"/>
        <v>10358.199999999999</v>
      </c>
      <c r="S1028" s="86">
        <v>397.5</v>
      </c>
      <c r="T1028" s="86">
        <f>Q1028</f>
        <v>183.9</v>
      </c>
      <c r="U1028" s="86"/>
      <c r="V1028" s="86"/>
      <c r="W1028" s="77"/>
      <c r="X1028" s="77"/>
      <c r="Z1028" s="84">
        <v>244.1</v>
      </c>
      <c r="AA1028" s="84">
        <v>0</v>
      </c>
      <c r="AB1028" s="84">
        <f t="shared" si="325"/>
        <v>244.1</v>
      </c>
      <c r="AC1028" s="86"/>
      <c r="AE1028" s="84">
        <f t="shared" si="313"/>
        <v>-1585.8589999999999</v>
      </c>
      <c r="AF1028" s="84">
        <f t="shared" si="313"/>
        <v>37421.152999999998</v>
      </c>
      <c r="AG1028" s="84">
        <f t="shared" si="313"/>
        <v>35835.294000000002</v>
      </c>
      <c r="AH1028" s="84"/>
      <c r="AJ1028" s="80">
        <v>40059</v>
      </c>
      <c r="AK1028" s="84">
        <v>646.1</v>
      </c>
      <c r="AL1028" s="84">
        <v>6593.4</v>
      </c>
      <c r="AM1028" s="84">
        <f t="shared" si="326"/>
        <v>7239.5</v>
      </c>
      <c r="AN1028" s="84">
        <f t="shared" si="323"/>
        <v>41.899999999999636</v>
      </c>
      <c r="AO1028" s="84">
        <f t="shared" si="323"/>
        <v>14.800000000000182</v>
      </c>
      <c r="AP1028" s="85">
        <f>AM1028/'[2]Soymeal Export Forecast'!AI$15</f>
        <v>0.84376188130332119</v>
      </c>
      <c r="AQ1028" s="77"/>
      <c r="AR1028" s="77"/>
      <c r="AS1028" s="80">
        <v>40059</v>
      </c>
      <c r="AT1028" s="84">
        <v>117.3</v>
      </c>
      <c r="AU1028" s="84">
        <v>808.7</v>
      </c>
      <c r="AV1028" s="84">
        <f t="shared" si="327"/>
        <v>926</v>
      </c>
      <c r="AW1028" s="84">
        <f t="shared" si="324"/>
        <v>23.100000000000023</v>
      </c>
      <c r="AX1028" s="84">
        <f t="shared" si="324"/>
        <v>9.5</v>
      </c>
      <c r="AZ1028" s="77"/>
      <c r="BA1028" s="77"/>
      <c r="BB1028" s="84">
        <f t="shared" ref="BB1028:BB1091" si="329">AN1028+F1028</f>
        <v>37646.953000000001</v>
      </c>
    </row>
    <row r="1029" spans="1:54">
      <c r="A1029" s="80">
        <v>40066</v>
      </c>
      <c r="B1029" s="84">
        <v>7837.1270000000004</v>
      </c>
      <c r="C1029" s="84">
        <v>39059.097999999998</v>
      </c>
      <c r="D1029" s="84">
        <v>46896.224999999999</v>
      </c>
      <c r="E1029" s="84">
        <v>4635.49</v>
      </c>
      <c r="F1029" s="84">
        <f t="shared" ref="F1029:H1060" si="330">C1029-C1028</f>
        <v>1454.0449999999983</v>
      </c>
      <c r="G1029" s="84">
        <f t="shared" si="330"/>
        <v>458.63100000000122</v>
      </c>
      <c r="H1029" s="84">
        <f t="shared" si="330"/>
        <v>770.30799999999999</v>
      </c>
      <c r="I1029" s="84">
        <f t="shared" si="328"/>
        <v>1454.0449999999983</v>
      </c>
      <c r="L1029" s="84">
        <f t="shared" ref="L1029:L1092" si="331">H1029+G1029</f>
        <v>1228.9390000000012</v>
      </c>
      <c r="N1029" s="85">
        <f>(D1029*36.7437/1000)/'[2]Soybean Export Forecast'!$R$15</f>
        <v>1.1494899959235165</v>
      </c>
      <c r="P1029" s="84">
        <v>10473.299999999999</v>
      </c>
      <c r="Q1029" s="84">
        <v>348.3</v>
      </c>
      <c r="R1029" s="84">
        <f t="shared" si="312"/>
        <v>10821.599999999999</v>
      </c>
      <c r="S1029" s="84">
        <f t="shared" ref="S1029:S1079" si="332">R1029-R1028</f>
        <v>463.39999999999964</v>
      </c>
      <c r="T1029" s="84">
        <f t="shared" ref="T1029:T1079" si="333">Q1029-Q1028</f>
        <v>164.4</v>
      </c>
      <c r="W1029" s="77"/>
      <c r="X1029" s="77"/>
      <c r="Z1029" s="84">
        <v>244.1</v>
      </c>
      <c r="AA1029" s="84">
        <v>0.1</v>
      </c>
      <c r="AB1029" s="84">
        <f t="shared" si="325"/>
        <v>244.2</v>
      </c>
      <c r="AC1029" s="84">
        <f t="shared" ref="AC1029:AC1079" si="334">AB1029-AB1028</f>
        <v>9.9999999999994316E-2</v>
      </c>
      <c r="AE1029" s="84">
        <f t="shared" si="313"/>
        <v>-2880.2729999999988</v>
      </c>
      <c r="AF1029" s="84">
        <f t="shared" si="313"/>
        <v>38710.697999999997</v>
      </c>
      <c r="AG1029" s="84">
        <f t="shared" si="313"/>
        <v>35830.425000000003</v>
      </c>
      <c r="AH1029" s="84">
        <f t="shared" ref="AH1029:AH1079" si="335">AG1029-AG1028</f>
        <v>-4.8689999999987776</v>
      </c>
      <c r="AJ1029" s="80">
        <v>40066</v>
      </c>
      <c r="AK1029" s="84">
        <v>615.1</v>
      </c>
      <c r="AL1029" s="84">
        <v>6667.2</v>
      </c>
      <c r="AM1029" s="84">
        <f t="shared" si="326"/>
        <v>7282.3</v>
      </c>
      <c r="AN1029" s="84">
        <f t="shared" si="323"/>
        <v>73.800000000000182</v>
      </c>
      <c r="AO1029" s="84">
        <f t="shared" si="323"/>
        <v>42.800000000000182</v>
      </c>
      <c r="AP1029" s="85">
        <f>AM1029/'[2]Soymeal Export Forecast'!AI$15</f>
        <v>0.84875021040336707</v>
      </c>
      <c r="AQ1029" s="77"/>
      <c r="AR1029" s="77"/>
      <c r="AS1029" s="80">
        <v>40066</v>
      </c>
      <c r="AT1029" s="84">
        <v>145.4</v>
      </c>
      <c r="AU1029" s="84">
        <v>810.4</v>
      </c>
      <c r="AV1029" s="84">
        <f t="shared" si="327"/>
        <v>955.8</v>
      </c>
      <c r="AW1029" s="84">
        <f t="shared" si="324"/>
        <v>1.6999999999999318</v>
      </c>
      <c r="AX1029" s="84">
        <f t="shared" si="324"/>
        <v>29.799999999999955</v>
      </c>
      <c r="AZ1029" s="77"/>
      <c r="BA1029" s="77"/>
      <c r="BB1029" s="84">
        <f t="shared" si="329"/>
        <v>1527.8449999999984</v>
      </c>
    </row>
    <row r="1030" spans="1:54">
      <c r="A1030" s="80">
        <v>40073</v>
      </c>
      <c r="B1030" s="84">
        <v>7070.393</v>
      </c>
      <c r="C1030" s="84">
        <v>40248.633999999998</v>
      </c>
      <c r="D1030" s="84">
        <v>47319.027000000002</v>
      </c>
      <c r="E1030" s="84">
        <v>5364.73</v>
      </c>
      <c r="F1030" s="84">
        <f t="shared" si="330"/>
        <v>1189.5360000000001</v>
      </c>
      <c r="G1030" s="84">
        <f t="shared" si="330"/>
        <v>422.80200000000332</v>
      </c>
      <c r="H1030" s="84">
        <f t="shared" si="330"/>
        <v>729.23999999999978</v>
      </c>
      <c r="I1030" s="84">
        <f t="shared" si="328"/>
        <v>1189.5360000000001</v>
      </c>
      <c r="L1030" s="84">
        <f t="shared" si="331"/>
        <v>1152.0420000000031</v>
      </c>
      <c r="N1030" s="85">
        <f>(D1030*36.7437/1000)/'[2]Soybean Export Forecast'!$R$15</f>
        <v>1.1598534456309599</v>
      </c>
      <c r="P1030" s="84">
        <v>11127.8</v>
      </c>
      <c r="Q1030" s="84">
        <v>348.3</v>
      </c>
      <c r="R1030" s="84">
        <f t="shared" si="312"/>
        <v>11476.099999999999</v>
      </c>
      <c r="S1030" s="84">
        <f t="shared" si="332"/>
        <v>654.5</v>
      </c>
      <c r="T1030" s="84">
        <f t="shared" si="333"/>
        <v>0</v>
      </c>
      <c r="W1030" s="77"/>
      <c r="X1030" s="77"/>
      <c r="Z1030" s="84">
        <v>364.1</v>
      </c>
      <c r="AA1030" s="84">
        <v>0.1</v>
      </c>
      <c r="AB1030" s="84">
        <f t="shared" si="325"/>
        <v>364.20000000000005</v>
      </c>
      <c r="AC1030" s="84">
        <f t="shared" si="334"/>
        <v>120.00000000000006</v>
      </c>
      <c r="AE1030" s="84">
        <f t="shared" si="313"/>
        <v>-4421.5069999999996</v>
      </c>
      <c r="AF1030" s="84">
        <f t="shared" si="313"/>
        <v>39900.233999999997</v>
      </c>
      <c r="AG1030" s="84">
        <f t="shared" si="313"/>
        <v>35478.727000000006</v>
      </c>
      <c r="AH1030" s="84">
        <f t="shared" si="335"/>
        <v>-351.69799999999668</v>
      </c>
      <c r="AJ1030" s="80">
        <v>40073</v>
      </c>
      <c r="AK1030" s="84">
        <v>571.5</v>
      </c>
      <c r="AL1030" s="84">
        <v>6733.9</v>
      </c>
      <c r="AM1030" s="84">
        <f t="shared" si="326"/>
        <v>7305.4</v>
      </c>
      <c r="AN1030" s="84">
        <f t="shared" si="323"/>
        <v>66.699999999999818</v>
      </c>
      <c r="AO1030" s="84">
        <f t="shared" si="323"/>
        <v>23.099999999999454</v>
      </c>
      <c r="AP1030" s="85">
        <f>AM1030/'[2]Soymeal Export Forecast'!AI$15</f>
        <v>0.85144250952044787</v>
      </c>
      <c r="AQ1030" s="77"/>
      <c r="AR1030" s="77"/>
      <c r="AS1030" s="80">
        <v>40073</v>
      </c>
      <c r="AT1030" s="84">
        <v>103.8</v>
      </c>
      <c r="AU1030" s="84">
        <v>870.1</v>
      </c>
      <c r="AV1030" s="84">
        <f t="shared" si="327"/>
        <v>973.9</v>
      </c>
      <c r="AW1030" s="84">
        <f t="shared" si="324"/>
        <v>59.700000000000045</v>
      </c>
      <c r="AX1030" s="84">
        <f t="shared" si="324"/>
        <v>18.100000000000023</v>
      </c>
      <c r="AZ1030" s="77"/>
      <c r="BA1030" s="77"/>
      <c r="BB1030" s="84">
        <f t="shared" si="329"/>
        <v>1256.2359999999999</v>
      </c>
    </row>
    <row r="1031" spans="1:54">
      <c r="A1031" s="80">
        <v>40080</v>
      </c>
      <c r="B1031" s="84">
        <v>6653.817</v>
      </c>
      <c r="C1031" s="84">
        <v>41206.417000000001</v>
      </c>
      <c r="D1031" s="84">
        <v>47860.233999999997</v>
      </c>
      <c r="E1031" s="84">
        <v>5657.25</v>
      </c>
      <c r="F1031" s="84">
        <f t="shared" si="330"/>
        <v>957.78300000000309</v>
      </c>
      <c r="G1031" s="84">
        <f t="shared" si="330"/>
        <v>541.20699999999488</v>
      </c>
      <c r="H1031" s="84">
        <f t="shared" si="330"/>
        <v>292.52000000000044</v>
      </c>
      <c r="I1031" s="84">
        <f t="shared" si="328"/>
        <v>957.78300000000309</v>
      </c>
      <c r="L1031" s="84">
        <f t="shared" si="331"/>
        <v>833.72699999999531</v>
      </c>
      <c r="N1031" s="85">
        <f>(D1031*36.7437/1000)/'[2]Soybean Export Forecast'!$R$15</f>
        <v>1.1731191622685737</v>
      </c>
      <c r="P1031" s="84">
        <v>11818.3</v>
      </c>
      <c r="Q1031" s="84">
        <v>466.5</v>
      </c>
      <c r="R1031" s="84">
        <f t="shared" si="312"/>
        <v>12284.8</v>
      </c>
      <c r="S1031" s="84">
        <f t="shared" si="332"/>
        <v>808.70000000000073</v>
      </c>
      <c r="T1031" s="84">
        <f t="shared" si="333"/>
        <v>118.19999999999999</v>
      </c>
      <c r="W1031" s="77"/>
      <c r="X1031" s="77"/>
      <c r="Z1031" s="84">
        <v>364.1</v>
      </c>
      <c r="AA1031" s="84">
        <v>0.1</v>
      </c>
      <c r="AB1031" s="84">
        <f t="shared" si="325"/>
        <v>364.20000000000005</v>
      </c>
      <c r="AC1031" s="84">
        <f t="shared" si="334"/>
        <v>0</v>
      </c>
      <c r="AE1031" s="84">
        <f t="shared" si="313"/>
        <v>-5528.5829999999996</v>
      </c>
      <c r="AF1031" s="84">
        <f t="shared" si="313"/>
        <v>40739.817000000003</v>
      </c>
      <c r="AG1031" s="84">
        <f t="shared" si="313"/>
        <v>35211.233999999997</v>
      </c>
      <c r="AH1031" s="84">
        <f t="shared" si="335"/>
        <v>-267.49300000000949</v>
      </c>
      <c r="AJ1031" s="80">
        <v>40080</v>
      </c>
      <c r="AK1031" s="84">
        <v>537.79999999999995</v>
      </c>
      <c r="AL1031" s="84">
        <v>6773.6</v>
      </c>
      <c r="AM1031" s="84">
        <f t="shared" si="326"/>
        <v>7311.4000000000005</v>
      </c>
      <c r="AN1031" s="84">
        <f t="shared" si="323"/>
        <v>39.700000000000728</v>
      </c>
      <c r="AO1031" s="84">
        <f t="shared" si="323"/>
        <v>6.0000000000009095</v>
      </c>
      <c r="AP1031" s="85">
        <f>AM1031/'[2]Soymeal Export Forecast'!AI$15</f>
        <v>0.85214180799241701</v>
      </c>
      <c r="AQ1031" s="77"/>
      <c r="AR1031" s="77"/>
      <c r="AS1031" s="80">
        <v>40080</v>
      </c>
      <c r="AT1031" s="84">
        <v>146.69999999999999</v>
      </c>
      <c r="AU1031" s="84">
        <v>880</v>
      </c>
      <c r="AV1031" s="84">
        <f t="shared" si="327"/>
        <v>1026.7</v>
      </c>
      <c r="AW1031" s="84">
        <f t="shared" si="324"/>
        <v>9.8999999999999773</v>
      </c>
      <c r="AX1031" s="84">
        <f t="shared" si="324"/>
        <v>52.800000000000068</v>
      </c>
      <c r="AZ1031" s="77"/>
      <c r="BA1031" s="77"/>
      <c r="BB1031" s="84">
        <f t="shared" si="329"/>
        <v>997.48300000000381</v>
      </c>
    </row>
    <row r="1032" spans="1:54">
      <c r="A1032" s="80">
        <v>40087</v>
      </c>
      <c r="B1032" s="84">
        <v>6107.2309999999998</v>
      </c>
      <c r="C1032" s="84">
        <v>42330.017999999996</v>
      </c>
      <c r="D1032" s="84">
        <v>48437.249000000003</v>
      </c>
      <c r="E1032" s="84">
        <v>6515.7110000000002</v>
      </c>
      <c r="F1032" s="84">
        <f t="shared" si="330"/>
        <v>1123.6009999999951</v>
      </c>
      <c r="G1032" s="84">
        <f t="shared" si="330"/>
        <v>577.01500000000669</v>
      </c>
      <c r="H1032" s="84">
        <f t="shared" si="330"/>
        <v>858.46100000000024</v>
      </c>
      <c r="I1032" s="84">
        <f t="shared" si="328"/>
        <v>1123.6009999999951</v>
      </c>
      <c r="L1032" s="84">
        <f t="shared" si="331"/>
        <v>1435.4760000000069</v>
      </c>
      <c r="N1032" s="85">
        <f>(D1032*36.7437/1000)/'[2]Soybean Export Forecast'!$R$15</f>
        <v>1.1872625814883044</v>
      </c>
      <c r="P1032" s="84">
        <v>11864.8</v>
      </c>
      <c r="Q1032" s="84">
        <v>639.70000000000005</v>
      </c>
      <c r="R1032" s="84">
        <f t="shared" si="312"/>
        <v>12504.5</v>
      </c>
      <c r="S1032" s="84">
        <f t="shared" si="332"/>
        <v>219.70000000000073</v>
      </c>
      <c r="T1032" s="84">
        <f t="shared" si="333"/>
        <v>173.20000000000005</v>
      </c>
      <c r="W1032" s="77"/>
      <c r="X1032" s="77"/>
      <c r="Z1032" s="84">
        <v>364.1</v>
      </c>
      <c r="AA1032" s="84">
        <v>0.2</v>
      </c>
      <c r="AB1032" s="84">
        <f t="shared" si="325"/>
        <v>364.3</v>
      </c>
      <c r="AC1032" s="84">
        <f t="shared" si="334"/>
        <v>9.9999999999965894E-2</v>
      </c>
      <c r="AE1032" s="84">
        <f t="shared" si="313"/>
        <v>-6121.6689999999999</v>
      </c>
      <c r="AF1032" s="84">
        <f t="shared" si="313"/>
        <v>41690.118000000002</v>
      </c>
      <c r="AG1032" s="84">
        <f t="shared" si="313"/>
        <v>35568.449000000001</v>
      </c>
      <c r="AH1032" s="84">
        <f t="shared" si="335"/>
        <v>357.21500000000378</v>
      </c>
      <c r="AJ1032" s="80">
        <v>40087</v>
      </c>
      <c r="AK1032" s="84">
        <v>3010</v>
      </c>
      <c r="AL1032" s="84">
        <v>5</v>
      </c>
      <c r="AM1032" s="84">
        <f t="shared" si="326"/>
        <v>3015</v>
      </c>
      <c r="AN1032" s="86">
        <v>5</v>
      </c>
      <c r="AO1032" s="86">
        <v>123.3</v>
      </c>
      <c r="AP1032" s="85">
        <f>AM1032/'[2]Soymeal Export Forecast'!AJ$15</f>
        <v>0.26817729024710102</v>
      </c>
      <c r="AQ1032" s="77"/>
      <c r="AR1032" s="77"/>
      <c r="AS1032" s="80">
        <v>40087</v>
      </c>
      <c r="AT1032" s="84">
        <v>583.9</v>
      </c>
      <c r="AU1032" s="84">
        <v>0.3</v>
      </c>
      <c r="AV1032" s="84">
        <f t="shared" si="327"/>
        <v>584.19999999999993</v>
      </c>
      <c r="AW1032" s="86">
        <v>48.3</v>
      </c>
      <c r="AX1032" s="86">
        <v>0.3</v>
      </c>
      <c r="AY1032" s="86"/>
      <c r="AZ1032" s="77"/>
      <c r="BA1032" s="77"/>
      <c r="BB1032" s="84">
        <f t="shared" si="329"/>
        <v>1128.6009999999951</v>
      </c>
    </row>
    <row r="1033" spans="1:54">
      <c r="A1033" s="80">
        <v>40094</v>
      </c>
      <c r="B1033" s="84">
        <v>5097.87</v>
      </c>
      <c r="C1033" s="84">
        <v>43605.025000000001</v>
      </c>
      <c r="D1033" s="84">
        <v>48702.894999999997</v>
      </c>
      <c r="E1033" s="84">
        <v>7223.3040000000001</v>
      </c>
      <c r="F1033" s="84">
        <f t="shared" si="330"/>
        <v>1275.0070000000051</v>
      </c>
      <c r="G1033" s="84">
        <f t="shared" si="330"/>
        <v>265.64599999999336</v>
      </c>
      <c r="H1033" s="84">
        <f t="shared" si="330"/>
        <v>707.59299999999985</v>
      </c>
      <c r="I1033" s="84">
        <f t="shared" si="328"/>
        <v>1275.0070000000051</v>
      </c>
      <c r="L1033" s="84">
        <f t="shared" si="331"/>
        <v>973.23899999999321</v>
      </c>
      <c r="N1033" s="85">
        <f>(D1033*36.7437/1000)/'[2]Soybean Export Forecast'!$R$15</f>
        <v>1.1937739247671524</v>
      </c>
      <c r="P1033" s="84">
        <v>11679.8</v>
      </c>
      <c r="Q1033" s="84">
        <v>1008.8</v>
      </c>
      <c r="R1033" s="84">
        <f t="shared" si="312"/>
        <v>12688.599999999999</v>
      </c>
      <c r="S1033" s="84">
        <f t="shared" si="332"/>
        <v>184.09999999999854</v>
      </c>
      <c r="T1033" s="84">
        <f t="shared" si="333"/>
        <v>369.09999999999991</v>
      </c>
      <c r="W1033" s="77"/>
      <c r="X1033" s="77"/>
      <c r="Z1033" s="84">
        <v>424.1</v>
      </c>
      <c r="AA1033" s="84">
        <v>21.1</v>
      </c>
      <c r="AB1033" s="84">
        <f t="shared" si="325"/>
        <v>445.20000000000005</v>
      </c>
      <c r="AC1033" s="84">
        <f t="shared" si="334"/>
        <v>80.900000000000034</v>
      </c>
      <c r="AE1033" s="84">
        <f t="shared" si="313"/>
        <v>-7006.03</v>
      </c>
      <c r="AF1033" s="84">
        <f t="shared" si="313"/>
        <v>42575.125</v>
      </c>
      <c r="AG1033" s="84">
        <f t="shared" si="313"/>
        <v>35569.095000000001</v>
      </c>
      <c r="AH1033" s="84">
        <f t="shared" si="335"/>
        <v>0.64600000000064028</v>
      </c>
      <c r="AJ1033" s="80">
        <v>40094</v>
      </c>
      <c r="AK1033" s="84">
        <v>3374.4</v>
      </c>
      <c r="AL1033" s="84">
        <v>106.5</v>
      </c>
      <c r="AM1033" s="84">
        <f t="shared" si="326"/>
        <v>3480.9</v>
      </c>
      <c r="AN1033" s="84">
        <f t="shared" ref="AN1033:AO1064" si="336">AL1033-AL1032</f>
        <v>101.5</v>
      </c>
      <c r="AO1033" s="84">
        <f t="shared" si="336"/>
        <v>465.90000000000009</v>
      </c>
      <c r="AP1033" s="85">
        <f>AM1033/'[2]Soymeal Export Forecast'!AJ$15</f>
        <v>0.30961801977483711</v>
      </c>
      <c r="AQ1033" s="77"/>
      <c r="AR1033" s="77"/>
      <c r="AS1033" s="80">
        <v>40094</v>
      </c>
      <c r="AT1033" s="84">
        <v>603.5</v>
      </c>
      <c r="AU1033" s="84">
        <v>4.7</v>
      </c>
      <c r="AV1033" s="84">
        <f t="shared" si="327"/>
        <v>608.20000000000005</v>
      </c>
      <c r="AW1033" s="84">
        <f t="shared" ref="AW1033:AX1064" si="337">AU1033-AU1032</f>
        <v>4.4000000000000004</v>
      </c>
      <c r="AX1033" s="84">
        <f t="shared" si="337"/>
        <v>24.000000000000114</v>
      </c>
      <c r="AZ1033" s="77"/>
      <c r="BA1033" s="77"/>
      <c r="BB1033" s="84">
        <f t="shared" si="329"/>
        <v>1376.5070000000051</v>
      </c>
    </row>
    <row r="1034" spans="1:54">
      <c r="A1034" s="80">
        <v>40101</v>
      </c>
      <c r="B1034" s="84">
        <v>4397.7139999999999</v>
      </c>
      <c r="C1034" s="84">
        <v>44650.038999999997</v>
      </c>
      <c r="D1034" s="84">
        <v>49047.752999999997</v>
      </c>
      <c r="E1034" s="84">
        <v>7817.3310000000001</v>
      </c>
      <c r="F1034" s="84">
        <f t="shared" si="330"/>
        <v>1045.0139999999956</v>
      </c>
      <c r="G1034" s="84">
        <f t="shared" si="330"/>
        <v>344.85800000000017</v>
      </c>
      <c r="H1034" s="84">
        <f t="shared" si="330"/>
        <v>594.02700000000004</v>
      </c>
      <c r="I1034" s="84">
        <f t="shared" si="328"/>
        <v>1045.0139999999956</v>
      </c>
      <c r="L1034" s="84">
        <f t="shared" si="331"/>
        <v>938.88500000000022</v>
      </c>
      <c r="N1034" s="85">
        <f>(D1034*36.7437/1000)/'[2]Soybean Export Forecast'!$R$15</f>
        <v>1.2022268614590541</v>
      </c>
      <c r="P1034" s="84">
        <v>11881</v>
      </c>
      <c r="Q1034" s="84">
        <v>1548.9</v>
      </c>
      <c r="R1034" s="84">
        <f t="shared" si="312"/>
        <v>13429.9</v>
      </c>
      <c r="S1034" s="84">
        <f t="shared" si="332"/>
        <v>741.30000000000109</v>
      </c>
      <c r="T1034" s="84">
        <f t="shared" si="333"/>
        <v>540.10000000000014</v>
      </c>
      <c r="W1034" s="77"/>
      <c r="X1034" s="77"/>
      <c r="Z1034" s="84">
        <v>421.3</v>
      </c>
      <c r="AA1034" s="84">
        <v>110.9</v>
      </c>
      <c r="AB1034" s="84">
        <f t="shared" si="325"/>
        <v>532.20000000000005</v>
      </c>
      <c r="AC1034" s="84">
        <f t="shared" si="334"/>
        <v>87</v>
      </c>
      <c r="AE1034" s="84">
        <f t="shared" si="313"/>
        <v>-7904.5860000000002</v>
      </c>
      <c r="AF1034" s="84">
        <f t="shared" si="313"/>
        <v>42990.238999999994</v>
      </c>
      <c r="AG1034" s="84">
        <f t="shared" si="313"/>
        <v>35085.652999999998</v>
      </c>
      <c r="AH1034" s="84">
        <f t="shared" si="335"/>
        <v>-483.44200000000274</v>
      </c>
      <c r="AJ1034" s="80">
        <v>40101</v>
      </c>
      <c r="AK1034" s="84">
        <v>3407.4</v>
      </c>
      <c r="AL1034" s="84">
        <v>189.3</v>
      </c>
      <c r="AM1034" s="84">
        <f t="shared" si="326"/>
        <v>3596.7000000000003</v>
      </c>
      <c r="AN1034" s="84">
        <f t="shared" si="336"/>
        <v>82.800000000000011</v>
      </c>
      <c r="AO1034" s="84">
        <f t="shared" si="336"/>
        <v>115.80000000000018</v>
      </c>
      <c r="AP1034" s="85">
        <f>AM1034/'[2]Soymeal Export Forecast'!AJ$15</f>
        <v>0.31991816246492483</v>
      </c>
      <c r="AQ1034" s="77"/>
      <c r="AR1034" s="77"/>
      <c r="AS1034" s="80">
        <v>40101</v>
      </c>
      <c r="AT1034" s="84">
        <v>598.9</v>
      </c>
      <c r="AU1034" s="84">
        <v>32.6</v>
      </c>
      <c r="AV1034" s="84">
        <f t="shared" si="327"/>
        <v>631.5</v>
      </c>
      <c r="AW1034" s="84">
        <f t="shared" si="337"/>
        <v>27.900000000000002</v>
      </c>
      <c r="AX1034" s="84">
        <f t="shared" si="337"/>
        <v>23.299999999999955</v>
      </c>
      <c r="AZ1034" s="77"/>
      <c r="BA1034" s="77"/>
      <c r="BB1034" s="84">
        <f t="shared" si="329"/>
        <v>1127.8139999999955</v>
      </c>
    </row>
    <row r="1035" spans="1:54">
      <c r="A1035" s="80">
        <v>40108</v>
      </c>
      <c r="B1035" s="84">
        <v>3825.6060000000002</v>
      </c>
      <c r="C1035" s="84">
        <v>45213.845999999998</v>
      </c>
      <c r="D1035" s="84">
        <v>49039.451999999997</v>
      </c>
      <c r="E1035" s="84">
        <v>12131.44</v>
      </c>
      <c r="F1035" s="84">
        <f t="shared" si="330"/>
        <v>563.8070000000007</v>
      </c>
      <c r="G1035" s="84">
        <f t="shared" si="330"/>
        <v>-8.3009999999994761</v>
      </c>
      <c r="H1035" s="84">
        <f t="shared" si="330"/>
        <v>4314.1090000000004</v>
      </c>
      <c r="I1035" s="84">
        <f t="shared" si="328"/>
        <v>563.8070000000007</v>
      </c>
      <c r="L1035" s="84">
        <f t="shared" si="331"/>
        <v>4305.8080000000009</v>
      </c>
      <c r="N1035" s="85">
        <f>(D1035*36.7437/1000)/'[2]Soybean Export Forecast'!$R$15</f>
        <v>1.2020233927053079</v>
      </c>
      <c r="P1035" s="84">
        <v>11299.5</v>
      </c>
      <c r="Q1035" s="84">
        <v>2567.4</v>
      </c>
      <c r="R1035" s="84">
        <f t="shared" si="312"/>
        <v>13866.9</v>
      </c>
      <c r="S1035" s="84">
        <f t="shared" si="332"/>
        <v>437</v>
      </c>
      <c r="T1035" s="84">
        <f t="shared" si="333"/>
        <v>1018.5</v>
      </c>
      <c r="W1035" s="77"/>
      <c r="X1035" s="77"/>
      <c r="Z1035" s="84">
        <v>426.3</v>
      </c>
      <c r="AA1035" s="84">
        <v>110.9</v>
      </c>
      <c r="AB1035" s="84">
        <f t="shared" si="325"/>
        <v>537.20000000000005</v>
      </c>
      <c r="AC1035" s="84">
        <f t="shared" si="334"/>
        <v>5</v>
      </c>
      <c r="AE1035" s="84">
        <f t="shared" si="313"/>
        <v>-7900.1940000000004</v>
      </c>
      <c r="AF1035" s="84">
        <f t="shared" si="313"/>
        <v>42535.545999999995</v>
      </c>
      <c r="AG1035" s="84">
        <f t="shared" si="313"/>
        <v>34635.351999999999</v>
      </c>
      <c r="AH1035" s="84">
        <f t="shared" si="335"/>
        <v>-450.30099999999948</v>
      </c>
      <c r="AJ1035" s="80">
        <v>40108</v>
      </c>
      <c r="AK1035" s="84">
        <v>3418</v>
      </c>
      <c r="AL1035" s="84">
        <v>354.9</v>
      </c>
      <c r="AM1035" s="84">
        <f t="shared" si="326"/>
        <v>3772.9</v>
      </c>
      <c r="AN1035" s="84">
        <f t="shared" si="336"/>
        <v>165.59999999999997</v>
      </c>
      <c r="AO1035" s="84">
        <f t="shared" si="336"/>
        <v>176.19999999999982</v>
      </c>
      <c r="AP1035" s="85">
        <f>AM1035/'[2]Soymeal Export Forecast'!AJ$15</f>
        <v>0.3355907457291169</v>
      </c>
      <c r="AQ1035" s="77"/>
      <c r="AR1035" s="77"/>
      <c r="AS1035" s="80">
        <v>40108</v>
      </c>
      <c r="AT1035" s="84">
        <v>580.5</v>
      </c>
      <c r="AU1035" s="84">
        <v>60.1</v>
      </c>
      <c r="AV1035" s="84">
        <f t="shared" si="327"/>
        <v>640.6</v>
      </c>
      <c r="AW1035" s="84">
        <f t="shared" si="337"/>
        <v>27.5</v>
      </c>
      <c r="AX1035" s="84">
        <f t="shared" si="337"/>
        <v>9.1000000000000227</v>
      </c>
      <c r="AZ1035" s="77"/>
      <c r="BA1035" s="77"/>
      <c r="BB1035" s="84">
        <f t="shared" si="329"/>
        <v>729.40700000000061</v>
      </c>
    </row>
    <row r="1036" spans="1:54">
      <c r="A1036" s="80">
        <v>40115</v>
      </c>
      <c r="B1036" s="84">
        <v>12131.44</v>
      </c>
      <c r="C1036" s="84">
        <v>536.95000000000005</v>
      </c>
      <c r="D1036" s="84">
        <v>12668.39</v>
      </c>
      <c r="E1036" s="84">
        <v>42.4</v>
      </c>
      <c r="F1036" s="84">
        <f t="shared" si="330"/>
        <v>-44676.896000000001</v>
      </c>
      <c r="G1036" s="84">
        <f t="shared" si="330"/>
        <v>-36371.061999999998</v>
      </c>
      <c r="H1036" s="84">
        <f t="shared" si="330"/>
        <v>-12089.04</v>
      </c>
      <c r="I1036" s="84">
        <f t="shared" si="328"/>
        <v>-44676.896000000001</v>
      </c>
      <c r="L1036" s="84">
        <f t="shared" si="331"/>
        <v>-48460.101999999999</v>
      </c>
      <c r="N1036" s="85">
        <f>(D1036*36.7437/1000)/'[2]Soybean Export Forecast'!$R$15</f>
        <v>0.3105193982982109</v>
      </c>
      <c r="P1036" s="84">
        <v>10561.7</v>
      </c>
      <c r="Q1036" s="84">
        <v>3596.1</v>
      </c>
      <c r="R1036" s="84">
        <f t="shared" si="312"/>
        <v>14157.800000000001</v>
      </c>
      <c r="S1036" s="84">
        <f t="shared" si="332"/>
        <v>290.90000000000146</v>
      </c>
      <c r="T1036" s="84">
        <f t="shared" si="333"/>
        <v>1028.6999999999998</v>
      </c>
      <c r="W1036" s="77"/>
      <c r="X1036" s="77"/>
      <c r="Z1036" s="84">
        <v>343.3</v>
      </c>
      <c r="AA1036" s="84">
        <v>186.2</v>
      </c>
      <c r="AB1036" s="84">
        <f t="shared" si="325"/>
        <v>529.5</v>
      </c>
      <c r="AC1036" s="84">
        <f t="shared" si="334"/>
        <v>-7.7000000000000455</v>
      </c>
      <c r="AE1036" s="84">
        <f t="shared" si="313"/>
        <v>1226.4399999999998</v>
      </c>
      <c r="AF1036" s="84">
        <f t="shared" si="313"/>
        <v>-3245.3499999999995</v>
      </c>
      <c r="AG1036" s="84">
        <f t="shared" si="313"/>
        <v>-2018.9100000000017</v>
      </c>
      <c r="AH1036" s="84">
        <f t="shared" si="335"/>
        <v>-36654.262000000002</v>
      </c>
      <c r="AJ1036" s="80">
        <v>40115</v>
      </c>
      <c r="AK1036" s="84">
        <v>3364.4</v>
      </c>
      <c r="AL1036" s="84">
        <v>526.1</v>
      </c>
      <c r="AM1036" s="84">
        <f t="shared" si="326"/>
        <v>3890.5</v>
      </c>
      <c r="AN1036" s="84">
        <f t="shared" si="336"/>
        <v>171.20000000000005</v>
      </c>
      <c r="AO1036" s="84">
        <f t="shared" si="336"/>
        <v>117.59999999999991</v>
      </c>
      <c r="AP1036" s="85">
        <f>AM1036/'[2]Soymeal Export Forecast'!AJ$15</f>
        <v>0.34605099426412816</v>
      </c>
      <c r="AQ1036" s="77"/>
      <c r="AR1036" s="77"/>
      <c r="AS1036" s="80">
        <v>40115</v>
      </c>
      <c r="AT1036" s="84">
        <v>488.4</v>
      </c>
      <c r="AU1036" s="84">
        <v>159.19999999999999</v>
      </c>
      <c r="AV1036" s="84">
        <f t="shared" si="327"/>
        <v>647.59999999999991</v>
      </c>
      <c r="AW1036" s="84">
        <f t="shared" si="337"/>
        <v>99.1</v>
      </c>
      <c r="AX1036" s="84">
        <f t="shared" si="337"/>
        <v>6.9999999999998863</v>
      </c>
      <c r="AZ1036" s="77"/>
      <c r="BA1036" s="77"/>
      <c r="BB1036" s="84">
        <f t="shared" si="329"/>
        <v>-44505.696000000004</v>
      </c>
    </row>
    <row r="1037" spans="1:54">
      <c r="A1037" s="80">
        <v>40122</v>
      </c>
      <c r="B1037" s="84">
        <v>11934.57</v>
      </c>
      <c r="C1037" s="84">
        <v>1699.4069999999999</v>
      </c>
      <c r="D1037" s="84">
        <v>13633.977000000001</v>
      </c>
      <c r="E1037" s="84">
        <v>42.4</v>
      </c>
      <c r="F1037" s="84">
        <f t="shared" si="330"/>
        <v>1162.4569999999999</v>
      </c>
      <c r="G1037" s="84">
        <f t="shared" si="330"/>
        <v>965.58700000000135</v>
      </c>
      <c r="H1037" s="84">
        <f t="shared" si="330"/>
        <v>0</v>
      </c>
      <c r="I1037" s="84">
        <f t="shared" si="328"/>
        <v>1162.4569999999999</v>
      </c>
      <c r="L1037" s="84">
        <f t="shared" si="331"/>
        <v>965.58700000000135</v>
      </c>
      <c r="N1037" s="85">
        <f>(D1037*36.7437/1000)/'[2]Soybean Export Forecast'!$R$15</f>
        <v>0.33418724356067719</v>
      </c>
      <c r="P1037" s="84">
        <v>10392.9</v>
      </c>
      <c r="Q1037" s="84">
        <v>4726.1000000000004</v>
      </c>
      <c r="R1037" s="84">
        <f t="shared" si="312"/>
        <v>15119</v>
      </c>
      <c r="S1037" s="84">
        <f t="shared" si="332"/>
        <v>961.19999999999891</v>
      </c>
      <c r="T1037" s="84">
        <f t="shared" si="333"/>
        <v>1130.0000000000005</v>
      </c>
      <c r="W1037" s="77"/>
      <c r="X1037" s="77"/>
      <c r="Z1037" s="84">
        <v>273.3</v>
      </c>
      <c r="AA1037" s="84">
        <v>273.3</v>
      </c>
      <c r="AB1037" s="84">
        <f t="shared" si="325"/>
        <v>546.6</v>
      </c>
      <c r="AC1037" s="84">
        <f t="shared" si="334"/>
        <v>17.100000000000023</v>
      </c>
      <c r="AE1037" s="84">
        <f t="shared" si="313"/>
        <v>1268.3700000000001</v>
      </c>
      <c r="AF1037" s="84">
        <f t="shared" si="313"/>
        <v>-3299.9930000000004</v>
      </c>
      <c r="AG1037" s="84">
        <f t="shared" si="313"/>
        <v>-2031.6229999999991</v>
      </c>
      <c r="AH1037" s="84">
        <f t="shared" si="335"/>
        <v>-12.712999999997464</v>
      </c>
      <c r="AJ1037" s="80">
        <v>40122</v>
      </c>
      <c r="AK1037" s="84">
        <v>3407.7</v>
      </c>
      <c r="AL1037" s="84">
        <v>706</v>
      </c>
      <c r="AM1037" s="84">
        <f t="shared" si="326"/>
        <v>4113.7</v>
      </c>
      <c r="AN1037" s="84">
        <f t="shared" si="336"/>
        <v>179.89999999999998</v>
      </c>
      <c r="AO1037" s="84">
        <f t="shared" si="336"/>
        <v>223.19999999999982</v>
      </c>
      <c r="AP1037" s="85">
        <f>AM1037/'[2]Soymeal Export Forecast'!AJ$15</f>
        <v>0.36590411903465986</v>
      </c>
      <c r="AQ1037" s="77"/>
      <c r="AR1037" s="77"/>
      <c r="AS1037" s="80">
        <v>40122</v>
      </c>
      <c r="AT1037" s="84">
        <v>467</v>
      </c>
      <c r="AU1037" s="84">
        <v>186.4</v>
      </c>
      <c r="AV1037" s="84">
        <f t="shared" si="327"/>
        <v>653.4</v>
      </c>
      <c r="AW1037" s="84">
        <f t="shared" si="337"/>
        <v>27.200000000000017</v>
      </c>
      <c r="AX1037" s="84">
        <f t="shared" si="337"/>
        <v>5.8000000000000682</v>
      </c>
      <c r="AZ1037" s="77"/>
      <c r="BA1037" s="77"/>
      <c r="BB1037" s="84">
        <f t="shared" si="329"/>
        <v>1342.357</v>
      </c>
    </row>
    <row r="1038" spans="1:54">
      <c r="A1038" s="80">
        <v>40129</v>
      </c>
      <c r="B1038" s="84">
        <v>11569.527</v>
      </c>
      <c r="C1038" s="84">
        <v>2737.7179999999998</v>
      </c>
      <c r="D1038" s="84">
        <v>14307.245000000001</v>
      </c>
      <c r="E1038" s="84">
        <v>42.4</v>
      </c>
      <c r="F1038" s="84">
        <f t="shared" si="330"/>
        <v>1038.3109999999999</v>
      </c>
      <c r="G1038" s="84">
        <f t="shared" si="330"/>
        <v>673.26800000000003</v>
      </c>
      <c r="H1038" s="84">
        <f t="shared" si="330"/>
        <v>0</v>
      </c>
      <c r="I1038" s="84">
        <f t="shared" si="328"/>
        <v>1038.3109999999999</v>
      </c>
      <c r="L1038" s="84">
        <f t="shared" si="331"/>
        <v>673.26800000000003</v>
      </c>
      <c r="N1038" s="85">
        <f>(D1038*36.7437/1000)/'[2]Soybean Export Forecast'!$R$15</f>
        <v>0.35068995418558213</v>
      </c>
      <c r="P1038" s="84">
        <v>10203.1</v>
      </c>
      <c r="Q1038" s="84">
        <v>5640.5</v>
      </c>
      <c r="R1038" s="84">
        <f t="shared" si="312"/>
        <v>15843.6</v>
      </c>
      <c r="S1038" s="84">
        <f t="shared" si="332"/>
        <v>724.60000000000036</v>
      </c>
      <c r="T1038" s="84">
        <f t="shared" si="333"/>
        <v>914.39999999999964</v>
      </c>
      <c r="W1038" s="77"/>
      <c r="X1038" s="77"/>
      <c r="Z1038" s="84">
        <v>400.2</v>
      </c>
      <c r="AA1038" s="84">
        <v>306.7</v>
      </c>
      <c r="AB1038" s="84">
        <f t="shared" si="325"/>
        <v>706.9</v>
      </c>
      <c r="AC1038" s="84">
        <f t="shared" si="334"/>
        <v>160.29999999999995</v>
      </c>
      <c r="AE1038" s="84">
        <f t="shared" si="313"/>
        <v>966.22699999999963</v>
      </c>
      <c r="AF1038" s="84">
        <f t="shared" si="313"/>
        <v>-3209.482</v>
      </c>
      <c r="AG1038" s="84">
        <f t="shared" si="313"/>
        <v>-2243.2549999999997</v>
      </c>
      <c r="AH1038" s="84">
        <f t="shared" si="335"/>
        <v>-211.63200000000052</v>
      </c>
      <c r="AJ1038" s="80">
        <v>40129</v>
      </c>
      <c r="AK1038" s="84">
        <v>3455.8</v>
      </c>
      <c r="AL1038" s="84">
        <v>1015.3</v>
      </c>
      <c r="AM1038" s="84">
        <f t="shared" si="326"/>
        <v>4471.1000000000004</v>
      </c>
      <c r="AN1038" s="84">
        <f t="shared" si="336"/>
        <v>309.29999999999995</v>
      </c>
      <c r="AO1038" s="84">
        <f t="shared" si="336"/>
        <v>357.40000000000055</v>
      </c>
      <c r="AP1038" s="85">
        <f>AM1038/'[2]Soymeal Export Forecast'!AJ$15</f>
        <v>0.39769402402116533</v>
      </c>
      <c r="AQ1038" s="77"/>
      <c r="AR1038" s="77"/>
      <c r="AS1038" s="80">
        <v>40129</v>
      </c>
      <c r="AT1038" s="84">
        <v>462.7</v>
      </c>
      <c r="AU1038" s="84">
        <v>203.1</v>
      </c>
      <c r="AV1038" s="84">
        <f t="shared" si="327"/>
        <v>665.8</v>
      </c>
      <c r="AW1038" s="84">
        <f t="shared" si="337"/>
        <v>16.699999999999989</v>
      </c>
      <c r="AX1038" s="84">
        <f t="shared" si="337"/>
        <v>12.399999999999977</v>
      </c>
      <c r="AZ1038" s="77"/>
      <c r="BA1038" s="77"/>
      <c r="BB1038" s="84">
        <f t="shared" si="329"/>
        <v>1347.6109999999999</v>
      </c>
    </row>
    <row r="1039" spans="1:54">
      <c r="A1039" s="80">
        <v>40136</v>
      </c>
      <c r="B1039" s="84">
        <v>11827.751</v>
      </c>
      <c r="C1039" s="84">
        <v>3702.422</v>
      </c>
      <c r="D1039" s="84">
        <v>15530.173000000001</v>
      </c>
      <c r="E1039" s="84">
        <v>42.4</v>
      </c>
      <c r="F1039" s="84">
        <f t="shared" si="330"/>
        <v>964.70400000000018</v>
      </c>
      <c r="G1039" s="84">
        <f t="shared" si="330"/>
        <v>1222.9279999999999</v>
      </c>
      <c r="H1039" s="84">
        <f t="shared" si="330"/>
        <v>0</v>
      </c>
      <c r="I1039" s="84">
        <f t="shared" si="328"/>
        <v>964.70400000000018</v>
      </c>
      <c r="L1039" s="84">
        <f t="shared" si="331"/>
        <v>1222.9279999999999</v>
      </c>
      <c r="N1039" s="85">
        <f>(D1039*36.7437/1000)/'[2]Soybean Export Forecast'!$R$15</f>
        <v>0.38066557592773209</v>
      </c>
      <c r="P1039" s="84">
        <v>9227.4</v>
      </c>
      <c r="Q1039" s="84">
        <v>7476</v>
      </c>
      <c r="R1039" s="84">
        <f t="shared" ref="R1039:R1102" si="338">Q1039+P1039</f>
        <v>16703.400000000001</v>
      </c>
      <c r="S1039" s="84">
        <f t="shared" si="332"/>
        <v>859.80000000000109</v>
      </c>
      <c r="T1039" s="84">
        <f t="shared" si="333"/>
        <v>1835.5</v>
      </c>
      <c r="W1039" s="77"/>
      <c r="X1039" s="77"/>
      <c r="Z1039" s="84">
        <v>345.2</v>
      </c>
      <c r="AA1039" s="84">
        <v>481.8</v>
      </c>
      <c r="AB1039" s="84">
        <f t="shared" si="325"/>
        <v>827</v>
      </c>
      <c r="AC1039" s="84">
        <f t="shared" si="334"/>
        <v>120.10000000000002</v>
      </c>
      <c r="AE1039" s="84">
        <f t="shared" ref="AE1039:AG1102" si="339">B1039-P1039-Z1039</f>
        <v>2255.1510000000007</v>
      </c>
      <c r="AF1039" s="84">
        <f t="shared" si="339"/>
        <v>-4255.3779999999997</v>
      </c>
      <c r="AG1039" s="84">
        <f t="shared" si="339"/>
        <v>-2000.2270000000008</v>
      </c>
      <c r="AH1039" s="84">
        <f t="shared" si="335"/>
        <v>243.02799999999888</v>
      </c>
      <c r="AJ1039" s="80">
        <v>40136</v>
      </c>
      <c r="AK1039" s="84">
        <v>3422.1</v>
      </c>
      <c r="AL1039" s="84">
        <v>1274.2</v>
      </c>
      <c r="AM1039" s="84">
        <f t="shared" si="326"/>
        <v>4696.3</v>
      </c>
      <c r="AN1039" s="84">
        <f t="shared" si="336"/>
        <v>258.90000000000009</v>
      </c>
      <c r="AO1039" s="84">
        <f t="shared" si="336"/>
        <v>225.19999999999982</v>
      </c>
      <c r="AP1039" s="85">
        <f>AM1039/'[2]Soymeal Export Forecast'!AJ$15</f>
        <v>0.41772504417494544</v>
      </c>
      <c r="AQ1039" s="77"/>
      <c r="AR1039" s="77"/>
      <c r="AS1039" s="80">
        <v>40136</v>
      </c>
      <c r="AT1039" s="84">
        <v>449.3</v>
      </c>
      <c r="AU1039" s="84">
        <v>235.8</v>
      </c>
      <c r="AV1039" s="84">
        <f t="shared" si="327"/>
        <v>685.1</v>
      </c>
      <c r="AW1039" s="84">
        <f t="shared" si="337"/>
        <v>32.700000000000017</v>
      </c>
      <c r="AX1039" s="84">
        <f t="shared" si="337"/>
        <v>19.300000000000068</v>
      </c>
      <c r="AZ1039" s="77"/>
      <c r="BA1039" s="77"/>
      <c r="BB1039" s="84">
        <f t="shared" si="329"/>
        <v>1223.6040000000003</v>
      </c>
    </row>
    <row r="1040" spans="1:54">
      <c r="A1040" s="80">
        <v>40143</v>
      </c>
      <c r="B1040" s="84">
        <v>11205.457</v>
      </c>
      <c r="C1040" s="84">
        <v>4846.6390000000001</v>
      </c>
      <c r="D1040" s="84">
        <v>16052.096</v>
      </c>
      <c r="E1040" s="84">
        <v>42.4</v>
      </c>
      <c r="F1040" s="84">
        <f t="shared" si="330"/>
        <v>1144.2170000000001</v>
      </c>
      <c r="G1040" s="84">
        <f t="shared" si="330"/>
        <v>521.92299999999886</v>
      </c>
      <c r="H1040" s="84">
        <f t="shared" si="330"/>
        <v>0</v>
      </c>
      <c r="I1040" s="84">
        <f t="shared" si="328"/>
        <v>1144.2170000000001</v>
      </c>
      <c r="L1040" s="84">
        <f t="shared" si="331"/>
        <v>521.92299999999886</v>
      </c>
      <c r="N1040" s="85">
        <f>(D1040*36.7437/1000)/'[2]Soybean Export Forecast'!$R$15</f>
        <v>0.39345861560507045</v>
      </c>
      <c r="P1040" s="84">
        <v>8816.1</v>
      </c>
      <c r="Q1040" s="84">
        <v>8199.7000000000007</v>
      </c>
      <c r="R1040" s="84">
        <f t="shared" si="338"/>
        <v>17015.800000000003</v>
      </c>
      <c r="S1040" s="84">
        <f t="shared" si="332"/>
        <v>312.40000000000146</v>
      </c>
      <c r="T1040" s="84">
        <f t="shared" si="333"/>
        <v>723.70000000000073</v>
      </c>
      <c r="W1040" s="77"/>
      <c r="X1040" s="77"/>
      <c r="Z1040" s="84">
        <v>303.5</v>
      </c>
      <c r="AA1040" s="84">
        <v>614.9</v>
      </c>
      <c r="AB1040" s="84">
        <f t="shared" si="325"/>
        <v>918.4</v>
      </c>
      <c r="AC1040" s="84">
        <f t="shared" si="334"/>
        <v>91.399999999999977</v>
      </c>
      <c r="AE1040" s="84">
        <f t="shared" si="339"/>
        <v>2085.857</v>
      </c>
      <c r="AF1040" s="84">
        <f t="shared" si="339"/>
        <v>-3967.9610000000007</v>
      </c>
      <c r="AG1040" s="84">
        <f t="shared" si="339"/>
        <v>-1882.1040000000035</v>
      </c>
      <c r="AH1040" s="84">
        <f t="shared" si="335"/>
        <v>118.12299999999732</v>
      </c>
      <c r="AJ1040" s="80">
        <v>40143</v>
      </c>
      <c r="AK1040" s="84">
        <v>3170.7</v>
      </c>
      <c r="AL1040" s="84">
        <v>1633.1</v>
      </c>
      <c r="AM1040" s="84">
        <f t="shared" si="326"/>
        <v>4803.7999999999993</v>
      </c>
      <c r="AN1040" s="84">
        <f t="shared" si="336"/>
        <v>358.89999999999986</v>
      </c>
      <c r="AO1040" s="84">
        <f t="shared" si="336"/>
        <v>107.49999999999909</v>
      </c>
      <c r="AP1040" s="85">
        <f>AM1040/'[2]Soymeal Export Forecast'!AJ$15</f>
        <v>0.42728692102455179</v>
      </c>
      <c r="AQ1040" s="77"/>
      <c r="AR1040" s="77"/>
      <c r="AS1040" s="80">
        <v>40143</v>
      </c>
      <c r="AT1040" s="84">
        <v>443.5</v>
      </c>
      <c r="AU1040" s="84">
        <v>260.60000000000002</v>
      </c>
      <c r="AV1040" s="84">
        <f t="shared" si="327"/>
        <v>704.1</v>
      </c>
      <c r="AW1040" s="84">
        <f t="shared" si="337"/>
        <v>24.800000000000011</v>
      </c>
      <c r="AX1040" s="84">
        <f t="shared" si="337"/>
        <v>19</v>
      </c>
      <c r="AZ1040" s="77"/>
      <c r="BA1040" s="77"/>
      <c r="BB1040" s="84">
        <f t="shared" si="329"/>
        <v>1503.117</v>
      </c>
    </row>
    <row r="1041" spans="1:54">
      <c r="A1041" s="80">
        <v>40150</v>
      </c>
      <c r="B1041" s="84">
        <v>11167.174999999999</v>
      </c>
      <c r="C1041" s="84">
        <v>5516.77</v>
      </c>
      <c r="D1041" s="84">
        <v>16683.945</v>
      </c>
      <c r="E1041" s="84">
        <v>42.4</v>
      </c>
      <c r="F1041" s="84">
        <f t="shared" si="330"/>
        <v>670.13100000000031</v>
      </c>
      <c r="G1041" s="84">
        <f t="shared" si="330"/>
        <v>631.84900000000016</v>
      </c>
      <c r="H1041" s="84">
        <f t="shared" si="330"/>
        <v>0</v>
      </c>
      <c r="I1041" s="84">
        <f t="shared" si="328"/>
        <v>670.13100000000031</v>
      </c>
      <c r="L1041" s="84">
        <f t="shared" si="331"/>
        <v>631.84900000000016</v>
      </c>
      <c r="N1041" s="85">
        <f>(D1041*36.7437/1000)/'[2]Soybean Export Forecast'!$R$15</f>
        <v>0.40894609043773078</v>
      </c>
      <c r="P1041" s="84">
        <v>7980</v>
      </c>
      <c r="Q1041" s="84">
        <v>9591.7000000000007</v>
      </c>
      <c r="R1041" s="84">
        <f t="shared" si="338"/>
        <v>17571.7</v>
      </c>
      <c r="S1041" s="84">
        <f t="shared" si="332"/>
        <v>555.89999999999782</v>
      </c>
      <c r="T1041" s="84">
        <f t="shared" si="333"/>
        <v>1392</v>
      </c>
      <c r="W1041" s="77"/>
      <c r="X1041" s="77"/>
      <c r="Z1041" s="84">
        <v>303.5</v>
      </c>
      <c r="AA1041" s="84">
        <v>784.2</v>
      </c>
      <c r="AB1041" s="84">
        <f t="shared" si="325"/>
        <v>1087.7</v>
      </c>
      <c r="AC1041" s="84">
        <f t="shared" si="334"/>
        <v>169.30000000000007</v>
      </c>
      <c r="AE1041" s="84">
        <f t="shared" si="339"/>
        <v>2883.6749999999993</v>
      </c>
      <c r="AF1041" s="84">
        <f t="shared" si="339"/>
        <v>-4859.13</v>
      </c>
      <c r="AG1041" s="84">
        <f t="shared" si="339"/>
        <v>-1975.4550000000011</v>
      </c>
      <c r="AH1041" s="84">
        <f t="shared" si="335"/>
        <v>-93.350999999997612</v>
      </c>
      <c r="AJ1041" s="80">
        <v>40150</v>
      </c>
      <c r="AK1041" s="84">
        <v>3254.1</v>
      </c>
      <c r="AL1041" s="84">
        <v>1846.9</v>
      </c>
      <c r="AM1041" s="84">
        <f t="shared" si="326"/>
        <v>5101</v>
      </c>
      <c r="AN1041" s="84">
        <f t="shared" si="336"/>
        <v>213.80000000000018</v>
      </c>
      <c r="AO1041" s="84">
        <f t="shared" si="336"/>
        <v>297.20000000000073</v>
      </c>
      <c r="AP1041" s="85">
        <f>AM1041/'[2]Soymeal Export Forecast'!AJ$15</f>
        <v>0.45372217497527773</v>
      </c>
      <c r="AQ1041" s="77"/>
      <c r="AR1041" s="77"/>
      <c r="AS1041" s="80">
        <v>40150</v>
      </c>
      <c r="AT1041" s="84">
        <v>415.3</v>
      </c>
      <c r="AU1041" s="84">
        <v>301.2</v>
      </c>
      <c r="AV1041" s="84">
        <f t="shared" si="327"/>
        <v>716.5</v>
      </c>
      <c r="AW1041" s="84">
        <f t="shared" si="337"/>
        <v>40.599999999999966</v>
      </c>
      <c r="AX1041" s="84">
        <f t="shared" si="337"/>
        <v>12.399999999999977</v>
      </c>
      <c r="AZ1041" s="77"/>
      <c r="BA1041" s="77"/>
      <c r="BB1041" s="84">
        <f t="shared" si="329"/>
        <v>883.93100000000049</v>
      </c>
    </row>
    <row r="1042" spans="1:54">
      <c r="A1042" s="80">
        <v>40157</v>
      </c>
      <c r="B1042" s="84">
        <v>10584.065000000001</v>
      </c>
      <c r="C1042" s="84">
        <v>6334.7579999999998</v>
      </c>
      <c r="D1042" s="84">
        <v>16918.823</v>
      </c>
      <c r="E1042" s="84">
        <v>57.009</v>
      </c>
      <c r="F1042" s="84">
        <f t="shared" si="330"/>
        <v>817.98799999999937</v>
      </c>
      <c r="G1042" s="84">
        <f t="shared" si="330"/>
        <v>234.87800000000061</v>
      </c>
      <c r="H1042" s="84">
        <f t="shared" si="330"/>
        <v>14.609000000000002</v>
      </c>
      <c r="I1042" s="84">
        <f t="shared" si="328"/>
        <v>817.98799999999937</v>
      </c>
      <c r="L1042" s="84">
        <f t="shared" si="331"/>
        <v>249.48700000000062</v>
      </c>
      <c r="N1042" s="85">
        <f>(D1042*36.7437/1000)/'[2]Soybean Export Forecast'!$R$15</f>
        <v>0.41470326836116761</v>
      </c>
      <c r="P1042" s="84">
        <v>7344.6</v>
      </c>
      <c r="Q1042" s="84">
        <v>10895.6</v>
      </c>
      <c r="R1042" s="84">
        <f t="shared" si="338"/>
        <v>18240.2</v>
      </c>
      <c r="S1042" s="84">
        <f t="shared" si="332"/>
        <v>668.5</v>
      </c>
      <c r="T1042" s="84">
        <f t="shared" si="333"/>
        <v>1303.8999999999996</v>
      </c>
      <c r="W1042" s="77"/>
      <c r="X1042" s="77"/>
      <c r="Z1042" s="84">
        <v>303.5</v>
      </c>
      <c r="AA1042" s="84">
        <v>895.8</v>
      </c>
      <c r="AB1042" s="84">
        <f t="shared" si="325"/>
        <v>1199.3</v>
      </c>
      <c r="AC1042" s="84">
        <f t="shared" si="334"/>
        <v>111.59999999999991</v>
      </c>
      <c r="AE1042" s="84">
        <f t="shared" si="339"/>
        <v>2935.9650000000001</v>
      </c>
      <c r="AF1042" s="84">
        <f t="shared" si="339"/>
        <v>-5456.6420000000007</v>
      </c>
      <c r="AG1042" s="84">
        <f t="shared" si="339"/>
        <v>-2520.6770000000006</v>
      </c>
      <c r="AH1042" s="84">
        <f t="shared" si="335"/>
        <v>-545.22199999999953</v>
      </c>
      <c r="AJ1042" s="80">
        <v>40157</v>
      </c>
      <c r="AK1042" s="84">
        <v>3262.4</v>
      </c>
      <c r="AL1042" s="84">
        <v>2030</v>
      </c>
      <c r="AM1042" s="84">
        <f t="shared" si="326"/>
        <v>5292.4</v>
      </c>
      <c r="AN1042" s="84">
        <f t="shared" si="336"/>
        <v>183.09999999999991</v>
      </c>
      <c r="AO1042" s="84">
        <f t="shared" si="336"/>
        <v>191.39999999999964</v>
      </c>
      <c r="AP1042" s="85">
        <f>AM1042/'[2]Soymeal Export Forecast'!AJ$15</f>
        <v>0.4707467631521583</v>
      </c>
      <c r="AQ1042" s="77"/>
      <c r="AR1042" s="77"/>
      <c r="AS1042" s="80">
        <v>40157</v>
      </c>
      <c r="AT1042" s="84">
        <v>376.2</v>
      </c>
      <c r="AU1042" s="84">
        <v>360.9</v>
      </c>
      <c r="AV1042" s="84">
        <f t="shared" si="327"/>
        <v>737.09999999999991</v>
      </c>
      <c r="AW1042" s="84">
        <f t="shared" si="337"/>
        <v>59.699999999999989</v>
      </c>
      <c r="AX1042" s="84">
        <f t="shared" si="337"/>
        <v>20.599999999999909</v>
      </c>
      <c r="AZ1042" s="77"/>
      <c r="BA1042" s="77"/>
      <c r="BB1042" s="84">
        <f t="shared" si="329"/>
        <v>1001.0879999999993</v>
      </c>
    </row>
    <row r="1043" spans="1:54">
      <c r="A1043" s="80">
        <v>40164</v>
      </c>
      <c r="B1043" s="84">
        <v>10284.308999999999</v>
      </c>
      <c r="C1043" s="84">
        <v>7001.7139999999999</v>
      </c>
      <c r="D1043" s="84">
        <v>17286.023000000001</v>
      </c>
      <c r="E1043" s="84">
        <v>57.009</v>
      </c>
      <c r="F1043" s="84">
        <f t="shared" si="330"/>
        <v>666.95600000000013</v>
      </c>
      <c r="G1043" s="84">
        <f t="shared" si="330"/>
        <v>367.20000000000073</v>
      </c>
      <c r="H1043" s="84">
        <f t="shared" si="330"/>
        <v>0</v>
      </c>
      <c r="I1043" s="84">
        <f t="shared" si="328"/>
        <v>666.95600000000013</v>
      </c>
      <c r="L1043" s="84">
        <f t="shared" si="331"/>
        <v>367.20000000000073</v>
      </c>
      <c r="N1043" s="85">
        <f>(D1043*36.7437/1000)/'[2]Soybean Export Forecast'!$R$15</f>
        <v>0.42370383773542136</v>
      </c>
      <c r="P1043" s="84">
        <v>7520</v>
      </c>
      <c r="Q1043" s="84">
        <v>11353.5</v>
      </c>
      <c r="R1043" s="84">
        <f t="shared" si="338"/>
        <v>18873.5</v>
      </c>
      <c r="S1043" s="84">
        <f t="shared" si="332"/>
        <v>633.29999999999927</v>
      </c>
      <c r="T1043" s="84">
        <f t="shared" si="333"/>
        <v>457.89999999999964</v>
      </c>
      <c r="W1043" s="77"/>
      <c r="X1043" s="77"/>
      <c r="Z1043" s="84">
        <v>303.5</v>
      </c>
      <c r="AA1043" s="84">
        <v>962.4</v>
      </c>
      <c r="AB1043" s="84">
        <f t="shared" si="325"/>
        <v>1265.9000000000001</v>
      </c>
      <c r="AC1043" s="84">
        <f t="shared" si="334"/>
        <v>66.600000000000136</v>
      </c>
      <c r="AE1043" s="84">
        <f t="shared" si="339"/>
        <v>2460.8089999999993</v>
      </c>
      <c r="AF1043" s="84">
        <f t="shared" si="339"/>
        <v>-5314.1859999999997</v>
      </c>
      <c r="AG1043" s="84">
        <f t="shared" si="339"/>
        <v>-2853.376999999999</v>
      </c>
      <c r="AH1043" s="84">
        <f t="shared" si="335"/>
        <v>-332.69999999999845</v>
      </c>
      <c r="AJ1043" s="80">
        <v>40164</v>
      </c>
      <c r="AK1043" s="84">
        <v>3247.6</v>
      </c>
      <c r="AL1043" s="84">
        <v>2234.1999999999998</v>
      </c>
      <c r="AM1043" s="84">
        <f t="shared" si="326"/>
        <v>5481.7999999999993</v>
      </c>
      <c r="AN1043" s="84">
        <f t="shared" si="336"/>
        <v>204.19999999999982</v>
      </c>
      <c r="AO1043" s="84">
        <f t="shared" si="336"/>
        <v>189.39999999999964</v>
      </c>
      <c r="AP1043" s="85">
        <f>AM1043/'[2]Soymeal Export Forecast'!AJ$15</f>
        <v>0.48759345594579045</v>
      </c>
      <c r="AQ1043" s="77"/>
      <c r="AR1043" s="77"/>
      <c r="AS1043" s="80">
        <v>40164</v>
      </c>
      <c r="AT1043" s="84">
        <v>408.9</v>
      </c>
      <c r="AU1043" s="84">
        <v>375</v>
      </c>
      <c r="AV1043" s="84">
        <f t="shared" si="327"/>
        <v>783.9</v>
      </c>
      <c r="AW1043" s="84">
        <f t="shared" si="337"/>
        <v>14.100000000000023</v>
      </c>
      <c r="AX1043" s="84">
        <f t="shared" si="337"/>
        <v>46.800000000000068</v>
      </c>
      <c r="AZ1043" s="77"/>
      <c r="BA1043" s="77"/>
      <c r="BB1043" s="84">
        <f t="shared" si="329"/>
        <v>871.15599999999995</v>
      </c>
    </row>
    <row r="1044" spans="1:54">
      <c r="A1044" s="80">
        <v>40171</v>
      </c>
      <c r="B1044" s="84">
        <v>10140.084999999999</v>
      </c>
      <c r="C1044" s="84">
        <v>7709.9120000000003</v>
      </c>
      <c r="D1044" s="84">
        <v>17849.996999999999</v>
      </c>
      <c r="E1044" s="84">
        <v>64.248000000000005</v>
      </c>
      <c r="F1044" s="84">
        <f t="shared" si="330"/>
        <v>708.19800000000032</v>
      </c>
      <c r="G1044" s="84">
        <f t="shared" si="330"/>
        <v>563.97399999999834</v>
      </c>
      <c r="H1044" s="84">
        <f t="shared" si="330"/>
        <v>7.2390000000000043</v>
      </c>
      <c r="I1044" s="84">
        <f t="shared" si="328"/>
        <v>708.19800000000032</v>
      </c>
      <c r="L1044" s="84">
        <f t="shared" si="331"/>
        <v>571.21299999999837</v>
      </c>
      <c r="N1044" s="85">
        <f>(D1044*36.7437/1000)/'[2]Soybean Export Forecast'!$R$15</f>
        <v>0.43752760438105159</v>
      </c>
      <c r="P1044" s="84">
        <v>7035.5</v>
      </c>
      <c r="Q1044" s="84">
        <v>12268.6</v>
      </c>
      <c r="R1044" s="84">
        <f t="shared" si="338"/>
        <v>19304.099999999999</v>
      </c>
      <c r="S1044" s="84">
        <f t="shared" si="332"/>
        <v>430.59999999999854</v>
      </c>
      <c r="T1044" s="84">
        <f t="shared" si="333"/>
        <v>915.10000000000036</v>
      </c>
      <c r="W1044" s="77"/>
      <c r="X1044" s="77"/>
      <c r="Z1044" s="84">
        <v>366.5</v>
      </c>
      <c r="AA1044" s="84">
        <v>1154</v>
      </c>
      <c r="AB1044" s="84">
        <f t="shared" si="325"/>
        <v>1520.5</v>
      </c>
      <c r="AC1044" s="84">
        <f t="shared" si="334"/>
        <v>254.59999999999991</v>
      </c>
      <c r="AE1044" s="84">
        <f t="shared" si="339"/>
        <v>2738.0849999999991</v>
      </c>
      <c r="AF1044" s="84">
        <f t="shared" si="339"/>
        <v>-5712.6880000000001</v>
      </c>
      <c r="AG1044" s="84">
        <f t="shared" si="339"/>
        <v>-2974.6029999999992</v>
      </c>
      <c r="AH1044" s="84">
        <f t="shared" si="335"/>
        <v>-121.22600000000011</v>
      </c>
      <c r="AJ1044" s="80">
        <v>40171</v>
      </c>
      <c r="AK1044" s="84">
        <v>3254.8</v>
      </c>
      <c r="AL1044" s="84">
        <v>2513.8000000000002</v>
      </c>
      <c r="AM1044" s="84">
        <f t="shared" si="326"/>
        <v>5768.6</v>
      </c>
      <c r="AN1044" s="84">
        <f t="shared" si="336"/>
        <v>279.60000000000036</v>
      </c>
      <c r="AO1044" s="84">
        <f t="shared" si="336"/>
        <v>286.80000000000109</v>
      </c>
      <c r="AP1044" s="85">
        <f>AM1044/'[2]Soymeal Export Forecast'!AJ$15</f>
        <v>0.51310365390362422</v>
      </c>
      <c r="AQ1044" s="77"/>
      <c r="AR1044" s="77"/>
      <c r="AS1044" s="80">
        <v>40171</v>
      </c>
      <c r="AT1044" s="84">
        <v>389.2</v>
      </c>
      <c r="AU1044" s="84">
        <v>396.2</v>
      </c>
      <c r="AV1044" s="84">
        <f t="shared" si="327"/>
        <v>785.4</v>
      </c>
      <c r="AW1044" s="84">
        <f t="shared" si="337"/>
        <v>21.199999999999989</v>
      </c>
      <c r="AX1044" s="84">
        <f t="shared" si="337"/>
        <v>1.5</v>
      </c>
      <c r="AZ1044" s="77"/>
      <c r="BA1044" s="77"/>
      <c r="BB1044" s="84">
        <f t="shared" si="329"/>
        <v>987.79800000000068</v>
      </c>
    </row>
    <row r="1045" spans="1:54">
      <c r="A1045" s="80">
        <v>40178</v>
      </c>
      <c r="B1045" s="84">
        <v>9870.5059999999994</v>
      </c>
      <c r="C1045" s="84">
        <v>8467.9539999999997</v>
      </c>
      <c r="D1045" s="84">
        <v>18338.46</v>
      </c>
      <c r="E1045" s="84">
        <v>64.248000000000005</v>
      </c>
      <c r="F1045" s="84">
        <f t="shared" si="330"/>
        <v>758.04199999999946</v>
      </c>
      <c r="G1045" s="84">
        <f t="shared" si="330"/>
        <v>488.46299999999974</v>
      </c>
      <c r="H1045" s="84">
        <f t="shared" si="330"/>
        <v>0</v>
      </c>
      <c r="I1045" s="84">
        <f t="shared" si="328"/>
        <v>758.04199999999946</v>
      </c>
      <c r="L1045" s="84">
        <f t="shared" si="331"/>
        <v>488.46299999999974</v>
      </c>
      <c r="N1045" s="85">
        <f>(D1045*36.7437/1000)/'[2]Soybean Export Forecast'!$R$15</f>
        <v>0.44950049413665105</v>
      </c>
      <c r="P1045" s="84">
        <v>6847</v>
      </c>
      <c r="Q1045" s="84">
        <v>12909.7</v>
      </c>
      <c r="R1045" s="84">
        <f t="shared" si="338"/>
        <v>19756.7</v>
      </c>
      <c r="S1045" s="84">
        <f t="shared" si="332"/>
        <v>452.60000000000218</v>
      </c>
      <c r="T1045" s="84">
        <f t="shared" si="333"/>
        <v>641.10000000000036</v>
      </c>
      <c r="W1045" s="77"/>
      <c r="X1045" s="77"/>
      <c r="Z1045" s="84">
        <v>366.5</v>
      </c>
      <c r="AA1045" s="84">
        <v>1229.9000000000001</v>
      </c>
      <c r="AB1045" s="84">
        <f t="shared" si="325"/>
        <v>1596.4</v>
      </c>
      <c r="AC1045" s="84">
        <f t="shared" si="334"/>
        <v>75.900000000000091</v>
      </c>
      <c r="AE1045" s="84">
        <f t="shared" si="339"/>
        <v>2657.0059999999994</v>
      </c>
      <c r="AF1045" s="84">
        <f t="shared" si="339"/>
        <v>-5671.6460000000006</v>
      </c>
      <c r="AG1045" s="84">
        <f t="shared" si="339"/>
        <v>-3014.6400000000017</v>
      </c>
      <c r="AH1045" s="84">
        <f t="shared" si="335"/>
        <v>-40.037000000002536</v>
      </c>
      <c r="AJ1045" s="80">
        <v>40178</v>
      </c>
      <c r="AK1045" s="84">
        <v>3052.7</v>
      </c>
      <c r="AL1045" s="84">
        <v>2777.7</v>
      </c>
      <c r="AM1045" s="84">
        <f t="shared" si="326"/>
        <v>5830.4</v>
      </c>
      <c r="AN1045" s="84">
        <f t="shared" si="336"/>
        <v>263.89999999999964</v>
      </c>
      <c r="AO1045" s="84">
        <f t="shared" si="336"/>
        <v>61.799999999999272</v>
      </c>
      <c r="AP1045" s="85">
        <f>AM1045/'[2]Soymeal Export Forecast'!AJ$15</f>
        <v>0.51860062124600259</v>
      </c>
      <c r="AQ1045" s="77"/>
      <c r="AR1045" s="77"/>
      <c r="AS1045" s="80">
        <v>40178</v>
      </c>
      <c r="AT1045" s="84">
        <v>383.1</v>
      </c>
      <c r="AU1045" s="84">
        <v>405.8</v>
      </c>
      <c r="AV1045" s="84">
        <f t="shared" si="327"/>
        <v>788.90000000000009</v>
      </c>
      <c r="AW1045" s="84">
        <f t="shared" si="337"/>
        <v>9.6000000000000227</v>
      </c>
      <c r="AX1045" s="84">
        <f t="shared" si="337"/>
        <v>3.5000000000001137</v>
      </c>
      <c r="AZ1045" s="77"/>
      <c r="BA1045" s="77"/>
      <c r="BB1045" s="84">
        <f t="shared" si="329"/>
        <v>1021.9419999999991</v>
      </c>
    </row>
    <row r="1046" spans="1:54">
      <c r="A1046" s="80">
        <v>40185</v>
      </c>
      <c r="B1046" s="84">
        <v>9540.1679999999997</v>
      </c>
      <c r="C1046" s="84">
        <v>9151.1980000000003</v>
      </c>
      <c r="D1046" s="84">
        <v>18691.366000000002</v>
      </c>
      <c r="E1046" s="84">
        <v>64.248000000000005</v>
      </c>
      <c r="F1046" s="84">
        <f t="shared" si="330"/>
        <v>683.2440000000006</v>
      </c>
      <c r="G1046" s="84">
        <f t="shared" si="330"/>
        <v>352.90600000000268</v>
      </c>
      <c r="H1046" s="84">
        <f t="shared" si="330"/>
        <v>0</v>
      </c>
      <c r="I1046" s="84">
        <f t="shared" si="328"/>
        <v>683.2440000000006</v>
      </c>
      <c r="L1046" s="84">
        <f t="shared" si="331"/>
        <v>352.90600000000268</v>
      </c>
      <c r="N1046" s="85">
        <f>(D1046*36.7437/1000)/'[2]Soybean Export Forecast'!$R$15</f>
        <v>0.45815069820960969</v>
      </c>
      <c r="P1046" s="84">
        <v>6389.5</v>
      </c>
      <c r="Q1046" s="84">
        <v>13895.3</v>
      </c>
      <c r="R1046" s="84">
        <f t="shared" si="338"/>
        <v>20284.8</v>
      </c>
      <c r="S1046" s="84">
        <f t="shared" si="332"/>
        <v>528.09999999999854</v>
      </c>
      <c r="T1046" s="84">
        <f t="shared" si="333"/>
        <v>985.59999999999854</v>
      </c>
      <c r="W1046" s="77"/>
      <c r="X1046" s="77"/>
      <c r="Z1046" s="84">
        <v>246.5</v>
      </c>
      <c r="AA1046" s="84">
        <v>1422.2</v>
      </c>
      <c r="AB1046" s="84">
        <f t="shared" si="325"/>
        <v>1668.7</v>
      </c>
      <c r="AC1046" s="84">
        <f t="shared" si="334"/>
        <v>72.299999999999955</v>
      </c>
      <c r="AE1046" s="84">
        <f t="shared" si="339"/>
        <v>2904.1679999999997</v>
      </c>
      <c r="AF1046" s="84">
        <f t="shared" si="339"/>
        <v>-6166.3019999999988</v>
      </c>
      <c r="AG1046" s="84">
        <f t="shared" si="339"/>
        <v>-3262.1339999999973</v>
      </c>
      <c r="AH1046" s="84">
        <f t="shared" si="335"/>
        <v>-247.49399999999559</v>
      </c>
      <c r="AJ1046" s="80">
        <v>40185</v>
      </c>
      <c r="AK1046" s="84">
        <v>3094.8</v>
      </c>
      <c r="AL1046" s="84">
        <v>3092.4</v>
      </c>
      <c r="AM1046" s="84">
        <f t="shared" si="326"/>
        <v>6187.2000000000007</v>
      </c>
      <c r="AN1046" s="84">
        <f t="shared" si="336"/>
        <v>314.70000000000027</v>
      </c>
      <c r="AO1046" s="84">
        <f t="shared" si="336"/>
        <v>356.80000000000109</v>
      </c>
      <c r="AP1046" s="85">
        <f>AM1046/'[2]Soymeal Export Forecast'!AJ$15</f>
        <v>0.55033715761753355</v>
      </c>
      <c r="AQ1046" s="77"/>
      <c r="AR1046" s="77"/>
      <c r="AS1046" s="80">
        <v>40185</v>
      </c>
      <c r="AT1046" s="84">
        <v>395.9</v>
      </c>
      <c r="AU1046" s="84">
        <v>442.9</v>
      </c>
      <c r="AV1046" s="84">
        <f t="shared" si="327"/>
        <v>838.8</v>
      </c>
      <c r="AW1046" s="84">
        <f t="shared" si="337"/>
        <v>37.099999999999966</v>
      </c>
      <c r="AX1046" s="84">
        <f t="shared" si="337"/>
        <v>49.899999999999864</v>
      </c>
      <c r="AZ1046" s="77"/>
      <c r="BA1046" s="77"/>
      <c r="BB1046" s="84">
        <f t="shared" si="329"/>
        <v>997.94400000000087</v>
      </c>
    </row>
    <row r="1047" spans="1:54">
      <c r="A1047" s="80">
        <v>40192</v>
      </c>
      <c r="B1047" s="84">
        <v>10135.879999999999</v>
      </c>
      <c r="C1047" s="84">
        <v>9779.125</v>
      </c>
      <c r="D1047" s="84">
        <v>19915.005000000001</v>
      </c>
      <c r="E1047" s="84">
        <v>467.13400000000001</v>
      </c>
      <c r="F1047" s="84">
        <f t="shared" si="330"/>
        <v>627.92699999999968</v>
      </c>
      <c r="G1047" s="84">
        <f t="shared" si="330"/>
        <v>1223.6389999999992</v>
      </c>
      <c r="H1047" s="84">
        <f t="shared" si="330"/>
        <v>402.88600000000002</v>
      </c>
      <c r="I1047" s="84">
        <f t="shared" si="328"/>
        <v>627.92699999999968</v>
      </c>
      <c r="L1047" s="84">
        <f t="shared" si="331"/>
        <v>1626.5249999999992</v>
      </c>
      <c r="N1047" s="85">
        <f>(D1047*36.7437/1000)/'[2]Soybean Export Forecast'!$R$15</f>
        <v>0.48814374752481265</v>
      </c>
      <c r="P1047" s="84">
        <v>6230.4</v>
      </c>
      <c r="Q1047" s="84">
        <v>14754.8</v>
      </c>
      <c r="R1047" s="84">
        <f t="shared" si="338"/>
        <v>20985.199999999997</v>
      </c>
      <c r="S1047" s="84">
        <f t="shared" si="332"/>
        <v>700.39999999999782</v>
      </c>
      <c r="T1047" s="84">
        <f t="shared" si="333"/>
        <v>859.5</v>
      </c>
      <c r="W1047" s="77"/>
      <c r="X1047" s="77"/>
      <c r="Z1047" s="84">
        <v>202</v>
      </c>
      <c r="AA1047" s="84">
        <v>1687.7</v>
      </c>
      <c r="AB1047" s="84">
        <f t="shared" si="325"/>
        <v>1889.7</v>
      </c>
      <c r="AC1047" s="84">
        <f t="shared" si="334"/>
        <v>221</v>
      </c>
      <c r="AE1047" s="84">
        <f t="shared" si="339"/>
        <v>3703.4799999999996</v>
      </c>
      <c r="AF1047" s="84">
        <f t="shared" si="339"/>
        <v>-6663.3749999999991</v>
      </c>
      <c r="AG1047" s="84">
        <f t="shared" si="339"/>
        <v>-2959.8949999999959</v>
      </c>
      <c r="AH1047" s="84">
        <f t="shared" si="335"/>
        <v>302.2390000000014</v>
      </c>
      <c r="AJ1047" s="80">
        <v>40192</v>
      </c>
      <c r="AK1047" s="84">
        <v>3226.4</v>
      </c>
      <c r="AL1047" s="84">
        <v>3376.9</v>
      </c>
      <c r="AM1047" s="84">
        <f t="shared" si="326"/>
        <v>6603.3</v>
      </c>
      <c r="AN1047" s="84">
        <f t="shared" si="336"/>
        <v>284.5</v>
      </c>
      <c r="AO1047" s="84">
        <f t="shared" si="336"/>
        <v>416.09999999999945</v>
      </c>
      <c r="AP1047" s="85">
        <f>AM1047/'[2]Soymeal Export Forecast'!AJ$15</f>
        <v>0.58734829210238215</v>
      </c>
      <c r="AQ1047" s="77"/>
      <c r="AR1047" s="77"/>
      <c r="AS1047" s="80">
        <v>40192</v>
      </c>
      <c r="AT1047" s="84">
        <v>316.7</v>
      </c>
      <c r="AU1047" s="84">
        <v>532.5</v>
      </c>
      <c r="AV1047" s="84">
        <f t="shared" si="327"/>
        <v>849.2</v>
      </c>
      <c r="AW1047" s="84">
        <f t="shared" si="337"/>
        <v>89.600000000000023</v>
      </c>
      <c r="AX1047" s="84">
        <f t="shared" si="337"/>
        <v>10.400000000000091</v>
      </c>
      <c r="AZ1047" s="77"/>
      <c r="BA1047" s="77"/>
      <c r="BB1047" s="84">
        <f t="shared" si="329"/>
        <v>912.42699999999968</v>
      </c>
    </row>
    <row r="1048" spans="1:54">
      <c r="A1048" s="80">
        <v>40199</v>
      </c>
      <c r="B1048" s="84">
        <v>9915.4150000000009</v>
      </c>
      <c r="C1048" s="84">
        <v>10658.575000000001</v>
      </c>
      <c r="D1048" s="84">
        <v>20573.990000000002</v>
      </c>
      <c r="E1048" s="84">
        <v>467.13400000000001</v>
      </c>
      <c r="F1048" s="84">
        <f t="shared" si="330"/>
        <v>879.45000000000073</v>
      </c>
      <c r="G1048" s="84">
        <f t="shared" si="330"/>
        <v>658.98500000000058</v>
      </c>
      <c r="H1048" s="84">
        <f t="shared" si="330"/>
        <v>0</v>
      </c>
      <c r="I1048" s="84">
        <f t="shared" si="328"/>
        <v>879.45000000000073</v>
      </c>
      <c r="L1048" s="84">
        <f t="shared" si="331"/>
        <v>658.98500000000058</v>
      </c>
      <c r="N1048" s="85">
        <f>(D1048*36.7437/1000)/'[2]Soybean Export Forecast'!$R$15</f>
        <v>0.5042963624733221</v>
      </c>
      <c r="P1048" s="84">
        <v>5635.8</v>
      </c>
      <c r="Q1048" s="84">
        <v>15630.2</v>
      </c>
      <c r="R1048" s="84">
        <f t="shared" si="338"/>
        <v>21266</v>
      </c>
      <c r="S1048" s="84">
        <f t="shared" si="332"/>
        <v>280.80000000000291</v>
      </c>
      <c r="T1048" s="84">
        <f t="shared" si="333"/>
        <v>875.40000000000146</v>
      </c>
      <c r="W1048" s="77"/>
      <c r="X1048" s="77"/>
      <c r="Z1048" s="84">
        <v>139.9</v>
      </c>
      <c r="AA1048" s="84">
        <v>1907.2</v>
      </c>
      <c r="AB1048" s="84">
        <f t="shared" si="325"/>
        <v>2047.1000000000001</v>
      </c>
      <c r="AC1048" s="84">
        <f t="shared" si="334"/>
        <v>157.40000000000009</v>
      </c>
      <c r="AE1048" s="84">
        <f t="shared" si="339"/>
        <v>4139.7150000000011</v>
      </c>
      <c r="AF1048" s="84">
        <f t="shared" si="339"/>
        <v>-6878.8249999999998</v>
      </c>
      <c r="AG1048" s="84">
        <f t="shared" si="339"/>
        <v>-2739.1099999999988</v>
      </c>
      <c r="AH1048" s="84">
        <f t="shared" si="335"/>
        <v>220.78499999999713</v>
      </c>
      <c r="AJ1048" s="80">
        <v>40199</v>
      </c>
      <c r="AK1048" s="84">
        <v>3207.9</v>
      </c>
      <c r="AL1048" s="84">
        <v>3649.5</v>
      </c>
      <c r="AM1048" s="84">
        <f t="shared" si="326"/>
        <v>6857.4</v>
      </c>
      <c r="AN1048" s="84">
        <f t="shared" si="336"/>
        <v>272.59999999999991</v>
      </c>
      <c r="AO1048" s="84">
        <f t="shared" si="336"/>
        <v>254.09999999999945</v>
      </c>
      <c r="AP1048" s="85">
        <f>AM1048/'[2]Soymeal Export Forecast'!AJ$15</f>
        <v>0.60994990054410292</v>
      </c>
      <c r="AQ1048" s="77"/>
      <c r="AR1048" s="77"/>
      <c r="AS1048" s="80">
        <v>40199</v>
      </c>
      <c r="AT1048" s="84">
        <v>310.2</v>
      </c>
      <c r="AU1048" s="84">
        <v>584.9</v>
      </c>
      <c r="AV1048" s="84">
        <f t="shared" si="327"/>
        <v>895.09999999999991</v>
      </c>
      <c r="AW1048" s="84">
        <f t="shared" si="337"/>
        <v>52.399999999999977</v>
      </c>
      <c r="AX1048" s="84">
        <f t="shared" si="337"/>
        <v>45.899999999999864</v>
      </c>
      <c r="AZ1048" s="77"/>
      <c r="BA1048" s="77"/>
      <c r="BB1048" s="84">
        <f t="shared" si="329"/>
        <v>1152.0500000000006</v>
      </c>
    </row>
    <row r="1049" spans="1:54">
      <c r="A1049" s="80">
        <v>40206</v>
      </c>
      <c r="B1049" s="84">
        <v>10056.61</v>
      </c>
      <c r="C1049" s="84">
        <v>11365.073</v>
      </c>
      <c r="D1049" s="84">
        <v>21421.683000000001</v>
      </c>
      <c r="E1049" s="84">
        <v>467.13400000000001</v>
      </c>
      <c r="F1049" s="84">
        <f t="shared" si="330"/>
        <v>706.49799999999959</v>
      </c>
      <c r="G1049" s="84">
        <f t="shared" si="330"/>
        <v>847.6929999999993</v>
      </c>
      <c r="H1049" s="84">
        <f t="shared" si="330"/>
        <v>0</v>
      </c>
      <c r="I1049" s="84">
        <f t="shared" si="328"/>
        <v>706.49799999999959</v>
      </c>
      <c r="L1049" s="84">
        <f t="shared" si="331"/>
        <v>847.6929999999993</v>
      </c>
      <c r="N1049" s="85">
        <f>(D1049*36.7437/1000)/'[2]Soybean Export Forecast'!$R$15</f>
        <v>0.52507446610777009</v>
      </c>
      <c r="P1049" s="84">
        <v>5032.7</v>
      </c>
      <c r="Q1049" s="84">
        <v>16495.7</v>
      </c>
      <c r="R1049" s="84">
        <f t="shared" si="338"/>
        <v>21528.400000000001</v>
      </c>
      <c r="S1049" s="84">
        <f t="shared" si="332"/>
        <v>262.40000000000146</v>
      </c>
      <c r="T1049" s="84">
        <f t="shared" si="333"/>
        <v>865.5</v>
      </c>
      <c r="W1049" s="77"/>
      <c r="X1049" s="77"/>
      <c r="Z1049" s="84">
        <v>130.9</v>
      </c>
      <c r="AA1049" s="84">
        <v>1957.2</v>
      </c>
      <c r="AB1049" s="84">
        <f t="shared" si="325"/>
        <v>2088.1</v>
      </c>
      <c r="AC1049" s="84">
        <f t="shared" si="334"/>
        <v>40.999999999999773</v>
      </c>
      <c r="AE1049" s="84">
        <f t="shared" si="339"/>
        <v>4893.0100000000011</v>
      </c>
      <c r="AF1049" s="84">
        <f t="shared" si="339"/>
        <v>-7087.8270000000002</v>
      </c>
      <c r="AG1049" s="84">
        <f t="shared" si="339"/>
        <v>-2194.8170000000005</v>
      </c>
      <c r="AH1049" s="84">
        <f t="shared" si="335"/>
        <v>544.2929999999983</v>
      </c>
      <c r="AJ1049" s="80">
        <v>40206</v>
      </c>
      <c r="AK1049" s="84">
        <v>2950.6</v>
      </c>
      <c r="AL1049" s="84">
        <v>4041.7</v>
      </c>
      <c r="AM1049" s="84">
        <f t="shared" si="326"/>
        <v>6992.2999999999993</v>
      </c>
      <c r="AN1049" s="84">
        <f t="shared" si="336"/>
        <v>392.19999999999982</v>
      </c>
      <c r="AO1049" s="84">
        <f t="shared" si="336"/>
        <v>134.89999999999964</v>
      </c>
      <c r="AP1049" s="85">
        <f>AM1049/'[2]Soymeal Export Forecast'!AJ$15</f>
        <v>0.62194894414421364</v>
      </c>
      <c r="AQ1049" s="77"/>
      <c r="AR1049" s="77"/>
      <c r="AS1049" s="80">
        <v>40206</v>
      </c>
      <c r="AT1049" s="84">
        <v>311.89999999999998</v>
      </c>
      <c r="AU1049" s="84">
        <v>642</v>
      </c>
      <c r="AV1049" s="84">
        <f t="shared" si="327"/>
        <v>953.9</v>
      </c>
      <c r="AW1049" s="84">
        <f t="shared" si="337"/>
        <v>57.100000000000023</v>
      </c>
      <c r="AX1049" s="84">
        <f t="shared" si="337"/>
        <v>58.800000000000068</v>
      </c>
      <c r="AZ1049" s="77"/>
      <c r="BA1049" s="77"/>
      <c r="BB1049" s="84">
        <f t="shared" si="329"/>
        <v>1098.6979999999994</v>
      </c>
    </row>
    <row r="1050" spans="1:54">
      <c r="A1050" s="80">
        <v>40213</v>
      </c>
      <c r="B1050" s="84">
        <v>10507.272999999999</v>
      </c>
      <c r="C1050" s="84">
        <v>12141.532999999999</v>
      </c>
      <c r="D1050" s="84">
        <v>22648.806</v>
      </c>
      <c r="E1050" s="84">
        <v>467.13400000000001</v>
      </c>
      <c r="F1050" s="84">
        <f t="shared" si="330"/>
        <v>776.45999999999913</v>
      </c>
      <c r="G1050" s="84">
        <f t="shared" si="330"/>
        <v>1227.1229999999996</v>
      </c>
      <c r="H1050" s="84">
        <f t="shared" si="330"/>
        <v>0</v>
      </c>
      <c r="I1050" s="84">
        <f t="shared" si="328"/>
        <v>776.45999999999913</v>
      </c>
      <c r="L1050" s="84">
        <f t="shared" si="331"/>
        <v>1227.1229999999996</v>
      </c>
      <c r="N1050" s="85">
        <f>(D1050*36.7437/1000)/'[2]Soybean Export Forecast'!$R$15</f>
        <v>0.5551529129820687</v>
      </c>
      <c r="P1050" s="84">
        <v>4576.8</v>
      </c>
      <c r="Q1050" s="84">
        <v>17142.900000000001</v>
      </c>
      <c r="R1050" s="84">
        <f t="shared" si="338"/>
        <v>21719.7</v>
      </c>
      <c r="S1050" s="84">
        <f t="shared" si="332"/>
        <v>191.29999999999927</v>
      </c>
      <c r="T1050" s="84">
        <f t="shared" si="333"/>
        <v>647.20000000000073</v>
      </c>
      <c r="W1050" s="77"/>
      <c r="X1050" s="77"/>
      <c r="Z1050" s="84">
        <v>19</v>
      </c>
      <c r="AA1050" s="84">
        <v>2170.1</v>
      </c>
      <c r="AB1050" s="84">
        <f t="shared" si="325"/>
        <v>2189.1</v>
      </c>
      <c r="AC1050" s="84">
        <f t="shared" si="334"/>
        <v>101</v>
      </c>
      <c r="AE1050" s="84">
        <f t="shared" si="339"/>
        <v>5911.472999999999</v>
      </c>
      <c r="AF1050" s="84">
        <f t="shared" si="339"/>
        <v>-7171.4670000000024</v>
      </c>
      <c r="AG1050" s="84">
        <f t="shared" si="339"/>
        <v>-1259.9940000000001</v>
      </c>
      <c r="AH1050" s="84">
        <f t="shared" si="335"/>
        <v>934.82300000000032</v>
      </c>
      <c r="AJ1050" s="80">
        <v>40213</v>
      </c>
      <c r="AK1050" s="84">
        <v>2854.5</v>
      </c>
      <c r="AL1050" s="84">
        <v>4240.6000000000004</v>
      </c>
      <c r="AM1050" s="84">
        <f t="shared" si="326"/>
        <v>7095.1</v>
      </c>
      <c r="AN1050" s="84">
        <f t="shared" si="336"/>
        <v>198.90000000000055</v>
      </c>
      <c r="AO1050" s="84">
        <f t="shared" si="336"/>
        <v>102.80000000000109</v>
      </c>
      <c r="AP1050" s="85">
        <f>AM1050/'[2]Soymeal Export Forecast'!AJ$15</f>
        <v>0.63109276684318627</v>
      </c>
      <c r="AQ1050" s="77"/>
      <c r="AR1050" s="77"/>
      <c r="AS1050" s="80">
        <v>40213</v>
      </c>
      <c r="AT1050" s="84">
        <v>292.2</v>
      </c>
      <c r="AU1050" s="84">
        <v>706.6</v>
      </c>
      <c r="AV1050" s="84">
        <f t="shared" si="327"/>
        <v>998.8</v>
      </c>
      <c r="AW1050" s="84">
        <f t="shared" si="337"/>
        <v>64.600000000000023</v>
      </c>
      <c r="AX1050" s="84">
        <f t="shared" si="337"/>
        <v>44.899999999999977</v>
      </c>
      <c r="AZ1050" s="77"/>
      <c r="BA1050" s="77"/>
      <c r="BB1050" s="84">
        <f t="shared" si="329"/>
        <v>975.35999999999967</v>
      </c>
    </row>
    <row r="1051" spans="1:54">
      <c r="A1051" s="80">
        <v>40220</v>
      </c>
      <c r="B1051" s="84">
        <v>11684.444</v>
      </c>
      <c r="C1051" s="84">
        <v>12556.201999999999</v>
      </c>
      <c r="D1051" s="84">
        <v>24240.646000000001</v>
      </c>
      <c r="E1051" s="84">
        <v>467.13400000000001</v>
      </c>
      <c r="F1051" s="84">
        <f t="shared" si="330"/>
        <v>414.66899999999987</v>
      </c>
      <c r="G1051" s="84">
        <f t="shared" si="330"/>
        <v>1591.8400000000001</v>
      </c>
      <c r="H1051" s="84">
        <f t="shared" si="330"/>
        <v>0</v>
      </c>
      <c r="I1051" s="84">
        <f t="shared" si="328"/>
        <v>414.66899999999987</v>
      </c>
      <c r="L1051" s="84">
        <f t="shared" si="331"/>
        <v>1591.8400000000001</v>
      </c>
      <c r="N1051" s="85">
        <f>(D1051*36.7437/1000)/'[2]Soybean Export Forecast'!$R$15</f>
        <v>0.59417106753738502</v>
      </c>
      <c r="P1051" s="84">
        <v>4011</v>
      </c>
      <c r="Q1051" s="84">
        <v>17704</v>
      </c>
      <c r="R1051" s="84">
        <f t="shared" si="338"/>
        <v>21715</v>
      </c>
      <c r="S1051" s="84">
        <f t="shared" si="332"/>
        <v>-4.7000000000007276</v>
      </c>
      <c r="T1051" s="84">
        <f t="shared" si="333"/>
        <v>561.09999999999854</v>
      </c>
      <c r="W1051" s="77"/>
      <c r="X1051" s="77"/>
      <c r="Z1051" s="84">
        <v>7.9</v>
      </c>
      <c r="AA1051" s="84">
        <v>2321</v>
      </c>
      <c r="AB1051" s="84">
        <f t="shared" si="325"/>
        <v>2328.9</v>
      </c>
      <c r="AC1051" s="84">
        <f t="shared" si="334"/>
        <v>139.80000000000018</v>
      </c>
      <c r="AE1051" s="84">
        <f t="shared" si="339"/>
        <v>7665.5439999999999</v>
      </c>
      <c r="AF1051" s="84">
        <f t="shared" si="339"/>
        <v>-7468.7980000000007</v>
      </c>
      <c r="AG1051" s="84">
        <f t="shared" si="339"/>
        <v>196.74600000000055</v>
      </c>
      <c r="AH1051" s="84">
        <f t="shared" si="335"/>
        <v>1456.7400000000007</v>
      </c>
      <c r="AJ1051" s="80">
        <v>40220</v>
      </c>
      <c r="AK1051" s="84">
        <v>2808.3</v>
      </c>
      <c r="AL1051" s="84">
        <v>4528.8</v>
      </c>
      <c r="AM1051" s="84">
        <f t="shared" si="326"/>
        <v>7337.1</v>
      </c>
      <c r="AN1051" s="84">
        <f t="shared" si="336"/>
        <v>288.19999999999982</v>
      </c>
      <c r="AO1051" s="84">
        <f t="shared" si="336"/>
        <v>242</v>
      </c>
      <c r="AP1051" s="85">
        <f>AM1051/'[2]Soymeal Export Forecast'!AJ$15</f>
        <v>0.65261810821625377</v>
      </c>
      <c r="AQ1051" s="77"/>
      <c r="AR1051" s="77"/>
      <c r="AS1051" s="80">
        <v>40220</v>
      </c>
      <c r="AT1051" s="84">
        <v>335.6</v>
      </c>
      <c r="AU1051" s="84">
        <v>709.8</v>
      </c>
      <c r="AV1051" s="84">
        <f t="shared" si="327"/>
        <v>1045.4000000000001</v>
      </c>
      <c r="AW1051" s="84">
        <f t="shared" si="337"/>
        <v>3.1999999999999318</v>
      </c>
      <c r="AX1051" s="84">
        <f t="shared" si="337"/>
        <v>46.600000000000136</v>
      </c>
      <c r="AZ1051" s="77"/>
      <c r="BA1051" s="77"/>
      <c r="BB1051" s="84">
        <f t="shared" si="329"/>
        <v>702.86899999999969</v>
      </c>
    </row>
    <row r="1052" spans="1:54">
      <c r="A1052" s="80">
        <v>40227</v>
      </c>
      <c r="B1052" s="84">
        <v>11593.394</v>
      </c>
      <c r="C1052" s="84">
        <v>13419.762000000001</v>
      </c>
      <c r="D1052" s="84">
        <v>25013.155999999999</v>
      </c>
      <c r="E1052" s="84">
        <v>467.13400000000001</v>
      </c>
      <c r="F1052" s="84">
        <f t="shared" si="330"/>
        <v>863.56000000000131</v>
      </c>
      <c r="G1052" s="84">
        <f t="shared" si="330"/>
        <v>772.5099999999984</v>
      </c>
      <c r="H1052" s="84">
        <f t="shared" si="330"/>
        <v>0</v>
      </c>
      <c r="I1052" s="84">
        <f t="shared" si="328"/>
        <v>863.56000000000131</v>
      </c>
      <c r="L1052" s="84">
        <f t="shared" si="331"/>
        <v>772.5099999999984</v>
      </c>
      <c r="N1052" s="85">
        <f>(D1052*36.7437/1000)/'[2]Soybean Export Forecast'!$R$15</f>
        <v>0.61310633400608006</v>
      </c>
      <c r="P1052" s="84">
        <v>3522.3</v>
      </c>
      <c r="Q1052" s="84">
        <v>18370.400000000001</v>
      </c>
      <c r="R1052" s="84">
        <f t="shared" si="338"/>
        <v>21892.7</v>
      </c>
      <c r="S1052" s="84">
        <f t="shared" si="332"/>
        <v>177.70000000000073</v>
      </c>
      <c r="T1052" s="84">
        <f t="shared" si="333"/>
        <v>666.40000000000146</v>
      </c>
      <c r="W1052" s="77"/>
      <c r="X1052" s="77"/>
      <c r="Z1052" s="84">
        <v>7.9</v>
      </c>
      <c r="AA1052" s="84">
        <v>2436</v>
      </c>
      <c r="AB1052" s="84">
        <f t="shared" si="325"/>
        <v>2443.9</v>
      </c>
      <c r="AC1052" s="84">
        <f t="shared" si="334"/>
        <v>115</v>
      </c>
      <c r="AE1052" s="84">
        <f t="shared" si="339"/>
        <v>8063.1940000000004</v>
      </c>
      <c r="AF1052" s="84">
        <f t="shared" si="339"/>
        <v>-7386.6380000000008</v>
      </c>
      <c r="AG1052" s="84">
        <f t="shared" si="339"/>
        <v>676.55599999999822</v>
      </c>
      <c r="AH1052" s="84">
        <f t="shared" si="335"/>
        <v>479.80999999999767</v>
      </c>
      <c r="AJ1052" s="80">
        <v>40227</v>
      </c>
      <c r="AK1052" s="84">
        <v>2591</v>
      </c>
      <c r="AL1052" s="84">
        <v>4828.1000000000004</v>
      </c>
      <c r="AM1052" s="84">
        <f t="shared" si="326"/>
        <v>7419.1</v>
      </c>
      <c r="AN1052" s="84">
        <f t="shared" si="336"/>
        <v>299.30000000000018</v>
      </c>
      <c r="AO1052" s="84">
        <f t="shared" si="336"/>
        <v>82</v>
      </c>
      <c r="AP1052" s="85">
        <f>AM1052/'[2]Soymeal Export Forecast'!AJ$15</f>
        <v>0.65991181892944184</v>
      </c>
      <c r="AQ1052" s="77"/>
      <c r="AR1052" s="77"/>
      <c r="AS1052" s="80">
        <v>40227</v>
      </c>
      <c r="AT1052" s="84">
        <v>361.4</v>
      </c>
      <c r="AU1052" s="84">
        <v>724.3</v>
      </c>
      <c r="AV1052" s="84">
        <f t="shared" si="327"/>
        <v>1085.6999999999998</v>
      </c>
      <c r="AW1052" s="84">
        <f t="shared" si="337"/>
        <v>14.5</v>
      </c>
      <c r="AX1052" s="84">
        <f t="shared" si="337"/>
        <v>40.299999999999727</v>
      </c>
      <c r="AZ1052" s="77"/>
      <c r="BA1052" s="77"/>
      <c r="BB1052" s="84">
        <f t="shared" si="329"/>
        <v>1162.8600000000015</v>
      </c>
    </row>
    <row r="1053" spans="1:54">
      <c r="A1053" s="80">
        <v>40234</v>
      </c>
      <c r="B1053" s="84">
        <v>11160.067999999999</v>
      </c>
      <c r="C1053" s="84">
        <v>14217.822</v>
      </c>
      <c r="D1053" s="84">
        <v>25377.89</v>
      </c>
      <c r="E1053" s="84">
        <v>467.13400000000001</v>
      </c>
      <c r="F1053" s="84">
        <f t="shared" si="330"/>
        <v>798.05999999999949</v>
      </c>
      <c r="G1053" s="84">
        <f t="shared" si="330"/>
        <v>364.73400000000038</v>
      </c>
      <c r="H1053" s="84">
        <f t="shared" si="330"/>
        <v>0</v>
      </c>
      <c r="I1053" s="84">
        <f t="shared" si="328"/>
        <v>798.05999999999949</v>
      </c>
      <c r="L1053" s="84">
        <f t="shared" si="331"/>
        <v>364.73400000000038</v>
      </c>
      <c r="N1053" s="85">
        <f>(D1053*36.7437/1000)/'[2]Soybean Export Forecast'!$R$15</f>
        <v>0.6220464583801244</v>
      </c>
      <c r="P1053" s="84">
        <v>2875</v>
      </c>
      <c r="Q1053" s="84">
        <v>19017.3</v>
      </c>
      <c r="R1053" s="84">
        <f t="shared" si="338"/>
        <v>21892.3</v>
      </c>
      <c r="S1053" s="84">
        <f t="shared" si="332"/>
        <v>-0.40000000000145519</v>
      </c>
      <c r="T1053" s="84">
        <f t="shared" si="333"/>
        <v>646.89999999999782</v>
      </c>
      <c r="W1053" s="77"/>
      <c r="X1053" s="77"/>
      <c r="Z1053" s="84">
        <v>7.9</v>
      </c>
      <c r="AA1053" s="84">
        <v>2524.5</v>
      </c>
      <c r="AB1053" s="84">
        <f t="shared" si="325"/>
        <v>2532.4</v>
      </c>
      <c r="AC1053" s="84">
        <f t="shared" si="334"/>
        <v>88.5</v>
      </c>
      <c r="AE1053" s="84">
        <f t="shared" si="339"/>
        <v>8277.1679999999997</v>
      </c>
      <c r="AF1053" s="84">
        <f t="shared" si="339"/>
        <v>-7323.9779999999992</v>
      </c>
      <c r="AG1053" s="84">
        <f t="shared" si="339"/>
        <v>953.19</v>
      </c>
      <c r="AH1053" s="84">
        <f t="shared" si="335"/>
        <v>276.63400000000183</v>
      </c>
      <c r="AJ1053" s="80">
        <v>40234</v>
      </c>
      <c r="AK1053" s="84">
        <v>2481.6</v>
      </c>
      <c r="AL1053" s="84">
        <v>5023.2</v>
      </c>
      <c r="AM1053" s="84">
        <f t="shared" si="326"/>
        <v>7504.7999999999993</v>
      </c>
      <c r="AN1053" s="84">
        <f t="shared" si="336"/>
        <v>195.09999999999945</v>
      </c>
      <c r="AO1053" s="84">
        <f t="shared" si="336"/>
        <v>85.699999999998909</v>
      </c>
      <c r="AP1053" s="85">
        <f>AM1053/'[2]Soymeal Export Forecast'!AJ$15</f>
        <v>0.66753463610163966</v>
      </c>
      <c r="AQ1053" s="77"/>
      <c r="AR1053" s="77"/>
      <c r="AS1053" s="80">
        <v>40234</v>
      </c>
      <c r="AT1053" s="84">
        <v>337.7</v>
      </c>
      <c r="AU1053" s="84">
        <v>763.9</v>
      </c>
      <c r="AV1053" s="84">
        <f t="shared" si="327"/>
        <v>1101.5999999999999</v>
      </c>
      <c r="AW1053" s="84">
        <f t="shared" si="337"/>
        <v>39.600000000000023</v>
      </c>
      <c r="AX1053" s="84">
        <f t="shared" si="337"/>
        <v>15.900000000000091</v>
      </c>
      <c r="AZ1053" s="77"/>
      <c r="BA1053" s="77"/>
      <c r="BB1053" s="84">
        <f t="shared" si="329"/>
        <v>993.15999999999894</v>
      </c>
    </row>
    <row r="1054" spans="1:54">
      <c r="A1054" s="80">
        <v>40241</v>
      </c>
      <c r="B1054" s="84">
        <v>10829.31</v>
      </c>
      <c r="C1054" s="84">
        <v>14875.866</v>
      </c>
      <c r="D1054" s="84">
        <v>25705.175999999999</v>
      </c>
      <c r="E1054" s="84">
        <v>467.13400000000001</v>
      </c>
      <c r="F1054" s="84">
        <f t="shared" si="330"/>
        <v>658.04399999999987</v>
      </c>
      <c r="G1054" s="84">
        <f t="shared" si="330"/>
        <v>327.28600000000006</v>
      </c>
      <c r="H1054" s="84">
        <f t="shared" si="330"/>
        <v>0</v>
      </c>
      <c r="I1054" s="84">
        <f t="shared" si="328"/>
        <v>658.04399999999987</v>
      </c>
      <c r="L1054" s="84">
        <f t="shared" si="331"/>
        <v>327.28600000000006</v>
      </c>
      <c r="N1054" s="85">
        <f>(D1054*36.7437/1000)/'[2]Soybean Export Forecast'!$R$15</f>
        <v>0.63006868155066365</v>
      </c>
      <c r="P1054" s="84">
        <v>2033.8</v>
      </c>
      <c r="Q1054" s="84">
        <v>19666.099999999999</v>
      </c>
      <c r="R1054" s="84">
        <f t="shared" si="338"/>
        <v>21699.899999999998</v>
      </c>
      <c r="S1054" s="84">
        <f t="shared" si="332"/>
        <v>-192.40000000000146</v>
      </c>
      <c r="T1054" s="84">
        <f t="shared" si="333"/>
        <v>648.79999999999927</v>
      </c>
      <c r="W1054" s="77"/>
      <c r="X1054" s="77"/>
      <c r="Z1054" s="84">
        <v>7.9</v>
      </c>
      <c r="AA1054" s="84">
        <v>2524.5</v>
      </c>
      <c r="AB1054" s="84">
        <f t="shared" si="325"/>
        <v>2532.4</v>
      </c>
      <c r="AC1054" s="84">
        <f t="shared" si="334"/>
        <v>0</v>
      </c>
      <c r="AE1054" s="84">
        <f t="shared" si="339"/>
        <v>8787.61</v>
      </c>
      <c r="AF1054" s="84">
        <f t="shared" si="339"/>
        <v>-7314.7339999999986</v>
      </c>
      <c r="AG1054" s="84">
        <f t="shared" si="339"/>
        <v>1472.8760000000016</v>
      </c>
      <c r="AH1054" s="84">
        <f t="shared" si="335"/>
        <v>519.68600000000151</v>
      </c>
      <c r="AJ1054" s="80">
        <v>40241</v>
      </c>
      <c r="AK1054" s="84">
        <v>2179.5</v>
      </c>
      <c r="AL1054" s="84">
        <v>5327.2</v>
      </c>
      <c r="AM1054" s="84">
        <f t="shared" si="326"/>
        <v>7506.7</v>
      </c>
      <c r="AN1054" s="84">
        <f t="shared" si="336"/>
        <v>304</v>
      </c>
      <c r="AO1054" s="84">
        <f t="shared" si="336"/>
        <v>1.9000000000005457</v>
      </c>
      <c r="AP1054" s="85">
        <f>AM1054/'[2]Soymeal Export Forecast'!AJ$15</f>
        <v>0.66770363671572575</v>
      </c>
      <c r="AQ1054" s="77"/>
      <c r="AR1054" s="77"/>
      <c r="AS1054" s="80">
        <v>40241</v>
      </c>
      <c r="AT1054" s="84">
        <v>231</v>
      </c>
      <c r="AU1054" s="84">
        <v>861.1</v>
      </c>
      <c r="AV1054" s="84">
        <f t="shared" si="327"/>
        <v>1092.0999999999999</v>
      </c>
      <c r="AW1054" s="84">
        <f t="shared" si="337"/>
        <v>97.200000000000045</v>
      </c>
      <c r="AX1054" s="84">
        <f t="shared" si="337"/>
        <v>-9.5</v>
      </c>
      <c r="AZ1054" s="77"/>
      <c r="BA1054" s="77"/>
      <c r="BB1054" s="84">
        <f t="shared" si="329"/>
        <v>962.04399999999987</v>
      </c>
    </row>
    <row r="1055" spans="1:54">
      <c r="A1055" s="80">
        <v>40248</v>
      </c>
      <c r="B1055" s="84">
        <v>11603.816999999999</v>
      </c>
      <c r="C1055" s="84">
        <v>15687.304</v>
      </c>
      <c r="D1055" s="84">
        <v>27291.120999999999</v>
      </c>
      <c r="E1055" s="84">
        <v>467.49400000000003</v>
      </c>
      <c r="F1055" s="84">
        <f t="shared" si="330"/>
        <v>811.4380000000001</v>
      </c>
      <c r="G1055" s="84">
        <f t="shared" si="330"/>
        <v>1585.9449999999997</v>
      </c>
      <c r="H1055" s="84">
        <f t="shared" si="330"/>
        <v>0.36000000000001364</v>
      </c>
      <c r="I1055" s="84">
        <f t="shared" si="328"/>
        <v>811.4380000000001</v>
      </c>
      <c r="L1055" s="84">
        <f t="shared" si="331"/>
        <v>1586.3049999999998</v>
      </c>
      <c r="N1055" s="85">
        <f>(D1055*36.7437/1000)/'[2]Soybean Export Forecast'!$R$15</f>
        <v>0.66894234167117272</v>
      </c>
      <c r="P1055" s="84">
        <v>1590.3</v>
      </c>
      <c r="Q1055" s="84">
        <v>20118.599999999999</v>
      </c>
      <c r="R1055" s="84">
        <f t="shared" si="338"/>
        <v>21708.899999999998</v>
      </c>
      <c r="S1055" s="84">
        <f t="shared" si="332"/>
        <v>9</v>
      </c>
      <c r="T1055" s="84">
        <f t="shared" si="333"/>
        <v>452.5</v>
      </c>
      <c r="W1055" s="77"/>
      <c r="X1055" s="77"/>
      <c r="Z1055" s="84">
        <v>7.9</v>
      </c>
      <c r="AA1055" s="84">
        <v>2581.6</v>
      </c>
      <c r="AB1055" s="84">
        <f t="shared" si="325"/>
        <v>2589.5</v>
      </c>
      <c r="AC1055" s="84">
        <f t="shared" si="334"/>
        <v>57.099999999999909</v>
      </c>
      <c r="AE1055" s="84">
        <f t="shared" si="339"/>
        <v>10005.617</v>
      </c>
      <c r="AF1055" s="84">
        <f t="shared" si="339"/>
        <v>-7012.8959999999988</v>
      </c>
      <c r="AG1055" s="84">
        <f t="shared" si="339"/>
        <v>2992.7210000000014</v>
      </c>
      <c r="AH1055" s="84">
        <f t="shared" si="335"/>
        <v>1519.8449999999998</v>
      </c>
      <c r="AJ1055" s="80">
        <v>40248</v>
      </c>
      <c r="AK1055" s="84">
        <v>2038.3</v>
      </c>
      <c r="AL1055" s="84">
        <v>5561.8</v>
      </c>
      <c r="AM1055" s="84">
        <f t="shared" si="326"/>
        <v>7600.1</v>
      </c>
      <c r="AN1055" s="84">
        <f t="shared" si="336"/>
        <v>234.60000000000036</v>
      </c>
      <c r="AO1055" s="84">
        <f t="shared" si="336"/>
        <v>93.400000000000546</v>
      </c>
      <c r="AP1055" s="85">
        <f>AM1055/'[2]Soymeal Export Forecast'!AJ$15</f>
        <v>0.67601135111343036</v>
      </c>
      <c r="AQ1055" s="77"/>
      <c r="AR1055" s="77"/>
      <c r="AS1055" s="80">
        <v>40248</v>
      </c>
      <c r="AT1055" s="84">
        <v>215</v>
      </c>
      <c r="AU1055" s="84">
        <v>895.6</v>
      </c>
      <c r="AV1055" s="84">
        <f t="shared" si="327"/>
        <v>1110.5999999999999</v>
      </c>
      <c r="AW1055" s="84">
        <f t="shared" si="337"/>
        <v>34.5</v>
      </c>
      <c r="AX1055" s="84">
        <f t="shared" si="337"/>
        <v>18.5</v>
      </c>
      <c r="AZ1055" s="77"/>
      <c r="BA1055" s="77"/>
      <c r="BB1055" s="84">
        <f t="shared" si="329"/>
        <v>1046.0380000000005</v>
      </c>
    </row>
    <row r="1056" spans="1:54">
      <c r="A1056" s="80">
        <v>40255</v>
      </c>
      <c r="B1056" s="84">
        <v>11974.314</v>
      </c>
      <c r="C1056" s="84">
        <v>16219.12</v>
      </c>
      <c r="D1056" s="84">
        <v>28193.434000000001</v>
      </c>
      <c r="E1056" s="84">
        <v>467.49400000000003</v>
      </c>
      <c r="F1056" s="84">
        <f t="shared" si="330"/>
        <v>531.81600000000071</v>
      </c>
      <c r="G1056" s="84">
        <f t="shared" si="330"/>
        <v>902.31300000000192</v>
      </c>
      <c r="H1056" s="84">
        <f t="shared" si="330"/>
        <v>0</v>
      </c>
      <c r="I1056" s="84">
        <f t="shared" si="328"/>
        <v>531.81600000000071</v>
      </c>
      <c r="L1056" s="84">
        <f t="shared" si="331"/>
        <v>902.31300000000192</v>
      </c>
      <c r="N1056" s="85">
        <f>(D1056*36.7437/1000)/'[2]Soybean Export Forecast'!$R$15</f>
        <v>0.69105925548868652</v>
      </c>
      <c r="P1056" s="84">
        <v>1304.7</v>
      </c>
      <c r="Q1056" s="84">
        <v>20345.099999999999</v>
      </c>
      <c r="R1056" s="84">
        <f t="shared" si="338"/>
        <v>21649.8</v>
      </c>
      <c r="S1056" s="84">
        <f t="shared" si="332"/>
        <v>-59.099999999998545</v>
      </c>
      <c r="T1056" s="84">
        <f t="shared" si="333"/>
        <v>226.5</v>
      </c>
      <c r="W1056" s="77"/>
      <c r="X1056" s="77"/>
      <c r="Z1056" s="84">
        <v>3.5</v>
      </c>
      <c r="AA1056" s="84">
        <v>2663.4</v>
      </c>
      <c r="AB1056" s="84">
        <f t="shared" si="325"/>
        <v>2666.9</v>
      </c>
      <c r="AC1056" s="84">
        <f t="shared" si="334"/>
        <v>77.400000000000091</v>
      </c>
      <c r="AE1056" s="84">
        <f t="shared" si="339"/>
        <v>10666.114</v>
      </c>
      <c r="AF1056" s="84">
        <f t="shared" si="339"/>
        <v>-6789.3799999999974</v>
      </c>
      <c r="AG1056" s="84">
        <f t="shared" si="339"/>
        <v>3876.7340000000017</v>
      </c>
      <c r="AH1056" s="84">
        <f t="shared" si="335"/>
        <v>884.01300000000037</v>
      </c>
      <c r="AJ1056" s="80">
        <v>40255</v>
      </c>
      <c r="AK1056" s="84">
        <v>1887.7</v>
      </c>
      <c r="AL1056" s="84">
        <v>5900.9</v>
      </c>
      <c r="AM1056" s="84">
        <f t="shared" si="326"/>
        <v>7788.5999999999995</v>
      </c>
      <c r="AN1056" s="84">
        <f t="shared" si="336"/>
        <v>339.09999999999945</v>
      </c>
      <c r="AO1056" s="84">
        <f t="shared" si="336"/>
        <v>188.49999999999909</v>
      </c>
      <c r="AP1056" s="85">
        <f>AM1056/'[2]Soymeal Export Forecast'!AJ$15</f>
        <v>0.69277799098460058</v>
      </c>
      <c r="AQ1056" s="77"/>
      <c r="AR1056" s="77"/>
      <c r="AS1056" s="80">
        <v>40255</v>
      </c>
      <c r="AT1056" s="84">
        <v>187.7</v>
      </c>
      <c r="AU1056" s="84">
        <v>935.9</v>
      </c>
      <c r="AV1056" s="84">
        <f t="shared" si="327"/>
        <v>1123.5999999999999</v>
      </c>
      <c r="AW1056" s="84">
        <f t="shared" si="337"/>
        <v>40.299999999999955</v>
      </c>
      <c r="AX1056" s="84">
        <f t="shared" si="337"/>
        <v>13</v>
      </c>
      <c r="AZ1056" s="77"/>
      <c r="BA1056" s="77"/>
      <c r="BB1056" s="84">
        <f t="shared" si="329"/>
        <v>870.91600000000017</v>
      </c>
    </row>
    <row r="1057" spans="1:54">
      <c r="A1057" s="80">
        <v>40262</v>
      </c>
      <c r="B1057" s="84">
        <v>11774.543</v>
      </c>
      <c r="C1057" s="84">
        <v>17342.111000000001</v>
      </c>
      <c r="D1057" s="84">
        <v>29116.653999999999</v>
      </c>
      <c r="E1057" s="84">
        <v>470.54199999999997</v>
      </c>
      <c r="F1057" s="84">
        <f t="shared" si="330"/>
        <v>1122.991</v>
      </c>
      <c r="G1057" s="84">
        <f t="shared" si="330"/>
        <v>923.21999999999753</v>
      </c>
      <c r="H1057" s="84">
        <f t="shared" si="330"/>
        <v>3.047999999999945</v>
      </c>
      <c r="I1057" s="84">
        <f t="shared" si="328"/>
        <v>1122.991</v>
      </c>
      <c r="L1057" s="84">
        <f t="shared" si="331"/>
        <v>926.26799999999753</v>
      </c>
      <c r="N1057" s="85">
        <f>(D1057*36.7437/1000)/'[2]Soybean Export Forecast'!$R$15</f>
        <v>0.71368862819483747</v>
      </c>
      <c r="P1057" s="84">
        <v>964.2</v>
      </c>
      <c r="Q1057" s="84">
        <v>20752.099999999999</v>
      </c>
      <c r="R1057" s="84">
        <f t="shared" si="338"/>
        <v>21716.3</v>
      </c>
      <c r="S1057" s="84">
        <f t="shared" si="332"/>
        <v>66.5</v>
      </c>
      <c r="T1057" s="84">
        <f t="shared" si="333"/>
        <v>407</v>
      </c>
      <c r="W1057" s="77"/>
      <c r="X1057" s="77"/>
      <c r="Z1057" s="84">
        <v>3.5</v>
      </c>
      <c r="AA1057" s="84">
        <v>2663.4</v>
      </c>
      <c r="AB1057" s="84">
        <f t="shared" si="325"/>
        <v>2666.9</v>
      </c>
      <c r="AC1057" s="84">
        <f t="shared" si="334"/>
        <v>0</v>
      </c>
      <c r="AE1057" s="84">
        <f t="shared" si="339"/>
        <v>10806.842999999999</v>
      </c>
      <c r="AF1057" s="84">
        <f t="shared" si="339"/>
        <v>-6073.3889999999974</v>
      </c>
      <c r="AG1057" s="84">
        <f t="shared" si="339"/>
        <v>4733.4539999999997</v>
      </c>
      <c r="AH1057" s="84">
        <f t="shared" si="335"/>
        <v>856.71999999999798</v>
      </c>
      <c r="AJ1057" s="80">
        <v>40262</v>
      </c>
      <c r="AK1057" s="84">
        <v>1759.1</v>
      </c>
      <c r="AL1057" s="84">
        <v>6097.6</v>
      </c>
      <c r="AM1057" s="84">
        <f t="shared" si="326"/>
        <v>7856.7000000000007</v>
      </c>
      <c r="AN1057" s="84">
        <f t="shared" si="336"/>
        <v>196.70000000000073</v>
      </c>
      <c r="AO1057" s="84">
        <f t="shared" si="336"/>
        <v>68.100000000001273</v>
      </c>
      <c r="AP1057" s="85">
        <f>AM1057/'[2]Soymeal Export Forecast'!AJ$15</f>
        <v>0.69883532878421184</v>
      </c>
      <c r="AQ1057" s="77"/>
      <c r="AR1057" s="77"/>
      <c r="AS1057" s="80">
        <v>40262</v>
      </c>
      <c r="AT1057" s="84">
        <v>185.2</v>
      </c>
      <c r="AU1057" s="84">
        <v>952.3</v>
      </c>
      <c r="AV1057" s="84">
        <f t="shared" si="327"/>
        <v>1137.5</v>
      </c>
      <c r="AW1057" s="84">
        <f t="shared" si="337"/>
        <v>16.399999999999977</v>
      </c>
      <c r="AX1057" s="84">
        <f t="shared" si="337"/>
        <v>13.900000000000091</v>
      </c>
      <c r="AZ1057" s="77"/>
      <c r="BA1057" s="77"/>
      <c r="BB1057" s="84">
        <f t="shared" si="329"/>
        <v>1319.6910000000007</v>
      </c>
    </row>
    <row r="1058" spans="1:54">
      <c r="A1058" s="80">
        <v>40269</v>
      </c>
      <c r="B1058" s="84">
        <v>11913.909</v>
      </c>
      <c r="C1058" s="84">
        <v>17945.955000000002</v>
      </c>
      <c r="D1058" s="84">
        <v>29859.864000000001</v>
      </c>
      <c r="E1058" s="84">
        <v>477.44200000000001</v>
      </c>
      <c r="F1058" s="84">
        <f t="shared" si="330"/>
        <v>603.84400000000096</v>
      </c>
      <c r="G1058" s="84">
        <f t="shared" si="330"/>
        <v>743.21000000000276</v>
      </c>
      <c r="H1058" s="84">
        <f t="shared" si="330"/>
        <v>6.9000000000000341</v>
      </c>
      <c r="I1058" s="84">
        <f t="shared" si="328"/>
        <v>603.84400000000096</v>
      </c>
      <c r="L1058" s="84">
        <f t="shared" si="331"/>
        <v>750.11000000000286</v>
      </c>
      <c r="N1058" s="85">
        <f>(D1058*36.7437/1000)/'[2]Soybean Export Forecast'!$R$15</f>
        <v>0.73190571197653442</v>
      </c>
      <c r="P1058" s="84">
        <v>782.3</v>
      </c>
      <c r="Q1058" s="84">
        <v>20940.3</v>
      </c>
      <c r="R1058" s="84">
        <f t="shared" si="338"/>
        <v>21722.6</v>
      </c>
      <c r="S1058" s="84">
        <f t="shared" si="332"/>
        <v>6.2999999999992724</v>
      </c>
      <c r="T1058" s="84">
        <f t="shared" si="333"/>
        <v>188.20000000000073</v>
      </c>
      <c r="W1058" s="77"/>
      <c r="X1058" s="77"/>
      <c r="Z1058" s="84">
        <v>0.1</v>
      </c>
      <c r="AA1058" s="84">
        <v>2663.7</v>
      </c>
      <c r="AB1058" s="84">
        <f t="shared" si="325"/>
        <v>2663.7999999999997</v>
      </c>
      <c r="AC1058" s="84">
        <f t="shared" si="334"/>
        <v>-3.1000000000003638</v>
      </c>
      <c r="AE1058" s="84">
        <f t="shared" si="339"/>
        <v>11131.509</v>
      </c>
      <c r="AF1058" s="84">
        <f t="shared" si="339"/>
        <v>-5658.0449999999973</v>
      </c>
      <c r="AG1058" s="84">
        <f t="shared" si="339"/>
        <v>5473.4640000000036</v>
      </c>
      <c r="AH1058" s="84">
        <f t="shared" si="335"/>
        <v>740.01000000000386</v>
      </c>
      <c r="AJ1058" s="80">
        <v>40269</v>
      </c>
      <c r="AK1058" s="84">
        <v>1706.1</v>
      </c>
      <c r="AL1058" s="84">
        <v>6362.6</v>
      </c>
      <c r="AM1058" s="84">
        <f t="shared" si="326"/>
        <v>8068.7000000000007</v>
      </c>
      <c r="AN1058" s="84">
        <f t="shared" si="336"/>
        <v>265</v>
      </c>
      <c r="AO1058" s="84">
        <f t="shared" si="336"/>
        <v>212</v>
      </c>
      <c r="AP1058" s="85">
        <f>AM1058/'[2]Soymeal Export Forecast'!AJ$15</f>
        <v>0.71769223940855198</v>
      </c>
      <c r="AQ1058" s="77"/>
      <c r="AR1058" s="77"/>
      <c r="AS1058" s="80">
        <v>40269</v>
      </c>
      <c r="AT1058" s="84">
        <v>142.30000000000001</v>
      </c>
      <c r="AU1058" s="84">
        <v>1002.1</v>
      </c>
      <c r="AV1058" s="84">
        <f t="shared" si="327"/>
        <v>1144.4000000000001</v>
      </c>
      <c r="AW1058" s="84">
        <f t="shared" si="337"/>
        <v>49.800000000000068</v>
      </c>
      <c r="AX1058" s="84">
        <f t="shared" si="337"/>
        <v>6.9000000000000909</v>
      </c>
      <c r="AZ1058" s="77"/>
      <c r="BA1058" s="77"/>
      <c r="BB1058" s="84">
        <f t="shared" si="329"/>
        <v>868.84400000000096</v>
      </c>
    </row>
    <row r="1059" spans="1:54">
      <c r="A1059" s="80">
        <v>40276</v>
      </c>
      <c r="B1059" s="84">
        <v>12236.335999999999</v>
      </c>
      <c r="C1059" s="84">
        <v>18598.153999999999</v>
      </c>
      <c r="D1059" s="84">
        <v>30834.49</v>
      </c>
      <c r="E1059" s="84">
        <v>477.44200000000001</v>
      </c>
      <c r="F1059" s="84">
        <f t="shared" si="330"/>
        <v>652.19899999999689</v>
      </c>
      <c r="G1059" s="84">
        <f t="shared" si="330"/>
        <v>974.6260000000002</v>
      </c>
      <c r="H1059" s="84">
        <f t="shared" si="330"/>
        <v>0</v>
      </c>
      <c r="I1059" s="84">
        <f t="shared" si="328"/>
        <v>652.19899999999689</v>
      </c>
      <c r="L1059" s="84">
        <f t="shared" si="331"/>
        <v>974.6260000000002</v>
      </c>
      <c r="N1059" s="85">
        <f>(D1059*36.7437/1000)/'[2]Soybean Export Forecast'!$R$15</f>
        <v>0.75579511537237187</v>
      </c>
      <c r="P1059" s="84">
        <v>672.3</v>
      </c>
      <c r="Q1059" s="84">
        <v>21116.5</v>
      </c>
      <c r="R1059" s="84">
        <f t="shared" si="338"/>
        <v>21788.799999999999</v>
      </c>
      <c r="S1059" s="84">
        <f t="shared" si="332"/>
        <v>66.200000000000728</v>
      </c>
      <c r="T1059" s="84">
        <f t="shared" si="333"/>
        <v>176.20000000000073</v>
      </c>
      <c r="W1059" s="77"/>
      <c r="X1059" s="77"/>
      <c r="Z1059" s="84">
        <v>0.1</v>
      </c>
      <c r="AA1059" s="84">
        <v>2663.5</v>
      </c>
      <c r="AB1059" s="84">
        <f t="shared" si="325"/>
        <v>2663.6</v>
      </c>
      <c r="AC1059" s="84">
        <f t="shared" si="334"/>
        <v>-0.1999999999998181</v>
      </c>
      <c r="AE1059" s="84">
        <f t="shared" si="339"/>
        <v>11563.936</v>
      </c>
      <c r="AF1059" s="84">
        <f t="shared" si="339"/>
        <v>-5181.8460000000014</v>
      </c>
      <c r="AG1059" s="84">
        <f t="shared" si="339"/>
        <v>6382.090000000002</v>
      </c>
      <c r="AH1059" s="84">
        <f t="shared" si="335"/>
        <v>908.62599999999838</v>
      </c>
      <c r="AJ1059" s="80">
        <v>40276</v>
      </c>
      <c r="AK1059" s="84">
        <v>1676</v>
      </c>
      <c r="AL1059" s="84">
        <v>6477.7</v>
      </c>
      <c r="AM1059" s="84">
        <f t="shared" si="326"/>
        <v>8153.7</v>
      </c>
      <c r="AN1059" s="84">
        <f t="shared" si="336"/>
        <v>115.09999999999945</v>
      </c>
      <c r="AO1059" s="84">
        <f t="shared" si="336"/>
        <v>84.999999999999091</v>
      </c>
      <c r="AP1059" s="85">
        <f>AM1059/'[2]Soymeal Export Forecast'!AJ$15</f>
        <v>0.72525279319661273</v>
      </c>
      <c r="AQ1059" s="77"/>
      <c r="AR1059" s="77"/>
      <c r="AS1059" s="80">
        <v>40276</v>
      </c>
      <c r="AT1059" s="84">
        <v>135</v>
      </c>
      <c r="AU1059" s="84">
        <v>1022.9</v>
      </c>
      <c r="AV1059" s="84">
        <f t="shared" si="327"/>
        <v>1157.9000000000001</v>
      </c>
      <c r="AW1059" s="84">
        <f t="shared" si="337"/>
        <v>20.799999999999955</v>
      </c>
      <c r="AX1059" s="84">
        <f t="shared" si="337"/>
        <v>13.5</v>
      </c>
      <c r="AZ1059" s="77"/>
      <c r="BA1059" s="77"/>
      <c r="BB1059" s="84">
        <f t="shared" si="329"/>
        <v>767.29899999999634</v>
      </c>
    </row>
    <row r="1060" spans="1:54">
      <c r="A1060" s="80">
        <v>40283</v>
      </c>
      <c r="B1060" s="84">
        <v>11397.031000000001</v>
      </c>
      <c r="C1060" s="84">
        <v>19838.732</v>
      </c>
      <c r="D1060" s="84">
        <v>31235.762999999999</v>
      </c>
      <c r="E1060" s="84">
        <v>527.44200000000001</v>
      </c>
      <c r="F1060" s="84">
        <f t="shared" si="330"/>
        <v>1240.5780000000013</v>
      </c>
      <c r="G1060" s="84">
        <f t="shared" si="330"/>
        <v>401.27299999999741</v>
      </c>
      <c r="H1060" s="84">
        <f t="shared" si="330"/>
        <v>50</v>
      </c>
      <c r="I1060" s="84">
        <f t="shared" si="328"/>
        <v>1240.5780000000013</v>
      </c>
      <c r="L1060" s="84">
        <f t="shared" si="331"/>
        <v>451.27299999999741</v>
      </c>
      <c r="N1060" s="85">
        <f>(D1060*36.7437/1000)/'[2]Soybean Export Forecast'!$R$15</f>
        <v>0.76563086012867609</v>
      </c>
      <c r="P1060" s="84">
        <v>612.9</v>
      </c>
      <c r="Q1060" s="84">
        <v>21304.6</v>
      </c>
      <c r="R1060" s="84">
        <f t="shared" si="338"/>
        <v>21917.5</v>
      </c>
      <c r="S1060" s="84">
        <f t="shared" si="332"/>
        <v>128.70000000000073</v>
      </c>
      <c r="T1060" s="84">
        <f t="shared" si="333"/>
        <v>188.09999999999854</v>
      </c>
      <c r="W1060" s="77"/>
      <c r="X1060" s="77"/>
      <c r="Z1060" s="84">
        <v>0.1</v>
      </c>
      <c r="AA1060" s="84">
        <v>2663.6</v>
      </c>
      <c r="AB1060" s="84">
        <f t="shared" si="325"/>
        <v>2663.7</v>
      </c>
      <c r="AC1060" s="84">
        <f t="shared" si="334"/>
        <v>9.9999999999909051E-2</v>
      </c>
      <c r="AE1060" s="84">
        <f t="shared" si="339"/>
        <v>10784.031000000001</v>
      </c>
      <c r="AF1060" s="84">
        <f t="shared" si="339"/>
        <v>-4129.4679999999989</v>
      </c>
      <c r="AG1060" s="84">
        <f t="shared" si="339"/>
        <v>6654.5629999999992</v>
      </c>
      <c r="AH1060" s="84">
        <f t="shared" si="335"/>
        <v>272.47299999999723</v>
      </c>
      <c r="AJ1060" s="80">
        <v>40283</v>
      </c>
      <c r="AK1060" s="84">
        <v>1470.3</v>
      </c>
      <c r="AL1060" s="84">
        <v>6777.7</v>
      </c>
      <c r="AM1060" s="84">
        <f t="shared" si="326"/>
        <v>8248</v>
      </c>
      <c r="AN1060" s="84">
        <f t="shared" si="336"/>
        <v>300</v>
      </c>
      <c r="AO1060" s="84">
        <f t="shared" si="336"/>
        <v>94.300000000000182</v>
      </c>
      <c r="AP1060" s="85">
        <f>AM1060/'[2]Soymeal Export Forecast'!AJ$15</f>
        <v>0.73364056051677917</v>
      </c>
      <c r="AQ1060" s="77"/>
      <c r="AR1060" s="77"/>
      <c r="AS1060" s="80">
        <v>40283</v>
      </c>
      <c r="AT1060" s="84">
        <v>120.7</v>
      </c>
      <c r="AU1060" s="84">
        <v>1035.3</v>
      </c>
      <c r="AV1060" s="84">
        <f t="shared" si="327"/>
        <v>1156</v>
      </c>
      <c r="AW1060" s="84">
        <f t="shared" si="337"/>
        <v>12.399999999999977</v>
      </c>
      <c r="AX1060" s="84">
        <f t="shared" si="337"/>
        <v>-1.9000000000000909</v>
      </c>
      <c r="AZ1060" s="77"/>
      <c r="BA1060" s="77"/>
      <c r="BB1060" s="84">
        <f t="shared" si="329"/>
        <v>1540.5780000000013</v>
      </c>
    </row>
    <row r="1061" spans="1:54">
      <c r="A1061" s="80">
        <v>40290</v>
      </c>
      <c r="B1061" s="84">
        <v>11103.064</v>
      </c>
      <c r="C1061" s="84">
        <v>20894.078000000001</v>
      </c>
      <c r="D1061" s="84">
        <v>31997.142</v>
      </c>
      <c r="E1061" s="84">
        <v>599.41200000000003</v>
      </c>
      <c r="F1061" s="84">
        <f t="shared" ref="F1061:H1079" si="340">C1061-C1060</f>
        <v>1055.3460000000014</v>
      </c>
      <c r="G1061" s="84">
        <f t="shared" si="340"/>
        <v>761.37900000000081</v>
      </c>
      <c r="H1061" s="84">
        <f t="shared" si="340"/>
        <v>71.970000000000027</v>
      </c>
      <c r="I1061" s="84">
        <f t="shared" si="328"/>
        <v>1055.3460000000014</v>
      </c>
      <c r="L1061" s="84">
        <f t="shared" si="331"/>
        <v>833.34900000000084</v>
      </c>
      <c r="N1061" s="85">
        <f>(D1061*36.7437/1000)/'[2]Soybean Export Forecast'!$R$15</f>
        <v>0.78429329071037535</v>
      </c>
      <c r="P1061" s="84">
        <v>336.9</v>
      </c>
      <c r="Q1061" s="84">
        <v>21422.7</v>
      </c>
      <c r="R1061" s="84">
        <f t="shared" si="338"/>
        <v>21759.600000000002</v>
      </c>
      <c r="S1061" s="84">
        <f t="shared" si="332"/>
        <v>-157.89999999999782</v>
      </c>
      <c r="T1061" s="84">
        <f t="shared" si="333"/>
        <v>118.10000000000218</v>
      </c>
      <c r="W1061" s="77"/>
      <c r="X1061" s="77"/>
      <c r="Z1061" s="84">
        <v>2.5</v>
      </c>
      <c r="AA1061" s="84">
        <v>2663.7</v>
      </c>
      <c r="AB1061" s="84">
        <f t="shared" si="325"/>
        <v>2666.2</v>
      </c>
      <c r="AC1061" s="84">
        <f t="shared" si="334"/>
        <v>2.5</v>
      </c>
      <c r="AE1061" s="84">
        <f t="shared" si="339"/>
        <v>10763.664000000001</v>
      </c>
      <c r="AF1061" s="84">
        <f t="shared" si="339"/>
        <v>-3192.3219999999992</v>
      </c>
      <c r="AG1061" s="84">
        <f t="shared" si="339"/>
        <v>7571.3419999999978</v>
      </c>
      <c r="AH1061" s="84">
        <f t="shared" si="335"/>
        <v>916.77899999999863</v>
      </c>
      <c r="AJ1061" s="80">
        <v>40290</v>
      </c>
      <c r="AK1061" s="84">
        <v>1388.4</v>
      </c>
      <c r="AL1061" s="84">
        <v>6917</v>
      </c>
      <c r="AM1061" s="84">
        <f t="shared" si="326"/>
        <v>8305.4</v>
      </c>
      <c r="AN1061" s="84">
        <f t="shared" si="336"/>
        <v>139.30000000000018</v>
      </c>
      <c r="AO1061" s="84">
        <f t="shared" si="336"/>
        <v>57.399999999999636</v>
      </c>
      <c r="AP1061" s="85">
        <f>AM1061/'[2]Soymeal Export Forecast'!AJ$15</f>
        <v>0.73874615801601085</v>
      </c>
      <c r="AQ1061" s="77"/>
      <c r="AR1061" s="77"/>
      <c r="AS1061" s="80">
        <v>40290</v>
      </c>
      <c r="AT1061" s="84">
        <v>116.5</v>
      </c>
      <c r="AU1061" s="84">
        <v>1041.5</v>
      </c>
      <c r="AV1061" s="84">
        <f t="shared" si="327"/>
        <v>1158</v>
      </c>
      <c r="AW1061" s="84">
        <f t="shared" si="337"/>
        <v>6.2000000000000455</v>
      </c>
      <c r="AX1061" s="84">
        <f t="shared" si="337"/>
        <v>2</v>
      </c>
      <c r="AZ1061" s="77"/>
      <c r="BA1061" s="77"/>
      <c r="BB1061" s="84">
        <f t="shared" si="329"/>
        <v>1194.6460000000015</v>
      </c>
    </row>
    <row r="1062" spans="1:54">
      <c r="A1062" s="80">
        <v>40297</v>
      </c>
      <c r="B1062" s="84">
        <v>10476.824000000001</v>
      </c>
      <c r="C1062" s="84">
        <v>21858.906999999999</v>
      </c>
      <c r="D1062" s="84">
        <v>32335.731</v>
      </c>
      <c r="E1062" s="84">
        <v>599.66600000000005</v>
      </c>
      <c r="F1062" s="84">
        <f t="shared" si="340"/>
        <v>964.8289999999979</v>
      </c>
      <c r="G1062" s="84">
        <f t="shared" si="340"/>
        <v>338.58899999999994</v>
      </c>
      <c r="H1062" s="84">
        <f t="shared" si="340"/>
        <v>0.2540000000000191</v>
      </c>
      <c r="I1062" s="84">
        <f t="shared" si="328"/>
        <v>964.8289999999979</v>
      </c>
      <c r="L1062" s="84">
        <f t="shared" si="331"/>
        <v>338.84299999999996</v>
      </c>
      <c r="N1062" s="85">
        <f>(D1062*36.7437/1000)/'[2]Soybean Export Forecast'!$R$15</f>
        <v>0.79259256572088521</v>
      </c>
      <c r="P1062" s="84">
        <v>516.9</v>
      </c>
      <c r="Q1062" s="84">
        <v>21422.7</v>
      </c>
      <c r="R1062" s="84">
        <f t="shared" si="338"/>
        <v>21939.600000000002</v>
      </c>
      <c r="S1062" s="84">
        <f t="shared" si="332"/>
        <v>180</v>
      </c>
      <c r="T1062" s="84">
        <f t="shared" si="333"/>
        <v>0</v>
      </c>
      <c r="W1062" s="77"/>
      <c r="X1062" s="77"/>
      <c r="Z1062" s="84">
        <v>0.1</v>
      </c>
      <c r="AA1062" s="84">
        <v>2697.2</v>
      </c>
      <c r="AB1062" s="84">
        <f t="shared" si="325"/>
        <v>2697.2999999999997</v>
      </c>
      <c r="AC1062" s="84">
        <f t="shared" si="334"/>
        <v>31.099999999999909</v>
      </c>
      <c r="AE1062" s="84">
        <f t="shared" si="339"/>
        <v>9959.8240000000005</v>
      </c>
      <c r="AF1062" s="84">
        <f t="shared" si="339"/>
        <v>-2260.9930000000013</v>
      </c>
      <c r="AG1062" s="84">
        <f t="shared" si="339"/>
        <v>7698.8309999999983</v>
      </c>
      <c r="AH1062" s="84">
        <f t="shared" si="335"/>
        <v>127.48900000000049</v>
      </c>
      <c r="AJ1062" s="80">
        <v>40297</v>
      </c>
      <c r="AK1062" s="84">
        <v>1316</v>
      </c>
      <c r="AL1062" s="84">
        <v>7127.1</v>
      </c>
      <c r="AM1062" s="84">
        <f t="shared" si="326"/>
        <v>8443.1</v>
      </c>
      <c r="AN1062" s="84">
        <f t="shared" si="336"/>
        <v>210.10000000000036</v>
      </c>
      <c r="AO1062" s="84">
        <f t="shared" si="336"/>
        <v>137.70000000000073</v>
      </c>
      <c r="AP1062" s="85">
        <f>AM1062/'[2]Soymeal Export Forecast'!AJ$15</f>
        <v>0.75099425515266949</v>
      </c>
      <c r="AQ1062" s="77"/>
      <c r="AR1062" s="77"/>
      <c r="AS1062" s="80">
        <v>40297</v>
      </c>
      <c r="AT1062" s="84">
        <v>123.8</v>
      </c>
      <c r="AU1062" s="84">
        <v>1044.4000000000001</v>
      </c>
      <c r="AV1062" s="84">
        <f t="shared" si="327"/>
        <v>1168.2</v>
      </c>
      <c r="AW1062" s="84">
        <f t="shared" si="337"/>
        <v>2.9000000000000909</v>
      </c>
      <c r="AX1062" s="84">
        <f t="shared" si="337"/>
        <v>10.200000000000045</v>
      </c>
      <c r="AZ1062" s="77"/>
      <c r="BA1062" s="77"/>
      <c r="BB1062" s="84">
        <f t="shared" si="329"/>
        <v>1174.9289999999983</v>
      </c>
    </row>
    <row r="1063" spans="1:54">
      <c r="A1063" s="80">
        <v>40304</v>
      </c>
      <c r="B1063" s="84">
        <v>10269.156000000001</v>
      </c>
      <c r="C1063" s="84">
        <v>22814.216</v>
      </c>
      <c r="D1063" s="84">
        <v>33083.372000000003</v>
      </c>
      <c r="E1063" s="84">
        <v>599.66600000000005</v>
      </c>
      <c r="F1063" s="84">
        <f t="shared" si="340"/>
        <v>955.30900000000111</v>
      </c>
      <c r="G1063" s="84">
        <f t="shared" si="340"/>
        <v>747.64100000000326</v>
      </c>
      <c r="H1063" s="84">
        <f t="shared" si="340"/>
        <v>0</v>
      </c>
      <c r="I1063" s="84">
        <f t="shared" si="328"/>
        <v>955.30900000000111</v>
      </c>
      <c r="L1063" s="84">
        <f t="shared" si="331"/>
        <v>747.64100000000326</v>
      </c>
      <c r="N1063" s="85">
        <f>(D1063*36.7437/1000)/'[2]Soybean Export Forecast'!$R$15</f>
        <v>0.81091825931439443</v>
      </c>
      <c r="P1063" s="84">
        <v>537.9</v>
      </c>
      <c r="Q1063" s="84">
        <v>21478.5</v>
      </c>
      <c r="R1063" s="84">
        <f t="shared" si="338"/>
        <v>22016.400000000001</v>
      </c>
      <c r="S1063" s="84">
        <f t="shared" si="332"/>
        <v>76.799999999999272</v>
      </c>
      <c r="T1063" s="84">
        <f t="shared" si="333"/>
        <v>55.799999999999272</v>
      </c>
      <c r="W1063" s="77"/>
      <c r="X1063" s="77"/>
      <c r="Z1063" s="84">
        <v>0.1</v>
      </c>
      <c r="AA1063" s="84">
        <v>2697.2</v>
      </c>
      <c r="AB1063" s="84">
        <f t="shared" si="325"/>
        <v>2697.2999999999997</v>
      </c>
      <c r="AC1063" s="84">
        <f t="shared" si="334"/>
        <v>0</v>
      </c>
      <c r="AE1063" s="84">
        <f t="shared" si="339"/>
        <v>9731.1560000000009</v>
      </c>
      <c r="AF1063" s="84">
        <f t="shared" si="339"/>
        <v>-1361.4839999999995</v>
      </c>
      <c r="AG1063" s="84">
        <f t="shared" si="339"/>
        <v>8369.6720000000023</v>
      </c>
      <c r="AH1063" s="84">
        <f t="shared" si="335"/>
        <v>670.84100000000399</v>
      </c>
      <c r="AJ1063" s="80">
        <v>40304</v>
      </c>
      <c r="AK1063" s="84">
        <v>1320.7</v>
      </c>
      <c r="AL1063" s="84">
        <v>7190.9</v>
      </c>
      <c r="AM1063" s="84">
        <f t="shared" si="326"/>
        <v>8511.6</v>
      </c>
      <c r="AN1063" s="84">
        <f t="shared" si="336"/>
        <v>63.799999999999272</v>
      </c>
      <c r="AO1063" s="84">
        <f t="shared" si="336"/>
        <v>68.5</v>
      </c>
      <c r="AP1063" s="85">
        <f>AM1063/'[2]Soymeal Export Forecast'!AJ$15</f>
        <v>0.75708717202893039</v>
      </c>
      <c r="AQ1063" s="77"/>
      <c r="AR1063" s="77"/>
      <c r="AS1063" s="80">
        <v>40304</v>
      </c>
      <c r="AT1063" s="84">
        <v>125.3</v>
      </c>
      <c r="AU1063" s="84">
        <v>1046.0999999999999</v>
      </c>
      <c r="AV1063" s="84">
        <f t="shared" si="327"/>
        <v>1171.3999999999999</v>
      </c>
      <c r="AW1063" s="84">
        <f t="shared" si="337"/>
        <v>1.6999999999998181</v>
      </c>
      <c r="AX1063" s="84">
        <f t="shared" si="337"/>
        <v>3.1999999999998181</v>
      </c>
      <c r="AZ1063" s="77"/>
      <c r="BA1063" s="77"/>
      <c r="BB1063" s="84">
        <f t="shared" si="329"/>
        <v>1019.1090000000004</v>
      </c>
    </row>
    <row r="1064" spans="1:54">
      <c r="A1064" s="80">
        <v>40311</v>
      </c>
      <c r="B1064" s="84">
        <v>9715.17</v>
      </c>
      <c r="C1064" s="84">
        <v>23975.045999999998</v>
      </c>
      <c r="D1064" s="84">
        <v>33690.216</v>
      </c>
      <c r="E1064" s="84">
        <v>599.66600000000005</v>
      </c>
      <c r="F1064" s="84">
        <f t="shared" si="340"/>
        <v>1160.8299999999981</v>
      </c>
      <c r="G1064" s="84">
        <f t="shared" si="340"/>
        <v>606.84399999999732</v>
      </c>
      <c r="H1064" s="84">
        <f t="shared" si="340"/>
        <v>0</v>
      </c>
      <c r="I1064" s="84">
        <f t="shared" si="328"/>
        <v>1160.8299999999981</v>
      </c>
      <c r="L1064" s="84">
        <f t="shared" si="331"/>
        <v>606.84399999999732</v>
      </c>
      <c r="N1064" s="85">
        <f>(D1064*36.7437/1000)/'[2]Soybean Export Forecast'!$R$15</f>
        <v>0.82579282772765594</v>
      </c>
      <c r="P1064" s="84">
        <v>597.4</v>
      </c>
      <c r="Q1064" s="84">
        <v>21479</v>
      </c>
      <c r="R1064" s="84">
        <f t="shared" si="338"/>
        <v>22076.400000000001</v>
      </c>
      <c r="S1064" s="84">
        <f t="shared" si="332"/>
        <v>60</v>
      </c>
      <c r="T1064" s="84">
        <f t="shared" si="333"/>
        <v>0.5</v>
      </c>
      <c r="W1064" s="77"/>
      <c r="X1064" s="77"/>
      <c r="Z1064" s="84">
        <v>0.1</v>
      </c>
      <c r="AA1064" s="84">
        <v>2697.2</v>
      </c>
      <c r="AB1064" s="84">
        <f t="shared" si="325"/>
        <v>2697.2999999999997</v>
      </c>
      <c r="AC1064" s="84">
        <f t="shared" si="334"/>
        <v>0</v>
      </c>
      <c r="AE1064" s="84">
        <f t="shared" si="339"/>
        <v>9117.67</v>
      </c>
      <c r="AF1064" s="84">
        <f t="shared" si="339"/>
        <v>-201.15400000000136</v>
      </c>
      <c r="AG1064" s="84">
        <f t="shared" si="339"/>
        <v>8916.5159999999996</v>
      </c>
      <c r="AH1064" s="84">
        <f t="shared" si="335"/>
        <v>546.84399999999732</v>
      </c>
      <c r="AJ1064" s="80">
        <v>40311</v>
      </c>
      <c r="AK1064" s="84">
        <v>1281</v>
      </c>
      <c r="AL1064" s="84">
        <v>7263</v>
      </c>
      <c r="AM1064" s="84">
        <f t="shared" si="326"/>
        <v>8544</v>
      </c>
      <c r="AN1064" s="84">
        <f t="shared" si="336"/>
        <v>72.100000000000364</v>
      </c>
      <c r="AO1064" s="84">
        <f t="shared" si="336"/>
        <v>32.399999999999636</v>
      </c>
      <c r="AP1064" s="85">
        <f>AM1064/'[2]Soymeal Export Forecast'!AJ$15</f>
        <v>0.75996907723755591</v>
      </c>
      <c r="AQ1064" s="77"/>
      <c r="AR1064" s="77"/>
      <c r="AS1064" s="80">
        <v>40311</v>
      </c>
      <c r="AT1064" s="84">
        <v>119.2</v>
      </c>
      <c r="AU1064" s="84">
        <v>1055.7</v>
      </c>
      <c r="AV1064" s="84">
        <f t="shared" si="327"/>
        <v>1174.9000000000001</v>
      </c>
      <c r="AW1064" s="84">
        <f t="shared" si="337"/>
        <v>9.6000000000001364</v>
      </c>
      <c r="AX1064" s="84">
        <f t="shared" si="337"/>
        <v>3.5000000000002274</v>
      </c>
      <c r="AZ1064" s="77"/>
      <c r="BA1064" s="77"/>
      <c r="BB1064" s="84">
        <f t="shared" si="329"/>
        <v>1232.9299999999985</v>
      </c>
    </row>
    <row r="1065" spans="1:54">
      <c r="A1065" s="80">
        <v>40318</v>
      </c>
      <c r="B1065" s="84">
        <v>9326.6939999999995</v>
      </c>
      <c r="C1065" s="84">
        <v>25170.157999999999</v>
      </c>
      <c r="D1065" s="84">
        <v>34496.851999999999</v>
      </c>
      <c r="E1065" s="84">
        <v>600.04700000000003</v>
      </c>
      <c r="F1065" s="84">
        <f t="shared" si="340"/>
        <v>1195.112000000001</v>
      </c>
      <c r="G1065" s="84">
        <f t="shared" si="340"/>
        <v>806.6359999999986</v>
      </c>
      <c r="H1065" s="84">
        <f t="shared" si="340"/>
        <v>0.38099999999997181</v>
      </c>
      <c r="I1065" s="84">
        <f t="shared" si="328"/>
        <v>1195.112000000001</v>
      </c>
      <c r="L1065" s="84">
        <f t="shared" si="331"/>
        <v>807.01699999999857</v>
      </c>
      <c r="N1065" s="85">
        <f>(D1065*36.7437/1000)/'[2]Soybean Export Forecast'!$R$15</f>
        <v>0.84556456868019003</v>
      </c>
      <c r="P1065" s="84">
        <v>657.4</v>
      </c>
      <c r="Q1065" s="84">
        <v>21479</v>
      </c>
      <c r="R1065" s="84">
        <f t="shared" si="338"/>
        <v>22136.400000000001</v>
      </c>
      <c r="S1065" s="84">
        <f t="shared" si="332"/>
        <v>60</v>
      </c>
      <c r="T1065" s="84">
        <f t="shared" si="333"/>
        <v>0</v>
      </c>
      <c r="W1065" s="77"/>
      <c r="X1065" s="77"/>
      <c r="Z1065" s="84">
        <v>0.1</v>
      </c>
      <c r="AA1065" s="84">
        <v>2697.2</v>
      </c>
      <c r="AB1065" s="84">
        <f t="shared" si="325"/>
        <v>2697.2999999999997</v>
      </c>
      <c r="AC1065" s="84">
        <f t="shared" si="334"/>
        <v>0</v>
      </c>
      <c r="AE1065" s="84">
        <f t="shared" si="339"/>
        <v>8669.1939999999995</v>
      </c>
      <c r="AF1065" s="84">
        <f t="shared" si="339"/>
        <v>993.95799999999963</v>
      </c>
      <c r="AG1065" s="84">
        <f t="shared" si="339"/>
        <v>9663.1519999999982</v>
      </c>
      <c r="AH1065" s="84">
        <f t="shared" si="335"/>
        <v>746.6359999999986</v>
      </c>
      <c r="AJ1065" s="80">
        <v>40318</v>
      </c>
      <c r="AK1065" s="84">
        <v>1242.7</v>
      </c>
      <c r="AL1065" s="84">
        <v>7348.7</v>
      </c>
      <c r="AM1065" s="84">
        <f t="shared" si="326"/>
        <v>8591.4</v>
      </c>
      <c r="AN1065" s="84">
        <f t="shared" ref="AN1065:AO1084" si="341">AL1065-AL1064</f>
        <v>85.699999999999818</v>
      </c>
      <c r="AO1065" s="84">
        <f t="shared" si="341"/>
        <v>47.399999999999636</v>
      </c>
      <c r="AP1065" s="85">
        <f>AM1065/'[2]Soymeal Export Forecast'!AJ$15</f>
        <v>0.76418519782054517</v>
      </c>
      <c r="AQ1065" s="77"/>
      <c r="AR1065" s="77"/>
      <c r="AS1065" s="80">
        <v>40318</v>
      </c>
      <c r="AT1065" s="84">
        <v>116.9</v>
      </c>
      <c r="AU1065" s="84">
        <v>1071</v>
      </c>
      <c r="AV1065" s="84">
        <f t="shared" si="327"/>
        <v>1187.9000000000001</v>
      </c>
      <c r="AW1065" s="84">
        <f t="shared" ref="AW1065:AX1084" si="342">AU1065-AU1064</f>
        <v>15.299999999999955</v>
      </c>
      <c r="AX1065" s="84">
        <f t="shared" si="342"/>
        <v>13</v>
      </c>
      <c r="AZ1065" s="77"/>
      <c r="BA1065" s="77"/>
      <c r="BB1065" s="84">
        <f t="shared" si="329"/>
        <v>1280.8120000000008</v>
      </c>
    </row>
    <row r="1066" spans="1:54">
      <c r="A1066" s="80">
        <v>40325</v>
      </c>
      <c r="B1066" s="84">
        <v>9809.0619999999999</v>
      </c>
      <c r="C1066" s="84">
        <v>26045.59</v>
      </c>
      <c r="D1066" s="84">
        <v>35854.652000000002</v>
      </c>
      <c r="E1066" s="84">
        <v>540.23900000000003</v>
      </c>
      <c r="F1066" s="84">
        <f t="shared" si="340"/>
        <v>875.4320000000007</v>
      </c>
      <c r="G1066" s="84">
        <f t="shared" si="340"/>
        <v>1357.8000000000029</v>
      </c>
      <c r="H1066" s="84">
        <f t="shared" si="340"/>
        <v>-59.807999999999993</v>
      </c>
      <c r="I1066" s="84">
        <f t="shared" si="328"/>
        <v>875.4320000000007</v>
      </c>
      <c r="L1066" s="84">
        <f t="shared" si="331"/>
        <v>1297.9920000000029</v>
      </c>
      <c r="N1066" s="85">
        <f>(D1066*36.7437/1000)/'[2]Soybean Export Forecast'!$R$15</f>
        <v>0.87884608582714507</v>
      </c>
      <c r="P1066" s="84">
        <v>657.4</v>
      </c>
      <c r="Q1066" s="84">
        <v>21479</v>
      </c>
      <c r="R1066" s="84">
        <f t="shared" si="338"/>
        <v>22136.400000000001</v>
      </c>
      <c r="S1066" s="84">
        <f t="shared" si="332"/>
        <v>0</v>
      </c>
      <c r="T1066" s="84">
        <f t="shared" si="333"/>
        <v>0</v>
      </c>
      <c r="W1066" s="77"/>
      <c r="X1066" s="77"/>
      <c r="Z1066" s="84">
        <v>0.1</v>
      </c>
      <c r="AA1066" s="84">
        <v>2697.5</v>
      </c>
      <c r="AB1066" s="84">
        <f t="shared" si="325"/>
        <v>2697.6</v>
      </c>
      <c r="AC1066" s="84">
        <f t="shared" si="334"/>
        <v>0.3000000000001819</v>
      </c>
      <c r="AE1066" s="84">
        <f t="shared" si="339"/>
        <v>9151.5619999999999</v>
      </c>
      <c r="AF1066" s="84">
        <f t="shared" si="339"/>
        <v>1869.0900000000001</v>
      </c>
      <c r="AG1066" s="84">
        <f t="shared" si="339"/>
        <v>11020.652</v>
      </c>
      <c r="AH1066" s="84">
        <f t="shared" si="335"/>
        <v>1357.5000000000018</v>
      </c>
      <c r="AJ1066" s="80">
        <v>40325</v>
      </c>
      <c r="AK1066" s="84">
        <v>1165</v>
      </c>
      <c r="AL1066" s="84">
        <v>7541.9</v>
      </c>
      <c r="AM1066" s="84">
        <f t="shared" si="326"/>
        <v>8706.9</v>
      </c>
      <c r="AN1066" s="84">
        <f t="shared" si="341"/>
        <v>193.19999999999982</v>
      </c>
      <c r="AO1066" s="84">
        <f t="shared" si="341"/>
        <v>115.5</v>
      </c>
      <c r="AP1066" s="85">
        <f>AM1066/'[2]Soymeal Export Forecast'!AJ$15</f>
        <v>0.77445865620314547</v>
      </c>
      <c r="AQ1066" s="77"/>
      <c r="AR1066" s="77"/>
      <c r="AS1066" s="80">
        <v>40325</v>
      </c>
      <c r="AT1066" s="84">
        <v>112.9</v>
      </c>
      <c r="AU1066" s="84">
        <v>1078.7</v>
      </c>
      <c r="AV1066" s="84">
        <f t="shared" si="327"/>
        <v>1191.6000000000001</v>
      </c>
      <c r="AW1066" s="84">
        <f t="shared" si="342"/>
        <v>7.7000000000000455</v>
      </c>
      <c r="AX1066" s="84">
        <f t="shared" si="342"/>
        <v>3.7000000000000455</v>
      </c>
      <c r="AZ1066" s="77"/>
      <c r="BA1066" s="77"/>
      <c r="BB1066" s="84">
        <f t="shared" si="329"/>
        <v>1068.6320000000005</v>
      </c>
    </row>
    <row r="1067" spans="1:54">
      <c r="A1067" s="80">
        <v>40332</v>
      </c>
      <c r="B1067" s="84">
        <v>9702.2270000000008</v>
      </c>
      <c r="C1067" s="84">
        <v>27158.710999999999</v>
      </c>
      <c r="D1067" s="84">
        <v>36860.938000000002</v>
      </c>
      <c r="E1067" s="84">
        <v>681.11500000000001</v>
      </c>
      <c r="F1067" s="84">
        <f t="shared" si="340"/>
        <v>1113.1209999999992</v>
      </c>
      <c r="G1067" s="84">
        <f t="shared" si="340"/>
        <v>1006.2860000000001</v>
      </c>
      <c r="H1067" s="84">
        <f t="shared" si="340"/>
        <v>140.87599999999998</v>
      </c>
      <c r="I1067" s="84">
        <f t="shared" si="328"/>
        <v>1113.1209999999992</v>
      </c>
      <c r="L1067" s="84">
        <f t="shared" si="331"/>
        <v>1147.162</v>
      </c>
      <c r="N1067" s="85">
        <f>(D1067*36.7437/1000)/'[2]Soybean Export Forecast'!$R$15</f>
        <v>0.90351151870661228</v>
      </c>
      <c r="P1067" s="84">
        <v>657.1</v>
      </c>
      <c r="Q1067" s="84">
        <v>21479.3</v>
      </c>
      <c r="R1067" s="84">
        <f t="shared" si="338"/>
        <v>22136.399999999998</v>
      </c>
      <c r="S1067" s="84">
        <f t="shared" si="332"/>
        <v>0</v>
      </c>
      <c r="T1067" s="84">
        <f t="shared" si="333"/>
        <v>0.2999999999992724</v>
      </c>
      <c r="W1067" s="77"/>
      <c r="X1067" s="77"/>
      <c r="Z1067" s="84">
        <v>0.1</v>
      </c>
      <c r="AA1067" s="84">
        <v>2697.5</v>
      </c>
      <c r="AB1067" s="84">
        <f t="shared" si="325"/>
        <v>2697.6</v>
      </c>
      <c r="AC1067" s="84">
        <f t="shared" si="334"/>
        <v>0</v>
      </c>
      <c r="AE1067" s="84">
        <f t="shared" si="339"/>
        <v>9045.027</v>
      </c>
      <c r="AF1067" s="84">
        <f t="shared" si="339"/>
        <v>2981.9110000000001</v>
      </c>
      <c r="AG1067" s="84">
        <f t="shared" si="339"/>
        <v>12026.938000000004</v>
      </c>
      <c r="AH1067" s="84">
        <f t="shared" si="335"/>
        <v>1006.2860000000037</v>
      </c>
      <c r="AJ1067" s="80">
        <v>40332</v>
      </c>
      <c r="AK1067" s="84">
        <v>1142.0999999999999</v>
      </c>
      <c r="AL1067" s="84">
        <v>7614.5</v>
      </c>
      <c r="AM1067" s="84">
        <f t="shared" si="326"/>
        <v>8756.6</v>
      </c>
      <c r="AN1067" s="84">
        <f t="shared" si="341"/>
        <v>72.600000000000364</v>
      </c>
      <c r="AO1067" s="84">
        <f t="shared" si="341"/>
        <v>49.700000000000728</v>
      </c>
      <c r="AP1067" s="85">
        <f>AM1067/'[2]Soymeal Export Forecast'!AJ$15</f>
        <v>0.77887935647687057</v>
      </c>
      <c r="AQ1067" s="77"/>
      <c r="AR1067" s="77"/>
      <c r="AS1067" s="80">
        <v>40332</v>
      </c>
      <c r="AT1067" s="84">
        <v>122.4</v>
      </c>
      <c r="AU1067" s="84">
        <v>1081.4000000000001</v>
      </c>
      <c r="AV1067" s="84">
        <f t="shared" si="327"/>
        <v>1203.8000000000002</v>
      </c>
      <c r="AW1067" s="84">
        <f t="shared" si="342"/>
        <v>2.7000000000000455</v>
      </c>
      <c r="AX1067" s="84">
        <f t="shared" si="342"/>
        <v>12.200000000000045</v>
      </c>
      <c r="AZ1067" s="77"/>
      <c r="BA1067" s="77"/>
      <c r="BB1067" s="84">
        <f t="shared" si="329"/>
        <v>1185.7209999999995</v>
      </c>
    </row>
    <row r="1068" spans="1:54">
      <c r="A1068" s="80">
        <v>40339</v>
      </c>
      <c r="B1068" s="84">
        <v>10027.566000000001</v>
      </c>
      <c r="C1068" s="84">
        <v>28314.37</v>
      </c>
      <c r="D1068" s="84">
        <v>38341.936000000002</v>
      </c>
      <c r="E1068" s="84">
        <v>681.11500000000001</v>
      </c>
      <c r="F1068" s="84">
        <f t="shared" si="340"/>
        <v>1155.6589999999997</v>
      </c>
      <c r="G1068" s="84">
        <f t="shared" si="340"/>
        <v>1480.9979999999996</v>
      </c>
      <c r="H1068" s="84">
        <f t="shared" si="340"/>
        <v>0</v>
      </c>
      <c r="I1068" s="84">
        <f t="shared" si="328"/>
        <v>1155.6589999999997</v>
      </c>
      <c r="L1068" s="84">
        <f t="shared" si="331"/>
        <v>1480.9979999999996</v>
      </c>
      <c r="N1068" s="85">
        <f>(D1068*36.7437/1000)/'[2]Soybean Export Forecast'!$R$15</f>
        <v>0.93981278570587989</v>
      </c>
      <c r="P1068" s="84">
        <v>591.1</v>
      </c>
      <c r="Q1068" s="84">
        <v>21543.8</v>
      </c>
      <c r="R1068" s="84">
        <f t="shared" si="338"/>
        <v>22134.899999999998</v>
      </c>
      <c r="S1068" s="84">
        <f t="shared" si="332"/>
        <v>-1.5</v>
      </c>
      <c r="T1068" s="84">
        <f t="shared" si="333"/>
        <v>64.5</v>
      </c>
      <c r="W1068" s="77"/>
      <c r="X1068" s="77"/>
      <c r="Z1068" s="84">
        <v>0.1</v>
      </c>
      <c r="AA1068" s="84">
        <v>2697.6</v>
      </c>
      <c r="AB1068" s="84">
        <f t="shared" si="325"/>
        <v>2697.7</v>
      </c>
      <c r="AC1068" s="84">
        <f t="shared" si="334"/>
        <v>9.9999999999909051E-2</v>
      </c>
      <c r="AE1068" s="84">
        <f t="shared" si="339"/>
        <v>9436.366</v>
      </c>
      <c r="AF1068" s="84">
        <f t="shared" si="339"/>
        <v>4072.97</v>
      </c>
      <c r="AG1068" s="84">
        <f t="shared" si="339"/>
        <v>13509.336000000003</v>
      </c>
      <c r="AH1068" s="84">
        <f t="shared" si="335"/>
        <v>1482.3979999999992</v>
      </c>
      <c r="AJ1068" s="80">
        <v>40339</v>
      </c>
      <c r="AK1068" s="84">
        <v>1102.3</v>
      </c>
      <c r="AL1068" s="84">
        <v>7738.3</v>
      </c>
      <c r="AM1068" s="84">
        <f t="shared" si="326"/>
        <v>8840.6</v>
      </c>
      <c r="AN1068" s="84">
        <f t="shared" si="341"/>
        <v>123.80000000000018</v>
      </c>
      <c r="AO1068" s="84">
        <f t="shared" si="341"/>
        <v>84</v>
      </c>
      <c r="AP1068" s="85">
        <f>AM1068/'[2]Soymeal Export Forecast'!AJ$15</f>
        <v>0.78635096257330728</v>
      </c>
      <c r="AQ1068" s="77"/>
      <c r="AR1068" s="77"/>
      <c r="AS1068" s="80">
        <v>40339</v>
      </c>
      <c r="AT1068" s="84">
        <v>206.8</v>
      </c>
      <c r="AU1068" s="84">
        <v>1084.2</v>
      </c>
      <c r="AV1068" s="84">
        <f t="shared" si="327"/>
        <v>1291</v>
      </c>
      <c r="AW1068" s="84">
        <f t="shared" si="342"/>
        <v>2.7999999999999545</v>
      </c>
      <c r="AX1068" s="84">
        <f t="shared" si="342"/>
        <v>87.199999999999818</v>
      </c>
      <c r="AZ1068" s="77"/>
      <c r="BA1068" s="77"/>
      <c r="BB1068" s="84">
        <f t="shared" si="329"/>
        <v>1279.4589999999998</v>
      </c>
    </row>
    <row r="1069" spans="1:54">
      <c r="A1069" s="80">
        <v>40346</v>
      </c>
      <c r="B1069" s="84">
        <v>10342.492</v>
      </c>
      <c r="C1069" s="84">
        <v>29228.151999999998</v>
      </c>
      <c r="D1069" s="84">
        <v>39570.644</v>
      </c>
      <c r="E1069" s="84">
        <v>883.11500000000001</v>
      </c>
      <c r="F1069" s="84">
        <f t="shared" si="340"/>
        <v>913.78199999999924</v>
      </c>
      <c r="G1069" s="84">
        <f t="shared" si="340"/>
        <v>1228.7079999999987</v>
      </c>
      <c r="H1069" s="84">
        <f t="shared" si="340"/>
        <v>202</v>
      </c>
      <c r="I1069" s="84">
        <f t="shared" si="328"/>
        <v>913.78199999999924</v>
      </c>
      <c r="L1069" s="84">
        <f t="shared" si="331"/>
        <v>1430.7079999999987</v>
      </c>
      <c r="N1069" s="85">
        <f>(D1069*36.7437/1000)/'[2]Soybean Export Forecast'!$R$15</f>
        <v>0.96993008307706885</v>
      </c>
      <c r="P1069" s="84">
        <v>590</v>
      </c>
      <c r="Q1069" s="84">
        <v>21609</v>
      </c>
      <c r="R1069" s="84">
        <f t="shared" si="338"/>
        <v>22199</v>
      </c>
      <c r="S1069" s="84">
        <f t="shared" si="332"/>
        <v>64.100000000002183</v>
      </c>
      <c r="T1069" s="84">
        <f t="shared" si="333"/>
        <v>65.200000000000728</v>
      </c>
      <c r="W1069" s="77"/>
      <c r="X1069" s="77"/>
      <c r="Z1069" s="84">
        <v>0.1</v>
      </c>
      <c r="AA1069" s="84">
        <v>2697.7</v>
      </c>
      <c r="AB1069" s="84">
        <f t="shared" si="325"/>
        <v>2697.7999999999997</v>
      </c>
      <c r="AC1069" s="84">
        <f t="shared" si="334"/>
        <v>9.9999999999909051E-2</v>
      </c>
      <c r="AE1069" s="84">
        <f t="shared" si="339"/>
        <v>9752.3919999999998</v>
      </c>
      <c r="AF1069" s="84">
        <f t="shared" si="339"/>
        <v>4921.4519999999984</v>
      </c>
      <c r="AG1069" s="84">
        <f t="shared" si="339"/>
        <v>14673.844000000001</v>
      </c>
      <c r="AH1069" s="84">
        <f t="shared" si="335"/>
        <v>1164.507999999998</v>
      </c>
      <c r="AJ1069" s="80">
        <v>40346</v>
      </c>
      <c r="AK1069" s="84">
        <v>1061.3</v>
      </c>
      <c r="AL1069" s="84">
        <v>7814.5</v>
      </c>
      <c r="AM1069" s="84">
        <f t="shared" si="326"/>
        <v>8875.7999999999993</v>
      </c>
      <c r="AN1069" s="84">
        <f t="shared" si="341"/>
        <v>76.199999999999818</v>
      </c>
      <c r="AO1069" s="84">
        <f t="shared" si="341"/>
        <v>35.199999999998909</v>
      </c>
      <c r="AP1069" s="85">
        <f>AM1069/'[2]Soymeal Export Forecast'!AJ$15</f>
        <v>0.78948192131848061</v>
      </c>
      <c r="AQ1069" s="77"/>
      <c r="AR1069" s="77"/>
      <c r="AS1069" s="80">
        <v>40346</v>
      </c>
      <c r="AT1069" s="84">
        <v>246.6</v>
      </c>
      <c r="AU1069" s="84">
        <v>1089.8</v>
      </c>
      <c r="AV1069" s="84">
        <f t="shared" si="327"/>
        <v>1336.3999999999999</v>
      </c>
      <c r="AW1069" s="84">
        <f t="shared" si="342"/>
        <v>5.5999999999999091</v>
      </c>
      <c r="AX1069" s="84">
        <f t="shared" si="342"/>
        <v>45.399999999999864</v>
      </c>
      <c r="AZ1069" s="77"/>
      <c r="BA1069" s="77"/>
      <c r="BB1069" s="84">
        <f t="shared" si="329"/>
        <v>989.98199999999906</v>
      </c>
    </row>
    <row r="1070" spans="1:54">
      <c r="A1070" s="80">
        <v>40353</v>
      </c>
      <c r="B1070" s="84">
        <v>11337.85</v>
      </c>
      <c r="C1070" s="84">
        <v>30083.599999999999</v>
      </c>
      <c r="D1070" s="84">
        <v>41421.449999999997</v>
      </c>
      <c r="E1070" s="84">
        <v>913.51499999999999</v>
      </c>
      <c r="F1070" s="84">
        <f t="shared" si="340"/>
        <v>855.44800000000032</v>
      </c>
      <c r="G1070" s="84">
        <f t="shared" si="340"/>
        <v>1850.8059999999969</v>
      </c>
      <c r="H1070" s="84">
        <f t="shared" si="340"/>
        <v>30.399999999999977</v>
      </c>
      <c r="I1070" s="84">
        <f t="shared" si="328"/>
        <v>855.44800000000032</v>
      </c>
      <c r="L1070" s="84">
        <f t="shared" si="331"/>
        <v>1881.2059999999969</v>
      </c>
      <c r="N1070" s="85">
        <f>(D1070*36.7437/1000)/'[2]Soybean Export Forecast'!$R$15</f>
        <v>1.0152958450631395</v>
      </c>
      <c r="P1070" s="84">
        <v>650</v>
      </c>
      <c r="Q1070" s="84">
        <v>21609</v>
      </c>
      <c r="R1070" s="84">
        <f t="shared" si="338"/>
        <v>22259</v>
      </c>
      <c r="S1070" s="84">
        <f t="shared" si="332"/>
        <v>60</v>
      </c>
      <c r="T1070" s="84">
        <f t="shared" si="333"/>
        <v>0</v>
      </c>
      <c r="W1070" s="77"/>
      <c r="X1070" s="77"/>
      <c r="Z1070" s="84">
        <v>0.1</v>
      </c>
      <c r="AA1070" s="84">
        <v>2697.1</v>
      </c>
      <c r="AB1070" s="84">
        <f t="shared" si="325"/>
        <v>2697.2</v>
      </c>
      <c r="AC1070" s="84">
        <f t="shared" si="334"/>
        <v>-0.59999999999990905</v>
      </c>
      <c r="AE1070" s="84">
        <f t="shared" si="339"/>
        <v>10687.75</v>
      </c>
      <c r="AF1070" s="84">
        <f t="shared" si="339"/>
        <v>5777.4999999999982</v>
      </c>
      <c r="AG1070" s="84">
        <f t="shared" si="339"/>
        <v>16465.249999999996</v>
      </c>
      <c r="AH1070" s="84">
        <f t="shared" si="335"/>
        <v>1791.4059999999954</v>
      </c>
      <c r="AJ1070" s="80">
        <v>40353</v>
      </c>
      <c r="AK1070" s="84">
        <v>1029.7</v>
      </c>
      <c r="AL1070" s="84">
        <v>7917.7</v>
      </c>
      <c r="AM1070" s="84">
        <f t="shared" si="326"/>
        <v>8947.4</v>
      </c>
      <c r="AN1070" s="84">
        <f t="shared" si="341"/>
        <v>103.19999999999982</v>
      </c>
      <c r="AO1070" s="84">
        <f t="shared" si="341"/>
        <v>71.600000000000364</v>
      </c>
      <c r="AP1070" s="85">
        <f>AM1070/'[2]Soymeal Export Forecast'!AJ$15</f>
        <v>0.79585057603877662</v>
      </c>
      <c r="AQ1070" s="77"/>
      <c r="AR1070" s="77"/>
      <c r="AS1070" s="80">
        <v>40353</v>
      </c>
      <c r="AT1070" s="84">
        <v>254.7</v>
      </c>
      <c r="AU1070" s="84">
        <v>1092.5999999999999</v>
      </c>
      <c r="AV1070" s="84">
        <f t="shared" si="327"/>
        <v>1347.3</v>
      </c>
      <c r="AW1070" s="84">
        <f t="shared" si="342"/>
        <v>2.7999999999999545</v>
      </c>
      <c r="AX1070" s="84">
        <f t="shared" si="342"/>
        <v>10.900000000000091</v>
      </c>
      <c r="AZ1070" s="77"/>
      <c r="BA1070" s="77"/>
      <c r="BB1070" s="84">
        <f t="shared" si="329"/>
        <v>958.64800000000014</v>
      </c>
    </row>
    <row r="1071" spans="1:54">
      <c r="A1071" s="80">
        <v>40360</v>
      </c>
      <c r="B1071" s="84">
        <v>11123.726000000001</v>
      </c>
      <c r="C1071" s="84">
        <v>31116.812000000002</v>
      </c>
      <c r="D1071" s="84">
        <v>42240.538</v>
      </c>
      <c r="E1071" s="84">
        <v>1034.385</v>
      </c>
      <c r="F1071" s="84">
        <f t="shared" si="340"/>
        <v>1033.2120000000032</v>
      </c>
      <c r="G1071" s="84">
        <f t="shared" si="340"/>
        <v>819.08800000000338</v>
      </c>
      <c r="H1071" s="84">
        <f t="shared" si="340"/>
        <v>120.87</v>
      </c>
      <c r="I1071" s="84">
        <f t="shared" si="328"/>
        <v>1033.2120000000032</v>
      </c>
      <c r="L1071" s="84">
        <f t="shared" si="331"/>
        <v>939.95800000000338</v>
      </c>
      <c r="N1071" s="85">
        <f>(D1071*36.7437/1000)/'[2]Soybean Export Forecast'!$R$15</f>
        <v>1.0353728014019707</v>
      </c>
      <c r="P1071" s="84">
        <v>890.5</v>
      </c>
      <c r="Q1071" s="84">
        <v>21609</v>
      </c>
      <c r="R1071" s="84">
        <f t="shared" si="338"/>
        <v>22499.5</v>
      </c>
      <c r="S1071" s="84">
        <f t="shared" si="332"/>
        <v>240.5</v>
      </c>
      <c r="T1071" s="84">
        <f t="shared" si="333"/>
        <v>0</v>
      </c>
      <c r="W1071" s="77"/>
      <c r="X1071" s="77"/>
      <c r="Z1071" s="84">
        <v>0.1</v>
      </c>
      <c r="AA1071" s="84">
        <v>2697.8</v>
      </c>
      <c r="AB1071" s="84">
        <f t="shared" si="325"/>
        <v>2697.9</v>
      </c>
      <c r="AC1071" s="84">
        <f t="shared" si="334"/>
        <v>0.70000000000027285</v>
      </c>
      <c r="AE1071" s="84">
        <f t="shared" si="339"/>
        <v>10233.126</v>
      </c>
      <c r="AF1071" s="84">
        <f t="shared" si="339"/>
        <v>6810.0120000000015</v>
      </c>
      <c r="AG1071" s="84">
        <f t="shared" si="339"/>
        <v>17043.137999999999</v>
      </c>
      <c r="AH1071" s="84">
        <f t="shared" si="335"/>
        <v>577.88800000000265</v>
      </c>
      <c r="AJ1071" s="80">
        <v>40360</v>
      </c>
      <c r="AK1071" s="84">
        <v>968.6</v>
      </c>
      <c r="AL1071" s="84">
        <v>8088.3</v>
      </c>
      <c r="AM1071" s="84">
        <f t="shared" si="326"/>
        <v>9056.9</v>
      </c>
      <c r="AN1071" s="84">
        <f t="shared" si="341"/>
        <v>170.60000000000036</v>
      </c>
      <c r="AO1071" s="84">
        <f t="shared" si="341"/>
        <v>109.5</v>
      </c>
      <c r="AP1071" s="85">
        <f>AM1071/'[2]Soymeal Export Forecast'!AJ$15</f>
        <v>0.80559034827163156</v>
      </c>
      <c r="AQ1071" s="77"/>
      <c r="AR1071" s="77"/>
      <c r="AS1071" s="80">
        <v>40360</v>
      </c>
      <c r="AT1071" s="84">
        <v>253.4</v>
      </c>
      <c r="AU1071" s="84">
        <v>1094.5999999999999</v>
      </c>
      <c r="AV1071" s="84">
        <f t="shared" si="327"/>
        <v>1348</v>
      </c>
      <c r="AW1071" s="84">
        <f t="shared" si="342"/>
        <v>2</v>
      </c>
      <c r="AX1071" s="84">
        <f t="shared" si="342"/>
        <v>0.70000000000004547</v>
      </c>
      <c r="AZ1071" s="77"/>
      <c r="BA1071" s="77"/>
      <c r="BB1071" s="84">
        <f t="shared" si="329"/>
        <v>1203.8120000000035</v>
      </c>
    </row>
    <row r="1072" spans="1:54">
      <c r="A1072" s="80">
        <v>40367</v>
      </c>
      <c r="B1072" s="84">
        <v>11498.906999999999</v>
      </c>
      <c r="C1072" s="84">
        <v>32095.757000000001</v>
      </c>
      <c r="D1072" s="84">
        <v>43594.663999999997</v>
      </c>
      <c r="E1072" s="84">
        <v>1273.385</v>
      </c>
      <c r="F1072" s="84">
        <f t="shared" si="340"/>
        <v>978.94499999999971</v>
      </c>
      <c r="G1072" s="84">
        <f t="shared" si="340"/>
        <v>1354.1259999999966</v>
      </c>
      <c r="H1072" s="84">
        <f t="shared" si="340"/>
        <v>239</v>
      </c>
      <c r="I1072" s="84">
        <f t="shared" si="328"/>
        <v>978.94499999999971</v>
      </c>
      <c r="L1072" s="84">
        <f t="shared" si="331"/>
        <v>1593.1259999999966</v>
      </c>
      <c r="N1072" s="85">
        <f>(D1072*36.7437/1000)/'[2]Soybean Export Forecast'!$R$15</f>
        <v>1.0685642638324739</v>
      </c>
      <c r="P1072" s="84">
        <v>1124.5</v>
      </c>
      <c r="Q1072" s="84">
        <v>21609</v>
      </c>
      <c r="R1072" s="84">
        <f t="shared" si="338"/>
        <v>22733.5</v>
      </c>
      <c r="S1072" s="84">
        <f t="shared" si="332"/>
        <v>234</v>
      </c>
      <c r="T1072" s="84">
        <f t="shared" si="333"/>
        <v>0</v>
      </c>
      <c r="W1072" s="77"/>
      <c r="X1072" s="77"/>
      <c r="Z1072" s="84">
        <v>0.1</v>
      </c>
      <c r="AA1072" s="84">
        <v>2697.8</v>
      </c>
      <c r="AB1072" s="84">
        <f t="shared" si="325"/>
        <v>2697.9</v>
      </c>
      <c r="AC1072" s="84">
        <f t="shared" si="334"/>
        <v>0</v>
      </c>
      <c r="AE1072" s="84">
        <f t="shared" si="339"/>
        <v>10374.306999999999</v>
      </c>
      <c r="AF1072" s="84">
        <f t="shared" si="339"/>
        <v>7788.9570000000012</v>
      </c>
      <c r="AG1072" s="84">
        <f t="shared" si="339"/>
        <v>18163.263999999996</v>
      </c>
      <c r="AH1072" s="84">
        <f t="shared" si="335"/>
        <v>1120.1259999999966</v>
      </c>
      <c r="AJ1072" s="80">
        <v>40367</v>
      </c>
      <c r="AK1072" s="84">
        <v>964.6</v>
      </c>
      <c r="AL1072" s="84">
        <v>8153.3</v>
      </c>
      <c r="AM1072" s="84">
        <f t="shared" si="326"/>
        <v>9117.9</v>
      </c>
      <c r="AN1072" s="84">
        <f t="shared" si="341"/>
        <v>65</v>
      </c>
      <c r="AO1072" s="84">
        <f t="shared" si="341"/>
        <v>61</v>
      </c>
      <c r="AP1072" s="85">
        <f>AM1072/'[2]Soymeal Export Forecast'!AJ$15</f>
        <v>0.81101615746071054</v>
      </c>
      <c r="AQ1072" s="77"/>
      <c r="AR1072" s="77"/>
      <c r="AS1072" s="80">
        <v>40367</v>
      </c>
      <c r="AT1072" s="84">
        <v>222.2</v>
      </c>
      <c r="AU1072" s="84">
        <v>1138.9000000000001</v>
      </c>
      <c r="AV1072" s="84">
        <f t="shared" si="327"/>
        <v>1361.1000000000001</v>
      </c>
      <c r="AW1072" s="84">
        <f t="shared" si="342"/>
        <v>44.300000000000182</v>
      </c>
      <c r="AX1072" s="84">
        <f t="shared" si="342"/>
        <v>13.100000000000136</v>
      </c>
      <c r="AZ1072" s="77"/>
      <c r="BA1072" s="77"/>
      <c r="BB1072" s="84">
        <f t="shared" si="329"/>
        <v>1043.9449999999997</v>
      </c>
    </row>
    <row r="1073" spans="1:54">
      <c r="A1073" s="80">
        <v>40374</v>
      </c>
      <c r="B1073" s="84">
        <v>11289.933000000001</v>
      </c>
      <c r="C1073" s="84">
        <v>33335.555</v>
      </c>
      <c r="D1073" s="84">
        <v>44625.487999999998</v>
      </c>
      <c r="E1073" s="84">
        <v>1099.4349999999999</v>
      </c>
      <c r="F1073" s="84">
        <f t="shared" si="340"/>
        <v>1239.7979999999989</v>
      </c>
      <c r="G1073" s="84">
        <f t="shared" si="340"/>
        <v>1030.8240000000005</v>
      </c>
      <c r="H1073" s="84">
        <f t="shared" si="340"/>
        <v>-173.95000000000005</v>
      </c>
      <c r="I1073" s="84">
        <f t="shared" si="328"/>
        <v>1239.7979999999989</v>
      </c>
      <c r="L1073" s="84">
        <f t="shared" si="331"/>
        <v>856.87400000000048</v>
      </c>
      <c r="N1073" s="85">
        <f>(D1073*36.7437/1000)/'[2]Soybean Export Forecast'!$R$15</f>
        <v>1.0938311563287861</v>
      </c>
      <c r="P1073" s="84">
        <v>995.6</v>
      </c>
      <c r="Q1073" s="84">
        <v>21741</v>
      </c>
      <c r="R1073" s="84">
        <f t="shared" si="338"/>
        <v>22736.6</v>
      </c>
      <c r="S1073" s="84">
        <f t="shared" si="332"/>
        <v>3.0999999999985448</v>
      </c>
      <c r="T1073" s="84">
        <f t="shared" si="333"/>
        <v>132</v>
      </c>
      <c r="W1073" s="77"/>
      <c r="X1073" s="77"/>
      <c r="Z1073" s="84">
        <v>0.1</v>
      </c>
      <c r="AA1073" s="84">
        <v>2697.8</v>
      </c>
      <c r="AB1073" s="84">
        <f t="shared" si="325"/>
        <v>2697.9</v>
      </c>
      <c r="AC1073" s="84">
        <f t="shared" si="334"/>
        <v>0</v>
      </c>
      <c r="AE1073" s="84">
        <f t="shared" si="339"/>
        <v>10294.233</v>
      </c>
      <c r="AF1073" s="84">
        <f t="shared" si="339"/>
        <v>8896.755000000001</v>
      </c>
      <c r="AG1073" s="84">
        <f t="shared" si="339"/>
        <v>19190.987999999998</v>
      </c>
      <c r="AH1073" s="84">
        <f t="shared" si="335"/>
        <v>1027.724000000002</v>
      </c>
      <c r="AJ1073" s="80">
        <v>40374</v>
      </c>
      <c r="AK1073" s="84">
        <v>978.9</v>
      </c>
      <c r="AL1073" s="84">
        <v>8239.4</v>
      </c>
      <c r="AM1073" s="84">
        <f t="shared" si="326"/>
        <v>9218.2999999999993</v>
      </c>
      <c r="AN1073" s="84">
        <f t="shared" si="341"/>
        <v>86.099999999999454</v>
      </c>
      <c r="AO1073" s="84">
        <f t="shared" si="341"/>
        <v>100.39999999999964</v>
      </c>
      <c r="AP1073" s="85">
        <f>AM1073/'[2]Soymeal Export Forecast'!AJ$15</f>
        <v>0.81994650569978478</v>
      </c>
      <c r="AQ1073" s="77"/>
      <c r="AR1073" s="77"/>
      <c r="AS1073" s="80">
        <v>40374</v>
      </c>
      <c r="AT1073" s="84">
        <v>212.8</v>
      </c>
      <c r="AU1073" s="84">
        <v>1149.0999999999999</v>
      </c>
      <c r="AV1073" s="84">
        <f t="shared" si="327"/>
        <v>1361.8999999999999</v>
      </c>
      <c r="AW1073" s="84">
        <f t="shared" si="342"/>
        <v>10.199999999999818</v>
      </c>
      <c r="AX1073" s="84">
        <f t="shared" si="342"/>
        <v>0.79999999999972715</v>
      </c>
      <c r="AZ1073" s="77"/>
      <c r="BA1073" s="77"/>
      <c r="BB1073" s="84">
        <f t="shared" si="329"/>
        <v>1325.8979999999983</v>
      </c>
    </row>
    <row r="1074" spans="1:54">
      <c r="A1074" s="80">
        <v>40381</v>
      </c>
      <c r="B1074" s="84">
        <v>10262.056</v>
      </c>
      <c r="C1074" s="84">
        <v>34562.120000000003</v>
      </c>
      <c r="D1074" s="84">
        <v>44824.175999999999</v>
      </c>
      <c r="E1074" s="84">
        <v>1213.7940000000001</v>
      </c>
      <c r="F1074" s="84">
        <f t="shared" si="340"/>
        <v>1226.5650000000023</v>
      </c>
      <c r="G1074" s="84">
        <f t="shared" si="340"/>
        <v>198.68800000000192</v>
      </c>
      <c r="H1074" s="84">
        <f t="shared" si="340"/>
        <v>114.35900000000015</v>
      </c>
      <c r="I1074" s="84">
        <f t="shared" si="328"/>
        <v>1226.5650000000023</v>
      </c>
      <c r="L1074" s="84">
        <f t="shared" si="331"/>
        <v>313.04700000000207</v>
      </c>
      <c r="N1074" s="85">
        <f>(D1074*36.7437/1000)/'[2]Soybean Export Forecast'!$R$15</f>
        <v>1.0987012683326853</v>
      </c>
      <c r="P1074" s="84">
        <v>1166.5</v>
      </c>
      <c r="Q1074" s="84">
        <v>21805.1</v>
      </c>
      <c r="R1074" s="84">
        <f t="shared" si="338"/>
        <v>22971.599999999999</v>
      </c>
      <c r="S1074" s="84">
        <f t="shared" si="332"/>
        <v>235</v>
      </c>
      <c r="T1074" s="84">
        <f t="shared" si="333"/>
        <v>64.099999999998545</v>
      </c>
      <c r="W1074" s="77"/>
      <c r="X1074" s="77"/>
      <c r="Z1074" s="84">
        <v>0.1</v>
      </c>
      <c r="AA1074" s="84">
        <v>2697.8</v>
      </c>
      <c r="AB1074" s="84">
        <f t="shared" si="325"/>
        <v>2697.9</v>
      </c>
      <c r="AC1074" s="84">
        <f t="shared" si="334"/>
        <v>0</v>
      </c>
      <c r="AE1074" s="84">
        <f t="shared" si="339"/>
        <v>9095.4560000000001</v>
      </c>
      <c r="AF1074" s="84">
        <f t="shared" si="339"/>
        <v>10059.220000000005</v>
      </c>
      <c r="AG1074" s="84">
        <f t="shared" si="339"/>
        <v>19154.675999999999</v>
      </c>
      <c r="AH1074" s="84">
        <f t="shared" si="335"/>
        <v>-36.311999999998079</v>
      </c>
      <c r="AJ1074" s="80">
        <v>40381</v>
      </c>
      <c r="AK1074" s="84">
        <v>892.7</v>
      </c>
      <c r="AL1074" s="84">
        <v>8349.4</v>
      </c>
      <c r="AM1074" s="84">
        <f t="shared" si="326"/>
        <v>9242.1</v>
      </c>
      <c r="AN1074" s="84">
        <f t="shared" si="341"/>
        <v>110</v>
      </c>
      <c r="AO1074" s="84">
        <f t="shared" si="341"/>
        <v>23.800000000001091</v>
      </c>
      <c r="AP1074" s="85">
        <f>AM1074/'[2]Soymeal Export Forecast'!AJ$15</f>
        <v>0.8220634607604419</v>
      </c>
      <c r="AQ1074" s="77"/>
      <c r="AR1074" s="77"/>
      <c r="AS1074" s="80">
        <v>40381</v>
      </c>
      <c r="AT1074" s="84">
        <v>207</v>
      </c>
      <c r="AU1074" s="84">
        <v>1158.0999999999999</v>
      </c>
      <c r="AV1074" s="84">
        <f t="shared" si="327"/>
        <v>1365.1</v>
      </c>
      <c r="AW1074" s="84">
        <f t="shared" si="342"/>
        <v>9</v>
      </c>
      <c r="AX1074" s="84">
        <f t="shared" si="342"/>
        <v>3.2000000000000455</v>
      </c>
      <c r="AZ1074" s="77"/>
      <c r="BA1074" s="77"/>
      <c r="BB1074" s="84">
        <f t="shared" si="329"/>
        <v>1336.5650000000023</v>
      </c>
    </row>
    <row r="1075" spans="1:54">
      <c r="A1075" s="80">
        <v>40388</v>
      </c>
      <c r="B1075" s="84">
        <v>10368.959000000001</v>
      </c>
      <c r="C1075" s="84">
        <v>35474.055</v>
      </c>
      <c r="D1075" s="84">
        <v>45843.014000000003</v>
      </c>
      <c r="E1075" s="84">
        <v>1357.306</v>
      </c>
      <c r="F1075" s="84">
        <f t="shared" si="340"/>
        <v>911.93499999999767</v>
      </c>
      <c r="G1075" s="84">
        <f t="shared" si="340"/>
        <v>1018.8380000000034</v>
      </c>
      <c r="H1075" s="84">
        <f t="shared" si="340"/>
        <v>143.51199999999994</v>
      </c>
      <c r="I1075" s="84">
        <f t="shared" si="328"/>
        <v>911.93499999999767</v>
      </c>
      <c r="L1075" s="84">
        <f t="shared" si="331"/>
        <v>1162.3500000000033</v>
      </c>
      <c r="N1075" s="85">
        <f>(D1075*36.7437/1000)/'[2]Soybean Export Forecast'!$R$15</f>
        <v>1.1236743677338998</v>
      </c>
      <c r="P1075" s="84">
        <v>931.5</v>
      </c>
      <c r="Q1075" s="84">
        <v>21867.7</v>
      </c>
      <c r="R1075" s="84">
        <f t="shared" si="338"/>
        <v>22799.200000000001</v>
      </c>
      <c r="S1075" s="84">
        <f t="shared" si="332"/>
        <v>-172.39999999999782</v>
      </c>
      <c r="T1075" s="84">
        <f t="shared" si="333"/>
        <v>62.600000000002183</v>
      </c>
      <c r="W1075" s="77"/>
      <c r="X1075" s="77"/>
      <c r="Z1075" s="84">
        <v>0.1</v>
      </c>
      <c r="AA1075" s="84">
        <v>2697.8</v>
      </c>
      <c r="AB1075" s="84">
        <f t="shared" si="325"/>
        <v>2697.9</v>
      </c>
      <c r="AC1075" s="84">
        <f t="shared" si="334"/>
        <v>0</v>
      </c>
      <c r="AE1075" s="84">
        <f t="shared" si="339"/>
        <v>9437.3590000000004</v>
      </c>
      <c r="AF1075" s="84">
        <f t="shared" si="339"/>
        <v>10908.555</v>
      </c>
      <c r="AG1075" s="84">
        <f t="shared" si="339"/>
        <v>20345.914000000001</v>
      </c>
      <c r="AH1075" s="84">
        <f t="shared" si="335"/>
        <v>1191.2380000000012</v>
      </c>
      <c r="AJ1075" s="80">
        <v>40388</v>
      </c>
      <c r="AK1075" s="84">
        <v>960.8</v>
      </c>
      <c r="AL1075" s="84">
        <v>8414.2000000000007</v>
      </c>
      <c r="AM1075" s="84">
        <f t="shared" si="326"/>
        <v>9375</v>
      </c>
      <c r="AN1075" s="84">
        <f t="shared" si="341"/>
        <v>64.800000000001091</v>
      </c>
      <c r="AO1075" s="84">
        <f t="shared" si="341"/>
        <v>132.89999999999964</v>
      </c>
      <c r="AP1075" s="85">
        <f>AM1075/'[2]Soymeal Export Forecast'!AJ$15</f>
        <v>0.8338846089773041</v>
      </c>
      <c r="AQ1075" s="77"/>
      <c r="AR1075" s="77"/>
      <c r="AS1075" s="80">
        <v>40388</v>
      </c>
      <c r="AT1075" s="84">
        <v>262.5</v>
      </c>
      <c r="AU1075" s="84">
        <v>1167.4000000000001</v>
      </c>
      <c r="AV1075" s="84">
        <f t="shared" si="327"/>
        <v>1429.9</v>
      </c>
      <c r="AW1075" s="84">
        <f t="shared" si="342"/>
        <v>9.3000000000001819</v>
      </c>
      <c r="AX1075" s="84">
        <f t="shared" si="342"/>
        <v>64.800000000000182</v>
      </c>
      <c r="AZ1075" s="77"/>
      <c r="BA1075" s="77"/>
      <c r="BB1075" s="84">
        <f t="shared" si="329"/>
        <v>976.73499999999876</v>
      </c>
    </row>
    <row r="1076" spans="1:54">
      <c r="A1076" s="80">
        <v>40395</v>
      </c>
      <c r="B1076" s="84">
        <v>10386.375</v>
      </c>
      <c r="C1076" s="84">
        <v>36547.065000000002</v>
      </c>
      <c r="D1076" s="84">
        <v>46933.440000000002</v>
      </c>
      <c r="E1076" s="84">
        <v>1493.819</v>
      </c>
      <c r="F1076" s="84">
        <f t="shared" si="340"/>
        <v>1073.010000000002</v>
      </c>
      <c r="G1076" s="84">
        <f t="shared" si="340"/>
        <v>1090.4259999999995</v>
      </c>
      <c r="H1076" s="84">
        <f t="shared" si="340"/>
        <v>136.51299999999992</v>
      </c>
      <c r="I1076" s="84">
        <f t="shared" si="328"/>
        <v>1073.010000000002</v>
      </c>
      <c r="L1076" s="84">
        <f t="shared" si="331"/>
        <v>1226.9389999999994</v>
      </c>
      <c r="N1076" s="85">
        <f>(D1076*36.7437/1000)/'[2]Soybean Export Forecast'!$R$15</f>
        <v>1.150402185981422</v>
      </c>
      <c r="P1076" s="84">
        <v>996.5</v>
      </c>
      <c r="Q1076" s="84">
        <v>21867.7</v>
      </c>
      <c r="R1076" s="84">
        <f t="shared" si="338"/>
        <v>22864.2</v>
      </c>
      <c r="S1076" s="84">
        <f t="shared" si="332"/>
        <v>65</v>
      </c>
      <c r="T1076" s="84">
        <f t="shared" si="333"/>
        <v>0</v>
      </c>
      <c r="W1076" s="77"/>
      <c r="X1076" s="77"/>
      <c r="Z1076" s="84">
        <v>0.1</v>
      </c>
      <c r="AA1076" s="84">
        <v>2697.9</v>
      </c>
      <c r="AB1076" s="84">
        <f t="shared" si="325"/>
        <v>2698</v>
      </c>
      <c r="AC1076" s="84">
        <f t="shared" si="334"/>
        <v>9.9999999999909051E-2</v>
      </c>
      <c r="AE1076" s="84">
        <f t="shared" si="339"/>
        <v>9389.7749999999996</v>
      </c>
      <c r="AF1076" s="84">
        <f t="shared" si="339"/>
        <v>11981.465000000002</v>
      </c>
      <c r="AG1076" s="84">
        <f t="shared" si="339"/>
        <v>21371.24</v>
      </c>
      <c r="AH1076" s="84">
        <f t="shared" si="335"/>
        <v>1025.3260000000009</v>
      </c>
      <c r="AJ1076" s="80">
        <v>40395</v>
      </c>
      <c r="AK1076" s="84">
        <v>965.1</v>
      </c>
      <c r="AL1076" s="84">
        <v>8473.1</v>
      </c>
      <c r="AM1076" s="84">
        <f t="shared" si="326"/>
        <v>9438.2000000000007</v>
      </c>
      <c r="AN1076" s="84">
        <f t="shared" si="341"/>
        <v>58.899999999999636</v>
      </c>
      <c r="AO1076" s="84">
        <f t="shared" si="341"/>
        <v>63.200000000000728</v>
      </c>
      <c r="AP1076" s="85">
        <f>AM1076/'[2]Soymeal Export Forecast'!AJ$15</f>
        <v>0.83950610308795659</v>
      </c>
      <c r="AQ1076" s="77"/>
      <c r="AR1076" s="77"/>
      <c r="AS1076" s="80">
        <v>40395</v>
      </c>
      <c r="AT1076" s="84">
        <v>262</v>
      </c>
      <c r="AU1076" s="84">
        <v>1169.8</v>
      </c>
      <c r="AV1076" s="84">
        <f t="shared" si="327"/>
        <v>1431.8</v>
      </c>
      <c r="AW1076" s="84">
        <f t="shared" si="342"/>
        <v>2.3999999999998636</v>
      </c>
      <c r="AX1076" s="84">
        <f t="shared" si="342"/>
        <v>1.8999999999998636</v>
      </c>
      <c r="AZ1076" s="77"/>
      <c r="BA1076" s="77"/>
      <c r="BB1076" s="84">
        <f t="shared" si="329"/>
        <v>1131.9100000000017</v>
      </c>
    </row>
    <row r="1077" spans="1:54">
      <c r="A1077" s="80">
        <v>40402</v>
      </c>
      <c r="B1077" s="84">
        <v>10691.655000000001</v>
      </c>
      <c r="C1077" s="84">
        <v>37365.152000000002</v>
      </c>
      <c r="D1077" s="84">
        <v>48056.807000000001</v>
      </c>
      <c r="E1077" s="84">
        <v>1826.1279999999999</v>
      </c>
      <c r="F1077" s="84">
        <f t="shared" si="340"/>
        <v>818.08699999999953</v>
      </c>
      <c r="G1077" s="84">
        <f t="shared" si="340"/>
        <v>1123.3669999999984</v>
      </c>
      <c r="H1077" s="84">
        <f t="shared" si="340"/>
        <v>332.30899999999997</v>
      </c>
      <c r="I1077" s="84">
        <f t="shared" si="328"/>
        <v>818.08699999999953</v>
      </c>
      <c r="L1077" s="84">
        <f t="shared" si="331"/>
        <v>1455.6759999999983</v>
      </c>
      <c r="N1077" s="85">
        <f>(D1077*36.7437/1000)/'[2]Soybean Export Forecast'!$R$15</f>
        <v>1.1779374327576946</v>
      </c>
      <c r="P1077" s="84">
        <v>930.7</v>
      </c>
      <c r="Q1077" s="84">
        <v>22111.3</v>
      </c>
      <c r="R1077" s="84">
        <f t="shared" si="338"/>
        <v>23042</v>
      </c>
      <c r="S1077" s="84">
        <f t="shared" si="332"/>
        <v>177.79999999999927</v>
      </c>
      <c r="T1077" s="84">
        <f t="shared" si="333"/>
        <v>243.59999999999854</v>
      </c>
      <c r="W1077" s="77"/>
      <c r="X1077" s="77"/>
      <c r="Z1077" s="84">
        <v>5.0999999999999996</v>
      </c>
      <c r="AA1077" s="84">
        <v>2697.9</v>
      </c>
      <c r="AB1077" s="84">
        <f t="shared" si="325"/>
        <v>2703</v>
      </c>
      <c r="AC1077" s="84">
        <f t="shared" si="334"/>
        <v>5</v>
      </c>
      <c r="AE1077" s="84">
        <f t="shared" si="339"/>
        <v>9755.8549999999996</v>
      </c>
      <c r="AF1077" s="84">
        <f t="shared" si="339"/>
        <v>12555.952000000003</v>
      </c>
      <c r="AG1077" s="84">
        <f t="shared" si="339"/>
        <v>22311.807000000001</v>
      </c>
      <c r="AH1077" s="84">
        <f t="shared" si="335"/>
        <v>940.5669999999991</v>
      </c>
      <c r="AJ1077" s="80">
        <v>40402</v>
      </c>
      <c r="AK1077" s="84">
        <v>976.3</v>
      </c>
      <c r="AL1077" s="84">
        <v>8555.1</v>
      </c>
      <c r="AM1077" s="84">
        <f t="shared" si="326"/>
        <v>9531.4</v>
      </c>
      <c r="AN1077" s="84">
        <f t="shared" si="341"/>
        <v>82</v>
      </c>
      <c r="AO1077" s="84">
        <f t="shared" si="341"/>
        <v>93.199999999998909</v>
      </c>
      <c r="AP1077" s="85">
        <f>AM1077/'[2]Soymeal Export Forecast'!AJ$15</f>
        <v>0.84779602794733611</v>
      </c>
      <c r="AQ1077" s="77"/>
      <c r="AR1077" s="77"/>
      <c r="AS1077" s="80">
        <v>40402</v>
      </c>
      <c r="AT1077" s="84">
        <v>199.7</v>
      </c>
      <c r="AU1077" s="84">
        <v>1236.7</v>
      </c>
      <c r="AV1077" s="84">
        <f t="shared" si="327"/>
        <v>1436.4</v>
      </c>
      <c r="AW1077" s="84">
        <f t="shared" si="342"/>
        <v>66.900000000000091</v>
      </c>
      <c r="AX1077" s="84">
        <f t="shared" si="342"/>
        <v>4.6000000000001364</v>
      </c>
      <c r="AZ1077" s="77"/>
      <c r="BA1077" s="77"/>
      <c r="BB1077" s="84">
        <f t="shared" si="329"/>
        <v>900.08699999999953</v>
      </c>
    </row>
    <row r="1078" spans="1:54">
      <c r="A1078" s="80">
        <v>40409</v>
      </c>
      <c r="B1078" s="84">
        <v>10388.922</v>
      </c>
      <c r="C1078" s="84">
        <v>38317.589</v>
      </c>
      <c r="D1078" s="84">
        <v>48706.510999999999</v>
      </c>
      <c r="E1078" s="84">
        <v>1902.654</v>
      </c>
      <c r="F1078" s="84">
        <f t="shared" si="340"/>
        <v>952.43699999999808</v>
      </c>
      <c r="G1078" s="84">
        <f t="shared" si="340"/>
        <v>649.7039999999979</v>
      </c>
      <c r="H1078" s="84">
        <f t="shared" si="340"/>
        <v>76.526000000000067</v>
      </c>
      <c r="I1078" s="84">
        <f t="shared" si="328"/>
        <v>952.43699999999808</v>
      </c>
      <c r="L1078" s="84">
        <f t="shared" si="331"/>
        <v>726.22999999999797</v>
      </c>
      <c r="N1078" s="85">
        <f>(D1078*36.7437/1000)/'[2]Soybean Export Forecast'!$R$15</f>
        <v>1.1938625578250426</v>
      </c>
      <c r="P1078" s="84">
        <v>927.7</v>
      </c>
      <c r="Q1078" s="84">
        <v>22229.1</v>
      </c>
      <c r="R1078" s="84">
        <f t="shared" si="338"/>
        <v>23156.799999999999</v>
      </c>
      <c r="S1078" s="84">
        <f t="shared" si="332"/>
        <v>114.79999999999927</v>
      </c>
      <c r="T1078" s="84">
        <f t="shared" si="333"/>
        <v>117.79999999999927</v>
      </c>
      <c r="W1078" s="77"/>
      <c r="X1078" s="77"/>
      <c r="Z1078" s="84">
        <v>5.0999999999999996</v>
      </c>
      <c r="AA1078" s="84">
        <v>2697.9</v>
      </c>
      <c r="AB1078" s="84">
        <f t="shared" si="325"/>
        <v>2703</v>
      </c>
      <c r="AC1078" s="84">
        <f t="shared" si="334"/>
        <v>0</v>
      </c>
      <c r="AE1078" s="84">
        <f t="shared" si="339"/>
        <v>9456.1219999999994</v>
      </c>
      <c r="AF1078" s="84">
        <f t="shared" si="339"/>
        <v>13390.589000000002</v>
      </c>
      <c r="AG1078" s="84">
        <f t="shared" si="339"/>
        <v>22846.710999999999</v>
      </c>
      <c r="AH1078" s="84">
        <f t="shared" si="335"/>
        <v>534.90399999999863</v>
      </c>
      <c r="AJ1078" s="80">
        <v>40409</v>
      </c>
      <c r="AK1078" s="84">
        <v>885.7</v>
      </c>
      <c r="AL1078" s="84">
        <v>8680.4</v>
      </c>
      <c r="AM1078" s="84">
        <f t="shared" si="326"/>
        <v>9566.1</v>
      </c>
      <c r="AN1078" s="84">
        <f t="shared" si="341"/>
        <v>125.29999999999927</v>
      </c>
      <c r="AO1078" s="84">
        <f t="shared" si="341"/>
        <v>34.700000000000728</v>
      </c>
      <c r="AP1078" s="85">
        <f>AM1078/'[2]Soymeal Export Forecast'!AJ$15</f>
        <v>0.85088251284669758</v>
      </c>
      <c r="AQ1078" s="77"/>
      <c r="AR1078" s="77"/>
      <c r="AS1078" s="80">
        <v>40409</v>
      </c>
      <c r="AT1078" s="84">
        <v>166.7</v>
      </c>
      <c r="AU1078" s="84">
        <v>1285.7</v>
      </c>
      <c r="AV1078" s="84">
        <f t="shared" si="327"/>
        <v>1452.4</v>
      </c>
      <c r="AW1078" s="84">
        <f t="shared" si="342"/>
        <v>49</v>
      </c>
      <c r="AX1078" s="84">
        <f t="shared" si="342"/>
        <v>16</v>
      </c>
      <c r="AZ1078" s="77"/>
      <c r="BA1078" s="77"/>
      <c r="BB1078" s="84">
        <f t="shared" si="329"/>
        <v>1077.7369999999974</v>
      </c>
    </row>
    <row r="1079" spans="1:54">
      <c r="A1079" s="80">
        <v>40416</v>
      </c>
      <c r="B1079" s="84">
        <v>9859.5969999999998</v>
      </c>
      <c r="C1079" s="84">
        <v>39348.086000000003</v>
      </c>
      <c r="D1079" s="84">
        <v>49207.682999999997</v>
      </c>
      <c r="E1079" s="84">
        <v>2227.4349999999999</v>
      </c>
      <c r="F1079" s="84">
        <f t="shared" si="340"/>
        <v>1030.497000000003</v>
      </c>
      <c r="G1079" s="84">
        <f t="shared" si="340"/>
        <v>501.17199999999866</v>
      </c>
      <c r="H1079" s="84">
        <f t="shared" si="340"/>
        <v>324.78099999999995</v>
      </c>
      <c r="I1079" s="84">
        <f t="shared" si="328"/>
        <v>1030.497000000003</v>
      </c>
      <c r="L1079" s="84">
        <f t="shared" si="331"/>
        <v>825.95299999999861</v>
      </c>
      <c r="N1079" s="85">
        <f>(D1079*36.7437/1000)/'[2]Soybean Export Forecast'!$R$15</f>
        <v>1.2061469623850467</v>
      </c>
      <c r="P1079" s="84">
        <v>867.7</v>
      </c>
      <c r="Q1079" s="84">
        <v>22292.1</v>
      </c>
      <c r="R1079" s="84">
        <f t="shared" si="338"/>
        <v>23159.8</v>
      </c>
      <c r="S1079" s="84">
        <f t="shared" si="332"/>
        <v>3</v>
      </c>
      <c r="T1079" s="84">
        <f t="shared" si="333"/>
        <v>63</v>
      </c>
      <c r="W1079" s="77"/>
      <c r="X1079" s="77"/>
      <c r="Z1079" s="84">
        <v>5.0999999999999996</v>
      </c>
      <c r="AA1079" s="84">
        <v>2697.9</v>
      </c>
      <c r="AB1079" s="84">
        <f t="shared" si="325"/>
        <v>2703</v>
      </c>
      <c r="AC1079" s="84">
        <f t="shared" si="334"/>
        <v>0</v>
      </c>
      <c r="AE1079" s="84">
        <f t="shared" si="339"/>
        <v>8986.7969999999987</v>
      </c>
      <c r="AF1079" s="84">
        <f t="shared" si="339"/>
        <v>14358.086000000005</v>
      </c>
      <c r="AG1079" s="84">
        <f t="shared" si="339"/>
        <v>23344.882999999998</v>
      </c>
      <c r="AH1079" s="84">
        <f t="shared" si="335"/>
        <v>498.17199999999866</v>
      </c>
      <c r="AJ1079" s="80">
        <v>40416</v>
      </c>
      <c r="AK1079" s="84">
        <v>880</v>
      </c>
      <c r="AL1079" s="84">
        <v>8842.1</v>
      </c>
      <c r="AM1079" s="84">
        <f t="shared" si="326"/>
        <v>9722.1</v>
      </c>
      <c r="AN1079" s="84">
        <f t="shared" si="341"/>
        <v>161.70000000000073</v>
      </c>
      <c r="AO1079" s="84">
        <f t="shared" si="341"/>
        <v>156</v>
      </c>
      <c r="AP1079" s="85">
        <f>AM1079/'[2]Soymeal Export Forecast'!AJ$15</f>
        <v>0.86475835274007984</v>
      </c>
      <c r="AQ1079" s="77"/>
      <c r="AR1079" s="77"/>
      <c r="AS1079" s="80">
        <v>40416</v>
      </c>
      <c r="AT1079" s="84">
        <v>144.80000000000001</v>
      </c>
      <c r="AU1079" s="84">
        <v>1315.5</v>
      </c>
      <c r="AV1079" s="84">
        <f t="shared" si="327"/>
        <v>1460.3</v>
      </c>
      <c r="AW1079" s="84">
        <f t="shared" si="342"/>
        <v>29.799999999999955</v>
      </c>
      <c r="AX1079" s="84">
        <f t="shared" si="342"/>
        <v>7.8999999999998636</v>
      </c>
      <c r="AZ1079" s="77"/>
      <c r="BA1079" s="77"/>
      <c r="BB1079" s="84">
        <f t="shared" si="329"/>
        <v>1192.1970000000038</v>
      </c>
    </row>
    <row r="1080" spans="1:54">
      <c r="A1080" s="80">
        <v>40423</v>
      </c>
      <c r="B1080" s="84">
        <v>9494.9570000000003</v>
      </c>
      <c r="C1080" s="84">
        <v>40390.870999999999</v>
      </c>
      <c r="D1080" s="84">
        <v>49885.828000000001</v>
      </c>
      <c r="E1080" s="84">
        <v>2572.6849999999999</v>
      </c>
      <c r="F1080" s="86">
        <v>438.29999999999995</v>
      </c>
      <c r="G1080" s="86">
        <v>848.2</v>
      </c>
      <c r="H1080" s="86">
        <v>0</v>
      </c>
      <c r="I1080" s="84">
        <f t="shared" si="328"/>
        <v>438.29999999999995</v>
      </c>
      <c r="L1080" s="84">
        <f t="shared" si="331"/>
        <v>848.2</v>
      </c>
      <c r="N1080" s="85">
        <f>(D1080*36.7437/1000)/'[2]Soybean Export Forecast'!$S$15</f>
        <v>1.2179515832424168</v>
      </c>
      <c r="P1080" s="84">
        <v>10144.799999999999</v>
      </c>
      <c r="Q1080" s="84">
        <v>54.8</v>
      </c>
      <c r="R1080" s="84">
        <f t="shared" si="338"/>
        <v>10199.599999999999</v>
      </c>
      <c r="S1080" s="86">
        <v>334.8</v>
      </c>
      <c r="T1080" s="86">
        <f>Q1080</f>
        <v>54.8</v>
      </c>
      <c r="U1080" s="86"/>
      <c r="V1080" s="86"/>
      <c r="W1080" s="77"/>
      <c r="X1080" s="77"/>
      <c r="Z1080" s="84">
        <v>65.099999999999994</v>
      </c>
      <c r="AA1080" s="84">
        <v>0</v>
      </c>
      <c r="AB1080" s="84">
        <f t="shared" si="325"/>
        <v>65.099999999999994</v>
      </c>
      <c r="AC1080" s="86">
        <v>0</v>
      </c>
      <c r="AE1080" s="84">
        <f t="shared" si="339"/>
        <v>-714.94299999999896</v>
      </c>
      <c r="AF1080" s="84">
        <f t="shared" si="339"/>
        <v>40336.070999999996</v>
      </c>
      <c r="AG1080" s="84">
        <f t="shared" si="339"/>
        <v>39621.128000000004</v>
      </c>
      <c r="AH1080" s="84"/>
      <c r="AJ1080" s="80">
        <v>40423</v>
      </c>
      <c r="AK1080" s="84">
        <v>814.3</v>
      </c>
      <c r="AL1080" s="84">
        <v>8926.7000000000007</v>
      </c>
      <c r="AM1080" s="84">
        <f t="shared" si="326"/>
        <v>9741</v>
      </c>
      <c r="AN1080" s="84">
        <f t="shared" si="341"/>
        <v>84.600000000000364</v>
      </c>
      <c r="AO1080" s="84">
        <f t="shared" si="341"/>
        <v>18.899999999999636</v>
      </c>
      <c r="AP1080" s="85">
        <f>AM1080/'[2]Soymeal Export Forecast'!AJ$15</f>
        <v>0.86643946411177808</v>
      </c>
      <c r="AQ1080" s="77"/>
      <c r="AR1080" s="77"/>
      <c r="AS1080" s="80">
        <v>40423</v>
      </c>
      <c r="AT1080" s="84">
        <v>156.4</v>
      </c>
      <c r="AU1080" s="84">
        <v>1324.1</v>
      </c>
      <c r="AV1080" s="84">
        <f t="shared" si="327"/>
        <v>1480.5</v>
      </c>
      <c r="AW1080" s="84">
        <f t="shared" si="342"/>
        <v>8.5999999999999091</v>
      </c>
      <c r="AX1080" s="84">
        <f t="shared" si="342"/>
        <v>20.200000000000045</v>
      </c>
      <c r="AZ1080" s="77"/>
      <c r="BA1080" s="77"/>
      <c r="BB1080" s="84">
        <f t="shared" si="329"/>
        <v>522.90000000000032</v>
      </c>
    </row>
    <row r="1081" spans="1:54">
      <c r="A1081" s="80">
        <v>40430</v>
      </c>
      <c r="B1081" s="84">
        <v>9160.6560000000009</v>
      </c>
      <c r="C1081" s="84">
        <v>41338.684999999998</v>
      </c>
      <c r="D1081" s="84">
        <v>50499.341</v>
      </c>
      <c r="E1081" s="84">
        <v>3113.5369999999998</v>
      </c>
      <c r="F1081" s="84">
        <f t="shared" ref="F1081:H1112" si="343">C1081-C1080</f>
        <v>947.81399999999849</v>
      </c>
      <c r="G1081" s="84">
        <f t="shared" si="343"/>
        <v>613.51299999999901</v>
      </c>
      <c r="H1081" s="84">
        <f t="shared" si="343"/>
        <v>540.85199999999986</v>
      </c>
      <c r="I1081" s="84">
        <f t="shared" si="328"/>
        <v>947.81399999999849</v>
      </c>
      <c r="L1081" s="84">
        <f t="shared" si="331"/>
        <v>1154.3649999999989</v>
      </c>
      <c r="N1081" s="85">
        <f>(D1081*36.7437/1000)/'[2]Soybean Export Forecast'!$S$15</f>
        <v>1.2329303689947511</v>
      </c>
      <c r="P1081" s="84">
        <v>10424.299999999999</v>
      </c>
      <c r="Q1081" s="84">
        <v>115</v>
      </c>
      <c r="R1081" s="84">
        <f t="shared" si="338"/>
        <v>10539.3</v>
      </c>
      <c r="S1081" s="84">
        <f t="shared" ref="S1081:S1131" si="344">R1081-R1080</f>
        <v>339.70000000000073</v>
      </c>
      <c r="T1081" s="84">
        <f t="shared" ref="T1081:T1131" si="345">Q1081-Q1080</f>
        <v>60.2</v>
      </c>
      <c r="W1081" s="77"/>
      <c r="X1081" s="77"/>
      <c r="Z1081" s="84">
        <v>65.099999999999994</v>
      </c>
      <c r="AA1081" s="84">
        <v>0</v>
      </c>
      <c r="AB1081" s="84">
        <f t="shared" si="325"/>
        <v>65.099999999999994</v>
      </c>
      <c r="AC1081" s="84">
        <f t="shared" ref="AC1081:AC1131" si="346">AB1081-AB1080</f>
        <v>0</v>
      </c>
      <c r="AE1081" s="84">
        <f t="shared" si="339"/>
        <v>-1328.7439999999983</v>
      </c>
      <c r="AF1081" s="84">
        <f t="shared" si="339"/>
        <v>41223.684999999998</v>
      </c>
      <c r="AG1081" s="84">
        <f t="shared" si="339"/>
        <v>39894.940999999999</v>
      </c>
      <c r="AH1081" s="84">
        <f t="shared" ref="AH1081:AH1131" si="347">AG1081-AG1080</f>
        <v>273.81299999999464</v>
      </c>
      <c r="AJ1081" s="80">
        <v>40430</v>
      </c>
      <c r="AK1081" s="84">
        <v>668.3</v>
      </c>
      <c r="AL1081" s="84">
        <v>9014.6</v>
      </c>
      <c r="AM1081" s="84">
        <f t="shared" si="326"/>
        <v>9682.9</v>
      </c>
      <c r="AN1081" s="84">
        <f t="shared" si="341"/>
        <v>87.899999999999636</v>
      </c>
      <c r="AO1081" s="84">
        <f t="shared" si="341"/>
        <v>-58.100000000000364</v>
      </c>
      <c r="AP1081" s="85">
        <f>AM1081/'[2]Soymeal Export Forecast'!AJ$15</f>
        <v>0.86127160322840934</v>
      </c>
      <c r="AQ1081" s="77"/>
      <c r="AR1081" s="77"/>
      <c r="AS1081" s="80">
        <v>40430</v>
      </c>
      <c r="AT1081" s="84">
        <v>179.9</v>
      </c>
      <c r="AU1081" s="84">
        <v>1329.1</v>
      </c>
      <c r="AV1081" s="84">
        <f t="shared" si="327"/>
        <v>1509</v>
      </c>
      <c r="AW1081" s="84">
        <f t="shared" si="342"/>
        <v>5</v>
      </c>
      <c r="AX1081" s="84">
        <f t="shared" si="342"/>
        <v>28.5</v>
      </c>
      <c r="AZ1081" s="77"/>
      <c r="BA1081" s="77"/>
      <c r="BB1081" s="84">
        <f t="shared" si="329"/>
        <v>1035.7139999999981</v>
      </c>
    </row>
    <row r="1082" spans="1:54">
      <c r="A1082" s="80">
        <v>40437</v>
      </c>
      <c r="B1082" s="84">
        <v>8393.7369999999992</v>
      </c>
      <c r="C1082" s="84">
        <v>42537.925999999999</v>
      </c>
      <c r="D1082" s="84">
        <v>50931.663</v>
      </c>
      <c r="E1082" s="84">
        <v>3641.6619999999998</v>
      </c>
      <c r="F1082" s="84">
        <f t="shared" si="343"/>
        <v>1199.2410000000018</v>
      </c>
      <c r="G1082" s="84">
        <f t="shared" si="343"/>
        <v>432.32200000000012</v>
      </c>
      <c r="H1082" s="84">
        <f t="shared" si="343"/>
        <v>528.125</v>
      </c>
      <c r="I1082" s="84">
        <f t="shared" si="328"/>
        <v>1199.2410000000018</v>
      </c>
      <c r="L1082" s="84">
        <f t="shared" si="331"/>
        <v>960.44700000000012</v>
      </c>
      <c r="N1082" s="85">
        <f>(D1082*36.7437/1000)/'[2]Soybean Export Forecast'!$S$15</f>
        <v>1.2434854160989213</v>
      </c>
      <c r="P1082" s="84">
        <v>11118.5</v>
      </c>
      <c r="Q1082" s="84">
        <v>231.3</v>
      </c>
      <c r="R1082" s="84">
        <f t="shared" si="338"/>
        <v>11349.8</v>
      </c>
      <c r="S1082" s="84">
        <f t="shared" si="344"/>
        <v>810.5</v>
      </c>
      <c r="T1082" s="84">
        <f t="shared" si="345"/>
        <v>116.30000000000001</v>
      </c>
      <c r="W1082" s="77"/>
      <c r="X1082" s="77"/>
      <c r="Z1082" s="84">
        <v>65.099999999999994</v>
      </c>
      <c r="AA1082" s="84">
        <v>0</v>
      </c>
      <c r="AB1082" s="84">
        <f t="shared" si="325"/>
        <v>65.099999999999994</v>
      </c>
      <c r="AC1082" s="84">
        <f t="shared" si="346"/>
        <v>0</v>
      </c>
      <c r="AE1082" s="84">
        <f t="shared" si="339"/>
        <v>-2789.8630000000007</v>
      </c>
      <c r="AF1082" s="84">
        <f t="shared" si="339"/>
        <v>42306.625999999997</v>
      </c>
      <c r="AG1082" s="84">
        <f t="shared" si="339"/>
        <v>39516.762999999999</v>
      </c>
      <c r="AH1082" s="84">
        <f t="shared" si="347"/>
        <v>-378.17799999999988</v>
      </c>
      <c r="AJ1082" s="80">
        <v>40437</v>
      </c>
      <c r="AK1082" s="84">
        <v>611.70000000000005</v>
      </c>
      <c r="AL1082" s="84">
        <v>9094</v>
      </c>
      <c r="AM1082" s="84">
        <f t="shared" si="326"/>
        <v>9705.7000000000007</v>
      </c>
      <c r="AN1082" s="84">
        <f t="shared" si="341"/>
        <v>79.399999999999636</v>
      </c>
      <c r="AO1082" s="84">
        <f t="shared" si="341"/>
        <v>22.800000000001091</v>
      </c>
      <c r="AP1082" s="85">
        <f>AM1082/'[2]Soymeal Export Forecast'!AJ$15</f>
        <v>0.86329961059744231</v>
      </c>
      <c r="AQ1082" s="77"/>
      <c r="AR1082" s="77"/>
      <c r="AS1082" s="80">
        <v>40437</v>
      </c>
      <c r="AT1082" s="84">
        <v>153.4</v>
      </c>
      <c r="AU1082" s="84">
        <v>1371.3</v>
      </c>
      <c r="AV1082" s="84">
        <f t="shared" si="327"/>
        <v>1524.7</v>
      </c>
      <c r="AW1082" s="84">
        <f t="shared" si="342"/>
        <v>42.200000000000045</v>
      </c>
      <c r="AX1082" s="84">
        <f t="shared" si="342"/>
        <v>15.700000000000045</v>
      </c>
      <c r="AZ1082" s="77"/>
      <c r="BA1082" s="77"/>
      <c r="BB1082" s="84">
        <f t="shared" si="329"/>
        <v>1278.6410000000014</v>
      </c>
    </row>
    <row r="1083" spans="1:54">
      <c r="A1083" s="80">
        <v>40444</v>
      </c>
      <c r="B1083" s="84">
        <v>8032.643</v>
      </c>
      <c r="C1083" s="84">
        <v>43371.214999999997</v>
      </c>
      <c r="D1083" s="84">
        <v>51403.858</v>
      </c>
      <c r="E1083" s="84">
        <v>4463.5249999999996</v>
      </c>
      <c r="F1083" s="84">
        <f t="shared" si="343"/>
        <v>833.28899999999703</v>
      </c>
      <c r="G1083" s="84">
        <f t="shared" si="343"/>
        <v>472.19499999999971</v>
      </c>
      <c r="H1083" s="84">
        <f t="shared" si="343"/>
        <v>821.86299999999983</v>
      </c>
      <c r="I1083" s="84">
        <f t="shared" si="328"/>
        <v>833.28899999999703</v>
      </c>
      <c r="L1083" s="84">
        <f t="shared" si="331"/>
        <v>1294.0579999999995</v>
      </c>
      <c r="N1083" s="85">
        <f>(D1083*36.7437/1000)/'[2]Soybean Export Forecast'!$S$15</f>
        <v>1.2550139537799869</v>
      </c>
      <c r="P1083" s="84">
        <v>12186</v>
      </c>
      <c r="Q1083" s="84">
        <v>459</v>
      </c>
      <c r="R1083" s="84">
        <f t="shared" si="338"/>
        <v>12645</v>
      </c>
      <c r="S1083" s="84">
        <f t="shared" si="344"/>
        <v>1295.2000000000007</v>
      </c>
      <c r="T1083" s="84">
        <f t="shared" si="345"/>
        <v>227.7</v>
      </c>
      <c r="W1083" s="77"/>
      <c r="X1083" s="77"/>
      <c r="Z1083" s="84">
        <v>65.099999999999994</v>
      </c>
      <c r="AA1083" s="84">
        <v>139.19999999999999</v>
      </c>
      <c r="AB1083" s="84">
        <f t="shared" si="325"/>
        <v>204.29999999999998</v>
      </c>
      <c r="AC1083" s="84">
        <f t="shared" si="346"/>
        <v>139.19999999999999</v>
      </c>
      <c r="AE1083" s="84">
        <f t="shared" si="339"/>
        <v>-4218.4570000000003</v>
      </c>
      <c r="AF1083" s="84">
        <f t="shared" si="339"/>
        <v>42773.014999999999</v>
      </c>
      <c r="AG1083" s="84">
        <f t="shared" si="339"/>
        <v>38554.557999999997</v>
      </c>
      <c r="AH1083" s="84">
        <f t="shared" si="347"/>
        <v>-962.20500000000175</v>
      </c>
      <c r="AJ1083" s="80">
        <v>40444</v>
      </c>
      <c r="AK1083" s="84">
        <v>540</v>
      </c>
      <c r="AL1083" s="84">
        <v>9178.2000000000007</v>
      </c>
      <c r="AM1083" s="84">
        <f t="shared" si="326"/>
        <v>9718.2000000000007</v>
      </c>
      <c r="AN1083" s="84">
        <f t="shared" si="341"/>
        <v>84.200000000000728</v>
      </c>
      <c r="AO1083" s="84">
        <f t="shared" si="341"/>
        <v>12.5</v>
      </c>
      <c r="AP1083" s="85">
        <f>AM1083/'[2]Soymeal Export Forecast'!AJ$15</f>
        <v>0.86441145674274533</v>
      </c>
      <c r="AQ1083" s="77"/>
      <c r="AR1083" s="77"/>
      <c r="AS1083" s="80">
        <v>40444</v>
      </c>
      <c r="AT1083" s="84">
        <v>117.8</v>
      </c>
      <c r="AU1083" s="84">
        <v>1403</v>
      </c>
      <c r="AV1083" s="84">
        <f t="shared" si="327"/>
        <v>1520.8</v>
      </c>
      <c r="AW1083" s="84">
        <f t="shared" si="342"/>
        <v>31.700000000000045</v>
      </c>
      <c r="AX1083" s="84">
        <f t="shared" si="342"/>
        <v>-3.9000000000000909</v>
      </c>
      <c r="AZ1083" s="77"/>
      <c r="BA1083" s="77"/>
      <c r="BB1083" s="84">
        <f t="shared" si="329"/>
        <v>917.48899999999776</v>
      </c>
    </row>
    <row r="1084" spans="1:54">
      <c r="A1084" s="80">
        <v>40451</v>
      </c>
      <c r="B1084" s="84">
        <v>7464.1440000000002</v>
      </c>
      <c r="C1084" s="84">
        <v>44379.387000000002</v>
      </c>
      <c r="D1084" s="84">
        <v>51843.531000000003</v>
      </c>
      <c r="E1084" s="84">
        <v>4942.2889999999998</v>
      </c>
      <c r="F1084" s="84">
        <f t="shared" si="343"/>
        <v>1008.1720000000059</v>
      </c>
      <c r="G1084" s="84">
        <f t="shared" si="343"/>
        <v>439.6730000000025</v>
      </c>
      <c r="H1084" s="84">
        <f t="shared" si="343"/>
        <v>478.76400000000012</v>
      </c>
      <c r="I1084" s="84">
        <f t="shared" si="328"/>
        <v>1008.1720000000059</v>
      </c>
      <c r="L1084" s="84">
        <f t="shared" si="331"/>
        <v>918.43700000000263</v>
      </c>
      <c r="N1084" s="85">
        <f>(D1084*36.7437/1000)/'[2]Soybean Export Forecast'!$S$15</f>
        <v>1.2657484739418843</v>
      </c>
      <c r="P1084" s="84">
        <v>12474.5</v>
      </c>
      <c r="Q1084" s="84">
        <v>794.8</v>
      </c>
      <c r="R1084" s="84">
        <f t="shared" si="338"/>
        <v>13269.3</v>
      </c>
      <c r="S1084" s="84">
        <f t="shared" si="344"/>
        <v>624.29999999999927</v>
      </c>
      <c r="T1084" s="84">
        <f t="shared" si="345"/>
        <v>335.79999999999995</v>
      </c>
      <c r="W1084" s="77"/>
      <c r="X1084" s="77"/>
      <c r="Z1084" s="84">
        <v>65.099999999999994</v>
      </c>
      <c r="AA1084" s="84">
        <v>139.19999999999999</v>
      </c>
      <c r="AB1084" s="84">
        <f t="shared" si="325"/>
        <v>204.29999999999998</v>
      </c>
      <c r="AC1084" s="84">
        <f t="shared" si="346"/>
        <v>0</v>
      </c>
      <c r="AE1084" s="84">
        <f t="shared" si="339"/>
        <v>-5075.4560000000001</v>
      </c>
      <c r="AF1084" s="84">
        <f t="shared" si="339"/>
        <v>43445.387000000002</v>
      </c>
      <c r="AG1084" s="84">
        <f t="shared" si="339"/>
        <v>38369.930999999997</v>
      </c>
      <c r="AH1084" s="84">
        <f t="shared" si="347"/>
        <v>-184.62700000000041</v>
      </c>
      <c r="AJ1084" s="80">
        <v>40451</v>
      </c>
      <c r="AK1084" s="84">
        <v>469.3</v>
      </c>
      <c r="AL1084" s="84">
        <v>9229.9</v>
      </c>
      <c r="AM1084" s="84">
        <f t="shared" si="326"/>
        <v>9699.1999999999989</v>
      </c>
      <c r="AN1084" s="84">
        <f t="shared" si="341"/>
        <v>51.699999999998909</v>
      </c>
      <c r="AO1084" s="84">
        <f t="shared" si="341"/>
        <v>-19.000000000001819</v>
      </c>
      <c r="AP1084" s="85">
        <f>AM1084/'[2]Soymeal Export Forecast'!AJ$15</f>
        <v>0.86272145060188454</v>
      </c>
      <c r="AQ1084" s="77"/>
      <c r="AR1084" s="77"/>
      <c r="AS1084" s="80">
        <v>40451</v>
      </c>
      <c r="AT1084" s="84">
        <v>85.6</v>
      </c>
      <c r="AU1084" s="84">
        <v>1406.8</v>
      </c>
      <c r="AV1084" s="84">
        <f t="shared" si="327"/>
        <v>1492.3999999999999</v>
      </c>
      <c r="AW1084" s="84">
        <f t="shared" si="342"/>
        <v>3.7999999999999545</v>
      </c>
      <c r="AX1084" s="84">
        <f t="shared" si="342"/>
        <v>-28.400000000000091</v>
      </c>
      <c r="AZ1084" s="77"/>
      <c r="BA1084" s="77"/>
      <c r="BB1084" s="84">
        <f t="shared" si="329"/>
        <v>1059.8720000000048</v>
      </c>
    </row>
    <row r="1085" spans="1:54">
      <c r="A1085" s="80">
        <v>40458</v>
      </c>
      <c r="B1085" s="84">
        <v>7052.9059999999999</v>
      </c>
      <c r="C1085" s="84">
        <v>45385.514999999999</v>
      </c>
      <c r="D1085" s="84">
        <v>52438.421000000002</v>
      </c>
      <c r="E1085" s="84">
        <v>7235.9759999999997</v>
      </c>
      <c r="F1085" s="84">
        <f t="shared" si="343"/>
        <v>1006.127999999997</v>
      </c>
      <c r="G1085" s="84">
        <f t="shared" si="343"/>
        <v>594.88999999999942</v>
      </c>
      <c r="H1085" s="84">
        <f t="shared" si="343"/>
        <v>2293.6869999999999</v>
      </c>
      <c r="I1085" s="84">
        <f t="shared" si="328"/>
        <v>1006.127999999997</v>
      </c>
      <c r="L1085" s="84">
        <f t="shared" si="331"/>
        <v>2888.5769999999993</v>
      </c>
      <c r="N1085" s="85">
        <f>(D1085*36.7437/1000)/'[2]Soybean Export Forecast'!$S$15</f>
        <v>1.2802725832210786</v>
      </c>
      <c r="P1085" s="84">
        <v>12387.2</v>
      </c>
      <c r="Q1085" s="84">
        <v>1465.8</v>
      </c>
      <c r="R1085" s="84">
        <f t="shared" si="338"/>
        <v>13853</v>
      </c>
      <c r="S1085" s="84">
        <f t="shared" si="344"/>
        <v>583.70000000000073</v>
      </c>
      <c r="T1085" s="84">
        <f t="shared" si="345"/>
        <v>671</v>
      </c>
      <c r="W1085" s="77"/>
      <c r="X1085" s="77"/>
      <c r="Z1085" s="84">
        <v>65.099999999999994</v>
      </c>
      <c r="AA1085" s="84">
        <v>260</v>
      </c>
      <c r="AB1085" s="84">
        <f t="shared" si="325"/>
        <v>325.10000000000002</v>
      </c>
      <c r="AC1085" s="84">
        <f t="shared" si="346"/>
        <v>120.80000000000004</v>
      </c>
      <c r="AE1085" s="84">
        <f t="shared" si="339"/>
        <v>-5399.3940000000011</v>
      </c>
      <c r="AF1085" s="84">
        <f t="shared" si="339"/>
        <v>43659.714999999997</v>
      </c>
      <c r="AG1085" s="84">
        <f t="shared" si="339"/>
        <v>38260.321000000004</v>
      </c>
      <c r="AH1085" s="84">
        <f t="shared" si="347"/>
        <v>-109.60999999999331</v>
      </c>
      <c r="AJ1085" s="80">
        <v>40458</v>
      </c>
      <c r="AK1085" s="84">
        <v>2427.9</v>
      </c>
      <c r="AL1085" s="84">
        <v>75.099999999999994</v>
      </c>
      <c r="AM1085" s="84">
        <f t="shared" si="326"/>
        <v>2503</v>
      </c>
      <c r="AN1085" s="86">
        <v>75.099999999999994</v>
      </c>
      <c r="AO1085" s="86">
        <v>423.1</v>
      </c>
      <c r="AP1085" s="85">
        <f>AM1085/'[2]Soymeal Export Forecast'!AK$15</f>
        <v>0.27353764653491619</v>
      </c>
      <c r="AQ1085" s="77"/>
      <c r="AR1085" s="77"/>
      <c r="AS1085" s="80">
        <v>40458</v>
      </c>
      <c r="AT1085" s="84">
        <v>637.70000000000005</v>
      </c>
      <c r="AU1085" s="84">
        <v>22.8</v>
      </c>
      <c r="AV1085" s="84">
        <f t="shared" si="327"/>
        <v>660.5</v>
      </c>
      <c r="AW1085" s="86">
        <v>22.8</v>
      </c>
      <c r="AX1085" s="86">
        <v>26.8</v>
      </c>
      <c r="AY1085" s="86"/>
      <c r="AZ1085" s="77"/>
      <c r="BA1085" s="77"/>
      <c r="BB1085" s="84">
        <f t="shared" si="329"/>
        <v>1081.2279999999969</v>
      </c>
    </row>
    <row r="1086" spans="1:54">
      <c r="A1086" s="80">
        <v>40465</v>
      </c>
      <c r="B1086" s="84">
        <v>5923.299</v>
      </c>
      <c r="C1086" s="84">
        <v>46497.695</v>
      </c>
      <c r="D1086" s="84">
        <v>52420.993999999999</v>
      </c>
      <c r="E1086" s="84">
        <v>8929.5769999999993</v>
      </c>
      <c r="F1086" s="84">
        <f t="shared" si="343"/>
        <v>1112.1800000000003</v>
      </c>
      <c r="G1086" s="84">
        <f t="shared" si="343"/>
        <v>-17.427000000003318</v>
      </c>
      <c r="H1086" s="84">
        <f t="shared" si="343"/>
        <v>1693.6009999999997</v>
      </c>
      <c r="I1086" s="84">
        <f t="shared" si="328"/>
        <v>1112.1800000000003</v>
      </c>
      <c r="L1086" s="84">
        <f t="shared" si="331"/>
        <v>1676.1739999999963</v>
      </c>
      <c r="N1086" s="85">
        <f>(D1086*36.7437/1000)/'[2]Soybean Export Forecast'!$S$15</f>
        <v>1.2798471068264363</v>
      </c>
      <c r="P1086" s="84">
        <v>12734.5</v>
      </c>
      <c r="Q1086" s="84">
        <v>2569.5</v>
      </c>
      <c r="R1086" s="84">
        <f t="shared" si="338"/>
        <v>15304</v>
      </c>
      <c r="S1086" s="84">
        <f t="shared" si="344"/>
        <v>1451</v>
      </c>
      <c r="T1086" s="84">
        <f t="shared" si="345"/>
        <v>1103.7</v>
      </c>
      <c r="W1086" s="77"/>
      <c r="X1086" s="77"/>
      <c r="Z1086" s="84">
        <v>88.8</v>
      </c>
      <c r="AA1086" s="84">
        <v>338.5</v>
      </c>
      <c r="AB1086" s="84">
        <f t="shared" si="325"/>
        <v>427.3</v>
      </c>
      <c r="AC1086" s="84">
        <f t="shared" si="346"/>
        <v>102.19999999999999</v>
      </c>
      <c r="AE1086" s="84">
        <f t="shared" si="339"/>
        <v>-6900.0010000000002</v>
      </c>
      <c r="AF1086" s="84">
        <f t="shared" si="339"/>
        <v>43589.695</v>
      </c>
      <c r="AG1086" s="84">
        <f t="shared" si="339"/>
        <v>36689.693999999996</v>
      </c>
      <c r="AH1086" s="84">
        <f t="shared" si="347"/>
        <v>-1570.6270000000077</v>
      </c>
      <c r="AJ1086" s="80">
        <v>40465</v>
      </c>
      <c r="AK1086" s="84">
        <v>2486.6</v>
      </c>
      <c r="AL1086" s="84">
        <v>262.10000000000002</v>
      </c>
      <c r="AM1086" s="84">
        <f t="shared" si="326"/>
        <v>2748.7</v>
      </c>
      <c r="AN1086" s="84">
        <f t="shared" ref="AN1086:AO1117" si="348">AL1086-AL1085</f>
        <v>187.00000000000003</v>
      </c>
      <c r="AO1086" s="84">
        <f t="shared" si="348"/>
        <v>245.69999999999982</v>
      </c>
      <c r="AP1086" s="85">
        <f>AM1086/'[2]Soymeal Export Forecast'!AK$15</f>
        <v>0.30038870516601041</v>
      </c>
      <c r="AQ1086" s="77"/>
      <c r="AR1086" s="77"/>
      <c r="AS1086" s="80">
        <v>40465</v>
      </c>
      <c r="AT1086" s="84">
        <v>635.70000000000005</v>
      </c>
      <c r="AU1086" s="84">
        <v>38.4</v>
      </c>
      <c r="AV1086" s="84">
        <f t="shared" si="327"/>
        <v>674.1</v>
      </c>
      <c r="AW1086" s="84">
        <f t="shared" ref="AW1086:AX1117" si="349">AU1086-AU1085</f>
        <v>15.599999999999998</v>
      </c>
      <c r="AX1086" s="84">
        <f t="shared" si="349"/>
        <v>13.600000000000023</v>
      </c>
      <c r="AZ1086" s="77"/>
      <c r="BA1086" s="77"/>
      <c r="BB1086" s="84">
        <f t="shared" si="329"/>
        <v>1299.1800000000003</v>
      </c>
    </row>
    <row r="1087" spans="1:54">
      <c r="A1087" s="80">
        <v>40472</v>
      </c>
      <c r="B1087" s="84">
        <v>4752.59</v>
      </c>
      <c r="C1087" s="84">
        <v>47639.868000000002</v>
      </c>
      <c r="D1087" s="84">
        <v>52392.457999999999</v>
      </c>
      <c r="E1087" s="84">
        <v>10616.289000000001</v>
      </c>
      <c r="F1087" s="84">
        <f t="shared" si="343"/>
        <v>1142.1730000000025</v>
      </c>
      <c r="G1087" s="84">
        <f t="shared" si="343"/>
        <v>-28.536000000000058</v>
      </c>
      <c r="H1087" s="84">
        <f t="shared" si="343"/>
        <v>1686.7120000000014</v>
      </c>
      <c r="I1087" s="84">
        <f t="shared" si="328"/>
        <v>1142.1730000000025</v>
      </c>
      <c r="L1087" s="84">
        <f t="shared" si="331"/>
        <v>1658.1760000000013</v>
      </c>
      <c r="N1087" s="85">
        <f>(D1087*36.7437/1000)/'[2]Soybean Export Forecast'!$S$15</f>
        <v>1.279150406625742</v>
      </c>
      <c r="P1087" s="84">
        <v>12627.5</v>
      </c>
      <c r="Q1087" s="84">
        <v>4046.1</v>
      </c>
      <c r="R1087" s="84">
        <f t="shared" si="338"/>
        <v>16673.599999999999</v>
      </c>
      <c r="S1087" s="84">
        <f t="shared" si="344"/>
        <v>1369.5999999999985</v>
      </c>
      <c r="T1087" s="84">
        <f t="shared" si="345"/>
        <v>1476.6</v>
      </c>
      <c r="W1087" s="77"/>
      <c r="X1087" s="77"/>
      <c r="Z1087" s="84">
        <v>65.400000000000006</v>
      </c>
      <c r="AA1087" s="84">
        <v>485.7</v>
      </c>
      <c r="AB1087" s="84">
        <f t="shared" si="325"/>
        <v>551.1</v>
      </c>
      <c r="AC1087" s="84">
        <f t="shared" si="346"/>
        <v>123.80000000000001</v>
      </c>
      <c r="AE1087" s="84">
        <f t="shared" si="339"/>
        <v>-7940.3099999999995</v>
      </c>
      <c r="AF1087" s="84">
        <f t="shared" si="339"/>
        <v>43108.068000000007</v>
      </c>
      <c r="AG1087" s="84">
        <f t="shared" si="339"/>
        <v>35167.758000000002</v>
      </c>
      <c r="AH1087" s="84">
        <f t="shared" si="347"/>
        <v>-1521.9359999999942</v>
      </c>
      <c r="AJ1087" s="80">
        <v>40472</v>
      </c>
      <c r="AK1087" s="84">
        <v>2460.8000000000002</v>
      </c>
      <c r="AL1087" s="84">
        <v>441.8</v>
      </c>
      <c r="AM1087" s="84">
        <f t="shared" si="326"/>
        <v>2902.6000000000004</v>
      </c>
      <c r="AN1087" s="84">
        <f t="shared" si="348"/>
        <v>179.7</v>
      </c>
      <c r="AO1087" s="84">
        <f t="shared" si="348"/>
        <v>153.90000000000055</v>
      </c>
      <c r="AP1087" s="85">
        <f>AM1087/'[2]Soymeal Export Forecast'!AK$15</f>
        <v>0.31720750013273985</v>
      </c>
      <c r="AQ1087" s="77"/>
      <c r="AR1087" s="77"/>
      <c r="AS1087" s="80">
        <v>40472</v>
      </c>
      <c r="AT1087" s="84">
        <v>564</v>
      </c>
      <c r="AU1087" s="84">
        <v>115.7</v>
      </c>
      <c r="AV1087" s="84">
        <f t="shared" si="327"/>
        <v>679.7</v>
      </c>
      <c r="AW1087" s="84">
        <f t="shared" si="349"/>
        <v>77.300000000000011</v>
      </c>
      <c r="AX1087" s="84">
        <f t="shared" si="349"/>
        <v>5.6000000000000227</v>
      </c>
      <c r="AZ1087" s="77"/>
      <c r="BA1087" s="77"/>
      <c r="BB1087" s="84">
        <f t="shared" si="329"/>
        <v>1321.8730000000025</v>
      </c>
    </row>
    <row r="1088" spans="1:54">
      <c r="A1088" s="80">
        <v>40479</v>
      </c>
      <c r="B1088" s="84">
        <v>4091.723</v>
      </c>
      <c r="C1088" s="84">
        <v>48345.438999999998</v>
      </c>
      <c r="D1088" s="84">
        <v>52437.161999999997</v>
      </c>
      <c r="E1088" s="84">
        <v>15102.456</v>
      </c>
      <c r="F1088" s="84">
        <f t="shared" si="343"/>
        <v>705.57099999999627</v>
      </c>
      <c r="G1088" s="84">
        <f t="shared" si="343"/>
        <v>44.703999999997905</v>
      </c>
      <c r="H1088" s="84">
        <f t="shared" si="343"/>
        <v>4486.1669999999995</v>
      </c>
      <c r="I1088" s="84">
        <f t="shared" si="328"/>
        <v>705.57099999999627</v>
      </c>
      <c r="L1088" s="84">
        <f t="shared" si="331"/>
        <v>4530.8709999999974</v>
      </c>
      <c r="N1088" s="85">
        <f>(D1088*36.7437/1000)/'[2]Soybean Export Forecast'!$S$15</f>
        <v>1.2802418450113546</v>
      </c>
      <c r="P1088" s="84">
        <v>11978.7</v>
      </c>
      <c r="Q1088" s="84">
        <v>5622</v>
      </c>
      <c r="R1088" s="84">
        <f t="shared" si="338"/>
        <v>17600.7</v>
      </c>
      <c r="S1088" s="84">
        <f t="shared" si="344"/>
        <v>927.10000000000218</v>
      </c>
      <c r="T1088" s="84">
        <f t="shared" si="345"/>
        <v>1575.9</v>
      </c>
      <c r="W1088" s="77"/>
      <c r="X1088" s="77"/>
      <c r="Z1088" s="84">
        <v>60.3</v>
      </c>
      <c r="AA1088" s="84">
        <v>610.6</v>
      </c>
      <c r="AB1088" s="84">
        <f t="shared" si="325"/>
        <v>670.9</v>
      </c>
      <c r="AC1088" s="84">
        <f t="shared" si="346"/>
        <v>119.79999999999995</v>
      </c>
      <c r="AE1088" s="84">
        <f t="shared" si="339"/>
        <v>-7947.277000000001</v>
      </c>
      <c r="AF1088" s="84">
        <f t="shared" si="339"/>
        <v>42112.839</v>
      </c>
      <c r="AG1088" s="84">
        <f t="shared" si="339"/>
        <v>34165.561999999998</v>
      </c>
      <c r="AH1088" s="84">
        <f t="shared" si="347"/>
        <v>-1002.1960000000036</v>
      </c>
      <c r="AJ1088" s="80">
        <v>40479</v>
      </c>
      <c r="AK1088" s="84">
        <v>2520.9</v>
      </c>
      <c r="AL1088" s="84">
        <v>547.29999999999995</v>
      </c>
      <c r="AM1088" s="84">
        <f t="shared" si="326"/>
        <v>3068.2</v>
      </c>
      <c r="AN1088" s="84">
        <f t="shared" si="348"/>
        <v>105.49999999999994</v>
      </c>
      <c r="AO1088" s="84">
        <f t="shared" si="348"/>
        <v>165.59999999999945</v>
      </c>
      <c r="AP1088" s="85">
        <f>AM1088/'[2]Soymeal Export Forecast'!AK$15</f>
        <v>0.33530491693904507</v>
      </c>
      <c r="AQ1088" s="77"/>
      <c r="AR1088" s="77"/>
      <c r="AS1088" s="80">
        <v>40479</v>
      </c>
      <c r="AT1088" s="84">
        <v>473.5</v>
      </c>
      <c r="AU1088" s="84">
        <v>173.7</v>
      </c>
      <c r="AV1088" s="84">
        <f t="shared" si="327"/>
        <v>647.20000000000005</v>
      </c>
      <c r="AW1088" s="84">
        <f t="shared" si="349"/>
        <v>57.999999999999986</v>
      </c>
      <c r="AX1088" s="84">
        <f t="shared" si="349"/>
        <v>-32.5</v>
      </c>
      <c r="AZ1088" s="77"/>
      <c r="BA1088" s="77"/>
      <c r="BB1088" s="84">
        <f t="shared" si="329"/>
        <v>811.07099999999627</v>
      </c>
    </row>
    <row r="1089" spans="1:54">
      <c r="A1089" s="80">
        <v>40486</v>
      </c>
      <c r="B1089" s="84">
        <v>15102.456</v>
      </c>
      <c r="C1089" s="84">
        <v>285.80500000000001</v>
      </c>
      <c r="D1089" s="84">
        <v>15388.261</v>
      </c>
      <c r="E1089" s="84">
        <v>55.4</v>
      </c>
      <c r="F1089" s="84">
        <f t="shared" si="343"/>
        <v>-48059.633999999998</v>
      </c>
      <c r="G1089" s="84">
        <f t="shared" si="343"/>
        <v>-37048.900999999998</v>
      </c>
      <c r="H1089" s="84">
        <f t="shared" si="343"/>
        <v>-15047.056</v>
      </c>
      <c r="I1089" s="84">
        <f t="shared" si="328"/>
        <v>-48059.633999999998</v>
      </c>
      <c r="L1089" s="84">
        <f t="shared" si="331"/>
        <v>-52095.956999999995</v>
      </c>
      <c r="N1089" s="85">
        <f>(D1089*36.7437/1000)/'[2]Soybean Export Forecast'!$S$15</f>
        <v>0.37570102772068925</v>
      </c>
      <c r="P1089" s="84">
        <v>11284.9</v>
      </c>
      <c r="Q1089" s="84">
        <v>6936.7</v>
      </c>
      <c r="R1089" s="84">
        <f t="shared" si="338"/>
        <v>18221.599999999999</v>
      </c>
      <c r="S1089" s="84">
        <f t="shared" si="344"/>
        <v>620.89999999999782</v>
      </c>
      <c r="T1089" s="84">
        <f t="shared" si="345"/>
        <v>1314.6999999999998</v>
      </c>
      <c r="W1089" s="77"/>
      <c r="X1089" s="77"/>
      <c r="Z1089" s="84">
        <v>60.3</v>
      </c>
      <c r="AA1089" s="84">
        <v>626.79999999999995</v>
      </c>
      <c r="AB1089" s="84">
        <f t="shared" si="325"/>
        <v>687.09999999999991</v>
      </c>
      <c r="AC1089" s="84">
        <f t="shared" si="346"/>
        <v>16.199999999999932</v>
      </c>
      <c r="AE1089" s="84">
        <f t="shared" si="339"/>
        <v>3757.2560000000003</v>
      </c>
      <c r="AF1089" s="84">
        <f t="shared" si="339"/>
        <v>-7277.6949999999997</v>
      </c>
      <c r="AG1089" s="84">
        <f t="shared" si="339"/>
        <v>-3520.438999999998</v>
      </c>
      <c r="AH1089" s="84">
        <f t="shared" si="347"/>
        <v>-37686.000999999997</v>
      </c>
      <c r="AJ1089" s="80">
        <v>40486</v>
      </c>
      <c r="AK1089" s="84">
        <v>2712.4</v>
      </c>
      <c r="AL1089" s="84">
        <v>721.1</v>
      </c>
      <c r="AM1089" s="84">
        <f t="shared" si="326"/>
        <v>3433.5</v>
      </c>
      <c r="AN1089" s="84">
        <f t="shared" si="348"/>
        <v>173.80000000000007</v>
      </c>
      <c r="AO1089" s="84">
        <f t="shared" si="348"/>
        <v>365.30000000000018</v>
      </c>
      <c r="AP1089" s="85">
        <f>AM1089/'[2]Soymeal Export Forecast'!AK$15</f>
        <v>0.37522633215247092</v>
      </c>
      <c r="AQ1089" s="77"/>
      <c r="AR1089" s="77"/>
      <c r="AS1089" s="80">
        <v>40486</v>
      </c>
      <c r="AT1089" s="84">
        <v>465.5</v>
      </c>
      <c r="AU1089" s="84">
        <v>187.7</v>
      </c>
      <c r="AV1089" s="84">
        <f t="shared" si="327"/>
        <v>653.20000000000005</v>
      </c>
      <c r="AW1089" s="84">
        <f t="shared" si="349"/>
        <v>14</v>
      </c>
      <c r="AX1089" s="84">
        <f t="shared" si="349"/>
        <v>6</v>
      </c>
      <c r="AZ1089" s="77"/>
      <c r="BA1089" s="77"/>
      <c r="BB1089" s="84">
        <f t="shared" si="329"/>
        <v>-47885.833999999995</v>
      </c>
    </row>
    <row r="1090" spans="1:54">
      <c r="A1090" s="80">
        <v>40493</v>
      </c>
      <c r="B1090" s="84">
        <v>14587.521000000001</v>
      </c>
      <c r="C1090" s="84">
        <v>1384.981</v>
      </c>
      <c r="D1090" s="84">
        <v>15972.502</v>
      </c>
      <c r="E1090" s="84">
        <v>59.082999999999998</v>
      </c>
      <c r="F1090" s="84">
        <f t="shared" si="343"/>
        <v>1099.1759999999999</v>
      </c>
      <c r="G1090" s="84">
        <f t="shared" si="343"/>
        <v>584.24099999999999</v>
      </c>
      <c r="H1090" s="84">
        <f t="shared" si="343"/>
        <v>3.6829999999999998</v>
      </c>
      <c r="I1090" s="84">
        <f t="shared" si="328"/>
        <v>1099.1759999999999</v>
      </c>
      <c r="L1090" s="84">
        <f t="shared" si="331"/>
        <v>587.92399999999998</v>
      </c>
      <c r="N1090" s="85">
        <f>(D1090*36.7437/1000)/'[2]Soybean Export Forecast'!$S$15</f>
        <v>0.38996514399325338</v>
      </c>
      <c r="P1090" s="84">
        <v>10814</v>
      </c>
      <c r="Q1090" s="84">
        <v>8292.3950000000004</v>
      </c>
      <c r="R1090" s="84">
        <f t="shared" si="338"/>
        <v>19106.395</v>
      </c>
      <c r="S1090" s="84">
        <f t="shared" si="344"/>
        <v>884.79500000000189</v>
      </c>
      <c r="T1090" s="84">
        <f t="shared" si="345"/>
        <v>1355.6950000000006</v>
      </c>
      <c r="W1090" s="77"/>
      <c r="X1090" s="77"/>
      <c r="Z1090" s="84">
        <v>105.3</v>
      </c>
      <c r="AA1090" s="84">
        <v>703.9</v>
      </c>
      <c r="AB1090" s="84">
        <f t="shared" si="325"/>
        <v>809.19999999999993</v>
      </c>
      <c r="AC1090" s="84">
        <f t="shared" si="346"/>
        <v>122.10000000000002</v>
      </c>
      <c r="AE1090" s="84">
        <f t="shared" si="339"/>
        <v>3668.2210000000005</v>
      </c>
      <c r="AF1090" s="84">
        <f t="shared" si="339"/>
        <v>-7611.3140000000003</v>
      </c>
      <c r="AG1090" s="84">
        <f t="shared" si="339"/>
        <v>-3943.0929999999998</v>
      </c>
      <c r="AH1090" s="84">
        <f t="shared" si="347"/>
        <v>-422.65400000000182</v>
      </c>
      <c r="AJ1090" s="80">
        <v>40493</v>
      </c>
      <c r="AK1090" s="84">
        <v>2762.3</v>
      </c>
      <c r="AL1090" s="84">
        <v>869.2</v>
      </c>
      <c r="AM1090" s="84">
        <f t="shared" si="326"/>
        <v>3631.5</v>
      </c>
      <c r="AN1090" s="84">
        <f t="shared" si="348"/>
        <v>148.10000000000002</v>
      </c>
      <c r="AO1090" s="84">
        <f t="shared" si="348"/>
        <v>198</v>
      </c>
      <c r="AP1090" s="85">
        <f>AM1090/'[2]Soymeal Export Forecast'!AK$15</f>
        <v>0.39686454789914027</v>
      </c>
      <c r="AQ1090" s="77"/>
      <c r="AR1090" s="77"/>
      <c r="AS1090" s="80">
        <v>40493</v>
      </c>
      <c r="AT1090" s="84">
        <v>474.7</v>
      </c>
      <c r="AU1090" s="84">
        <v>241.7</v>
      </c>
      <c r="AV1090" s="84">
        <f t="shared" si="327"/>
        <v>716.4</v>
      </c>
      <c r="AW1090" s="84">
        <f t="shared" si="349"/>
        <v>54</v>
      </c>
      <c r="AX1090" s="84">
        <f t="shared" si="349"/>
        <v>63.199999999999932</v>
      </c>
      <c r="AZ1090" s="77"/>
      <c r="BA1090" s="77"/>
      <c r="BB1090" s="84">
        <f t="shared" si="329"/>
        <v>1247.2759999999998</v>
      </c>
    </row>
    <row r="1091" spans="1:54">
      <c r="A1091" s="80">
        <v>40500</v>
      </c>
      <c r="B1091" s="84">
        <v>14157.525</v>
      </c>
      <c r="C1091" s="84">
        <v>2376.7890000000002</v>
      </c>
      <c r="D1091" s="84">
        <v>16534.313999999998</v>
      </c>
      <c r="E1091" s="84">
        <v>59.082999999999998</v>
      </c>
      <c r="F1091" s="84">
        <f t="shared" si="343"/>
        <v>991.80800000000022</v>
      </c>
      <c r="G1091" s="84">
        <f t="shared" si="343"/>
        <v>561.81199999999808</v>
      </c>
      <c r="H1091" s="84">
        <f t="shared" si="343"/>
        <v>0</v>
      </c>
      <c r="I1091" s="84">
        <f t="shared" si="328"/>
        <v>991.80800000000022</v>
      </c>
      <c r="L1091" s="84">
        <f t="shared" si="331"/>
        <v>561.81199999999808</v>
      </c>
      <c r="N1091" s="85">
        <f>(D1091*36.7437/1000)/'[2]Soybean Export Forecast'!$S$15</f>
        <v>0.40368166113484694</v>
      </c>
      <c r="P1091" s="84">
        <v>10148</v>
      </c>
      <c r="Q1091" s="84">
        <v>9412.7950000000001</v>
      </c>
      <c r="R1091" s="84">
        <f t="shared" si="338"/>
        <v>19560.794999999998</v>
      </c>
      <c r="S1091" s="84">
        <f t="shared" si="344"/>
        <v>454.39999999999782</v>
      </c>
      <c r="T1091" s="84">
        <f t="shared" si="345"/>
        <v>1120.3999999999996</v>
      </c>
      <c r="W1091" s="77"/>
      <c r="X1091" s="77"/>
      <c r="Z1091" s="84">
        <v>145.30000000000001</v>
      </c>
      <c r="AA1091" s="84">
        <v>887.6</v>
      </c>
      <c r="AB1091" s="84">
        <f t="shared" ref="AB1091:AB1154" si="350">AA1091+Z1091</f>
        <v>1032.9000000000001</v>
      </c>
      <c r="AC1091" s="84">
        <f t="shared" si="346"/>
        <v>223.70000000000016</v>
      </c>
      <c r="AE1091" s="84">
        <f t="shared" si="339"/>
        <v>3864.2249999999995</v>
      </c>
      <c r="AF1091" s="84">
        <f t="shared" si="339"/>
        <v>-7923.6059999999998</v>
      </c>
      <c r="AG1091" s="84">
        <f t="shared" si="339"/>
        <v>-4059.3809999999999</v>
      </c>
      <c r="AH1091" s="84">
        <f t="shared" si="347"/>
        <v>-116.28800000000001</v>
      </c>
      <c r="AJ1091" s="80">
        <v>40500</v>
      </c>
      <c r="AK1091" s="84">
        <v>2872.5</v>
      </c>
      <c r="AL1091" s="84">
        <v>1051.7</v>
      </c>
      <c r="AM1091" s="84">
        <f t="shared" ref="AM1091:AM1154" si="351">AL1091+AK1091</f>
        <v>3924.2</v>
      </c>
      <c r="AN1091" s="84">
        <f t="shared" si="348"/>
        <v>182.5</v>
      </c>
      <c r="AO1091" s="84">
        <f t="shared" si="348"/>
        <v>292.69999999999982</v>
      </c>
      <c r="AP1091" s="85">
        <f>AM1091/'[2]Soymeal Export Forecast'!AK$15</f>
        <v>0.42885195067212067</v>
      </c>
      <c r="AQ1091" s="77"/>
      <c r="AR1091" s="77"/>
      <c r="AS1091" s="80">
        <v>40500</v>
      </c>
      <c r="AT1091" s="84">
        <v>404.3</v>
      </c>
      <c r="AU1091" s="84">
        <v>308.2</v>
      </c>
      <c r="AV1091" s="84">
        <f t="shared" ref="AV1091:AV1154" si="352">AU1091+AT1091</f>
        <v>712.5</v>
      </c>
      <c r="AW1091" s="84">
        <f t="shared" si="349"/>
        <v>66.5</v>
      </c>
      <c r="AX1091" s="84">
        <f t="shared" si="349"/>
        <v>-3.8999999999999773</v>
      </c>
      <c r="AZ1091" s="77"/>
      <c r="BA1091" s="77"/>
      <c r="BB1091" s="84">
        <f t="shared" si="329"/>
        <v>1174.3080000000002</v>
      </c>
    </row>
    <row r="1092" spans="1:54">
      <c r="A1092" s="80">
        <v>40507</v>
      </c>
      <c r="B1092" s="84">
        <v>14141.628000000001</v>
      </c>
      <c r="C1092" s="84">
        <v>3318.56</v>
      </c>
      <c r="D1092" s="84">
        <v>17460.187999999998</v>
      </c>
      <c r="E1092" s="84">
        <v>59.082999999999998</v>
      </c>
      <c r="F1092" s="84">
        <f t="shared" si="343"/>
        <v>941.77099999999973</v>
      </c>
      <c r="G1092" s="84">
        <f t="shared" si="343"/>
        <v>925.8739999999998</v>
      </c>
      <c r="H1092" s="84">
        <f t="shared" si="343"/>
        <v>0</v>
      </c>
      <c r="I1092" s="84">
        <f t="shared" ref="I1092:I1155" si="353">F1092</f>
        <v>941.77099999999973</v>
      </c>
      <c r="L1092" s="84">
        <f t="shared" si="331"/>
        <v>925.8739999999998</v>
      </c>
      <c r="N1092" s="85">
        <f>(D1092*36.7437/1000)/'[2]Soybean Export Forecast'!$S$15</f>
        <v>0.42628667240544238</v>
      </c>
      <c r="P1092" s="84">
        <v>10252.5</v>
      </c>
      <c r="Q1092" s="84">
        <v>10792.895</v>
      </c>
      <c r="R1092" s="84">
        <f t="shared" si="338"/>
        <v>21045.395</v>
      </c>
      <c r="S1092" s="84">
        <f t="shared" si="344"/>
        <v>1484.6000000000022</v>
      </c>
      <c r="T1092" s="84">
        <f t="shared" si="345"/>
        <v>1380.1000000000004</v>
      </c>
      <c r="W1092" s="77"/>
      <c r="X1092" s="77"/>
      <c r="Z1092" s="84">
        <v>85.3</v>
      </c>
      <c r="AA1092" s="84">
        <v>945.3</v>
      </c>
      <c r="AB1092" s="84">
        <f t="shared" si="350"/>
        <v>1030.5999999999999</v>
      </c>
      <c r="AC1092" s="84">
        <f t="shared" si="346"/>
        <v>-2.3000000000001819</v>
      </c>
      <c r="AE1092" s="84">
        <f t="shared" si="339"/>
        <v>3803.8280000000004</v>
      </c>
      <c r="AF1092" s="84">
        <f t="shared" si="339"/>
        <v>-8419.6350000000002</v>
      </c>
      <c r="AG1092" s="84">
        <f t="shared" si="339"/>
        <v>-4615.8070000000025</v>
      </c>
      <c r="AH1092" s="84">
        <f t="shared" si="347"/>
        <v>-556.42600000000266</v>
      </c>
      <c r="AJ1092" s="80">
        <v>40507</v>
      </c>
      <c r="AK1092" s="84">
        <v>2831</v>
      </c>
      <c r="AL1092" s="84">
        <v>1227.0999999999999</v>
      </c>
      <c r="AM1092" s="84">
        <f t="shared" si="351"/>
        <v>4058.1</v>
      </c>
      <c r="AN1092" s="84">
        <f t="shared" si="348"/>
        <v>175.39999999999986</v>
      </c>
      <c r="AO1092" s="84">
        <f t="shared" si="348"/>
        <v>133.90000000000009</v>
      </c>
      <c r="AP1092" s="85">
        <f>AM1092/'[2]Soymeal Export Forecast'!AK$15</f>
        <v>0.44348506728060061</v>
      </c>
      <c r="AQ1092" s="77"/>
      <c r="AR1092" s="77"/>
      <c r="AS1092" s="80">
        <v>40507</v>
      </c>
      <c r="AT1092" s="84">
        <v>384</v>
      </c>
      <c r="AU1092" s="84">
        <v>360.6</v>
      </c>
      <c r="AV1092" s="84">
        <f t="shared" si="352"/>
        <v>744.6</v>
      </c>
      <c r="AW1092" s="84">
        <f t="shared" si="349"/>
        <v>52.400000000000034</v>
      </c>
      <c r="AX1092" s="84">
        <f t="shared" si="349"/>
        <v>32.100000000000023</v>
      </c>
      <c r="AZ1092" s="77"/>
      <c r="BA1092" s="77"/>
      <c r="BB1092" s="84">
        <f t="shared" ref="BB1092:BB1155" si="354">AN1092+F1092</f>
        <v>1117.1709999999996</v>
      </c>
    </row>
    <row r="1093" spans="1:54">
      <c r="A1093" s="80">
        <v>40514</v>
      </c>
      <c r="B1093" s="84">
        <v>13770.153</v>
      </c>
      <c r="C1093" s="84">
        <v>4297.1369999999997</v>
      </c>
      <c r="D1093" s="84">
        <v>18067.29</v>
      </c>
      <c r="E1093" s="84">
        <v>84.483000000000004</v>
      </c>
      <c r="F1093" s="84">
        <f t="shared" si="343"/>
        <v>978.57699999999977</v>
      </c>
      <c r="G1093" s="84">
        <f t="shared" si="343"/>
        <v>607.10200000000259</v>
      </c>
      <c r="H1093" s="84">
        <f t="shared" si="343"/>
        <v>25.400000000000006</v>
      </c>
      <c r="I1093" s="84">
        <f t="shared" si="353"/>
        <v>978.57699999999977</v>
      </c>
      <c r="L1093" s="84">
        <f t="shared" ref="L1093:L1156" si="355">H1093+G1093</f>
        <v>632.50200000000257</v>
      </c>
      <c r="N1093" s="85">
        <f>(D1093*36.7437/1000)/'[2]Soybean Export Forecast'!$S$15</f>
        <v>0.44110893499452158</v>
      </c>
      <c r="P1093" s="84">
        <v>9578.1</v>
      </c>
      <c r="Q1093" s="84">
        <v>11792.358</v>
      </c>
      <c r="R1093" s="84">
        <f t="shared" si="338"/>
        <v>21370.457999999999</v>
      </c>
      <c r="S1093" s="84">
        <f t="shared" si="344"/>
        <v>325.06299999999828</v>
      </c>
      <c r="T1093" s="84">
        <f t="shared" si="345"/>
        <v>999.46299999999974</v>
      </c>
      <c r="W1093" s="77"/>
      <c r="X1093" s="77"/>
      <c r="Z1093" s="84">
        <v>200.3</v>
      </c>
      <c r="AA1093" s="84">
        <v>1008.7</v>
      </c>
      <c r="AB1093" s="84">
        <f t="shared" si="350"/>
        <v>1209</v>
      </c>
      <c r="AC1093" s="84">
        <f t="shared" si="346"/>
        <v>178.40000000000009</v>
      </c>
      <c r="AE1093" s="84">
        <f t="shared" si="339"/>
        <v>3991.7529999999997</v>
      </c>
      <c r="AF1093" s="84">
        <f t="shared" si="339"/>
        <v>-8503.9210000000003</v>
      </c>
      <c r="AG1093" s="84">
        <f t="shared" si="339"/>
        <v>-4512.1679999999978</v>
      </c>
      <c r="AH1093" s="84">
        <f t="shared" si="347"/>
        <v>103.63900000000467</v>
      </c>
      <c r="AJ1093" s="80">
        <v>40514</v>
      </c>
      <c r="AK1093" s="84">
        <v>2786.4</v>
      </c>
      <c r="AL1093" s="84">
        <v>1465.1</v>
      </c>
      <c r="AM1093" s="84">
        <f t="shared" si="351"/>
        <v>4251.5</v>
      </c>
      <c r="AN1093" s="84">
        <f t="shared" si="348"/>
        <v>238</v>
      </c>
      <c r="AO1093" s="84">
        <f t="shared" si="348"/>
        <v>193.40000000000009</v>
      </c>
      <c r="AP1093" s="85">
        <f>AM1093/'[2]Soymeal Export Forecast'!AK$15</f>
        <v>0.46462057700487264</v>
      </c>
      <c r="AQ1093" s="77"/>
      <c r="AR1093" s="77"/>
      <c r="AS1093" s="80">
        <v>40514</v>
      </c>
      <c r="AT1093" s="84">
        <v>426.8</v>
      </c>
      <c r="AU1093" s="84">
        <v>369.1</v>
      </c>
      <c r="AV1093" s="84">
        <f t="shared" si="352"/>
        <v>795.90000000000009</v>
      </c>
      <c r="AW1093" s="84">
        <f t="shared" si="349"/>
        <v>8.5</v>
      </c>
      <c r="AX1093" s="84">
        <f t="shared" si="349"/>
        <v>51.300000000000068</v>
      </c>
      <c r="AZ1093" s="77"/>
      <c r="BA1093" s="77"/>
      <c r="BB1093" s="84">
        <f t="shared" si="354"/>
        <v>1216.5769999999998</v>
      </c>
    </row>
    <row r="1094" spans="1:54">
      <c r="A1094" s="80">
        <v>40521</v>
      </c>
      <c r="B1094" s="84">
        <v>13868.44</v>
      </c>
      <c r="C1094" s="84">
        <v>5104.8789999999999</v>
      </c>
      <c r="D1094" s="84">
        <v>18973.319</v>
      </c>
      <c r="E1094" s="84">
        <v>358.803</v>
      </c>
      <c r="F1094" s="84">
        <f t="shared" si="343"/>
        <v>807.74200000000019</v>
      </c>
      <c r="G1094" s="84">
        <f t="shared" si="343"/>
        <v>906.02899999999863</v>
      </c>
      <c r="H1094" s="84">
        <f t="shared" si="343"/>
        <v>274.32</v>
      </c>
      <c r="I1094" s="84">
        <f t="shared" si="353"/>
        <v>807.74200000000019</v>
      </c>
      <c r="L1094" s="84">
        <f t="shared" si="355"/>
        <v>1180.3489999999986</v>
      </c>
      <c r="N1094" s="85">
        <f>(D1094*36.7437/1000)/'[2]Soybean Export Forecast'!$S$15</f>
        <v>0.46322943492916324</v>
      </c>
      <c r="P1094" s="84">
        <v>8777.9</v>
      </c>
      <c r="Q1094" s="84">
        <v>12778.82</v>
      </c>
      <c r="R1094" s="84">
        <f t="shared" si="338"/>
        <v>21556.720000000001</v>
      </c>
      <c r="S1094" s="84">
        <f t="shared" si="344"/>
        <v>186.26200000000244</v>
      </c>
      <c r="T1094" s="84">
        <f t="shared" si="345"/>
        <v>986.46199999999953</v>
      </c>
      <c r="W1094" s="77"/>
      <c r="X1094" s="77"/>
      <c r="Z1094" s="84">
        <v>171.2</v>
      </c>
      <c r="AA1094" s="84">
        <v>1028.8</v>
      </c>
      <c r="AB1094" s="84">
        <f t="shared" si="350"/>
        <v>1200</v>
      </c>
      <c r="AC1094" s="84">
        <f t="shared" si="346"/>
        <v>-9</v>
      </c>
      <c r="AE1094" s="84">
        <f t="shared" si="339"/>
        <v>4919.3400000000011</v>
      </c>
      <c r="AF1094" s="84">
        <f t="shared" si="339"/>
        <v>-8702.741</v>
      </c>
      <c r="AG1094" s="84">
        <f t="shared" si="339"/>
        <v>-3783.4010000000017</v>
      </c>
      <c r="AH1094" s="84">
        <f t="shared" si="347"/>
        <v>728.76699999999619</v>
      </c>
      <c r="AJ1094" s="80">
        <v>40521</v>
      </c>
      <c r="AK1094" s="84">
        <v>2794.9</v>
      </c>
      <c r="AL1094" s="84">
        <v>1628.4</v>
      </c>
      <c r="AM1094" s="84">
        <f t="shared" si="351"/>
        <v>4423.3</v>
      </c>
      <c r="AN1094" s="84">
        <f t="shared" si="348"/>
        <v>163.30000000000018</v>
      </c>
      <c r="AO1094" s="84">
        <f t="shared" si="348"/>
        <v>171.80000000000018</v>
      </c>
      <c r="AP1094" s="85">
        <f>AM1094/'[2]Soymeal Export Forecast'!AK$15</f>
        <v>0.48339555410223523</v>
      </c>
      <c r="AQ1094" s="77"/>
      <c r="AR1094" s="77"/>
      <c r="AS1094" s="80">
        <v>40521</v>
      </c>
      <c r="AT1094" s="84">
        <v>489</v>
      </c>
      <c r="AU1094" s="84">
        <v>435</v>
      </c>
      <c r="AV1094" s="84">
        <f t="shared" si="352"/>
        <v>924</v>
      </c>
      <c r="AW1094" s="84">
        <f t="shared" si="349"/>
        <v>65.899999999999977</v>
      </c>
      <c r="AX1094" s="84">
        <f t="shared" si="349"/>
        <v>128.09999999999991</v>
      </c>
      <c r="AZ1094" s="77"/>
      <c r="BA1094" s="77"/>
      <c r="BB1094" s="84">
        <f t="shared" si="354"/>
        <v>971.04200000000037</v>
      </c>
    </row>
    <row r="1095" spans="1:54">
      <c r="A1095" s="80">
        <v>40528</v>
      </c>
      <c r="B1095" s="84">
        <v>13247.397000000001</v>
      </c>
      <c r="C1095" s="84">
        <v>5919.8</v>
      </c>
      <c r="D1095" s="84">
        <v>19167.197</v>
      </c>
      <c r="E1095" s="84">
        <v>358.803</v>
      </c>
      <c r="F1095" s="84">
        <f t="shared" si="343"/>
        <v>814.92100000000028</v>
      </c>
      <c r="G1095" s="84">
        <f t="shared" si="343"/>
        <v>193.87800000000061</v>
      </c>
      <c r="H1095" s="84">
        <f t="shared" si="343"/>
        <v>0</v>
      </c>
      <c r="I1095" s="84">
        <f t="shared" si="353"/>
        <v>814.92100000000028</v>
      </c>
      <c r="L1095" s="84">
        <f t="shared" si="355"/>
        <v>193.87800000000061</v>
      </c>
      <c r="N1095" s="85">
        <f>(D1095*36.7437/1000)/'[2]Soybean Export Forecast'!$S$15</f>
        <v>0.46796292390835537</v>
      </c>
      <c r="P1095" s="84">
        <v>8493.7999999999993</v>
      </c>
      <c r="Q1095" s="84">
        <v>13700.22</v>
      </c>
      <c r="R1095" s="84">
        <f t="shared" si="338"/>
        <v>22194.019999999997</v>
      </c>
      <c r="S1095" s="84">
        <f t="shared" si="344"/>
        <v>637.29999999999563</v>
      </c>
      <c r="T1095" s="84">
        <f t="shared" si="345"/>
        <v>921.39999999999964</v>
      </c>
      <c r="W1095" s="77"/>
      <c r="X1095" s="77"/>
      <c r="Z1095" s="84">
        <v>228.8</v>
      </c>
      <c r="AA1095" s="84">
        <v>1132.7</v>
      </c>
      <c r="AB1095" s="84">
        <f t="shared" si="350"/>
        <v>1361.5</v>
      </c>
      <c r="AC1095" s="84">
        <f t="shared" si="346"/>
        <v>161.5</v>
      </c>
      <c r="AE1095" s="84">
        <f t="shared" si="339"/>
        <v>4524.7970000000014</v>
      </c>
      <c r="AF1095" s="84">
        <f t="shared" si="339"/>
        <v>-8913.119999999999</v>
      </c>
      <c r="AG1095" s="84">
        <f t="shared" si="339"/>
        <v>-4388.3229999999967</v>
      </c>
      <c r="AH1095" s="84">
        <f t="shared" si="347"/>
        <v>-604.92199999999502</v>
      </c>
      <c r="AJ1095" s="80">
        <v>40528</v>
      </c>
      <c r="AK1095" s="84">
        <v>2749.8</v>
      </c>
      <c r="AL1095" s="84">
        <v>1786.9</v>
      </c>
      <c r="AM1095" s="84">
        <f t="shared" si="351"/>
        <v>4536.7000000000007</v>
      </c>
      <c r="AN1095" s="84">
        <f t="shared" si="348"/>
        <v>158.5</v>
      </c>
      <c r="AO1095" s="84">
        <f t="shared" si="348"/>
        <v>113.40000000000055</v>
      </c>
      <c r="AP1095" s="85">
        <f>AM1095/'[2]Soymeal Export Forecast'!AK$15</f>
        <v>0.49578835039350955</v>
      </c>
      <c r="AQ1095" s="77"/>
      <c r="AR1095" s="77"/>
      <c r="AS1095" s="80">
        <v>40528</v>
      </c>
      <c r="AT1095" s="84">
        <v>504.4</v>
      </c>
      <c r="AU1095" s="84">
        <v>440.8</v>
      </c>
      <c r="AV1095" s="84">
        <f t="shared" si="352"/>
        <v>945.2</v>
      </c>
      <c r="AW1095" s="84">
        <f t="shared" si="349"/>
        <v>5.8000000000000114</v>
      </c>
      <c r="AX1095" s="84">
        <f t="shared" si="349"/>
        <v>21.200000000000045</v>
      </c>
      <c r="AZ1095" s="77"/>
      <c r="BA1095" s="77"/>
      <c r="BB1095" s="84">
        <f t="shared" si="354"/>
        <v>973.42100000000028</v>
      </c>
    </row>
    <row r="1096" spans="1:54">
      <c r="A1096" s="80">
        <v>40535</v>
      </c>
      <c r="B1096" s="84">
        <v>13216.517</v>
      </c>
      <c r="C1096" s="84">
        <v>6501.4830000000002</v>
      </c>
      <c r="D1096" s="84">
        <v>19718</v>
      </c>
      <c r="E1096" s="84">
        <v>358.29500000000002</v>
      </c>
      <c r="F1096" s="84">
        <f t="shared" si="343"/>
        <v>581.68299999999999</v>
      </c>
      <c r="G1096" s="84">
        <f t="shared" si="343"/>
        <v>550.80299999999988</v>
      </c>
      <c r="H1096" s="84">
        <f t="shared" si="343"/>
        <v>-0.50799999999998136</v>
      </c>
      <c r="I1096" s="84">
        <f t="shared" si="353"/>
        <v>581.68299999999999</v>
      </c>
      <c r="L1096" s="84">
        <f t="shared" si="355"/>
        <v>550.29499999999985</v>
      </c>
      <c r="N1096" s="85">
        <f>(D1096*36.7437/1000)/'[2]Soybean Export Forecast'!$S$15</f>
        <v>0.48141065872203176</v>
      </c>
      <c r="P1096" s="84">
        <v>8092.7</v>
      </c>
      <c r="Q1096" s="84">
        <v>14215.12</v>
      </c>
      <c r="R1096" s="84">
        <f t="shared" si="338"/>
        <v>22307.82</v>
      </c>
      <c r="S1096" s="84">
        <f t="shared" si="344"/>
        <v>113.80000000000291</v>
      </c>
      <c r="T1096" s="84">
        <f t="shared" si="345"/>
        <v>514.90000000000146</v>
      </c>
      <c r="W1096" s="77"/>
      <c r="X1096" s="77"/>
      <c r="Z1096" s="84">
        <v>235.3</v>
      </c>
      <c r="AA1096" s="84">
        <v>1245.3</v>
      </c>
      <c r="AB1096" s="84">
        <f t="shared" si="350"/>
        <v>1480.6</v>
      </c>
      <c r="AC1096" s="84">
        <f t="shared" si="346"/>
        <v>119.09999999999991</v>
      </c>
      <c r="AE1096" s="84">
        <f t="shared" si="339"/>
        <v>4888.5169999999998</v>
      </c>
      <c r="AF1096" s="84">
        <f t="shared" si="339"/>
        <v>-8958.9369999999999</v>
      </c>
      <c r="AG1096" s="84">
        <f t="shared" si="339"/>
        <v>-4070.4199999999996</v>
      </c>
      <c r="AH1096" s="84">
        <f t="shared" si="347"/>
        <v>317.90299999999706</v>
      </c>
      <c r="AJ1096" s="80">
        <v>40535</v>
      </c>
      <c r="AK1096" s="84">
        <v>2822</v>
      </c>
      <c r="AL1096" s="84">
        <v>1934</v>
      </c>
      <c r="AM1096" s="84">
        <f t="shared" si="351"/>
        <v>4756</v>
      </c>
      <c r="AN1096" s="84">
        <f t="shared" si="348"/>
        <v>147.09999999999991</v>
      </c>
      <c r="AO1096" s="84">
        <f t="shared" si="348"/>
        <v>219.29999999999927</v>
      </c>
      <c r="AP1096" s="85">
        <f>AM1096/'[2]Soymeal Export Forecast'!AK$15</f>
        <v>0.51975431359171453</v>
      </c>
      <c r="AQ1096" s="77"/>
      <c r="AR1096" s="77"/>
      <c r="AS1096" s="80">
        <v>40535</v>
      </c>
      <c r="AT1096" s="84">
        <v>464.5</v>
      </c>
      <c r="AU1096" s="84">
        <v>482.3</v>
      </c>
      <c r="AV1096" s="84">
        <f t="shared" si="352"/>
        <v>946.8</v>
      </c>
      <c r="AW1096" s="84">
        <f t="shared" si="349"/>
        <v>41.5</v>
      </c>
      <c r="AX1096" s="84">
        <f t="shared" si="349"/>
        <v>1.5999999999999091</v>
      </c>
      <c r="AZ1096" s="77"/>
      <c r="BA1096" s="77"/>
      <c r="BB1096" s="84">
        <f t="shared" si="354"/>
        <v>728.7829999999999</v>
      </c>
    </row>
    <row r="1097" spans="1:54">
      <c r="A1097" s="80">
        <v>40542</v>
      </c>
      <c r="B1097" s="84">
        <v>12797.76</v>
      </c>
      <c r="C1097" s="84">
        <v>7381.8209999999999</v>
      </c>
      <c r="D1097" s="84">
        <v>20179.580999999998</v>
      </c>
      <c r="E1097" s="84">
        <v>358.29500000000002</v>
      </c>
      <c r="F1097" s="84">
        <f t="shared" si="343"/>
        <v>880.33799999999974</v>
      </c>
      <c r="G1097" s="84">
        <f t="shared" si="343"/>
        <v>461.58099999999831</v>
      </c>
      <c r="H1097" s="84">
        <f t="shared" si="343"/>
        <v>0</v>
      </c>
      <c r="I1097" s="84">
        <f t="shared" si="353"/>
        <v>880.33799999999974</v>
      </c>
      <c r="L1097" s="84">
        <f t="shared" si="355"/>
        <v>461.58099999999831</v>
      </c>
      <c r="N1097" s="85">
        <f>(D1097*36.7437/1000)/'[2]Soybean Export Forecast'!$S$15</f>
        <v>0.49268005791381458</v>
      </c>
      <c r="P1097" s="84">
        <v>7843.2</v>
      </c>
      <c r="Q1097" s="84">
        <v>15004.119999999999</v>
      </c>
      <c r="R1097" s="84">
        <f t="shared" si="338"/>
        <v>22847.32</v>
      </c>
      <c r="S1097" s="84">
        <f t="shared" si="344"/>
        <v>539.5</v>
      </c>
      <c r="T1097" s="84">
        <f t="shared" si="345"/>
        <v>788.99999999999818</v>
      </c>
      <c r="W1097" s="77"/>
      <c r="X1097" s="77"/>
      <c r="Z1097" s="84">
        <v>235.2</v>
      </c>
      <c r="AA1097" s="84">
        <v>1252.3</v>
      </c>
      <c r="AB1097" s="84">
        <f t="shared" si="350"/>
        <v>1487.5</v>
      </c>
      <c r="AC1097" s="84">
        <f t="shared" si="346"/>
        <v>6.9000000000000909</v>
      </c>
      <c r="AE1097" s="84">
        <f t="shared" si="339"/>
        <v>4719.3600000000006</v>
      </c>
      <c r="AF1097" s="84">
        <f t="shared" si="339"/>
        <v>-8874.5989999999983</v>
      </c>
      <c r="AG1097" s="84">
        <f t="shared" si="339"/>
        <v>-4155.2390000000014</v>
      </c>
      <c r="AH1097" s="84">
        <f t="shared" si="347"/>
        <v>-84.819000000001779</v>
      </c>
      <c r="AJ1097" s="80">
        <v>40542</v>
      </c>
      <c r="AK1097" s="84">
        <v>2712.3</v>
      </c>
      <c r="AL1097" s="84">
        <v>2068.1999999999998</v>
      </c>
      <c r="AM1097" s="84">
        <f t="shared" si="351"/>
        <v>4780.5</v>
      </c>
      <c r="AN1097" s="84">
        <f t="shared" si="348"/>
        <v>134.19999999999982</v>
      </c>
      <c r="AO1097" s="84">
        <f t="shared" si="348"/>
        <v>24.5</v>
      </c>
      <c r="AP1097" s="85">
        <f>AM1097/'[2]Soymeal Export Forecast'!AK$15</f>
        <v>0.52243176958057003</v>
      </c>
      <c r="AQ1097" s="77"/>
      <c r="AR1097" s="77"/>
      <c r="AS1097" s="80">
        <v>40542</v>
      </c>
      <c r="AT1097" s="84">
        <v>471.6</v>
      </c>
      <c r="AU1097" s="84">
        <v>488.2</v>
      </c>
      <c r="AV1097" s="84">
        <f t="shared" si="352"/>
        <v>959.8</v>
      </c>
      <c r="AW1097" s="84">
        <f t="shared" si="349"/>
        <v>5.8999999999999773</v>
      </c>
      <c r="AX1097" s="84">
        <f t="shared" si="349"/>
        <v>13</v>
      </c>
      <c r="AZ1097" s="77"/>
      <c r="BA1097" s="77"/>
      <c r="BB1097" s="84">
        <f t="shared" si="354"/>
        <v>1014.5379999999996</v>
      </c>
    </row>
    <row r="1098" spans="1:54">
      <c r="A1098" s="80">
        <v>40549</v>
      </c>
      <c r="B1098" s="84">
        <v>12620.398999999999</v>
      </c>
      <c r="C1098" s="84">
        <v>8132.83</v>
      </c>
      <c r="D1098" s="84">
        <v>20753.228999999999</v>
      </c>
      <c r="E1098" s="84">
        <v>413.29500000000002</v>
      </c>
      <c r="F1098" s="84">
        <f t="shared" si="343"/>
        <v>751.00900000000001</v>
      </c>
      <c r="G1098" s="84">
        <f t="shared" si="343"/>
        <v>573.64800000000105</v>
      </c>
      <c r="H1098" s="84">
        <f t="shared" si="343"/>
        <v>55</v>
      </c>
      <c r="I1098" s="84">
        <f t="shared" si="353"/>
        <v>751.00900000000001</v>
      </c>
      <c r="L1098" s="84">
        <f t="shared" si="355"/>
        <v>628.64800000000105</v>
      </c>
      <c r="N1098" s="85">
        <f>(D1098*36.7437/1000)/'[2]Soybean Export Forecast'!$S$15</f>
        <v>0.50668554840750435</v>
      </c>
      <c r="P1098" s="84">
        <v>7623.1</v>
      </c>
      <c r="Q1098" s="84">
        <v>15441.619999999999</v>
      </c>
      <c r="R1098" s="84">
        <f t="shared" si="338"/>
        <v>23064.720000000001</v>
      </c>
      <c r="S1098" s="84">
        <f t="shared" si="344"/>
        <v>217.40000000000146</v>
      </c>
      <c r="T1098" s="84">
        <f t="shared" si="345"/>
        <v>437.5</v>
      </c>
      <c r="W1098" s="77"/>
      <c r="X1098" s="77"/>
      <c r="Z1098" s="84">
        <v>180.2</v>
      </c>
      <c r="AA1098" s="84">
        <v>1408.2</v>
      </c>
      <c r="AB1098" s="84">
        <f t="shared" si="350"/>
        <v>1588.4</v>
      </c>
      <c r="AC1098" s="84">
        <f t="shared" si="346"/>
        <v>100.90000000000009</v>
      </c>
      <c r="AE1098" s="84">
        <f t="shared" si="339"/>
        <v>4817.0989999999993</v>
      </c>
      <c r="AF1098" s="84">
        <f t="shared" si="339"/>
        <v>-8716.99</v>
      </c>
      <c r="AG1098" s="84">
        <f t="shared" si="339"/>
        <v>-3899.8910000000019</v>
      </c>
      <c r="AH1098" s="84">
        <f t="shared" si="347"/>
        <v>255.3479999999995</v>
      </c>
      <c r="AJ1098" s="80">
        <v>40549</v>
      </c>
      <c r="AK1098" s="84">
        <v>2459.8000000000002</v>
      </c>
      <c r="AL1098" s="84">
        <v>2347</v>
      </c>
      <c r="AM1098" s="84">
        <f t="shared" si="351"/>
        <v>4806.8</v>
      </c>
      <c r="AN1098" s="84">
        <f t="shared" si="348"/>
        <v>278.80000000000018</v>
      </c>
      <c r="AO1098" s="84">
        <f t="shared" si="348"/>
        <v>26.300000000000182</v>
      </c>
      <c r="AP1098" s="85">
        <f>AM1098/'[2]Soymeal Export Forecast'!AK$15</f>
        <v>0.52530593662166802</v>
      </c>
      <c r="AQ1098" s="77"/>
      <c r="AR1098" s="77"/>
      <c r="AS1098" s="80">
        <v>40549</v>
      </c>
      <c r="AT1098" s="84">
        <v>421.9</v>
      </c>
      <c r="AU1098" s="84">
        <v>545.4</v>
      </c>
      <c r="AV1098" s="84">
        <f t="shared" si="352"/>
        <v>967.3</v>
      </c>
      <c r="AW1098" s="84">
        <f t="shared" si="349"/>
        <v>57.199999999999989</v>
      </c>
      <c r="AX1098" s="84">
        <f t="shared" si="349"/>
        <v>7.5</v>
      </c>
      <c r="AZ1098" s="77"/>
      <c r="BA1098" s="77"/>
      <c r="BB1098" s="84">
        <f t="shared" si="354"/>
        <v>1029.8090000000002</v>
      </c>
    </row>
    <row r="1099" spans="1:54">
      <c r="A1099" s="80">
        <v>40556</v>
      </c>
      <c r="B1099" s="84">
        <v>12375.376</v>
      </c>
      <c r="C1099" s="84">
        <v>8911.5910000000003</v>
      </c>
      <c r="D1099" s="84">
        <v>21286.967000000001</v>
      </c>
      <c r="E1099" s="84">
        <v>413.29500000000002</v>
      </c>
      <c r="F1099" s="84">
        <f t="shared" si="343"/>
        <v>778.76100000000042</v>
      </c>
      <c r="G1099" s="84">
        <f t="shared" si="343"/>
        <v>533.73800000000119</v>
      </c>
      <c r="H1099" s="84">
        <f t="shared" si="343"/>
        <v>0</v>
      </c>
      <c r="I1099" s="84">
        <f t="shared" si="353"/>
        <v>778.76100000000042</v>
      </c>
      <c r="L1099" s="84">
        <f t="shared" si="355"/>
        <v>533.73800000000119</v>
      </c>
      <c r="N1099" s="85">
        <f>(D1099*36.7437/1000)/'[2]Soybean Export Forecast'!$S$15</f>
        <v>0.51971664497738879</v>
      </c>
      <c r="P1099" s="84">
        <v>7405</v>
      </c>
      <c r="Q1099" s="84">
        <v>16152.72</v>
      </c>
      <c r="R1099" s="84">
        <f t="shared" si="338"/>
        <v>23557.72</v>
      </c>
      <c r="S1099" s="84">
        <f t="shared" si="344"/>
        <v>493</v>
      </c>
      <c r="T1099" s="84">
        <f t="shared" si="345"/>
        <v>711.10000000000036</v>
      </c>
      <c r="W1099" s="77"/>
      <c r="X1099" s="77"/>
      <c r="Z1099" s="84">
        <v>120.2</v>
      </c>
      <c r="AA1099" s="84">
        <v>1599.1</v>
      </c>
      <c r="AB1099" s="84">
        <f t="shared" si="350"/>
        <v>1719.3</v>
      </c>
      <c r="AC1099" s="84">
        <f t="shared" si="346"/>
        <v>130.89999999999986</v>
      </c>
      <c r="AE1099" s="84">
        <f t="shared" si="339"/>
        <v>4850.1760000000004</v>
      </c>
      <c r="AF1099" s="84">
        <f t="shared" si="339"/>
        <v>-8840.2289999999994</v>
      </c>
      <c r="AG1099" s="84">
        <f t="shared" si="339"/>
        <v>-3990.0530000000008</v>
      </c>
      <c r="AH1099" s="84">
        <f t="shared" si="347"/>
        <v>-90.161999999998898</v>
      </c>
      <c r="AJ1099" s="80">
        <v>40556</v>
      </c>
      <c r="AK1099" s="84">
        <v>2531.6999999999998</v>
      </c>
      <c r="AL1099" s="84">
        <v>2507.1999999999998</v>
      </c>
      <c r="AM1099" s="84">
        <f t="shared" si="351"/>
        <v>5038.8999999999996</v>
      </c>
      <c r="AN1099" s="84">
        <f t="shared" si="348"/>
        <v>160.19999999999982</v>
      </c>
      <c r="AO1099" s="84">
        <f t="shared" si="348"/>
        <v>232.09999999999945</v>
      </c>
      <c r="AP1099" s="85">
        <f>AM1099/'[2]Soymeal Export Forecast'!AK$15</f>
        <v>0.55067073396915267</v>
      </c>
      <c r="AQ1099" s="77"/>
      <c r="AR1099" s="77"/>
      <c r="AS1099" s="80">
        <v>40556</v>
      </c>
      <c r="AT1099" s="84">
        <v>451</v>
      </c>
      <c r="AU1099" s="84">
        <v>576.4</v>
      </c>
      <c r="AV1099" s="84">
        <f t="shared" si="352"/>
        <v>1027.4000000000001</v>
      </c>
      <c r="AW1099" s="84">
        <f t="shared" si="349"/>
        <v>31</v>
      </c>
      <c r="AX1099" s="84">
        <f t="shared" si="349"/>
        <v>60.100000000000136</v>
      </c>
      <c r="AZ1099" s="77"/>
      <c r="BA1099" s="77"/>
      <c r="BB1099" s="84">
        <f t="shared" si="354"/>
        <v>938.96100000000024</v>
      </c>
    </row>
    <row r="1100" spans="1:54">
      <c r="A1100" s="80">
        <v>40563</v>
      </c>
      <c r="B1100" s="84">
        <v>12415.455</v>
      </c>
      <c r="C1100" s="84">
        <v>9694.5490000000009</v>
      </c>
      <c r="D1100" s="84">
        <v>22110.004000000001</v>
      </c>
      <c r="E1100" s="84">
        <v>413.29500000000002</v>
      </c>
      <c r="F1100" s="84">
        <f t="shared" si="343"/>
        <v>782.95800000000054</v>
      </c>
      <c r="G1100" s="84">
        <f t="shared" si="343"/>
        <v>823.03700000000026</v>
      </c>
      <c r="H1100" s="84">
        <f t="shared" si="343"/>
        <v>0</v>
      </c>
      <c r="I1100" s="84">
        <f t="shared" si="353"/>
        <v>782.95800000000054</v>
      </c>
      <c r="L1100" s="84">
        <f t="shared" si="355"/>
        <v>823.03700000000026</v>
      </c>
      <c r="N1100" s="85">
        <f>(D1100*36.7437/1000)/'[2]Soybean Export Forecast'!$S$15</f>
        <v>0.53981091337796727</v>
      </c>
      <c r="P1100" s="84">
        <v>6963.4</v>
      </c>
      <c r="Q1100" s="84">
        <v>16989.62</v>
      </c>
      <c r="R1100" s="84">
        <f t="shared" si="338"/>
        <v>23953.019999999997</v>
      </c>
      <c r="S1100" s="84">
        <f t="shared" si="344"/>
        <v>395.29999999999563</v>
      </c>
      <c r="T1100" s="84">
        <f t="shared" si="345"/>
        <v>836.89999999999964</v>
      </c>
      <c r="W1100" s="77"/>
      <c r="X1100" s="77"/>
      <c r="Z1100" s="84">
        <v>60.2</v>
      </c>
      <c r="AA1100" s="84">
        <v>1808.3</v>
      </c>
      <c r="AB1100" s="84">
        <f t="shared" si="350"/>
        <v>1868.5</v>
      </c>
      <c r="AC1100" s="84">
        <f t="shared" si="346"/>
        <v>149.20000000000005</v>
      </c>
      <c r="AE1100" s="84">
        <f t="shared" si="339"/>
        <v>5391.8550000000005</v>
      </c>
      <c r="AF1100" s="84">
        <f t="shared" si="339"/>
        <v>-9103.3709999999974</v>
      </c>
      <c r="AG1100" s="84">
        <f t="shared" si="339"/>
        <v>-3711.515999999996</v>
      </c>
      <c r="AH1100" s="84">
        <f t="shared" si="347"/>
        <v>278.53700000000481</v>
      </c>
      <c r="AJ1100" s="80">
        <v>40563</v>
      </c>
      <c r="AK1100" s="84">
        <v>2268.1999999999998</v>
      </c>
      <c r="AL1100" s="84">
        <v>2740.7</v>
      </c>
      <c r="AM1100" s="84">
        <f t="shared" si="351"/>
        <v>5008.8999999999996</v>
      </c>
      <c r="AN1100" s="84">
        <f t="shared" si="348"/>
        <v>233.5</v>
      </c>
      <c r="AO1100" s="84">
        <f t="shared" si="348"/>
        <v>-30</v>
      </c>
      <c r="AP1100" s="85">
        <f>AM1100/'[2]Soymeal Export Forecast'!AK$15</f>
        <v>0.54739221643177849</v>
      </c>
      <c r="AQ1100" s="77"/>
      <c r="AR1100" s="77"/>
      <c r="AS1100" s="80">
        <v>40563</v>
      </c>
      <c r="AT1100" s="84">
        <v>449.7</v>
      </c>
      <c r="AU1100" s="84">
        <v>590.79999999999995</v>
      </c>
      <c r="AV1100" s="84">
        <f t="shared" si="352"/>
        <v>1040.5</v>
      </c>
      <c r="AW1100" s="84">
        <f t="shared" si="349"/>
        <v>14.399999999999977</v>
      </c>
      <c r="AX1100" s="84">
        <f t="shared" si="349"/>
        <v>13.099999999999909</v>
      </c>
      <c r="AZ1100" s="77"/>
      <c r="BA1100" s="77"/>
      <c r="BB1100" s="84">
        <f t="shared" si="354"/>
        <v>1016.4580000000005</v>
      </c>
    </row>
    <row r="1101" spans="1:54">
      <c r="A1101" s="80">
        <v>40570</v>
      </c>
      <c r="B1101" s="84">
        <v>12389.066999999999</v>
      </c>
      <c r="C1101" s="84">
        <v>10478.986999999999</v>
      </c>
      <c r="D1101" s="84">
        <v>22868.054</v>
      </c>
      <c r="E1101" s="84">
        <v>413.29500000000002</v>
      </c>
      <c r="F1101" s="84">
        <f t="shared" si="343"/>
        <v>784.43799999999828</v>
      </c>
      <c r="G1101" s="84">
        <f t="shared" si="343"/>
        <v>758.04999999999927</v>
      </c>
      <c r="H1101" s="84">
        <f t="shared" si="343"/>
        <v>0</v>
      </c>
      <c r="I1101" s="84">
        <f t="shared" si="353"/>
        <v>784.43799999999828</v>
      </c>
      <c r="L1101" s="84">
        <f t="shared" si="355"/>
        <v>758.04999999999927</v>
      </c>
      <c r="N1101" s="85">
        <f>(D1101*36.7437/1000)/'[2]Soybean Export Forecast'!$S$15</f>
        <v>0.55831853838274637</v>
      </c>
      <c r="P1101" s="84">
        <v>6610</v>
      </c>
      <c r="Q1101" s="84">
        <v>17753.764999999999</v>
      </c>
      <c r="R1101" s="84">
        <f t="shared" si="338"/>
        <v>24363.764999999999</v>
      </c>
      <c r="S1101" s="84">
        <f t="shared" si="344"/>
        <v>410.74500000000262</v>
      </c>
      <c r="T1101" s="84">
        <f t="shared" si="345"/>
        <v>764.14500000000044</v>
      </c>
      <c r="W1101" s="77"/>
      <c r="X1101" s="77"/>
      <c r="Z1101" s="84">
        <v>60.2</v>
      </c>
      <c r="AA1101" s="84">
        <v>1987.2</v>
      </c>
      <c r="AB1101" s="84">
        <f t="shared" si="350"/>
        <v>2047.4</v>
      </c>
      <c r="AC1101" s="84">
        <f t="shared" si="346"/>
        <v>178.90000000000009</v>
      </c>
      <c r="AE1101" s="84">
        <f t="shared" si="339"/>
        <v>5718.8669999999993</v>
      </c>
      <c r="AF1101" s="84">
        <f t="shared" si="339"/>
        <v>-9261.978000000001</v>
      </c>
      <c r="AG1101" s="84">
        <f t="shared" si="339"/>
        <v>-3543.1109999999994</v>
      </c>
      <c r="AH1101" s="84">
        <f t="shared" si="347"/>
        <v>168.40499999999656</v>
      </c>
      <c r="AJ1101" s="80">
        <v>40570</v>
      </c>
      <c r="AK1101" s="84">
        <v>2183.8000000000002</v>
      </c>
      <c r="AL1101" s="84">
        <v>3003</v>
      </c>
      <c r="AM1101" s="84">
        <f t="shared" si="351"/>
        <v>5186.8</v>
      </c>
      <c r="AN1101" s="84">
        <f t="shared" si="348"/>
        <v>262.30000000000018</v>
      </c>
      <c r="AO1101" s="84">
        <f t="shared" si="348"/>
        <v>177.90000000000055</v>
      </c>
      <c r="AP1101" s="85">
        <f>AM1101/'[2]Soymeal Export Forecast'!AK$15</f>
        <v>0.56683382542840721</v>
      </c>
      <c r="AQ1101" s="77"/>
      <c r="AR1101" s="77"/>
      <c r="AS1101" s="80">
        <v>40570</v>
      </c>
      <c r="AT1101" s="84">
        <v>417</v>
      </c>
      <c r="AU1101" s="84">
        <v>628.5</v>
      </c>
      <c r="AV1101" s="84">
        <f t="shared" si="352"/>
        <v>1045.5</v>
      </c>
      <c r="AW1101" s="84">
        <f t="shared" si="349"/>
        <v>37.700000000000045</v>
      </c>
      <c r="AX1101" s="84">
        <f t="shared" si="349"/>
        <v>5</v>
      </c>
      <c r="AZ1101" s="77"/>
      <c r="BA1101" s="77"/>
      <c r="BB1101" s="84">
        <f t="shared" si="354"/>
        <v>1046.7379999999985</v>
      </c>
    </row>
    <row r="1102" spans="1:54">
      <c r="A1102" s="80">
        <v>40577</v>
      </c>
      <c r="B1102" s="84">
        <v>12365.001</v>
      </c>
      <c r="C1102" s="84">
        <v>11174.177</v>
      </c>
      <c r="D1102" s="84">
        <v>23539.178</v>
      </c>
      <c r="E1102" s="84">
        <v>549.72299999999996</v>
      </c>
      <c r="F1102" s="84">
        <f t="shared" si="343"/>
        <v>695.19000000000051</v>
      </c>
      <c r="G1102" s="84">
        <f t="shared" si="343"/>
        <v>671.1239999999998</v>
      </c>
      <c r="H1102" s="84">
        <f t="shared" si="343"/>
        <v>136.42799999999994</v>
      </c>
      <c r="I1102" s="84">
        <f t="shared" si="353"/>
        <v>695.19000000000051</v>
      </c>
      <c r="L1102" s="84">
        <f t="shared" si="355"/>
        <v>807.55199999999968</v>
      </c>
      <c r="N1102" s="85">
        <f>(D1102*36.7437/1000)/'[2]Soybean Export Forecast'!$S$15</f>
        <v>0.57470388410361883</v>
      </c>
      <c r="P1102" s="84">
        <v>5699.6</v>
      </c>
      <c r="Q1102" s="84">
        <v>18402.564999999999</v>
      </c>
      <c r="R1102" s="84">
        <f t="shared" si="338"/>
        <v>24102.165000000001</v>
      </c>
      <c r="S1102" s="84">
        <f t="shared" si="344"/>
        <v>-261.59999999999854</v>
      </c>
      <c r="T1102" s="84">
        <f t="shared" si="345"/>
        <v>648.79999999999927</v>
      </c>
      <c r="W1102" s="77"/>
      <c r="X1102" s="77"/>
      <c r="Z1102" s="84">
        <v>0.2</v>
      </c>
      <c r="AA1102" s="84">
        <v>2085.9</v>
      </c>
      <c r="AB1102" s="84">
        <f t="shared" si="350"/>
        <v>2086.1</v>
      </c>
      <c r="AC1102" s="84">
        <f t="shared" si="346"/>
        <v>38.699999999999818</v>
      </c>
      <c r="AE1102" s="84">
        <f t="shared" si="339"/>
        <v>6665.201</v>
      </c>
      <c r="AF1102" s="84">
        <f t="shared" si="339"/>
        <v>-9314.2879999999986</v>
      </c>
      <c r="AG1102" s="84">
        <f t="shared" si="339"/>
        <v>-2649.0870000000009</v>
      </c>
      <c r="AH1102" s="84">
        <f t="shared" si="347"/>
        <v>894.02399999999852</v>
      </c>
      <c r="AJ1102" s="80">
        <v>40577</v>
      </c>
      <c r="AK1102" s="84">
        <v>2085.4</v>
      </c>
      <c r="AL1102" s="84">
        <v>3284.1</v>
      </c>
      <c r="AM1102" s="84">
        <f t="shared" si="351"/>
        <v>5369.5</v>
      </c>
      <c r="AN1102" s="84">
        <f t="shared" si="348"/>
        <v>281.09999999999991</v>
      </c>
      <c r="AO1102" s="84">
        <f t="shared" si="348"/>
        <v>182.69999999999982</v>
      </c>
      <c r="AP1102" s="85">
        <f>AM1102/'[2]Soymeal Export Forecast'!AK$15</f>
        <v>0.58679999723101572</v>
      </c>
      <c r="AQ1102" s="77"/>
      <c r="AR1102" s="77"/>
      <c r="AS1102" s="80">
        <v>40577</v>
      </c>
      <c r="AT1102" s="84">
        <v>380</v>
      </c>
      <c r="AU1102" s="84">
        <v>703.8</v>
      </c>
      <c r="AV1102" s="84">
        <f t="shared" si="352"/>
        <v>1083.8</v>
      </c>
      <c r="AW1102" s="84">
        <f t="shared" si="349"/>
        <v>75.299999999999955</v>
      </c>
      <c r="AX1102" s="84">
        <f t="shared" si="349"/>
        <v>38.299999999999955</v>
      </c>
      <c r="AZ1102" s="77"/>
      <c r="BA1102" s="77"/>
      <c r="BB1102" s="84">
        <f t="shared" si="354"/>
        <v>976.29000000000042</v>
      </c>
    </row>
    <row r="1103" spans="1:54">
      <c r="A1103" s="80">
        <v>40584</v>
      </c>
      <c r="B1103" s="84">
        <v>12365.326999999999</v>
      </c>
      <c r="C1103" s="84">
        <v>11984.707</v>
      </c>
      <c r="D1103" s="84">
        <v>24350.034</v>
      </c>
      <c r="E1103" s="84">
        <v>618.96699999999998</v>
      </c>
      <c r="F1103" s="84">
        <f t="shared" si="343"/>
        <v>810.53000000000065</v>
      </c>
      <c r="G1103" s="84">
        <f t="shared" si="343"/>
        <v>810.85599999999977</v>
      </c>
      <c r="H1103" s="84">
        <f t="shared" si="343"/>
        <v>69.244000000000028</v>
      </c>
      <c r="I1103" s="84">
        <f t="shared" si="353"/>
        <v>810.53000000000065</v>
      </c>
      <c r="L1103" s="84">
        <f t="shared" si="355"/>
        <v>880.0999999999998</v>
      </c>
      <c r="N1103" s="85">
        <f>(D1103*36.7437/1000)/'[2]Soybean Export Forecast'!$S$15</f>
        <v>0.59450075605253416</v>
      </c>
      <c r="P1103" s="84">
        <v>5236.8</v>
      </c>
      <c r="Q1103" s="84">
        <v>18944.864999999998</v>
      </c>
      <c r="R1103" s="84">
        <f t="shared" ref="R1103:R1166" si="356">Q1103+P1103</f>
        <v>24181.664999999997</v>
      </c>
      <c r="S1103" s="84">
        <f t="shared" si="344"/>
        <v>79.499999999996362</v>
      </c>
      <c r="T1103" s="84">
        <f t="shared" si="345"/>
        <v>542.29999999999927</v>
      </c>
      <c r="W1103" s="77"/>
      <c r="X1103" s="77"/>
      <c r="Z1103" s="84">
        <v>0.3</v>
      </c>
      <c r="AA1103" s="84">
        <v>2313.3000000000002</v>
      </c>
      <c r="AB1103" s="84">
        <f t="shared" si="350"/>
        <v>2313.6000000000004</v>
      </c>
      <c r="AC1103" s="84">
        <f t="shared" si="346"/>
        <v>227.50000000000045</v>
      </c>
      <c r="AE1103" s="84">
        <f t="shared" ref="AE1103:AG1166" si="357">B1103-P1103-Z1103</f>
        <v>7128.226999999999</v>
      </c>
      <c r="AF1103" s="84">
        <f t="shared" si="357"/>
        <v>-9273.4579999999987</v>
      </c>
      <c r="AG1103" s="84">
        <f t="shared" si="357"/>
        <v>-2145.2309999999979</v>
      </c>
      <c r="AH1103" s="84">
        <f t="shared" si="347"/>
        <v>503.85600000000295</v>
      </c>
      <c r="AJ1103" s="80">
        <v>40584</v>
      </c>
      <c r="AK1103" s="84">
        <v>2036</v>
      </c>
      <c r="AL1103" s="84">
        <v>3441.2</v>
      </c>
      <c r="AM1103" s="84">
        <f t="shared" si="351"/>
        <v>5477.2</v>
      </c>
      <c r="AN1103" s="84">
        <f t="shared" si="348"/>
        <v>157.09999999999991</v>
      </c>
      <c r="AO1103" s="84">
        <f t="shared" si="348"/>
        <v>107.69999999999982</v>
      </c>
      <c r="AP1103" s="85">
        <f>AM1103/'[2]Soymeal Export Forecast'!AK$15</f>
        <v>0.59856987519018889</v>
      </c>
      <c r="AQ1103" s="77"/>
      <c r="AR1103" s="77"/>
      <c r="AS1103" s="80">
        <v>40584</v>
      </c>
      <c r="AT1103" s="84">
        <v>341.5</v>
      </c>
      <c r="AU1103" s="84">
        <v>757.2</v>
      </c>
      <c r="AV1103" s="84">
        <f t="shared" si="352"/>
        <v>1098.7</v>
      </c>
      <c r="AW1103" s="84">
        <f t="shared" si="349"/>
        <v>53.400000000000091</v>
      </c>
      <c r="AX1103" s="84">
        <f t="shared" si="349"/>
        <v>14.900000000000091</v>
      </c>
      <c r="AZ1103" s="77"/>
      <c r="BA1103" s="77"/>
      <c r="BB1103" s="84">
        <f t="shared" si="354"/>
        <v>967.63000000000056</v>
      </c>
    </row>
    <row r="1104" spans="1:54">
      <c r="A1104" s="80">
        <v>40591</v>
      </c>
      <c r="B1104" s="84">
        <v>12442.572</v>
      </c>
      <c r="C1104" s="84">
        <v>12813.539000000001</v>
      </c>
      <c r="D1104" s="84">
        <v>25256.111000000001</v>
      </c>
      <c r="E1104" s="84">
        <v>618.96699999999998</v>
      </c>
      <c r="F1104" s="84">
        <f t="shared" si="343"/>
        <v>828.83200000000033</v>
      </c>
      <c r="G1104" s="84">
        <f t="shared" si="343"/>
        <v>906.07700000000114</v>
      </c>
      <c r="H1104" s="84">
        <f t="shared" si="343"/>
        <v>0</v>
      </c>
      <c r="I1104" s="84">
        <f t="shared" si="353"/>
        <v>828.83200000000033</v>
      </c>
      <c r="L1104" s="84">
        <f t="shared" si="355"/>
        <v>906.07700000000114</v>
      </c>
      <c r="N1104" s="85">
        <f>(D1104*36.7437/1000)/'[2]Soybean Export Forecast'!$S$15</f>
        <v>0.61662242789668087</v>
      </c>
      <c r="P1104" s="84">
        <v>4833.8</v>
      </c>
      <c r="Q1104" s="84">
        <v>19752.965</v>
      </c>
      <c r="R1104" s="84">
        <f t="shared" si="356"/>
        <v>24586.764999999999</v>
      </c>
      <c r="S1104" s="84">
        <f t="shared" si="344"/>
        <v>405.10000000000218</v>
      </c>
      <c r="T1104" s="84">
        <f t="shared" si="345"/>
        <v>808.10000000000218</v>
      </c>
      <c r="W1104" s="77"/>
      <c r="X1104" s="77"/>
      <c r="Z1104" s="84">
        <v>0.3</v>
      </c>
      <c r="AA1104" s="84">
        <v>2380.5</v>
      </c>
      <c r="AB1104" s="84">
        <f t="shared" si="350"/>
        <v>2380.8000000000002</v>
      </c>
      <c r="AC1104" s="84">
        <f t="shared" si="346"/>
        <v>67.199999999999818</v>
      </c>
      <c r="AE1104" s="84">
        <f t="shared" si="357"/>
        <v>7608.4719999999998</v>
      </c>
      <c r="AF1104" s="84">
        <f t="shared" si="357"/>
        <v>-9319.9259999999995</v>
      </c>
      <c r="AG1104" s="84">
        <f t="shared" si="357"/>
        <v>-1711.4539999999988</v>
      </c>
      <c r="AH1104" s="84">
        <f t="shared" si="347"/>
        <v>433.77699999999913</v>
      </c>
      <c r="AJ1104" s="80">
        <v>40591</v>
      </c>
      <c r="AK1104" s="84">
        <v>2041.1</v>
      </c>
      <c r="AL1104" s="84">
        <v>3544.4</v>
      </c>
      <c r="AM1104" s="84">
        <f t="shared" si="351"/>
        <v>5585.5</v>
      </c>
      <c r="AN1104" s="84">
        <f t="shared" si="348"/>
        <v>103.20000000000027</v>
      </c>
      <c r="AO1104" s="84">
        <f t="shared" si="348"/>
        <v>108.30000000000018</v>
      </c>
      <c r="AP1104" s="85">
        <f>AM1104/'[2]Soymeal Export Forecast'!AK$15</f>
        <v>0.61040532350010956</v>
      </c>
      <c r="AQ1104" s="77"/>
      <c r="AR1104" s="77"/>
      <c r="AS1104" s="80">
        <v>40591</v>
      </c>
      <c r="AT1104" s="84">
        <v>336.8</v>
      </c>
      <c r="AU1104" s="84">
        <v>762.9</v>
      </c>
      <c r="AV1104" s="84">
        <f t="shared" si="352"/>
        <v>1099.7</v>
      </c>
      <c r="AW1104" s="84">
        <f t="shared" si="349"/>
        <v>5.6999999999999318</v>
      </c>
      <c r="AX1104" s="84">
        <f t="shared" si="349"/>
        <v>1</v>
      </c>
      <c r="AZ1104" s="77"/>
      <c r="BA1104" s="77"/>
      <c r="BB1104" s="84">
        <f t="shared" si="354"/>
        <v>932.03200000000061</v>
      </c>
    </row>
    <row r="1105" spans="1:54">
      <c r="A1105" s="80">
        <v>40598</v>
      </c>
      <c r="B1105" s="84">
        <v>12058.941000000001</v>
      </c>
      <c r="C1105" s="84">
        <v>13896.278</v>
      </c>
      <c r="D1105" s="84">
        <v>25955.219000000001</v>
      </c>
      <c r="E1105" s="84">
        <v>618.96699999999998</v>
      </c>
      <c r="F1105" s="84">
        <f t="shared" si="343"/>
        <v>1082.7389999999996</v>
      </c>
      <c r="G1105" s="84">
        <f t="shared" si="343"/>
        <v>699.10800000000017</v>
      </c>
      <c r="H1105" s="84">
        <f t="shared" si="343"/>
        <v>0</v>
      </c>
      <c r="I1105" s="84">
        <f t="shared" si="353"/>
        <v>1082.7389999999996</v>
      </c>
      <c r="L1105" s="84">
        <f t="shared" si="355"/>
        <v>699.10800000000017</v>
      </c>
      <c r="N1105" s="85">
        <f>(D1105*36.7437/1000)/'[2]Soybean Export Forecast'!$S$15</f>
        <v>0.63369099685894081</v>
      </c>
      <c r="P1105" s="84">
        <v>3872.9</v>
      </c>
      <c r="Q1105" s="84">
        <v>20771.3</v>
      </c>
      <c r="R1105" s="84">
        <f t="shared" si="356"/>
        <v>24644.2</v>
      </c>
      <c r="S1105" s="84">
        <f t="shared" si="344"/>
        <v>57.43500000000131</v>
      </c>
      <c r="T1105" s="84">
        <f t="shared" si="345"/>
        <v>1018.3349999999991</v>
      </c>
      <c r="W1105" s="77"/>
      <c r="X1105" s="77"/>
      <c r="Z1105" s="84">
        <v>0.2</v>
      </c>
      <c r="AA1105" s="84">
        <v>2521.1</v>
      </c>
      <c r="AB1105" s="84">
        <f t="shared" si="350"/>
        <v>2521.2999999999997</v>
      </c>
      <c r="AC1105" s="84">
        <f t="shared" si="346"/>
        <v>140.49999999999955</v>
      </c>
      <c r="AE1105" s="84">
        <f t="shared" si="357"/>
        <v>8185.8410000000013</v>
      </c>
      <c r="AF1105" s="84">
        <f t="shared" si="357"/>
        <v>-9396.1219999999994</v>
      </c>
      <c r="AG1105" s="84">
        <f t="shared" si="357"/>
        <v>-1210.2809999999995</v>
      </c>
      <c r="AH1105" s="84">
        <f t="shared" si="347"/>
        <v>501.17299999999932</v>
      </c>
      <c r="AJ1105" s="80">
        <v>40598</v>
      </c>
      <c r="AK1105" s="84">
        <v>1904.6</v>
      </c>
      <c r="AL1105" s="84">
        <v>3829</v>
      </c>
      <c r="AM1105" s="84">
        <f t="shared" si="351"/>
        <v>5733.6</v>
      </c>
      <c r="AN1105" s="84">
        <f t="shared" si="348"/>
        <v>284.59999999999991</v>
      </c>
      <c r="AO1105" s="84">
        <f t="shared" si="348"/>
        <v>148.10000000000036</v>
      </c>
      <c r="AP1105" s="85">
        <f>AM1105/'[2]Soymeal Export Forecast'!AK$15</f>
        <v>0.62659027174294668</v>
      </c>
      <c r="AQ1105" s="77"/>
      <c r="AR1105" s="77"/>
      <c r="AS1105" s="80">
        <v>40598</v>
      </c>
      <c r="AT1105" s="84">
        <v>313</v>
      </c>
      <c r="AU1105" s="84">
        <v>802.7</v>
      </c>
      <c r="AV1105" s="84">
        <f t="shared" si="352"/>
        <v>1115.7</v>
      </c>
      <c r="AW1105" s="84">
        <f t="shared" si="349"/>
        <v>39.800000000000068</v>
      </c>
      <c r="AX1105" s="84">
        <f t="shared" si="349"/>
        <v>16</v>
      </c>
      <c r="AZ1105" s="77"/>
      <c r="BA1105" s="77"/>
      <c r="BB1105" s="84">
        <f t="shared" si="354"/>
        <v>1367.3389999999995</v>
      </c>
    </row>
    <row r="1106" spans="1:54">
      <c r="A1106" s="80">
        <v>40605</v>
      </c>
      <c r="B1106" s="84">
        <v>11814.151</v>
      </c>
      <c r="C1106" s="84">
        <v>14510.111000000001</v>
      </c>
      <c r="D1106" s="84">
        <v>26324.261999999999</v>
      </c>
      <c r="E1106" s="84">
        <v>618.96699999999998</v>
      </c>
      <c r="F1106" s="84">
        <f t="shared" si="343"/>
        <v>613.83300000000054</v>
      </c>
      <c r="G1106" s="84">
        <f t="shared" si="343"/>
        <v>369.04299999999785</v>
      </c>
      <c r="H1106" s="84">
        <f t="shared" si="343"/>
        <v>0</v>
      </c>
      <c r="I1106" s="84">
        <f t="shared" si="353"/>
        <v>613.83300000000054</v>
      </c>
      <c r="L1106" s="84">
        <f t="shared" si="355"/>
        <v>369.04299999999785</v>
      </c>
      <c r="N1106" s="85">
        <f>(D1106*36.7437/1000)/'[2]Soybean Export Forecast'!$S$15</f>
        <v>0.64270110101386291</v>
      </c>
      <c r="P1106" s="84">
        <v>3715.5</v>
      </c>
      <c r="Q1106" s="84">
        <v>21231.9</v>
      </c>
      <c r="R1106" s="84">
        <f t="shared" si="356"/>
        <v>24947.4</v>
      </c>
      <c r="S1106" s="84">
        <f t="shared" si="344"/>
        <v>303.20000000000073</v>
      </c>
      <c r="T1106" s="84">
        <f t="shared" si="345"/>
        <v>460.60000000000218</v>
      </c>
      <c r="W1106" s="77"/>
      <c r="X1106" s="77"/>
      <c r="Z1106" s="84">
        <v>0.2</v>
      </c>
      <c r="AA1106" s="84">
        <v>2521.1</v>
      </c>
      <c r="AB1106" s="84">
        <f t="shared" si="350"/>
        <v>2521.2999999999997</v>
      </c>
      <c r="AC1106" s="84">
        <f t="shared" si="346"/>
        <v>0</v>
      </c>
      <c r="AE1106" s="84">
        <f t="shared" si="357"/>
        <v>8098.451</v>
      </c>
      <c r="AF1106" s="84">
        <f t="shared" si="357"/>
        <v>-9242.889000000001</v>
      </c>
      <c r="AG1106" s="84">
        <f t="shared" si="357"/>
        <v>-1144.4380000000024</v>
      </c>
      <c r="AH1106" s="84">
        <f t="shared" si="347"/>
        <v>65.842999999997119</v>
      </c>
      <c r="AJ1106" s="80">
        <v>40605</v>
      </c>
      <c r="AK1106" s="84">
        <v>1842.1</v>
      </c>
      <c r="AL1106" s="84">
        <v>4048.2</v>
      </c>
      <c r="AM1106" s="84">
        <f t="shared" si="351"/>
        <v>5890.2999999999993</v>
      </c>
      <c r="AN1106" s="84">
        <f t="shared" si="348"/>
        <v>219.19999999999982</v>
      </c>
      <c r="AO1106" s="84">
        <f t="shared" si="348"/>
        <v>156.69999999999891</v>
      </c>
      <c r="AP1106" s="85">
        <f>AM1106/'[2]Soymeal Export Forecast'!AK$15</f>
        <v>0.64371506167983084</v>
      </c>
      <c r="AQ1106" s="77"/>
      <c r="AR1106" s="77"/>
      <c r="AS1106" s="80">
        <v>40605</v>
      </c>
      <c r="AT1106" s="84">
        <v>284.8</v>
      </c>
      <c r="AU1106" s="84">
        <v>833</v>
      </c>
      <c r="AV1106" s="84">
        <f t="shared" si="352"/>
        <v>1117.8</v>
      </c>
      <c r="AW1106" s="84">
        <f t="shared" si="349"/>
        <v>30.299999999999955</v>
      </c>
      <c r="AX1106" s="84">
        <f t="shared" si="349"/>
        <v>2.0999999999999091</v>
      </c>
      <c r="AZ1106" s="77"/>
      <c r="BA1106" s="77"/>
      <c r="BB1106" s="84">
        <f t="shared" si="354"/>
        <v>833.03300000000036</v>
      </c>
    </row>
    <row r="1107" spans="1:54">
      <c r="A1107" s="80">
        <v>40612</v>
      </c>
      <c r="B1107" s="84">
        <v>11737.726000000001</v>
      </c>
      <c r="C1107" s="84">
        <v>15025.773999999999</v>
      </c>
      <c r="D1107" s="84">
        <v>26763.5</v>
      </c>
      <c r="E1107" s="84">
        <v>687.25900000000001</v>
      </c>
      <c r="F1107" s="84">
        <f t="shared" si="343"/>
        <v>515.66299999999865</v>
      </c>
      <c r="G1107" s="84">
        <f t="shared" si="343"/>
        <v>439.23800000000119</v>
      </c>
      <c r="H1107" s="84">
        <f t="shared" si="343"/>
        <v>68.29200000000003</v>
      </c>
      <c r="I1107" s="84">
        <f t="shared" si="353"/>
        <v>515.66299999999865</v>
      </c>
      <c r="L1107" s="84">
        <f t="shared" si="355"/>
        <v>507.53000000000122</v>
      </c>
      <c r="N1107" s="85">
        <f>(D1107*36.7437/1000)/'[2]Soybean Export Forecast'!$S$15</f>
        <v>0.65342500074587162</v>
      </c>
      <c r="P1107" s="84">
        <v>3191</v>
      </c>
      <c r="Q1107" s="84">
        <v>21759.4</v>
      </c>
      <c r="R1107" s="84">
        <f t="shared" si="356"/>
        <v>24950.400000000001</v>
      </c>
      <c r="S1107" s="84">
        <f t="shared" si="344"/>
        <v>3</v>
      </c>
      <c r="T1107" s="84">
        <f t="shared" si="345"/>
        <v>527.5</v>
      </c>
      <c r="W1107" s="77"/>
      <c r="X1107" s="77"/>
      <c r="Z1107" s="84">
        <v>0.2</v>
      </c>
      <c r="AA1107" s="84">
        <v>2598.3000000000002</v>
      </c>
      <c r="AB1107" s="84">
        <f t="shared" si="350"/>
        <v>2598.5</v>
      </c>
      <c r="AC1107" s="84">
        <f t="shared" si="346"/>
        <v>77.200000000000273</v>
      </c>
      <c r="AE1107" s="84">
        <f t="shared" si="357"/>
        <v>8546.5259999999998</v>
      </c>
      <c r="AF1107" s="84">
        <f t="shared" si="357"/>
        <v>-9331.9260000000031</v>
      </c>
      <c r="AG1107" s="84">
        <f t="shared" si="357"/>
        <v>-785.40000000000146</v>
      </c>
      <c r="AH1107" s="84">
        <f t="shared" si="347"/>
        <v>359.03800000000092</v>
      </c>
      <c r="AJ1107" s="80">
        <v>40612</v>
      </c>
      <c r="AK1107" s="84">
        <v>1808.9</v>
      </c>
      <c r="AL1107" s="84">
        <v>4132.8</v>
      </c>
      <c r="AM1107" s="84">
        <f t="shared" si="351"/>
        <v>5941.7000000000007</v>
      </c>
      <c r="AN1107" s="84">
        <f t="shared" si="348"/>
        <v>84.600000000000364</v>
      </c>
      <c r="AO1107" s="84">
        <f t="shared" si="348"/>
        <v>51.400000000001455</v>
      </c>
      <c r="AP1107" s="85">
        <f>AM1107/'[2]Soymeal Export Forecast'!AK$15</f>
        <v>0.64933225506053205</v>
      </c>
      <c r="AQ1107" s="77"/>
      <c r="AR1107" s="77"/>
      <c r="AS1107" s="80">
        <v>40612</v>
      </c>
      <c r="AT1107" s="84">
        <v>233.1</v>
      </c>
      <c r="AU1107" s="84">
        <v>898.9</v>
      </c>
      <c r="AV1107" s="84">
        <f t="shared" si="352"/>
        <v>1132</v>
      </c>
      <c r="AW1107" s="84">
        <f t="shared" si="349"/>
        <v>65.899999999999977</v>
      </c>
      <c r="AX1107" s="84">
        <f t="shared" si="349"/>
        <v>14.200000000000045</v>
      </c>
      <c r="AZ1107" s="77"/>
      <c r="BA1107" s="77"/>
      <c r="BB1107" s="84">
        <f t="shared" si="354"/>
        <v>600.26299999999901</v>
      </c>
    </row>
    <row r="1108" spans="1:54">
      <c r="A1108" s="80">
        <v>40619</v>
      </c>
      <c r="B1108" s="84">
        <v>12055.369000000001</v>
      </c>
      <c r="C1108" s="84">
        <v>15612.925999999999</v>
      </c>
      <c r="D1108" s="84">
        <v>27668.294999999998</v>
      </c>
      <c r="E1108" s="84">
        <v>812.25900000000001</v>
      </c>
      <c r="F1108" s="84">
        <f t="shared" si="343"/>
        <v>587.15200000000004</v>
      </c>
      <c r="G1108" s="84">
        <f t="shared" si="343"/>
        <v>904.79499999999825</v>
      </c>
      <c r="H1108" s="84">
        <f t="shared" si="343"/>
        <v>125</v>
      </c>
      <c r="I1108" s="84">
        <f t="shared" si="353"/>
        <v>587.15200000000004</v>
      </c>
      <c r="L1108" s="84">
        <f t="shared" si="355"/>
        <v>1029.7949999999983</v>
      </c>
      <c r="N1108" s="85">
        <f>(D1108*36.7437/1000)/'[2]Soybean Export Forecast'!$S$15</f>
        <v>0.67551537284032337</v>
      </c>
      <c r="P1108" s="84">
        <v>2678.4</v>
      </c>
      <c r="Q1108" s="84">
        <v>22292.7</v>
      </c>
      <c r="R1108" s="84">
        <f t="shared" si="356"/>
        <v>24971.100000000002</v>
      </c>
      <c r="S1108" s="84">
        <f t="shared" si="344"/>
        <v>20.700000000000728</v>
      </c>
      <c r="T1108" s="84">
        <f t="shared" si="345"/>
        <v>533.29999999999927</v>
      </c>
      <c r="W1108" s="77"/>
      <c r="X1108" s="77"/>
      <c r="Z1108" s="84">
        <v>0.2</v>
      </c>
      <c r="AA1108" s="84">
        <v>2598.4</v>
      </c>
      <c r="AB1108" s="84">
        <f t="shared" si="350"/>
        <v>2598.6</v>
      </c>
      <c r="AC1108" s="84">
        <f t="shared" si="346"/>
        <v>9.9999999999909051E-2</v>
      </c>
      <c r="AE1108" s="84">
        <f t="shared" si="357"/>
        <v>9376.7690000000002</v>
      </c>
      <c r="AF1108" s="84">
        <f t="shared" si="357"/>
        <v>-9278.1740000000009</v>
      </c>
      <c r="AG1108" s="84">
        <f t="shared" si="357"/>
        <v>98.594999999996162</v>
      </c>
      <c r="AH1108" s="84">
        <f t="shared" si="347"/>
        <v>883.99499999999762</v>
      </c>
      <c r="AJ1108" s="80">
        <v>40619</v>
      </c>
      <c r="AK1108" s="84">
        <v>1823.6</v>
      </c>
      <c r="AL1108" s="84">
        <v>4328.8999999999996</v>
      </c>
      <c r="AM1108" s="84">
        <f t="shared" si="351"/>
        <v>6152.5</v>
      </c>
      <c r="AN1108" s="84">
        <f t="shared" si="348"/>
        <v>196.09999999999945</v>
      </c>
      <c r="AO1108" s="84">
        <f t="shared" si="348"/>
        <v>210.79999999999927</v>
      </c>
      <c r="AP1108" s="85">
        <f>AM1108/'[2]Soymeal Export Forecast'!AK$15</f>
        <v>0.67236930495648095</v>
      </c>
      <c r="AQ1108" s="77"/>
      <c r="AR1108" s="77"/>
      <c r="AS1108" s="80">
        <v>40619</v>
      </c>
      <c r="AT1108" s="84">
        <v>197.8</v>
      </c>
      <c r="AU1108" s="84">
        <v>924.5</v>
      </c>
      <c r="AV1108" s="84">
        <f t="shared" si="352"/>
        <v>1122.3</v>
      </c>
      <c r="AW1108" s="84">
        <f t="shared" si="349"/>
        <v>25.600000000000023</v>
      </c>
      <c r="AX1108" s="84">
        <f t="shared" si="349"/>
        <v>-9.7000000000000455</v>
      </c>
      <c r="AZ1108" s="77"/>
      <c r="BA1108" s="77"/>
      <c r="BB1108" s="84">
        <f t="shared" si="354"/>
        <v>783.2519999999995</v>
      </c>
    </row>
    <row r="1109" spans="1:54">
      <c r="A1109" s="80">
        <v>40626</v>
      </c>
      <c r="B1109" s="84">
        <v>11700.03</v>
      </c>
      <c r="C1109" s="84">
        <v>16383.013000000001</v>
      </c>
      <c r="D1109" s="84">
        <v>28083.043000000001</v>
      </c>
      <c r="E1109" s="84">
        <v>945.01099999999997</v>
      </c>
      <c r="F1109" s="84">
        <f t="shared" si="343"/>
        <v>770.08700000000135</v>
      </c>
      <c r="G1109" s="84">
        <f t="shared" si="343"/>
        <v>414.74800000000323</v>
      </c>
      <c r="H1109" s="84">
        <f t="shared" si="343"/>
        <v>132.75199999999995</v>
      </c>
      <c r="I1109" s="84">
        <f t="shared" si="353"/>
        <v>770.08700000000135</v>
      </c>
      <c r="L1109" s="84">
        <f t="shared" si="355"/>
        <v>547.50000000000318</v>
      </c>
      <c r="N1109" s="85">
        <f>(D1109*36.7437/1000)/'[2]Soybean Export Forecast'!$S$15</f>
        <v>0.68564135457699282</v>
      </c>
      <c r="P1109" s="84">
        <v>2410.5</v>
      </c>
      <c r="Q1109" s="84">
        <v>22742</v>
      </c>
      <c r="R1109" s="84">
        <f t="shared" si="356"/>
        <v>25152.5</v>
      </c>
      <c r="S1109" s="84">
        <f t="shared" si="344"/>
        <v>181.39999999999782</v>
      </c>
      <c r="T1109" s="84">
        <f t="shared" si="345"/>
        <v>449.29999999999927</v>
      </c>
      <c r="W1109" s="77"/>
      <c r="X1109" s="77"/>
      <c r="Z1109" s="84">
        <v>0.2</v>
      </c>
      <c r="AA1109" s="84">
        <v>2598.4</v>
      </c>
      <c r="AB1109" s="84">
        <f t="shared" si="350"/>
        <v>2598.6</v>
      </c>
      <c r="AC1109" s="84">
        <f t="shared" si="346"/>
        <v>0</v>
      </c>
      <c r="AE1109" s="84">
        <f t="shared" si="357"/>
        <v>9289.33</v>
      </c>
      <c r="AF1109" s="84">
        <f t="shared" si="357"/>
        <v>-8957.3869999999988</v>
      </c>
      <c r="AG1109" s="84">
        <f t="shared" si="357"/>
        <v>331.94300000000158</v>
      </c>
      <c r="AH1109" s="84">
        <f t="shared" si="347"/>
        <v>233.34800000000541</v>
      </c>
      <c r="AJ1109" s="80">
        <v>40626</v>
      </c>
      <c r="AK1109" s="84">
        <v>1746.6</v>
      </c>
      <c r="AL1109" s="84">
        <v>4485.7</v>
      </c>
      <c r="AM1109" s="84">
        <f t="shared" si="351"/>
        <v>6232.2999999999993</v>
      </c>
      <c r="AN1109" s="84">
        <f t="shared" si="348"/>
        <v>156.80000000000018</v>
      </c>
      <c r="AO1109" s="84">
        <f t="shared" si="348"/>
        <v>79.799999999999272</v>
      </c>
      <c r="AP1109" s="85">
        <f>AM1109/'[2]Soymeal Export Forecast'!AK$15</f>
        <v>0.68109016160589608</v>
      </c>
      <c r="AQ1109" s="77"/>
      <c r="AR1109" s="77"/>
      <c r="AS1109" s="80">
        <v>40626</v>
      </c>
      <c r="AT1109" s="84">
        <v>186.7</v>
      </c>
      <c r="AU1109" s="84">
        <v>949.6</v>
      </c>
      <c r="AV1109" s="84">
        <f t="shared" si="352"/>
        <v>1136.3</v>
      </c>
      <c r="AW1109" s="84">
        <f t="shared" si="349"/>
        <v>25.100000000000023</v>
      </c>
      <c r="AX1109" s="84">
        <f t="shared" si="349"/>
        <v>14</v>
      </c>
      <c r="AZ1109" s="77"/>
      <c r="BA1109" s="77"/>
      <c r="BB1109" s="84">
        <f t="shared" si="354"/>
        <v>926.88700000000154</v>
      </c>
    </row>
    <row r="1110" spans="1:54">
      <c r="A1110" s="80">
        <v>40633</v>
      </c>
      <c r="B1110" s="84">
        <v>12004.936</v>
      </c>
      <c r="C1110" s="84">
        <v>17244.828000000001</v>
      </c>
      <c r="D1110" s="84">
        <v>29249.763999999999</v>
      </c>
      <c r="E1110" s="84">
        <v>1014.279</v>
      </c>
      <c r="F1110" s="84">
        <f t="shared" si="343"/>
        <v>861.81500000000051</v>
      </c>
      <c r="G1110" s="84">
        <f t="shared" si="343"/>
        <v>1166.7209999999977</v>
      </c>
      <c r="H1110" s="84">
        <f t="shared" si="343"/>
        <v>69.268000000000029</v>
      </c>
      <c r="I1110" s="84">
        <f t="shared" si="353"/>
        <v>861.81500000000051</v>
      </c>
      <c r="L1110" s="84">
        <f t="shared" si="355"/>
        <v>1235.9889999999978</v>
      </c>
      <c r="N1110" s="85">
        <f>(D1110*36.7437/1000)/'[2]Soybean Export Forecast'!$S$15</f>
        <v>0.71412659269215784</v>
      </c>
      <c r="P1110" s="84">
        <v>2134.6</v>
      </c>
      <c r="Q1110" s="84">
        <v>23096.1</v>
      </c>
      <c r="R1110" s="84">
        <f t="shared" si="356"/>
        <v>25230.699999999997</v>
      </c>
      <c r="S1110" s="84">
        <f t="shared" si="344"/>
        <v>78.19999999999709</v>
      </c>
      <c r="T1110" s="84">
        <f t="shared" si="345"/>
        <v>354.09999999999854</v>
      </c>
      <c r="W1110" s="77"/>
      <c r="X1110" s="77"/>
      <c r="Z1110" s="84">
        <v>0.2</v>
      </c>
      <c r="AA1110" s="84">
        <v>2598.4</v>
      </c>
      <c r="AB1110" s="84">
        <f t="shared" si="350"/>
        <v>2598.6</v>
      </c>
      <c r="AC1110" s="84">
        <f t="shared" si="346"/>
        <v>0</v>
      </c>
      <c r="AE1110" s="84">
        <f t="shared" si="357"/>
        <v>9870.1359999999986</v>
      </c>
      <c r="AF1110" s="84">
        <f t="shared" si="357"/>
        <v>-8449.6719999999968</v>
      </c>
      <c r="AG1110" s="84">
        <f t="shared" si="357"/>
        <v>1420.4640000000022</v>
      </c>
      <c r="AH1110" s="84">
        <f t="shared" si="347"/>
        <v>1088.5210000000006</v>
      </c>
      <c r="AJ1110" s="80">
        <v>40633</v>
      </c>
      <c r="AK1110" s="84">
        <v>1614.2</v>
      </c>
      <c r="AL1110" s="84">
        <v>4664.3</v>
      </c>
      <c r="AM1110" s="84">
        <f t="shared" si="351"/>
        <v>6278.5</v>
      </c>
      <c r="AN1110" s="84">
        <f t="shared" si="348"/>
        <v>178.60000000000036</v>
      </c>
      <c r="AO1110" s="84">
        <f t="shared" si="348"/>
        <v>46.200000000000728</v>
      </c>
      <c r="AP1110" s="85">
        <f>AM1110/'[2]Soymeal Export Forecast'!AK$15</f>
        <v>0.68613907861345236</v>
      </c>
      <c r="AQ1110" s="77"/>
      <c r="AR1110" s="77"/>
      <c r="AS1110" s="80">
        <v>40633</v>
      </c>
      <c r="AT1110" s="84">
        <v>180.3</v>
      </c>
      <c r="AU1110" s="84">
        <v>954.9</v>
      </c>
      <c r="AV1110" s="84">
        <f t="shared" si="352"/>
        <v>1135.2</v>
      </c>
      <c r="AW1110" s="84">
        <f t="shared" si="349"/>
        <v>5.2999999999999545</v>
      </c>
      <c r="AX1110" s="84">
        <f t="shared" si="349"/>
        <v>-1.0999999999999091</v>
      </c>
      <c r="AZ1110" s="77"/>
      <c r="BA1110" s="77"/>
      <c r="BB1110" s="84">
        <f t="shared" si="354"/>
        <v>1040.4150000000009</v>
      </c>
    </row>
    <row r="1111" spans="1:54">
      <c r="A1111" s="80">
        <v>40640</v>
      </c>
      <c r="B1111" s="84">
        <v>12443.14</v>
      </c>
      <c r="C1111" s="84">
        <v>17913.902999999998</v>
      </c>
      <c r="D1111" s="84">
        <v>30357.043000000001</v>
      </c>
      <c r="E1111" s="84">
        <v>1118.779</v>
      </c>
      <c r="F1111" s="84">
        <f t="shared" si="343"/>
        <v>669.07499999999709</v>
      </c>
      <c r="G1111" s="84">
        <f t="shared" si="343"/>
        <v>1107.2790000000023</v>
      </c>
      <c r="H1111" s="84">
        <f t="shared" si="343"/>
        <v>104.5</v>
      </c>
      <c r="I1111" s="84">
        <f t="shared" si="353"/>
        <v>669.07499999999709</v>
      </c>
      <c r="L1111" s="84">
        <f t="shared" si="355"/>
        <v>1211.7790000000023</v>
      </c>
      <c r="N1111" s="85">
        <f>(D1111*36.7437/1000)/'[2]Soybean Export Forecast'!$S$15</f>
        <v>0.74116056737412739</v>
      </c>
      <c r="P1111" s="84">
        <v>1961.5</v>
      </c>
      <c r="Q1111" s="84">
        <v>23451.5</v>
      </c>
      <c r="R1111" s="84">
        <f t="shared" si="356"/>
        <v>25413</v>
      </c>
      <c r="S1111" s="84">
        <f t="shared" si="344"/>
        <v>182.30000000000291</v>
      </c>
      <c r="T1111" s="84">
        <f t="shared" si="345"/>
        <v>355.40000000000146</v>
      </c>
      <c r="W1111" s="77"/>
      <c r="X1111" s="77"/>
      <c r="Z1111" s="84">
        <v>0.2</v>
      </c>
      <c r="AA1111" s="84">
        <v>2598.5</v>
      </c>
      <c r="AB1111" s="84">
        <f t="shared" si="350"/>
        <v>2598.6999999999998</v>
      </c>
      <c r="AC1111" s="84">
        <f t="shared" si="346"/>
        <v>9.9999999999909051E-2</v>
      </c>
      <c r="AE1111" s="84">
        <f t="shared" si="357"/>
        <v>10481.439999999999</v>
      </c>
      <c r="AF1111" s="84">
        <f t="shared" si="357"/>
        <v>-8136.0970000000016</v>
      </c>
      <c r="AG1111" s="84">
        <f t="shared" si="357"/>
        <v>2345.3430000000017</v>
      </c>
      <c r="AH1111" s="84">
        <f t="shared" si="347"/>
        <v>924.87899999999945</v>
      </c>
      <c r="AJ1111" s="80">
        <v>40640</v>
      </c>
      <c r="AK1111" s="84">
        <v>1574.9</v>
      </c>
      <c r="AL1111" s="84">
        <v>4875.1000000000004</v>
      </c>
      <c r="AM1111" s="84">
        <f t="shared" si="351"/>
        <v>6450</v>
      </c>
      <c r="AN1111" s="84">
        <f t="shared" si="348"/>
        <v>210.80000000000018</v>
      </c>
      <c r="AO1111" s="84">
        <f t="shared" si="348"/>
        <v>171.5</v>
      </c>
      <c r="AP1111" s="85">
        <f>AM1111/'[2]Soymeal Export Forecast'!AK$15</f>
        <v>0.70488127053544125</v>
      </c>
      <c r="AQ1111" s="77"/>
      <c r="AR1111" s="77"/>
      <c r="AS1111" s="80">
        <v>40640</v>
      </c>
      <c r="AT1111" s="84">
        <v>175</v>
      </c>
      <c r="AU1111" s="84">
        <v>969.1</v>
      </c>
      <c r="AV1111" s="84">
        <f t="shared" si="352"/>
        <v>1144.0999999999999</v>
      </c>
      <c r="AW1111" s="84">
        <f t="shared" si="349"/>
        <v>14.200000000000045</v>
      </c>
      <c r="AX1111" s="84">
        <f t="shared" si="349"/>
        <v>8.8999999999998636</v>
      </c>
      <c r="AZ1111" s="77"/>
      <c r="BA1111" s="77"/>
      <c r="BB1111" s="84">
        <f t="shared" si="354"/>
        <v>879.87499999999727</v>
      </c>
    </row>
    <row r="1112" spans="1:54">
      <c r="A1112" s="80">
        <v>40647</v>
      </c>
      <c r="B1112" s="84">
        <v>12797.59</v>
      </c>
      <c r="C1112" s="84">
        <v>18589.793000000001</v>
      </c>
      <c r="D1112" s="84">
        <v>31387.383000000002</v>
      </c>
      <c r="E1112" s="84">
        <v>1257.144</v>
      </c>
      <c r="F1112" s="84">
        <f t="shared" si="343"/>
        <v>675.89000000000306</v>
      </c>
      <c r="G1112" s="84">
        <f t="shared" si="343"/>
        <v>1030.3400000000001</v>
      </c>
      <c r="H1112" s="84">
        <f t="shared" si="343"/>
        <v>138.36500000000001</v>
      </c>
      <c r="I1112" s="84">
        <f t="shared" si="353"/>
        <v>675.89000000000306</v>
      </c>
      <c r="L1112" s="84">
        <f t="shared" si="355"/>
        <v>1168.7050000000002</v>
      </c>
      <c r="N1112" s="85">
        <f>(D1112*36.7437/1000)/'[2]Soybean Export Forecast'!$S$15</f>
        <v>0.76631609319356431</v>
      </c>
      <c r="P1112" s="84">
        <v>2006.5</v>
      </c>
      <c r="Q1112" s="84">
        <v>23583</v>
      </c>
      <c r="R1112" s="84">
        <f t="shared" si="356"/>
        <v>25589.5</v>
      </c>
      <c r="S1112" s="84">
        <f t="shared" si="344"/>
        <v>176.5</v>
      </c>
      <c r="T1112" s="84">
        <f t="shared" si="345"/>
        <v>131.5</v>
      </c>
      <c r="W1112" s="77"/>
      <c r="X1112" s="77"/>
      <c r="Z1112" s="84">
        <v>0.2</v>
      </c>
      <c r="AA1112" s="84">
        <v>2598.5</v>
      </c>
      <c r="AB1112" s="84">
        <f t="shared" si="350"/>
        <v>2598.6999999999998</v>
      </c>
      <c r="AC1112" s="84">
        <f t="shared" si="346"/>
        <v>0</v>
      </c>
      <c r="AE1112" s="84">
        <f t="shared" si="357"/>
        <v>10790.89</v>
      </c>
      <c r="AF1112" s="84">
        <f t="shared" si="357"/>
        <v>-7591.7069999999985</v>
      </c>
      <c r="AG1112" s="84">
        <f t="shared" si="357"/>
        <v>3199.1830000000018</v>
      </c>
      <c r="AH1112" s="84">
        <f t="shared" si="347"/>
        <v>853.84000000000015</v>
      </c>
      <c r="AJ1112" s="80">
        <v>40647</v>
      </c>
      <c r="AK1112" s="84">
        <v>1618.6</v>
      </c>
      <c r="AL1112" s="84">
        <v>4961.6000000000004</v>
      </c>
      <c r="AM1112" s="84">
        <f t="shared" si="351"/>
        <v>6580.2000000000007</v>
      </c>
      <c r="AN1112" s="84">
        <f t="shared" si="348"/>
        <v>86.5</v>
      </c>
      <c r="AO1112" s="84">
        <f t="shared" si="348"/>
        <v>130.20000000000073</v>
      </c>
      <c r="AP1112" s="85">
        <f>AM1112/'[2]Soymeal Export Forecast'!AK$15</f>
        <v>0.71911003664764506</v>
      </c>
      <c r="AQ1112" s="77"/>
      <c r="AR1112" s="77"/>
      <c r="AS1112" s="80">
        <v>40647</v>
      </c>
      <c r="AT1112" s="84">
        <v>169.3</v>
      </c>
      <c r="AU1112" s="84">
        <v>975.3</v>
      </c>
      <c r="AV1112" s="84">
        <f t="shared" si="352"/>
        <v>1144.5999999999999</v>
      </c>
      <c r="AW1112" s="84">
        <f t="shared" si="349"/>
        <v>6.1999999999999318</v>
      </c>
      <c r="AX1112" s="84">
        <f t="shared" si="349"/>
        <v>0.5</v>
      </c>
      <c r="AZ1112" s="77"/>
      <c r="BA1112" s="77"/>
      <c r="BB1112" s="84">
        <f t="shared" si="354"/>
        <v>762.39000000000306</v>
      </c>
    </row>
    <row r="1113" spans="1:54">
      <c r="A1113" s="80">
        <v>40654</v>
      </c>
      <c r="B1113" s="84">
        <v>13238.273999999999</v>
      </c>
      <c r="C1113" s="84">
        <v>19650.371999999999</v>
      </c>
      <c r="D1113" s="84">
        <v>32888.646000000001</v>
      </c>
      <c r="E1113" s="84">
        <v>1407.7139999999999</v>
      </c>
      <c r="F1113" s="84">
        <f t="shared" ref="F1113:H1131" si="358">C1113-C1112</f>
        <v>1060.5789999999979</v>
      </c>
      <c r="G1113" s="84">
        <f t="shared" si="358"/>
        <v>1501.262999999999</v>
      </c>
      <c r="H1113" s="84">
        <f t="shared" si="358"/>
        <v>150.56999999999994</v>
      </c>
      <c r="I1113" s="84">
        <f t="shared" si="353"/>
        <v>1060.5789999999979</v>
      </c>
      <c r="L1113" s="84">
        <f t="shared" si="355"/>
        <v>1651.8329999999989</v>
      </c>
      <c r="N1113" s="85">
        <f>(D1113*36.7437/1000)/'[2]Soybean Export Forecast'!$S$15</f>
        <v>0.80296910109218544</v>
      </c>
      <c r="P1113" s="84">
        <v>1946.5</v>
      </c>
      <c r="Q1113" s="84">
        <v>23647.9</v>
      </c>
      <c r="R1113" s="84">
        <f t="shared" si="356"/>
        <v>25594.400000000001</v>
      </c>
      <c r="S1113" s="84">
        <f t="shared" si="344"/>
        <v>4.9000000000014552</v>
      </c>
      <c r="T1113" s="84">
        <f t="shared" si="345"/>
        <v>64.900000000001455</v>
      </c>
      <c r="W1113" s="77"/>
      <c r="X1113" s="77"/>
      <c r="Z1113" s="84">
        <v>0.2</v>
      </c>
      <c r="AA1113" s="84">
        <v>2598.5</v>
      </c>
      <c r="AB1113" s="84">
        <f t="shared" si="350"/>
        <v>2598.6999999999998</v>
      </c>
      <c r="AC1113" s="84">
        <f t="shared" si="346"/>
        <v>0</v>
      </c>
      <c r="AE1113" s="84">
        <f t="shared" si="357"/>
        <v>11291.573999999999</v>
      </c>
      <c r="AF1113" s="84">
        <f t="shared" si="357"/>
        <v>-6596.0280000000021</v>
      </c>
      <c r="AG1113" s="84">
        <f t="shared" si="357"/>
        <v>4695.5459999999994</v>
      </c>
      <c r="AH1113" s="84">
        <f t="shared" si="347"/>
        <v>1496.3629999999976</v>
      </c>
      <c r="AJ1113" s="80">
        <v>40654</v>
      </c>
      <c r="AK1113" s="84">
        <v>1619.1</v>
      </c>
      <c r="AL1113" s="84">
        <v>5082.1000000000004</v>
      </c>
      <c r="AM1113" s="84">
        <f t="shared" si="351"/>
        <v>6701.2000000000007</v>
      </c>
      <c r="AN1113" s="84">
        <f t="shared" si="348"/>
        <v>120.5</v>
      </c>
      <c r="AO1113" s="84">
        <f t="shared" si="348"/>
        <v>121</v>
      </c>
      <c r="AP1113" s="85">
        <f>AM1113/'[2]Soymeal Export Forecast'!AK$15</f>
        <v>0.7323333907150541</v>
      </c>
      <c r="AQ1113" s="77"/>
      <c r="AR1113" s="77"/>
      <c r="AS1113" s="80">
        <v>40654</v>
      </c>
      <c r="AT1113" s="84">
        <v>155.69999999999999</v>
      </c>
      <c r="AU1113" s="84">
        <v>1012.9</v>
      </c>
      <c r="AV1113" s="84">
        <f t="shared" si="352"/>
        <v>1168.5999999999999</v>
      </c>
      <c r="AW1113" s="84">
        <f t="shared" si="349"/>
        <v>37.600000000000023</v>
      </c>
      <c r="AX1113" s="84">
        <f t="shared" si="349"/>
        <v>24</v>
      </c>
      <c r="AZ1113" s="77"/>
      <c r="BA1113" s="77"/>
      <c r="BB1113" s="84">
        <f t="shared" si="354"/>
        <v>1181.0789999999979</v>
      </c>
    </row>
    <row r="1114" spans="1:54">
      <c r="A1114" s="80">
        <v>40661</v>
      </c>
      <c r="B1114" s="84">
        <v>13518.67</v>
      </c>
      <c r="C1114" s="84">
        <v>20450.544999999998</v>
      </c>
      <c r="D1114" s="84">
        <v>33969.214999999997</v>
      </c>
      <c r="E1114" s="84">
        <v>1529.367</v>
      </c>
      <c r="F1114" s="84">
        <f t="shared" si="358"/>
        <v>800.17299999999886</v>
      </c>
      <c r="G1114" s="84">
        <f t="shared" si="358"/>
        <v>1080.5689999999959</v>
      </c>
      <c r="H1114" s="84">
        <f t="shared" si="358"/>
        <v>121.65300000000002</v>
      </c>
      <c r="I1114" s="84">
        <f t="shared" si="353"/>
        <v>800.17299999999886</v>
      </c>
      <c r="L1114" s="84">
        <f t="shared" si="355"/>
        <v>1202.2219999999959</v>
      </c>
      <c r="N1114" s="85">
        <f>(D1114*36.7437/1000)/'[2]Soybean Export Forecast'!$S$15</f>
        <v>0.82935095696421146</v>
      </c>
      <c r="P1114" s="84">
        <v>1946.5</v>
      </c>
      <c r="Q1114" s="84">
        <v>23647.9</v>
      </c>
      <c r="R1114" s="84">
        <f t="shared" si="356"/>
        <v>25594.400000000001</v>
      </c>
      <c r="S1114" s="84">
        <f t="shared" si="344"/>
        <v>0</v>
      </c>
      <c r="T1114" s="84">
        <f t="shared" si="345"/>
        <v>0</v>
      </c>
      <c r="W1114" s="77"/>
      <c r="X1114" s="77"/>
      <c r="Z1114" s="84">
        <v>0.1</v>
      </c>
      <c r="AA1114" s="84">
        <v>2598.6</v>
      </c>
      <c r="AB1114" s="84">
        <f t="shared" si="350"/>
        <v>2598.6999999999998</v>
      </c>
      <c r="AC1114" s="84">
        <f t="shared" si="346"/>
        <v>0</v>
      </c>
      <c r="AE1114" s="84">
        <f t="shared" si="357"/>
        <v>11572.07</v>
      </c>
      <c r="AF1114" s="84">
        <f t="shared" si="357"/>
        <v>-5795.9550000000036</v>
      </c>
      <c r="AG1114" s="84">
        <f t="shared" si="357"/>
        <v>5776.1149999999952</v>
      </c>
      <c r="AH1114" s="84">
        <f t="shared" si="347"/>
        <v>1080.5689999999959</v>
      </c>
      <c r="AJ1114" s="80">
        <v>40661</v>
      </c>
      <c r="AK1114" s="84">
        <v>1517.7</v>
      </c>
      <c r="AL1114" s="84">
        <v>5262.2</v>
      </c>
      <c r="AM1114" s="84">
        <f t="shared" si="351"/>
        <v>6779.9</v>
      </c>
      <c r="AN1114" s="84">
        <f t="shared" si="348"/>
        <v>180.09999999999945</v>
      </c>
      <c r="AO1114" s="84">
        <f t="shared" si="348"/>
        <v>78.699999999998909</v>
      </c>
      <c r="AP1114" s="85">
        <f>AM1114/'[2]Soymeal Export Forecast'!AK$15</f>
        <v>0.74093403505476552</v>
      </c>
      <c r="AQ1114" s="77"/>
      <c r="AR1114" s="77"/>
      <c r="AS1114" s="80">
        <v>40661</v>
      </c>
      <c r="AT1114" s="84">
        <v>134.1</v>
      </c>
      <c r="AU1114" s="84">
        <v>1038.5</v>
      </c>
      <c r="AV1114" s="84">
        <f t="shared" si="352"/>
        <v>1172.5999999999999</v>
      </c>
      <c r="AW1114" s="84">
        <f t="shared" si="349"/>
        <v>25.600000000000023</v>
      </c>
      <c r="AX1114" s="84">
        <f t="shared" si="349"/>
        <v>4</v>
      </c>
      <c r="AZ1114" s="77"/>
      <c r="BA1114" s="77"/>
      <c r="BB1114" s="84">
        <f t="shared" si="354"/>
        <v>980.27299999999832</v>
      </c>
    </row>
    <row r="1115" spans="1:54">
      <c r="A1115" s="80">
        <v>40668</v>
      </c>
      <c r="B1115" s="84">
        <v>12790.964</v>
      </c>
      <c r="C1115" s="84">
        <v>21655.42</v>
      </c>
      <c r="D1115" s="84">
        <v>34446.383999999998</v>
      </c>
      <c r="E1115" s="84">
        <v>1828.1980000000001</v>
      </c>
      <c r="F1115" s="84">
        <f t="shared" si="358"/>
        <v>1204.875</v>
      </c>
      <c r="G1115" s="84">
        <f t="shared" si="358"/>
        <v>477.16900000000169</v>
      </c>
      <c r="H1115" s="84">
        <f t="shared" si="358"/>
        <v>298.83100000000013</v>
      </c>
      <c r="I1115" s="84">
        <f t="shared" si="353"/>
        <v>1204.875</v>
      </c>
      <c r="L1115" s="84">
        <f t="shared" si="355"/>
        <v>776.00000000000182</v>
      </c>
      <c r="N1115" s="85">
        <f>(D1115*36.7437/1000)/'[2]Soybean Export Forecast'!$S$15</f>
        <v>0.84100093376772778</v>
      </c>
      <c r="P1115" s="84">
        <v>1831.5</v>
      </c>
      <c r="Q1115" s="84">
        <v>23713.9</v>
      </c>
      <c r="R1115" s="84">
        <f t="shared" si="356"/>
        <v>25545.4</v>
      </c>
      <c r="S1115" s="84">
        <f t="shared" si="344"/>
        <v>-49</v>
      </c>
      <c r="T1115" s="84">
        <f t="shared" si="345"/>
        <v>66</v>
      </c>
      <c r="W1115" s="77"/>
      <c r="X1115" s="77"/>
      <c r="Z1115" s="84">
        <v>0.1</v>
      </c>
      <c r="AA1115" s="84">
        <v>2598.6</v>
      </c>
      <c r="AB1115" s="84">
        <f t="shared" si="350"/>
        <v>2598.6999999999998</v>
      </c>
      <c r="AC1115" s="84">
        <f t="shared" si="346"/>
        <v>0</v>
      </c>
      <c r="AE1115" s="84">
        <f t="shared" si="357"/>
        <v>10959.364</v>
      </c>
      <c r="AF1115" s="84">
        <f t="shared" si="357"/>
        <v>-4657.0800000000036</v>
      </c>
      <c r="AG1115" s="84">
        <f t="shared" si="357"/>
        <v>6302.2839999999969</v>
      </c>
      <c r="AH1115" s="84">
        <f t="shared" si="347"/>
        <v>526.16900000000169</v>
      </c>
      <c r="AJ1115" s="80">
        <v>40668</v>
      </c>
      <c r="AK1115" s="84">
        <v>1471.2</v>
      </c>
      <c r="AL1115" s="84">
        <v>5369.7</v>
      </c>
      <c r="AM1115" s="84">
        <f t="shared" si="351"/>
        <v>6840.9</v>
      </c>
      <c r="AN1115" s="84">
        <f t="shared" si="348"/>
        <v>107.5</v>
      </c>
      <c r="AO1115" s="84">
        <f t="shared" si="348"/>
        <v>61</v>
      </c>
      <c r="AP1115" s="85">
        <f>AM1115/'[2]Soymeal Export Forecast'!AK$15</f>
        <v>0.74760035404742631</v>
      </c>
      <c r="AQ1115" s="77"/>
      <c r="AR1115" s="77"/>
      <c r="AS1115" s="80">
        <v>40668</v>
      </c>
      <c r="AT1115" s="84">
        <v>133.6</v>
      </c>
      <c r="AU1115" s="84">
        <v>1041</v>
      </c>
      <c r="AV1115" s="84">
        <f t="shared" si="352"/>
        <v>1174.5999999999999</v>
      </c>
      <c r="AW1115" s="84">
        <f t="shared" si="349"/>
        <v>2.5</v>
      </c>
      <c r="AX1115" s="84">
        <f t="shared" si="349"/>
        <v>2</v>
      </c>
      <c r="AZ1115" s="77"/>
      <c r="BA1115" s="77"/>
      <c r="BB1115" s="84">
        <f t="shared" si="354"/>
        <v>1312.375</v>
      </c>
    </row>
    <row r="1116" spans="1:54">
      <c r="A1116" s="80">
        <v>40675</v>
      </c>
      <c r="B1116" s="84">
        <v>12946.718000000001</v>
      </c>
      <c r="C1116" s="84">
        <v>22536.008999999998</v>
      </c>
      <c r="D1116" s="84">
        <v>35482.726999999999</v>
      </c>
      <c r="E1116" s="84">
        <v>2129.0059999999999</v>
      </c>
      <c r="F1116" s="84">
        <f t="shared" si="358"/>
        <v>880.58899999999994</v>
      </c>
      <c r="G1116" s="84">
        <f t="shared" si="358"/>
        <v>1036.3430000000008</v>
      </c>
      <c r="H1116" s="84">
        <f t="shared" si="358"/>
        <v>300.80799999999977</v>
      </c>
      <c r="I1116" s="84">
        <f t="shared" si="353"/>
        <v>880.58899999999994</v>
      </c>
      <c r="L1116" s="84">
        <f t="shared" si="355"/>
        <v>1337.1510000000005</v>
      </c>
      <c r="N1116" s="85">
        <f>(D1116*36.7437/1000)/'[2]Soybean Export Forecast'!$S$15</f>
        <v>0.86630302151962779</v>
      </c>
      <c r="P1116" s="84">
        <v>1831.5</v>
      </c>
      <c r="Q1116" s="84">
        <v>23713.9</v>
      </c>
      <c r="R1116" s="84">
        <f t="shared" si="356"/>
        <v>25545.4</v>
      </c>
      <c r="S1116" s="84">
        <f t="shared" si="344"/>
        <v>0</v>
      </c>
      <c r="T1116" s="84">
        <f t="shared" si="345"/>
        <v>0</v>
      </c>
      <c r="W1116" s="77"/>
      <c r="X1116" s="77"/>
      <c r="Z1116" s="84">
        <v>0.1</v>
      </c>
      <c r="AA1116" s="84">
        <v>2598.6</v>
      </c>
      <c r="AB1116" s="84">
        <f t="shared" si="350"/>
        <v>2598.6999999999998</v>
      </c>
      <c r="AC1116" s="84">
        <f t="shared" si="346"/>
        <v>0</v>
      </c>
      <c r="AE1116" s="84">
        <f t="shared" si="357"/>
        <v>11115.118</v>
      </c>
      <c r="AF1116" s="84">
        <f t="shared" si="357"/>
        <v>-3776.4910000000032</v>
      </c>
      <c r="AG1116" s="84">
        <f t="shared" si="357"/>
        <v>7338.6269999999977</v>
      </c>
      <c r="AH1116" s="84">
        <f t="shared" si="347"/>
        <v>1036.3430000000008</v>
      </c>
      <c r="AJ1116" s="80">
        <v>40675</v>
      </c>
      <c r="AK1116" s="84">
        <v>1403</v>
      </c>
      <c r="AL1116" s="84">
        <v>5447.8</v>
      </c>
      <c r="AM1116" s="84">
        <f t="shared" si="351"/>
        <v>6850.8</v>
      </c>
      <c r="AN1116" s="84">
        <f t="shared" si="348"/>
        <v>78.100000000000364</v>
      </c>
      <c r="AO1116" s="84">
        <f t="shared" si="348"/>
        <v>9.9000000000005457</v>
      </c>
      <c r="AP1116" s="85">
        <f>AM1116/'[2]Soymeal Export Forecast'!AK$15</f>
        <v>0.74868226483475986</v>
      </c>
      <c r="AQ1116" s="77"/>
      <c r="AR1116" s="77"/>
      <c r="AS1116" s="80">
        <v>40675</v>
      </c>
      <c r="AT1116" s="84">
        <v>110.9</v>
      </c>
      <c r="AU1116" s="84">
        <v>1066.2</v>
      </c>
      <c r="AV1116" s="84">
        <f t="shared" si="352"/>
        <v>1177.1000000000001</v>
      </c>
      <c r="AW1116" s="84">
        <f t="shared" si="349"/>
        <v>25.200000000000045</v>
      </c>
      <c r="AX1116" s="84">
        <f t="shared" si="349"/>
        <v>2.5000000000002274</v>
      </c>
      <c r="AZ1116" s="77"/>
      <c r="BA1116" s="77"/>
      <c r="BB1116" s="84">
        <f t="shared" si="354"/>
        <v>958.68900000000031</v>
      </c>
    </row>
    <row r="1117" spans="1:54">
      <c r="A1117" s="80">
        <v>40682</v>
      </c>
      <c r="B1117" s="84">
        <v>12961.879000000001</v>
      </c>
      <c r="C1117" s="84">
        <v>23415.815999999999</v>
      </c>
      <c r="D1117" s="84">
        <v>36377.695</v>
      </c>
      <c r="E1117" s="84">
        <v>2129.0569999999998</v>
      </c>
      <c r="F1117" s="84">
        <f t="shared" si="358"/>
        <v>879.8070000000007</v>
      </c>
      <c r="G1117" s="84">
        <f t="shared" si="358"/>
        <v>894.96800000000076</v>
      </c>
      <c r="H1117" s="84">
        <f t="shared" si="358"/>
        <v>5.0999999999930878E-2</v>
      </c>
      <c r="I1117" s="84">
        <f t="shared" si="353"/>
        <v>879.8070000000007</v>
      </c>
      <c r="L1117" s="84">
        <f t="shared" si="355"/>
        <v>895.01900000000069</v>
      </c>
      <c r="N1117" s="85">
        <f>(D1117*36.7437/1000)/'[2]Soybean Export Forecast'!$S$15</f>
        <v>0.8881534695577219</v>
      </c>
      <c r="P1117" s="84">
        <v>1778.3</v>
      </c>
      <c r="Q1117" s="84">
        <v>23771.1</v>
      </c>
      <c r="R1117" s="84">
        <f t="shared" si="356"/>
        <v>25549.399999999998</v>
      </c>
      <c r="S1117" s="84">
        <f t="shared" si="344"/>
        <v>3.999999999996362</v>
      </c>
      <c r="T1117" s="84">
        <f t="shared" si="345"/>
        <v>57.19999999999709</v>
      </c>
      <c r="W1117" s="77"/>
      <c r="X1117" s="77"/>
      <c r="Z1117" s="84">
        <v>0.1</v>
      </c>
      <c r="AA1117" s="84">
        <v>2598.6999999999998</v>
      </c>
      <c r="AB1117" s="84">
        <f t="shared" si="350"/>
        <v>2598.7999999999997</v>
      </c>
      <c r="AC1117" s="84">
        <f t="shared" si="346"/>
        <v>9.9999999999909051E-2</v>
      </c>
      <c r="AE1117" s="84">
        <f t="shared" si="357"/>
        <v>11183.479000000001</v>
      </c>
      <c r="AF1117" s="84">
        <f t="shared" si="357"/>
        <v>-2953.9839999999995</v>
      </c>
      <c r="AG1117" s="84">
        <f t="shared" si="357"/>
        <v>8229.4950000000026</v>
      </c>
      <c r="AH1117" s="84">
        <f t="shared" si="347"/>
        <v>890.86800000000494</v>
      </c>
      <c r="AJ1117" s="80">
        <v>40682</v>
      </c>
      <c r="AK1117" s="84">
        <v>1372.3</v>
      </c>
      <c r="AL1117" s="84">
        <v>5616</v>
      </c>
      <c r="AM1117" s="84">
        <f t="shared" si="351"/>
        <v>6988.3</v>
      </c>
      <c r="AN1117" s="84">
        <f t="shared" si="348"/>
        <v>168.19999999999982</v>
      </c>
      <c r="AO1117" s="84">
        <f t="shared" si="348"/>
        <v>137.5</v>
      </c>
      <c r="AP1117" s="85">
        <f>AM1117/'[2]Soymeal Export Forecast'!AK$15</f>
        <v>0.76370880354772464</v>
      </c>
      <c r="AQ1117" s="77"/>
      <c r="AR1117" s="77"/>
      <c r="AS1117" s="80">
        <v>40682</v>
      </c>
      <c r="AT1117" s="84">
        <v>106.5</v>
      </c>
      <c r="AU1117" s="84">
        <v>1071.0999999999999</v>
      </c>
      <c r="AV1117" s="84">
        <f t="shared" si="352"/>
        <v>1177.5999999999999</v>
      </c>
      <c r="AW1117" s="84">
        <f t="shared" si="349"/>
        <v>4.8999999999998636</v>
      </c>
      <c r="AX1117" s="84">
        <f t="shared" si="349"/>
        <v>0.49999999999977263</v>
      </c>
      <c r="AZ1117" s="77"/>
      <c r="BA1117" s="77"/>
      <c r="BB1117" s="84">
        <f t="shared" si="354"/>
        <v>1048.0070000000005</v>
      </c>
    </row>
    <row r="1118" spans="1:54">
      <c r="A1118" s="80">
        <v>40689</v>
      </c>
      <c r="B1118" s="84">
        <v>13856.782999999999</v>
      </c>
      <c r="C1118" s="84">
        <v>24435.82</v>
      </c>
      <c r="D1118" s="84">
        <v>38292.603000000003</v>
      </c>
      <c r="E1118" s="84">
        <v>2445.5770000000002</v>
      </c>
      <c r="F1118" s="84">
        <f t="shared" si="358"/>
        <v>1020.0040000000008</v>
      </c>
      <c r="G1118" s="84">
        <f t="shared" si="358"/>
        <v>1914.9080000000031</v>
      </c>
      <c r="H1118" s="84">
        <f t="shared" si="358"/>
        <v>316.52000000000044</v>
      </c>
      <c r="I1118" s="84">
        <f t="shared" si="353"/>
        <v>1020.0040000000008</v>
      </c>
      <c r="L1118" s="84">
        <f t="shared" si="355"/>
        <v>2231.4280000000035</v>
      </c>
      <c r="N1118" s="85">
        <f>(D1118*36.7437/1000)/'[2]Soybean Export Forecast'!$S$15</f>
        <v>0.93490552968918006</v>
      </c>
      <c r="P1118" s="84">
        <v>1718</v>
      </c>
      <c r="Q1118" s="84">
        <v>23837.5</v>
      </c>
      <c r="R1118" s="84">
        <f t="shared" si="356"/>
        <v>25555.5</v>
      </c>
      <c r="S1118" s="84">
        <f t="shared" si="344"/>
        <v>6.1000000000021828</v>
      </c>
      <c r="T1118" s="84">
        <f t="shared" si="345"/>
        <v>66.400000000001455</v>
      </c>
      <c r="W1118" s="77"/>
      <c r="X1118" s="77"/>
      <c r="Z1118" s="84">
        <v>0.1</v>
      </c>
      <c r="AA1118" s="84">
        <v>2598.6999999999998</v>
      </c>
      <c r="AB1118" s="84">
        <f t="shared" si="350"/>
        <v>2598.7999999999997</v>
      </c>
      <c r="AC1118" s="84">
        <f t="shared" si="346"/>
        <v>0</v>
      </c>
      <c r="AE1118" s="84">
        <f t="shared" si="357"/>
        <v>12138.682999999999</v>
      </c>
      <c r="AF1118" s="84">
        <f t="shared" si="357"/>
        <v>-2000.38</v>
      </c>
      <c r="AG1118" s="84">
        <f t="shared" si="357"/>
        <v>10138.303000000004</v>
      </c>
      <c r="AH1118" s="84">
        <f t="shared" si="347"/>
        <v>1908.8080000000009</v>
      </c>
      <c r="AJ1118" s="80">
        <v>40689</v>
      </c>
      <c r="AK1118" s="84">
        <v>1297.7</v>
      </c>
      <c r="AL1118" s="84">
        <v>5725.5</v>
      </c>
      <c r="AM1118" s="84">
        <f t="shared" si="351"/>
        <v>7023.2</v>
      </c>
      <c r="AN1118" s="84">
        <f t="shared" ref="AN1118:AO1136" si="359">AL1118-AL1117</f>
        <v>109.5</v>
      </c>
      <c r="AO1118" s="84">
        <f t="shared" si="359"/>
        <v>34.899999999999636</v>
      </c>
      <c r="AP1118" s="85">
        <f>AM1118/'[2]Soymeal Export Forecast'!AK$15</f>
        <v>0.76752281228286989</v>
      </c>
      <c r="AQ1118" s="77"/>
      <c r="AR1118" s="77"/>
      <c r="AS1118" s="80">
        <v>40689</v>
      </c>
      <c r="AT1118" s="84">
        <v>133.30000000000001</v>
      </c>
      <c r="AU1118" s="84">
        <v>1073.5</v>
      </c>
      <c r="AV1118" s="84">
        <f t="shared" si="352"/>
        <v>1206.8</v>
      </c>
      <c r="AW1118" s="84">
        <f t="shared" ref="AW1118:AX1136" si="360">AU1118-AU1117</f>
        <v>2.4000000000000909</v>
      </c>
      <c r="AX1118" s="84">
        <f t="shared" si="360"/>
        <v>29.200000000000045</v>
      </c>
      <c r="AZ1118" s="77"/>
      <c r="BA1118" s="77"/>
      <c r="BB1118" s="84">
        <f t="shared" si="354"/>
        <v>1129.5040000000008</v>
      </c>
    </row>
    <row r="1119" spans="1:54">
      <c r="A1119" s="80">
        <v>40696</v>
      </c>
      <c r="B1119" s="84">
        <v>13460.897999999999</v>
      </c>
      <c r="C1119" s="84">
        <v>25451.335999999999</v>
      </c>
      <c r="D1119" s="84">
        <v>38912.233999999997</v>
      </c>
      <c r="E1119" s="84">
        <v>2634.85</v>
      </c>
      <c r="F1119" s="84">
        <f t="shared" si="358"/>
        <v>1015.5159999999996</v>
      </c>
      <c r="G1119" s="84">
        <f t="shared" si="358"/>
        <v>619.63099999999395</v>
      </c>
      <c r="H1119" s="84">
        <f t="shared" si="358"/>
        <v>189.27299999999968</v>
      </c>
      <c r="I1119" s="84">
        <f t="shared" si="353"/>
        <v>1015.5159999999996</v>
      </c>
      <c r="L1119" s="84">
        <f t="shared" si="355"/>
        <v>808.90399999999363</v>
      </c>
      <c r="N1119" s="85">
        <f>(D1119*36.7437/1000)/'[2]Soybean Export Forecast'!$S$15</f>
        <v>0.95003368507383301</v>
      </c>
      <c r="P1119" s="84">
        <v>1705.8</v>
      </c>
      <c r="Q1119" s="84">
        <v>23898.1</v>
      </c>
      <c r="R1119" s="84">
        <f t="shared" si="356"/>
        <v>25603.899999999998</v>
      </c>
      <c r="S1119" s="84">
        <f t="shared" si="344"/>
        <v>48.399999999997817</v>
      </c>
      <c r="T1119" s="84">
        <f t="shared" si="345"/>
        <v>60.599999999998545</v>
      </c>
      <c r="W1119" s="77"/>
      <c r="X1119" s="77"/>
      <c r="Z1119" s="84">
        <v>0.1</v>
      </c>
      <c r="AA1119" s="84">
        <v>2598.6999999999998</v>
      </c>
      <c r="AB1119" s="84">
        <f t="shared" si="350"/>
        <v>2598.7999999999997</v>
      </c>
      <c r="AC1119" s="84">
        <f t="shared" si="346"/>
        <v>0</v>
      </c>
      <c r="AE1119" s="84">
        <f t="shared" si="357"/>
        <v>11754.998</v>
      </c>
      <c r="AF1119" s="84">
        <f t="shared" si="357"/>
        <v>-1045.463999999999</v>
      </c>
      <c r="AG1119" s="84">
        <f t="shared" si="357"/>
        <v>10709.534</v>
      </c>
      <c r="AH1119" s="84">
        <f t="shared" si="347"/>
        <v>571.23099999999613</v>
      </c>
      <c r="AJ1119" s="80">
        <v>40696</v>
      </c>
      <c r="AK1119" s="84">
        <v>1267.2</v>
      </c>
      <c r="AL1119" s="84">
        <v>5816.6</v>
      </c>
      <c r="AM1119" s="84">
        <f t="shared" si="351"/>
        <v>7083.8</v>
      </c>
      <c r="AN1119" s="84">
        <f t="shared" si="359"/>
        <v>91.100000000000364</v>
      </c>
      <c r="AO1119" s="84">
        <f t="shared" si="359"/>
        <v>60.600000000000364</v>
      </c>
      <c r="AP1119" s="85">
        <f>AM1119/'[2]Soymeal Export Forecast'!AK$15</f>
        <v>0.77414541770836565</v>
      </c>
      <c r="AQ1119" s="77"/>
      <c r="AR1119" s="77"/>
      <c r="AS1119" s="80">
        <v>40696</v>
      </c>
      <c r="AT1119" s="84">
        <v>130.69999999999999</v>
      </c>
      <c r="AU1119" s="84">
        <v>1086.2</v>
      </c>
      <c r="AV1119" s="84">
        <f t="shared" si="352"/>
        <v>1216.9000000000001</v>
      </c>
      <c r="AW1119" s="84">
        <f t="shared" si="360"/>
        <v>12.700000000000045</v>
      </c>
      <c r="AX1119" s="84">
        <f t="shared" si="360"/>
        <v>10.100000000000136</v>
      </c>
      <c r="AZ1119" s="77"/>
      <c r="BA1119" s="77"/>
      <c r="BB1119" s="84">
        <f t="shared" si="354"/>
        <v>1106.616</v>
      </c>
    </row>
    <row r="1120" spans="1:54">
      <c r="A1120" s="80">
        <v>40703</v>
      </c>
      <c r="B1120" s="84">
        <v>13210.805</v>
      </c>
      <c r="C1120" s="84">
        <v>26549.385999999999</v>
      </c>
      <c r="D1120" s="84">
        <v>39760.190999999999</v>
      </c>
      <c r="E1120" s="84">
        <v>2888.39</v>
      </c>
      <c r="F1120" s="84">
        <f t="shared" si="358"/>
        <v>1098.0499999999993</v>
      </c>
      <c r="G1120" s="84">
        <f t="shared" si="358"/>
        <v>847.95700000000215</v>
      </c>
      <c r="H1120" s="84">
        <f t="shared" si="358"/>
        <v>253.53999999999996</v>
      </c>
      <c r="I1120" s="84">
        <f t="shared" si="353"/>
        <v>1098.0499999999993</v>
      </c>
      <c r="L1120" s="84">
        <f t="shared" si="355"/>
        <v>1101.4970000000021</v>
      </c>
      <c r="N1120" s="85">
        <f>(D1120*36.7437/1000)/'[2]Soybean Export Forecast'!$S$15</f>
        <v>0.97073636982573264</v>
      </c>
      <c r="P1120" s="84">
        <v>1705.8</v>
      </c>
      <c r="Q1120" s="84">
        <v>23898.1</v>
      </c>
      <c r="R1120" s="84">
        <f t="shared" si="356"/>
        <v>25603.899999999998</v>
      </c>
      <c r="S1120" s="84">
        <f t="shared" si="344"/>
        <v>0</v>
      </c>
      <c r="T1120" s="84">
        <f t="shared" si="345"/>
        <v>0</v>
      </c>
      <c r="W1120" s="77"/>
      <c r="X1120" s="77"/>
      <c r="Z1120" s="84">
        <v>0.1</v>
      </c>
      <c r="AA1120" s="84">
        <v>2598.6999999999998</v>
      </c>
      <c r="AB1120" s="84">
        <f t="shared" si="350"/>
        <v>2598.7999999999997</v>
      </c>
      <c r="AC1120" s="84">
        <f t="shared" si="346"/>
        <v>0</v>
      </c>
      <c r="AE1120" s="84">
        <f t="shared" si="357"/>
        <v>11504.905000000001</v>
      </c>
      <c r="AF1120" s="84">
        <f t="shared" si="357"/>
        <v>52.58600000000024</v>
      </c>
      <c r="AG1120" s="84">
        <f t="shared" si="357"/>
        <v>11557.491000000002</v>
      </c>
      <c r="AH1120" s="84">
        <f t="shared" si="347"/>
        <v>847.95700000000215</v>
      </c>
      <c r="AJ1120" s="80">
        <v>40703</v>
      </c>
      <c r="AK1120" s="84">
        <v>1291.5999999999999</v>
      </c>
      <c r="AL1120" s="84">
        <v>5872.2</v>
      </c>
      <c r="AM1120" s="84">
        <f t="shared" si="351"/>
        <v>7163.7999999999993</v>
      </c>
      <c r="AN1120" s="84">
        <f t="shared" si="359"/>
        <v>55.599999999999454</v>
      </c>
      <c r="AO1120" s="84">
        <f t="shared" si="359"/>
        <v>79.999999999999091</v>
      </c>
      <c r="AP1120" s="85">
        <f>AM1120/'[2]Soymeal Export Forecast'!AK$15</f>
        <v>0.78288813114136335</v>
      </c>
      <c r="AQ1120" s="77"/>
      <c r="AR1120" s="77"/>
      <c r="AS1120" s="80">
        <v>40703</v>
      </c>
      <c r="AT1120" s="84">
        <v>136.9</v>
      </c>
      <c r="AU1120" s="84">
        <v>1090.8</v>
      </c>
      <c r="AV1120" s="84">
        <f t="shared" si="352"/>
        <v>1227.7</v>
      </c>
      <c r="AW1120" s="84">
        <f t="shared" si="360"/>
        <v>4.5999999999999091</v>
      </c>
      <c r="AX1120" s="84">
        <f t="shared" si="360"/>
        <v>10.799999999999955</v>
      </c>
      <c r="AZ1120" s="77"/>
      <c r="BA1120" s="77"/>
      <c r="BB1120" s="84">
        <f t="shared" si="354"/>
        <v>1153.6499999999987</v>
      </c>
    </row>
    <row r="1121" spans="1:54">
      <c r="A1121" s="80">
        <v>40710</v>
      </c>
      <c r="B1121" s="84">
        <v>12888.871999999999</v>
      </c>
      <c r="C1121" s="84">
        <v>27484.696</v>
      </c>
      <c r="D1121" s="84">
        <v>40373.567999999999</v>
      </c>
      <c r="E1121" s="84">
        <v>3132.2979999999998</v>
      </c>
      <c r="F1121" s="84">
        <f t="shared" si="358"/>
        <v>935.31000000000131</v>
      </c>
      <c r="G1121" s="84">
        <f t="shared" si="358"/>
        <v>613.37700000000041</v>
      </c>
      <c r="H1121" s="84">
        <f t="shared" si="358"/>
        <v>243.9079999999999</v>
      </c>
      <c r="I1121" s="84">
        <f t="shared" si="353"/>
        <v>935.31000000000131</v>
      </c>
      <c r="L1121" s="84">
        <f t="shared" si="355"/>
        <v>857.28500000000031</v>
      </c>
      <c r="N1121" s="85">
        <f>(D1121*36.7437/1000)/'[2]Soybean Export Forecast'!$S$15</f>
        <v>0.98571183516780303</v>
      </c>
      <c r="P1121" s="84">
        <v>1524.9</v>
      </c>
      <c r="Q1121" s="84">
        <v>23965.1</v>
      </c>
      <c r="R1121" s="84">
        <f t="shared" si="356"/>
        <v>25490</v>
      </c>
      <c r="S1121" s="84">
        <f t="shared" si="344"/>
        <v>-113.89999999999782</v>
      </c>
      <c r="T1121" s="84">
        <f t="shared" si="345"/>
        <v>67</v>
      </c>
      <c r="W1121" s="77"/>
      <c r="X1121" s="77"/>
      <c r="Z1121" s="84">
        <v>0.1</v>
      </c>
      <c r="AA1121" s="84">
        <v>2598.9</v>
      </c>
      <c r="AB1121" s="84">
        <f t="shared" si="350"/>
        <v>2599</v>
      </c>
      <c r="AC1121" s="84">
        <f t="shared" si="346"/>
        <v>0.20000000000027285</v>
      </c>
      <c r="AE1121" s="84">
        <f t="shared" si="357"/>
        <v>11363.871999999999</v>
      </c>
      <c r="AF1121" s="84">
        <f t="shared" si="357"/>
        <v>920.69600000000128</v>
      </c>
      <c r="AG1121" s="84">
        <f t="shared" si="357"/>
        <v>12284.567999999999</v>
      </c>
      <c r="AH1121" s="84">
        <f t="shared" si="347"/>
        <v>727.0769999999975</v>
      </c>
      <c r="AJ1121" s="80">
        <v>40710</v>
      </c>
      <c r="AK1121" s="84">
        <v>1207.5</v>
      </c>
      <c r="AL1121" s="84">
        <v>5966</v>
      </c>
      <c r="AM1121" s="84">
        <f t="shared" si="351"/>
        <v>7173.5</v>
      </c>
      <c r="AN1121" s="84">
        <f t="shared" si="359"/>
        <v>93.800000000000182</v>
      </c>
      <c r="AO1121" s="84">
        <f t="shared" si="359"/>
        <v>9.7000000000007276</v>
      </c>
      <c r="AP1121" s="85">
        <f>AM1121/'[2]Soymeal Export Forecast'!AK$15</f>
        <v>0.78394818514511433</v>
      </c>
      <c r="AQ1121" s="77"/>
      <c r="AR1121" s="77"/>
      <c r="AS1121" s="80">
        <v>40710</v>
      </c>
      <c r="AT1121" s="84">
        <v>139.19999999999999</v>
      </c>
      <c r="AU1121" s="84">
        <v>1094.4000000000001</v>
      </c>
      <c r="AV1121" s="84">
        <f t="shared" si="352"/>
        <v>1233.6000000000001</v>
      </c>
      <c r="AW1121" s="84">
        <f t="shared" si="360"/>
        <v>3.6000000000001364</v>
      </c>
      <c r="AX1121" s="84">
        <f t="shared" si="360"/>
        <v>5.9000000000000909</v>
      </c>
      <c r="AZ1121" s="77"/>
      <c r="BA1121" s="77"/>
      <c r="BB1121" s="84">
        <f t="shared" si="354"/>
        <v>1029.1100000000015</v>
      </c>
    </row>
    <row r="1122" spans="1:54">
      <c r="A1122" s="80">
        <v>40717</v>
      </c>
      <c r="B1122" s="84">
        <v>12330.013999999999</v>
      </c>
      <c r="C1122" s="84">
        <v>28392.523000000001</v>
      </c>
      <c r="D1122" s="84">
        <v>40722.536999999997</v>
      </c>
      <c r="E1122" s="84">
        <v>3226.9549999999999</v>
      </c>
      <c r="F1122" s="84">
        <f t="shared" si="358"/>
        <v>907.82700000000114</v>
      </c>
      <c r="G1122" s="84">
        <f t="shared" si="358"/>
        <v>348.96899999999732</v>
      </c>
      <c r="H1122" s="84">
        <f t="shared" si="358"/>
        <v>94.657000000000153</v>
      </c>
      <c r="I1122" s="84">
        <f t="shared" si="353"/>
        <v>907.82700000000114</v>
      </c>
      <c r="L1122" s="84">
        <f t="shared" si="355"/>
        <v>443.62599999999748</v>
      </c>
      <c r="N1122" s="85">
        <f>(D1122*36.7437/1000)/'[2]Soybean Export Forecast'!$S$15</f>
        <v>0.99423183700184137</v>
      </c>
      <c r="P1122" s="84">
        <v>1464.9</v>
      </c>
      <c r="Q1122" s="84">
        <v>24029</v>
      </c>
      <c r="R1122" s="84">
        <f t="shared" si="356"/>
        <v>25493.9</v>
      </c>
      <c r="S1122" s="84">
        <f t="shared" si="344"/>
        <v>3.9000000000014552</v>
      </c>
      <c r="T1122" s="84">
        <f t="shared" si="345"/>
        <v>63.900000000001455</v>
      </c>
      <c r="W1122" s="77"/>
      <c r="X1122" s="77"/>
      <c r="Z1122" s="84">
        <v>0.1</v>
      </c>
      <c r="AA1122" s="84">
        <v>2598.9</v>
      </c>
      <c r="AB1122" s="84">
        <f t="shared" si="350"/>
        <v>2599</v>
      </c>
      <c r="AC1122" s="84">
        <f t="shared" si="346"/>
        <v>0</v>
      </c>
      <c r="AE1122" s="84">
        <f t="shared" si="357"/>
        <v>10865.013999999999</v>
      </c>
      <c r="AF1122" s="84">
        <f t="shared" si="357"/>
        <v>1764.623000000001</v>
      </c>
      <c r="AG1122" s="84">
        <f t="shared" si="357"/>
        <v>12629.636999999995</v>
      </c>
      <c r="AH1122" s="84">
        <f t="shared" si="347"/>
        <v>345.06899999999587</v>
      </c>
      <c r="AJ1122" s="80">
        <v>40717</v>
      </c>
      <c r="AK1122" s="84">
        <v>1185.0999999999999</v>
      </c>
      <c r="AL1122" s="84">
        <v>6096.6</v>
      </c>
      <c r="AM1122" s="84">
        <f t="shared" si="351"/>
        <v>7281.7000000000007</v>
      </c>
      <c r="AN1122" s="84">
        <f t="shared" si="359"/>
        <v>130.60000000000036</v>
      </c>
      <c r="AO1122" s="84">
        <f t="shared" si="359"/>
        <v>108.20000000000073</v>
      </c>
      <c r="AP1122" s="85">
        <f>AM1122/'[2]Soymeal Export Forecast'!AK$15</f>
        <v>0.79577270506324382</v>
      </c>
      <c r="AQ1122" s="77"/>
      <c r="AR1122" s="77"/>
      <c r="AS1122" s="80">
        <v>40717</v>
      </c>
      <c r="AT1122" s="84">
        <v>142.5</v>
      </c>
      <c r="AU1122" s="84">
        <v>1114.7</v>
      </c>
      <c r="AV1122" s="84">
        <f t="shared" si="352"/>
        <v>1257.2</v>
      </c>
      <c r="AW1122" s="84">
        <f t="shared" si="360"/>
        <v>20.299999999999955</v>
      </c>
      <c r="AX1122" s="84">
        <f t="shared" si="360"/>
        <v>23.599999999999909</v>
      </c>
      <c r="AZ1122" s="77"/>
      <c r="BA1122" s="77"/>
      <c r="BB1122" s="84">
        <f t="shared" si="354"/>
        <v>1038.4270000000015</v>
      </c>
    </row>
    <row r="1123" spans="1:54">
      <c r="A1123" s="80">
        <v>40724</v>
      </c>
      <c r="B1123" s="84">
        <v>11815.712</v>
      </c>
      <c r="C1123" s="84">
        <v>29191.07</v>
      </c>
      <c r="D1123" s="84">
        <v>41006.781999999999</v>
      </c>
      <c r="E1123" s="84">
        <v>3226.9549999999999</v>
      </c>
      <c r="F1123" s="84">
        <f t="shared" si="358"/>
        <v>798.54699999999866</v>
      </c>
      <c r="G1123" s="84">
        <f t="shared" si="358"/>
        <v>284.24500000000262</v>
      </c>
      <c r="H1123" s="84">
        <f t="shared" si="358"/>
        <v>0</v>
      </c>
      <c r="I1123" s="84">
        <f t="shared" si="353"/>
        <v>798.54699999999866</v>
      </c>
      <c r="L1123" s="84">
        <f t="shared" si="355"/>
        <v>284.24500000000262</v>
      </c>
      <c r="N1123" s="85">
        <f>(D1123*36.7437/1000)/'[2]Soybean Export Forecast'!$S$15</f>
        <v>1.0011716165275766</v>
      </c>
      <c r="P1123" s="84">
        <v>1836.6</v>
      </c>
      <c r="Q1123" s="84">
        <v>24029.200000000001</v>
      </c>
      <c r="R1123" s="84">
        <f t="shared" si="356"/>
        <v>25865.8</v>
      </c>
      <c r="S1123" s="84">
        <f t="shared" si="344"/>
        <v>371.89999999999782</v>
      </c>
      <c r="T1123" s="84">
        <f t="shared" si="345"/>
        <v>0.2000000000007276</v>
      </c>
      <c r="W1123" s="77"/>
      <c r="X1123" s="77"/>
      <c r="Z1123" s="84">
        <v>0.1</v>
      </c>
      <c r="AA1123" s="84">
        <v>2599</v>
      </c>
      <c r="AB1123" s="84">
        <f t="shared" si="350"/>
        <v>2599.1</v>
      </c>
      <c r="AC1123" s="84">
        <f t="shared" si="346"/>
        <v>9.9999999999909051E-2</v>
      </c>
      <c r="AE1123" s="84">
        <f t="shared" si="357"/>
        <v>9979.0119999999988</v>
      </c>
      <c r="AF1123" s="84">
        <f t="shared" si="357"/>
        <v>2562.869999999999</v>
      </c>
      <c r="AG1123" s="84">
        <f t="shared" si="357"/>
        <v>12541.882</v>
      </c>
      <c r="AH1123" s="84">
        <f t="shared" si="347"/>
        <v>-87.754999999995562</v>
      </c>
      <c r="AJ1123" s="80">
        <v>40724</v>
      </c>
      <c r="AK1123" s="84">
        <v>1033.4000000000001</v>
      </c>
      <c r="AL1123" s="84">
        <v>6204.8</v>
      </c>
      <c r="AM1123" s="84">
        <f t="shared" si="351"/>
        <v>7238.2000000000007</v>
      </c>
      <c r="AN1123" s="84">
        <f t="shared" si="359"/>
        <v>108.19999999999982</v>
      </c>
      <c r="AO1123" s="84">
        <f t="shared" si="359"/>
        <v>-43.5</v>
      </c>
      <c r="AP1123" s="85">
        <f>AM1123/'[2]Soymeal Export Forecast'!AK$15</f>
        <v>0.7910188546340513</v>
      </c>
      <c r="AQ1123" s="77"/>
      <c r="AR1123" s="77"/>
      <c r="AS1123" s="80">
        <v>40724</v>
      </c>
      <c r="AT1123" s="84">
        <v>110.3</v>
      </c>
      <c r="AU1123" s="84">
        <v>1135.7</v>
      </c>
      <c r="AV1123" s="84">
        <f t="shared" si="352"/>
        <v>1246</v>
      </c>
      <c r="AW1123" s="84">
        <f t="shared" si="360"/>
        <v>21</v>
      </c>
      <c r="AX1123" s="84">
        <f t="shared" si="360"/>
        <v>-11.200000000000045</v>
      </c>
      <c r="AZ1123" s="77"/>
      <c r="BA1123" s="77"/>
      <c r="BB1123" s="84">
        <f t="shared" si="354"/>
        <v>906.74699999999848</v>
      </c>
    </row>
    <row r="1124" spans="1:54">
      <c r="A1124" s="80">
        <v>40731</v>
      </c>
      <c r="B1124" s="84">
        <v>11389.17</v>
      </c>
      <c r="C1124" s="84">
        <v>30051.416000000001</v>
      </c>
      <c r="D1124" s="84">
        <v>41440.586000000003</v>
      </c>
      <c r="E1124" s="84">
        <v>3250.6089999999999</v>
      </c>
      <c r="F1124" s="84">
        <f t="shared" si="358"/>
        <v>860.34600000000137</v>
      </c>
      <c r="G1124" s="84">
        <f t="shared" si="358"/>
        <v>433.80400000000373</v>
      </c>
      <c r="H1124" s="84">
        <f t="shared" si="358"/>
        <v>23.653999999999996</v>
      </c>
      <c r="I1124" s="84">
        <f t="shared" si="353"/>
        <v>860.34600000000137</v>
      </c>
      <c r="L1124" s="84">
        <f t="shared" si="355"/>
        <v>457.45800000000372</v>
      </c>
      <c r="N1124" s="85">
        <f>(D1124*36.7437/1000)/'[2]Soybean Export Forecast'!$S$15</f>
        <v>1.0117628463377122</v>
      </c>
      <c r="P1124" s="84">
        <v>1929.1</v>
      </c>
      <c r="Q1124" s="84">
        <v>24029.8</v>
      </c>
      <c r="R1124" s="84">
        <f t="shared" si="356"/>
        <v>25958.899999999998</v>
      </c>
      <c r="S1124" s="84">
        <f t="shared" si="344"/>
        <v>93.099999999998545</v>
      </c>
      <c r="T1124" s="84">
        <f t="shared" si="345"/>
        <v>0.59999999999854481</v>
      </c>
      <c r="W1124" s="77"/>
      <c r="X1124" s="77"/>
      <c r="Z1124" s="84">
        <v>0.1</v>
      </c>
      <c r="AA1124" s="84">
        <v>2599</v>
      </c>
      <c r="AB1124" s="84">
        <f t="shared" si="350"/>
        <v>2599.1</v>
      </c>
      <c r="AC1124" s="84">
        <f t="shared" si="346"/>
        <v>0</v>
      </c>
      <c r="AE1124" s="84">
        <f t="shared" si="357"/>
        <v>9459.9699999999993</v>
      </c>
      <c r="AF1124" s="84">
        <f t="shared" si="357"/>
        <v>3422.6160000000018</v>
      </c>
      <c r="AG1124" s="84">
        <f t="shared" si="357"/>
        <v>12882.586000000005</v>
      </c>
      <c r="AH1124" s="84">
        <f t="shared" si="347"/>
        <v>340.70400000000518</v>
      </c>
      <c r="AJ1124" s="80">
        <v>40731</v>
      </c>
      <c r="AK1124" s="84">
        <v>971</v>
      </c>
      <c r="AL1124" s="84">
        <v>6281.9</v>
      </c>
      <c r="AM1124" s="84">
        <f t="shared" si="351"/>
        <v>7252.9</v>
      </c>
      <c r="AN1124" s="84">
        <f t="shared" si="359"/>
        <v>77.099999999999454</v>
      </c>
      <c r="AO1124" s="84">
        <f t="shared" si="359"/>
        <v>14.699999999998909</v>
      </c>
      <c r="AP1124" s="85">
        <f>AM1124/'[2]Soymeal Export Forecast'!AK$15</f>
        <v>0.79262532822736453</v>
      </c>
      <c r="AQ1124" s="77"/>
      <c r="AR1124" s="77"/>
      <c r="AS1124" s="80">
        <v>40731</v>
      </c>
      <c r="AT1124" s="84">
        <v>107.1</v>
      </c>
      <c r="AU1124" s="84">
        <v>1140.2</v>
      </c>
      <c r="AV1124" s="84">
        <f t="shared" si="352"/>
        <v>1247.3</v>
      </c>
      <c r="AW1124" s="84">
        <f t="shared" si="360"/>
        <v>4.5</v>
      </c>
      <c r="AX1124" s="84">
        <f t="shared" si="360"/>
        <v>1.2999999999999545</v>
      </c>
      <c r="AZ1124" s="77"/>
      <c r="BA1124" s="77"/>
      <c r="BB1124" s="84">
        <f t="shared" si="354"/>
        <v>937.44600000000082</v>
      </c>
    </row>
    <row r="1125" spans="1:54">
      <c r="A1125" s="80">
        <v>40738</v>
      </c>
      <c r="B1125" s="84">
        <v>11270.752</v>
      </c>
      <c r="C1125" s="84">
        <v>31013.047999999999</v>
      </c>
      <c r="D1125" s="84">
        <v>42283.8</v>
      </c>
      <c r="E1125" s="84">
        <v>3559.096</v>
      </c>
      <c r="F1125" s="84">
        <f t="shared" si="358"/>
        <v>961.63199999999779</v>
      </c>
      <c r="G1125" s="84">
        <f t="shared" si="358"/>
        <v>843.21399999999994</v>
      </c>
      <c r="H1125" s="84">
        <f t="shared" si="358"/>
        <v>308.48700000000008</v>
      </c>
      <c r="I1125" s="84">
        <f t="shared" si="353"/>
        <v>961.63199999999779</v>
      </c>
      <c r="L1125" s="84">
        <f t="shared" si="355"/>
        <v>1151.701</v>
      </c>
      <c r="N1125" s="85">
        <f>(D1125*36.7437/1000)/'[2]Soybean Export Forecast'!$S$15</f>
        <v>1.0323497317816537</v>
      </c>
      <c r="P1125" s="84">
        <v>1984</v>
      </c>
      <c r="Q1125" s="84">
        <v>24029.8</v>
      </c>
      <c r="R1125" s="84">
        <f t="shared" si="356"/>
        <v>26013.8</v>
      </c>
      <c r="S1125" s="84">
        <f t="shared" si="344"/>
        <v>54.900000000001455</v>
      </c>
      <c r="T1125" s="84">
        <f t="shared" si="345"/>
        <v>0</v>
      </c>
      <c r="W1125" s="77"/>
      <c r="X1125" s="77"/>
      <c r="Z1125" s="84">
        <v>0.1</v>
      </c>
      <c r="AA1125" s="84">
        <v>2599.1</v>
      </c>
      <c r="AB1125" s="84">
        <f t="shared" si="350"/>
        <v>2599.1999999999998</v>
      </c>
      <c r="AC1125" s="84">
        <f t="shared" si="346"/>
        <v>9.9999999999909051E-2</v>
      </c>
      <c r="AE1125" s="84">
        <f t="shared" si="357"/>
        <v>9286.652</v>
      </c>
      <c r="AF1125" s="84">
        <f t="shared" si="357"/>
        <v>4384.1479999999992</v>
      </c>
      <c r="AG1125" s="84">
        <f t="shared" si="357"/>
        <v>13670.800000000003</v>
      </c>
      <c r="AH1125" s="84">
        <f t="shared" si="347"/>
        <v>788.21399999999812</v>
      </c>
      <c r="AJ1125" s="80">
        <v>40738</v>
      </c>
      <c r="AK1125" s="84">
        <v>952.7</v>
      </c>
      <c r="AL1125" s="84">
        <v>6417.1</v>
      </c>
      <c r="AM1125" s="84">
        <f t="shared" si="351"/>
        <v>7369.8</v>
      </c>
      <c r="AN1125" s="84">
        <f t="shared" si="359"/>
        <v>135.20000000000073</v>
      </c>
      <c r="AO1125" s="84">
        <f t="shared" si="359"/>
        <v>116.90000000000055</v>
      </c>
      <c r="AP1125" s="85">
        <f>AM1125/'[2]Soymeal Export Forecast'!AK$15</f>
        <v>0.80540061823133258</v>
      </c>
      <c r="AQ1125" s="77"/>
      <c r="AR1125" s="77"/>
      <c r="AS1125" s="80">
        <v>40738</v>
      </c>
      <c r="AT1125" s="84">
        <v>117.1</v>
      </c>
      <c r="AU1125" s="84">
        <v>1149.2</v>
      </c>
      <c r="AV1125" s="84">
        <f t="shared" si="352"/>
        <v>1266.3</v>
      </c>
      <c r="AW1125" s="84">
        <f t="shared" si="360"/>
        <v>9</v>
      </c>
      <c r="AX1125" s="84">
        <f t="shared" si="360"/>
        <v>19</v>
      </c>
      <c r="AZ1125" s="77"/>
      <c r="BA1125" s="77"/>
      <c r="BB1125" s="84">
        <f t="shared" si="354"/>
        <v>1096.8319999999985</v>
      </c>
    </row>
    <row r="1126" spans="1:54">
      <c r="A1126" s="80">
        <v>40745</v>
      </c>
      <c r="B1126" s="84">
        <v>11043.727000000001</v>
      </c>
      <c r="C1126" s="84">
        <v>31966.795999999998</v>
      </c>
      <c r="D1126" s="84">
        <v>43010.523000000001</v>
      </c>
      <c r="E1126" s="84">
        <v>3611.9960000000001</v>
      </c>
      <c r="F1126" s="84">
        <f t="shared" si="358"/>
        <v>953.74799999999959</v>
      </c>
      <c r="G1126" s="84">
        <f t="shared" si="358"/>
        <v>726.72299999999814</v>
      </c>
      <c r="H1126" s="84">
        <f t="shared" si="358"/>
        <v>52.900000000000091</v>
      </c>
      <c r="I1126" s="84">
        <f t="shared" si="353"/>
        <v>953.74799999999959</v>
      </c>
      <c r="L1126" s="84">
        <f t="shared" si="355"/>
        <v>779.62299999999823</v>
      </c>
      <c r="N1126" s="85">
        <f>(D1126*36.7437/1000)/'[2]Soybean Export Forecast'!$S$15</f>
        <v>1.0500925149309819</v>
      </c>
      <c r="P1126" s="84">
        <v>1984</v>
      </c>
      <c r="Q1126" s="84">
        <v>24029.8</v>
      </c>
      <c r="R1126" s="84">
        <f t="shared" si="356"/>
        <v>26013.8</v>
      </c>
      <c r="S1126" s="84">
        <f t="shared" si="344"/>
        <v>0</v>
      </c>
      <c r="T1126" s="84">
        <f t="shared" si="345"/>
        <v>0</v>
      </c>
      <c r="W1126" s="77"/>
      <c r="X1126" s="77"/>
      <c r="Z1126" s="84">
        <v>0.1</v>
      </c>
      <c r="AA1126" s="84">
        <v>2599.1</v>
      </c>
      <c r="AB1126" s="84">
        <f t="shared" si="350"/>
        <v>2599.1999999999998</v>
      </c>
      <c r="AC1126" s="84">
        <f t="shared" si="346"/>
        <v>0</v>
      </c>
      <c r="AE1126" s="84">
        <f t="shared" si="357"/>
        <v>9059.6270000000004</v>
      </c>
      <c r="AF1126" s="84">
        <f t="shared" si="357"/>
        <v>5337.8959999999988</v>
      </c>
      <c r="AG1126" s="84">
        <f t="shared" si="357"/>
        <v>14397.523000000001</v>
      </c>
      <c r="AH1126" s="84">
        <f t="shared" si="347"/>
        <v>726.72299999999814</v>
      </c>
      <c r="AJ1126" s="80">
        <v>40745</v>
      </c>
      <c r="AK1126" s="84">
        <v>973.9</v>
      </c>
      <c r="AL1126" s="84">
        <v>6479.5</v>
      </c>
      <c r="AM1126" s="84">
        <f t="shared" si="351"/>
        <v>7453.4</v>
      </c>
      <c r="AN1126" s="84">
        <f t="shared" si="359"/>
        <v>62.399999999999636</v>
      </c>
      <c r="AO1126" s="84">
        <f t="shared" si="359"/>
        <v>83.599999999999454</v>
      </c>
      <c r="AP1126" s="85">
        <f>AM1126/'[2]Soymeal Export Forecast'!AK$15</f>
        <v>0.81453675376881507</v>
      </c>
      <c r="AQ1126" s="77"/>
      <c r="AR1126" s="77"/>
      <c r="AS1126" s="80">
        <v>40745</v>
      </c>
      <c r="AT1126" s="84">
        <v>111.1</v>
      </c>
      <c r="AU1126" s="84">
        <v>1161.7</v>
      </c>
      <c r="AV1126" s="84">
        <f t="shared" si="352"/>
        <v>1272.8</v>
      </c>
      <c r="AW1126" s="84">
        <f t="shared" si="360"/>
        <v>12.5</v>
      </c>
      <c r="AX1126" s="84">
        <f t="shared" si="360"/>
        <v>6.5</v>
      </c>
      <c r="AZ1126" s="77"/>
      <c r="BA1126" s="77"/>
      <c r="BB1126" s="84">
        <f t="shared" si="354"/>
        <v>1016.1479999999992</v>
      </c>
    </row>
    <row r="1127" spans="1:54">
      <c r="A1127" s="80">
        <v>40752</v>
      </c>
      <c r="B1127" s="84">
        <v>10614.803</v>
      </c>
      <c r="C1127" s="84">
        <v>32867.330999999998</v>
      </c>
      <c r="D1127" s="84">
        <v>43482.133999999998</v>
      </c>
      <c r="E1127" s="84">
        <v>3841.2959999999998</v>
      </c>
      <c r="F1127" s="84">
        <f t="shared" si="358"/>
        <v>900.53499999999985</v>
      </c>
      <c r="G1127" s="84">
        <f t="shared" si="358"/>
        <v>471.61099999999715</v>
      </c>
      <c r="H1127" s="84">
        <f t="shared" si="358"/>
        <v>229.29999999999973</v>
      </c>
      <c r="I1127" s="84">
        <f t="shared" si="353"/>
        <v>900.53499999999985</v>
      </c>
      <c r="L1127" s="84">
        <f t="shared" si="355"/>
        <v>700.91099999999687</v>
      </c>
      <c r="N1127" s="85">
        <f>(D1127*36.7437/1000)/'[2]Soybean Export Forecast'!$S$15</f>
        <v>1.0616067943797369</v>
      </c>
      <c r="P1127" s="84">
        <v>1380</v>
      </c>
      <c r="Q1127" s="84">
        <v>24095.8</v>
      </c>
      <c r="R1127" s="84">
        <f t="shared" si="356"/>
        <v>25475.8</v>
      </c>
      <c r="S1127" s="84">
        <f t="shared" si="344"/>
        <v>-538</v>
      </c>
      <c r="T1127" s="84">
        <f t="shared" si="345"/>
        <v>66</v>
      </c>
      <c r="W1127" s="77"/>
      <c r="X1127" s="77"/>
      <c r="Z1127" s="84">
        <v>0.1</v>
      </c>
      <c r="AA1127" s="84">
        <v>2599.1</v>
      </c>
      <c r="AB1127" s="84">
        <f t="shared" si="350"/>
        <v>2599.1999999999998</v>
      </c>
      <c r="AC1127" s="84">
        <f t="shared" si="346"/>
        <v>0</v>
      </c>
      <c r="AE1127" s="84">
        <f t="shared" si="357"/>
        <v>9234.7029999999995</v>
      </c>
      <c r="AF1127" s="84">
        <f t="shared" si="357"/>
        <v>6172.4309999999987</v>
      </c>
      <c r="AG1127" s="84">
        <f t="shared" si="357"/>
        <v>15407.133999999998</v>
      </c>
      <c r="AH1127" s="84">
        <f t="shared" si="347"/>
        <v>1009.6109999999971</v>
      </c>
      <c r="AJ1127" s="80">
        <v>40752</v>
      </c>
      <c r="AK1127" s="84">
        <v>1117.5999999999999</v>
      </c>
      <c r="AL1127" s="84">
        <v>6587.1</v>
      </c>
      <c r="AM1127" s="84">
        <f t="shared" si="351"/>
        <v>7704.7000000000007</v>
      </c>
      <c r="AN1127" s="84">
        <f t="shared" si="359"/>
        <v>107.60000000000036</v>
      </c>
      <c r="AO1127" s="84">
        <f t="shared" si="359"/>
        <v>251.30000000000109</v>
      </c>
      <c r="AP1127" s="85">
        <f>AM1127/'[2]Soymeal Export Forecast'!AK$15</f>
        <v>0.84199980234021932</v>
      </c>
      <c r="AQ1127" s="77"/>
      <c r="AR1127" s="77"/>
      <c r="AS1127" s="80">
        <v>40752</v>
      </c>
      <c r="AT1127" s="84">
        <v>107.9</v>
      </c>
      <c r="AU1127" s="84">
        <v>1183.4000000000001</v>
      </c>
      <c r="AV1127" s="84">
        <f t="shared" si="352"/>
        <v>1291.3000000000002</v>
      </c>
      <c r="AW1127" s="84">
        <f t="shared" si="360"/>
        <v>21.700000000000045</v>
      </c>
      <c r="AX1127" s="84">
        <f t="shared" si="360"/>
        <v>18.500000000000227</v>
      </c>
      <c r="AZ1127" s="77"/>
      <c r="BA1127" s="77"/>
      <c r="BB1127" s="84">
        <f t="shared" si="354"/>
        <v>1008.1350000000002</v>
      </c>
    </row>
    <row r="1128" spans="1:54">
      <c r="A1128" s="80">
        <v>40759</v>
      </c>
      <c r="B1128" s="84">
        <v>9931.0959999999995</v>
      </c>
      <c r="C1128" s="84">
        <v>33871.288999999997</v>
      </c>
      <c r="D1128" s="84">
        <v>43802.385000000002</v>
      </c>
      <c r="E1128" s="84">
        <v>3871.2350000000001</v>
      </c>
      <c r="F1128" s="84">
        <f t="shared" si="358"/>
        <v>1003.9579999999987</v>
      </c>
      <c r="G1128" s="84">
        <f t="shared" si="358"/>
        <v>320.25100000000384</v>
      </c>
      <c r="H1128" s="84">
        <f t="shared" si="358"/>
        <v>29.939000000000306</v>
      </c>
      <c r="I1128" s="84">
        <f t="shared" si="353"/>
        <v>1003.9579999999987</v>
      </c>
      <c r="L1128" s="84">
        <f t="shared" si="355"/>
        <v>350.19000000000415</v>
      </c>
      <c r="N1128" s="85">
        <f>(D1128*36.7437/1000)/'[2]Soybean Export Forecast'!$S$15</f>
        <v>1.0694256525228747</v>
      </c>
      <c r="P1128" s="84">
        <v>1429</v>
      </c>
      <c r="Q1128" s="84">
        <v>24161.8</v>
      </c>
      <c r="R1128" s="84">
        <f t="shared" si="356"/>
        <v>25590.799999999999</v>
      </c>
      <c r="S1128" s="84">
        <f t="shared" si="344"/>
        <v>115</v>
      </c>
      <c r="T1128" s="84">
        <f t="shared" si="345"/>
        <v>66</v>
      </c>
      <c r="W1128" s="77"/>
      <c r="X1128" s="77"/>
      <c r="Z1128" s="84">
        <v>0.1</v>
      </c>
      <c r="AA1128" s="84">
        <v>2599.1</v>
      </c>
      <c r="AB1128" s="84">
        <f t="shared" si="350"/>
        <v>2599.1999999999998</v>
      </c>
      <c r="AC1128" s="84">
        <f t="shared" si="346"/>
        <v>0</v>
      </c>
      <c r="AE1128" s="84">
        <f t="shared" si="357"/>
        <v>8501.9959999999992</v>
      </c>
      <c r="AF1128" s="84">
        <f t="shared" si="357"/>
        <v>7110.3889999999974</v>
      </c>
      <c r="AG1128" s="84">
        <f t="shared" si="357"/>
        <v>15612.385000000002</v>
      </c>
      <c r="AH1128" s="84">
        <f t="shared" si="347"/>
        <v>205.25100000000384</v>
      </c>
      <c r="AJ1128" s="80">
        <v>40759</v>
      </c>
      <c r="AK1128" s="84">
        <v>1034.0999999999999</v>
      </c>
      <c r="AL1128" s="84">
        <v>6693.9</v>
      </c>
      <c r="AM1128" s="84">
        <f t="shared" si="351"/>
        <v>7728</v>
      </c>
      <c r="AN1128" s="84">
        <f t="shared" si="359"/>
        <v>106.79999999999927</v>
      </c>
      <c r="AO1128" s="84">
        <f t="shared" si="359"/>
        <v>23.299999999999272</v>
      </c>
      <c r="AP1128" s="85">
        <f>AM1128/'[2]Soymeal Export Forecast'!AK$15</f>
        <v>0.84454611762757981</v>
      </c>
      <c r="AQ1128" s="77"/>
      <c r="AR1128" s="77"/>
      <c r="AS1128" s="80">
        <v>40759</v>
      </c>
      <c r="AT1128" s="84">
        <v>93.5</v>
      </c>
      <c r="AU1128" s="84">
        <v>1204.5999999999999</v>
      </c>
      <c r="AV1128" s="84">
        <f t="shared" si="352"/>
        <v>1298.0999999999999</v>
      </c>
      <c r="AW1128" s="84">
        <f t="shared" si="360"/>
        <v>21.199999999999818</v>
      </c>
      <c r="AX1128" s="84">
        <f t="shared" si="360"/>
        <v>6.7999999999997272</v>
      </c>
      <c r="AZ1128" s="77"/>
      <c r="BA1128" s="77"/>
      <c r="BB1128" s="84">
        <f t="shared" si="354"/>
        <v>1110.757999999998</v>
      </c>
    </row>
    <row r="1129" spans="1:54">
      <c r="A1129" s="80">
        <v>40766</v>
      </c>
      <c r="B1129" s="84">
        <v>9406.6229999999996</v>
      </c>
      <c r="C1129" s="84">
        <v>34691.563999999998</v>
      </c>
      <c r="D1129" s="84">
        <v>44098.186999999998</v>
      </c>
      <c r="E1129" s="84">
        <v>4470.1670000000004</v>
      </c>
      <c r="F1129" s="84">
        <f t="shared" si="358"/>
        <v>820.27500000000146</v>
      </c>
      <c r="G1129" s="84">
        <f t="shared" si="358"/>
        <v>295.80199999999604</v>
      </c>
      <c r="H1129" s="84">
        <f t="shared" si="358"/>
        <v>598.93200000000024</v>
      </c>
      <c r="I1129" s="84">
        <f t="shared" si="353"/>
        <v>820.27500000000146</v>
      </c>
      <c r="L1129" s="84">
        <f t="shared" si="355"/>
        <v>894.73399999999629</v>
      </c>
      <c r="N1129" s="85">
        <f>(D1129*36.7437/1000)/'[2]Soybean Export Forecast'!$S$15</f>
        <v>1.0766475936767084</v>
      </c>
      <c r="P1129" s="84">
        <v>1489</v>
      </c>
      <c r="Q1129" s="84">
        <v>24161.8</v>
      </c>
      <c r="R1129" s="84">
        <f t="shared" si="356"/>
        <v>25650.799999999999</v>
      </c>
      <c r="S1129" s="84">
        <f t="shared" si="344"/>
        <v>60</v>
      </c>
      <c r="T1129" s="84">
        <f t="shared" si="345"/>
        <v>0</v>
      </c>
      <c r="W1129" s="77"/>
      <c r="X1129" s="77"/>
      <c r="Z1129" s="84">
        <v>0.1</v>
      </c>
      <c r="AA1129" s="84">
        <v>2599.1999999999998</v>
      </c>
      <c r="AB1129" s="84">
        <f t="shared" si="350"/>
        <v>2599.2999999999997</v>
      </c>
      <c r="AC1129" s="84">
        <f t="shared" si="346"/>
        <v>9.9999999999909051E-2</v>
      </c>
      <c r="AE1129" s="84">
        <f t="shared" si="357"/>
        <v>7917.5229999999992</v>
      </c>
      <c r="AF1129" s="84">
        <f t="shared" si="357"/>
        <v>7930.5639999999994</v>
      </c>
      <c r="AG1129" s="84">
        <f t="shared" si="357"/>
        <v>15848.087</v>
      </c>
      <c r="AH1129" s="84">
        <f t="shared" si="347"/>
        <v>235.7019999999975</v>
      </c>
      <c r="AJ1129" s="80">
        <v>40766</v>
      </c>
      <c r="AK1129" s="84">
        <v>942.9</v>
      </c>
      <c r="AL1129" s="84">
        <v>6826.9</v>
      </c>
      <c r="AM1129" s="84">
        <f t="shared" si="351"/>
        <v>7769.7999999999993</v>
      </c>
      <c r="AN1129" s="84">
        <f t="shared" si="359"/>
        <v>133</v>
      </c>
      <c r="AO1129" s="84">
        <f t="shared" si="359"/>
        <v>41.799999999999272</v>
      </c>
      <c r="AP1129" s="85">
        <f>AM1129/'[2]Soymeal Export Forecast'!AK$15</f>
        <v>0.849114185396321</v>
      </c>
      <c r="AQ1129" s="77"/>
      <c r="AR1129" s="77"/>
      <c r="AS1129" s="80">
        <v>40766</v>
      </c>
      <c r="AT1129" s="84">
        <v>157.19999999999999</v>
      </c>
      <c r="AU1129" s="84">
        <v>1209</v>
      </c>
      <c r="AV1129" s="84">
        <f t="shared" si="352"/>
        <v>1366.2</v>
      </c>
      <c r="AW1129" s="84">
        <f t="shared" si="360"/>
        <v>4.4000000000000909</v>
      </c>
      <c r="AX1129" s="84">
        <f t="shared" si="360"/>
        <v>68.100000000000136</v>
      </c>
      <c r="AZ1129" s="77"/>
      <c r="BA1129" s="77"/>
      <c r="BB1129" s="84">
        <f t="shared" si="354"/>
        <v>953.27500000000146</v>
      </c>
    </row>
    <row r="1130" spans="1:54">
      <c r="A1130" s="80">
        <v>40773</v>
      </c>
      <c r="B1130" s="84">
        <v>8649.5949999999993</v>
      </c>
      <c r="C1130" s="84">
        <v>35859.358999999997</v>
      </c>
      <c r="D1130" s="84">
        <v>44508.953999999998</v>
      </c>
      <c r="E1130" s="84">
        <v>4590.4629999999997</v>
      </c>
      <c r="F1130" s="84">
        <f t="shared" si="358"/>
        <v>1167.7949999999983</v>
      </c>
      <c r="G1130" s="84">
        <f t="shared" si="358"/>
        <v>410.76699999999983</v>
      </c>
      <c r="H1130" s="84">
        <f t="shared" si="358"/>
        <v>120.29599999999937</v>
      </c>
      <c r="I1130" s="84">
        <f t="shared" si="353"/>
        <v>1167.7949999999983</v>
      </c>
      <c r="L1130" s="84">
        <f t="shared" si="355"/>
        <v>531.06299999999919</v>
      </c>
      <c r="N1130" s="85">
        <f>(D1130*36.7437/1000)/'[2]Soybean Export Forecast'!$S$15</f>
        <v>1.0866763801688106</v>
      </c>
      <c r="P1130" s="84">
        <v>1368</v>
      </c>
      <c r="Q1130" s="84">
        <v>24226.799999999999</v>
      </c>
      <c r="R1130" s="84">
        <f t="shared" si="356"/>
        <v>25594.799999999999</v>
      </c>
      <c r="S1130" s="84">
        <f t="shared" si="344"/>
        <v>-56</v>
      </c>
      <c r="T1130" s="84">
        <f t="shared" si="345"/>
        <v>65</v>
      </c>
      <c r="W1130" s="77"/>
      <c r="X1130" s="77"/>
      <c r="Z1130" s="84">
        <v>0.1</v>
      </c>
      <c r="AA1130" s="84">
        <v>2599.1999999999998</v>
      </c>
      <c r="AB1130" s="84">
        <f t="shared" si="350"/>
        <v>2599.2999999999997</v>
      </c>
      <c r="AC1130" s="84">
        <f t="shared" si="346"/>
        <v>0</v>
      </c>
      <c r="AE1130" s="84">
        <f t="shared" si="357"/>
        <v>7281.494999999999</v>
      </c>
      <c r="AF1130" s="84">
        <f t="shared" si="357"/>
        <v>9033.3589999999967</v>
      </c>
      <c r="AG1130" s="84">
        <f t="shared" si="357"/>
        <v>16314.853999999999</v>
      </c>
      <c r="AH1130" s="84">
        <f t="shared" si="347"/>
        <v>466.76699999999983</v>
      </c>
      <c r="AJ1130" s="80">
        <v>40773</v>
      </c>
      <c r="AK1130" s="84">
        <v>873.9</v>
      </c>
      <c r="AL1130" s="84">
        <v>6957.6</v>
      </c>
      <c r="AM1130" s="84">
        <f t="shared" si="351"/>
        <v>7831.5</v>
      </c>
      <c r="AN1130" s="84">
        <f t="shared" si="359"/>
        <v>130.70000000000073</v>
      </c>
      <c r="AO1130" s="84">
        <f t="shared" si="359"/>
        <v>61.700000000000728</v>
      </c>
      <c r="AP1130" s="85">
        <f>AM1130/'[2]Soymeal Export Forecast'!AK$15</f>
        <v>0.85585700313152058</v>
      </c>
      <c r="AQ1130" s="77"/>
      <c r="AR1130" s="77"/>
      <c r="AS1130" s="80">
        <v>40773</v>
      </c>
      <c r="AT1130" s="84">
        <v>152.19999999999999</v>
      </c>
      <c r="AU1130" s="84">
        <v>1214.5</v>
      </c>
      <c r="AV1130" s="84">
        <f t="shared" si="352"/>
        <v>1366.7</v>
      </c>
      <c r="AW1130" s="84">
        <f t="shared" si="360"/>
        <v>5.5</v>
      </c>
      <c r="AX1130" s="84">
        <f t="shared" si="360"/>
        <v>0.5</v>
      </c>
      <c r="AZ1130" s="77"/>
      <c r="BA1130" s="77"/>
      <c r="BB1130" s="84">
        <f t="shared" si="354"/>
        <v>1298.494999999999</v>
      </c>
    </row>
    <row r="1131" spans="1:54">
      <c r="A1131" s="80">
        <v>40780</v>
      </c>
      <c r="B1131" s="84">
        <v>8686.0750000000007</v>
      </c>
      <c r="C1131" s="84">
        <v>36514.608</v>
      </c>
      <c r="D1131" s="84">
        <v>45200.682999999997</v>
      </c>
      <c r="E1131" s="84">
        <v>4833.09</v>
      </c>
      <c r="F1131" s="84">
        <f t="shared" si="358"/>
        <v>655.24900000000343</v>
      </c>
      <c r="G1131" s="84">
        <f t="shared" si="358"/>
        <v>691.72899999999936</v>
      </c>
      <c r="H1131" s="84">
        <f t="shared" si="358"/>
        <v>242.62700000000041</v>
      </c>
      <c r="I1131" s="84">
        <f t="shared" si="353"/>
        <v>655.24900000000343</v>
      </c>
      <c r="L1131" s="84">
        <f t="shared" si="355"/>
        <v>934.35599999999977</v>
      </c>
      <c r="N1131" s="85">
        <f>(D1131*36.7437/1000)/'[2]Soybean Export Forecast'!$S$15</f>
        <v>1.1035647924594656</v>
      </c>
      <c r="P1131" s="84">
        <v>1244</v>
      </c>
      <c r="Q1131" s="84">
        <v>24351.3</v>
      </c>
      <c r="R1131" s="84">
        <f t="shared" si="356"/>
        <v>25595.3</v>
      </c>
      <c r="S1131" s="84">
        <f t="shared" si="344"/>
        <v>0.5</v>
      </c>
      <c r="T1131" s="84">
        <f t="shared" si="345"/>
        <v>124.5</v>
      </c>
      <c r="W1131" s="77"/>
      <c r="X1131" s="77"/>
      <c r="Z1131" s="84">
        <v>0.1</v>
      </c>
      <c r="AA1131" s="84">
        <v>2599.1999999999998</v>
      </c>
      <c r="AB1131" s="84">
        <f t="shared" si="350"/>
        <v>2599.2999999999997</v>
      </c>
      <c r="AC1131" s="84">
        <f t="shared" si="346"/>
        <v>0</v>
      </c>
      <c r="AE1131" s="84">
        <f t="shared" si="357"/>
        <v>7441.9750000000004</v>
      </c>
      <c r="AF1131" s="84">
        <f t="shared" si="357"/>
        <v>9564.1080000000002</v>
      </c>
      <c r="AG1131" s="84">
        <f t="shared" si="357"/>
        <v>17006.082999999999</v>
      </c>
      <c r="AH1131" s="84">
        <f t="shared" si="347"/>
        <v>691.22899999999936</v>
      </c>
      <c r="AJ1131" s="80">
        <v>40780</v>
      </c>
      <c r="AK1131" s="84">
        <v>765.3</v>
      </c>
      <c r="AL1131" s="84">
        <v>7057.1</v>
      </c>
      <c r="AM1131" s="84">
        <f t="shared" si="351"/>
        <v>7822.4000000000005</v>
      </c>
      <c r="AN1131" s="84">
        <f t="shared" si="359"/>
        <v>99.5</v>
      </c>
      <c r="AO1131" s="84">
        <f t="shared" si="359"/>
        <v>-9.0999999999994543</v>
      </c>
      <c r="AP1131" s="85">
        <f>AM1131/'[2]Soymeal Export Forecast'!AK$15</f>
        <v>0.85486251947851721</v>
      </c>
      <c r="AQ1131" s="77"/>
      <c r="AR1131" s="77"/>
      <c r="AS1131" s="80">
        <v>40780</v>
      </c>
      <c r="AT1131" s="84">
        <v>140.69999999999999</v>
      </c>
      <c r="AU1131" s="84">
        <v>1227.5</v>
      </c>
      <c r="AV1131" s="84">
        <f t="shared" si="352"/>
        <v>1368.2</v>
      </c>
      <c r="AW1131" s="84">
        <f t="shared" si="360"/>
        <v>13</v>
      </c>
      <c r="AX1131" s="84">
        <f t="shared" si="360"/>
        <v>1.5</v>
      </c>
      <c r="AZ1131" s="77"/>
      <c r="BA1131" s="77"/>
      <c r="BB1131" s="84">
        <f t="shared" si="354"/>
        <v>754.74900000000343</v>
      </c>
    </row>
    <row r="1132" spans="1:54">
      <c r="A1132" s="80">
        <v>40787</v>
      </c>
      <c r="B1132" s="84">
        <v>8267.0949999999993</v>
      </c>
      <c r="C1132" s="84">
        <v>37555.434999999998</v>
      </c>
      <c r="D1132" s="84">
        <v>45822.53</v>
      </c>
      <c r="E1132" s="84">
        <v>5701.8739999999998</v>
      </c>
      <c r="F1132" s="86">
        <v>282.09999999999997</v>
      </c>
      <c r="G1132" s="86">
        <v>488.79999999999995</v>
      </c>
      <c r="H1132" s="86">
        <v>0</v>
      </c>
      <c r="I1132" s="84">
        <f t="shared" si="353"/>
        <v>282.09999999999997</v>
      </c>
      <c r="L1132" s="84">
        <f t="shared" si="355"/>
        <v>488.79999999999995</v>
      </c>
      <c r="N1132" s="85">
        <f>(D1132*36.7437/1000)/'[2]Soybean Export Forecast'!$T$15</f>
        <v>1.2322670977559744</v>
      </c>
      <c r="P1132" s="84">
        <v>10276.6</v>
      </c>
      <c r="Q1132" s="84">
        <v>2.9</v>
      </c>
      <c r="R1132" s="84">
        <f t="shared" si="356"/>
        <v>10279.5</v>
      </c>
      <c r="S1132" s="86">
        <v>223.6</v>
      </c>
      <c r="T1132" s="86">
        <f>Q1132</f>
        <v>2.9</v>
      </c>
      <c r="U1132" s="86"/>
      <c r="V1132" s="86"/>
      <c r="W1132" s="77"/>
      <c r="X1132" s="77"/>
      <c r="Z1132" s="84">
        <v>120</v>
      </c>
      <c r="AA1132" s="84">
        <v>0</v>
      </c>
      <c r="AB1132" s="84">
        <f t="shared" si="350"/>
        <v>120</v>
      </c>
      <c r="AC1132" s="86">
        <v>0</v>
      </c>
      <c r="AE1132" s="84">
        <f t="shared" si="357"/>
        <v>-2129.505000000001</v>
      </c>
      <c r="AF1132" s="84">
        <f t="shared" si="357"/>
        <v>37552.534999999996</v>
      </c>
      <c r="AG1132" s="84">
        <f t="shared" si="357"/>
        <v>35423.03</v>
      </c>
      <c r="AH1132" s="84"/>
      <c r="AJ1132" s="80">
        <v>40787</v>
      </c>
      <c r="AK1132" s="84">
        <v>681.8</v>
      </c>
      <c r="AL1132" s="84">
        <v>7116</v>
      </c>
      <c r="AM1132" s="84">
        <f t="shared" si="351"/>
        <v>7797.8</v>
      </c>
      <c r="AN1132" s="84">
        <f t="shared" si="359"/>
        <v>58.899999999999636</v>
      </c>
      <c r="AO1132" s="84">
        <f t="shared" si="359"/>
        <v>-24.600000000000364</v>
      </c>
      <c r="AP1132" s="85">
        <f>AM1132/'[2]Soymeal Export Forecast'!AK$15</f>
        <v>0.85217413509787032</v>
      </c>
      <c r="AQ1132" s="77"/>
      <c r="AR1132" s="77"/>
      <c r="AS1132" s="80">
        <v>40787</v>
      </c>
      <c r="AT1132" s="84">
        <v>137</v>
      </c>
      <c r="AU1132" s="84">
        <v>1231.0999999999999</v>
      </c>
      <c r="AV1132" s="84">
        <f t="shared" si="352"/>
        <v>1368.1</v>
      </c>
      <c r="AW1132" s="84">
        <f t="shared" si="360"/>
        <v>3.5999999999999091</v>
      </c>
      <c r="AX1132" s="84">
        <f t="shared" si="360"/>
        <v>-0.10000000000013642</v>
      </c>
      <c r="AZ1132" s="77"/>
      <c r="BA1132" s="77"/>
      <c r="BB1132" s="84">
        <f t="shared" si="354"/>
        <v>340.9999999999996</v>
      </c>
    </row>
    <row r="1133" spans="1:54">
      <c r="A1133" s="80">
        <v>40794</v>
      </c>
      <c r="B1133" s="84">
        <v>7887.9830000000002</v>
      </c>
      <c r="C1133" s="84">
        <v>38415.856</v>
      </c>
      <c r="D1133" s="84">
        <v>46303.839</v>
      </c>
      <c r="E1133" s="84">
        <v>6900.9430000000002</v>
      </c>
      <c r="F1133" s="84">
        <f t="shared" ref="F1133:H1164" si="361">C1133-C1132</f>
        <v>860.4210000000021</v>
      </c>
      <c r="G1133" s="84">
        <f t="shared" si="361"/>
        <v>481.30900000000111</v>
      </c>
      <c r="H1133" s="84">
        <f t="shared" si="361"/>
        <v>1199.0690000000004</v>
      </c>
      <c r="I1133" s="84">
        <f t="shared" si="353"/>
        <v>860.4210000000021</v>
      </c>
      <c r="L1133" s="84">
        <f t="shared" si="355"/>
        <v>1680.3780000000015</v>
      </c>
      <c r="N1133" s="85">
        <f>(D1133*36.7437/1000)/'[2]Soybean Export Forecast'!$T$15</f>
        <v>1.2452105394331106</v>
      </c>
      <c r="P1133" s="84">
        <v>10149.6</v>
      </c>
      <c r="Q1133" s="84">
        <v>242.6</v>
      </c>
      <c r="R1133" s="84">
        <f t="shared" si="356"/>
        <v>10392.200000000001</v>
      </c>
      <c r="S1133" s="84">
        <f t="shared" ref="S1133:S1184" si="362">R1133-R1132</f>
        <v>112.70000000000073</v>
      </c>
      <c r="T1133" s="84">
        <f t="shared" ref="T1133:T1184" si="363">Q1133-Q1132</f>
        <v>239.7</v>
      </c>
      <c r="W1133" s="77"/>
      <c r="X1133" s="77"/>
      <c r="Z1133" s="84">
        <v>124</v>
      </c>
      <c r="AA1133" s="84">
        <v>0</v>
      </c>
      <c r="AB1133" s="84">
        <f t="shared" si="350"/>
        <v>124</v>
      </c>
      <c r="AC1133" s="84">
        <f t="shared" ref="AC1133:AC1184" si="364">AB1133-AB1132</f>
        <v>4</v>
      </c>
      <c r="AE1133" s="84">
        <f t="shared" si="357"/>
        <v>-2385.6170000000002</v>
      </c>
      <c r="AF1133" s="84">
        <f t="shared" si="357"/>
        <v>38173.256000000001</v>
      </c>
      <c r="AG1133" s="84">
        <f t="shared" si="357"/>
        <v>35787.638999999996</v>
      </c>
      <c r="AH1133" s="84">
        <f t="shared" ref="AH1133:AH1184" si="365">AG1133-AG1132</f>
        <v>364.60899999999674</v>
      </c>
      <c r="AJ1133" s="80">
        <v>40794</v>
      </c>
      <c r="AK1133" s="84">
        <v>592.9</v>
      </c>
      <c r="AL1133" s="84">
        <v>7242.3</v>
      </c>
      <c r="AM1133" s="84">
        <f t="shared" si="351"/>
        <v>7835.2</v>
      </c>
      <c r="AN1133" s="84">
        <f t="shared" si="359"/>
        <v>126.30000000000018</v>
      </c>
      <c r="AO1133" s="84">
        <f t="shared" si="359"/>
        <v>37.399999999999636</v>
      </c>
      <c r="AP1133" s="85">
        <f>AM1133/'[2]Soymeal Export Forecast'!AK$15</f>
        <v>0.85626135362779676</v>
      </c>
      <c r="AQ1133" s="77"/>
      <c r="AR1133" s="77"/>
      <c r="AS1133" s="80">
        <v>40794</v>
      </c>
      <c r="AT1133" s="84">
        <v>131.80000000000001</v>
      </c>
      <c r="AU1133" s="84">
        <v>1237.9000000000001</v>
      </c>
      <c r="AV1133" s="84">
        <f t="shared" si="352"/>
        <v>1369.7</v>
      </c>
      <c r="AW1133" s="84">
        <f t="shared" si="360"/>
        <v>6.8000000000001819</v>
      </c>
      <c r="AX1133" s="84">
        <f t="shared" si="360"/>
        <v>1.6000000000001364</v>
      </c>
      <c r="AZ1133" s="77"/>
      <c r="BA1133" s="77"/>
      <c r="BB1133" s="84">
        <f t="shared" si="354"/>
        <v>986.72100000000228</v>
      </c>
    </row>
    <row r="1134" spans="1:54">
      <c r="A1134" s="80">
        <v>40801</v>
      </c>
      <c r="B1134" s="84">
        <v>7390.9290000000001</v>
      </c>
      <c r="C1134" s="84">
        <v>39341.656000000003</v>
      </c>
      <c r="D1134" s="84">
        <v>46732.584999999999</v>
      </c>
      <c r="E1134" s="84">
        <v>7373.7309999999998</v>
      </c>
      <c r="F1134" s="84">
        <f t="shared" si="361"/>
        <v>925.80000000000291</v>
      </c>
      <c r="G1134" s="84">
        <f t="shared" si="361"/>
        <v>428.74599999999919</v>
      </c>
      <c r="H1134" s="84">
        <f t="shared" si="361"/>
        <v>472.78799999999956</v>
      </c>
      <c r="I1134" s="84">
        <f t="shared" si="353"/>
        <v>925.80000000000291</v>
      </c>
      <c r="L1134" s="84">
        <f t="shared" si="355"/>
        <v>901.53399999999874</v>
      </c>
      <c r="N1134" s="85">
        <f>(D1134*36.7437/1000)/'[2]Soybean Export Forecast'!$T$15</f>
        <v>1.2567404481722064</v>
      </c>
      <c r="P1134" s="84">
        <v>10206.1</v>
      </c>
      <c r="Q1134" s="84">
        <v>362.4</v>
      </c>
      <c r="R1134" s="84">
        <f t="shared" si="356"/>
        <v>10568.5</v>
      </c>
      <c r="S1134" s="84">
        <f t="shared" si="362"/>
        <v>176.29999999999927</v>
      </c>
      <c r="T1134" s="84">
        <f t="shared" si="363"/>
        <v>119.79999999999998</v>
      </c>
      <c r="W1134" s="77"/>
      <c r="X1134" s="77"/>
      <c r="Z1134" s="84">
        <v>124</v>
      </c>
      <c r="AA1134" s="84">
        <v>0</v>
      </c>
      <c r="AB1134" s="84">
        <f t="shared" si="350"/>
        <v>124</v>
      </c>
      <c r="AC1134" s="84">
        <f t="shared" si="364"/>
        <v>0</v>
      </c>
      <c r="AE1134" s="84">
        <f t="shared" si="357"/>
        <v>-2939.1710000000003</v>
      </c>
      <c r="AF1134" s="84">
        <f t="shared" si="357"/>
        <v>38979.256000000001</v>
      </c>
      <c r="AG1134" s="84">
        <f t="shared" si="357"/>
        <v>36040.084999999999</v>
      </c>
      <c r="AH1134" s="84">
        <f t="shared" si="365"/>
        <v>252.44600000000355</v>
      </c>
      <c r="AJ1134" s="80">
        <v>40801</v>
      </c>
      <c r="AK1134" s="84">
        <v>497.6</v>
      </c>
      <c r="AL1134" s="84">
        <v>7316.4</v>
      </c>
      <c r="AM1134" s="84">
        <f t="shared" si="351"/>
        <v>7814</v>
      </c>
      <c r="AN1134" s="84">
        <f t="shared" si="359"/>
        <v>74.099999999999454</v>
      </c>
      <c r="AO1134" s="84">
        <f t="shared" si="359"/>
        <v>-21.199999999999818</v>
      </c>
      <c r="AP1134" s="85">
        <f>AM1134/'[2]Soymeal Export Forecast'!AK$15</f>
        <v>0.8539445345680523</v>
      </c>
      <c r="AQ1134" s="77"/>
      <c r="AR1134" s="77"/>
      <c r="AS1134" s="80">
        <v>40801</v>
      </c>
      <c r="AT1134" s="84">
        <v>56.5</v>
      </c>
      <c r="AU1134" s="84">
        <v>1304.8</v>
      </c>
      <c r="AV1134" s="84">
        <f t="shared" si="352"/>
        <v>1361.3</v>
      </c>
      <c r="AW1134" s="84">
        <f t="shared" si="360"/>
        <v>66.899999999999864</v>
      </c>
      <c r="AX1134" s="84">
        <f t="shared" si="360"/>
        <v>-8.4000000000000909</v>
      </c>
      <c r="AZ1134" s="77"/>
      <c r="BA1134" s="77"/>
      <c r="BB1134" s="84">
        <f t="shared" si="354"/>
        <v>999.90000000000236</v>
      </c>
    </row>
    <row r="1135" spans="1:54">
      <c r="A1135" s="80">
        <v>40808</v>
      </c>
      <c r="B1135" s="84">
        <v>6716.4870000000001</v>
      </c>
      <c r="C1135" s="84">
        <v>40347.555999999997</v>
      </c>
      <c r="D1135" s="84">
        <v>47064.042999999998</v>
      </c>
      <c r="E1135" s="84">
        <v>7527.1310000000003</v>
      </c>
      <c r="F1135" s="84">
        <f t="shared" si="361"/>
        <v>1005.8999999999942</v>
      </c>
      <c r="G1135" s="84">
        <f t="shared" si="361"/>
        <v>331.45799999999872</v>
      </c>
      <c r="H1135" s="84">
        <f t="shared" si="361"/>
        <v>153.40000000000055</v>
      </c>
      <c r="I1135" s="84">
        <f t="shared" si="353"/>
        <v>1005.8999999999942</v>
      </c>
      <c r="L1135" s="84">
        <f t="shared" si="355"/>
        <v>484.85799999999927</v>
      </c>
      <c r="N1135" s="85">
        <f>(D1135*36.7437/1000)/'[2]Soybean Export Forecast'!$T$15</f>
        <v>1.2656540718348022</v>
      </c>
      <c r="P1135" s="84">
        <v>10874.1</v>
      </c>
      <c r="Q1135" s="84">
        <v>539.9</v>
      </c>
      <c r="R1135" s="84">
        <f t="shared" si="356"/>
        <v>11414</v>
      </c>
      <c r="S1135" s="84">
        <f t="shared" si="362"/>
        <v>845.5</v>
      </c>
      <c r="T1135" s="84">
        <f t="shared" si="363"/>
        <v>177.5</v>
      </c>
      <c r="W1135" s="77"/>
      <c r="X1135" s="77"/>
      <c r="Z1135" s="84">
        <v>124</v>
      </c>
      <c r="AA1135" s="84">
        <v>0.1</v>
      </c>
      <c r="AB1135" s="84">
        <f t="shared" si="350"/>
        <v>124.1</v>
      </c>
      <c r="AC1135" s="84">
        <f t="shared" si="364"/>
        <v>9.9999999999994316E-2</v>
      </c>
      <c r="AE1135" s="84">
        <f t="shared" si="357"/>
        <v>-4281.6130000000003</v>
      </c>
      <c r="AF1135" s="84">
        <f t="shared" si="357"/>
        <v>39807.555999999997</v>
      </c>
      <c r="AG1135" s="84">
        <f t="shared" si="357"/>
        <v>35525.942999999999</v>
      </c>
      <c r="AH1135" s="84">
        <f t="shared" si="365"/>
        <v>-514.14199999999983</v>
      </c>
      <c r="AJ1135" s="80">
        <v>40808</v>
      </c>
      <c r="AK1135" s="84">
        <v>420</v>
      </c>
      <c r="AL1135" s="84">
        <v>7385.3</v>
      </c>
      <c r="AM1135" s="84">
        <f t="shared" si="351"/>
        <v>7805.3</v>
      </c>
      <c r="AN1135" s="84">
        <f t="shared" si="359"/>
        <v>68.900000000000546</v>
      </c>
      <c r="AO1135" s="84">
        <f t="shared" si="359"/>
        <v>-8.6999999999998181</v>
      </c>
      <c r="AP1135" s="85">
        <f>AM1135/'[2]Soymeal Export Forecast'!AK$15</f>
        <v>0.85299376448221387</v>
      </c>
      <c r="AQ1135" s="77"/>
      <c r="AR1135" s="77"/>
      <c r="AS1135" s="80">
        <v>40808</v>
      </c>
      <c r="AT1135" s="84">
        <v>35.200000000000003</v>
      </c>
      <c r="AU1135" s="84">
        <v>1318.9</v>
      </c>
      <c r="AV1135" s="84">
        <f t="shared" si="352"/>
        <v>1354.1000000000001</v>
      </c>
      <c r="AW1135" s="84">
        <f t="shared" si="360"/>
        <v>14.100000000000136</v>
      </c>
      <c r="AX1135" s="84">
        <f t="shared" si="360"/>
        <v>-7.1999999999998181</v>
      </c>
      <c r="AZ1135" s="77"/>
      <c r="BA1135" s="77"/>
      <c r="BB1135" s="84">
        <f t="shared" si="354"/>
        <v>1074.7999999999947</v>
      </c>
    </row>
    <row r="1136" spans="1:54">
      <c r="A1136" s="80">
        <v>40815</v>
      </c>
      <c r="B1136" s="84">
        <v>6235.4669999999996</v>
      </c>
      <c r="C1136" s="84">
        <v>41126.023000000001</v>
      </c>
      <c r="D1136" s="84">
        <v>47361.49</v>
      </c>
      <c r="E1136" s="84">
        <v>7988.2839999999997</v>
      </c>
      <c r="F1136" s="84">
        <f t="shared" si="361"/>
        <v>778.46700000000419</v>
      </c>
      <c r="G1136" s="84">
        <f t="shared" si="361"/>
        <v>297.44700000000012</v>
      </c>
      <c r="H1136" s="84">
        <f t="shared" si="361"/>
        <v>461.15299999999934</v>
      </c>
      <c r="I1136" s="84">
        <f t="shared" si="353"/>
        <v>778.46700000000419</v>
      </c>
      <c r="L1136" s="84">
        <f t="shared" si="355"/>
        <v>758.59999999999945</v>
      </c>
      <c r="N1136" s="85">
        <f>(D1136*36.7437/1000)/'[2]Soybean Export Forecast'!$T$15</f>
        <v>1.2736530660288421</v>
      </c>
      <c r="P1136" s="84">
        <v>11107</v>
      </c>
      <c r="Q1136" s="84">
        <v>661.1</v>
      </c>
      <c r="R1136" s="84">
        <f t="shared" si="356"/>
        <v>11768.1</v>
      </c>
      <c r="S1136" s="84">
        <f t="shared" si="362"/>
        <v>354.10000000000036</v>
      </c>
      <c r="T1136" s="84">
        <f t="shared" si="363"/>
        <v>121.20000000000005</v>
      </c>
      <c r="W1136" s="77"/>
      <c r="X1136" s="77"/>
      <c r="Z1136" s="84">
        <v>124</v>
      </c>
      <c r="AA1136" s="84">
        <v>0.2</v>
      </c>
      <c r="AB1136" s="84">
        <f t="shared" si="350"/>
        <v>124.2</v>
      </c>
      <c r="AC1136" s="84">
        <f t="shared" si="364"/>
        <v>0.10000000000000853</v>
      </c>
      <c r="AE1136" s="84">
        <f t="shared" si="357"/>
        <v>-4995.5330000000004</v>
      </c>
      <c r="AF1136" s="84">
        <f t="shared" si="357"/>
        <v>40464.723000000005</v>
      </c>
      <c r="AG1136" s="84">
        <f t="shared" si="357"/>
        <v>35469.19</v>
      </c>
      <c r="AH1136" s="84">
        <f t="shared" si="365"/>
        <v>-56.752999999996973</v>
      </c>
      <c r="AJ1136" s="80">
        <v>40815</v>
      </c>
      <c r="AK1136" s="84">
        <v>350.1</v>
      </c>
      <c r="AL1136" s="84">
        <v>7450.3</v>
      </c>
      <c r="AM1136" s="84">
        <f t="shared" si="351"/>
        <v>7800.4000000000005</v>
      </c>
      <c r="AN1136" s="84">
        <f t="shared" si="359"/>
        <v>65</v>
      </c>
      <c r="AO1136" s="84">
        <f t="shared" si="359"/>
        <v>-4.8999999999996362</v>
      </c>
      <c r="AP1136" s="85">
        <f>AM1136/'[2]Soymeal Export Forecast'!AK$15</f>
        <v>0.85245827328444279</v>
      </c>
      <c r="AQ1136" s="77"/>
      <c r="AR1136" s="77"/>
      <c r="AS1136" s="80">
        <v>40815</v>
      </c>
      <c r="AT1136" s="84">
        <v>29</v>
      </c>
      <c r="AU1136" s="84">
        <v>1325</v>
      </c>
      <c r="AV1136" s="84">
        <f t="shared" si="352"/>
        <v>1354</v>
      </c>
      <c r="AW1136" s="84">
        <f t="shared" si="360"/>
        <v>6.0999999999999091</v>
      </c>
      <c r="AX1136" s="84">
        <f t="shared" si="360"/>
        <v>-0.10000000000013642</v>
      </c>
      <c r="AZ1136" s="77"/>
      <c r="BA1136" s="77"/>
      <c r="BB1136" s="84">
        <f t="shared" si="354"/>
        <v>843.46700000000419</v>
      </c>
    </row>
    <row r="1137" spans="1:54">
      <c r="A1137" s="80">
        <v>40822</v>
      </c>
      <c r="B1137" s="84">
        <v>5728.1989999999996</v>
      </c>
      <c r="C1137" s="84">
        <v>42074.654999999999</v>
      </c>
      <c r="D1137" s="84">
        <v>47802.853999999999</v>
      </c>
      <c r="E1137" s="84">
        <v>8299.6290000000008</v>
      </c>
      <c r="F1137" s="84">
        <f t="shared" si="361"/>
        <v>948.63199999999779</v>
      </c>
      <c r="G1137" s="84">
        <f t="shared" si="361"/>
        <v>441.3640000000014</v>
      </c>
      <c r="H1137" s="84">
        <f t="shared" si="361"/>
        <v>311.34500000000116</v>
      </c>
      <c r="I1137" s="84">
        <f t="shared" si="353"/>
        <v>948.63199999999779</v>
      </c>
      <c r="L1137" s="84">
        <f t="shared" si="355"/>
        <v>752.70900000000256</v>
      </c>
      <c r="N1137" s="85">
        <f>(D1137*36.7437/1000)/'[2]Soybean Export Forecast'!$T$15</f>
        <v>1.2855223001225067</v>
      </c>
      <c r="P1137" s="84">
        <v>11245</v>
      </c>
      <c r="Q1137" s="84">
        <v>1083.0999999999999</v>
      </c>
      <c r="R1137" s="84">
        <f t="shared" si="356"/>
        <v>12328.1</v>
      </c>
      <c r="S1137" s="84">
        <f t="shared" si="362"/>
        <v>560</v>
      </c>
      <c r="T1137" s="84">
        <f t="shared" si="363"/>
        <v>421.99999999999989</v>
      </c>
      <c r="W1137" s="77"/>
      <c r="X1137" s="77"/>
      <c r="Z1137" s="84">
        <v>128</v>
      </c>
      <c r="AA1137" s="84">
        <v>0.2</v>
      </c>
      <c r="AB1137" s="84">
        <f t="shared" si="350"/>
        <v>128.19999999999999</v>
      </c>
      <c r="AC1137" s="84">
        <f t="shared" si="364"/>
        <v>3.9999999999999858</v>
      </c>
      <c r="AE1137" s="84">
        <f t="shared" si="357"/>
        <v>-5644.8010000000004</v>
      </c>
      <c r="AF1137" s="84">
        <f t="shared" si="357"/>
        <v>40991.355000000003</v>
      </c>
      <c r="AG1137" s="84">
        <f t="shared" si="357"/>
        <v>35346.554000000004</v>
      </c>
      <c r="AH1137" s="84">
        <f t="shared" si="365"/>
        <v>-122.6359999999986</v>
      </c>
      <c r="AJ1137" s="80">
        <v>40822</v>
      </c>
      <c r="AK1137" s="84">
        <v>2103.3000000000002</v>
      </c>
      <c r="AL1137" s="84">
        <v>95.7</v>
      </c>
      <c r="AM1137" s="84">
        <f t="shared" si="351"/>
        <v>2199</v>
      </c>
      <c r="AN1137" s="86">
        <v>124</v>
      </c>
      <c r="AO1137" s="86">
        <v>236.79999999999998</v>
      </c>
      <c r="AP1137" s="85">
        <f>AM1137/'[2]Soymeal Export Forecast'!AL$15</f>
        <v>0.22370665760502551</v>
      </c>
      <c r="AQ1137" s="77"/>
      <c r="AR1137" s="77"/>
      <c r="AS1137" s="80">
        <v>40822</v>
      </c>
      <c r="AT1137" s="84">
        <v>74.099999999999994</v>
      </c>
      <c r="AU1137" s="84">
        <v>1.4</v>
      </c>
      <c r="AV1137" s="84">
        <f t="shared" si="352"/>
        <v>75.5</v>
      </c>
      <c r="AW1137" s="86">
        <v>4.9000000000000004</v>
      </c>
      <c r="AX1137" s="86">
        <v>11.200000000000001</v>
      </c>
      <c r="AY1137" s="86"/>
      <c r="AZ1137" s="77"/>
      <c r="BA1137" s="77"/>
      <c r="BB1137" s="84">
        <f t="shared" si="354"/>
        <v>1072.6319999999978</v>
      </c>
    </row>
    <row r="1138" spans="1:54">
      <c r="A1138" s="80">
        <v>40829</v>
      </c>
      <c r="B1138" s="84">
        <v>5069.152</v>
      </c>
      <c r="C1138" s="84">
        <v>42977.173000000003</v>
      </c>
      <c r="D1138" s="84">
        <v>48046.324999999997</v>
      </c>
      <c r="E1138" s="84">
        <v>8579.9770000000008</v>
      </c>
      <c r="F1138" s="84">
        <f t="shared" si="361"/>
        <v>902.51800000000367</v>
      </c>
      <c r="G1138" s="84">
        <f t="shared" si="361"/>
        <v>243.47099999999773</v>
      </c>
      <c r="H1138" s="84">
        <f t="shared" si="361"/>
        <v>280.34799999999996</v>
      </c>
      <c r="I1138" s="84">
        <f t="shared" si="353"/>
        <v>902.51800000000367</v>
      </c>
      <c r="L1138" s="84">
        <f t="shared" si="355"/>
        <v>523.81899999999769</v>
      </c>
      <c r="N1138" s="85">
        <f>(D1138*36.7437/1000)/'[2]Soybean Export Forecast'!$T$15</f>
        <v>1.2920697627475024</v>
      </c>
      <c r="P1138" s="84">
        <v>10778</v>
      </c>
      <c r="Q1138" s="84">
        <v>1881.1</v>
      </c>
      <c r="R1138" s="84">
        <f t="shared" si="356"/>
        <v>12659.1</v>
      </c>
      <c r="S1138" s="84">
        <f t="shared" si="362"/>
        <v>331</v>
      </c>
      <c r="T1138" s="84">
        <f t="shared" si="363"/>
        <v>798</v>
      </c>
      <c r="W1138" s="77"/>
      <c r="X1138" s="77"/>
      <c r="Z1138" s="84">
        <v>128</v>
      </c>
      <c r="AA1138" s="84">
        <v>0.2</v>
      </c>
      <c r="AB1138" s="84">
        <f t="shared" si="350"/>
        <v>128.19999999999999</v>
      </c>
      <c r="AC1138" s="84">
        <f t="shared" si="364"/>
        <v>0</v>
      </c>
      <c r="AE1138" s="84">
        <f t="shared" si="357"/>
        <v>-5836.848</v>
      </c>
      <c r="AF1138" s="84">
        <f t="shared" si="357"/>
        <v>41095.873000000007</v>
      </c>
      <c r="AG1138" s="84">
        <f t="shared" si="357"/>
        <v>35259.025000000001</v>
      </c>
      <c r="AH1138" s="84">
        <f t="shared" si="365"/>
        <v>-87.52900000000227</v>
      </c>
      <c r="AJ1138" s="80">
        <v>40829</v>
      </c>
      <c r="AK1138" s="84">
        <v>2328.1999999999998</v>
      </c>
      <c r="AL1138" s="84">
        <v>219.7</v>
      </c>
      <c r="AM1138" s="84">
        <f t="shared" si="351"/>
        <v>2547.8999999999996</v>
      </c>
      <c r="AN1138" s="84">
        <f t="shared" ref="AN1138:AO1169" si="366">AL1138-AL1137</f>
        <v>123.99999999999999</v>
      </c>
      <c r="AO1138" s="84">
        <f t="shared" si="366"/>
        <v>348.89999999999964</v>
      </c>
      <c r="AP1138" s="85">
        <f>AM1138/'[2]Soymeal Export Forecast'!AL$15</f>
        <v>0.25920063342967004</v>
      </c>
      <c r="AQ1138" s="77"/>
      <c r="AR1138" s="77"/>
      <c r="AS1138" s="80">
        <v>40829</v>
      </c>
      <c r="AT1138" s="84">
        <v>74.5</v>
      </c>
      <c r="AU1138" s="84">
        <v>7.1</v>
      </c>
      <c r="AV1138" s="84">
        <f t="shared" si="352"/>
        <v>81.599999999999994</v>
      </c>
      <c r="AW1138" s="84">
        <f t="shared" ref="AW1138:AX1169" si="367">AU1138-AU1137</f>
        <v>5.6999999999999993</v>
      </c>
      <c r="AX1138" s="84">
        <f t="shared" si="367"/>
        <v>6.0999999999999943</v>
      </c>
      <c r="AZ1138" s="77"/>
      <c r="BA1138" s="77"/>
      <c r="BB1138" s="84">
        <f t="shared" si="354"/>
        <v>1026.5180000000037</v>
      </c>
    </row>
    <row r="1139" spans="1:54">
      <c r="A1139" s="80">
        <v>40836</v>
      </c>
      <c r="B1139" s="84">
        <v>4626.71</v>
      </c>
      <c r="C1139" s="84">
        <v>43803.415000000001</v>
      </c>
      <c r="D1139" s="84">
        <v>48430.125</v>
      </c>
      <c r="E1139" s="84">
        <v>8732.2639999999992</v>
      </c>
      <c r="F1139" s="84">
        <f t="shared" si="361"/>
        <v>826.24199999999837</v>
      </c>
      <c r="G1139" s="84">
        <f t="shared" si="361"/>
        <v>383.80000000000291</v>
      </c>
      <c r="H1139" s="84">
        <f t="shared" si="361"/>
        <v>152.28699999999844</v>
      </c>
      <c r="I1139" s="84">
        <f t="shared" si="353"/>
        <v>826.24199999999837</v>
      </c>
      <c r="L1139" s="84">
        <f t="shared" si="355"/>
        <v>536.08700000000135</v>
      </c>
      <c r="N1139" s="85">
        <f>(D1139*36.7437/1000)/'[2]Soybean Export Forecast'!$T$15</f>
        <v>1.3023909761793828</v>
      </c>
      <c r="P1139" s="84">
        <v>10038.4</v>
      </c>
      <c r="Q1139" s="84">
        <v>2712.4</v>
      </c>
      <c r="R1139" s="84">
        <f t="shared" si="356"/>
        <v>12750.8</v>
      </c>
      <c r="S1139" s="84">
        <f t="shared" si="362"/>
        <v>91.699999999998909</v>
      </c>
      <c r="T1139" s="84">
        <f t="shared" si="363"/>
        <v>831.30000000000018</v>
      </c>
      <c r="W1139" s="77"/>
      <c r="X1139" s="77"/>
      <c r="Z1139" s="84">
        <v>128</v>
      </c>
      <c r="AA1139" s="84">
        <v>66.7</v>
      </c>
      <c r="AB1139" s="84">
        <f t="shared" si="350"/>
        <v>194.7</v>
      </c>
      <c r="AC1139" s="84">
        <f t="shared" si="364"/>
        <v>66.5</v>
      </c>
      <c r="AE1139" s="84">
        <f t="shared" si="357"/>
        <v>-5539.69</v>
      </c>
      <c r="AF1139" s="84">
        <f t="shared" si="357"/>
        <v>41024.315000000002</v>
      </c>
      <c r="AG1139" s="84">
        <f t="shared" si="357"/>
        <v>35484.625</v>
      </c>
      <c r="AH1139" s="84">
        <f t="shared" si="365"/>
        <v>225.59999999999854</v>
      </c>
      <c r="AJ1139" s="80">
        <v>40836</v>
      </c>
      <c r="AK1139" s="84">
        <v>2301</v>
      </c>
      <c r="AL1139" s="84">
        <v>321</v>
      </c>
      <c r="AM1139" s="84">
        <f t="shared" si="351"/>
        <v>2622</v>
      </c>
      <c r="AN1139" s="84">
        <f t="shared" si="366"/>
        <v>101.30000000000001</v>
      </c>
      <c r="AO1139" s="84">
        <f t="shared" si="366"/>
        <v>74.100000000000364</v>
      </c>
      <c r="AP1139" s="85">
        <f>AM1139/'[2]Soymeal Export Forecast'!AL$15</f>
        <v>0.26673890688511909</v>
      </c>
      <c r="AQ1139" s="77"/>
      <c r="AR1139" s="77"/>
      <c r="AS1139" s="80">
        <v>40836</v>
      </c>
      <c r="AT1139" s="84">
        <v>62.4</v>
      </c>
      <c r="AU1139" s="84">
        <v>23.4</v>
      </c>
      <c r="AV1139" s="84">
        <f t="shared" si="352"/>
        <v>85.8</v>
      </c>
      <c r="AW1139" s="84">
        <f t="shared" si="367"/>
        <v>16.299999999999997</v>
      </c>
      <c r="AX1139" s="84">
        <f t="shared" si="367"/>
        <v>4.2000000000000028</v>
      </c>
      <c r="AZ1139" s="77"/>
      <c r="BA1139" s="77"/>
      <c r="BB1139" s="84">
        <f t="shared" si="354"/>
        <v>927.54199999999832</v>
      </c>
    </row>
    <row r="1140" spans="1:54">
      <c r="A1140" s="80">
        <v>40843</v>
      </c>
      <c r="B1140" s="84">
        <v>3540.0450000000001</v>
      </c>
      <c r="C1140" s="84">
        <v>44569.180999999997</v>
      </c>
      <c r="D1140" s="84">
        <v>48109.226000000002</v>
      </c>
      <c r="E1140" s="84">
        <v>9690.1980000000003</v>
      </c>
      <c r="F1140" s="84">
        <f t="shared" si="361"/>
        <v>765.76599999999598</v>
      </c>
      <c r="G1140" s="84">
        <f t="shared" si="361"/>
        <v>-320.89899999999761</v>
      </c>
      <c r="H1140" s="84">
        <f t="shared" si="361"/>
        <v>957.93400000000111</v>
      </c>
      <c r="I1140" s="84">
        <f t="shared" si="353"/>
        <v>765.76599999999598</v>
      </c>
      <c r="L1140" s="84">
        <f t="shared" si="355"/>
        <v>637.03500000000349</v>
      </c>
      <c r="N1140" s="85">
        <f>(D1140*36.7437/1000)/'[2]Soybean Export Forecast'!$T$15</f>
        <v>1.2937613069009124</v>
      </c>
      <c r="P1140" s="84">
        <v>9350.7000000000007</v>
      </c>
      <c r="Q1140" s="84">
        <v>3617.8</v>
      </c>
      <c r="R1140" s="84">
        <f t="shared" si="356"/>
        <v>12968.5</v>
      </c>
      <c r="S1140" s="84">
        <f t="shared" si="362"/>
        <v>217.70000000000073</v>
      </c>
      <c r="T1140" s="84">
        <f t="shared" si="363"/>
        <v>905.40000000000009</v>
      </c>
      <c r="W1140" s="77"/>
      <c r="X1140" s="77"/>
      <c r="Z1140" s="84">
        <v>68</v>
      </c>
      <c r="AA1140" s="84">
        <v>89.6</v>
      </c>
      <c r="AB1140" s="84">
        <f t="shared" si="350"/>
        <v>157.6</v>
      </c>
      <c r="AC1140" s="84">
        <f t="shared" si="364"/>
        <v>-37.099999999999994</v>
      </c>
      <c r="AE1140" s="84">
        <f t="shared" si="357"/>
        <v>-5878.6550000000007</v>
      </c>
      <c r="AF1140" s="84">
        <f t="shared" si="357"/>
        <v>40861.780999999995</v>
      </c>
      <c r="AG1140" s="84">
        <f t="shared" si="357"/>
        <v>34983.126000000004</v>
      </c>
      <c r="AH1140" s="84">
        <f t="shared" si="365"/>
        <v>-501.49899999999616</v>
      </c>
      <c r="AJ1140" s="80">
        <v>40843</v>
      </c>
      <c r="AK1140" s="84">
        <v>2269.1999999999998</v>
      </c>
      <c r="AL1140" s="84">
        <v>573.5</v>
      </c>
      <c r="AM1140" s="84">
        <f t="shared" si="351"/>
        <v>2842.7</v>
      </c>
      <c r="AN1140" s="84">
        <f t="shared" si="366"/>
        <v>252.5</v>
      </c>
      <c r="AO1140" s="84">
        <f t="shared" si="366"/>
        <v>220.69999999999982</v>
      </c>
      <c r="AP1140" s="85">
        <f>AM1140/'[2]Soymeal Export Forecast'!AL$15</f>
        <v>0.28919095751423646</v>
      </c>
      <c r="AQ1140" s="77"/>
      <c r="AR1140" s="77"/>
      <c r="AS1140" s="80">
        <v>40843</v>
      </c>
      <c r="AT1140" s="84">
        <v>58</v>
      </c>
      <c r="AU1140" s="84">
        <v>28.5</v>
      </c>
      <c r="AV1140" s="84">
        <f t="shared" si="352"/>
        <v>86.5</v>
      </c>
      <c r="AW1140" s="84">
        <f t="shared" si="367"/>
        <v>5.1000000000000014</v>
      </c>
      <c r="AX1140" s="84">
        <f t="shared" si="367"/>
        <v>0.70000000000000284</v>
      </c>
      <c r="AZ1140" s="77"/>
      <c r="BA1140" s="77"/>
      <c r="BB1140" s="84">
        <f t="shared" si="354"/>
        <v>1018.265999999996</v>
      </c>
    </row>
    <row r="1141" spans="1:54">
      <c r="A1141" s="80">
        <v>40850</v>
      </c>
      <c r="B1141" s="84">
        <v>2795.6619999999998</v>
      </c>
      <c r="C1141" s="84">
        <v>45256.406000000003</v>
      </c>
      <c r="D1141" s="84">
        <v>48052.067999999999</v>
      </c>
      <c r="E1141" s="84">
        <v>13170.511</v>
      </c>
      <c r="F1141" s="84">
        <f t="shared" si="361"/>
        <v>687.22500000000582</v>
      </c>
      <c r="G1141" s="84">
        <f t="shared" si="361"/>
        <v>-57.158000000003085</v>
      </c>
      <c r="H1141" s="84">
        <f t="shared" si="361"/>
        <v>3480.3130000000001</v>
      </c>
      <c r="I1141" s="84">
        <f t="shared" si="353"/>
        <v>687.22500000000582</v>
      </c>
      <c r="L1141" s="84">
        <f t="shared" si="355"/>
        <v>3423.154999999997</v>
      </c>
      <c r="N1141" s="85">
        <f>(D1141*36.7437/1000)/'[2]Soybean Export Forecast'!$T$15</f>
        <v>1.2922242044586523</v>
      </c>
      <c r="P1141" s="84">
        <v>8785.7000000000007</v>
      </c>
      <c r="Q1141" s="84">
        <v>4517.6000000000004</v>
      </c>
      <c r="R1141" s="84">
        <f t="shared" si="356"/>
        <v>13303.300000000001</v>
      </c>
      <c r="S1141" s="84">
        <f t="shared" si="362"/>
        <v>334.80000000000109</v>
      </c>
      <c r="T1141" s="84">
        <f t="shared" si="363"/>
        <v>899.80000000000018</v>
      </c>
      <c r="W1141" s="77"/>
      <c r="X1141" s="77"/>
      <c r="Z1141" s="84">
        <v>8</v>
      </c>
      <c r="AA1141" s="84">
        <v>135.30000000000001</v>
      </c>
      <c r="AB1141" s="84">
        <f t="shared" si="350"/>
        <v>143.30000000000001</v>
      </c>
      <c r="AC1141" s="84">
        <f t="shared" si="364"/>
        <v>-14.299999999999983</v>
      </c>
      <c r="AE1141" s="84">
        <f t="shared" si="357"/>
        <v>-5998.0380000000005</v>
      </c>
      <c r="AF1141" s="84">
        <f t="shared" si="357"/>
        <v>40603.506000000001</v>
      </c>
      <c r="AG1141" s="84">
        <f t="shared" si="357"/>
        <v>34605.467999999993</v>
      </c>
      <c r="AH1141" s="84">
        <f t="shared" si="365"/>
        <v>-377.65800000001036</v>
      </c>
      <c r="AJ1141" s="80">
        <v>40850</v>
      </c>
      <c r="AK1141" s="84">
        <v>2447.8000000000002</v>
      </c>
      <c r="AL1141" s="84">
        <v>586.29999999999995</v>
      </c>
      <c r="AM1141" s="84">
        <f t="shared" si="351"/>
        <v>3034.1000000000004</v>
      </c>
      <c r="AN1141" s="84">
        <f t="shared" si="366"/>
        <v>12.799999999999955</v>
      </c>
      <c r="AO1141" s="84">
        <f t="shared" si="366"/>
        <v>191.40000000000055</v>
      </c>
      <c r="AP1141" s="85">
        <f>AM1141/'[2]Soymeal Export Forecast'!AL$15</f>
        <v>0.30866228733033557</v>
      </c>
      <c r="AQ1141" s="77"/>
      <c r="AR1141" s="77"/>
      <c r="AS1141" s="80">
        <v>40850</v>
      </c>
      <c r="AT1141" s="84">
        <v>76.5</v>
      </c>
      <c r="AU1141" s="84">
        <v>31.6</v>
      </c>
      <c r="AV1141" s="84">
        <f t="shared" si="352"/>
        <v>108.1</v>
      </c>
      <c r="AW1141" s="84">
        <f t="shared" si="367"/>
        <v>3.1000000000000014</v>
      </c>
      <c r="AX1141" s="84">
        <f t="shared" si="367"/>
        <v>21.599999999999994</v>
      </c>
      <c r="AZ1141" s="77"/>
      <c r="BA1141" s="77"/>
      <c r="BB1141" s="84">
        <f t="shared" si="354"/>
        <v>700.02500000000578</v>
      </c>
    </row>
    <row r="1142" spans="1:54">
      <c r="A1142" s="80">
        <v>40857</v>
      </c>
      <c r="B1142" s="84">
        <v>13170.511</v>
      </c>
      <c r="C1142" s="84">
        <v>135.97399999999999</v>
      </c>
      <c r="D1142" s="84">
        <v>13306.485000000001</v>
      </c>
      <c r="E1142" s="84">
        <v>591.32000000000005</v>
      </c>
      <c r="F1142" s="84">
        <f t="shared" si="361"/>
        <v>-45120.432000000001</v>
      </c>
      <c r="G1142" s="84">
        <f t="shared" si="361"/>
        <v>-34745.582999999999</v>
      </c>
      <c r="H1142" s="84">
        <f t="shared" si="361"/>
        <v>-12579.191000000001</v>
      </c>
      <c r="I1142" s="84">
        <f t="shared" si="353"/>
        <v>-45120.432000000001</v>
      </c>
      <c r="L1142" s="84">
        <f t="shared" si="355"/>
        <v>-47324.773999999998</v>
      </c>
      <c r="N1142" s="85">
        <f>(D1142*36.7437/1000)/'[2]Soybean Export Forecast'!$T$15</f>
        <v>0.35784020769441161</v>
      </c>
      <c r="P1142" s="84">
        <v>8089.2</v>
      </c>
      <c r="Q1142" s="84">
        <v>5731.1</v>
      </c>
      <c r="R1142" s="84">
        <f t="shared" si="356"/>
        <v>13820.3</v>
      </c>
      <c r="S1142" s="84">
        <f t="shared" si="362"/>
        <v>516.99999999999818</v>
      </c>
      <c r="T1142" s="84">
        <f t="shared" si="363"/>
        <v>1213.5</v>
      </c>
      <c r="W1142" s="77"/>
      <c r="X1142" s="77"/>
      <c r="Z1142" s="84">
        <v>8</v>
      </c>
      <c r="AA1142" s="84">
        <v>135.30000000000001</v>
      </c>
      <c r="AB1142" s="84">
        <f t="shared" si="350"/>
        <v>143.30000000000001</v>
      </c>
      <c r="AC1142" s="84">
        <f t="shared" si="364"/>
        <v>0</v>
      </c>
      <c r="AE1142" s="84">
        <f t="shared" si="357"/>
        <v>5073.3110000000006</v>
      </c>
      <c r="AF1142" s="84">
        <f t="shared" si="357"/>
        <v>-5730.4260000000004</v>
      </c>
      <c r="AG1142" s="84">
        <f t="shared" si="357"/>
        <v>-657.11499999999864</v>
      </c>
      <c r="AH1142" s="84">
        <f t="shared" si="365"/>
        <v>-35262.582999999991</v>
      </c>
      <c r="AJ1142" s="80">
        <v>40857</v>
      </c>
      <c r="AK1142" s="84">
        <v>2507.6999999999998</v>
      </c>
      <c r="AL1142" s="84">
        <v>727.9</v>
      </c>
      <c r="AM1142" s="84">
        <f t="shared" si="351"/>
        <v>3235.6</v>
      </c>
      <c r="AN1142" s="84">
        <f t="shared" si="366"/>
        <v>141.60000000000002</v>
      </c>
      <c r="AO1142" s="84">
        <f t="shared" si="366"/>
        <v>201.49999999999955</v>
      </c>
      <c r="AP1142" s="85">
        <f>AM1142/'[2]Soymeal Export Forecast'!AL$15</f>
        <v>0.32916110111269692</v>
      </c>
      <c r="AQ1142" s="77"/>
      <c r="AR1142" s="77"/>
      <c r="AS1142" s="80">
        <v>40857</v>
      </c>
      <c r="AT1142" s="84">
        <v>75.3</v>
      </c>
      <c r="AU1142" s="84">
        <v>35.1</v>
      </c>
      <c r="AV1142" s="84">
        <f t="shared" si="352"/>
        <v>110.4</v>
      </c>
      <c r="AW1142" s="84">
        <f t="shared" si="367"/>
        <v>3.5</v>
      </c>
      <c r="AX1142" s="84">
        <f t="shared" si="367"/>
        <v>2.3000000000000114</v>
      </c>
      <c r="AZ1142" s="77"/>
      <c r="BA1142" s="77"/>
      <c r="BB1142" s="84">
        <f t="shared" si="354"/>
        <v>-44978.832000000002</v>
      </c>
    </row>
    <row r="1143" spans="1:54">
      <c r="A1143" s="80">
        <v>40864</v>
      </c>
      <c r="B1143" s="84">
        <v>13812.869000000001</v>
      </c>
      <c r="C1143" s="84">
        <v>620.90300000000002</v>
      </c>
      <c r="D1143" s="84">
        <v>14433.772000000001</v>
      </c>
      <c r="E1143" s="84">
        <v>632.46799999999996</v>
      </c>
      <c r="F1143" s="84">
        <f t="shared" si="361"/>
        <v>484.92900000000003</v>
      </c>
      <c r="G1143" s="84">
        <f t="shared" si="361"/>
        <v>1127.2870000000003</v>
      </c>
      <c r="H1143" s="84">
        <f t="shared" si="361"/>
        <v>41.147999999999911</v>
      </c>
      <c r="I1143" s="84">
        <f t="shared" si="353"/>
        <v>484.92900000000003</v>
      </c>
      <c r="L1143" s="84">
        <f t="shared" si="355"/>
        <v>1168.4350000000002</v>
      </c>
      <c r="N1143" s="85">
        <f>(D1143*36.7437/1000)/'[2]Soybean Export Forecast'!$T$15</f>
        <v>0.3881553971836878</v>
      </c>
      <c r="P1143" s="84">
        <v>8205.4</v>
      </c>
      <c r="Q1143" s="84">
        <v>6551.2</v>
      </c>
      <c r="R1143" s="84">
        <f t="shared" si="356"/>
        <v>14756.599999999999</v>
      </c>
      <c r="S1143" s="84">
        <f t="shared" si="362"/>
        <v>936.29999999999927</v>
      </c>
      <c r="T1143" s="84">
        <f t="shared" si="363"/>
        <v>820.09999999999945</v>
      </c>
      <c r="W1143" s="77"/>
      <c r="X1143" s="77"/>
      <c r="Z1143" s="84">
        <v>8</v>
      </c>
      <c r="AA1143" s="84">
        <v>135.4</v>
      </c>
      <c r="AB1143" s="84">
        <f t="shared" si="350"/>
        <v>143.4</v>
      </c>
      <c r="AC1143" s="84">
        <f t="shared" si="364"/>
        <v>9.9999999999994316E-2</v>
      </c>
      <c r="AE1143" s="84">
        <f t="shared" si="357"/>
        <v>5599.469000000001</v>
      </c>
      <c r="AF1143" s="84">
        <f t="shared" si="357"/>
        <v>-6065.6969999999992</v>
      </c>
      <c r="AG1143" s="84">
        <f t="shared" si="357"/>
        <v>-466.22799999999768</v>
      </c>
      <c r="AH1143" s="84">
        <f t="shared" si="365"/>
        <v>190.88700000000097</v>
      </c>
      <c r="AJ1143" s="80">
        <v>40864</v>
      </c>
      <c r="AK1143" s="84">
        <v>2528.6</v>
      </c>
      <c r="AL1143" s="84">
        <v>857.1</v>
      </c>
      <c r="AM1143" s="84">
        <f t="shared" si="351"/>
        <v>3385.7</v>
      </c>
      <c r="AN1143" s="84">
        <f t="shared" si="366"/>
        <v>129.20000000000005</v>
      </c>
      <c r="AO1143" s="84">
        <f t="shared" si="366"/>
        <v>150.09999999999991</v>
      </c>
      <c r="AP1143" s="85">
        <f>AM1143/'[2]Soymeal Export Forecast'!AL$15</f>
        <v>0.34443093708655514</v>
      </c>
      <c r="AQ1143" s="77"/>
      <c r="AR1143" s="77"/>
      <c r="AS1143" s="80">
        <v>40864</v>
      </c>
      <c r="AT1143" s="84">
        <v>73</v>
      </c>
      <c r="AU1143" s="84">
        <v>40</v>
      </c>
      <c r="AV1143" s="84">
        <f t="shared" si="352"/>
        <v>113</v>
      </c>
      <c r="AW1143" s="84">
        <f t="shared" si="367"/>
        <v>4.8999999999999986</v>
      </c>
      <c r="AX1143" s="84">
        <f t="shared" si="367"/>
        <v>2.5999999999999943</v>
      </c>
      <c r="AZ1143" s="77"/>
      <c r="BA1143" s="77"/>
      <c r="BB1143" s="84">
        <f t="shared" si="354"/>
        <v>614.12900000000013</v>
      </c>
    </row>
    <row r="1144" spans="1:54">
      <c r="A1144" s="80">
        <v>40871</v>
      </c>
      <c r="B1144" s="84">
        <v>13783.599</v>
      </c>
      <c r="C1144" s="84">
        <v>1248.299</v>
      </c>
      <c r="D1144" s="84">
        <v>15031.897999999999</v>
      </c>
      <c r="E1144" s="84">
        <v>632.46799999999996</v>
      </c>
      <c r="F1144" s="84">
        <f t="shared" si="361"/>
        <v>627.39599999999996</v>
      </c>
      <c r="G1144" s="84">
        <f t="shared" si="361"/>
        <v>598.12599999999838</v>
      </c>
      <c r="H1144" s="84">
        <f t="shared" si="361"/>
        <v>0</v>
      </c>
      <c r="I1144" s="84">
        <f t="shared" si="353"/>
        <v>627.39599999999996</v>
      </c>
      <c r="L1144" s="84">
        <f t="shared" si="355"/>
        <v>598.12599999999838</v>
      </c>
      <c r="N1144" s="85">
        <f>(D1144*36.7437/1000)/'[2]Soybean Export Forecast'!$T$15</f>
        <v>0.40424030105329917</v>
      </c>
      <c r="P1144" s="84">
        <v>7846.5</v>
      </c>
      <c r="Q1144" s="84">
        <v>7444.7</v>
      </c>
      <c r="R1144" s="84">
        <f t="shared" si="356"/>
        <v>15291.2</v>
      </c>
      <c r="S1144" s="84">
        <f t="shared" si="362"/>
        <v>534.60000000000218</v>
      </c>
      <c r="T1144" s="84">
        <f t="shared" si="363"/>
        <v>893.5</v>
      </c>
      <c r="W1144" s="77"/>
      <c r="X1144" s="77"/>
      <c r="Z1144" s="84">
        <v>3.9</v>
      </c>
      <c r="AA1144" s="84">
        <v>220.4</v>
      </c>
      <c r="AB1144" s="84">
        <f t="shared" si="350"/>
        <v>224.3</v>
      </c>
      <c r="AC1144" s="84">
        <f t="shared" si="364"/>
        <v>80.900000000000006</v>
      </c>
      <c r="AE1144" s="84">
        <f t="shared" si="357"/>
        <v>5933.1990000000005</v>
      </c>
      <c r="AF1144" s="84">
        <f t="shared" si="357"/>
        <v>-6416.8009999999995</v>
      </c>
      <c r="AG1144" s="84">
        <f t="shared" si="357"/>
        <v>-483.60200000000151</v>
      </c>
      <c r="AH1144" s="84">
        <f t="shared" si="365"/>
        <v>-17.374000000003832</v>
      </c>
      <c r="AJ1144" s="80">
        <v>40871</v>
      </c>
      <c r="AK1144" s="84">
        <v>2468.1999999999998</v>
      </c>
      <c r="AL1144" s="84">
        <v>1053</v>
      </c>
      <c r="AM1144" s="84">
        <f t="shared" si="351"/>
        <v>3521.2</v>
      </c>
      <c r="AN1144" s="84">
        <f t="shared" si="366"/>
        <v>195.89999999999998</v>
      </c>
      <c r="AO1144" s="84">
        <f t="shared" si="366"/>
        <v>135.5</v>
      </c>
      <c r="AP1144" s="85">
        <f>AM1144/'[2]Soymeal Export Forecast'!AL$15</f>
        <v>0.35821549920819268</v>
      </c>
      <c r="AQ1144" s="77"/>
      <c r="AR1144" s="77"/>
      <c r="AS1144" s="80">
        <v>40871</v>
      </c>
      <c r="AT1144" s="84">
        <v>73.099999999999994</v>
      </c>
      <c r="AU1144" s="84">
        <v>48.8</v>
      </c>
      <c r="AV1144" s="84">
        <f t="shared" si="352"/>
        <v>121.89999999999999</v>
      </c>
      <c r="AW1144" s="84">
        <f t="shared" si="367"/>
        <v>8.7999999999999972</v>
      </c>
      <c r="AX1144" s="84">
        <f t="shared" si="367"/>
        <v>8.8999999999999915</v>
      </c>
      <c r="AZ1144" s="77"/>
      <c r="BA1144" s="77"/>
      <c r="BB1144" s="84">
        <f t="shared" si="354"/>
        <v>823.29599999999994</v>
      </c>
    </row>
    <row r="1145" spans="1:54">
      <c r="A1145" s="80">
        <v>40878</v>
      </c>
      <c r="B1145" s="84">
        <v>13748.387000000001</v>
      </c>
      <c r="C1145" s="84">
        <v>2071.3980000000001</v>
      </c>
      <c r="D1145" s="84">
        <v>15819.785</v>
      </c>
      <c r="E1145" s="84">
        <v>657.46799999999996</v>
      </c>
      <c r="F1145" s="84">
        <f t="shared" si="361"/>
        <v>823.09900000000016</v>
      </c>
      <c r="G1145" s="84">
        <f t="shared" si="361"/>
        <v>787.88700000000063</v>
      </c>
      <c r="H1145" s="84">
        <f t="shared" si="361"/>
        <v>25</v>
      </c>
      <c r="I1145" s="84">
        <f t="shared" si="353"/>
        <v>823.09900000000016</v>
      </c>
      <c r="L1145" s="84">
        <f t="shared" si="355"/>
        <v>812.88700000000063</v>
      </c>
      <c r="N1145" s="85">
        <f>(D1145*36.7437/1000)/'[2]Soybean Export Forecast'!$T$15</f>
        <v>0.42542828929510218</v>
      </c>
      <c r="P1145" s="84">
        <v>7785.4</v>
      </c>
      <c r="Q1145" s="84">
        <v>8056.8</v>
      </c>
      <c r="R1145" s="84">
        <f t="shared" si="356"/>
        <v>15842.2</v>
      </c>
      <c r="S1145" s="84">
        <f t="shared" si="362"/>
        <v>551</v>
      </c>
      <c r="T1145" s="84">
        <f t="shared" si="363"/>
        <v>612.10000000000036</v>
      </c>
      <c r="W1145" s="77"/>
      <c r="X1145" s="77"/>
      <c r="Z1145" s="84">
        <v>3.9</v>
      </c>
      <c r="AA1145" s="84">
        <v>296.3</v>
      </c>
      <c r="AB1145" s="84">
        <f t="shared" si="350"/>
        <v>300.2</v>
      </c>
      <c r="AC1145" s="84">
        <f t="shared" si="364"/>
        <v>75.899999999999977</v>
      </c>
      <c r="AE1145" s="84">
        <f t="shared" si="357"/>
        <v>5959.0870000000014</v>
      </c>
      <c r="AF1145" s="84">
        <f t="shared" si="357"/>
        <v>-6281.7020000000002</v>
      </c>
      <c r="AG1145" s="84">
        <f t="shared" si="357"/>
        <v>-322.61500000000086</v>
      </c>
      <c r="AH1145" s="84">
        <f t="shared" si="365"/>
        <v>160.98700000000065</v>
      </c>
      <c r="AJ1145" s="80">
        <v>40878</v>
      </c>
      <c r="AK1145" s="84">
        <v>2532.3000000000002</v>
      </c>
      <c r="AL1145" s="84">
        <v>1158.8</v>
      </c>
      <c r="AM1145" s="84">
        <f t="shared" si="351"/>
        <v>3691.1000000000004</v>
      </c>
      <c r="AN1145" s="84">
        <f t="shared" si="366"/>
        <v>105.79999999999995</v>
      </c>
      <c r="AO1145" s="84">
        <f t="shared" si="366"/>
        <v>169.90000000000055</v>
      </c>
      <c r="AP1145" s="85">
        <f>AM1145/'[2]Soymeal Export Forecast'!AL$15</f>
        <v>0.37549961068026816</v>
      </c>
      <c r="AQ1145" s="77"/>
      <c r="AR1145" s="77"/>
      <c r="AS1145" s="80">
        <v>40878</v>
      </c>
      <c r="AT1145" s="84">
        <v>63.1</v>
      </c>
      <c r="AU1145" s="84">
        <v>77.400000000000006</v>
      </c>
      <c r="AV1145" s="84">
        <f t="shared" si="352"/>
        <v>140.5</v>
      </c>
      <c r="AW1145" s="84">
        <f t="shared" si="367"/>
        <v>28.600000000000009</v>
      </c>
      <c r="AX1145" s="84">
        <f t="shared" si="367"/>
        <v>18.600000000000009</v>
      </c>
      <c r="AZ1145" s="77"/>
      <c r="BA1145" s="77"/>
      <c r="BB1145" s="84">
        <f t="shared" si="354"/>
        <v>928.89900000000011</v>
      </c>
    </row>
    <row r="1146" spans="1:54">
      <c r="A1146" s="80">
        <v>40885</v>
      </c>
      <c r="B1146" s="84">
        <v>14282.123</v>
      </c>
      <c r="C1146" s="84">
        <v>2827.1170000000002</v>
      </c>
      <c r="D1146" s="84">
        <v>17109.240000000002</v>
      </c>
      <c r="E1146" s="84">
        <v>659.26800000000003</v>
      </c>
      <c r="F1146" s="84">
        <f t="shared" si="361"/>
        <v>755.71900000000005</v>
      </c>
      <c r="G1146" s="84">
        <f t="shared" si="361"/>
        <v>1289.4550000000017</v>
      </c>
      <c r="H1146" s="84">
        <f t="shared" si="361"/>
        <v>1.8000000000000682</v>
      </c>
      <c r="I1146" s="84">
        <f t="shared" si="353"/>
        <v>755.71900000000005</v>
      </c>
      <c r="L1146" s="84">
        <f t="shared" si="355"/>
        <v>1291.2550000000019</v>
      </c>
      <c r="N1146" s="85">
        <f>(D1146*36.7437/1000)/'[2]Soybean Export Forecast'!$T$15</f>
        <v>0.46010452761142667</v>
      </c>
      <c r="P1146" s="84">
        <v>7367.5</v>
      </c>
      <c r="Q1146" s="84">
        <v>8828.7999999999993</v>
      </c>
      <c r="R1146" s="84">
        <f t="shared" si="356"/>
        <v>16196.3</v>
      </c>
      <c r="S1146" s="84">
        <f t="shared" si="362"/>
        <v>354.09999999999854</v>
      </c>
      <c r="T1146" s="84">
        <f t="shared" si="363"/>
        <v>771.99999999999909</v>
      </c>
      <c r="W1146" s="77"/>
      <c r="X1146" s="77"/>
      <c r="Z1146" s="84">
        <v>3.9</v>
      </c>
      <c r="AA1146" s="84">
        <v>296.89999999999998</v>
      </c>
      <c r="AB1146" s="84">
        <f t="shared" si="350"/>
        <v>300.79999999999995</v>
      </c>
      <c r="AC1146" s="84">
        <f t="shared" si="364"/>
        <v>0.59999999999996589</v>
      </c>
      <c r="AE1146" s="84">
        <f t="shared" si="357"/>
        <v>6910.723</v>
      </c>
      <c r="AF1146" s="84">
        <f t="shared" si="357"/>
        <v>-6298.5829999999987</v>
      </c>
      <c r="AG1146" s="84">
        <f t="shared" si="357"/>
        <v>612.14000000000237</v>
      </c>
      <c r="AH1146" s="84">
        <f t="shared" si="365"/>
        <v>934.75500000000329</v>
      </c>
      <c r="AJ1146" s="80">
        <v>40885</v>
      </c>
      <c r="AK1146" s="84">
        <v>2395.4</v>
      </c>
      <c r="AL1146" s="84">
        <v>1399.5</v>
      </c>
      <c r="AM1146" s="84">
        <f t="shared" si="351"/>
        <v>3794.9</v>
      </c>
      <c r="AN1146" s="84">
        <f t="shared" si="366"/>
        <v>240.70000000000005</v>
      </c>
      <c r="AO1146" s="84">
        <f t="shared" si="366"/>
        <v>103.79999999999973</v>
      </c>
      <c r="AP1146" s="85">
        <f>AM1146/'[2]Soymeal Export Forecast'!AL$15</f>
        <v>0.3860592973830429</v>
      </c>
      <c r="AQ1146" s="77"/>
      <c r="AR1146" s="77"/>
      <c r="AS1146" s="80">
        <v>40885</v>
      </c>
      <c r="AT1146" s="84">
        <v>64.8</v>
      </c>
      <c r="AU1146" s="84">
        <v>81.2</v>
      </c>
      <c r="AV1146" s="84">
        <f t="shared" si="352"/>
        <v>146</v>
      </c>
      <c r="AW1146" s="84">
        <f t="shared" si="367"/>
        <v>3.7999999999999972</v>
      </c>
      <c r="AX1146" s="84">
        <f t="shared" si="367"/>
        <v>5.5</v>
      </c>
      <c r="AZ1146" s="77"/>
      <c r="BA1146" s="77"/>
      <c r="BB1146" s="84">
        <f t="shared" si="354"/>
        <v>996.4190000000001</v>
      </c>
    </row>
    <row r="1147" spans="1:54">
      <c r="A1147" s="80">
        <v>40892</v>
      </c>
      <c r="B1147" s="84">
        <v>14630.03</v>
      </c>
      <c r="C1147" s="84">
        <v>3738.1460000000002</v>
      </c>
      <c r="D1147" s="84">
        <v>18368.175999999999</v>
      </c>
      <c r="E1147" s="84">
        <v>744.63099999999997</v>
      </c>
      <c r="F1147" s="84">
        <f t="shared" si="361"/>
        <v>911.029</v>
      </c>
      <c r="G1147" s="84">
        <f t="shared" si="361"/>
        <v>1258.9359999999979</v>
      </c>
      <c r="H1147" s="84">
        <f t="shared" si="361"/>
        <v>85.362999999999943</v>
      </c>
      <c r="I1147" s="84">
        <f t="shared" si="353"/>
        <v>911.029</v>
      </c>
      <c r="L1147" s="84">
        <f t="shared" si="355"/>
        <v>1344.2989999999977</v>
      </c>
      <c r="N1147" s="85">
        <f>(D1147*36.7437/1000)/'[2]Soybean Export Forecast'!$T$15</f>
        <v>0.49396004390396908</v>
      </c>
      <c r="P1147" s="84">
        <v>6957.2</v>
      </c>
      <c r="Q1147" s="84">
        <v>9428.2000000000007</v>
      </c>
      <c r="R1147" s="84">
        <f t="shared" si="356"/>
        <v>16385.400000000001</v>
      </c>
      <c r="S1147" s="84">
        <f t="shared" si="362"/>
        <v>189.10000000000218</v>
      </c>
      <c r="T1147" s="84">
        <f t="shared" si="363"/>
        <v>599.40000000000146</v>
      </c>
      <c r="W1147" s="77"/>
      <c r="X1147" s="77"/>
      <c r="Z1147" s="84">
        <v>3.9</v>
      </c>
      <c r="AA1147" s="84">
        <v>319.3</v>
      </c>
      <c r="AB1147" s="84">
        <f t="shared" si="350"/>
        <v>323.2</v>
      </c>
      <c r="AC1147" s="84">
        <f t="shared" si="364"/>
        <v>22.400000000000034</v>
      </c>
      <c r="AE1147" s="84">
        <f t="shared" si="357"/>
        <v>7668.9300000000012</v>
      </c>
      <c r="AF1147" s="84">
        <f t="shared" si="357"/>
        <v>-6009.3540000000003</v>
      </c>
      <c r="AG1147" s="84">
        <f t="shared" si="357"/>
        <v>1659.575999999998</v>
      </c>
      <c r="AH1147" s="84">
        <f t="shared" si="365"/>
        <v>1047.4359999999956</v>
      </c>
      <c r="AJ1147" s="80">
        <v>40892</v>
      </c>
      <c r="AK1147" s="84">
        <v>2330.6999999999998</v>
      </c>
      <c r="AL1147" s="84">
        <v>1606.2</v>
      </c>
      <c r="AM1147" s="84">
        <f t="shared" si="351"/>
        <v>3936.8999999999996</v>
      </c>
      <c r="AN1147" s="84">
        <f t="shared" si="366"/>
        <v>206.70000000000005</v>
      </c>
      <c r="AO1147" s="84">
        <f t="shared" si="366"/>
        <v>141.99999999999955</v>
      </c>
      <c r="AP1147" s="85">
        <f>AM1147/'[2]Soymeal Export Forecast'!AL$15</f>
        <v>0.40050511156217589</v>
      </c>
      <c r="AQ1147" s="77"/>
      <c r="AR1147" s="77"/>
      <c r="AS1147" s="80">
        <v>40892</v>
      </c>
      <c r="AT1147" s="84">
        <v>76.599999999999994</v>
      </c>
      <c r="AU1147" s="84">
        <v>84.1</v>
      </c>
      <c r="AV1147" s="84">
        <f t="shared" si="352"/>
        <v>160.69999999999999</v>
      </c>
      <c r="AW1147" s="84">
        <f t="shared" si="367"/>
        <v>2.8999999999999915</v>
      </c>
      <c r="AX1147" s="84">
        <f t="shared" si="367"/>
        <v>14.699999999999989</v>
      </c>
      <c r="AZ1147" s="77"/>
      <c r="BA1147" s="77"/>
      <c r="BB1147" s="84">
        <f t="shared" si="354"/>
        <v>1117.729</v>
      </c>
    </row>
    <row r="1148" spans="1:54">
      <c r="A1148" s="80">
        <v>40899</v>
      </c>
      <c r="B1148" s="84">
        <v>15829.187</v>
      </c>
      <c r="C1148" s="84">
        <v>4301.5680000000002</v>
      </c>
      <c r="D1148" s="84">
        <v>20130.755000000001</v>
      </c>
      <c r="E1148" s="84">
        <v>827.81600000000003</v>
      </c>
      <c r="F1148" s="84">
        <f t="shared" si="361"/>
        <v>563.42200000000003</v>
      </c>
      <c r="G1148" s="84">
        <f t="shared" si="361"/>
        <v>1762.5790000000015</v>
      </c>
      <c r="H1148" s="84">
        <f t="shared" si="361"/>
        <v>83.185000000000059</v>
      </c>
      <c r="I1148" s="84">
        <f t="shared" si="353"/>
        <v>563.42200000000003</v>
      </c>
      <c r="L1148" s="84">
        <f t="shared" si="355"/>
        <v>1845.7640000000015</v>
      </c>
      <c r="N1148" s="85">
        <f>(D1148*36.7437/1000)/'[2]Soybean Export Forecast'!$T$15</f>
        <v>0.54135961151613776</v>
      </c>
      <c r="P1148" s="84">
        <v>6531.3</v>
      </c>
      <c r="Q1148" s="84">
        <v>10276.299999999999</v>
      </c>
      <c r="R1148" s="84">
        <f t="shared" si="356"/>
        <v>16807.599999999999</v>
      </c>
      <c r="S1148" s="84">
        <f t="shared" si="362"/>
        <v>422.19999999999709</v>
      </c>
      <c r="T1148" s="84">
        <f t="shared" si="363"/>
        <v>848.09999999999854</v>
      </c>
      <c r="W1148" s="77"/>
      <c r="X1148" s="77"/>
      <c r="Z1148" s="84">
        <v>3.9</v>
      </c>
      <c r="AA1148" s="84">
        <v>346</v>
      </c>
      <c r="AB1148" s="84">
        <f t="shared" si="350"/>
        <v>349.9</v>
      </c>
      <c r="AC1148" s="84">
        <f t="shared" si="364"/>
        <v>26.699999999999989</v>
      </c>
      <c r="AE1148" s="84">
        <f t="shared" si="357"/>
        <v>9293.9869999999992</v>
      </c>
      <c r="AF1148" s="84">
        <f t="shared" si="357"/>
        <v>-6320.7319999999991</v>
      </c>
      <c r="AG1148" s="84">
        <f t="shared" si="357"/>
        <v>2973.2550000000024</v>
      </c>
      <c r="AH1148" s="84">
        <f t="shared" si="365"/>
        <v>1313.6790000000044</v>
      </c>
      <c r="AJ1148" s="80">
        <v>40899</v>
      </c>
      <c r="AK1148" s="84">
        <v>2222.1</v>
      </c>
      <c r="AL1148" s="84">
        <v>1765.8</v>
      </c>
      <c r="AM1148" s="84">
        <f t="shared" si="351"/>
        <v>3987.8999999999996</v>
      </c>
      <c r="AN1148" s="84">
        <f t="shared" si="366"/>
        <v>159.59999999999991</v>
      </c>
      <c r="AO1148" s="84">
        <f t="shared" si="366"/>
        <v>51</v>
      </c>
      <c r="AP1148" s="85">
        <f>AM1148/'[2]Soymeal Export Forecast'!AL$15</f>
        <v>0.40569339693637158</v>
      </c>
      <c r="AQ1148" s="77"/>
      <c r="AR1148" s="77"/>
      <c r="AS1148" s="80">
        <v>40899</v>
      </c>
      <c r="AT1148" s="84">
        <v>76.099999999999994</v>
      </c>
      <c r="AU1148" s="84">
        <v>86.9</v>
      </c>
      <c r="AV1148" s="84">
        <f t="shared" si="352"/>
        <v>163</v>
      </c>
      <c r="AW1148" s="84">
        <f t="shared" si="367"/>
        <v>2.8000000000000114</v>
      </c>
      <c r="AX1148" s="84">
        <f t="shared" si="367"/>
        <v>2.3000000000000114</v>
      </c>
      <c r="AZ1148" s="77"/>
      <c r="BA1148" s="77"/>
      <c r="BB1148" s="84">
        <f t="shared" si="354"/>
        <v>723.02199999999993</v>
      </c>
    </row>
    <row r="1149" spans="1:54">
      <c r="A1149" s="80">
        <v>40906</v>
      </c>
      <c r="B1149" s="84">
        <v>15488.328</v>
      </c>
      <c r="C1149" s="84">
        <v>4978.6530000000002</v>
      </c>
      <c r="D1149" s="84">
        <v>20466.981</v>
      </c>
      <c r="E1149" s="84">
        <v>852.96199999999999</v>
      </c>
      <c r="F1149" s="84">
        <f t="shared" si="361"/>
        <v>677.08500000000004</v>
      </c>
      <c r="G1149" s="84">
        <f t="shared" si="361"/>
        <v>336.22599999999875</v>
      </c>
      <c r="H1149" s="84">
        <f t="shared" si="361"/>
        <v>25.145999999999958</v>
      </c>
      <c r="I1149" s="84">
        <f t="shared" si="353"/>
        <v>677.08500000000004</v>
      </c>
      <c r="L1149" s="84">
        <f t="shared" si="355"/>
        <v>361.37199999999871</v>
      </c>
      <c r="N1149" s="85">
        <f>(D1149*36.7437/1000)/'[2]Soybean Export Forecast'!$T$15</f>
        <v>0.55040145702772569</v>
      </c>
      <c r="P1149" s="84">
        <v>5842.3</v>
      </c>
      <c r="Q1149" s="84">
        <v>11229</v>
      </c>
      <c r="R1149" s="84">
        <f t="shared" si="356"/>
        <v>17071.3</v>
      </c>
      <c r="S1149" s="84">
        <f t="shared" si="362"/>
        <v>263.70000000000073</v>
      </c>
      <c r="T1149" s="84">
        <f t="shared" si="363"/>
        <v>952.70000000000073</v>
      </c>
      <c r="W1149" s="77"/>
      <c r="X1149" s="77"/>
      <c r="Z1149" s="84">
        <v>3.9</v>
      </c>
      <c r="AA1149" s="84">
        <v>346</v>
      </c>
      <c r="AB1149" s="84">
        <f t="shared" si="350"/>
        <v>349.9</v>
      </c>
      <c r="AC1149" s="84">
        <f t="shared" si="364"/>
        <v>0</v>
      </c>
      <c r="AE1149" s="84">
        <f t="shared" si="357"/>
        <v>9642.1279999999988</v>
      </c>
      <c r="AF1149" s="84">
        <f t="shared" si="357"/>
        <v>-6596.3469999999998</v>
      </c>
      <c r="AG1149" s="84">
        <f t="shared" si="357"/>
        <v>3045.7810000000004</v>
      </c>
      <c r="AH1149" s="84">
        <f t="shared" si="365"/>
        <v>72.525999999998021</v>
      </c>
      <c r="AJ1149" s="80">
        <v>40906</v>
      </c>
      <c r="AK1149" s="84">
        <v>2265.5</v>
      </c>
      <c r="AL1149" s="84">
        <v>1866.9</v>
      </c>
      <c r="AM1149" s="84">
        <f t="shared" si="351"/>
        <v>4132.3999999999996</v>
      </c>
      <c r="AN1149" s="84">
        <f t="shared" si="366"/>
        <v>101.10000000000014</v>
      </c>
      <c r="AO1149" s="84">
        <f t="shared" si="366"/>
        <v>144.5</v>
      </c>
      <c r="AP1149" s="85">
        <f>AM1149/'[2]Soymeal Export Forecast'!AL$15</f>
        <v>0.42039353882992603</v>
      </c>
      <c r="AQ1149" s="77"/>
      <c r="AR1149" s="77"/>
      <c r="AS1149" s="80">
        <v>40906</v>
      </c>
      <c r="AT1149" s="84">
        <v>71.400000000000006</v>
      </c>
      <c r="AU1149" s="84">
        <v>98.9</v>
      </c>
      <c r="AV1149" s="84">
        <f t="shared" si="352"/>
        <v>170.3</v>
      </c>
      <c r="AW1149" s="84">
        <f t="shared" si="367"/>
        <v>12</v>
      </c>
      <c r="AX1149" s="84">
        <f t="shared" si="367"/>
        <v>7.3000000000000114</v>
      </c>
      <c r="AZ1149" s="77"/>
      <c r="BA1149" s="77"/>
      <c r="BB1149" s="84">
        <f t="shared" si="354"/>
        <v>778.18500000000017</v>
      </c>
    </row>
    <row r="1150" spans="1:54">
      <c r="A1150" s="80">
        <v>40913</v>
      </c>
      <c r="B1150" s="84">
        <v>15364.019</v>
      </c>
      <c r="C1150" s="84">
        <v>5725.58</v>
      </c>
      <c r="D1150" s="84">
        <v>21089.598999999998</v>
      </c>
      <c r="E1150" s="84">
        <v>852.96199999999999</v>
      </c>
      <c r="F1150" s="84">
        <f t="shared" si="361"/>
        <v>746.92699999999968</v>
      </c>
      <c r="G1150" s="84">
        <f t="shared" si="361"/>
        <v>622.61799999999857</v>
      </c>
      <c r="H1150" s="84">
        <f t="shared" si="361"/>
        <v>0</v>
      </c>
      <c r="I1150" s="84">
        <f t="shared" si="353"/>
        <v>746.92699999999968</v>
      </c>
      <c r="L1150" s="84">
        <f t="shared" si="355"/>
        <v>622.61799999999857</v>
      </c>
      <c r="N1150" s="85">
        <f>(D1150*36.7437/1000)/'[2]Soybean Export Forecast'!$T$15</f>
        <v>0.56714500383473576</v>
      </c>
      <c r="P1150" s="84">
        <v>5572.5</v>
      </c>
      <c r="Q1150" s="84">
        <v>11628.6</v>
      </c>
      <c r="R1150" s="84">
        <f t="shared" si="356"/>
        <v>17201.099999999999</v>
      </c>
      <c r="S1150" s="84">
        <f t="shared" si="362"/>
        <v>129.79999999999927</v>
      </c>
      <c r="T1150" s="84">
        <f t="shared" si="363"/>
        <v>399.60000000000036</v>
      </c>
      <c r="W1150" s="77"/>
      <c r="X1150" s="77"/>
      <c r="Z1150" s="84">
        <v>3.9</v>
      </c>
      <c r="AA1150" s="84">
        <v>346.1</v>
      </c>
      <c r="AB1150" s="84">
        <f t="shared" si="350"/>
        <v>350</v>
      </c>
      <c r="AC1150" s="84">
        <f t="shared" si="364"/>
        <v>0.10000000000002274</v>
      </c>
      <c r="AE1150" s="84">
        <f t="shared" si="357"/>
        <v>9787.6190000000006</v>
      </c>
      <c r="AF1150" s="84">
        <f t="shared" si="357"/>
        <v>-6249.1200000000008</v>
      </c>
      <c r="AG1150" s="84">
        <f t="shared" si="357"/>
        <v>3538.4989999999998</v>
      </c>
      <c r="AH1150" s="84">
        <f t="shared" si="365"/>
        <v>492.71799999999939</v>
      </c>
      <c r="AJ1150" s="80">
        <v>40913</v>
      </c>
      <c r="AK1150" s="84">
        <v>2165.1999999999998</v>
      </c>
      <c r="AL1150" s="84">
        <v>2015.1</v>
      </c>
      <c r="AM1150" s="84">
        <f t="shared" si="351"/>
        <v>4180.2999999999993</v>
      </c>
      <c r="AN1150" s="84">
        <f t="shared" si="366"/>
        <v>148.19999999999982</v>
      </c>
      <c r="AO1150" s="84">
        <f t="shared" si="366"/>
        <v>47.899999999999636</v>
      </c>
      <c r="AP1150" s="85">
        <f>AM1150/'[2]Soymeal Export Forecast'!AL$15</f>
        <v>0.42526645783823919</v>
      </c>
      <c r="AQ1150" s="77"/>
      <c r="AR1150" s="77"/>
      <c r="AS1150" s="80">
        <v>40913</v>
      </c>
      <c r="AT1150" s="84">
        <v>62.5</v>
      </c>
      <c r="AU1150" s="84">
        <v>109</v>
      </c>
      <c r="AV1150" s="84">
        <f t="shared" si="352"/>
        <v>171.5</v>
      </c>
      <c r="AW1150" s="84">
        <f t="shared" si="367"/>
        <v>10.099999999999994</v>
      </c>
      <c r="AX1150" s="84">
        <f t="shared" si="367"/>
        <v>1.1999999999999886</v>
      </c>
      <c r="AZ1150" s="77"/>
      <c r="BA1150" s="77"/>
      <c r="BB1150" s="84">
        <f t="shared" si="354"/>
        <v>895.1269999999995</v>
      </c>
    </row>
    <row r="1151" spans="1:54">
      <c r="A1151" s="80">
        <v>40920</v>
      </c>
      <c r="B1151" s="84">
        <v>14991.433000000001</v>
      </c>
      <c r="C1151" s="84">
        <v>6350.0240000000003</v>
      </c>
      <c r="D1151" s="84">
        <v>21341.456999999999</v>
      </c>
      <c r="E1151" s="84">
        <v>852.96199999999999</v>
      </c>
      <c r="F1151" s="84">
        <f t="shared" si="361"/>
        <v>624.44400000000041</v>
      </c>
      <c r="G1151" s="84">
        <f t="shared" si="361"/>
        <v>251.85800000000017</v>
      </c>
      <c r="H1151" s="84">
        <f t="shared" si="361"/>
        <v>0</v>
      </c>
      <c r="I1151" s="84">
        <f t="shared" si="353"/>
        <v>624.44400000000041</v>
      </c>
      <c r="L1151" s="84">
        <f t="shared" si="355"/>
        <v>251.85800000000017</v>
      </c>
      <c r="N1151" s="85">
        <f>(D1151*36.7437/1000)/'[2]Soybean Export Forecast'!$T$15</f>
        <v>0.5739180110586195</v>
      </c>
      <c r="P1151" s="84">
        <v>5162.5</v>
      </c>
      <c r="Q1151" s="84">
        <v>12406.1</v>
      </c>
      <c r="R1151" s="84">
        <f t="shared" si="356"/>
        <v>17568.599999999999</v>
      </c>
      <c r="S1151" s="84">
        <f t="shared" si="362"/>
        <v>367.5</v>
      </c>
      <c r="T1151" s="84">
        <f t="shared" si="363"/>
        <v>777.5</v>
      </c>
      <c r="W1151" s="77"/>
      <c r="X1151" s="77"/>
      <c r="Z1151" s="84">
        <v>3.9</v>
      </c>
      <c r="AA1151" s="84">
        <v>370.2</v>
      </c>
      <c r="AB1151" s="84">
        <f t="shared" si="350"/>
        <v>374.09999999999997</v>
      </c>
      <c r="AC1151" s="84">
        <f t="shared" si="364"/>
        <v>24.099999999999966</v>
      </c>
      <c r="AE1151" s="84">
        <f t="shared" si="357"/>
        <v>9825.0330000000013</v>
      </c>
      <c r="AF1151" s="84">
        <f t="shared" si="357"/>
        <v>-6426.2759999999998</v>
      </c>
      <c r="AG1151" s="84">
        <f t="shared" si="357"/>
        <v>3398.7570000000001</v>
      </c>
      <c r="AH1151" s="84">
        <f t="shared" si="365"/>
        <v>-139.74199999999973</v>
      </c>
      <c r="AJ1151" s="80">
        <v>40920</v>
      </c>
      <c r="AK1151" s="84">
        <v>2066.5</v>
      </c>
      <c r="AL1151" s="84">
        <v>2295</v>
      </c>
      <c r="AM1151" s="84">
        <f t="shared" si="351"/>
        <v>4361.5</v>
      </c>
      <c r="AN1151" s="84">
        <f t="shared" si="366"/>
        <v>279.90000000000009</v>
      </c>
      <c r="AO1151" s="84">
        <f t="shared" si="366"/>
        <v>181.20000000000073</v>
      </c>
      <c r="AP1151" s="85">
        <f>AM1151/'[2]Soymeal Export Forecast'!AL$15</f>
        <v>0.4437001305794992</v>
      </c>
      <c r="AQ1151" s="77"/>
      <c r="AR1151" s="77"/>
      <c r="AS1151" s="80">
        <v>40920</v>
      </c>
      <c r="AT1151" s="84">
        <v>71.400000000000006</v>
      </c>
      <c r="AU1151" s="84">
        <v>118.7</v>
      </c>
      <c r="AV1151" s="84">
        <f t="shared" si="352"/>
        <v>190.10000000000002</v>
      </c>
      <c r="AW1151" s="84">
        <f t="shared" si="367"/>
        <v>9.7000000000000028</v>
      </c>
      <c r="AX1151" s="84">
        <f t="shared" si="367"/>
        <v>18.600000000000023</v>
      </c>
      <c r="AZ1151" s="77"/>
      <c r="BA1151" s="77"/>
      <c r="BB1151" s="84">
        <f t="shared" si="354"/>
        <v>904.34400000000051</v>
      </c>
    </row>
    <row r="1152" spans="1:54">
      <c r="A1152" s="80">
        <v>40927</v>
      </c>
      <c r="B1152" s="84">
        <v>14305.303</v>
      </c>
      <c r="C1152" s="84">
        <v>7240.1030000000001</v>
      </c>
      <c r="D1152" s="84">
        <v>21545.405999999999</v>
      </c>
      <c r="E1152" s="84">
        <v>852.96199999999999</v>
      </c>
      <c r="F1152" s="84">
        <f t="shared" si="361"/>
        <v>890.07899999999972</v>
      </c>
      <c r="G1152" s="84">
        <f t="shared" si="361"/>
        <v>203.94900000000052</v>
      </c>
      <c r="H1152" s="84">
        <f t="shared" si="361"/>
        <v>0</v>
      </c>
      <c r="I1152" s="84">
        <f t="shared" si="353"/>
        <v>890.07899999999972</v>
      </c>
      <c r="L1152" s="84">
        <f t="shared" si="355"/>
        <v>203.94900000000052</v>
      </c>
      <c r="N1152" s="85">
        <f>(D1152*36.7437/1000)/'[2]Soybean Export Forecast'!$T$15</f>
        <v>0.5794026414864949</v>
      </c>
      <c r="P1152" s="84">
        <v>4632.8</v>
      </c>
      <c r="Q1152" s="84">
        <v>13296.7</v>
      </c>
      <c r="R1152" s="84">
        <f t="shared" si="356"/>
        <v>17929.5</v>
      </c>
      <c r="S1152" s="84">
        <f t="shared" si="362"/>
        <v>360.90000000000146</v>
      </c>
      <c r="T1152" s="84">
        <f t="shared" si="363"/>
        <v>890.60000000000036</v>
      </c>
      <c r="W1152" s="77"/>
      <c r="X1152" s="77"/>
      <c r="Z1152" s="84">
        <v>33.9</v>
      </c>
      <c r="AA1152" s="84">
        <v>370.3</v>
      </c>
      <c r="AB1152" s="84">
        <f t="shared" si="350"/>
        <v>404.2</v>
      </c>
      <c r="AC1152" s="84">
        <f t="shared" si="364"/>
        <v>30.100000000000023</v>
      </c>
      <c r="AE1152" s="84">
        <f t="shared" si="357"/>
        <v>9638.603000000001</v>
      </c>
      <c r="AF1152" s="84">
        <f t="shared" si="357"/>
        <v>-6426.8970000000008</v>
      </c>
      <c r="AG1152" s="84">
        <f t="shared" si="357"/>
        <v>3211.7059999999992</v>
      </c>
      <c r="AH1152" s="84">
        <f t="shared" si="365"/>
        <v>-187.05100000000084</v>
      </c>
      <c r="AJ1152" s="80">
        <v>40927</v>
      </c>
      <c r="AK1152" s="84">
        <v>2007.5</v>
      </c>
      <c r="AL1152" s="84">
        <v>2478.1999999999998</v>
      </c>
      <c r="AM1152" s="84">
        <f t="shared" si="351"/>
        <v>4485.7</v>
      </c>
      <c r="AN1152" s="84">
        <f t="shared" si="366"/>
        <v>183.19999999999982</v>
      </c>
      <c r="AO1152" s="84">
        <f t="shared" si="366"/>
        <v>124.19999999999982</v>
      </c>
      <c r="AP1152" s="85">
        <f>AM1152/'[2]Soymeal Export Forecast'!AL$15</f>
        <v>0.45633513143195215</v>
      </c>
      <c r="AQ1152" s="77"/>
      <c r="AR1152" s="77"/>
      <c r="AS1152" s="80">
        <v>40927</v>
      </c>
      <c r="AT1152" s="84">
        <v>63.4</v>
      </c>
      <c r="AU1152" s="84">
        <v>129.30000000000001</v>
      </c>
      <c r="AV1152" s="84">
        <f t="shared" si="352"/>
        <v>192.70000000000002</v>
      </c>
      <c r="AW1152" s="84">
        <f t="shared" si="367"/>
        <v>10.600000000000009</v>
      </c>
      <c r="AX1152" s="84">
        <f t="shared" si="367"/>
        <v>2.5999999999999943</v>
      </c>
      <c r="AZ1152" s="77"/>
      <c r="BA1152" s="77"/>
      <c r="BB1152" s="84">
        <f t="shared" si="354"/>
        <v>1073.2789999999995</v>
      </c>
    </row>
    <row r="1153" spans="1:54">
      <c r="A1153" s="80">
        <v>40934</v>
      </c>
      <c r="B1153" s="84">
        <v>13643.337</v>
      </c>
      <c r="C1153" s="84">
        <v>8214.0509999999995</v>
      </c>
      <c r="D1153" s="84">
        <v>21857.387999999999</v>
      </c>
      <c r="E1153" s="84">
        <v>890.96199999999999</v>
      </c>
      <c r="F1153" s="84">
        <f t="shared" si="361"/>
        <v>973.94799999999941</v>
      </c>
      <c r="G1153" s="84">
        <f t="shared" si="361"/>
        <v>311.98199999999997</v>
      </c>
      <c r="H1153" s="84">
        <f t="shared" si="361"/>
        <v>38</v>
      </c>
      <c r="I1153" s="84">
        <f t="shared" si="353"/>
        <v>973.94799999999941</v>
      </c>
      <c r="L1153" s="84">
        <f t="shared" si="355"/>
        <v>349.98199999999997</v>
      </c>
      <c r="N1153" s="85">
        <f>(D1153*36.7437/1000)/'[2]Soybean Export Forecast'!$T$15</f>
        <v>0.58779251331793025</v>
      </c>
      <c r="P1153" s="84">
        <v>4152.1000000000004</v>
      </c>
      <c r="Q1153" s="84">
        <v>14023.6</v>
      </c>
      <c r="R1153" s="84">
        <f t="shared" si="356"/>
        <v>18175.7</v>
      </c>
      <c r="S1153" s="84">
        <f t="shared" si="362"/>
        <v>246.20000000000073</v>
      </c>
      <c r="T1153" s="84">
        <f t="shared" si="363"/>
        <v>726.89999999999964</v>
      </c>
      <c r="W1153" s="77"/>
      <c r="X1153" s="77"/>
      <c r="Z1153" s="84">
        <v>33.9</v>
      </c>
      <c r="AA1153" s="84">
        <v>509.3</v>
      </c>
      <c r="AB1153" s="84">
        <f t="shared" si="350"/>
        <v>543.20000000000005</v>
      </c>
      <c r="AC1153" s="84">
        <f t="shared" si="364"/>
        <v>139.00000000000006</v>
      </c>
      <c r="AE1153" s="84">
        <f t="shared" si="357"/>
        <v>9457.3369999999995</v>
      </c>
      <c r="AF1153" s="84">
        <f t="shared" si="357"/>
        <v>-6318.8490000000011</v>
      </c>
      <c r="AG1153" s="84">
        <f t="shared" si="357"/>
        <v>3138.4879999999985</v>
      </c>
      <c r="AH1153" s="84">
        <f t="shared" si="365"/>
        <v>-73.218000000000757</v>
      </c>
      <c r="AJ1153" s="80">
        <v>40934</v>
      </c>
      <c r="AK1153" s="84">
        <v>1903.8</v>
      </c>
      <c r="AL1153" s="84">
        <v>2656.5</v>
      </c>
      <c r="AM1153" s="84">
        <f t="shared" si="351"/>
        <v>4560.3</v>
      </c>
      <c r="AN1153" s="84">
        <f t="shared" si="366"/>
        <v>178.30000000000018</v>
      </c>
      <c r="AO1153" s="84">
        <f t="shared" si="366"/>
        <v>74.600000000000364</v>
      </c>
      <c r="AP1153" s="85">
        <f>AM1153/'[2]Soymeal Export Forecast'!AL$15</f>
        <v>0.4639242704302855</v>
      </c>
      <c r="AQ1153" s="77"/>
      <c r="AR1153" s="77"/>
      <c r="AS1153" s="80">
        <v>40934</v>
      </c>
      <c r="AT1153" s="84">
        <v>66.400000000000006</v>
      </c>
      <c r="AU1153" s="84">
        <v>133</v>
      </c>
      <c r="AV1153" s="84">
        <f t="shared" si="352"/>
        <v>199.4</v>
      </c>
      <c r="AW1153" s="84">
        <f t="shared" si="367"/>
        <v>3.6999999999999886</v>
      </c>
      <c r="AX1153" s="84">
        <f t="shared" si="367"/>
        <v>6.6999999999999886</v>
      </c>
      <c r="AZ1153" s="77"/>
      <c r="BA1153" s="77"/>
      <c r="BB1153" s="84">
        <f t="shared" si="354"/>
        <v>1152.2479999999996</v>
      </c>
    </row>
    <row r="1154" spans="1:54">
      <c r="A1154" s="80">
        <v>40941</v>
      </c>
      <c r="B1154" s="84">
        <v>13113.564</v>
      </c>
      <c r="C1154" s="84">
        <v>9024.375</v>
      </c>
      <c r="D1154" s="84">
        <v>22137.938999999998</v>
      </c>
      <c r="E1154" s="84">
        <v>962.59</v>
      </c>
      <c r="F1154" s="84">
        <f t="shared" si="361"/>
        <v>810.32400000000052</v>
      </c>
      <c r="G1154" s="84">
        <f t="shared" si="361"/>
        <v>280.55099999999948</v>
      </c>
      <c r="H1154" s="84">
        <f t="shared" si="361"/>
        <v>71.628000000000043</v>
      </c>
      <c r="I1154" s="84">
        <f t="shared" si="353"/>
        <v>810.32400000000052</v>
      </c>
      <c r="L1154" s="84">
        <f t="shared" si="355"/>
        <v>352.17899999999952</v>
      </c>
      <c r="N1154" s="85">
        <f>(D1154*36.7437/1000)/'[2]Soybean Export Forecast'!$T$15</f>
        <v>0.59533713746990391</v>
      </c>
      <c r="P1154" s="84">
        <v>3704.6</v>
      </c>
      <c r="Q1154" s="84">
        <v>14809.1</v>
      </c>
      <c r="R1154" s="84">
        <f t="shared" si="356"/>
        <v>18513.7</v>
      </c>
      <c r="S1154" s="84">
        <f t="shared" si="362"/>
        <v>338</v>
      </c>
      <c r="T1154" s="84">
        <f t="shared" si="363"/>
        <v>785.5</v>
      </c>
      <c r="W1154" s="77"/>
      <c r="X1154" s="77"/>
      <c r="Z1154" s="84">
        <v>30</v>
      </c>
      <c r="AA1154" s="84">
        <v>509.3</v>
      </c>
      <c r="AB1154" s="84">
        <f t="shared" si="350"/>
        <v>539.29999999999995</v>
      </c>
      <c r="AC1154" s="84">
        <f t="shared" si="364"/>
        <v>-3.9000000000000909</v>
      </c>
      <c r="AE1154" s="84">
        <f t="shared" si="357"/>
        <v>9378.9639999999999</v>
      </c>
      <c r="AF1154" s="84">
        <f t="shared" si="357"/>
        <v>-6294.0250000000005</v>
      </c>
      <c r="AG1154" s="84">
        <f t="shared" si="357"/>
        <v>3084.9389999999976</v>
      </c>
      <c r="AH1154" s="84">
        <f t="shared" si="365"/>
        <v>-53.549000000000888</v>
      </c>
      <c r="AJ1154" s="80">
        <v>40941</v>
      </c>
      <c r="AK1154" s="84">
        <v>1874.2</v>
      </c>
      <c r="AL1154" s="84">
        <v>2848.1</v>
      </c>
      <c r="AM1154" s="84">
        <f t="shared" si="351"/>
        <v>4722.3</v>
      </c>
      <c r="AN1154" s="84">
        <f t="shared" si="366"/>
        <v>191.59999999999991</v>
      </c>
      <c r="AO1154" s="84">
        <f t="shared" si="366"/>
        <v>162</v>
      </c>
      <c r="AP1154" s="85">
        <f>AM1154/'[2]Soymeal Export Forecast'!AL$15</f>
        <v>0.48040470632478943</v>
      </c>
      <c r="AQ1154" s="77"/>
      <c r="AR1154" s="77"/>
      <c r="AS1154" s="80">
        <v>40941</v>
      </c>
      <c r="AT1154" s="84">
        <v>86.4</v>
      </c>
      <c r="AU1154" s="84">
        <v>135.19999999999999</v>
      </c>
      <c r="AV1154" s="84">
        <f t="shared" si="352"/>
        <v>221.6</v>
      </c>
      <c r="AW1154" s="84">
        <f t="shared" si="367"/>
        <v>2.1999999999999886</v>
      </c>
      <c r="AX1154" s="84">
        <f t="shared" si="367"/>
        <v>22.199999999999989</v>
      </c>
      <c r="AZ1154" s="77"/>
      <c r="BA1154" s="77"/>
      <c r="BB1154" s="84">
        <f t="shared" si="354"/>
        <v>1001.9240000000004</v>
      </c>
    </row>
    <row r="1155" spans="1:54">
      <c r="A1155" s="80">
        <v>40948</v>
      </c>
      <c r="B1155" s="84">
        <v>12772.468000000001</v>
      </c>
      <c r="C1155" s="84">
        <v>10060.968000000001</v>
      </c>
      <c r="D1155" s="84">
        <v>22833.436000000002</v>
      </c>
      <c r="E1155" s="84">
        <v>975.09</v>
      </c>
      <c r="F1155" s="84">
        <f t="shared" si="361"/>
        <v>1036.5930000000008</v>
      </c>
      <c r="G1155" s="84">
        <f t="shared" si="361"/>
        <v>695.49700000000303</v>
      </c>
      <c r="H1155" s="84">
        <f t="shared" si="361"/>
        <v>12.5</v>
      </c>
      <c r="I1155" s="84">
        <f t="shared" si="353"/>
        <v>1036.5930000000008</v>
      </c>
      <c r="L1155" s="84">
        <f t="shared" si="355"/>
        <v>707.99700000000303</v>
      </c>
      <c r="N1155" s="85">
        <f>(D1155*36.7437/1000)/'[2]Soybean Export Forecast'!$T$15</f>
        <v>0.61404055846581984</v>
      </c>
      <c r="P1155" s="84">
        <v>3194.4</v>
      </c>
      <c r="Q1155" s="84">
        <v>15526.3</v>
      </c>
      <c r="R1155" s="84">
        <f t="shared" si="356"/>
        <v>18720.7</v>
      </c>
      <c r="S1155" s="84">
        <f t="shared" si="362"/>
        <v>207</v>
      </c>
      <c r="T1155" s="84">
        <f t="shared" si="363"/>
        <v>717.19999999999891</v>
      </c>
      <c r="W1155" s="77"/>
      <c r="X1155" s="77"/>
      <c r="Z1155" s="84">
        <v>30</v>
      </c>
      <c r="AA1155" s="84">
        <v>577.70000000000005</v>
      </c>
      <c r="AB1155" s="84">
        <f t="shared" ref="AB1155:AB1218" si="368">AA1155+Z1155</f>
        <v>607.70000000000005</v>
      </c>
      <c r="AC1155" s="84">
        <f t="shared" si="364"/>
        <v>68.400000000000091</v>
      </c>
      <c r="AE1155" s="84">
        <f t="shared" si="357"/>
        <v>9548.0680000000011</v>
      </c>
      <c r="AF1155" s="84">
        <f t="shared" si="357"/>
        <v>-6043.0319999999983</v>
      </c>
      <c r="AG1155" s="84">
        <f t="shared" si="357"/>
        <v>3505.036000000001</v>
      </c>
      <c r="AH1155" s="84">
        <f t="shared" si="365"/>
        <v>420.09700000000339</v>
      </c>
      <c r="AJ1155" s="80">
        <v>40948</v>
      </c>
      <c r="AK1155" s="84">
        <v>1803.7</v>
      </c>
      <c r="AL1155" s="84">
        <v>2998.6</v>
      </c>
      <c r="AM1155" s="84">
        <f t="shared" ref="AM1155:AM1218" si="369">AL1155+AK1155</f>
        <v>4802.3</v>
      </c>
      <c r="AN1155" s="84">
        <f t="shared" si="366"/>
        <v>150.5</v>
      </c>
      <c r="AO1155" s="84">
        <f t="shared" si="366"/>
        <v>80</v>
      </c>
      <c r="AP1155" s="85">
        <f>AM1155/'[2]Soymeal Export Forecast'!AL$15</f>
        <v>0.48854319318627282</v>
      </c>
      <c r="AQ1155" s="77"/>
      <c r="AR1155" s="77"/>
      <c r="AS1155" s="80">
        <v>40948</v>
      </c>
      <c r="AT1155" s="84">
        <v>84.8</v>
      </c>
      <c r="AU1155" s="84">
        <v>157.9</v>
      </c>
      <c r="AV1155" s="84">
        <f t="shared" ref="AV1155:AV1218" si="370">AU1155+AT1155</f>
        <v>242.7</v>
      </c>
      <c r="AW1155" s="84">
        <f t="shared" si="367"/>
        <v>22.700000000000017</v>
      </c>
      <c r="AX1155" s="84">
        <f t="shared" si="367"/>
        <v>21.099999999999994</v>
      </c>
      <c r="AZ1155" s="77"/>
      <c r="BA1155" s="77"/>
      <c r="BB1155" s="84">
        <f t="shared" si="354"/>
        <v>1187.0930000000008</v>
      </c>
    </row>
    <row r="1156" spans="1:54">
      <c r="A1156" s="80">
        <v>40955</v>
      </c>
      <c r="B1156" s="84">
        <v>12390.252</v>
      </c>
      <c r="C1156" s="84">
        <v>10947.882</v>
      </c>
      <c r="D1156" s="84">
        <v>23338.133999999998</v>
      </c>
      <c r="E1156" s="84">
        <v>976.31799999999998</v>
      </c>
      <c r="F1156" s="84">
        <f t="shared" si="361"/>
        <v>886.91399999999885</v>
      </c>
      <c r="G1156" s="84">
        <f t="shared" si="361"/>
        <v>504.69799999999668</v>
      </c>
      <c r="H1156" s="84">
        <f t="shared" si="361"/>
        <v>1.2279999999999518</v>
      </c>
      <c r="I1156" s="84">
        <f t="shared" ref="I1156:I1219" si="371">F1156</f>
        <v>886.91399999999885</v>
      </c>
      <c r="L1156" s="84">
        <f t="shared" si="355"/>
        <v>505.92599999999663</v>
      </c>
      <c r="N1156" s="85">
        <f>(D1156*36.7437/1000)/'[2]Soybean Export Forecast'!$T$15</f>
        <v>0.62761298102090879</v>
      </c>
      <c r="P1156" s="84">
        <v>3038.8</v>
      </c>
      <c r="Q1156" s="84">
        <v>16203</v>
      </c>
      <c r="R1156" s="84">
        <f t="shared" si="356"/>
        <v>19241.8</v>
      </c>
      <c r="S1156" s="84">
        <f t="shared" si="362"/>
        <v>521.09999999999854</v>
      </c>
      <c r="T1156" s="84">
        <f t="shared" si="363"/>
        <v>676.70000000000073</v>
      </c>
      <c r="W1156" s="77"/>
      <c r="X1156" s="77"/>
      <c r="Z1156" s="84">
        <v>30</v>
      </c>
      <c r="AA1156" s="84">
        <v>725.3</v>
      </c>
      <c r="AB1156" s="84">
        <f t="shared" si="368"/>
        <v>755.3</v>
      </c>
      <c r="AC1156" s="84">
        <f t="shared" si="364"/>
        <v>147.59999999999991</v>
      </c>
      <c r="AE1156" s="84">
        <f t="shared" si="357"/>
        <v>9321.4520000000011</v>
      </c>
      <c r="AF1156" s="84">
        <f t="shared" si="357"/>
        <v>-5980.4180000000006</v>
      </c>
      <c r="AG1156" s="84">
        <f t="shared" si="357"/>
        <v>3341.0339999999987</v>
      </c>
      <c r="AH1156" s="84">
        <f t="shared" si="365"/>
        <v>-164.00200000000223</v>
      </c>
      <c r="AJ1156" s="80">
        <v>40955</v>
      </c>
      <c r="AK1156" s="84">
        <v>1839.1</v>
      </c>
      <c r="AL1156" s="84">
        <v>3179.2</v>
      </c>
      <c r="AM1156" s="84">
        <f t="shared" si="369"/>
        <v>5018.2999999999993</v>
      </c>
      <c r="AN1156" s="84">
        <f t="shared" si="366"/>
        <v>180.59999999999991</v>
      </c>
      <c r="AO1156" s="84">
        <f t="shared" si="366"/>
        <v>215.99999999999909</v>
      </c>
      <c r="AP1156" s="85">
        <f>AM1156/'[2]Soymeal Export Forecast'!AL$15</f>
        <v>0.51051710771227798</v>
      </c>
      <c r="AQ1156" s="77"/>
      <c r="AR1156" s="77"/>
      <c r="AS1156" s="80">
        <v>40955</v>
      </c>
      <c r="AT1156" s="84">
        <v>75.099999999999994</v>
      </c>
      <c r="AU1156" s="84">
        <v>192.7</v>
      </c>
      <c r="AV1156" s="84">
        <f t="shared" si="370"/>
        <v>267.79999999999995</v>
      </c>
      <c r="AW1156" s="84">
        <f t="shared" si="367"/>
        <v>34.799999999999983</v>
      </c>
      <c r="AX1156" s="84">
        <f t="shared" si="367"/>
        <v>25.099999999999966</v>
      </c>
      <c r="AZ1156" s="77"/>
      <c r="BA1156" s="77"/>
      <c r="BB1156" s="84">
        <f t="shared" ref="BB1156:BB1219" si="372">AN1156+F1156</f>
        <v>1067.5139999999988</v>
      </c>
    </row>
    <row r="1157" spans="1:54">
      <c r="A1157" s="80">
        <v>40962</v>
      </c>
      <c r="B1157" s="84">
        <v>11804.37</v>
      </c>
      <c r="C1157" s="84">
        <v>12248.727999999999</v>
      </c>
      <c r="D1157" s="84">
        <v>24053.098000000002</v>
      </c>
      <c r="E1157" s="84">
        <v>1214.33</v>
      </c>
      <c r="F1157" s="84">
        <f t="shared" si="361"/>
        <v>1300.8459999999995</v>
      </c>
      <c r="G1157" s="84">
        <f t="shared" si="361"/>
        <v>714.96400000000358</v>
      </c>
      <c r="H1157" s="84">
        <f t="shared" si="361"/>
        <v>238.01199999999994</v>
      </c>
      <c r="I1157" s="84">
        <f t="shared" si="371"/>
        <v>1300.8459999999995</v>
      </c>
      <c r="L1157" s="84">
        <f t="shared" ref="L1157:L1220" si="373">H1157+G1157</f>
        <v>952.97600000000352</v>
      </c>
      <c r="N1157" s="85">
        <f>(D1157*36.7437/1000)/'[2]Soybean Export Forecast'!$T$15</f>
        <v>0.64683991181848832</v>
      </c>
      <c r="P1157" s="84">
        <v>2611.5</v>
      </c>
      <c r="Q1157" s="84">
        <v>16878.400000000001</v>
      </c>
      <c r="R1157" s="84">
        <f t="shared" si="356"/>
        <v>19489.900000000001</v>
      </c>
      <c r="S1157" s="84">
        <f t="shared" si="362"/>
        <v>248.10000000000218</v>
      </c>
      <c r="T1157" s="84">
        <f t="shared" si="363"/>
        <v>675.40000000000146</v>
      </c>
      <c r="W1157" s="77"/>
      <c r="X1157" s="77"/>
      <c r="Z1157" s="84">
        <v>0</v>
      </c>
      <c r="AA1157" s="84">
        <v>753.3</v>
      </c>
      <c r="AB1157" s="84">
        <f t="shared" si="368"/>
        <v>753.3</v>
      </c>
      <c r="AC1157" s="84">
        <f t="shared" si="364"/>
        <v>-2</v>
      </c>
      <c r="AE1157" s="84">
        <f t="shared" si="357"/>
        <v>9192.8700000000008</v>
      </c>
      <c r="AF1157" s="84">
        <f t="shared" si="357"/>
        <v>-5382.9720000000025</v>
      </c>
      <c r="AG1157" s="84">
        <f t="shared" si="357"/>
        <v>3809.8980000000001</v>
      </c>
      <c r="AH1157" s="84">
        <f t="shared" si="365"/>
        <v>468.8640000000014</v>
      </c>
      <c r="AJ1157" s="80">
        <v>40962</v>
      </c>
      <c r="AK1157" s="84">
        <v>1721.4</v>
      </c>
      <c r="AL1157" s="84">
        <v>3337</v>
      </c>
      <c r="AM1157" s="84">
        <f t="shared" si="369"/>
        <v>5058.3999999999996</v>
      </c>
      <c r="AN1157" s="84">
        <f t="shared" si="366"/>
        <v>157.80000000000018</v>
      </c>
      <c r="AO1157" s="84">
        <f t="shared" si="366"/>
        <v>40.100000000000364</v>
      </c>
      <c r="AP1157" s="85">
        <f>AM1157/'[2]Soymeal Export Forecast'!AL$15</f>
        <v>0.51459652425159663</v>
      </c>
      <c r="AQ1157" s="77"/>
      <c r="AR1157" s="77"/>
      <c r="AS1157" s="80">
        <v>40962</v>
      </c>
      <c r="AT1157" s="84">
        <v>76.8</v>
      </c>
      <c r="AU1157" s="84">
        <v>195.8</v>
      </c>
      <c r="AV1157" s="84">
        <f t="shared" si="370"/>
        <v>272.60000000000002</v>
      </c>
      <c r="AW1157" s="84">
        <f t="shared" si="367"/>
        <v>3.1000000000000227</v>
      </c>
      <c r="AX1157" s="84">
        <f t="shared" si="367"/>
        <v>4.8000000000000682</v>
      </c>
      <c r="AZ1157" s="77"/>
      <c r="BA1157" s="77"/>
      <c r="BB1157" s="84">
        <f t="shared" si="372"/>
        <v>1458.6459999999997</v>
      </c>
    </row>
    <row r="1158" spans="1:54">
      <c r="A1158" s="80">
        <v>40969</v>
      </c>
      <c r="B1158" s="84">
        <v>11176.887000000001</v>
      </c>
      <c r="C1158" s="84">
        <v>13195.009</v>
      </c>
      <c r="D1158" s="84">
        <v>24371.896000000001</v>
      </c>
      <c r="E1158" s="84">
        <v>1240.72</v>
      </c>
      <c r="F1158" s="84">
        <f t="shared" si="361"/>
        <v>946.28100000000086</v>
      </c>
      <c r="G1158" s="84">
        <f t="shared" si="361"/>
        <v>318.79799999999886</v>
      </c>
      <c r="H1158" s="84">
        <f t="shared" si="361"/>
        <v>26.3900000000001</v>
      </c>
      <c r="I1158" s="84">
        <f t="shared" si="371"/>
        <v>946.28100000000086</v>
      </c>
      <c r="L1158" s="84">
        <f t="shared" si="373"/>
        <v>345.18799999999896</v>
      </c>
      <c r="N1158" s="85">
        <f>(D1158*36.7437/1000)/'[2]Soybean Export Forecast'!$T$15</f>
        <v>0.65541308065552994</v>
      </c>
      <c r="P1158" s="84">
        <v>2496</v>
      </c>
      <c r="Q1158" s="84">
        <v>17483.5</v>
      </c>
      <c r="R1158" s="84">
        <f t="shared" si="356"/>
        <v>19979.5</v>
      </c>
      <c r="S1158" s="84">
        <f t="shared" si="362"/>
        <v>489.59999999999854</v>
      </c>
      <c r="T1158" s="84">
        <f t="shared" si="363"/>
        <v>605.09999999999854</v>
      </c>
      <c r="W1158" s="77"/>
      <c r="X1158" s="77"/>
      <c r="Z1158" s="84">
        <v>0</v>
      </c>
      <c r="AA1158" s="84">
        <v>753.3</v>
      </c>
      <c r="AB1158" s="84">
        <f t="shared" si="368"/>
        <v>753.3</v>
      </c>
      <c r="AC1158" s="84">
        <f t="shared" si="364"/>
        <v>0</v>
      </c>
      <c r="AE1158" s="84">
        <f t="shared" si="357"/>
        <v>8680.8870000000006</v>
      </c>
      <c r="AF1158" s="84">
        <f t="shared" si="357"/>
        <v>-5041.7910000000002</v>
      </c>
      <c r="AG1158" s="84">
        <f t="shared" si="357"/>
        <v>3639.0960000000005</v>
      </c>
      <c r="AH1158" s="84">
        <f t="shared" si="365"/>
        <v>-170.80199999999968</v>
      </c>
      <c r="AJ1158" s="80">
        <v>40969</v>
      </c>
      <c r="AK1158" s="84">
        <v>1708.1</v>
      </c>
      <c r="AL1158" s="84">
        <v>3473.9</v>
      </c>
      <c r="AM1158" s="84">
        <f t="shared" si="369"/>
        <v>5182</v>
      </c>
      <c r="AN1158" s="84">
        <f t="shared" si="366"/>
        <v>136.90000000000009</v>
      </c>
      <c r="AO1158" s="84">
        <f t="shared" si="366"/>
        <v>123.60000000000036</v>
      </c>
      <c r="AP1158" s="85">
        <f>AM1158/'[2]Soymeal Export Forecast'!AL$15</f>
        <v>0.52717048645258846</v>
      </c>
      <c r="AQ1158" s="77"/>
      <c r="AR1158" s="77"/>
      <c r="AS1158" s="80">
        <v>40969</v>
      </c>
      <c r="AT1158" s="84">
        <v>90.3</v>
      </c>
      <c r="AU1158" s="84">
        <v>197.8</v>
      </c>
      <c r="AV1158" s="84">
        <f t="shared" si="370"/>
        <v>288.10000000000002</v>
      </c>
      <c r="AW1158" s="84">
        <f t="shared" si="367"/>
        <v>2</v>
      </c>
      <c r="AX1158" s="84">
        <f t="shared" si="367"/>
        <v>15.5</v>
      </c>
      <c r="AZ1158" s="77"/>
      <c r="BA1158" s="77"/>
      <c r="BB1158" s="84">
        <f t="shared" si="372"/>
        <v>1083.1810000000009</v>
      </c>
    </row>
    <row r="1159" spans="1:54">
      <c r="A1159" s="80">
        <v>40976</v>
      </c>
      <c r="B1159" s="84">
        <v>10900.191999999999</v>
      </c>
      <c r="C1159" s="84">
        <v>13771.168</v>
      </c>
      <c r="D1159" s="84">
        <v>24671.360000000001</v>
      </c>
      <c r="E1159" s="84">
        <v>1247.1969999999999</v>
      </c>
      <c r="F1159" s="84">
        <f t="shared" si="361"/>
        <v>576.15899999999965</v>
      </c>
      <c r="G1159" s="84">
        <f t="shared" si="361"/>
        <v>299.46399999999994</v>
      </c>
      <c r="H1159" s="84">
        <f t="shared" si="361"/>
        <v>6.4769999999998618</v>
      </c>
      <c r="I1159" s="84">
        <f t="shared" si="371"/>
        <v>576.15899999999965</v>
      </c>
      <c r="L1159" s="84">
        <f t="shared" si="373"/>
        <v>305.9409999999998</v>
      </c>
      <c r="N1159" s="85">
        <f>(D1159*36.7437/1000)/'[2]Soybean Export Forecast'!$T$15</f>
        <v>0.6634663163490282</v>
      </c>
      <c r="P1159" s="84">
        <v>2458.9</v>
      </c>
      <c r="Q1159" s="84">
        <v>17888.8</v>
      </c>
      <c r="R1159" s="84">
        <f t="shared" si="356"/>
        <v>20347.7</v>
      </c>
      <c r="S1159" s="84">
        <f t="shared" si="362"/>
        <v>368.20000000000073</v>
      </c>
      <c r="T1159" s="84">
        <f t="shared" si="363"/>
        <v>405.29999999999927</v>
      </c>
      <c r="W1159" s="77"/>
      <c r="X1159" s="77"/>
      <c r="Z1159" s="84">
        <v>0</v>
      </c>
      <c r="AA1159" s="84">
        <v>828.7</v>
      </c>
      <c r="AB1159" s="84">
        <f t="shared" si="368"/>
        <v>828.7</v>
      </c>
      <c r="AC1159" s="84">
        <f t="shared" si="364"/>
        <v>75.400000000000091</v>
      </c>
      <c r="AE1159" s="84">
        <f t="shared" si="357"/>
        <v>8441.2919999999995</v>
      </c>
      <c r="AF1159" s="84">
        <f t="shared" si="357"/>
        <v>-4946.3319999999994</v>
      </c>
      <c r="AG1159" s="84">
        <f t="shared" si="357"/>
        <v>3494.96</v>
      </c>
      <c r="AH1159" s="84">
        <f t="shared" si="365"/>
        <v>-144.13600000000042</v>
      </c>
      <c r="AJ1159" s="80">
        <v>40976</v>
      </c>
      <c r="AK1159" s="84">
        <v>1662.8</v>
      </c>
      <c r="AL1159" s="84">
        <v>3675.4</v>
      </c>
      <c r="AM1159" s="84">
        <f t="shared" si="369"/>
        <v>5338.2</v>
      </c>
      <c r="AN1159" s="84">
        <f t="shared" si="366"/>
        <v>201.5</v>
      </c>
      <c r="AO1159" s="84">
        <f t="shared" si="366"/>
        <v>156.19999999999982</v>
      </c>
      <c r="AP1159" s="85">
        <f>AM1159/'[2]Soymeal Export Forecast'!AL$15</f>
        <v>0.54306088204963487</v>
      </c>
      <c r="AQ1159" s="77"/>
      <c r="AR1159" s="77"/>
      <c r="AS1159" s="80">
        <v>40976</v>
      </c>
      <c r="AT1159" s="84">
        <v>92.1</v>
      </c>
      <c r="AU1159" s="84">
        <v>201.1</v>
      </c>
      <c r="AV1159" s="84">
        <f t="shared" si="370"/>
        <v>293.2</v>
      </c>
      <c r="AW1159" s="84">
        <f t="shared" si="367"/>
        <v>3.2999999999999829</v>
      </c>
      <c r="AX1159" s="84">
        <f t="shared" si="367"/>
        <v>5.0999999999999659</v>
      </c>
      <c r="AZ1159" s="77"/>
      <c r="BA1159" s="77"/>
      <c r="BB1159" s="84">
        <f t="shared" si="372"/>
        <v>777.65899999999965</v>
      </c>
    </row>
    <row r="1160" spans="1:54">
      <c r="A1160" s="80">
        <v>40983</v>
      </c>
      <c r="B1160" s="84">
        <v>10473.474</v>
      </c>
      <c r="C1160" s="84">
        <v>14519.352000000001</v>
      </c>
      <c r="D1160" s="84">
        <v>24992.826000000001</v>
      </c>
      <c r="E1160" s="84">
        <v>1224.1969999999999</v>
      </c>
      <c r="F1160" s="84">
        <f t="shared" si="361"/>
        <v>748.18400000000111</v>
      </c>
      <c r="G1160" s="84">
        <f t="shared" si="361"/>
        <v>321.46600000000035</v>
      </c>
      <c r="H1160" s="84">
        <f t="shared" si="361"/>
        <v>-23</v>
      </c>
      <c r="I1160" s="84">
        <f t="shared" si="371"/>
        <v>748.18400000000111</v>
      </c>
      <c r="L1160" s="84">
        <f t="shared" si="373"/>
        <v>298.46600000000035</v>
      </c>
      <c r="N1160" s="85">
        <f>(D1160*36.7437/1000)/'[2]Soybean Export Forecast'!$T$15</f>
        <v>0.6721112334857996</v>
      </c>
      <c r="P1160" s="84">
        <v>2203.9</v>
      </c>
      <c r="Q1160" s="84">
        <v>18206.3</v>
      </c>
      <c r="R1160" s="84">
        <f t="shared" si="356"/>
        <v>20410.2</v>
      </c>
      <c r="S1160" s="84">
        <f t="shared" si="362"/>
        <v>62.5</v>
      </c>
      <c r="T1160" s="84">
        <f t="shared" si="363"/>
        <v>317.5</v>
      </c>
      <c r="W1160" s="77"/>
      <c r="X1160" s="77"/>
      <c r="Z1160" s="84">
        <v>0</v>
      </c>
      <c r="AA1160" s="84">
        <v>828.8</v>
      </c>
      <c r="AB1160" s="84">
        <f t="shared" si="368"/>
        <v>828.8</v>
      </c>
      <c r="AC1160" s="84">
        <f t="shared" si="364"/>
        <v>9.9999999999909051E-2</v>
      </c>
      <c r="AE1160" s="84">
        <f t="shared" si="357"/>
        <v>8269.5740000000005</v>
      </c>
      <c r="AF1160" s="84">
        <f t="shared" si="357"/>
        <v>-4515.7479999999987</v>
      </c>
      <c r="AG1160" s="84">
        <f t="shared" si="357"/>
        <v>3753.826</v>
      </c>
      <c r="AH1160" s="84">
        <f t="shared" si="365"/>
        <v>258.86599999999999</v>
      </c>
      <c r="AJ1160" s="80">
        <v>40983</v>
      </c>
      <c r="AK1160" s="84">
        <v>1601.2</v>
      </c>
      <c r="AL1160" s="84">
        <v>3824.4</v>
      </c>
      <c r="AM1160" s="84">
        <f t="shared" si="369"/>
        <v>5425.6</v>
      </c>
      <c r="AN1160" s="84">
        <f t="shared" si="366"/>
        <v>149</v>
      </c>
      <c r="AO1160" s="84">
        <f t="shared" si="366"/>
        <v>87.400000000000546</v>
      </c>
      <c r="AP1160" s="85">
        <f>AM1160/'[2]Soymeal Export Forecast'!AL$15</f>
        <v>0.5519521789458055</v>
      </c>
      <c r="AQ1160" s="77"/>
      <c r="AR1160" s="77"/>
      <c r="AS1160" s="80">
        <v>40983</v>
      </c>
      <c r="AT1160" s="84">
        <v>124.8</v>
      </c>
      <c r="AU1160" s="84">
        <v>206.5</v>
      </c>
      <c r="AV1160" s="84">
        <f t="shared" si="370"/>
        <v>331.3</v>
      </c>
      <c r="AW1160" s="84">
        <f t="shared" si="367"/>
        <v>5.4000000000000057</v>
      </c>
      <c r="AX1160" s="84">
        <f t="shared" si="367"/>
        <v>38.100000000000023</v>
      </c>
      <c r="AZ1160" s="77"/>
      <c r="BA1160" s="77"/>
      <c r="BB1160" s="84">
        <f t="shared" si="372"/>
        <v>897.18400000000111</v>
      </c>
    </row>
    <row r="1161" spans="1:54">
      <c r="A1161" s="80">
        <v>40990</v>
      </c>
      <c r="B1161" s="84">
        <v>10479.588</v>
      </c>
      <c r="C1161" s="84">
        <v>15273.137000000001</v>
      </c>
      <c r="D1161" s="84">
        <v>25752.724999999999</v>
      </c>
      <c r="E1161" s="84">
        <v>1224.1969999999999</v>
      </c>
      <c r="F1161" s="84">
        <f t="shared" si="361"/>
        <v>753.78499999999985</v>
      </c>
      <c r="G1161" s="84">
        <f t="shared" si="361"/>
        <v>759.89899999999761</v>
      </c>
      <c r="H1161" s="84">
        <f t="shared" si="361"/>
        <v>0</v>
      </c>
      <c r="I1161" s="84">
        <f t="shared" si="371"/>
        <v>753.78499999999985</v>
      </c>
      <c r="L1161" s="84">
        <f t="shared" si="373"/>
        <v>759.89899999999761</v>
      </c>
      <c r="N1161" s="85">
        <f>(D1161*36.7437/1000)/'[2]Soybean Export Forecast'!$T$15</f>
        <v>0.69254656377676493</v>
      </c>
      <c r="P1161" s="84">
        <v>2041.6</v>
      </c>
      <c r="Q1161" s="84">
        <v>18578.400000000001</v>
      </c>
      <c r="R1161" s="84">
        <f t="shared" si="356"/>
        <v>20620</v>
      </c>
      <c r="S1161" s="84">
        <f t="shared" si="362"/>
        <v>209.79999999999927</v>
      </c>
      <c r="T1161" s="84">
        <f t="shared" si="363"/>
        <v>372.10000000000218</v>
      </c>
      <c r="W1161" s="77"/>
      <c r="X1161" s="77"/>
      <c r="Z1161" s="84">
        <v>0</v>
      </c>
      <c r="AA1161" s="84">
        <v>828.8</v>
      </c>
      <c r="AB1161" s="84">
        <f t="shared" si="368"/>
        <v>828.8</v>
      </c>
      <c r="AC1161" s="84">
        <f t="shared" si="364"/>
        <v>0</v>
      </c>
      <c r="AE1161" s="84">
        <f t="shared" si="357"/>
        <v>8437.9879999999994</v>
      </c>
      <c r="AF1161" s="84">
        <f t="shared" si="357"/>
        <v>-4134.063000000001</v>
      </c>
      <c r="AG1161" s="84">
        <f t="shared" si="357"/>
        <v>4303.9249999999984</v>
      </c>
      <c r="AH1161" s="84">
        <f t="shared" si="365"/>
        <v>550.09899999999834</v>
      </c>
      <c r="AJ1161" s="80">
        <v>40990</v>
      </c>
      <c r="AK1161" s="84">
        <v>1611.6</v>
      </c>
      <c r="AL1161" s="84">
        <v>3946.9</v>
      </c>
      <c r="AM1161" s="84">
        <f t="shared" si="369"/>
        <v>5558.5</v>
      </c>
      <c r="AN1161" s="84">
        <f t="shared" si="366"/>
        <v>122.5</v>
      </c>
      <c r="AO1161" s="84">
        <f t="shared" si="366"/>
        <v>132.89999999999964</v>
      </c>
      <c r="AP1161" s="85">
        <f>AM1161/'[2]Soymeal Export Forecast'!AL$15</f>
        <v>0.56547224024444487</v>
      </c>
      <c r="AQ1161" s="77"/>
      <c r="AR1161" s="77"/>
      <c r="AS1161" s="80">
        <v>40990</v>
      </c>
      <c r="AT1161" s="84">
        <v>126.3</v>
      </c>
      <c r="AU1161" s="84">
        <v>208.5</v>
      </c>
      <c r="AV1161" s="84">
        <f t="shared" si="370"/>
        <v>334.8</v>
      </c>
      <c r="AW1161" s="84">
        <f t="shared" si="367"/>
        <v>2</v>
      </c>
      <c r="AX1161" s="84">
        <f t="shared" si="367"/>
        <v>3.5</v>
      </c>
      <c r="AZ1161" s="77"/>
      <c r="BA1161" s="77"/>
      <c r="BB1161" s="84">
        <f t="shared" si="372"/>
        <v>876.28499999999985</v>
      </c>
    </row>
    <row r="1162" spans="1:54">
      <c r="A1162" s="80">
        <v>40997</v>
      </c>
      <c r="B1162" s="84">
        <v>10497.06</v>
      </c>
      <c r="C1162" s="84">
        <v>16213.800999999999</v>
      </c>
      <c r="D1162" s="84">
        <v>26710.861000000001</v>
      </c>
      <c r="E1162" s="84">
        <v>1306.7090000000001</v>
      </c>
      <c r="F1162" s="84">
        <f t="shared" si="361"/>
        <v>940.66399999999885</v>
      </c>
      <c r="G1162" s="84">
        <f t="shared" si="361"/>
        <v>958.13600000000224</v>
      </c>
      <c r="H1162" s="84">
        <f t="shared" si="361"/>
        <v>82.512000000000171</v>
      </c>
      <c r="I1162" s="84">
        <f t="shared" si="371"/>
        <v>940.66399999999885</v>
      </c>
      <c r="L1162" s="84">
        <f t="shared" si="373"/>
        <v>1040.6480000000024</v>
      </c>
      <c r="N1162" s="85">
        <f>(D1162*36.7437/1000)/'[2]Soybean Export Forecast'!$T$15</f>
        <v>0.71831291644161166</v>
      </c>
      <c r="P1162" s="84">
        <v>1751.4</v>
      </c>
      <c r="Q1162" s="84">
        <v>19125.900000000001</v>
      </c>
      <c r="R1162" s="84">
        <f t="shared" si="356"/>
        <v>20877.300000000003</v>
      </c>
      <c r="S1162" s="84">
        <f t="shared" si="362"/>
        <v>257.30000000000291</v>
      </c>
      <c r="T1162" s="84">
        <f t="shared" si="363"/>
        <v>547.5</v>
      </c>
      <c r="W1162" s="77"/>
      <c r="X1162" s="77"/>
      <c r="Z1162" s="84">
        <v>0</v>
      </c>
      <c r="AA1162" s="84">
        <v>828.8</v>
      </c>
      <c r="AB1162" s="84">
        <f t="shared" si="368"/>
        <v>828.8</v>
      </c>
      <c r="AC1162" s="84">
        <f t="shared" si="364"/>
        <v>0</v>
      </c>
      <c r="AE1162" s="84">
        <f t="shared" si="357"/>
        <v>8745.66</v>
      </c>
      <c r="AF1162" s="84">
        <f t="shared" si="357"/>
        <v>-3740.8990000000022</v>
      </c>
      <c r="AG1162" s="84">
        <f t="shared" si="357"/>
        <v>5004.7609999999977</v>
      </c>
      <c r="AH1162" s="84">
        <f t="shared" si="365"/>
        <v>700.83599999999933</v>
      </c>
      <c r="AJ1162" s="80">
        <v>40997</v>
      </c>
      <c r="AK1162" s="84">
        <v>1500.4</v>
      </c>
      <c r="AL1162" s="84">
        <v>4232.1000000000004</v>
      </c>
      <c r="AM1162" s="84">
        <f t="shared" si="369"/>
        <v>5732.5</v>
      </c>
      <c r="AN1162" s="84">
        <f t="shared" si="366"/>
        <v>285.20000000000027</v>
      </c>
      <c r="AO1162" s="84">
        <f t="shared" si="366"/>
        <v>174</v>
      </c>
      <c r="AP1162" s="85">
        <f>AM1162/'[2]Soymeal Export Forecast'!AL$15</f>
        <v>0.58317344916817127</v>
      </c>
      <c r="AQ1162" s="77"/>
      <c r="AR1162" s="77"/>
      <c r="AS1162" s="80">
        <v>40997</v>
      </c>
      <c r="AT1162" s="84">
        <v>111.5</v>
      </c>
      <c r="AU1162" s="84">
        <v>219.8</v>
      </c>
      <c r="AV1162" s="84">
        <f t="shared" si="370"/>
        <v>331.3</v>
      </c>
      <c r="AW1162" s="84">
        <f t="shared" si="367"/>
        <v>11.300000000000011</v>
      </c>
      <c r="AX1162" s="84">
        <f t="shared" si="367"/>
        <v>-3.5</v>
      </c>
      <c r="AZ1162" s="77"/>
      <c r="BA1162" s="77"/>
      <c r="BB1162" s="84">
        <f t="shared" si="372"/>
        <v>1225.8639999999991</v>
      </c>
    </row>
    <row r="1163" spans="1:54">
      <c r="A1163" s="80">
        <v>41004</v>
      </c>
      <c r="B1163" s="84">
        <v>10739.448</v>
      </c>
      <c r="C1163" s="84">
        <v>16883.420999999998</v>
      </c>
      <c r="D1163" s="84">
        <v>27622.868999999999</v>
      </c>
      <c r="E1163" s="84">
        <v>1369.6590000000001</v>
      </c>
      <c r="F1163" s="84">
        <f t="shared" si="361"/>
        <v>669.61999999999898</v>
      </c>
      <c r="G1163" s="84">
        <f t="shared" si="361"/>
        <v>912.00799999999799</v>
      </c>
      <c r="H1163" s="84">
        <f t="shared" si="361"/>
        <v>62.950000000000045</v>
      </c>
      <c r="I1163" s="84">
        <f t="shared" si="371"/>
        <v>669.61999999999898</v>
      </c>
      <c r="L1163" s="84">
        <f t="shared" si="373"/>
        <v>974.95799999999804</v>
      </c>
      <c r="N1163" s="85">
        <f>(D1163*36.7437/1000)/'[2]Soybean Export Forecast'!$T$15</f>
        <v>0.74283878725865793</v>
      </c>
      <c r="P1163" s="84">
        <v>1625.4</v>
      </c>
      <c r="Q1163" s="84">
        <v>19386.400000000001</v>
      </c>
      <c r="R1163" s="84">
        <f t="shared" si="356"/>
        <v>21011.800000000003</v>
      </c>
      <c r="S1163" s="84">
        <f t="shared" si="362"/>
        <v>134.5</v>
      </c>
      <c r="T1163" s="84">
        <f t="shared" si="363"/>
        <v>260.5</v>
      </c>
      <c r="W1163" s="77"/>
      <c r="X1163" s="77"/>
      <c r="Z1163" s="84">
        <v>0</v>
      </c>
      <c r="AA1163" s="84">
        <v>922.1</v>
      </c>
      <c r="AB1163" s="84">
        <f t="shared" si="368"/>
        <v>922.1</v>
      </c>
      <c r="AC1163" s="84">
        <f t="shared" si="364"/>
        <v>93.300000000000068</v>
      </c>
      <c r="AE1163" s="84">
        <f t="shared" si="357"/>
        <v>9114.0480000000007</v>
      </c>
      <c r="AF1163" s="84">
        <f t="shared" si="357"/>
        <v>-3425.0790000000029</v>
      </c>
      <c r="AG1163" s="84">
        <f t="shared" si="357"/>
        <v>5688.9689999999955</v>
      </c>
      <c r="AH1163" s="84">
        <f t="shared" si="365"/>
        <v>684.20799999999781</v>
      </c>
      <c r="AJ1163" s="80">
        <v>41004</v>
      </c>
      <c r="AK1163" s="84">
        <v>1437</v>
      </c>
      <c r="AL1163" s="84">
        <v>4328.7</v>
      </c>
      <c r="AM1163" s="84">
        <f t="shared" si="369"/>
        <v>5765.7</v>
      </c>
      <c r="AN1163" s="84">
        <f t="shared" si="366"/>
        <v>96.599999999999454</v>
      </c>
      <c r="AO1163" s="84">
        <f t="shared" si="366"/>
        <v>33.199999999999818</v>
      </c>
      <c r="AP1163" s="85">
        <f>AM1163/'[2]Soymeal Export Forecast'!AL$15</f>
        <v>0.58655092121568686</v>
      </c>
      <c r="AQ1163" s="77"/>
      <c r="AR1163" s="77"/>
      <c r="AS1163" s="80">
        <v>41004</v>
      </c>
      <c r="AT1163" s="84">
        <v>96.5</v>
      </c>
      <c r="AU1163" s="84">
        <v>236.8</v>
      </c>
      <c r="AV1163" s="84">
        <f t="shared" si="370"/>
        <v>333.3</v>
      </c>
      <c r="AW1163" s="84">
        <f t="shared" si="367"/>
        <v>17</v>
      </c>
      <c r="AX1163" s="84">
        <f t="shared" si="367"/>
        <v>2</v>
      </c>
      <c r="AZ1163" s="77"/>
      <c r="BA1163" s="77"/>
      <c r="BB1163" s="84">
        <f t="shared" si="372"/>
        <v>766.21999999999844</v>
      </c>
    </row>
    <row r="1164" spans="1:54">
      <c r="A1164" s="80">
        <v>41011</v>
      </c>
      <c r="B1164" s="84">
        <v>10344.605</v>
      </c>
      <c r="C1164" s="84">
        <v>17972.37</v>
      </c>
      <c r="D1164" s="84">
        <v>28316.974999999999</v>
      </c>
      <c r="E1164" s="84">
        <v>1433.3589999999999</v>
      </c>
      <c r="F1164" s="84">
        <f t="shared" si="361"/>
        <v>1088.9490000000005</v>
      </c>
      <c r="G1164" s="84">
        <f t="shared" si="361"/>
        <v>694.10599999999977</v>
      </c>
      <c r="H1164" s="84">
        <f t="shared" si="361"/>
        <v>63.699999999999818</v>
      </c>
      <c r="I1164" s="84">
        <f t="shared" si="371"/>
        <v>1088.9490000000005</v>
      </c>
      <c r="L1164" s="84">
        <f t="shared" si="373"/>
        <v>757.80599999999959</v>
      </c>
      <c r="N1164" s="85">
        <f>(D1164*36.7437/1000)/'[2]Soybean Export Forecast'!$T$15</f>
        <v>0.7615048012512291</v>
      </c>
      <c r="P1164" s="84">
        <v>1569.2</v>
      </c>
      <c r="Q1164" s="84">
        <v>19508.7</v>
      </c>
      <c r="R1164" s="84">
        <f t="shared" si="356"/>
        <v>21077.9</v>
      </c>
      <c r="S1164" s="84">
        <f t="shared" si="362"/>
        <v>66.099999999998545</v>
      </c>
      <c r="T1164" s="84">
        <f t="shared" si="363"/>
        <v>122.29999999999927</v>
      </c>
      <c r="W1164" s="77"/>
      <c r="X1164" s="77"/>
      <c r="Z1164" s="84">
        <v>0</v>
      </c>
      <c r="AA1164" s="84">
        <v>975</v>
      </c>
      <c r="AB1164" s="84">
        <f t="shared" si="368"/>
        <v>975</v>
      </c>
      <c r="AC1164" s="84">
        <f t="shared" si="364"/>
        <v>52.899999999999977</v>
      </c>
      <c r="AE1164" s="84">
        <f t="shared" si="357"/>
        <v>8775.4049999999988</v>
      </c>
      <c r="AF1164" s="84">
        <f t="shared" si="357"/>
        <v>-2511.3300000000017</v>
      </c>
      <c r="AG1164" s="84">
        <f t="shared" si="357"/>
        <v>6264.0749999999971</v>
      </c>
      <c r="AH1164" s="84">
        <f t="shared" si="365"/>
        <v>575.10600000000159</v>
      </c>
      <c r="AJ1164" s="80">
        <v>41011</v>
      </c>
      <c r="AK1164" s="84">
        <v>1527.1</v>
      </c>
      <c r="AL1164" s="84">
        <v>4539.3</v>
      </c>
      <c r="AM1164" s="84">
        <f t="shared" si="369"/>
        <v>6066.4</v>
      </c>
      <c r="AN1164" s="84">
        <f t="shared" si="366"/>
        <v>210.60000000000036</v>
      </c>
      <c r="AO1164" s="84">
        <f t="shared" si="366"/>
        <v>300.69999999999982</v>
      </c>
      <c r="AP1164" s="85">
        <f>AM1164/'[2]Soymeal Export Forecast'!AL$15</f>
        <v>0.61714145870628767</v>
      </c>
      <c r="AQ1164" s="77"/>
      <c r="AR1164" s="77"/>
      <c r="AS1164" s="80">
        <v>41011</v>
      </c>
      <c r="AT1164" s="84">
        <v>114.7</v>
      </c>
      <c r="AU1164" s="84">
        <v>242.5</v>
      </c>
      <c r="AV1164" s="84">
        <f t="shared" si="370"/>
        <v>357.2</v>
      </c>
      <c r="AW1164" s="84">
        <f t="shared" si="367"/>
        <v>5.6999999999999886</v>
      </c>
      <c r="AX1164" s="84">
        <f t="shared" si="367"/>
        <v>23.899999999999977</v>
      </c>
      <c r="AZ1164" s="77"/>
      <c r="BA1164" s="77"/>
      <c r="BB1164" s="84">
        <f t="shared" si="372"/>
        <v>1299.5490000000009</v>
      </c>
    </row>
    <row r="1165" spans="1:54">
      <c r="A1165" s="80">
        <v>41018</v>
      </c>
      <c r="B1165" s="84">
        <v>10664.436</v>
      </c>
      <c r="C1165" s="84">
        <v>18658.39</v>
      </c>
      <c r="D1165" s="84">
        <v>29322.826000000001</v>
      </c>
      <c r="E1165" s="84">
        <v>1494.809</v>
      </c>
      <c r="F1165" s="84">
        <f t="shared" ref="F1165:H1184" si="374">C1165-C1164</f>
        <v>686.02000000000044</v>
      </c>
      <c r="G1165" s="84">
        <f t="shared" si="374"/>
        <v>1005.8510000000024</v>
      </c>
      <c r="H1165" s="84">
        <f t="shared" si="374"/>
        <v>61.450000000000045</v>
      </c>
      <c r="I1165" s="84">
        <f t="shared" si="371"/>
        <v>686.02000000000044</v>
      </c>
      <c r="L1165" s="84">
        <f t="shared" si="373"/>
        <v>1067.3010000000024</v>
      </c>
      <c r="N1165" s="85">
        <f>(D1165*36.7437/1000)/'[2]Soybean Export Forecast'!$T$15</f>
        <v>0.78855431363181883</v>
      </c>
      <c r="P1165" s="84">
        <v>1987.3</v>
      </c>
      <c r="Q1165" s="84">
        <v>19694.400000000001</v>
      </c>
      <c r="R1165" s="84">
        <f t="shared" si="356"/>
        <v>21681.7</v>
      </c>
      <c r="S1165" s="84">
        <f t="shared" si="362"/>
        <v>603.79999999999927</v>
      </c>
      <c r="T1165" s="84">
        <f t="shared" si="363"/>
        <v>185.70000000000073</v>
      </c>
      <c r="W1165" s="77"/>
      <c r="X1165" s="77"/>
      <c r="Z1165" s="84">
        <v>0</v>
      </c>
      <c r="AA1165" s="84">
        <v>975</v>
      </c>
      <c r="AB1165" s="84">
        <f t="shared" si="368"/>
        <v>975</v>
      </c>
      <c r="AC1165" s="84">
        <f t="shared" si="364"/>
        <v>0</v>
      </c>
      <c r="AE1165" s="84">
        <f t="shared" si="357"/>
        <v>8677.1360000000004</v>
      </c>
      <c r="AF1165" s="84">
        <f t="shared" si="357"/>
        <v>-2011.010000000002</v>
      </c>
      <c r="AG1165" s="84">
        <f t="shared" si="357"/>
        <v>6666.1260000000002</v>
      </c>
      <c r="AH1165" s="84">
        <f t="shared" si="365"/>
        <v>402.05100000000311</v>
      </c>
      <c r="AJ1165" s="80">
        <v>41018</v>
      </c>
      <c r="AK1165" s="84">
        <v>1623.4</v>
      </c>
      <c r="AL1165" s="84">
        <v>4664</v>
      </c>
      <c r="AM1165" s="84">
        <f t="shared" si="369"/>
        <v>6287.4</v>
      </c>
      <c r="AN1165" s="84">
        <f t="shared" si="366"/>
        <v>124.69999999999982</v>
      </c>
      <c r="AO1165" s="84">
        <f t="shared" si="366"/>
        <v>221</v>
      </c>
      <c r="AP1165" s="85">
        <f>AM1165/'[2]Soymeal Export Forecast'!AL$15</f>
        <v>0.63962402866113566</v>
      </c>
      <c r="AQ1165" s="77"/>
      <c r="AR1165" s="77"/>
      <c r="AS1165" s="80">
        <v>41018</v>
      </c>
      <c r="AT1165" s="84">
        <v>112.6</v>
      </c>
      <c r="AU1165" s="84">
        <v>245.4</v>
      </c>
      <c r="AV1165" s="84">
        <f t="shared" si="370"/>
        <v>358</v>
      </c>
      <c r="AW1165" s="84">
        <f t="shared" si="367"/>
        <v>2.9000000000000057</v>
      </c>
      <c r="AX1165" s="84">
        <f t="shared" si="367"/>
        <v>0.80000000000001137</v>
      </c>
      <c r="AZ1165" s="77"/>
      <c r="BA1165" s="77"/>
      <c r="BB1165" s="84">
        <f t="shared" si="372"/>
        <v>810.72000000000025</v>
      </c>
    </row>
    <row r="1166" spans="1:54">
      <c r="A1166" s="80">
        <v>41025</v>
      </c>
      <c r="B1166" s="84">
        <v>10728.884</v>
      </c>
      <c r="C1166" s="84">
        <v>19434.71</v>
      </c>
      <c r="D1166" s="84">
        <v>30163.594000000001</v>
      </c>
      <c r="E1166" s="84">
        <v>1494.809</v>
      </c>
      <c r="F1166" s="84">
        <f t="shared" si="374"/>
        <v>776.31999999999971</v>
      </c>
      <c r="G1166" s="84">
        <f t="shared" si="374"/>
        <v>840.76800000000003</v>
      </c>
      <c r="H1166" s="84">
        <f t="shared" si="374"/>
        <v>0</v>
      </c>
      <c r="I1166" s="84">
        <f t="shared" si="371"/>
        <v>776.31999999999971</v>
      </c>
      <c r="L1166" s="84">
        <f t="shared" si="373"/>
        <v>840.76800000000003</v>
      </c>
      <c r="N1166" s="85">
        <f>(D1166*36.7437/1000)/'[2]Soybean Export Forecast'!$T$15</f>
        <v>0.81116438652055056</v>
      </c>
      <c r="P1166" s="84">
        <v>1925.9</v>
      </c>
      <c r="Q1166" s="84">
        <v>19873.099999999999</v>
      </c>
      <c r="R1166" s="84">
        <f t="shared" si="356"/>
        <v>21799</v>
      </c>
      <c r="S1166" s="84">
        <f t="shared" si="362"/>
        <v>117.29999999999927</v>
      </c>
      <c r="T1166" s="84">
        <f t="shared" si="363"/>
        <v>178.69999999999709</v>
      </c>
      <c r="W1166" s="77"/>
      <c r="X1166" s="77"/>
      <c r="Z1166" s="84">
        <v>0</v>
      </c>
      <c r="AA1166" s="84">
        <v>1035.5</v>
      </c>
      <c r="AB1166" s="84">
        <f t="shared" si="368"/>
        <v>1035.5</v>
      </c>
      <c r="AC1166" s="84">
        <f t="shared" si="364"/>
        <v>60.5</v>
      </c>
      <c r="AE1166" s="84">
        <f t="shared" si="357"/>
        <v>8802.9840000000004</v>
      </c>
      <c r="AF1166" s="84">
        <f t="shared" si="357"/>
        <v>-1473.8899999999994</v>
      </c>
      <c r="AG1166" s="84">
        <f t="shared" si="357"/>
        <v>7329.094000000001</v>
      </c>
      <c r="AH1166" s="84">
        <f t="shared" si="365"/>
        <v>662.96800000000076</v>
      </c>
      <c r="AJ1166" s="80">
        <v>41025</v>
      </c>
      <c r="AK1166" s="84">
        <v>1546.8</v>
      </c>
      <c r="AL1166" s="84">
        <v>4799.6000000000004</v>
      </c>
      <c r="AM1166" s="84">
        <f t="shared" si="369"/>
        <v>6346.4000000000005</v>
      </c>
      <c r="AN1166" s="84">
        <f t="shared" si="366"/>
        <v>135.60000000000036</v>
      </c>
      <c r="AO1166" s="84">
        <f t="shared" si="366"/>
        <v>59.000000000000909</v>
      </c>
      <c r="AP1166" s="85">
        <f>AM1166/'[2]Soymeal Export Forecast'!AL$15</f>
        <v>0.64562616272147977</v>
      </c>
      <c r="AQ1166" s="77"/>
      <c r="AR1166" s="77"/>
      <c r="AS1166" s="80">
        <v>41025</v>
      </c>
      <c r="AT1166" s="84">
        <v>125.5</v>
      </c>
      <c r="AU1166" s="84">
        <v>247.4</v>
      </c>
      <c r="AV1166" s="84">
        <f t="shared" si="370"/>
        <v>372.9</v>
      </c>
      <c r="AW1166" s="84">
        <f t="shared" si="367"/>
        <v>2</v>
      </c>
      <c r="AX1166" s="84">
        <f t="shared" si="367"/>
        <v>14.899999999999977</v>
      </c>
      <c r="AZ1166" s="77"/>
      <c r="BA1166" s="77"/>
      <c r="BB1166" s="84">
        <f t="shared" si="372"/>
        <v>911.92000000000007</v>
      </c>
    </row>
    <row r="1167" spans="1:54">
      <c r="A1167" s="80">
        <v>41032</v>
      </c>
      <c r="B1167" s="84">
        <v>10600.722</v>
      </c>
      <c r="C1167" s="84">
        <v>20252.830999999998</v>
      </c>
      <c r="D1167" s="84">
        <v>30853.553</v>
      </c>
      <c r="E1167" s="84">
        <v>1517.809</v>
      </c>
      <c r="F1167" s="84">
        <f t="shared" si="374"/>
        <v>818.12099999999919</v>
      </c>
      <c r="G1167" s="84">
        <f t="shared" si="374"/>
        <v>689.95899999999892</v>
      </c>
      <c r="H1167" s="84">
        <f t="shared" si="374"/>
        <v>23</v>
      </c>
      <c r="I1167" s="84">
        <f t="shared" si="371"/>
        <v>818.12099999999919</v>
      </c>
      <c r="L1167" s="84">
        <f t="shared" si="373"/>
        <v>712.95899999999892</v>
      </c>
      <c r="N1167" s="85">
        <f>(D1167*36.7437/1000)/'[2]Soybean Export Forecast'!$T$15</f>
        <v>0.82971887869941141</v>
      </c>
      <c r="P1167" s="84">
        <v>2030.2</v>
      </c>
      <c r="Q1167" s="84">
        <v>19945.5</v>
      </c>
      <c r="R1167" s="84">
        <f t="shared" ref="R1167:R1230" si="375">Q1167+P1167</f>
        <v>21975.7</v>
      </c>
      <c r="S1167" s="84">
        <f t="shared" si="362"/>
        <v>176.70000000000073</v>
      </c>
      <c r="T1167" s="84">
        <f t="shared" si="363"/>
        <v>72.400000000001455</v>
      </c>
      <c r="W1167" s="77"/>
      <c r="X1167" s="77"/>
      <c r="Z1167" s="84">
        <v>4</v>
      </c>
      <c r="AA1167" s="84">
        <v>1035.5</v>
      </c>
      <c r="AB1167" s="84">
        <f t="shared" si="368"/>
        <v>1039.5</v>
      </c>
      <c r="AC1167" s="84">
        <f t="shared" si="364"/>
        <v>4</v>
      </c>
      <c r="AE1167" s="84">
        <f t="shared" ref="AE1167:AG1230" si="376">B1167-P1167-Z1167</f>
        <v>8566.521999999999</v>
      </c>
      <c r="AF1167" s="84">
        <f t="shared" si="376"/>
        <v>-728.16900000000169</v>
      </c>
      <c r="AG1167" s="84">
        <f t="shared" si="376"/>
        <v>7838.3529999999992</v>
      </c>
      <c r="AH1167" s="84">
        <f t="shared" si="365"/>
        <v>509.2589999999982</v>
      </c>
      <c r="AJ1167" s="80">
        <v>41032</v>
      </c>
      <c r="AK1167" s="84">
        <v>1540</v>
      </c>
      <c r="AL1167" s="84">
        <v>4944.8999999999996</v>
      </c>
      <c r="AM1167" s="84">
        <f t="shared" si="369"/>
        <v>6484.9</v>
      </c>
      <c r="AN1167" s="84">
        <f t="shared" si="366"/>
        <v>145.29999999999927</v>
      </c>
      <c r="AO1167" s="84">
        <f t="shared" si="366"/>
        <v>138.49999999999909</v>
      </c>
      <c r="AP1167" s="85">
        <f>AM1167/'[2]Soymeal Export Forecast'!AL$15</f>
        <v>0.65971591810042285</v>
      </c>
      <c r="AQ1167" s="77"/>
      <c r="AR1167" s="77"/>
      <c r="AS1167" s="80">
        <v>41032</v>
      </c>
      <c r="AT1167" s="84">
        <v>134.19999999999999</v>
      </c>
      <c r="AU1167" s="84">
        <v>268.7</v>
      </c>
      <c r="AV1167" s="84">
        <f t="shared" si="370"/>
        <v>402.9</v>
      </c>
      <c r="AW1167" s="84">
        <f t="shared" si="367"/>
        <v>21.299999999999983</v>
      </c>
      <c r="AX1167" s="84">
        <f t="shared" si="367"/>
        <v>30</v>
      </c>
      <c r="AZ1167" s="77"/>
      <c r="BA1167" s="77"/>
      <c r="BB1167" s="84">
        <f t="shared" si="372"/>
        <v>963.42099999999846</v>
      </c>
    </row>
    <row r="1168" spans="1:54">
      <c r="A1168" s="80">
        <v>41039</v>
      </c>
      <c r="B1168" s="84">
        <v>10277.228999999999</v>
      </c>
      <c r="C1168" s="84">
        <v>21022.008999999998</v>
      </c>
      <c r="D1168" s="84">
        <v>31299.238000000001</v>
      </c>
      <c r="E1168" s="84">
        <v>1577.809</v>
      </c>
      <c r="F1168" s="84">
        <f t="shared" si="374"/>
        <v>769.17799999999988</v>
      </c>
      <c r="G1168" s="84">
        <f t="shared" si="374"/>
        <v>445.68500000000131</v>
      </c>
      <c r="H1168" s="84">
        <f t="shared" si="374"/>
        <v>60</v>
      </c>
      <c r="I1168" s="84">
        <f t="shared" si="371"/>
        <v>769.17799999999988</v>
      </c>
      <c r="L1168" s="84">
        <f t="shared" si="373"/>
        <v>505.68500000000131</v>
      </c>
      <c r="N1168" s="85">
        <f>(D1168*36.7437/1000)/'[2]Soybean Export Forecast'!$T$15</f>
        <v>0.84170431384372502</v>
      </c>
      <c r="P1168" s="84">
        <v>1854.2</v>
      </c>
      <c r="Q1168" s="84">
        <v>20240.599999999999</v>
      </c>
      <c r="R1168" s="84">
        <f t="shared" si="375"/>
        <v>22094.799999999999</v>
      </c>
      <c r="S1168" s="84">
        <f t="shared" si="362"/>
        <v>119.09999999999854</v>
      </c>
      <c r="T1168" s="84">
        <f t="shared" si="363"/>
        <v>295.09999999999854</v>
      </c>
      <c r="W1168" s="77"/>
      <c r="X1168" s="77"/>
      <c r="Z1168" s="84">
        <v>4</v>
      </c>
      <c r="AA1168" s="84">
        <v>1035.5</v>
      </c>
      <c r="AB1168" s="84">
        <f t="shared" si="368"/>
        <v>1039.5</v>
      </c>
      <c r="AC1168" s="84">
        <f t="shared" si="364"/>
        <v>0</v>
      </c>
      <c r="AE1168" s="84">
        <f t="shared" si="376"/>
        <v>8419.0289999999986</v>
      </c>
      <c r="AF1168" s="84">
        <f t="shared" si="376"/>
        <v>-254.09100000000035</v>
      </c>
      <c r="AG1168" s="84">
        <f t="shared" si="376"/>
        <v>8164.9380000000019</v>
      </c>
      <c r="AH1168" s="84">
        <f t="shared" si="365"/>
        <v>326.58500000000276</v>
      </c>
      <c r="AJ1168" s="80">
        <v>41039</v>
      </c>
      <c r="AK1168" s="84">
        <v>1472.6</v>
      </c>
      <c r="AL1168" s="84">
        <v>5126.6000000000004</v>
      </c>
      <c r="AM1168" s="84">
        <f t="shared" si="369"/>
        <v>6599.2000000000007</v>
      </c>
      <c r="AN1168" s="84">
        <f t="shared" si="366"/>
        <v>181.70000000000073</v>
      </c>
      <c r="AO1168" s="84">
        <f t="shared" si="366"/>
        <v>114.30000000000109</v>
      </c>
      <c r="AP1168" s="85">
        <f>AM1168/'[2]Soymeal Export Forecast'!AL$15</f>
        <v>0.67134378120376736</v>
      </c>
      <c r="AQ1168" s="77"/>
      <c r="AR1168" s="77"/>
      <c r="AS1168" s="80">
        <v>41039</v>
      </c>
      <c r="AT1168" s="84">
        <v>120.8</v>
      </c>
      <c r="AU1168" s="84">
        <v>290.3</v>
      </c>
      <c r="AV1168" s="84">
        <f t="shared" si="370"/>
        <v>411.1</v>
      </c>
      <c r="AW1168" s="84">
        <f t="shared" si="367"/>
        <v>21.600000000000023</v>
      </c>
      <c r="AX1168" s="84">
        <f t="shared" si="367"/>
        <v>8.2000000000000455</v>
      </c>
      <c r="AZ1168" s="77"/>
      <c r="BA1168" s="77"/>
      <c r="BB1168" s="84">
        <f t="shared" si="372"/>
        <v>950.87800000000061</v>
      </c>
    </row>
    <row r="1169" spans="1:54">
      <c r="A1169" s="80">
        <v>41046</v>
      </c>
      <c r="B1169" s="84">
        <v>10077.977000000001</v>
      </c>
      <c r="C1169" s="84">
        <v>22057.649000000001</v>
      </c>
      <c r="D1169" s="84">
        <v>32135.626</v>
      </c>
      <c r="E1169" s="84">
        <v>1577.809</v>
      </c>
      <c r="F1169" s="84">
        <f t="shared" si="374"/>
        <v>1035.6400000000031</v>
      </c>
      <c r="G1169" s="84">
        <f t="shared" si="374"/>
        <v>836.38799999999901</v>
      </c>
      <c r="H1169" s="84">
        <f t="shared" si="374"/>
        <v>0</v>
      </c>
      <c r="I1169" s="84">
        <f t="shared" si="371"/>
        <v>1035.6400000000031</v>
      </c>
      <c r="L1169" s="84">
        <f t="shared" si="373"/>
        <v>836.38799999999901</v>
      </c>
      <c r="N1169" s="85">
        <f>(D1169*36.7437/1000)/'[2]Soybean Export Forecast'!$T$15</f>
        <v>0.86419659904399504</v>
      </c>
      <c r="P1169" s="84">
        <v>2038.8</v>
      </c>
      <c r="Q1169" s="84">
        <v>20492.8</v>
      </c>
      <c r="R1169" s="84">
        <f t="shared" si="375"/>
        <v>22531.599999999999</v>
      </c>
      <c r="S1169" s="84">
        <f t="shared" si="362"/>
        <v>436.79999999999927</v>
      </c>
      <c r="T1169" s="84">
        <f t="shared" si="363"/>
        <v>252.20000000000073</v>
      </c>
      <c r="W1169" s="77"/>
      <c r="X1169" s="77"/>
      <c r="Z1169" s="84">
        <v>4</v>
      </c>
      <c r="AA1169" s="84">
        <v>1035.5</v>
      </c>
      <c r="AB1169" s="84">
        <f t="shared" si="368"/>
        <v>1039.5</v>
      </c>
      <c r="AC1169" s="84">
        <f t="shared" si="364"/>
        <v>0</v>
      </c>
      <c r="AE1169" s="84">
        <f t="shared" si="376"/>
        <v>8035.1770000000006</v>
      </c>
      <c r="AF1169" s="84">
        <f t="shared" si="376"/>
        <v>529.34900000000198</v>
      </c>
      <c r="AG1169" s="84">
        <f t="shared" si="376"/>
        <v>8564.5260000000017</v>
      </c>
      <c r="AH1169" s="84">
        <f t="shared" si="365"/>
        <v>399.58799999999974</v>
      </c>
      <c r="AJ1169" s="80">
        <v>41046</v>
      </c>
      <c r="AK1169" s="84">
        <v>1484.9</v>
      </c>
      <c r="AL1169" s="84">
        <v>5258.9</v>
      </c>
      <c r="AM1169" s="84">
        <f t="shared" si="369"/>
        <v>6743.7999999999993</v>
      </c>
      <c r="AN1169" s="84">
        <f t="shared" si="366"/>
        <v>132.29999999999927</v>
      </c>
      <c r="AO1169" s="84">
        <f t="shared" si="366"/>
        <v>144.59999999999854</v>
      </c>
      <c r="AP1169" s="85">
        <f>AM1169/'[2]Soymeal Export Forecast'!AL$15</f>
        <v>0.68605409620589852</v>
      </c>
      <c r="AQ1169" s="77"/>
      <c r="AR1169" s="77"/>
      <c r="AS1169" s="80">
        <v>41046</v>
      </c>
      <c r="AT1169" s="84">
        <v>101</v>
      </c>
      <c r="AU1169" s="84">
        <v>319.5</v>
      </c>
      <c r="AV1169" s="84">
        <f t="shared" si="370"/>
        <v>420.5</v>
      </c>
      <c r="AW1169" s="84">
        <f t="shared" si="367"/>
        <v>29.199999999999989</v>
      </c>
      <c r="AX1169" s="84">
        <f t="shared" si="367"/>
        <v>9.3999999999999773</v>
      </c>
      <c r="AZ1169" s="77"/>
      <c r="BA1169" s="77"/>
      <c r="BB1169" s="84">
        <f t="shared" si="372"/>
        <v>1167.9400000000023</v>
      </c>
    </row>
    <row r="1170" spans="1:54">
      <c r="A1170" s="80">
        <v>41053</v>
      </c>
      <c r="B1170" s="84">
        <v>10432.035</v>
      </c>
      <c r="C1170" s="84">
        <v>22565.734</v>
      </c>
      <c r="D1170" s="84">
        <v>32997.769</v>
      </c>
      <c r="E1170" s="84">
        <v>1632.809</v>
      </c>
      <c r="F1170" s="84">
        <f t="shared" si="374"/>
        <v>508.08499999999913</v>
      </c>
      <c r="G1170" s="84">
        <f t="shared" si="374"/>
        <v>862.14300000000003</v>
      </c>
      <c r="H1170" s="84">
        <f t="shared" si="374"/>
        <v>55</v>
      </c>
      <c r="I1170" s="84">
        <f t="shared" si="371"/>
        <v>508.08499999999913</v>
      </c>
      <c r="L1170" s="84">
        <f t="shared" si="373"/>
        <v>917.14300000000003</v>
      </c>
      <c r="N1170" s="85">
        <f>(D1170*36.7437/1000)/'[2]Soybean Export Forecast'!$T$15</f>
        <v>0.88738149198771987</v>
      </c>
      <c r="P1170" s="84">
        <v>1967.5</v>
      </c>
      <c r="Q1170" s="84">
        <v>20261.7</v>
      </c>
      <c r="R1170" s="84">
        <f t="shared" si="375"/>
        <v>22229.200000000001</v>
      </c>
      <c r="S1170" s="84">
        <f t="shared" si="362"/>
        <v>-302.39999999999782</v>
      </c>
      <c r="T1170" s="84">
        <f t="shared" si="363"/>
        <v>-231.09999999999854</v>
      </c>
      <c r="W1170" s="77"/>
      <c r="X1170" s="77"/>
      <c r="Z1170" s="84">
        <v>4</v>
      </c>
      <c r="AA1170" s="84">
        <v>1035.5999999999999</v>
      </c>
      <c r="AB1170" s="84">
        <f t="shared" si="368"/>
        <v>1039.5999999999999</v>
      </c>
      <c r="AC1170" s="84">
        <f t="shared" si="364"/>
        <v>9.9999999999909051E-2</v>
      </c>
      <c r="AE1170" s="84">
        <f t="shared" si="376"/>
        <v>8460.5349999999999</v>
      </c>
      <c r="AF1170" s="84">
        <f t="shared" si="376"/>
        <v>1268.4339999999997</v>
      </c>
      <c r="AG1170" s="84">
        <f t="shared" si="376"/>
        <v>9728.9689999999991</v>
      </c>
      <c r="AH1170" s="84">
        <f t="shared" si="365"/>
        <v>1164.4429999999975</v>
      </c>
      <c r="AJ1170" s="80">
        <v>41053</v>
      </c>
      <c r="AK1170" s="84">
        <v>1372.2</v>
      </c>
      <c r="AL1170" s="84">
        <v>5404.7</v>
      </c>
      <c r="AM1170" s="84">
        <f t="shared" si="369"/>
        <v>6776.9</v>
      </c>
      <c r="AN1170" s="84">
        <f t="shared" ref="AN1170:AO1188" si="377">AL1170-AL1169</f>
        <v>145.80000000000018</v>
      </c>
      <c r="AO1170" s="84">
        <f t="shared" si="377"/>
        <v>33.100000000000364</v>
      </c>
      <c r="AP1170" s="85">
        <f>AM1170/'[2]Soymeal Export Forecast'!AL$15</f>
        <v>0.68942139514483725</v>
      </c>
      <c r="AQ1170" s="77"/>
      <c r="AR1170" s="77"/>
      <c r="AS1170" s="80">
        <v>41053</v>
      </c>
      <c r="AT1170" s="84">
        <v>112.5</v>
      </c>
      <c r="AU1170" s="84">
        <v>320.7</v>
      </c>
      <c r="AV1170" s="84">
        <f t="shared" si="370"/>
        <v>433.2</v>
      </c>
      <c r="AW1170" s="84">
        <f t="shared" ref="AW1170:AX1188" si="378">AU1170-AU1169</f>
        <v>1.1999999999999886</v>
      </c>
      <c r="AX1170" s="84">
        <f t="shared" si="378"/>
        <v>12.699999999999989</v>
      </c>
      <c r="AZ1170" s="77"/>
      <c r="BA1170" s="77"/>
      <c r="BB1170" s="84">
        <f t="shared" si="372"/>
        <v>653.88499999999931</v>
      </c>
    </row>
    <row r="1171" spans="1:54">
      <c r="A1171" s="80">
        <v>41060</v>
      </c>
      <c r="B1171" s="84">
        <v>9919.0400000000009</v>
      </c>
      <c r="C1171" s="84">
        <v>23209.447</v>
      </c>
      <c r="D1171" s="84">
        <v>33128.487000000001</v>
      </c>
      <c r="E1171" s="84">
        <v>1659.809</v>
      </c>
      <c r="F1171" s="84">
        <f t="shared" si="374"/>
        <v>643.71299999999974</v>
      </c>
      <c r="G1171" s="84">
        <f t="shared" si="374"/>
        <v>130.71800000000076</v>
      </c>
      <c r="H1171" s="84">
        <f t="shared" si="374"/>
        <v>27</v>
      </c>
      <c r="I1171" s="84">
        <f t="shared" si="371"/>
        <v>643.71299999999974</v>
      </c>
      <c r="L1171" s="84">
        <f t="shared" si="373"/>
        <v>157.71800000000076</v>
      </c>
      <c r="N1171" s="85">
        <f>(D1171*36.7437/1000)/'[2]Soybean Export Forecast'!$T$15</f>
        <v>0.89089678218414659</v>
      </c>
      <c r="P1171" s="84">
        <v>1959.5</v>
      </c>
      <c r="Q1171" s="84">
        <v>20689.8</v>
      </c>
      <c r="R1171" s="84">
        <f t="shared" si="375"/>
        <v>22649.3</v>
      </c>
      <c r="S1171" s="84">
        <f t="shared" si="362"/>
        <v>420.09999999999854</v>
      </c>
      <c r="T1171" s="84">
        <f t="shared" si="363"/>
        <v>428.09999999999854</v>
      </c>
      <c r="W1171" s="77"/>
      <c r="X1171" s="77"/>
      <c r="Z1171" s="84">
        <v>4</v>
      </c>
      <c r="AA1171" s="84">
        <v>1088.0999999999999</v>
      </c>
      <c r="AB1171" s="84">
        <f t="shared" si="368"/>
        <v>1092.0999999999999</v>
      </c>
      <c r="AC1171" s="84">
        <f t="shared" si="364"/>
        <v>52.5</v>
      </c>
      <c r="AE1171" s="84">
        <f t="shared" si="376"/>
        <v>7955.5400000000009</v>
      </c>
      <c r="AF1171" s="84">
        <f t="shared" si="376"/>
        <v>1431.5470000000009</v>
      </c>
      <c r="AG1171" s="84">
        <f t="shared" si="376"/>
        <v>9387.0870000000014</v>
      </c>
      <c r="AH1171" s="84">
        <f t="shared" si="365"/>
        <v>-341.88199999999779</v>
      </c>
      <c r="AJ1171" s="80">
        <v>41060</v>
      </c>
      <c r="AK1171" s="84">
        <v>1269.9000000000001</v>
      </c>
      <c r="AL1171" s="84">
        <v>5582.1</v>
      </c>
      <c r="AM1171" s="84">
        <f t="shared" si="369"/>
        <v>6852</v>
      </c>
      <c r="AN1171" s="84">
        <f t="shared" si="377"/>
        <v>177.40000000000055</v>
      </c>
      <c r="AO1171" s="84">
        <f t="shared" si="377"/>
        <v>75.100000000000364</v>
      </c>
      <c r="AP1171" s="85">
        <f>AM1171/'[2]Soymeal Export Forecast'!AL$15</f>
        <v>0.69706139968605485</v>
      </c>
      <c r="AQ1171" s="77"/>
      <c r="AR1171" s="77"/>
      <c r="AS1171" s="80">
        <v>41060</v>
      </c>
      <c r="AT1171" s="84">
        <v>113.1</v>
      </c>
      <c r="AU1171" s="84">
        <v>333.2</v>
      </c>
      <c r="AV1171" s="84">
        <f t="shared" si="370"/>
        <v>446.29999999999995</v>
      </c>
      <c r="AW1171" s="84">
        <f t="shared" si="378"/>
        <v>12.5</v>
      </c>
      <c r="AX1171" s="84">
        <f t="shared" si="378"/>
        <v>13.099999999999966</v>
      </c>
      <c r="AZ1171" s="77"/>
      <c r="BA1171" s="77"/>
      <c r="BB1171" s="84">
        <f t="shared" si="372"/>
        <v>821.11300000000028</v>
      </c>
    </row>
    <row r="1172" spans="1:54">
      <c r="A1172" s="80">
        <v>41067</v>
      </c>
      <c r="B1172" s="84">
        <v>10063.539000000001</v>
      </c>
      <c r="C1172" s="84">
        <v>24002.499</v>
      </c>
      <c r="D1172" s="84">
        <v>34066.038</v>
      </c>
      <c r="E1172" s="84">
        <v>1844.941</v>
      </c>
      <c r="F1172" s="84">
        <f t="shared" si="374"/>
        <v>793.05199999999968</v>
      </c>
      <c r="G1172" s="84">
        <f t="shared" si="374"/>
        <v>937.55099999999948</v>
      </c>
      <c r="H1172" s="84">
        <f t="shared" si="374"/>
        <v>185.13200000000006</v>
      </c>
      <c r="I1172" s="84">
        <f t="shared" si="371"/>
        <v>793.05199999999968</v>
      </c>
      <c r="L1172" s="84">
        <f t="shared" si="373"/>
        <v>1122.6829999999995</v>
      </c>
      <c r="N1172" s="85">
        <f>(D1172*36.7437/1000)/'[2]Soybean Export Forecast'!$T$15</f>
        <v>0.9161095596053892</v>
      </c>
      <c r="P1172" s="84">
        <v>2025.1</v>
      </c>
      <c r="Q1172" s="84">
        <v>20885.599999999999</v>
      </c>
      <c r="R1172" s="84">
        <f t="shared" si="375"/>
        <v>22910.699999999997</v>
      </c>
      <c r="S1172" s="84">
        <f t="shared" si="362"/>
        <v>261.39999999999782</v>
      </c>
      <c r="T1172" s="84">
        <f t="shared" si="363"/>
        <v>195.79999999999927</v>
      </c>
      <c r="W1172" s="77"/>
      <c r="X1172" s="77"/>
      <c r="Z1172" s="84">
        <v>4</v>
      </c>
      <c r="AA1172" s="84">
        <v>1088.2</v>
      </c>
      <c r="AB1172" s="84">
        <f t="shared" si="368"/>
        <v>1092.2</v>
      </c>
      <c r="AC1172" s="84">
        <f t="shared" si="364"/>
        <v>0.10000000000013642</v>
      </c>
      <c r="AE1172" s="84">
        <f t="shared" si="376"/>
        <v>8034.4390000000003</v>
      </c>
      <c r="AF1172" s="84">
        <f t="shared" si="376"/>
        <v>2028.6990000000012</v>
      </c>
      <c r="AG1172" s="84">
        <f t="shared" si="376"/>
        <v>10063.138000000003</v>
      </c>
      <c r="AH1172" s="84">
        <f t="shared" si="365"/>
        <v>676.0510000000013</v>
      </c>
      <c r="AJ1172" s="80">
        <v>41067</v>
      </c>
      <c r="AK1172" s="84">
        <v>1277.5</v>
      </c>
      <c r="AL1172" s="84">
        <v>5691.2</v>
      </c>
      <c r="AM1172" s="84">
        <f t="shared" si="369"/>
        <v>6968.7</v>
      </c>
      <c r="AN1172" s="84">
        <f t="shared" si="377"/>
        <v>109.09999999999945</v>
      </c>
      <c r="AO1172" s="84">
        <f t="shared" si="377"/>
        <v>116.69999999999982</v>
      </c>
      <c r="AP1172" s="85">
        <f>AM1172/'[2]Soymeal Export Forecast'!AL$15</f>
        <v>0.70893341739524385</v>
      </c>
      <c r="AQ1172" s="77"/>
      <c r="AR1172" s="77"/>
      <c r="AS1172" s="80">
        <v>41067</v>
      </c>
      <c r="AT1172" s="84">
        <v>104</v>
      </c>
      <c r="AU1172" s="84">
        <v>349.1</v>
      </c>
      <c r="AV1172" s="84">
        <f t="shared" si="370"/>
        <v>453.1</v>
      </c>
      <c r="AW1172" s="84">
        <f t="shared" si="378"/>
        <v>15.900000000000034</v>
      </c>
      <c r="AX1172" s="84">
        <f t="shared" si="378"/>
        <v>6.8000000000000682</v>
      </c>
      <c r="AZ1172" s="77"/>
      <c r="BA1172" s="77"/>
      <c r="BB1172" s="84">
        <f t="shared" si="372"/>
        <v>902.15199999999913</v>
      </c>
    </row>
    <row r="1173" spans="1:54">
      <c r="A1173" s="80">
        <v>41074</v>
      </c>
      <c r="B1173" s="84">
        <v>10364.77</v>
      </c>
      <c r="C1173" s="84">
        <v>24660.375</v>
      </c>
      <c r="D1173" s="84">
        <v>35025.144999999997</v>
      </c>
      <c r="E1173" s="84">
        <v>1861.654</v>
      </c>
      <c r="F1173" s="84">
        <f t="shared" si="374"/>
        <v>657.8760000000002</v>
      </c>
      <c r="G1173" s="84">
        <f t="shared" si="374"/>
        <v>959.10699999999633</v>
      </c>
      <c r="H1173" s="84">
        <f t="shared" si="374"/>
        <v>16.712999999999965</v>
      </c>
      <c r="I1173" s="84">
        <f t="shared" si="371"/>
        <v>657.8760000000002</v>
      </c>
      <c r="L1173" s="84">
        <f t="shared" si="373"/>
        <v>975.8199999999963</v>
      </c>
      <c r="N1173" s="85">
        <f>(D1173*36.7437/1000)/'[2]Soybean Export Forecast'!$T$15</f>
        <v>0.94190202456372829</v>
      </c>
      <c r="P1173" s="84">
        <v>1691.5</v>
      </c>
      <c r="Q1173" s="84">
        <v>21136.2</v>
      </c>
      <c r="R1173" s="84">
        <f t="shared" si="375"/>
        <v>22827.7</v>
      </c>
      <c r="S1173" s="84">
        <f t="shared" si="362"/>
        <v>-82.999999999996362</v>
      </c>
      <c r="T1173" s="84">
        <f t="shared" si="363"/>
        <v>250.60000000000218</v>
      </c>
      <c r="W1173" s="77"/>
      <c r="X1173" s="77"/>
      <c r="Z1173" s="84">
        <v>4</v>
      </c>
      <c r="AA1173" s="84">
        <v>1111.8</v>
      </c>
      <c r="AB1173" s="84">
        <f t="shared" si="368"/>
        <v>1115.8</v>
      </c>
      <c r="AC1173" s="84">
        <f t="shared" si="364"/>
        <v>23.599999999999909</v>
      </c>
      <c r="AE1173" s="84">
        <f t="shared" si="376"/>
        <v>8669.27</v>
      </c>
      <c r="AF1173" s="84">
        <f t="shared" si="376"/>
        <v>2412.3749999999991</v>
      </c>
      <c r="AG1173" s="84">
        <f t="shared" si="376"/>
        <v>11081.644999999997</v>
      </c>
      <c r="AH1173" s="84">
        <f t="shared" si="365"/>
        <v>1018.5069999999942</v>
      </c>
      <c r="AJ1173" s="80">
        <v>41074</v>
      </c>
      <c r="AK1173" s="84">
        <v>1392.7</v>
      </c>
      <c r="AL1173" s="84">
        <v>5834.8</v>
      </c>
      <c r="AM1173" s="84">
        <f t="shared" si="369"/>
        <v>7227.5</v>
      </c>
      <c r="AN1173" s="84">
        <f t="shared" si="377"/>
        <v>143.60000000000036</v>
      </c>
      <c r="AO1173" s="84">
        <f t="shared" si="377"/>
        <v>258.80000000000018</v>
      </c>
      <c r="AP1173" s="85">
        <f>AM1173/'[2]Soymeal Export Forecast'!AL$15</f>
        <v>0.73526142239214265</v>
      </c>
      <c r="AQ1173" s="77"/>
      <c r="AR1173" s="77"/>
      <c r="AS1173" s="80">
        <v>41074</v>
      </c>
      <c r="AT1173" s="84">
        <v>122.3</v>
      </c>
      <c r="AU1173" s="84">
        <v>351.1</v>
      </c>
      <c r="AV1173" s="84">
        <f t="shared" si="370"/>
        <v>473.40000000000003</v>
      </c>
      <c r="AW1173" s="84">
        <f t="shared" si="378"/>
        <v>2</v>
      </c>
      <c r="AX1173" s="84">
        <f t="shared" si="378"/>
        <v>20.300000000000011</v>
      </c>
      <c r="AZ1173" s="77"/>
      <c r="BA1173" s="77"/>
      <c r="BB1173" s="84">
        <f t="shared" si="372"/>
        <v>801.47600000000057</v>
      </c>
    </row>
    <row r="1174" spans="1:54">
      <c r="A1174" s="80">
        <v>41081</v>
      </c>
      <c r="B1174" s="84">
        <v>9550.6509999999998</v>
      </c>
      <c r="C1174" s="84">
        <v>25774.913</v>
      </c>
      <c r="D1174" s="84">
        <v>35325.563999999998</v>
      </c>
      <c r="E1174" s="84">
        <v>1859.241</v>
      </c>
      <c r="F1174" s="84">
        <f t="shared" si="374"/>
        <v>1114.5380000000005</v>
      </c>
      <c r="G1174" s="84">
        <f t="shared" si="374"/>
        <v>300.41900000000169</v>
      </c>
      <c r="H1174" s="84">
        <f t="shared" si="374"/>
        <v>-2.4130000000000109</v>
      </c>
      <c r="I1174" s="84">
        <f t="shared" si="371"/>
        <v>1114.5380000000005</v>
      </c>
      <c r="L1174" s="84">
        <f t="shared" si="373"/>
        <v>298.00600000000168</v>
      </c>
      <c r="N1174" s="85">
        <f>(D1174*36.7437/1000)/'[2]Soybean Export Forecast'!$T$15</f>
        <v>0.94998094227605767</v>
      </c>
      <c r="P1174" s="84">
        <v>1752.8</v>
      </c>
      <c r="Q1174" s="84">
        <v>21190.9</v>
      </c>
      <c r="R1174" s="84">
        <f t="shared" si="375"/>
        <v>22943.7</v>
      </c>
      <c r="S1174" s="84">
        <f t="shared" si="362"/>
        <v>116</v>
      </c>
      <c r="T1174" s="84">
        <f t="shared" si="363"/>
        <v>54.700000000000728</v>
      </c>
      <c r="W1174" s="77"/>
      <c r="X1174" s="77"/>
      <c r="Z1174" s="84">
        <v>4</v>
      </c>
      <c r="AA1174" s="84">
        <v>1111.8</v>
      </c>
      <c r="AB1174" s="84">
        <f t="shared" si="368"/>
        <v>1115.8</v>
      </c>
      <c r="AC1174" s="84">
        <f t="shared" si="364"/>
        <v>0</v>
      </c>
      <c r="AE1174" s="84">
        <f t="shared" si="376"/>
        <v>7793.8509999999997</v>
      </c>
      <c r="AF1174" s="84">
        <f t="shared" si="376"/>
        <v>3472.2129999999988</v>
      </c>
      <c r="AG1174" s="84">
        <f t="shared" si="376"/>
        <v>11266.063999999998</v>
      </c>
      <c r="AH1174" s="84">
        <f t="shared" si="365"/>
        <v>184.41900000000169</v>
      </c>
      <c r="AJ1174" s="80">
        <v>41081</v>
      </c>
      <c r="AK1174" s="84">
        <v>1454.9</v>
      </c>
      <c r="AL1174" s="84">
        <v>6002.1</v>
      </c>
      <c r="AM1174" s="84">
        <f t="shared" si="369"/>
        <v>7457</v>
      </c>
      <c r="AN1174" s="84">
        <f t="shared" si="377"/>
        <v>167.30000000000018</v>
      </c>
      <c r="AO1174" s="84">
        <f t="shared" si="377"/>
        <v>229.5</v>
      </c>
      <c r="AP1174" s="85">
        <f>AM1174/'[2]Soymeal Export Forecast'!AL$15</f>
        <v>0.7586087065760232</v>
      </c>
      <c r="AQ1174" s="77"/>
      <c r="AR1174" s="77"/>
      <c r="AS1174" s="80">
        <v>41081</v>
      </c>
      <c r="AT1174" s="84">
        <v>118.4</v>
      </c>
      <c r="AU1174" s="84">
        <v>363.4</v>
      </c>
      <c r="AV1174" s="84">
        <f t="shared" si="370"/>
        <v>481.79999999999995</v>
      </c>
      <c r="AW1174" s="84">
        <f t="shared" si="378"/>
        <v>12.299999999999955</v>
      </c>
      <c r="AX1174" s="84">
        <f t="shared" si="378"/>
        <v>8.3999999999999204</v>
      </c>
      <c r="AZ1174" s="77"/>
      <c r="BA1174" s="77"/>
      <c r="BB1174" s="84">
        <f t="shared" si="372"/>
        <v>1281.8380000000006</v>
      </c>
    </row>
    <row r="1175" spans="1:54">
      <c r="A1175" s="80">
        <v>41088</v>
      </c>
      <c r="B1175" s="84">
        <v>9496.0609999999997</v>
      </c>
      <c r="C1175" s="84">
        <v>26475.096000000001</v>
      </c>
      <c r="D1175" s="84">
        <v>35971.156999999999</v>
      </c>
      <c r="E1175" s="84">
        <v>2039.8610000000001</v>
      </c>
      <c r="F1175" s="84">
        <f t="shared" si="374"/>
        <v>700.1830000000009</v>
      </c>
      <c r="G1175" s="84">
        <f t="shared" si="374"/>
        <v>645.59300000000076</v>
      </c>
      <c r="H1175" s="84">
        <f t="shared" si="374"/>
        <v>180.62000000000012</v>
      </c>
      <c r="I1175" s="84">
        <f t="shared" si="371"/>
        <v>700.1830000000009</v>
      </c>
      <c r="L1175" s="84">
        <f t="shared" si="373"/>
        <v>826.21300000000087</v>
      </c>
      <c r="N1175" s="85">
        <f>(D1175*36.7437/1000)/'[2]Soybean Export Forecast'!$T$15</f>
        <v>0.96734233660416624</v>
      </c>
      <c r="P1175" s="84">
        <v>1929.6</v>
      </c>
      <c r="Q1175" s="84">
        <v>21327.7</v>
      </c>
      <c r="R1175" s="84">
        <f t="shared" si="375"/>
        <v>23257.3</v>
      </c>
      <c r="S1175" s="84">
        <f t="shared" si="362"/>
        <v>313.59999999999854</v>
      </c>
      <c r="T1175" s="84">
        <f t="shared" si="363"/>
        <v>136.79999999999927</v>
      </c>
      <c r="W1175" s="77"/>
      <c r="X1175" s="77"/>
      <c r="Z1175" s="84">
        <v>4</v>
      </c>
      <c r="AA1175" s="84">
        <v>1111.9000000000001</v>
      </c>
      <c r="AB1175" s="84">
        <f t="shared" si="368"/>
        <v>1115.9000000000001</v>
      </c>
      <c r="AC1175" s="84">
        <f t="shared" si="364"/>
        <v>0.10000000000013642</v>
      </c>
      <c r="AE1175" s="84">
        <f t="shared" si="376"/>
        <v>7562.4609999999993</v>
      </c>
      <c r="AF1175" s="84">
        <f t="shared" si="376"/>
        <v>4035.4960000000005</v>
      </c>
      <c r="AG1175" s="84">
        <f t="shared" si="376"/>
        <v>11597.957</v>
      </c>
      <c r="AH1175" s="84">
        <f t="shared" si="365"/>
        <v>331.89300000000185</v>
      </c>
      <c r="AJ1175" s="80">
        <v>41088</v>
      </c>
      <c r="AK1175" s="84">
        <v>1415.1</v>
      </c>
      <c r="AL1175" s="84">
        <v>6198.6</v>
      </c>
      <c r="AM1175" s="84">
        <f t="shared" si="369"/>
        <v>7613.7000000000007</v>
      </c>
      <c r="AN1175" s="84">
        <f t="shared" si="377"/>
        <v>196.5</v>
      </c>
      <c r="AO1175" s="84">
        <f t="shared" si="377"/>
        <v>156.70000000000073</v>
      </c>
      <c r="AP1175" s="85">
        <f>AM1175/'[2]Soymeal Export Forecast'!AL$15</f>
        <v>0.77454996771595397</v>
      </c>
      <c r="AQ1175" s="77"/>
      <c r="AR1175" s="77"/>
      <c r="AS1175" s="80">
        <v>41088</v>
      </c>
      <c r="AT1175" s="84">
        <v>106.4</v>
      </c>
      <c r="AU1175" s="84">
        <v>382.1</v>
      </c>
      <c r="AV1175" s="84">
        <f t="shared" si="370"/>
        <v>488.5</v>
      </c>
      <c r="AW1175" s="84">
        <f t="shared" si="378"/>
        <v>18.700000000000045</v>
      </c>
      <c r="AX1175" s="84">
        <f t="shared" si="378"/>
        <v>6.7000000000000455</v>
      </c>
      <c r="AZ1175" s="77"/>
      <c r="BA1175" s="77"/>
      <c r="BB1175" s="84">
        <f t="shared" si="372"/>
        <v>896.6830000000009</v>
      </c>
    </row>
    <row r="1176" spans="1:54">
      <c r="A1176" s="80">
        <v>41095</v>
      </c>
      <c r="B1176" s="84">
        <v>10163.361999999999</v>
      </c>
      <c r="C1176" s="84">
        <v>27139.656999999999</v>
      </c>
      <c r="D1176" s="84">
        <v>37303.019</v>
      </c>
      <c r="E1176" s="84">
        <v>4180.1490000000003</v>
      </c>
      <c r="F1176" s="84">
        <f t="shared" si="374"/>
        <v>664.56099999999788</v>
      </c>
      <c r="G1176" s="84">
        <f t="shared" si="374"/>
        <v>1331.862000000001</v>
      </c>
      <c r="H1176" s="84">
        <f t="shared" si="374"/>
        <v>2140.2880000000005</v>
      </c>
      <c r="I1176" s="84">
        <f t="shared" si="371"/>
        <v>664.56099999999788</v>
      </c>
      <c r="L1176" s="84">
        <f t="shared" si="373"/>
        <v>3472.1500000000015</v>
      </c>
      <c r="N1176" s="85">
        <f>(D1176*36.7437/1000)/'[2]Soybean Export Forecast'!$T$15</f>
        <v>1.003158991017431</v>
      </c>
      <c r="P1176" s="84">
        <v>1944.6</v>
      </c>
      <c r="Q1176" s="84">
        <v>21617.8</v>
      </c>
      <c r="R1176" s="84">
        <f t="shared" si="375"/>
        <v>23562.399999999998</v>
      </c>
      <c r="S1176" s="84">
        <f t="shared" si="362"/>
        <v>305.09999999999854</v>
      </c>
      <c r="T1176" s="84">
        <f t="shared" si="363"/>
        <v>290.09999999999854</v>
      </c>
      <c r="W1176" s="77"/>
      <c r="X1176" s="77"/>
      <c r="Z1176" s="84">
        <v>4</v>
      </c>
      <c r="AA1176" s="84">
        <v>1112</v>
      </c>
      <c r="AB1176" s="84">
        <f t="shared" si="368"/>
        <v>1116</v>
      </c>
      <c r="AC1176" s="84">
        <f t="shared" si="364"/>
        <v>9.9999999999909051E-2</v>
      </c>
      <c r="AE1176" s="84">
        <f t="shared" si="376"/>
        <v>8214.7619999999988</v>
      </c>
      <c r="AF1176" s="84">
        <f t="shared" si="376"/>
        <v>4409.857</v>
      </c>
      <c r="AG1176" s="84">
        <f t="shared" si="376"/>
        <v>12624.619000000002</v>
      </c>
      <c r="AH1176" s="84">
        <f t="shared" si="365"/>
        <v>1026.6620000000021</v>
      </c>
      <c r="AJ1176" s="80">
        <v>41095</v>
      </c>
      <c r="AK1176" s="84">
        <v>1348.8</v>
      </c>
      <c r="AL1176" s="84">
        <v>6360.6</v>
      </c>
      <c r="AM1176" s="84">
        <f t="shared" si="369"/>
        <v>7709.4000000000005</v>
      </c>
      <c r="AN1176" s="84">
        <f t="shared" si="377"/>
        <v>162</v>
      </c>
      <c r="AO1176" s="84">
        <f t="shared" si="377"/>
        <v>95.699999999999818</v>
      </c>
      <c r="AP1176" s="85">
        <f>AM1176/'[2]Soymeal Export Forecast'!AL$15</f>
        <v>0.78428563262400353</v>
      </c>
      <c r="AQ1176" s="77"/>
      <c r="AR1176" s="77"/>
      <c r="AS1176" s="80">
        <v>41095</v>
      </c>
      <c r="AT1176" s="84">
        <v>136.80000000000001</v>
      </c>
      <c r="AU1176" s="84">
        <v>386.2</v>
      </c>
      <c r="AV1176" s="84">
        <f t="shared" si="370"/>
        <v>523</v>
      </c>
      <c r="AW1176" s="84">
        <f t="shared" si="378"/>
        <v>4.0999999999999659</v>
      </c>
      <c r="AX1176" s="84">
        <f t="shared" si="378"/>
        <v>34.5</v>
      </c>
      <c r="AZ1176" s="77"/>
      <c r="BA1176" s="77"/>
      <c r="BB1176" s="84">
        <f t="shared" si="372"/>
        <v>826.56099999999788</v>
      </c>
    </row>
    <row r="1177" spans="1:54">
      <c r="A1177" s="80">
        <v>41102</v>
      </c>
      <c r="B1177" s="84">
        <v>9690.7129999999997</v>
      </c>
      <c r="C1177" s="84">
        <v>27836.542000000001</v>
      </c>
      <c r="D1177" s="84">
        <v>37527.254999999997</v>
      </c>
      <c r="E1177" s="84">
        <v>4429.3239999999996</v>
      </c>
      <c r="F1177" s="84">
        <f t="shared" si="374"/>
        <v>696.88500000000204</v>
      </c>
      <c r="G1177" s="84">
        <f t="shared" si="374"/>
        <v>224.23599999999715</v>
      </c>
      <c r="H1177" s="84">
        <f t="shared" si="374"/>
        <v>249.17499999999927</v>
      </c>
      <c r="I1177" s="84">
        <f t="shared" si="371"/>
        <v>696.88500000000204</v>
      </c>
      <c r="L1177" s="84">
        <f t="shared" si="373"/>
        <v>473.41099999999642</v>
      </c>
      <c r="N1177" s="85">
        <f>(D1177*36.7437/1000)/'[2]Soybean Export Forecast'!$T$15</f>
        <v>1.0091891828233486</v>
      </c>
      <c r="P1177" s="84">
        <v>1936.3</v>
      </c>
      <c r="Q1177" s="84">
        <v>21800.6</v>
      </c>
      <c r="R1177" s="84">
        <f t="shared" si="375"/>
        <v>23736.899999999998</v>
      </c>
      <c r="S1177" s="84">
        <f t="shared" si="362"/>
        <v>174.5</v>
      </c>
      <c r="T1177" s="84">
        <f t="shared" si="363"/>
        <v>182.79999999999927</v>
      </c>
      <c r="W1177" s="77"/>
      <c r="X1177" s="77"/>
      <c r="Z1177" s="84">
        <v>4</v>
      </c>
      <c r="AA1177" s="84">
        <v>1130.9000000000001</v>
      </c>
      <c r="AB1177" s="84">
        <f t="shared" si="368"/>
        <v>1134.9000000000001</v>
      </c>
      <c r="AC1177" s="84">
        <f t="shared" si="364"/>
        <v>18.900000000000091</v>
      </c>
      <c r="AE1177" s="84">
        <f t="shared" si="376"/>
        <v>7750.4129999999996</v>
      </c>
      <c r="AF1177" s="84">
        <f t="shared" si="376"/>
        <v>4905.0420000000031</v>
      </c>
      <c r="AG1177" s="84">
        <f t="shared" si="376"/>
        <v>12655.455</v>
      </c>
      <c r="AH1177" s="84">
        <f t="shared" si="365"/>
        <v>30.835999999997512</v>
      </c>
      <c r="AJ1177" s="80">
        <v>41102</v>
      </c>
      <c r="AK1177" s="84">
        <v>1297.0999999999999</v>
      </c>
      <c r="AL1177" s="84">
        <v>6567.5</v>
      </c>
      <c r="AM1177" s="84">
        <f t="shared" si="369"/>
        <v>7864.6</v>
      </c>
      <c r="AN1177" s="84">
        <f t="shared" si="377"/>
        <v>206.89999999999964</v>
      </c>
      <c r="AO1177" s="84">
        <f t="shared" si="377"/>
        <v>155.19999999999982</v>
      </c>
      <c r="AP1177" s="85">
        <f>AM1177/'[2]Soymeal Export Forecast'!AL$15</f>
        <v>0.80007429713528133</v>
      </c>
      <c r="AQ1177" s="77"/>
      <c r="AR1177" s="77"/>
      <c r="AS1177" s="80">
        <v>41102</v>
      </c>
      <c r="AT1177" s="84">
        <v>116.8</v>
      </c>
      <c r="AU1177" s="84">
        <v>420.5</v>
      </c>
      <c r="AV1177" s="84">
        <f t="shared" si="370"/>
        <v>537.29999999999995</v>
      </c>
      <c r="AW1177" s="84">
        <f t="shared" si="378"/>
        <v>34.300000000000011</v>
      </c>
      <c r="AX1177" s="84">
        <f t="shared" si="378"/>
        <v>14.299999999999955</v>
      </c>
      <c r="AZ1177" s="77"/>
      <c r="BA1177" s="77"/>
      <c r="BB1177" s="84">
        <f t="shared" si="372"/>
        <v>903.78500000000167</v>
      </c>
    </row>
    <row r="1178" spans="1:54">
      <c r="A1178" s="80">
        <v>41109</v>
      </c>
      <c r="B1178" s="84">
        <v>9363.4609999999993</v>
      </c>
      <c r="C1178" s="84">
        <v>28503.217000000001</v>
      </c>
      <c r="D1178" s="84">
        <v>37866.678</v>
      </c>
      <c r="E1178" s="84">
        <v>4954.9979999999996</v>
      </c>
      <c r="F1178" s="84">
        <f t="shared" si="374"/>
        <v>666.67499999999927</v>
      </c>
      <c r="G1178" s="84">
        <f t="shared" si="374"/>
        <v>339.4230000000025</v>
      </c>
      <c r="H1178" s="84">
        <f t="shared" si="374"/>
        <v>525.67399999999998</v>
      </c>
      <c r="I1178" s="84">
        <f t="shared" si="371"/>
        <v>666.67499999999927</v>
      </c>
      <c r="L1178" s="84">
        <f t="shared" si="373"/>
        <v>865.09700000000248</v>
      </c>
      <c r="N1178" s="85">
        <f>(D1178*36.7437/1000)/'[2]Soybean Export Forecast'!$T$15</f>
        <v>1.0183170025906469</v>
      </c>
      <c r="P1178" s="84">
        <v>1931</v>
      </c>
      <c r="Q1178" s="84">
        <v>22005.599999999999</v>
      </c>
      <c r="R1178" s="84">
        <f t="shared" si="375"/>
        <v>23936.6</v>
      </c>
      <c r="S1178" s="84">
        <f t="shared" si="362"/>
        <v>199.70000000000073</v>
      </c>
      <c r="T1178" s="84">
        <f t="shared" si="363"/>
        <v>205</v>
      </c>
      <c r="W1178" s="77"/>
      <c r="X1178" s="77"/>
      <c r="Z1178" s="84">
        <v>4</v>
      </c>
      <c r="AA1178" s="84">
        <v>1152.9000000000001</v>
      </c>
      <c r="AB1178" s="84">
        <f t="shared" si="368"/>
        <v>1156.9000000000001</v>
      </c>
      <c r="AC1178" s="84">
        <f t="shared" si="364"/>
        <v>22</v>
      </c>
      <c r="AE1178" s="84">
        <f t="shared" si="376"/>
        <v>7428.4609999999993</v>
      </c>
      <c r="AF1178" s="84">
        <f t="shared" si="376"/>
        <v>5344.7170000000024</v>
      </c>
      <c r="AG1178" s="84">
        <f t="shared" si="376"/>
        <v>12773.178000000002</v>
      </c>
      <c r="AH1178" s="84">
        <f t="shared" si="365"/>
        <v>117.72300000000178</v>
      </c>
      <c r="AJ1178" s="80">
        <v>41109</v>
      </c>
      <c r="AK1178" s="84">
        <v>1287.7</v>
      </c>
      <c r="AL1178" s="84">
        <v>6724.7</v>
      </c>
      <c r="AM1178" s="84">
        <f t="shared" si="369"/>
        <v>8012.4</v>
      </c>
      <c r="AN1178" s="84">
        <f t="shared" si="377"/>
        <v>157.19999999999982</v>
      </c>
      <c r="AO1178" s="84">
        <f t="shared" si="377"/>
        <v>147.79999999999927</v>
      </c>
      <c r="AP1178" s="85">
        <f>AM1178/'[2]Soymeal Export Forecast'!AL$15</f>
        <v>0.81511015161187184</v>
      </c>
      <c r="AQ1178" s="77"/>
      <c r="AR1178" s="77"/>
      <c r="AS1178" s="80">
        <v>41109</v>
      </c>
      <c r="AT1178" s="84">
        <v>116.9</v>
      </c>
      <c r="AU1178" s="84">
        <v>427.6</v>
      </c>
      <c r="AV1178" s="84">
        <f t="shared" si="370"/>
        <v>544.5</v>
      </c>
      <c r="AW1178" s="84">
        <f t="shared" si="378"/>
        <v>7.1000000000000227</v>
      </c>
      <c r="AX1178" s="84">
        <f t="shared" si="378"/>
        <v>7.2000000000000455</v>
      </c>
      <c r="AZ1178" s="77"/>
      <c r="BA1178" s="77"/>
      <c r="BB1178" s="84">
        <f t="shared" si="372"/>
        <v>823.87499999999909</v>
      </c>
    </row>
    <row r="1179" spans="1:54">
      <c r="A1179" s="80">
        <v>41116</v>
      </c>
      <c r="B1179" s="84">
        <v>8830.2530000000006</v>
      </c>
      <c r="C1179" s="84">
        <v>29192.546999999999</v>
      </c>
      <c r="D1179" s="84">
        <v>38022.800000000003</v>
      </c>
      <c r="E1179" s="84">
        <v>5280.8810000000003</v>
      </c>
      <c r="F1179" s="84">
        <f t="shared" si="374"/>
        <v>689.32999999999811</v>
      </c>
      <c r="G1179" s="84">
        <f t="shared" si="374"/>
        <v>156.12200000000303</v>
      </c>
      <c r="H1179" s="84">
        <f t="shared" si="374"/>
        <v>325.88300000000072</v>
      </c>
      <c r="I1179" s="84">
        <f t="shared" si="371"/>
        <v>689.32999999999811</v>
      </c>
      <c r="L1179" s="84">
        <f t="shared" si="373"/>
        <v>482.00500000000375</v>
      </c>
      <c r="N1179" s="85">
        <f>(D1179*36.7437/1000)/'[2]Soybean Export Forecast'!$T$15</f>
        <v>1.0225154613801521</v>
      </c>
      <c r="P1179" s="84">
        <v>2032.1</v>
      </c>
      <c r="Q1179" s="84">
        <v>22119.4</v>
      </c>
      <c r="R1179" s="84">
        <f t="shared" si="375"/>
        <v>24151.5</v>
      </c>
      <c r="S1179" s="84">
        <f t="shared" si="362"/>
        <v>214.90000000000146</v>
      </c>
      <c r="T1179" s="84">
        <f t="shared" si="363"/>
        <v>113.80000000000291</v>
      </c>
      <c r="W1179" s="77"/>
      <c r="X1179" s="77"/>
      <c r="Z1179" s="84">
        <v>0.8</v>
      </c>
      <c r="AA1179" s="84">
        <v>1156.0999999999999</v>
      </c>
      <c r="AB1179" s="84">
        <f t="shared" si="368"/>
        <v>1156.8999999999999</v>
      </c>
      <c r="AC1179" s="84">
        <f t="shared" si="364"/>
        <v>0</v>
      </c>
      <c r="AE1179" s="84">
        <f t="shared" si="376"/>
        <v>6797.3530000000001</v>
      </c>
      <c r="AF1179" s="84">
        <f t="shared" si="376"/>
        <v>5917.0469999999968</v>
      </c>
      <c r="AG1179" s="84">
        <f t="shared" si="376"/>
        <v>12714.400000000003</v>
      </c>
      <c r="AH1179" s="84">
        <f t="shared" si="365"/>
        <v>-58.777999999998428</v>
      </c>
      <c r="AJ1179" s="80">
        <v>41116</v>
      </c>
      <c r="AK1179" s="84">
        <v>1120.3</v>
      </c>
      <c r="AL1179" s="84">
        <v>7056.8</v>
      </c>
      <c r="AM1179" s="84">
        <f t="shared" si="369"/>
        <v>8177.1</v>
      </c>
      <c r="AN1179" s="84">
        <f t="shared" si="377"/>
        <v>332.10000000000036</v>
      </c>
      <c r="AO1179" s="84">
        <f t="shared" si="377"/>
        <v>164.70000000000073</v>
      </c>
      <c r="AP1179" s="85">
        <f>AM1179/'[2]Soymeal Export Forecast'!AL$15</f>
        <v>0.83186526143795092</v>
      </c>
      <c r="AQ1179" s="77"/>
      <c r="AR1179" s="77"/>
      <c r="AS1179" s="80">
        <v>41116</v>
      </c>
      <c r="AT1179" s="84">
        <v>118.7</v>
      </c>
      <c r="AU1179" s="84">
        <v>435.4</v>
      </c>
      <c r="AV1179" s="84">
        <f t="shared" si="370"/>
        <v>554.1</v>
      </c>
      <c r="AW1179" s="84">
        <f t="shared" si="378"/>
        <v>7.7999999999999545</v>
      </c>
      <c r="AX1179" s="84">
        <f t="shared" si="378"/>
        <v>9.6000000000000227</v>
      </c>
      <c r="AZ1179" s="77"/>
      <c r="BA1179" s="77"/>
      <c r="BB1179" s="84">
        <f t="shared" si="372"/>
        <v>1021.4299999999985</v>
      </c>
    </row>
    <row r="1180" spans="1:54">
      <c r="A1180" s="80">
        <v>41123</v>
      </c>
      <c r="B1180" s="84">
        <v>8203.85</v>
      </c>
      <c r="C1180" s="84">
        <v>30007.667000000001</v>
      </c>
      <c r="D1180" s="84">
        <v>38211.517</v>
      </c>
      <c r="E1180" s="84">
        <v>5374.8810000000003</v>
      </c>
      <c r="F1180" s="84">
        <f t="shared" si="374"/>
        <v>815.12000000000262</v>
      </c>
      <c r="G1180" s="84">
        <f t="shared" si="374"/>
        <v>188.71699999999691</v>
      </c>
      <c r="H1180" s="84">
        <f t="shared" si="374"/>
        <v>94</v>
      </c>
      <c r="I1180" s="84">
        <f t="shared" si="371"/>
        <v>815.12000000000262</v>
      </c>
      <c r="L1180" s="84">
        <f t="shared" si="373"/>
        <v>282.71699999999691</v>
      </c>
      <c r="N1180" s="85">
        <f>(D1180*36.7437/1000)/'[2]Soybean Export Forecast'!$T$15</f>
        <v>1.0275904703307102</v>
      </c>
      <c r="P1180" s="84">
        <v>1912.1</v>
      </c>
      <c r="Q1180" s="84">
        <v>22299</v>
      </c>
      <c r="R1180" s="84">
        <f t="shared" si="375"/>
        <v>24211.1</v>
      </c>
      <c r="S1180" s="84">
        <f t="shared" si="362"/>
        <v>59.599999999998545</v>
      </c>
      <c r="T1180" s="84">
        <f t="shared" si="363"/>
        <v>179.59999999999854</v>
      </c>
      <c r="W1180" s="77"/>
      <c r="X1180" s="77"/>
      <c r="Z1180" s="84">
        <v>0.8</v>
      </c>
      <c r="AA1180" s="84">
        <v>1156.0999999999999</v>
      </c>
      <c r="AB1180" s="84">
        <f t="shared" si="368"/>
        <v>1156.8999999999999</v>
      </c>
      <c r="AC1180" s="84">
        <f t="shared" si="364"/>
        <v>0</v>
      </c>
      <c r="AE1180" s="84">
        <f t="shared" si="376"/>
        <v>6290.95</v>
      </c>
      <c r="AF1180" s="84">
        <f t="shared" si="376"/>
        <v>6552.5670000000009</v>
      </c>
      <c r="AG1180" s="84">
        <f t="shared" si="376"/>
        <v>12843.517000000002</v>
      </c>
      <c r="AH1180" s="84">
        <f t="shared" si="365"/>
        <v>129.11699999999837</v>
      </c>
      <c r="AJ1180" s="80">
        <v>41123</v>
      </c>
      <c r="AK1180" s="84">
        <v>1052.9000000000001</v>
      </c>
      <c r="AL1180" s="84">
        <v>7258.4</v>
      </c>
      <c r="AM1180" s="84">
        <f t="shared" si="369"/>
        <v>8311.2999999999993</v>
      </c>
      <c r="AN1180" s="84">
        <f t="shared" si="377"/>
        <v>201.59999999999945</v>
      </c>
      <c r="AO1180" s="84">
        <f t="shared" si="377"/>
        <v>134.19999999999891</v>
      </c>
      <c r="AP1180" s="85">
        <f>AM1180/'[2]Soymeal Export Forecast'!AL$15</f>
        <v>0.84551757314808929</v>
      </c>
      <c r="AQ1180" s="77"/>
      <c r="AR1180" s="77"/>
      <c r="AS1180" s="80">
        <v>41123</v>
      </c>
      <c r="AT1180" s="84">
        <v>85.3</v>
      </c>
      <c r="AU1180" s="84">
        <v>481.8</v>
      </c>
      <c r="AV1180" s="84">
        <f t="shared" si="370"/>
        <v>567.1</v>
      </c>
      <c r="AW1180" s="84">
        <f t="shared" si="378"/>
        <v>46.400000000000034</v>
      </c>
      <c r="AX1180" s="84">
        <f t="shared" si="378"/>
        <v>13</v>
      </c>
      <c r="AZ1180" s="77"/>
      <c r="BA1180" s="77"/>
      <c r="BB1180" s="84">
        <f t="shared" si="372"/>
        <v>1016.7200000000021</v>
      </c>
    </row>
    <row r="1181" spans="1:54">
      <c r="A1181" s="80">
        <v>41130</v>
      </c>
      <c r="B1181" s="84">
        <v>7722.75</v>
      </c>
      <c r="C1181" s="84">
        <v>30740.589</v>
      </c>
      <c r="D1181" s="84">
        <v>38463.339</v>
      </c>
      <c r="E1181" s="84">
        <v>5522.0749999999998</v>
      </c>
      <c r="F1181" s="84">
        <f t="shared" si="374"/>
        <v>732.92199999999866</v>
      </c>
      <c r="G1181" s="84">
        <f t="shared" si="374"/>
        <v>251.82200000000012</v>
      </c>
      <c r="H1181" s="84">
        <f t="shared" si="374"/>
        <v>147.19399999999951</v>
      </c>
      <c r="I1181" s="84">
        <f t="shared" si="371"/>
        <v>732.92199999999866</v>
      </c>
      <c r="L1181" s="84">
        <f t="shared" si="373"/>
        <v>399.01599999999962</v>
      </c>
      <c r="N1181" s="85">
        <f>(D1181*36.7437/1000)/'[2]Soybean Export Forecast'!$T$15</f>
        <v>1.0343625094366065</v>
      </c>
      <c r="P1181" s="84">
        <v>1791.4</v>
      </c>
      <c r="Q1181" s="84">
        <v>22540.7</v>
      </c>
      <c r="R1181" s="84">
        <f t="shared" si="375"/>
        <v>24332.100000000002</v>
      </c>
      <c r="S1181" s="84">
        <f t="shared" si="362"/>
        <v>121.00000000000364</v>
      </c>
      <c r="T1181" s="84">
        <f t="shared" si="363"/>
        <v>241.70000000000073</v>
      </c>
      <c r="W1181" s="77"/>
      <c r="X1181" s="77"/>
      <c r="Z1181" s="84">
        <v>0.8</v>
      </c>
      <c r="AA1181" s="84">
        <v>1156.2</v>
      </c>
      <c r="AB1181" s="84">
        <f t="shared" si="368"/>
        <v>1157</v>
      </c>
      <c r="AC1181" s="84">
        <f t="shared" si="364"/>
        <v>0.10000000000013642</v>
      </c>
      <c r="AE1181" s="84">
        <f t="shared" si="376"/>
        <v>5930.55</v>
      </c>
      <c r="AF1181" s="84">
        <f t="shared" si="376"/>
        <v>7043.6889999999994</v>
      </c>
      <c r="AG1181" s="84">
        <f t="shared" si="376"/>
        <v>12974.238999999998</v>
      </c>
      <c r="AH1181" s="84">
        <f t="shared" si="365"/>
        <v>130.72199999999611</v>
      </c>
      <c r="AJ1181" s="80">
        <v>41130</v>
      </c>
      <c r="AK1181" s="84">
        <v>996.8</v>
      </c>
      <c r="AL1181" s="84">
        <v>7368.2</v>
      </c>
      <c r="AM1181" s="84">
        <f t="shared" si="369"/>
        <v>8365</v>
      </c>
      <c r="AN1181" s="84">
        <f t="shared" si="377"/>
        <v>109.80000000000018</v>
      </c>
      <c r="AO1181" s="84">
        <f t="shared" si="377"/>
        <v>53.700000000000728</v>
      </c>
      <c r="AP1181" s="85">
        <f>AM1181/'[2]Soymeal Export Forecast'!AL$15</f>
        <v>0.85098053245386007</v>
      </c>
      <c r="AQ1181" s="77"/>
      <c r="AR1181" s="77"/>
      <c r="AS1181" s="80">
        <v>41130</v>
      </c>
      <c r="AT1181" s="84">
        <v>79.5</v>
      </c>
      <c r="AU1181" s="84">
        <v>486.6</v>
      </c>
      <c r="AV1181" s="84">
        <f t="shared" si="370"/>
        <v>566.1</v>
      </c>
      <c r="AW1181" s="84">
        <f t="shared" si="378"/>
        <v>4.8000000000000114</v>
      </c>
      <c r="AX1181" s="84">
        <f t="shared" si="378"/>
        <v>-1</v>
      </c>
      <c r="AZ1181" s="77"/>
      <c r="BA1181" s="77"/>
      <c r="BB1181" s="84">
        <f t="shared" si="372"/>
        <v>842.72199999999884</v>
      </c>
    </row>
    <row r="1182" spans="1:54">
      <c r="A1182" s="80">
        <v>41137</v>
      </c>
      <c r="B1182" s="84">
        <v>7381.9709999999995</v>
      </c>
      <c r="C1182" s="84">
        <v>31173.476999999999</v>
      </c>
      <c r="D1182" s="84">
        <v>38555.447999999997</v>
      </c>
      <c r="E1182" s="84">
        <v>5599.75</v>
      </c>
      <c r="F1182" s="84">
        <f t="shared" si="374"/>
        <v>432.88799999999901</v>
      </c>
      <c r="G1182" s="84">
        <f t="shared" si="374"/>
        <v>92.10899999999674</v>
      </c>
      <c r="H1182" s="84">
        <f t="shared" si="374"/>
        <v>77.675000000000182</v>
      </c>
      <c r="I1182" s="84">
        <f t="shared" si="371"/>
        <v>432.88799999999901</v>
      </c>
      <c r="L1182" s="84">
        <f t="shared" si="373"/>
        <v>169.78399999999692</v>
      </c>
      <c r="N1182" s="85">
        <f>(D1182*36.7437/1000)/'[2]Soybean Export Forecast'!$T$15</f>
        <v>1.0368395199837588</v>
      </c>
      <c r="P1182" s="84">
        <v>1731.4</v>
      </c>
      <c r="Q1182" s="84">
        <v>22843.200000000001</v>
      </c>
      <c r="R1182" s="84">
        <f t="shared" si="375"/>
        <v>24574.600000000002</v>
      </c>
      <c r="S1182" s="84">
        <f t="shared" si="362"/>
        <v>242.5</v>
      </c>
      <c r="T1182" s="84">
        <f t="shared" si="363"/>
        <v>302.5</v>
      </c>
      <c r="W1182" s="77"/>
      <c r="X1182" s="77"/>
      <c r="Z1182" s="84">
        <v>0.8</v>
      </c>
      <c r="AA1182" s="84">
        <v>1229.5999999999999</v>
      </c>
      <c r="AB1182" s="84">
        <f t="shared" si="368"/>
        <v>1230.3999999999999</v>
      </c>
      <c r="AC1182" s="84">
        <f t="shared" si="364"/>
        <v>73.399999999999864</v>
      </c>
      <c r="AE1182" s="84">
        <f t="shared" si="376"/>
        <v>5649.7709999999997</v>
      </c>
      <c r="AF1182" s="84">
        <f t="shared" si="376"/>
        <v>7100.6769999999979</v>
      </c>
      <c r="AG1182" s="84">
        <f t="shared" si="376"/>
        <v>12750.447999999995</v>
      </c>
      <c r="AH1182" s="84">
        <f t="shared" si="365"/>
        <v>-223.7910000000029</v>
      </c>
      <c r="AJ1182" s="80">
        <v>41137</v>
      </c>
      <c r="AK1182" s="84">
        <v>936.8</v>
      </c>
      <c r="AL1182" s="84">
        <v>7591.7</v>
      </c>
      <c r="AM1182" s="84">
        <f t="shared" si="369"/>
        <v>8528.5</v>
      </c>
      <c r="AN1182" s="84">
        <f t="shared" si="377"/>
        <v>223.5</v>
      </c>
      <c r="AO1182" s="84">
        <f t="shared" si="377"/>
        <v>163.5</v>
      </c>
      <c r="AP1182" s="85">
        <f>AM1182/'[2]Soymeal Export Forecast'!AL$15</f>
        <v>0.8676135649770168</v>
      </c>
      <c r="AQ1182" s="77"/>
      <c r="AR1182" s="77"/>
      <c r="AS1182" s="80">
        <v>41137</v>
      </c>
      <c r="AT1182" s="84">
        <v>77.8</v>
      </c>
      <c r="AU1182" s="84">
        <v>493.6</v>
      </c>
      <c r="AV1182" s="84">
        <f t="shared" si="370"/>
        <v>571.4</v>
      </c>
      <c r="AW1182" s="84">
        <f t="shared" si="378"/>
        <v>7</v>
      </c>
      <c r="AX1182" s="84">
        <f t="shared" si="378"/>
        <v>5.2999999999999545</v>
      </c>
      <c r="AZ1182" s="77"/>
      <c r="BA1182" s="77"/>
      <c r="BB1182" s="84">
        <f t="shared" si="372"/>
        <v>656.38799999999901</v>
      </c>
    </row>
    <row r="1183" spans="1:54">
      <c r="A1183" s="80">
        <v>41144</v>
      </c>
      <c r="B1183" s="84">
        <v>6840.1490000000003</v>
      </c>
      <c r="C1183" s="84">
        <v>31886.733</v>
      </c>
      <c r="D1183" s="84">
        <v>38726.881999999998</v>
      </c>
      <c r="E1183" s="84">
        <v>5810.31</v>
      </c>
      <c r="F1183" s="84">
        <f t="shared" si="374"/>
        <v>713.25600000000122</v>
      </c>
      <c r="G1183" s="84">
        <f t="shared" si="374"/>
        <v>171.43400000000111</v>
      </c>
      <c r="H1183" s="84">
        <f t="shared" si="374"/>
        <v>210.5600000000004</v>
      </c>
      <c r="I1183" s="84">
        <f t="shared" si="371"/>
        <v>713.25600000000122</v>
      </c>
      <c r="L1183" s="84">
        <f t="shared" si="373"/>
        <v>381.99400000000151</v>
      </c>
      <c r="N1183" s="85">
        <f>(D1183*36.7437/1000)/'[2]Soybean Export Forecast'!$T$15</f>
        <v>1.0414497516238863</v>
      </c>
      <c r="P1183" s="84">
        <v>1438.4</v>
      </c>
      <c r="Q1183" s="84">
        <v>23207.5</v>
      </c>
      <c r="R1183" s="84">
        <f t="shared" si="375"/>
        <v>24645.9</v>
      </c>
      <c r="S1183" s="84">
        <f t="shared" si="362"/>
        <v>71.299999999999272</v>
      </c>
      <c r="T1183" s="84">
        <f t="shared" si="363"/>
        <v>364.29999999999927</v>
      </c>
      <c r="W1183" s="77"/>
      <c r="X1183" s="77"/>
      <c r="Z1183" s="84">
        <v>0.8</v>
      </c>
      <c r="AA1183" s="84">
        <v>1229.5999999999999</v>
      </c>
      <c r="AB1183" s="84">
        <f t="shared" si="368"/>
        <v>1230.3999999999999</v>
      </c>
      <c r="AC1183" s="84">
        <f t="shared" si="364"/>
        <v>0</v>
      </c>
      <c r="AE1183" s="84">
        <f t="shared" si="376"/>
        <v>5400.9489999999996</v>
      </c>
      <c r="AF1183" s="84">
        <f t="shared" si="376"/>
        <v>7449.6329999999998</v>
      </c>
      <c r="AG1183" s="84">
        <f t="shared" si="376"/>
        <v>12850.581999999997</v>
      </c>
      <c r="AH1183" s="84">
        <f t="shared" si="365"/>
        <v>100.13400000000183</v>
      </c>
      <c r="AJ1183" s="80">
        <v>41144</v>
      </c>
      <c r="AK1183" s="84">
        <v>819.7</v>
      </c>
      <c r="AL1183" s="84">
        <v>7753</v>
      </c>
      <c r="AM1183" s="84">
        <f t="shared" si="369"/>
        <v>8572.7000000000007</v>
      </c>
      <c r="AN1183" s="84">
        <f t="shared" si="377"/>
        <v>161.30000000000018</v>
      </c>
      <c r="AO1183" s="84">
        <f t="shared" si="377"/>
        <v>44.200000000000728</v>
      </c>
      <c r="AP1183" s="85">
        <f>AM1183/'[2]Soymeal Export Forecast'!AL$15</f>
        <v>0.87211007896798642</v>
      </c>
      <c r="AQ1183" s="77"/>
      <c r="AR1183" s="77"/>
      <c r="AS1183" s="80">
        <v>41144</v>
      </c>
      <c r="AT1183" s="84">
        <v>103.4</v>
      </c>
      <c r="AU1183" s="84">
        <v>505.4</v>
      </c>
      <c r="AV1183" s="84">
        <f t="shared" si="370"/>
        <v>608.79999999999995</v>
      </c>
      <c r="AW1183" s="84">
        <f t="shared" si="378"/>
        <v>11.799999999999955</v>
      </c>
      <c r="AX1183" s="84">
        <f t="shared" si="378"/>
        <v>37.399999999999977</v>
      </c>
      <c r="AZ1183" s="77"/>
      <c r="BA1183" s="77"/>
      <c r="BB1183" s="84">
        <f t="shared" si="372"/>
        <v>874.5560000000014</v>
      </c>
    </row>
    <row r="1184" spans="1:54">
      <c r="A1184" s="80">
        <v>41151</v>
      </c>
      <c r="B1184" s="84">
        <v>6367.6379999999999</v>
      </c>
      <c r="C1184" s="84">
        <v>32552.13</v>
      </c>
      <c r="D1184" s="84">
        <v>38919.767999999996</v>
      </c>
      <c r="E1184" s="84">
        <v>5910.2470000000003</v>
      </c>
      <c r="F1184" s="84">
        <f t="shared" si="374"/>
        <v>665.39700000000084</v>
      </c>
      <c r="G1184" s="84">
        <f t="shared" si="374"/>
        <v>192.8859999999986</v>
      </c>
      <c r="H1184" s="84">
        <f t="shared" si="374"/>
        <v>99.936999999999898</v>
      </c>
      <c r="I1184" s="84">
        <f t="shared" si="371"/>
        <v>665.39700000000084</v>
      </c>
      <c r="L1184" s="84">
        <f t="shared" si="373"/>
        <v>292.8229999999985</v>
      </c>
      <c r="N1184" s="85">
        <f>(D1184*36.7437/1000)/'[2]Soybean Export Forecast'!$T$15</f>
        <v>1.0466368740158134</v>
      </c>
      <c r="P1184" s="84">
        <v>1155.4000000000001</v>
      </c>
      <c r="Q1184" s="84">
        <v>23506.9</v>
      </c>
      <c r="R1184" s="84">
        <f t="shared" si="375"/>
        <v>24662.300000000003</v>
      </c>
      <c r="S1184" s="84">
        <f t="shared" si="362"/>
        <v>16.400000000001455</v>
      </c>
      <c r="T1184" s="84">
        <f t="shared" si="363"/>
        <v>299.40000000000146</v>
      </c>
      <c r="W1184" s="77"/>
      <c r="X1184" s="77"/>
      <c r="Z1184" s="84">
        <v>0.8</v>
      </c>
      <c r="AA1184" s="84">
        <v>1229.7</v>
      </c>
      <c r="AB1184" s="84">
        <f t="shared" si="368"/>
        <v>1230.5</v>
      </c>
      <c r="AC1184" s="84">
        <f t="shared" si="364"/>
        <v>0.10000000000013642</v>
      </c>
      <c r="AE1184" s="84">
        <f t="shared" si="376"/>
        <v>5211.4379999999992</v>
      </c>
      <c r="AF1184" s="84">
        <f t="shared" si="376"/>
        <v>7815.53</v>
      </c>
      <c r="AG1184" s="84">
        <f t="shared" si="376"/>
        <v>13026.967999999993</v>
      </c>
      <c r="AH1184" s="84">
        <f t="shared" si="365"/>
        <v>176.38599999999678</v>
      </c>
      <c r="AJ1184" s="80">
        <v>41151</v>
      </c>
      <c r="AK1184" s="84">
        <v>735.3</v>
      </c>
      <c r="AL1184" s="84">
        <v>7899.7</v>
      </c>
      <c r="AM1184" s="84">
        <f t="shared" si="369"/>
        <v>8635</v>
      </c>
      <c r="AN1184" s="84">
        <f t="shared" si="377"/>
        <v>146.69999999999982</v>
      </c>
      <c r="AO1184" s="84">
        <f t="shared" si="377"/>
        <v>62.299999999999272</v>
      </c>
      <c r="AP1184" s="85">
        <f>AM1184/'[2]Soymeal Export Forecast'!AL$15</f>
        <v>0.87844792561136664</v>
      </c>
      <c r="AQ1184" s="77"/>
      <c r="AR1184" s="77"/>
      <c r="AS1184" s="80">
        <v>41151</v>
      </c>
      <c r="AT1184" s="84">
        <v>98.1</v>
      </c>
      <c r="AU1184" s="84">
        <v>514.4</v>
      </c>
      <c r="AV1184" s="84">
        <f t="shared" si="370"/>
        <v>612.5</v>
      </c>
      <c r="AW1184" s="84">
        <f t="shared" si="378"/>
        <v>9</v>
      </c>
      <c r="AX1184" s="84">
        <f t="shared" si="378"/>
        <v>3.7000000000000455</v>
      </c>
      <c r="AZ1184" s="77"/>
      <c r="BA1184" s="77"/>
      <c r="BB1184" s="84">
        <f t="shared" si="372"/>
        <v>812.09700000000066</v>
      </c>
    </row>
    <row r="1185" spans="1:54">
      <c r="A1185" s="80">
        <v>41158</v>
      </c>
      <c r="B1185" s="84">
        <v>5741.8220000000001</v>
      </c>
      <c r="C1185" s="84">
        <v>33197.22</v>
      </c>
      <c r="D1185" s="84">
        <v>38939.042000000001</v>
      </c>
      <c r="E1185" s="84">
        <v>6044.4</v>
      </c>
      <c r="F1185" s="86">
        <v>352</v>
      </c>
      <c r="G1185" s="86">
        <v>570.1</v>
      </c>
      <c r="H1185" s="86">
        <v>0</v>
      </c>
      <c r="I1185" s="84">
        <f t="shared" si="371"/>
        <v>352</v>
      </c>
      <c r="L1185" s="84">
        <f t="shared" si="373"/>
        <v>570.1</v>
      </c>
      <c r="M1185" s="84">
        <v>60.4</v>
      </c>
      <c r="N1185" s="85">
        <f>(D1185*36.7437/1000)/'[2]Soybean Export Forecast'!$U$15</f>
        <v>1.0777674843305671</v>
      </c>
      <c r="P1185" s="84">
        <v>12943.3</v>
      </c>
      <c r="Q1185" s="84">
        <v>175.8</v>
      </c>
      <c r="R1185" s="84">
        <f t="shared" si="375"/>
        <v>13119.099999999999</v>
      </c>
      <c r="S1185" s="86">
        <v>280.90000000000003</v>
      </c>
      <c r="T1185" s="86">
        <f>Q1185</f>
        <v>175.8</v>
      </c>
      <c r="U1185" s="86"/>
      <c r="V1185" s="86"/>
      <c r="W1185" s="84">
        <v>59.9</v>
      </c>
      <c r="Z1185" s="84">
        <v>232.8</v>
      </c>
      <c r="AA1185" s="84">
        <v>0</v>
      </c>
      <c r="AB1185" s="84">
        <f t="shared" si="368"/>
        <v>232.8</v>
      </c>
      <c r="AC1185" s="86">
        <v>0</v>
      </c>
      <c r="AE1185" s="84">
        <f t="shared" si="376"/>
        <v>-7434.2779999999993</v>
      </c>
      <c r="AF1185" s="84">
        <f t="shared" si="376"/>
        <v>33021.42</v>
      </c>
      <c r="AG1185" s="84">
        <f t="shared" si="376"/>
        <v>25587.142000000003</v>
      </c>
      <c r="AH1185" s="84"/>
      <c r="AJ1185" s="80">
        <v>41158</v>
      </c>
      <c r="AK1185" s="84">
        <v>747.3</v>
      </c>
      <c r="AL1185" s="84">
        <v>7954.6</v>
      </c>
      <c r="AM1185" s="84">
        <f t="shared" si="369"/>
        <v>8701.9</v>
      </c>
      <c r="AN1185" s="84">
        <f t="shared" si="377"/>
        <v>54.900000000000546</v>
      </c>
      <c r="AO1185" s="84">
        <f t="shared" si="377"/>
        <v>66.899999999999636</v>
      </c>
      <c r="AP1185" s="85">
        <f>AM1185/'[2]Soymeal Export Forecast'!AL$15</f>
        <v>0.88525373524928208</v>
      </c>
      <c r="AQ1185" s="77"/>
      <c r="AR1185" s="77"/>
      <c r="AS1185" s="80">
        <v>41158</v>
      </c>
      <c r="AT1185" s="84">
        <v>66.2</v>
      </c>
      <c r="AU1185" s="84">
        <v>560.5</v>
      </c>
      <c r="AV1185" s="84">
        <f t="shared" si="370"/>
        <v>626.70000000000005</v>
      </c>
      <c r="AW1185" s="84">
        <f t="shared" si="378"/>
        <v>46.100000000000023</v>
      </c>
      <c r="AX1185" s="84">
        <f t="shared" si="378"/>
        <v>14.200000000000045</v>
      </c>
      <c r="AZ1185" s="77"/>
      <c r="BA1185" s="77"/>
      <c r="BB1185" s="84">
        <f t="shared" si="372"/>
        <v>406.90000000000055</v>
      </c>
    </row>
    <row r="1186" spans="1:54">
      <c r="A1186" s="80">
        <v>41165</v>
      </c>
      <c r="B1186" s="84">
        <v>5309.1980000000003</v>
      </c>
      <c r="C1186" s="84">
        <v>33802.565999999999</v>
      </c>
      <c r="D1186" s="84">
        <v>39111.764000000003</v>
      </c>
      <c r="E1186" s="84">
        <v>6536.4549999999999</v>
      </c>
      <c r="F1186" s="84">
        <f t="shared" ref="F1186:H1217" si="379">C1186-C1185</f>
        <v>605.34599999999773</v>
      </c>
      <c r="G1186" s="84">
        <f t="shared" si="379"/>
        <v>172.72200000000157</v>
      </c>
      <c r="H1186" s="84">
        <f t="shared" si="379"/>
        <v>492.05500000000029</v>
      </c>
      <c r="I1186" s="84">
        <f t="shared" si="371"/>
        <v>605.34599999999773</v>
      </c>
      <c r="L1186" s="84">
        <f t="shared" si="373"/>
        <v>664.77700000000186</v>
      </c>
      <c r="M1186" s="84">
        <v>7.9</v>
      </c>
      <c r="N1186" s="85">
        <f>(D1186*36.7437/1000)/'[2]Soybean Export Forecast'!$U$15</f>
        <v>1.0825481400906278</v>
      </c>
      <c r="P1186" s="84">
        <v>13061.3</v>
      </c>
      <c r="Q1186" s="84">
        <v>295</v>
      </c>
      <c r="R1186" s="84">
        <f t="shared" si="375"/>
        <v>13356.3</v>
      </c>
      <c r="S1186" s="84">
        <f t="shared" ref="S1186:S1236" si="380">R1186-R1185</f>
        <v>237.20000000000073</v>
      </c>
      <c r="T1186" s="84">
        <f t="shared" ref="T1186:T1236" si="381">Q1186-Q1185</f>
        <v>119.19999999999999</v>
      </c>
      <c r="W1186" s="84">
        <v>1.3</v>
      </c>
      <c r="Z1186" s="84">
        <v>232.8</v>
      </c>
      <c r="AA1186" s="84">
        <v>0</v>
      </c>
      <c r="AB1186" s="84">
        <f t="shared" si="368"/>
        <v>232.8</v>
      </c>
      <c r="AC1186" s="84">
        <f t="shared" ref="AC1186:AC1236" si="382">AB1186-AB1185</f>
        <v>0</v>
      </c>
      <c r="AE1186" s="84">
        <f t="shared" si="376"/>
        <v>-7984.9019999999991</v>
      </c>
      <c r="AF1186" s="84">
        <f t="shared" si="376"/>
        <v>33507.565999999999</v>
      </c>
      <c r="AG1186" s="84">
        <f t="shared" si="376"/>
        <v>25522.664000000004</v>
      </c>
      <c r="AH1186" s="84">
        <f t="shared" ref="AH1186:AH1236" si="383">AG1186-AG1185</f>
        <v>-64.477999999999156</v>
      </c>
      <c r="AJ1186" s="80">
        <v>41165</v>
      </c>
      <c r="AK1186" s="84">
        <v>702.1</v>
      </c>
      <c r="AL1186" s="84">
        <v>8177.7</v>
      </c>
      <c r="AM1186" s="84">
        <f t="shared" si="369"/>
        <v>8879.7999999999993</v>
      </c>
      <c r="AN1186" s="84">
        <f t="shared" si="377"/>
        <v>223.09999999999945</v>
      </c>
      <c r="AO1186" s="84">
        <f t="shared" si="377"/>
        <v>177.89999999999964</v>
      </c>
      <c r="AP1186" s="85">
        <f>AM1186/'[2]Soymeal Export Forecast'!AL$15</f>
        <v>0.90335169540750582</v>
      </c>
      <c r="AQ1186" s="77"/>
      <c r="AR1186" s="77"/>
      <c r="AS1186" s="80">
        <v>41165</v>
      </c>
      <c r="AT1186" s="84">
        <v>63</v>
      </c>
      <c r="AU1186" s="84">
        <v>569.29999999999995</v>
      </c>
      <c r="AV1186" s="84">
        <f t="shared" si="370"/>
        <v>632.29999999999995</v>
      </c>
      <c r="AW1186" s="84">
        <f t="shared" si="378"/>
        <v>8.7999999999999545</v>
      </c>
      <c r="AX1186" s="84">
        <f t="shared" si="378"/>
        <v>5.5999999999999091</v>
      </c>
      <c r="AZ1186" s="77"/>
      <c r="BA1186" s="77"/>
      <c r="BB1186" s="84">
        <f t="shared" si="372"/>
        <v>828.44599999999718</v>
      </c>
    </row>
    <row r="1187" spans="1:54">
      <c r="A1187" s="80">
        <v>41172</v>
      </c>
      <c r="B1187" s="84">
        <v>4658.8950000000004</v>
      </c>
      <c r="C1187" s="84">
        <v>34484.762000000002</v>
      </c>
      <c r="D1187" s="84">
        <v>39143.656999999999</v>
      </c>
      <c r="E1187" s="84">
        <v>6685.2879999999996</v>
      </c>
      <c r="F1187" s="84">
        <f t="shared" si="379"/>
        <v>682.19600000000355</v>
      </c>
      <c r="G1187" s="84">
        <f t="shared" si="379"/>
        <v>31.892999999996391</v>
      </c>
      <c r="H1187" s="84">
        <f t="shared" si="379"/>
        <v>148.83299999999963</v>
      </c>
      <c r="I1187" s="84">
        <f t="shared" si="371"/>
        <v>682.19600000000355</v>
      </c>
      <c r="L1187" s="84">
        <f t="shared" si="373"/>
        <v>180.72599999999602</v>
      </c>
      <c r="M1187" s="84">
        <v>55.4</v>
      </c>
      <c r="N1187" s="85">
        <f>(D1187*36.7437/1000)/'[2]Soybean Export Forecast'!$U$15</f>
        <v>1.0834308849300553</v>
      </c>
      <c r="P1187" s="84">
        <v>13192.3</v>
      </c>
      <c r="Q1187" s="84">
        <v>353.7</v>
      </c>
      <c r="R1187" s="84">
        <f t="shared" si="375"/>
        <v>13546</v>
      </c>
      <c r="S1187" s="84">
        <f t="shared" si="380"/>
        <v>189.70000000000073</v>
      </c>
      <c r="T1187" s="84">
        <f t="shared" si="381"/>
        <v>58.699999999999989</v>
      </c>
      <c r="W1187" s="84">
        <v>55</v>
      </c>
      <c r="Z1187" s="84">
        <v>232.8</v>
      </c>
      <c r="AA1187" s="84">
        <v>0.10000000000000853</v>
      </c>
      <c r="AB1187" s="84">
        <f t="shared" si="368"/>
        <v>232.90000000000003</v>
      </c>
      <c r="AC1187" s="84">
        <f t="shared" si="382"/>
        <v>0.10000000000002274</v>
      </c>
      <c r="AE1187" s="84">
        <f t="shared" si="376"/>
        <v>-8766.2049999999981</v>
      </c>
      <c r="AF1187" s="84">
        <f t="shared" si="376"/>
        <v>34130.962000000007</v>
      </c>
      <c r="AG1187" s="84">
        <f t="shared" si="376"/>
        <v>25364.756999999998</v>
      </c>
      <c r="AH1187" s="84">
        <f t="shared" si="383"/>
        <v>-157.90700000000652</v>
      </c>
      <c r="AJ1187" s="80">
        <v>41172</v>
      </c>
      <c r="AK1187" s="84">
        <v>598.9</v>
      </c>
      <c r="AL1187" s="84">
        <v>8292.6</v>
      </c>
      <c r="AM1187" s="84">
        <f t="shared" si="369"/>
        <v>8891.5</v>
      </c>
      <c r="AN1187" s="84">
        <f t="shared" si="377"/>
        <v>114.90000000000055</v>
      </c>
      <c r="AO1187" s="84">
        <f t="shared" si="377"/>
        <v>11.700000000000728</v>
      </c>
      <c r="AP1187" s="85">
        <f>AM1187/'[2]Soymeal Export Forecast'!AL$15</f>
        <v>0.90454194911099783</v>
      </c>
      <c r="AQ1187" s="77"/>
      <c r="AR1187" s="77"/>
      <c r="AS1187" s="80">
        <v>41172</v>
      </c>
      <c r="AT1187" s="84">
        <v>60.1</v>
      </c>
      <c r="AU1187" s="84">
        <v>573.29999999999995</v>
      </c>
      <c r="AV1187" s="84">
        <f t="shared" si="370"/>
        <v>633.4</v>
      </c>
      <c r="AW1187" s="84">
        <f t="shared" si="378"/>
        <v>4</v>
      </c>
      <c r="AX1187" s="84">
        <f t="shared" si="378"/>
        <v>1.1000000000000227</v>
      </c>
      <c r="AZ1187" s="77"/>
      <c r="BA1187" s="77"/>
      <c r="BB1187" s="84">
        <f t="shared" si="372"/>
        <v>797.0960000000041</v>
      </c>
    </row>
    <row r="1188" spans="1:54">
      <c r="A1188" s="80">
        <v>41179</v>
      </c>
      <c r="B1188" s="84">
        <v>4136.5290000000005</v>
      </c>
      <c r="C1188" s="84">
        <v>34998.014999999999</v>
      </c>
      <c r="D1188" s="84">
        <v>39134.544000000002</v>
      </c>
      <c r="E1188" s="84">
        <v>6553.9579999999996</v>
      </c>
      <c r="F1188" s="84">
        <f t="shared" si="379"/>
        <v>513.25299999999697</v>
      </c>
      <c r="G1188" s="84">
        <f t="shared" si="379"/>
        <v>-9.1129999999975553</v>
      </c>
      <c r="H1188" s="84">
        <f t="shared" si="379"/>
        <v>-131.32999999999993</v>
      </c>
      <c r="I1188" s="84">
        <f t="shared" si="371"/>
        <v>513.25299999999697</v>
      </c>
      <c r="L1188" s="84">
        <f t="shared" si="373"/>
        <v>-140.44299999999748</v>
      </c>
      <c r="M1188" s="84">
        <v>8.6</v>
      </c>
      <c r="N1188" s="85">
        <f>(D1188*36.7437/1000)/'[2]Soybean Export Forecast'!$U$15</f>
        <v>1.0831786523485578</v>
      </c>
      <c r="P1188" s="84">
        <v>13490.3</v>
      </c>
      <c r="Q1188" s="84">
        <v>1080.7</v>
      </c>
      <c r="R1188" s="84">
        <f t="shared" si="375"/>
        <v>14571</v>
      </c>
      <c r="S1188" s="84">
        <f t="shared" si="380"/>
        <v>1025</v>
      </c>
      <c r="T1188" s="84">
        <f t="shared" si="381"/>
        <v>727</v>
      </c>
      <c r="W1188" s="84">
        <v>3</v>
      </c>
      <c r="Z1188" s="84">
        <v>240</v>
      </c>
      <c r="AA1188" s="84">
        <v>140.6</v>
      </c>
      <c r="AB1188" s="84">
        <f t="shared" si="368"/>
        <v>380.6</v>
      </c>
      <c r="AC1188" s="84">
        <f t="shared" si="382"/>
        <v>147.69999999999999</v>
      </c>
      <c r="AE1188" s="84">
        <f t="shared" si="376"/>
        <v>-9593.7709999999988</v>
      </c>
      <c r="AF1188" s="84">
        <f t="shared" si="376"/>
        <v>33776.715000000004</v>
      </c>
      <c r="AG1188" s="84">
        <f t="shared" si="376"/>
        <v>24182.944000000003</v>
      </c>
      <c r="AH1188" s="84">
        <f t="shared" si="383"/>
        <v>-1181.8129999999946</v>
      </c>
      <c r="AJ1188" s="80">
        <v>41179</v>
      </c>
      <c r="AK1188" s="84">
        <v>506.4</v>
      </c>
      <c r="AL1188" s="84">
        <v>8444</v>
      </c>
      <c r="AM1188" s="84">
        <f t="shared" si="369"/>
        <v>8950.4</v>
      </c>
      <c r="AN1188" s="84">
        <f t="shared" si="377"/>
        <v>151.39999999999964</v>
      </c>
      <c r="AO1188" s="84">
        <f t="shared" si="377"/>
        <v>58.899999999999636</v>
      </c>
      <c r="AP1188" s="85">
        <f>AM1188/'[2]Soymeal Export Forecast'!AL$15</f>
        <v>0.91053391006276496</v>
      </c>
      <c r="AQ1188" s="77"/>
      <c r="AR1188" s="77"/>
      <c r="AS1188" s="80">
        <v>41179</v>
      </c>
      <c r="AT1188" s="84">
        <v>50.7</v>
      </c>
      <c r="AU1188" s="84">
        <v>582.4</v>
      </c>
      <c r="AV1188" s="84">
        <f t="shared" si="370"/>
        <v>633.1</v>
      </c>
      <c r="AW1188" s="84">
        <f t="shared" si="378"/>
        <v>9.1000000000000227</v>
      </c>
      <c r="AX1188" s="84">
        <f t="shared" si="378"/>
        <v>-0.29999999999995453</v>
      </c>
      <c r="AZ1188" s="77"/>
      <c r="BA1188" s="77"/>
      <c r="BB1188" s="84">
        <f t="shared" si="372"/>
        <v>664.65299999999661</v>
      </c>
    </row>
    <row r="1189" spans="1:54">
      <c r="A1189" s="80">
        <v>41186</v>
      </c>
      <c r="B1189" s="84">
        <v>3732.299</v>
      </c>
      <c r="C1189" s="84">
        <v>35580.665000000001</v>
      </c>
      <c r="D1189" s="84">
        <v>39312.964</v>
      </c>
      <c r="E1189" s="84">
        <v>6576.982</v>
      </c>
      <c r="F1189" s="84">
        <f t="shared" si="379"/>
        <v>582.65000000000146</v>
      </c>
      <c r="G1189" s="84">
        <f t="shared" si="379"/>
        <v>178.41999999999825</v>
      </c>
      <c r="H1189" s="84">
        <f t="shared" si="379"/>
        <v>23.024000000000342</v>
      </c>
      <c r="I1189" s="84">
        <f t="shared" si="371"/>
        <v>582.65000000000146</v>
      </c>
      <c r="L1189" s="84">
        <f t="shared" si="373"/>
        <v>201.4439999999986</v>
      </c>
      <c r="M1189" s="84">
        <v>237.1</v>
      </c>
      <c r="N1189" s="85">
        <f>(D1189*36.7437/1000)/'[2]Soybean Export Forecast'!$U$15</f>
        <v>1.0881170192080778</v>
      </c>
      <c r="P1189" s="84">
        <v>12816.6</v>
      </c>
      <c r="Q1189" s="84">
        <v>1981.5</v>
      </c>
      <c r="R1189" s="84">
        <f t="shared" si="375"/>
        <v>14798.1</v>
      </c>
      <c r="S1189" s="84">
        <f t="shared" si="380"/>
        <v>227.10000000000036</v>
      </c>
      <c r="T1189" s="84">
        <f t="shared" si="381"/>
        <v>900.8</v>
      </c>
      <c r="W1189" s="84">
        <v>228.1</v>
      </c>
      <c r="Z1189" s="84">
        <v>240</v>
      </c>
      <c r="AA1189" s="84">
        <v>161.30000000000001</v>
      </c>
      <c r="AB1189" s="84">
        <f t="shared" si="368"/>
        <v>401.3</v>
      </c>
      <c r="AC1189" s="84">
        <f t="shared" si="382"/>
        <v>20.699999999999989</v>
      </c>
      <c r="AE1189" s="84">
        <f t="shared" si="376"/>
        <v>-9324.3009999999995</v>
      </c>
      <c r="AF1189" s="84">
        <f t="shared" si="376"/>
        <v>33437.864999999998</v>
      </c>
      <c r="AG1189" s="84">
        <f t="shared" si="376"/>
        <v>24113.564000000002</v>
      </c>
      <c r="AH1189" s="84">
        <f t="shared" si="383"/>
        <v>-69.380000000001019</v>
      </c>
      <c r="AJ1189" s="80">
        <v>41186</v>
      </c>
      <c r="AK1189" s="84">
        <v>3131.9</v>
      </c>
      <c r="AL1189" s="84">
        <v>71.400000000000006</v>
      </c>
      <c r="AM1189" s="84">
        <f t="shared" si="369"/>
        <v>3203.3</v>
      </c>
      <c r="AN1189" s="86">
        <v>128.5</v>
      </c>
      <c r="AO1189" s="86">
        <v>223.9</v>
      </c>
      <c r="AP1189" s="85">
        <f>AM1189/'[2]Soymeal Export Forecast'!AM$15</f>
        <v>0.28539180529282071</v>
      </c>
      <c r="AQ1189" s="77"/>
      <c r="AR1189" s="77"/>
      <c r="AS1189" s="80">
        <v>41186</v>
      </c>
      <c r="AT1189" s="84">
        <v>199.2</v>
      </c>
      <c r="AU1189" s="84">
        <v>3.3</v>
      </c>
      <c r="AV1189" s="84">
        <f t="shared" si="370"/>
        <v>202.5</v>
      </c>
      <c r="AW1189" s="86">
        <v>6.8</v>
      </c>
      <c r="AX1189" s="86">
        <v>10.6</v>
      </c>
      <c r="AY1189" s="86"/>
      <c r="AZ1189" s="77"/>
      <c r="BA1189" s="77"/>
      <c r="BB1189" s="84">
        <f t="shared" si="372"/>
        <v>711.15000000000146</v>
      </c>
    </row>
    <row r="1190" spans="1:54">
      <c r="A1190" s="80">
        <v>41193</v>
      </c>
      <c r="B1190" s="84">
        <v>3430.4209999999998</v>
      </c>
      <c r="C1190" s="84">
        <v>36057.243000000002</v>
      </c>
      <c r="D1190" s="84">
        <v>39487.663999999997</v>
      </c>
      <c r="E1190" s="84">
        <v>7505.259</v>
      </c>
      <c r="F1190" s="84">
        <f t="shared" si="379"/>
        <v>476.57800000000134</v>
      </c>
      <c r="G1190" s="84">
        <f t="shared" si="379"/>
        <v>174.69999999999709</v>
      </c>
      <c r="H1190" s="84">
        <f t="shared" si="379"/>
        <v>928.27700000000004</v>
      </c>
      <c r="I1190" s="84">
        <f t="shared" si="371"/>
        <v>476.57800000000134</v>
      </c>
      <c r="L1190" s="84">
        <f t="shared" si="373"/>
        <v>1102.9769999999971</v>
      </c>
      <c r="M1190" s="84">
        <v>88.1</v>
      </c>
      <c r="N1190" s="85">
        <f>(D1190*36.7437/1000)/'[2]Soybean Export Forecast'!$U$15</f>
        <v>1.0929524226962415</v>
      </c>
      <c r="P1190" s="84">
        <v>12296.5</v>
      </c>
      <c r="Q1190" s="84">
        <v>2770</v>
      </c>
      <c r="R1190" s="84">
        <f t="shared" si="375"/>
        <v>15066.5</v>
      </c>
      <c r="S1190" s="84">
        <f t="shared" si="380"/>
        <v>268.39999999999964</v>
      </c>
      <c r="T1190" s="84">
        <f t="shared" si="381"/>
        <v>788.5</v>
      </c>
      <c r="W1190" s="84">
        <v>71.900000000000006</v>
      </c>
      <c r="Z1190" s="84">
        <v>180</v>
      </c>
      <c r="AA1190" s="84">
        <v>446.4</v>
      </c>
      <c r="AB1190" s="84">
        <f t="shared" si="368"/>
        <v>626.4</v>
      </c>
      <c r="AC1190" s="84">
        <f t="shared" si="382"/>
        <v>225.09999999999997</v>
      </c>
      <c r="AE1190" s="84">
        <f t="shared" si="376"/>
        <v>-9046.0789999999997</v>
      </c>
      <c r="AF1190" s="84">
        <f t="shared" si="376"/>
        <v>32840.843000000001</v>
      </c>
      <c r="AG1190" s="84">
        <f t="shared" si="376"/>
        <v>23794.763999999996</v>
      </c>
      <c r="AH1190" s="84">
        <f t="shared" si="383"/>
        <v>-318.80000000000655</v>
      </c>
      <c r="AJ1190" s="80">
        <v>41193</v>
      </c>
      <c r="AK1190" s="84">
        <v>3079.4</v>
      </c>
      <c r="AL1190" s="84">
        <v>267.5</v>
      </c>
      <c r="AM1190" s="84">
        <f t="shared" si="369"/>
        <v>3346.9</v>
      </c>
      <c r="AN1190" s="84">
        <f t="shared" ref="AN1190:AO1221" si="384">AL1190-AL1189</f>
        <v>196.1</v>
      </c>
      <c r="AO1190" s="84">
        <f t="shared" si="384"/>
        <v>143.59999999999991</v>
      </c>
      <c r="AP1190" s="85">
        <f>AM1190/'[2]Soymeal Export Forecast'!AM$15</f>
        <v>0.29818556898652687</v>
      </c>
      <c r="AQ1190" s="77"/>
      <c r="AR1190" s="77"/>
      <c r="AS1190" s="80">
        <v>41193</v>
      </c>
      <c r="AT1190" s="84">
        <v>200.9</v>
      </c>
      <c r="AU1190" s="84">
        <v>26.1</v>
      </c>
      <c r="AV1190" s="84">
        <f t="shared" si="370"/>
        <v>227</v>
      </c>
      <c r="AW1190" s="84">
        <f t="shared" ref="AW1190:AX1221" si="385">AU1190-AU1189</f>
        <v>22.8</v>
      </c>
      <c r="AX1190" s="84">
        <f t="shared" si="385"/>
        <v>24.5</v>
      </c>
      <c r="AZ1190" s="77"/>
      <c r="BA1190" s="77"/>
      <c r="BB1190" s="84">
        <f t="shared" si="372"/>
        <v>672.67800000000136</v>
      </c>
    </row>
    <row r="1191" spans="1:54">
      <c r="A1191" s="80">
        <v>41200</v>
      </c>
      <c r="B1191" s="84">
        <v>2920.2869999999998</v>
      </c>
      <c r="C1191" s="84">
        <v>36690.159</v>
      </c>
      <c r="D1191" s="84">
        <v>39610.446000000004</v>
      </c>
      <c r="E1191" s="84">
        <v>7635.8609999999999</v>
      </c>
      <c r="F1191" s="84">
        <f t="shared" si="379"/>
        <v>632.91599999999744</v>
      </c>
      <c r="G1191" s="84">
        <f t="shared" si="379"/>
        <v>122.78200000000652</v>
      </c>
      <c r="H1191" s="84">
        <f t="shared" si="379"/>
        <v>130.60199999999986</v>
      </c>
      <c r="I1191" s="84">
        <f t="shared" si="371"/>
        <v>632.91599999999744</v>
      </c>
      <c r="L1191" s="84">
        <f t="shared" si="373"/>
        <v>253.38400000000638</v>
      </c>
      <c r="M1191" s="84">
        <v>152</v>
      </c>
      <c r="N1191" s="85">
        <f>(D1191*36.7437/1000)/'[2]Soybean Export Forecast'!$U$15</f>
        <v>1.0963508228741676</v>
      </c>
      <c r="P1191" s="84">
        <v>11435</v>
      </c>
      <c r="Q1191" s="84">
        <v>3905.9</v>
      </c>
      <c r="R1191" s="84">
        <f t="shared" si="375"/>
        <v>15340.9</v>
      </c>
      <c r="S1191" s="84">
        <f t="shared" si="380"/>
        <v>274.39999999999964</v>
      </c>
      <c r="T1191" s="84">
        <f t="shared" si="381"/>
        <v>1135.9000000000001</v>
      </c>
      <c r="W1191" s="84">
        <v>12.4</v>
      </c>
      <c r="Z1191" s="84">
        <v>180</v>
      </c>
      <c r="AA1191" s="84">
        <v>543.5</v>
      </c>
      <c r="AB1191" s="84">
        <f t="shared" si="368"/>
        <v>723.5</v>
      </c>
      <c r="AC1191" s="84">
        <f t="shared" si="382"/>
        <v>97.100000000000023</v>
      </c>
      <c r="AE1191" s="84">
        <f t="shared" si="376"/>
        <v>-8694.7129999999997</v>
      </c>
      <c r="AF1191" s="84">
        <f t="shared" si="376"/>
        <v>32240.758999999998</v>
      </c>
      <c r="AG1191" s="84">
        <f t="shared" si="376"/>
        <v>23546.046000000002</v>
      </c>
      <c r="AH1191" s="84">
        <f t="shared" si="383"/>
        <v>-248.71799999999348</v>
      </c>
      <c r="AJ1191" s="80">
        <v>41200</v>
      </c>
      <c r="AK1191" s="84">
        <v>3113.3</v>
      </c>
      <c r="AL1191" s="84">
        <v>406.7</v>
      </c>
      <c r="AM1191" s="84">
        <f t="shared" si="369"/>
        <v>3520</v>
      </c>
      <c r="AN1191" s="84">
        <f t="shared" si="384"/>
        <v>139.19999999999999</v>
      </c>
      <c r="AO1191" s="84">
        <f t="shared" si="384"/>
        <v>173.09999999999991</v>
      </c>
      <c r="AP1191" s="85">
        <f>AM1191/'[2]Soymeal Export Forecast'!AM$15</f>
        <v>0.31360757800728273</v>
      </c>
      <c r="AQ1191" s="77"/>
      <c r="AR1191" s="77"/>
      <c r="AS1191" s="80">
        <v>41200</v>
      </c>
      <c r="AT1191" s="84">
        <v>168.1</v>
      </c>
      <c r="AU1191" s="84">
        <v>71</v>
      </c>
      <c r="AV1191" s="84">
        <f t="shared" si="370"/>
        <v>239.1</v>
      </c>
      <c r="AW1191" s="84">
        <f t="shared" si="385"/>
        <v>44.9</v>
      </c>
      <c r="AX1191" s="84">
        <f t="shared" si="385"/>
        <v>12.099999999999994</v>
      </c>
      <c r="AZ1191" s="77"/>
      <c r="BA1191" s="77"/>
      <c r="BB1191" s="84">
        <f t="shared" si="372"/>
        <v>772.11599999999748</v>
      </c>
    </row>
    <row r="1192" spans="1:54">
      <c r="A1192" s="80">
        <v>41207</v>
      </c>
      <c r="B1192" s="84">
        <v>2427.4189999999999</v>
      </c>
      <c r="C1192" s="84">
        <v>37291.466999999997</v>
      </c>
      <c r="D1192" s="84">
        <v>39718.885999999999</v>
      </c>
      <c r="E1192" s="84">
        <v>7852.8389999999999</v>
      </c>
      <c r="F1192" s="84">
        <f t="shared" si="379"/>
        <v>601.30799999999726</v>
      </c>
      <c r="G1192" s="84">
        <f t="shared" si="379"/>
        <v>108.43999999999505</v>
      </c>
      <c r="H1192" s="84">
        <f t="shared" si="379"/>
        <v>216.97800000000007</v>
      </c>
      <c r="I1192" s="84">
        <f t="shared" si="371"/>
        <v>601.30799999999726</v>
      </c>
      <c r="L1192" s="84">
        <f t="shared" si="373"/>
        <v>325.41799999999512</v>
      </c>
      <c r="M1192" s="84">
        <v>233</v>
      </c>
      <c r="N1192" s="85">
        <f>(D1192*36.7437/1000)/'[2]Soybean Export Forecast'!$U$15</f>
        <v>1.099352260505859</v>
      </c>
      <c r="P1192" s="84">
        <v>10560.4</v>
      </c>
      <c r="Q1192" s="84">
        <v>5163.1000000000004</v>
      </c>
      <c r="R1192" s="84">
        <f t="shared" si="375"/>
        <v>15723.5</v>
      </c>
      <c r="S1192" s="84">
        <f t="shared" si="380"/>
        <v>382.60000000000036</v>
      </c>
      <c r="T1192" s="84">
        <f t="shared" si="381"/>
        <v>1257.2000000000003</v>
      </c>
      <c r="W1192" s="84">
        <v>25.6</v>
      </c>
      <c r="Z1192" s="84">
        <v>120</v>
      </c>
      <c r="AA1192" s="84">
        <v>579.20000000000005</v>
      </c>
      <c r="AB1192" s="84">
        <f t="shared" si="368"/>
        <v>699.2</v>
      </c>
      <c r="AC1192" s="84">
        <f t="shared" si="382"/>
        <v>-24.299999999999955</v>
      </c>
      <c r="AE1192" s="84">
        <f t="shared" si="376"/>
        <v>-8252.9809999999998</v>
      </c>
      <c r="AF1192" s="84">
        <f t="shared" si="376"/>
        <v>31549.166999999998</v>
      </c>
      <c r="AG1192" s="84">
        <f t="shared" si="376"/>
        <v>23296.185999999998</v>
      </c>
      <c r="AH1192" s="84">
        <f t="shared" si="383"/>
        <v>-249.86000000000422</v>
      </c>
      <c r="AJ1192" s="80">
        <v>41207</v>
      </c>
      <c r="AK1192" s="84">
        <v>2960.7</v>
      </c>
      <c r="AL1192" s="84">
        <v>632.4</v>
      </c>
      <c r="AM1192" s="84">
        <f t="shared" si="369"/>
        <v>3593.1</v>
      </c>
      <c r="AN1192" s="84">
        <f t="shared" si="384"/>
        <v>225.7</v>
      </c>
      <c r="AO1192" s="84">
        <f t="shared" si="384"/>
        <v>73.099999999999909</v>
      </c>
      <c r="AP1192" s="85">
        <f>AM1192/'[2]Soymeal Export Forecast'!AM$15</f>
        <v>0.32012028083464988</v>
      </c>
      <c r="AQ1192" s="77"/>
      <c r="AR1192" s="77"/>
      <c r="AS1192" s="80">
        <v>41207</v>
      </c>
      <c r="AT1192" s="84">
        <v>163.5</v>
      </c>
      <c r="AU1192" s="84">
        <v>104</v>
      </c>
      <c r="AV1192" s="84">
        <f t="shared" si="370"/>
        <v>267.5</v>
      </c>
      <c r="AW1192" s="84">
        <f t="shared" si="385"/>
        <v>33</v>
      </c>
      <c r="AX1192" s="84">
        <f t="shared" si="385"/>
        <v>28.400000000000006</v>
      </c>
      <c r="AZ1192" s="77"/>
      <c r="BA1192" s="77"/>
      <c r="BB1192" s="84">
        <f t="shared" si="372"/>
        <v>827.00799999999731</v>
      </c>
    </row>
    <row r="1193" spans="1:54">
      <c r="A1193" s="80">
        <v>41214</v>
      </c>
      <c r="B1193" s="84">
        <v>2020.9159999999999</v>
      </c>
      <c r="C1193" s="84">
        <v>37664.26</v>
      </c>
      <c r="D1193" s="84">
        <v>39685.175999999999</v>
      </c>
      <c r="E1193" s="84">
        <v>8021.2430000000004</v>
      </c>
      <c r="F1193" s="84">
        <f t="shared" si="379"/>
        <v>372.79300000000512</v>
      </c>
      <c r="G1193" s="84">
        <f t="shared" si="379"/>
        <v>-33.709999999999127</v>
      </c>
      <c r="H1193" s="84">
        <f t="shared" si="379"/>
        <v>168.40400000000045</v>
      </c>
      <c r="I1193" s="84">
        <f t="shared" si="371"/>
        <v>372.79300000000512</v>
      </c>
      <c r="L1193" s="84">
        <f t="shared" si="373"/>
        <v>134.69400000000132</v>
      </c>
      <c r="M1193" s="84">
        <v>189.9</v>
      </c>
      <c r="N1193" s="85">
        <f>(D1193*36.7437/1000)/'[2]Soybean Export Forecast'!$U$15</f>
        <v>1.0984192241487554</v>
      </c>
      <c r="P1193" s="84">
        <v>9537.2999999999993</v>
      </c>
      <c r="Q1193" s="84">
        <v>6461</v>
      </c>
      <c r="R1193" s="84">
        <f t="shared" si="375"/>
        <v>15998.3</v>
      </c>
      <c r="S1193" s="84">
        <f t="shared" si="380"/>
        <v>274.79999999999927</v>
      </c>
      <c r="T1193" s="84">
        <f t="shared" si="381"/>
        <v>1297.8999999999996</v>
      </c>
      <c r="W1193" s="84">
        <v>20.2</v>
      </c>
      <c r="Z1193" s="84">
        <v>120</v>
      </c>
      <c r="AA1193" s="84">
        <v>685.8</v>
      </c>
      <c r="AB1193" s="84">
        <f t="shared" si="368"/>
        <v>805.8</v>
      </c>
      <c r="AC1193" s="84">
        <f t="shared" si="382"/>
        <v>106.59999999999991</v>
      </c>
      <c r="AE1193" s="84">
        <f t="shared" si="376"/>
        <v>-7636.3839999999991</v>
      </c>
      <c r="AF1193" s="84">
        <f t="shared" si="376"/>
        <v>30517.460000000003</v>
      </c>
      <c r="AG1193" s="84">
        <f t="shared" si="376"/>
        <v>22881.076000000001</v>
      </c>
      <c r="AH1193" s="84">
        <f t="shared" si="383"/>
        <v>-415.10999999999694</v>
      </c>
      <c r="AJ1193" s="80">
        <v>41214</v>
      </c>
      <c r="AK1193" s="84">
        <v>2967.8</v>
      </c>
      <c r="AL1193" s="84">
        <v>819.8</v>
      </c>
      <c r="AM1193" s="84">
        <f t="shared" si="369"/>
        <v>3787.6000000000004</v>
      </c>
      <c r="AN1193" s="84">
        <f t="shared" si="384"/>
        <v>187.39999999999998</v>
      </c>
      <c r="AO1193" s="84">
        <f t="shared" si="384"/>
        <v>194.50000000000045</v>
      </c>
      <c r="AP1193" s="85">
        <f>AM1193/'[2]Soymeal Export Forecast'!AM$15</f>
        <v>0.33744888138079093</v>
      </c>
      <c r="AQ1193" s="77"/>
      <c r="AR1193" s="77"/>
      <c r="AS1193" s="80">
        <v>41214</v>
      </c>
      <c r="AT1193" s="84">
        <v>192.1</v>
      </c>
      <c r="AU1193" s="84">
        <v>112.1</v>
      </c>
      <c r="AV1193" s="84">
        <f t="shared" si="370"/>
        <v>304.2</v>
      </c>
      <c r="AW1193" s="84">
        <f t="shared" si="385"/>
        <v>8.0999999999999943</v>
      </c>
      <c r="AX1193" s="84">
        <f t="shared" si="385"/>
        <v>36.699999999999989</v>
      </c>
      <c r="AZ1193" s="77"/>
      <c r="BA1193" s="77"/>
      <c r="BB1193" s="84">
        <f t="shared" si="372"/>
        <v>560.1930000000051</v>
      </c>
    </row>
    <row r="1194" spans="1:54">
      <c r="A1194" s="80">
        <v>41221</v>
      </c>
      <c r="B1194" s="84">
        <v>1681.39</v>
      </c>
      <c r="C1194" s="84">
        <v>37899.629000000001</v>
      </c>
      <c r="D1194" s="84">
        <v>39581.019</v>
      </c>
      <c r="E1194" s="84">
        <v>8150.4390000000003</v>
      </c>
      <c r="F1194" s="84">
        <f t="shared" si="379"/>
        <v>235.36899999999878</v>
      </c>
      <c r="G1194" s="84">
        <f t="shared" si="379"/>
        <v>-104.15699999999924</v>
      </c>
      <c r="H1194" s="84">
        <f t="shared" si="379"/>
        <v>129.19599999999991</v>
      </c>
      <c r="I1194" s="84">
        <f t="shared" si="371"/>
        <v>235.36899999999878</v>
      </c>
      <c r="L1194" s="84">
        <f t="shared" si="373"/>
        <v>25.039000000000669</v>
      </c>
      <c r="M1194" s="84">
        <v>70.599999999999994</v>
      </c>
      <c r="N1194" s="85">
        <f>(D1194*36.7437/1000)/'[2]Soybean Export Forecast'!$U$15</f>
        <v>1.0955363327857524</v>
      </c>
      <c r="P1194" s="84">
        <v>8628.7000000000007</v>
      </c>
      <c r="Q1194" s="84">
        <v>7741.1</v>
      </c>
      <c r="R1194" s="84">
        <f t="shared" si="375"/>
        <v>16369.800000000001</v>
      </c>
      <c r="S1194" s="84">
        <f t="shared" si="380"/>
        <v>371.50000000000182</v>
      </c>
      <c r="T1194" s="84">
        <f t="shared" si="381"/>
        <v>1280.1000000000004</v>
      </c>
      <c r="W1194" s="84">
        <v>6.1</v>
      </c>
      <c r="Z1194" s="84">
        <v>120</v>
      </c>
      <c r="AA1194" s="84">
        <v>758.5</v>
      </c>
      <c r="AB1194" s="84">
        <f t="shared" si="368"/>
        <v>878.5</v>
      </c>
      <c r="AC1194" s="84">
        <f t="shared" si="382"/>
        <v>72.700000000000045</v>
      </c>
      <c r="AE1194" s="84">
        <f t="shared" si="376"/>
        <v>-7067.31</v>
      </c>
      <c r="AF1194" s="84">
        <f t="shared" si="376"/>
        <v>29400.029000000002</v>
      </c>
      <c r="AG1194" s="84">
        <f t="shared" si="376"/>
        <v>22332.718999999997</v>
      </c>
      <c r="AH1194" s="84">
        <f t="shared" si="383"/>
        <v>-548.35700000000361</v>
      </c>
      <c r="AJ1194" s="80">
        <v>41221</v>
      </c>
      <c r="AK1194" s="84">
        <v>2930.4</v>
      </c>
      <c r="AL1194" s="84">
        <v>1091.9000000000001</v>
      </c>
      <c r="AM1194" s="84">
        <f t="shared" si="369"/>
        <v>4022.3</v>
      </c>
      <c r="AN1194" s="84">
        <f t="shared" si="384"/>
        <v>272.10000000000014</v>
      </c>
      <c r="AO1194" s="84">
        <f t="shared" si="384"/>
        <v>234.69999999999982</v>
      </c>
      <c r="AP1194" s="85">
        <f>AM1194/'[2]Soymeal Export Forecast'!AM$15</f>
        <v>0.35835902301667427</v>
      </c>
      <c r="AQ1194" s="77"/>
      <c r="AR1194" s="77"/>
      <c r="AS1194" s="80">
        <v>41221</v>
      </c>
      <c r="AT1194" s="84">
        <v>208.5</v>
      </c>
      <c r="AU1194" s="84">
        <v>116.7</v>
      </c>
      <c r="AV1194" s="84">
        <f t="shared" si="370"/>
        <v>325.2</v>
      </c>
      <c r="AW1194" s="84">
        <f t="shared" si="385"/>
        <v>4.6000000000000085</v>
      </c>
      <c r="AX1194" s="84">
        <f t="shared" si="385"/>
        <v>21</v>
      </c>
      <c r="AZ1194" s="77"/>
      <c r="BA1194" s="77"/>
      <c r="BB1194" s="84">
        <f t="shared" si="372"/>
        <v>507.46899999999891</v>
      </c>
    </row>
    <row r="1195" spans="1:54">
      <c r="A1195" s="80">
        <v>41228</v>
      </c>
      <c r="B1195" s="84">
        <v>1667.1790000000001</v>
      </c>
      <c r="C1195" s="84">
        <v>37914.798000000003</v>
      </c>
      <c r="D1195" s="84">
        <v>39581.976999999999</v>
      </c>
      <c r="E1195" s="84">
        <v>9782.973</v>
      </c>
      <c r="F1195" s="84">
        <f t="shared" si="379"/>
        <v>15.169000000001688</v>
      </c>
      <c r="G1195" s="84">
        <f t="shared" si="379"/>
        <v>0.95799999999871943</v>
      </c>
      <c r="H1195" s="84">
        <f t="shared" si="379"/>
        <v>1632.5339999999997</v>
      </c>
      <c r="I1195" s="84">
        <f t="shared" si="371"/>
        <v>15.169000000001688</v>
      </c>
      <c r="L1195" s="84">
        <f t="shared" si="373"/>
        <v>1633.4919999999984</v>
      </c>
      <c r="M1195" s="84">
        <v>63.7</v>
      </c>
      <c r="N1195" s="85">
        <f>(D1195*36.7437/1000)/'[2]Soybean Export Forecast'!$U$15</f>
        <v>1.0955628486217088</v>
      </c>
      <c r="P1195" s="84">
        <v>7684.4</v>
      </c>
      <c r="Q1195" s="84">
        <v>9080.1</v>
      </c>
      <c r="R1195" s="84">
        <f t="shared" si="375"/>
        <v>16764.5</v>
      </c>
      <c r="S1195" s="84">
        <f t="shared" si="380"/>
        <v>394.69999999999891</v>
      </c>
      <c r="T1195" s="84">
        <f t="shared" si="381"/>
        <v>1339</v>
      </c>
      <c r="W1195" s="84">
        <v>53.5</v>
      </c>
      <c r="Z1195" s="84">
        <v>120</v>
      </c>
      <c r="AA1195" s="84">
        <v>911.5</v>
      </c>
      <c r="AB1195" s="84">
        <f t="shared" si="368"/>
        <v>1031.5</v>
      </c>
      <c r="AC1195" s="84">
        <f t="shared" si="382"/>
        <v>153</v>
      </c>
      <c r="AE1195" s="84">
        <f t="shared" si="376"/>
        <v>-6137.2209999999995</v>
      </c>
      <c r="AF1195" s="84">
        <f t="shared" si="376"/>
        <v>27923.198000000004</v>
      </c>
      <c r="AG1195" s="84">
        <f t="shared" si="376"/>
        <v>21785.976999999999</v>
      </c>
      <c r="AH1195" s="84">
        <f t="shared" si="383"/>
        <v>-546.74199999999837</v>
      </c>
      <c r="AJ1195" s="80">
        <v>41228</v>
      </c>
      <c r="AK1195" s="84">
        <v>2853.8</v>
      </c>
      <c r="AL1195" s="84">
        <v>1366.3</v>
      </c>
      <c r="AM1195" s="84">
        <f t="shared" si="369"/>
        <v>4220.1000000000004</v>
      </c>
      <c r="AN1195" s="84">
        <f t="shared" si="384"/>
        <v>274.39999999999986</v>
      </c>
      <c r="AO1195" s="84">
        <f t="shared" si="384"/>
        <v>197.80000000000018</v>
      </c>
      <c r="AP1195" s="85">
        <f>AM1195/'[2]Soymeal Export Forecast'!AM$15</f>
        <v>0.37598163066719714</v>
      </c>
      <c r="AQ1195" s="77"/>
      <c r="AR1195" s="77"/>
      <c r="AS1195" s="80">
        <v>41228</v>
      </c>
      <c r="AT1195" s="84">
        <v>263.8</v>
      </c>
      <c r="AU1195" s="84">
        <v>185.6</v>
      </c>
      <c r="AV1195" s="84">
        <f t="shared" si="370"/>
        <v>449.4</v>
      </c>
      <c r="AW1195" s="84">
        <f t="shared" si="385"/>
        <v>68.899999999999991</v>
      </c>
      <c r="AX1195" s="84">
        <f t="shared" si="385"/>
        <v>124.19999999999999</v>
      </c>
      <c r="AZ1195" s="77"/>
      <c r="BA1195" s="77"/>
      <c r="BB1195" s="84">
        <f t="shared" si="372"/>
        <v>289.56900000000155</v>
      </c>
    </row>
    <row r="1196" spans="1:54">
      <c r="A1196" s="80">
        <v>41235</v>
      </c>
      <c r="B1196" s="84">
        <v>9782.973</v>
      </c>
      <c r="C1196" s="84">
        <v>249.43299999999999</v>
      </c>
      <c r="D1196" s="84">
        <v>10032.406000000001</v>
      </c>
      <c r="E1196" s="84">
        <v>767.91200000000003</v>
      </c>
      <c r="F1196" s="84">
        <f t="shared" si="379"/>
        <v>-37665.365000000005</v>
      </c>
      <c r="G1196" s="84">
        <f t="shared" si="379"/>
        <v>-29549.570999999996</v>
      </c>
      <c r="H1196" s="84">
        <f t="shared" si="379"/>
        <v>-9015.0609999999997</v>
      </c>
      <c r="I1196" s="84">
        <f t="shared" si="371"/>
        <v>-37665.365000000005</v>
      </c>
      <c r="L1196" s="84">
        <f t="shared" si="373"/>
        <v>-38564.631999999998</v>
      </c>
      <c r="M1196" s="84">
        <v>247</v>
      </c>
      <c r="N1196" s="85">
        <f>(D1196*36.7437/1000)/'[2]Soybean Export Forecast'!$U$15</f>
        <v>0.27768020015497274</v>
      </c>
      <c r="P1196" s="84">
        <v>6931.7</v>
      </c>
      <c r="Q1196" s="84">
        <v>10041.1</v>
      </c>
      <c r="R1196" s="84">
        <f t="shared" si="375"/>
        <v>16972.8</v>
      </c>
      <c r="S1196" s="84">
        <f t="shared" si="380"/>
        <v>208.29999999999927</v>
      </c>
      <c r="T1196" s="84">
        <f t="shared" si="381"/>
        <v>961</v>
      </c>
      <c r="W1196" s="84">
        <v>0</v>
      </c>
      <c r="Z1196" s="84">
        <v>70</v>
      </c>
      <c r="AA1196" s="84">
        <v>1027.7</v>
      </c>
      <c r="AB1196" s="84">
        <f t="shared" si="368"/>
        <v>1097.7</v>
      </c>
      <c r="AC1196" s="84">
        <f t="shared" si="382"/>
        <v>66.200000000000045</v>
      </c>
      <c r="AE1196" s="84">
        <f t="shared" si="376"/>
        <v>2781.2730000000001</v>
      </c>
      <c r="AF1196" s="84">
        <f t="shared" si="376"/>
        <v>-10819.367000000002</v>
      </c>
      <c r="AG1196" s="84">
        <f t="shared" si="376"/>
        <v>-8038.0939999999982</v>
      </c>
      <c r="AH1196" s="84">
        <f t="shared" si="383"/>
        <v>-29824.070999999996</v>
      </c>
      <c r="AJ1196" s="80">
        <v>41235</v>
      </c>
      <c r="AK1196" s="84">
        <v>2972.7</v>
      </c>
      <c r="AL1196" s="84">
        <v>1612.4</v>
      </c>
      <c r="AM1196" s="84">
        <f t="shared" si="369"/>
        <v>4585.1000000000004</v>
      </c>
      <c r="AN1196" s="84">
        <f t="shared" si="384"/>
        <v>246.10000000000014</v>
      </c>
      <c r="AO1196" s="84">
        <f t="shared" si="384"/>
        <v>365</v>
      </c>
      <c r="AP1196" s="85">
        <f>AM1196/'[2]Soymeal Export Forecast'!AM$15</f>
        <v>0.40850059827306595</v>
      </c>
      <c r="AQ1196" s="77"/>
      <c r="AR1196" s="77"/>
      <c r="AS1196" s="80">
        <v>41235</v>
      </c>
      <c r="AT1196" s="84">
        <v>378</v>
      </c>
      <c r="AU1196" s="84">
        <v>192.9</v>
      </c>
      <c r="AV1196" s="84">
        <f t="shared" si="370"/>
        <v>570.9</v>
      </c>
      <c r="AW1196" s="84">
        <f t="shared" si="385"/>
        <v>7.3000000000000114</v>
      </c>
      <c r="AX1196" s="84">
        <f t="shared" si="385"/>
        <v>121.5</v>
      </c>
      <c r="AZ1196" s="77"/>
      <c r="BA1196" s="77"/>
      <c r="BB1196" s="84">
        <f t="shared" si="372"/>
        <v>-37419.265000000007</v>
      </c>
    </row>
    <row r="1197" spans="1:54">
      <c r="A1197" s="80">
        <v>41242</v>
      </c>
      <c r="B1197" s="84">
        <v>9112.8889999999992</v>
      </c>
      <c r="C1197" s="84">
        <v>989.09500000000003</v>
      </c>
      <c r="D1197" s="84">
        <v>10101.984</v>
      </c>
      <c r="E1197" s="84">
        <v>767.91200000000003</v>
      </c>
      <c r="F1197" s="84">
        <f t="shared" si="379"/>
        <v>739.66200000000003</v>
      </c>
      <c r="G1197" s="84">
        <f t="shared" si="379"/>
        <v>69.57799999999952</v>
      </c>
      <c r="H1197" s="84">
        <f t="shared" si="379"/>
        <v>0</v>
      </c>
      <c r="I1197" s="84">
        <f t="shared" si="371"/>
        <v>739.66200000000003</v>
      </c>
      <c r="L1197" s="84">
        <f t="shared" si="373"/>
        <v>69.57799999999952</v>
      </c>
      <c r="M1197" s="84">
        <v>316.39999999999998</v>
      </c>
      <c r="N1197" s="85">
        <f>(D1197*36.7437/1000)/'[2]Soybean Export Forecast'!$U$15</f>
        <v>0.27960600269589686</v>
      </c>
      <c r="P1197" s="84">
        <v>6430.8</v>
      </c>
      <c r="Q1197" s="84">
        <v>11051.6</v>
      </c>
      <c r="R1197" s="84">
        <f t="shared" si="375"/>
        <v>17482.400000000001</v>
      </c>
      <c r="S1197" s="84">
        <f t="shared" si="380"/>
        <v>509.60000000000218</v>
      </c>
      <c r="T1197" s="84">
        <f t="shared" si="381"/>
        <v>1010.5</v>
      </c>
      <c r="W1197" s="84">
        <v>189.3</v>
      </c>
      <c r="Z1197" s="84">
        <v>120</v>
      </c>
      <c r="AA1197" s="84">
        <v>1191.0999999999999</v>
      </c>
      <c r="AB1197" s="84">
        <f t="shared" si="368"/>
        <v>1311.1</v>
      </c>
      <c r="AC1197" s="84">
        <f t="shared" si="382"/>
        <v>213.39999999999986</v>
      </c>
      <c r="AE1197" s="84">
        <f t="shared" si="376"/>
        <v>2562.088999999999</v>
      </c>
      <c r="AF1197" s="84">
        <f t="shared" si="376"/>
        <v>-11253.605000000001</v>
      </c>
      <c r="AG1197" s="84">
        <f t="shared" si="376"/>
        <v>-8691.5160000000014</v>
      </c>
      <c r="AH1197" s="84">
        <f t="shared" si="383"/>
        <v>-653.42200000000321</v>
      </c>
      <c r="AJ1197" s="80">
        <v>41242</v>
      </c>
      <c r="AK1197" s="84">
        <v>3142.1</v>
      </c>
      <c r="AL1197" s="84">
        <v>1906.7</v>
      </c>
      <c r="AM1197" s="84">
        <f t="shared" si="369"/>
        <v>5048.8</v>
      </c>
      <c r="AN1197" s="84">
        <f t="shared" si="384"/>
        <v>294.29999999999995</v>
      </c>
      <c r="AO1197" s="84">
        <f t="shared" si="384"/>
        <v>463.69999999999982</v>
      </c>
      <c r="AP1197" s="85">
        <f>AM1197/'[2]Soymeal Export Forecast'!AM$15</f>
        <v>0.44981305109180941</v>
      </c>
      <c r="AQ1197" s="77"/>
      <c r="AR1197" s="77"/>
      <c r="AS1197" s="80">
        <v>41242</v>
      </c>
      <c r="AT1197" s="84">
        <v>369.8</v>
      </c>
      <c r="AU1197" s="84">
        <v>220</v>
      </c>
      <c r="AV1197" s="84">
        <f t="shared" si="370"/>
        <v>589.79999999999995</v>
      </c>
      <c r="AW1197" s="84">
        <f t="shared" si="385"/>
        <v>27.099999999999994</v>
      </c>
      <c r="AX1197" s="84">
        <f t="shared" si="385"/>
        <v>18.899999999999977</v>
      </c>
      <c r="AZ1197" s="77"/>
      <c r="BA1197" s="77"/>
      <c r="BB1197" s="84">
        <f t="shared" si="372"/>
        <v>1033.962</v>
      </c>
    </row>
    <row r="1198" spans="1:54">
      <c r="A1198" s="80">
        <v>41249</v>
      </c>
      <c r="B1198" s="84">
        <v>8433.6589999999997</v>
      </c>
      <c r="C1198" s="84">
        <v>1668.693</v>
      </c>
      <c r="D1198" s="84">
        <v>10102.352000000001</v>
      </c>
      <c r="E1198" s="84">
        <v>767.91200000000003</v>
      </c>
      <c r="F1198" s="84">
        <f t="shared" si="379"/>
        <v>679.59799999999996</v>
      </c>
      <c r="G1198" s="84">
        <f t="shared" si="379"/>
        <v>0.3680000000003929</v>
      </c>
      <c r="H1198" s="84">
        <f t="shared" si="379"/>
        <v>0</v>
      </c>
      <c r="I1198" s="84">
        <f t="shared" si="371"/>
        <v>679.59799999999996</v>
      </c>
      <c r="L1198" s="84">
        <f t="shared" si="373"/>
        <v>0.3680000000003929</v>
      </c>
      <c r="M1198" s="84">
        <v>128.5</v>
      </c>
      <c r="N1198" s="85">
        <f>(D1198*36.7437/1000)/'[2]Soybean Export Forecast'!$U$15</f>
        <v>0.27961618831973001</v>
      </c>
      <c r="P1198" s="84">
        <v>6547.2</v>
      </c>
      <c r="Q1198" s="84">
        <v>11944</v>
      </c>
      <c r="R1198" s="84">
        <f t="shared" si="375"/>
        <v>18491.2</v>
      </c>
      <c r="S1198" s="84">
        <f t="shared" si="380"/>
        <v>1008.7999999999993</v>
      </c>
      <c r="T1198" s="84">
        <f t="shared" si="381"/>
        <v>892.39999999999964</v>
      </c>
      <c r="W1198" s="84">
        <v>124.1</v>
      </c>
      <c r="Z1198" s="84">
        <v>120</v>
      </c>
      <c r="AA1198" s="84">
        <v>1251.5999999999999</v>
      </c>
      <c r="AB1198" s="84">
        <f t="shared" si="368"/>
        <v>1371.6</v>
      </c>
      <c r="AC1198" s="84">
        <f t="shared" si="382"/>
        <v>60.5</v>
      </c>
      <c r="AE1198" s="84">
        <f t="shared" si="376"/>
        <v>1766.4589999999998</v>
      </c>
      <c r="AF1198" s="84">
        <f t="shared" si="376"/>
        <v>-11526.907000000001</v>
      </c>
      <c r="AG1198" s="84">
        <f t="shared" si="376"/>
        <v>-9760.4480000000003</v>
      </c>
      <c r="AH1198" s="84">
        <f t="shared" si="383"/>
        <v>-1068.9319999999989</v>
      </c>
      <c r="AJ1198" s="80">
        <v>41249</v>
      </c>
      <c r="AK1198" s="84">
        <v>3050.1</v>
      </c>
      <c r="AL1198" s="84">
        <v>2203.1000000000004</v>
      </c>
      <c r="AM1198" s="84">
        <f t="shared" si="369"/>
        <v>5253.2000000000007</v>
      </c>
      <c r="AN1198" s="84">
        <f t="shared" si="384"/>
        <v>296.40000000000032</v>
      </c>
      <c r="AO1198" s="84">
        <f t="shared" si="384"/>
        <v>204.40000000000055</v>
      </c>
      <c r="AP1198" s="85">
        <f>AM1198/'[2]Soymeal Export Forecast'!AM$15</f>
        <v>0.46802367295109598</v>
      </c>
      <c r="AQ1198" s="77"/>
      <c r="AR1198" s="77"/>
      <c r="AS1198" s="80">
        <v>41249</v>
      </c>
      <c r="AT1198" s="84">
        <v>362.3</v>
      </c>
      <c r="AU1198" s="84">
        <v>258</v>
      </c>
      <c r="AV1198" s="84">
        <f t="shared" si="370"/>
        <v>620.29999999999995</v>
      </c>
      <c r="AW1198" s="84">
        <f t="shared" si="385"/>
        <v>38</v>
      </c>
      <c r="AX1198" s="84">
        <f t="shared" si="385"/>
        <v>30.5</v>
      </c>
      <c r="AZ1198" s="77"/>
      <c r="BA1198" s="77"/>
      <c r="BB1198" s="84">
        <f t="shared" si="372"/>
        <v>975.99800000000027</v>
      </c>
    </row>
    <row r="1199" spans="1:54">
      <c r="A1199" s="80">
        <v>41256</v>
      </c>
      <c r="B1199" s="84">
        <v>8330.5380000000005</v>
      </c>
      <c r="C1199" s="84">
        <v>2098.7310000000002</v>
      </c>
      <c r="D1199" s="84">
        <v>10429.269</v>
      </c>
      <c r="E1199" s="84">
        <v>767.91200000000003</v>
      </c>
      <c r="F1199" s="84">
        <f t="shared" si="379"/>
        <v>430.03800000000024</v>
      </c>
      <c r="G1199" s="84">
        <f t="shared" si="379"/>
        <v>326.91699999999946</v>
      </c>
      <c r="H1199" s="84">
        <f t="shared" si="379"/>
        <v>0</v>
      </c>
      <c r="I1199" s="84">
        <f t="shared" si="371"/>
        <v>430.03800000000024</v>
      </c>
      <c r="L1199" s="84">
        <f t="shared" si="373"/>
        <v>326.91699999999946</v>
      </c>
      <c r="M1199" s="84">
        <v>351.8</v>
      </c>
      <c r="N1199" s="85">
        <f>(D1199*36.7437/1000)/'[2]Soybean Export Forecast'!$U$15</f>
        <v>0.28866470350084034</v>
      </c>
      <c r="P1199" s="84">
        <v>6075.8</v>
      </c>
      <c r="Q1199" s="84">
        <v>12889.6</v>
      </c>
      <c r="R1199" s="84">
        <f t="shared" si="375"/>
        <v>18965.400000000001</v>
      </c>
      <c r="S1199" s="84">
        <f t="shared" si="380"/>
        <v>474.20000000000073</v>
      </c>
      <c r="T1199" s="84">
        <f t="shared" si="381"/>
        <v>945.60000000000036</v>
      </c>
      <c r="W1199" s="84">
        <v>224.6</v>
      </c>
      <c r="Z1199" s="84">
        <v>120</v>
      </c>
      <c r="AA1199" s="84">
        <v>1275.0999999999999</v>
      </c>
      <c r="AB1199" s="84">
        <f t="shared" si="368"/>
        <v>1395.1</v>
      </c>
      <c r="AC1199" s="84">
        <f t="shared" si="382"/>
        <v>23.5</v>
      </c>
      <c r="AE1199" s="84">
        <f t="shared" si="376"/>
        <v>2134.7380000000003</v>
      </c>
      <c r="AF1199" s="84">
        <f t="shared" si="376"/>
        <v>-12065.969000000001</v>
      </c>
      <c r="AG1199" s="84">
        <f t="shared" si="376"/>
        <v>-9931.2310000000016</v>
      </c>
      <c r="AH1199" s="84">
        <f t="shared" si="383"/>
        <v>-170.78300000000127</v>
      </c>
      <c r="AJ1199" s="80">
        <v>41256</v>
      </c>
      <c r="AK1199" s="84">
        <v>3205.2</v>
      </c>
      <c r="AL1199" s="84">
        <v>2438.8000000000002</v>
      </c>
      <c r="AM1199" s="84">
        <f t="shared" si="369"/>
        <v>5644</v>
      </c>
      <c r="AN1199" s="84">
        <f t="shared" si="384"/>
        <v>235.69999999999982</v>
      </c>
      <c r="AO1199" s="84">
        <f t="shared" si="384"/>
        <v>390.79999999999927</v>
      </c>
      <c r="AP1199" s="85">
        <f>AM1199/'[2]Soymeal Export Forecast'!AM$15</f>
        <v>0.50284124155485899</v>
      </c>
      <c r="AQ1199" s="77"/>
      <c r="AR1199" s="77"/>
      <c r="AS1199" s="80">
        <v>41256</v>
      </c>
      <c r="AT1199" s="84">
        <v>352.6</v>
      </c>
      <c r="AU1199" s="84">
        <v>261.89999999999998</v>
      </c>
      <c r="AV1199" s="84">
        <f t="shared" si="370"/>
        <v>614.5</v>
      </c>
      <c r="AW1199" s="84">
        <f t="shared" si="385"/>
        <v>3.8999999999999773</v>
      </c>
      <c r="AX1199" s="84">
        <f t="shared" si="385"/>
        <v>-5.7999999999999545</v>
      </c>
      <c r="AZ1199" s="77"/>
      <c r="BA1199" s="77"/>
      <c r="BB1199" s="84">
        <f t="shared" si="372"/>
        <v>665.73800000000006</v>
      </c>
    </row>
    <row r="1200" spans="1:54">
      <c r="A1200" s="80">
        <v>41263</v>
      </c>
      <c r="B1200" s="84">
        <v>7813.93</v>
      </c>
      <c r="C1200" s="84">
        <v>2619.5709999999999</v>
      </c>
      <c r="D1200" s="84">
        <v>10433.501</v>
      </c>
      <c r="E1200" s="84">
        <v>777.91200000000003</v>
      </c>
      <c r="F1200" s="84">
        <f t="shared" si="379"/>
        <v>520.83999999999969</v>
      </c>
      <c r="G1200" s="84">
        <f t="shared" si="379"/>
        <v>4.2319999999999709</v>
      </c>
      <c r="H1200" s="84">
        <f t="shared" si="379"/>
        <v>10</v>
      </c>
      <c r="I1200" s="84">
        <f t="shared" si="371"/>
        <v>520.83999999999969</v>
      </c>
      <c r="L1200" s="84">
        <f t="shared" si="373"/>
        <v>14.231999999999971</v>
      </c>
      <c r="M1200" s="84">
        <v>933</v>
      </c>
      <c r="N1200" s="85">
        <f>(D1200*36.7437/1000)/'[2]Soybean Export Forecast'!$U$15</f>
        <v>0.28878183817492115</v>
      </c>
      <c r="P1200" s="84">
        <v>5153.3999999999996</v>
      </c>
      <c r="Q1200" s="84">
        <v>13539.7</v>
      </c>
      <c r="R1200" s="84">
        <f t="shared" si="375"/>
        <v>18693.099999999999</v>
      </c>
      <c r="S1200" s="84">
        <f t="shared" si="380"/>
        <v>-272.30000000000291</v>
      </c>
      <c r="T1200" s="84">
        <f t="shared" si="381"/>
        <v>650.10000000000036</v>
      </c>
      <c r="W1200" s="84">
        <v>840</v>
      </c>
      <c r="Z1200" s="84">
        <v>120</v>
      </c>
      <c r="AA1200" s="84">
        <v>1422.6</v>
      </c>
      <c r="AB1200" s="84">
        <f t="shared" si="368"/>
        <v>1542.6</v>
      </c>
      <c r="AC1200" s="84">
        <f t="shared" si="382"/>
        <v>147.5</v>
      </c>
      <c r="AE1200" s="84">
        <f t="shared" si="376"/>
        <v>2540.5300000000007</v>
      </c>
      <c r="AF1200" s="84">
        <f t="shared" si="376"/>
        <v>-12342.729000000001</v>
      </c>
      <c r="AG1200" s="84">
        <f t="shared" si="376"/>
        <v>-9802.1989999999987</v>
      </c>
      <c r="AH1200" s="84">
        <f t="shared" si="383"/>
        <v>129.03200000000288</v>
      </c>
      <c r="AJ1200" s="80">
        <v>41263</v>
      </c>
      <c r="AK1200" s="84">
        <v>3171.4</v>
      </c>
      <c r="AL1200" s="84">
        <v>2597.3000000000002</v>
      </c>
      <c r="AM1200" s="84">
        <f t="shared" si="369"/>
        <v>5768.7000000000007</v>
      </c>
      <c r="AN1200" s="84">
        <f t="shared" si="384"/>
        <v>158.5</v>
      </c>
      <c r="AO1200" s="84">
        <f t="shared" si="384"/>
        <v>124.70000000000073</v>
      </c>
      <c r="AP1200" s="85">
        <f>AM1200/'[2]Soymeal Export Forecast'!AM$15</f>
        <v>0.51395114637801476</v>
      </c>
      <c r="AQ1200" s="77"/>
      <c r="AR1200" s="77"/>
      <c r="AS1200" s="80">
        <v>41263</v>
      </c>
      <c r="AT1200" s="84">
        <v>334.3</v>
      </c>
      <c r="AU1200" s="84">
        <v>297.5</v>
      </c>
      <c r="AV1200" s="84">
        <f t="shared" si="370"/>
        <v>631.79999999999995</v>
      </c>
      <c r="AW1200" s="84">
        <f t="shared" si="385"/>
        <v>35.600000000000023</v>
      </c>
      <c r="AX1200" s="84">
        <f t="shared" si="385"/>
        <v>17.299999999999955</v>
      </c>
      <c r="AZ1200" s="77"/>
      <c r="BA1200" s="77"/>
      <c r="BB1200" s="84">
        <f t="shared" si="372"/>
        <v>679.33999999999969</v>
      </c>
    </row>
    <row r="1201" spans="1:54">
      <c r="A1201" s="80">
        <v>41270</v>
      </c>
      <c r="B1201" s="84">
        <v>7562.9520000000002</v>
      </c>
      <c r="C1201" s="84">
        <v>3037.2840000000001</v>
      </c>
      <c r="D1201" s="84">
        <v>10600.236000000001</v>
      </c>
      <c r="E1201" s="84">
        <v>777.91200000000003</v>
      </c>
      <c r="F1201" s="84">
        <f t="shared" si="379"/>
        <v>417.71300000000019</v>
      </c>
      <c r="G1201" s="84">
        <f t="shared" si="379"/>
        <v>166.73500000000058</v>
      </c>
      <c r="H1201" s="84">
        <f t="shared" si="379"/>
        <v>0</v>
      </c>
      <c r="I1201" s="84">
        <f t="shared" si="371"/>
        <v>417.71300000000019</v>
      </c>
      <c r="L1201" s="84">
        <f t="shared" si="373"/>
        <v>166.73500000000058</v>
      </c>
      <c r="M1201" s="84">
        <v>16.899999999999999</v>
      </c>
      <c r="N1201" s="85">
        <f>(D1201*36.7437/1000)/'[2]Soybean Export Forecast'!$U$15</f>
        <v>0.29339678379941436</v>
      </c>
      <c r="P1201" s="84">
        <v>4975.5</v>
      </c>
      <c r="Q1201" s="84">
        <v>14077.7</v>
      </c>
      <c r="R1201" s="84">
        <f t="shared" si="375"/>
        <v>19053.2</v>
      </c>
      <c r="S1201" s="84">
        <f t="shared" si="380"/>
        <v>360.10000000000218</v>
      </c>
      <c r="T1201" s="84">
        <f t="shared" si="381"/>
        <v>538</v>
      </c>
      <c r="W1201" s="84">
        <v>11.4</v>
      </c>
      <c r="Z1201" s="84">
        <v>120</v>
      </c>
      <c r="AA1201" s="84">
        <v>1474.7</v>
      </c>
      <c r="AB1201" s="84">
        <f t="shared" si="368"/>
        <v>1594.7</v>
      </c>
      <c r="AC1201" s="84">
        <f t="shared" si="382"/>
        <v>52.100000000000136</v>
      </c>
      <c r="AE1201" s="84">
        <f t="shared" si="376"/>
        <v>2467.4520000000002</v>
      </c>
      <c r="AF1201" s="84">
        <f t="shared" si="376"/>
        <v>-12515.116000000002</v>
      </c>
      <c r="AG1201" s="84">
        <f t="shared" si="376"/>
        <v>-10047.664000000001</v>
      </c>
      <c r="AH1201" s="84">
        <f t="shared" si="383"/>
        <v>-245.46500000000196</v>
      </c>
      <c r="AJ1201" s="80">
        <v>41270</v>
      </c>
      <c r="AK1201" s="84">
        <v>3012.7</v>
      </c>
      <c r="AL1201" s="84">
        <v>2809.8</v>
      </c>
      <c r="AM1201" s="84">
        <f t="shared" si="369"/>
        <v>5822.5</v>
      </c>
      <c r="AN1201" s="84">
        <f t="shared" si="384"/>
        <v>212.5</v>
      </c>
      <c r="AO1201" s="84">
        <f t="shared" si="384"/>
        <v>53.799999999999272</v>
      </c>
      <c r="AP1201" s="85">
        <f>AM1201/'[2]Soymeal Export Forecast'!AM$15</f>
        <v>0.51874435311005784</v>
      </c>
      <c r="AQ1201" s="77"/>
      <c r="AR1201" s="77"/>
      <c r="AS1201" s="80">
        <v>41270</v>
      </c>
      <c r="AT1201" s="84">
        <v>331.1</v>
      </c>
      <c r="AU1201" s="84">
        <v>332.1</v>
      </c>
      <c r="AV1201" s="84">
        <f t="shared" si="370"/>
        <v>663.2</v>
      </c>
      <c r="AW1201" s="84">
        <f t="shared" si="385"/>
        <v>34.600000000000023</v>
      </c>
      <c r="AX1201" s="84">
        <f t="shared" si="385"/>
        <v>31.400000000000091</v>
      </c>
      <c r="AZ1201" s="77"/>
      <c r="BA1201" s="77"/>
      <c r="BB1201" s="84">
        <f t="shared" si="372"/>
        <v>630.21300000000019</v>
      </c>
    </row>
    <row r="1202" spans="1:54">
      <c r="A1202" s="80">
        <v>41277</v>
      </c>
      <c r="B1202" s="84">
        <v>7415.2359999999999</v>
      </c>
      <c r="C1202" s="84">
        <v>3327.3310000000001</v>
      </c>
      <c r="D1202" s="84">
        <v>10742.566999999999</v>
      </c>
      <c r="E1202" s="84">
        <v>777.91200000000003</v>
      </c>
      <c r="F1202" s="84">
        <f t="shared" si="379"/>
        <v>290.04700000000003</v>
      </c>
      <c r="G1202" s="84">
        <f t="shared" si="379"/>
        <v>142.33099999999831</v>
      </c>
      <c r="H1202" s="84">
        <f t="shared" si="379"/>
        <v>0</v>
      </c>
      <c r="I1202" s="84">
        <f t="shared" si="371"/>
        <v>290.04700000000003</v>
      </c>
      <c r="L1202" s="84">
        <f t="shared" si="373"/>
        <v>142.33099999999831</v>
      </c>
      <c r="M1202" s="84">
        <v>341.4</v>
      </c>
      <c r="N1202" s="85">
        <f>(D1202*36.7437/1000)/'[2]Soybean Export Forecast'!$U$15</f>
        <v>0.2973362675651488</v>
      </c>
      <c r="P1202" s="84">
        <v>3980.1</v>
      </c>
      <c r="Q1202" s="84">
        <v>14831.6</v>
      </c>
      <c r="R1202" s="84">
        <f t="shared" si="375"/>
        <v>18811.7</v>
      </c>
      <c r="S1202" s="84">
        <f t="shared" si="380"/>
        <v>-241.5</v>
      </c>
      <c r="T1202" s="84">
        <f t="shared" si="381"/>
        <v>753.89999999999964</v>
      </c>
      <c r="W1202" s="84">
        <v>339.2</v>
      </c>
      <c r="Z1202" s="84">
        <v>60</v>
      </c>
      <c r="AA1202" s="84">
        <v>1708.5</v>
      </c>
      <c r="AB1202" s="84">
        <f t="shared" si="368"/>
        <v>1768.5</v>
      </c>
      <c r="AC1202" s="84">
        <f t="shared" si="382"/>
        <v>173.79999999999995</v>
      </c>
      <c r="AE1202" s="84">
        <f t="shared" si="376"/>
        <v>3375.136</v>
      </c>
      <c r="AF1202" s="84">
        <f t="shared" si="376"/>
        <v>-13212.769</v>
      </c>
      <c r="AG1202" s="84">
        <f t="shared" si="376"/>
        <v>-9837.6330000000016</v>
      </c>
      <c r="AH1202" s="84">
        <f t="shared" si="383"/>
        <v>210.03099999999904</v>
      </c>
      <c r="AJ1202" s="80">
        <v>41277</v>
      </c>
      <c r="AK1202" s="84">
        <v>2918.7</v>
      </c>
      <c r="AL1202" s="84">
        <v>3022</v>
      </c>
      <c r="AM1202" s="84">
        <f t="shared" si="369"/>
        <v>5940.7</v>
      </c>
      <c r="AN1202" s="84">
        <f t="shared" si="384"/>
        <v>212.19999999999982</v>
      </c>
      <c r="AO1202" s="84">
        <f t="shared" si="384"/>
        <v>118.19999999999982</v>
      </c>
      <c r="AP1202" s="85">
        <f>AM1202/'[2]Soymeal Export Forecast'!AM$15</f>
        <v>0.52927515303064332</v>
      </c>
      <c r="AQ1202" s="77"/>
      <c r="AR1202" s="77"/>
      <c r="AS1202" s="80">
        <v>41277</v>
      </c>
      <c r="AT1202" s="84">
        <v>298.5</v>
      </c>
      <c r="AU1202" s="84">
        <v>375.5</v>
      </c>
      <c r="AV1202" s="84">
        <f t="shared" si="370"/>
        <v>674</v>
      </c>
      <c r="AW1202" s="84">
        <f t="shared" si="385"/>
        <v>43.399999999999977</v>
      </c>
      <c r="AX1202" s="84">
        <f t="shared" si="385"/>
        <v>10.799999999999955</v>
      </c>
      <c r="AZ1202" s="77"/>
      <c r="BA1202" s="77"/>
      <c r="BB1202" s="84">
        <f t="shared" si="372"/>
        <v>502.24699999999984</v>
      </c>
    </row>
    <row r="1203" spans="1:54">
      <c r="A1203" s="80">
        <v>41284</v>
      </c>
      <c r="B1203" s="84">
        <v>7194.6819999999998</v>
      </c>
      <c r="C1203" s="84">
        <v>3715.7570000000001</v>
      </c>
      <c r="D1203" s="84">
        <v>10910.439</v>
      </c>
      <c r="E1203" s="84">
        <v>777.91200000000003</v>
      </c>
      <c r="F1203" s="84">
        <f t="shared" si="379"/>
        <v>388.42599999999993</v>
      </c>
      <c r="G1203" s="84">
        <f t="shared" si="379"/>
        <v>167.87200000000121</v>
      </c>
      <c r="H1203" s="84">
        <f t="shared" si="379"/>
        <v>0</v>
      </c>
      <c r="I1203" s="84">
        <f t="shared" si="371"/>
        <v>388.42599999999993</v>
      </c>
      <c r="L1203" s="84">
        <f t="shared" si="373"/>
        <v>167.87200000000121</v>
      </c>
      <c r="M1203" s="84">
        <v>44.5</v>
      </c>
      <c r="N1203" s="85">
        <f>(D1203*36.7437/1000)/'[2]Soybean Export Forecast'!$U$15</f>
        <v>0.3019826834458873</v>
      </c>
      <c r="P1203" s="84">
        <v>4102.2</v>
      </c>
      <c r="Q1203" s="84">
        <v>15555.1</v>
      </c>
      <c r="R1203" s="84">
        <f t="shared" si="375"/>
        <v>19657.3</v>
      </c>
      <c r="S1203" s="84">
        <f t="shared" si="380"/>
        <v>845.59999999999854</v>
      </c>
      <c r="T1203" s="84">
        <f t="shared" si="381"/>
        <v>723.5</v>
      </c>
      <c r="W1203" s="84">
        <v>24.6</v>
      </c>
      <c r="Z1203" s="84">
        <v>60</v>
      </c>
      <c r="AA1203" s="84">
        <v>1915.1</v>
      </c>
      <c r="AB1203" s="84">
        <f t="shared" si="368"/>
        <v>1975.1</v>
      </c>
      <c r="AC1203" s="84">
        <f t="shared" si="382"/>
        <v>206.59999999999991</v>
      </c>
      <c r="AE1203" s="84">
        <f t="shared" si="376"/>
        <v>3032.482</v>
      </c>
      <c r="AF1203" s="84">
        <f t="shared" si="376"/>
        <v>-13754.443000000001</v>
      </c>
      <c r="AG1203" s="84">
        <f t="shared" si="376"/>
        <v>-10721.960999999999</v>
      </c>
      <c r="AH1203" s="84">
        <f t="shared" si="383"/>
        <v>-884.3279999999977</v>
      </c>
      <c r="AJ1203" s="80">
        <v>41284</v>
      </c>
      <c r="AK1203" s="84">
        <v>2779.8</v>
      </c>
      <c r="AL1203" s="84">
        <v>3397</v>
      </c>
      <c r="AM1203" s="84">
        <f t="shared" si="369"/>
        <v>6176.8</v>
      </c>
      <c r="AN1203" s="84">
        <f t="shared" si="384"/>
        <v>375</v>
      </c>
      <c r="AO1203" s="84">
        <f t="shared" si="384"/>
        <v>236.10000000000036</v>
      </c>
      <c r="AP1203" s="85">
        <f>AM1203/'[2]Soymeal Export Forecast'!AM$15</f>
        <v>0.55031002495323411</v>
      </c>
      <c r="AQ1203" s="77"/>
      <c r="AR1203" s="77"/>
      <c r="AS1203" s="80">
        <v>41284</v>
      </c>
      <c r="AT1203" s="84">
        <v>301.5</v>
      </c>
      <c r="AU1203" s="84">
        <v>385.4</v>
      </c>
      <c r="AV1203" s="84">
        <f t="shared" si="370"/>
        <v>686.9</v>
      </c>
      <c r="AW1203" s="84">
        <f t="shared" si="385"/>
        <v>9.8999999999999773</v>
      </c>
      <c r="AX1203" s="84">
        <f t="shared" si="385"/>
        <v>12.899999999999977</v>
      </c>
      <c r="AZ1203" s="77"/>
      <c r="BA1203" s="77"/>
      <c r="BB1203" s="84">
        <f t="shared" si="372"/>
        <v>763.42599999999993</v>
      </c>
    </row>
    <row r="1204" spans="1:54">
      <c r="A1204" s="80">
        <v>41291</v>
      </c>
      <c r="B1204" s="84">
        <v>6956.7569999999996</v>
      </c>
      <c r="C1204" s="84">
        <v>4111.2719999999999</v>
      </c>
      <c r="D1204" s="84">
        <v>11068.029</v>
      </c>
      <c r="E1204" s="84">
        <v>829.72799999999995</v>
      </c>
      <c r="F1204" s="84">
        <f t="shared" si="379"/>
        <v>395.51499999999987</v>
      </c>
      <c r="G1204" s="84">
        <f t="shared" si="379"/>
        <v>157.59000000000015</v>
      </c>
      <c r="H1204" s="84">
        <f t="shared" si="379"/>
        <v>51.815999999999917</v>
      </c>
      <c r="I1204" s="84">
        <f t="shared" si="371"/>
        <v>395.51499999999987</v>
      </c>
      <c r="L1204" s="84">
        <f t="shared" si="373"/>
        <v>209.40600000000006</v>
      </c>
      <c r="M1204" s="84">
        <v>71</v>
      </c>
      <c r="N1204" s="85">
        <f>(D1204*36.7437/1000)/'[2]Soybean Export Forecast'!$U$15</f>
        <v>0.30634451078246261</v>
      </c>
      <c r="P1204" s="84">
        <v>3631.9</v>
      </c>
      <c r="Q1204" s="84">
        <v>16234.9</v>
      </c>
      <c r="R1204" s="84">
        <f t="shared" si="375"/>
        <v>19866.8</v>
      </c>
      <c r="S1204" s="84">
        <f t="shared" si="380"/>
        <v>209.5</v>
      </c>
      <c r="T1204" s="84">
        <f t="shared" si="381"/>
        <v>679.79999999999927</v>
      </c>
      <c r="W1204" s="84">
        <v>4.5</v>
      </c>
      <c r="Z1204" s="84">
        <v>0</v>
      </c>
      <c r="AA1204" s="84">
        <v>2232.5</v>
      </c>
      <c r="AB1204" s="84">
        <f t="shared" si="368"/>
        <v>2232.5</v>
      </c>
      <c r="AC1204" s="84">
        <f t="shared" si="382"/>
        <v>257.40000000000009</v>
      </c>
      <c r="AE1204" s="84">
        <f t="shared" si="376"/>
        <v>3324.8569999999995</v>
      </c>
      <c r="AF1204" s="84">
        <f t="shared" si="376"/>
        <v>-14356.128000000001</v>
      </c>
      <c r="AG1204" s="84">
        <f t="shared" si="376"/>
        <v>-11031.270999999999</v>
      </c>
      <c r="AH1204" s="84">
        <f t="shared" si="383"/>
        <v>-309.30999999999949</v>
      </c>
      <c r="AJ1204" s="80">
        <v>41291</v>
      </c>
      <c r="AK1204" s="84">
        <v>2702</v>
      </c>
      <c r="AL1204" s="84">
        <v>3692.7</v>
      </c>
      <c r="AM1204" s="84">
        <f t="shared" si="369"/>
        <v>6394.7</v>
      </c>
      <c r="AN1204" s="84">
        <f t="shared" si="384"/>
        <v>295.69999999999982</v>
      </c>
      <c r="AO1204" s="84">
        <f t="shared" si="384"/>
        <v>217.89999999999964</v>
      </c>
      <c r="AP1204" s="85">
        <f>AM1204/'[2]Soymeal Export Forecast'!AM$15</f>
        <v>0.56972340314862802</v>
      </c>
      <c r="AQ1204" s="77"/>
      <c r="AR1204" s="77"/>
      <c r="AS1204" s="80">
        <v>41291</v>
      </c>
      <c r="AT1204" s="84">
        <v>282.60000000000002</v>
      </c>
      <c r="AU1204" s="84">
        <v>430.6</v>
      </c>
      <c r="AV1204" s="84">
        <f t="shared" si="370"/>
        <v>713.2</v>
      </c>
      <c r="AW1204" s="84">
        <f t="shared" si="385"/>
        <v>45.200000000000045</v>
      </c>
      <c r="AX1204" s="84">
        <f t="shared" si="385"/>
        <v>26.300000000000068</v>
      </c>
      <c r="AZ1204" s="77"/>
      <c r="BA1204" s="77"/>
      <c r="BB1204" s="84">
        <f t="shared" si="372"/>
        <v>691.21499999999969</v>
      </c>
    </row>
    <row r="1205" spans="1:54">
      <c r="A1205" s="80">
        <v>41298</v>
      </c>
      <c r="B1205" s="84">
        <v>6828.6059999999998</v>
      </c>
      <c r="C1205" s="84">
        <v>4343.2979999999998</v>
      </c>
      <c r="D1205" s="84">
        <v>11171.904</v>
      </c>
      <c r="E1205" s="84">
        <v>1037.8910000000001</v>
      </c>
      <c r="F1205" s="84">
        <f t="shared" si="379"/>
        <v>232.02599999999984</v>
      </c>
      <c r="G1205" s="84">
        <f t="shared" si="379"/>
        <v>103.875</v>
      </c>
      <c r="H1205" s="84">
        <f t="shared" si="379"/>
        <v>208.16300000000012</v>
      </c>
      <c r="I1205" s="84">
        <f t="shared" si="371"/>
        <v>232.02599999999984</v>
      </c>
      <c r="L1205" s="84">
        <f t="shared" si="373"/>
        <v>312.03800000000012</v>
      </c>
      <c r="M1205" s="84">
        <v>89.4</v>
      </c>
      <c r="N1205" s="85">
        <f>(D1205*36.7437/1000)/'[2]Soybean Export Forecast'!$U$15</f>
        <v>0.30921959685763711</v>
      </c>
      <c r="P1205" s="84">
        <v>3221</v>
      </c>
      <c r="Q1205" s="84">
        <v>16937.900000000001</v>
      </c>
      <c r="R1205" s="84">
        <f t="shared" si="375"/>
        <v>20158.900000000001</v>
      </c>
      <c r="S1205" s="84">
        <f t="shared" si="380"/>
        <v>292.10000000000218</v>
      </c>
      <c r="T1205" s="84">
        <f t="shared" si="381"/>
        <v>703.00000000000182</v>
      </c>
      <c r="W1205" s="84">
        <v>14.6</v>
      </c>
      <c r="Z1205" s="84">
        <v>0</v>
      </c>
      <c r="AA1205" s="84">
        <v>2232.8000000000002</v>
      </c>
      <c r="AB1205" s="84">
        <f t="shared" si="368"/>
        <v>2232.8000000000002</v>
      </c>
      <c r="AC1205" s="84">
        <f t="shared" si="382"/>
        <v>0.3000000000001819</v>
      </c>
      <c r="AE1205" s="84">
        <f t="shared" si="376"/>
        <v>3607.6059999999998</v>
      </c>
      <c r="AF1205" s="84">
        <f t="shared" si="376"/>
        <v>-14827.402000000002</v>
      </c>
      <c r="AG1205" s="84">
        <f t="shared" si="376"/>
        <v>-11219.796000000002</v>
      </c>
      <c r="AH1205" s="84">
        <f t="shared" si="383"/>
        <v>-188.52500000000327</v>
      </c>
      <c r="AJ1205" s="80">
        <v>41298</v>
      </c>
      <c r="AK1205" s="84">
        <v>2496</v>
      </c>
      <c r="AL1205" s="84">
        <v>4040.4</v>
      </c>
      <c r="AM1205" s="84">
        <f t="shared" si="369"/>
        <v>6536.4</v>
      </c>
      <c r="AN1205" s="84">
        <f t="shared" si="384"/>
        <v>347.70000000000027</v>
      </c>
      <c r="AO1205" s="84">
        <f t="shared" si="384"/>
        <v>141.69999999999982</v>
      </c>
      <c r="AP1205" s="85">
        <f>AM1205/'[2]Soymeal Export Forecast'!AM$15</f>
        <v>0.58234789002465981</v>
      </c>
      <c r="AQ1205" s="77"/>
      <c r="AR1205" s="77"/>
      <c r="AS1205" s="80">
        <v>41298</v>
      </c>
      <c r="AT1205" s="84">
        <v>279.39999999999998</v>
      </c>
      <c r="AU1205" s="84">
        <v>453.9</v>
      </c>
      <c r="AV1205" s="84">
        <f t="shared" si="370"/>
        <v>733.3</v>
      </c>
      <c r="AW1205" s="84">
        <f t="shared" si="385"/>
        <v>23.299999999999955</v>
      </c>
      <c r="AX1205" s="84">
        <f t="shared" si="385"/>
        <v>20.099999999999909</v>
      </c>
      <c r="AZ1205" s="77"/>
      <c r="BA1205" s="77"/>
      <c r="BB1205" s="84">
        <f t="shared" si="372"/>
        <v>579.72600000000011</v>
      </c>
    </row>
    <row r="1206" spans="1:54">
      <c r="A1206" s="80">
        <v>41305</v>
      </c>
      <c r="B1206" s="84">
        <v>7203.7860000000001</v>
      </c>
      <c r="C1206" s="84">
        <v>4737.8739999999998</v>
      </c>
      <c r="D1206" s="84">
        <v>11941.66</v>
      </c>
      <c r="E1206" s="84">
        <v>1226.664</v>
      </c>
      <c r="F1206" s="84">
        <f t="shared" si="379"/>
        <v>394.57600000000002</v>
      </c>
      <c r="G1206" s="84">
        <f t="shared" si="379"/>
        <v>769.7559999999994</v>
      </c>
      <c r="H1206" s="84">
        <f t="shared" si="379"/>
        <v>188.77299999999991</v>
      </c>
      <c r="I1206" s="84">
        <f t="shared" si="371"/>
        <v>394.57600000000002</v>
      </c>
      <c r="L1206" s="84">
        <f t="shared" si="373"/>
        <v>958.52899999999931</v>
      </c>
      <c r="M1206" s="84">
        <v>76.7</v>
      </c>
      <c r="N1206" s="85">
        <f>(D1206*36.7437/1000)/'[2]Soybean Export Forecast'!$U$15</f>
        <v>0.33052515408393868</v>
      </c>
      <c r="P1206" s="84">
        <v>3089.3</v>
      </c>
      <c r="Q1206" s="84">
        <v>17766.2</v>
      </c>
      <c r="R1206" s="84">
        <f t="shared" si="375"/>
        <v>20855.5</v>
      </c>
      <c r="S1206" s="84">
        <f t="shared" si="380"/>
        <v>696.59999999999854</v>
      </c>
      <c r="T1206" s="84">
        <f t="shared" si="381"/>
        <v>828.29999999999927</v>
      </c>
      <c r="W1206" s="84">
        <v>3.5</v>
      </c>
      <c r="Z1206" s="84">
        <v>0</v>
      </c>
      <c r="AA1206" s="84">
        <v>2586.9</v>
      </c>
      <c r="AB1206" s="84">
        <f t="shared" si="368"/>
        <v>2586.9</v>
      </c>
      <c r="AC1206" s="84">
        <f t="shared" si="382"/>
        <v>354.09999999999991</v>
      </c>
      <c r="AE1206" s="84">
        <f t="shared" si="376"/>
        <v>4114.4859999999999</v>
      </c>
      <c r="AF1206" s="84">
        <f t="shared" si="376"/>
        <v>-15615.226000000001</v>
      </c>
      <c r="AG1206" s="84">
        <f t="shared" si="376"/>
        <v>-11500.74</v>
      </c>
      <c r="AH1206" s="84">
        <f t="shared" si="383"/>
        <v>-280.94399999999769</v>
      </c>
      <c r="AJ1206" s="80">
        <v>41305</v>
      </c>
      <c r="AK1206" s="84">
        <v>2375.6</v>
      </c>
      <c r="AL1206" s="84">
        <v>4357.1000000000004</v>
      </c>
      <c r="AM1206" s="84">
        <f t="shared" si="369"/>
        <v>6732.7000000000007</v>
      </c>
      <c r="AN1206" s="84">
        <f t="shared" si="384"/>
        <v>316.70000000000027</v>
      </c>
      <c r="AO1206" s="84">
        <f t="shared" si="384"/>
        <v>196.30000000000109</v>
      </c>
      <c r="AP1206" s="85">
        <f>AM1206/'[2]Soymeal Export Forecast'!AM$15</f>
        <v>0.59983685808228204</v>
      </c>
      <c r="AQ1206" s="77"/>
      <c r="AR1206" s="77"/>
      <c r="AS1206" s="80">
        <v>41305</v>
      </c>
      <c r="AT1206" s="84">
        <v>270.89999999999998</v>
      </c>
      <c r="AU1206" s="84">
        <v>487.9</v>
      </c>
      <c r="AV1206" s="84">
        <f t="shared" si="370"/>
        <v>758.8</v>
      </c>
      <c r="AW1206" s="84">
        <f t="shared" si="385"/>
        <v>34</v>
      </c>
      <c r="AX1206" s="84">
        <f t="shared" si="385"/>
        <v>25.5</v>
      </c>
      <c r="AZ1206" s="77"/>
      <c r="BA1206" s="77"/>
      <c r="BB1206" s="84">
        <f t="shared" si="372"/>
        <v>711.27600000000029</v>
      </c>
    </row>
    <row r="1207" spans="1:54">
      <c r="A1207" s="80">
        <v>41312</v>
      </c>
      <c r="B1207" s="84">
        <v>7071.13</v>
      </c>
      <c r="C1207" s="84">
        <v>5106.67</v>
      </c>
      <c r="D1207" s="84">
        <v>12177.8</v>
      </c>
      <c r="E1207" s="84">
        <v>1254.096</v>
      </c>
      <c r="F1207" s="84">
        <f t="shared" si="379"/>
        <v>368.79600000000028</v>
      </c>
      <c r="G1207" s="84">
        <f t="shared" si="379"/>
        <v>236.13999999999942</v>
      </c>
      <c r="H1207" s="84">
        <f t="shared" si="379"/>
        <v>27.432000000000016</v>
      </c>
      <c r="I1207" s="84">
        <f t="shared" si="371"/>
        <v>368.79600000000028</v>
      </c>
      <c r="L1207" s="84">
        <f t="shared" si="373"/>
        <v>263.57199999999943</v>
      </c>
      <c r="M1207" s="84">
        <v>433.9</v>
      </c>
      <c r="N1207" s="85">
        <f>(D1207*36.7437/1000)/'[2]Soybean Export Forecast'!$U$15</f>
        <v>0.33706111389902144</v>
      </c>
      <c r="P1207" s="84">
        <v>2177.6999999999998</v>
      </c>
      <c r="Q1207" s="84">
        <v>18447.2</v>
      </c>
      <c r="R1207" s="84">
        <f t="shared" si="375"/>
        <v>20624.900000000001</v>
      </c>
      <c r="S1207" s="84">
        <f t="shared" si="380"/>
        <v>-230.59999999999854</v>
      </c>
      <c r="T1207" s="84">
        <f t="shared" si="381"/>
        <v>681</v>
      </c>
      <c r="W1207" s="84">
        <v>421.7</v>
      </c>
      <c r="Z1207" s="84">
        <v>0</v>
      </c>
      <c r="AA1207" s="84">
        <v>2586.9</v>
      </c>
      <c r="AB1207" s="84">
        <f t="shared" si="368"/>
        <v>2586.9</v>
      </c>
      <c r="AC1207" s="84">
        <f t="shared" si="382"/>
        <v>0</v>
      </c>
      <c r="AE1207" s="84">
        <f t="shared" si="376"/>
        <v>4893.43</v>
      </c>
      <c r="AF1207" s="84">
        <f t="shared" si="376"/>
        <v>-15927.43</v>
      </c>
      <c r="AG1207" s="84">
        <f t="shared" si="376"/>
        <v>-11034.000000000002</v>
      </c>
      <c r="AH1207" s="84">
        <f t="shared" si="383"/>
        <v>466.73999999999796</v>
      </c>
      <c r="AJ1207" s="80">
        <v>41312</v>
      </c>
      <c r="AK1207" s="84">
        <v>2118.9</v>
      </c>
      <c r="AL1207" s="84">
        <v>4746.3</v>
      </c>
      <c r="AM1207" s="84">
        <f t="shared" si="369"/>
        <v>6865.2000000000007</v>
      </c>
      <c r="AN1207" s="84">
        <f t="shared" si="384"/>
        <v>389.19999999999982</v>
      </c>
      <c r="AO1207" s="84">
        <f t="shared" si="384"/>
        <v>132.5</v>
      </c>
      <c r="AP1207" s="85">
        <f>AM1207/'[2]Soymeal Export Forecast'!AM$15</f>
        <v>0.61164168878852199</v>
      </c>
      <c r="AQ1207" s="77"/>
      <c r="AR1207" s="77"/>
      <c r="AS1207" s="80">
        <v>41312</v>
      </c>
      <c r="AT1207" s="84">
        <v>254.5</v>
      </c>
      <c r="AU1207" s="84">
        <v>521</v>
      </c>
      <c r="AV1207" s="84">
        <f t="shared" si="370"/>
        <v>775.5</v>
      </c>
      <c r="AW1207" s="84">
        <f t="shared" si="385"/>
        <v>33.100000000000023</v>
      </c>
      <c r="AX1207" s="84">
        <f t="shared" si="385"/>
        <v>16.700000000000045</v>
      </c>
      <c r="AZ1207" s="77"/>
      <c r="BA1207" s="77"/>
      <c r="BB1207" s="84">
        <f t="shared" si="372"/>
        <v>757.99600000000009</v>
      </c>
    </row>
    <row r="1208" spans="1:54">
      <c r="A1208" s="80">
        <v>41319</v>
      </c>
      <c r="B1208" s="84">
        <v>6829.9620000000004</v>
      </c>
      <c r="C1208" s="84">
        <v>5399.4489999999996</v>
      </c>
      <c r="D1208" s="84">
        <v>12229.411</v>
      </c>
      <c r="E1208" s="84">
        <v>1249.8879999999999</v>
      </c>
      <c r="F1208" s="84">
        <f t="shared" si="379"/>
        <v>292.77899999999954</v>
      </c>
      <c r="G1208" s="84">
        <f t="shared" si="379"/>
        <v>51.611000000000786</v>
      </c>
      <c r="H1208" s="84">
        <f t="shared" si="379"/>
        <v>-4.2080000000000837</v>
      </c>
      <c r="I1208" s="84">
        <f t="shared" si="371"/>
        <v>292.77899999999954</v>
      </c>
      <c r="L1208" s="84">
        <f t="shared" si="373"/>
        <v>47.403000000000702</v>
      </c>
      <c r="M1208" s="84">
        <v>336.7</v>
      </c>
      <c r="N1208" s="85">
        <f>(D1208*36.7437/1000)/'[2]Soybean Export Forecast'!$U$15</f>
        <v>0.33848961996328941</v>
      </c>
      <c r="P1208" s="84">
        <v>1756.4</v>
      </c>
      <c r="Q1208" s="84">
        <v>18982.8</v>
      </c>
      <c r="R1208" s="84">
        <f t="shared" si="375"/>
        <v>20739.2</v>
      </c>
      <c r="S1208" s="84">
        <f t="shared" si="380"/>
        <v>114.29999999999927</v>
      </c>
      <c r="T1208" s="84">
        <f t="shared" si="381"/>
        <v>535.59999999999854</v>
      </c>
      <c r="W1208" s="84">
        <v>75.8</v>
      </c>
      <c r="Z1208" s="84">
        <v>30</v>
      </c>
      <c r="AA1208" s="84">
        <v>2739.2</v>
      </c>
      <c r="AB1208" s="84">
        <f t="shared" si="368"/>
        <v>2769.2</v>
      </c>
      <c r="AC1208" s="84">
        <f t="shared" si="382"/>
        <v>182.29999999999973</v>
      </c>
      <c r="AE1208" s="84">
        <f t="shared" si="376"/>
        <v>5043.5619999999999</v>
      </c>
      <c r="AF1208" s="84">
        <f t="shared" si="376"/>
        <v>-16322.550999999999</v>
      </c>
      <c r="AG1208" s="84">
        <f t="shared" si="376"/>
        <v>-11278.989000000001</v>
      </c>
      <c r="AH1208" s="84">
        <f t="shared" si="383"/>
        <v>-244.98899999999958</v>
      </c>
      <c r="AJ1208" s="80">
        <v>41319</v>
      </c>
      <c r="AK1208" s="84">
        <v>2102.6</v>
      </c>
      <c r="AL1208" s="84">
        <v>4998.7</v>
      </c>
      <c r="AM1208" s="84">
        <f t="shared" si="369"/>
        <v>7101.2999999999993</v>
      </c>
      <c r="AN1208" s="84">
        <f t="shared" si="384"/>
        <v>252.39999999999964</v>
      </c>
      <c r="AO1208" s="84">
        <f t="shared" si="384"/>
        <v>236.09999999999854</v>
      </c>
      <c r="AP1208" s="85">
        <f>AM1208/'[2]Soymeal Export Forecast'!AM$15</f>
        <v>0.63267656071111267</v>
      </c>
      <c r="AQ1208" s="77"/>
      <c r="AR1208" s="77"/>
      <c r="AS1208" s="80">
        <v>41319</v>
      </c>
      <c r="AT1208" s="84">
        <v>241.3</v>
      </c>
      <c r="AU1208" s="84">
        <v>563</v>
      </c>
      <c r="AV1208" s="84">
        <f t="shared" si="370"/>
        <v>804.3</v>
      </c>
      <c r="AW1208" s="84">
        <f t="shared" si="385"/>
        <v>42</v>
      </c>
      <c r="AX1208" s="84">
        <f t="shared" si="385"/>
        <v>28.799999999999955</v>
      </c>
      <c r="AZ1208" s="77"/>
      <c r="BA1208" s="77"/>
      <c r="BB1208" s="84">
        <f t="shared" si="372"/>
        <v>545.17899999999918</v>
      </c>
    </row>
    <row r="1209" spans="1:54">
      <c r="A1209" s="80">
        <v>41326</v>
      </c>
      <c r="B1209" s="84">
        <v>6830.4170000000004</v>
      </c>
      <c r="C1209" s="84">
        <v>5657.8940000000002</v>
      </c>
      <c r="D1209" s="84">
        <v>12488.311</v>
      </c>
      <c r="E1209" s="84">
        <v>1263.58</v>
      </c>
      <c r="F1209" s="84">
        <f t="shared" si="379"/>
        <v>258.44500000000062</v>
      </c>
      <c r="G1209" s="84">
        <f t="shared" si="379"/>
        <v>258.89999999999964</v>
      </c>
      <c r="H1209" s="84">
        <f t="shared" si="379"/>
        <v>13.692000000000007</v>
      </c>
      <c r="I1209" s="84">
        <f t="shared" si="371"/>
        <v>258.44500000000062</v>
      </c>
      <c r="L1209" s="84">
        <f t="shared" si="373"/>
        <v>272.59199999999964</v>
      </c>
      <c r="M1209" s="84">
        <v>11.2</v>
      </c>
      <c r="N1209" s="85">
        <f>(D1209*36.7437/1000)/'[2]Soybean Export Forecast'!$U$15</f>
        <v>0.34565553846978953</v>
      </c>
      <c r="P1209" s="84">
        <v>1702.8</v>
      </c>
      <c r="Q1209" s="84">
        <v>19511.3</v>
      </c>
      <c r="R1209" s="84">
        <f t="shared" si="375"/>
        <v>21214.1</v>
      </c>
      <c r="S1209" s="84">
        <f t="shared" si="380"/>
        <v>474.89999999999782</v>
      </c>
      <c r="T1209" s="84">
        <f t="shared" si="381"/>
        <v>528.5</v>
      </c>
      <c r="W1209" s="84">
        <v>0</v>
      </c>
      <c r="Z1209" s="84">
        <v>30</v>
      </c>
      <c r="AA1209" s="84">
        <v>2815.2</v>
      </c>
      <c r="AB1209" s="84">
        <f t="shared" si="368"/>
        <v>2845.2</v>
      </c>
      <c r="AC1209" s="84">
        <f t="shared" si="382"/>
        <v>76</v>
      </c>
      <c r="AE1209" s="84">
        <f t="shared" si="376"/>
        <v>5097.6170000000002</v>
      </c>
      <c r="AF1209" s="84">
        <f t="shared" si="376"/>
        <v>-16668.606</v>
      </c>
      <c r="AG1209" s="84">
        <f t="shared" si="376"/>
        <v>-11570.988999999998</v>
      </c>
      <c r="AH1209" s="84">
        <f t="shared" si="383"/>
        <v>-291.99999999999636</v>
      </c>
      <c r="AJ1209" s="80">
        <v>41326</v>
      </c>
      <c r="AK1209" s="84">
        <v>2030.2</v>
      </c>
      <c r="AL1209" s="84">
        <v>5321.4</v>
      </c>
      <c r="AM1209" s="84">
        <f t="shared" si="369"/>
        <v>7351.5999999999995</v>
      </c>
      <c r="AN1209" s="84">
        <f t="shared" si="384"/>
        <v>322.69999999999982</v>
      </c>
      <c r="AO1209" s="84">
        <f t="shared" si="384"/>
        <v>250.30000000000018</v>
      </c>
      <c r="AP1209" s="85">
        <f>AM1209/'[2]Soymeal Export Forecast'!AM$15</f>
        <v>0.65497655411316458</v>
      </c>
      <c r="AQ1209" s="77"/>
      <c r="AR1209" s="77"/>
      <c r="AS1209" s="80">
        <v>41326</v>
      </c>
      <c r="AT1209" s="84">
        <v>208.5</v>
      </c>
      <c r="AU1209" s="84">
        <v>600.6</v>
      </c>
      <c r="AV1209" s="84">
        <f t="shared" si="370"/>
        <v>809.1</v>
      </c>
      <c r="AW1209" s="84">
        <f t="shared" si="385"/>
        <v>37.600000000000023</v>
      </c>
      <c r="AX1209" s="84">
        <f t="shared" si="385"/>
        <v>4.8000000000000682</v>
      </c>
      <c r="AZ1209" s="77"/>
      <c r="BA1209" s="77"/>
      <c r="BB1209" s="84">
        <f t="shared" si="372"/>
        <v>581.14500000000044</v>
      </c>
    </row>
    <row r="1210" spans="1:54">
      <c r="A1210" s="80">
        <v>41333</v>
      </c>
      <c r="B1210" s="84">
        <v>6511.3770000000004</v>
      </c>
      <c r="C1210" s="84">
        <v>6091.3159999999998</v>
      </c>
      <c r="D1210" s="84">
        <v>12602.692999999999</v>
      </c>
      <c r="E1210" s="84">
        <v>1269.336</v>
      </c>
      <c r="F1210" s="84">
        <f t="shared" si="379"/>
        <v>433.42199999999957</v>
      </c>
      <c r="G1210" s="84">
        <f t="shared" si="379"/>
        <v>114.38199999999961</v>
      </c>
      <c r="H1210" s="84">
        <f t="shared" si="379"/>
        <v>5.7560000000000855</v>
      </c>
      <c r="I1210" s="84">
        <f t="shared" si="371"/>
        <v>433.42199999999957</v>
      </c>
      <c r="L1210" s="84">
        <f t="shared" si="373"/>
        <v>120.13799999999969</v>
      </c>
      <c r="M1210" s="84">
        <v>64.599999999999994</v>
      </c>
      <c r="N1210" s="85">
        <f>(D1210*36.7437/1000)/'[2]Soybean Export Forecast'!$U$15</f>
        <v>0.34882144071239474</v>
      </c>
      <c r="P1210" s="84">
        <v>1128</v>
      </c>
      <c r="Q1210" s="84">
        <v>20178</v>
      </c>
      <c r="R1210" s="84">
        <f t="shared" si="375"/>
        <v>21306</v>
      </c>
      <c r="S1210" s="84">
        <f t="shared" si="380"/>
        <v>91.900000000001455</v>
      </c>
      <c r="T1210" s="84">
        <f t="shared" si="381"/>
        <v>666.70000000000073</v>
      </c>
      <c r="W1210" s="84">
        <v>8.5</v>
      </c>
      <c r="Z1210" s="84">
        <v>30</v>
      </c>
      <c r="AA1210" s="84">
        <v>2793.7000000000003</v>
      </c>
      <c r="AB1210" s="84">
        <f t="shared" si="368"/>
        <v>2823.7000000000003</v>
      </c>
      <c r="AC1210" s="84">
        <f t="shared" si="382"/>
        <v>-21.499999999999545</v>
      </c>
      <c r="AE1210" s="84">
        <f t="shared" si="376"/>
        <v>5353.3770000000004</v>
      </c>
      <c r="AF1210" s="84">
        <f t="shared" si="376"/>
        <v>-16880.384000000002</v>
      </c>
      <c r="AG1210" s="84">
        <f t="shared" si="376"/>
        <v>-11527.007000000001</v>
      </c>
      <c r="AH1210" s="84">
        <f t="shared" si="383"/>
        <v>43.981999999996333</v>
      </c>
      <c r="AJ1210" s="80">
        <v>41333</v>
      </c>
      <c r="AK1210" s="84">
        <v>1889.5</v>
      </c>
      <c r="AL1210" s="84">
        <v>5581.4</v>
      </c>
      <c r="AM1210" s="84">
        <f t="shared" si="369"/>
        <v>7470.9</v>
      </c>
      <c r="AN1210" s="84">
        <f t="shared" si="384"/>
        <v>260</v>
      </c>
      <c r="AO1210" s="84">
        <f t="shared" si="384"/>
        <v>119.30000000000018</v>
      </c>
      <c r="AP1210" s="85">
        <f>AM1210/'[2]Soymeal Export Forecast'!AM$15</f>
        <v>0.66560535640187735</v>
      </c>
      <c r="AQ1210" s="77"/>
      <c r="AR1210" s="77"/>
      <c r="AS1210" s="80">
        <v>41333</v>
      </c>
      <c r="AT1210" s="84">
        <v>152.80000000000001</v>
      </c>
      <c r="AU1210" s="84">
        <v>636.6</v>
      </c>
      <c r="AV1210" s="84">
        <f t="shared" si="370"/>
        <v>789.40000000000009</v>
      </c>
      <c r="AW1210" s="84">
        <f t="shared" si="385"/>
        <v>36</v>
      </c>
      <c r="AX1210" s="84">
        <f t="shared" si="385"/>
        <v>-19.699999999999932</v>
      </c>
      <c r="AZ1210" s="77"/>
      <c r="BA1210" s="77"/>
      <c r="BB1210" s="84">
        <f t="shared" si="372"/>
        <v>693.42199999999957</v>
      </c>
    </row>
    <row r="1211" spans="1:54">
      <c r="A1211" s="80">
        <v>41340</v>
      </c>
      <c r="B1211" s="84">
        <v>6329.0990000000002</v>
      </c>
      <c r="C1211" s="84">
        <v>6377.8969999999999</v>
      </c>
      <c r="D1211" s="84">
        <v>12706.995999999999</v>
      </c>
      <c r="E1211" s="84">
        <v>1269.336</v>
      </c>
      <c r="F1211" s="84">
        <f t="shared" si="379"/>
        <v>286.58100000000013</v>
      </c>
      <c r="G1211" s="84">
        <f t="shared" si="379"/>
        <v>104.30299999999988</v>
      </c>
      <c r="H1211" s="84">
        <f t="shared" si="379"/>
        <v>0</v>
      </c>
      <c r="I1211" s="84">
        <f t="shared" si="371"/>
        <v>286.58100000000013</v>
      </c>
      <c r="L1211" s="84">
        <f t="shared" si="373"/>
        <v>104.30299999999988</v>
      </c>
      <c r="M1211" s="84">
        <v>2.2000000000000002</v>
      </c>
      <c r="N1211" s="85">
        <f>(D1211*36.7437/1000)/'[2]Soybean Export Forecast'!$U$15</f>
        <v>0.35170837311094044</v>
      </c>
      <c r="P1211" s="84">
        <v>1125.0999999999999</v>
      </c>
      <c r="Q1211" s="84">
        <v>20364.3</v>
      </c>
      <c r="R1211" s="84">
        <f t="shared" si="375"/>
        <v>21489.399999999998</v>
      </c>
      <c r="S1211" s="84">
        <f t="shared" si="380"/>
        <v>183.39999999999782</v>
      </c>
      <c r="T1211" s="84">
        <f t="shared" si="381"/>
        <v>186.29999999999927</v>
      </c>
      <c r="W1211" s="84">
        <v>0</v>
      </c>
      <c r="Z1211" s="84">
        <v>0</v>
      </c>
      <c r="AA1211" s="84">
        <v>2977</v>
      </c>
      <c r="AB1211" s="84">
        <f t="shared" si="368"/>
        <v>2977</v>
      </c>
      <c r="AC1211" s="84">
        <f t="shared" si="382"/>
        <v>153.29999999999973</v>
      </c>
      <c r="AE1211" s="84">
        <f t="shared" si="376"/>
        <v>5203.9989999999998</v>
      </c>
      <c r="AF1211" s="84">
        <f t="shared" si="376"/>
        <v>-16963.402999999998</v>
      </c>
      <c r="AG1211" s="84">
        <f t="shared" si="376"/>
        <v>-11759.403999999999</v>
      </c>
      <c r="AH1211" s="84">
        <f t="shared" si="383"/>
        <v>-232.39699999999721</v>
      </c>
      <c r="AJ1211" s="80">
        <v>41340</v>
      </c>
      <c r="AK1211" s="84">
        <v>1671.8</v>
      </c>
      <c r="AL1211" s="84">
        <v>5850.8</v>
      </c>
      <c r="AM1211" s="84">
        <f t="shared" si="369"/>
        <v>7522.6</v>
      </c>
      <c r="AN1211" s="84">
        <f t="shared" si="384"/>
        <v>269.40000000000055</v>
      </c>
      <c r="AO1211" s="84">
        <f t="shared" si="384"/>
        <v>51.700000000000728</v>
      </c>
      <c r="AP1211" s="85">
        <f>AM1211/'[2]Soymeal Export Forecast'!AM$15</f>
        <v>0.67021146770385942</v>
      </c>
      <c r="AQ1211" s="77"/>
      <c r="AR1211" s="77"/>
      <c r="AS1211" s="80">
        <v>41340</v>
      </c>
      <c r="AT1211" s="84">
        <v>149.19999999999999</v>
      </c>
      <c r="AU1211" s="84">
        <v>646.20000000000005</v>
      </c>
      <c r="AV1211" s="84">
        <f t="shared" si="370"/>
        <v>795.40000000000009</v>
      </c>
      <c r="AW1211" s="84">
        <f t="shared" si="385"/>
        <v>9.6000000000000227</v>
      </c>
      <c r="AX1211" s="84">
        <f t="shared" si="385"/>
        <v>6</v>
      </c>
      <c r="AZ1211" s="77"/>
      <c r="BA1211" s="77"/>
      <c r="BB1211" s="84">
        <f t="shared" si="372"/>
        <v>555.98100000000068</v>
      </c>
    </row>
    <row r="1212" spans="1:54">
      <c r="A1212" s="80">
        <v>41347</v>
      </c>
      <c r="B1212" s="84">
        <v>6172.9660000000003</v>
      </c>
      <c r="C1212" s="84">
        <v>6583.1660000000002</v>
      </c>
      <c r="D1212" s="84">
        <v>12756.132</v>
      </c>
      <c r="E1212" s="84">
        <v>1269.336</v>
      </c>
      <c r="F1212" s="84">
        <f t="shared" si="379"/>
        <v>205.26900000000023</v>
      </c>
      <c r="G1212" s="84">
        <f t="shared" si="379"/>
        <v>49.136000000000422</v>
      </c>
      <c r="H1212" s="84">
        <f t="shared" si="379"/>
        <v>0</v>
      </c>
      <c r="I1212" s="84">
        <f t="shared" si="371"/>
        <v>205.26900000000023</v>
      </c>
      <c r="L1212" s="84">
        <f t="shared" si="373"/>
        <v>49.136000000000422</v>
      </c>
      <c r="M1212" s="84">
        <v>137.9</v>
      </c>
      <c r="N1212" s="85">
        <f>(D1212*36.7437/1000)/'[2]Soybean Export Forecast'!$U$15</f>
        <v>0.3530683753192656</v>
      </c>
      <c r="P1212" s="84">
        <v>1175</v>
      </c>
      <c r="Q1212" s="84">
        <v>20441.7</v>
      </c>
      <c r="R1212" s="84">
        <f t="shared" si="375"/>
        <v>21616.7</v>
      </c>
      <c r="S1212" s="84">
        <f t="shared" si="380"/>
        <v>127.30000000000291</v>
      </c>
      <c r="T1212" s="84">
        <f t="shared" si="381"/>
        <v>77.400000000001455</v>
      </c>
      <c r="W1212" s="84">
        <v>0.1</v>
      </c>
      <c r="Z1212" s="84">
        <v>0</v>
      </c>
      <c r="AA1212" s="84">
        <v>2977</v>
      </c>
      <c r="AB1212" s="84">
        <f t="shared" si="368"/>
        <v>2977</v>
      </c>
      <c r="AC1212" s="84">
        <f t="shared" si="382"/>
        <v>0</v>
      </c>
      <c r="AE1212" s="84">
        <f t="shared" si="376"/>
        <v>4997.9660000000003</v>
      </c>
      <c r="AF1212" s="84">
        <f t="shared" si="376"/>
        <v>-16835.534</v>
      </c>
      <c r="AG1212" s="84">
        <f t="shared" si="376"/>
        <v>-11837.568000000001</v>
      </c>
      <c r="AH1212" s="84">
        <f t="shared" si="383"/>
        <v>-78.164000000002488</v>
      </c>
      <c r="AJ1212" s="80">
        <v>41347</v>
      </c>
      <c r="AK1212" s="84">
        <v>1631.6</v>
      </c>
      <c r="AL1212" s="84">
        <v>6034.4</v>
      </c>
      <c r="AM1212" s="84">
        <f t="shared" si="369"/>
        <v>7666</v>
      </c>
      <c r="AN1212" s="84">
        <f t="shared" si="384"/>
        <v>183.59999999999945</v>
      </c>
      <c r="AO1212" s="84">
        <f t="shared" si="384"/>
        <v>143.39999999999964</v>
      </c>
      <c r="AP1212" s="85">
        <f>AM1212/'[2]Soymeal Export Forecast'!AM$15</f>
        <v>0.68298741278517883</v>
      </c>
      <c r="AQ1212" s="77"/>
      <c r="AR1212" s="77"/>
      <c r="AS1212" s="80">
        <v>41347</v>
      </c>
      <c r="AT1212" s="84">
        <v>157.19999999999999</v>
      </c>
      <c r="AU1212" s="84">
        <v>647.9</v>
      </c>
      <c r="AV1212" s="84">
        <f t="shared" si="370"/>
        <v>805.09999999999991</v>
      </c>
      <c r="AW1212" s="84">
        <f t="shared" si="385"/>
        <v>1.6999999999999318</v>
      </c>
      <c r="AX1212" s="84">
        <f t="shared" si="385"/>
        <v>9.6999999999998181</v>
      </c>
      <c r="AZ1212" s="77"/>
      <c r="BA1212" s="77"/>
      <c r="BB1212" s="84">
        <f t="shared" si="372"/>
        <v>388.86899999999969</v>
      </c>
    </row>
    <row r="1213" spans="1:54">
      <c r="A1213" s="80">
        <v>41354</v>
      </c>
      <c r="B1213" s="84">
        <v>6078.7659999999996</v>
      </c>
      <c r="C1213" s="84">
        <v>6689.9880000000003</v>
      </c>
      <c r="D1213" s="84">
        <v>12768.754000000001</v>
      </c>
      <c r="E1213" s="84">
        <v>1257.7329999999999</v>
      </c>
      <c r="F1213" s="84">
        <f t="shared" si="379"/>
        <v>106.82200000000012</v>
      </c>
      <c r="G1213" s="84">
        <f t="shared" si="379"/>
        <v>12.622000000001208</v>
      </c>
      <c r="H1213" s="84">
        <f t="shared" si="379"/>
        <v>-11.603000000000065</v>
      </c>
      <c r="I1213" s="84">
        <f t="shared" si="371"/>
        <v>106.82200000000012</v>
      </c>
      <c r="L1213" s="84">
        <f t="shared" si="373"/>
        <v>1.0190000000011423</v>
      </c>
      <c r="M1213" s="84">
        <v>73</v>
      </c>
      <c r="N1213" s="85">
        <f>(D1213*36.7437/1000)/'[2]Soybean Export Forecast'!$U$15</f>
        <v>0.35341773114541103</v>
      </c>
      <c r="P1213" s="84">
        <v>1050.3</v>
      </c>
      <c r="Q1213" s="84">
        <v>20573.599999999999</v>
      </c>
      <c r="R1213" s="84">
        <f t="shared" si="375"/>
        <v>21623.899999999998</v>
      </c>
      <c r="S1213" s="84">
        <f t="shared" si="380"/>
        <v>7.1999999999970896</v>
      </c>
      <c r="T1213" s="84">
        <f t="shared" si="381"/>
        <v>131.89999999999782</v>
      </c>
      <c r="W1213" s="84">
        <v>58</v>
      </c>
      <c r="Z1213" s="84">
        <v>0</v>
      </c>
      <c r="AA1213" s="84">
        <v>2977.1</v>
      </c>
      <c r="AB1213" s="84">
        <f t="shared" si="368"/>
        <v>2977.1</v>
      </c>
      <c r="AC1213" s="84">
        <f t="shared" si="382"/>
        <v>9.9999999999909051E-2</v>
      </c>
      <c r="AE1213" s="84">
        <f t="shared" si="376"/>
        <v>5028.4659999999994</v>
      </c>
      <c r="AF1213" s="84">
        <f t="shared" si="376"/>
        <v>-16860.711999999996</v>
      </c>
      <c r="AG1213" s="84">
        <f t="shared" si="376"/>
        <v>-11832.245999999997</v>
      </c>
      <c r="AH1213" s="84">
        <f t="shared" si="383"/>
        <v>5.3220000000037544</v>
      </c>
      <c r="AJ1213" s="80">
        <v>41354</v>
      </c>
      <c r="AK1213" s="84">
        <v>1449.5</v>
      </c>
      <c r="AL1213" s="84">
        <v>6353.7</v>
      </c>
      <c r="AM1213" s="84">
        <f t="shared" si="369"/>
        <v>7803.2</v>
      </c>
      <c r="AN1213" s="84">
        <f t="shared" si="384"/>
        <v>319.30000000000018</v>
      </c>
      <c r="AO1213" s="84">
        <f t="shared" si="384"/>
        <v>137.19999999999982</v>
      </c>
      <c r="AP1213" s="85">
        <f>AM1213/'[2]Soymeal Export Forecast'!AM$15</f>
        <v>0.6952109808825081</v>
      </c>
      <c r="AQ1213" s="77"/>
      <c r="AR1213" s="77"/>
      <c r="AS1213" s="80">
        <v>41354</v>
      </c>
      <c r="AT1213" s="84">
        <v>132.1</v>
      </c>
      <c r="AU1213" s="84">
        <v>685.6</v>
      </c>
      <c r="AV1213" s="84">
        <f t="shared" si="370"/>
        <v>817.7</v>
      </c>
      <c r="AW1213" s="84">
        <f t="shared" si="385"/>
        <v>37.700000000000045</v>
      </c>
      <c r="AX1213" s="84">
        <f t="shared" si="385"/>
        <v>12.600000000000136</v>
      </c>
      <c r="AZ1213" s="77"/>
      <c r="BA1213" s="77"/>
      <c r="BB1213" s="84">
        <f t="shared" si="372"/>
        <v>426.1220000000003</v>
      </c>
    </row>
    <row r="1214" spans="1:54">
      <c r="A1214" s="80">
        <v>41361</v>
      </c>
      <c r="B1214" s="84">
        <v>6225.1840000000002</v>
      </c>
      <c r="C1214" s="84">
        <v>6936.9110000000001</v>
      </c>
      <c r="D1214" s="84">
        <v>13162.094999999999</v>
      </c>
      <c r="E1214" s="84">
        <v>1257.7329999999999</v>
      </c>
      <c r="F1214" s="84">
        <f t="shared" si="379"/>
        <v>246.92299999999977</v>
      </c>
      <c r="G1214" s="84">
        <f t="shared" si="379"/>
        <v>393.34099999999853</v>
      </c>
      <c r="H1214" s="84">
        <f t="shared" si="379"/>
        <v>0</v>
      </c>
      <c r="I1214" s="84">
        <f t="shared" si="371"/>
        <v>246.92299999999977</v>
      </c>
      <c r="L1214" s="84">
        <f t="shared" si="373"/>
        <v>393.34099999999853</v>
      </c>
      <c r="M1214" s="84">
        <v>62.2</v>
      </c>
      <c r="N1214" s="85">
        <f>(D1214*36.7437/1000)/'[2]Soybean Export Forecast'!$U$15</f>
        <v>0.36430475142839763</v>
      </c>
      <c r="P1214" s="84">
        <v>928.3</v>
      </c>
      <c r="Q1214" s="84">
        <v>20834.099999999999</v>
      </c>
      <c r="R1214" s="84">
        <f t="shared" si="375"/>
        <v>21762.399999999998</v>
      </c>
      <c r="S1214" s="84">
        <f t="shared" si="380"/>
        <v>138.5</v>
      </c>
      <c r="T1214" s="84">
        <f t="shared" si="381"/>
        <v>260.5</v>
      </c>
      <c r="W1214" s="84">
        <v>0</v>
      </c>
      <c r="Z1214" s="84">
        <v>0</v>
      </c>
      <c r="AA1214" s="84">
        <v>2977.1</v>
      </c>
      <c r="AB1214" s="84">
        <f t="shared" si="368"/>
        <v>2977.1</v>
      </c>
      <c r="AC1214" s="84">
        <f t="shared" si="382"/>
        <v>0</v>
      </c>
      <c r="AE1214" s="84">
        <f t="shared" si="376"/>
        <v>5296.884</v>
      </c>
      <c r="AF1214" s="84">
        <f t="shared" si="376"/>
        <v>-16874.288999999997</v>
      </c>
      <c r="AG1214" s="84">
        <f t="shared" si="376"/>
        <v>-11577.404999999999</v>
      </c>
      <c r="AH1214" s="84">
        <f t="shared" si="383"/>
        <v>254.84099999999853</v>
      </c>
      <c r="AJ1214" s="80">
        <v>41361</v>
      </c>
      <c r="AK1214" s="84">
        <v>1329.6</v>
      </c>
      <c r="AL1214" s="84">
        <v>6566.2</v>
      </c>
      <c r="AM1214" s="84">
        <f t="shared" si="369"/>
        <v>7895.7999999999993</v>
      </c>
      <c r="AN1214" s="84">
        <f t="shared" si="384"/>
        <v>212.5</v>
      </c>
      <c r="AO1214" s="84">
        <f t="shared" si="384"/>
        <v>92.599999999999454</v>
      </c>
      <c r="AP1214" s="85">
        <f>AM1214/'[2]Soymeal Export Forecast'!AM$15</f>
        <v>0.70346099841758603</v>
      </c>
      <c r="AQ1214" s="77"/>
      <c r="AR1214" s="77"/>
      <c r="AS1214" s="80">
        <v>41361</v>
      </c>
      <c r="AT1214" s="84">
        <v>119.9</v>
      </c>
      <c r="AU1214" s="84">
        <v>693.1</v>
      </c>
      <c r="AV1214" s="84">
        <f t="shared" si="370"/>
        <v>813</v>
      </c>
      <c r="AW1214" s="84">
        <f t="shared" si="385"/>
        <v>7.5</v>
      </c>
      <c r="AX1214" s="84">
        <f t="shared" si="385"/>
        <v>-4.7000000000000455</v>
      </c>
      <c r="AZ1214" s="77"/>
      <c r="BA1214" s="77"/>
      <c r="BB1214" s="84">
        <f t="shared" si="372"/>
        <v>459.42299999999977</v>
      </c>
    </row>
    <row r="1215" spans="1:54">
      <c r="A1215" s="80">
        <v>41368</v>
      </c>
      <c r="B1215" s="84">
        <v>5994.1959999999999</v>
      </c>
      <c r="C1215" s="84">
        <v>7306.3609999999999</v>
      </c>
      <c r="D1215" s="84">
        <v>13300.557000000001</v>
      </c>
      <c r="E1215" s="84">
        <v>1309.0519999999999</v>
      </c>
      <c r="F1215" s="84">
        <f t="shared" si="379"/>
        <v>369.44999999999982</v>
      </c>
      <c r="G1215" s="84">
        <f t="shared" si="379"/>
        <v>138.46200000000135</v>
      </c>
      <c r="H1215" s="84">
        <f t="shared" si="379"/>
        <v>51.31899999999996</v>
      </c>
      <c r="I1215" s="84">
        <f t="shared" si="371"/>
        <v>369.44999999999982</v>
      </c>
      <c r="L1215" s="84">
        <f t="shared" si="373"/>
        <v>189.78100000000131</v>
      </c>
      <c r="M1215" s="84">
        <v>131.5</v>
      </c>
      <c r="N1215" s="85">
        <f>(D1215*36.7437/1000)/'[2]Soybean Export Forecast'!$U$15</f>
        <v>0.36813714775225642</v>
      </c>
      <c r="P1215" s="84">
        <v>1034.2</v>
      </c>
      <c r="Q1215" s="84">
        <v>21254.1</v>
      </c>
      <c r="R1215" s="84">
        <f t="shared" si="375"/>
        <v>22288.3</v>
      </c>
      <c r="S1215" s="84">
        <f t="shared" si="380"/>
        <v>525.90000000000146</v>
      </c>
      <c r="T1215" s="84">
        <f t="shared" si="381"/>
        <v>420</v>
      </c>
      <c r="W1215" s="84">
        <v>0</v>
      </c>
      <c r="Z1215" s="84">
        <v>0</v>
      </c>
      <c r="AA1215" s="84">
        <v>2945.5</v>
      </c>
      <c r="AB1215" s="84">
        <f t="shared" si="368"/>
        <v>2945.5</v>
      </c>
      <c r="AC1215" s="84">
        <f t="shared" si="382"/>
        <v>-31.599999999999909</v>
      </c>
      <c r="AE1215" s="84">
        <f t="shared" si="376"/>
        <v>4959.9960000000001</v>
      </c>
      <c r="AF1215" s="84">
        <f t="shared" si="376"/>
        <v>-16893.238999999998</v>
      </c>
      <c r="AG1215" s="84">
        <f t="shared" si="376"/>
        <v>-11933.242999999999</v>
      </c>
      <c r="AH1215" s="84">
        <f t="shared" si="383"/>
        <v>-355.83799999999974</v>
      </c>
      <c r="AJ1215" s="80">
        <v>41368</v>
      </c>
      <c r="AK1215" s="84">
        <v>1432.9</v>
      </c>
      <c r="AL1215" s="84">
        <v>6690.1</v>
      </c>
      <c r="AM1215" s="84">
        <f t="shared" si="369"/>
        <v>8123</v>
      </c>
      <c r="AN1215" s="84">
        <f t="shared" si="384"/>
        <v>123.90000000000055</v>
      </c>
      <c r="AO1215" s="84">
        <f t="shared" si="384"/>
        <v>227.20000000000073</v>
      </c>
      <c r="AP1215" s="85">
        <f>AM1215/'[2]Soymeal Export Forecast'!AM$15</f>
        <v>0.72370294208896524</v>
      </c>
      <c r="AQ1215" s="77"/>
      <c r="AR1215" s="77"/>
      <c r="AS1215" s="80">
        <v>41368</v>
      </c>
      <c r="AT1215" s="84">
        <v>120.5</v>
      </c>
      <c r="AU1215" s="84">
        <v>700.2</v>
      </c>
      <c r="AV1215" s="84">
        <f t="shared" si="370"/>
        <v>820.7</v>
      </c>
      <c r="AW1215" s="84">
        <f t="shared" si="385"/>
        <v>7.1000000000000227</v>
      </c>
      <c r="AX1215" s="84">
        <f t="shared" si="385"/>
        <v>7.7000000000000455</v>
      </c>
      <c r="AZ1215" s="77"/>
      <c r="BA1215" s="77"/>
      <c r="BB1215" s="84">
        <f t="shared" si="372"/>
        <v>493.35000000000036</v>
      </c>
    </row>
    <row r="1216" spans="1:54">
      <c r="A1216" s="80">
        <v>41375</v>
      </c>
      <c r="B1216" s="84">
        <v>5571.8149999999996</v>
      </c>
      <c r="C1216" s="84">
        <v>7915.5910000000003</v>
      </c>
      <c r="D1216" s="84">
        <v>13487.406000000001</v>
      </c>
      <c r="E1216" s="84">
        <v>1375.56</v>
      </c>
      <c r="F1216" s="84">
        <f t="shared" si="379"/>
        <v>609.23000000000047</v>
      </c>
      <c r="G1216" s="84">
        <f t="shared" si="379"/>
        <v>186.84900000000016</v>
      </c>
      <c r="H1216" s="84">
        <f t="shared" si="379"/>
        <v>66.508000000000038</v>
      </c>
      <c r="I1216" s="84">
        <f t="shared" si="371"/>
        <v>609.23000000000047</v>
      </c>
      <c r="L1216" s="84">
        <f t="shared" si="373"/>
        <v>253.3570000000002</v>
      </c>
      <c r="M1216" s="84">
        <v>0.6</v>
      </c>
      <c r="N1216" s="85">
        <f>(D1216*36.7437/1000)/'[2]Soybean Export Forecast'!$U$15</f>
        <v>0.37330881521854081</v>
      </c>
      <c r="P1216" s="84">
        <v>1096.7</v>
      </c>
      <c r="Q1216" s="84">
        <v>21255.599999999999</v>
      </c>
      <c r="R1216" s="84">
        <f t="shared" si="375"/>
        <v>22352.3</v>
      </c>
      <c r="S1216" s="84">
        <f t="shared" si="380"/>
        <v>64</v>
      </c>
      <c r="T1216" s="84">
        <f t="shared" si="381"/>
        <v>1.5</v>
      </c>
      <c r="W1216" s="84">
        <v>0</v>
      </c>
      <c r="Z1216" s="84">
        <v>60</v>
      </c>
      <c r="AA1216" s="84">
        <v>2977.1000000000004</v>
      </c>
      <c r="AB1216" s="84">
        <f t="shared" si="368"/>
        <v>3037.1000000000004</v>
      </c>
      <c r="AC1216" s="84">
        <f t="shared" si="382"/>
        <v>91.600000000000364</v>
      </c>
      <c r="AE1216" s="84">
        <f t="shared" si="376"/>
        <v>4415.1149999999998</v>
      </c>
      <c r="AF1216" s="84">
        <f t="shared" si="376"/>
        <v>-16317.108999999999</v>
      </c>
      <c r="AG1216" s="84">
        <f t="shared" si="376"/>
        <v>-11901.993999999999</v>
      </c>
      <c r="AH1216" s="84">
        <f t="shared" si="383"/>
        <v>31.248999999999796</v>
      </c>
      <c r="AJ1216" s="80">
        <v>41375</v>
      </c>
      <c r="AK1216" s="84">
        <v>1539.2</v>
      </c>
      <c r="AL1216" s="84">
        <v>6849.7</v>
      </c>
      <c r="AM1216" s="84">
        <f t="shared" si="369"/>
        <v>8388.9</v>
      </c>
      <c r="AN1216" s="84">
        <f t="shared" si="384"/>
        <v>159.59999999999945</v>
      </c>
      <c r="AO1216" s="84">
        <f t="shared" si="384"/>
        <v>265.89999999999964</v>
      </c>
      <c r="AP1216" s="85">
        <f>AM1216/'[2]Soymeal Export Forecast'!AM$15</f>
        <v>0.74739278725718572</v>
      </c>
      <c r="AQ1216" s="77"/>
      <c r="AR1216" s="77"/>
      <c r="AS1216" s="80">
        <v>41375</v>
      </c>
      <c r="AT1216" s="84">
        <v>89.3</v>
      </c>
      <c r="AU1216" s="84">
        <v>739.7</v>
      </c>
      <c r="AV1216" s="84">
        <f t="shared" si="370"/>
        <v>829</v>
      </c>
      <c r="AW1216" s="84">
        <f t="shared" si="385"/>
        <v>39.5</v>
      </c>
      <c r="AX1216" s="84">
        <f t="shared" si="385"/>
        <v>8.2999999999999545</v>
      </c>
      <c r="AZ1216" s="77"/>
      <c r="BA1216" s="77"/>
      <c r="BB1216" s="84">
        <f t="shared" si="372"/>
        <v>768.82999999999993</v>
      </c>
    </row>
    <row r="1217" spans="1:54">
      <c r="A1217" s="80">
        <v>41382</v>
      </c>
      <c r="B1217" s="84">
        <v>5532.0640000000003</v>
      </c>
      <c r="C1217" s="84">
        <v>8124.26</v>
      </c>
      <c r="D1217" s="84">
        <v>13656.324000000001</v>
      </c>
      <c r="E1217" s="84">
        <v>1367.079</v>
      </c>
      <c r="F1217" s="84">
        <f t="shared" si="379"/>
        <v>208.66899999999987</v>
      </c>
      <c r="G1217" s="84">
        <f t="shared" si="379"/>
        <v>168.91799999999967</v>
      </c>
      <c r="H1217" s="84">
        <f t="shared" si="379"/>
        <v>-8.4809999999999945</v>
      </c>
      <c r="I1217" s="84">
        <f t="shared" si="371"/>
        <v>208.66899999999987</v>
      </c>
      <c r="L1217" s="84">
        <f t="shared" si="373"/>
        <v>160.43699999999967</v>
      </c>
      <c r="M1217" s="84">
        <v>284.7</v>
      </c>
      <c r="N1217" s="85">
        <f>(D1217*36.7437/1000)/'[2]Soybean Export Forecast'!$U$15</f>
        <v>0.3779841826278918</v>
      </c>
      <c r="P1217" s="84">
        <v>814.1</v>
      </c>
      <c r="Q1217" s="84">
        <v>21256.6</v>
      </c>
      <c r="R1217" s="84">
        <f t="shared" si="375"/>
        <v>22070.699999999997</v>
      </c>
      <c r="S1217" s="84">
        <f t="shared" si="380"/>
        <v>-281.60000000000218</v>
      </c>
      <c r="T1217" s="84">
        <f t="shared" si="381"/>
        <v>1</v>
      </c>
      <c r="W1217" s="84">
        <v>282</v>
      </c>
      <c r="Z1217" s="84">
        <v>60</v>
      </c>
      <c r="AA1217" s="84">
        <v>2977.2000000000003</v>
      </c>
      <c r="AB1217" s="84">
        <f t="shared" si="368"/>
        <v>3037.2000000000003</v>
      </c>
      <c r="AC1217" s="84">
        <f t="shared" si="382"/>
        <v>9.9999999999909051E-2</v>
      </c>
      <c r="AE1217" s="84">
        <f t="shared" si="376"/>
        <v>4657.9639999999999</v>
      </c>
      <c r="AF1217" s="84">
        <f t="shared" si="376"/>
        <v>-16109.539999999999</v>
      </c>
      <c r="AG1217" s="84">
        <f t="shared" si="376"/>
        <v>-11451.575999999997</v>
      </c>
      <c r="AH1217" s="84">
        <f t="shared" si="383"/>
        <v>450.41800000000148</v>
      </c>
      <c r="AJ1217" s="80">
        <v>41382</v>
      </c>
      <c r="AK1217" s="84">
        <v>1555.5</v>
      </c>
      <c r="AL1217" s="84">
        <v>7026.7</v>
      </c>
      <c r="AM1217" s="84">
        <f t="shared" si="369"/>
        <v>8582.2000000000007</v>
      </c>
      <c r="AN1217" s="84">
        <f t="shared" si="384"/>
        <v>177</v>
      </c>
      <c r="AO1217" s="84">
        <f t="shared" si="384"/>
        <v>193.30000000000109</v>
      </c>
      <c r="AP1217" s="85">
        <f>AM1217/'[2]Soymeal Export Forecast'!AM$15</f>
        <v>0.76461447612900624</v>
      </c>
      <c r="AQ1217" s="77"/>
      <c r="AR1217" s="77"/>
      <c r="AS1217" s="80">
        <v>41382</v>
      </c>
      <c r="AT1217" s="84">
        <v>88.4</v>
      </c>
      <c r="AU1217" s="84">
        <v>742.3</v>
      </c>
      <c r="AV1217" s="84">
        <f t="shared" si="370"/>
        <v>830.69999999999993</v>
      </c>
      <c r="AW1217" s="84">
        <f t="shared" si="385"/>
        <v>2.5999999999999091</v>
      </c>
      <c r="AX1217" s="84">
        <f t="shared" si="385"/>
        <v>1.6999999999999318</v>
      </c>
      <c r="AZ1217" s="77"/>
      <c r="BA1217" s="77"/>
      <c r="BB1217" s="84">
        <f t="shared" si="372"/>
        <v>385.66899999999987</v>
      </c>
    </row>
    <row r="1218" spans="1:54">
      <c r="A1218" s="80">
        <v>41389</v>
      </c>
      <c r="B1218" s="84">
        <v>5365.1850000000004</v>
      </c>
      <c r="C1218" s="84">
        <v>8516.5879999999997</v>
      </c>
      <c r="D1218" s="84">
        <v>13881.772999999999</v>
      </c>
      <c r="E1218" s="84">
        <v>1426.3779999999999</v>
      </c>
      <c r="F1218" s="84">
        <f t="shared" ref="F1218:H1236" si="386">C1218-C1217</f>
        <v>392.32799999999952</v>
      </c>
      <c r="G1218" s="84">
        <f t="shared" si="386"/>
        <v>225.4489999999987</v>
      </c>
      <c r="H1218" s="84">
        <f t="shared" si="386"/>
        <v>59.298999999999978</v>
      </c>
      <c r="I1218" s="84">
        <f t="shared" si="371"/>
        <v>392.32799999999952</v>
      </c>
      <c r="L1218" s="84">
        <f t="shared" si="373"/>
        <v>284.74799999999868</v>
      </c>
      <c r="M1218" s="84">
        <v>284.5</v>
      </c>
      <c r="N1218" s="85">
        <f>(D1218*36.7437/1000)/'[2]Soybean Export Forecast'!$U$15</f>
        <v>0.38422423346362733</v>
      </c>
      <c r="P1218" s="84">
        <v>405.1</v>
      </c>
      <c r="Q1218" s="84">
        <v>21389.4</v>
      </c>
      <c r="R1218" s="84">
        <f t="shared" si="375"/>
        <v>21794.5</v>
      </c>
      <c r="S1218" s="84">
        <f t="shared" si="380"/>
        <v>-276.19999999999709</v>
      </c>
      <c r="T1218" s="84">
        <f t="shared" si="381"/>
        <v>132.80000000000291</v>
      </c>
      <c r="W1218" s="84">
        <v>282.3</v>
      </c>
      <c r="Z1218" s="84">
        <v>60</v>
      </c>
      <c r="AA1218" s="84">
        <v>2977.2</v>
      </c>
      <c r="AB1218" s="84">
        <f t="shared" si="368"/>
        <v>3037.2</v>
      </c>
      <c r="AC1218" s="84">
        <f t="shared" si="382"/>
        <v>0</v>
      </c>
      <c r="AE1218" s="84">
        <f t="shared" si="376"/>
        <v>4900.085</v>
      </c>
      <c r="AF1218" s="84">
        <f t="shared" si="376"/>
        <v>-15850.012000000002</v>
      </c>
      <c r="AG1218" s="84">
        <f t="shared" si="376"/>
        <v>-10949.927</v>
      </c>
      <c r="AH1218" s="84">
        <f t="shared" si="383"/>
        <v>501.64899999999761</v>
      </c>
      <c r="AJ1218" s="80">
        <v>41389</v>
      </c>
      <c r="AK1218" s="84">
        <v>1531</v>
      </c>
      <c r="AL1218" s="84">
        <v>7144.5</v>
      </c>
      <c r="AM1218" s="84">
        <f t="shared" si="369"/>
        <v>8675.5</v>
      </c>
      <c r="AN1218" s="84">
        <f t="shared" si="384"/>
        <v>117.80000000000018</v>
      </c>
      <c r="AO1218" s="84">
        <f t="shared" si="384"/>
        <v>93.299999999999272</v>
      </c>
      <c r="AP1218" s="85">
        <f>AM1218/'[2]Soymeal Export Forecast'!AM$15</f>
        <v>0.77292685880743783</v>
      </c>
      <c r="AQ1218" s="77"/>
      <c r="AR1218" s="77"/>
      <c r="AS1218" s="80">
        <v>41389</v>
      </c>
      <c r="AT1218" s="84">
        <v>86</v>
      </c>
      <c r="AU1218" s="84">
        <v>745.8</v>
      </c>
      <c r="AV1218" s="84">
        <f t="shared" si="370"/>
        <v>831.8</v>
      </c>
      <c r="AW1218" s="84">
        <f t="shared" si="385"/>
        <v>3.5</v>
      </c>
      <c r="AX1218" s="84">
        <f t="shared" si="385"/>
        <v>1.1000000000000227</v>
      </c>
      <c r="AZ1218" s="77"/>
      <c r="BA1218" s="77"/>
      <c r="BB1218" s="84">
        <f t="shared" si="372"/>
        <v>510.1279999999997</v>
      </c>
    </row>
    <row r="1219" spans="1:54">
      <c r="A1219" s="80">
        <v>41396</v>
      </c>
      <c r="B1219" s="84">
        <v>5470.2089999999998</v>
      </c>
      <c r="C1219" s="84">
        <v>8773.39</v>
      </c>
      <c r="D1219" s="84">
        <v>14243.599</v>
      </c>
      <c r="E1219" s="84">
        <v>1446.498</v>
      </c>
      <c r="F1219" s="84">
        <f t="shared" si="386"/>
        <v>256.80199999999968</v>
      </c>
      <c r="G1219" s="84">
        <f t="shared" si="386"/>
        <v>361.82600000000093</v>
      </c>
      <c r="H1219" s="84">
        <f t="shared" si="386"/>
        <v>20.120000000000118</v>
      </c>
      <c r="I1219" s="84">
        <f t="shared" si="371"/>
        <v>256.80199999999968</v>
      </c>
      <c r="L1219" s="84">
        <f t="shared" si="373"/>
        <v>381.94600000000105</v>
      </c>
      <c r="M1219" s="84">
        <v>10.5</v>
      </c>
      <c r="N1219" s="85">
        <f>(D1219*36.7437/1000)/'[2]Soybean Export Forecast'!$U$15</f>
        <v>0.39423897131427582</v>
      </c>
      <c r="P1219" s="84">
        <v>344.6</v>
      </c>
      <c r="Q1219" s="84">
        <v>21456.1</v>
      </c>
      <c r="R1219" s="84">
        <f t="shared" si="375"/>
        <v>21800.699999999997</v>
      </c>
      <c r="S1219" s="84">
        <f t="shared" si="380"/>
        <v>6.1999999999970896</v>
      </c>
      <c r="T1219" s="84">
        <f t="shared" si="381"/>
        <v>66.69999999999709</v>
      </c>
      <c r="W1219" s="84">
        <v>0</v>
      </c>
      <c r="Z1219" s="84">
        <v>60</v>
      </c>
      <c r="AA1219" s="84">
        <v>2977.2</v>
      </c>
      <c r="AB1219" s="84">
        <f t="shared" ref="AB1219:AB1241" si="387">AA1219+Z1219</f>
        <v>3037.2</v>
      </c>
      <c r="AC1219" s="84">
        <f t="shared" si="382"/>
        <v>0</v>
      </c>
      <c r="AE1219" s="84">
        <f t="shared" si="376"/>
        <v>5065.6089999999995</v>
      </c>
      <c r="AF1219" s="84">
        <f t="shared" si="376"/>
        <v>-15659.91</v>
      </c>
      <c r="AG1219" s="84">
        <f t="shared" si="376"/>
        <v>-10594.300999999996</v>
      </c>
      <c r="AH1219" s="84">
        <f t="shared" si="383"/>
        <v>355.62600000000384</v>
      </c>
      <c r="AJ1219" s="80">
        <v>41396</v>
      </c>
      <c r="AK1219" s="84">
        <v>1472</v>
      </c>
      <c r="AL1219" s="84">
        <v>7237.9</v>
      </c>
      <c r="AM1219" s="84">
        <f t="shared" ref="AM1219:AM1241" si="388">AL1219+AK1219</f>
        <v>8709.9</v>
      </c>
      <c r="AN1219" s="84">
        <f t="shared" si="384"/>
        <v>93.399999999999636</v>
      </c>
      <c r="AO1219" s="84">
        <f t="shared" si="384"/>
        <v>34.399999999999636</v>
      </c>
      <c r="AP1219" s="85">
        <f>AM1219/'[2]Soymeal Export Forecast'!AM$15</f>
        <v>0.7759916601379635</v>
      </c>
      <c r="AQ1219" s="77"/>
      <c r="AR1219" s="77"/>
      <c r="AS1219" s="80">
        <v>41396</v>
      </c>
      <c r="AT1219" s="84">
        <v>77.3</v>
      </c>
      <c r="AU1219" s="84">
        <v>755.4</v>
      </c>
      <c r="AV1219" s="84">
        <f t="shared" ref="AV1219:AV1241" si="389">AU1219+AT1219</f>
        <v>832.69999999999993</v>
      </c>
      <c r="AW1219" s="84">
        <f t="shared" si="385"/>
        <v>9.6000000000000227</v>
      </c>
      <c r="AX1219" s="84">
        <f t="shared" si="385"/>
        <v>0.89999999999997726</v>
      </c>
      <c r="AZ1219" s="77"/>
      <c r="BA1219" s="77"/>
      <c r="BB1219" s="84">
        <f t="shared" si="372"/>
        <v>350.20199999999932</v>
      </c>
    </row>
    <row r="1220" spans="1:54">
      <c r="A1220" s="80">
        <v>41403</v>
      </c>
      <c r="B1220" s="84">
        <v>5476.45</v>
      </c>
      <c r="C1220" s="84">
        <v>9069.7260000000006</v>
      </c>
      <c r="D1220" s="84">
        <v>14546.175999999999</v>
      </c>
      <c r="E1220" s="84">
        <v>1656.498</v>
      </c>
      <c r="F1220" s="84">
        <f t="shared" si="386"/>
        <v>296.33600000000115</v>
      </c>
      <c r="G1220" s="84">
        <f t="shared" si="386"/>
        <v>302.57699999999932</v>
      </c>
      <c r="H1220" s="84">
        <f t="shared" si="386"/>
        <v>210</v>
      </c>
      <c r="I1220" s="84">
        <f t="shared" ref="I1220:I1283" si="390">F1220</f>
        <v>296.33600000000115</v>
      </c>
      <c r="L1220" s="84">
        <f t="shared" si="373"/>
        <v>512.57699999999932</v>
      </c>
      <c r="M1220" s="84">
        <v>14.1</v>
      </c>
      <c r="N1220" s="85">
        <f>(D1220*36.7437/1000)/'[2]Soybean Export Forecast'!$U$15</f>
        <v>0.40261379604946806</v>
      </c>
      <c r="P1220" s="84">
        <v>277.89999999999998</v>
      </c>
      <c r="Q1220" s="84">
        <v>21522.400000000001</v>
      </c>
      <c r="R1220" s="84">
        <f t="shared" si="375"/>
        <v>21800.300000000003</v>
      </c>
      <c r="S1220" s="84">
        <f t="shared" si="380"/>
        <v>-0.39999999999417923</v>
      </c>
      <c r="T1220" s="84">
        <f t="shared" si="381"/>
        <v>66.30000000000291</v>
      </c>
      <c r="W1220" s="84">
        <v>0.4</v>
      </c>
      <c r="Z1220" s="84">
        <v>60</v>
      </c>
      <c r="AA1220" s="84">
        <v>2977.2</v>
      </c>
      <c r="AB1220" s="84">
        <f t="shared" si="387"/>
        <v>3037.2</v>
      </c>
      <c r="AC1220" s="84">
        <f t="shared" si="382"/>
        <v>0</v>
      </c>
      <c r="AE1220" s="84">
        <f t="shared" si="376"/>
        <v>5138.55</v>
      </c>
      <c r="AF1220" s="84">
        <f t="shared" si="376"/>
        <v>-15429.874</v>
      </c>
      <c r="AG1220" s="84">
        <f t="shared" si="376"/>
        <v>-10291.324000000004</v>
      </c>
      <c r="AH1220" s="84">
        <f t="shared" si="383"/>
        <v>302.97699999999168</v>
      </c>
      <c r="AJ1220" s="80">
        <v>41403</v>
      </c>
      <c r="AK1220" s="84">
        <v>1429.2</v>
      </c>
      <c r="AL1220" s="84">
        <v>7363.5</v>
      </c>
      <c r="AM1220" s="84">
        <f t="shared" si="388"/>
        <v>8792.7000000000007</v>
      </c>
      <c r="AN1220" s="84">
        <f t="shared" si="384"/>
        <v>125.60000000000036</v>
      </c>
      <c r="AO1220" s="84">
        <f t="shared" si="384"/>
        <v>82.800000000001091</v>
      </c>
      <c r="AP1220" s="85">
        <f>AM1220/'[2]Soymeal Export Forecast'!AM$15</f>
        <v>0.78336856566608948</v>
      </c>
      <c r="AQ1220" s="77"/>
      <c r="AR1220" s="77"/>
      <c r="AS1220" s="80">
        <v>41403</v>
      </c>
      <c r="AT1220" s="84">
        <v>62.8</v>
      </c>
      <c r="AU1220" s="84">
        <v>764.7</v>
      </c>
      <c r="AV1220" s="84">
        <f t="shared" si="389"/>
        <v>827.5</v>
      </c>
      <c r="AW1220" s="84">
        <f t="shared" si="385"/>
        <v>9.3000000000000682</v>
      </c>
      <c r="AX1220" s="84">
        <f t="shared" si="385"/>
        <v>-5.1999999999999318</v>
      </c>
      <c r="AZ1220" s="77"/>
      <c r="BA1220" s="77"/>
      <c r="BB1220" s="84">
        <f t="shared" ref="BB1220:BB1283" si="391">AN1220+F1220</f>
        <v>421.93600000000151</v>
      </c>
    </row>
    <row r="1221" spans="1:54">
      <c r="A1221" s="80">
        <v>41410</v>
      </c>
      <c r="B1221" s="84">
        <v>5059.4009999999998</v>
      </c>
      <c r="C1221" s="84">
        <v>9436.9660000000003</v>
      </c>
      <c r="D1221" s="84">
        <v>14496.367</v>
      </c>
      <c r="E1221" s="84">
        <v>1862.8579999999999</v>
      </c>
      <c r="F1221" s="84">
        <f t="shared" si="386"/>
        <v>367.23999999999978</v>
      </c>
      <c r="G1221" s="84">
        <f t="shared" si="386"/>
        <v>-49.808999999999287</v>
      </c>
      <c r="H1221" s="84">
        <f t="shared" si="386"/>
        <v>206.3599999999999</v>
      </c>
      <c r="I1221" s="84">
        <f t="shared" si="390"/>
        <v>367.23999999999978</v>
      </c>
      <c r="L1221" s="84">
        <f t="shared" ref="L1221:L1284" si="392">H1221+G1221</f>
        <v>156.55100000000061</v>
      </c>
      <c r="M1221" s="84">
        <v>1.3</v>
      </c>
      <c r="N1221" s="85">
        <f>(D1221*36.7437/1000)/'[2]Soybean Export Forecast'!$U$15</f>
        <v>0.40123516632799155</v>
      </c>
      <c r="P1221" s="84">
        <v>281.89999999999998</v>
      </c>
      <c r="Q1221" s="84">
        <v>21522.400000000001</v>
      </c>
      <c r="R1221" s="84">
        <f t="shared" si="375"/>
        <v>21804.300000000003</v>
      </c>
      <c r="S1221" s="84">
        <f t="shared" si="380"/>
        <v>4</v>
      </c>
      <c r="T1221" s="84">
        <f t="shared" si="381"/>
        <v>0</v>
      </c>
      <c r="W1221" s="84">
        <v>0</v>
      </c>
      <c r="Z1221" s="84">
        <v>60</v>
      </c>
      <c r="AA1221" s="84">
        <v>2977.3</v>
      </c>
      <c r="AB1221" s="84">
        <f t="shared" si="387"/>
        <v>3037.3</v>
      </c>
      <c r="AC1221" s="84">
        <f t="shared" si="382"/>
        <v>0.1000000000003638</v>
      </c>
      <c r="AE1221" s="84">
        <f t="shared" si="376"/>
        <v>4717.5010000000002</v>
      </c>
      <c r="AF1221" s="84">
        <f t="shared" si="376"/>
        <v>-15062.734</v>
      </c>
      <c r="AG1221" s="84">
        <f t="shared" si="376"/>
        <v>-10345.233000000004</v>
      </c>
      <c r="AH1221" s="84">
        <f t="shared" si="383"/>
        <v>-53.908999999999651</v>
      </c>
      <c r="AJ1221" s="80">
        <v>41410</v>
      </c>
      <c r="AK1221" s="84">
        <v>1421.8</v>
      </c>
      <c r="AL1221" s="84">
        <v>7494.5999999999995</v>
      </c>
      <c r="AM1221" s="84">
        <f t="shared" si="388"/>
        <v>8916.4</v>
      </c>
      <c r="AN1221" s="84">
        <f t="shared" si="384"/>
        <v>131.09999999999945</v>
      </c>
      <c r="AO1221" s="84">
        <f t="shared" si="384"/>
        <v>123.69999999999891</v>
      </c>
      <c r="AP1221" s="85">
        <f>AM1221/'[2]Soymeal Export Forecast'!AM$15</f>
        <v>0.79438937742731119</v>
      </c>
      <c r="AQ1221" s="77"/>
      <c r="AR1221" s="77"/>
      <c r="AS1221" s="80">
        <v>41410</v>
      </c>
      <c r="AT1221" s="84">
        <v>60.9</v>
      </c>
      <c r="AU1221" s="84">
        <v>776.2</v>
      </c>
      <c r="AV1221" s="84">
        <f t="shared" si="389"/>
        <v>837.1</v>
      </c>
      <c r="AW1221" s="84">
        <f t="shared" si="385"/>
        <v>11.5</v>
      </c>
      <c r="AX1221" s="84">
        <f t="shared" si="385"/>
        <v>9.6000000000000227</v>
      </c>
      <c r="AZ1221" s="77"/>
      <c r="BA1221" s="77"/>
      <c r="BB1221" s="84">
        <f t="shared" si="391"/>
        <v>498.33999999999924</v>
      </c>
    </row>
    <row r="1222" spans="1:54">
      <c r="A1222" s="80">
        <v>41417</v>
      </c>
      <c r="B1222" s="84">
        <v>4933.4859999999999</v>
      </c>
      <c r="C1222" s="84">
        <v>9845.1669999999995</v>
      </c>
      <c r="D1222" s="84">
        <v>14778.653</v>
      </c>
      <c r="E1222" s="84">
        <v>2233.89</v>
      </c>
      <c r="F1222" s="84">
        <f t="shared" si="386"/>
        <v>408.20099999999911</v>
      </c>
      <c r="G1222" s="84">
        <f t="shared" si="386"/>
        <v>282.28600000000006</v>
      </c>
      <c r="H1222" s="84">
        <f t="shared" si="386"/>
        <v>371.03199999999993</v>
      </c>
      <c r="I1222" s="84">
        <f t="shared" si="390"/>
        <v>408.20099999999911</v>
      </c>
      <c r="L1222" s="84">
        <f t="shared" si="392"/>
        <v>653.31799999999998</v>
      </c>
      <c r="M1222" s="84">
        <v>209.7</v>
      </c>
      <c r="N1222" s="85">
        <f>(D1222*36.7437/1000)/'[2]Soybean Export Forecast'!$U$15</f>
        <v>0.40904837015775553</v>
      </c>
      <c r="P1222" s="84">
        <v>74.400000000000006</v>
      </c>
      <c r="Q1222" s="84">
        <v>21522.400000000001</v>
      </c>
      <c r="R1222" s="84">
        <f t="shared" si="375"/>
        <v>21596.800000000003</v>
      </c>
      <c r="S1222" s="84">
        <f t="shared" si="380"/>
        <v>-207.5</v>
      </c>
      <c r="T1222" s="84">
        <f t="shared" si="381"/>
        <v>0</v>
      </c>
      <c r="W1222" s="84">
        <v>207.5</v>
      </c>
      <c r="Z1222" s="84">
        <v>60</v>
      </c>
      <c r="AA1222" s="84">
        <v>2977.3</v>
      </c>
      <c r="AB1222" s="84">
        <f t="shared" si="387"/>
        <v>3037.3</v>
      </c>
      <c r="AC1222" s="84">
        <f t="shared" si="382"/>
        <v>0</v>
      </c>
      <c r="AE1222" s="84">
        <f t="shared" si="376"/>
        <v>4799.0860000000002</v>
      </c>
      <c r="AF1222" s="84">
        <f t="shared" si="376"/>
        <v>-14654.533000000003</v>
      </c>
      <c r="AG1222" s="84">
        <f t="shared" si="376"/>
        <v>-9855.4470000000038</v>
      </c>
      <c r="AH1222" s="84">
        <f t="shared" si="383"/>
        <v>489.78600000000006</v>
      </c>
      <c r="AJ1222" s="80">
        <v>41417</v>
      </c>
      <c r="AK1222" s="84">
        <v>1392.5</v>
      </c>
      <c r="AL1222" s="84">
        <v>7673</v>
      </c>
      <c r="AM1222" s="84">
        <f t="shared" si="388"/>
        <v>9065.5</v>
      </c>
      <c r="AN1222" s="84">
        <f t="shared" ref="AN1222:AO1240" si="393">AL1222-AL1221</f>
        <v>178.40000000000055</v>
      </c>
      <c r="AO1222" s="84">
        <f t="shared" si="393"/>
        <v>149.10000000000036</v>
      </c>
      <c r="AP1222" s="85">
        <f>AM1222/'[2]Soymeal Export Forecast'!AM$15</f>
        <v>0.80767315296165387</v>
      </c>
      <c r="AQ1222" s="77"/>
      <c r="AR1222" s="77"/>
      <c r="AS1222" s="80">
        <v>41417</v>
      </c>
      <c r="AT1222" s="84">
        <v>51.5</v>
      </c>
      <c r="AU1222" s="84">
        <v>788.4</v>
      </c>
      <c r="AV1222" s="84">
        <f t="shared" si="389"/>
        <v>839.9</v>
      </c>
      <c r="AW1222" s="84">
        <f t="shared" ref="AW1222:AX1240" si="394">AU1222-AU1221</f>
        <v>12.199999999999932</v>
      </c>
      <c r="AX1222" s="84">
        <f t="shared" si="394"/>
        <v>2.7999999999999545</v>
      </c>
      <c r="AZ1222" s="77"/>
      <c r="BA1222" s="77"/>
      <c r="BB1222" s="84">
        <f t="shared" si="391"/>
        <v>586.60099999999966</v>
      </c>
    </row>
    <row r="1223" spans="1:54">
      <c r="A1223" s="80">
        <v>41424</v>
      </c>
      <c r="B1223" s="84">
        <v>4607.2150000000001</v>
      </c>
      <c r="C1223" s="84">
        <v>10263.632</v>
      </c>
      <c r="D1223" s="84">
        <v>14870.847</v>
      </c>
      <c r="E1223" s="84">
        <v>2417.212</v>
      </c>
      <c r="F1223" s="84">
        <f t="shared" si="386"/>
        <v>418.46500000000015</v>
      </c>
      <c r="G1223" s="84">
        <f t="shared" si="386"/>
        <v>92.193999999999505</v>
      </c>
      <c r="H1223" s="84">
        <f t="shared" si="386"/>
        <v>183.32200000000012</v>
      </c>
      <c r="I1223" s="84">
        <f t="shared" si="390"/>
        <v>418.46500000000015</v>
      </c>
      <c r="L1223" s="84">
        <f t="shared" si="392"/>
        <v>275.51599999999962</v>
      </c>
      <c r="M1223" s="84">
        <v>30.7</v>
      </c>
      <c r="N1223" s="85">
        <f>(D1223*36.7437/1000)/'[2]Soybean Export Forecast'!$U$15</f>
        <v>0.41160014571120579</v>
      </c>
      <c r="P1223" s="84">
        <v>74.400000000000006</v>
      </c>
      <c r="Q1223" s="84">
        <v>21522.400000000001</v>
      </c>
      <c r="R1223" s="84">
        <f t="shared" si="375"/>
        <v>21596.800000000003</v>
      </c>
      <c r="S1223" s="84">
        <f t="shared" si="380"/>
        <v>0</v>
      </c>
      <c r="T1223" s="84">
        <f t="shared" si="381"/>
        <v>0</v>
      </c>
      <c r="W1223" s="84">
        <v>0</v>
      </c>
      <c r="Z1223" s="84">
        <v>0</v>
      </c>
      <c r="AA1223" s="84">
        <v>3043.3</v>
      </c>
      <c r="AB1223" s="84">
        <f t="shared" si="387"/>
        <v>3043.3</v>
      </c>
      <c r="AC1223" s="84">
        <f t="shared" si="382"/>
        <v>6</v>
      </c>
      <c r="AE1223" s="84">
        <f t="shared" si="376"/>
        <v>4532.8150000000005</v>
      </c>
      <c r="AF1223" s="84">
        <f t="shared" si="376"/>
        <v>-14302.068000000003</v>
      </c>
      <c r="AG1223" s="84">
        <f t="shared" si="376"/>
        <v>-9769.2530000000042</v>
      </c>
      <c r="AH1223" s="84">
        <f t="shared" si="383"/>
        <v>86.193999999999505</v>
      </c>
      <c r="AJ1223" s="80">
        <v>41424</v>
      </c>
      <c r="AK1223" s="84">
        <v>1416</v>
      </c>
      <c r="AL1223" s="84">
        <v>7783.8</v>
      </c>
      <c r="AM1223" s="84">
        <f t="shared" si="388"/>
        <v>9199.7999999999993</v>
      </c>
      <c r="AN1223" s="84">
        <f t="shared" si="393"/>
        <v>110.80000000000018</v>
      </c>
      <c r="AO1223" s="84">
        <f t="shared" si="393"/>
        <v>134.29999999999927</v>
      </c>
      <c r="AP1223" s="85">
        <f>AM1223/'[2]Soymeal Export Forecast'!AM$15</f>
        <v>0.81963835117937478</v>
      </c>
      <c r="AQ1223" s="77"/>
      <c r="AR1223" s="77"/>
      <c r="AS1223" s="80">
        <v>41424</v>
      </c>
      <c r="AT1223" s="84">
        <v>80</v>
      </c>
      <c r="AU1223" s="84">
        <v>790.4</v>
      </c>
      <c r="AV1223" s="84">
        <f t="shared" si="389"/>
        <v>870.4</v>
      </c>
      <c r="AW1223" s="84">
        <f t="shared" si="394"/>
        <v>2</v>
      </c>
      <c r="AX1223" s="84">
        <f t="shared" si="394"/>
        <v>30.5</v>
      </c>
      <c r="AZ1223" s="77"/>
      <c r="BA1223" s="77"/>
      <c r="BB1223" s="84">
        <f t="shared" si="391"/>
        <v>529.26500000000033</v>
      </c>
    </row>
    <row r="1224" spans="1:54">
      <c r="A1224" s="80">
        <v>41431</v>
      </c>
      <c r="B1224" s="84">
        <v>4517.5519999999997</v>
      </c>
      <c r="C1224" s="84">
        <v>10648.442999999999</v>
      </c>
      <c r="D1224" s="84">
        <v>15165.995000000001</v>
      </c>
      <c r="E1224" s="84">
        <v>2436.1309999999999</v>
      </c>
      <c r="F1224" s="84">
        <f t="shared" si="386"/>
        <v>384.81099999999969</v>
      </c>
      <c r="G1224" s="84">
        <f t="shared" si="386"/>
        <v>295.14800000000105</v>
      </c>
      <c r="H1224" s="84">
        <f t="shared" si="386"/>
        <v>18.918999999999869</v>
      </c>
      <c r="I1224" s="84">
        <f t="shared" si="390"/>
        <v>384.81099999999969</v>
      </c>
      <c r="L1224" s="84">
        <f t="shared" si="392"/>
        <v>314.06700000000092</v>
      </c>
      <c r="M1224" s="84">
        <v>7.9</v>
      </c>
      <c r="N1224" s="85">
        <f>(D1224*36.7437/1000)/'[2]Soybean Export Forecast'!$U$15</f>
        <v>0.41976934816526712</v>
      </c>
      <c r="P1224" s="84">
        <v>74</v>
      </c>
      <c r="Q1224" s="84">
        <v>21522.400000000001</v>
      </c>
      <c r="R1224" s="84">
        <f t="shared" si="375"/>
        <v>21596.400000000001</v>
      </c>
      <c r="S1224" s="84">
        <f t="shared" si="380"/>
        <v>-0.40000000000145519</v>
      </c>
      <c r="T1224" s="84">
        <f t="shared" si="381"/>
        <v>0</v>
      </c>
      <c r="W1224" s="84">
        <v>0.3</v>
      </c>
      <c r="Z1224" s="84">
        <v>0</v>
      </c>
      <c r="AA1224" s="84">
        <v>3043.4</v>
      </c>
      <c r="AB1224" s="84">
        <f t="shared" si="387"/>
        <v>3043.4</v>
      </c>
      <c r="AC1224" s="84">
        <f t="shared" si="382"/>
        <v>9.9999999999909051E-2</v>
      </c>
      <c r="AE1224" s="84">
        <f t="shared" si="376"/>
        <v>4443.5519999999997</v>
      </c>
      <c r="AF1224" s="84">
        <f t="shared" si="376"/>
        <v>-13917.357000000002</v>
      </c>
      <c r="AG1224" s="84">
        <f t="shared" si="376"/>
        <v>-9473.8050000000003</v>
      </c>
      <c r="AH1224" s="84">
        <f t="shared" si="383"/>
        <v>295.44800000000396</v>
      </c>
      <c r="AJ1224" s="80">
        <v>41431</v>
      </c>
      <c r="AK1224" s="84">
        <v>1360.6</v>
      </c>
      <c r="AL1224" s="84">
        <v>7936.9</v>
      </c>
      <c r="AM1224" s="84">
        <f t="shared" si="388"/>
        <v>9297.5</v>
      </c>
      <c r="AN1224" s="84">
        <f t="shared" si="393"/>
        <v>153.09999999999945</v>
      </c>
      <c r="AO1224" s="84">
        <f t="shared" si="393"/>
        <v>97.700000000000728</v>
      </c>
      <c r="AP1224" s="85">
        <f>AM1224/'[2]Soymeal Export Forecast'!AM$15</f>
        <v>0.82834274333031566</v>
      </c>
      <c r="AQ1224" s="77"/>
      <c r="AR1224" s="77"/>
      <c r="AS1224" s="80">
        <v>41431</v>
      </c>
      <c r="AT1224" s="84">
        <v>80.900000000000006</v>
      </c>
      <c r="AU1224" s="84">
        <v>802.7</v>
      </c>
      <c r="AV1224" s="84">
        <f t="shared" si="389"/>
        <v>883.6</v>
      </c>
      <c r="AW1224" s="84">
        <f t="shared" si="394"/>
        <v>12.300000000000068</v>
      </c>
      <c r="AX1224" s="84">
        <f t="shared" si="394"/>
        <v>13.200000000000045</v>
      </c>
      <c r="AZ1224" s="77"/>
      <c r="BA1224" s="77"/>
      <c r="BB1224" s="84">
        <f t="shared" si="391"/>
        <v>537.91099999999915</v>
      </c>
    </row>
    <row r="1225" spans="1:54">
      <c r="A1225" s="80">
        <v>41438</v>
      </c>
      <c r="B1225" s="84">
        <v>4305.9750000000004</v>
      </c>
      <c r="C1225" s="84">
        <v>11214.313</v>
      </c>
      <c r="D1225" s="84">
        <v>15520.288</v>
      </c>
      <c r="E1225" s="84">
        <v>2469.1309999999999</v>
      </c>
      <c r="F1225" s="84">
        <f t="shared" si="386"/>
        <v>565.8700000000008</v>
      </c>
      <c r="G1225" s="84">
        <f t="shared" si="386"/>
        <v>354.29299999999967</v>
      </c>
      <c r="H1225" s="84">
        <f t="shared" si="386"/>
        <v>33</v>
      </c>
      <c r="I1225" s="84">
        <f t="shared" si="390"/>
        <v>565.8700000000008</v>
      </c>
      <c r="L1225" s="84">
        <f t="shared" si="392"/>
        <v>387.29299999999967</v>
      </c>
      <c r="M1225" s="84">
        <v>3.4</v>
      </c>
      <c r="N1225" s="85">
        <f>(D1225*36.7437/1000)/'[2]Soybean Export Forecast'!$U$15</f>
        <v>0.42957558518891886</v>
      </c>
      <c r="P1225" s="84">
        <v>74</v>
      </c>
      <c r="Q1225" s="84">
        <v>21522.400000000001</v>
      </c>
      <c r="R1225" s="84">
        <f t="shared" si="375"/>
        <v>21596.400000000001</v>
      </c>
      <c r="S1225" s="84">
        <f t="shared" si="380"/>
        <v>0</v>
      </c>
      <c r="T1225" s="84">
        <f t="shared" si="381"/>
        <v>0</v>
      </c>
      <c r="W1225" s="84">
        <v>0</v>
      </c>
      <c r="Z1225" s="84">
        <v>0</v>
      </c>
      <c r="AA1225" s="84">
        <v>3043.4</v>
      </c>
      <c r="AB1225" s="84">
        <f t="shared" si="387"/>
        <v>3043.4</v>
      </c>
      <c r="AC1225" s="84">
        <f t="shared" si="382"/>
        <v>0</v>
      </c>
      <c r="AE1225" s="84">
        <f t="shared" si="376"/>
        <v>4231.9750000000004</v>
      </c>
      <c r="AF1225" s="84">
        <f t="shared" si="376"/>
        <v>-13351.487000000001</v>
      </c>
      <c r="AG1225" s="84">
        <f t="shared" si="376"/>
        <v>-9119.5120000000006</v>
      </c>
      <c r="AH1225" s="84">
        <f t="shared" si="383"/>
        <v>354.29299999999967</v>
      </c>
      <c r="AJ1225" s="80">
        <v>41438</v>
      </c>
      <c r="AK1225" s="84">
        <v>1318.7</v>
      </c>
      <c r="AL1225" s="84">
        <v>8005.3</v>
      </c>
      <c r="AM1225" s="84">
        <f t="shared" si="388"/>
        <v>9324</v>
      </c>
      <c r="AN1225" s="84">
        <f t="shared" si="393"/>
        <v>68.400000000000546</v>
      </c>
      <c r="AO1225" s="84">
        <f t="shared" si="393"/>
        <v>26.5</v>
      </c>
      <c r="AP1225" s="85">
        <f>AM1225/'[2]Soymeal Export Forecast'!AM$15</f>
        <v>0.83070370947156369</v>
      </c>
      <c r="AQ1225" s="77"/>
      <c r="AR1225" s="77"/>
      <c r="AS1225" s="80">
        <v>41438</v>
      </c>
      <c r="AT1225" s="84">
        <v>78.900000000000006</v>
      </c>
      <c r="AU1225" s="84">
        <v>805.3</v>
      </c>
      <c r="AV1225" s="84">
        <f t="shared" si="389"/>
        <v>884.19999999999993</v>
      </c>
      <c r="AW1225" s="84">
        <f t="shared" si="394"/>
        <v>2.5999999999999091</v>
      </c>
      <c r="AX1225" s="84">
        <f t="shared" si="394"/>
        <v>0.59999999999990905</v>
      </c>
      <c r="AZ1225" s="77"/>
      <c r="BA1225" s="77"/>
      <c r="BB1225" s="84">
        <f t="shared" si="391"/>
        <v>634.27000000000135</v>
      </c>
    </row>
    <row r="1226" spans="1:54">
      <c r="A1226" s="80">
        <v>41445</v>
      </c>
      <c r="B1226" s="84">
        <v>4211.366</v>
      </c>
      <c r="C1226" s="84">
        <v>11494.094999999999</v>
      </c>
      <c r="D1226" s="84">
        <v>15705.460999999999</v>
      </c>
      <c r="E1226" s="84">
        <v>2759.9259999999999</v>
      </c>
      <c r="F1226" s="84">
        <f t="shared" si="386"/>
        <v>279.78199999999924</v>
      </c>
      <c r="G1226" s="84">
        <f t="shared" si="386"/>
        <v>185.17299999999886</v>
      </c>
      <c r="H1226" s="84">
        <f t="shared" si="386"/>
        <v>290.79500000000007</v>
      </c>
      <c r="I1226" s="84">
        <f t="shared" si="390"/>
        <v>279.78199999999924</v>
      </c>
      <c r="L1226" s="84">
        <f t="shared" si="392"/>
        <v>475.96799999999894</v>
      </c>
      <c r="M1226" s="84">
        <v>16</v>
      </c>
      <c r="N1226" s="85">
        <f>(D1226*36.7437/1000)/'[2]Soybean Export Forecast'!$U$15</f>
        <v>0.43470086378144157</v>
      </c>
      <c r="P1226" s="84">
        <v>74</v>
      </c>
      <c r="Q1226" s="84">
        <v>21522.400000000001</v>
      </c>
      <c r="R1226" s="84">
        <f t="shared" si="375"/>
        <v>21596.400000000001</v>
      </c>
      <c r="S1226" s="84">
        <f t="shared" si="380"/>
        <v>0</v>
      </c>
      <c r="T1226" s="84">
        <f t="shared" si="381"/>
        <v>0</v>
      </c>
      <c r="W1226" s="84">
        <v>0</v>
      </c>
      <c r="Z1226" s="84">
        <v>0</v>
      </c>
      <c r="AA1226" s="84">
        <v>3043.5</v>
      </c>
      <c r="AB1226" s="84">
        <f t="shared" si="387"/>
        <v>3043.5</v>
      </c>
      <c r="AC1226" s="84">
        <f t="shared" si="382"/>
        <v>9.9999999999909051E-2</v>
      </c>
      <c r="AE1226" s="84">
        <f t="shared" si="376"/>
        <v>4137.366</v>
      </c>
      <c r="AF1226" s="84">
        <f t="shared" si="376"/>
        <v>-13071.805000000002</v>
      </c>
      <c r="AG1226" s="84">
        <f t="shared" si="376"/>
        <v>-8934.4390000000021</v>
      </c>
      <c r="AH1226" s="84">
        <f t="shared" si="383"/>
        <v>185.0729999999985</v>
      </c>
      <c r="AJ1226" s="80">
        <v>41445</v>
      </c>
      <c r="AK1226" s="84">
        <v>1187.0999999999999</v>
      </c>
      <c r="AL1226" s="84">
        <v>8146.2</v>
      </c>
      <c r="AM1226" s="84">
        <f t="shared" si="388"/>
        <v>9333.2999999999993</v>
      </c>
      <c r="AN1226" s="84">
        <f t="shared" si="393"/>
        <v>140.89999999999964</v>
      </c>
      <c r="AO1226" s="84">
        <f t="shared" si="393"/>
        <v>9.2999999999992724</v>
      </c>
      <c r="AP1226" s="85">
        <f>AM1226/'[2]Soymeal Export Forecast'!AM$15</f>
        <v>0.83153227494754878</v>
      </c>
      <c r="AQ1226" s="77"/>
      <c r="AR1226" s="77"/>
      <c r="AS1226" s="80">
        <v>41445</v>
      </c>
      <c r="AT1226" s="84">
        <v>80.5</v>
      </c>
      <c r="AU1226" s="84">
        <v>806.7</v>
      </c>
      <c r="AV1226" s="84">
        <f t="shared" si="389"/>
        <v>887.2</v>
      </c>
      <c r="AW1226" s="84">
        <f t="shared" si="394"/>
        <v>1.4000000000000909</v>
      </c>
      <c r="AX1226" s="84">
        <f t="shared" si="394"/>
        <v>3.0000000000001137</v>
      </c>
      <c r="AZ1226" s="77"/>
      <c r="BA1226" s="77"/>
      <c r="BB1226" s="84">
        <f t="shared" si="391"/>
        <v>420.68199999999888</v>
      </c>
    </row>
    <row r="1227" spans="1:54">
      <c r="A1227" s="80">
        <v>41452</v>
      </c>
      <c r="B1227" s="84">
        <v>4310.16</v>
      </c>
      <c r="C1227" s="84">
        <v>11795.647999999999</v>
      </c>
      <c r="D1227" s="84">
        <v>16105.808000000001</v>
      </c>
      <c r="E1227" s="84">
        <v>2776.8490000000002</v>
      </c>
      <c r="F1227" s="84">
        <f t="shared" si="386"/>
        <v>301.55299999999988</v>
      </c>
      <c r="G1227" s="84">
        <f t="shared" si="386"/>
        <v>400.34700000000157</v>
      </c>
      <c r="H1227" s="84">
        <f t="shared" si="386"/>
        <v>16.923000000000229</v>
      </c>
      <c r="I1227" s="84">
        <f t="shared" si="390"/>
        <v>301.55299999999988</v>
      </c>
      <c r="L1227" s="84">
        <f t="shared" si="392"/>
        <v>417.2700000000018</v>
      </c>
      <c r="M1227" s="84">
        <v>5.7</v>
      </c>
      <c r="N1227" s="85">
        <f>(D1227*36.7437/1000)/'[2]Soybean Export Forecast'!$U$15</f>
        <v>0.44578179841381621</v>
      </c>
      <c r="P1227" s="84">
        <v>74</v>
      </c>
      <c r="Q1227" s="84">
        <v>21522.400000000001</v>
      </c>
      <c r="R1227" s="84">
        <f t="shared" si="375"/>
        <v>21596.400000000001</v>
      </c>
      <c r="S1227" s="84">
        <f t="shared" si="380"/>
        <v>0</v>
      </c>
      <c r="T1227" s="84">
        <f t="shared" si="381"/>
        <v>0</v>
      </c>
      <c r="W1227" s="84">
        <v>0</v>
      </c>
      <c r="Z1227" s="84">
        <v>0</v>
      </c>
      <c r="AA1227" s="84">
        <v>3043.5</v>
      </c>
      <c r="AB1227" s="84">
        <f t="shared" si="387"/>
        <v>3043.5</v>
      </c>
      <c r="AC1227" s="84">
        <f t="shared" si="382"/>
        <v>0</v>
      </c>
      <c r="AE1227" s="84">
        <f t="shared" si="376"/>
        <v>4236.16</v>
      </c>
      <c r="AF1227" s="84">
        <f t="shared" si="376"/>
        <v>-12770.252000000002</v>
      </c>
      <c r="AG1227" s="84">
        <f t="shared" si="376"/>
        <v>-8534.0920000000006</v>
      </c>
      <c r="AH1227" s="84">
        <f t="shared" si="383"/>
        <v>400.34700000000157</v>
      </c>
      <c r="AJ1227" s="80">
        <v>41452</v>
      </c>
      <c r="AK1227" s="84">
        <v>1217.0999999999999</v>
      </c>
      <c r="AL1227" s="84">
        <v>8232.5</v>
      </c>
      <c r="AM1227" s="84">
        <f t="shared" si="388"/>
        <v>9449.6</v>
      </c>
      <c r="AN1227" s="84">
        <f t="shared" si="393"/>
        <v>86.300000000000182</v>
      </c>
      <c r="AO1227" s="84">
        <f t="shared" si="393"/>
        <v>116.30000000000109</v>
      </c>
      <c r="AP1227" s="85">
        <f>AM1227/'[2]Soymeal Export Forecast'!AM$15</f>
        <v>0.84189379805045994</v>
      </c>
      <c r="AQ1227" s="77"/>
      <c r="AR1227" s="77"/>
      <c r="AS1227" s="80">
        <v>41452</v>
      </c>
      <c r="AT1227" s="84">
        <v>76.2</v>
      </c>
      <c r="AU1227" s="84">
        <v>812.6</v>
      </c>
      <c r="AV1227" s="84">
        <f t="shared" si="389"/>
        <v>888.80000000000007</v>
      </c>
      <c r="AW1227" s="84">
        <f t="shared" si="394"/>
        <v>5.8999999999999773</v>
      </c>
      <c r="AX1227" s="84">
        <f t="shared" si="394"/>
        <v>1.6000000000000227</v>
      </c>
      <c r="AZ1227" s="77"/>
      <c r="BA1227" s="77"/>
      <c r="BB1227" s="84">
        <f t="shared" si="391"/>
        <v>387.85300000000007</v>
      </c>
    </row>
    <row r="1228" spans="1:54">
      <c r="A1228" s="80">
        <v>41459</v>
      </c>
      <c r="B1228" s="84">
        <v>4302.8559999999998</v>
      </c>
      <c r="C1228" s="84">
        <v>12117.683000000001</v>
      </c>
      <c r="D1228" s="84">
        <v>16420.539000000001</v>
      </c>
      <c r="E1228" s="84">
        <v>2798.02</v>
      </c>
      <c r="F1228" s="84">
        <f t="shared" si="386"/>
        <v>322.03500000000167</v>
      </c>
      <c r="G1228" s="84">
        <f t="shared" si="386"/>
        <v>314.73099999999977</v>
      </c>
      <c r="H1228" s="84">
        <f t="shared" si="386"/>
        <v>21.170999999999822</v>
      </c>
      <c r="I1228" s="84">
        <f t="shared" si="390"/>
        <v>322.03500000000167</v>
      </c>
      <c r="L1228" s="84">
        <f t="shared" si="392"/>
        <v>335.90199999999959</v>
      </c>
      <c r="M1228" s="84">
        <v>106</v>
      </c>
      <c r="N1228" s="85">
        <f>(D1228*36.7437/1000)/'[2]Soybean Export Forecast'!$U$15</f>
        <v>0.45449302551875748</v>
      </c>
      <c r="P1228" s="84">
        <v>76.5</v>
      </c>
      <c r="Q1228" s="84">
        <v>21522.400000000001</v>
      </c>
      <c r="R1228" s="84">
        <f t="shared" si="375"/>
        <v>21598.9</v>
      </c>
      <c r="S1228" s="84">
        <f t="shared" si="380"/>
        <v>2.5</v>
      </c>
      <c r="T1228" s="84">
        <f t="shared" si="381"/>
        <v>0</v>
      </c>
      <c r="W1228" s="84">
        <v>0</v>
      </c>
      <c r="Z1228" s="84">
        <v>0</v>
      </c>
      <c r="AA1228" s="84">
        <v>3043.5</v>
      </c>
      <c r="AB1228" s="84">
        <f t="shared" si="387"/>
        <v>3043.5</v>
      </c>
      <c r="AC1228" s="84">
        <f t="shared" si="382"/>
        <v>0</v>
      </c>
      <c r="AE1228" s="84">
        <f t="shared" si="376"/>
        <v>4226.3559999999998</v>
      </c>
      <c r="AF1228" s="84">
        <f t="shared" si="376"/>
        <v>-12448.217000000001</v>
      </c>
      <c r="AG1228" s="84">
        <f t="shared" si="376"/>
        <v>-8221.8610000000008</v>
      </c>
      <c r="AH1228" s="84">
        <f t="shared" si="383"/>
        <v>312.23099999999977</v>
      </c>
      <c r="AJ1228" s="80">
        <v>41459</v>
      </c>
      <c r="AK1228" s="84">
        <v>1151</v>
      </c>
      <c r="AL1228" s="84">
        <v>8332.2000000000007</v>
      </c>
      <c r="AM1228" s="84">
        <f t="shared" si="388"/>
        <v>9483.2000000000007</v>
      </c>
      <c r="AN1228" s="84">
        <f t="shared" si="393"/>
        <v>99.700000000000728</v>
      </c>
      <c r="AO1228" s="84">
        <f t="shared" si="393"/>
        <v>33.600000000000364</v>
      </c>
      <c r="AP1228" s="85">
        <f>AM1228/'[2]Soymeal Export Forecast'!AM$15</f>
        <v>0.84488732493143859</v>
      </c>
      <c r="AQ1228" s="77"/>
      <c r="AR1228" s="77"/>
      <c r="AS1228" s="80">
        <v>41459</v>
      </c>
      <c r="AT1228" s="84">
        <v>52.5</v>
      </c>
      <c r="AU1228" s="84">
        <v>834</v>
      </c>
      <c r="AV1228" s="84">
        <f t="shared" si="389"/>
        <v>886.5</v>
      </c>
      <c r="AW1228" s="84">
        <f t="shared" si="394"/>
        <v>21.399999999999977</v>
      </c>
      <c r="AX1228" s="84">
        <f t="shared" si="394"/>
        <v>-2.3000000000000682</v>
      </c>
      <c r="AZ1228" s="77"/>
      <c r="BA1228" s="77"/>
      <c r="BB1228" s="84">
        <f t="shared" si="391"/>
        <v>421.7350000000024</v>
      </c>
    </row>
    <row r="1229" spans="1:54">
      <c r="A1229" s="80">
        <v>41466</v>
      </c>
      <c r="B1229" s="84">
        <v>4228.32</v>
      </c>
      <c r="C1229" s="84">
        <v>12521.483</v>
      </c>
      <c r="D1229" s="84">
        <v>16749.803</v>
      </c>
      <c r="E1229" s="84">
        <v>3453.989</v>
      </c>
      <c r="F1229" s="84">
        <f t="shared" si="386"/>
        <v>403.79999999999927</v>
      </c>
      <c r="G1229" s="84">
        <f t="shared" si="386"/>
        <v>329.26399999999921</v>
      </c>
      <c r="H1229" s="84">
        <f t="shared" si="386"/>
        <v>655.96900000000005</v>
      </c>
      <c r="I1229" s="84">
        <f t="shared" si="390"/>
        <v>403.79999999999927</v>
      </c>
      <c r="L1229" s="84">
        <f t="shared" si="392"/>
        <v>985.23299999999927</v>
      </c>
      <c r="M1229" s="84">
        <v>2.2000000000000002</v>
      </c>
      <c r="N1229" s="85">
        <f>(D1229*36.7437/1000)/'[2]Soybean Export Forecast'!$U$15</f>
        <v>0.46360650173012952</v>
      </c>
      <c r="P1229" s="84">
        <v>76.5</v>
      </c>
      <c r="Q1229" s="84">
        <v>21522.400000000001</v>
      </c>
      <c r="R1229" s="84">
        <f t="shared" si="375"/>
        <v>21598.9</v>
      </c>
      <c r="S1229" s="84">
        <f t="shared" si="380"/>
        <v>0</v>
      </c>
      <c r="T1229" s="84">
        <f t="shared" si="381"/>
        <v>0</v>
      </c>
      <c r="W1229" s="84">
        <v>0</v>
      </c>
      <c r="Z1229" s="84">
        <v>0</v>
      </c>
      <c r="AA1229" s="84">
        <v>3043.5</v>
      </c>
      <c r="AB1229" s="84">
        <f t="shared" si="387"/>
        <v>3043.5</v>
      </c>
      <c r="AC1229" s="84">
        <f t="shared" si="382"/>
        <v>0</v>
      </c>
      <c r="AE1229" s="84">
        <f t="shared" si="376"/>
        <v>4151.82</v>
      </c>
      <c r="AF1229" s="84">
        <f t="shared" si="376"/>
        <v>-12044.417000000001</v>
      </c>
      <c r="AG1229" s="84">
        <f t="shared" si="376"/>
        <v>-7892.5970000000016</v>
      </c>
      <c r="AH1229" s="84">
        <f t="shared" si="383"/>
        <v>329.26399999999921</v>
      </c>
      <c r="AJ1229" s="80">
        <v>41466</v>
      </c>
      <c r="AK1229" s="84">
        <v>977.1</v>
      </c>
      <c r="AL1229" s="84">
        <v>8547.7000000000007</v>
      </c>
      <c r="AM1229" s="84">
        <f t="shared" si="388"/>
        <v>9524.8000000000011</v>
      </c>
      <c r="AN1229" s="84">
        <f t="shared" si="393"/>
        <v>215.5</v>
      </c>
      <c r="AO1229" s="84">
        <f t="shared" si="393"/>
        <v>41.600000000000364</v>
      </c>
      <c r="AP1229" s="85">
        <f>AM1229/'[2]Soymeal Export Forecast'!AM$15</f>
        <v>0.84859359630788833</v>
      </c>
      <c r="AQ1229" s="77"/>
      <c r="AR1229" s="77"/>
      <c r="AS1229" s="80">
        <v>41466</v>
      </c>
      <c r="AT1229" s="84">
        <v>51.8</v>
      </c>
      <c r="AU1229" s="84">
        <v>845.2</v>
      </c>
      <c r="AV1229" s="84">
        <f t="shared" si="389"/>
        <v>897</v>
      </c>
      <c r="AW1229" s="84">
        <f t="shared" si="394"/>
        <v>11.200000000000045</v>
      </c>
      <c r="AX1229" s="84">
        <f t="shared" si="394"/>
        <v>10.5</v>
      </c>
      <c r="AZ1229" s="77"/>
      <c r="BA1229" s="77"/>
      <c r="BB1229" s="84">
        <f t="shared" si="391"/>
        <v>619.29999999999927</v>
      </c>
    </row>
    <row r="1230" spans="1:54">
      <c r="A1230" s="80">
        <v>41473</v>
      </c>
      <c r="B1230" s="84">
        <v>4152.0510000000004</v>
      </c>
      <c r="C1230" s="84">
        <v>12713.576999999999</v>
      </c>
      <c r="D1230" s="84">
        <v>16865.628000000001</v>
      </c>
      <c r="E1230" s="84">
        <v>3623.9369999999999</v>
      </c>
      <c r="F1230" s="84">
        <f t="shared" si="386"/>
        <v>192.09399999999914</v>
      </c>
      <c r="G1230" s="84">
        <f t="shared" si="386"/>
        <v>115.82500000000073</v>
      </c>
      <c r="H1230" s="84">
        <f t="shared" si="386"/>
        <v>169.94799999999987</v>
      </c>
      <c r="I1230" s="84">
        <f t="shared" si="390"/>
        <v>192.09399999999914</v>
      </c>
      <c r="L1230" s="84">
        <f t="shared" si="392"/>
        <v>285.77300000000059</v>
      </c>
      <c r="M1230" s="84">
        <v>2.4</v>
      </c>
      <c r="N1230" s="85">
        <f>(D1230*36.7437/1000)/'[2]Soybean Export Forecast'!$U$15</f>
        <v>0.4668123437966239</v>
      </c>
      <c r="P1230" s="84">
        <v>76.5</v>
      </c>
      <c r="Q1230" s="84">
        <v>21522.400000000001</v>
      </c>
      <c r="R1230" s="84">
        <f t="shared" si="375"/>
        <v>21598.9</v>
      </c>
      <c r="S1230" s="84">
        <f t="shared" si="380"/>
        <v>0</v>
      </c>
      <c r="T1230" s="84">
        <f t="shared" si="381"/>
        <v>0</v>
      </c>
      <c r="W1230" s="84">
        <v>0</v>
      </c>
      <c r="Z1230" s="84">
        <v>0</v>
      </c>
      <c r="AA1230" s="84">
        <v>3043.6</v>
      </c>
      <c r="AB1230" s="84">
        <f t="shared" si="387"/>
        <v>3043.6</v>
      </c>
      <c r="AC1230" s="84">
        <f t="shared" si="382"/>
        <v>9.9999999999909051E-2</v>
      </c>
      <c r="AE1230" s="84">
        <f t="shared" si="376"/>
        <v>4075.5510000000004</v>
      </c>
      <c r="AF1230" s="84">
        <f t="shared" si="376"/>
        <v>-11852.423000000003</v>
      </c>
      <c r="AG1230" s="84">
        <f t="shared" si="376"/>
        <v>-7776.8720000000012</v>
      </c>
      <c r="AH1230" s="84">
        <f t="shared" si="383"/>
        <v>115.72500000000036</v>
      </c>
      <c r="AJ1230" s="80">
        <v>41473</v>
      </c>
      <c r="AK1230" s="84">
        <v>1102.3</v>
      </c>
      <c r="AL1230" s="84">
        <v>8606.5</v>
      </c>
      <c r="AM1230" s="84">
        <f t="shared" si="388"/>
        <v>9708.7999999999993</v>
      </c>
      <c r="AN1230" s="84">
        <f t="shared" si="393"/>
        <v>58.799999999999272</v>
      </c>
      <c r="AO1230" s="84">
        <f t="shared" si="393"/>
        <v>183.99999999999818</v>
      </c>
      <c r="AP1230" s="85">
        <f>AM1230/'[2]Soymeal Export Forecast'!AM$15</f>
        <v>0.86498671970372343</v>
      </c>
      <c r="AQ1230" s="77"/>
      <c r="AR1230" s="77"/>
      <c r="AS1230" s="80">
        <v>41473</v>
      </c>
      <c r="AT1230" s="84">
        <v>54.2</v>
      </c>
      <c r="AU1230" s="84">
        <v>846.1</v>
      </c>
      <c r="AV1230" s="84">
        <f t="shared" si="389"/>
        <v>900.30000000000007</v>
      </c>
      <c r="AW1230" s="84">
        <f t="shared" si="394"/>
        <v>0.89999999999997726</v>
      </c>
      <c r="AX1230" s="84">
        <f t="shared" si="394"/>
        <v>3.3000000000000682</v>
      </c>
      <c r="AZ1230" s="77"/>
      <c r="BA1230" s="77"/>
      <c r="BB1230" s="84">
        <f t="shared" si="391"/>
        <v>250.89399999999841</v>
      </c>
    </row>
    <row r="1231" spans="1:54">
      <c r="A1231" s="80">
        <v>41480</v>
      </c>
      <c r="B1231" s="84">
        <v>4073.4639999999999</v>
      </c>
      <c r="C1231" s="84">
        <v>13012.084999999999</v>
      </c>
      <c r="D1231" s="84">
        <v>17085.548999999999</v>
      </c>
      <c r="E1231" s="84">
        <v>3662.5369999999998</v>
      </c>
      <c r="F1231" s="84">
        <f t="shared" si="386"/>
        <v>298.50799999999981</v>
      </c>
      <c r="G1231" s="84">
        <f t="shared" si="386"/>
        <v>219.92099999999846</v>
      </c>
      <c r="H1231" s="84">
        <f t="shared" si="386"/>
        <v>38.599999999999909</v>
      </c>
      <c r="I1231" s="84">
        <f t="shared" si="390"/>
        <v>298.50799999999981</v>
      </c>
      <c r="L1231" s="84">
        <f t="shared" si="392"/>
        <v>258.52099999999837</v>
      </c>
      <c r="M1231" s="84">
        <v>0.4</v>
      </c>
      <c r="N1231" s="85">
        <f>(D1231*36.7437/1000)/'[2]Soybean Export Forecast'!$U$15</f>
        <v>0.47289938884825772</v>
      </c>
      <c r="P1231" s="84">
        <v>76.5</v>
      </c>
      <c r="Q1231" s="84">
        <v>21522.400000000001</v>
      </c>
      <c r="R1231" s="84">
        <f t="shared" ref="R1231:R1241" si="395">Q1231+P1231</f>
        <v>21598.9</v>
      </c>
      <c r="S1231" s="84">
        <f t="shared" si="380"/>
        <v>0</v>
      </c>
      <c r="T1231" s="84">
        <f t="shared" si="381"/>
        <v>0</v>
      </c>
      <c r="W1231" s="84">
        <v>0</v>
      </c>
      <c r="Z1231" s="84">
        <v>0</v>
      </c>
      <c r="AA1231" s="84">
        <v>3043.7</v>
      </c>
      <c r="AB1231" s="84">
        <f t="shared" si="387"/>
        <v>3043.7</v>
      </c>
      <c r="AC1231" s="84">
        <f t="shared" si="382"/>
        <v>9.9999999999909051E-2</v>
      </c>
      <c r="AE1231" s="84">
        <f t="shared" ref="AE1231:AG1294" si="396">B1231-P1231-Z1231</f>
        <v>3996.9639999999999</v>
      </c>
      <c r="AF1231" s="84">
        <f t="shared" si="396"/>
        <v>-11554.015000000003</v>
      </c>
      <c r="AG1231" s="84">
        <f t="shared" si="396"/>
        <v>-7557.0510000000022</v>
      </c>
      <c r="AH1231" s="84">
        <f t="shared" si="383"/>
        <v>219.820999999999</v>
      </c>
      <c r="AJ1231" s="80">
        <v>41480</v>
      </c>
      <c r="AK1231" s="84">
        <v>960.5</v>
      </c>
      <c r="AL1231" s="84">
        <v>8759.4</v>
      </c>
      <c r="AM1231" s="84">
        <f t="shared" si="388"/>
        <v>9719.9</v>
      </c>
      <c r="AN1231" s="84">
        <f t="shared" si="393"/>
        <v>152.89999999999964</v>
      </c>
      <c r="AO1231" s="84">
        <f t="shared" si="393"/>
        <v>11.100000000000364</v>
      </c>
      <c r="AP1231" s="85">
        <f>AM1231/'[2]Soymeal Export Forecast'!AM$15</f>
        <v>0.86597565269118959</v>
      </c>
      <c r="AQ1231" s="77"/>
      <c r="AR1231" s="77"/>
      <c r="AS1231" s="80">
        <v>41480</v>
      </c>
      <c r="AT1231" s="84">
        <v>64.400000000000006</v>
      </c>
      <c r="AU1231" s="84">
        <v>847.2</v>
      </c>
      <c r="AV1231" s="84">
        <f t="shared" si="389"/>
        <v>911.6</v>
      </c>
      <c r="AW1231" s="84">
        <f t="shared" si="394"/>
        <v>1.1000000000000227</v>
      </c>
      <c r="AX1231" s="84">
        <f t="shared" si="394"/>
        <v>11.299999999999955</v>
      </c>
      <c r="AZ1231" s="77"/>
      <c r="BA1231" s="77"/>
      <c r="BB1231" s="84">
        <f t="shared" si="391"/>
        <v>451.40799999999945</v>
      </c>
    </row>
    <row r="1232" spans="1:54">
      <c r="A1232" s="80">
        <v>41487</v>
      </c>
      <c r="B1232" s="84">
        <v>3908.049</v>
      </c>
      <c r="C1232" s="84">
        <v>13282.073</v>
      </c>
      <c r="D1232" s="84">
        <v>17190.121999999999</v>
      </c>
      <c r="E1232" s="84">
        <v>4004.13</v>
      </c>
      <c r="F1232" s="84">
        <f t="shared" si="386"/>
        <v>269.98800000000119</v>
      </c>
      <c r="G1232" s="84">
        <f t="shared" si="386"/>
        <v>104.57300000000032</v>
      </c>
      <c r="H1232" s="84">
        <f t="shared" si="386"/>
        <v>341.5930000000003</v>
      </c>
      <c r="I1232" s="84">
        <f t="shared" si="390"/>
        <v>269.98800000000119</v>
      </c>
      <c r="L1232" s="84">
        <f t="shared" si="392"/>
        <v>446.16600000000062</v>
      </c>
      <c r="M1232" s="84">
        <v>1.9</v>
      </c>
      <c r="N1232" s="85">
        <f>(D1232*36.7437/1000)/'[2]Soybean Export Forecast'!$U$15</f>
        <v>0.47579379439472441</v>
      </c>
      <c r="P1232" s="84">
        <v>76.8</v>
      </c>
      <c r="Q1232" s="84">
        <v>21522.400000000001</v>
      </c>
      <c r="R1232" s="84">
        <f t="shared" si="395"/>
        <v>21599.200000000001</v>
      </c>
      <c r="S1232" s="84">
        <f t="shared" si="380"/>
        <v>0.2999999999992724</v>
      </c>
      <c r="T1232" s="84">
        <f t="shared" si="381"/>
        <v>0</v>
      </c>
      <c r="W1232" s="84">
        <v>0</v>
      </c>
      <c r="Z1232" s="84">
        <v>0</v>
      </c>
      <c r="AA1232" s="84">
        <v>3043.7</v>
      </c>
      <c r="AB1232" s="84">
        <f t="shared" si="387"/>
        <v>3043.7</v>
      </c>
      <c r="AC1232" s="84">
        <f t="shared" si="382"/>
        <v>0</v>
      </c>
      <c r="AE1232" s="84">
        <f t="shared" si="396"/>
        <v>3831.2489999999998</v>
      </c>
      <c r="AF1232" s="84">
        <f t="shared" si="396"/>
        <v>-11284.027000000002</v>
      </c>
      <c r="AG1232" s="84">
        <f t="shared" si="396"/>
        <v>-7452.7780000000012</v>
      </c>
      <c r="AH1232" s="84">
        <f t="shared" si="383"/>
        <v>104.27300000000105</v>
      </c>
      <c r="AJ1232" s="80">
        <v>41487</v>
      </c>
      <c r="AK1232" s="84">
        <v>933.2</v>
      </c>
      <c r="AL1232" s="84">
        <v>8853.5</v>
      </c>
      <c r="AM1232" s="84">
        <f t="shared" si="388"/>
        <v>9786.7000000000007</v>
      </c>
      <c r="AN1232" s="84">
        <f t="shared" si="393"/>
        <v>94.100000000000364</v>
      </c>
      <c r="AO1232" s="84">
        <f t="shared" si="393"/>
        <v>66.800000000001091</v>
      </c>
      <c r="AP1232" s="85">
        <f>AM1232/'[2]Soymeal Export Forecast'!AM$15</f>
        <v>0.87192706922837326</v>
      </c>
      <c r="AQ1232" s="77"/>
      <c r="AR1232" s="77"/>
      <c r="AS1232" s="80">
        <v>41487</v>
      </c>
      <c r="AT1232" s="84">
        <v>61.4</v>
      </c>
      <c r="AU1232" s="84">
        <v>850.5</v>
      </c>
      <c r="AV1232" s="84">
        <f t="shared" si="389"/>
        <v>911.9</v>
      </c>
      <c r="AW1232" s="84">
        <f t="shared" si="394"/>
        <v>3.2999999999999545</v>
      </c>
      <c r="AX1232" s="84">
        <f t="shared" si="394"/>
        <v>0.29999999999995453</v>
      </c>
      <c r="AZ1232" s="77"/>
      <c r="BA1232" s="77"/>
      <c r="BB1232" s="84">
        <f t="shared" si="391"/>
        <v>364.08800000000156</v>
      </c>
    </row>
    <row r="1233" spans="1:54">
      <c r="A1233" s="80">
        <v>41494</v>
      </c>
      <c r="B1233" s="84">
        <v>3639.0540000000001</v>
      </c>
      <c r="C1233" s="84">
        <v>13636.768</v>
      </c>
      <c r="D1233" s="84">
        <v>17275.822</v>
      </c>
      <c r="E1233" s="84">
        <v>4793.7070000000003</v>
      </c>
      <c r="F1233" s="84">
        <f t="shared" si="386"/>
        <v>354.69499999999971</v>
      </c>
      <c r="G1233" s="84">
        <f t="shared" si="386"/>
        <v>85.700000000000728</v>
      </c>
      <c r="H1233" s="84">
        <f t="shared" si="386"/>
        <v>789.57700000000023</v>
      </c>
      <c r="I1233" s="84">
        <f t="shared" si="390"/>
        <v>354.69499999999971</v>
      </c>
      <c r="L1233" s="84">
        <f t="shared" si="392"/>
        <v>875.27700000000095</v>
      </c>
      <c r="M1233" s="84">
        <v>122.1</v>
      </c>
      <c r="N1233" s="85">
        <f>(D1233*36.7437/1000)/'[2]Soybean Export Forecast'!$U$15</f>
        <v>0.47816582690151105</v>
      </c>
      <c r="P1233" s="84">
        <v>124.6</v>
      </c>
      <c r="Q1233" s="84">
        <v>21522.400000000001</v>
      </c>
      <c r="R1233" s="84">
        <f t="shared" si="395"/>
        <v>21647</v>
      </c>
      <c r="S1233" s="84">
        <f t="shared" si="380"/>
        <v>47.799999999999272</v>
      </c>
      <c r="T1233" s="84">
        <f t="shared" si="381"/>
        <v>0</v>
      </c>
      <c r="W1233" s="84">
        <v>0</v>
      </c>
      <c r="Z1233" s="84">
        <v>0</v>
      </c>
      <c r="AA1233" s="84">
        <v>3043.7</v>
      </c>
      <c r="AB1233" s="84">
        <f t="shared" si="387"/>
        <v>3043.7</v>
      </c>
      <c r="AC1233" s="84">
        <f t="shared" si="382"/>
        <v>0</v>
      </c>
      <c r="AE1233" s="84">
        <f t="shared" si="396"/>
        <v>3514.4540000000002</v>
      </c>
      <c r="AF1233" s="84">
        <f t="shared" si="396"/>
        <v>-10929.332000000002</v>
      </c>
      <c r="AG1233" s="84">
        <f t="shared" si="396"/>
        <v>-7414.8779999999997</v>
      </c>
      <c r="AH1233" s="84">
        <f t="shared" si="383"/>
        <v>37.900000000001455</v>
      </c>
      <c r="AJ1233" s="80">
        <v>41494</v>
      </c>
      <c r="AK1233" s="84">
        <v>911.6</v>
      </c>
      <c r="AL1233" s="84">
        <v>8997.4</v>
      </c>
      <c r="AM1233" s="84">
        <f t="shared" si="388"/>
        <v>9909</v>
      </c>
      <c r="AN1233" s="84">
        <f t="shared" si="393"/>
        <v>143.89999999999964</v>
      </c>
      <c r="AO1233" s="84">
        <f t="shared" si="393"/>
        <v>122.29999999999927</v>
      </c>
      <c r="AP1233" s="85">
        <f>AM1233/'[2]Soymeal Export Forecast'!AM$15</f>
        <v>0.88282315070288764</v>
      </c>
      <c r="AQ1233" s="77"/>
      <c r="AR1233" s="77"/>
      <c r="AS1233" s="80">
        <v>41494</v>
      </c>
      <c r="AT1233" s="84">
        <v>58.2</v>
      </c>
      <c r="AU1233" s="84">
        <v>855.5</v>
      </c>
      <c r="AV1233" s="84">
        <f t="shared" si="389"/>
        <v>913.7</v>
      </c>
      <c r="AW1233" s="84">
        <f t="shared" si="394"/>
        <v>5</v>
      </c>
      <c r="AX1233" s="84">
        <f t="shared" si="394"/>
        <v>1.8000000000000682</v>
      </c>
      <c r="AZ1233" s="77"/>
      <c r="BA1233" s="77"/>
      <c r="BB1233" s="84">
        <f t="shared" si="391"/>
        <v>498.59499999999935</v>
      </c>
    </row>
    <row r="1234" spans="1:54">
      <c r="A1234" s="80">
        <v>41501</v>
      </c>
      <c r="B1234" s="84">
        <v>3386.4650000000001</v>
      </c>
      <c r="C1234" s="84">
        <v>13996.587</v>
      </c>
      <c r="D1234" s="84">
        <v>17383.052</v>
      </c>
      <c r="E1234" s="84">
        <v>4845.3069999999998</v>
      </c>
      <c r="F1234" s="84">
        <f t="shared" si="386"/>
        <v>359.81899999999951</v>
      </c>
      <c r="G1234" s="84">
        <f t="shared" si="386"/>
        <v>107.22999999999956</v>
      </c>
      <c r="H1234" s="84">
        <f t="shared" si="386"/>
        <v>51.599999999999454</v>
      </c>
      <c r="I1234" s="84">
        <f t="shared" si="390"/>
        <v>359.81899999999951</v>
      </c>
      <c r="L1234" s="84">
        <f t="shared" si="392"/>
        <v>158.82999999999902</v>
      </c>
      <c r="M1234" s="84">
        <v>0.4</v>
      </c>
      <c r="N1234" s="85">
        <f>(D1234*36.7437/1000)/'[2]Soybean Export Forecast'!$U$15</f>
        <v>0.48113377375918581</v>
      </c>
      <c r="P1234" s="84">
        <v>124.6</v>
      </c>
      <c r="Q1234" s="84">
        <v>21522.400000000001</v>
      </c>
      <c r="R1234" s="84">
        <f t="shared" si="395"/>
        <v>21647</v>
      </c>
      <c r="S1234" s="84">
        <f t="shared" si="380"/>
        <v>0</v>
      </c>
      <c r="T1234" s="84">
        <f t="shared" si="381"/>
        <v>0</v>
      </c>
      <c r="W1234" s="84">
        <v>0</v>
      </c>
      <c r="Z1234" s="84">
        <v>0</v>
      </c>
      <c r="AA1234" s="84">
        <v>3043.7</v>
      </c>
      <c r="AB1234" s="84">
        <f t="shared" si="387"/>
        <v>3043.7</v>
      </c>
      <c r="AC1234" s="84">
        <f t="shared" si="382"/>
        <v>0</v>
      </c>
      <c r="AE1234" s="84">
        <f t="shared" si="396"/>
        <v>3261.8650000000002</v>
      </c>
      <c r="AF1234" s="84">
        <f t="shared" si="396"/>
        <v>-10569.513000000003</v>
      </c>
      <c r="AG1234" s="84">
        <f t="shared" si="396"/>
        <v>-7307.6480000000001</v>
      </c>
      <c r="AH1234" s="84">
        <f t="shared" si="383"/>
        <v>107.22999999999956</v>
      </c>
      <c r="AJ1234" s="80">
        <v>41501</v>
      </c>
      <c r="AK1234" s="84">
        <v>907.6</v>
      </c>
      <c r="AL1234" s="84">
        <v>9077.1</v>
      </c>
      <c r="AM1234" s="84">
        <f t="shared" si="388"/>
        <v>9984.7000000000007</v>
      </c>
      <c r="AN1234" s="84">
        <f t="shared" si="393"/>
        <v>79.700000000000728</v>
      </c>
      <c r="AO1234" s="84">
        <f t="shared" si="393"/>
        <v>75.700000000000728</v>
      </c>
      <c r="AP1234" s="85">
        <f>AM1234/'[2]Soymeal Export Forecast'!AM$15</f>
        <v>0.889567495491283</v>
      </c>
      <c r="AQ1234" s="77"/>
      <c r="AR1234" s="77"/>
      <c r="AS1234" s="80">
        <v>41501</v>
      </c>
      <c r="AT1234" s="84">
        <v>63.8</v>
      </c>
      <c r="AU1234" s="84">
        <v>858.4</v>
      </c>
      <c r="AV1234" s="84">
        <f t="shared" si="389"/>
        <v>922.19999999999993</v>
      </c>
      <c r="AW1234" s="84">
        <f t="shared" si="394"/>
        <v>2.8999999999999773</v>
      </c>
      <c r="AX1234" s="84">
        <f t="shared" si="394"/>
        <v>8.4999999999998863</v>
      </c>
      <c r="AZ1234" s="77"/>
      <c r="BA1234" s="77"/>
      <c r="BB1234" s="84">
        <f t="shared" si="391"/>
        <v>439.51900000000023</v>
      </c>
    </row>
    <row r="1235" spans="1:54">
      <c r="A1235" s="80">
        <v>41508</v>
      </c>
      <c r="B1235" s="84">
        <v>3235.181</v>
      </c>
      <c r="C1235" s="84">
        <v>14229.37</v>
      </c>
      <c r="D1235" s="84">
        <v>17464.550999999999</v>
      </c>
      <c r="E1235" s="84">
        <v>4913.268</v>
      </c>
      <c r="F1235" s="84">
        <f t="shared" si="386"/>
        <v>232.78300000000127</v>
      </c>
      <c r="G1235" s="84">
        <f t="shared" si="386"/>
        <v>81.498999999999796</v>
      </c>
      <c r="H1235" s="84">
        <f t="shared" si="386"/>
        <v>67.96100000000024</v>
      </c>
      <c r="I1235" s="84">
        <f t="shared" si="390"/>
        <v>232.78300000000127</v>
      </c>
      <c r="L1235" s="84">
        <f t="shared" si="392"/>
        <v>149.46000000000004</v>
      </c>
      <c r="M1235" s="84">
        <v>39.700000000000003</v>
      </c>
      <c r="N1235" s="85">
        <f>(D1235*36.7437/1000)/'[2]Soybean Export Forecast'!$U$15</f>
        <v>0.48338952961998627</v>
      </c>
      <c r="P1235" s="84">
        <v>124.6</v>
      </c>
      <c r="Q1235" s="84">
        <v>21522.400000000001</v>
      </c>
      <c r="R1235" s="84">
        <f t="shared" si="395"/>
        <v>21647</v>
      </c>
      <c r="S1235" s="84">
        <f t="shared" si="380"/>
        <v>0</v>
      </c>
      <c r="T1235" s="84">
        <f t="shared" si="381"/>
        <v>0</v>
      </c>
      <c r="W1235" s="84">
        <v>0</v>
      </c>
      <c r="Z1235" s="84">
        <v>0</v>
      </c>
      <c r="AA1235" s="84">
        <v>3043.7</v>
      </c>
      <c r="AB1235" s="84">
        <f t="shared" si="387"/>
        <v>3043.7</v>
      </c>
      <c r="AC1235" s="84">
        <f t="shared" si="382"/>
        <v>0</v>
      </c>
      <c r="AE1235" s="84">
        <f t="shared" si="396"/>
        <v>3110.5810000000001</v>
      </c>
      <c r="AF1235" s="84">
        <f t="shared" si="396"/>
        <v>-10336.73</v>
      </c>
      <c r="AG1235" s="84">
        <f t="shared" si="396"/>
        <v>-7226.1490000000003</v>
      </c>
      <c r="AH1235" s="84">
        <f t="shared" si="383"/>
        <v>81.498999999999796</v>
      </c>
      <c r="AJ1235" s="80">
        <v>41508</v>
      </c>
      <c r="AK1235" s="84">
        <v>891.9</v>
      </c>
      <c r="AL1235" s="84">
        <v>9140.7000000000007</v>
      </c>
      <c r="AM1235" s="84">
        <f t="shared" si="388"/>
        <v>10032.6</v>
      </c>
      <c r="AN1235" s="84">
        <f t="shared" si="393"/>
        <v>63.600000000000364</v>
      </c>
      <c r="AO1235" s="84">
        <f t="shared" si="393"/>
        <v>47.899999999999636</v>
      </c>
      <c r="AP1235" s="85">
        <f>AM1235/'[2]Soymeal Export Forecast'!AM$15</f>
        <v>0.89383505315791612</v>
      </c>
      <c r="AQ1235" s="77"/>
      <c r="AR1235" s="77"/>
      <c r="AS1235" s="80">
        <v>41508</v>
      </c>
      <c r="AT1235" s="84">
        <v>67.3</v>
      </c>
      <c r="AU1235" s="84">
        <v>861.5</v>
      </c>
      <c r="AV1235" s="84">
        <f t="shared" si="389"/>
        <v>928.8</v>
      </c>
      <c r="AW1235" s="84">
        <f t="shared" si="394"/>
        <v>3.1000000000000227</v>
      </c>
      <c r="AX1235" s="84">
        <f t="shared" si="394"/>
        <v>6.6000000000000227</v>
      </c>
      <c r="AZ1235" s="77"/>
      <c r="BA1235" s="77"/>
      <c r="BB1235" s="84">
        <f t="shared" si="391"/>
        <v>296.38300000000163</v>
      </c>
    </row>
    <row r="1236" spans="1:54">
      <c r="A1236" s="80">
        <v>41515</v>
      </c>
      <c r="B1236" s="84">
        <v>3046.1660000000002</v>
      </c>
      <c r="C1236" s="84">
        <v>14551.807000000001</v>
      </c>
      <c r="D1236" s="84">
        <v>17597.973000000002</v>
      </c>
      <c r="E1236" s="84">
        <v>4990.3999999999996</v>
      </c>
      <c r="F1236" s="84">
        <f t="shared" si="386"/>
        <v>322.4369999999999</v>
      </c>
      <c r="G1236" s="84">
        <f t="shared" si="386"/>
        <v>133.4220000000023</v>
      </c>
      <c r="H1236" s="84">
        <f t="shared" si="386"/>
        <v>77.131999999999607</v>
      </c>
      <c r="I1236" s="84">
        <f t="shared" si="390"/>
        <v>322.4369999999999</v>
      </c>
      <c r="L1236" s="84">
        <f t="shared" si="392"/>
        <v>210.55400000000191</v>
      </c>
      <c r="M1236" s="84">
        <v>16</v>
      </c>
      <c r="N1236" s="85">
        <f>(D1236*36.7437/1000)/'[2]Soybean Export Forecast'!$U$15</f>
        <v>0.48708242718265249</v>
      </c>
      <c r="P1236" s="84">
        <v>124.6</v>
      </c>
      <c r="Q1236" s="84">
        <v>21522.400000000001</v>
      </c>
      <c r="R1236" s="84">
        <f t="shared" si="395"/>
        <v>21647</v>
      </c>
      <c r="S1236" s="84">
        <f t="shared" si="380"/>
        <v>0</v>
      </c>
      <c r="T1236" s="84">
        <f t="shared" si="381"/>
        <v>0</v>
      </c>
      <c r="W1236" s="84">
        <v>0</v>
      </c>
      <c r="Z1236" s="84">
        <v>0</v>
      </c>
      <c r="AA1236" s="84">
        <v>3043.7</v>
      </c>
      <c r="AB1236" s="84">
        <f t="shared" si="387"/>
        <v>3043.7</v>
      </c>
      <c r="AC1236" s="84">
        <f t="shared" si="382"/>
        <v>0</v>
      </c>
      <c r="AE1236" s="84">
        <f t="shared" si="396"/>
        <v>2921.5660000000003</v>
      </c>
      <c r="AF1236" s="84">
        <f t="shared" si="396"/>
        <v>-10014.293000000001</v>
      </c>
      <c r="AG1236" s="84">
        <f t="shared" si="396"/>
        <v>-7092.726999999998</v>
      </c>
      <c r="AH1236" s="84">
        <f t="shared" si="383"/>
        <v>133.4220000000023</v>
      </c>
      <c r="AJ1236" s="80">
        <v>41515</v>
      </c>
      <c r="AK1236" s="84">
        <v>791.3</v>
      </c>
      <c r="AL1236" s="84">
        <v>9299.1</v>
      </c>
      <c r="AM1236" s="84">
        <f t="shared" si="388"/>
        <v>10090.4</v>
      </c>
      <c r="AN1236" s="84">
        <f t="shared" si="393"/>
        <v>158.39999999999964</v>
      </c>
      <c r="AO1236" s="84">
        <f t="shared" si="393"/>
        <v>57.799999999999272</v>
      </c>
      <c r="AP1236" s="85">
        <f>AM1236/'[2]Soymeal Export Forecast'!AM$15</f>
        <v>0.89898463213769475</v>
      </c>
      <c r="AQ1236" s="77"/>
      <c r="AR1236" s="77"/>
      <c r="AS1236" s="80">
        <v>41515</v>
      </c>
      <c r="AT1236" s="84">
        <v>73.599999999999994</v>
      </c>
      <c r="AU1236" s="84">
        <v>864.5</v>
      </c>
      <c r="AV1236" s="84">
        <f t="shared" si="389"/>
        <v>938.1</v>
      </c>
      <c r="AW1236" s="84">
        <f t="shared" si="394"/>
        <v>3</v>
      </c>
      <c r="AX1236" s="84">
        <f t="shared" si="394"/>
        <v>9.3000000000000682</v>
      </c>
      <c r="AZ1236" s="77"/>
      <c r="BA1236" s="77"/>
      <c r="BB1236" s="84">
        <f t="shared" si="391"/>
        <v>480.83699999999953</v>
      </c>
    </row>
    <row r="1237" spans="1:54">
      <c r="A1237" s="80">
        <v>41522</v>
      </c>
      <c r="B1237" s="84">
        <v>3231.6170000000002</v>
      </c>
      <c r="C1237" s="84">
        <v>14703.026</v>
      </c>
      <c r="D1237" s="84">
        <v>17934.643</v>
      </c>
      <c r="E1237" s="84">
        <v>5144.0320000000002</v>
      </c>
      <c r="F1237" s="86">
        <v>83</v>
      </c>
      <c r="G1237" s="86">
        <v>468.20000000000005</v>
      </c>
      <c r="H1237" s="86">
        <v>0</v>
      </c>
      <c r="I1237" s="84">
        <f t="shared" si="390"/>
        <v>83</v>
      </c>
      <c r="L1237" s="84">
        <f t="shared" si="392"/>
        <v>468.20000000000005</v>
      </c>
      <c r="M1237" s="84">
        <v>1.4</v>
      </c>
      <c r="N1237" s="85">
        <f>(D1237*36.7437/1000)/'[2]Soybean Export Forecast'!$V$15</f>
        <v>0.40217359657012375</v>
      </c>
      <c r="P1237" s="84">
        <v>14904.8</v>
      </c>
      <c r="Q1237" s="84">
        <v>0.3</v>
      </c>
      <c r="R1237" s="84">
        <f t="shared" si="395"/>
        <v>14905.099999999999</v>
      </c>
      <c r="S1237" s="86">
        <v>205</v>
      </c>
      <c r="T1237" s="86">
        <f>Q1237</f>
        <v>0.3</v>
      </c>
      <c r="U1237" s="86"/>
      <c r="V1237" s="86"/>
      <c r="W1237" s="84">
        <v>0</v>
      </c>
      <c r="Z1237" s="84">
        <v>124.9</v>
      </c>
      <c r="AA1237" s="84">
        <v>0</v>
      </c>
      <c r="AB1237" s="84">
        <f t="shared" si="387"/>
        <v>124.9</v>
      </c>
      <c r="AC1237" s="86">
        <v>0</v>
      </c>
      <c r="AE1237" s="84">
        <f t="shared" si="396"/>
        <v>-11798.082999999999</v>
      </c>
      <c r="AF1237" s="84">
        <f t="shared" si="396"/>
        <v>14702.726000000001</v>
      </c>
      <c r="AG1237" s="84">
        <f t="shared" si="396"/>
        <v>2904.6430000000014</v>
      </c>
      <c r="AH1237" s="84"/>
      <c r="AJ1237" s="80">
        <v>41522</v>
      </c>
      <c r="AK1237" s="84">
        <v>706.1</v>
      </c>
      <c r="AL1237" s="84">
        <v>9401.2999999999993</v>
      </c>
      <c r="AM1237" s="84">
        <f t="shared" si="388"/>
        <v>10107.4</v>
      </c>
      <c r="AN1237" s="84">
        <f t="shared" si="393"/>
        <v>102.19999999999891</v>
      </c>
      <c r="AO1237" s="84">
        <f t="shared" si="393"/>
        <v>17</v>
      </c>
      <c r="AP1237" s="85">
        <f>AM1237/'[2]Soymeal Export Forecast'!AM$15</f>
        <v>0.90049921419057077</v>
      </c>
      <c r="AQ1237" s="77"/>
      <c r="AR1237" s="77"/>
      <c r="AS1237" s="80">
        <v>41522</v>
      </c>
      <c r="AT1237" s="84">
        <v>44.9</v>
      </c>
      <c r="AU1237" s="84">
        <v>894.8</v>
      </c>
      <c r="AV1237" s="84">
        <f t="shared" si="389"/>
        <v>939.69999999999993</v>
      </c>
      <c r="AW1237" s="84">
        <f t="shared" si="394"/>
        <v>30.299999999999955</v>
      </c>
      <c r="AX1237" s="84">
        <f t="shared" si="394"/>
        <v>1.5999999999999091</v>
      </c>
      <c r="AZ1237" s="77"/>
      <c r="BA1237" s="77"/>
      <c r="BB1237" s="84">
        <f t="shared" si="391"/>
        <v>185.19999999999891</v>
      </c>
    </row>
    <row r="1238" spans="1:54">
      <c r="A1238" s="80">
        <v>41529</v>
      </c>
      <c r="B1238" s="84">
        <v>3111.3429999999998</v>
      </c>
      <c r="C1238" s="84">
        <v>15056.414000000001</v>
      </c>
      <c r="D1238" s="84">
        <v>18167.757000000001</v>
      </c>
      <c r="E1238" s="84">
        <v>5225.4620000000004</v>
      </c>
      <c r="F1238" s="84">
        <f t="shared" ref="F1238:H1253" si="397">C1238-C1237</f>
        <v>353.38800000000083</v>
      </c>
      <c r="G1238" s="84">
        <f t="shared" si="397"/>
        <v>233.1140000000014</v>
      </c>
      <c r="H1238" s="84">
        <f t="shared" si="397"/>
        <v>81.430000000000291</v>
      </c>
      <c r="I1238" s="84">
        <f t="shared" si="390"/>
        <v>353.38800000000083</v>
      </c>
      <c r="L1238" s="84">
        <f t="shared" si="392"/>
        <v>314.54400000000169</v>
      </c>
      <c r="M1238" s="84">
        <v>0.2</v>
      </c>
      <c r="N1238" s="85">
        <f>(D1238*36.7437/1000)/'[2]Soybean Export Forecast'!$V$15</f>
        <v>0.4074010379968</v>
      </c>
      <c r="P1238" s="84">
        <v>15033.8</v>
      </c>
      <c r="Q1238" s="84">
        <v>0.3</v>
      </c>
      <c r="R1238" s="84">
        <f t="shared" si="395"/>
        <v>15034.099999999999</v>
      </c>
      <c r="S1238" s="84">
        <f>R1238-R1237</f>
        <v>129</v>
      </c>
      <c r="T1238" s="84">
        <f t="shared" ref="T1238:T1288" si="398">Q1238-Q1237</f>
        <v>0</v>
      </c>
      <c r="W1238" s="84">
        <v>0</v>
      </c>
      <c r="Z1238" s="84">
        <v>124.9</v>
      </c>
      <c r="AA1238" s="84">
        <v>0.1</v>
      </c>
      <c r="AB1238" s="84">
        <f t="shared" si="387"/>
        <v>125</v>
      </c>
      <c r="AC1238" s="84">
        <f>AB1238-AB1237</f>
        <v>9.9999999999994316E-2</v>
      </c>
      <c r="AE1238" s="84">
        <f t="shared" si="396"/>
        <v>-12047.356999999998</v>
      </c>
      <c r="AF1238" s="84">
        <f t="shared" si="396"/>
        <v>15056.014000000001</v>
      </c>
      <c r="AG1238" s="84">
        <f t="shared" si="396"/>
        <v>3008.6570000000029</v>
      </c>
      <c r="AH1238" s="84">
        <f>AG1238-AG1237</f>
        <v>104.01400000000149</v>
      </c>
      <c r="AJ1238" s="80">
        <v>41529</v>
      </c>
      <c r="AK1238" s="84">
        <v>641.79999999999995</v>
      </c>
      <c r="AL1238" s="84">
        <v>9491.7999999999993</v>
      </c>
      <c r="AM1238" s="84">
        <f t="shared" si="388"/>
        <v>10133.599999999999</v>
      </c>
      <c r="AN1238" s="84">
        <f t="shared" si="393"/>
        <v>90.5</v>
      </c>
      <c r="AO1238" s="84">
        <f t="shared" si="393"/>
        <v>26.199999999998909</v>
      </c>
      <c r="AP1238" s="85">
        <f>AM1238/'[2]Soymeal Export Forecast'!AM$15</f>
        <v>0.90283345241323854</v>
      </c>
      <c r="AQ1238" s="77"/>
      <c r="AR1238" s="77"/>
      <c r="AS1238" s="80">
        <v>41529</v>
      </c>
      <c r="AT1238" s="84">
        <v>49.9</v>
      </c>
      <c r="AU1238" s="84">
        <v>910.5</v>
      </c>
      <c r="AV1238" s="84">
        <f t="shared" si="389"/>
        <v>960.4</v>
      </c>
      <c r="AW1238" s="84">
        <f t="shared" si="394"/>
        <v>15.700000000000045</v>
      </c>
      <c r="AX1238" s="84">
        <f t="shared" si="394"/>
        <v>20.700000000000045</v>
      </c>
      <c r="AZ1238" s="77"/>
      <c r="BA1238" s="77"/>
      <c r="BB1238" s="84">
        <f t="shared" si="391"/>
        <v>443.88800000000083</v>
      </c>
    </row>
    <row r="1239" spans="1:54">
      <c r="A1239" s="80">
        <v>41536</v>
      </c>
      <c r="B1239" s="84">
        <v>3237.498</v>
      </c>
      <c r="C1239" s="84">
        <v>15322.245999999999</v>
      </c>
      <c r="D1239" s="84">
        <v>18559.743999999999</v>
      </c>
      <c r="E1239" s="84">
        <v>5883.2219999999998</v>
      </c>
      <c r="F1239" s="84">
        <f t="shared" si="397"/>
        <v>265.83199999999852</v>
      </c>
      <c r="G1239" s="84">
        <f t="shared" si="397"/>
        <v>391.98699999999735</v>
      </c>
      <c r="H1239" s="84">
        <f t="shared" si="397"/>
        <v>657.75999999999931</v>
      </c>
      <c r="I1239" s="84">
        <f t="shared" si="390"/>
        <v>265.83199999999852</v>
      </c>
      <c r="L1239" s="84">
        <f t="shared" si="392"/>
        <v>1049.7469999999967</v>
      </c>
      <c r="M1239" s="84">
        <v>71.5</v>
      </c>
      <c r="N1239" s="85">
        <f>(D1239*36.7437/1000)/'[2]Soybean Export Forecast'!$V$15</f>
        <v>0.41619111101909162</v>
      </c>
      <c r="P1239" s="84">
        <v>17031.8</v>
      </c>
      <c r="Q1239" s="84">
        <v>295.39999999999998</v>
      </c>
      <c r="R1239" s="84">
        <f t="shared" si="395"/>
        <v>17327.2</v>
      </c>
      <c r="S1239" s="84">
        <f>R1239-R1238</f>
        <v>2293.1000000000022</v>
      </c>
      <c r="T1239" s="84">
        <f t="shared" si="398"/>
        <v>295.09999999999997</v>
      </c>
      <c r="W1239" s="84">
        <v>15.3</v>
      </c>
      <c r="Z1239" s="84">
        <v>124.9</v>
      </c>
      <c r="AA1239" s="84">
        <v>0.1</v>
      </c>
      <c r="AB1239" s="84">
        <f t="shared" si="387"/>
        <v>125</v>
      </c>
      <c r="AC1239" s="84">
        <f>AB1239-AB1238</f>
        <v>0</v>
      </c>
      <c r="AE1239" s="84">
        <f t="shared" si="396"/>
        <v>-13919.201999999999</v>
      </c>
      <c r="AF1239" s="84">
        <f t="shared" si="396"/>
        <v>15026.745999999999</v>
      </c>
      <c r="AG1239" s="84">
        <f t="shared" si="396"/>
        <v>1107.5439999999981</v>
      </c>
      <c r="AH1239" s="84">
        <f>AG1239-AG1238</f>
        <v>-1901.1130000000048</v>
      </c>
      <c r="AJ1239" s="80">
        <v>41536</v>
      </c>
      <c r="AK1239" s="84">
        <v>487</v>
      </c>
      <c r="AL1239" s="84">
        <v>9586.2000000000007</v>
      </c>
      <c r="AM1239" s="84">
        <f t="shared" si="388"/>
        <v>10073.200000000001</v>
      </c>
      <c r="AN1239" s="84">
        <f t="shared" si="393"/>
        <v>94.400000000001455</v>
      </c>
      <c r="AO1239" s="84">
        <f t="shared" si="393"/>
        <v>-60.399999999997817</v>
      </c>
      <c r="AP1239" s="85">
        <f>AM1239/'[2]Soymeal Export Forecast'!AM$15</f>
        <v>0.89745223147243203</v>
      </c>
      <c r="AQ1239" s="77"/>
      <c r="AR1239" s="77"/>
      <c r="AS1239" s="80">
        <v>41536</v>
      </c>
      <c r="AT1239" s="84">
        <v>42.6</v>
      </c>
      <c r="AU1239" s="84">
        <v>920.6</v>
      </c>
      <c r="AV1239" s="84">
        <f t="shared" si="389"/>
        <v>963.2</v>
      </c>
      <c r="AW1239" s="84">
        <f t="shared" si="394"/>
        <v>10.100000000000023</v>
      </c>
      <c r="AX1239" s="84">
        <f t="shared" si="394"/>
        <v>2.8000000000000682</v>
      </c>
      <c r="AZ1239" s="77"/>
      <c r="BA1239" s="77"/>
      <c r="BB1239" s="84">
        <f t="shared" si="391"/>
        <v>360.23199999999997</v>
      </c>
    </row>
    <row r="1240" spans="1:54">
      <c r="A1240" s="80">
        <v>41543</v>
      </c>
      <c r="B1240" s="84">
        <v>2983.1320000000001</v>
      </c>
      <c r="C1240" s="84">
        <v>15729.522000000001</v>
      </c>
      <c r="D1240" s="84">
        <v>18712.653999999999</v>
      </c>
      <c r="E1240" s="84">
        <v>7474.0330000000004</v>
      </c>
      <c r="F1240" s="84">
        <f t="shared" si="397"/>
        <v>407.27600000000166</v>
      </c>
      <c r="G1240" s="84">
        <f t="shared" si="397"/>
        <v>152.90999999999985</v>
      </c>
      <c r="H1240" s="84">
        <f t="shared" si="397"/>
        <v>1590.8110000000006</v>
      </c>
      <c r="I1240" s="84">
        <f t="shared" si="390"/>
        <v>407.27600000000166</v>
      </c>
      <c r="L1240" s="84">
        <f t="shared" si="392"/>
        <v>1743.7210000000005</v>
      </c>
      <c r="M1240" s="84">
        <v>317.3</v>
      </c>
      <c r="N1240" s="85">
        <f>(D1240*36.7437/1000)/'[2]Soybean Export Forecast'!$V$15</f>
        <v>0.41962002592147002</v>
      </c>
      <c r="P1240" s="84">
        <v>17200.3</v>
      </c>
      <c r="Q1240" s="84">
        <v>535</v>
      </c>
      <c r="R1240" s="84">
        <f t="shared" si="395"/>
        <v>17735.3</v>
      </c>
      <c r="S1240" s="84">
        <f>R1240-R1239</f>
        <v>408.09999999999854</v>
      </c>
      <c r="T1240" s="84">
        <f t="shared" si="398"/>
        <v>239.60000000000002</v>
      </c>
      <c r="W1240" s="84">
        <v>248</v>
      </c>
      <c r="Z1240" s="84">
        <v>124.9</v>
      </c>
      <c r="AA1240" s="84">
        <v>75.599999999999994</v>
      </c>
      <c r="AB1240" s="84">
        <f t="shared" si="387"/>
        <v>200.5</v>
      </c>
      <c r="AC1240" s="84">
        <f>AB1240-AB1239</f>
        <v>75.5</v>
      </c>
      <c r="AE1240" s="84">
        <f t="shared" si="396"/>
        <v>-14342.067999999999</v>
      </c>
      <c r="AF1240" s="84">
        <f t="shared" si="396"/>
        <v>15118.922</v>
      </c>
      <c r="AG1240" s="84">
        <f t="shared" si="396"/>
        <v>776.85399999999936</v>
      </c>
      <c r="AH1240" s="84">
        <f>AG1240-AG1239</f>
        <v>-330.68999999999869</v>
      </c>
      <c r="AJ1240" s="80">
        <v>41543</v>
      </c>
      <c r="AK1240" s="84">
        <v>420.9</v>
      </c>
      <c r="AL1240" s="84">
        <v>9663.2000000000007</v>
      </c>
      <c r="AM1240" s="84">
        <f t="shared" si="388"/>
        <v>10084.1</v>
      </c>
      <c r="AN1240" s="84">
        <f t="shared" si="393"/>
        <v>77</v>
      </c>
      <c r="AO1240" s="84">
        <f t="shared" si="393"/>
        <v>10.899999999999636</v>
      </c>
      <c r="AP1240" s="85">
        <f>AM1240/'[2]Soymeal Export Forecast'!AM$15</f>
        <v>0.89842334584751127</v>
      </c>
      <c r="AQ1240" s="77"/>
      <c r="AR1240" s="77"/>
      <c r="AS1240" s="80">
        <v>41543</v>
      </c>
      <c r="AT1240" s="84">
        <v>35.299999999999997</v>
      </c>
      <c r="AU1240" s="84">
        <v>929.3</v>
      </c>
      <c r="AV1240" s="84">
        <f t="shared" si="389"/>
        <v>964.59999999999991</v>
      </c>
      <c r="AW1240" s="84">
        <f t="shared" si="394"/>
        <v>8.6999999999999318</v>
      </c>
      <c r="AX1240" s="84">
        <f t="shared" si="394"/>
        <v>1.3999999999998636</v>
      </c>
      <c r="AZ1240" s="77"/>
      <c r="BA1240" s="77"/>
      <c r="BB1240" s="84">
        <f t="shared" si="391"/>
        <v>484.27600000000166</v>
      </c>
    </row>
    <row r="1241" spans="1:54">
      <c r="A1241" s="80">
        <v>41550</v>
      </c>
      <c r="B1241" s="84">
        <v>2715.319</v>
      </c>
      <c r="C1241" s="84">
        <v>15969.409</v>
      </c>
      <c r="D1241" s="84">
        <v>18684.727999999999</v>
      </c>
      <c r="E1241" s="84">
        <v>7989.9530000000004</v>
      </c>
      <c r="F1241" s="84">
        <f t="shared" si="397"/>
        <v>239.88699999999881</v>
      </c>
      <c r="G1241" s="84">
        <f t="shared" si="397"/>
        <v>-27.925999999999476</v>
      </c>
      <c r="H1241" s="84">
        <f t="shared" si="397"/>
        <v>515.92000000000007</v>
      </c>
      <c r="I1241" s="84">
        <f t="shared" si="390"/>
        <v>239.88699999999881</v>
      </c>
      <c r="L1241" s="84">
        <f t="shared" si="392"/>
        <v>487.9940000000006</v>
      </c>
      <c r="M1241" s="84">
        <v>220.1</v>
      </c>
      <c r="N1241" s="85">
        <f>(D1241*36.7437/1000)/'[2]Soybean Export Forecast'!$V$15</f>
        <v>0.41899380214562926</v>
      </c>
      <c r="P1241" s="84">
        <v>17016.7</v>
      </c>
      <c r="Q1241" s="84">
        <v>960.8</v>
      </c>
      <c r="R1241" s="84">
        <f t="shared" si="395"/>
        <v>17977.5</v>
      </c>
      <c r="S1241" s="84">
        <f>R1241-R1240</f>
        <v>242.20000000000073</v>
      </c>
      <c r="T1241" s="84">
        <f t="shared" si="398"/>
        <v>425.79999999999995</v>
      </c>
      <c r="W1241" s="84">
        <v>193.8</v>
      </c>
      <c r="Z1241" s="84">
        <v>112.9</v>
      </c>
      <c r="AA1241" s="84">
        <v>260.5</v>
      </c>
      <c r="AB1241" s="84">
        <f t="shared" si="387"/>
        <v>373.4</v>
      </c>
      <c r="AC1241" s="84">
        <f>AB1241-AB1240</f>
        <v>172.89999999999998</v>
      </c>
      <c r="AE1241" s="84">
        <f t="shared" si="396"/>
        <v>-14414.281000000001</v>
      </c>
      <c r="AF1241" s="84">
        <f t="shared" si="396"/>
        <v>14748.109</v>
      </c>
      <c r="AG1241" s="84">
        <f t="shared" si="396"/>
        <v>333.82799999999918</v>
      </c>
      <c r="AH1241" s="84">
        <f>AG1241-AG1240</f>
        <v>-443.02600000000018</v>
      </c>
      <c r="AJ1241" s="80">
        <v>41550</v>
      </c>
      <c r="AK1241" s="84">
        <v>3853.4</v>
      </c>
      <c r="AL1241" s="84">
        <v>15.1</v>
      </c>
      <c r="AM1241" s="84">
        <f t="shared" si="388"/>
        <v>3868.5</v>
      </c>
      <c r="AN1241" s="86">
        <v>64.2</v>
      </c>
      <c r="AO1241" s="86">
        <v>817.5</v>
      </c>
      <c r="AP1241" s="85">
        <f>AM1241/'[2]Soymeal Export Forecast'!AN$15</f>
        <v>0.33247742294254551</v>
      </c>
      <c r="AQ1241" s="77"/>
      <c r="AR1241" s="77"/>
      <c r="AS1241" s="80">
        <v>41550</v>
      </c>
      <c r="AT1241" s="84">
        <v>63.9</v>
      </c>
      <c r="AU1241" s="84">
        <v>0.8</v>
      </c>
      <c r="AV1241" s="84">
        <f t="shared" si="389"/>
        <v>64.7</v>
      </c>
      <c r="AW1241" s="86">
        <v>7</v>
      </c>
      <c r="AX1241" s="86">
        <v>9.1000000000000014</v>
      </c>
      <c r="AY1241" s="86"/>
      <c r="AZ1241" s="77"/>
      <c r="BA1241" s="77"/>
      <c r="BB1241" s="84">
        <f t="shared" si="391"/>
        <v>304.0869999999988</v>
      </c>
    </row>
    <row r="1242" spans="1:54">
      <c r="A1242" s="80">
        <v>41557</v>
      </c>
      <c r="B1242" s="84">
        <v>2521.2069999999999</v>
      </c>
      <c r="C1242" s="84">
        <v>16297.487999999999</v>
      </c>
      <c r="D1242" s="84">
        <v>18818.695</v>
      </c>
      <c r="E1242" s="84">
        <v>9081.1049999999996</v>
      </c>
      <c r="F1242" s="86">
        <v>1266.6389068057927</v>
      </c>
      <c r="G1242" s="86">
        <v>1580.6666666666654</v>
      </c>
      <c r="H1242" s="84">
        <f t="shared" si="397"/>
        <v>1091.1519999999991</v>
      </c>
      <c r="I1242" s="84">
        <f t="shared" si="390"/>
        <v>1266.6389068057927</v>
      </c>
      <c r="L1242" s="84">
        <f t="shared" si="392"/>
        <v>2671.8186666666643</v>
      </c>
      <c r="M1242" s="84">
        <v>103.5</v>
      </c>
      <c r="N1242" s="85"/>
      <c r="P1242" s="86">
        <f>($P$1244-$P$1241)/3+P1241</f>
        <v>16447.033333333333</v>
      </c>
      <c r="Q1242" s="86">
        <f>($Q$1244-$Q$1241)/3+Q1241</f>
        <v>2234.6</v>
      </c>
      <c r="R1242" s="86">
        <f>($R$1244-$R$1241)/3+R1241</f>
        <v>18681.633333333335</v>
      </c>
      <c r="S1242" s="86">
        <v>704.13333333333378</v>
      </c>
      <c r="T1242" s="84">
        <f t="shared" si="398"/>
        <v>1273.8</v>
      </c>
      <c r="U1242" s="86"/>
      <c r="V1242" s="86"/>
      <c r="W1242" s="84">
        <v>75.433333333333337</v>
      </c>
      <c r="AC1242" s="86">
        <v>117.90000000000002</v>
      </c>
      <c r="AE1242" s="84">
        <f t="shared" si="396"/>
        <v>-13925.826333333333</v>
      </c>
      <c r="AF1242" s="84">
        <f t="shared" si="396"/>
        <v>14062.887999999999</v>
      </c>
      <c r="AG1242" s="84">
        <f t="shared" si="396"/>
        <v>137.06166666666468</v>
      </c>
      <c r="AH1242" s="86">
        <v>758.63333333333139</v>
      </c>
      <c r="AJ1242" s="80">
        <v>41557</v>
      </c>
      <c r="AN1242" s="86">
        <v>176.93333333333331</v>
      </c>
      <c r="AO1242" s="86">
        <v>268.43333333333311</v>
      </c>
      <c r="AP1242" s="85">
        <f>AM1242/'[2]Soymeal Export Forecast'!AN$15</f>
        <v>0</v>
      </c>
      <c r="AQ1242" s="77"/>
      <c r="AR1242" s="77"/>
      <c r="AS1242" s="80">
        <v>41557</v>
      </c>
      <c r="AW1242" s="86">
        <v>7.6333333333333329</v>
      </c>
      <c r="AX1242" s="86">
        <v>4.8666666666666645</v>
      </c>
      <c r="AY1242" s="86"/>
      <c r="AZ1242" s="77"/>
      <c r="BA1242" s="77"/>
      <c r="BB1242" s="84">
        <f t="shared" si="391"/>
        <v>1443.5722401391261</v>
      </c>
    </row>
    <row r="1243" spans="1:54">
      <c r="A1243" s="80">
        <v>41564</v>
      </c>
      <c r="B1243" s="84">
        <v>2380.9349999999999</v>
      </c>
      <c r="C1243" s="84">
        <v>16727.847000000002</v>
      </c>
      <c r="D1243" s="84">
        <v>19108.781999999999</v>
      </c>
      <c r="E1243" s="84">
        <v>9301.9719999999998</v>
      </c>
      <c r="F1243" s="86">
        <v>1663.4416240062924</v>
      </c>
      <c r="G1243" s="86">
        <v>1580.6666666666654</v>
      </c>
      <c r="H1243" s="84">
        <f t="shared" si="397"/>
        <v>220.86700000000019</v>
      </c>
      <c r="I1243" s="84">
        <f t="shared" si="390"/>
        <v>1663.4416240062924</v>
      </c>
      <c r="L1243" s="84">
        <f t="shared" si="392"/>
        <v>1801.5336666666656</v>
      </c>
      <c r="M1243" s="84">
        <v>103.5</v>
      </c>
      <c r="N1243" s="85"/>
      <c r="P1243" s="86">
        <f>($P$1244-$P$1241)/3+P1242</f>
        <v>15877.366666666667</v>
      </c>
      <c r="Q1243" s="86">
        <f>($Q$1244-$Q$1241)/3+Q1242</f>
        <v>3508.3999999999996</v>
      </c>
      <c r="R1243" s="86">
        <f>($R$1244-$R$1241)/3+R1242</f>
        <v>19385.76666666667</v>
      </c>
      <c r="S1243" s="86">
        <v>704.13333333333378</v>
      </c>
      <c r="T1243" s="84">
        <f t="shared" si="398"/>
        <v>1273.7999999999997</v>
      </c>
      <c r="U1243" s="86"/>
      <c r="V1243" s="86"/>
      <c r="W1243" s="84">
        <v>75.433333333333337</v>
      </c>
      <c r="AC1243" s="86">
        <v>117.90000000000002</v>
      </c>
      <c r="AE1243" s="84">
        <f t="shared" si="396"/>
        <v>-13496.431666666667</v>
      </c>
      <c r="AF1243" s="84">
        <f t="shared" si="396"/>
        <v>13219.447000000002</v>
      </c>
      <c r="AG1243" s="84">
        <f t="shared" si="396"/>
        <v>-276.98466666667082</v>
      </c>
      <c r="AH1243" s="86">
        <v>758.63333333333139</v>
      </c>
      <c r="AJ1243" s="80">
        <v>41564</v>
      </c>
      <c r="AN1243" s="86">
        <v>176.93333333333331</v>
      </c>
      <c r="AO1243" s="86">
        <v>268.43333333333311</v>
      </c>
      <c r="AP1243" s="85">
        <f>AM1243/'[2]Soymeal Export Forecast'!AN$15</f>
        <v>0</v>
      </c>
      <c r="AQ1243" s="77"/>
      <c r="AR1243" s="77"/>
      <c r="AS1243" s="80">
        <v>41564</v>
      </c>
      <c r="AW1243" s="86">
        <v>7.6333333333333329</v>
      </c>
      <c r="AX1243" s="86">
        <v>4.8666666666666645</v>
      </c>
      <c r="AY1243" s="86"/>
      <c r="AZ1243" s="77"/>
      <c r="BA1243" s="77"/>
      <c r="BB1243" s="84">
        <f t="shared" si="391"/>
        <v>1840.3749573396258</v>
      </c>
    </row>
    <row r="1244" spans="1:54">
      <c r="A1244" s="80">
        <v>41571</v>
      </c>
      <c r="B1244" s="84">
        <v>1944.3889999999999</v>
      </c>
      <c r="C1244" s="84">
        <v>17105.294999999998</v>
      </c>
      <c r="D1244" s="84">
        <v>19049.684000000001</v>
      </c>
      <c r="E1244" s="84">
        <v>10138.078</v>
      </c>
      <c r="F1244" s="86">
        <v>2304.0956681009266</v>
      </c>
      <c r="G1244" s="86">
        <v>1580.6666666666654</v>
      </c>
      <c r="H1244" s="84">
        <f t="shared" si="397"/>
        <v>836.10599999999977</v>
      </c>
      <c r="I1244" s="84">
        <f t="shared" si="390"/>
        <v>2304.0956681009266</v>
      </c>
      <c r="L1244" s="84">
        <f t="shared" si="392"/>
        <v>2416.7726666666649</v>
      </c>
      <c r="M1244" s="84">
        <v>103.5</v>
      </c>
      <c r="N1244" s="85">
        <f>(D1244*36.7437/1000)/'[2]Soybean Export Forecast'!$V$15</f>
        <v>0.42717772122948539</v>
      </c>
      <c r="P1244" s="84">
        <v>15307.7</v>
      </c>
      <c r="Q1244" s="84">
        <v>4782.2</v>
      </c>
      <c r="R1244" s="84">
        <f t="shared" ref="R1244:R1307" si="399">Q1244+P1244</f>
        <v>20089.900000000001</v>
      </c>
      <c r="S1244" s="86">
        <v>704.13333333333378</v>
      </c>
      <c r="T1244" s="84">
        <f t="shared" si="398"/>
        <v>1273.8000000000002</v>
      </c>
      <c r="U1244" s="86"/>
      <c r="V1244" s="86"/>
      <c r="W1244" s="84">
        <v>75.433333333333337</v>
      </c>
      <c r="Z1244" s="84">
        <v>178.9</v>
      </c>
      <c r="AA1244" s="84">
        <v>548.20000000000005</v>
      </c>
      <c r="AB1244" s="84">
        <f t="shared" ref="AB1244:AB1307" si="400">AA1244+Z1244</f>
        <v>727.1</v>
      </c>
      <c r="AC1244" s="86">
        <v>117.90000000000002</v>
      </c>
      <c r="AE1244" s="84">
        <f t="shared" si="396"/>
        <v>-13542.211000000001</v>
      </c>
      <c r="AF1244" s="84">
        <f t="shared" si="396"/>
        <v>11774.894999999997</v>
      </c>
      <c r="AG1244" s="84">
        <f t="shared" si="396"/>
        <v>-1767.3160000000003</v>
      </c>
      <c r="AH1244" s="86">
        <v>758.63333333333139</v>
      </c>
      <c r="AJ1244" s="80">
        <v>41571</v>
      </c>
      <c r="AK1244" s="84">
        <v>4127.8999999999996</v>
      </c>
      <c r="AL1244" s="84">
        <v>545.9</v>
      </c>
      <c r="AM1244" s="84">
        <f t="shared" ref="AM1244:AM1307" si="401">AL1244+AK1244</f>
        <v>4673.7999999999993</v>
      </c>
      <c r="AN1244" s="86">
        <v>176.93333333333331</v>
      </c>
      <c r="AO1244" s="86">
        <v>268.43333333333311</v>
      </c>
      <c r="AP1244" s="85">
        <f>AM1244/'[2]Soymeal Export Forecast'!AN$15</f>
        <v>0.40168876291815148</v>
      </c>
      <c r="AQ1244" s="77"/>
      <c r="AR1244" s="77"/>
      <c r="AS1244" s="80">
        <v>41571</v>
      </c>
      <c r="AT1244" s="84">
        <v>55.6</v>
      </c>
      <c r="AU1244" s="84">
        <v>23.7</v>
      </c>
      <c r="AV1244" s="84">
        <f t="shared" ref="AV1244:AV1307" si="402">AU1244+AT1244</f>
        <v>79.3</v>
      </c>
      <c r="AW1244" s="86">
        <v>7.6333333333333329</v>
      </c>
      <c r="AX1244" s="86">
        <v>4.8666666666666645</v>
      </c>
      <c r="AY1244" s="86"/>
      <c r="AZ1244" s="77"/>
      <c r="BA1244" s="77"/>
      <c r="BB1244" s="84">
        <f t="shared" si="391"/>
        <v>2481.02900143426</v>
      </c>
    </row>
    <row r="1245" spans="1:54">
      <c r="A1245" s="80">
        <v>41578</v>
      </c>
      <c r="B1245" s="84">
        <v>1829.0509999999999</v>
      </c>
      <c r="C1245" s="84">
        <v>17278.82</v>
      </c>
      <c r="D1245" s="84">
        <v>19107.870999999999</v>
      </c>
      <c r="E1245" s="84">
        <v>10572.485000000001</v>
      </c>
      <c r="F1245" s="84">
        <f t="shared" ref="F1245:H1288" si="403">C1245-C1244</f>
        <v>173.52500000000146</v>
      </c>
      <c r="G1245" s="84">
        <f t="shared" si="403"/>
        <v>58.186999999998079</v>
      </c>
      <c r="H1245" s="84">
        <f t="shared" si="397"/>
        <v>434.40700000000106</v>
      </c>
      <c r="I1245" s="84">
        <f t="shared" si="390"/>
        <v>173.52500000000146</v>
      </c>
      <c r="L1245" s="84">
        <f t="shared" si="392"/>
        <v>492.59399999999914</v>
      </c>
      <c r="M1245" s="84">
        <v>218.3</v>
      </c>
      <c r="N1245" s="85">
        <f>(D1245*36.7437/1000)/'[2]Soybean Export Forecast'!$V$15</f>
        <v>0.42848252975361523</v>
      </c>
      <c r="P1245" s="84">
        <v>14675.1</v>
      </c>
      <c r="Q1245" s="84">
        <v>6473.1</v>
      </c>
      <c r="R1245" s="84">
        <f t="shared" si="399"/>
        <v>21148.2</v>
      </c>
      <c r="S1245" s="84">
        <f t="shared" ref="S1245:S1288" si="404">R1245-R1244</f>
        <v>1058.2999999999993</v>
      </c>
      <c r="T1245" s="84">
        <f t="shared" si="398"/>
        <v>1690.9000000000005</v>
      </c>
      <c r="W1245" s="84">
        <v>157.9</v>
      </c>
      <c r="Z1245" s="84">
        <v>178.9</v>
      </c>
      <c r="AA1245" s="84">
        <v>659.3</v>
      </c>
      <c r="AB1245" s="84">
        <f t="shared" si="400"/>
        <v>838.19999999999993</v>
      </c>
      <c r="AC1245" s="84">
        <f t="shared" ref="AC1245:AC1288" si="405">AB1245-AB1244</f>
        <v>111.09999999999991</v>
      </c>
      <c r="AE1245" s="84">
        <f t="shared" si="396"/>
        <v>-13024.949000000001</v>
      </c>
      <c r="AF1245" s="84">
        <f t="shared" si="396"/>
        <v>10146.42</v>
      </c>
      <c r="AG1245" s="84">
        <f t="shared" si="396"/>
        <v>-2878.5290000000014</v>
      </c>
      <c r="AH1245" s="84">
        <f t="shared" ref="AH1245:AH1288" si="406">AG1245-AG1244</f>
        <v>-1111.2130000000011</v>
      </c>
      <c r="AJ1245" s="80">
        <v>41578</v>
      </c>
      <c r="AK1245" s="84">
        <v>4158.5</v>
      </c>
      <c r="AL1245" s="84">
        <v>803.1</v>
      </c>
      <c r="AM1245" s="84">
        <f t="shared" si="401"/>
        <v>4961.6000000000004</v>
      </c>
      <c r="AN1245" s="84">
        <f t="shared" ref="AN1245:AO1292" si="407">AL1245-AL1244</f>
        <v>257.20000000000005</v>
      </c>
      <c r="AO1245" s="84">
        <f t="shared" si="407"/>
        <v>287.80000000000109</v>
      </c>
      <c r="AP1245" s="85">
        <f>AM1245/'[2]Soymeal Export Forecast'!AN$15</f>
        <v>0.42642367369050893</v>
      </c>
      <c r="AQ1245" s="77"/>
      <c r="AR1245" s="77"/>
      <c r="AS1245" s="80">
        <v>41578</v>
      </c>
      <c r="AT1245" s="84">
        <v>110.9</v>
      </c>
      <c r="AU1245" s="84">
        <v>34.200000000000003</v>
      </c>
      <c r="AV1245" s="84">
        <f t="shared" si="402"/>
        <v>145.10000000000002</v>
      </c>
      <c r="AW1245" s="84">
        <f t="shared" ref="AW1245:AX1292" si="408">AU1245-AU1244</f>
        <v>10.500000000000004</v>
      </c>
      <c r="AX1245" s="84">
        <f t="shared" si="408"/>
        <v>65.800000000000026</v>
      </c>
      <c r="AZ1245" s="77"/>
      <c r="BA1245" s="77"/>
      <c r="BB1245" s="84">
        <f t="shared" si="391"/>
        <v>430.7250000000015</v>
      </c>
    </row>
    <row r="1246" spans="1:54">
      <c r="A1246" s="80">
        <v>41585</v>
      </c>
      <c r="B1246" s="84">
        <v>1484.713</v>
      </c>
      <c r="C1246" s="84">
        <v>17608.120999999999</v>
      </c>
      <c r="D1246" s="84">
        <v>19092.833999999999</v>
      </c>
      <c r="E1246" s="84">
        <v>11246.285</v>
      </c>
      <c r="F1246" s="84">
        <f t="shared" si="403"/>
        <v>329.30099999999948</v>
      </c>
      <c r="G1246" s="84">
        <f t="shared" si="403"/>
        <v>-15.037000000000262</v>
      </c>
      <c r="H1246" s="84">
        <f t="shared" si="397"/>
        <v>673.79999999999927</v>
      </c>
      <c r="I1246" s="84">
        <f t="shared" si="390"/>
        <v>329.30099999999948</v>
      </c>
      <c r="L1246" s="84">
        <f t="shared" si="392"/>
        <v>658.76299999999901</v>
      </c>
      <c r="M1246" s="84">
        <v>139.80000000000001</v>
      </c>
      <c r="N1246" s="85">
        <f>(D1246*36.7437/1000)/'[2]Soybean Export Forecast'!$V$15</f>
        <v>0.42814533406080851</v>
      </c>
      <c r="P1246" s="84">
        <v>13826.9</v>
      </c>
      <c r="Q1246" s="84">
        <v>7988.4</v>
      </c>
      <c r="R1246" s="84">
        <f t="shared" si="399"/>
        <v>21815.3</v>
      </c>
      <c r="S1246" s="84">
        <f t="shared" si="404"/>
        <v>667.09999999999854</v>
      </c>
      <c r="T1246" s="84">
        <f t="shared" si="398"/>
        <v>1515.2999999999993</v>
      </c>
      <c r="W1246" s="84">
        <v>132.69999999999999</v>
      </c>
      <c r="Z1246" s="84">
        <v>118.9</v>
      </c>
      <c r="AA1246" s="84">
        <v>808.8</v>
      </c>
      <c r="AB1246" s="84">
        <f t="shared" si="400"/>
        <v>927.69999999999993</v>
      </c>
      <c r="AC1246" s="84">
        <f t="shared" si="405"/>
        <v>89.5</v>
      </c>
      <c r="AE1246" s="84">
        <f t="shared" si="396"/>
        <v>-12461.087</v>
      </c>
      <c r="AF1246" s="84">
        <f t="shared" si="396"/>
        <v>8810.9210000000003</v>
      </c>
      <c r="AG1246" s="84">
        <f t="shared" si="396"/>
        <v>-3650.1660000000002</v>
      </c>
      <c r="AH1246" s="84">
        <f t="shared" si="406"/>
        <v>-771.63699999999881</v>
      </c>
      <c r="AJ1246" s="80">
        <v>41585</v>
      </c>
      <c r="AK1246" s="84">
        <v>4140.5</v>
      </c>
      <c r="AL1246" s="84">
        <v>1104.2</v>
      </c>
      <c r="AM1246" s="84">
        <f t="shared" si="401"/>
        <v>5244.7</v>
      </c>
      <c r="AN1246" s="84">
        <f t="shared" si="407"/>
        <v>301.10000000000002</v>
      </c>
      <c r="AO1246" s="84">
        <f t="shared" si="407"/>
        <v>283.09999999999945</v>
      </c>
      <c r="AP1246" s="85">
        <f>AM1246/'[2]Soymeal Export Forecast'!AN$15</f>
        <v>0.450754643946431</v>
      </c>
      <c r="AQ1246" s="77"/>
      <c r="AR1246" s="77"/>
      <c r="AS1246" s="80">
        <v>41585</v>
      </c>
      <c r="AT1246" s="84">
        <v>110.3</v>
      </c>
      <c r="AU1246" s="84">
        <v>42</v>
      </c>
      <c r="AV1246" s="84">
        <f t="shared" si="402"/>
        <v>152.30000000000001</v>
      </c>
      <c r="AW1246" s="84">
        <f t="shared" si="408"/>
        <v>7.7999999999999972</v>
      </c>
      <c r="AX1246" s="84">
        <f t="shared" si="408"/>
        <v>7.1999999999999886</v>
      </c>
      <c r="AZ1246" s="77"/>
      <c r="BA1246" s="77"/>
      <c r="BB1246" s="84">
        <f t="shared" si="391"/>
        <v>630.4009999999995</v>
      </c>
    </row>
    <row r="1247" spans="1:54">
      <c r="A1247" s="80">
        <v>41592</v>
      </c>
      <c r="B1247" s="84">
        <v>1000.085</v>
      </c>
      <c r="C1247" s="84">
        <v>17979.535</v>
      </c>
      <c r="D1247" s="84">
        <v>18979.62</v>
      </c>
      <c r="E1247" s="84">
        <v>11574.57</v>
      </c>
      <c r="F1247" s="84">
        <f t="shared" si="403"/>
        <v>371.41400000000067</v>
      </c>
      <c r="G1247" s="84">
        <f t="shared" si="403"/>
        <v>-113.21399999999994</v>
      </c>
      <c r="H1247" s="84">
        <f t="shared" si="397"/>
        <v>328.28499999999985</v>
      </c>
      <c r="I1247" s="84">
        <f t="shared" si="390"/>
        <v>371.41400000000067</v>
      </c>
      <c r="L1247" s="84">
        <f t="shared" si="392"/>
        <v>215.07099999999991</v>
      </c>
      <c r="M1247" s="84">
        <v>151.80000000000001</v>
      </c>
      <c r="N1247" s="85">
        <f>(D1247*36.7437/1000)/'[2]Soybean Export Forecast'!$V$15</f>
        <v>0.4256065781144488</v>
      </c>
      <c r="P1247" s="84">
        <v>13052.9</v>
      </c>
      <c r="Q1247" s="84">
        <v>9914.5</v>
      </c>
      <c r="R1247" s="84">
        <f t="shared" si="399"/>
        <v>22967.4</v>
      </c>
      <c r="S1247" s="84">
        <f t="shared" si="404"/>
        <v>1152.1000000000022</v>
      </c>
      <c r="T1247" s="84">
        <f t="shared" si="398"/>
        <v>1926.1000000000004</v>
      </c>
      <c r="W1247" s="84">
        <v>70.099999999999994</v>
      </c>
      <c r="Z1247" s="84">
        <v>118.9</v>
      </c>
      <c r="AA1247" s="84">
        <v>944.40000000000009</v>
      </c>
      <c r="AB1247" s="84">
        <f t="shared" si="400"/>
        <v>1063.3000000000002</v>
      </c>
      <c r="AC1247" s="84">
        <f t="shared" si="405"/>
        <v>135.60000000000025</v>
      </c>
      <c r="AE1247" s="84">
        <f t="shared" si="396"/>
        <v>-12171.714999999998</v>
      </c>
      <c r="AF1247" s="84">
        <f t="shared" si="396"/>
        <v>7120.6350000000002</v>
      </c>
      <c r="AG1247" s="84">
        <f t="shared" si="396"/>
        <v>-5051.0800000000027</v>
      </c>
      <c r="AH1247" s="84">
        <f t="shared" si="406"/>
        <v>-1400.9140000000025</v>
      </c>
      <c r="AJ1247" s="80">
        <v>41592</v>
      </c>
      <c r="AK1247" s="84">
        <v>4108.1000000000004</v>
      </c>
      <c r="AL1247" s="84">
        <v>1252.5999999999999</v>
      </c>
      <c r="AM1247" s="84">
        <f t="shared" si="401"/>
        <v>5360.7000000000007</v>
      </c>
      <c r="AN1247" s="84">
        <f t="shared" si="407"/>
        <v>148.39999999999986</v>
      </c>
      <c r="AO1247" s="84">
        <f t="shared" si="407"/>
        <v>116.00000000000091</v>
      </c>
      <c r="AP1247" s="85">
        <f>AM1247/'[2]Soymeal Export Forecast'!AN$15</f>
        <v>0.46072423967121723</v>
      </c>
      <c r="AQ1247" s="77"/>
      <c r="AR1247" s="77"/>
      <c r="AS1247" s="80">
        <v>41592</v>
      </c>
      <c r="AT1247" s="84">
        <v>202.3</v>
      </c>
      <c r="AU1247" s="84">
        <v>45.9</v>
      </c>
      <c r="AV1247" s="84">
        <f t="shared" si="402"/>
        <v>248.20000000000002</v>
      </c>
      <c r="AW1247" s="84">
        <f t="shared" si="408"/>
        <v>3.8999999999999986</v>
      </c>
      <c r="AX1247" s="84">
        <f t="shared" si="408"/>
        <v>95.9</v>
      </c>
      <c r="AZ1247" s="77"/>
      <c r="BA1247" s="77"/>
      <c r="BB1247" s="84">
        <f t="shared" si="391"/>
        <v>519.81400000000053</v>
      </c>
    </row>
    <row r="1248" spans="1:54">
      <c r="A1248" s="80">
        <v>41599</v>
      </c>
      <c r="B1248" s="84">
        <v>876.053</v>
      </c>
      <c r="C1248" s="84">
        <v>18044.210999999999</v>
      </c>
      <c r="D1248" s="84">
        <v>18920.263999999999</v>
      </c>
      <c r="E1248" s="84">
        <v>12612.058999999999</v>
      </c>
      <c r="F1248" s="84">
        <f t="shared" si="403"/>
        <v>64.675999999999476</v>
      </c>
      <c r="G1248" s="84">
        <f t="shared" si="403"/>
        <v>-59.355999999999767</v>
      </c>
      <c r="H1248" s="84">
        <f t="shared" si="397"/>
        <v>1037.4889999999996</v>
      </c>
      <c r="I1248" s="84">
        <f t="shared" si="390"/>
        <v>64.675999999999476</v>
      </c>
      <c r="L1248" s="84">
        <f t="shared" si="392"/>
        <v>978.13299999999981</v>
      </c>
      <c r="M1248" s="84">
        <v>45.2</v>
      </c>
      <c r="N1248" s="85">
        <f>(D1248*36.7437/1000)/'[2]Soybean Export Forecast'!$V$15</f>
        <v>0.42427555546749585</v>
      </c>
      <c r="P1248" s="84">
        <v>12719.5</v>
      </c>
      <c r="Q1248" s="84">
        <v>11240.8</v>
      </c>
      <c r="R1248" s="84">
        <f t="shared" si="399"/>
        <v>23960.3</v>
      </c>
      <c r="S1248" s="84">
        <f t="shared" si="404"/>
        <v>992.89999999999782</v>
      </c>
      <c r="T1248" s="84">
        <f t="shared" si="398"/>
        <v>1326.2999999999993</v>
      </c>
      <c r="W1248" s="84">
        <v>41.2</v>
      </c>
      <c r="Z1248" s="84">
        <v>118.9</v>
      </c>
      <c r="AA1248" s="84">
        <v>1035.8</v>
      </c>
      <c r="AB1248" s="84">
        <f t="shared" si="400"/>
        <v>1154.7</v>
      </c>
      <c r="AC1248" s="84">
        <f t="shared" si="405"/>
        <v>91.399999999999864</v>
      </c>
      <c r="AE1248" s="84">
        <f t="shared" si="396"/>
        <v>-11962.347</v>
      </c>
      <c r="AF1248" s="84">
        <f t="shared" si="396"/>
        <v>5767.6109999999999</v>
      </c>
      <c r="AG1248" s="84">
        <f t="shared" si="396"/>
        <v>-6194.7359999999999</v>
      </c>
      <c r="AH1248" s="84">
        <f t="shared" si="406"/>
        <v>-1143.6559999999972</v>
      </c>
      <c r="AJ1248" s="80">
        <v>41599</v>
      </c>
      <c r="AK1248" s="84">
        <v>4091.6</v>
      </c>
      <c r="AL1248" s="84">
        <v>1577</v>
      </c>
      <c r="AM1248" s="84">
        <f t="shared" si="401"/>
        <v>5668.6</v>
      </c>
      <c r="AN1248" s="84">
        <f t="shared" si="407"/>
        <v>324.40000000000009</v>
      </c>
      <c r="AO1248" s="84">
        <f t="shared" si="407"/>
        <v>307.89999999999964</v>
      </c>
      <c r="AP1248" s="85">
        <f>AM1248/'[2]Soymeal Export Forecast'!AN$15</f>
        <v>0.48718664073726603</v>
      </c>
      <c r="AQ1248" s="77"/>
      <c r="AR1248" s="77"/>
      <c r="AS1248" s="80">
        <v>41599</v>
      </c>
      <c r="AT1248" s="84">
        <v>212.8</v>
      </c>
      <c r="AU1248" s="84">
        <v>54.1</v>
      </c>
      <c r="AV1248" s="84">
        <f t="shared" si="402"/>
        <v>266.90000000000003</v>
      </c>
      <c r="AW1248" s="84">
        <f t="shared" si="408"/>
        <v>8.2000000000000028</v>
      </c>
      <c r="AX1248" s="84">
        <f t="shared" si="408"/>
        <v>18.700000000000017</v>
      </c>
      <c r="AZ1248" s="77"/>
      <c r="BA1248" s="77"/>
      <c r="BB1248" s="84">
        <f t="shared" si="391"/>
        <v>389.07599999999957</v>
      </c>
    </row>
    <row r="1249" spans="1:54">
      <c r="A1249" s="80">
        <v>41606</v>
      </c>
      <c r="B1249" s="84">
        <v>12612.058999999999</v>
      </c>
      <c r="C1249" s="84">
        <v>171.15899999999999</v>
      </c>
      <c r="D1249" s="84">
        <v>12783.218000000001</v>
      </c>
      <c r="E1249" s="84">
        <v>22</v>
      </c>
      <c r="F1249" s="84">
        <f t="shared" si="403"/>
        <v>-17873.052</v>
      </c>
      <c r="G1249" s="84">
        <f t="shared" si="403"/>
        <v>-6137.0459999999985</v>
      </c>
      <c r="H1249" s="84">
        <f t="shared" si="397"/>
        <v>-12590.058999999999</v>
      </c>
      <c r="I1249" s="84">
        <f t="shared" si="390"/>
        <v>-17873.052</v>
      </c>
      <c r="L1249" s="84">
        <f t="shared" si="392"/>
        <v>-18727.104999999996</v>
      </c>
      <c r="M1249" s="84">
        <v>451.9</v>
      </c>
      <c r="N1249" s="85">
        <f>(D1249*36.7437/1000)/'[2]Soybean Export Forecast'!$V$15</f>
        <v>0.28665598522367824</v>
      </c>
      <c r="P1249" s="84">
        <v>11305.9</v>
      </c>
      <c r="Q1249" s="84">
        <v>12660.9</v>
      </c>
      <c r="R1249" s="84">
        <f t="shared" si="399"/>
        <v>23966.799999999999</v>
      </c>
      <c r="S1249" s="84">
        <f t="shared" si="404"/>
        <v>6.5</v>
      </c>
      <c r="T1249" s="84">
        <f t="shared" si="398"/>
        <v>1420.1000000000004</v>
      </c>
      <c r="W1249" s="84">
        <v>383.2</v>
      </c>
      <c r="Z1249" s="84">
        <v>178.9</v>
      </c>
      <c r="AA1249" s="84">
        <v>1183.0999999999999</v>
      </c>
      <c r="AB1249" s="84">
        <f t="shared" si="400"/>
        <v>1362</v>
      </c>
      <c r="AC1249" s="84">
        <f t="shared" si="405"/>
        <v>207.29999999999995</v>
      </c>
      <c r="AE1249" s="84">
        <f t="shared" si="396"/>
        <v>1127.2589999999996</v>
      </c>
      <c r="AF1249" s="84">
        <f t="shared" si="396"/>
        <v>-13672.841</v>
      </c>
      <c r="AG1249" s="84">
        <f t="shared" si="396"/>
        <v>-12545.581999999999</v>
      </c>
      <c r="AH1249" s="84">
        <f t="shared" si="406"/>
        <v>-6350.8459999999986</v>
      </c>
      <c r="AJ1249" s="80">
        <v>41606</v>
      </c>
      <c r="AK1249" s="84">
        <v>3894.1</v>
      </c>
      <c r="AL1249" s="84">
        <v>1894.9</v>
      </c>
      <c r="AM1249" s="84">
        <f t="shared" si="401"/>
        <v>5789</v>
      </c>
      <c r="AN1249" s="84">
        <f t="shared" si="407"/>
        <v>317.90000000000009</v>
      </c>
      <c r="AO1249" s="84">
        <f t="shared" si="407"/>
        <v>120.39999999999964</v>
      </c>
      <c r="AP1249" s="85">
        <f>AM1249/'[2]Soymeal Export Forecast'!AN$15</f>
        <v>0.49753439354126816</v>
      </c>
      <c r="AQ1249" s="77"/>
      <c r="AR1249" s="77"/>
      <c r="AS1249" s="80">
        <v>41606</v>
      </c>
      <c r="AT1249" s="84">
        <v>185.3</v>
      </c>
      <c r="AU1249" s="84">
        <v>83.1</v>
      </c>
      <c r="AV1249" s="84">
        <f t="shared" si="402"/>
        <v>268.39999999999998</v>
      </c>
      <c r="AW1249" s="84">
        <f t="shared" si="408"/>
        <v>28.999999999999993</v>
      </c>
      <c r="AX1249" s="84">
        <f t="shared" si="408"/>
        <v>1.4999999999999432</v>
      </c>
      <c r="AZ1249" s="77"/>
      <c r="BA1249" s="77"/>
      <c r="BB1249" s="84">
        <f t="shared" si="391"/>
        <v>-17555.151999999998</v>
      </c>
    </row>
    <row r="1250" spans="1:54">
      <c r="A1250" s="80">
        <v>41613</v>
      </c>
      <c r="B1250" s="84">
        <v>12530.634</v>
      </c>
      <c r="C1250" s="84">
        <v>689.96799999999996</v>
      </c>
      <c r="D1250" s="84">
        <v>13220.602000000001</v>
      </c>
      <c r="E1250" s="84">
        <v>22</v>
      </c>
      <c r="F1250" s="84">
        <f t="shared" si="403"/>
        <v>518.80899999999997</v>
      </c>
      <c r="G1250" s="84">
        <f t="shared" si="403"/>
        <v>437.38400000000001</v>
      </c>
      <c r="H1250" s="84">
        <f t="shared" si="397"/>
        <v>0</v>
      </c>
      <c r="I1250" s="84">
        <f t="shared" si="390"/>
        <v>518.80899999999997</v>
      </c>
      <c r="L1250" s="84">
        <f t="shared" si="392"/>
        <v>437.38400000000001</v>
      </c>
      <c r="M1250" s="84">
        <v>85.4</v>
      </c>
      <c r="N1250" s="85">
        <f>(D1250*36.7437/1000)/'[2]Soybean Export Forecast'!$V$15</f>
        <v>0.29646405870259984</v>
      </c>
      <c r="P1250" s="84">
        <v>10834.1</v>
      </c>
      <c r="Q1250" s="84">
        <v>13690.7</v>
      </c>
      <c r="R1250" s="84">
        <f t="shared" si="399"/>
        <v>24524.800000000003</v>
      </c>
      <c r="S1250" s="84">
        <f t="shared" si="404"/>
        <v>558.00000000000364</v>
      </c>
      <c r="T1250" s="84">
        <f t="shared" si="398"/>
        <v>1029.8000000000011</v>
      </c>
      <c r="W1250" s="84">
        <v>9.1999999999999993</v>
      </c>
      <c r="Z1250" s="84">
        <v>112.9</v>
      </c>
      <c r="AA1250" s="84">
        <v>1358.7</v>
      </c>
      <c r="AB1250" s="84">
        <f t="shared" si="400"/>
        <v>1471.6000000000001</v>
      </c>
      <c r="AC1250" s="84">
        <f t="shared" si="405"/>
        <v>109.60000000000014</v>
      </c>
      <c r="AE1250" s="84">
        <f t="shared" si="396"/>
        <v>1583.6339999999996</v>
      </c>
      <c r="AF1250" s="84">
        <f t="shared" si="396"/>
        <v>-14359.432000000001</v>
      </c>
      <c r="AG1250" s="84">
        <f t="shared" si="396"/>
        <v>-12775.798000000003</v>
      </c>
      <c r="AH1250" s="84">
        <f t="shared" si="406"/>
        <v>-230.21600000000399</v>
      </c>
      <c r="AJ1250" s="80">
        <v>41613</v>
      </c>
      <c r="AK1250" s="84">
        <v>3642.5</v>
      </c>
      <c r="AL1250" s="84">
        <v>2229.1999999999998</v>
      </c>
      <c r="AM1250" s="84">
        <f t="shared" si="401"/>
        <v>5871.7</v>
      </c>
      <c r="AN1250" s="84">
        <f t="shared" si="407"/>
        <v>334.29999999999973</v>
      </c>
      <c r="AO1250" s="84">
        <f t="shared" si="407"/>
        <v>82.699999999999818</v>
      </c>
      <c r="AP1250" s="85">
        <f>AM1250/'[2]Soymeal Export Forecast'!AN$15</f>
        <v>0.50464202773471489</v>
      </c>
      <c r="AQ1250" s="77"/>
      <c r="AR1250" s="77"/>
      <c r="AS1250" s="80">
        <v>41613</v>
      </c>
      <c r="AT1250" s="84">
        <v>158.30000000000001</v>
      </c>
      <c r="AU1250" s="84">
        <v>112.4</v>
      </c>
      <c r="AV1250" s="84">
        <f t="shared" si="402"/>
        <v>270.70000000000005</v>
      </c>
      <c r="AW1250" s="84">
        <f t="shared" si="408"/>
        <v>29.300000000000011</v>
      </c>
      <c r="AX1250" s="84">
        <f t="shared" si="408"/>
        <v>2.3000000000000682</v>
      </c>
      <c r="AZ1250" s="77"/>
      <c r="BA1250" s="77"/>
      <c r="BB1250" s="84">
        <f t="shared" si="391"/>
        <v>853.1089999999997</v>
      </c>
    </row>
    <row r="1251" spans="1:54">
      <c r="A1251" s="80">
        <v>41620</v>
      </c>
      <c r="B1251" s="84">
        <v>12691.641</v>
      </c>
      <c r="C1251" s="84">
        <v>1169.0999999999999</v>
      </c>
      <c r="D1251" s="84">
        <v>13860.741</v>
      </c>
      <c r="E1251" s="84">
        <v>22</v>
      </c>
      <c r="F1251" s="84">
        <f t="shared" si="403"/>
        <v>479.13199999999995</v>
      </c>
      <c r="G1251" s="84">
        <f t="shared" si="403"/>
        <v>640.13899999999921</v>
      </c>
      <c r="H1251" s="84">
        <f t="shared" si="397"/>
        <v>0</v>
      </c>
      <c r="I1251" s="84">
        <f t="shared" si="390"/>
        <v>479.13199999999995</v>
      </c>
      <c r="L1251" s="84">
        <f t="shared" si="392"/>
        <v>640.13899999999921</v>
      </c>
      <c r="M1251" s="84">
        <v>89.1</v>
      </c>
      <c r="N1251" s="85">
        <f>(D1251*36.7437/1000)/'[2]Soybean Export Forecast'!$V$15</f>
        <v>0.31081879126877371</v>
      </c>
      <c r="P1251" s="84">
        <v>10240.700000000001</v>
      </c>
      <c r="Q1251" s="84">
        <v>14590.6</v>
      </c>
      <c r="R1251" s="84">
        <f t="shared" si="399"/>
        <v>24831.300000000003</v>
      </c>
      <c r="S1251" s="84">
        <f t="shared" si="404"/>
        <v>306.5</v>
      </c>
      <c r="T1251" s="84">
        <f t="shared" si="398"/>
        <v>899.89999999999964</v>
      </c>
      <c r="W1251" s="84">
        <v>72.3</v>
      </c>
      <c r="Z1251" s="84">
        <v>112.9</v>
      </c>
      <c r="AA1251" s="84">
        <v>1736.9</v>
      </c>
      <c r="AB1251" s="84">
        <f t="shared" si="400"/>
        <v>1849.8000000000002</v>
      </c>
      <c r="AC1251" s="84">
        <f t="shared" si="405"/>
        <v>378.20000000000005</v>
      </c>
      <c r="AE1251" s="84">
        <f t="shared" si="396"/>
        <v>2338.0409999999988</v>
      </c>
      <c r="AF1251" s="84">
        <f t="shared" si="396"/>
        <v>-15158.4</v>
      </c>
      <c r="AG1251" s="84">
        <f t="shared" si="396"/>
        <v>-12820.359000000004</v>
      </c>
      <c r="AH1251" s="84">
        <f t="shared" si="406"/>
        <v>-44.561000000001513</v>
      </c>
      <c r="AJ1251" s="80">
        <v>41620</v>
      </c>
      <c r="AK1251" s="84">
        <v>3456.4</v>
      </c>
      <c r="AL1251" s="84">
        <v>2492.3000000000002</v>
      </c>
      <c r="AM1251" s="84">
        <f t="shared" si="401"/>
        <v>5948.7000000000007</v>
      </c>
      <c r="AN1251" s="84">
        <f t="shared" si="407"/>
        <v>263.10000000000036</v>
      </c>
      <c r="AO1251" s="84">
        <f t="shared" si="407"/>
        <v>77.000000000000909</v>
      </c>
      <c r="AP1251" s="85">
        <f>AM1251/'[2]Soymeal Export Forecast'!AN$15</f>
        <v>0.51125977662099542</v>
      </c>
      <c r="AQ1251" s="77"/>
      <c r="AR1251" s="77"/>
      <c r="AS1251" s="80">
        <v>41620</v>
      </c>
      <c r="AT1251" s="84">
        <v>171.2</v>
      </c>
      <c r="AU1251" s="84">
        <v>126.5</v>
      </c>
      <c r="AV1251" s="84">
        <f t="shared" si="402"/>
        <v>297.7</v>
      </c>
      <c r="AW1251" s="84">
        <f t="shared" si="408"/>
        <v>14.099999999999994</v>
      </c>
      <c r="AX1251" s="84">
        <f t="shared" si="408"/>
        <v>26.999999999999943</v>
      </c>
      <c r="AZ1251" s="77"/>
      <c r="BA1251" s="77"/>
      <c r="BB1251" s="84">
        <f t="shared" si="391"/>
        <v>742.23200000000031</v>
      </c>
    </row>
    <row r="1252" spans="1:54">
      <c r="A1252" s="80">
        <v>41627</v>
      </c>
      <c r="B1252" s="84">
        <v>12920.603999999999</v>
      </c>
      <c r="C1252" s="84">
        <v>1715.326</v>
      </c>
      <c r="D1252" s="84">
        <v>14635.93</v>
      </c>
      <c r="E1252" s="84">
        <v>22</v>
      </c>
      <c r="F1252" s="84">
        <f t="shared" si="403"/>
        <v>546.22600000000011</v>
      </c>
      <c r="G1252" s="84">
        <f t="shared" si="403"/>
        <v>775.18900000000031</v>
      </c>
      <c r="H1252" s="84">
        <f t="shared" si="397"/>
        <v>0</v>
      </c>
      <c r="I1252" s="84">
        <f t="shared" si="390"/>
        <v>546.22600000000011</v>
      </c>
      <c r="L1252" s="84">
        <f t="shared" si="392"/>
        <v>775.18900000000031</v>
      </c>
      <c r="M1252" s="84">
        <v>81.400000000000006</v>
      </c>
      <c r="N1252" s="85">
        <f>(D1252*36.7437/1000)/'[2]Soybean Export Forecast'!$V$15</f>
        <v>0.32820193896519551</v>
      </c>
      <c r="P1252" s="84">
        <v>9590.7999999999993</v>
      </c>
      <c r="Q1252" s="84">
        <v>15758.1</v>
      </c>
      <c r="R1252" s="84">
        <f t="shared" si="399"/>
        <v>25348.9</v>
      </c>
      <c r="S1252" s="84">
        <f t="shared" si="404"/>
        <v>517.59999999999854</v>
      </c>
      <c r="T1252" s="84">
        <f t="shared" si="398"/>
        <v>1167.5</v>
      </c>
      <c r="W1252" s="84">
        <v>18.3</v>
      </c>
      <c r="Z1252" s="84">
        <v>87.9</v>
      </c>
      <c r="AA1252" s="84">
        <v>1760.1</v>
      </c>
      <c r="AB1252" s="84">
        <f t="shared" si="400"/>
        <v>1848</v>
      </c>
      <c r="AC1252" s="84">
        <f t="shared" si="405"/>
        <v>-1.8000000000001819</v>
      </c>
      <c r="AE1252" s="84">
        <f t="shared" si="396"/>
        <v>3241.904</v>
      </c>
      <c r="AF1252" s="84">
        <f t="shared" si="396"/>
        <v>-15802.874000000002</v>
      </c>
      <c r="AG1252" s="84">
        <f t="shared" si="396"/>
        <v>-12560.970000000001</v>
      </c>
      <c r="AH1252" s="84">
        <f t="shared" si="406"/>
        <v>259.38900000000285</v>
      </c>
      <c r="AJ1252" s="80">
        <v>41627</v>
      </c>
      <c r="AK1252" s="84">
        <v>3246.9</v>
      </c>
      <c r="AL1252" s="84">
        <v>2785.2</v>
      </c>
      <c r="AM1252" s="84">
        <f t="shared" si="401"/>
        <v>6032.1</v>
      </c>
      <c r="AN1252" s="84">
        <f t="shared" si="407"/>
        <v>292.89999999999964</v>
      </c>
      <c r="AO1252" s="84">
        <f t="shared" si="407"/>
        <v>83.399999999999636</v>
      </c>
      <c r="AP1252" s="85">
        <f>AM1252/'[2]Soymeal Export Forecast'!AN$15</f>
        <v>0.51842757216795365</v>
      </c>
      <c r="AQ1252" s="77"/>
      <c r="AR1252" s="77"/>
      <c r="AS1252" s="80">
        <v>41627</v>
      </c>
      <c r="AT1252" s="84">
        <v>187.71899999999999</v>
      </c>
      <c r="AU1252" s="84">
        <v>151.9</v>
      </c>
      <c r="AV1252" s="84">
        <f t="shared" si="402"/>
        <v>339.61900000000003</v>
      </c>
      <c r="AW1252" s="84">
        <f t="shared" si="408"/>
        <v>25.400000000000006</v>
      </c>
      <c r="AX1252" s="84">
        <f t="shared" si="408"/>
        <v>41.91900000000004</v>
      </c>
      <c r="AZ1252" s="77"/>
      <c r="BA1252" s="77"/>
      <c r="BB1252" s="84">
        <f t="shared" si="391"/>
        <v>839.12599999999975</v>
      </c>
    </row>
    <row r="1253" spans="1:54">
      <c r="A1253" s="80">
        <v>41634</v>
      </c>
      <c r="B1253" s="84">
        <v>13644.017</v>
      </c>
      <c r="C1253" s="84">
        <v>2333.3580000000002</v>
      </c>
      <c r="D1253" s="84">
        <v>15977.375</v>
      </c>
      <c r="E1253" s="84">
        <v>22</v>
      </c>
      <c r="F1253" s="84">
        <f t="shared" si="403"/>
        <v>618.03200000000015</v>
      </c>
      <c r="G1253" s="84">
        <f t="shared" si="403"/>
        <v>1341.4449999999997</v>
      </c>
      <c r="H1253" s="84">
        <f t="shared" si="397"/>
        <v>0</v>
      </c>
      <c r="I1253" s="84">
        <f t="shared" si="390"/>
        <v>618.03200000000015</v>
      </c>
      <c r="L1253" s="84">
        <f t="shared" si="392"/>
        <v>1341.4449999999997</v>
      </c>
      <c r="M1253" s="84">
        <v>33.9</v>
      </c>
      <c r="N1253" s="85">
        <f>(D1253*36.7437/1000)/'[2]Soybean Export Forecast'!$V$15</f>
        <v>0.3582830373316927</v>
      </c>
      <c r="P1253" s="84">
        <v>9245.4</v>
      </c>
      <c r="Q1253" s="84">
        <v>16474.7</v>
      </c>
      <c r="R1253" s="84">
        <f t="shared" si="399"/>
        <v>25720.1</v>
      </c>
      <c r="S1253" s="84">
        <f t="shared" si="404"/>
        <v>371.19999999999709</v>
      </c>
      <c r="T1253" s="84">
        <f t="shared" si="398"/>
        <v>716.60000000000036</v>
      </c>
      <c r="W1253" s="84">
        <v>15.7</v>
      </c>
      <c r="Z1253" s="84">
        <v>87.9</v>
      </c>
      <c r="AA1253" s="84">
        <v>1891.3</v>
      </c>
      <c r="AB1253" s="84">
        <f t="shared" si="400"/>
        <v>1979.2</v>
      </c>
      <c r="AC1253" s="84">
        <f t="shared" si="405"/>
        <v>131.20000000000005</v>
      </c>
      <c r="AE1253" s="84">
        <f t="shared" si="396"/>
        <v>4310.7170000000006</v>
      </c>
      <c r="AF1253" s="84">
        <f t="shared" si="396"/>
        <v>-16032.642</v>
      </c>
      <c r="AG1253" s="84">
        <f t="shared" si="396"/>
        <v>-11721.924999999999</v>
      </c>
      <c r="AH1253" s="84">
        <f t="shared" si="406"/>
        <v>839.04500000000189</v>
      </c>
      <c r="AJ1253" s="80">
        <v>41634</v>
      </c>
      <c r="AK1253" s="84">
        <v>3137.3</v>
      </c>
      <c r="AL1253" s="84">
        <v>3018.8</v>
      </c>
      <c r="AM1253" s="84">
        <f t="shared" si="401"/>
        <v>6156.1</v>
      </c>
      <c r="AN1253" s="84">
        <f t="shared" si="407"/>
        <v>233.60000000000036</v>
      </c>
      <c r="AO1253" s="84">
        <f t="shared" si="407"/>
        <v>124</v>
      </c>
      <c r="AP1253" s="85">
        <f>AM1253/'[2]Soymeal Export Forecast'!AN$15</f>
        <v>0.52908472621858715</v>
      </c>
      <c r="AQ1253" s="77"/>
      <c r="AR1253" s="77"/>
      <c r="AS1253" s="80">
        <v>41634</v>
      </c>
      <c r="AT1253" s="84">
        <v>175.1</v>
      </c>
      <c r="AU1253" s="84">
        <v>187.619</v>
      </c>
      <c r="AV1253" s="84">
        <f t="shared" si="402"/>
        <v>362.71899999999999</v>
      </c>
      <c r="AW1253" s="84">
        <f t="shared" si="408"/>
        <v>35.718999999999994</v>
      </c>
      <c r="AX1253" s="84">
        <f t="shared" si="408"/>
        <v>23.099999999999966</v>
      </c>
      <c r="AZ1253" s="77"/>
      <c r="BA1253" s="77"/>
      <c r="BB1253" s="84">
        <f t="shared" si="391"/>
        <v>851.63200000000052</v>
      </c>
    </row>
    <row r="1254" spans="1:54">
      <c r="A1254" s="80">
        <v>41641</v>
      </c>
      <c r="B1254" s="84">
        <v>13644.017</v>
      </c>
      <c r="C1254" s="84">
        <v>2333.3580000000002</v>
      </c>
      <c r="D1254" s="84">
        <v>15977.375</v>
      </c>
      <c r="E1254" s="84">
        <v>22</v>
      </c>
      <c r="F1254" s="84">
        <f t="shared" si="403"/>
        <v>0</v>
      </c>
      <c r="G1254" s="84">
        <f t="shared" si="403"/>
        <v>0</v>
      </c>
      <c r="H1254" s="84">
        <f t="shared" si="403"/>
        <v>0</v>
      </c>
      <c r="I1254" s="84">
        <f t="shared" si="390"/>
        <v>0</v>
      </c>
      <c r="L1254" s="84">
        <f t="shared" si="392"/>
        <v>0</v>
      </c>
      <c r="M1254" s="84">
        <v>85.2</v>
      </c>
      <c r="N1254" s="85">
        <f>(D1254*36.7437/1000)/'[2]Soybean Export Forecast'!$V$15</f>
        <v>0.3582830373316927</v>
      </c>
      <c r="P1254" s="84">
        <v>8415.6</v>
      </c>
      <c r="Q1254" s="84">
        <v>17692.400000000001</v>
      </c>
      <c r="R1254" s="84">
        <f t="shared" si="399"/>
        <v>26108</v>
      </c>
      <c r="S1254" s="84">
        <f t="shared" si="404"/>
        <v>387.90000000000146</v>
      </c>
      <c r="T1254" s="84">
        <f t="shared" si="398"/>
        <v>1217.7000000000007</v>
      </c>
      <c r="W1254" s="84">
        <v>49.2</v>
      </c>
      <c r="Z1254" s="84">
        <v>88</v>
      </c>
      <c r="AA1254" s="84">
        <v>1956.7</v>
      </c>
      <c r="AB1254" s="84">
        <f t="shared" si="400"/>
        <v>2044.7</v>
      </c>
      <c r="AC1254" s="84">
        <f t="shared" si="405"/>
        <v>65.5</v>
      </c>
      <c r="AE1254" s="84">
        <f t="shared" si="396"/>
        <v>5140.4169999999995</v>
      </c>
      <c r="AF1254" s="84">
        <f t="shared" si="396"/>
        <v>-17315.742000000002</v>
      </c>
      <c r="AG1254" s="84">
        <f t="shared" si="396"/>
        <v>-12175.325000000001</v>
      </c>
      <c r="AH1254" s="84">
        <f t="shared" si="406"/>
        <v>-453.40000000000146</v>
      </c>
      <c r="AJ1254" s="80">
        <v>41641</v>
      </c>
      <c r="AK1254" s="84">
        <v>2858.2</v>
      </c>
      <c r="AL1254" s="84">
        <v>3360.7</v>
      </c>
      <c r="AM1254" s="84">
        <f t="shared" si="401"/>
        <v>6218.9</v>
      </c>
      <c r="AN1254" s="84">
        <f t="shared" si="407"/>
        <v>341.89999999999964</v>
      </c>
      <c r="AO1254" s="84">
        <f t="shared" si="407"/>
        <v>62.799999999999272</v>
      </c>
      <c r="AP1254" s="85">
        <f>AM1254/'[2]Soymeal Export Forecast'!AN$15</f>
        <v>0.5344820590764886</v>
      </c>
      <c r="AQ1254" s="77"/>
      <c r="AR1254" s="77"/>
      <c r="AS1254" s="80">
        <v>41641</v>
      </c>
      <c r="AT1254" s="84">
        <v>205.2</v>
      </c>
      <c r="AU1254" s="84">
        <v>191</v>
      </c>
      <c r="AV1254" s="84">
        <f t="shared" si="402"/>
        <v>396.2</v>
      </c>
      <c r="AW1254" s="84">
        <f t="shared" si="408"/>
        <v>3.3810000000000002</v>
      </c>
      <c r="AX1254" s="84">
        <f t="shared" si="408"/>
        <v>33.480999999999995</v>
      </c>
      <c r="AZ1254" s="77"/>
      <c r="BA1254" s="77"/>
      <c r="BB1254" s="84">
        <f t="shared" si="391"/>
        <v>341.89999999999964</v>
      </c>
    </row>
    <row r="1255" spans="1:54">
      <c r="A1255" s="80">
        <v>41648</v>
      </c>
      <c r="B1255" s="84">
        <v>13644.017</v>
      </c>
      <c r="C1255" s="84">
        <v>2333.3580000000002</v>
      </c>
      <c r="D1255" s="84">
        <v>15977.375</v>
      </c>
      <c r="E1255" s="84">
        <v>22</v>
      </c>
      <c r="F1255" s="84">
        <f t="shared" si="403"/>
        <v>0</v>
      </c>
      <c r="G1255" s="84">
        <f t="shared" si="403"/>
        <v>0</v>
      </c>
      <c r="H1255" s="84">
        <f t="shared" si="403"/>
        <v>0</v>
      </c>
      <c r="I1255" s="84">
        <f t="shared" si="390"/>
        <v>0</v>
      </c>
      <c r="L1255" s="84">
        <f t="shared" si="392"/>
        <v>0</v>
      </c>
      <c r="M1255" s="84">
        <v>165.4</v>
      </c>
      <c r="N1255" s="85">
        <f>(D1255*36.7437/1000)/'[2]Soybean Export Forecast'!$V$15</f>
        <v>0.3582830373316927</v>
      </c>
      <c r="P1255" s="84">
        <v>8007.2</v>
      </c>
      <c r="Q1255" s="84">
        <v>18779</v>
      </c>
      <c r="R1255" s="84">
        <f t="shared" si="399"/>
        <v>26786.2</v>
      </c>
      <c r="S1255" s="84">
        <f t="shared" si="404"/>
        <v>678.20000000000073</v>
      </c>
      <c r="T1255" s="84">
        <f t="shared" si="398"/>
        <v>1086.5999999999985</v>
      </c>
      <c r="W1255" s="84">
        <v>142.9</v>
      </c>
      <c r="Z1255" s="84">
        <v>10</v>
      </c>
      <c r="AA1255" s="84">
        <v>2166.4970000000003</v>
      </c>
      <c r="AB1255" s="84">
        <f t="shared" si="400"/>
        <v>2176.4970000000003</v>
      </c>
      <c r="AC1255" s="84">
        <f t="shared" si="405"/>
        <v>131.79700000000025</v>
      </c>
      <c r="AE1255" s="84">
        <f t="shared" si="396"/>
        <v>5626.817</v>
      </c>
      <c r="AF1255" s="84">
        <f t="shared" si="396"/>
        <v>-18612.138999999999</v>
      </c>
      <c r="AG1255" s="84">
        <f t="shared" si="396"/>
        <v>-12985.322</v>
      </c>
      <c r="AH1255" s="84">
        <f t="shared" si="406"/>
        <v>-809.99699999999939</v>
      </c>
      <c r="AJ1255" s="80">
        <v>41648</v>
      </c>
      <c r="AK1255" s="84">
        <v>2907.1</v>
      </c>
      <c r="AL1255" s="84">
        <v>3546.5</v>
      </c>
      <c r="AM1255" s="84">
        <f t="shared" si="401"/>
        <v>6453.6</v>
      </c>
      <c r="AN1255" s="84">
        <f t="shared" si="407"/>
        <v>185.80000000000018</v>
      </c>
      <c r="AO1255" s="84">
        <f t="shared" si="407"/>
        <v>234.70000000000073</v>
      </c>
      <c r="AP1255" s="85">
        <f>AM1255/'[2]Soymeal Export Forecast'!AN$15</f>
        <v>0.55465330146103442</v>
      </c>
      <c r="AQ1255" s="77"/>
      <c r="AR1255" s="77"/>
      <c r="AS1255" s="80">
        <v>41648</v>
      </c>
      <c r="AT1255" s="84">
        <v>207.1</v>
      </c>
      <c r="AU1255" s="84">
        <v>206</v>
      </c>
      <c r="AV1255" s="84">
        <f t="shared" si="402"/>
        <v>413.1</v>
      </c>
      <c r="AW1255" s="84">
        <f t="shared" si="408"/>
        <v>15</v>
      </c>
      <c r="AX1255" s="84">
        <f t="shared" si="408"/>
        <v>16.900000000000034</v>
      </c>
      <c r="AZ1255" s="77"/>
      <c r="BA1255" s="77"/>
      <c r="BB1255" s="84">
        <f t="shared" si="391"/>
        <v>185.80000000000018</v>
      </c>
    </row>
    <row r="1256" spans="1:54">
      <c r="A1256" s="80">
        <v>41655</v>
      </c>
      <c r="B1256" s="84">
        <v>16105.128000000001</v>
      </c>
      <c r="C1256" s="84">
        <v>4248.4480000000003</v>
      </c>
      <c r="D1256" s="84">
        <v>20353.576000000001</v>
      </c>
      <c r="E1256" s="84">
        <v>759.95600000000002</v>
      </c>
      <c r="F1256" s="84">
        <f t="shared" si="403"/>
        <v>1915.0900000000001</v>
      </c>
      <c r="G1256" s="84">
        <f t="shared" si="403"/>
        <v>4376.2010000000009</v>
      </c>
      <c r="H1256" s="84">
        <f t="shared" si="403"/>
        <v>737.95600000000002</v>
      </c>
      <c r="I1256" s="84">
        <f t="shared" si="390"/>
        <v>1915.0900000000001</v>
      </c>
      <c r="L1256" s="84">
        <f t="shared" si="392"/>
        <v>5114.1570000000011</v>
      </c>
      <c r="M1256" s="84">
        <v>29.6</v>
      </c>
      <c r="N1256" s="85">
        <f>(D1256*36.7437/1000)/'[2]Soybean Export Forecast'!$V$15</f>
        <v>0.45641671612773965</v>
      </c>
      <c r="P1256" s="84">
        <v>7356.8</v>
      </c>
      <c r="Q1256" s="84">
        <v>19725.099999999999</v>
      </c>
      <c r="R1256" s="84">
        <f t="shared" si="399"/>
        <v>27081.899999999998</v>
      </c>
      <c r="S1256" s="84">
        <f t="shared" si="404"/>
        <v>295.69999999999709</v>
      </c>
      <c r="T1256" s="84">
        <f t="shared" si="398"/>
        <v>946.09999999999854</v>
      </c>
      <c r="W1256" s="84">
        <v>12.7</v>
      </c>
      <c r="Z1256" s="84">
        <v>4</v>
      </c>
      <c r="AA1256" s="84">
        <v>2379.3810000000003</v>
      </c>
      <c r="AB1256" s="84">
        <f t="shared" si="400"/>
        <v>2383.3810000000003</v>
      </c>
      <c r="AC1256" s="84">
        <f t="shared" si="405"/>
        <v>206.88400000000001</v>
      </c>
      <c r="AE1256" s="84">
        <f t="shared" si="396"/>
        <v>8744.3280000000013</v>
      </c>
      <c r="AF1256" s="84">
        <f t="shared" si="396"/>
        <v>-17856.032999999999</v>
      </c>
      <c r="AG1256" s="84">
        <f t="shared" si="396"/>
        <v>-9111.7049999999981</v>
      </c>
      <c r="AH1256" s="84">
        <f t="shared" si="406"/>
        <v>3873.617000000002</v>
      </c>
      <c r="AJ1256" s="80">
        <v>41655</v>
      </c>
      <c r="AK1256" s="84">
        <v>2749.9</v>
      </c>
      <c r="AL1256" s="84">
        <v>3945.1</v>
      </c>
      <c r="AM1256" s="84">
        <f t="shared" si="401"/>
        <v>6695</v>
      </c>
      <c r="AN1256" s="84">
        <f t="shared" si="407"/>
        <v>398.59999999999991</v>
      </c>
      <c r="AO1256" s="84">
        <f t="shared" si="407"/>
        <v>241.39999999999964</v>
      </c>
      <c r="AP1256" s="85">
        <f>AM1256/'[2]Soymeal Export Forecast'!AN$15</f>
        <v>0.57540037394347732</v>
      </c>
      <c r="AQ1256" s="77"/>
      <c r="AR1256" s="77"/>
      <c r="AS1256" s="80">
        <v>41655</v>
      </c>
      <c r="AT1256" s="84">
        <v>221.4</v>
      </c>
      <c r="AU1256" s="84">
        <v>211.9</v>
      </c>
      <c r="AV1256" s="84">
        <f t="shared" si="402"/>
        <v>433.3</v>
      </c>
      <c r="AW1256" s="84">
        <f t="shared" si="408"/>
        <v>5.9000000000000057</v>
      </c>
      <c r="AX1256" s="84">
        <f t="shared" si="408"/>
        <v>20.199999999999989</v>
      </c>
      <c r="AZ1256" s="77"/>
      <c r="BA1256" s="77"/>
      <c r="BB1256" s="84">
        <f t="shared" si="391"/>
        <v>2313.69</v>
      </c>
    </row>
    <row r="1257" spans="1:54">
      <c r="A1257" s="80">
        <v>41662</v>
      </c>
      <c r="B1257" s="84">
        <v>17113.510999999999</v>
      </c>
      <c r="C1257" s="84">
        <v>4840.9660000000003</v>
      </c>
      <c r="D1257" s="84">
        <v>21954.476999999999</v>
      </c>
      <c r="E1257" s="84">
        <v>759.95600000000002</v>
      </c>
      <c r="F1257" s="84">
        <f t="shared" si="403"/>
        <v>592.51800000000003</v>
      </c>
      <c r="G1257" s="84">
        <f t="shared" si="403"/>
        <v>1600.900999999998</v>
      </c>
      <c r="H1257" s="84">
        <f t="shared" si="403"/>
        <v>0</v>
      </c>
      <c r="I1257" s="84">
        <f t="shared" si="390"/>
        <v>592.51800000000003</v>
      </c>
      <c r="L1257" s="84">
        <f t="shared" si="392"/>
        <v>1600.900999999998</v>
      </c>
      <c r="M1257" s="84">
        <v>118</v>
      </c>
      <c r="N1257" s="85">
        <f>(D1257*36.7437/1000)/'[2]Soybean Export Forecast'!$V$15</f>
        <v>0.49231595944820644</v>
      </c>
      <c r="P1257" s="84">
        <v>6295.4</v>
      </c>
      <c r="Q1257" s="84">
        <v>20972.535</v>
      </c>
      <c r="R1257" s="84">
        <f t="shared" si="399"/>
        <v>27267.934999999998</v>
      </c>
      <c r="S1257" s="84">
        <f t="shared" si="404"/>
        <v>186.03499999999985</v>
      </c>
      <c r="T1257" s="84">
        <f t="shared" si="398"/>
        <v>1247.4350000000013</v>
      </c>
      <c r="W1257" s="84">
        <v>89.3</v>
      </c>
      <c r="Z1257" s="84">
        <v>4</v>
      </c>
      <c r="AA1257" s="84">
        <v>2715.8490000000002</v>
      </c>
      <c r="AB1257" s="84">
        <f t="shared" si="400"/>
        <v>2719.8490000000002</v>
      </c>
      <c r="AC1257" s="84">
        <f t="shared" si="405"/>
        <v>336.46799999999985</v>
      </c>
      <c r="AE1257" s="84">
        <f t="shared" si="396"/>
        <v>10814.110999999999</v>
      </c>
      <c r="AF1257" s="84">
        <f t="shared" si="396"/>
        <v>-18847.417999999998</v>
      </c>
      <c r="AG1257" s="84">
        <f t="shared" si="396"/>
        <v>-8033.3069999999989</v>
      </c>
      <c r="AH1257" s="84">
        <f t="shared" si="406"/>
        <v>1078.3979999999992</v>
      </c>
      <c r="AJ1257" s="80">
        <v>41662</v>
      </c>
      <c r="AK1257" s="84">
        <v>2465.5</v>
      </c>
      <c r="AL1257" s="84">
        <v>4297.8</v>
      </c>
      <c r="AM1257" s="84">
        <f t="shared" si="401"/>
        <v>6763.3</v>
      </c>
      <c r="AN1257" s="84">
        <f t="shared" si="407"/>
        <v>352.70000000000027</v>
      </c>
      <c r="AO1257" s="84">
        <f t="shared" si="407"/>
        <v>68.300000000000182</v>
      </c>
      <c r="AP1257" s="85">
        <f>AM1257/'[2]Soymeal Export Forecast'!AN$15</f>
        <v>0.58127040315039891</v>
      </c>
      <c r="AQ1257" s="77"/>
      <c r="AR1257" s="77"/>
      <c r="AS1257" s="80">
        <v>41662</v>
      </c>
      <c r="AT1257" s="84">
        <v>160.5</v>
      </c>
      <c r="AU1257" s="84">
        <v>279.5</v>
      </c>
      <c r="AV1257" s="84">
        <f t="shared" si="402"/>
        <v>440</v>
      </c>
      <c r="AW1257" s="84">
        <f t="shared" si="408"/>
        <v>67.599999999999994</v>
      </c>
      <c r="AX1257" s="84">
        <f t="shared" si="408"/>
        <v>6.6999999999999886</v>
      </c>
      <c r="AZ1257" s="77"/>
      <c r="BA1257" s="77"/>
      <c r="BB1257" s="84">
        <f t="shared" si="391"/>
        <v>945.2180000000003</v>
      </c>
    </row>
    <row r="1258" spans="1:54">
      <c r="A1258" s="80">
        <v>41669</v>
      </c>
      <c r="B1258" s="84">
        <v>17852.583999999999</v>
      </c>
      <c r="C1258" s="84">
        <v>5304.7550000000001</v>
      </c>
      <c r="D1258" s="84">
        <v>23157.339</v>
      </c>
      <c r="E1258" s="84">
        <v>759.95600000000002</v>
      </c>
      <c r="F1258" s="84">
        <f t="shared" si="403"/>
        <v>463.78899999999976</v>
      </c>
      <c r="G1258" s="84">
        <f t="shared" si="403"/>
        <v>1202.862000000001</v>
      </c>
      <c r="H1258" s="84">
        <f t="shared" si="403"/>
        <v>0</v>
      </c>
      <c r="I1258" s="84">
        <f t="shared" si="390"/>
        <v>463.78899999999976</v>
      </c>
      <c r="L1258" s="84">
        <f t="shared" si="392"/>
        <v>1202.862000000001</v>
      </c>
      <c r="M1258" s="84">
        <v>22.8</v>
      </c>
      <c r="N1258" s="85">
        <f>(D1258*36.7437/1000)/'[2]Soybean Export Forecast'!$V$15</f>
        <v>0.51928941728160372</v>
      </c>
      <c r="P1258" s="84">
        <v>5809.5</v>
      </c>
      <c r="Q1258" s="84">
        <v>21828.799999999999</v>
      </c>
      <c r="R1258" s="84">
        <f t="shared" si="399"/>
        <v>27638.3</v>
      </c>
      <c r="S1258" s="84">
        <f t="shared" si="404"/>
        <v>370.3650000000016</v>
      </c>
      <c r="T1258" s="84">
        <f t="shared" si="398"/>
        <v>856.26499999999942</v>
      </c>
      <c r="W1258" s="84">
        <v>4.9000000000000004</v>
      </c>
      <c r="Z1258" s="84">
        <v>0</v>
      </c>
      <c r="AA1258" s="84">
        <v>2853.0439999999999</v>
      </c>
      <c r="AB1258" s="84">
        <f t="shared" si="400"/>
        <v>2853.0439999999999</v>
      </c>
      <c r="AC1258" s="84">
        <f t="shared" si="405"/>
        <v>133.19499999999971</v>
      </c>
      <c r="AE1258" s="84">
        <f t="shared" si="396"/>
        <v>12043.083999999999</v>
      </c>
      <c r="AF1258" s="84">
        <f t="shared" si="396"/>
        <v>-19377.089</v>
      </c>
      <c r="AG1258" s="84">
        <f t="shared" si="396"/>
        <v>-7334.0049999999992</v>
      </c>
      <c r="AH1258" s="84">
        <f t="shared" si="406"/>
        <v>699.30199999999968</v>
      </c>
      <c r="AJ1258" s="80">
        <v>41669</v>
      </c>
      <c r="AK1258" s="84">
        <v>2485.1</v>
      </c>
      <c r="AL1258" s="84">
        <v>4561.8999999999996</v>
      </c>
      <c r="AM1258" s="84">
        <f t="shared" si="401"/>
        <v>7047</v>
      </c>
      <c r="AN1258" s="84">
        <f t="shared" si="407"/>
        <v>264.09999999999945</v>
      </c>
      <c r="AO1258" s="84">
        <f t="shared" si="407"/>
        <v>283.69999999999982</v>
      </c>
      <c r="AP1258" s="85">
        <f>AM1258/'[2]Soymeal Export Forecast'!AN$15</f>
        <v>0.60565294028075956</v>
      </c>
      <c r="AQ1258" s="77"/>
      <c r="AR1258" s="77"/>
      <c r="AS1258" s="80">
        <v>41669</v>
      </c>
      <c r="AT1258" s="84">
        <v>176.1</v>
      </c>
      <c r="AU1258" s="84">
        <v>289.89999999999998</v>
      </c>
      <c r="AV1258" s="84">
        <f t="shared" si="402"/>
        <v>466</v>
      </c>
      <c r="AW1258" s="84">
        <f t="shared" si="408"/>
        <v>10.399999999999977</v>
      </c>
      <c r="AX1258" s="84">
        <f t="shared" si="408"/>
        <v>26</v>
      </c>
      <c r="AZ1258" s="77"/>
      <c r="BA1258" s="77"/>
      <c r="BB1258" s="84">
        <f t="shared" si="391"/>
        <v>727.88899999999921</v>
      </c>
    </row>
    <row r="1259" spans="1:54">
      <c r="A1259" s="80">
        <v>41676</v>
      </c>
      <c r="B1259" s="84">
        <v>18041.368999999999</v>
      </c>
      <c r="C1259" s="84">
        <v>5884.4059999999999</v>
      </c>
      <c r="D1259" s="84">
        <v>23925.775000000001</v>
      </c>
      <c r="E1259" s="84">
        <v>797.548</v>
      </c>
      <c r="F1259" s="84">
        <f t="shared" si="403"/>
        <v>579.65099999999984</v>
      </c>
      <c r="G1259" s="84">
        <f t="shared" si="403"/>
        <v>768.43600000000151</v>
      </c>
      <c r="H1259" s="84">
        <f t="shared" si="403"/>
        <v>37.591999999999985</v>
      </c>
      <c r="I1259" s="84">
        <f t="shared" si="390"/>
        <v>579.65099999999984</v>
      </c>
      <c r="L1259" s="84">
        <f t="shared" si="392"/>
        <v>806.0280000000015</v>
      </c>
      <c r="M1259" s="84">
        <v>134.4</v>
      </c>
      <c r="N1259" s="85">
        <f>(D1259*36.7437/1000)/'[2]Soybean Export Forecast'!$V$15</f>
        <v>0.53652113300931348</v>
      </c>
      <c r="P1259" s="84">
        <v>5053.6000000000004</v>
      </c>
      <c r="Q1259" s="84">
        <v>22905.5</v>
      </c>
      <c r="R1259" s="84">
        <f t="shared" si="399"/>
        <v>27959.1</v>
      </c>
      <c r="S1259" s="84">
        <f t="shared" si="404"/>
        <v>320.79999999999927</v>
      </c>
      <c r="T1259" s="84">
        <f t="shared" si="398"/>
        <v>1076.7000000000007</v>
      </c>
      <c r="W1259" s="84">
        <v>116.9</v>
      </c>
      <c r="Z1259" s="84">
        <v>0</v>
      </c>
      <c r="AA1259" s="84">
        <v>2853.0439999999999</v>
      </c>
      <c r="AB1259" s="84">
        <f t="shared" si="400"/>
        <v>2853.0439999999999</v>
      </c>
      <c r="AC1259" s="84">
        <f t="shared" si="405"/>
        <v>0</v>
      </c>
      <c r="AE1259" s="84">
        <f t="shared" si="396"/>
        <v>12987.768999999998</v>
      </c>
      <c r="AF1259" s="84">
        <f t="shared" si="396"/>
        <v>-19874.137999999999</v>
      </c>
      <c r="AG1259" s="84">
        <f t="shared" si="396"/>
        <v>-6886.368999999997</v>
      </c>
      <c r="AH1259" s="84">
        <f t="shared" si="406"/>
        <v>447.63600000000224</v>
      </c>
      <c r="AJ1259" s="80">
        <v>41676</v>
      </c>
      <c r="AK1259" s="84">
        <v>2213.6999999999998</v>
      </c>
      <c r="AL1259" s="84">
        <v>4852</v>
      </c>
      <c r="AM1259" s="84">
        <f t="shared" si="401"/>
        <v>7065.7</v>
      </c>
      <c r="AN1259" s="84">
        <f t="shared" si="407"/>
        <v>290.10000000000036</v>
      </c>
      <c r="AO1259" s="84">
        <f t="shared" si="407"/>
        <v>18.699999999999818</v>
      </c>
      <c r="AP1259" s="85">
        <f>AM1259/'[2]Soymeal Export Forecast'!AN$15</f>
        <v>0.60726010786742757</v>
      </c>
      <c r="AQ1259" s="77"/>
      <c r="AR1259" s="77"/>
      <c r="AS1259" s="80">
        <v>41676</v>
      </c>
      <c r="AT1259" s="84">
        <v>204.9</v>
      </c>
      <c r="AU1259" s="84">
        <v>314.3</v>
      </c>
      <c r="AV1259" s="84">
        <f t="shared" si="402"/>
        <v>519.20000000000005</v>
      </c>
      <c r="AW1259" s="84">
        <f t="shared" si="408"/>
        <v>24.400000000000034</v>
      </c>
      <c r="AX1259" s="84">
        <f t="shared" si="408"/>
        <v>53.200000000000045</v>
      </c>
      <c r="AZ1259" s="77"/>
      <c r="BA1259" s="77"/>
      <c r="BB1259" s="84">
        <f t="shared" si="391"/>
        <v>869.7510000000002</v>
      </c>
    </row>
    <row r="1260" spans="1:54">
      <c r="A1260" s="80">
        <v>41683</v>
      </c>
      <c r="B1260" s="84">
        <v>18347.379000000001</v>
      </c>
      <c r="C1260" s="84">
        <v>6583.3770000000004</v>
      </c>
      <c r="D1260" s="84">
        <v>24930.756000000001</v>
      </c>
      <c r="E1260" s="84">
        <v>797.548</v>
      </c>
      <c r="F1260" s="84">
        <f t="shared" si="403"/>
        <v>698.97100000000046</v>
      </c>
      <c r="G1260" s="84">
        <f t="shared" si="403"/>
        <v>1004.9809999999998</v>
      </c>
      <c r="H1260" s="84">
        <f t="shared" si="403"/>
        <v>0</v>
      </c>
      <c r="I1260" s="84">
        <f t="shared" si="390"/>
        <v>698.97100000000046</v>
      </c>
      <c r="L1260" s="84">
        <f t="shared" si="392"/>
        <v>1004.9809999999998</v>
      </c>
      <c r="M1260" s="84">
        <v>463.4</v>
      </c>
      <c r="N1260" s="85">
        <f>(D1260*36.7437/1000)/'[2]Soybean Export Forecast'!$V$15</f>
        <v>0.55905722827781923</v>
      </c>
      <c r="P1260" s="84">
        <v>4026.2</v>
      </c>
      <c r="Q1260" s="84">
        <v>23787.3</v>
      </c>
      <c r="R1260" s="84">
        <f t="shared" si="399"/>
        <v>27813.5</v>
      </c>
      <c r="S1260" s="84">
        <f t="shared" si="404"/>
        <v>-145.59999999999854</v>
      </c>
      <c r="T1260" s="84">
        <f t="shared" si="398"/>
        <v>881.79999999999927</v>
      </c>
      <c r="W1260" s="84">
        <v>459</v>
      </c>
      <c r="Z1260" s="84">
        <v>0</v>
      </c>
      <c r="AA1260" s="84">
        <v>2928.6440000000002</v>
      </c>
      <c r="AB1260" s="84">
        <f t="shared" si="400"/>
        <v>2928.6440000000002</v>
      </c>
      <c r="AC1260" s="84">
        <f t="shared" si="405"/>
        <v>75.600000000000364</v>
      </c>
      <c r="AE1260" s="84">
        <f t="shared" si="396"/>
        <v>14321.179</v>
      </c>
      <c r="AF1260" s="84">
        <f t="shared" si="396"/>
        <v>-20132.566999999999</v>
      </c>
      <c r="AG1260" s="84">
        <f t="shared" si="396"/>
        <v>-5811.387999999999</v>
      </c>
      <c r="AH1260" s="84">
        <f t="shared" si="406"/>
        <v>1074.9809999999979</v>
      </c>
      <c r="AJ1260" s="80">
        <v>41683</v>
      </c>
      <c r="AK1260" s="84">
        <v>2188.6</v>
      </c>
      <c r="AL1260" s="84">
        <v>5104.6000000000004</v>
      </c>
      <c r="AM1260" s="84">
        <f t="shared" si="401"/>
        <v>7293.2000000000007</v>
      </c>
      <c r="AN1260" s="84">
        <f t="shared" si="407"/>
        <v>252.60000000000036</v>
      </c>
      <c r="AO1260" s="84">
        <f t="shared" si="407"/>
        <v>227.50000000000091</v>
      </c>
      <c r="AP1260" s="85">
        <f>AM1260/'[2]Soymeal Export Forecast'!AN$15</f>
        <v>0.62681254775871087</v>
      </c>
      <c r="AQ1260" s="77"/>
      <c r="AR1260" s="77"/>
      <c r="AS1260" s="80">
        <v>41683</v>
      </c>
      <c r="AT1260" s="84">
        <v>192.4</v>
      </c>
      <c r="AU1260" s="84">
        <v>338.6</v>
      </c>
      <c r="AV1260" s="84">
        <f t="shared" si="402"/>
        <v>531</v>
      </c>
      <c r="AW1260" s="84">
        <f t="shared" si="408"/>
        <v>24.300000000000011</v>
      </c>
      <c r="AX1260" s="84">
        <f t="shared" si="408"/>
        <v>11.799999999999955</v>
      </c>
      <c r="AZ1260" s="77"/>
      <c r="BA1260" s="77"/>
      <c r="BB1260" s="84">
        <f t="shared" si="391"/>
        <v>951.57100000000082</v>
      </c>
    </row>
    <row r="1261" spans="1:54">
      <c r="A1261" s="80">
        <v>41690</v>
      </c>
      <c r="B1261" s="84">
        <v>17898.911</v>
      </c>
      <c r="C1261" s="84">
        <v>7313.3209999999999</v>
      </c>
      <c r="D1261" s="84">
        <v>25212.232</v>
      </c>
      <c r="E1261" s="84">
        <v>797.548</v>
      </c>
      <c r="F1261" s="84">
        <f t="shared" si="403"/>
        <v>729.94399999999951</v>
      </c>
      <c r="G1261" s="84">
        <f t="shared" si="403"/>
        <v>281.47599999999875</v>
      </c>
      <c r="H1261" s="84">
        <f t="shared" si="403"/>
        <v>0</v>
      </c>
      <c r="I1261" s="84">
        <f t="shared" si="390"/>
        <v>729.94399999999951</v>
      </c>
      <c r="L1261" s="84">
        <f t="shared" si="392"/>
        <v>281.47599999999875</v>
      </c>
      <c r="M1261" s="84">
        <v>31.2</v>
      </c>
      <c r="N1261" s="85">
        <f>(D1261*36.7437/1000)/'[2]Soybean Export Forecast'!$V$15</f>
        <v>0.56536915850515468</v>
      </c>
      <c r="P1261" s="84">
        <v>3254.9</v>
      </c>
      <c r="Q1261" s="84">
        <v>24846.400000000001</v>
      </c>
      <c r="R1261" s="84">
        <f t="shared" si="399"/>
        <v>28101.300000000003</v>
      </c>
      <c r="S1261" s="84">
        <f t="shared" si="404"/>
        <v>287.80000000000291</v>
      </c>
      <c r="T1261" s="84">
        <f t="shared" si="398"/>
        <v>1059.1000000000022</v>
      </c>
      <c r="W1261" s="84">
        <v>3.5</v>
      </c>
      <c r="Z1261" s="84">
        <v>0</v>
      </c>
      <c r="AA1261" s="84">
        <v>3209.4</v>
      </c>
      <c r="AB1261" s="84">
        <f t="shared" si="400"/>
        <v>3209.4</v>
      </c>
      <c r="AC1261" s="84">
        <f t="shared" si="405"/>
        <v>280.75599999999986</v>
      </c>
      <c r="AE1261" s="84">
        <f t="shared" si="396"/>
        <v>14644.011</v>
      </c>
      <c r="AF1261" s="84">
        <f t="shared" si="396"/>
        <v>-20742.479000000003</v>
      </c>
      <c r="AG1261" s="84">
        <f t="shared" si="396"/>
        <v>-6098.4680000000026</v>
      </c>
      <c r="AH1261" s="84">
        <f t="shared" si="406"/>
        <v>-287.08000000000357</v>
      </c>
      <c r="AJ1261" s="80">
        <v>41690</v>
      </c>
      <c r="AK1261" s="84">
        <v>2028</v>
      </c>
      <c r="AL1261" s="84">
        <v>5381.1</v>
      </c>
      <c r="AM1261" s="84">
        <f t="shared" si="401"/>
        <v>7409.1</v>
      </c>
      <c r="AN1261" s="84">
        <f t="shared" si="407"/>
        <v>276.5</v>
      </c>
      <c r="AO1261" s="84">
        <f t="shared" si="407"/>
        <v>115.89999999999964</v>
      </c>
      <c r="AP1261" s="85">
        <f>AM1261/'[2]Soymeal Export Forecast'!AN$15</f>
        <v>0.63677354900442396</v>
      </c>
      <c r="AQ1261" s="77"/>
      <c r="AR1261" s="77"/>
      <c r="AS1261" s="80">
        <v>41690</v>
      </c>
      <c r="AT1261" s="84">
        <v>190.2</v>
      </c>
      <c r="AU1261" s="84">
        <v>342.5</v>
      </c>
      <c r="AV1261" s="84">
        <f t="shared" si="402"/>
        <v>532.70000000000005</v>
      </c>
      <c r="AW1261" s="84">
        <f t="shared" si="408"/>
        <v>3.8999999999999773</v>
      </c>
      <c r="AX1261" s="84">
        <f t="shared" si="408"/>
        <v>1.7000000000000455</v>
      </c>
      <c r="AZ1261" s="77"/>
      <c r="BA1261" s="77"/>
      <c r="BB1261" s="84">
        <f t="shared" si="391"/>
        <v>1006.4439999999995</v>
      </c>
    </row>
    <row r="1262" spans="1:54">
      <c r="A1262" s="80">
        <v>41697</v>
      </c>
      <c r="B1262" s="84">
        <v>17616.887999999999</v>
      </c>
      <c r="C1262" s="84">
        <v>8054.741</v>
      </c>
      <c r="D1262" s="84">
        <v>25671.629000000001</v>
      </c>
      <c r="E1262" s="84">
        <v>906.94799999999998</v>
      </c>
      <c r="F1262" s="84">
        <f t="shared" si="403"/>
        <v>741.42000000000007</v>
      </c>
      <c r="G1262" s="84">
        <f t="shared" si="403"/>
        <v>459.39700000000084</v>
      </c>
      <c r="H1262" s="84">
        <f t="shared" si="403"/>
        <v>109.39999999999998</v>
      </c>
      <c r="I1262" s="84">
        <f t="shared" si="390"/>
        <v>741.42000000000007</v>
      </c>
      <c r="L1262" s="84">
        <f t="shared" si="392"/>
        <v>568.79700000000082</v>
      </c>
      <c r="M1262" s="84">
        <v>358.3</v>
      </c>
      <c r="N1262" s="85">
        <f>(D1262*36.7437/1000)/'[2]Soybean Export Forecast'!$V$15</f>
        <v>0.57567086028664693</v>
      </c>
      <c r="P1262" s="84">
        <v>2341.6</v>
      </c>
      <c r="Q1262" s="84">
        <v>25491.4</v>
      </c>
      <c r="R1262" s="84">
        <f t="shared" si="399"/>
        <v>27833</v>
      </c>
      <c r="S1262" s="84">
        <f t="shared" si="404"/>
        <v>-268.30000000000291</v>
      </c>
      <c r="T1262" s="84">
        <f t="shared" si="398"/>
        <v>645</v>
      </c>
      <c r="W1262" s="84">
        <v>320.3</v>
      </c>
      <c r="Z1262" s="84">
        <v>0</v>
      </c>
      <c r="AA1262" s="84">
        <v>3347</v>
      </c>
      <c r="AB1262" s="84">
        <f t="shared" si="400"/>
        <v>3347</v>
      </c>
      <c r="AC1262" s="84">
        <f t="shared" si="405"/>
        <v>137.59999999999991</v>
      </c>
      <c r="AE1262" s="84">
        <f t="shared" si="396"/>
        <v>15275.287999999999</v>
      </c>
      <c r="AF1262" s="84">
        <f t="shared" si="396"/>
        <v>-20783.659</v>
      </c>
      <c r="AG1262" s="84">
        <f t="shared" si="396"/>
        <v>-5508.3709999999992</v>
      </c>
      <c r="AH1262" s="84">
        <f t="shared" si="406"/>
        <v>590.09700000000339</v>
      </c>
      <c r="AJ1262" s="80">
        <v>41697</v>
      </c>
      <c r="AK1262" s="84">
        <v>1926.7</v>
      </c>
      <c r="AL1262" s="84">
        <v>5715.2</v>
      </c>
      <c r="AM1262" s="84">
        <f t="shared" si="401"/>
        <v>7641.9</v>
      </c>
      <c r="AN1262" s="84">
        <f t="shared" si="407"/>
        <v>334.09999999999945</v>
      </c>
      <c r="AO1262" s="84">
        <f t="shared" si="407"/>
        <v>232.79999999999927</v>
      </c>
      <c r="AP1262" s="85">
        <f>AM1262/'[2]Soymeal Export Forecast'!AN$15</f>
        <v>0.65678149628658089</v>
      </c>
      <c r="AQ1262" s="77"/>
      <c r="AR1262" s="77"/>
      <c r="AS1262" s="80">
        <v>41697</v>
      </c>
      <c r="AT1262" s="84">
        <v>127.8</v>
      </c>
      <c r="AU1262" s="84">
        <v>421.7</v>
      </c>
      <c r="AV1262" s="84">
        <f t="shared" si="402"/>
        <v>549.5</v>
      </c>
      <c r="AW1262" s="84">
        <f t="shared" si="408"/>
        <v>79.199999999999989</v>
      </c>
      <c r="AX1262" s="84">
        <f t="shared" si="408"/>
        <v>16.799999999999955</v>
      </c>
      <c r="AZ1262" s="77"/>
      <c r="BA1262" s="77"/>
      <c r="BB1262" s="84">
        <f t="shared" si="391"/>
        <v>1075.5199999999995</v>
      </c>
    </row>
    <row r="1263" spans="1:54">
      <c r="A1263" s="80">
        <v>41704</v>
      </c>
      <c r="B1263" s="84">
        <v>17750.587</v>
      </c>
      <c r="C1263" s="84">
        <v>8746.8359999999993</v>
      </c>
      <c r="D1263" s="84">
        <v>26497.422999999999</v>
      </c>
      <c r="E1263" s="84">
        <v>952.16</v>
      </c>
      <c r="F1263" s="84">
        <f t="shared" si="403"/>
        <v>692.09499999999935</v>
      </c>
      <c r="G1263" s="84">
        <f t="shared" si="403"/>
        <v>825.79399999999805</v>
      </c>
      <c r="H1263" s="84">
        <f t="shared" si="403"/>
        <v>45.211999999999989</v>
      </c>
      <c r="I1263" s="84">
        <f t="shared" si="390"/>
        <v>692.09499999999935</v>
      </c>
      <c r="L1263" s="84">
        <f t="shared" si="392"/>
        <v>871.00599999999804</v>
      </c>
      <c r="M1263" s="84">
        <v>385.1</v>
      </c>
      <c r="N1263" s="85">
        <f>(D1263*36.7437/1000)/'[2]Soybean Export Forecast'!$V$15</f>
        <v>0.59418879471143737</v>
      </c>
      <c r="P1263" s="84">
        <v>1870.2</v>
      </c>
      <c r="Q1263" s="84">
        <v>25831.436000000002</v>
      </c>
      <c r="R1263" s="84">
        <f t="shared" si="399"/>
        <v>27701.636000000002</v>
      </c>
      <c r="S1263" s="84">
        <f t="shared" si="404"/>
        <v>-131.36399999999776</v>
      </c>
      <c r="T1263" s="84">
        <f t="shared" si="398"/>
        <v>340.03600000000006</v>
      </c>
      <c r="W1263" s="84">
        <v>366</v>
      </c>
      <c r="Z1263" s="84">
        <v>0</v>
      </c>
      <c r="AA1263" s="84">
        <v>3347.1</v>
      </c>
      <c r="AB1263" s="84">
        <f t="shared" si="400"/>
        <v>3347.1</v>
      </c>
      <c r="AC1263" s="84">
        <f t="shared" si="405"/>
        <v>9.9999999999909051E-2</v>
      </c>
      <c r="AE1263" s="84">
        <f t="shared" si="396"/>
        <v>15880.386999999999</v>
      </c>
      <c r="AF1263" s="84">
        <f t="shared" si="396"/>
        <v>-20431.7</v>
      </c>
      <c r="AG1263" s="84">
        <f t="shared" si="396"/>
        <v>-4551.3130000000037</v>
      </c>
      <c r="AH1263" s="84">
        <f t="shared" si="406"/>
        <v>957.05799999999545</v>
      </c>
      <c r="AJ1263" s="80">
        <v>41704</v>
      </c>
      <c r="AK1263" s="84">
        <v>1834</v>
      </c>
      <c r="AL1263" s="84">
        <v>5967.9</v>
      </c>
      <c r="AM1263" s="84">
        <f t="shared" si="401"/>
        <v>7801.9</v>
      </c>
      <c r="AN1263" s="84">
        <f t="shared" si="407"/>
        <v>252.69999999999982</v>
      </c>
      <c r="AO1263" s="84">
        <f t="shared" si="407"/>
        <v>160</v>
      </c>
      <c r="AP1263" s="85">
        <f>AM1263/'[2]Soymeal Export Forecast'!AN$15</f>
        <v>0.67053266280352741</v>
      </c>
      <c r="AQ1263" s="77"/>
      <c r="AR1263" s="77"/>
      <c r="AS1263" s="80">
        <v>41704</v>
      </c>
      <c r="AT1263" s="84">
        <v>132.4</v>
      </c>
      <c r="AU1263" s="84">
        <v>424.2</v>
      </c>
      <c r="AV1263" s="84">
        <f t="shared" si="402"/>
        <v>556.6</v>
      </c>
      <c r="AW1263" s="84">
        <f t="shared" si="408"/>
        <v>2.5</v>
      </c>
      <c r="AX1263" s="84">
        <f t="shared" si="408"/>
        <v>7.1000000000000227</v>
      </c>
      <c r="AZ1263" s="77"/>
      <c r="BA1263" s="77"/>
      <c r="BB1263" s="84">
        <f t="shared" si="391"/>
        <v>944.79499999999916</v>
      </c>
    </row>
    <row r="1264" spans="1:54">
      <c r="A1264" s="80">
        <v>41711</v>
      </c>
      <c r="B1264" s="84">
        <v>17880.931</v>
      </c>
      <c r="C1264" s="84">
        <v>10030.772999999999</v>
      </c>
      <c r="D1264" s="84">
        <v>27911.704000000002</v>
      </c>
      <c r="E1264" s="84">
        <v>1461.3720000000001</v>
      </c>
      <c r="F1264" s="84">
        <f t="shared" si="403"/>
        <v>1283.9369999999999</v>
      </c>
      <c r="G1264" s="84">
        <f t="shared" si="403"/>
        <v>1414.2810000000027</v>
      </c>
      <c r="H1264" s="84">
        <f t="shared" si="403"/>
        <v>509.2120000000001</v>
      </c>
      <c r="I1264" s="84">
        <f t="shared" si="390"/>
        <v>1283.9369999999999</v>
      </c>
      <c r="L1264" s="84">
        <f t="shared" si="392"/>
        <v>1923.4930000000027</v>
      </c>
      <c r="M1264" s="84">
        <v>263.8</v>
      </c>
      <c r="N1264" s="85">
        <f>(D1264*36.7437/1000)/'[2]Soybean Export Forecast'!$V$15</f>
        <v>0.62590319662792893</v>
      </c>
      <c r="P1264" s="84">
        <v>1131.5</v>
      </c>
      <c r="Q1264" s="84">
        <v>26494.2</v>
      </c>
      <c r="R1264" s="84">
        <f t="shared" si="399"/>
        <v>27625.7</v>
      </c>
      <c r="S1264" s="84">
        <f t="shared" si="404"/>
        <v>-75.936000000001513</v>
      </c>
      <c r="T1264" s="84">
        <f t="shared" si="398"/>
        <v>662.76399999999921</v>
      </c>
      <c r="W1264" s="84">
        <v>229.8</v>
      </c>
      <c r="Z1264" s="84">
        <v>0</v>
      </c>
      <c r="AA1264" s="84">
        <v>3414.3</v>
      </c>
      <c r="AB1264" s="84">
        <f t="shared" si="400"/>
        <v>3414.3</v>
      </c>
      <c r="AC1264" s="84">
        <f t="shared" si="405"/>
        <v>67.200000000000273</v>
      </c>
      <c r="AE1264" s="84">
        <f t="shared" si="396"/>
        <v>16749.431</v>
      </c>
      <c r="AF1264" s="84">
        <f t="shared" si="396"/>
        <v>-19877.727000000003</v>
      </c>
      <c r="AG1264" s="84">
        <f t="shared" si="396"/>
        <v>-3128.2959999999994</v>
      </c>
      <c r="AH1264" s="84">
        <f t="shared" si="406"/>
        <v>1423.0170000000044</v>
      </c>
      <c r="AJ1264" s="80">
        <v>41711</v>
      </c>
      <c r="AK1264" s="84">
        <v>1836.2</v>
      </c>
      <c r="AL1264" s="84">
        <v>6208.6</v>
      </c>
      <c r="AM1264" s="84">
        <f t="shared" si="401"/>
        <v>8044.8</v>
      </c>
      <c r="AN1264" s="84">
        <f t="shared" si="407"/>
        <v>240.70000000000073</v>
      </c>
      <c r="AO1264" s="84">
        <f t="shared" si="407"/>
        <v>242.90000000000055</v>
      </c>
      <c r="AP1264" s="85">
        <f>AM1264/'[2]Soymeal Export Forecast'!AN$15</f>
        <v>0.69140865247206673</v>
      </c>
      <c r="AQ1264" s="77"/>
      <c r="AR1264" s="77"/>
      <c r="AS1264" s="80">
        <v>41711</v>
      </c>
      <c r="AT1264" s="84">
        <v>126.7</v>
      </c>
      <c r="AU1264" s="84">
        <v>432</v>
      </c>
      <c r="AV1264" s="84">
        <f t="shared" si="402"/>
        <v>558.70000000000005</v>
      </c>
      <c r="AW1264" s="84">
        <f t="shared" si="408"/>
        <v>7.8000000000000114</v>
      </c>
      <c r="AX1264" s="84">
        <f t="shared" si="408"/>
        <v>2.1000000000000227</v>
      </c>
      <c r="AZ1264" s="77"/>
      <c r="BA1264" s="77"/>
      <c r="BB1264" s="84">
        <f t="shared" si="391"/>
        <v>1524.6370000000006</v>
      </c>
    </row>
    <row r="1265" spans="1:54">
      <c r="A1265" s="80">
        <v>41718</v>
      </c>
      <c r="B1265" s="84">
        <v>17191.098999999998</v>
      </c>
      <c r="C1265" s="84">
        <v>10875.147999999999</v>
      </c>
      <c r="D1265" s="84">
        <v>28066.246999999999</v>
      </c>
      <c r="E1265" s="84">
        <v>1481.694</v>
      </c>
      <c r="F1265" s="84">
        <f t="shared" si="403"/>
        <v>844.375</v>
      </c>
      <c r="G1265" s="84">
        <f t="shared" si="403"/>
        <v>154.54299999999785</v>
      </c>
      <c r="H1265" s="84">
        <f t="shared" si="403"/>
        <v>20.321999999999889</v>
      </c>
      <c r="I1265" s="84">
        <f t="shared" si="390"/>
        <v>844.375</v>
      </c>
      <c r="L1265" s="84">
        <f t="shared" si="392"/>
        <v>174.86499999999774</v>
      </c>
      <c r="M1265" s="84">
        <v>223.8</v>
      </c>
      <c r="N1265" s="85">
        <f>(D1265*36.7437/1000)/'[2]Soybean Export Forecast'!$V$15</f>
        <v>0.62936873057442211</v>
      </c>
      <c r="P1265" s="84">
        <v>835.8</v>
      </c>
      <c r="Q1265" s="84">
        <v>26811.599999999999</v>
      </c>
      <c r="R1265" s="84">
        <f t="shared" si="399"/>
        <v>27647.399999999998</v>
      </c>
      <c r="S1265" s="84">
        <f t="shared" si="404"/>
        <v>21.69999999999709</v>
      </c>
      <c r="T1265" s="84">
        <f t="shared" si="398"/>
        <v>317.39999999999782</v>
      </c>
      <c r="W1265" s="84">
        <v>63.7</v>
      </c>
      <c r="Z1265" s="84">
        <v>0</v>
      </c>
      <c r="AA1265" s="84">
        <v>3495.3</v>
      </c>
      <c r="AB1265" s="84">
        <f t="shared" si="400"/>
        <v>3495.3</v>
      </c>
      <c r="AC1265" s="84">
        <f t="shared" si="405"/>
        <v>81</v>
      </c>
      <c r="AE1265" s="84">
        <f t="shared" si="396"/>
        <v>16355.298999999999</v>
      </c>
      <c r="AF1265" s="84">
        <f t="shared" si="396"/>
        <v>-19431.752</v>
      </c>
      <c r="AG1265" s="84">
        <f t="shared" si="396"/>
        <v>-3076.4529999999986</v>
      </c>
      <c r="AH1265" s="84">
        <f t="shared" si="406"/>
        <v>51.843000000000757</v>
      </c>
      <c r="AJ1265" s="80">
        <v>41718</v>
      </c>
      <c r="AK1265" s="84">
        <v>1814</v>
      </c>
      <c r="AL1265" s="84">
        <v>6389.3</v>
      </c>
      <c r="AM1265" s="84">
        <f t="shared" si="401"/>
        <v>8203.2999999999993</v>
      </c>
      <c r="AN1265" s="84">
        <f t="shared" si="407"/>
        <v>180.69999999999982</v>
      </c>
      <c r="AO1265" s="84">
        <f t="shared" si="407"/>
        <v>158.49999999999909</v>
      </c>
      <c r="AP1265" s="85">
        <f>AM1265/'[2]Soymeal Export Forecast'!AN$15</f>
        <v>0.70503090180291672</v>
      </c>
      <c r="AQ1265" s="77"/>
      <c r="AR1265" s="77"/>
      <c r="AS1265" s="80">
        <v>41718</v>
      </c>
      <c r="AT1265" s="84">
        <v>125.8</v>
      </c>
      <c r="AU1265" s="84">
        <v>436.8</v>
      </c>
      <c r="AV1265" s="84">
        <f t="shared" si="402"/>
        <v>562.6</v>
      </c>
      <c r="AW1265" s="84">
        <f t="shared" si="408"/>
        <v>4.8000000000000114</v>
      </c>
      <c r="AX1265" s="84">
        <f t="shared" si="408"/>
        <v>3.8999999999999773</v>
      </c>
      <c r="AZ1265" s="77"/>
      <c r="BA1265" s="77"/>
      <c r="BB1265" s="84">
        <f t="shared" si="391"/>
        <v>1025.0749999999998</v>
      </c>
    </row>
    <row r="1266" spans="1:54">
      <c r="A1266" s="80">
        <v>41725</v>
      </c>
      <c r="B1266" s="84">
        <v>16743.062999999998</v>
      </c>
      <c r="C1266" s="84">
        <v>11415.446</v>
      </c>
      <c r="D1266" s="84">
        <v>28158.508999999998</v>
      </c>
      <c r="E1266" s="84">
        <v>1481.694</v>
      </c>
      <c r="F1266" s="84">
        <f t="shared" si="403"/>
        <v>540.29800000000068</v>
      </c>
      <c r="G1266" s="84">
        <f t="shared" si="403"/>
        <v>92.261999999998807</v>
      </c>
      <c r="H1266" s="84">
        <f t="shared" si="403"/>
        <v>0</v>
      </c>
      <c r="I1266" s="84">
        <f t="shared" si="390"/>
        <v>540.29800000000068</v>
      </c>
      <c r="L1266" s="84">
        <f t="shared" si="392"/>
        <v>92.261999999998807</v>
      </c>
      <c r="M1266" s="84">
        <v>92.2</v>
      </c>
      <c r="N1266" s="85">
        <f>(D1266*36.7437/1000)/'[2]Soybean Export Forecast'!$V$15</f>
        <v>0.63143765050590617</v>
      </c>
      <c r="P1266" s="84">
        <v>575</v>
      </c>
      <c r="Q1266" s="84">
        <v>27123.599999999999</v>
      </c>
      <c r="R1266" s="84">
        <f t="shared" si="399"/>
        <v>27698.6</v>
      </c>
      <c r="S1266" s="84">
        <f t="shared" si="404"/>
        <v>51.200000000000728</v>
      </c>
      <c r="T1266" s="84">
        <f t="shared" si="398"/>
        <v>312</v>
      </c>
      <c r="W1266" s="84">
        <v>26.4</v>
      </c>
      <c r="Z1266" s="84">
        <v>0</v>
      </c>
      <c r="AA1266" s="84">
        <v>3495.3</v>
      </c>
      <c r="AB1266" s="84">
        <f t="shared" si="400"/>
        <v>3495.3</v>
      </c>
      <c r="AC1266" s="84">
        <f t="shared" si="405"/>
        <v>0</v>
      </c>
      <c r="AE1266" s="84">
        <f t="shared" si="396"/>
        <v>16168.062999999998</v>
      </c>
      <c r="AF1266" s="84">
        <f t="shared" si="396"/>
        <v>-19203.453999999998</v>
      </c>
      <c r="AG1266" s="84">
        <f t="shared" si="396"/>
        <v>-3035.3910000000005</v>
      </c>
      <c r="AH1266" s="84">
        <f t="shared" si="406"/>
        <v>41.061999999998079</v>
      </c>
      <c r="AJ1266" s="80">
        <v>41725</v>
      </c>
      <c r="AK1266" s="84">
        <v>1733.3</v>
      </c>
      <c r="AL1266" s="84">
        <v>6777.8</v>
      </c>
      <c r="AM1266" s="84">
        <f t="shared" si="401"/>
        <v>8511.1</v>
      </c>
      <c r="AN1266" s="84">
        <f t="shared" si="407"/>
        <v>388.5</v>
      </c>
      <c r="AO1266" s="84">
        <f t="shared" si="407"/>
        <v>307.80000000000109</v>
      </c>
      <c r="AP1266" s="85">
        <f>AM1266/'[2]Soymeal Export Forecast'!AN$15</f>
        <v>0.73148470838989255</v>
      </c>
      <c r="AQ1266" s="77"/>
      <c r="AR1266" s="77"/>
      <c r="AS1266" s="80">
        <v>41725</v>
      </c>
      <c r="AT1266" s="84">
        <v>117.3</v>
      </c>
      <c r="AU1266" s="84">
        <v>451.6</v>
      </c>
      <c r="AV1266" s="84">
        <f t="shared" si="402"/>
        <v>568.9</v>
      </c>
      <c r="AW1266" s="84">
        <f t="shared" si="408"/>
        <v>14.800000000000011</v>
      </c>
      <c r="AX1266" s="84">
        <f t="shared" si="408"/>
        <v>6.2999999999999545</v>
      </c>
      <c r="AZ1266" s="77"/>
      <c r="BA1266" s="77"/>
      <c r="BB1266" s="84">
        <f t="shared" si="391"/>
        <v>928.79800000000068</v>
      </c>
    </row>
    <row r="1267" spans="1:54">
      <c r="A1267" s="80">
        <v>41732</v>
      </c>
      <c r="B1267" s="84">
        <v>16889.554</v>
      </c>
      <c r="C1267" s="84">
        <v>12089.976000000001</v>
      </c>
      <c r="D1267" s="84">
        <v>28979.53</v>
      </c>
      <c r="E1267" s="84">
        <v>1481.694</v>
      </c>
      <c r="F1267" s="84">
        <f t="shared" si="403"/>
        <v>674.53000000000065</v>
      </c>
      <c r="G1267" s="84">
        <f t="shared" si="403"/>
        <v>821.02100000000064</v>
      </c>
      <c r="H1267" s="84">
        <f t="shared" si="403"/>
        <v>0</v>
      </c>
      <c r="I1267" s="84">
        <f t="shared" si="390"/>
        <v>674.53000000000065</v>
      </c>
      <c r="L1267" s="84">
        <f t="shared" si="392"/>
        <v>821.02100000000064</v>
      </c>
      <c r="M1267" s="84">
        <v>69.8</v>
      </c>
      <c r="N1267" s="85">
        <f>(D1267*36.7437/1000)/'[2]Soybean Export Forecast'!$V$15</f>
        <v>0.64984855327266899</v>
      </c>
      <c r="P1267" s="84">
        <v>262.8</v>
      </c>
      <c r="Q1267" s="84">
        <v>27449.5</v>
      </c>
      <c r="R1267" s="84">
        <f t="shared" si="399"/>
        <v>27712.3</v>
      </c>
      <c r="S1267" s="84">
        <f t="shared" si="404"/>
        <v>13.700000000000728</v>
      </c>
      <c r="T1267" s="84">
        <f t="shared" si="398"/>
        <v>325.90000000000146</v>
      </c>
      <c r="W1267" s="84">
        <v>0</v>
      </c>
      <c r="Z1267" s="84">
        <v>0</v>
      </c>
      <c r="AA1267" s="84">
        <v>3495.4</v>
      </c>
      <c r="AB1267" s="84">
        <f t="shared" si="400"/>
        <v>3495.4</v>
      </c>
      <c r="AC1267" s="84">
        <f t="shared" si="405"/>
        <v>9.9999999999909051E-2</v>
      </c>
      <c r="AE1267" s="84">
        <f t="shared" si="396"/>
        <v>16626.754000000001</v>
      </c>
      <c r="AF1267" s="84">
        <f t="shared" si="396"/>
        <v>-18854.923999999999</v>
      </c>
      <c r="AG1267" s="84">
        <f t="shared" si="396"/>
        <v>-2228.1700000000005</v>
      </c>
      <c r="AH1267" s="84">
        <f t="shared" si="406"/>
        <v>807.221</v>
      </c>
      <c r="AJ1267" s="80">
        <v>41732</v>
      </c>
      <c r="AK1267" s="84">
        <v>1647.1</v>
      </c>
      <c r="AL1267" s="84">
        <v>7043.7</v>
      </c>
      <c r="AM1267" s="84">
        <f t="shared" si="401"/>
        <v>8690.7999999999993</v>
      </c>
      <c r="AN1267" s="84">
        <f t="shared" si="407"/>
        <v>265.89999999999964</v>
      </c>
      <c r="AO1267" s="84">
        <f t="shared" si="407"/>
        <v>179.69999999999891</v>
      </c>
      <c r="AP1267" s="85">
        <f>AM1267/'[2]Soymeal Export Forecast'!AN$15</f>
        <v>0.74692898728423784</v>
      </c>
      <c r="AQ1267" s="77"/>
      <c r="AR1267" s="77"/>
      <c r="AS1267" s="80">
        <v>41732</v>
      </c>
      <c r="AT1267" s="84">
        <v>67.7</v>
      </c>
      <c r="AU1267" s="84">
        <v>504.5</v>
      </c>
      <c r="AV1267" s="84">
        <f t="shared" si="402"/>
        <v>572.20000000000005</v>
      </c>
      <c r="AW1267" s="84">
        <f t="shared" si="408"/>
        <v>52.899999999999977</v>
      </c>
      <c r="AX1267" s="84">
        <f t="shared" si="408"/>
        <v>3.3000000000000682</v>
      </c>
      <c r="AZ1267" s="77"/>
      <c r="BA1267" s="77"/>
      <c r="BB1267" s="84">
        <f t="shared" si="391"/>
        <v>940.43000000000029</v>
      </c>
    </row>
    <row r="1268" spans="1:54">
      <c r="A1268" s="80">
        <v>41739</v>
      </c>
      <c r="B1268" s="84">
        <v>16783.510999999999</v>
      </c>
      <c r="C1268" s="84">
        <v>12889.050999999999</v>
      </c>
      <c r="D1268" s="84">
        <v>29672.562000000002</v>
      </c>
      <c r="E1268" s="84">
        <v>1481.9390000000001</v>
      </c>
      <c r="F1268" s="84">
        <f t="shared" si="403"/>
        <v>799.07499999999891</v>
      </c>
      <c r="G1268" s="84">
        <f t="shared" si="403"/>
        <v>693.03200000000288</v>
      </c>
      <c r="H1268" s="84">
        <f t="shared" si="403"/>
        <v>0.24500000000011823</v>
      </c>
      <c r="I1268" s="84">
        <f t="shared" si="390"/>
        <v>799.07499999999891</v>
      </c>
      <c r="L1268" s="84">
        <f t="shared" si="392"/>
        <v>693.277000000003</v>
      </c>
      <c r="M1268" s="84">
        <v>21.6</v>
      </c>
      <c r="N1268" s="85">
        <f>(D1268*36.7437/1000)/'[2]Soybean Export Forecast'!$V$15</f>
        <v>0.66538937959289102</v>
      </c>
      <c r="P1268" s="84">
        <v>141.4</v>
      </c>
      <c r="Q1268" s="84">
        <v>27516.2</v>
      </c>
      <c r="R1268" s="84">
        <f t="shared" si="399"/>
        <v>27657.600000000002</v>
      </c>
      <c r="S1268" s="84">
        <f t="shared" si="404"/>
        <v>-54.69999999999709</v>
      </c>
      <c r="T1268" s="84">
        <f t="shared" si="398"/>
        <v>66.700000000000728</v>
      </c>
      <c r="W1268" s="84">
        <v>0.7</v>
      </c>
      <c r="Z1268" s="84">
        <v>0</v>
      </c>
      <c r="AA1268" s="84">
        <v>3495.4</v>
      </c>
      <c r="AB1268" s="84">
        <f t="shared" si="400"/>
        <v>3495.4</v>
      </c>
      <c r="AC1268" s="84">
        <f t="shared" si="405"/>
        <v>0</v>
      </c>
      <c r="AE1268" s="84">
        <f t="shared" si="396"/>
        <v>16642.110999999997</v>
      </c>
      <c r="AF1268" s="84">
        <f t="shared" si="396"/>
        <v>-18122.549000000003</v>
      </c>
      <c r="AG1268" s="84">
        <f t="shared" si="396"/>
        <v>-1480.4380000000006</v>
      </c>
      <c r="AH1268" s="84">
        <f t="shared" si="406"/>
        <v>747.73199999999997</v>
      </c>
      <c r="AJ1268" s="80">
        <v>41739</v>
      </c>
      <c r="AK1268" s="84">
        <v>1517.9</v>
      </c>
      <c r="AL1268" s="84">
        <v>7209.6</v>
      </c>
      <c r="AM1268" s="84">
        <f t="shared" si="401"/>
        <v>8727.5</v>
      </c>
      <c r="AN1268" s="84">
        <f t="shared" si="407"/>
        <v>165.90000000000055</v>
      </c>
      <c r="AO1268" s="84">
        <f t="shared" si="407"/>
        <v>36.700000000000728</v>
      </c>
      <c r="AP1268" s="85">
        <f>AM1268/'[2]Soymeal Export Forecast'!AN$15</f>
        <v>0.75008316110406248</v>
      </c>
      <c r="AQ1268" s="77"/>
      <c r="AR1268" s="77"/>
      <c r="AS1268" s="80">
        <v>41739</v>
      </c>
      <c r="AT1268" s="84">
        <v>63.1</v>
      </c>
      <c r="AU1268" s="84">
        <v>514.6</v>
      </c>
      <c r="AV1268" s="84">
        <f t="shared" si="402"/>
        <v>577.70000000000005</v>
      </c>
      <c r="AW1268" s="84">
        <f t="shared" si="408"/>
        <v>10.100000000000023</v>
      </c>
      <c r="AX1268" s="84">
        <f t="shared" si="408"/>
        <v>5.5</v>
      </c>
      <c r="AZ1268" s="77"/>
      <c r="BA1268" s="77"/>
      <c r="BB1268" s="84">
        <f t="shared" si="391"/>
        <v>964.97499999999945</v>
      </c>
    </row>
    <row r="1269" spans="1:54">
      <c r="A1269" s="80">
        <v>41746</v>
      </c>
      <c r="B1269" s="84">
        <v>17617.25</v>
      </c>
      <c r="C1269" s="84">
        <v>13893.177</v>
      </c>
      <c r="D1269" s="84">
        <v>31510.427</v>
      </c>
      <c r="E1269" s="84">
        <v>1587.6030000000001</v>
      </c>
      <c r="F1269" s="84">
        <f t="shared" si="403"/>
        <v>1004.1260000000002</v>
      </c>
      <c r="G1269" s="84">
        <f t="shared" si="403"/>
        <v>1837.864999999998</v>
      </c>
      <c r="H1269" s="84">
        <f t="shared" si="403"/>
        <v>105.66399999999999</v>
      </c>
      <c r="I1269" s="84">
        <f t="shared" si="390"/>
        <v>1004.1260000000002</v>
      </c>
      <c r="L1269" s="84">
        <f t="shared" si="392"/>
        <v>1943.5289999999979</v>
      </c>
      <c r="M1269" s="84">
        <v>65.400000000000006</v>
      </c>
      <c r="N1269" s="85">
        <f>(D1269*36.7437/1000)/'[2]Soybean Export Forecast'!$V$15</f>
        <v>0.7066023982774754</v>
      </c>
      <c r="P1269" s="84">
        <v>86.3</v>
      </c>
      <c r="Q1269" s="84">
        <v>27516.3</v>
      </c>
      <c r="R1269" s="84">
        <f t="shared" si="399"/>
        <v>27602.6</v>
      </c>
      <c r="S1269" s="84">
        <f t="shared" si="404"/>
        <v>-55.000000000003638</v>
      </c>
      <c r="T1269" s="84">
        <f t="shared" si="398"/>
        <v>9.9999999998544808E-2</v>
      </c>
      <c r="W1269" s="84">
        <v>55</v>
      </c>
      <c r="Z1269" s="84">
        <v>0</v>
      </c>
      <c r="AA1269" s="84">
        <v>3495.4</v>
      </c>
      <c r="AB1269" s="84">
        <f t="shared" si="400"/>
        <v>3495.4</v>
      </c>
      <c r="AC1269" s="84">
        <f t="shared" si="405"/>
        <v>0</v>
      </c>
      <c r="AE1269" s="84">
        <f t="shared" si="396"/>
        <v>17530.95</v>
      </c>
      <c r="AF1269" s="84">
        <f t="shared" si="396"/>
        <v>-17118.523000000001</v>
      </c>
      <c r="AG1269" s="84">
        <f t="shared" si="396"/>
        <v>412.42700000000104</v>
      </c>
      <c r="AH1269" s="84">
        <f t="shared" si="406"/>
        <v>1892.8650000000016</v>
      </c>
      <c r="AJ1269" s="80">
        <v>41746</v>
      </c>
      <c r="AK1269" s="84">
        <v>1538.6</v>
      </c>
      <c r="AL1269" s="84">
        <v>7375.1</v>
      </c>
      <c r="AM1269" s="84">
        <f t="shared" si="401"/>
        <v>8913.7000000000007</v>
      </c>
      <c r="AN1269" s="84">
        <f t="shared" si="407"/>
        <v>165.5</v>
      </c>
      <c r="AO1269" s="84">
        <f t="shared" si="407"/>
        <v>186.20000000000073</v>
      </c>
      <c r="AP1269" s="85">
        <f>AM1269/'[2]Soymeal Export Forecast'!AN$15</f>
        <v>0.76608608113815901</v>
      </c>
      <c r="AQ1269" s="77"/>
      <c r="AR1269" s="77"/>
      <c r="AS1269" s="80">
        <v>41746</v>
      </c>
      <c r="AT1269" s="84">
        <v>60.4</v>
      </c>
      <c r="AU1269" s="84">
        <v>523</v>
      </c>
      <c r="AV1269" s="84">
        <f t="shared" si="402"/>
        <v>583.4</v>
      </c>
      <c r="AW1269" s="84">
        <f t="shared" si="408"/>
        <v>8.3999999999999773</v>
      </c>
      <c r="AX1269" s="84">
        <f t="shared" si="408"/>
        <v>5.6999999999999318</v>
      </c>
      <c r="AZ1269" s="77"/>
      <c r="BA1269" s="77"/>
      <c r="BB1269" s="84">
        <f t="shared" si="391"/>
        <v>1169.6260000000002</v>
      </c>
    </row>
    <row r="1270" spans="1:54">
      <c r="A1270" s="80">
        <v>41753</v>
      </c>
      <c r="B1270" s="84">
        <v>18570.019</v>
      </c>
      <c r="C1270" s="84">
        <v>14640.522999999999</v>
      </c>
      <c r="D1270" s="84">
        <v>33210.542000000001</v>
      </c>
      <c r="E1270" s="84">
        <v>1587.6030000000001</v>
      </c>
      <c r="F1270" s="84">
        <f t="shared" si="403"/>
        <v>747.34599999999955</v>
      </c>
      <c r="G1270" s="84">
        <f t="shared" si="403"/>
        <v>1700.1150000000016</v>
      </c>
      <c r="H1270" s="84">
        <f t="shared" si="403"/>
        <v>0</v>
      </c>
      <c r="I1270" s="84">
        <f t="shared" si="390"/>
        <v>747.34599999999955</v>
      </c>
      <c r="L1270" s="84">
        <f t="shared" si="392"/>
        <v>1700.1150000000016</v>
      </c>
      <c r="M1270" s="84">
        <v>70.400000000000006</v>
      </c>
      <c r="N1270" s="85">
        <f>(D1270*36.7437/1000)/'[2]Soybean Export Forecast'!$V$15</f>
        <v>0.7447264559536062</v>
      </c>
      <c r="P1270" s="84">
        <v>81.3</v>
      </c>
      <c r="Q1270" s="84">
        <v>27516.3</v>
      </c>
      <c r="R1270" s="84">
        <f t="shared" si="399"/>
        <v>27597.599999999999</v>
      </c>
      <c r="S1270" s="84">
        <f t="shared" si="404"/>
        <v>-5</v>
      </c>
      <c r="T1270" s="84">
        <f t="shared" si="398"/>
        <v>0</v>
      </c>
      <c r="W1270" s="84">
        <v>5</v>
      </c>
      <c r="Z1270" s="84">
        <v>0</v>
      </c>
      <c r="AA1270" s="84">
        <v>3495.5</v>
      </c>
      <c r="AB1270" s="84">
        <f t="shared" si="400"/>
        <v>3495.5</v>
      </c>
      <c r="AC1270" s="84">
        <f t="shared" si="405"/>
        <v>9.9999999999909051E-2</v>
      </c>
      <c r="AE1270" s="84">
        <f t="shared" si="396"/>
        <v>18488.719000000001</v>
      </c>
      <c r="AF1270" s="84">
        <f t="shared" si="396"/>
        <v>-16371.277</v>
      </c>
      <c r="AG1270" s="84">
        <f t="shared" si="396"/>
        <v>2117.4420000000027</v>
      </c>
      <c r="AH1270" s="84">
        <f t="shared" si="406"/>
        <v>1705.0150000000017</v>
      </c>
      <c r="AJ1270" s="80">
        <v>41753</v>
      </c>
      <c r="AK1270" s="84">
        <v>1448.8</v>
      </c>
      <c r="AL1270" s="84">
        <v>7605.9</v>
      </c>
      <c r="AM1270" s="84">
        <f t="shared" si="401"/>
        <v>9054.6999999999989</v>
      </c>
      <c r="AN1270" s="84">
        <f t="shared" si="407"/>
        <v>230.79999999999927</v>
      </c>
      <c r="AO1270" s="84">
        <f t="shared" si="407"/>
        <v>140.99999999999818</v>
      </c>
      <c r="AP1270" s="85">
        <f>AM1270/'[2]Soymeal Export Forecast'!AN$15</f>
        <v>0.77820429663121793</v>
      </c>
      <c r="AQ1270" s="77"/>
      <c r="AR1270" s="77"/>
      <c r="AS1270" s="80">
        <v>41753</v>
      </c>
      <c r="AT1270" s="84">
        <v>40.5</v>
      </c>
      <c r="AU1270" s="84">
        <v>543.4</v>
      </c>
      <c r="AV1270" s="84">
        <f t="shared" si="402"/>
        <v>583.9</v>
      </c>
      <c r="AW1270" s="84">
        <f t="shared" si="408"/>
        <v>20.399999999999977</v>
      </c>
      <c r="AX1270" s="84">
        <f t="shared" si="408"/>
        <v>0.5</v>
      </c>
      <c r="AZ1270" s="77"/>
      <c r="BA1270" s="77"/>
      <c r="BB1270" s="84">
        <f t="shared" si="391"/>
        <v>978.14599999999882</v>
      </c>
    </row>
    <row r="1271" spans="1:54">
      <c r="A1271" s="80">
        <v>41760</v>
      </c>
      <c r="B1271" s="84">
        <v>18887.306</v>
      </c>
      <c r="C1271" s="84">
        <v>15593.063</v>
      </c>
      <c r="D1271" s="84">
        <v>34480.368999999999</v>
      </c>
      <c r="E1271" s="84">
        <v>1658.723</v>
      </c>
      <c r="F1271" s="84">
        <f t="shared" si="403"/>
        <v>952.54000000000087</v>
      </c>
      <c r="G1271" s="84">
        <f t="shared" si="403"/>
        <v>1269.8269999999975</v>
      </c>
      <c r="H1271" s="84">
        <f t="shared" si="403"/>
        <v>71.119999999999891</v>
      </c>
      <c r="I1271" s="84">
        <f t="shared" si="390"/>
        <v>952.54000000000087</v>
      </c>
      <c r="L1271" s="84">
        <f t="shared" si="392"/>
        <v>1340.9469999999974</v>
      </c>
      <c r="M1271" s="84">
        <v>16.100000000000001</v>
      </c>
      <c r="N1271" s="85">
        <f>(D1271*36.7437/1000)/'[2]Soybean Export Forecast'!$V$15</f>
        <v>0.77320156368849946</v>
      </c>
      <c r="P1271" s="84">
        <v>79</v>
      </c>
      <c r="Q1271" s="84">
        <v>27518.5</v>
      </c>
      <c r="R1271" s="84">
        <f t="shared" si="399"/>
        <v>27597.5</v>
      </c>
      <c r="S1271" s="84">
        <f t="shared" si="404"/>
        <v>-9.9999999998544808E-2</v>
      </c>
      <c r="T1271" s="84">
        <f t="shared" si="398"/>
        <v>2.2000000000007276</v>
      </c>
      <c r="W1271" s="84">
        <v>0.2</v>
      </c>
      <c r="Z1271" s="84">
        <v>0</v>
      </c>
      <c r="AA1271" s="84">
        <v>3495.5</v>
      </c>
      <c r="AB1271" s="84">
        <f t="shared" si="400"/>
        <v>3495.5</v>
      </c>
      <c r="AC1271" s="84">
        <f t="shared" si="405"/>
        <v>0</v>
      </c>
      <c r="AE1271" s="84">
        <f t="shared" si="396"/>
        <v>18808.306</v>
      </c>
      <c r="AF1271" s="84">
        <f t="shared" si="396"/>
        <v>-15420.937</v>
      </c>
      <c r="AG1271" s="84">
        <f t="shared" si="396"/>
        <v>3387.3689999999988</v>
      </c>
      <c r="AH1271" s="84">
        <f t="shared" si="406"/>
        <v>1269.926999999996</v>
      </c>
      <c r="AJ1271" s="80">
        <v>41760</v>
      </c>
      <c r="AK1271" s="84">
        <v>1367.1</v>
      </c>
      <c r="AL1271" s="84">
        <v>7762.5</v>
      </c>
      <c r="AM1271" s="84">
        <f t="shared" si="401"/>
        <v>9129.6</v>
      </c>
      <c r="AN1271" s="84">
        <f t="shared" si="407"/>
        <v>156.60000000000036</v>
      </c>
      <c r="AO1271" s="84">
        <f t="shared" si="407"/>
        <v>74.900000000001455</v>
      </c>
      <c r="AP1271" s="85">
        <f>AM1271/'[2]Soymeal Export Forecast'!AN$15</f>
        <v>0.78464156145696351</v>
      </c>
      <c r="AQ1271" s="77"/>
      <c r="AR1271" s="77"/>
      <c r="AS1271" s="80">
        <v>41760</v>
      </c>
      <c r="AT1271" s="84">
        <v>41.6</v>
      </c>
      <c r="AU1271" s="84">
        <v>550.1</v>
      </c>
      <c r="AV1271" s="84">
        <f t="shared" si="402"/>
        <v>591.70000000000005</v>
      </c>
      <c r="AW1271" s="84">
        <f t="shared" si="408"/>
        <v>6.7000000000000455</v>
      </c>
      <c r="AX1271" s="84">
        <f t="shared" si="408"/>
        <v>7.8000000000000682</v>
      </c>
      <c r="AZ1271" s="77"/>
      <c r="BA1271" s="77"/>
      <c r="BB1271" s="84">
        <f t="shared" si="391"/>
        <v>1109.1400000000012</v>
      </c>
    </row>
    <row r="1272" spans="1:54">
      <c r="A1272" s="80">
        <v>41767</v>
      </c>
      <c r="B1272" s="84">
        <v>18833.793000000001</v>
      </c>
      <c r="C1272" s="84">
        <v>16338.014999999999</v>
      </c>
      <c r="D1272" s="84">
        <v>35171.807999999997</v>
      </c>
      <c r="E1272" s="84">
        <v>1658.723</v>
      </c>
      <c r="F1272" s="84">
        <f t="shared" si="403"/>
        <v>744.95199999999932</v>
      </c>
      <c r="G1272" s="84">
        <f t="shared" si="403"/>
        <v>691.43899999999849</v>
      </c>
      <c r="H1272" s="84">
        <f t="shared" si="403"/>
        <v>0</v>
      </c>
      <c r="I1272" s="84">
        <f t="shared" si="390"/>
        <v>744.95199999999932</v>
      </c>
      <c r="L1272" s="84">
        <f t="shared" si="392"/>
        <v>691.43899999999849</v>
      </c>
      <c r="M1272" s="84">
        <v>7.8</v>
      </c>
      <c r="N1272" s="85">
        <f>(D1272*36.7437/1000)/'[2]Soybean Export Forecast'!$V$15</f>
        <v>0.78870666794058009</v>
      </c>
      <c r="P1272" s="84">
        <v>73.599999999999994</v>
      </c>
      <c r="Q1272" s="84">
        <v>27523.9</v>
      </c>
      <c r="R1272" s="84">
        <f t="shared" si="399"/>
        <v>27597.5</v>
      </c>
      <c r="S1272" s="84">
        <f t="shared" si="404"/>
        <v>0</v>
      </c>
      <c r="T1272" s="84">
        <f t="shared" si="398"/>
        <v>5.4000000000014552</v>
      </c>
      <c r="W1272" s="84">
        <v>0</v>
      </c>
      <c r="Z1272" s="84">
        <v>0</v>
      </c>
      <c r="AA1272" s="84">
        <v>3495.5</v>
      </c>
      <c r="AB1272" s="84">
        <f t="shared" si="400"/>
        <v>3495.5</v>
      </c>
      <c r="AC1272" s="84">
        <f t="shared" si="405"/>
        <v>0</v>
      </c>
      <c r="AE1272" s="84">
        <f t="shared" si="396"/>
        <v>18760.193000000003</v>
      </c>
      <c r="AF1272" s="84">
        <f t="shared" si="396"/>
        <v>-14681.385000000002</v>
      </c>
      <c r="AG1272" s="84">
        <f t="shared" si="396"/>
        <v>4078.8079999999973</v>
      </c>
      <c r="AH1272" s="84">
        <f t="shared" si="406"/>
        <v>691.43899999999849</v>
      </c>
      <c r="AJ1272" s="80">
        <v>41767</v>
      </c>
      <c r="AK1272" s="84">
        <v>1254.4000000000001</v>
      </c>
      <c r="AL1272" s="84">
        <v>7959.8</v>
      </c>
      <c r="AM1272" s="84">
        <f t="shared" si="401"/>
        <v>9214.2000000000007</v>
      </c>
      <c r="AN1272" s="84">
        <f t="shared" si="407"/>
        <v>197.30000000000018</v>
      </c>
      <c r="AO1272" s="84">
        <f t="shared" si="407"/>
        <v>84.600000000000364</v>
      </c>
      <c r="AP1272" s="85">
        <f>AM1272/'[2]Soymeal Export Forecast'!AN$15</f>
        <v>0.79191249075279901</v>
      </c>
      <c r="AQ1272" s="77"/>
      <c r="AR1272" s="77"/>
      <c r="AS1272" s="80">
        <v>41767</v>
      </c>
      <c r="AT1272" s="84">
        <v>39.1</v>
      </c>
      <c r="AU1272" s="84">
        <v>554.4</v>
      </c>
      <c r="AV1272" s="84">
        <f t="shared" si="402"/>
        <v>593.5</v>
      </c>
      <c r="AW1272" s="84">
        <f t="shared" si="408"/>
        <v>4.2999999999999545</v>
      </c>
      <c r="AX1272" s="84">
        <f t="shared" si="408"/>
        <v>1.7999999999999545</v>
      </c>
      <c r="AZ1272" s="77"/>
      <c r="BA1272" s="77"/>
      <c r="BB1272" s="84">
        <f t="shared" si="391"/>
        <v>942.2519999999995</v>
      </c>
    </row>
    <row r="1273" spans="1:54">
      <c r="A1273" s="80">
        <v>41774</v>
      </c>
      <c r="B1273" s="84">
        <v>18821.505000000001</v>
      </c>
      <c r="C1273" s="84">
        <v>17191.112000000001</v>
      </c>
      <c r="D1273" s="84">
        <v>36012.616999999998</v>
      </c>
      <c r="E1273" s="84">
        <v>1660.223</v>
      </c>
      <c r="F1273" s="84">
        <f t="shared" si="403"/>
        <v>853.09700000000157</v>
      </c>
      <c r="G1273" s="84">
        <f t="shared" si="403"/>
        <v>840.80900000000111</v>
      </c>
      <c r="H1273" s="84">
        <f t="shared" si="403"/>
        <v>1.5</v>
      </c>
      <c r="I1273" s="84">
        <f t="shared" si="390"/>
        <v>853.09700000000157</v>
      </c>
      <c r="L1273" s="84">
        <f t="shared" si="392"/>
        <v>842.30900000000111</v>
      </c>
      <c r="M1273" s="84">
        <v>7.4</v>
      </c>
      <c r="N1273" s="85">
        <f>(D1273*36.7437/1000)/'[2]Soybean Export Forecast'!$V$15</f>
        <v>0.80756130472139187</v>
      </c>
      <c r="P1273" s="84">
        <v>70.900000000000006</v>
      </c>
      <c r="Q1273" s="84">
        <v>27526.5</v>
      </c>
      <c r="R1273" s="84">
        <f t="shared" si="399"/>
        <v>27597.4</v>
      </c>
      <c r="S1273" s="84">
        <f t="shared" si="404"/>
        <v>-9.9999999998544808E-2</v>
      </c>
      <c r="T1273" s="84">
        <f t="shared" si="398"/>
        <v>2.5999999999985448</v>
      </c>
      <c r="W1273" s="84">
        <v>0</v>
      </c>
      <c r="Z1273" s="84">
        <v>0</v>
      </c>
      <c r="AA1273" s="84">
        <v>3495.6</v>
      </c>
      <c r="AB1273" s="84">
        <f t="shared" si="400"/>
        <v>3495.6</v>
      </c>
      <c r="AC1273" s="84">
        <f t="shared" si="405"/>
        <v>9.9999999999909051E-2</v>
      </c>
      <c r="AE1273" s="84">
        <f t="shared" si="396"/>
        <v>18750.605</v>
      </c>
      <c r="AF1273" s="84">
        <f t="shared" si="396"/>
        <v>-13830.987999999999</v>
      </c>
      <c r="AG1273" s="84">
        <f t="shared" si="396"/>
        <v>4919.6169999999966</v>
      </c>
      <c r="AH1273" s="84">
        <f t="shared" si="406"/>
        <v>840.80899999999929</v>
      </c>
      <c r="AJ1273" s="80">
        <v>41774</v>
      </c>
      <c r="AK1273" s="84">
        <v>1341</v>
      </c>
      <c r="AL1273" s="84">
        <v>8059.6</v>
      </c>
      <c r="AM1273" s="84">
        <f t="shared" si="401"/>
        <v>9400.6</v>
      </c>
      <c r="AN1273" s="84">
        <f t="shared" si="407"/>
        <v>99.800000000000182</v>
      </c>
      <c r="AO1273" s="84">
        <f t="shared" si="407"/>
        <v>186.39999999999964</v>
      </c>
      <c r="AP1273" s="85">
        <f>AM1273/'[2]Soymeal Export Forecast'!AN$15</f>
        <v>0.80793259974504161</v>
      </c>
      <c r="AQ1273" s="77"/>
      <c r="AR1273" s="77"/>
      <c r="AS1273" s="80">
        <v>41774</v>
      </c>
      <c r="AT1273" s="84">
        <v>76.3</v>
      </c>
      <c r="AU1273" s="84">
        <v>558.6</v>
      </c>
      <c r="AV1273" s="84">
        <f t="shared" si="402"/>
        <v>634.9</v>
      </c>
      <c r="AW1273" s="84">
        <f t="shared" si="408"/>
        <v>4.2000000000000455</v>
      </c>
      <c r="AX1273" s="84">
        <f t="shared" si="408"/>
        <v>41.399999999999977</v>
      </c>
      <c r="AZ1273" s="77"/>
      <c r="BA1273" s="77"/>
      <c r="BB1273" s="84">
        <f t="shared" si="391"/>
        <v>952.89700000000175</v>
      </c>
    </row>
    <row r="1274" spans="1:54">
      <c r="A1274" s="80">
        <v>41781</v>
      </c>
      <c r="B1274" s="84">
        <v>19201.366999999998</v>
      </c>
      <c r="C1274" s="84">
        <v>18329.258999999998</v>
      </c>
      <c r="D1274" s="84">
        <v>37530.625999999997</v>
      </c>
      <c r="E1274" s="84">
        <v>1824.723</v>
      </c>
      <c r="F1274" s="84">
        <f t="shared" si="403"/>
        <v>1138.1469999999972</v>
      </c>
      <c r="G1274" s="84">
        <f t="shared" si="403"/>
        <v>1518.0089999999982</v>
      </c>
      <c r="H1274" s="84">
        <f t="shared" si="403"/>
        <v>164.5</v>
      </c>
      <c r="I1274" s="84">
        <f t="shared" si="390"/>
        <v>1138.1469999999972</v>
      </c>
      <c r="L1274" s="84">
        <f t="shared" si="392"/>
        <v>1682.5089999999982</v>
      </c>
      <c r="M1274" s="84">
        <v>16.5</v>
      </c>
      <c r="N1274" s="85">
        <f>(D1274*36.7437/1000)/'[2]Soybean Export Forecast'!$V$15</f>
        <v>0.84160174473214744</v>
      </c>
      <c r="P1274" s="84">
        <v>66.400000000000006</v>
      </c>
      <c r="Q1274" s="84">
        <v>27531.1</v>
      </c>
      <c r="R1274" s="84">
        <f t="shared" si="399"/>
        <v>27597.5</v>
      </c>
      <c r="S1274" s="84">
        <f t="shared" si="404"/>
        <v>9.9999999998544808E-2</v>
      </c>
      <c r="T1274" s="84">
        <f t="shared" si="398"/>
        <v>4.5999999999985448</v>
      </c>
      <c r="W1274" s="84">
        <v>0</v>
      </c>
      <c r="Z1274" s="84">
        <v>0</v>
      </c>
      <c r="AA1274" s="84">
        <v>3495.6</v>
      </c>
      <c r="AB1274" s="84">
        <f t="shared" si="400"/>
        <v>3495.6</v>
      </c>
      <c r="AC1274" s="84">
        <f t="shared" si="405"/>
        <v>0</v>
      </c>
      <c r="AE1274" s="84">
        <f t="shared" si="396"/>
        <v>19134.966999999997</v>
      </c>
      <c r="AF1274" s="84">
        <f t="shared" si="396"/>
        <v>-12697.441000000001</v>
      </c>
      <c r="AG1274" s="84">
        <f t="shared" si="396"/>
        <v>6437.5259999999962</v>
      </c>
      <c r="AH1274" s="84">
        <f t="shared" si="406"/>
        <v>1517.9089999999997</v>
      </c>
      <c r="AJ1274" s="80">
        <v>41781</v>
      </c>
      <c r="AK1274" s="84">
        <v>1304.0999999999999</v>
      </c>
      <c r="AL1274" s="84">
        <v>8180.1</v>
      </c>
      <c r="AM1274" s="84">
        <f t="shared" si="401"/>
        <v>9484.2000000000007</v>
      </c>
      <c r="AN1274" s="84">
        <f t="shared" si="407"/>
        <v>120.5</v>
      </c>
      <c r="AO1274" s="84">
        <f t="shared" si="407"/>
        <v>83.600000000000364</v>
      </c>
      <c r="AP1274" s="85">
        <f>AM1274/'[2]Soymeal Export Forecast'!AN$15</f>
        <v>0.81511758425014613</v>
      </c>
      <c r="AQ1274" s="77"/>
      <c r="AR1274" s="77"/>
      <c r="AS1274" s="80">
        <v>41781</v>
      </c>
      <c r="AT1274" s="84">
        <v>86.7</v>
      </c>
      <c r="AU1274" s="84">
        <v>563.20000000000005</v>
      </c>
      <c r="AV1274" s="84">
        <f t="shared" si="402"/>
        <v>649.90000000000009</v>
      </c>
      <c r="AW1274" s="84">
        <f t="shared" si="408"/>
        <v>4.6000000000000227</v>
      </c>
      <c r="AX1274" s="84">
        <f t="shared" si="408"/>
        <v>15.000000000000114</v>
      </c>
      <c r="AZ1274" s="77"/>
      <c r="BA1274" s="77"/>
      <c r="BB1274" s="84">
        <f t="shared" si="391"/>
        <v>1258.6469999999972</v>
      </c>
    </row>
    <row r="1275" spans="1:54">
      <c r="A1275" s="80">
        <v>41788</v>
      </c>
      <c r="B1275" s="84">
        <v>18977.414000000001</v>
      </c>
      <c r="C1275" s="84">
        <v>19187.356</v>
      </c>
      <c r="D1275" s="84">
        <v>38164.769999999997</v>
      </c>
      <c r="E1275" s="84">
        <v>1928.3330000000001</v>
      </c>
      <c r="F1275" s="84">
        <f t="shared" si="403"/>
        <v>858.09700000000157</v>
      </c>
      <c r="G1275" s="84">
        <f t="shared" si="403"/>
        <v>634.14400000000023</v>
      </c>
      <c r="H1275" s="84">
        <f t="shared" si="403"/>
        <v>103.61000000000013</v>
      </c>
      <c r="I1275" s="84">
        <f t="shared" si="390"/>
        <v>858.09700000000157</v>
      </c>
      <c r="L1275" s="84">
        <f t="shared" si="392"/>
        <v>737.75400000000036</v>
      </c>
      <c r="M1275" s="84">
        <v>3.7</v>
      </c>
      <c r="N1275" s="85">
        <f>(D1275*36.7437/1000)/'[2]Soybean Export Forecast'!$V$15</f>
        <v>0.85582204302430565</v>
      </c>
      <c r="P1275" s="84">
        <v>62.3</v>
      </c>
      <c r="Q1275" s="84">
        <v>27536</v>
      </c>
      <c r="R1275" s="84">
        <f t="shared" si="399"/>
        <v>27598.3</v>
      </c>
      <c r="S1275" s="84">
        <f t="shared" si="404"/>
        <v>0.7999999999992724</v>
      </c>
      <c r="T1275" s="84">
        <f t="shared" si="398"/>
        <v>4.9000000000014552</v>
      </c>
      <c r="W1275" s="84">
        <v>0</v>
      </c>
      <c r="Z1275" s="84">
        <v>0</v>
      </c>
      <c r="AA1275" s="84">
        <v>3495.6</v>
      </c>
      <c r="AB1275" s="84">
        <f t="shared" si="400"/>
        <v>3495.6</v>
      </c>
      <c r="AC1275" s="84">
        <f t="shared" si="405"/>
        <v>0</v>
      </c>
      <c r="AE1275" s="84">
        <f t="shared" si="396"/>
        <v>18915.114000000001</v>
      </c>
      <c r="AF1275" s="84">
        <f t="shared" si="396"/>
        <v>-11844.244000000001</v>
      </c>
      <c r="AG1275" s="84">
        <f t="shared" si="396"/>
        <v>7070.8699999999972</v>
      </c>
      <c r="AH1275" s="84">
        <f t="shared" si="406"/>
        <v>633.34400000000096</v>
      </c>
      <c r="AJ1275" s="80">
        <v>41788</v>
      </c>
      <c r="AK1275" s="84">
        <v>1226.4000000000001</v>
      </c>
      <c r="AL1275" s="84">
        <v>8323.7000000000007</v>
      </c>
      <c r="AM1275" s="84">
        <f t="shared" si="401"/>
        <v>9550.1</v>
      </c>
      <c r="AN1275" s="84">
        <f t="shared" si="407"/>
        <v>143.60000000000036</v>
      </c>
      <c r="AO1275" s="84">
        <f t="shared" si="407"/>
        <v>65.899999999999636</v>
      </c>
      <c r="AP1275" s="85">
        <f>AM1275/'[2]Soymeal Export Forecast'!AN$15</f>
        <v>0.8207813459593134</v>
      </c>
      <c r="AQ1275" s="77"/>
      <c r="AR1275" s="77"/>
      <c r="AS1275" s="80">
        <v>41788</v>
      </c>
      <c r="AT1275" s="84">
        <v>85</v>
      </c>
      <c r="AU1275" s="84">
        <v>569.9</v>
      </c>
      <c r="AV1275" s="84">
        <f t="shared" si="402"/>
        <v>654.9</v>
      </c>
      <c r="AW1275" s="84">
        <f t="shared" si="408"/>
        <v>6.6999999999999318</v>
      </c>
      <c r="AX1275" s="84">
        <f t="shared" si="408"/>
        <v>4.9999999999998863</v>
      </c>
      <c r="AZ1275" s="77"/>
      <c r="BA1275" s="77"/>
      <c r="BB1275" s="84">
        <f t="shared" si="391"/>
        <v>1001.6970000000019</v>
      </c>
    </row>
    <row r="1276" spans="1:54">
      <c r="A1276" s="80">
        <v>41795</v>
      </c>
      <c r="B1276" s="84">
        <v>18796.100999999999</v>
      </c>
      <c r="C1276" s="84">
        <v>20114.473000000002</v>
      </c>
      <c r="D1276" s="84">
        <v>38910.574000000001</v>
      </c>
      <c r="E1276" s="84">
        <v>1928.3330000000001</v>
      </c>
      <c r="F1276" s="84">
        <f t="shared" si="403"/>
        <v>927.11700000000201</v>
      </c>
      <c r="G1276" s="84">
        <f t="shared" si="403"/>
        <v>745.80400000000373</v>
      </c>
      <c r="H1276" s="84">
        <f t="shared" si="403"/>
        <v>0</v>
      </c>
      <c r="I1276" s="84">
        <f t="shared" si="390"/>
        <v>927.11700000000201</v>
      </c>
      <c r="L1276" s="84">
        <f t="shared" si="392"/>
        <v>745.80400000000373</v>
      </c>
      <c r="M1276" s="84">
        <v>1.9</v>
      </c>
      <c r="N1276" s="85">
        <f>(D1276*36.7437/1000)/'[2]Soybean Export Forecast'!$V$15</f>
        <v>0.87254624974625616</v>
      </c>
      <c r="P1276" s="84">
        <v>61.5</v>
      </c>
      <c r="Q1276" s="84">
        <v>27536.799999999999</v>
      </c>
      <c r="R1276" s="84">
        <f t="shared" si="399"/>
        <v>27598.3</v>
      </c>
      <c r="S1276" s="84">
        <f t="shared" si="404"/>
        <v>0</v>
      </c>
      <c r="T1276" s="84">
        <f t="shared" si="398"/>
        <v>0.7999999999992724</v>
      </c>
      <c r="W1276" s="84">
        <v>0</v>
      </c>
      <c r="Z1276" s="84">
        <v>0</v>
      </c>
      <c r="AA1276" s="84">
        <v>3495.7</v>
      </c>
      <c r="AB1276" s="84">
        <f t="shared" si="400"/>
        <v>3495.7</v>
      </c>
      <c r="AC1276" s="84">
        <f t="shared" si="405"/>
        <v>9.9999999999909051E-2</v>
      </c>
      <c r="AE1276" s="84">
        <f t="shared" si="396"/>
        <v>18734.600999999999</v>
      </c>
      <c r="AF1276" s="84">
        <f t="shared" si="396"/>
        <v>-10918.026999999998</v>
      </c>
      <c r="AG1276" s="84">
        <f t="shared" si="396"/>
        <v>7816.5740000000014</v>
      </c>
      <c r="AH1276" s="84">
        <f t="shared" si="406"/>
        <v>745.70400000000427</v>
      </c>
      <c r="AJ1276" s="80">
        <v>41795</v>
      </c>
      <c r="AK1276" s="84">
        <v>1119.5999999999999</v>
      </c>
      <c r="AL1276" s="84">
        <v>8490</v>
      </c>
      <c r="AM1276" s="84">
        <f t="shared" si="401"/>
        <v>9609.6</v>
      </c>
      <c r="AN1276" s="84">
        <f t="shared" si="407"/>
        <v>166.29999999999927</v>
      </c>
      <c r="AO1276" s="84">
        <f t="shared" si="407"/>
        <v>59.5</v>
      </c>
      <c r="AP1276" s="85">
        <f>AM1276/'[2]Soymeal Export Forecast'!AN$15</f>
        <v>0.82589506100780286</v>
      </c>
      <c r="AQ1276" s="77"/>
      <c r="AR1276" s="77"/>
      <c r="AS1276" s="80">
        <v>41795</v>
      </c>
      <c r="AT1276" s="84">
        <v>152.4</v>
      </c>
      <c r="AU1276" s="84">
        <v>574.4</v>
      </c>
      <c r="AV1276" s="84">
        <f t="shared" si="402"/>
        <v>726.8</v>
      </c>
      <c r="AW1276" s="84">
        <f t="shared" si="408"/>
        <v>4.5</v>
      </c>
      <c r="AX1276" s="84">
        <f t="shared" si="408"/>
        <v>71.899999999999977</v>
      </c>
      <c r="AZ1276" s="77"/>
      <c r="BA1276" s="77"/>
      <c r="BB1276" s="84">
        <f t="shared" si="391"/>
        <v>1093.4170000000013</v>
      </c>
    </row>
    <row r="1277" spans="1:54">
      <c r="A1277" s="80">
        <v>41802</v>
      </c>
      <c r="B1277" s="84">
        <v>18974.378000000001</v>
      </c>
      <c r="C1277" s="84">
        <v>21318.474999999999</v>
      </c>
      <c r="D1277" s="84">
        <v>40292.853000000003</v>
      </c>
      <c r="E1277" s="84">
        <v>1956.723</v>
      </c>
      <c r="F1277" s="84">
        <f t="shared" si="403"/>
        <v>1204.0019999999968</v>
      </c>
      <c r="G1277" s="84">
        <f t="shared" si="403"/>
        <v>1382.2790000000023</v>
      </c>
      <c r="H1277" s="84">
        <f t="shared" si="403"/>
        <v>28.389999999999873</v>
      </c>
      <c r="I1277" s="84">
        <f t="shared" si="390"/>
        <v>1204.0019999999968</v>
      </c>
      <c r="L1277" s="84">
        <f t="shared" si="392"/>
        <v>1410.6690000000021</v>
      </c>
      <c r="M1277" s="84">
        <v>15.2</v>
      </c>
      <c r="N1277" s="85">
        <f>(D1277*36.7437/1000)/'[2]Soybean Export Forecast'!$V$15</f>
        <v>0.90354302603521597</v>
      </c>
      <c r="P1277" s="84">
        <v>60</v>
      </c>
      <c r="Q1277" s="84">
        <v>27538.3</v>
      </c>
      <c r="R1277" s="84">
        <f t="shared" si="399"/>
        <v>27598.3</v>
      </c>
      <c r="S1277" s="84">
        <f t="shared" si="404"/>
        <v>0</v>
      </c>
      <c r="T1277" s="84">
        <f t="shared" si="398"/>
        <v>1.5</v>
      </c>
      <c r="W1277" s="84">
        <v>0</v>
      </c>
      <c r="Z1277" s="84">
        <v>0</v>
      </c>
      <c r="AA1277" s="84">
        <v>3495.8</v>
      </c>
      <c r="AB1277" s="84">
        <f t="shared" si="400"/>
        <v>3495.8</v>
      </c>
      <c r="AC1277" s="84">
        <f t="shared" si="405"/>
        <v>0.1000000000003638</v>
      </c>
      <c r="AE1277" s="84">
        <f t="shared" si="396"/>
        <v>18914.378000000001</v>
      </c>
      <c r="AF1277" s="84">
        <f t="shared" si="396"/>
        <v>-9715.625</v>
      </c>
      <c r="AG1277" s="84">
        <f t="shared" si="396"/>
        <v>9198.7530000000042</v>
      </c>
      <c r="AH1277" s="84">
        <f t="shared" si="406"/>
        <v>1382.1790000000028</v>
      </c>
      <c r="AJ1277" s="80">
        <v>41802</v>
      </c>
      <c r="AK1277" s="84">
        <v>1023.2</v>
      </c>
      <c r="AL1277" s="84">
        <v>8641.1</v>
      </c>
      <c r="AM1277" s="84">
        <f t="shared" si="401"/>
        <v>9664.3000000000011</v>
      </c>
      <c r="AN1277" s="84">
        <f t="shared" si="407"/>
        <v>151.10000000000036</v>
      </c>
      <c r="AO1277" s="84">
        <f t="shared" si="407"/>
        <v>54.700000000000728</v>
      </c>
      <c r="AP1277" s="85">
        <f>AM1277/'[2]Soymeal Export Forecast'!AN$15</f>
        <v>0.830596241060784</v>
      </c>
      <c r="AQ1277" s="77"/>
      <c r="AR1277" s="77"/>
      <c r="AS1277" s="80">
        <v>41802</v>
      </c>
      <c r="AT1277" s="84">
        <v>155.69999999999999</v>
      </c>
      <c r="AU1277" s="84">
        <v>581.4</v>
      </c>
      <c r="AV1277" s="84">
        <f t="shared" si="402"/>
        <v>737.09999999999991</v>
      </c>
      <c r="AW1277" s="84">
        <f t="shared" si="408"/>
        <v>7</v>
      </c>
      <c r="AX1277" s="84">
        <f t="shared" si="408"/>
        <v>10.299999999999955</v>
      </c>
      <c r="AZ1277" s="77"/>
      <c r="BA1277" s="77"/>
      <c r="BB1277" s="84">
        <f t="shared" si="391"/>
        <v>1355.1019999999971</v>
      </c>
    </row>
    <row r="1278" spans="1:54">
      <c r="A1278" s="80">
        <v>41809</v>
      </c>
      <c r="B1278" s="84">
        <v>18509.363000000001</v>
      </c>
      <c r="C1278" s="84">
        <v>22744.125</v>
      </c>
      <c r="D1278" s="84">
        <v>41253.487999999998</v>
      </c>
      <c r="E1278" s="84">
        <v>1994.67</v>
      </c>
      <c r="F1278" s="84">
        <f t="shared" si="403"/>
        <v>1425.6500000000015</v>
      </c>
      <c r="G1278" s="84">
        <f t="shared" si="403"/>
        <v>960.63499999999476</v>
      </c>
      <c r="H1278" s="84">
        <f t="shared" si="403"/>
        <v>37.947000000000116</v>
      </c>
      <c r="I1278" s="84">
        <f t="shared" si="390"/>
        <v>1425.6500000000015</v>
      </c>
      <c r="L1278" s="84">
        <f t="shared" si="392"/>
        <v>998.58199999999488</v>
      </c>
      <c r="M1278" s="84">
        <v>2.2000000000000002</v>
      </c>
      <c r="N1278" s="85">
        <f>(D1278*36.7437/1000)/'[2]Soybean Export Forecast'!$V$15</f>
        <v>0.92508468889079309</v>
      </c>
      <c r="P1278" s="84">
        <v>60.5</v>
      </c>
      <c r="Q1278" s="84">
        <v>27538.3</v>
      </c>
      <c r="R1278" s="84">
        <f t="shared" si="399"/>
        <v>27598.799999999999</v>
      </c>
      <c r="S1278" s="84">
        <f t="shared" si="404"/>
        <v>0.5</v>
      </c>
      <c r="T1278" s="84">
        <f t="shared" si="398"/>
        <v>0</v>
      </c>
      <c r="W1278" s="84">
        <v>0</v>
      </c>
      <c r="Z1278" s="84">
        <v>0</v>
      </c>
      <c r="AA1278" s="84">
        <v>3495.9</v>
      </c>
      <c r="AB1278" s="84">
        <f t="shared" si="400"/>
        <v>3495.9</v>
      </c>
      <c r="AC1278" s="84">
        <f t="shared" si="405"/>
        <v>9.9999999999909051E-2</v>
      </c>
      <c r="AE1278" s="84">
        <f t="shared" si="396"/>
        <v>18448.863000000001</v>
      </c>
      <c r="AF1278" s="84">
        <f t="shared" si="396"/>
        <v>-8290.0749999999989</v>
      </c>
      <c r="AG1278" s="84">
        <f t="shared" si="396"/>
        <v>10158.787999999999</v>
      </c>
      <c r="AH1278" s="84">
        <f t="shared" si="406"/>
        <v>960.0349999999944</v>
      </c>
      <c r="AJ1278" s="80">
        <v>41809</v>
      </c>
      <c r="AK1278" s="84">
        <v>956.1</v>
      </c>
      <c r="AL1278" s="84">
        <v>8774.5</v>
      </c>
      <c r="AM1278" s="84">
        <f t="shared" si="401"/>
        <v>9730.6</v>
      </c>
      <c r="AN1278" s="84">
        <f t="shared" si="407"/>
        <v>133.39999999999964</v>
      </c>
      <c r="AO1278" s="84">
        <f t="shared" si="407"/>
        <v>66.299999999999272</v>
      </c>
      <c r="AP1278" s="85">
        <f>AM1278/'[2]Soymeal Export Forecast'!AN$15</f>
        <v>0.83629438068624362</v>
      </c>
      <c r="AQ1278" s="77"/>
      <c r="AR1278" s="77"/>
      <c r="AS1278" s="80">
        <v>41809</v>
      </c>
      <c r="AT1278" s="84">
        <v>141.9</v>
      </c>
      <c r="AU1278" s="84">
        <v>597.1</v>
      </c>
      <c r="AV1278" s="84">
        <f t="shared" si="402"/>
        <v>739</v>
      </c>
      <c r="AW1278" s="84">
        <f t="shared" si="408"/>
        <v>15.700000000000045</v>
      </c>
      <c r="AX1278" s="84">
        <f t="shared" si="408"/>
        <v>1.9000000000000909</v>
      </c>
      <c r="AZ1278" s="77"/>
      <c r="BA1278" s="77"/>
      <c r="BB1278" s="84">
        <f t="shared" si="391"/>
        <v>1559.0500000000011</v>
      </c>
    </row>
    <row r="1279" spans="1:54">
      <c r="A1279" s="80">
        <v>41816</v>
      </c>
      <c r="B1279" s="84">
        <v>17950.673999999999</v>
      </c>
      <c r="C1279" s="84">
        <v>23961.513999999999</v>
      </c>
      <c r="D1279" s="84">
        <v>41912.188000000002</v>
      </c>
      <c r="E1279" s="84">
        <v>2052.67</v>
      </c>
      <c r="F1279" s="84">
        <f t="shared" si="403"/>
        <v>1217.3889999999992</v>
      </c>
      <c r="G1279" s="84">
        <f t="shared" si="403"/>
        <v>658.70000000000437</v>
      </c>
      <c r="H1279" s="84">
        <f t="shared" si="403"/>
        <v>58</v>
      </c>
      <c r="I1279" s="84">
        <f t="shared" si="390"/>
        <v>1217.3889999999992</v>
      </c>
      <c r="L1279" s="84">
        <f t="shared" si="392"/>
        <v>716.70000000000437</v>
      </c>
      <c r="M1279" s="84">
        <v>3.6</v>
      </c>
      <c r="N1279" s="85">
        <f>(D1279*36.7437/1000)/'[2]Soybean Export Forecast'!$V$15</f>
        <v>0.93985564073303174</v>
      </c>
      <c r="P1279" s="84">
        <v>59</v>
      </c>
      <c r="Q1279" s="84">
        <v>27540.2</v>
      </c>
      <c r="R1279" s="84">
        <f t="shared" si="399"/>
        <v>27599.200000000001</v>
      </c>
      <c r="S1279" s="84">
        <f t="shared" si="404"/>
        <v>0.40000000000145519</v>
      </c>
      <c r="T1279" s="84">
        <f t="shared" si="398"/>
        <v>1.9000000000014552</v>
      </c>
      <c r="W1279" s="84">
        <v>0</v>
      </c>
      <c r="Z1279" s="84">
        <v>0</v>
      </c>
      <c r="AA1279" s="84">
        <v>3496</v>
      </c>
      <c r="AB1279" s="84">
        <f t="shared" si="400"/>
        <v>3496</v>
      </c>
      <c r="AC1279" s="84">
        <f t="shared" si="405"/>
        <v>9.9999999999909051E-2</v>
      </c>
      <c r="AE1279" s="84">
        <f t="shared" si="396"/>
        <v>17891.673999999999</v>
      </c>
      <c r="AF1279" s="84">
        <f t="shared" si="396"/>
        <v>-7074.6860000000015</v>
      </c>
      <c r="AG1279" s="84">
        <f t="shared" si="396"/>
        <v>10816.988000000001</v>
      </c>
      <c r="AH1279" s="84">
        <f t="shared" si="406"/>
        <v>658.20000000000255</v>
      </c>
      <c r="AJ1279" s="80">
        <v>41816</v>
      </c>
      <c r="AK1279" s="84">
        <v>965.5</v>
      </c>
      <c r="AL1279" s="84">
        <v>8848</v>
      </c>
      <c r="AM1279" s="84">
        <f t="shared" si="401"/>
        <v>9813.5</v>
      </c>
      <c r="AN1279" s="84">
        <f t="shared" si="407"/>
        <v>73.5</v>
      </c>
      <c r="AO1279" s="84">
        <f t="shared" si="407"/>
        <v>82.899999999999636</v>
      </c>
      <c r="AP1279" s="85">
        <f>AM1279/'[2]Soymeal Export Forecast'!AN$15</f>
        <v>0.84341920383783642</v>
      </c>
      <c r="AQ1279" s="77"/>
      <c r="AR1279" s="77"/>
      <c r="AS1279" s="80">
        <v>41816</v>
      </c>
      <c r="AT1279" s="84">
        <v>158.69999999999999</v>
      </c>
      <c r="AU1279" s="84">
        <v>599.70000000000005</v>
      </c>
      <c r="AV1279" s="84">
        <f t="shared" si="402"/>
        <v>758.40000000000009</v>
      </c>
      <c r="AW1279" s="84">
        <f t="shared" si="408"/>
        <v>2.6000000000000227</v>
      </c>
      <c r="AX1279" s="84">
        <f t="shared" si="408"/>
        <v>19.400000000000091</v>
      </c>
      <c r="AZ1279" s="77"/>
      <c r="BA1279" s="77"/>
      <c r="BB1279" s="84">
        <f t="shared" si="391"/>
        <v>1290.8889999999992</v>
      </c>
    </row>
    <row r="1280" spans="1:54">
      <c r="A1280" s="80">
        <v>41823</v>
      </c>
      <c r="B1280" s="84">
        <v>17441.571</v>
      </c>
      <c r="C1280" s="84">
        <v>25009.498</v>
      </c>
      <c r="D1280" s="84">
        <v>42451.069000000003</v>
      </c>
      <c r="E1280" s="84">
        <v>2245.221</v>
      </c>
      <c r="F1280" s="84">
        <f t="shared" si="403"/>
        <v>1047.9840000000004</v>
      </c>
      <c r="G1280" s="84">
        <f t="shared" si="403"/>
        <v>538.88100000000122</v>
      </c>
      <c r="H1280" s="84">
        <f t="shared" si="403"/>
        <v>192.55099999999993</v>
      </c>
      <c r="I1280" s="84">
        <f t="shared" si="390"/>
        <v>1047.9840000000004</v>
      </c>
      <c r="L1280" s="84">
        <f t="shared" si="392"/>
        <v>731.43200000000115</v>
      </c>
      <c r="M1280" s="84">
        <v>71.5</v>
      </c>
      <c r="N1280" s="85">
        <f>(D1280*36.7437/1000)/'[2]Soybean Export Forecast'!$V$15</f>
        <v>0.95193972347130007</v>
      </c>
      <c r="P1280" s="84">
        <v>116.4</v>
      </c>
      <c r="Q1280" s="84">
        <v>27542</v>
      </c>
      <c r="R1280" s="84">
        <f t="shared" si="399"/>
        <v>27658.400000000001</v>
      </c>
      <c r="S1280" s="84">
        <f t="shared" si="404"/>
        <v>59.200000000000728</v>
      </c>
      <c r="T1280" s="84">
        <f t="shared" si="398"/>
        <v>1.7999999999992724</v>
      </c>
      <c r="W1280" s="84">
        <v>0</v>
      </c>
      <c r="Z1280" s="84">
        <v>0</v>
      </c>
      <c r="AA1280" s="84">
        <v>3496</v>
      </c>
      <c r="AB1280" s="84">
        <f t="shared" si="400"/>
        <v>3496</v>
      </c>
      <c r="AC1280" s="84">
        <f t="shared" si="405"/>
        <v>0</v>
      </c>
      <c r="AE1280" s="84">
        <f t="shared" si="396"/>
        <v>17325.170999999998</v>
      </c>
      <c r="AF1280" s="84">
        <f t="shared" si="396"/>
        <v>-6028.5020000000004</v>
      </c>
      <c r="AG1280" s="84">
        <f t="shared" si="396"/>
        <v>11296.669000000002</v>
      </c>
      <c r="AH1280" s="84">
        <f t="shared" si="406"/>
        <v>479.68100000000049</v>
      </c>
      <c r="AJ1280" s="80">
        <v>41823</v>
      </c>
      <c r="AK1280" s="84">
        <v>923.9</v>
      </c>
      <c r="AL1280" s="84">
        <v>8938.4</v>
      </c>
      <c r="AM1280" s="84">
        <f t="shared" si="401"/>
        <v>9862.2999999999993</v>
      </c>
      <c r="AN1280" s="84">
        <f t="shared" si="407"/>
        <v>90.399999999999636</v>
      </c>
      <c r="AO1280" s="84">
        <f t="shared" si="407"/>
        <v>48.799999999999272</v>
      </c>
      <c r="AP1280" s="85">
        <f>AM1280/'[2]Soymeal Export Forecast'!AN$15</f>
        <v>0.84761330962550507</v>
      </c>
      <c r="AQ1280" s="77"/>
      <c r="AR1280" s="77"/>
      <c r="AS1280" s="80">
        <v>41823</v>
      </c>
      <c r="AT1280" s="84">
        <v>167.1</v>
      </c>
      <c r="AU1280" s="84">
        <v>604.1</v>
      </c>
      <c r="AV1280" s="84">
        <f t="shared" si="402"/>
        <v>771.2</v>
      </c>
      <c r="AW1280" s="84">
        <f t="shared" si="408"/>
        <v>4.3999999999999773</v>
      </c>
      <c r="AX1280" s="84">
        <f t="shared" si="408"/>
        <v>12.799999999999955</v>
      </c>
      <c r="AZ1280" s="77"/>
      <c r="BA1280" s="77"/>
      <c r="BB1280" s="84">
        <f t="shared" si="391"/>
        <v>1138.384</v>
      </c>
    </row>
    <row r="1281" spans="1:54">
      <c r="A1281" s="80">
        <v>41830</v>
      </c>
      <c r="B1281" s="84">
        <v>16439.456999999999</v>
      </c>
      <c r="C1281" s="84">
        <v>26630.548999999999</v>
      </c>
      <c r="D1281" s="84">
        <v>43070.006000000001</v>
      </c>
      <c r="E1281" s="84">
        <v>2628.0990000000002</v>
      </c>
      <c r="F1281" s="84">
        <f t="shared" si="403"/>
        <v>1621.0509999999995</v>
      </c>
      <c r="G1281" s="84">
        <f t="shared" si="403"/>
        <v>618.93699999999808</v>
      </c>
      <c r="H1281" s="84">
        <f t="shared" si="403"/>
        <v>382.87800000000016</v>
      </c>
      <c r="I1281" s="84">
        <f t="shared" si="390"/>
        <v>1621.0509999999995</v>
      </c>
      <c r="L1281" s="84">
        <f t="shared" si="392"/>
        <v>1001.8149999999982</v>
      </c>
      <c r="M1281" s="84">
        <v>83.4</v>
      </c>
      <c r="N1281" s="85">
        <f>(D1281*36.7437/1000)/'[2]Soybean Export Forecast'!$V$15</f>
        <v>0.96581901392276448</v>
      </c>
      <c r="P1281" s="84">
        <v>122.8</v>
      </c>
      <c r="Q1281" s="84">
        <v>27542</v>
      </c>
      <c r="R1281" s="84">
        <f t="shared" si="399"/>
        <v>27664.799999999999</v>
      </c>
      <c r="S1281" s="84">
        <f t="shared" si="404"/>
        <v>6.3999999999978172</v>
      </c>
      <c r="T1281" s="84">
        <f t="shared" si="398"/>
        <v>0</v>
      </c>
      <c r="W1281" s="84">
        <v>0</v>
      </c>
      <c r="Z1281" s="84">
        <v>0</v>
      </c>
      <c r="AA1281" s="84">
        <v>3496</v>
      </c>
      <c r="AB1281" s="84">
        <f t="shared" si="400"/>
        <v>3496</v>
      </c>
      <c r="AC1281" s="84">
        <f t="shared" si="405"/>
        <v>0</v>
      </c>
      <c r="AE1281" s="84">
        <f t="shared" si="396"/>
        <v>16316.656999999999</v>
      </c>
      <c r="AF1281" s="84">
        <f t="shared" si="396"/>
        <v>-4407.4510000000009</v>
      </c>
      <c r="AG1281" s="84">
        <f t="shared" si="396"/>
        <v>11909.206000000002</v>
      </c>
      <c r="AH1281" s="84">
        <f t="shared" si="406"/>
        <v>612.53700000000026</v>
      </c>
      <c r="AJ1281" s="80">
        <v>41830</v>
      </c>
      <c r="AK1281" s="84">
        <v>837.8</v>
      </c>
      <c r="AL1281" s="84">
        <v>9108.2999999999993</v>
      </c>
      <c r="AM1281" s="84">
        <f t="shared" si="401"/>
        <v>9946.0999999999985</v>
      </c>
      <c r="AN1281" s="84">
        <f t="shared" si="407"/>
        <v>169.89999999999964</v>
      </c>
      <c r="AO1281" s="84">
        <f t="shared" si="407"/>
        <v>83.799999999999272</v>
      </c>
      <c r="AP1281" s="85">
        <f>AM1281/'[2]Soymeal Export Forecast'!AN$15</f>
        <v>0.85481548308875566</v>
      </c>
      <c r="AQ1281" s="77"/>
      <c r="AR1281" s="77"/>
      <c r="AS1281" s="80">
        <v>41830</v>
      </c>
      <c r="AT1281" s="84">
        <v>158.69999999999999</v>
      </c>
      <c r="AU1281" s="84">
        <v>620.79999999999995</v>
      </c>
      <c r="AV1281" s="84">
        <f t="shared" si="402"/>
        <v>779.5</v>
      </c>
      <c r="AW1281" s="84">
        <f t="shared" si="408"/>
        <v>16.699999999999932</v>
      </c>
      <c r="AX1281" s="84">
        <f t="shared" si="408"/>
        <v>8.2999999999999545</v>
      </c>
      <c r="AZ1281" s="77"/>
      <c r="BA1281" s="77"/>
      <c r="BB1281" s="84">
        <f t="shared" si="391"/>
        <v>1790.9509999999991</v>
      </c>
    </row>
    <row r="1282" spans="1:54">
      <c r="A1282" s="80">
        <v>41837</v>
      </c>
      <c r="B1282" s="84">
        <v>16161.405000000001</v>
      </c>
      <c r="C1282" s="84">
        <v>27846.521000000001</v>
      </c>
      <c r="D1282" s="84">
        <v>44007.925999999999</v>
      </c>
      <c r="E1282" s="84">
        <v>2641.855</v>
      </c>
      <c r="F1282" s="84">
        <f t="shared" si="403"/>
        <v>1215.9720000000016</v>
      </c>
      <c r="G1282" s="84">
        <f t="shared" si="403"/>
        <v>937.91999999999825</v>
      </c>
      <c r="H1282" s="84">
        <f t="shared" si="403"/>
        <v>13.755999999999858</v>
      </c>
      <c r="I1282" s="84">
        <f t="shared" si="390"/>
        <v>1215.9720000000016</v>
      </c>
      <c r="L1282" s="84">
        <f t="shared" si="392"/>
        <v>951.67599999999811</v>
      </c>
      <c r="M1282" s="84">
        <v>10.9</v>
      </c>
      <c r="N1282" s="85">
        <f>(D1282*36.7437/1000)/'[2]Soybean Export Forecast'!$V$15</f>
        <v>0.9868513065474378</v>
      </c>
      <c r="P1282" s="84">
        <v>281.60000000000002</v>
      </c>
      <c r="Q1282" s="84">
        <v>27542</v>
      </c>
      <c r="R1282" s="84">
        <f t="shared" si="399"/>
        <v>27823.599999999999</v>
      </c>
      <c r="S1282" s="84">
        <f t="shared" si="404"/>
        <v>158.79999999999927</v>
      </c>
      <c r="T1282" s="84">
        <f t="shared" si="398"/>
        <v>0</v>
      </c>
      <c r="W1282" s="84">
        <v>0</v>
      </c>
      <c r="Z1282" s="84">
        <v>0</v>
      </c>
      <c r="AA1282" s="84">
        <v>3496.1</v>
      </c>
      <c r="AB1282" s="84">
        <f t="shared" si="400"/>
        <v>3496.1</v>
      </c>
      <c r="AC1282" s="84">
        <f t="shared" si="405"/>
        <v>9.9999999999909051E-2</v>
      </c>
      <c r="AE1282" s="84">
        <f t="shared" si="396"/>
        <v>15879.805</v>
      </c>
      <c r="AF1282" s="84">
        <f t="shared" si="396"/>
        <v>-3191.5789999999993</v>
      </c>
      <c r="AG1282" s="84">
        <f t="shared" si="396"/>
        <v>12688.226000000001</v>
      </c>
      <c r="AH1282" s="84">
        <f t="shared" si="406"/>
        <v>779.01999999999862</v>
      </c>
      <c r="AJ1282" s="80">
        <v>41837</v>
      </c>
      <c r="AK1282" s="84">
        <v>833.3</v>
      </c>
      <c r="AL1282" s="84">
        <v>9206.6</v>
      </c>
      <c r="AM1282" s="84">
        <f t="shared" si="401"/>
        <v>10039.9</v>
      </c>
      <c r="AN1282" s="84">
        <f t="shared" si="407"/>
        <v>98.300000000001091</v>
      </c>
      <c r="AO1282" s="84">
        <f t="shared" si="407"/>
        <v>93.800000000001091</v>
      </c>
      <c r="AP1282" s="85">
        <f>AM1282/'[2]Soymeal Export Forecast'!AN$15</f>
        <v>0.86287710445931565</v>
      </c>
      <c r="AQ1282" s="77"/>
      <c r="AR1282" s="77"/>
      <c r="AS1282" s="80">
        <v>41837</v>
      </c>
      <c r="AT1282" s="84">
        <v>119.8</v>
      </c>
      <c r="AU1282" s="84">
        <v>662.7</v>
      </c>
      <c r="AV1282" s="84">
        <f t="shared" si="402"/>
        <v>782.5</v>
      </c>
      <c r="AW1282" s="84">
        <f t="shared" si="408"/>
        <v>41.900000000000091</v>
      </c>
      <c r="AX1282" s="84">
        <f t="shared" si="408"/>
        <v>3</v>
      </c>
      <c r="AZ1282" s="77"/>
      <c r="BA1282" s="77"/>
      <c r="BB1282" s="84">
        <f t="shared" si="391"/>
        <v>1314.2720000000027</v>
      </c>
    </row>
    <row r="1283" spans="1:54">
      <c r="A1283" s="80">
        <v>41844</v>
      </c>
      <c r="B1283" s="84">
        <v>14907.602999999999</v>
      </c>
      <c r="C1283" s="84">
        <v>29261.589</v>
      </c>
      <c r="D1283" s="84">
        <v>44169.192000000003</v>
      </c>
      <c r="E1283" s="84">
        <v>2762.902</v>
      </c>
      <c r="F1283" s="84">
        <f t="shared" si="403"/>
        <v>1415.0679999999993</v>
      </c>
      <c r="G1283" s="84">
        <f t="shared" si="403"/>
        <v>161.26600000000326</v>
      </c>
      <c r="H1283" s="84">
        <f t="shared" si="403"/>
        <v>121.04700000000003</v>
      </c>
      <c r="I1283" s="84">
        <f t="shared" si="390"/>
        <v>1415.0679999999993</v>
      </c>
      <c r="L1283" s="84">
        <f t="shared" si="392"/>
        <v>282.31300000000329</v>
      </c>
      <c r="M1283" s="84">
        <v>138.19999999999999</v>
      </c>
      <c r="N1283" s="85">
        <f>(D1283*36.7437/1000)/'[2]Soybean Export Forecast'!$V$15</f>
        <v>0.99046759973066312</v>
      </c>
      <c r="P1283" s="84">
        <v>522.6</v>
      </c>
      <c r="Q1283" s="84">
        <v>27542</v>
      </c>
      <c r="R1283" s="84">
        <f t="shared" si="399"/>
        <v>28064.6</v>
      </c>
      <c r="S1283" s="84">
        <f t="shared" si="404"/>
        <v>241</v>
      </c>
      <c r="T1283" s="84">
        <f t="shared" si="398"/>
        <v>0</v>
      </c>
      <c r="W1283" s="84">
        <v>0</v>
      </c>
      <c r="Z1283" s="84">
        <v>0</v>
      </c>
      <c r="AA1283" s="84">
        <v>3496.1</v>
      </c>
      <c r="AB1283" s="84">
        <f t="shared" si="400"/>
        <v>3496.1</v>
      </c>
      <c r="AC1283" s="84">
        <f t="shared" si="405"/>
        <v>0</v>
      </c>
      <c r="AE1283" s="84">
        <f t="shared" si="396"/>
        <v>14385.002999999999</v>
      </c>
      <c r="AF1283" s="84">
        <f t="shared" si="396"/>
        <v>-1776.511</v>
      </c>
      <c r="AG1283" s="84">
        <f t="shared" si="396"/>
        <v>12608.492000000004</v>
      </c>
      <c r="AH1283" s="84">
        <f t="shared" si="406"/>
        <v>-79.73399999999674</v>
      </c>
      <c r="AJ1283" s="80">
        <v>41844</v>
      </c>
      <c r="AK1283" s="84">
        <v>796.2</v>
      </c>
      <c r="AL1283" s="84">
        <v>9287.5</v>
      </c>
      <c r="AM1283" s="84">
        <f t="shared" si="401"/>
        <v>10083.700000000001</v>
      </c>
      <c r="AN1283" s="84">
        <f t="shared" si="407"/>
        <v>80.899999999999636</v>
      </c>
      <c r="AO1283" s="84">
        <f t="shared" si="407"/>
        <v>43.800000000001091</v>
      </c>
      <c r="AP1283" s="85">
        <f>AM1283/'[2]Soymeal Export Forecast'!AN$15</f>
        <v>0.86664148629332982</v>
      </c>
      <c r="AQ1283" s="77"/>
      <c r="AR1283" s="77"/>
      <c r="AS1283" s="80">
        <v>41844</v>
      </c>
      <c r="AT1283" s="84">
        <v>115.3</v>
      </c>
      <c r="AU1283" s="84">
        <v>679.9</v>
      </c>
      <c r="AV1283" s="84">
        <f t="shared" si="402"/>
        <v>795.19999999999993</v>
      </c>
      <c r="AW1283" s="84">
        <f t="shared" si="408"/>
        <v>17.199999999999932</v>
      </c>
      <c r="AX1283" s="84">
        <f t="shared" si="408"/>
        <v>12.699999999999932</v>
      </c>
      <c r="AZ1283" s="77"/>
      <c r="BA1283" s="77"/>
      <c r="BB1283" s="84">
        <f t="shared" si="391"/>
        <v>1495.9679999999989</v>
      </c>
    </row>
    <row r="1284" spans="1:54">
      <c r="A1284" s="80">
        <v>41851</v>
      </c>
      <c r="B1284" s="84">
        <v>14227.299000000001</v>
      </c>
      <c r="C1284" s="84">
        <v>30284.895</v>
      </c>
      <c r="D1284" s="84">
        <v>44512.194000000003</v>
      </c>
      <c r="E1284" s="84">
        <v>2810.2289999999998</v>
      </c>
      <c r="F1284" s="84">
        <f t="shared" si="403"/>
        <v>1023.3060000000005</v>
      </c>
      <c r="G1284" s="84">
        <f t="shared" si="403"/>
        <v>343.00200000000041</v>
      </c>
      <c r="H1284" s="84">
        <f t="shared" si="403"/>
        <v>47.326999999999771</v>
      </c>
      <c r="I1284" s="84">
        <f t="shared" ref="I1284:I1347" si="409">F1284</f>
        <v>1023.3060000000005</v>
      </c>
      <c r="L1284" s="84">
        <f t="shared" si="392"/>
        <v>390.32900000000018</v>
      </c>
      <c r="M1284" s="84">
        <v>5.7</v>
      </c>
      <c r="N1284" s="85">
        <f>(D1284*36.7437/1000)/'[2]Soybean Export Forecast'!$V$15</f>
        <v>0.99815921355150949</v>
      </c>
      <c r="P1284" s="84">
        <v>530.6</v>
      </c>
      <c r="Q1284" s="84">
        <v>27542</v>
      </c>
      <c r="R1284" s="84">
        <f t="shared" si="399"/>
        <v>28072.6</v>
      </c>
      <c r="S1284" s="84">
        <f t="shared" si="404"/>
        <v>8</v>
      </c>
      <c r="T1284" s="84">
        <f t="shared" si="398"/>
        <v>0</v>
      </c>
      <c r="W1284" s="84">
        <v>0</v>
      </c>
      <c r="Z1284" s="84">
        <v>0</v>
      </c>
      <c r="AA1284" s="84">
        <v>3496.1</v>
      </c>
      <c r="AB1284" s="84">
        <f t="shared" si="400"/>
        <v>3496.1</v>
      </c>
      <c r="AC1284" s="84">
        <f t="shared" si="405"/>
        <v>0</v>
      </c>
      <c r="AE1284" s="84">
        <f t="shared" si="396"/>
        <v>13696.699000000001</v>
      </c>
      <c r="AF1284" s="84">
        <f t="shared" si="396"/>
        <v>-753.20499999999947</v>
      </c>
      <c r="AG1284" s="84">
        <f t="shared" si="396"/>
        <v>12943.494000000004</v>
      </c>
      <c r="AH1284" s="84">
        <f t="shared" si="406"/>
        <v>335.00200000000041</v>
      </c>
      <c r="AJ1284" s="80">
        <v>41851</v>
      </c>
      <c r="AK1284" s="84">
        <v>967.6</v>
      </c>
      <c r="AL1284" s="84">
        <v>9368.1</v>
      </c>
      <c r="AM1284" s="84">
        <f t="shared" si="401"/>
        <v>10335.700000000001</v>
      </c>
      <c r="AN1284" s="84">
        <f t="shared" si="407"/>
        <v>80.600000000000364</v>
      </c>
      <c r="AO1284" s="84">
        <f t="shared" si="407"/>
        <v>252</v>
      </c>
      <c r="AP1284" s="85">
        <f>AM1284/'[2]Soymeal Export Forecast'!AN$15</f>
        <v>0.88829957355752043</v>
      </c>
      <c r="AQ1284" s="77"/>
      <c r="AR1284" s="77"/>
      <c r="AS1284" s="80">
        <v>41851</v>
      </c>
      <c r="AT1284" s="84">
        <v>118.5</v>
      </c>
      <c r="AU1284" s="84">
        <v>692.1</v>
      </c>
      <c r="AV1284" s="84">
        <f t="shared" si="402"/>
        <v>810.6</v>
      </c>
      <c r="AW1284" s="84">
        <f t="shared" si="408"/>
        <v>12.200000000000045</v>
      </c>
      <c r="AX1284" s="84">
        <f t="shared" si="408"/>
        <v>15.400000000000091</v>
      </c>
      <c r="AZ1284" s="77"/>
      <c r="BA1284" s="77"/>
      <c r="BB1284" s="84">
        <f t="shared" ref="BB1284:BB1347" si="410">AN1284+F1284</f>
        <v>1103.9060000000009</v>
      </c>
    </row>
    <row r="1285" spans="1:54">
      <c r="A1285" s="80">
        <v>41858</v>
      </c>
      <c r="B1285" s="84">
        <v>13576.048000000001</v>
      </c>
      <c r="C1285" s="84">
        <v>31444.014999999999</v>
      </c>
      <c r="D1285" s="84">
        <v>45020.063000000002</v>
      </c>
      <c r="E1285" s="84">
        <v>2872.7289999999998</v>
      </c>
      <c r="F1285" s="84">
        <f t="shared" si="403"/>
        <v>1159.119999999999</v>
      </c>
      <c r="G1285" s="84">
        <f t="shared" si="403"/>
        <v>507.86899999999878</v>
      </c>
      <c r="H1285" s="84">
        <f t="shared" si="403"/>
        <v>62.5</v>
      </c>
      <c r="I1285" s="84">
        <f t="shared" si="409"/>
        <v>1159.119999999999</v>
      </c>
      <c r="L1285" s="84">
        <f t="shared" ref="L1285:L1348" si="411">H1285+G1285</f>
        <v>570.36899999999878</v>
      </c>
      <c r="M1285" s="84">
        <v>15.8</v>
      </c>
      <c r="N1285" s="85">
        <f>(D1285*36.7437/1000)/'[2]Soybean Export Forecast'!$V$15</f>
        <v>1.0095478708175878</v>
      </c>
      <c r="P1285" s="84">
        <v>531.6</v>
      </c>
      <c r="Q1285" s="84">
        <v>27602.2</v>
      </c>
      <c r="R1285" s="84">
        <f t="shared" si="399"/>
        <v>28133.8</v>
      </c>
      <c r="S1285" s="84">
        <f t="shared" si="404"/>
        <v>61.200000000000728</v>
      </c>
      <c r="T1285" s="84">
        <f t="shared" si="398"/>
        <v>60.200000000000728</v>
      </c>
      <c r="W1285" s="84">
        <v>0</v>
      </c>
      <c r="Z1285" s="84">
        <v>0</v>
      </c>
      <c r="AA1285" s="84">
        <v>3496.1</v>
      </c>
      <c r="AB1285" s="84">
        <f t="shared" si="400"/>
        <v>3496.1</v>
      </c>
      <c r="AC1285" s="84">
        <f t="shared" si="405"/>
        <v>0</v>
      </c>
      <c r="AE1285" s="84">
        <f t="shared" si="396"/>
        <v>13044.448</v>
      </c>
      <c r="AF1285" s="84">
        <f t="shared" si="396"/>
        <v>345.71499999999878</v>
      </c>
      <c r="AG1285" s="84">
        <f t="shared" si="396"/>
        <v>13390.163000000002</v>
      </c>
      <c r="AH1285" s="84">
        <f t="shared" si="406"/>
        <v>446.66899999999805</v>
      </c>
      <c r="AJ1285" s="80">
        <v>41858</v>
      </c>
      <c r="AK1285" s="84">
        <v>799.9</v>
      </c>
      <c r="AL1285" s="84">
        <v>9504.1</v>
      </c>
      <c r="AM1285" s="84">
        <f t="shared" si="401"/>
        <v>10304</v>
      </c>
      <c r="AN1285" s="84">
        <f t="shared" si="407"/>
        <v>136</v>
      </c>
      <c r="AO1285" s="84">
        <f t="shared" si="407"/>
        <v>-31.700000000000728</v>
      </c>
      <c r="AP1285" s="85">
        <f>AM1285/'[2]Soymeal Export Forecast'!AN$15</f>
        <v>0.88557512369135039</v>
      </c>
      <c r="AQ1285" s="77"/>
      <c r="AR1285" s="77"/>
      <c r="AS1285" s="80">
        <v>41858</v>
      </c>
      <c r="AT1285" s="84">
        <v>107.3</v>
      </c>
      <c r="AU1285" s="84">
        <v>698.6</v>
      </c>
      <c r="AV1285" s="84">
        <f t="shared" si="402"/>
        <v>805.9</v>
      </c>
      <c r="AW1285" s="84">
        <f t="shared" si="408"/>
        <v>6.5</v>
      </c>
      <c r="AX1285" s="84">
        <f t="shared" si="408"/>
        <v>-4.7000000000000455</v>
      </c>
      <c r="AZ1285" s="77"/>
      <c r="BA1285" s="77"/>
      <c r="BB1285" s="84">
        <f t="shared" si="410"/>
        <v>1295.119999999999</v>
      </c>
    </row>
    <row r="1286" spans="1:54">
      <c r="A1286" s="80">
        <v>41865</v>
      </c>
      <c r="B1286" s="84">
        <v>12987.157999999999</v>
      </c>
      <c r="C1286" s="84">
        <v>32610.216</v>
      </c>
      <c r="D1286" s="84">
        <v>45597.374000000003</v>
      </c>
      <c r="E1286" s="84">
        <v>2963.6759999999999</v>
      </c>
      <c r="F1286" s="84">
        <f t="shared" si="403"/>
        <v>1166.2010000000009</v>
      </c>
      <c r="G1286" s="84">
        <f t="shared" si="403"/>
        <v>577.31100000000151</v>
      </c>
      <c r="H1286" s="84">
        <f t="shared" si="403"/>
        <v>90.947000000000116</v>
      </c>
      <c r="I1286" s="84">
        <f t="shared" si="409"/>
        <v>1166.2010000000009</v>
      </c>
      <c r="L1286" s="84">
        <f t="shared" si="411"/>
        <v>668.25800000000163</v>
      </c>
      <c r="M1286" s="84">
        <v>176</v>
      </c>
      <c r="N1286" s="85">
        <f>(D1286*36.7437/1000)/'[2]Soybean Export Forecast'!$V$15</f>
        <v>1.0224937232223164</v>
      </c>
      <c r="P1286" s="84">
        <v>412.6</v>
      </c>
      <c r="Q1286" s="84">
        <v>27602.2</v>
      </c>
      <c r="R1286" s="84">
        <f t="shared" si="399"/>
        <v>28014.799999999999</v>
      </c>
      <c r="S1286" s="84">
        <f t="shared" si="404"/>
        <v>-119</v>
      </c>
      <c r="T1286" s="84">
        <f t="shared" si="398"/>
        <v>0</v>
      </c>
      <c r="W1286" s="84">
        <v>174</v>
      </c>
      <c r="Z1286" s="84">
        <v>0</v>
      </c>
      <c r="AA1286" s="84">
        <v>3496.1</v>
      </c>
      <c r="AB1286" s="84">
        <f t="shared" si="400"/>
        <v>3496.1</v>
      </c>
      <c r="AC1286" s="84">
        <f t="shared" si="405"/>
        <v>0</v>
      </c>
      <c r="AE1286" s="84">
        <f t="shared" si="396"/>
        <v>12574.557999999999</v>
      </c>
      <c r="AF1286" s="84">
        <f t="shared" si="396"/>
        <v>1511.9159999999997</v>
      </c>
      <c r="AG1286" s="84">
        <f t="shared" si="396"/>
        <v>14086.474000000004</v>
      </c>
      <c r="AH1286" s="84">
        <f t="shared" si="406"/>
        <v>696.31100000000151</v>
      </c>
      <c r="AJ1286" s="80">
        <v>41865</v>
      </c>
      <c r="AK1286" s="84">
        <v>849.4</v>
      </c>
      <c r="AL1286" s="84">
        <v>9554.4</v>
      </c>
      <c r="AM1286" s="84">
        <f t="shared" si="401"/>
        <v>10403.799999999999</v>
      </c>
      <c r="AN1286" s="84">
        <f t="shared" si="407"/>
        <v>50.299999999999272</v>
      </c>
      <c r="AO1286" s="84">
        <f t="shared" si="407"/>
        <v>99.799999999999272</v>
      </c>
      <c r="AP1286" s="85">
        <f>AM1286/'[2]Soymeal Export Forecast'!AN$15</f>
        <v>0.89415241380629562</v>
      </c>
      <c r="AQ1286" s="77"/>
      <c r="AR1286" s="77"/>
      <c r="AS1286" s="80">
        <v>41865</v>
      </c>
      <c r="AT1286" s="84">
        <v>108.1</v>
      </c>
      <c r="AU1286" s="84">
        <v>713.6</v>
      </c>
      <c r="AV1286" s="84">
        <f t="shared" si="402"/>
        <v>821.7</v>
      </c>
      <c r="AW1286" s="84">
        <f t="shared" si="408"/>
        <v>15</v>
      </c>
      <c r="AX1286" s="84">
        <f t="shared" si="408"/>
        <v>15.800000000000068</v>
      </c>
      <c r="AZ1286" s="77"/>
      <c r="BA1286" s="77"/>
      <c r="BB1286" s="84">
        <f t="shared" si="410"/>
        <v>1216.5010000000002</v>
      </c>
    </row>
    <row r="1287" spans="1:54">
      <c r="A1287" s="80">
        <v>41872</v>
      </c>
      <c r="B1287" s="84">
        <v>12378.329</v>
      </c>
      <c r="C1287" s="84">
        <v>33769.728000000003</v>
      </c>
      <c r="D1287" s="84">
        <v>46148.057000000001</v>
      </c>
      <c r="E1287" s="84">
        <v>2983.2959999999998</v>
      </c>
      <c r="F1287" s="84">
        <f t="shared" si="403"/>
        <v>1159.5120000000024</v>
      </c>
      <c r="G1287" s="84">
        <f t="shared" si="403"/>
        <v>550.68299999999726</v>
      </c>
      <c r="H1287" s="84">
        <f t="shared" si="403"/>
        <v>19.619999999999891</v>
      </c>
      <c r="I1287" s="84">
        <f t="shared" si="409"/>
        <v>1159.5120000000024</v>
      </c>
      <c r="L1287" s="84">
        <f t="shared" si="411"/>
        <v>570.30299999999716</v>
      </c>
      <c r="M1287" s="84">
        <v>74.3</v>
      </c>
      <c r="N1287" s="85">
        <f>(D1287*36.7437/1000)/'[2]Soybean Export Forecast'!$V$15</f>
        <v>1.034842458721541</v>
      </c>
      <c r="P1287" s="84">
        <v>357.6</v>
      </c>
      <c r="Q1287" s="84">
        <v>27602.2</v>
      </c>
      <c r="R1287" s="84">
        <f t="shared" si="399"/>
        <v>27959.8</v>
      </c>
      <c r="S1287" s="84">
        <f t="shared" si="404"/>
        <v>-55</v>
      </c>
      <c r="T1287" s="84">
        <f t="shared" si="398"/>
        <v>0</v>
      </c>
      <c r="W1287" s="84">
        <v>55</v>
      </c>
      <c r="Z1287" s="84">
        <v>0</v>
      </c>
      <c r="AA1287" s="84">
        <v>3496.1</v>
      </c>
      <c r="AB1287" s="84">
        <f t="shared" si="400"/>
        <v>3496.1</v>
      </c>
      <c r="AC1287" s="84">
        <f t="shared" si="405"/>
        <v>0</v>
      </c>
      <c r="AE1287" s="84">
        <f t="shared" si="396"/>
        <v>12020.728999999999</v>
      </c>
      <c r="AF1287" s="84">
        <f t="shared" si="396"/>
        <v>2671.4280000000022</v>
      </c>
      <c r="AG1287" s="84">
        <f t="shared" si="396"/>
        <v>14692.157000000001</v>
      </c>
      <c r="AH1287" s="84">
        <f t="shared" si="406"/>
        <v>605.68299999999726</v>
      </c>
      <c r="AJ1287" s="80">
        <v>41872</v>
      </c>
      <c r="AK1287" s="84">
        <v>789.2</v>
      </c>
      <c r="AL1287" s="84">
        <v>9615.7000000000007</v>
      </c>
      <c r="AM1287" s="84">
        <f t="shared" si="401"/>
        <v>10404.900000000001</v>
      </c>
      <c r="AN1287" s="84">
        <f t="shared" si="407"/>
        <v>61.300000000001091</v>
      </c>
      <c r="AO1287" s="84">
        <f t="shared" si="407"/>
        <v>1.1000000000021828</v>
      </c>
      <c r="AP1287" s="85">
        <f>AM1287/'[2]Soymeal Export Forecast'!AN$15</f>
        <v>0.8942469530760998</v>
      </c>
      <c r="AQ1287" s="77"/>
      <c r="AR1287" s="77"/>
      <c r="AS1287" s="80">
        <v>41872</v>
      </c>
      <c r="AT1287" s="84">
        <v>74.7</v>
      </c>
      <c r="AU1287" s="84">
        <v>735.6</v>
      </c>
      <c r="AV1287" s="84">
        <f t="shared" si="402"/>
        <v>810.30000000000007</v>
      </c>
      <c r="AW1287" s="84">
        <f t="shared" si="408"/>
        <v>22</v>
      </c>
      <c r="AX1287" s="84">
        <f t="shared" si="408"/>
        <v>-11.399999999999977</v>
      </c>
      <c r="AZ1287" s="77"/>
      <c r="BA1287" s="77"/>
      <c r="BB1287" s="84">
        <f t="shared" si="410"/>
        <v>1220.8120000000035</v>
      </c>
    </row>
    <row r="1288" spans="1:54">
      <c r="A1288" s="80">
        <v>41879</v>
      </c>
      <c r="B1288" s="84">
        <v>11717.522999999999</v>
      </c>
      <c r="C1288" s="84">
        <v>34840.230000000003</v>
      </c>
      <c r="D1288" s="84">
        <v>46557.752999999997</v>
      </c>
      <c r="E1288" s="84">
        <v>3088.835</v>
      </c>
      <c r="F1288" s="84">
        <f t="shared" si="403"/>
        <v>1070.5020000000004</v>
      </c>
      <c r="G1288" s="84">
        <f t="shared" si="403"/>
        <v>409.69599999999627</v>
      </c>
      <c r="H1288" s="84">
        <f t="shared" si="403"/>
        <v>105.53900000000021</v>
      </c>
      <c r="I1288" s="84">
        <f t="shared" si="409"/>
        <v>1070.5020000000004</v>
      </c>
      <c r="L1288" s="84">
        <f t="shared" si="411"/>
        <v>515.23499999999649</v>
      </c>
      <c r="M1288" s="84">
        <v>89.5</v>
      </c>
      <c r="N1288" s="85">
        <f>(D1288*36.7437/1000)/'[2]Soybean Export Forecast'!$V$15</f>
        <v>1.0440296454316638</v>
      </c>
      <c r="P1288" s="84">
        <v>302.60000000000002</v>
      </c>
      <c r="Q1288" s="84">
        <v>27602.2</v>
      </c>
      <c r="R1288" s="84">
        <f t="shared" si="399"/>
        <v>27904.799999999999</v>
      </c>
      <c r="S1288" s="84">
        <f t="shared" si="404"/>
        <v>-55</v>
      </c>
      <c r="T1288" s="84">
        <f t="shared" si="398"/>
        <v>0</v>
      </c>
      <c r="W1288" s="84">
        <v>55</v>
      </c>
      <c r="Z1288" s="84">
        <v>0</v>
      </c>
      <c r="AA1288" s="84">
        <v>3496.2</v>
      </c>
      <c r="AB1288" s="84">
        <f t="shared" si="400"/>
        <v>3496.2</v>
      </c>
      <c r="AC1288" s="84">
        <f t="shared" si="405"/>
        <v>9.9999999999909051E-2</v>
      </c>
      <c r="AE1288" s="84">
        <f t="shared" si="396"/>
        <v>11414.922999999999</v>
      </c>
      <c r="AF1288" s="84">
        <f t="shared" si="396"/>
        <v>3741.8300000000027</v>
      </c>
      <c r="AG1288" s="84">
        <f t="shared" si="396"/>
        <v>15156.752999999997</v>
      </c>
      <c r="AH1288" s="84">
        <f t="shared" si="406"/>
        <v>464.59599999999591</v>
      </c>
      <c r="AJ1288" s="80">
        <v>41879</v>
      </c>
      <c r="AK1288" s="84">
        <v>733.1</v>
      </c>
      <c r="AL1288" s="84">
        <v>9703.7999999999993</v>
      </c>
      <c r="AM1288" s="84">
        <f t="shared" si="401"/>
        <v>10436.9</v>
      </c>
      <c r="AN1288" s="84">
        <f t="shared" si="407"/>
        <v>88.099999999998545</v>
      </c>
      <c r="AO1288" s="84">
        <f t="shared" si="407"/>
        <v>31.999999999998181</v>
      </c>
      <c r="AP1288" s="85">
        <f>AM1288/'[2]Soymeal Export Forecast'!AN$15</f>
        <v>0.896997186379489</v>
      </c>
      <c r="AQ1288" s="77"/>
      <c r="AR1288" s="77"/>
      <c r="AS1288" s="80">
        <v>41879</v>
      </c>
      <c r="AT1288" s="84">
        <v>69.900000000000006</v>
      </c>
      <c r="AU1288" s="84">
        <v>739.2</v>
      </c>
      <c r="AV1288" s="84">
        <f t="shared" si="402"/>
        <v>809.1</v>
      </c>
      <c r="AW1288" s="84">
        <f t="shared" si="408"/>
        <v>3.6000000000000227</v>
      </c>
      <c r="AX1288" s="84">
        <f t="shared" si="408"/>
        <v>-1.2000000000000455</v>
      </c>
      <c r="AZ1288" s="77"/>
      <c r="BA1288" s="77"/>
      <c r="BB1288" s="84">
        <f t="shared" si="410"/>
        <v>1158.601999999999</v>
      </c>
    </row>
    <row r="1289" spans="1:54">
      <c r="A1289" s="80">
        <v>41886</v>
      </c>
      <c r="B1289" s="84">
        <v>10703.597</v>
      </c>
      <c r="C1289" s="84">
        <v>35963.186999999998</v>
      </c>
      <c r="D1289" s="84">
        <v>46666.784</v>
      </c>
      <c r="E1289" s="84">
        <v>3167.7350000000001</v>
      </c>
      <c r="F1289" s="86">
        <v>184.6</v>
      </c>
      <c r="G1289" s="86">
        <v>974.09999999999991</v>
      </c>
      <c r="H1289" s="86">
        <v>70</v>
      </c>
      <c r="I1289" s="84">
        <f t="shared" si="409"/>
        <v>184.6</v>
      </c>
      <c r="L1289" s="84">
        <f t="shared" si="411"/>
        <v>1044.0999999999999</v>
      </c>
      <c r="M1289" s="84">
        <v>21.1</v>
      </c>
      <c r="N1289" s="85">
        <f>(D1289*36.7437/1000)/'[2]Soybean Export Forecast'!$W$15</f>
        <v>0.93068236629654333</v>
      </c>
      <c r="P1289" s="84">
        <v>13335.4</v>
      </c>
      <c r="Q1289" s="84">
        <v>0</v>
      </c>
      <c r="R1289" s="84">
        <f t="shared" si="399"/>
        <v>13335.4</v>
      </c>
      <c r="S1289" s="86">
        <v>658.2</v>
      </c>
      <c r="T1289" s="86">
        <f>Q1289</f>
        <v>0</v>
      </c>
      <c r="U1289" s="86"/>
      <c r="V1289" s="86"/>
      <c r="W1289" s="84">
        <v>0</v>
      </c>
      <c r="Z1289" s="84">
        <v>285.60000000000002</v>
      </c>
      <c r="AA1289" s="84">
        <v>0.1</v>
      </c>
      <c r="AB1289" s="84">
        <f t="shared" si="400"/>
        <v>285.70000000000005</v>
      </c>
      <c r="AC1289" s="86">
        <v>82.4</v>
      </c>
      <c r="AE1289" s="84">
        <f t="shared" si="396"/>
        <v>-2917.4029999999998</v>
      </c>
      <c r="AF1289" s="84">
        <f t="shared" si="396"/>
        <v>35963.087</v>
      </c>
      <c r="AG1289" s="84">
        <f t="shared" si="396"/>
        <v>33045.684000000001</v>
      </c>
      <c r="AH1289" s="84"/>
      <c r="AJ1289" s="80">
        <v>41886</v>
      </c>
      <c r="AK1289" s="84">
        <v>657.8</v>
      </c>
      <c r="AL1289" s="84">
        <v>9793.2000000000007</v>
      </c>
      <c r="AM1289" s="84">
        <f t="shared" si="401"/>
        <v>10451</v>
      </c>
      <c r="AN1289" s="84">
        <f t="shared" si="407"/>
        <v>89.400000000001455</v>
      </c>
      <c r="AO1289" s="84">
        <f t="shared" si="407"/>
        <v>14.100000000000364</v>
      </c>
      <c r="AP1289" s="85">
        <f>AM1289/'[2]Soymeal Export Forecast'!AN$15</f>
        <v>0.89820900792879488</v>
      </c>
      <c r="AQ1289" s="77"/>
      <c r="AR1289" s="77"/>
      <c r="AS1289" s="80">
        <v>41886</v>
      </c>
      <c r="AT1289" s="84">
        <v>69.599999999999994</v>
      </c>
      <c r="AU1289" s="84">
        <v>745.3</v>
      </c>
      <c r="AV1289" s="84">
        <f t="shared" si="402"/>
        <v>814.9</v>
      </c>
      <c r="AW1289" s="84">
        <f t="shared" si="408"/>
        <v>6.0999999999999091</v>
      </c>
      <c r="AX1289" s="84">
        <f t="shared" si="408"/>
        <v>5.7999999999999545</v>
      </c>
      <c r="AZ1289" s="77"/>
      <c r="BA1289" s="77"/>
      <c r="BB1289" s="84">
        <f t="shared" si="410"/>
        <v>274.00000000000148</v>
      </c>
    </row>
    <row r="1290" spans="1:54">
      <c r="A1290" s="80">
        <v>41893</v>
      </c>
      <c r="B1290" s="84">
        <v>9870.4950000000008</v>
      </c>
      <c r="C1290" s="84">
        <v>37051.72</v>
      </c>
      <c r="D1290" s="84">
        <v>46922.214999999997</v>
      </c>
      <c r="E1290" s="84">
        <v>3399.8389999999999</v>
      </c>
      <c r="F1290" s="84">
        <f t="shared" ref="F1290:H1321" si="412">C1290-C1289</f>
        <v>1088.5330000000031</v>
      </c>
      <c r="G1290" s="84">
        <f t="shared" si="412"/>
        <v>255.43099999999686</v>
      </c>
      <c r="H1290" s="84">
        <f t="shared" si="412"/>
        <v>232.10399999999981</v>
      </c>
      <c r="I1290" s="84">
        <f t="shared" si="409"/>
        <v>1088.5330000000031</v>
      </c>
      <c r="L1290" s="84">
        <f t="shared" si="411"/>
        <v>487.53499999999667</v>
      </c>
      <c r="M1290" s="84">
        <v>89.5</v>
      </c>
      <c r="N1290" s="85">
        <f>(D1290*36.7437/1000)/'[2]Soybean Export Forecast'!$W$15</f>
        <v>0.93577646336364551</v>
      </c>
      <c r="P1290" s="84">
        <v>13822.5</v>
      </c>
      <c r="Q1290" s="84">
        <v>59.2</v>
      </c>
      <c r="R1290" s="84">
        <f t="shared" si="399"/>
        <v>13881.7</v>
      </c>
      <c r="S1290" s="84">
        <f t="shared" ref="S1290:S1340" si="413">R1290-R1289</f>
        <v>546.30000000000109</v>
      </c>
      <c r="T1290" s="84">
        <f t="shared" ref="T1290:T1340" si="414">Q1290-Q1289</f>
        <v>59.2</v>
      </c>
      <c r="W1290" s="84">
        <v>0</v>
      </c>
      <c r="Z1290" s="84">
        <v>285.60000000000002</v>
      </c>
      <c r="AA1290" s="84">
        <v>67.5</v>
      </c>
      <c r="AB1290" s="84">
        <f t="shared" si="400"/>
        <v>353.1</v>
      </c>
      <c r="AC1290" s="84">
        <f t="shared" ref="AC1290:AC1340" si="415">AB1290-AB1289</f>
        <v>67.399999999999977</v>
      </c>
      <c r="AE1290" s="84">
        <f t="shared" si="396"/>
        <v>-4237.6049999999996</v>
      </c>
      <c r="AF1290" s="84">
        <f t="shared" si="396"/>
        <v>36925.020000000004</v>
      </c>
      <c r="AG1290" s="84">
        <f t="shared" si="396"/>
        <v>32687.415000000001</v>
      </c>
      <c r="AH1290" s="84">
        <f t="shared" ref="AH1290:AH1340" si="416">AG1290-AG1289</f>
        <v>-358.26900000000023</v>
      </c>
      <c r="AJ1290" s="80">
        <v>41893</v>
      </c>
      <c r="AK1290" s="84">
        <v>607</v>
      </c>
      <c r="AL1290" s="84">
        <v>9860.2999999999993</v>
      </c>
      <c r="AM1290" s="84">
        <f t="shared" si="401"/>
        <v>10467.299999999999</v>
      </c>
      <c r="AN1290" s="84">
        <f t="shared" si="407"/>
        <v>67.099999999998545</v>
      </c>
      <c r="AO1290" s="84">
        <f t="shared" si="407"/>
        <v>16.299999999999272</v>
      </c>
      <c r="AP1290" s="85">
        <f>AM1290/'[2]Soymeal Export Forecast'!AN$15</f>
        <v>0.89960990801770879</v>
      </c>
      <c r="AQ1290" s="77"/>
      <c r="AR1290" s="77"/>
      <c r="AS1290" s="80">
        <v>41893</v>
      </c>
      <c r="AT1290" s="84">
        <v>78.8</v>
      </c>
      <c r="AU1290" s="84">
        <v>746.8</v>
      </c>
      <c r="AV1290" s="84">
        <f t="shared" si="402"/>
        <v>825.59999999999991</v>
      </c>
      <c r="AW1290" s="84">
        <f t="shared" si="408"/>
        <v>1.5</v>
      </c>
      <c r="AX1290" s="84">
        <f t="shared" si="408"/>
        <v>10.699999999999932</v>
      </c>
      <c r="AZ1290" s="77"/>
      <c r="BA1290" s="77"/>
      <c r="BB1290" s="84">
        <f t="shared" si="410"/>
        <v>1155.6330000000016</v>
      </c>
    </row>
    <row r="1291" spans="1:54">
      <c r="A1291" s="80">
        <v>41900</v>
      </c>
      <c r="B1291" s="84">
        <v>9251.6550000000007</v>
      </c>
      <c r="C1291" s="84">
        <v>37961.256000000001</v>
      </c>
      <c r="D1291" s="84">
        <v>47212.911</v>
      </c>
      <c r="E1291" s="84">
        <v>3874.5259999999998</v>
      </c>
      <c r="F1291" s="84">
        <f t="shared" si="412"/>
        <v>909.53600000000006</v>
      </c>
      <c r="G1291" s="84">
        <f t="shared" si="412"/>
        <v>290.69600000000355</v>
      </c>
      <c r="H1291" s="84">
        <f t="shared" si="412"/>
        <v>474.6869999999999</v>
      </c>
      <c r="I1291" s="84">
        <f t="shared" si="409"/>
        <v>909.53600000000006</v>
      </c>
      <c r="L1291" s="84">
        <f t="shared" si="411"/>
        <v>765.38300000000345</v>
      </c>
      <c r="M1291" s="84">
        <v>63.2</v>
      </c>
      <c r="N1291" s="85">
        <f>(D1291*36.7437/1000)/'[2]Soybean Export Forecast'!$W$15</f>
        <v>0.94157385538348004</v>
      </c>
      <c r="P1291" s="84">
        <v>16041.5</v>
      </c>
      <c r="Q1291" s="84">
        <v>225.1</v>
      </c>
      <c r="R1291" s="84">
        <f t="shared" si="399"/>
        <v>16266.6</v>
      </c>
      <c r="S1291" s="84">
        <f t="shared" si="413"/>
        <v>2384.8999999999996</v>
      </c>
      <c r="T1291" s="84">
        <f t="shared" si="414"/>
        <v>165.89999999999998</v>
      </c>
      <c r="W1291" s="84">
        <v>3</v>
      </c>
      <c r="Z1291" s="84">
        <v>285.60000000000002</v>
      </c>
      <c r="AA1291" s="84">
        <v>143.5</v>
      </c>
      <c r="AB1291" s="84">
        <f t="shared" si="400"/>
        <v>429.1</v>
      </c>
      <c r="AC1291" s="84">
        <f t="shared" si="415"/>
        <v>76</v>
      </c>
      <c r="AE1291" s="84">
        <f t="shared" si="396"/>
        <v>-7075.4449999999997</v>
      </c>
      <c r="AF1291" s="84">
        <f t="shared" si="396"/>
        <v>37592.656000000003</v>
      </c>
      <c r="AG1291" s="84">
        <f t="shared" si="396"/>
        <v>30517.211000000003</v>
      </c>
      <c r="AH1291" s="84">
        <f t="shared" si="416"/>
        <v>-2170.2039999999979</v>
      </c>
      <c r="AJ1291" s="80">
        <v>41900</v>
      </c>
      <c r="AK1291" s="84">
        <v>587.9</v>
      </c>
      <c r="AL1291" s="84">
        <v>9914.5</v>
      </c>
      <c r="AM1291" s="84">
        <f t="shared" si="401"/>
        <v>10502.4</v>
      </c>
      <c r="AN1291" s="84">
        <f t="shared" si="407"/>
        <v>54.200000000000728</v>
      </c>
      <c r="AO1291" s="84">
        <f t="shared" si="407"/>
        <v>35.100000000000364</v>
      </c>
      <c r="AP1291" s="85">
        <f>AM1291/'[2]Soymeal Export Forecast'!AN$15</f>
        <v>0.90262657017236392</v>
      </c>
      <c r="AQ1291" s="77"/>
      <c r="AR1291" s="77"/>
      <c r="AS1291" s="80">
        <v>41900</v>
      </c>
      <c r="AT1291" s="84">
        <v>82.5</v>
      </c>
      <c r="AU1291" s="84">
        <v>749</v>
      </c>
      <c r="AV1291" s="84">
        <f t="shared" si="402"/>
        <v>831.5</v>
      </c>
      <c r="AW1291" s="84">
        <f t="shared" si="408"/>
        <v>2.2000000000000455</v>
      </c>
      <c r="AX1291" s="84">
        <f t="shared" si="408"/>
        <v>5.9000000000000909</v>
      </c>
      <c r="AZ1291" s="77"/>
      <c r="BA1291" s="77"/>
      <c r="BB1291" s="84">
        <f t="shared" si="410"/>
        <v>963.73600000000079</v>
      </c>
    </row>
    <row r="1292" spans="1:54">
      <c r="A1292" s="80">
        <v>41907</v>
      </c>
      <c r="B1292" s="84">
        <v>8407.57</v>
      </c>
      <c r="C1292" s="84">
        <v>39168.339</v>
      </c>
      <c r="D1292" s="84">
        <v>47575.909</v>
      </c>
      <c r="E1292" s="84">
        <v>4256.1710000000003</v>
      </c>
      <c r="F1292" s="84">
        <f t="shared" si="412"/>
        <v>1207.0829999999987</v>
      </c>
      <c r="G1292" s="84">
        <f t="shared" si="412"/>
        <v>362.99799999999959</v>
      </c>
      <c r="H1292" s="84">
        <f t="shared" si="412"/>
        <v>381.64500000000044</v>
      </c>
      <c r="I1292" s="84">
        <f t="shared" si="409"/>
        <v>1207.0829999999987</v>
      </c>
      <c r="L1292" s="84">
        <f t="shared" si="411"/>
        <v>744.64300000000003</v>
      </c>
      <c r="M1292" s="84">
        <v>96</v>
      </c>
      <c r="N1292" s="85">
        <f>(D1292*36.7437/1000)/'[2]Soybean Export Forecast'!$W$15</f>
        <v>0.94881317655892072</v>
      </c>
      <c r="P1292" s="84">
        <v>16285.6</v>
      </c>
      <c r="Q1292" s="84">
        <v>711.8</v>
      </c>
      <c r="R1292" s="84">
        <f t="shared" si="399"/>
        <v>16997.400000000001</v>
      </c>
      <c r="S1292" s="84">
        <f t="shared" si="413"/>
        <v>730.80000000000109</v>
      </c>
      <c r="T1292" s="84">
        <f t="shared" si="414"/>
        <v>486.69999999999993</v>
      </c>
      <c r="W1292" s="84">
        <v>70.7</v>
      </c>
      <c r="Z1292" s="84">
        <v>285.60000000000002</v>
      </c>
      <c r="AA1292" s="84">
        <v>209.40299999999996</v>
      </c>
      <c r="AB1292" s="84">
        <f t="shared" si="400"/>
        <v>495.00299999999999</v>
      </c>
      <c r="AC1292" s="84">
        <f t="shared" si="415"/>
        <v>65.902999999999963</v>
      </c>
      <c r="AE1292" s="84">
        <f t="shared" si="396"/>
        <v>-8163.630000000001</v>
      </c>
      <c r="AF1292" s="84">
        <f t="shared" si="396"/>
        <v>38247.135999999999</v>
      </c>
      <c r="AG1292" s="84">
        <f t="shared" si="396"/>
        <v>30083.505999999998</v>
      </c>
      <c r="AH1292" s="84">
        <f t="shared" si="416"/>
        <v>-433.70500000000538</v>
      </c>
      <c r="AJ1292" s="80">
        <v>41907</v>
      </c>
      <c r="AK1292" s="84">
        <v>420.3</v>
      </c>
      <c r="AL1292" s="84">
        <v>10055.4</v>
      </c>
      <c r="AM1292" s="84">
        <f t="shared" si="401"/>
        <v>10475.699999999999</v>
      </c>
      <c r="AN1292" s="84">
        <f t="shared" si="407"/>
        <v>140.89999999999964</v>
      </c>
      <c r="AO1292" s="84">
        <f t="shared" si="407"/>
        <v>-26.700000000000728</v>
      </c>
      <c r="AP1292" s="85">
        <f>AM1292/'[2]Soymeal Export Forecast'!AN$15</f>
        <v>0.90033184425984836</v>
      </c>
      <c r="AQ1292" s="77"/>
      <c r="AR1292" s="77"/>
      <c r="AS1292" s="80">
        <v>41907</v>
      </c>
      <c r="AT1292" s="84">
        <v>66.599999999999994</v>
      </c>
      <c r="AU1292" s="84">
        <v>761.4</v>
      </c>
      <c r="AV1292" s="84">
        <f t="shared" si="402"/>
        <v>828</v>
      </c>
      <c r="AW1292" s="84">
        <f t="shared" si="408"/>
        <v>12.399999999999977</v>
      </c>
      <c r="AX1292" s="84">
        <f t="shared" si="408"/>
        <v>-3.5</v>
      </c>
      <c r="AZ1292" s="77"/>
      <c r="BA1292" s="77"/>
      <c r="BB1292" s="84">
        <f t="shared" si="410"/>
        <v>1347.9829999999984</v>
      </c>
    </row>
    <row r="1293" spans="1:54">
      <c r="A1293" s="80">
        <v>41914</v>
      </c>
      <c r="B1293" s="84">
        <v>8073.3950000000004</v>
      </c>
      <c r="C1293" s="84">
        <v>40076.239000000001</v>
      </c>
      <c r="D1293" s="84">
        <v>48149.633999999998</v>
      </c>
      <c r="E1293" s="84">
        <v>4751.1350000000002</v>
      </c>
      <c r="F1293" s="84">
        <f t="shared" si="412"/>
        <v>907.90000000000146</v>
      </c>
      <c r="G1293" s="84">
        <f t="shared" si="412"/>
        <v>573.72499999999854</v>
      </c>
      <c r="H1293" s="84">
        <f t="shared" si="412"/>
        <v>494.96399999999994</v>
      </c>
      <c r="I1293" s="84">
        <f t="shared" si="409"/>
        <v>907.90000000000146</v>
      </c>
      <c r="L1293" s="84">
        <f t="shared" si="411"/>
        <v>1068.6889999999985</v>
      </c>
      <c r="M1293" s="84">
        <v>28</v>
      </c>
      <c r="N1293" s="85">
        <f>(D1293*36.7437/1000)/'[2]Soybean Export Forecast'!$W$15</f>
        <v>0.96025505651798282</v>
      </c>
      <c r="P1293" s="84">
        <v>15950.1</v>
      </c>
      <c r="Q1293" s="84">
        <v>1242.7</v>
      </c>
      <c r="R1293" s="84">
        <f t="shared" si="399"/>
        <v>17192.8</v>
      </c>
      <c r="S1293" s="84">
        <f t="shared" si="413"/>
        <v>195.39999999999782</v>
      </c>
      <c r="T1293" s="84">
        <f t="shared" si="414"/>
        <v>530.90000000000009</v>
      </c>
      <c r="W1293" s="84">
        <v>6.2</v>
      </c>
      <c r="Z1293" s="84">
        <v>285.60000000000002</v>
      </c>
      <c r="AA1293" s="84">
        <v>281.00299999999999</v>
      </c>
      <c r="AB1293" s="84">
        <f t="shared" si="400"/>
        <v>566.60300000000007</v>
      </c>
      <c r="AC1293" s="84">
        <f t="shared" si="415"/>
        <v>71.60000000000008</v>
      </c>
      <c r="AE1293" s="84">
        <f t="shared" si="396"/>
        <v>-8162.3050000000003</v>
      </c>
      <c r="AF1293" s="84">
        <f t="shared" si="396"/>
        <v>38552.536000000007</v>
      </c>
      <c r="AG1293" s="84">
        <f t="shared" si="396"/>
        <v>30390.231</v>
      </c>
      <c r="AH1293" s="84">
        <f t="shared" si="416"/>
        <v>306.72500000000218</v>
      </c>
      <c r="AJ1293" s="80">
        <v>41914</v>
      </c>
      <c r="AK1293" s="84">
        <v>6013</v>
      </c>
      <c r="AL1293" s="84">
        <v>13.5</v>
      </c>
      <c r="AM1293" s="84">
        <f t="shared" si="401"/>
        <v>6026.5</v>
      </c>
      <c r="AN1293" s="86">
        <v>74.8</v>
      </c>
      <c r="AO1293" s="86">
        <v>348.59999999999997</v>
      </c>
      <c r="AP1293" s="85">
        <f>AM1293/'[2]Soymeal Export Forecast'!AO$15</f>
        <v>0.45654950125320654</v>
      </c>
      <c r="AQ1293" s="77"/>
      <c r="AR1293" s="77"/>
      <c r="AS1293" s="80">
        <v>41914</v>
      </c>
      <c r="AT1293" s="84">
        <v>164.5</v>
      </c>
      <c r="AU1293" s="84">
        <v>0.6</v>
      </c>
      <c r="AV1293" s="84">
        <f t="shared" si="402"/>
        <v>165.1</v>
      </c>
      <c r="AW1293" s="86">
        <v>6.8999999999999995</v>
      </c>
      <c r="AX1293" s="86">
        <v>9.5</v>
      </c>
      <c r="AY1293" s="86"/>
      <c r="AZ1293" s="77"/>
      <c r="BA1293" s="77"/>
      <c r="BB1293" s="84">
        <f t="shared" si="410"/>
        <v>982.70000000000141</v>
      </c>
    </row>
    <row r="1294" spans="1:54">
      <c r="A1294" s="80">
        <v>41921</v>
      </c>
      <c r="B1294" s="84">
        <v>7372.4269999999997</v>
      </c>
      <c r="C1294" s="84">
        <v>41068.747000000003</v>
      </c>
      <c r="D1294" s="84">
        <v>48441.173999999999</v>
      </c>
      <c r="E1294" s="84">
        <v>5894.5510000000004</v>
      </c>
      <c r="F1294" s="84">
        <f t="shared" si="412"/>
        <v>992.50800000000163</v>
      </c>
      <c r="G1294" s="84">
        <f t="shared" si="412"/>
        <v>291.54000000000087</v>
      </c>
      <c r="H1294" s="84">
        <f t="shared" si="412"/>
        <v>1143.4160000000002</v>
      </c>
      <c r="I1294" s="84">
        <f t="shared" si="409"/>
        <v>992.50800000000163</v>
      </c>
      <c r="L1294" s="84">
        <f t="shared" si="411"/>
        <v>1434.956000000001</v>
      </c>
      <c r="M1294" s="84">
        <v>72.599999999999994</v>
      </c>
      <c r="N1294" s="85">
        <f>(D1294*36.7437/1000)/'[2]Soybean Export Forecast'!$W$15</f>
        <v>0.96606928055086427</v>
      </c>
      <c r="P1294" s="84">
        <v>15493.6</v>
      </c>
      <c r="Q1294" s="84">
        <v>2408.6</v>
      </c>
      <c r="R1294" s="84">
        <f t="shared" si="399"/>
        <v>17902.2</v>
      </c>
      <c r="S1294" s="84">
        <f t="shared" si="413"/>
        <v>709.40000000000146</v>
      </c>
      <c r="T1294" s="84">
        <f t="shared" si="414"/>
        <v>1165.8999999999999</v>
      </c>
      <c r="W1294" s="84">
        <v>66.900000000000006</v>
      </c>
      <c r="Z1294" s="84">
        <v>285.60000000000002</v>
      </c>
      <c r="AA1294" s="84">
        <v>386.81500000000005</v>
      </c>
      <c r="AB1294" s="84">
        <f t="shared" si="400"/>
        <v>672.41500000000008</v>
      </c>
      <c r="AC1294" s="84">
        <f t="shared" si="415"/>
        <v>105.81200000000001</v>
      </c>
      <c r="AE1294" s="84">
        <f t="shared" si="396"/>
        <v>-8406.773000000001</v>
      </c>
      <c r="AF1294" s="84">
        <f t="shared" si="396"/>
        <v>38273.332000000002</v>
      </c>
      <c r="AG1294" s="84">
        <f t="shared" si="396"/>
        <v>29866.558999999997</v>
      </c>
      <c r="AH1294" s="84">
        <f t="shared" si="416"/>
        <v>-523.6720000000023</v>
      </c>
      <c r="AJ1294" s="80">
        <v>41921</v>
      </c>
      <c r="AK1294" s="84">
        <v>6135.4</v>
      </c>
      <c r="AL1294" s="84">
        <v>87</v>
      </c>
      <c r="AM1294" s="84">
        <f t="shared" si="401"/>
        <v>6222.4</v>
      </c>
      <c r="AN1294" s="84">
        <f t="shared" ref="AN1294:AO1325" si="417">AL1294-AL1293</f>
        <v>73.5</v>
      </c>
      <c r="AO1294" s="84">
        <f t="shared" si="417"/>
        <v>195.89999999999964</v>
      </c>
      <c r="AP1294" s="85">
        <f>AM1294/'[2]Soymeal Export Forecast'!AO$15</f>
        <v>0.47139029562730472</v>
      </c>
      <c r="AQ1294" s="77"/>
      <c r="AR1294" s="77"/>
      <c r="AS1294" s="80">
        <v>41921</v>
      </c>
      <c r="AT1294" s="84">
        <v>205.7</v>
      </c>
      <c r="AU1294" s="84">
        <v>5.9</v>
      </c>
      <c r="AV1294" s="84">
        <f t="shared" si="402"/>
        <v>211.6</v>
      </c>
      <c r="AW1294" s="84">
        <f t="shared" ref="AW1294:AX1325" si="418">AU1294-AU1293</f>
        <v>5.3000000000000007</v>
      </c>
      <c r="AX1294" s="84">
        <f t="shared" si="418"/>
        <v>46.5</v>
      </c>
      <c r="AZ1294" s="77"/>
      <c r="BA1294" s="77"/>
      <c r="BB1294" s="84">
        <f t="shared" si="410"/>
        <v>1066.0080000000016</v>
      </c>
    </row>
    <row r="1295" spans="1:54">
      <c r="A1295" s="80">
        <v>41928</v>
      </c>
      <c r="B1295" s="84">
        <v>6680.75</v>
      </c>
      <c r="C1295" s="84">
        <v>41934.205000000002</v>
      </c>
      <c r="D1295" s="84">
        <v>48614.955000000002</v>
      </c>
      <c r="E1295" s="84">
        <v>6987.7790000000005</v>
      </c>
      <c r="F1295" s="84">
        <f t="shared" si="412"/>
        <v>865.45799999999872</v>
      </c>
      <c r="G1295" s="84">
        <f t="shared" si="412"/>
        <v>173.78100000000268</v>
      </c>
      <c r="H1295" s="84">
        <f t="shared" si="412"/>
        <v>1093.2280000000001</v>
      </c>
      <c r="I1295" s="84">
        <f t="shared" si="409"/>
        <v>865.45799999999872</v>
      </c>
      <c r="L1295" s="84">
        <f t="shared" si="411"/>
        <v>1267.0090000000027</v>
      </c>
      <c r="M1295" s="84">
        <v>26.6</v>
      </c>
      <c r="N1295" s="85">
        <f>(D1295*36.7437/1000)/'[2]Soybean Export Forecast'!$W$15</f>
        <v>0.96953501995766345</v>
      </c>
      <c r="P1295" s="84">
        <v>15881.7</v>
      </c>
      <c r="Q1295" s="84">
        <v>3721.8</v>
      </c>
      <c r="R1295" s="84">
        <f t="shared" si="399"/>
        <v>19603.5</v>
      </c>
      <c r="S1295" s="84">
        <f t="shared" si="413"/>
        <v>1701.2999999999993</v>
      </c>
      <c r="T1295" s="84">
        <f t="shared" si="414"/>
        <v>1313.2000000000003</v>
      </c>
      <c r="W1295" s="84">
        <v>7.7</v>
      </c>
      <c r="Z1295" s="84">
        <v>350.6</v>
      </c>
      <c r="AA1295" s="84">
        <v>567.81500000000005</v>
      </c>
      <c r="AB1295" s="84">
        <f t="shared" si="400"/>
        <v>918.41500000000008</v>
      </c>
      <c r="AC1295" s="84">
        <f t="shared" si="415"/>
        <v>246</v>
      </c>
      <c r="AE1295" s="84">
        <f t="shared" ref="AE1295:AG1358" si="419">B1295-P1295-Z1295</f>
        <v>-9551.5500000000011</v>
      </c>
      <c r="AF1295" s="84">
        <f t="shared" si="419"/>
        <v>37644.589999999997</v>
      </c>
      <c r="AG1295" s="84">
        <f t="shared" si="419"/>
        <v>28093.040000000001</v>
      </c>
      <c r="AH1295" s="84">
        <f t="shared" si="416"/>
        <v>-1773.5189999999966</v>
      </c>
      <c r="AJ1295" s="80">
        <v>41928</v>
      </c>
      <c r="AK1295" s="84">
        <v>6015.8</v>
      </c>
      <c r="AL1295" s="84">
        <v>229.7</v>
      </c>
      <c r="AM1295" s="84">
        <f t="shared" si="401"/>
        <v>6245.5</v>
      </c>
      <c r="AN1295" s="84">
        <f t="shared" si="417"/>
        <v>142.69999999999999</v>
      </c>
      <c r="AO1295" s="84">
        <f t="shared" si="417"/>
        <v>23.100000000000364</v>
      </c>
      <c r="AP1295" s="85">
        <f>AM1295/'[2]Soymeal Export Forecast'!AO$15</f>
        <v>0.47314028210020764</v>
      </c>
      <c r="AQ1295" s="77"/>
      <c r="AR1295" s="77"/>
      <c r="AS1295" s="80">
        <v>41928</v>
      </c>
      <c r="AT1295" s="84">
        <v>191.8</v>
      </c>
      <c r="AU1295" s="84">
        <v>30.3</v>
      </c>
      <c r="AV1295" s="84">
        <f t="shared" si="402"/>
        <v>222.10000000000002</v>
      </c>
      <c r="AW1295" s="84">
        <f t="shared" si="418"/>
        <v>24.4</v>
      </c>
      <c r="AX1295" s="84">
        <f t="shared" si="418"/>
        <v>10.500000000000028</v>
      </c>
      <c r="AZ1295" s="77"/>
      <c r="BA1295" s="77"/>
      <c r="BB1295" s="84">
        <f t="shared" si="410"/>
        <v>1008.1579999999988</v>
      </c>
    </row>
    <row r="1296" spans="1:54">
      <c r="A1296" s="80">
        <v>41935</v>
      </c>
      <c r="B1296" s="84">
        <v>5729.9080000000004</v>
      </c>
      <c r="C1296" s="84">
        <v>43005.923999999999</v>
      </c>
      <c r="D1296" s="84">
        <v>48735.832000000002</v>
      </c>
      <c r="E1296" s="84">
        <v>7746.4989999999998</v>
      </c>
      <c r="F1296" s="84">
        <f t="shared" si="412"/>
        <v>1071.7189999999973</v>
      </c>
      <c r="G1296" s="84">
        <f t="shared" si="412"/>
        <v>120.87700000000041</v>
      </c>
      <c r="H1296" s="84">
        <f t="shared" si="412"/>
        <v>758.71999999999935</v>
      </c>
      <c r="I1296" s="84">
        <f t="shared" si="409"/>
        <v>1071.7189999999973</v>
      </c>
      <c r="L1296" s="84">
        <f t="shared" si="411"/>
        <v>879.59699999999975</v>
      </c>
      <c r="M1296" s="84">
        <v>83.1</v>
      </c>
      <c r="N1296" s="85">
        <f>(D1296*36.7437/1000)/'[2]Soybean Export Forecast'!$W$15</f>
        <v>0.97194568730493192</v>
      </c>
      <c r="P1296" s="84">
        <v>15481.6</v>
      </c>
      <c r="Q1296" s="84">
        <v>5108.3149999999996</v>
      </c>
      <c r="R1296" s="84">
        <f t="shared" si="399"/>
        <v>20589.915000000001</v>
      </c>
      <c r="S1296" s="84">
        <f t="shared" si="413"/>
        <v>986.41500000000087</v>
      </c>
      <c r="T1296" s="84">
        <f t="shared" si="414"/>
        <v>1386.5149999999994</v>
      </c>
      <c r="W1296" s="84">
        <v>74.5</v>
      </c>
      <c r="Z1296" s="84">
        <v>290.60000000000002</v>
      </c>
      <c r="AA1296" s="84">
        <v>701.11500000000001</v>
      </c>
      <c r="AB1296" s="84">
        <f t="shared" si="400"/>
        <v>991.71500000000003</v>
      </c>
      <c r="AC1296" s="84">
        <f t="shared" si="415"/>
        <v>73.299999999999955</v>
      </c>
      <c r="AE1296" s="84">
        <f t="shared" si="419"/>
        <v>-10042.291999999999</v>
      </c>
      <c r="AF1296" s="84">
        <f t="shared" si="419"/>
        <v>37196.493999999999</v>
      </c>
      <c r="AG1296" s="84">
        <f t="shared" si="419"/>
        <v>27154.202000000001</v>
      </c>
      <c r="AH1296" s="84">
        <f t="shared" si="416"/>
        <v>-938.83799999999974</v>
      </c>
      <c r="AJ1296" s="80">
        <v>41935</v>
      </c>
      <c r="AK1296" s="84">
        <v>6013</v>
      </c>
      <c r="AL1296" s="84">
        <v>380.3</v>
      </c>
      <c r="AM1296" s="84">
        <f t="shared" si="401"/>
        <v>6393.3</v>
      </c>
      <c r="AN1296" s="84">
        <f t="shared" si="417"/>
        <v>150.60000000000002</v>
      </c>
      <c r="AO1296" s="84">
        <f t="shared" si="417"/>
        <v>147.80000000000018</v>
      </c>
      <c r="AP1296" s="85">
        <f>AM1296/'[2]Soymeal Export Forecast'!AO$15</f>
        <v>0.48433716524717918</v>
      </c>
      <c r="AQ1296" s="77"/>
      <c r="AR1296" s="77"/>
      <c r="AS1296" s="80">
        <v>41935</v>
      </c>
      <c r="AT1296" s="84">
        <v>194.4</v>
      </c>
      <c r="AU1296" s="84">
        <v>43.6</v>
      </c>
      <c r="AV1296" s="84">
        <f t="shared" si="402"/>
        <v>238</v>
      </c>
      <c r="AW1296" s="84">
        <f t="shared" si="418"/>
        <v>13.3</v>
      </c>
      <c r="AX1296" s="84">
        <f t="shared" si="418"/>
        <v>15.899999999999977</v>
      </c>
      <c r="AZ1296" s="77"/>
      <c r="BA1296" s="77"/>
      <c r="BB1296" s="84">
        <f t="shared" si="410"/>
        <v>1222.3189999999972</v>
      </c>
    </row>
    <row r="1297" spans="1:54">
      <c r="A1297" s="80">
        <v>41942</v>
      </c>
      <c r="B1297" s="84">
        <v>4890.9549999999999</v>
      </c>
      <c r="C1297" s="84">
        <v>43727.747000000003</v>
      </c>
      <c r="D1297" s="84">
        <v>48618.701999999997</v>
      </c>
      <c r="E1297" s="84">
        <v>8534.3420000000006</v>
      </c>
      <c r="F1297" s="84">
        <f t="shared" si="412"/>
        <v>721.82300000000396</v>
      </c>
      <c r="G1297" s="84">
        <f t="shared" si="412"/>
        <v>-117.13000000000466</v>
      </c>
      <c r="H1297" s="84">
        <f t="shared" si="412"/>
        <v>787.84300000000076</v>
      </c>
      <c r="I1297" s="84">
        <f t="shared" si="409"/>
        <v>721.82300000000396</v>
      </c>
      <c r="L1297" s="84">
        <f t="shared" si="411"/>
        <v>670.7129999999961</v>
      </c>
      <c r="M1297" s="84">
        <v>105.7</v>
      </c>
      <c r="N1297" s="85">
        <f>(D1297*36.7437/1000)/'[2]Soybean Export Forecast'!$W$15</f>
        <v>0.96960974691606105</v>
      </c>
      <c r="P1297" s="84">
        <v>14792.9</v>
      </c>
      <c r="Q1297" s="84">
        <v>7401.2</v>
      </c>
      <c r="R1297" s="84">
        <f t="shared" si="399"/>
        <v>22194.1</v>
      </c>
      <c r="S1297" s="84">
        <f t="shared" si="413"/>
        <v>1604.1849999999977</v>
      </c>
      <c r="T1297" s="84">
        <f t="shared" si="414"/>
        <v>2292.8850000000002</v>
      </c>
      <c r="W1297" s="84">
        <v>80.599999999999994</v>
      </c>
      <c r="Z1297" s="84">
        <v>235.6</v>
      </c>
      <c r="AA1297" s="84">
        <v>883.81500000000005</v>
      </c>
      <c r="AB1297" s="84">
        <f t="shared" si="400"/>
        <v>1119.415</v>
      </c>
      <c r="AC1297" s="84">
        <f t="shared" si="415"/>
        <v>127.69999999999993</v>
      </c>
      <c r="AE1297" s="84">
        <f t="shared" si="419"/>
        <v>-10137.545</v>
      </c>
      <c r="AF1297" s="84">
        <f t="shared" si="419"/>
        <v>35442.732000000004</v>
      </c>
      <c r="AG1297" s="84">
        <f t="shared" si="419"/>
        <v>25305.186999999998</v>
      </c>
      <c r="AH1297" s="84">
        <f t="shared" si="416"/>
        <v>-1849.0150000000031</v>
      </c>
      <c r="AJ1297" s="80">
        <v>41942</v>
      </c>
      <c r="AK1297" s="84">
        <v>5581.7</v>
      </c>
      <c r="AL1297" s="84">
        <v>687.9</v>
      </c>
      <c r="AM1297" s="84">
        <f t="shared" si="401"/>
        <v>6269.5999999999995</v>
      </c>
      <c r="AN1297" s="84">
        <f t="shared" si="417"/>
        <v>307.59999999999997</v>
      </c>
      <c r="AO1297" s="84">
        <f t="shared" si="417"/>
        <v>-123.70000000000073</v>
      </c>
      <c r="AP1297" s="85">
        <f>AM1297/'[2]Soymeal Export Forecast'!AO$15</f>
        <v>0.47496602556327938</v>
      </c>
      <c r="AQ1297" s="77"/>
      <c r="AR1297" s="77"/>
      <c r="AS1297" s="80">
        <v>41942</v>
      </c>
      <c r="AT1297" s="84">
        <v>199.1</v>
      </c>
      <c r="AU1297" s="84">
        <v>52.8</v>
      </c>
      <c r="AV1297" s="84">
        <f t="shared" si="402"/>
        <v>251.89999999999998</v>
      </c>
      <c r="AW1297" s="84">
        <f t="shared" si="418"/>
        <v>9.1999999999999957</v>
      </c>
      <c r="AX1297" s="84">
        <f t="shared" si="418"/>
        <v>13.899999999999977</v>
      </c>
      <c r="AZ1297" s="77"/>
      <c r="BA1297" s="77"/>
      <c r="BB1297" s="84">
        <f t="shared" si="410"/>
        <v>1029.4230000000039</v>
      </c>
    </row>
    <row r="1298" spans="1:54">
      <c r="A1298" s="80">
        <v>41949</v>
      </c>
      <c r="B1298" s="84">
        <v>3846.5230000000001</v>
      </c>
      <c r="C1298" s="84">
        <v>44842.339</v>
      </c>
      <c r="D1298" s="84">
        <v>48688.862000000001</v>
      </c>
      <c r="E1298" s="84">
        <v>9253.6779999999999</v>
      </c>
      <c r="F1298" s="84">
        <f t="shared" si="412"/>
        <v>1114.5919999999969</v>
      </c>
      <c r="G1298" s="84">
        <f t="shared" si="412"/>
        <v>70.160000000003492</v>
      </c>
      <c r="H1298" s="84">
        <f t="shared" si="412"/>
        <v>719.33599999999933</v>
      </c>
      <c r="I1298" s="84">
        <f t="shared" si="409"/>
        <v>1114.5919999999969</v>
      </c>
      <c r="L1298" s="84">
        <f t="shared" si="411"/>
        <v>789.49600000000282</v>
      </c>
      <c r="M1298" s="84">
        <v>112</v>
      </c>
      <c r="N1298" s="85">
        <f>(D1298*36.7437/1000)/'[2]Soybean Export Forecast'!$W$15</f>
        <v>0.97100895785845986</v>
      </c>
      <c r="P1298" s="84">
        <v>13970.4</v>
      </c>
      <c r="Q1298" s="84">
        <v>8956.7999999999993</v>
      </c>
      <c r="R1298" s="84">
        <f t="shared" si="399"/>
        <v>22927.199999999997</v>
      </c>
      <c r="S1298" s="84">
        <f t="shared" si="413"/>
        <v>733.09999999999854</v>
      </c>
      <c r="T1298" s="84">
        <f t="shared" si="414"/>
        <v>1555.5999999999995</v>
      </c>
      <c r="W1298" s="84">
        <v>20.5</v>
      </c>
      <c r="Z1298" s="84">
        <v>120.6</v>
      </c>
      <c r="AA1298" s="84">
        <v>949.93799999999999</v>
      </c>
      <c r="AB1298" s="84">
        <f t="shared" si="400"/>
        <v>1070.538</v>
      </c>
      <c r="AC1298" s="84">
        <f t="shared" si="415"/>
        <v>-48.876999999999953</v>
      </c>
      <c r="AE1298" s="84">
        <f t="shared" si="419"/>
        <v>-10244.477000000001</v>
      </c>
      <c r="AF1298" s="84">
        <f t="shared" si="419"/>
        <v>34935.601000000002</v>
      </c>
      <c r="AG1298" s="84">
        <f t="shared" si="419"/>
        <v>24691.124000000003</v>
      </c>
      <c r="AH1298" s="84">
        <f t="shared" si="416"/>
        <v>-614.06299999999464</v>
      </c>
      <c r="AJ1298" s="80">
        <v>41949</v>
      </c>
      <c r="AK1298" s="84">
        <v>5449.8</v>
      </c>
      <c r="AL1298" s="84">
        <v>841.2</v>
      </c>
      <c r="AM1298" s="84">
        <f t="shared" si="401"/>
        <v>6291</v>
      </c>
      <c r="AN1298" s="84">
        <f t="shared" si="417"/>
        <v>153.30000000000007</v>
      </c>
      <c r="AO1298" s="84">
        <f t="shared" si="417"/>
        <v>21.400000000000546</v>
      </c>
      <c r="AP1298" s="85">
        <f>AM1298/'[2]Soymeal Export Forecast'!AO$15</f>
        <v>0.47658722515289509</v>
      </c>
      <c r="AQ1298" s="77"/>
      <c r="AR1298" s="77"/>
      <c r="AS1298" s="80">
        <v>41949</v>
      </c>
      <c r="AT1298" s="84">
        <v>196.6</v>
      </c>
      <c r="AU1298" s="84">
        <v>70.900000000000006</v>
      </c>
      <c r="AV1298" s="84">
        <f t="shared" si="402"/>
        <v>267.5</v>
      </c>
      <c r="AW1298" s="84">
        <f t="shared" si="418"/>
        <v>18.100000000000009</v>
      </c>
      <c r="AX1298" s="84">
        <f t="shared" si="418"/>
        <v>15.600000000000023</v>
      </c>
      <c r="AZ1298" s="77"/>
      <c r="BA1298" s="77"/>
      <c r="BB1298" s="84">
        <f t="shared" si="410"/>
        <v>1267.8919999999971</v>
      </c>
    </row>
    <row r="1299" spans="1:54">
      <c r="A1299" s="80">
        <v>41956</v>
      </c>
      <c r="B1299" s="84">
        <v>2811.125</v>
      </c>
      <c r="C1299" s="84">
        <v>45845.059000000001</v>
      </c>
      <c r="D1299" s="84">
        <v>48656.184000000001</v>
      </c>
      <c r="E1299" s="84">
        <v>9949.2939999999999</v>
      </c>
      <c r="F1299" s="84">
        <f t="shared" si="412"/>
        <v>1002.7200000000012</v>
      </c>
      <c r="G1299" s="84">
        <f t="shared" si="412"/>
        <v>-32.677999999999884</v>
      </c>
      <c r="H1299" s="84">
        <f t="shared" si="412"/>
        <v>695.61599999999999</v>
      </c>
      <c r="I1299" s="84">
        <f t="shared" si="409"/>
        <v>1002.7200000000012</v>
      </c>
      <c r="L1299" s="84">
        <f t="shared" si="411"/>
        <v>662.9380000000001</v>
      </c>
      <c r="M1299" s="84">
        <v>261.5</v>
      </c>
      <c r="N1299" s="85">
        <f>(D1299*36.7437/1000)/'[2]Soybean Export Forecast'!$W$15</f>
        <v>0.97035725581775711</v>
      </c>
      <c r="P1299" s="84">
        <v>12085.5</v>
      </c>
      <c r="Q1299" s="84">
        <v>11314.046</v>
      </c>
      <c r="R1299" s="84">
        <f t="shared" si="399"/>
        <v>23399.546000000002</v>
      </c>
      <c r="S1299" s="84">
        <f t="shared" si="413"/>
        <v>472.34600000000501</v>
      </c>
      <c r="T1299" s="84">
        <f t="shared" si="414"/>
        <v>2357.246000000001</v>
      </c>
      <c r="W1299" s="84">
        <v>182.3</v>
      </c>
      <c r="Z1299" s="84">
        <v>111.1</v>
      </c>
      <c r="AA1299" s="84">
        <v>1145.1379999999999</v>
      </c>
      <c r="AB1299" s="84">
        <f t="shared" si="400"/>
        <v>1256.2379999999998</v>
      </c>
      <c r="AC1299" s="84">
        <f t="shared" si="415"/>
        <v>185.69999999999982</v>
      </c>
      <c r="AE1299" s="84">
        <f t="shared" si="419"/>
        <v>-9385.4750000000004</v>
      </c>
      <c r="AF1299" s="84">
        <f t="shared" si="419"/>
        <v>33385.875</v>
      </c>
      <c r="AG1299" s="84">
        <f t="shared" si="419"/>
        <v>24000.399999999998</v>
      </c>
      <c r="AH1299" s="84">
        <f t="shared" si="416"/>
        <v>-690.72400000000562</v>
      </c>
      <c r="AJ1299" s="80">
        <v>41956</v>
      </c>
      <c r="AK1299" s="84">
        <v>5498.6</v>
      </c>
      <c r="AL1299" s="84">
        <v>1058.0999999999999</v>
      </c>
      <c r="AM1299" s="84">
        <f t="shared" si="401"/>
        <v>6556.7000000000007</v>
      </c>
      <c r="AN1299" s="84">
        <f t="shared" si="417"/>
        <v>216.89999999999986</v>
      </c>
      <c r="AO1299" s="84">
        <f t="shared" si="417"/>
        <v>265.70000000000073</v>
      </c>
      <c r="AP1299" s="85">
        <f>AM1299/'[2]Soymeal Export Forecast'!AO$15</f>
        <v>0.49671585744078645</v>
      </c>
      <c r="AQ1299" s="77"/>
      <c r="AR1299" s="77"/>
      <c r="AS1299" s="80">
        <v>41956</v>
      </c>
      <c r="AT1299" s="84">
        <v>205.6</v>
      </c>
      <c r="AU1299" s="84">
        <v>81.5</v>
      </c>
      <c r="AV1299" s="84">
        <f t="shared" si="402"/>
        <v>287.10000000000002</v>
      </c>
      <c r="AW1299" s="84">
        <f t="shared" si="418"/>
        <v>10.599999999999994</v>
      </c>
      <c r="AX1299" s="84">
        <f t="shared" si="418"/>
        <v>19.600000000000023</v>
      </c>
      <c r="AZ1299" s="77"/>
      <c r="BA1299" s="77"/>
      <c r="BB1299" s="84">
        <f t="shared" si="410"/>
        <v>1219.620000000001</v>
      </c>
    </row>
    <row r="1300" spans="1:54">
      <c r="A1300" s="80">
        <v>41963</v>
      </c>
      <c r="B1300" s="84">
        <v>1781.085</v>
      </c>
      <c r="C1300" s="84">
        <v>46867.61</v>
      </c>
      <c r="D1300" s="84">
        <v>48648.695</v>
      </c>
      <c r="E1300" s="84">
        <v>10474.921</v>
      </c>
      <c r="F1300" s="84">
        <f t="shared" si="412"/>
        <v>1022.5509999999995</v>
      </c>
      <c r="G1300" s="84">
        <f t="shared" si="412"/>
        <v>-7.489000000001397</v>
      </c>
      <c r="H1300" s="84">
        <f t="shared" si="412"/>
        <v>525.62700000000041</v>
      </c>
      <c r="I1300" s="84">
        <f t="shared" si="409"/>
        <v>1022.5509999999995</v>
      </c>
      <c r="L1300" s="84">
        <f t="shared" si="411"/>
        <v>518.13799999999901</v>
      </c>
      <c r="M1300" s="84">
        <v>177.3</v>
      </c>
      <c r="N1300" s="85">
        <f>(D1300*36.7437/1000)/'[2]Soybean Export Forecast'!$W$15</f>
        <v>0.97020790161667914</v>
      </c>
      <c r="P1300" s="84">
        <v>10769</v>
      </c>
      <c r="Q1300" s="84">
        <v>13436.646000000001</v>
      </c>
      <c r="R1300" s="84">
        <f t="shared" si="399"/>
        <v>24205.646000000001</v>
      </c>
      <c r="S1300" s="84">
        <f t="shared" si="413"/>
        <v>806.09999999999854</v>
      </c>
      <c r="T1300" s="84">
        <f t="shared" si="414"/>
        <v>2122.6000000000004</v>
      </c>
      <c r="W1300" s="84">
        <v>161.1</v>
      </c>
      <c r="Z1300" s="84">
        <v>111.1</v>
      </c>
      <c r="AA1300" s="84">
        <v>1279.3979999999999</v>
      </c>
      <c r="AB1300" s="84">
        <f t="shared" si="400"/>
        <v>1390.4979999999998</v>
      </c>
      <c r="AC1300" s="84">
        <f t="shared" si="415"/>
        <v>134.26</v>
      </c>
      <c r="AE1300" s="84">
        <f t="shared" si="419"/>
        <v>-9099.0150000000012</v>
      </c>
      <c r="AF1300" s="84">
        <f t="shared" si="419"/>
        <v>32151.565999999999</v>
      </c>
      <c r="AG1300" s="84">
        <f t="shared" si="419"/>
        <v>23052.550999999999</v>
      </c>
      <c r="AH1300" s="84">
        <f t="shared" si="416"/>
        <v>-947.84899999999834</v>
      </c>
      <c r="AJ1300" s="80">
        <v>41963</v>
      </c>
      <c r="AK1300" s="84">
        <v>5059</v>
      </c>
      <c r="AL1300" s="84">
        <v>1475.4</v>
      </c>
      <c r="AM1300" s="84">
        <f t="shared" si="401"/>
        <v>6534.4</v>
      </c>
      <c r="AN1300" s="84">
        <f t="shared" si="417"/>
        <v>417.30000000000018</v>
      </c>
      <c r="AO1300" s="84">
        <f t="shared" si="417"/>
        <v>-22.300000000001091</v>
      </c>
      <c r="AP1300" s="85">
        <f>AM1300/'[2]Soymeal Export Forecast'!AO$15</f>
        <v>0.49502647656001864</v>
      </c>
      <c r="AQ1300" s="77"/>
      <c r="AR1300" s="77"/>
      <c r="AS1300" s="80">
        <v>41963</v>
      </c>
      <c r="AT1300" s="84">
        <v>236</v>
      </c>
      <c r="AU1300" s="84">
        <v>86.8</v>
      </c>
      <c r="AV1300" s="84">
        <f t="shared" si="402"/>
        <v>322.8</v>
      </c>
      <c r="AW1300" s="84">
        <f t="shared" si="418"/>
        <v>5.2999999999999972</v>
      </c>
      <c r="AX1300" s="84">
        <f t="shared" si="418"/>
        <v>35.699999999999989</v>
      </c>
      <c r="AZ1300" s="77"/>
      <c r="BA1300" s="77"/>
      <c r="BB1300" s="84">
        <f t="shared" si="410"/>
        <v>1439.8509999999997</v>
      </c>
    </row>
    <row r="1301" spans="1:54">
      <c r="A1301" s="80">
        <v>41970</v>
      </c>
      <c r="B1301" s="84">
        <v>1341.414</v>
      </c>
      <c r="C1301" s="84">
        <v>47375.093000000001</v>
      </c>
      <c r="D1301" s="84">
        <v>48716.506999999998</v>
      </c>
      <c r="E1301" s="84">
        <v>11684.066000000001</v>
      </c>
      <c r="F1301" s="84">
        <f t="shared" si="412"/>
        <v>507.48300000000017</v>
      </c>
      <c r="G1301" s="84">
        <f t="shared" si="412"/>
        <v>67.811999999998079</v>
      </c>
      <c r="H1301" s="84">
        <f t="shared" si="412"/>
        <v>1209.1450000000004</v>
      </c>
      <c r="I1301" s="84">
        <f t="shared" si="409"/>
        <v>507.48300000000017</v>
      </c>
      <c r="L1301" s="84">
        <f t="shared" si="411"/>
        <v>1276.9569999999985</v>
      </c>
      <c r="M1301" s="84">
        <v>57.4</v>
      </c>
      <c r="N1301" s="85">
        <f>(D1301*36.7437/1000)/'[2]Soybean Export Forecast'!$W$15</f>
        <v>0.97156028605832612</v>
      </c>
      <c r="P1301" s="84">
        <v>10193.700000000001</v>
      </c>
      <c r="Q1301" s="84">
        <v>14779.8</v>
      </c>
      <c r="R1301" s="84">
        <f t="shared" si="399"/>
        <v>24973.5</v>
      </c>
      <c r="S1301" s="84">
        <f t="shared" si="413"/>
        <v>767.85399999999936</v>
      </c>
      <c r="T1301" s="84">
        <f t="shared" si="414"/>
        <v>1343.1539999999986</v>
      </c>
      <c r="W1301" s="84">
        <v>47.6</v>
      </c>
      <c r="Z1301" s="84">
        <v>93.6</v>
      </c>
      <c r="AA1301" s="84">
        <v>1601.5</v>
      </c>
      <c r="AB1301" s="84">
        <f t="shared" si="400"/>
        <v>1695.1</v>
      </c>
      <c r="AC1301" s="84">
        <f t="shared" si="415"/>
        <v>304.60200000000009</v>
      </c>
      <c r="AE1301" s="84">
        <f t="shared" si="419"/>
        <v>-8945.8860000000004</v>
      </c>
      <c r="AF1301" s="84">
        <f t="shared" si="419"/>
        <v>30993.793000000001</v>
      </c>
      <c r="AG1301" s="84">
        <f t="shared" si="419"/>
        <v>22047.906999999999</v>
      </c>
      <c r="AH1301" s="84">
        <f t="shared" si="416"/>
        <v>-1004.6440000000002</v>
      </c>
      <c r="AJ1301" s="80">
        <v>41970</v>
      </c>
      <c r="AK1301" s="84">
        <v>5078.8999999999996</v>
      </c>
      <c r="AL1301" s="84">
        <v>1682.4</v>
      </c>
      <c r="AM1301" s="84">
        <f t="shared" si="401"/>
        <v>6761.2999999999993</v>
      </c>
      <c r="AN1301" s="84">
        <f t="shared" si="417"/>
        <v>207</v>
      </c>
      <c r="AO1301" s="84">
        <f t="shared" si="417"/>
        <v>226.89999999999964</v>
      </c>
      <c r="AP1301" s="85">
        <f>AM1301/'[2]Soymeal Export Forecast'!AO$15</f>
        <v>0.51221573762935446</v>
      </c>
      <c r="AQ1301" s="77"/>
      <c r="AR1301" s="77"/>
      <c r="AS1301" s="80">
        <v>41970</v>
      </c>
      <c r="AT1301" s="84">
        <v>205.6</v>
      </c>
      <c r="AU1301" s="84">
        <v>142.30000000000001</v>
      </c>
      <c r="AV1301" s="84">
        <f t="shared" si="402"/>
        <v>347.9</v>
      </c>
      <c r="AW1301" s="84">
        <f t="shared" si="418"/>
        <v>55.500000000000014</v>
      </c>
      <c r="AX1301" s="84">
        <f t="shared" si="418"/>
        <v>25.099999999999966</v>
      </c>
      <c r="AZ1301" s="77"/>
      <c r="BA1301" s="77"/>
      <c r="BB1301" s="84">
        <f t="shared" si="410"/>
        <v>714.48300000000017</v>
      </c>
    </row>
    <row r="1302" spans="1:54">
      <c r="A1302" s="80">
        <v>41977</v>
      </c>
      <c r="B1302" s="84">
        <v>11684.066000000001</v>
      </c>
      <c r="C1302" s="84">
        <v>695.47</v>
      </c>
      <c r="D1302" s="84">
        <v>12379.536</v>
      </c>
      <c r="E1302" s="84">
        <v>10.16</v>
      </c>
      <c r="F1302" s="84">
        <f t="shared" si="412"/>
        <v>-46679.623</v>
      </c>
      <c r="G1302" s="84">
        <f t="shared" si="412"/>
        <v>-36336.970999999998</v>
      </c>
      <c r="H1302" s="84">
        <f t="shared" si="412"/>
        <v>-11673.906000000001</v>
      </c>
      <c r="I1302" s="84">
        <f t="shared" si="409"/>
        <v>-46679.623</v>
      </c>
      <c r="L1302" s="84">
        <f t="shared" si="411"/>
        <v>-48010.877</v>
      </c>
      <c r="M1302" s="84">
        <v>179.7</v>
      </c>
      <c r="N1302" s="85">
        <f>(D1302*36.7437/1000)/'[2]Soybean Export Forecast'!$W$15</f>
        <v>0.24688686193017384</v>
      </c>
      <c r="P1302" s="84">
        <v>8862.6</v>
      </c>
      <c r="Q1302" s="84">
        <v>16328</v>
      </c>
      <c r="R1302" s="84">
        <f t="shared" si="399"/>
        <v>25190.6</v>
      </c>
      <c r="S1302" s="84">
        <f t="shared" si="413"/>
        <v>217.09999999999854</v>
      </c>
      <c r="T1302" s="84">
        <f t="shared" si="414"/>
        <v>1548.2000000000007</v>
      </c>
      <c r="W1302" s="84">
        <v>87.7</v>
      </c>
      <c r="Z1302" s="84">
        <v>214.1</v>
      </c>
      <c r="AA1302" s="84">
        <v>1791.7</v>
      </c>
      <c r="AB1302" s="84">
        <f t="shared" si="400"/>
        <v>2005.8</v>
      </c>
      <c r="AC1302" s="84">
        <f t="shared" si="415"/>
        <v>310.70000000000005</v>
      </c>
      <c r="AE1302" s="84">
        <f t="shared" si="419"/>
        <v>2607.3660000000004</v>
      </c>
      <c r="AF1302" s="84">
        <f t="shared" si="419"/>
        <v>-17424.23</v>
      </c>
      <c r="AG1302" s="84">
        <f t="shared" si="419"/>
        <v>-14816.863999999998</v>
      </c>
      <c r="AH1302" s="84">
        <f t="shared" si="416"/>
        <v>-36864.770999999993</v>
      </c>
      <c r="AJ1302" s="80">
        <v>41977</v>
      </c>
      <c r="AK1302" s="84">
        <v>4860.6000000000004</v>
      </c>
      <c r="AL1302" s="84">
        <v>1989.5</v>
      </c>
      <c r="AM1302" s="84">
        <f t="shared" si="401"/>
        <v>6850.1</v>
      </c>
      <c r="AN1302" s="84">
        <f t="shared" si="417"/>
        <v>307.09999999999991</v>
      </c>
      <c r="AO1302" s="84">
        <f t="shared" si="417"/>
        <v>88.800000000001091</v>
      </c>
      <c r="AP1302" s="85">
        <f>AM1302/'[2]Soymeal Export Forecast'!AO$15</f>
        <v>0.51894295835635773</v>
      </c>
      <c r="AQ1302" s="77"/>
      <c r="AR1302" s="77"/>
      <c r="AS1302" s="80">
        <v>41977</v>
      </c>
      <c r="AT1302" s="84">
        <v>166.8</v>
      </c>
      <c r="AU1302" s="84">
        <v>195.7</v>
      </c>
      <c r="AV1302" s="84">
        <f t="shared" si="402"/>
        <v>362.5</v>
      </c>
      <c r="AW1302" s="84">
        <f t="shared" si="418"/>
        <v>53.399999999999977</v>
      </c>
      <c r="AX1302" s="84">
        <f t="shared" si="418"/>
        <v>14.600000000000023</v>
      </c>
      <c r="AZ1302" s="77"/>
      <c r="BA1302" s="77"/>
      <c r="BB1302" s="84">
        <f t="shared" si="410"/>
        <v>-46372.523000000001</v>
      </c>
    </row>
    <row r="1303" spans="1:54">
      <c r="A1303" s="80">
        <v>41984</v>
      </c>
      <c r="B1303" s="84">
        <v>11621.33</v>
      </c>
      <c r="C1303" s="84">
        <v>1417.8710000000001</v>
      </c>
      <c r="D1303" s="84">
        <v>13039.200999999999</v>
      </c>
      <c r="E1303" s="84">
        <v>10.16</v>
      </c>
      <c r="F1303" s="84">
        <f t="shared" si="412"/>
        <v>722.40100000000007</v>
      </c>
      <c r="G1303" s="84">
        <f t="shared" si="412"/>
        <v>659.66499999999905</v>
      </c>
      <c r="H1303" s="84">
        <f t="shared" si="412"/>
        <v>0</v>
      </c>
      <c r="I1303" s="84">
        <f t="shared" si="409"/>
        <v>722.40100000000007</v>
      </c>
      <c r="L1303" s="84">
        <f t="shared" si="411"/>
        <v>659.66499999999905</v>
      </c>
      <c r="M1303" s="84">
        <v>104.2</v>
      </c>
      <c r="N1303" s="85">
        <f>(D1303*36.7437/1000)/'[2]Soybean Export Forecast'!$W$15</f>
        <v>0.2600426556348141</v>
      </c>
      <c r="P1303" s="84">
        <v>7876.9</v>
      </c>
      <c r="Q1303" s="84">
        <v>17716.2</v>
      </c>
      <c r="R1303" s="84">
        <f t="shared" si="399"/>
        <v>25593.1</v>
      </c>
      <c r="S1303" s="84">
        <f t="shared" si="413"/>
        <v>402.5</v>
      </c>
      <c r="T1303" s="84">
        <f t="shared" si="414"/>
        <v>1388.2000000000007</v>
      </c>
      <c r="W1303" s="84">
        <v>75.8</v>
      </c>
      <c r="Z1303" s="84">
        <v>149.1</v>
      </c>
      <c r="AA1303" s="84">
        <v>1977.317</v>
      </c>
      <c r="AB1303" s="84">
        <f t="shared" si="400"/>
        <v>2126.4169999999999</v>
      </c>
      <c r="AC1303" s="84">
        <f t="shared" si="415"/>
        <v>120.61699999999996</v>
      </c>
      <c r="AE1303" s="84">
        <f t="shared" si="419"/>
        <v>3595.3300000000004</v>
      </c>
      <c r="AF1303" s="84">
        <f t="shared" si="419"/>
        <v>-18275.646000000001</v>
      </c>
      <c r="AG1303" s="84">
        <f t="shared" si="419"/>
        <v>-14680.315999999999</v>
      </c>
      <c r="AH1303" s="84">
        <f t="shared" si="416"/>
        <v>136.54799999999886</v>
      </c>
      <c r="AJ1303" s="80">
        <v>41984</v>
      </c>
      <c r="AK1303" s="84">
        <v>4709.5</v>
      </c>
      <c r="AL1303" s="84">
        <v>2287.4</v>
      </c>
      <c r="AM1303" s="84">
        <f t="shared" si="401"/>
        <v>6996.9</v>
      </c>
      <c r="AN1303" s="84">
        <f t="shared" si="417"/>
        <v>297.90000000000009</v>
      </c>
      <c r="AO1303" s="84">
        <f t="shared" si="417"/>
        <v>146.79999999999927</v>
      </c>
      <c r="AP1303" s="85">
        <f>AM1303/'[2]Soymeal Export Forecast'!AO$15</f>
        <v>0.53006408451316034</v>
      </c>
      <c r="AQ1303" s="77"/>
      <c r="AR1303" s="77"/>
      <c r="AS1303" s="80">
        <v>41984</v>
      </c>
      <c r="AT1303" s="84">
        <v>178.9</v>
      </c>
      <c r="AU1303" s="84">
        <v>222.4</v>
      </c>
      <c r="AV1303" s="84">
        <f t="shared" si="402"/>
        <v>401.3</v>
      </c>
      <c r="AW1303" s="84">
        <f t="shared" si="418"/>
        <v>26.700000000000017</v>
      </c>
      <c r="AX1303" s="84">
        <f t="shared" si="418"/>
        <v>38.800000000000011</v>
      </c>
      <c r="AZ1303" s="77"/>
      <c r="BA1303" s="77"/>
      <c r="BB1303" s="84">
        <f t="shared" si="410"/>
        <v>1020.3010000000002</v>
      </c>
    </row>
    <row r="1304" spans="1:54">
      <c r="A1304" s="80">
        <v>41991</v>
      </c>
      <c r="B1304" s="84">
        <v>11419.08</v>
      </c>
      <c r="C1304" s="84">
        <v>2456.5</v>
      </c>
      <c r="D1304" s="84">
        <v>13875.58</v>
      </c>
      <c r="E1304" s="84">
        <v>280.16000000000003</v>
      </c>
      <c r="F1304" s="84">
        <f t="shared" si="412"/>
        <v>1038.6289999999999</v>
      </c>
      <c r="G1304" s="84">
        <f t="shared" si="412"/>
        <v>836.37900000000081</v>
      </c>
      <c r="H1304" s="84">
        <f t="shared" si="412"/>
        <v>270</v>
      </c>
      <c r="I1304" s="84">
        <f t="shared" si="409"/>
        <v>1038.6289999999999</v>
      </c>
      <c r="L1304" s="84">
        <f t="shared" si="411"/>
        <v>1106.3790000000008</v>
      </c>
      <c r="M1304" s="84">
        <v>58.3</v>
      </c>
      <c r="N1304" s="85">
        <f>(D1304*36.7437/1000)/'[2]Soybean Export Forecast'!$W$15</f>
        <v>0.27672268198590655</v>
      </c>
      <c r="P1304" s="84">
        <v>7014.4</v>
      </c>
      <c r="Q1304" s="84">
        <v>19139.774000000001</v>
      </c>
      <c r="R1304" s="84">
        <f t="shared" si="399"/>
        <v>26154.173999999999</v>
      </c>
      <c r="S1304" s="84">
        <f t="shared" si="413"/>
        <v>561.07400000000052</v>
      </c>
      <c r="T1304" s="84">
        <f t="shared" si="414"/>
        <v>1423.5740000000005</v>
      </c>
      <c r="W1304" s="84">
        <v>36.1</v>
      </c>
      <c r="Z1304" s="84">
        <v>149.1</v>
      </c>
      <c r="AA1304" s="84">
        <v>2095.6169999999997</v>
      </c>
      <c r="AB1304" s="84">
        <f t="shared" si="400"/>
        <v>2244.7169999999996</v>
      </c>
      <c r="AC1304" s="84">
        <f t="shared" si="415"/>
        <v>118.29999999999973</v>
      </c>
      <c r="AE1304" s="84">
        <f t="shared" si="419"/>
        <v>4255.58</v>
      </c>
      <c r="AF1304" s="84">
        <f t="shared" si="419"/>
        <v>-18778.891</v>
      </c>
      <c r="AG1304" s="84">
        <f t="shared" si="419"/>
        <v>-14523.310999999998</v>
      </c>
      <c r="AH1304" s="84">
        <f t="shared" si="416"/>
        <v>157.00500000000102</v>
      </c>
      <c r="AJ1304" s="80">
        <v>41991</v>
      </c>
      <c r="AK1304" s="84">
        <v>4664</v>
      </c>
      <c r="AL1304" s="84">
        <v>2539.5</v>
      </c>
      <c r="AM1304" s="84">
        <f t="shared" si="401"/>
        <v>7203.5</v>
      </c>
      <c r="AN1304" s="84">
        <f t="shared" si="417"/>
        <v>252.09999999999991</v>
      </c>
      <c r="AO1304" s="84">
        <f t="shared" si="417"/>
        <v>206.60000000000036</v>
      </c>
      <c r="AP1304" s="85">
        <f>AM1304/'[2]Soymeal Export Forecast'!AO$15</f>
        <v>0.54571547868206638</v>
      </c>
      <c r="AQ1304" s="77"/>
      <c r="AR1304" s="77"/>
      <c r="AS1304" s="80">
        <v>41991</v>
      </c>
      <c r="AT1304" s="84">
        <v>178.2</v>
      </c>
      <c r="AU1304" s="84">
        <v>227</v>
      </c>
      <c r="AV1304" s="84">
        <f t="shared" si="402"/>
        <v>405.2</v>
      </c>
      <c r="AW1304" s="84">
        <f t="shared" si="418"/>
        <v>4.5999999999999943</v>
      </c>
      <c r="AX1304" s="84">
        <f t="shared" si="418"/>
        <v>3.8999999999999773</v>
      </c>
      <c r="AZ1304" s="77"/>
      <c r="BA1304" s="77"/>
      <c r="BB1304" s="84">
        <f t="shared" si="410"/>
        <v>1290.7289999999998</v>
      </c>
    </row>
    <row r="1305" spans="1:54">
      <c r="A1305" s="80">
        <v>41998</v>
      </c>
      <c r="B1305" s="84">
        <v>11436.652</v>
      </c>
      <c r="C1305" s="84">
        <v>3076.944</v>
      </c>
      <c r="D1305" s="84">
        <v>14513.596</v>
      </c>
      <c r="E1305" s="84">
        <v>328.03899999999999</v>
      </c>
      <c r="F1305" s="84">
        <f t="shared" si="412"/>
        <v>620.44399999999996</v>
      </c>
      <c r="G1305" s="84">
        <f t="shared" si="412"/>
        <v>638.01599999999962</v>
      </c>
      <c r="H1305" s="84">
        <f t="shared" si="412"/>
        <v>47.878999999999962</v>
      </c>
      <c r="I1305" s="84">
        <f t="shared" si="409"/>
        <v>620.44399999999996</v>
      </c>
      <c r="L1305" s="84">
        <f t="shared" si="411"/>
        <v>685.89499999999953</v>
      </c>
      <c r="M1305" s="84">
        <v>57.4</v>
      </c>
      <c r="N1305" s="85">
        <f>(D1305*36.7437/1000)/'[2]Soybean Export Forecast'!$W$15</f>
        <v>0.2894467265786313</v>
      </c>
      <c r="P1305" s="84">
        <v>6703.1</v>
      </c>
      <c r="Q1305" s="84">
        <v>19795.099999999999</v>
      </c>
      <c r="R1305" s="84">
        <f t="shared" si="399"/>
        <v>26498.199999999997</v>
      </c>
      <c r="S1305" s="84">
        <f t="shared" si="413"/>
        <v>344.02599999999802</v>
      </c>
      <c r="T1305" s="84">
        <f t="shared" si="414"/>
        <v>655.32599999999729</v>
      </c>
      <c r="W1305" s="84">
        <v>47.6</v>
      </c>
      <c r="Z1305" s="84">
        <v>149.1</v>
      </c>
      <c r="AA1305" s="84">
        <v>2188.2169999999996</v>
      </c>
      <c r="AB1305" s="84">
        <f t="shared" si="400"/>
        <v>2337.3169999999996</v>
      </c>
      <c r="AC1305" s="84">
        <f t="shared" si="415"/>
        <v>92.599999999999909</v>
      </c>
      <c r="AE1305" s="84">
        <f t="shared" si="419"/>
        <v>4584.4519999999993</v>
      </c>
      <c r="AF1305" s="84">
        <f t="shared" si="419"/>
        <v>-18906.373</v>
      </c>
      <c r="AG1305" s="84">
        <f t="shared" si="419"/>
        <v>-14321.920999999997</v>
      </c>
      <c r="AH1305" s="84">
        <f t="shared" si="416"/>
        <v>201.39000000000124</v>
      </c>
      <c r="AJ1305" s="80">
        <v>41998</v>
      </c>
      <c r="AK1305" s="84">
        <v>4635.7</v>
      </c>
      <c r="AL1305" s="84">
        <v>2725.9</v>
      </c>
      <c r="AM1305" s="84">
        <f t="shared" si="401"/>
        <v>7361.6</v>
      </c>
      <c r="AN1305" s="84">
        <f t="shared" si="417"/>
        <v>186.40000000000009</v>
      </c>
      <c r="AO1305" s="84">
        <f t="shared" si="417"/>
        <v>158.10000000000036</v>
      </c>
      <c r="AP1305" s="85">
        <f>AM1305/'[2]Soymeal Export Forecast'!AO$15</f>
        <v>0.55769265882777819</v>
      </c>
      <c r="AQ1305" s="77"/>
      <c r="AR1305" s="77"/>
      <c r="AS1305" s="80">
        <v>41998</v>
      </c>
      <c r="AT1305" s="84">
        <v>173.6</v>
      </c>
      <c r="AU1305" s="84">
        <v>256.3</v>
      </c>
      <c r="AV1305" s="84">
        <f t="shared" si="402"/>
        <v>429.9</v>
      </c>
      <c r="AW1305" s="84">
        <f t="shared" si="418"/>
        <v>29.300000000000011</v>
      </c>
      <c r="AX1305" s="84">
        <f t="shared" si="418"/>
        <v>24.699999999999989</v>
      </c>
      <c r="AZ1305" s="77"/>
      <c r="BA1305" s="77"/>
      <c r="BB1305" s="84">
        <f t="shared" si="410"/>
        <v>806.84400000000005</v>
      </c>
    </row>
    <row r="1306" spans="1:54">
      <c r="A1306" s="80">
        <v>42005</v>
      </c>
      <c r="B1306" s="84">
        <v>11243.314</v>
      </c>
      <c r="C1306" s="84">
        <v>4055.0540000000001</v>
      </c>
      <c r="D1306" s="84">
        <v>15298.368</v>
      </c>
      <c r="E1306" s="84">
        <v>327.27699999999999</v>
      </c>
      <c r="F1306" s="84">
        <f t="shared" si="412"/>
        <v>978.11000000000013</v>
      </c>
      <c r="G1306" s="84">
        <f t="shared" si="412"/>
        <v>784.77200000000084</v>
      </c>
      <c r="H1306" s="84">
        <f t="shared" si="412"/>
        <v>-0.76200000000000045</v>
      </c>
      <c r="I1306" s="84">
        <f t="shared" si="409"/>
        <v>978.11000000000013</v>
      </c>
      <c r="L1306" s="84">
        <f t="shared" si="411"/>
        <v>784.0100000000009</v>
      </c>
      <c r="M1306" s="84">
        <v>154.19999999999999</v>
      </c>
      <c r="N1306" s="85">
        <f>(D1306*36.7437/1000)/'[2]Soybean Export Forecast'!$W$15</f>
        <v>0.30509754712720977</v>
      </c>
      <c r="P1306" s="84">
        <v>6251.6</v>
      </c>
      <c r="Q1306" s="84">
        <v>20796.8</v>
      </c>
      <c r="R1306" s="84">
        <f t="shared" si="399"/>
        <v>27048.400000000001</v>
      </c>
      <c r="S1306" s="84">
        <f t="shared" si="413"/>
        <v>550.20000000000437</v>
      </c>
      <c r="T1306" s="84">
        <f t="shared" si="414"/>
        <v>1001.7000000000007</v>
      </c>
      <c r="W1306" s="84">
        <v>138.5</v>
      </c>
      <c r="Z1306" s="84">
        <v>149.1</v>
      </c>
      <c r="AA1306" s="84">
        <v>2254.1669999999999</v>
      </c>
      <c r="AB1306" s="84">
        <f t="shared" si="400"/>
        <v>2403.2669999999998</v>
      </c>
      <c r="AC1306" s="84">
        <f t="shared" si="415"/>
        <v>65.950000000000273</v>
      </c>
      <c r="AE1306" s="84">
        <f t="shared" si="419"/>
        <v>4842.6139999999996</v>
      </c>
      <c r="AF1306" s="84">
        <f t="shared" si="419"/>
        <v>-18995.913</v>
      </c>
      <c r="AG1306" s="84">
        <f t="shared" si="419"/>
        <v>-14153.299000000001</v>
      </c>
      <c r="AH1306" s="84">
        <f t="shared" si="416"/>
        <v>168.62199999999575</v>
      </c>
      <c r="AJ1306" s="80">
        <v>42005</v>
      </c>
      <c r="AK1306" s="84">
        <v>4456.7</v>
      </c>
      <c r="AL1306" s="84">
        <v>2942</v>
      </c>
      <c r="AM1306" s="84">
        <f t="shared" si="401"/>
        <v>7398.7</v>
      </c>
      <c r="AN1306" s="84">
        <f t="shared" si="417"/>
        <v>216.09999999999991</v>
      </c>
      <c r="AO1306" s="84">
        <f t="shared" si="417"/>
        <v>37.099999999999454</v>
      </c>
      <c r="AP1306" s="85">
        <f>AM1306/'[2]Soymeal Export Forecast'!AO$15</f>
        <v>0.56050324316304634</v>
      </c>
      <c r="AQ1306" s="77"/>
      <c r="AR1306" s="77"/>
      <c r="AS1306" s="80">
        <v>42005</v>
      </c>
      <c r="AT1306" s="84">
        <v>190</v>
      </c>
      <c r="AU1306" s="84">
        <v>270</v>
      </c>
      <c r="AV1306" s="84">
        <f t="shared" si="402"/>
        <v>460</v>
      </c>
      <c r="AW1306" s="84">
        <f t="shared" si="418"/>
        <v>13.699999999999989</v>
      </c>
      <c r="AX1306" s="84">
        <f t="shared" si="418"/>
        <v>30.100000000000023</v>
      </c>
      <c r="AZ1306" s="77"/>
      <c r="BA1306" s="77"/>
      <c r="BB1306" s="84">
        <f t="shared" si="410"/>
        <v>1194.21</v>
      </c>
    </row>
    <row r="1307" spans="1:54">
      <c r="A1307" s="80">
        <v>42012</v>
      </c>
      <c r="B1307" s="84">
        <v>12264.45</v>
      </c>
      <c r="C1307" s="84">
        <v>4956.7449999999999</v>
      </c>
      <c r="D1307" s="84">
        <v>17221.195</v>
      </c>
      <c r="E1307" s="84">
        <v>837.81700000000001</v>
      </c>
      <c r="F1307" s="84">
        <f t="shared" si="412"/>
        <v>901.6909999999998</v>
      </c>
      <c r="G1307" s="84">
        <f t="shared" si="412"/>
        <v>1922.8269999999993</v>
      </c>
      <c r="H1307" s="84">
        <f t="shared" si="412"/>
        <v>510.54</v>
      </c>
      <c r="I1307" s="84">
        <f t="shared" si="409"/>
        <v>901.6909999999998</v>
      </c>
      <c r="L1307" s="84">
        <f t="shared" si="411"/>
        <v>2433.3669999999993</v>
      </c>
      <c r="M1307" s="84">
        <v>134.80000000000001</v>
      </c>
      <c r="N1307" s="85">
        <f>(D1307*36.7437/1000)/'[2]Soybean Export Forecast'!$W$15</f>
        <v>0.3434447617614747</v>
      </c>
      <c r="P1307" s="84">
        <v>6193.8</v>
      </c>
      <c r="Q1307" s="84">
        <v>21648</v>
      </c>
      <c r="R1307" s="84">
        <f t="shared" si="399"/>
        <v>27841.8</v>
      </c>
      <c r="S1307" s="84">
        <f t="shared" si="413"/>
        <v>793.39999999999782</v>
      </c>
      <c r="T1307" s="84">
        <f t="shared" si="414"/>
        <v>851.20000000000073</v>
      </c>
      <c r="W1307" s="84">
        <v>77.099999999999994</v>
      </c>
      <c r="Z1307" s="84">
        <v>149.1</v>
      </c>
      <c r="AA1307" s="84">
        <v>2574.5130000000004</v>
      </c>
      <c r="AB1307" s="84">
        <f t="shared" si="400"/>
        <v>2723.6130000000003</v>
      </c>
      <c r="AC1307" s="84">
        <f t="shared" si="415"/>
        <v>320.34600000000046</v>
      </c>
      <c r="AE1307" s="84">
        <f t="shared" si="419"/>
        <v>5921.55</v>
      </c>
      <c r="AF1307" s="84">
        <f t="shared" si="419"/>
        <v>-19265.768</v>
      </c>
      <c r="AG1307" s="84">
        <f t="shared" si="419"/>
        <v>-13344.218000000001</v>
      </c>
      <c r="AH1307" s="84">
        <f t="shared" si="416"/>
        <v>809.08100000000013</v>
      </c>
      <c r="AJ1307" s="80">
        <v>42012</v>
      </c>
      <c r="AK1307" s="84">
        <v>4088.7</v>
      </c>
      <c r="AL1307" s="84">
        <v>3382.2</v>
      </c>
      <c r="AM1307" s="84">
        <f t="shared" si="401"/>
        <v>7470.9</v>
      </c>
      <c r="AN1307" s="84">
        <f t="shared" si="417"/>
        <v>440.19999999999982</v>
      </c>
      <c r="AO1307" s="84">
        <f t="shared" si="417"/>
        <v>72.199999999999818</v>
      </c>
      <c r="AP1307" s="85">
        <f>AM1307/'[2]Soymeal Export Forecast'!AO$15</f>
        <v>0.56597289785324489</v>
      </c>
      <c r="AQ1307" s="77"/>
      <c r="AR1307" s="77"/>
      <c r="AS1307" s="80">
        <v>42012</v>
      </c>
      <c r="AT1307" s="84">
        <v>197.2</v>
      </c>
      <c r="AU1307" s="84">
        <v>292.2</v>
      </c>
      <c r="AV1307" s="84">
        <f t="shared" si="402"/>
        <v>489.4</v>
      </c>
      <c r="AW1307" s="84">
        <f t="shared" si="418"/>
        <v>22.199999999999989</v>
      </c>
      <c r="AX1307" s="84">
        <f t="shared" si="418"/>
        <v>29.399999999999977</v>
      </c>
      <c r="AZ1307" s="77"/>
      <c r="BA1307" s="77"/>
      <c r="BB1307" s="84">
        <f t="shared" si="410"/>
        <v>1341.8909999999996</v>
      </c>
    </row>
    <row r="1308" spans="1:54">
      <c r="A1308" s="80">
        <v>42019</v>
      </c>
      <c r="B1308" s="84">
        <v>12618.964</v>
      </c>
      <c r="C1308" s="84">
        <v>5633.4279999999999</v>
      </c>
      <c r="D1308" s="84">
        <v>18252.392</v>
      </c>
      <c r="E1308" s="84">
        <v>837.81700000000001</v>
      </c>
      <c r="F1308" s="84">
        <f t="shared" si="412"/>
        <v>676.68299999999999</v>
      </c>
      <c r="G1308" s="84">
        <f t="shared" si="412"/>
        <v>1031.1970000000001</v>
      </c>
      <c r="H1308" s="84">
        <f t="shared" si="412"/>
        <v>0</v>
      </c>
      <c r="I1308" s="84">
        <f t="shared" si="409"/>
        <v>676.68299999999999</v>
      </c>
      <c r="L1308" s="84">
        <f t="shared" si="411"/>
        <v>1031.1970000000001</v>
      </c>
      <c r="M1308" s="84">
        <v>585.29999999999995</v>
      </c>
      <c r="N1308" s="85">
        <f>(D1308*36.7437/1000)/'[2]Soybean Export Forecast'!$W$15</f>
        <v>0.36401007142750819</v>
      </c>
      <c r="P1308" s="84">
        <v>4967.3999999999996</v>
      </c>
      <c r="Q1308" s="84">
        <v>22797.5</v>
      </c>
      <c r="R1308" s="84">
        <f t="shared" ref="R1308:R1371" si="420">Q1308+P1308</f>
        <v>27764.9</v>
      </c>
      <c r="S1308" s="84">
        <f t="shared" si="413"/>
        <v>-76.899999999997817</v>
      </c>
      <c r="T1308" s="84">
        <f t="shared" si="414"/>
        <v>1149.5</v>
      </c>
      <c r="W1308" s="84">
        <v>573.5</v>
      </c>
      <c r="Z1308" s="84">
        <v>149.1</v>
      </c>
      <c r="AA1308" s="84">
        <v>2716.5130000000004</v>
      </c>
      <c r="AB1308" s="84">
        <f t="shared" ref="AB1308:AB1371" si="421">AA1308+Z1308</f>
        <v>2865.6130000000003</v>
      </c>
      <c r="AC1308" s="84">
        <f t="shared" si="415"/>
        <v>142</v>
      </c>
      <c r="AE1308" s="84">
        <f t="shared" si="419"/>
        <v>7502.4639999999999</v>
      </c>
      <c r="AF1308" s="84">
        <f t="shared" si="419"/>
        <v>-19880.584999999999</v>
      </c>
      <c r="AG1308" s="84">
        <f t="shared" si="419"/>
        <v>-12378.121000000003</v>
      </c>
      <c r="AH1308" s="84">
        <f t="shared" si="416"/>
        <v>966.09699999999793</v>
      </c>
      <c r="AJ1308" s="80">
        <v>42019</v>
      </c>
      <c r="AK1308" s="84">
        <v>4070.3</v>
      </c>
      <c r="AL1308" s="84">
        <v>3685.1</v>
      </c>
      <c r="AM1308" s="84">
        <f t="shared" ref="AM1308:AM1371" si="422">AL1308+AK1308</f>
        <v>7755.4</v>
      </c>
      <c r="AN1308" s="84">
        <f t="shared" si="417"/>
        <v>302.90000000000009</v>
      </c>
      <c r="AO1308" s="84">
        <f t="shared" si="417"/>
        <v>284.5</v>
      </c>
      <c r="AP1308" s="85">
        <f>AM1308/'[2]Soymeal Export Forecast'!AO$15</f>
        <v>0.58752576155631253</v>
      </c>
      <c r="AQ1308" s="77"/>
      <c r="AR1308" s="77"/>
      <c r="AS1308" s="80">
        <v>42019</v>
      </c>
      <c r="AT1308" s="84">
        <v>170.7</v>
      </c>
      <c r="AU1308" s="84">
        <v>335.8</v>
      </c>
      <c r="AV1308" s="84">
        <f t="shared" ref="AV1308:AV1371" si="423">AU1308+AT1308</f>
        <v>506.5</v>
      </c>
      <c r="AW1308" s="84">
        <f t="shared" si="418"/>
        <v>43.600000000000023</v>
      </c>
      <c r="AX1308" s="84">
        <f t="shared" si="418"/>
        <v>17.100000000000023</v>
      </c>
      <c r="AZ1308" s="77"/>
      <c r="BA1308" s="77"/>
      <c r="BB1308" s="84">
        <f t="shared" si="410"/>
        <v>979.58300000000008</v>
      </c>
    </row>
    <row r="1309" spans="1:54">
      <c r="A1309" s="80">
        <v>42026</v>
      </c>
      <c r="B1309" s="84">
        <v>12279.278</v>
      </c>
      <c r="C1309" s="84">
        <v>6462.9340000000002</v>
      </c>
      <c r="D1309" s="84">
        <v>18742.212</v>
      </c>
      <c r="E1309" s="84">
        <v>882.31700000000001</v>
      </c>
      <c r="F1309" s="84">
        <f t="shared" si="412"/>
        <v>829.50600000000031</v>
      </c>
      <c r="G1309" s="84">
        <f t="shared" si="412"/>
        <v>489.81999999999971</v>
      </c>
      <c r="H1309" s="84">
        <f t="shared" si="412"/>
        <v>44.5</v>
      </c>
      <c r="I1309" s="84">
        <f t="shared" si="409"/>
        <v>829.50600000000031</v>
      </c>
      <c r="L1309" s="84">
        <f t="shared" si="411"/>
        <v>534.31999999999971</v>
      </c>
      <c r="M1309" s="84">
        <v>65.5</v>
      </c>
      <c r="N1309" s="85">
        <f>(D1309*36.7437/1000)/'[2]Soybean Export Forecast'!$W$15</f>
        <v>0.37377862193785344</v>
      </c>
      <c r="P1309" s="84">
        <v>4757.2</v>
      </c>
      <c r="Q1309" s="84">
        <v>23485.726999999999</v>
      </c>
      <c r="R1309" s="84">
        <f t="shared" si="420"/>
        <v>28242.927</v>
      </c>
      <c r="S1309" s="84">
        <f t="shared" si="413"/>
        <v>478.02699999999822</v>
      </c>
      <c r="T1309" s="84">
        <f t="shared" si="414"/>
        <v>688.22699999999895</v>
      </c>
      <c r="W1309" s="84">
        <v>32.5</v>
      </c>
      <c r="Z1309" s="84">
        <v>139.5</v>
      </c>
      <c r="AA1309" s="84">
        <v>2993.2190000000001</v>
      </c>
      <c r="AB1309" s="84">
        <f t="shared" si="421"/>
        <v>3132.7190000000001</v>
      </c>
      <c r="AC1309" s="84">
        <f t="shared" si="415"/>
        <v>267.10599999999977</v>
      </c>
      <c r="AE1309" s="84">
        <f t="shared" si="419"/>
        <v>7382.5780000000004</v>
      </c>
      <c r="AF1309" s="84">
        <f t="shared" si="419"/>
        <v>-20016.011999999999</v>
      </c>
      <c r="AG1309" s="84">
        <f t="shared" si="419"/>
        <v>-12633.434000000001</v>
      </c>
      <c r="AH1309" s="84">
        <f t="shared" si="416"/>
        <v>-255.31299999999828</v>
      </c>
      <c r="AJ1309" s="80">
        <v>42026</v>
      </c>
      <c r="AK1309" s="84">
        <v>4090.4</v>
      </c>
      <c r="AL1309" s="84">
        <v>3961.5</v>
      </c>
      <c r="AM1309" s="84">
        <f t="shared" si="422"/>
        <v>8051.9</v>
      </c>
      <c r="AN1309" s="84">
        <f t="shared" si="417"/>
        <v>276.40000000000009</v>
      </c>
      <c r="AO1309" s="84">
        <f t="shared" si="417"/>
        <v>296.5</v>
      </c>
      <c r="AP1309" s="85">
        <f>AM1309/'[2]Soymeal Export Forecast'!AO$15</f>
        <v>0.60998770914140765</v>
      </c>
      <c r="AQ1309" s="77"/>
      <c r="AR1309" s="77"/>
      <c r="AS1309" s="80">
        <v>42026</v>
      </c>
      <c r="AT1309" s="84">
        <v>173.1</v>
      </c>
      <c r="AU1309" s="84">
        <v>344</v>
      </c>
      <c r="AV1309" s="84">
        <f t="shared" si="423"/>
        <v>517.1</v>
      </c>
      <c r="AW1309" s="84">
        <f t="shared" si="418"/>
        <v>8.1999999999999886</v>
      </c>
      <c r="AX1309" s="84">
        <f t="shared" si="418"/>
        <v>10.600000000000023</v>
      </c>
      <c r="AZ1309" s="77"/>
      <c r="BA1309" s="77"/>
      <c r="BB1309" s="84">
        <f t="shared" si="410"/>
        <v>1105.9060000000004</v>
      </c>
    </row>
    <row r="1310" spans="1:54">
      <c r="A1310" s="80">
        <v>42033</v>
      </c>
      <c r="B1310" s="84">
        <v>12313.447</v>
      </c>
      <c r="C1310" s="84">
        <v>6906.9279999999999</v>
      </c>
      <c r="D1310" s="84">
        <v>19220.375</v>
      </c>
      <c r="E1310" s="84">
        <v>882.31700000000001</v>
      </c>
      <c r="F1310" s="84">
        <f t="shared" si="412"/>
        <v>443.99399999999969</v>
      </c>
      <c r="G1310" s="84">
        <f t="shared" si="412"/>
        <v>478.16300000000047</v>
      </c>
      <c r="H1310" s="84">
        <f t="shared" si="412"/>
        <v>0</v>
      </c>
      <c r="I1310" s="84">
        <f t="shared" si="409"/>
        <v>443.99399999999969</v>
      </c>
      <c r="L1310" s="84">
        <f t="shared" si="411"/>
        <v>478.16300000000047</v>
      </c>
      <c r="M1310" s="84">
        <v>355.7</v>
      </c>
      <c r="N1310" s="85">
        <f>(D1310*36.7437/1000)/'[2]Soybean Export Forecast'!$W$15</f>
        <v>0.38331469522534328</v>
      </c>
      <c r="P1310" s="84">
        <v>3411.9</v>
      </c>
      <c r="Q1310" s="84">
        <v>25056.1</v>
      </c>
      <c r="R1310" s="84">
        <f t="shared" si="420"/>
        <v>28468</v>
      </c>
      <c r="S1310" s="84">
        <f t="shared" si="413"/>
        <v>225.07300000000032</v>
      </c>
      <c r="T1310" s="84">
        <f t="shared" si="414"/>
        <v>1570.3729999999996</v>
      </c>
      <c r="W1310" s="84">
        <v>321.3</v>
      </c>
      <c r="Z1310" s="84">
        <v>74.5</v>
      </c>
      <c r="AA1310" s="84">
        <v>3171.5</v>
      </c>
      <c r="AB1310" s="84">
        <f t="shared" si="421"/>
        <v>3246</v>
      </c>
      <c r="AC1310" s="84">
        <f t="shared" si="415"/>
        <v>113.28099999999995</v>
      </c>
      <c r="AE1310" s="84">
        <f t="shared" si="419"/>
        <v>8827.0470000000005</v>
      </c>
      <c r="AF1310" s="84">
        <f t="shared" si="419"/>
        <v>-21320.671999999999</v>
      </c>
      <c r="AG1310" s="84">
        <f t="shared" si="419"/>
        <v>-12493.625</v>
      </c>
      <c r="AH1310" s="84">
        <f t="shared" si="416"/>
        <v>139.80900000000111</v>
      </c>
      <c r="AJ1310" s="80">
        <v>42033</v>
      </c>
      <c r="AK1310" s="84">
        <v>4242.5</v>
      </c>
      <c r="AL1310" s="84">
        <v>4105.7</v>
      </c>
      <c r="AM1310" s="84">
        <f t="shared" si="422"/>
        <v>8348.2000000000007</v>
      </c>
      <c r="AN1310" s="84">
        <f t="shared" si="417"/>
        <v>144.19999999999982</v>
      </c>
      <c r="AO1310" s="84">
        <f t="shared" si="417"/>
        <v>296.30000000000109</v>
      </c>
      <c r="AP1310" s="85">
        <f>AM1310/'[2]Soymeal Export Forecast'!AO$15</f>
        <v>0.63243450532846912</v>
      </c>
      <c r="AQ1310" s="77"/>
      <c r="AR1310" s="77"/>
      <c r="AS1310" s="80">
        <v>42033</v>
      </c>
      <c r="AT1310" s="84">
        <v>162.30000000000001</v>
      </c>
      <c r="AU1310" s="84">
        <v>369.9</v>
      </c>
      <c r="AV1310" s="84">
        <f t="shared" si="423"/>
        <v>532.20000000000005</v>
      </c>
      <c r="AW1310" s="84">
        <f t="shared" si="418"/>
        <v>25.899999999999977</v>
      </c>
      <c r="AX1310" s="84">
        <f t="shared" si="418"/>
        <v>15.100000000000023</v>
      </c>
      <c r="AZ1310" s="77"/>
      <c r="BA1310" s="77"/>
      <c r="BB1310" s="84">
        <f t="shared" si="410"/>
        <v>588.19399999999951</v>
      </c>
    </row>
    <row r="1311" spans="1:54">
      <c r="A1311" s="80">
        <v>42040</v>
      </c>
      <c r="B1311" s="84">
        <v>12218.014999999999</v>
      </c>
      <c r="C1311" s="84">
        <v>7507.7079999999996</v>
      </c>
      <c r="D1311" s="84">
        <v>19725.723000000002</v>
      </c>
      <c r="E1311" s="84">
        <v>882.31700000000001</v>
      </c>
      <c r="F1311" s="84">
        <f t="shared" si="412"/>
        <v>600.77999999999975</v>
      </c>
      <c r="G1311" s="84">
        <f t="shared" si="412"/>
        <v>505.34800000000178</v>
      </c>
      <c r="H1311" s="84">
        <f t="shared" si="412"/>
        <v>0</v>
      </c>
      <c r="I1311" s="84">
        <f t="shared" si="409"/>
        <v>600.77999999999975</v>
      </c>
      <c r="L1311" s="84">
        <f t="shared" si="411"/>
        <v>505.34800000000178</v>
      </c>
      <c r="M1311" s="84">
        <v>84.9</v>
      </c>
      <c r="N1311" s="85">
        <f>(D1311*36.7437/1000)/'[2]Soybean Export Forecast'!$W$15</f>
        <v>0.39339292286672578</v>
      </c>
      <c r="P1311" s="84">
        <v>2857.5</v>
      </c>
      <c r="Q1311" s="84">
        <v>26213.8</v>
      </c>
      <c r="R1311" s="84">
        <f t="shared" si="420"/>
        <v>29071.3</v>
      </c>
      <c r="S1311" s="84">
        <f t="shared" si="413"/>
        <v>603.29999999999927</v>
      </c>
      <c r="T1311" s="84">
        <f t="shared" si="414"/>
        <v>1157.7000000000007</v>
      </c>
      <c r="W1311" s="84">
        <v>17.600000000000001</v>
      </c>
      <c r="Z1311" s="84">
        <v>79.599999999999994</v>
      </c>
      <c r="AA1311" s="84">
        <v>3236.4</v>
      </c>
      <c r="AB1311" s="84">
        <f t="shared" si="421"/>
        <v>3316</v>
      </c>
      <c r="AC1311" s="84">
        <f t="shared" si="415"/>
        <v>70</v>
      </c>
      <c r="AE1311" s="84">
        <f t="shared" si="419"/>
        <v>9280.9149999999991</v>
      </c>
      <c r="AF1311" s="84">
        <f t="shared" si="419"/>
        <v>-21942.492000000002</v>
      </c>
      <c r="AG1311" s="84">
        <f t="shared" si="419"/>
        <v>-12661.576999999997</v>
      </c>
      <c r="AH1311" s="84">
        <f t="shared" si="416"/>
        <v>-167.9519999999975</v>
      </c>
      <c r="AJ1311" s="80">
        <v>42040</v>
      </c>
      <c r="AK1311" s="84">
        <v>4148.8</v>
      </c>
      <c r="AL1311" s="84">
        <v>4388.8</v>
      </c>
      <c r="AM1311" s="84">
        <f t="shared" si="422"/>
        <v>8537.6</v>
      </c>
      <c r="AN1311" s="84">
        <f t="shared" si="417"/>
        <v>283.10000000000036</v>
      </c>
      <c r="AO1311" s="84">
        <f t="shared" si="417"/>
        <v>189.39999999999964</v>
      </c>
      <c r="AP1311" s="85">
        <f>AM1311/'[2]Soymeal Export Forecast'!AO$15</f>
        <v>0.64678287926646916</v>
      </c>
      <c r="AQ1311" s="77"/>
      <c r="AR1311" s="77"/>
      <c r="AS1311" s="80">
        <v>42040</v>
      </c>
      <c r="AT1311" s="84">
        <v>163.1</v>
      </c>
      <c r="AU1311" s="84">
        <v>385.2</v>
      </c>
      <c r="AV1311" s="84">
        <f t="shared" si="423"/>
        <v>548.29999999999995</v>
      </c>
      <c r="AW1311" s="84">
        <f t="shared" si="418"/>
        <v>15.300000000000011</v>
      </c>
      <c r="AX1311" s="84">
        <f t="shared" si="418"/>
        <v>16.099999999999909</v>
      </c>
      <c r="AZ1311" s="77"/>
      <c r="BA1311" s="77"/>
      <c r="BB1311" s="84">
        <f t="shared" si="410"/>
        <v>883.88000000000011</v>
      </c>
    </row>
    <row r="1312" spans="1:54">
      <c r="A1312" s="80">
        <v>42047</v>
      </c>
      <c r="B1312" s="84">
        <v>12739.76</v>
      </c>
      <c r="C1312" s="84">
        <v>7894.652</v>
      </c>
      <c r="D1312" s="84">
        <v>20634.412</v>
      </c>
      <c r="E1312" s="84">
        <v>882.31700000000001</v>
      </c>
      <c r="F1312" s="84">
        <f t="shared" si="412"/>
        <v>386.94400000000041</v>
      </c>
      <c r="G1312" s="84">
        <f t="shared" si="412"/>
        <v>908.68899999999849</v>
      </c>
      <c r="H1312" s="84">
        <f t="shared" si="412"/>
        <v>0</v>
      </c>
      <c r="I1312" s="84">
        <f t="shared" si="409"/>
        <v>386.94400000000041</v>
      </c>
      <c r="L1312" s="84">
        <f t="shared" si="411"/>
        <v>908.68899999999849</v>
      </c>
      <c r="M1312" s="84">
        <v>86.5</v>
      </c>
      <c r="N1312" s="85">
        <f>(D1312*36.7437/1000)/'[2]Soybean Export Forecast'!$W$15</f>
        <v>0.41151503791857158</v>
      </c>
      <c r="P1312" s="84">
        <v>2372.5</v>
      </c>
      <c r="Q1312" s="84">
        <v>26903.9</v>
      </c>
      <c r="R1312" s="84">
        <f t="shared" si="420"/>
        <v>29276.400000000001</v>
      </c>
      <c r="S1312" s="84">
        <f t="shared" si="413"/>
        <v>205.10000000000218</v>
      </c>
      <c r="T1312" s="84">
        <f t="shared" si="414"/>
        <v>690.10000000000218</v>
      </c>
      <c r="W1312" s="84">
        <v>60.1</v>
      </c>
      <c r="Z1312" s="84">
        <v>9.5</v>
      </c>
      <c r="AA1312" s="84">
        <v>3440.7</v>
      </c>
      <c r="AB1312" s="84">
        <f t="shared" si="421"/>
        <v>3450.2</v>
      </c>
      <c r="AC1312" s="84">
        <f t="shared" si="415"/>
        <v>134.19999999999982</v>
      </c>
      <c r="AE1312" s="84">
        <f t="shared" si="419"/>
        <v>10357.76</v>
      </c>
      <c r="AF1312" s="84">
        <f t="shared" si="419"/>
        <v>-22449.948</v>
      </c>
      <c r="AG1312" s="84">
        <f t="shared" si="419"/>
        <v>-12092.188000000002</v>
      </c>
      <c r="AH1312" s="84">
        <f t="shared" si="416"/>
        <v>569.38899999999558</v>
      </c>
      <c r="AJ1312" s="80">
        <v>42047</v>
      </c>
      <c r="AK1312" s="84">
        <v>4080.6</v>
      </c>
      <c r="AL1312" s="84">
        <v>4773.6000000000004</v>
      </c>
      <c r="AM1312" s="84">
        <f t="shared" si="422"/>
        <v>8854.2000000000007</v>
      </c>
      <c r="AN1312" s="84">
        <f t="shared" si="417"/>
        <v>384.80000000000018</v>
      </c>
      <c r="AO1312" s="84">
        <f t="shared" si="417"/>
        <v>316.60000000000036</v>
      </c>
      <c r="AP1312" s="85">
        <f>AM1312/'[2]Soymeal Export Forecast'!AO$15</f>
        <v>0.67076754235396019</v>
      </c>
      <c r="AQ1312" s="77"/>
      <c r="AR1312" s="77"/>
      <c r="AS1312" s="80">
        <v>42047</v>
      </c>
      <c r="AT1312" s="84">
        <v>164.3</v>
      </c>
      <c r="AU1312" s="84">
        <v>395</v>
      </c>
      <c r="AV1312" s="84">
        <f t="shared" si="423"/>
        <v>559.29999999999995</v>
      </c>
      <c r="AW1312" s="84">
        <f t="shared" si="418"/>
        <v>9.8000000000000114</v>
      </c>
      <c r="AX1312" s="84">
        <f t="shared" si="418"/>
        <v>11</v>
      </c>
      <c r="AZ1312" s="77"/>
      <c r="BA1312" s="77"/>
      <c r="BB1312" s="84">
        <f t="shared" si="410"/>
        <v>771.7440000000006</v>
      </c>
    </row>
    <row r="1313" spans="1:54">
      <c r="A1313" s="80">
        <v>42054</v>
      </c>
      <c r="B1313" s="84">
        <v>13068.271000000001</v>
      </c>
      <c r="C1313" s="84">
        <v>8511.0550000000003</v>
      </c>
      <c r="D1313" s="84">
        <v>21579.326000000001</v>
      </c>
      <c r="E1313" s="84">
        <v>882.31700000000001</v>
      </c>
      <c r="F1313" s="84">
        <f t="shared" si="412"/>
        <v>616.40300000000025</v>
      </c>
      <c r="G1313" s="84">
        <f t="shared" si="412"/>
        <v>944.91400000000067</v>
      </c>
      <c r="H1313" s="84">
        <f t="shared" si="412"/>
        <v>0</v>
      </c>
      <c r="I1313" s="84">
        <f t="shared" si="409"/>
        <v>616.40300000000025</v>
      </c>
      <c r="L1313" s="84">
        <f t="shared" si="411"/>
        <v>944.91400000000067</v>
      </c>
      <c r="M1313" s="84">
        <v>68</v>
      </c>
      <c r="N1313" s="85">
        <f>(D1313*36.7437/1000)/'[2]Soybean Export Forecast'!$W$15</f>
        <v>0.43035959334083368</v>
      </c>
      <c r="P1313" s="84">
        <v>2077</v>
      </c>
      <c r="Q1313" s="84">
        <v>27472.3</v>
      </c>
      <c r="R1313" s="84">
        <f t="shared" si="420"/>
        <v>29549.3</v>
      </c>
      <c r="S1313" s="84">
        <f t="shared" si="413"/>
        <v>272.89999999999782</v>
      </c>
      <c r="T1313" s="84">
        <f t="shared" si="414"/>
        <v>568.39999999999782</v>
      </c>
      <c r="W1313" s="84">
        <v>65.900000000000006</v>
      </c>
      <c r="Z1313" s="84">
        <v>19.5</v>
      </c>
      <c r="AA1313" s="84">
        <v>3517.5039999999999</v>
      </c>
      <c r="AB1313" s="84">
        <f t="shared" si="421"/>
        <v>3537.0039999999999</v>
      </c>
      <c r="AC1313" s="84">
        <f t="shared" si="415"/>
        <v>86.804000000000087</v>
      </c>
      <c r="AE1313" s="84">
        <f t="shared" si="419"/>
        <v>10971.771000000001</v>
      </c>
      <c r="AF1313" s="84">
        <f t="shared" si="419"/>
        <v>-22478.749</v>
      </c>
      <c r="AG1313" s="84">
        <f t="shared" si="419"/>
        <v>-11506.977999999999</v>
      </c>
      <c r="AH1313" s="84">
        <f t="shared" si="416"/>
        <v>585.21000000000276</v>
      </c>
      <c r="AJ1313" s="80">
        <v>42054</v>
      </c>
      <c r="AK1313" s="84">
        <v>3857.6</v>
      </c>
      <c r="AL1313" s="84">
        <v>4990.2</v>
      </c>
      <c r="AM1313" s="84">
        <f t="shared" si="422"/>
        <v>8847.7999999999993</v>
      </c>
      <c r="AN1313" s="84">
        <f t="shared" si="417"/>
        <v>216.59999999999945</v>
      </c>
      <c r="AO1313" s="84">
        <f t="shared" si="417"/>
        <v>-6.4000000000014552</v>
      </c>
      <c r="AP1313" s="85">
        <f>AM1313/'[2]Soymeal Export Forecast'!AO$15</f>
        <v>0.67028269761687886</v>
      </c>
      <c r="AQ1313" s="77"/>
      <c r="AR1313" s="77"/>
      <c r="AS1313" s="80">
        <v>42054</v>
      </c>
      <c r="AT1313" s="84">
        <v>159.5</v>
      </c>
      <c r="AU1313" s="84">
        <v>413.9</v>
      </c>
      <c r="AV1313" s="84">
        <f t="shared" si="423"/>
        <v>573.4</v>
      </c>
      <c r="AW1313" s="84">
        <f t="shared" si="418"/>
        <v>18.899999999999977</v>
      </c>
      <c r="AX1313" s="84">
        <f t="shared" si="418"/>
        <v>14.100000000000023</v>
      </c>
      <c r="AZ1313" s="77"/>
      <c r="BA1313" s="77"/>
      <c r="BB1313" s="84">
        <f t="shared" si="410"/>
        <v>833.0029999999997</v>
      </c>
    </row>
    <row r="1314" spans="1:54">
      <c r="A1314" s="80">
        <v>42061</v>
      </c>
      <c r="B1314" s="84">
        <v>13492.494000000001</v>
      </c>
      <c r="C1314" s="84">
        <v>9257.4860000000008</v>
      </c>
      <c r="D1314" s="84">
        <v>22749.98</v>
      </c>
      <c r="E1314" s="84">
        <v>882.31700000000001</v>
      </c>
      <c r="F1314" s="84">
        <f t="shared" si="412"/>
        <v>746.43100000000049</v>
      </c>
      <c r="G1314" s="84">
        <f t="shared" si="412"/>
        <v>1170.6539999999986</v>
      </c>
      <c r="H1314" s="84">
        <f t="shared" si="412"/>
        <v>0</v>
      </c>
      <c r="I1314" s="84">
        <f t="shared" si="409"/>
        <v>746.43100000000049</v>
      </c>
      <c r="L1314" s="84">
        <f t="shared" si="411"/>
        <v>1170.6539999999986</v>
      </c>
      <c r="M1314" s="84">
        <v>40.4</v>
      </c>
      <c r="N1314" s="85">
        <f>(D1314*36.7437/1000)/'[2]Soybean Export Forecast'!$W$15</f>
        <v>0.45370611395889276</v>
      </c>
      <c r="P1314" s="84">
        <v>1707.7</v>
      </c>
      <c r="Q1314" s="84">
        <v>27962.9</v>
      </c>
      <c r="R1314" s="84">
        <f t="shared" si="420"/>
        <v>29670.600000000002</v>
      </c>
      <c r="S1314" s="84">
        <f t="shared" si="413"/>
        <v>121.30000000000291</v>
      </c>
      <c r="T1314" s="84">
        <f t="shared" si="414"/>
        <v>490.60000000000218</v>
      </c>
      <c r="W1314" s="84">
        <v>11.9</v>
      </c>
      <c r="Z1314" s="84">
        <v>19.5</v>
      </c>
      <c r="AA1314" s="84">
        <v>3517.6039999999998</v>
      </c>
      <c r="AB1314" s="84">
        <f t="shared" si="421"/>
        <v>3537.1039999999998</v>
      </c>
      <c r="AC1314" s="84">
        <f t="shared" si="415"/>
        <v>9.9999999999909051E-2</v>
      </c>
      <c r="AE1314" s="84">
        <f t="shared" si="419"/>
        <v>11765.294</v>
      </c>
      <c r="AF1314" s="84">
        <f t="shared" si="419"/>
        <v>-22223.018</v>
      </c>
      <c r="AG1314" s="84">
        <f t="shared" si="419"/>
        <v>-10457.724000000002</v>
      </c>
      <c r="AH1314" s="84">
        <f t="shared" si="416"/>
        <v>1049.2539999999972</v>
      </c>
      <c r="AJ1314" s="80">
        <v>42061</v>
      </c>
      <c r="AK1314" s="84">
        <v>3728</v>
      </c>
      <c r="AL1314" s="84">
        <v>5250</v>
      </c>
      <c r="AM1314" s="84">
        <f t="shared" si="422"/>
        <v>8978</v>
      </c>
      <c r="AN1314" s="84">
        <f t="shared" si="417"/>
        <v>259.80000000000018</v>
      </c>
      <c r="AO1314" s="84">
        <f t="shared" si="417"/>
        <v>130.20000000000073</v>
      </c>
      <c r="AP1314" s="85">
        <f>AM1314/'[2]Soymeal Export Forecast'!AO$15</f>
        <v>0.68014625773687676</v>
      </c>
      <c r="AQ1314" s="77"/>
      <c r="AR1314" s="77"/>
      <c r="AS1314" s="80">
        <v>42061</v>
      </c>
      <c r="AT1314" s="84">
        <v>141.1</v>
      </c>
      <c r="AU1314" s="84">
        <v>438</v>
      </c>
      <c r="AV1314" s="84">
        <f t="shared" si="423"/>
        <v>579.1</v>
      </c>
      <c r="AW1314" s="84">
        <f t="shared" si="418"/>
        <v>24.100000000000023</v>
      </c>
      <c r="AX1314" s="84">
        <f t="shared" si="418"/>
        <v>5.7000000000000455</v>
      </c>
      <c r="AZ1314" s="77"/>
      <c r="BA1314" s="77"/>
      <c r="BB1314" s="84">
        <f t="shared" si="410"/>
        <v>1006.2310000000007</v>
      </c>
    </row>
    <row r="1315" spans="1:54">
      <c r="A1315" s="80">
        <v>42068</v>
      </c>
      <c r="B1315" s="84">
        <v>13776.933000000001</v>
      </c>
      <c r="C1315" s="84">
        <v>9935.8250000000007</v>
      </c>
      <c r="D1315" s="84">
        <v>23712.758000000002</v>
      </c>
      <c r="E1315" s="84">
        <v>882.31700000000001</v>
      </c>
      <c r="F1315" s="84">
        <f t="shared" si="412"/>
        <v>678.33899999999994</v>
      </c>
      <c r="G1315" s="84">
        <f t="shared" si="412"/>
        <v>962.77800000000207</v>
      </c>
      <c r="H1315" s="84">
        <f t="shared" si="412"/>
        <v>0</v>
      </c>
      <c r="I1315" s="84">
        <f t="shared" si="409"/>
        <v>678.33899999999994</v>
      </c>
      <c r="L1315" s="84">
        <f t="shared" si="411"/>
        <v>962.77800000000207</v>
      </c>
      <c r="M1315" s="84">
        <v>86.9</v>
      </c>
      <c r="N1315" s="85">
        <f>(D1315*36.7437/1000)/'[2]Soybean Export Forecast'!$W$15</f>
        <v>0.47290693369522296</v>
      </c>
      <c r="P1315" s="84">
        <v>1628.9</v>
      </c>
      <c r="Q1315" s="84">
        <v>28198.5</v>
      </c>
      <c r="R1315" s="84">
        <f t="shared" si="420"/>
        <v>29827.4</v>
      </c>
      <c r="S1315" s="84">
        <f t="shared" si="413"/>
        <v>156.79999999999927</v>
      </c>
      <c r="T1315" s="84">
        <f t="shared" si="414"/>
        <v>235.59999999999854</v>
      </c>
      <c r="W1315" s="84">
        <v>76.2</v>
      </c>
      <c r="Z1315" s="84">
        <v>6.7</v>
      </c>
      <c r="AA1315" s="84">
        <v>3603.1819999999998</v>
      </c>
      <c r="AB1315" s="84">
        <f t="shared" si="421"/>
        <v>3609.8819999999996</v>
      </c>
      <c r="AC1315" s="84">
        <f t="shared" si="415"/>
        <v>72.777999999999793</v>
      </c>
      <c r="AE1315" s="84">
        <f t="shared" si="419"/>
        <v>12141.333000000001</v>
      </c>
      <c r="AF1315" s="84">
        <f t="shared" si="419"/>
        <v>-21865.857</v>
      </c>
      <c r="AG1315" s="84">
        <f t="shared" si="419"/>
        <v>-9724.5239999999994</v>
      </c>
      <c r="AH1315" s="84">
        <f t="shared" si="416"/>
        <v>733.20000000000255</v>
      </c>
      <c r="AJ1315" s="80">
        <v>42068</v>
      </c>
      <c r="AK1315" s="84">
        <v>3549.2</v>
      </c>
      <c r="AL1315" s="84">
        <v>5530.2</v>
      </c>
      <c r="AM1315" s="84">
        <f t="shared" si="422"/>
        <v>9079.4</v>
      </c>
      <c r="AN1315" s="84">
        <f t="shared" si="417"/>
        <v>280.19999999999982</v>
      </c>
      <c r="AO1315" s="84">
        <f t="shared" si="417"/>
        <v>101.39999999999964</v>
      </c>
      <c r="AP1315" s="85">
        <f>AM1315/'[2]Soymeal Export Forecast'!AO$15</f>
        <v>0.6878280165400088</v>
      </c>
      <c r="AQ1315" s="77"/>
      <c r="AR1315" s="77"/>
      <c r="AS1315" s="80">
        <v>42068</v>
      </c>
      <c r="AT1315" s="84">
        <v>125.8</v>
      </c>
      <c r="AU1315" s="84">
        <v>457.9</v>
      </c>
      <c r="AV1315" s="84">
        <f t="shared" si="423"/>
        <v>583.69999999999993</v>
      </c>
      <c r="AW1315" s="84">
        <f t="shared" si="418"/>
        <v>19.899999999999977</v>
      </c>
      <c r="AX1315" s="84">
        <f t="shared" si="418"/>
        <v>4.5999999999999091</v>
      </c>
      <c r="AZ1315" s="77"/>
      <c r="BA1315" s="77"/>
      <c r="BB1315" s="84">
        <f t="shared" si="410"/>
        <v>958.53899999999976</v>
      </c>
    </row>
    <row r="1316" spans="1:54">
      <c r="A1316" s="80">
        <v>42075</v>
      </c>
      <c r="B1316" s="84">
        <v>13716.375</v>
      </c>
      <c r="C1316" s="84">
        <v>10689.843000000001</v>
      </c>
      <c r="D1316" s="84">
        <v>24406.218000000001</v>
      </c>
      <c r="E1316" s="84">
        <v>887.31700000000001</v>
      </c>
      <c r="F1316" s="84">
        <f t="shared" si="412"/>
        <v>754.01800000000003</v>
      </c>
      <c r="G1316" s="84">
        <f t="shared" si="412"/>
        <v>693.45999999999913</v>
      </c>
      <c r="H1316" s="84">
        <f t="shared" si="412"/>
        <v>5</v>
      </c>
      <c r="I1316" s="84">
        <f t="shared" si="409"/>
        <v>754.01800000000003</v>
      </c>
      <c r="L1316" s="84">
        <f t="shared" si="411"/>
        <v>698.45999999999913</v>
      </c>
      <c r="M1316" s="84">
        <v>35.700000000000003</v>
      </c>
      <c r="N1316" s="85">
        <f>(D1316*36.7437/1000)/'[2]Soybean Export Forecast'!$W$15</f>
        <v>0.48673670593176699</v>
      </c>
      <c r="P1316" s="84">
        <v>1319.2</v>
      </c>
      <c r="Q1316" s="84">
        <v>28471</v>
      </c>
      <c r="R1316" s="84">
        <f t="shared" si="420"/>
        <v>29790.2</v>
      </c>
      <c r="S1316" s="84">
        <f t="shared" si="413"/>
        <v>-37.200000000000728</v>
      </c>
      <c r="T1316" s="84">
        <f t="shared" si="414"/>
        <v>272.5</v>
      </c>
      <c r="W1316" s="84">
        <v>1.6</v>
      </c>
      <c r="Z1316" s="84">
        <v>6.7</v>
      </c>
      <c r="AA1316" s="84">
        <v>3603.2819999999997</v>
      </c>
      <c r="AB1316" s="84">
        <f t="shared" si="421"/>
        <v>3609.9819999999995</v>
      </c>
      <c r="AC1316" s="84">
        <f t="shared" si="415"/>
        <v>9.9999999999909051E-2</v>
      </c>
      <c r="AE1316" s="84">
        <f t="shared" si="419"/>
        <v>12390.474999999999</v>
      </c>
      <c r="AF1316" s="84">
        <f t="shared" si="419"/>
        <v>-21384.438999999998</v>
      </c>
      <c r="AG1316" s="84">
        <f t="shared" si="419"/>
        <v>-8993.9639999999999</v>
      </c>
      <c r="AH1316" s="84">
        <f t="shared" si="416"/>
        <v>730.55999999999949</v>
      </c>
      <c r="AJ1316" s="80">
        <v>42075</v>
      </c>
      <c r="AK1316" s="84">
        <v>3533.1</v>
      </c>
      <c r="AL1316" s="84">
        <v>5750.3</v>
      </c>
      <c r="AM1316" s="84">
        <f t="shared" si="422"/>
        <v>9283.4</v>
      </c>
      <c r="AN1316" s="84">
        <f t="shared" si="417"/>
        <v>220.10000000000036</v>
      </c>
      <c r="AO1316" s="84">
        <f t="shared" si="417"/>
        <v>204</v>
      </c>
      <c r="AP1316" s="85">
        <f>AM1316/'[2]Soymeal Export Forecast'!AO$15</f>
        <v>0.70328244253447558</v>
      </c>
      <c r="AQ1316" s="77"/>
      <c r="AR1316" s="77"/>
      <c r="AS1316" s="80">
        <v>42075</v>
      </c>
      <c r="AT1316" s="84">
        <v>116.5</v>
      </c>
      <c r="AU1316" s="84">
        <v>475.3</v>
      </c>
      <c r="AV1316" s="84">
        <f t="shared" si="423"/>
        <v>591.79999999999995</v>
      </c>
      <c r="AW1316" s="84">
        <f t="shared" si="418"/>
        <v>17.400000000000034</v>
      </c>
      <c r="AX1316" s="84">
        <f t="shared" si="418"/>
        <v>8.1000000000000227</v>
      </c>
      <c r="AZ1316" s="77"/>
      <c r="BA1316" s="77"/>
      <c r="BB1316" s="84">
        <f t="shared" si="410"/>
        <v>974.11800000000039</v>
      </c>
    </row>
    <row r="1317" spans="1:54">
      <c r="A1317" s="80">
        <v>42082</v>
      </c>
      <c r="B1317" s="84">
        <v>14622.585999999999</v>
      </c>
      <c r="C1317" s="84">
        <v>11436.755999999999</v>
      </c>
      <c r="D1317" s="84">
        <v>26059.342000000001</v>
      </c>
      <c r="E1317" s="84">
        <v>887.31700000000001</v>
      </c>
      <c r="F1317" s="84">
        <f t="shared" si="412"/>
        <v>746.91299999999865</v>
      </c>
      <c r="G1317" s="84">
        <f t="shared" si="412"/>
        <v>1653.1239999999998</v>
      </c>
      <c r="H1317" s="84">
        <f t="shared" si="412"/>
        <v>0</v>
      </c>
      <c r="I1317" s="84">
        <f t="shared" si="409"/>
        <v>746.91299999999865</v>
      </c>
      <c r="L1317" s="84">
        <f t="shared" si="411"/>
        <v>1653.1239999999998</v>
      </c>
      <c r="M1317" s="84">
        <v>13.2</v>
      </c>
      <c r="N1317" s="85">
        <f>(D1317*36.7437/1000)/'[2]Soybean Export Forecast'!$W$15</f>
        <v>0.51970519495602907</v>
      </c>
      <c r="P1317" s="84">
        <v>1258.4000000000001</v>
      </c>
      <c r="Q1317" s="84">
        <v>28660.5</v>
      </c>
      <c r="R1317" s="84">
        <f t="shared" si="420"/>
        <v>29918.9</v>
      </c>
      <c r="S1317" s="84">
        <f t="shared" si="413"/>
        <v>128.70000000000073</v>
      </c>
      <c r="T1317" s="84">
        <f t="shared" si="414"/>
        <v>189.5</v>
      </c>
      <c r="W1317" s="84">
        <v>2.9</v>
      </c>
      <c r="Z1317" s="84">
        <v>0</v>
      </c>
      <c r="AA1317" s="84">
        <v>3769.1</v>
      </c>
      <c r="AB1317" s="84">
        <f t="shared" si="421"/>
        <v>3769.1</v>
      </c>
      <c r="AC1317" s="84">
        <f t="shared" si="415"/>
        <v>159.11800000000039</v>
      </c>
      <c r="AE1317" s="84">
        <f t="shared" si="419"/>
        <v>13364.186</v>
      </c>
      <c r="AF1317" s="84">
        <f t="shared" si="419"/>
        <v>-20992.843999999997</v>
      </c>
      <c r="AG1317" s="84">
        <f t="shared" si="419"/>
        <v>-7628.6580000000013</v>
      </c>
      <c r="AH1317" s="84">
        <f t="shared" si="416"/>
        <v>1365.3059999999987</v>
      </c>
      <c r="AJ1317" s="80">
        <v>42082</v>
      </c>
      <c r="AK1317" s="84">
        <v>3453.4</v>
      </c>
      <c r="AL1317" s="84">
        <v>6054.3</v>
      </c>
      <c r="AM1317" s="84">
        <f t="shared" si="422"/>
        <v>9507.7000000000007</v>
      </c>
      <c r="AN1317" s="84">
        <f t="shared" si="417"/>
        <v>304</v>
      </c>
      <c r="AO1317" s="84">
        <f t="shared" si="417"/>
        <v>224.30000000000109</v>
      </c>
      <c r="AP1317" s="85">
        <f>AM1317/'[2]Soymeal Export Forecast'!AO$15</f>
        <v>0.72027473542937226</v>
      </c>
      <c r="AQ1317" s="77"/>
      <c r="AR1317" s="77"/>
      <c r="AS1317" s="80">
        <v>42082</v>
      </c>
      <c r="AT1317" s="84">
        <v>119.4</v>
      </c>
      <c r="AU1317" s="84">
        <v>494.8</v>
      </c>
      <c r="AV1317" s="84">
        <f t="shared" si="423"/>
        <v>614.20000000000005</v>
      </c>
      <c r="AW1317" s="84">
        <f t="shared" si="418"/>
        <v>19.5</v>
      </c>
      <c r="AX1317" s="84">
        <f t="shared" si="418"/>
        <v>22.400000000000091</v>
      </c>
      <c r="AZ1317" s="77"/>
      <c r="BA1317" s="77"/>
      <c r="BB1317" s="84">
        <f t="shared" si="410"/>
        <v>1050.9129999999986</v>
      </c>
    </row>
    <row r="1318" spans="1:54">
      <c r="A1318" s="80">
        <v>42089</v>
      </c>
      <c r="B1318" s="84">
        <v>14849.816999999999</v>
      </c>
      <c r="C1318" s="84">
        <v>12104.584000000001</v>
      </c>
      <c r="D1318" s="84">
        <v>26954.401000000002</v>
      </c>
      <c r="E1318" s="84">
        <v>887.31700000000001</v>
      </c>
      <c r="F1318" s="84">
        <f t="shared" si="412"/>
        <v>667.82800000000134</v>
      </c>
      <c r="G1318" s="84">
        <f t="shared" si="412"/>
        <v>895.05900000000111</v>
      </c>
      <c r="H1318" s="84">
        <f t="shared" si="412"/>
        <v>0</v>
      </c>
      <c r="I1318" s="84">
        <f t="shared" si="409"/>
        <v>667.82800000000134</v>
      </c>
      <c r="L1318" s="84">
        <f t="shared" si="411"/>
        <v>895.05900000000111</v>
      </c>
      <c r="M1318" s="84">
        <v>293.10000000000002</v>
      </c>
      <c r="N1318" s="85">
        <f>(D1318*36.7437/1000)/'[2]Soybean Export Forecast'!$W$15</f>
        <v>0.53755548496305028</v>
      </c>
      <c r="P1318" s="84">
        <v>843.3</v>
      </c>
      <c r="Q1318" s="84">
        <v>29035</v>
      </c>
      <c r="R1318" s="84">
        <f t="shared" si="420"/>
        <v>29878.3</v>
      </c>
      <c r="S1318" s="84">
        <f t="shared" si="413"/>
        <v>-40.600000000002183</v>
      </c>
      <c r="T1318" s="84">
        <f t="shared" si="414"/>
        <v>374.5</v>
      </c>
      <c r="W1318" s="84">
        <v>165</v>
      </c>
      <c r="Z1318" s="84">
        <v>0</v>
      </c>
      <c r="AA1318" s="84">
        <v>3769.1</v>
      </c>
      <c r="AB1318" s="84">
        <f t="shared" si="421"/>
        <v>3769.1</v>
      </c>
      <c r="AC1318" s="84">
        <f t="shared" si="415"/>
        <v>0</v>
      </c>
      <c r="AE1318" s="84">
        <f t="shared" si="419"/>
        <v>14006.517</v>
      </c>
      <c r="AF1318" s="84">
        <f t="shared" si="419"/>
        <v>-20699.515999999996</v>
      </c>
      <c r="AG1318" s="84">
        <f t="shared" si="419"/>
        <v>-6692.998999999998</v>
      </c>
      <c r="AH1318" s="84">
        <f t="shared" si="416"/>
        <v>935.65900000000329</v>
      </c>
      <c r="AJ1318" s="80">
        <v>42089</v>
      </c>
      <c r="AK1318" s="84">
        <v>3376</v>
      </c>
      <c r="AL1318" s="84">
        <v>6345.7</v>
      </c>
      <c r="AM1318" s="84">
        <f t="shared" si="422"/>
        <v>9721.7000000000007</v>
      </c>
      <c r="AN1318" s="84">
        <f t="shared" si="417"/>
        <v>291.39999999999964</v>
      </c>
      <c r="AO1318" s="84">
        <f t="shared" si="417"/>
        <v>214</v>
      </c>
      <c r="AP1318" s="85">
        <f>AM1318/'[2]Soymeal Export Forecast'!AO$15</f>
        <v>0.73648673132552855</v>
      </c>
      <c r="AQ1318" s="77"/>
      <c r="AR1318" s="77"/>
      <c r="AS1318" s="80">
        <v>42089</v>
      </c>
      <c r="AT1318" s="84">
        <v>121.9</v>
      </c>
      <c r="AU1318" s="84">
        <v>512.79999999999995</v>
      </c>
      <c r="AV1318" s="84">
        <f t="shared" si="423"/>
        <v>634.69999999999993</v>
      </c>
      <c r="AW1318" s="84">
        <f t="shared" si="418"/>
        <v>17.999999999999943</v>
      </c>
      <c r="AX1318" s="84">
        <f t="shared" si="418"/>
        <v>20.499999999999886</v>
      </c>
      <c r="AZ1318" s="77"/>
      <c r="BA1318" s="77"/>
      <c r="BB1318" s="84">
        <f t="shared" si="410"/>
        <v>959.22800000000097</v>
      </c>
    </row>
    <row r="1319" spans="1:54">
      <c r="A1319" s="80">
        <v>42096</v>
      </c>
      <c r="B1319" s="84">
        <v>14727.067999999999</v>
      </c>
      <c r="C1319" s="84">
        <v>12614.981</v>
      </c>
      <c r="D1319" s="84">
        <v>27342.048999999999</v>
      </c>
      <c r="E1319" s="84">
        <v>1097.317</v>
      </c>
      <c r="F1319" s="84">
        <f t="shared" si="412"/>
        <v>510.39699999999903</v>
      </c>
      <c r="G1319" s="84">
        <f t="shared" si="412"/>
        <v>387.64799999999741</v>
      </c>
      <c r="H1319" s="84">
        <f t="shared" si="412"/>
        <v>210</v>
      </c>
      <c r="I1319" s="84">
        <f t="shared" si="409"/>
        <v>510.39699999999903</v>
      </c>
      <c r="L1319" s="84">
        <f t="shared" si="411"/>
        <v>597.64799999999741</v>
      </c>
      <c r="M1319" s="84">
        <v>563</v>
      </c>
      <c r="N1319" s="85">
        <f>(D1319*36.7437/1000)/'[2]Soybean Export Forecast'!$W$15</f>
        <v>0.54528640462381206</v>
      </c>
      <c r="P1319" s="84">
        <v>365.7</v>
      </c>
      <c r="Q1319" s="84">
        <v>29283.200000000001</v>
      </c>
      <c r="R1319" s="84">
        <f t="shared" si="420"/>
        <v>29648.9</v>
      </c>
      <c r="S1319" s="84">
        <f t="shared" si="413"/>
        <v>-229.39999999999782</v>
      </c>
      <c r="T1319" s="84">
        <f t="shared" si="414"/>
        <v>248.20000000000073</v>
      </c>
      <c r="W1319" s="84">
        <v>480</v>
      </c>
      <c r="Z1319" s="84">
        <v>0</v>
      </c>
      <c r="AA1319" s="84">
        <v>3769.1989999999996</v>
      </c>
      <c r="AB1319" s="84">
        <f t="shared" si="421"/>
        <v>3769.1989999999996</v>
      </c>
      <c r="AC1319" s="84">
        <f t="shared" si="415"/>
        <v>9.8999999999705324E-2</v>
      </c>
      <c r="AE1319" s="84">
        <f t="shared" si="419"/>
        <v>14361.367999999999</v>
      </c>
      <c r="AF1319" s="84">
        <f t="shared" si="419"/>
        <v>-20437.418000000001</v>
      </c>
      <c r="AG1319" s="84">
        <f t="shared" si="419"/>
        <v>-6076.050000000002</v>
      </c>
      <c r="AH1319" s="84">
        <f t="shared" si="416"/>
        <v>616.94899999999598</v>
      </c>
      <c r="AJ1319" s="80">
        <v>42096</v>
      </c>
      <c r="AK1319" s="84">
        <v>3128.8</v>
      </c>
      <c r="AL1319" s="84">
        <v>6638.9</v>
      </c>
      <c r="AM1319" s="84">
        <f t="shared" si="422"/>
        <v>9767.7000000000007</v>
      </c>
      <c r="AN1319" s="84">
        <f t="shared" si="417"/>
        <v>293.19999999999982</v>
      </c>
      <c r="AO1319" s="84">
        <f t="shared" si="417"/>
        <v>46</v>
      </c>
      <c r="AP1319" s="85">
        <f>AM1319/'[2]Soymeal Export Forecast'!AO$15</f>
        <v>0.73997155287330052</v>
      </c>
      <c r="AQ1319" s="77"/>
      <c r="AR1319" s="77"/>
      <c r="AS1319" s="80">
        <v>42096</v>
      </c>
      <c r="AT1319" s="84">
        <v>99.9</v>
      </c>
      <c r="AU1319" s="84">
        <v>546.70000000000005</v>
      </c>
      <c r="AV1319" s="84">
        <f t="shared" si="423"/>
        <v>646.6</v>
      </c>
      <c r="AW1319" s="84">
        <f t="shared" si="418"/>
        <v>33.900000000000091</v>
      </c>
      <c r="AX1319" s="84">
        <f t="shared" si="418"/>
        <v>11.900000000000091</v>
      </c>
      <c r="AZ1319" s="77"/>
      <c r="BA1319" s="77"/>
      <c r="BB1319" s="84">
        <f t="shared" si="410"/>
        <v>803.59699999999884</v>
      </c>
    </row>
    <row r="1320" spans="1:54">
      <c r="A1320" s="80">
        <v>42103</v>
      </c>
      <c r="B1320" s="84">
        <v>15145.673000000001</v>
      </c>
      <c r="C1320" s="84">
        <v>13015.184999999999</v>
      </c>
      <c r="D1320" s="84">
        <v>28160.858</v>
      </c>
      <c r="E1320" s="84">
        <v>1122.4680000000001</v>
      </c>
      <c r="F1320" s="84">
        <f t="shared" si="412"/>
        <v>400.20399999999972</v>
      </c>
      <c r="G1320" s="84">
        <f t="shared" si="412"/>
        <v>818.80900000000111</v>
      </c>
      <c r="H1320" s="84">
        <f t="shared" si="412"/>
        <v>25.151000000000067</v>
      </c>
      <c r="I1320" s="84">
        <f t="shared" si="409"/>
        <v>400.20399999999972</v>
      </c>
      <c r="L1320" s="84">
        <f t="shared" si="411"/>
        <v>843.96000000000117</v>
      </c>
      <c r="M1320" s="84">
        <v>69.900000000000006</v>
      </c>
      <c r="N1320" s="85">
        <f>(D1320*36.7437/1000)/'[2]Soybean Export Forecast'!$W$15</f>
        <v>0.56161602994500215</v>
      </c>
      <c r="P1320" s="84">
        <v>185</v>
      </c>
      <c r="Q1320" s="84">
        <v>29479.599999999999</v>
      </c>
      <c r="R1320" s="84">
        <f t="shared" si="420"/>
        <v>29664.6</v>
      </c>
      <c r="S1320" s="84">
        <f t="shared" si="413"/>
        <v>15.69999999999709</v>
      </c>
      <c r="T1320" s="84">
        <f t="shared" si="414"/>
        <v>196.39999999999782</v>
      </c>
      <c r="W1320" s="84">
        <v>0</v>
      </c>
      <c r="Z1320" s="84">
        <v>0</v>
      </c>
      <c r="AA1320" s="84">
        <v>3950.2</v>
      </c>
      <c r="AB1320" s="84">
        <f t="shared" si="421"/>
        <v>3950.2</v>
      </c>
      <c r="AC1320" s="84">
        <f t="shared" si="415"/>
        <v>181.0010000000002</v>
      </c>
      <c r="AE1320" s="84">
        <f t="shared" si="419"/>
        <v>14960.673000000001</v>
      </c>
      <c r="AF1320" s="84">
        <f t="shared" si="419"/>
        <v>-20414.615000000002</v>
      </c>
      <c r="AG1320" s="84">
        <f t="shared" si="419"/>
        <v>-5453.9419999999982</v>
      </c>
      <c r="AH1320" s="84">
        <f t="shared" si="416"/>
        <v>622.10800000000381</v>
      </c>
      <c r="AJ1320" s="80">
        <v>42103</v>
      </c>
      <c r="AK1320" s="84">
        <v>3009</v>
      </c>
      <c r="AL1320" s="84">
        <v>6889.1</v>
      </c>
      <c r="AM1320" s="84">
        <f t="shared" si="422"/>
        <v>9898.1</v>
      </c>
      <c r="AN1320" s="84">
        <f t="shared" si="417"/>
        <v>250.20000000000073</v>
      </c>
      <c r="AO1320" s="84">
        <f t="shared" si="417"/>
        <v>130.39999999999964</v>
      </c>
      <c r="AP1320" s="85">
        <f>AM1320/'[2]Soymeal Export Forecast'!AO$15</f>
        <v>0.74985026439133218</v>
      </c>
      <c r="AQ1320" s="77"/>
      <c r="AR1320" s="77"/>
      <c r="AS1320" s="80">
        <v>42103</v>
      </c>
      <c r="AT1320" s="84">
        <v>96</v>
      </c>
      <c r="AU1320" s="84">
        <v>555.1</v>
      </c>
      <c r="AV1320" s="84">
        <f t="shared" si="423"/>
        <v>651.1</v>
      </c>
      <c r="AW1320" s="84">
        <f t="shared" si="418"/>
        <v>8.3999999999999773</v>
      </c>
      <c r="AX1320" s="84">
        <f t="shared" si="418"/>
        <v>4.5</v>
      </c>
      <c r="AZ1320" s="77"/>
      <c r="BA1320" s="77"/>
      <c r="BB1320" s="84">
        <f t="shared" si="410"/>
        <v>650.40400000000045</v>
      </c>
    </row>
    <row r="1321" spans="1:54">
      <c r="A1321" s="80">
        <v>42110</v>
      </c>
      <c r="B1321" s="84">
        <v>16568.656999999999</v>
      </c>
      <c r="C1321" s="84">
        <v>13777.633</v>
      </c>
      <c r="D1321" s="84">
        <v>30346.29</v>
      </c>
      <c r="E1321" s="84">
        <v>1122.4680000000001</v>
      </c>
      <c r="F1321" s="84">
        <f t="shared" si="412"/>
        <v>762.44800000000032</v>
      </c>
      <c r="G1321" s="84">
        <f t="shared" si="412"/>
        <v>2185.4320000000007</v>
      </c>
      <c r="H1321" s="84">
        <f t="shared" si="412"/>
        <v>0</v>
      </c>
      <c r="I1321" s="84">
        <f t="shared" si="409"/>
        <v>762.44800000000032</v>
      </c>
      <c r="L1321" s="84">
        <f t="shared" si="411"/>
        <v>2185.4320000000007</v>
      </c>
      <c r="M1321" s="84">
        <v>18.8</v>
      </c>
      <c r="N1321" s="85">
        <f>(D1321*36.7437/1000)/'[2]Soybean Export Forecast'!$W$15</f>
        <v>0.60520041375726963</v>
      </c>
      <c r="P1321" s="84">
        <v>184.3</v>
      </c>
      <c r="Q1321" s="84">
        <v>29512.6</v>
      </c>
      <c r="R1321" s="84">
        <f t="shared" si="420"/>
        <v>29696.899999999998</v>
      </c>
      <c r="S1321" s="84">
        <f t="shared" si="413"/>
        <v>32.299999999999272</v>
      </c>
      <c r="T1321" s="84">
        <f t="shared" si="414"/>
        <v>33</v>
      </c>
      <c r="W1321" s="84">
        <v>0</v>
      </c>
      <c r="Z1321" s="84">
        <v>0</v>
      </c>
      <c r="AA1321" s="84">
        <v>3950.2</v>
      </c>
      <c r="AB1321" s="84">
        <f t="shared" si="421"/>
        <v>3950.2</v>
      </c>
      <c r="AC1321" s="84">
        <f t="shared" si="415"/>
        <v>0</v>
      </c>
      <c r="AE1321" s="84">
        <f t="shared" si="419"/>
        <v>16384.357</v>
      </c>
      <c r="AF1321" s="84">
        <f t="shared" si="419"/>
        <v>-19685.166999999998</v>
      </c>
      <c r="AG1321" s="84">
        <f t="shared" si="419"/>
        <v>-3300.8099999999968</v>
      </c>
      <c r="AH1321" s="84">
        <f t="shared" si="416"/>
        <v>2153.1320000000014</v>
      </c>
      <c r="AJ1321" s="80">
        <v>42110</v>
      </c>
      <c r="AK1321" s="84">
        <v>2945</v>
      </c>
      <c r="AL1321" s="84">
        <v>7060.5</v>
      </c>
      <c r="AM1321" s="84">
        <f t="shared" si="422"/>
        <v>10005.5</v>
      </c>
      <c r="AN1321" s="84">
        <f t="shared" si="417"/>
        <v>171.39999999999964</v>
      </c>
      <c r="AO1321" s="84">
        <f t="shared" si="417"/>
        <v>107.39999999999964</v>
      </c>
      <c r="AP1321" s="85">
        <f>AM1321/'[2]Soymeal Export Forecast'!AO$15</f>
        <v>0.75798656513547791</v>
      </c>
      <c r="AQ1321" s="77"/>
      <c r="AR1321" s="77"/>
      <c r="AS1321" s="80">
        <v>42110</v>
      </c>
      <c r="AT1321" s="84">
        <v>88.2</v>
      </c>
      <c r="AU1321" s="84">
        <v>567.29999999999995</v>
      </c>
      <c r="AV1321" s="84">
        <f t="shared" si="423"/>
        <v>655.5</v>
      </c>
      <c r="AW1321" s="84">
        <f t="shared" si="418"/>
        <v>12.199999999999932</v>
      </c>
      <c r="AX1321" s="84">
        <f t="shared" si="418"/>
        <v>4.3999999999999773</v>
      </c>
      <c r="AZ1321" s="77"/>
      <c r="BA1321" s="77"/>
      <c r="BB1321" s="84">
        <f t="shared" si="410"/>
        <v>933.84799999999996</v>
      </c>
    </row>
    <row r="1322" spans="1:54">
      <c r="A1322" s="80">
        <v>42117</v>
      </c>
      <c r="B1322" s="84">
        <v>16694.276999999998</v>
      </c>
      <c r="C1322" s="84">
        <v>14608.718000000001</v>
      </c>
      <c r="D1322" s="84">
        <v>31302.994999999999</v>
      </c>
      <c r="E1322" s="84">
        <v>1138.4680000000001</v>
      </c>
      <c r="F1322" s="84">
        <f t="shared" ref="F1322:H1340" si="424">C1322-C1321</f>
        <v>831.08500000000095</v>
      </c>
      <c r="G1322" s="84">
        <f t="shared" si="424"/>
        <v>956.70499999999811</v>
      </c>
      <c r="H1322" s="84">
        <f t="shared" si="424"/>
        <v>16</v>
      </c>
      <c r="I1322" s="84">
        <f t="shared" si="409"/>
        <v>831.08500000000095</v>
      </c>
      <c r="L1322" s="84">
        <f t="shared" si="411"/>
        <v>972.70499999999811</v>
      </c>
      <c r="M1322" s="84">
        <v>31.9</v>
      </c>
      <c r="N1322" s="85">
        <f>(D1322*36.7437/1000)/'[2]Soybean Export Forecast'!$W$15</f>
        <v>0.62428011878360545</v>
      </c>
      <c r="P1322" s="84">
        <v>383.2</v>
      </c>
      <c r="Q1322" s="84">
        <v>29512.9</v>
      </c>
      <c r="R1322" s="84">
        <f t="shared" si="420"/>
        <v>29896.100000000002</v>
      </c>
      <c r="S1322" s="84">
        <f t="shared" si="413"/>
        <v>199.20000000000437</v>
      </c>
      <c r="T1322" s="84">
        <f t="shared" si="414"/>
        <v>0.30000000000291038</v>
      </c>
      <c r="W1322" s="84">
        <v>0.8</v>
      </c>
      <c r="Z1322" s="84">
        <v>0</v>
      </c>
      <c r="AA1322" s="84">
        <v>3950.2</v>
      </c>
      <c r="AB1322" s="84">
        <f t="shared" si="421"/>
        <v>3950.2</v>
      </c>
      <c r="AC1322" s="84">
        <f t="shared" si="415"/>
        <v>0</v>
      </c>
      <c r="AE1322" s="84">
        <f t="shared" si="419"/>
        <v>16311.076999999997</v>
      </c>
      <c r="AF1322" s="84">
        <f t="shared" si="419"/>
        <v>-18854.382000000001</v>
      </c>
      <c r="AG1322" s="84">
        <f t="shared" si="419"/>
        <v>-2543.305000000003</v>
      </c>
      <c r="AH1322" s="84">
        <f t="shared" si="416"/>
        <v>757.50499999999374</v>
      </c>
      <c r="AJ1322" s="80">
        <v>42117</v>
      </c>
      <c r="AK1322" s="84">
        <v>2784</v>
      </c>
      <c r="AL1322" s="84">
        <v>7356.2</v>
      </c>
      <c r="AM1322" s="84">
        <f t="shared" si="422"/>
        <v>10140.200000000001</v>
      </c>
      <c r="AN1322" s="84">
        <f t="shared" si="417"/>
        <v>295.69999999999982</v>
      </c>
      <c r="AO1322" s="84">
        <f t="shared" si="417"/>
        <v>134.70000000000073</v>
      </c>
      <c r="AP1322" s="85">
        <f>AM1322/'[2]Soymeal Export Forecast'!AO$15</f>
        <v>0.76819103171123615</v>
      </c>
      <c r="AQ1322" s="77"/>
      <c r="AR1322" s="77"/>
      <c r="AS1322" s="80">
        <v>42117</v>
      </c>
      <c r="AT1322" s="84">
        <v>89.5</v>
      </c>
      <c r="AU1322" s="84">
        <v>573.29999999999995</v>
      </c>
      <c r="AV1322" s="84">
        <f t="shared" si="423"/>
        <v>662.8</v>
      </c>
      <c r="AW1322" s="84">
        <f t="shared" si="418"/>
        <v>6</v>
      </c>
      <c r="AX1322" s="84">
        <f t="shared" si="418"/>
        <v>7.2999999999999545</v>
      </c>
      <c r="AZ1322" s="77"/>
      <c r="BA1322" s="77"/>
      <c r="BB1322" s="84">
        <f t="shared" si="410"/>
        <v>1126.7850000000008</v>
      </c>
    </row>
    <row r="1323" spans="1:54">
      <c r="A1323" s="80">
        <v>42124</v>
      </c>
      <c r="B1323" s="84">
        <v>16824.377</v>
      </c>
      <c r="C1323" s="84">
        <v>15323.51</v>
      </c>
      <c r="D1323" s="84">
        <v>32147.886999999999</v>
      </c>
      <c r="E1323" s="84">
        <v>1145.58</v>
      </c>
      <c r="F1323" s="84">
        <f t="shared" si="424"/>
        <v>714.79199999999946</v>
      </c>
      <c r="G1323" s="84">
        <f t="shared" si="424"/>
        <v>844.89199999999983</v>
      </c>
      <c r="H1323" s="84">
        <f t="shared" si="424"/>
        <v>7.1119999999998527</v>
      </c>
      <c r="I1323" s="84">
        <f t="shared" si="409"/>
        <v>714.79199999999946</v>
      </c>
      <c r="L1323" s="84">
        <f t="shared" si="411"/>
        <v>852.00399999999968</v>
      </c>
      <c r="M1323" s="84">
        <v>15.2</v>
      </c>
      <c r="N1323" s="85">
        <f>(D1323*36.7437/1000)/'[2]Soybean Export Forecast'!$W$15</f>
        <v>0.64112992111463873</v>
      </c>
      <c r="P1323" s="84">
        <v>382.8</v>
      </c>
      <c r="Q1323" s="84">
        <v>29518.6</v>
      </c>
      <c r="R1323" s="84">
        <f t="shared" si="420"/>
        <v>29901.399999999998</v>
      </c>
      <c r="S1323" s="84">
        <f t="shared" si="413"/>
        <v>5.2999999999956344</v>
      </c>
      <c r="T1323" s="84">
        <f t="shared" si="414"/>
        <v>5.6999999999970896</v>
      </c>
      <c r="W1323" s="84">
        <v>0.6</v>
      </c>
      <c r="Z1323" s="84">
        <v>0</v>
      </c>
      <c r="AA1323" s="84">
        <v>3950.2</v>
      </c>
      <c r="AB1323" s="84">
        <f t="shared" si="421"/>
        <v>3950.2</v>
      </c>
      <c r="AC1323" s="84">
        <f t="shared" si="415"/>
        <v>0</v>
      </c>
      <c r="AE1323" s="84">
        <f t="shared" si="419"/>
        <v>16441.577000000001</v>
      </c>
      <c r="AF1323" s="84">
        <f t="shared" si="419"/>
        <v>-18145.289999999997</v>
      </c>
      <c r="AG1323" s="84">
        <f t="shared" si="419"/>
        <v>-1703.7129999999988</v>
      </c>
      <c r="AH1323" s="84">
        <f t="shared" si="416"/>
        <v>839.59200000000419</v>
      </c>
      <c r="AJ1323" s="80">
        <v>42124</v>
      </c>
      <c r="AK1323" s="84">
        <v>2685.3</v>
      </c>
      <c r="AL1323" s="84">
        <v>7591.7</v>
      </c>
      <c r="AM1323" s="84">
        <f t="shared" si="422"/>
        <v>10277</v>
      </c>
      <c r="AN1323" s="84">
        <f t="shared" si="417"/>
        <v>235.5</v>
      </c>
      <c r="AO1323" s="84">
        <f t="shared" si="417"/>
        <v>136.79999999999927</v>
      </c>
      <c r="AP1323" s="85">
        <f>AM1323/'[2]Soymeal Export Forecast'!AO$15</f>
        <v>0.77855458796634913</v>
      </c>
      <c r="AQ1323" s="77"/>
      <c r="AR1323" s="77"/>
      <c r="AS1323" s="80">
        <v>42124</v>
      </c>
      <c r="AT1323" s="84">
        <v>85.5</v>
      </c>
      <c r="AU1323" s="84">
        <v>592.9</v>
      </c>
      <c r="AV1323" s="84">
        <f t="shared" si="423"/>
        <v>678.4</v>
      </c>
      <c r="AW1323" s="84">
        <f t="shared" si="418"/>
        <v>19.600000000000023</v>
      </c>
      <c r="AX1323" s="84">
        <f t="shared" si="418"/>
        <v>15.600000000000023</v>
      </c>
      <c r="AZ1323" s="77"/>
      <c r="BA1323" s="77"/>
      <c r="BB1323" s="84">
        <f t="shared" si="410"/>
        <v>950.29199999999946</v>
      </c>
    </row>
    <row r="1324" spans="1:54">
      <c r="A1324" s="80">
        <v>42131</v>
      </c>
      <c r="B1324" s="84">
        <v>17208.601999999999</v>
      </c>
      <c r="C1324" s="84">
        <v>15942.046</v>
      </c>
      <c r="D1324" s="84">
        <v>33150.648000000001</v>
      </c>
      <c r="E1324" s="84">
        <v>1263.231</v>
      </c>
      <c r="F1324" s="84">
        <f t="shared" si="424"/>
        <v>618.53600000000006</v>
      </c>
      <c r="G1324" s="84">
        <f t="shared" si="424"/>
        <v>1002.7610000000022</v>
      </c>
      <c r="H1324" s="84">
        <f t="shared" si="424"/>
        <v>117.65100000000007</v>
      </c>
      <c r="I1324" s="84">
        <f t="shared" si="409"/>
        <v>618.53600000000006</v>
      </c>
      <c r="L1324" s="84">
        <f t="shared" si="411"/>
        <v>1120.4120000000023</v>
      </c>
      <c r="M1324" s="84">
        <v>14.4</v>
      </c>
      <c r="N1324" s="85">
        <f>(D1324*36.7437/1000)/'[2]Soybean Export Forecast'!$W$15</f>
        <v>0.66112812755436012</v>
      </c>
      <c r="P1324" s="84">
        <v>377.8</v>
      </c>
      <c r="Q1324" s="84">
        <v>29518.6</v>
      </c>
      <c r="R1324" s="84">
        <f t="shared" si="420"/>
        <v>29896.399999999998</v>
      </c>
      <c r="S1324" s="84">
        <f t="shared" si="413"/>
        <v>-5</v>
      </c>
      <c r="T1324" s="84">
        <f t="shared" si="414"/>
        <v>0</v>
      </c>
      <c r="W1324" s="84">
        <v>5</v>
      </c>
      <c r="Z1324" s="84">
        <v>0</v>
      </c>
      <c r="AA1324" s="84">
        <v>3969</v>
      </c>
      <c r="AB1324" s="84">
        <f t="shared" si="421"/>
        <v>3969</v>
      </c>
      <c r="AC1324" s="84">
        <f t="shared" si="415"/>
        <v>18.800000000000182</v>
      </c>
      <c r="AE1324" s="84">
        <f t="shared" si="419"/>
        <v>16830.802</v>
      </c>
      <c r="AF1324" s="84">
        <f t="shared" si="419"/>
        <v>-17545.553999999996</v>
      </c>
      <c r="AG1324" s="84">
        <f t="shared" si="419"/>
        <v>-714.75199999999677</v>
      </c>
      <c r="AH1324" s="84">
        <f t="shared" si="416"/>
        <v>988.96100000000206</v>
      </c>
      <c r="AJ1324" s="80">
        <v>42131</v>
      </c>
      <c r="AK1324" s="84">
        <v>2528.6999999999998</v>
      </c>
      <c r="AL1324" s="84">
        <v>7793.6</v>
      </c>
      <c r="AM1324" s="84">
        <f t="shared" si="422"/>
        <v>10322.299999999999</v>
      </c>
      <c r="AN1324" s="84">
        <f t="shared" si="417"/>
        <v>201.90000000000055</v>
      </c>
      <c r="AO1324" s="84">
        <f t="shared" si="417"/>
        <v>45.299999999999272</v>
      </c>
      <c r="AP1324" s="85">
        <f>AM1324/'[2]Soymeal Export Forecast'!AO$15</f>
        <v>0.78198637962100281</v>
      </c>
      <c r="AQ1324" s="77"/>
      <c r="AR1324" s="77"/>
      <c r="AS1324" s="80">
        <v>42131</v>
      </c>
      <c r="AT1324" s="84">
        <v>89.2</v>
      </c>
      <c r="AU1324" s="84">
        <v>596.5</v>
      </c>
      <c r="AV1324" s="84">
        <f t="shared" si="423"/>
        <v>685.7</v>
      </c>
      <c r="AW1324" s="84">
        <f t="shared" si="418"/>
        <v>3.6000000000000227</v>
      </c>
      <c r="AX1324" s="84">
        <f t="shared" si="418"/>
        <v>7.3000000000000682</v>
      </c>
      <c r="AZ1324" s="77"/>
      <c r="BA1324" s="77"/>
      <c r="BB1324" s="84">
        <f t="shared" si="410"/>
        <v>820.4360000000006</v>
      </c>
    </row>
    <row r="1325" spans="1:54">
      <c r="A1325" s="80">
        <v>42138</v>
      </c>
      <c r="B1325" s="84">
        <v>17444.548999999999</v>
      </c>
      <c r="C1325" s="84">
        <v>16638.262999999999</v>
      </c>
      <c r="D1325" s="84">
        <v>34082.811999999998</v>
      </c>
      <c r="E1325" s="84">
        <v>1406.4349999999999</v>
      </c>
      <c r="F1325" s="84">
        <f t="shared" si="424"/>
        <v>696.21699999999873</v>
      </c>
      <c r="G1325" s="84">
        <f t="shared" si="424"/>
        <v>932.16399999999703</v>
      </c>
      <c r="H1325" s="84">
        <f t="shared" si="424"/>
        <v>143.20399999999995</v>
      </c>
      <c r="I1325" s="84">
        <f t="shared" si="409"/>
        <v>696.21699999999873</v>
      </c>
      <c r="L1325" s="84">
        <f t="shared" si="411"/>
        <v>1075.367999999997</v>
      </c>
      <c r="M1325" s="84">
        <v>11</v>
      </c>
      <c r="N1325" s="85">
        <f>(D1325*36.7437/1000)/'[2]Soybean Export Forecast'!$W$15</f>
        <v>0.67971840789800775</v>
      </c>
      <c r="P1325" s="84">
        <v>377.8</v>
      </c>
      <c r="Q1325" s="84">
        <v>29518.6</v>
      </c>
      <c r="R1325" s="84">
        <f t="shared" si="420"/>
        <v>29896.399999999998</v>
      </c>
      <c r="S1325" s="84">
        <f t="shared" si="413"/>
        <v>0</v>
      </c>
      <c r="T1325" s="84">
        <f t="shared" si="414"/>
        <v>0</v>
      </c>
      <c r="W1325" s="84">
        <v>0</v>
      </c>
      <c r="Z1325" s="84">
        <v>0</v>
      </c>
      <c r="AA1325" s="84">
        <v>3987.0459999999998</v>
      </c>
      <c r="AB1325" s="84">
        <f t="shared" si="421"/>
        <v>3987.0459999999998</v>
      </c>
      <c r="AC1325" s="84">
        <f t="shared" si="415"/>
        <v>18.045999999999822</v>
      </c>
      <c r="AE1325" s="84">
        <f t="shared" si="419"/>
        <v>17066.749</v>
      </c>
      <c r="AF1325" s="84">
        <f t="shared" si="419"/>
        <v>-16867.382999999998</v>
      </c>
      <c r="AG1325" s="84">
        <f t="shared" si="419"/>
        <v>199.36600000000044</v>
      </c>
      <c r="AH1325" s="84">
        <f t="shared" si="416"/>
        <v>914.11799999999721</v>
      </c>
      <c r="AJ1325" s="80">
        <v>42138</v>
      </c>
      <c r="AK1325" s="84">
        <v>2524.4</v>
      </c>
      <c r="AL1325" s="84">
        <v>7900.8</v>
      </c>
      <c r="AM1325" s="84">
        <f t="shared" si="422"/>
        <v>10425.200000000001</v>
      </c>
      <c r="AN1325" s="84">
        <f t="shared" si="417"/>
        <v>107.19999999999982</v>
      </c>
      <c r="AO1325" s="84">
        <f t="shared" si="417"/>
        <v>102.90000000000146</v>
      </c>
      <c r="AP1325" s="85">
        <f>AM1325/'[2]Soymeal Export Forecast'!AO$15</f>
        <v>0.78978177390938831</v>
      </c>
      <c r="AQ1325" s="77"/>
      <c r="AR1325" s="77"/>
      <c r="AS1325" s="80">
        <v>42138</v>
      </c>
      <c r="AT1325" s="84">
        <v>95.2</v>
      </c>
      <c r="AU1325" s="84">
        <v>600.4</v>
      </c>
      <c r="AV1325" s="84">
        <f t="shared" si="423"/>
        <v>695.6</v>
      </c>
      <c r="AW1325" s="84">
        <f t="shared" si="418"/>
        <v>3.8999999999999773</v>
      </c>
      <c r="AX1325" s="84">
        <f t="shared" si="418"/>
        <v>9.8999999999999773</v>
      </c>
      <c r="AZ1325" s="77"/>
      <c r="BA1325" s="77"/>
      <c r="BB1325" s="84">
        <f t="shared" si="410"/>
        <v>803.41699999999855</v>
      </c>
    </row>
    <row r="1326" spans="1:54">
      <c r="A1326" s="80">
        <v>42145</v>
      </c>
      <c r="B1326" s="84">
        <v>17295.258000000002</v>
      </c>
      <c r="C1326" s="84">
        <v>17503.401000000002</v>
      </c>
      <c r="D1326" s="84">
        <v>34798.659</v>
      </c>
      <c r="E1326" s="84">
        <v>1554.5940000000001</v>
      </c>
      <c r="F1326" s="84">
        <f t="shared" si="424"/>
        <v>865.13800000000265</v>
      </c>
      <c r="G1326" s="84">
        <f t="shared" si="424"/>
        <v>715.84700000000157</v>
      </c>
      <c r="H1326" s="84">
        <f t="shared" si="424"/>
        <v>148.15900000000011</v>
      </c>
      <c r="I1326" s="84">
        <f t="shared" si="409"/>
        <v>865.13800000000265</v>
      </c>
      <c r="L1326" s="84">
        <f t="shared" si="411"/>
        <v>864.00600000000168</v>
      </c>
      <c r="M1326" s="84">
        <v>11.9</v>
      </c>
      <c r="N1326" s="85">
        <f>(D1326*36.7437/1000)/'[2]Soybean Export Forecast'!$W$15</f>
        <v>0.69399464728631188</v>
      </c>
      <c r="P1326" s="84">
        <v>575.79999999999995</v>
      </c>
      <c r="Q1326" s="84">
        <v>29518.6</v>
      </c>
      <c r="R1326" s="84">
        <f t="shared" si="420"/>
        <v>30094.399999999998</v>
      </c>
      <c r="S1326" s="84">
        <f t="shared" si="413"/>
        <v>198</v>
      </c>
      <c r="T1326" s="84">
        <f t="shared" si="414"/>
        <v>0</v>
      </c>
      <c r="W1326" s="84">
        <v>0</v>
      </c>
      <c r="Z1326" s="84">
        <v>0</v>
      </c>
      <c r="AA1326" s="84">
        <v>4139.3</v>
      </c>
      <c r="AB1326" s="84">
        <f t="shared" si="421"/>
        <v>4139.3</v>
      </c>
      <c r="AC1326" s="84">
        <f t="shared" si="415"/>
        <v>152.25400000000036</v>
      </c>
      <c r="AE1326" s="84">
        <f t="shared" si="419"/>
        <v>16719.458000000002</v>
      </c>
      <c r="AF1326" s="84">
        <f t="shared" si="419"/>
        <v>-16154.498999999996</v>
      </c>
      <c r="AG1326" s="84">
        <f t="shared" si="419"/>
        <v>564.95900000000165</v>
      </c>
      <c r="AH1326" s="84">
        <f t="shared" si="416"/>
        <v>365.59300000000121</v>
      </c>
      <c r="AJ1326" s="80">
        <v>42145</v>
      </c>
      <c r="AK1326" s="84">
        <v>2435</v>
      </c>
      <c r="AL1326" s="84">
        <v>8113.8</v>
      </c>
      <c r="AM1326" s="84">
        <f t="shared" si="422"/>
        <v>10548.8</v>
      </c>
      <c r="AN1326" s="84">
        <f t="shared" ref="AN1326:AO1344" si="425">AL1326-AL1325</f>
        <v>213</v>
      </c>
      <c r="AO1326" s="84">
        <f t="shared" si="425"/>
        <v>123.59999999999854</v>
      </c>
      <c r="AP1326" s="85">
        <f>AM1326/'[2]Soymeal Export Forecast'!AO$15</f>
        <v>0.799145337894271</v>
      </c>
      <c r="AQ1326" s="77"/>
      <c r="AR1326" s="77"/>
      <c r="AS1326" s="80">
        <v>42145</v>
      </c>
      <c r="AT1326" s="84">
        <v>96.8</v>
      </c>
      <c r="AU1326" s="84">
        <v>608</v>
      </c>
      <c r="AV1326" s="84">
        <f t="shared" si="423"/>
        <v>704.8</v>
      </c>
      <c r="AW1326" s="84">
        <f t="shared" ref="AW1326:AX1344" si="426">AU1326-AU1325</f>
        <v>7.6000000000000227</v>
      </c>
      <c r="AX1326" s="84">
        <f t="shared" si="426"/>
        <v>9.1999999999999318</v>
      </c>
      <c r="AZ1326" s="77"/>
      <c r="BA1326" s="77"/>
      <c r="BB1326" s="84">
        <f t="shared" si="410"/>
        <v>1078.1380000000026</v>
      </c>
    </row>
    <row r="1327" spans="1:54">
      <c r="A1327" s="80">
        <v>42152</v>
      </c>
      <c r="B1327" s="84">
        <v>16744.554</v>
      </c>
      <c r="C1327" s="84">
        <v>18882.161</v>
      </c>
      <c r="D1327" s="84">
        <v>35626.714999999997</v>
      </c>
      <c r="E1327" s="84">
        <v>1713.298</v>
      </c>
      <c r="F1327" s="84">
        <f t="shared" si="424"/>
        <v>1378.7599999999984</v>
      </c>
      <c r="G1327" s="84">
        <f t="shared" si="424"/>
        <v>828.05599999999686</v>
      </c>
      <c r="H1327" s="84">
        <f t="shared" si="424"/>
        <v>158.70399999999995</v>
      </c>
      <c r="I1327" s="84">
        <f t="shared" si="409"/>
        <v>1378.7599999999984</v>
      </c>
      <c r="L1327" s="84">
        <f t="shared" si="411"/>
        <v>986.75999999999681</v>
      </c>
      <c r="M1327" s="84">
        <v>57.4</v>
      </c>
      <c r="N1327" s="85">
        <f>(D1327*36.7437/1000)/'[2]Soybean Export Forecast'!$W$15</f>
        <v>0.71050868685471347</v>
      </c>
      <c r="P1327" s="84">
        <v>575.29999999999995</v>
      </c>
      <c r="Q1327" s="84">
        <v>29518.9</v>
      </c>
      <c r="R1327" s="84">
        <f t="shared" si="420"/>
        <v>30094.2</v>
      </c>
      <c r="S1327" s="84">
        <f t="shared" si="413"/>
        <v>-0.19999999999708962</v>
      </c>
      <c r="T1327" s="84">
        <f t="shared" si="414"/>
        <v>0.30000000000291038</v>
      </c>
      <c r="W1327" s="84">
        <v>47.6</v>
      </c>
      <c r="Z1327" s="84">
        <v>0</v>
      </c>
      <c r="AA1327" s="84">
        <v>4139.3999999999996</v>
      </c>
      <c r="AB1327" s="84">
        <f t="shared" si="421"/>
        <v>4139.3999999999996</v>
      </c>
      <c r="AC1327" s="84">
        <f t="shared" si="415"/>
        <v>9.9999999999454303E-2</v>
      </c>
      <c r="AE1327" s="84">
        <f t="shared" si="419"/>
        <v>16169.254000000001</v>
      </c>
      <c r="AF1327" s="84">
        <f t="shared" si="419"/>
        <v>-14776.139000000001</v>
      </c>
      <c r="AG1327" s="84">
        <f t="shared" si="419"/>
        <v>1393.1149999999961</v>
      </c>
      <c r="AH1327" s="84">
        <f t="shared" si="416"/>
        <v>828.15599999999449</v>
      </c>
      <c r="AJ1327" s="80">
        <v>42152</v>
      </c>
      <c r="AK1327" s="84">
        <v>2226.1999999999998</v>
      </c>
      <c r="AL1327" s="84">
        <v>8375.9</v>
      </c>
      <c r="AM1327" s="84">
        <f t="shared" si="422"/>
        <v>10602.099999999999</v>
      </c>
      <c r="AN1327" s="84">
        <f t="shared" si="425"/>
        <v>262.09999999999945</v>
      </c>
      <c r="AO1327" s="84">
        <f t="shared" si="425"/>
        <v>53.299999999999272</v>
      </c>
      <c r="AP1327" s="85">
        <f>AM1327/'[2]Soymeal Export Forecast'!AO$15</f>
        <v>0.80318318547027634</v>
      </c>
      <c r="AQ1327" s="77"/>
      <c r="AR1327" s="77"/>
      <c r="AS1327" s="80">
        <v>42152</v>
      </c>
      <c r="AT1327" s="84">
        <v>119.9</v>
      </c>
      <c r="AU1327" s="84">
        <v>617.6</v>
      </c>
      <c r="AV1327" s="84">
        <f t="shared" si="423"/>
        <v>737.5</v>
      </c>
      <c r="AW1327" s="84">
        <f t="shared" si="426"/>
        <v>9.6000000000000227</v>
      </c>
      <c r="AX1327" s="84">
        <f t="shared" si="426"/>
        <v>32.700000000000045</v>
      </c>
      <c r="AZ1327" s="77"/>
      <c r="BA1327" s="77"/>
      <c r="BB1327" s="84">
        <f t="shared" si="410"/>
        <v>1640.8599999999979</v>
      </c>
    </row>
    <row r="1328" spans="1:54">
      <c r="A1328" s="80">
        <v>42159</v>
      </c>
      <c r="B1328" s="84">
        <v>15997.253000000001</v>
      </c>
      <c r="C1328" s="84">
        <v>20047.431</v>
      </c>
      <c r="D1328" s="84">
        <v>36044.684000000001</v>
      </c>
      <c r="E1328" s="84">
        <v>1809.6980000000001</v>
      </c>
      <c r="F1328" s="84">
        <f t="shared" si="424"/>
        <v>1165.2700000000004</v>
      </c>
      <c r="G1328" s="84">
        <f t="shared" si="424"/>
        <v>417.9690000000046</v>
      </c>
      <c r="H1328" s="84">
        <f t="shared" si="424"/>
        <v>96.400000000000091</v>
      </c>
      <c r="I1328" s="84">
        <f t="shared" si="409"/>
        <v>1165.2700000000004</v>
      </c>
      <c r="L1328" s="84">
        <f t="shared" si="411"/>
        <v>514.36900000000469</v>
      </c>
      <c r="M1328" s="84">
        <v>10.4</v>
      </c>
      <c r="N1328" s="85">
        <f>(D1328*36.7437/1000)/'[2]Soybean Export Forecast'!$W$15</f>
        <v>0.71884430256713538</v>
      </c>
      <c r="P1328" s="84">
        <v>575.29999999999995</v>
      </c>
      <c r="Q1328" s="84">
        <v>29518.9</v>
      </c>
      <c r="R1328" s="84">
        <f t="shared" si="420"/>
        <v>30094.2</v>
      </c>
      <c r="S1328" s="84">
        <f t="shared" si="413"/>
        <v>0</v>
      </c>
      <c r="T1328" s="84">
        <f t="shared" si="414"/>
        <v>0</v>
      </c>
      <c r="W1328" s="84">
        <v>0</v>
      </c>
      <c r="Z1328" s="84">
        <v>0</v>
      </c>
      <c r="AA1328" s="84">
        <v>4139.3999999999996</v>
      </c>
      <c r="AB1328" s="84">
        <f t="shared" si="421"/>
        <v>4139.3999999999996</v>
      </c>
      <c r="AC1328" s="84">
        <f t="shared" si="415"/>
        <v>0</v>
      </c>
      <c r="AE1328" s="84">
        <f t="shared" si="419"/>
        <v>15421.953000000001</v>
      </c>
      <c r="AF1328" s="84">
        <f t="shared" si="419"/>
        <v>-13610.869000000001</v>
      </c>
      <c r="AG1328" s="84">
        <f t="shared" si="419"/>
        <v>1811.0840000000007</v>
      </c>
      <c r="AH1328" s="84">
        <f t="shared" si="416"/>
        <v>417.9690000000046</v>
      </c>
      <c r="AJ1328" s="80">
        <v>42159</v>
      </c>
      <c r="AK1328" s="84">
        <v>2188.1</v>
      </c>
      <c r="AL1328" s="84">
        <v>8543.7000000000007</v>
      </c>
      <c r="AM1328" s="84">
        <f t="shared" si="422"/>
        <v>10731.800000000001</v>
      </c>
      <c r="AN1328" s="84">
        <f t="shared" si="425"/>
        <v>167.80000000000109</v>
      </c>
      <c r="AO1328" s="84">
        <f t="shared" si="425"/>
        <v>129.70000000000255</v>
      </c>
      <c r="AP1328" s="85">
        <f>AM1328/'[2]Soymeal Export Forecast'!AO$15</f>
        <v>0.81300886709518994</v>
      </c>
      <c r="AQ1328" s="77"/>
      <c r="AR1328" s="77"/>
      <c r="AS1328" s="80">
        <v>42159</v>
      </c>
      <c r="AT1328" s="84">
        <v>89.9</v>
      </c>
      <c r="AU1328" s="84">
        <v>650.9</v>
      </c>
      <c r="AV1328" s="84">
        <f t="shared" si="423"/>
        <v>740.8</v>
      </c>
      <c r="AW1328" s="84">
        <f t="shared" si="426"/>
        <v>33.299999999999955</v>
      </c>
      <c r="AX1328" s="84">
        <f t="shared" si="426"/>
        <v>3.2999999999999545</v>
      </c>
      <c r="AZ1328" s="77"/>
      <c r="BA1328" s="77"/>
      <c r="BB1328" s="84">
        <f t="shared" si="410"/>
        <v>1333.0700000000015</v>
      </c>
    </row>
    <row r="1329" spans="1:54">
      <c r="A1329" s="80">
        <v>42166</v>
      </c>
      <c r="B1329" s="84">
        <v>15806.829</v>
      </c>
      <c r="C1329" s="84">
        <v>20740.143</v>
      </c>
      <c r="D1329" s="84">
        <v>36546.972000000002</v>
      </c>
      <c r="E1329" s="84">
        <v>1874.5039999999999</v>
      </c>
      <c r="F1329" s="84">
        <f t="shared" si="424"/>
        <v>692.71199999999953</v>
      </c>
      <c r="G1329" s="84">
        <f t="shared" si="424"/>
        <v>502.28800000000047</v>
      </c>
      <c r="H1329" s="84">
        <f t="shared" si="424"/>
        <v>64.805999999999813</v>
      </c>
      <c r="I1329" s="84">
        <f t="shared" si="409"/>
        <v>692.71199999999953</v>
      </c>
      <c r="L1329" s="84">
        <f t="shared" si="411"/>
        <v>567.09400000000028</v>
      </c>
      <c r="M1329" s="84">
        <v>104.4</v>
      </c>
      <c r="N1329" s="85">
        <f>(D1329*36.7437/1000)/'[2]Soybean Export Forecast'!$W$15</f>
        <v>0.72886150418965046</v>
      </c>
      <c r="P1329" s="84">
        <v>530.9</v>
      </c>
      <c r="Q1329" s="84">
        <v>29578.2</v>
      </c>
      <c r="R1329" s="84">
        <f t="shared" si="420"/>
        <v>30109.100000000002</v>
      </c>
      <c r="S1329" s="84">
        <f t="shared" si="413"/>
        <v>14.900000000001455</v>
      </c>
      <c r="T1329" s="84">
        <f t="shared" si="414"/>
        <v>59.299999999999272</v>
      </c>
      <c r="W1329" s="84">
        <v>45</v>
      </c>
      <c r="Z1329" s="84">
        <v>3</v>
      </c>
      <c r="AA1329" s="84">
        <v>4206.3999999999996</v>
      </c>
      <c r="AB1329" s="84">
        <f t="shared" si="421"/>
        <v>4209.3999999999996</v>
      </c>
      <c r="AC1329" s="84">
        <f t="shared" si="415"/>
        <v>70</v>
      </c>
      <c r="AE1329" s="84">
        <f t="shared" si="419"/>
        <v>15272.929</v>
      </c>
      <c r="AF1329" s="84">
        <f t="shared" si="419"/>
        <v>-13044.457</v>
      </c>
      <c r="AG1329" s="84">
        <f t="shared" si="419"/>
        <v>2228.4719999999998</v>
      </c>
      <c r="AH1329" s="84">
        <f t="shared" si="416"/>
        <v>417.38799999999901</v>
      </c>
      <c r="AJ1329" s="80">
        <v>42166</v>
      </c>
      <c r="AK1329" s="84">
        <v>2114.6999999999998</v>
      </c>
      <c r="AL1329" s="84">
        <v>8713.2000000000007</v>
      </c>
      <c r="AM1329" s="84">
        <f t="shared" si="422"/>
        <v>10827.900000000001</v>
      </c>
      <c r="AN1329" s="84">
        <f t="shared" si="425"/>
        <v>169.5</v>
      </c>
      <c r="AO1329" s="84">
        <f t="shared" si="425"/>
        <v>96.100000000000364</v>
      </c>
      <c r="AP1329" s="85">
        <f>AM1329/'[2]Soymeal Export Forecast'!AO$15</f>
        <v>0.82028911385042647</v>
      </c>
      <c r="AQ1329" s="77"/>
      <c r="AR1329" s="77"/>
      <c r="AS1329" s="80">
        <v>42166</v>
      </c>
      <c r="AT1329" s="84">
        <v>86</v>
      </c>
      <c r="AU1329" s="84">
        <v>654.70000000000005</v>
      </c>
      <c r="AV1329" s="84">
        <f t="shared" si="423"/>
        <v>740.7</v>
      </c>
      <c r="AW1329" s="84">
        <f t="shared" si="426"/>
        <v>3.8000000000000682</v>
      </c>
      <c r="AX1329" s="84">
        <f t="shared" si="426"/>
        <v>-9.9999999999909051E-2</v>
      </c>
      <c r="AZ1329" s="77"/>
      <c r="BA1329" s="77"/>
      <c r="BB1329" s="84">
        <f t="shared" si="410"/>
        <v>862.21199999999953</v>
      </c>
    </row>
    <row r="1330" spans="1:54">
      <c r="A1330" s="80">
        <v>42173</v>
      </c>
      <c r="B1330" s="84">
        <v>15175.888000000001</v>
      </c>
      <c r="C1330" s="84">
        <v>21806.037</v>
      </c>
      <c r="D1330" s="84">
        <v>36981.925000000003</v>
      </c>
      <c r="E1330" s="84">
        <v>1903.47</v>
      </c>
      <c r="F1330" s="84">
        <f t="shared" si="424"/>
        <v>1065.8940000000002</v>
      </c>
      <c r="G1330" s="84">
        <f t="shared" si="424"/>
        <v>434.95300000000134</v>
      </c>
      <c r="H1330" s="84">
        <f t="shared" si="424"/>
        <v>28.966000000000122</v>
      </c>
      <c r="I1330" s="84">
        <f t="shared" si="409"/>
        <v>1065.8940000000002</v>
      </c>
      <c r="L1330" s="84">
        <f t="shared" si="411"/>
        <v>463.91900000000146</v>
      </c>
      <c r="M1330" s="84">
        <v>94.6</v>
      </c>
      <c r="N1330" s="85">
        <f>(D1330*36.7437/1000)/'[2]Soybean Export Forecast'!$W$15</f>
        <v>0.73753583424993019</v>
      </c>
      <c r="P1330" s="84">
        <v>470.4</v>
      </c>
      <c r="Q1330" s="84">
        <v>29578.2</v>
      </c>
      <c r="R1330" s="84">
        <f t="shared" si="420"/>
        <v>30048.600000000002</v>
      </c>
      <c r="S1330" s="84">
        <f t="shared" si="413"/>
        <v>-60.5</v>
      </c>
      <c r="T1330" s="84">
        <f t="shared" si="414"/>
        <v>0</v>
      </c>
      <c r="W1330" s="84">
        <v>66</v>
      </c>
      <c r="Z1330" s="84">
        <v>3</v>
      </c>
      <c r="AA1330" s="84">
        <v>4206.3999999999996</v>
      </c>
      <c r="AB1330" s="84">
        <f t="shared" si="421"/>
        <v>4209.3999999999996</v>
      </c>
      <c r="AC1330" s="84">
        <f t="shared" si="415"/>
        <v>0</v>
      </c>
      <c r="AE1330" s="84">
        <f t="shared" si="419"/>
        <v>14702.488000000001</v>
      </c>
      <c r="AF1330" s="84">
        <f t="shared" si="419"/>
        <v>-11978.563</v>
      </c>
      <c r="AG1330" s="84">
        <f t="shared" si="419"/>
        <v>2723.9250000000011</v>
      </c>
      <c r="AH1330" s="84">
        <f t="shared" si="416"/>
        <v>495.45300000000134</v>
      </c>
      <c r="AJ1330" s="80">
        <v>42173</v>
      </c>
      <c r="AK1330" s="84">
        <v>2035.7</v>
      </c>
      <c r="AL1330" s="84">
        <v>8898.5</v>
      </c>
      <c r="AM1330" s="84">
        <f t="shared" si="422"/>
        <v>10934.2</v>
      </c>
      <c r="AN1330" s="84">
        <f t="shared" si="425"/>
        <v>185.29999999999927</v>
      </c>
      <c r="AO1330" s="84">
        <f t="shared" si="425"/>
        <v>106.29999999999927</v>
      </c>
      <c r="AP1330" s="85">
        <f>AM1330/'[2]Soymeal Export Forecast'!AO$15</f>
        <v>0.82834208190538638</v>
      </c>
      <c r="AQ1330" s="77"/>
      <c r="AR1330" s="77"/>
      <c r="AS1330" s="80">
        <v>42173</v>
      </c>
      <c r="AT1330" s="84">
        <v>80.099999999999994</v>
      </c>
      <c r="AU1330" s="84">
        <v>670.1</v>
      </c>
      <c r="AV1330" s="84">
        <f t="shared" si="423"/>
        <v>750.2</v>
      </c>
      <c r="AW1330" s="84">
        <f t="shared" si="426"/>
        <v>15.399999999999977</v>
      </c>
      <c r="AX1330" s="84">
        <f t="shared" si="426"/>
        <v>9.5</v>
      </c>
      <c r="AZ1330" s="77"/>
      <c r="BA1330" s="77"/>
      <c r="BB1330" s="84">
        <f t="shared" si="410"/>
        <v>1251.1939999999995</v>
      </c>
    </row>
    <row r="1331" spans="1:54">
      <c r="A1331" s="80">
        <v>42180</v>
      </c>
      <c r="B1331" s="84">
        <v>14899.118</v>
      </c>
      <c r="C1331" s="84">
        <v>22489.437000000002</v>
      </c>
      <c r="D1331" s="84">
        <v>37388.555</v>
      </c>
      <c r="E1331" s="84">
        <v>1928.616</v>
      </c>
      <c r="F1331" s="84">
        <f t="shared" si="424"/>
        <v>683.40000000000146</v>
      </c>
      <c r="G1331" s="84">
        <f t="shared" si="424"/>
        <v>406.62999999999738</v>
      </c>
      <c r="H1331" s="84">
        <f t="shared" si="424"/>
        <v>25.145999999999958</v>
      </c>
      <c r="I1331" s="84">
        <f t="shared" si="409"/>
        <v>683.40000000000146</v>
      </c>
      <c r="L1331" s="84">
        <f t="shared" si="411"/>
        <v>431.77599999999734</v>
      </c>
      <c r="M1331" s="84">
        <v>132.5</v>
      </c>
      <c r="N1331" s="85">
        <f>(D1331*36.7437/1000)/'[2]Soybean Export Forecast'!$W$15</f>
        <v>0.74564531465910422</v>
      </c>
      <c r="P1331" s="84">
        <v>404.6</v>
      </c>
      <c r="Q1331" s="84">
        <v>29578.5</v>
      </c>
      <c r="R1331" s="84">
        <f t="shared" si="420"/>
        <v>29983.1</v>
      </c>
      <c r="S1331" s="84">
        <f t="shared" si="413"/>
        <v>-65.500000000003638</v>
      </c>
      <c r="T1331" s="84">
        <f t="shared" si="414"/>
        <v>0.2999999999992724</v>
      </c>
      <c r="W1331" s="84">
        <v>66</v>
      </c>
      <c r="Z1331" s="84">
        <v>3</v>
      </c>
      <c r="AA1331" s="84">
        <v>4206.5</v>
      </c>
      <c r="AB1331" s="84">
        <f t="shared" si="421"/>
        <v>4209.5</v>
      </c>
      <c r="AC1331" s="84">
        <f t="shared" si="415"/>
        <v>0.1000000000003638</v>
      </c>
      <c r="AE1331" s="84">
        <f t="shared" si="419"/>
        <v>14491.518</v>
      </c>
      <c r="AF1331" s="84">
        <f t="shared" si="419"/>
        <v>-11295.562999999998</v>
      </c>
      <c r="AG1331" s="84">
        <f t="shared" si="419"/>
        <v>3195.9550000000017</v>
      </c>
      <c r="AH1331" s="84">
        <f t="shared" si="416"/>
        <v>472.03000000000065</v>
      </c>
      <c r="AJ1331" s="80">
        <v>42180</v>
      </c>
      <c r="AK1331" s="84">
        <v>1959.9</v>
      </c>
      <c r="AL1331" s="84">
        <v>9061.4</v>
      </c>
      <c r="AM1331" s="84">
        <f t="shared" si="422"/>
        <v>11021.3</v>
      </c>
      <c r="AN1331" s="84">
        <f t="shared" si="425"/>
        <v>162.89999999999964</v>
      </c>
      <c r="AO1331" s="84">
        <f t="shared" si="425"/>
        <v>87.099999999998545</v>
      </c>
      <c r="AP1331" s="85">
        <f>AM1331/'[2]Soymeal Export Forecast'!AO$15</f>
        <v>0.83494051574910222</v>
      </c>
      <c r="AQ1331" s="77"/>
      <c r="AR1331" s="77"/>
      <c r="AS1331" s="80">
        <v>42180</v>
      </c>
      <c r="AT1331" s="84">
        <v>77.900000000000006</v>
      </c>
      <c r="AU1331" s="84">
        <v>677.7</v>
      </c>
      <c r="AV1331" s="84">
        <f t="shared" si="423"/>
        <v>755.6</v>
      </c>
      <c r="AW1331" s="84">
        <f t="shared" si="426"/>
        <v>7.6000000000000227</v>
      </c>
      <c r="AX1331" s="84">
        <f t="shared" si="426"/>
        <v>5.3999999999999773</v>
      </c>
      <c r="AZ1331" s="77"/>
      <c r="BA1331" s="77"/>
      <c r="BB1331" s="84">
        <f t="shared" si="410"/>
        <v>846.30000000000109</v>
      </c>
    </row>
    <row r="1332" spans="1:54">
      <c r="A1332" s="80">
        <v>42187</v>
      </c>
      <c r="B1332" s="84">
        <v>14367.571</v>
      </c>
      <c r="C1332" s="84">
        <v>23660.585999999999</v>
      </c>
      <c r="D1332" s="84">
        <v>38028.156999999999</v>
      </c>
      <c r="E1332" s="84">
        <v>1991.481</v>
      </c>
      <c r="F1332" s="84">
        <f t="shared" si="424"/>
        <v>1171.1489999999976</v>
      </c>
      <c r="G1332" s="84">
        <f t="shared" si="424"/>
        <v>639.60199999999895</v>
      </c>
      <c r="H1332" s="84">
        <f t="shared" si="424"/>
        <v>62.865000000000009</v>
      </c>
      <c r="I1332" s="84">
        <f t="shared" si="409"/>
        <v>1171.1489999999976</v>
      </c>
      <c r="L1332" s="84">
        <f t="shared" si="411"/>
        <v>702.46699999999896</v>
      </c>
      <c r="M1332" s="84">
        <v>30.9</v>
      </c>
      <c r="N1332" s="85">
        <f>(D1332*36.7437/1000)/'[2]Soybean Export Forecast'!$W$15</f>
        <v>0.75840098907729436</v>
      </c>
      <c r="P1332" s="84">
        <v>402.3</v>
      </c>
      <c r="Q1332" s="84">
        <v>29580.3</v>
      </c>
      <c r="R1332" s="84">
        <f t="shared" si="420"/>
        <v>29982.6</v>
      </c>
      <c r="S1332" s="84">
        <f t="shared" si="413"/>
        <v>-0.5</v>
      </c>
      <c r="T1332" s="84">
        <f t="shared" si="414"/>
        <v>1.7999999999992724</v>
      </c>
      <c r="W1332" s="84">
        <v>0.5</v>
      </c>
      <c r="Z1332" s="84">
        <v>0</v>
      </c>
      <c r="AA1332" s="84">
        <v>4282.1000000000004</v>
      </c>
      <c r="AB1332" s="84">
        <f t="shared" si="421"/>
        <v>4282.1000000000004</v>
      </c>
      <c r="AC1332" s="84">
        <f t="shared" si="415"/>
        <v>72.600000000000364</v>
      </c>
      <c r="AE1332" s="84">
        <f t="shared" si="419"/>
        <v>13965.271000000001</v>
      </c>
      <c r="AF1332" s="84">
        <f t="shared" si="419"/>
        <v>-10201.814</v>
      </c>
      <c r="AG1332" s="84">
        <f t="shared" si="419"/>
        <v>3763.4570000000003</v>
      </c>
      <c r="AH1332" s="84">
        <f t="shared" si="416"/>
        <v>567.50199999999859</v>
      </c>
      <c r="AJ1332" s="80">
        <v>42187</v>
      </c>
      <c r="AK1332" s="84">
        <v>1836.1</v>
      </c>
      <c r="AL1332" s="84">
        <v>9286.9</v>
      </c>
      <c r="AM1332" s="84">
        <f t="shared" si="422"/>
        <v>11123</v>
      </c>
      <c r="AN1332" s="84">
        <f t="shared" si="425"/>
        <v>225.5</v>
      </c>
      <c r="AO1332" s="84">
        <f t="shared" si="425"/>
        <v>101.70000000000073</v>
      </c>
      <c r="AP1332" s="85">
        <f>AM1332/'[2]Soymeal Export Forecast'!AO$15</f>
        <v>0.84264500164928502</v>
      </c>
      <c r="AQ1332" s="77"/>
      <c r="AR1332" s="77"/>
      <c r="AS1332" s="80">
        <v>42187</v>
      </c>
      <c r="AT1332" s="84">
        <v>75.8</v>
      </c>
      <c r="AU1332" s="84">
        <v>681.1</v>
      </c>
      <c r="AV1332" s="84">
        <f t="shared" si="423"/>
        <v>756.9</v>
      </c>
      <c r="AW1332" s="84">
        <f t="shared" si="426"/>
        <v>3.3999999999999773</v>
      </c>
      <c r="AX1332" s="84">
        <f t="shared" si="426"/>
        <v>1.2999999999999545</v>
      </c>
      <c r="AZ1332" s="77"/>
      <c r="BA1332" s="77"/>
      <c r="BB1332" s="84">
        <f t="shared" si="410"/>
        <v>1396.6489999999976</v>
      </c>
    </row>
    <row r="1333" spans="1:54">
      <c r="A1333" s="80">
        <v>42194</v>
      </c>
      <c r="B1333" s="84">
        <v>14084.843999999999</v>
      </c>
      <c r="C1333" s="84">
        <v>24531.488000000001</v>
      </c>
      <c r="D1333" s="84">
        <v>38616.332000000002</v>
      </c>
      <c r="E1333" s="84">
        <v>2020.008</v>
      </c>
      <c r="F1333" s="84">
        <f t="shared" si="424"/>
        <v>870.90200000000186</v>
      </c>
      <c r="G1333" s="84">
        <f t="shared" si="424"/>
        <v>588.17500000000291</v>
      </c>
      <c r="H1333" s="84">
        <f t="shared" si="424"/>
        <v>28.527000000000044</v>
      </c>
      <c r="I1333" s="84">
        <f t="shared" si="409"/>
        <v>870.90200000000186</v>
      </c>
      <c r="L1333" s="84">
        <f t="shared" si="411"/>
        <v>616.70200000000295</v>
      </c>
      <c r="M1333" s="84">
        <v>18.899999999999999</v>
      </c>
      <c r="N1333" s="85">
        <f>(D1333*36.7437/1000)/'[2]Soybean Export Forecast'!$W$15</f>
        <v>0.77013104745878624</v>
      </c>
      <c r="P1333" s="84">
        <v>404</v>
      </c>
      <c r="Q1333" s="84">
        <v>29580.400000000001</v>
      </c>
      <c r="R1333" s="84">
        <f t="shared" si="420"/>
        <v>29984.400000000001</v>
      </c>
      <c r="S1333" s="84">
        <f t="shared" si="413"/>
        <v>1.8000000000029104</v>
      </c>
      <c r="T1333" s="84">
        <f t="shared" si="414"/>
        <v>0.10000000000218279</v>
      </c>
      <c r="W1333" s="84">
        <v>5</v>
      </c>
      <c r="Z1333" s="84">
        <v>0</v>
      </c>
      <c r="AA1333" s="84">
        <v>4282.1000000000004</v>
      </c>
      <c r="AB1333" s="84">
        <f t="shared" si="421"/>
        <v>4282.1000000000004</v>
      </c>
      <c r="AC1333" s="84">
        <f t="shared" si="415"/>
        <v>0</v>
      </c>
      <c r="AE1333" s="84">
        <f t="shared" si="419"/>
        <v>13680.843999999999</v>
      </c>
      <c r="AF1333" s="84">
        <f t="shared" si="419"/>
        <v>-9331.0120000000006</v>
      </c>
      <c r="AG1333" s="84">
        <f t="shared" si="419"/>
        <v>4349.8320000000003</v>
      </c>
      <c r="AH1333" s="84">
        <f t="shared" si="416"/>
        <v>586.375</v>
      </c>
      <c r="AJ1333" s="80">
        <v>42194</v>
      </c>
      <c r="AK1333" s="84">
        <v>1691.5</v>
      </c>
      <c r="AL1333" s="84">
        <v>9464.5</v>
      </c>
      <c r="AM1333" s="84">
        <f t="shared" si="422"/>
        <v>11156</v>
      </c>
      <c r="AN1333" s="84">
        <f t="shared" si="425"/>
        <v>177.60000000000036</v>
      </c>
      <c r="AO1333" s="84">
        <f t="shared" si="425"/>
        <v>33</v>
      </c>
      <c r="AP1333" s="85">
        <f>AM1333/'[2]Soymeal Export Forecast'!AO$15</f>
        <v>0.84514498232486046</v>
      </c>
      <c r="AQ1333" s="77"/>
      <c r="AR1333" s="77"/>
      <c r="AS1333" s="80">
        <v>42194</v>
      </c>
      <c r="AT1333" s="84">
        <v>78.2</v>
      </c>
      <c r="AU1333" s="84">
        <v>682.3</v>
      </c>
      <c r="AV1333" s="84">
        <f t="shared" si="423"/>
        <v>760.5</v>
      </c>
      <c r="AW1333" s="84">
        <f t="shared" si="426"/>
        <v>1.1999999999999318</v>
      </c>
      <c r="AX1333" s="84">
        <f t="shared" si="426"/>
        <v>3.6000000000000227</v>
      </c>
      <c r="AZ1333" s="77"/>
      <c r="BA1333" s="77"/>
      <c r="BB1333" s="84">
        <f t="shared" si="410"/>
        <v>1048.5020000000022</v>
      </c>
    </row>
    <row r="1334" spans="1:54">
      <c r="A1334" s="80">
        <v>42201</v>
      </c>
      <c r="B1334" s="84">
        <v>13911.682000000001</v>
      </c>
      <c r="C1334" s="84">
        <v>25572.550999999999</v>
      </c>
      <c r="D1334" s="84">
        <v>39484.233</v>
      </c>
      <c r="E1334" s="84">
        <v>2026.1869999999999</v>
      </c>
      <c r="F1334" s="84">
        <f t="shared" si="424"/>
        <v>1041.0629999999983</v>
      </c>
      <c r="G1334" s="84">
        <f t="shared" si="424"/>
        <v>867.90099999999802</v>
      </c>
      <c r="H1334" s="84">
        <f t="shared" si="424"/>
        <v>6.1789999999998599</v>
      </c>
      <c r="I1334" s="84">
        <f t="shared" si="409"/>
        <v>1041.0629999999983</v>
      </c>
      <c r="L1334" s="84">
        <f t="shared" si="411"/>
        <v>874.07999999999788</v>
      </c>
      <c r="M1334" s="84">
        <v>12.6</v>
      </c>
      <c r="N1334" s="85">
        <f>(D1334*36.7437/1000)/'[2]Soybean Export Forecast'!$W$15</f>
        <v>0.7874397215767871</v>
      </c>
      <c r="P1334" s="84">
        <v>399.5</v>
      </c>
      <c r="Q1334" s="84">
        <v>29584.9</v>
      </c>
      <c r="R1334" s="84">
        <f t="shared" si="420"/>
        <v>29984.400000000001</v>
      </c>
      <c r="S1334" s="84">
        <f t="shared" si="413"/>
        <v>0</v>
      </c>
      <c r="T1334" s="84">
        <f t="shared" si="414"/>
        <v>4.5</v>
      </c>
      <c r="W1334" s="84">
        <v>0</v>
      </c>
      <c r="Z1334" s="84">
        <v>0</v>
      </c>
      <c r="AA1334" s="84">
        <v>4388.6000000000004</v>
      </c>
      <c r="AB1334" s="84">
        <f t="shared" si="421"/>
        <v>4388.6000000000004</v>
      </c>
      <c r="AC1334" s="84">
        <f t="shared" si="415"/>
        <v>106.5</v>
      </c>
      <c r="AE1334" s="84">
        <f t="shared" si="419"/>
        <v>13512.182000000001</v>
      </c>
      <c r="AF1334" s="84">
        <f t="shared" si="419"/>
        <v>-8400.9490000000023</v>
      </c>
      <c r="AG1334" s="84">
        <f t="shared" si="419"/>
        <v>5111.2329999999984</v>
      </c>
      <c r="AH1334" s="84">
        <f t="shared" si="416"/>
        <v>761.40099999999802</v>
      </c>
      <c r="AJ1334" s="80">
        <v>42201</v>
      </c>
      <c r="AK1334" s="84">
        <v>1618.8</v>
      </c>
      <c r="AL1334" s="84">
        <v>9603</v>
      </c>
      <c r="AM1334" s="84">
        <f t="shared" si="422"/>
        <v>11221.8</v>
      </c>
      <c r="AN1334" s="84">
        <f t="shared" si="425"/>
        <v>138.5</v>
      </c>
      <c r="AO1334" s="84">
        <f t="shared" si="425"/>
        <v>65.799999999999272</v>
      </c>
      <c r="AP1334" s="85">
        <f>AM1334/'[2]Soymeal Export Forecast'!AO$15</f>
        <v>0.85012979227797769</v>
      </c>
      <c r="AQ1334" s="77"/>
      <c r="AR1334" s="77"/>
      <c r="AS1334" s="80">
        <v>42201</v>
      </c>
      <c r="AT1334" s="84">
        <v>80.2</v>
      </c>
      <c r="AU1334" s="84">
        <v>698.5</v>
      </c>
      <c r="AV1334" s="84">
        <f t="shared" si="423"/>
        <v>778.7</v>
      </c>
      <c r="AW1334" s="84">
        <f t="shared" si="426"/>
        <v>16.200000000000045</v>
      </c>
      <c r="AX1334" s="84">
        <f t="shared" si="426"/>
        <v>18.200000000000045</v>
      </c>
      <c r="AZ1334" s="77"/>
      <c r="BA1334" s="77"/>
      <c r="BB1334" s="84">
        <f t="shared" si="410"/>
        <v>1179.5629999999983</v>
      </c>
    </row>
    <row r="1335" spans="1:54">
      <c r="A1335" s="80">
        <v>42208</v>
      </c>
      <c r="B1335" s="84">
        <v>13474.94</v>
      </c>
      <c r="C1335" s="84">
        <v>26841.834999999999</v>
      </c>
      <c r="D1335" s="84">
        <v>40316.775000000001</v>
      </c>
      <c r="E1335" s="84">
        <v>2139.4520000000002</v>
      </c>
      <c r="F1335" s="84">
        <f t="shared" si="424"/>
        <v>1269.2839999999997</v>
      </c>
      <c r="G1335" s="84">
        <f t="shared" si="424"/>
        <v>832.54200000000128</v>
      </c>
      <c r="H1335" s="84">
        <f t="shared" si="424"/>
        <v>113.26500000000033</v>
      </c>
      <c r="I1335" s="84">
        <f t="shared" si="409"/>
        <v>1269.2839999999997</v>
      </c>
      <c r="L1335" s="84">
        <f t="shared" si="411"/>
        <v>945.80700000000161</v>
      </c>
      <c r="M1335" s="84">
        <v>45.5</v>
      </c>
      <c r="N1335" s="85">
        <f>(D1335*36.7437/1000)/'[2]Soybean Export Forecast'!$W$15</f>
        <v>0.80404322608657419</v>
      </c>
      <c r="P1335" s="84">
        <v>697.4</v>
      </c>
      <c r="Q1335" s="84">
        <v>29587</v>
      </c>
      <c r="R1335" s="84">
        <f t="shared" si="420"/>
        <v>30284.400000000001</v>
      </c>
      <c r="S1335" s="84">
        <f t="shared" si="413"/>
        <v>300</v>
      </c>
      <c r="T1335" s="84">
        <f t="shared" si="414"/>
        <v>2.0999999999985448</v>
      </c>
      <c r="W1335" s="84">
        <v>0</v>
      </c>
      <c r="Z1335" s="84">
        <v>0</v>
      </c>
      <c r="AA1335" s="84">
        <v>4388.6000000000004</v>
      </c>
      <c r="AB1335" s="84">
        <f t="shared" si="421"/>
        <v>4388.6000000000004</v>
      </c>
      <c r="AC1335" s="84">
        <f t="shared" si="415"/>
        <v>0</v>
      </c>
      <c r="AE1335" s="84">
        <f t="shared" si="419"/>
        <v>12777.54</v>
      </c>
      <c r="AF1335" s="84">
        <f t="shared" si="419"/>
        <v>-7133.7650000000012</v>
      </c>
      <c r="AG1335" s="84">
        <f t="shared" si="419"/>
        <v>5643.7749999999996</v>
      </c>
      <c r="AH1335" s="84">
        <f t="shared" si="416"/>
        <v>532.54200000000128</v>
      </c>
      <c r="AJ1335" s="80">
        <v>42208</v>
      </c>
      <c r="AK1335" s="84">
        <v>1494.9</v>
      </c>
      <c r="AL1335" s="84">
        <v>9798.5</v>
      </c>
      <c r="AM1335" s="84">
        <f t="shared" si="422"/>
        <v>11293.4</v>
      </c>
      <c r="AN1335" s="84">
        <f t="shared" si="425"/>
        <v>195.5</v>
      </c>
      <c r="AO1335" s="84">
        <f t="shared" si="425"/>
        <v>71.600000000000364</v>
      </c>
      <c r="AP1335" s="85">
        <f>AM1335/'[2]Soymeal Export Forecast'!AO$15</f>
        <v>0.85555399277407485</v>
      </c>
      <c r="AQ1335" s="77"/>
      <c r="AR1335" s="77"/>
      <c r="AS1335" s="80">
        <v>42208</v>
      </c>
      <c r="AT1335" s="84">
        <v>149.19999999999999</v>
      </c>
      <c r="AU1335" s="84">
        <v>704.3</v>
      </c>
      <c r="AV1335" s="84">
        <f t="shared" si="423"/>
        <v>853.5</v>
      </c>
      <c r="AW1335" s="84">
        <f t="shared" si="426"/>
        <v>5.7999999999999545</v>
      </c>
      <c r="AX1335" s="84">
        <f t="shared" si="426"/>
        <v>74.799999999999955</v>
      </c>
      <c r="AZ1335" s="77"/>
      <c r="BA1335" s="77"/>
      <c r="BB1335" s="84">
        <f t="shared" si="410"/>
        <v>1464.7839999999997</v>
      </c>
    </row>
    <row r="1336" spans="1:54">
      <c r="A1336" s="80">
        <v>42215</v>
      </c>
      <c r="B1336" s="84">
        <v>13181.584999999999</v>
      </c>
      <c r="C1336" s="84">
        <v>27977.038</v>
      </c>
      <c r="D1336" s="84">
        <v>41158.623</v>
      </c>
      <c r="E1336" s="84">
        <v>2194.8910000000001</v>
      </c>
      <c r="F1336" s="84">
        <f t="shared" si="424"/>
        <v>1135.2030000000013</v>
      </c>
      <c r="G1336" s="84">
        <f t="shared" si="424"/>
        <v>841.84799999999814</v>
      </c>
      <c r="H1336" s="84">
        <f t="shared" si="424"/>
        <v>55.438999999999851</v>
      </c>
      <c r="I1336" s="84">
        <f t="shared" si="409"/>
        <v>1135.2030000000013</v>
      </c>
      <c r="L1336" s="84">
        <f t="shared" si="411"/>
        <v>897.28699999999799</v>
      </c>
      <c r="M1336" s="84">
        <v>505.6</v>
      </c>
      <c r="N1336" s="85">
        <f>(D1336*36.7437/1000)/'[2]Soybean Export Forecast'!$W$15</f>
        <v>0.82083232148903451</v>
      </c>
      <c r="P1336" s="84">
        <v>194.8</v>
      </c>
      <c r="Q1336" s="84">
        <v>29589.599999999999</v>
      </c>
      <c r="R1336" s="84">
        <f t="shared" si="420"/>
        <v>29784.399999999998</v>
      </c>
      <c r="S1336" s="84">
        <f t="shared" si="413"/>
        <v>-500.00000000000364</v>
      </c>
      <c r="T1336" s="84">
        <f t="shared" si="414"/>
        <v>2.5999999999985448</v>
      </c>
      <c r="W1336" s="84">
        <v>500</v>
      </c>
      <c r="Z1336" s="84">
        <v>0</v>
      </c>
      <c r="AA1336" s="84">
        <v>4388.6000000000004</v>
      </c>
      <c r="AB1336" s="84">
        <f t="shared" si="421"/>
        <v>4388.6000000000004</v>
      </c>
      <c r="AC1336" s="84">
        <f t="shared" si="415"/>
        <v>0</v>
      </c>
      <c r="AE1336" s="84">
        <f t="shared" si="419"/>
        <v>12986.785</v>
      </c>
      <c r="AF1336" s="84">
        <f t="shared" si="419"/>
        <v>-6001.1619999999984</v>
      </c>
      <c r="AG1336" s="84">
        <f t="shared" si="419"/>
        <v>6985.6230000000014</v>
      </c>
      <c r="AH1336" s="84">
        <f t="shared" si="416"/>
        <v>1341.8480000000018</v>
      </c>
      <c r="AJ1336" s="80">
        <v>42215</v>
      </c>
      <c r="AK1336" s="84">
        <v>1429.6</v>
      </c>
      <c r="AL1336" s="84">
        <v>9905.2999999999993</v>
      </c>
      <c r="AM1336" s="84">
        <f t="shared" si="422"/>
        <v>11334.9</v>
      </c>
      <c r="AN1336" s="84">
        <f t="shared" si="425"/>
        <v>106.79999999999927</v>
      </c>
      <c r="AO1336" s="84">
        <f t="shared" si="425"/>
        <v>41.5</v>
      </c>
      <c r="AP1336" s="85">
        <f>AM1336/'[2]Soymeal Export Forecast'!AO$15</f>
        <v>0.85869790786608646</v>
      </c>
      <c r="AQ1336" s="77"/>
      <c r="AR1336" s="77"/>
      <c r="AS1336" s="80">
        <v>42215</v>
      </c>
      <c r="AT1336" s="84">
        <v>150.80000000000001</v>
      </c>
      <c r="AU1336" s="84">
        <v>706.9</v>
      </c>
      <c r="AV1336" s="84">
        <f t="shared" si="423"/>
        <v>857.7</v>
      </c>
      <c r="AW1336" s="84">
        <f t="shared" si="426"/>
        <v>2.6000000000000227</v>
      </c>
      <c r="AX1336" s="84">
        <f t="shared" si="426"/>
        <v>4.2000000000000455</v>
      </c>
      <c r="AZ1336" s="77"/>
      <c r="BA1336" s="77"/>
      <c r="BB1336" s="84">
        <f t="shared" si="410"/>
        <v>1242.0030000000006</v>
      </c>
    </row>
    <row r="1337" spans="1:54">
      <c r="A1337" s="80">
        <v>42222</v>
      </c>
      <c r="B1337" s="84">
        <v>12442.295</v>
      </c>
      <c r="C1337" s="84">
        <v>29086.358</v>
      </c>
      <c r="D1337" s="84">
        <v>41528.652999999998</v>
      </c>
      <c r="E1337" s="84">
        <v>2197.491</v>
      </c>
      <c r="F1337" s="84">
        <f t="shared" si="424"/>
        <v>1109.3199999999997</v>
      </c>
      <c r="G1337" s="84">
        <f t="shared" si="424"/>
        <v>370.02999999999884</v>
      </c>
      <c r="H1337" s="84">
        <f t="shared" si="424"/>
        <v>2.5999999999999091</v>
      </c>
      <c r="I1337" s="84">
        <f t="shared" si="409"/>
        <v>1109.3199999999997</v>
      </c>
      <c r="L1337" s="84">
        <f t="shared" si="411"/>
        <v>372.62999999999874</v>
      </c>
      <c r="M1337" s="84">
        <v>3.7</v>
      </c>
      <c r="N1337" s="85">
        <f>(D1337*36.7437/1000)/'[2]Soybean Export Forecast'!$W$15</f>
        <v>0.82821188284900982</v>
      </c>
      <c r="P1337" s="84">
        <v>194.8</v>
      </c>
      <c r="Q1337" s="84">
        <v>29589.599999999999</v>
      </c>
      <c r="R1337" s="84">
        <f t="shared" si="420"/>
        <v>29784.399999999998</v>
      </c>
      <c r="S1337" s="84">
        <f t="shared" si="413"/>
        <v>0</v>
      </c>
      <c r="T1337" s="84">
        <f t="shared" si="414"/>
        <v>0</v>
      </c>
      <c r="W1337" s="84">
        <v>0</v>
      </c>
      <c r="Z1337" s="84">
        <v>0</v>
      </c>
      <c r="AA1337" s="84">
        <v>4338.7</v>
      </c>
      <c r="AB1337" s="84">
        <f t="shared" si="421"/>
        <v>4338.7</v>
      </c>
      <c r="AC1337" s="84">
        <f t="shared" si="415"/>
        <v>-49.900000000000546</v>
      </c>
      <c r="AE1337" s="84">
        <f t="shared" si="419"/>
        <v>12247.495000000001</v>
      </c>
      <c r="AF1337" s="84">
        <f t="shared" si="419"/>
        <v>-4841.9419999999982</v>
      </c>
      <c r="AG1337" s="84">
        <f t="shared" si="419"/>
        <v>7405.5530000000008</v>
      </c>
      <c r="AH1337" s="84">
        <f t="shared" si="416"/>
        <v>419.92999999999938</v>
      </c>
      <c r="AJ1337" s="80">
        <v>42222</v>
      </c>
      <c r="AK1337" s="84">
        <v>1275.4000000000001</v>
      </c>
      <c r="AL1337" s="84">
        <v>10116.6</v>
      </c>
      <c r="AM1337" s="84">
        <f t="shared" si="422"/>
        <v>11392</v>
      </c>
      <c r="AN1337" s="84">
        <f t="shared" si="425"/>
        <v>211.30000000000109</v>
      </c>
      <c r="AO1337" s="84">
        <f t="shared" si="425"/>
        <v>57.100000000000364</v>
      </c>
      <c r="AP1337" s="85">
        <f>AM1337/'[2]Soymeal Export Forecast'!AO$15</f>
        <v>0.86302363200473386</v>
      </c>
      <c r="AQ1337" s="77"/>
      <c r="AR1337" s="77"/>
      <c r="AS1337" s="80">
        <v>42222</v>
      </c>
      <c r="AT1337" s="84">
        <v>132.30000000000001</v>
      </c>
      <c r="AU1337" s="84">
        <v>722.8</v>
      </c>
      <c r="AV1337" s="84">
        <f t="shared" si="423"/>
        <v>855.09999999999991</v>
      </c>
      <c r="AW1337" s="84">
        <f t="shared" si="426"/>
        <v>15.899999999999977</v>
      </c>
      <c r="AX1337" s="84">
        <f t="shared" si="426"/>
        <v>-2.6000000000001364</v>
      </c>
      <c r="AZ1337" s="77"/>
      <c r="BA1337" s="77"/>
      <c r="BB1337" s="84">
        <f t="shared" si="410"/>
        <v>1320.6200000000008</v>
      </c>
    </row>
    <row r="1338" spans="1:54">
      <c r="A1338" s="80">
        <v>42229</v>
      </c>
      <c r="B1338" s="84">
        <v>12175.43</v>
      </c>
      <c r="C1338" s="84">
        <v>30165.816999999999</v>
      </c>
      <c r="D1338" s="84">
        <v>42341.247000000003</v>
      </c>
      <c r="E1338" s="84">
        <v>2278.223</v>
      </c>
      <c r="F1338" s="84">
        <f t="shared" si="424"/>
        <v>1079.4589999999989</v>
      </c>
      <c r="G1338" s="84">
        <f t="shared" si="424"/>
        <v>812.5940000000046</v>
      </c>
      <c r="H1338" s="84">
        <f t="shared" si="424"/>
        <v>80.731999999999971</v>
      </c>
      <c r="I1338" s="84">
        <f t="shared" si="409"/>
        <v>1079.4589999999989</v>
      </c>
      <c r="L1338" s="84">
        <f t="shared" si="411"/>
        <v>893.32600000000457</v>
      </c>
      <c r="M1338" s="84">
        <v>67.5</v>
      </c>
      <c r="N1338" s="85">
        <f>(D1338*36.7437/1000)/'[2]Soybean Export Forecast'!$W$15</f>
        <v>0.84441756153383996</v>
      </c>
      <c r="P1338" s="84">
        <v>127.7</v>
      </c>
      <c r="Q1338" s="84">
        <v>29590.7</v>
      </c>
      <c r="R1338" s="84">
        <f t="shared" si="420"/>
        <v>29718.400000000001</v>
      </c>
      <c r="S1338" s="84">
        <f t="shared" si="413"/>
        <v>-65.999999999996362</v>
      </c>
      <c r="T1338" s="84">
        <f t="shared" si="414"/>
        <v>1.1000000000021828</v>
      </c>
      <c r="W1338" s="84">
        <v>66</v>
      </c>
      <c r="Z1338" s="84">
        <v>0</v>
      </c>
      <c r="AA1338" s="84">
        <v>4489.7</v>
      </c>
      <c r="AB1338" s="84">
        <f t="shared" si="421"/>
        <v>4489.7</v>
      </c>
      <c r="AC1338" s="84">
        <f t="shared" si="415"/>
        <v>151</v>
      </c>
      <c r="AE1338" s="84">
        <f t="shared" si="419"/>
        <v>12047.73</v>
      </c>
      <c r="AF1338" s="84">
        <f t="shared" si="419"/>
        <v>-3914.5830000000014</v>
      </c>
      <c r="AG1338" s="84">
        <f t="shared" si="419"/>
        <v>8133.1470000000018</v>
      </c>
      <c r="AH1338" s="84">
        <f t="shared" si="416"/>
        <v>727.59400000000096</v>
      </c>
      <c r="AJ1338" s="80">
        <v>42229</v>
      </c>
      <c r="AK1338" s="84">
        <v>1160</v>
      </c>
      <c r="AL1338" s="84">
        <v>10294.799999999999</v>
      </c>
      <c r="AM1338" s="84">
        <f t="shared" si="422"/>
        <v>11454.8</v>
      </c>
      <c r="AN1338" s="84">
        <f t="shared" si="425"/>
        <v>178.19999999999891</v>
      </c>
      <c r="AO1338" s="84">
        <f t="shared" si="425"/>
        <v>62.799999999999272</v>
      </c>
      <c r="AP1338" s="85">
        <f>AM1338/'[2]Soymeal Export Forecast'!AO$15</f>
        <v>0.8677811709873442</v>
      </c>
      <c r="AQ1338" s="77"/>
      <c r="AR1338" s="77"/>
      <c r="AS1338" s="80">
        <v>42229</v>
      </c>
      <c r="AT1338" s="84">
        <v>95.6</v>
      </c>
      <c r="AU1338" s="84">
        <v>766.6</v>
      </c>
      <c r="AV1338" s="84">
        <f t="shared" si="423"/>
        <v>862.2</v>
      </c>
      <c r="AW1338" s="84">
        <f t="shared" si="426"/>
        <v>43.800000000000068</v>
      </c>
      <c r="AX1338" s="84">
        <f t="shared" si="426"/>
        <v>7.1000000000001364</v>
      </c>
      <c r="AZ1338" s="77"/>
      <c r="BA1338" s="77"/>
      <c r="BB1338" s="84">
        <f t="shared" si="410"/>
        <v>1257.6589999999978</v>
      </c>
    </row>
    <row r="1339" spans="1:54">
      <c r="A1339" s="80">
        <v>42236</v>
      </c>
      <c r="B1339" s="84">
        <v>11759.217000000001</v>
      </c>
      <c r="C1339" s="84">
        <v>31236.63</v>
      </c>
      <c r="D1339" s="84">
        <v>42995.847000000002</v>
      </c>
      <c r="E1339" s="84">
        <v>2271.5230000000001</v>
      </c>
      <c r="F1339" s="84">
        <f t="shared" si="424"/>
        <v>1070.8130000000019</v>
      </c>
      <c r="G1339" s="84">
        <f t="shared" si="424"/>
        <v>654.59999999999854</v>
      </c>
      <c r="H1339" s="84">
        <f t="shared" si="424"/>
        <v>-6.6999999999998181</v>
      </c>
      <c r="I1339" s="84">
        <f t="shared" si="409"/>
        <v>1070.8130000000019</v>
      </c>
      <c r="L1339" s="84">
        <f t="shared" si="411"/>
        <v>647.89999999999873</v>
      </c>
      <c r="M1339" s="84">
        <v>101.3</v>
      </c>
      <c r="N1339" s="85">
        <f>(D1339*36.7437/1000)/'[2]Soybean Export Forecast'!$W$15</f>
        <v>0.85747234321705434</v>
      </c>
      <c r="P1339" s="84">
        <v>7.7</v>
      </c>
      <c r="Q1339" s="84">
        <v>29590.7</v>
      </c>
      <c r="R1339" s="84">
        <f t="shared" si="420"/>
        <v>29598.400000000001</v>
      </c>
      <c r="S1339" s="84">
        <f t="shared" si="413"/>
        <v>-120</v>
      </c>
      <c r="T1339" s="84">
        <f t="shared" si="414"/>
        <v>0</v>
      </c>
      <c r="W1339" s="84">
        <v>60</v>
      </c>
      <c r="Z1339" s="84">
        <v>0</v>
      </c>
      <c r="AA1339" s="84">
        <v>4555.3999999999996</v>
      </c>
      <c r="AB1339" s="84">
        <f t="shared" si="421"/>
        <v>4555.3999999999996</v>
      </c>
      <c r="AC1339" s="84">
        <f t="shared" si="415"/>
        <v>65.699999999999818</v>
      </c>
      <c r="AE1339" s="84">
        <f t="shared" si="419"/>
        <v>11751.517</v>
      </c>
      <c r="AF1339" s="84">
        <f t="shared" si="419"/>
        <v>-2909.4699999999993</v>
      </c>
      <c r="AG1339" s="84">
        <f t="shared" si="419"/>
        <v>8842.0470000000005</v>
      </c>
      <c r="AH1339" s="84">
        <f t="shared" si="416"/>
        <v>708.89999999999873</v>
      </c>
      <c r="AJ1339" s="80">
        <v>42236</v>
      </c>
      <c r="AK1339" s="84">
        <v>1102.5</v>
      </c>
      <c r="AL1339" s="84">
        <v>10408.4</v>
      </c>
      <c r="AM1339" s="84">
        <f t="shared" si="422"/>
        <v>11510.9</v>
      </c>
      <c r="AN1339" s="84">
        <f t="shared" si="425"/>
        <v>113.60000000000036</v>
      </c>
      <c r="AO1339" s="84">
        <f t="shared" si="425"/>
        <v>56.100000000000364</v>
      </c>
      <c r="AP1339" s="85">
        <f>AM1339/'[2]Soymeal Export Forecast'!AO$15</f>
        <v>0.87203113813582256</v>
      </c>
      <c r="AQ1339" s="77"/>
      <c r="AR1339" s="77"/>
      <c r="AS1339" s="80">
        <v>42236</v>
      </c>
      <c r="AT1339" s="84">
        <v>108.1</v>
      </c>
      <c r="AU1339" s="84">
        <v>771.2</v>
      </c>
      <c r="AV1339" s="84">
        <f t="shared" si="423"/>
        <v>879.30000000000007</v>
      </c>
      <c r="AW1339" s="84">
        <f t="shared" si="426"/>
        <v>4.6000000000000227</v>
      </c>
      <c r="AX1339" s="84">
        <f t="shared" si="426"/>
        <v>17.100000000000023</v>
      </c>
      <c r="AZ1339" s="77"/>
      <c r="BA1339" s="77"/>
      <c r="BB1339" s="84">
        <f t="shared" si="410"/>
        <v>1184.4130000000023</v>
      </c>
    </row>
    <row r="1340" spans="1:54">
      <c r="A1340" s="80">
        <v>42243</v>
      </c>
      <c r="B1340" s="84">
        <v>11266.739</v>
      </c>
      <c r="C1340" s="84">
        <v>32193.879000000001</v>
      </c>
      <c r="D1340" s="84">
        <v>43460.618000000002</v>
      </c>
      <c r="E1340" s="84">
        <v>2216.723</v>
      </c>
      <c r="F1340" s="84">
        <f t="shared" si="424"/>
        <v>957.2489999999998</v>
      </c>
      <c r="G1340" s="84">
        <f t="shared" si="424"/>
        <v>464.77100000000064</v>
      </c>
      <c r="H1340" s="84">
        <f t="shared" si="424"/>
        <v>-54.800000000000182</v>
      </c>
      <c r="I1340" s="84">
        <f t="shared" si="409"/>
        <v>957.2489999999998</v>
      </c>
      <c r="L1340" s="84">
        <f t="shared" si="411"/>
        <v>409.97100000000046</v>
      </c>
      <c r="M1340" s="84">
        <v>73.099999999999994</v>
      </c>
      <c r="N1340" s="85">
        <f>(D1340*36.7437/1000)/'[2]Soybean Export Forecast'!$W$15</f>
        <v>0.86674133792785346</v>
      </c>
      <c r="P1340" s="84">
        <v>7.7</v>
      </c>
      <c r="Q1340" s="84">
        <v>29591.200000000001</v>
      </c>
      <c r="R1340" s="84">
        <f t="shared" si="420"/>
        <v>29598.9</v>
      </c>
      <c r="S1340" s="84">
        <f t="shared" si="413"/>
        <v>0.5</v>
      </c>
      <c r="T1340" s="84">
        <f t="shared" si="414"/>
        <v>0.5</v>
      </c>
      <c r="W1340" s="84">
        <v>0</v>
      </c>
      <c r="Z1340" s="84">
        <v>0</v>
      </c>
      <c r="AA1340" s="84">
        <v>4555.5</v>
      </c>
      <c r="AB1340" s="84">
        <f t="shared" si="421"/>
        <v>4555.5</v>
      </c>
      <c r="AC1340" s="84">
        <f t="shared" si="415"/>
        <v>0.1000000000003638</v>
      </c>
      <c r="AE1340" s="84">
        <f t="shared" si="419"/>
        <v>11259.038999999999</v>
      </c>
      <c r="AF1340" s="84">
        <f t="shared" si="419"/>
        <v>-1952.8209999999999</v>
      </c>
      <c r="AG1340" s="84">
        <f t="shared" si="419"/>
        <v>9306.2180000000008</v>
      </c>
      <c r="AH1340" s="84">
        <f t="shared" si="416"/>
        <v>464.17100000000028</v>
      </c>
      <c r="AJ1340" s="80">
        <v>42243</v>
      </c>
      <c r="AK1340" s="84">
        <v>876.6</v>
      </c>
      <c r="AL1340" s="84">
        <v>10620.4</v>
      </c>
      <c r="AM1340" s="84">
        <f t="shared" si="422"/>
        <v>11497</v>
      </c>
      <c r="AN1340" s="84">
        <f t="shared" si="425"/>
        <v>212</v>
      </c>
      <c r="AO1340" s="84">
        <f t="shared" si="425"/>
        <v>-13.899999999999636</v>
      </c>
      <c r="AP1340" s="85">
        <f>AM1340/'[2]Soymeal Export Forecast'!AO$15</f>
        <v>0.8709781159724741</v>
      </c>
      <c r="AQ1340" s="77"/>
      <c r="AR1340" s="77"/>
      <c r="AS1340" s="80">
        <v>42243</v>
      </c>
      <c r="AT1340" s="84">
        <v>98.5</v>
      </c>
      <c r="AU1340" s="84">
        <v>784.7</v>
      </c>
      <c r="AV1340" s="84">
        <f t="shared" si="423"/>
        <v>883.2</v>
      </c>
      <c r="AW1340" s="84">
        <f t="shared" si="426"/>
        <v>13.5</v>
      </c>
      <c r="AX1340" s="84">
        <f t="shared" si="426"/>
        <v>3.8999999999999773</v>
      </c>
      <c r="AZ1340" s="77"/>
      <c r="BA1340" s="77"/>
      <c r="BB1340" s="84">
        <f t="shared" si="410"/>
        <v>1169.2489999999998</v>
      </c>
    </row>
    <row r="1341" spans="1:54">
      <c r="A1341" s="80">
        <v>42250</v>
      </c>
      <c r="B1341" s="84">
        <v>10936.222</v>
      </c>
      <c r="C1341" s="84">
        <v>33019.976999999999</v>
      </c>
      <c r="D1341" s="84">
        <v>43956.199000000001</v>
      </c>
      <c r="E1341" s="84">
        <v>2332.1889999999999</v>
      </c>
      <c r="F1341" s="86">
        <v>208.6</v>
      </c>
      <c r="G1341" s="86">
        <v>1848.1000000000001</v>
      </c>
      <c r="H1341" s="86">
        <v>1</v>
      </c>
      <c r="I1341" s="84">
        <f t="shared" si="409"/>
        <v>208.6</v>
      </c>
      <c r="L1341" s="84">
        <f t="shared" si="411"/>
        <v>1849.1000000000001</v>
      </c>
      <c r="M1341" s="84">
        <v>26.8</v>
      </c>
      <c r="N1341" s="85">
        <f>(D1341*36.7437/1000)/'[2]Soybean Export Forecast'!$X$15</f>
        <v>0.8310107774099873</v>
      </c>
      <c r="P1341" s="84">
        <v>6069</v>
      </c>
      <c r="Q1341" s="84">
        <v>0</v>
      </c>
      <c r="R1341" s="84">
        <f t="shared" si="420"/>
        <v>6069</v>
      </c>
      <c r="S1341" s="86">
        <v>708</v>
      </c>
      <c r="T1341" s="86">
        <f>Q1341</f>
        <v>0</v>
      </c>
      <c r="U1341" s="86"/>
      <c r="V1341" s="86"/>
      <c r="W1341" s="84">
        <v>0</v>
      </c>
      <c r="Z1341" s="84">
        <v>0</v>
      </c>
      <c r="AA1341" s="84">
        <v>0</v>
      </c>
      <c r="AB1341" s="84">
        <f t="shared" si="421"/>
        <v>0</v>
      </c>
      <c r="AC1341" s="86">
        <v>0</v>
      </c>
      <c r="AE1341" s="84">
        <f t="shared" si="419"/>
        <v>4867.2219999999998</v>
      </c>
      <c r="AF1341" s="84">
        <f t="shared" si="419"/>
        <v>33019.976999999999</v>
      </c>
      <c r="AG1341" s="84">
        <f t="shared" si="419"/>
        <v>37887.199000000001</v>
      </c>
      <c r="AH1341" s="84"/>
      <c r="AJ1341" s="80">
        <v>42250</v>
      </c>
      <c r="AK1341" s="84">
        <v>756</v>
      </c>
      <c r="AL1341" s="84">
        <v>10765.2</v>
      </c>
      <c r="AM1341" s="84">
        <f t="shared" si="422"/>
        <v>11521.2</v>
      </c>
      <c r="AN1341" s="84">
        <f t="shared" si="425"/>
        <v>144.80000000000109</v>
      </c>
      <c r="AO1341" s="84">
        <f t="shared" si="425"/>
        <v>24.200000000000728</v>
      </c>
      <c r="AP1341" s="85">
        <f>AM1341/'[2]Soymeal Export Forecast'!AO$15</f>
        <v>0.87281143513456283</v>
      </c>
      <c r="AQ1341" s="77"/>
      <c r="AR1341" s="77"/>
      <c r="AS1341" s="80">
        <v>42250</v>
      </c>
      <c r="AT1341" s="84">
        <v>89.8</v>
      </c>
      <c r="AU1341" s="84">
        <v>800</v>
      </c>
      <c r="AV1341" s="84">
        <f t="shared" si="423"/>
        <v>889.8</v>
      </c>
      <c r="AW1341" s="84">
        <f t="shared" si="426"/>
        <v>15.299999999999955</v>
      </c>
      <c r="AX1341" s="84">
        <f t="shared" si="426"/>
        <v>6.5999999999999091</v>
      </c>
      <c r="AZ1341" s="77"/>
      <c r="BA1341" s="77"/>
      <c r="BB1341" s="84">
        <f t="shared" si="410"/>
        <v>353.40000000000111</v>
      </c>
    </row>
    <row r="1342" spans="1:54">
      <c r="A1342" s="80">
        <v>42257</v>
      </c>
      <c r="B1342" s="84">
        <v>10518.548000000001</v>
      </c>
      <c r="C1342" s="84">
        <v>34064.836000000003</v>
      </c>
      <c r="D1342" s="84">
        <v>44583.383999999998</v>
      </c>
      <c r="E1342" s="84">
        <v>2532.5630000000001</v>
      </c>
      <c r="F1342" s="84">
        <f t="shared" ref="F1342:H1373" si="427">C1342-C1341</f>
        <v>1044.859000000004</v>
      </c>
      <c r="G1342" s="84">
        <f t="shared" si="427"/>
        <v>627.18499999999767</v>
      </c>
      <c r="H1342" s="84">
        <f t="shared" si="427"/>
        <v>200.37400000000025</v>
      </c>
      <c r="I1342" s="84">
        <f t="shared" si="409"/>
        <v>1044.859000000004</v>
      </c>
      <c r="L1342" s="84">
        <f t="shared" si="411"/>
        <v>827.55899999999792</v>
      </c>
      <c r="M1342" s="84">
        <v>47.4</v>
      </c>
      <c r="N1342" s="85">
        <f>(D1342*36.7437/1000)/'[2]Soybean Export Forecast'!$X$15</f>
        <v>0.84286797858495421</v>
      </c>
      <c r="P1342" s="84">
        <v>6527</v>
      </c>
      <c r="Q1342" s="84">
        <v>0.5</v>
      </c>
      <c r="R1342" s="84">
        <f t="shared" si="420"/>
        <v>6527.5</v>
      </c>
      <c r="S1342" s="84">
        <f t="shared" ref="S1342:S1392" si="428">R1342-R1341</f>
        <v>458.5</v>
      </c>
      <c r="T1342" s="84">
        <f t="shared" ref="T1342:T1392" si="429">Q1342-Q1341</f>
        <v>0.5</v>
      </c>
      <c r="W1342" s="84">
        <v>0</v>
      </c>
      <c r="Z1342" s="84">
        <v>0</v>
      </c>
      <c r="AA1342" s="84">
        <v>85.7</v>
      </c>
      <c r="AB1342" s="84">
        <f t="shared" si="421"/>
        <v>85.7</v>
      </c>
      <c r="AC1342" s="84">
        <f t="shared" ref="AC1342:AC1392" si="430">AB1342-AB1341</f>
        <v>85.7</v>
      </c>
      <c r="AE1342" s="84">
        <f t="shared" si="419"/>
        <v>3991.5480000000007</v>
      </c>
      <c r="AF1342" s="84">
        <f t="shared" si="419"/>
        <v>33978.636000000006</v>
      </c>
      <c r="AG1342" s="84">
        <f t="shared" si="419"/>
        <v>37970.184000000001</v>
      </c>
      <c r="AH1342" s="84">
        <f t="shared" ref="AH1342:AH1392" si="431">AG1342-AG1341</f>
        <v>82.985000000000582</v>
      </c>
      <c r="AJ1342" s="80">
        <v>42257</v>
      </c>
      <c r="AK1342" s="84">
        <v>664.1</v>
      </c>
      <c r="AL1342" s="84">
        <v>10898</v>
      </c>
      <c r="AM1342" s="84">
        <f t="shared" si="422"/>
        <v>11562.1</v>
      </c>
      <c r="AN1342" s="84">
        <f t="shared" si="425"/>
        <v>132.79999999999927</v>
      </c>
      <c r="AO1342" s="84">
        <f t="shared" si="425"/>
        <v>40.899999999999636</v>
      </c>
      <c r="AP1342" s="85">
        <f>AM1342/'[2]Soymeal Export Forecast'!AO$15</f>
        <v>0.87590989603247316</v>
      </c>
      <c r="AQ1342" s="77"/>
      <c r="AR1342" s="77"/>
      <c r="AS1342" s="80">
        <v>42257</v>
      </c>
      <c r="AT1342" s="84">
        <v>96.9</v>
      </c>
      <c r="AU1342" s="84">
        <v>805.7</v>
      </c>
      <c r="AV1342" s="84">
        <f t="shared" si="423"/>
        <v>902.6</v>
      </c>
      <c r="AW1342" s="84">
        <f t="shared" si="426"/>
        <v>5.7000000000000455</v>
      </c>
      <c r="AX1342" s="84">
        <f t="shared" si="426"/>
        <v>12.800000000000068</v>
      </c>
      <c r="AZ1342" s="77"/>
      <c r="BA1342" s="77"/>
      <c r="BB1342" s="84">
        <f t="shared" si="410"/>
        <v>1177.6590000000033</v>
      </c>
    </row>
    <row r="1343" spans="1:54">
      <c r="A1343" s="80">
        <v>42264</v>
      </c>
      <c r="B1343" s="84">
        <v>9889.3709999999992</v>
      </c>
      <c r="C1343" s="84">
        <v>35190.811000000002</v>
      </c>
      <c r="D1343" s="84">
        <v>45080.182000000001</v>
      </c>
      <c r="E1343" s="84">
        <v>2830.08</v>
      </c>
      <c r="F1343" s="84">
        <f t="shared" si="427"/>
        <v>1125.9749999999985</v>
      </c>
      <c r="G1343" s="84">
        <f t="shared" si="427"/>
        <v>496.7980000000025</v>
      </c>
      <c r="H1343" s="84">
        <f t="shared" si="427"/>
        <v>297.51699999999983</v>
      </c>
      <c r="I1343" s="84">
        <f t="shared" si="409"/>
        <v>1125.9749999999985</v>
      </c>
      <c r="L1343" s="84">
        <f t="shared" si="411"/>
        <v>794.31500000000233</v>
      </c>
      <c r="M1343" s="84">
        <v>49.6</v>
      </c>
      <c r="N1343" s="85">
        <f>(D1343*36.7437/1000)/'[2]Soybean Export Forecast'!$X$15</f>
        <v>0.85226015765384344</v>
      </c>
      <c r="P1343" s="84">
        <v>7111.8</v>
      </c>
      <c r="Q1343" s="84">
        <v>178.4</v>
      </c>
      <c r="R1343" s="84">
        <f t="shared" si="420"/>
        <v>7290.2</v>
      </c>
      <c r="S1343" s="84">
        <f t="shared" si="428"/>
        <v>762.69999999999982</v>
      </c>
      <c r="T1343" s="84">
        <f t="shared" si="429"/>
        <v>177.9</v>
      </c>
      <c r="W1343" s="84">
        <v>0</v>
      </c>
      <c r="Z1343" s="84">
        <v>0</v>
      </c>
      <c r="AA1343" s="84">
        <v>171</v>
      </c>
      <c r="AB1343" s="84">
        <f t="shared" si="421"/>
        <v>171</v>
      </c>
      <c r="AC1343" s="84">
        <f t="shared" si="430"/>
        <v>85.3</v>
      </c>
      <c r="AE1343" s="84">
        <f t="shared" si="419"/>
        <v>2777.570999999999</v>
      </c>
      <c r="AF1343" s="84">
        <f t="shared" si="419"/>
        <v>34841.411</v>
      </c>
      <c r="AG1343" s="84">
        <f t="shared" si="419"/>
        <v>37618.982000000004</v>
      </c>
      <c r="AH1343" s="84">
        <f t="shared" si="431"/>
        <v>-351.2019999999975</v>
      </c>
      <c r="AJ1343" s="80">
        <v>42264</v>
      </c>
      <c r="AK1343" s="84">
        <v>599.5</v>
      </c>
      <c r="AL1343" s="84">
        <v>10988.5</v>
      </c>
      <c r="AM1343" s="84">
        <f t="shared" si="422"/>
        <v>11588</v>
      </c>
      <c r="AN1343" s="84">
        <f t="shared" si="425"/>
        <v>90.5</v>
      </c>
      <c r="AO1343" s="84">
        <f t="shared" si="425"/>
        <v>25.899999999999636</v>
      </c>
      <c r="AP1343" s="85">
        <f>AM1343/'[2]Soymeal Export Forecast'!AO$15</f>
        <v>0.87787200207784899</v>
      </c>
      <c r="AQ1343" s="77"/>
      <c r="AR1343" s="77"/>
      <c r="AS1343" s="80">
        <v>42264</v>
      </c>
      <c r="AT1343" s="84">
        <v>90.9</v>
      </c>
      <c r="AU1343" s="84">
        <v>830.5</v>
      </c>
      <c r="AV1343" s="84">
        <f t="shared" si="423"/>
        <v>921.4</v>
      </c>
      <c r="AW1343" s="84">
        <f t="shared" si="426"/>
        <v>24.799999999999955</v>
      </c>
      <c r="AX1343" s="84">
        <f t="shared" si="426"/>
        <v>18.799999999999955</v>
      </c>
      <c r="AZ1343" s="77"/>
      <c r="BA1343" s="77"/>
      <c r="BB1343" s="84">
        <f t="shared" si="410"/>
        <v>1216.4749999999985</v>
      </c>
    </row>
    <row r="1344" spans="1:54">
      <c r="A1344" s="80">
        <v>42271</v>
      </c>
      <c r="B1344" s="84">
        <v>9458.8189999999995</v>
      </c>
      <c r="C1344" s="84">
        <v>36215.705999999998</v>
      </c>
      <c r="D1344" s="84">
        <v>45674.525000000001</v>
      </c>
      <c r="E1344" s="84">
        <v>3069.011</v>
      </c>
      <c r="F1344" s="84">
        <f t="shared" si="427"/>
        <v>1024.8949999999968</v>
      </c>
      <c r="G1344" s="84">
        <f t="shared" si="427"/>
        <v>594.34300000000076</v>
      </c>
      <c r="H1344" s="84">
        <f t="shared" si="427"/>
        <v>238.93100000000004</v>
      </c>
      <c r="I1344" s="84">
        <f t="shared" si="409"/>
        <v>1024.8949999999968</v>
      </c>
      <c r="L1344" s="84">
        <f t="shared" si="411"/>
        <v>833.2740000000008</v>
      </c>
      <c r="M1344" s="84">
        <v>4.2</v>
      </c>
      <c r="N1344" s="85">
        <f>(D1344*36.7437/1000)/'[2]Soybean Export Forecast'!$X$15</f>
        <v>0.86349646674595082</v>
      </c>
      <c r="P1344" s="84">
        <v>7971.8</v>
      </c>
      <c r="Q1344" s="84">
        <v>496.8</v>
      </c>
      <c r="R1344" s="84">
        <f t="shared" si="420"/>
        <v>8468.6</v>
      </c>
      <c r="S1344" s="84">
        <f t="shared" si="428"/>
        <v>1178.4000000000005</v>
      </c>
      <c r="T1344" s="84">
        <f t="shared" si="429"/>
        <v>318.39999999999998</v>
      </c>
      <c r="W1344" s="84">
        <v>2.5</v>
      </c>
      <c r="Z1344" s="84">
        <v>0</v>
      </c>
      <c r="AA1344" s="84">
        <v>209.04999999999998</v>
      </c>
      <c r="AB1344" s="84">
        <f t="shared" si="421"/>
        <v>209.04999999999998</v>
      </c>
      <c r="AC1344" s="84">
        <f t="shared" si="430"/>
        <v>38.049999999999983</v>
      </c>
      <c r="AE1344" s="84">
        <f t="shared" si="419"/>
        <v>1487.0189999999993</v>
      </c>
      <c r="AF1344" s="84">
        <f t="shared" si="419"/>
        <v>35509.855999999992</v>
      </c>
      <c r="AG1344" s="84">
        <f t="shared" si="419"/>
        <v>36996.875</v>
      </c>
      <c r="AH1344" s="84">
        <f t="shared" si="431"/>
        <v>-622.10700000000361</v>
      </c>
      <c r="AJ1344" s="80">
        <v>42271</v>
      </c>
      <c r="AK1344" s="84">
        <v>437.1</v>
      </c>
      <c r="AL1344" s="84">
        <v>11168.4</v>
      </c>
      <c r="AM1344" s="84">
        <f t="shared" si="422"/>
        <v>11605.5</v>
      </c>
      <c r="AN1344" s="84">
        <f t="shared" si="425"/>
        <v>179.89999999999964</v>
      </c>
      <c r="AO1344" s="84">
        <f t="shared" si="425"/>
        <v>17.5</v>
      </c>
      <c r="AP1344" s="85">
        <f>AM1344/'[2]Soymeal Export Forecast'!AO$15</f>
        <v>0.87919774940580575</v>
      </c>
      <c r="AQ1344" s="77"/>
      <c r="AR1344" s="77"/>
      <c r="AS1344" s="80">
        <v>42271</v>
      </c>
      <c r="AT1344" s="84">
        <v>80.2</v>
      </c>
      <c r="AU1344" s="84">
        <v>833.3</v>
      </c>
      <c r="AV1344" s="84">
        <f t="shared" si="423"/>
        <v>913.5</v>
      </c>
      <c r="AW1344" s="84">
        <f t="shared" si="426"/>
        <v>2.7999999999999545</v>
      </c>
      <c r="AX1344" s="84">
        <f t="shared" si="426"/>
        <v>-7.8999999999999773</v>
      </c>
      <c r="AZ1344" s="77"/>
      <c r="BA1344" s="77"/>
      <c r="BB1344" s="84">
        <f t="shared" si="410"/>
        <v>1204.7949999999964</v>
      </c>
    </row>
    <row r="1345" spans="1:54">
      <c r="A1345" s="80">
        <v>42278</v>
      </c>
      <c r="B1345" s="84">
        <v>9027.85</v>
      </c>
      <c r="C1345" s="84">
        <v>37181.911</v>
      </c>
      <c r="D1345" s="84">
        <v>46209.760999999999</v>
      </c>
      <c r="E1345" s="84">
        <v>3218.0210000000002</v>
      </c>
      <c r="F1345" s="84">
        <f t="shared" si="427"/>
        <v>966.20500000000175</v>
      </c>
      <c r="G1345" s="84">
        <f t="shared" si="427"/>
        <v>535.23599999999715</v>
      </c>
      <c r="H1345" s="84">
        <f t="shared" si="427"/>
        <v>149.01000000000022</v>
      </c>
      <c r="I1345" s="84">
        <f t="shared" si="409"/>
        <v>966.20500000000175</v>
      </c>
      <c r="L1345" s="84">
        <f t="shared" si="411"/>
        <v>684.24599999999737</v>
      </c>
      <c r="M1345" s="84">
        <v>101.2</v>
      </c>
      <c r="N1345" s="85">
        <f>(D1345*36.7437/1000)/'[2]Soybean Export Forecast'!$X$15</f>
        <v>0.87361533267559621</v>
      </c>
      <c r="P1345" s="84">
        <v>8081.3</v>
      </c>
      <c r="Q1345" s="84">
        <v>1070.8</v>
      </c>
      <c r="R1345" s="84">
        <f t="shared" si="420"/>
        <v>9152.1</v>
      </c>
      <c r="S1345" s="84">
        <f t="shared" si="428"/>
        <v>683.5</v>
      </c>
      <c r="T1345" s="84">
        <f t="shared" si="429"/>
        <v>574</v>
      </c>
      <c r="W1345" s="84">
        <v>64</v>
      </c>
      <c r="Z1345" s="84">
        <v>0</v>
      </c>
      <c r="AA1345" s="84">
        <v>300.30099999999993</v>
      </c>
      <c r="AB1345" s="84">
        <f t="shared" si="421"/>
        <v>300.30099999999993</v>
      </c>
      <c r="AC1345" s="84">
        <f t="shared" si="430"/>
        <v>91.250999999999948</v>
      </c>
      <c r="AE1345" s="84">
        <f t="shared" si="419"/>
        <v>946.55000000000018</v>
      </c>
      <c r="AF1345" s="84">
        <f t="shared" si="419"/>
        <v>35810.81</v>
      </c>
      <c r="AG1345" s="84">
        <f t="shared" si="419"/>
        <v>36757.360000000001</v>
      </c>
      <c r="AH1345" s="84">
        <f t="shared" si="431"/>
        <v>-239.51499999999942</v>
      </c>
      <c r="AJ1345" s="80">
        <v>42278</v>
      </c>
      <c r="AK1345" s="84">
        <v>3676.8</v>
      </c>
      <c r="AL1345" s="84">
        <v>9.9</v>
      </c>
      <c r="AM1345" s="84">
        <f t="shared" si="422"/>
        <v>3686.7000000000003</v>
      </c>
      <c r="AN1345" s="86">
        <v>107.2</v>
      </c>
      <c r="AO1345" s="86">
        <v>265.60000000000002</v>
      </c>
      <c r="AP1345" s="85">
        <f>AM1345/'[2]Soymeal Export Forecast'!AP$15</f>
        <v>0.30719361505232889</v>
      </c>
      <c r="AQ1345" s="77"/>
      <c r="AR1345" s="77"/>
      <c r="AS1345" s="80">
        <v>42278</v>
      </c>
      <c r="AT1345" s="84">
        <v>216.9</v>
      </c>
      <c r="AU1345" s="84">
        <v>0.3</v>
      </c>
      <c r="AV1345" s="84">
        <f t="shared" si="423"/>
        <v>217.20000000000002</v>
      </c>
      <c r="AW1345" s="86">
        <v>15.600000000000001</v>
      </c>
      <c r="AX1345" s="86">
        <v>15</v>
      </c>
      <c r="AY1345" s="86"/>
      <c r="AZ1345" s="77"/>
      <c r="BA1345" s="77"/>
      <c r="BB1345" s="84">
        <f t="shared" si="410"/>
        <v>1073.4050000000018</v>
      </c>
    </row>
    <row r="1346" spans="1:54">
      <c r="A1346" s="80">
        <v>42285</v>
      </c>
      <c r="B1346" s="84">
        <v>8227.2489999999998</v>
      </c>
      <c r="C1346" s="84">
        <v>38313.57</v>
      </c>
      <c r="D1346" s="84">
        <v>46540.819000000003</v>
      </c>
      <c r="E1346" s="84">
        <v>3543.127</v>
      </c>
      <c r="F1346" s="84">
        <f t="shared" si="427"/>
        <v>1131.6589999999997</v>
      </c>
      <c r="G1346" s="84">
        <f t="shared" si="427"/>
        <v>331.05800000000454</v>
      </c>
      <c r="H1346" s="84">
        <f t="shared" si="427"/>
        <v>325.10599999999977</v>
      </c>
      <c r="I1346" s="84">
        <f t="shared" si="409"/>
        <v>1131.6589999999997</v>
      </c>
      <c r="L1346" s="84">
        <f t="shared" si="411"/>
        <v>656.16400000000431</v>
      </c>
      <c r="M1346" s="84">
        <v>194.7</v>
      </c>
      <c r="N1346" s="85">
        <f>(D1346*36.7437/1000)/'[2]Soybean Export Forecast'!$X$15</f>
        <v>0.87987412602457982</v>
      </c>
      <c r="P1346" s="84">
        <v>7897.1</v>
      </c>
      <c r="Q1346" s="84">
        <v>2338</v>
      </c>
      <c r="R1346" s="84">
        <f t="shared" si="420"/>
        <v>10235.1</v>
      </c>
      <c r="S1346" s="84">
        <f t="shared" si="428"/>
        <v>1083</v>
      </c>
      <c r="T1346" s="84">
        <f t="shared" si="429"/>
        <v>1267.2</v>
      </c>
      <c r="W1346" s="84">
        <v>132.1</v>
      </c>
      <c r="Z1346" s="84">
        <v>0</v>
      </c>
      <c r="AA1346" s="84">
        <v>376.00099999999998</v>
      </c>
      <c r="AB1346" s="84">
        <f t="shared" si="421"/>
        <v>376.00099999999998</v>
      </c>
      <c r="AC1346" s="84">
        <f t="shared" si="430"/>
        <v>75.700000000000045</v>
      </c>
      <c r="AE1346" s="84">
        <f t="shared" si="419"/>
        <v>330.14899999999943</v>
      </c>
      <c r="AF1346" s="84">
        <f t="shared" si="419"/>
        <v>35599.569000000003</v>
      </c>
      <c r="AG1346" s="84">
        <f t="shared" si="419"/>
        <v>35929.718000000008</v>
      </c>
      <c r="AH1346" s="84">
        <f t="shared" si="431"/>
        <v>-827.64199999999255</v>
      </c>
      <c r="AJ1346" s="80">
        <v>42285</v>
      </c>
      <c r="AK1346" s="84">
        <v>3762.9</v>
      </c>
      <c r="AL1346" s="84">
        <v>149.69999999999999</v>
      </c>
      <c r="AM1346" s="84">
        <f t="shared" si="422"/>
        <v>3912.6</v>
      </c>
      <c r="AN1346" s="84">
        <f t="shared" ref="AN1346:AO1377" si="432">AL1346-AL1345</f>
        <v>139.79999999999998</v>
      </c>
      <c r="AO1346" s="84">
        <f t="shared" si="432"/>
        <v>225.89999999999964</v>
      </c>
      <c r="AP1346" s="85">
        <f>AM1346/'[2]Soymeal Export Forecast'!AP$15</f>
        <v>0.32601669196130467</v>
      </c>
      <c r="AQ1346" s="77"/>
      <c r="AR1346" s="77"/>
      <c r="AS1346" s="80">
        <v>42285</v>
      </c>
      <c r="AT1346" s="84">
        <v>253.9</v>
      </c>
      <c r="AU1346" s="84">
        <v>16.5</v>
      </c>
      <c r="AV1346" s="84">
        <f t="shared" si="423"/>
        <v>270.39999999999998</v>
      </c>
      <c r="AW1346" s="84">
        <f t="shared" ref="AW1346:AX1377" si="433">AU1346-AU1345</f>
        <v>16.2</v>
      </c>
      <c r="AX1346" s="84">
        <f t="shared" si="433"/>
        <v>53.19999999999996</v>
      </c>
      <c r="AZ1346" s="77"/>
      <c r="BA1346" s="77"/>
      <c r="BB1346" s="84">
        <f t="shared" si="410"/>
        <v>1271.4589999999996</v>
      </c>
    </row>
    <row r="1347" spans="1:54">
      <c r="A1347" s="80">
        <v>42292</v>
      </c>
      <c r="B1347" s="84">
        <v>7293.8789999999999</v>
      </c>
      <c r="C1347" s="84">
        <v>39470.387000000002</v>
      </c>
      <c r="D1347" s="84">
        <v>46764.266000000003</v>
      </c>
      <c r="E1347" s="84">
        <v>3854.5520000000001</v>
      </c>
      <c r="F1347" s="84">
        <f t="shared" si="427"/>
        <v>1156.8170000000027</v>
      </c>
      <c r="G1347" s="84">
        <f t="shared" si="427"/>
        <v>223.44700000000012</v>
      </c>
      <c r="H1347" s="84">
        <f t="shared" si="427"/>
        <v>311.42500000000018</v>
      </c>
      <c r="I1347" s="84">
        <f t="shared" si="409"/>
        <v>1156.8170000000027</v>
      </c>
      <c r="L1347" s="84">
        <f t="shared" si="411"/>
        <v>534.8720000000003</v>
      </c>
      <c r="M1347" s="84">
        <v>625.70000000000005</v>
      </c>
      <c r="N1347" s="85">
        <f>(D1347*36.7437/1000)/'[2]Soybean Export Forecast'!$X$15</f>
        <v>0.88409848730704488</v>
      </c>
      <c r="P1347" s="84">
        <v>8262.2000000000007</v>
      </c>
      <c r="Q1347" s="84">
        <v>4186.8999999999996</v>
      </c>
      <c r="R1347" s="84">
        <f t="shared" si="420"/>
        <v>12449.1</v>
      </c>
      <c r="S1347" s="84">
        <f t="shared" si="428"/>
        <v>2214</v>
      </c>
      <c r="T1347" s="84">
        <f t="shared" si="429"/>
        <v>1848.8999999999996</v>
      </c>
      <c r="W1347" s="84">
        <v>238.1</v>
      </c>
      <c r="Z1347" s="84">
        <v>0</v>
      </c>
      <c r="AA1347" s="84">
        <v>448.85399999999993</v>
      </c>
      <c r="AB1347" s="84">
        <f t="shared" si="421"/>
        <v>448.85399999999993</v>
      </c>
      <c r="AC1347" s="84">
        <f t="shared" si="430"/>
        <v>72.852999999999952</v>
      </c>
      <c r="AE1347" s="84">
        <f t="shared" si="419"/>
        <v>-968.32100000000082</v>
      </c>
      <c r="AF1347" s="84">
        <f t="shared" si="419"/>
        <v>34834.633000000002</v>
      </c>
      <c r="AG1347" s="84">
        <f t="shared" si="419"/>
        <v>33866.312000000005</v>
      </c>
      <c r="AH1347" s="84">
        <f t="shared" si="431"/>
        <v>-2063.4060000000027</v>
      </c>
      <c r="AJ1347" s="80">
        <v>42292</v>
      </c>
      <c r="AK1347" s="84">
        <v>3897.6</v>
      </c>
      <c r="AL1347" s="84">
        <v>279.39999999999998</v>
      </c>
      <c r="AM1347" s="84">
        <f t="shared" si="422"/>
        <v>4177</v>
      </c>
      <c r="AN1347" s="84">
        <f t="shared" si="432"/>
        <v>129.69999999999999</v>
      </c>
      <c r="AO1347" s="84">
        <f t="shared" si="432"/>
        <v>264.40000000000009</v>
      </c>
      <c r="AP1347" s="85">
        <f>AM1347/'[2]Soymeal Export Forecast'!AP$15</f>
        <v>0.34804777445237683</v>
      </c>
      <c r="AQ1347" s="77"/>
      <c r="AR1347" s="77"/>
      <c r="AS1347" s="80">
        <v>42292</v>
      </c>
      <c r="AT1347" s="84">
        <v>255.4</v>
      </c>
      <c r="AU1347" s="84">
        <v>29.9</v>
      </c>
      <c r="AV1347" s="84">
        <f t="shared" si="423"/>
        <v>285.3</v>
      </c>
      <c r="AW1347" s="84">
        <f t="shared" si="433"/>
        <v>13.399999999999999</v>
      </c>
      <c r="AX1347" s="84">
        <f t="shared" si="433"/>
        <v>14.900000000000034</v>
      </c>
      <c r="AZ1347" s="77"/>
      <c r="BA1347" s="77"/>
      <c r="BB1347" s="84">
        <f t="shared" si="410"/>
        <v>1286.5170000000028</v>
      </c>
    </row>
    <row r="1348" spans="1:54">
      <c r="A1348" s="80">
        <v>42299</v>
      </c>
      <c r="B1348" s="84">
        <v>6586.1009999999997</v>
      </c>
      <c r="C1348" s="84">
        <v>40543.11</v>
      </c>
      <c r="D1348" s="84">
        <v>47129.211000000003</v>
      </c>
      <c r="E1348" s="84">
        <v>4297.8379999999997</v>
      </c>
      <c r="F1348" s="84">
        <f t="shared" si="427"/>
        <v>1072.7229999999981</v>
      </c>
      <c r="G1348" s="84">
        <f t="shared" si="427"/>
        <v>364.94499999999971</v>
      </c>
      <c r="H1348" s="84">
        <f t="shared" si="427"/>
        <v>443.2859999999996</v>
      </c>
      <c r="I1348" s="84">
        <f t="shared" ref="I1348:I1411" si="434">F1348</f>
        <v>1072.7229999999981</v>
      </c>
      <c r="L1348" s="84">
        <f t="shared" si="411"/>
        <v>808.23099999999931</v>
      </c>
      <c r="M1348" s="84">
        <v>224</v>
      </c>
      <c r="N1348" s="85">
        <f>(D1348*36.7437/1000)/'[2]Soybean Export Forecast'!$X$15</f>
        <v>0.8909979289116724</v>
      </c>
      <c r="P1348" s="84">
        <v>7933.3</v>
      </c>
      <c r="Q1348" s="84">
        <v>5926.4</v>
      </c>
      <c r="R1348" s="84">
        <f t="shared" si="420"/>
        <v>13859.7</v>
      </c>
      <c r="S1348" s="84">
        <f t="shared" si="428"/>
        <v>1410.6000000000004</v>
      </c>
      <c r="T1348" s="84">
        <f t="shared" si="429"/>
        <v>1739.5</v>
      </c>
      <c r="W1348" s="84">
        <v>135.6</v>
      </c>
      <c r="Z1348" s="84">
        <v>30</v>
      </c>
      <c r="AA1348" s="84">
        <v>800.42600000000004</v>
      </c>
      <c r="AB1348" s="84">
        <f t="shared" si="421"/>
        <v>830.42600000000004</v>
      </c>
      <c r="AC1348" s="84">
        <f t="shared" si="430"/>
        <v>381.57200000000012</v>
      </c>
      <c r="AE1348" s="84">
        <f t="shared" si="419"/>
        <v>-1377.1990000000005</v>
      </c>
      <c r="AF1348" s="84">
        <f t="shared" si="419"/>
        <v>33816.284</v>
      </c>
      <c r="AG1348" s="84">
        <f t="shared" si="419"/>
        <v>32439.084999999999</v>
      </c>
      <c r="AH1348" s="84">
        <f t="shared" si="431"/>
        <v>-1427.2270000000062</v>
      </c>
      <c r="AJ1348" s="80">
        <v>42299</v>
      </c>
      <c r="AK1348" s="84">
        <v>3786.9</v>
      </c>
      <c r="AL1348" s="84">
        <v>608.70000000000005</v>
      </c>
      <c r="AM1348" s="84">
        <f t="shared" si="422"/>
        <v>4395.6000000000004</v>
      </c>
      <c r="AN1348" s="84">
        <f t="shared" si="432"/>
        <v>329.30000000000007</v>
      </c>
      <c r="AO1348" s="84">
        <f t="shared" si="432"/>
        <v>218.60000000000036</v>
      </c>
      <c r="AP1348" s="85">
        <f>AM1348/'[2]Soymeal Export Forecast'!AP$15</f>
        <v>0.36626258017305907</v>
      </c>
      <c r="AQ1348" s="77"/>
      <c r="AR1348" s="77"/>
      <c r="AS1348" s="80">
        <v>42299</v>
      </c>
      <c r="AT1348" s="84">
        <v>322.3</v>
      </c>
      <c r="AU1348" s="84">
        <v>45.1</v>
      </c>
      <c r="AV1348" s="84">
        <f t="shared" si="423"/>
        <v>367.40000000000003</v>
      </c>
      <c r="AW1348" s="84">
        <f t="shared" si="433"/>
        <v>15.200000000000003</v>
      </c>
      <c r="AX1348" s="84">
        <f t="shared" si="433"/>
        <v>82.100000000000023</v>
      </c>
      <c r="AZ1348" s="77"/>
      <c r="BA1348" s="77"/>
      <c r="BB1348" s="84">
        <f t="shared" ref="BB1348:BB1411" si="435">AN1348+F1348</f>
        <v>1402.0229999999983</v>
      </c>
    </row>
    <row r="1349" spans="1:54">
      <c r="A1349" s="80">
        <v>42306</v>
      </c>
      <c r="B1349" s="84">
        <v>5578.4809999999998</v>
      </c>
      <c r="C1349" s="84">
        <v>41548.063999999998</v>
      </c>
      <c r="D1349" s="84">
        <v>47126.544999999998</v>
      </c>
      <c r="E1349" s="84">
        <v>4574.8599999999997</v>
      </c>
      <c r="F1349" s="84">
        <f t="shared" si="427"/>
        <v>1004.9539999999979</v>
      </c>
      <c r="G1349" s="84">
        <f t="shared" si="427"/>
        <v>-2.6660000000047148</v>
      </c>
      <c r="H1349" s="84">
        <f t="shared" si="427"/>
        <v>277.02199999999993</v>
      </c>
      <c r="I1349" s="84">
        <f t="shared" si="434"/>
        <v>1004.9539999999979</v>
      </c>
      <c r="L1349" s="84">
        <f t="shared" ref="L1349:L1412" si="436">H1349+G1349</f>
        <v>274.35599999999522</v>
      </c>
      <c r="M1349" s="84">
        <v>151.69999999999999</v>
      </c>
      <c r="N1349" s="85">
        <f>(D1349*36.7437/1000)/'[2]Soybean Export Forecast'!$X$15</f>
        <v>0.89094752703928626</v>
      </c>
      <c r="P1349" s="84">
        <v>7240.9</v>
      </c>
      <c r="Q1349" s="84">
        <v>7637.7</v>
      </c>
      <c r="R1349" s="84">
        <f t="shared" si="420"/>
        <v>14878.599999999999</v>
      </c>
      <c r="S1349" s="84">
        <f t="shared" si="428"/>
        <v>1018.8999999999978</v>
      </c>
      <c r="T1349" s="84">
        <f t="shared" si="429"/>
        <v>1711.3000000000002</v>
      </c>
      <c r="W1349" s="84">
        <v>65.7</v>
      </c>
      <c r="Z1349" s="84">
        <v>30</v>
      </c>
      <c r="AA1349" s="84">
        <v>828.02699999999993</v>
      </c>
      <c r="AB1349" s="84">
        <f t="shared" si="421"/>
        <v>858.02699999999993</v>
      </c>
      <c r="AC1349" s="84">
        <f t="shared" si="430"/>
        <v>27.600999999999885</v>
      </c>
      <c r="AE1349" s="84">
        <f t="shared" si="419"/>
        <v>-1692.4189999999999</v>
      </c>
      <c r="AF1349" s="84">
        <f t="shared" si="419"/>
        <v>33082.337</v>
      </c>
      <c r="AG1349" s="84">
        <f t="shared" si="419"/>
        <v>31389.918000000001</v>
      </c>
      <c r="AH1349" s="84">
        <f t="shared" si="431"/>
        <v>-1049.1669999999976</v>
      </c>
      <c r="AJ1349" s="80">
        <v>42306</v>
      </c>
      <c r="AK1349" s="84">
        <v>3891</v>
      </c>
      <c r="AL1349" s="84">
        <v>750.8</v>
      </c>
      <c r="AM1349" s="84">
        <f t="shared" si="422"/>
        <v>4641.8</v>
      </c>
      <c r="AN1349" s="84">
        <f t="shared" si="432"/>
        <v>142.09999999999991</v>
      </c>
      <c r="AO1349" s="84">
        <f t="shared" si="432"/>
        <v>246.19999999999982</v>
      </c>
      <c r="AP1349" s="85">
        <f>AM1349/'[2]Soymeal Export Forecast'!AP$15</f>
        <v>0.38677715093441295</v>
      </c>
      <c r="AQ1349" s="77"/>
      <c r="AR1349" s="77"/>
      <c r="AS1349" s="80">
        <v>42306</v>
      </c>
      <c r="AT1349" s="84">
        <v>347.8</v>
      </c>
      <c r="AU1349" s="84">
        <v>55.8</v>
      </c>
      <c r="AV1349" s="84">
        <f t="shared" si="423"/>
        <v>403.6</v>
      </c>
      <c r="AW1349" s="84">
        <f t="shared" si="433"/>
        <v>10.699999999999996</v>
      </c>
      <c r="AX1349" s="84">
        <f t="shared" si="433"/>
        <v>36.199999999999989</v>
      </c>
      <c r="AZ1349" s="77"/>
      <c r="BA1349" s="77"/>
      <c r="BB1349" s="84">
        <f t="shared" si="435"/>
        <v>1147.0539999999978</v>
      </c>
    </row>
    <row r="1350" spans="1:54">
      <c r="A1350" s="80">
        <v>42313</v>
      </c>
      <c r="B1350" s="84">
        <v>4767.1120000000001</v>
      </c>
      <c r="C1350" s="84">
        <v>42388.671999999999</v>
      </c>
      <c r="D1350" s="84">
        <v>47155.784</v>
      </c>
      <c r="E1350" s="84">
        <v>5076.7160000000003</v>
      </c>
      <c r="F1350" s="84">
        <f t="shared" si="427"/>
        <v>840.60800000000017</v>
      </c>
      <c r="G1350" s="84">
        <f t="shared" si="427"/>
        <v>29.239000000001397</v>
      </c>
      <c r="H1350" s="84">
        <f t="shared" si="427"/>
        <v>501.85600000000068</v>
      </c>
      <c r="I1350" s="84">
        <f t="shared" si="434"/>
        <v>840.60800000000017</v>
      </c>
      <c r="L1350" s="84">
        <f t="shared" si="436"/>
        <v>531.09500000000207</v>
      </c>
      <c r="M1350" s="84">
        <v>205.2</v>
      </c>
      <c r="N1350" s="85">
        <f>(D1350*36.7437/1000)/'[2]Soybean Export Forecast'!$X$15</f>
        <v>0.89150030286325344</v>
      </c>
      <c r="P1350" s="84">
        <v>6471.7</v>
      </c>
      <c r="Q1350" s="84">
        <v>9573</v>
      </c>
      <c r="R1350" s="84">
        <f t="shared" si="420"/>
        <v>16044.7</v>
      </c>
      <c r="S1350" s="84">
        <f t="shared" si="428"/>
        <v>1166.1000000000022</v>
      </c>
      <c r="T1350" s="84">
        <f t="shared" si="429"/>
        <v>1935.3000000000002</v>
      </c>
      <c r="W1350" s="84">
        <v>186.8</v>
      </c>
      <c r="Z1350" s="84">
        <v>30</v>
      </c>
      <c r="AA1350" s="84">
        <v>984.02599999999995</v>
      </c>
      <c r="AB1350" s="84">
        <f t="shared" si="421"/>
        <v>1014.026</v>
      </c>
      <c r="AC1350" s="84">
        <f t="shared" si="430"/>
        <v>155.99900000000002</v>
      </c>
      <c r="AE1350" s="84">
        <f t="shared" si="419"/>
        <v>-1734.5879999999997</v>
      </c>
      <c r="AF1350" s="84">
        <f t="shared" si="419"/>
        <v>31831.645999999997</v>
      </c>
      <c r="AG1350" s="84">
        <f t="shared" si="419"/>
        <v>30097.057999999997</v>
      </c>
      <c r="AH1350" s="84">
        <f t="shared" si="431"/>
        <v>-1292.8600000000042</v>
      </c>
      <c r="AJ1350" s="80">
        <v>42313</v>
      </c>
      <c r="AK1350" s="84">
        <v>3882.3</v>
      </c>
      <c r="AL1350" s="84">
        <v>967.7</v>
      </c>
      <c r="AM1350" s="84">
        <f t="shared" si="422"/>
        <v>4850</v>
      </c>
      <c r="AN1350" s="84">
        <f t="shared" si="432"/>
        <v>216.90000000000009</v>
      </c>
      <c r="AO1350" s="84">
        <f t="shared" si="432"/>
        <v>208.19999999999982</v>
      </c>
      <c r="AP1350" s="85">
        <f>AM1350/'[2]Soymeal Export Forecast'!AP$15</f>
        <v>0.40412537852382752</v>
      </c>
      <c r="AQ1350" s="77"/>
      <c r="AR1350" s="77"/>
      <c r="AS1350" s="80">
        <v>42313</v>
      </c>
      <c r="AT1350" s="84">
        <v>348</v>
      </c>
      <c r="AU1350" s="84">
        <v>84.5</v>
      </c>
      <c r="AV1350" s="84">
        <f t="shared" si="423"/>
        <v>432.5</v>
      </c>
      <c r="AW1350" s="84">
        <f t="shared" si="433"/>
        <v>28.700000000000003</v>
      </c>
      <c r="AX1350" s="84">
        <f t="shared" si="433"/>
        <v>28.899999999999977</v>
      </c>
      <c r="AZ1350" s="77"/>
      <c r="BA1350" s="77"/>
      <c r="BB1350" s="84">
        <f t="shared" si="435"/>
        <v>1057.5080000000003</v>
      </c>
    </row>
    <row r="1351" spans="1:54">
      <c r="A1351" s="80">
        <v>42320</v>
      </c>
      <c r="B1351" s="84">
        <v>4131.7910000000002</v>
      </c>
      <c r="C1351" s="84">
        <v>43306.74</v>
      </c>
      <c r="D1351" s="84">
        <v>47438.531000000003</v>
      </c>
      <c r="E1351" s="84">
        <v>5653.1369999999997</v>
      </c>
      <c r="F1351" s="84">
        <f t="shared" si="427"/>
        <v>918.0679999999993</v>
      </c>
      <c r="G1351" s="84">
        <f t="shared" si="427"/>
        <v>282.74700000000303</v>
      </c>
      <c r="H1351" s="84">
        <f t="shared" si="427"/>
        <v>576.42099999999937</v>
      </c>
      <c r="I1351" s="84">
        <f t="shared" si="434"/>
        <v>918.0679999999993</v>
      </c>
      <c r="L1351" s="84">
        <f t="shared" si="436"/>
        <v>859.16800000000239</v>
      </c>
      <c r="M1351" s="84">
        <v>27.9</v>
      </c>
      <c r="N1351" s="85">
        <f>(D1351*36.7437/1000)/'[2]Soybean Export Forecast'!$X$15</f>
        <v>0.89684575605588157</v>
      </c>
      <c r="P1351" s="84">
        <v>6368.3</v>
      </c>
      <c r="Q1351" s="84">
        <v>11320.9</v>
      </c>
      <c r="R1351" s="84">
        <f t="shared" si="420"/>
        <v>17689.2</v>
      </c>
      <c r="S1351" s="84">
        <f t="shared" si="428"/>
        <v>1644.5</v>
      </c>
      <c r="T1351" s="84">
        <f t="shared" si="429"/>
        <v>1747.8999999999996</v>
      </c>
      <c r="W1351" s="84">
        <v>16.3</v>
      </c>
      <c r="Z1351" s="84">
        <v>59.1</v>
      </c>
      <c r="AA1351" s="84">
        <v>1260.4000000000001</v>
      </c>
      <c r="AB1351" s="84">
        <f t="shared" si="421"/>
        <v>1319.5</v>
      </c>
      <c r="AC1351" s="84">
        <f t="shared" si="430"/>
        <v>305.47400000000005</v>
      </c>
      <c r="AE1351" s="84">
        <f t="shared" si="419"/>
        <v>-2295.6089999999999</v>
      </c>
      <c r="AF1351" s="84">
        <f t="shared" si="419"/>
        <v>30725.439999999995</v>
      </c>
      <c r="AG1351" s="84">
        <f t="shared" si="419"/>
        <v>28429.831000000002</v>
      </c>
      <c r="AH1351" s="84">
        <f t="shared" si="431"/>
        <v>-1667.2269999999953</v>
      </c>
      <c r="AJ1351" s="80">
        <v>42320</v>
      </c>
      <c r="AK1351" s="84">
        <v>3900</v>
      </c>
      <c r="AL1351" s="84">
        <v>1174.0999999999999</v>
      </c>
      <c r="AM1351" s="84">
        <f t="shared" si="422"/>
        <v>5074.1000000000004</v>
      </c>
      <c r="AN1351" s="84">
        <f t="shared" si="432"/>
        <v>206.39999999999986</v>
      </c>
      <c r="AO1351" s="84">
        <f t="shared" si="432"/>
        <v>224.10000000000036</v>
      </c>
      <c r="AP1351" s="85">
        <f>AM1351/'[2]Soymeal Export Forecast'!AP$15</f>
        <v>0.42279847075623783</v>
      </c>
      <c r="AQ1351" s="77"/>
      <c r="AR1351" s="77"/>
      <c r="AS1351" s="80">
        <v>42320</v>
      </c>
      <c r="AT1351" s="84">
        <v>337.2</v>
      </c>
      <c r="AU1351" s="84">
        <v>133</v>
      </c>
      <c r="AV1351" s="84">
        <f t="shared" si="423"/>
        <v>470.2</v>
      </c>
      <c r="AW1351" s="84">
        <f t="shared" si="433"/>
        <v>48.5</v>
      </c>
      <c r="AX1351" s="84">
        <f t="shared" si="433"/>
        <v>37.699999999999989</v>
      </c>
      <c r="AZ1351" s="77"/>
      <c r="BA1351" s="77"/>
      <c r="BB1351" s="84">
        <f t="shared" si="435"/>
        <v>1124.4679999999992</v>
      </c>
    </row>
    <row r="1352" spans="1:54">
      <c r="A1352" s="80">
        <v>42327</v>
      </c>
      <c r="B1352" s="84">
        <v>3179.3939999999998</v>
      </c>
      <c r="C1352" s="84">
        <v>44127.360999999997</v>
      </c>
      <c r="D1352" s="84">
        <v>47306.754999999997</v>
      </c>
      <c r="E1352" s="84">
        <v>6639.7</v>
      </c>
      <c r="F1352" s="84">
        <f t="shared" si="427"/>
        <v>820.62099999999919</v>
      </c>
      <c r="G1352" s="84">
        <f t="shared" si="427"/>
        <v>-131.7760000000053</v>
      </c>
      <c r="H1352" s="84">
        <f t="shared" si="427"/>
        <v>986.5630000000001</v>
      </c>
      <c r="I1352" s="84">
        <f t="shared" si="434"/>
        <v>820.62099999999919</v>
      </c>
      <c r="L1352" s="84">
        <f t="shared" si="436"/>
        <v>854.7869999999948</v>
      </c>
      <c r="M1352" s="84">
        <v>34.6</v>
      </c>
      <c r="N1352" s="85">
        <f>(D1352*36.7437/1000)/'[2]Soybean Export Forecast'!$X$15</f>
        <v>0.89435447430961457</v>
      </c>
      <c r="P1352" s="84">
        <v>5822.5</v>
      </c>
      <c r="Q1352" s="84">
        <v>12618.3</v>
      </c>
      <c r="R1352" s="84">
        <f t="shared" si="420"/>
        <v>18440.8</v>
      </c>
      <c r="S1352" s="84">
        <f t="shared" si="428"/>
        <v>751.59999999999854</v>
      </c>
      <c r="T1352" s="84">
        <f t="shared" si="429"/>
        <v>1297.3999999999996</v>
      </c>
      <c r="W1352" s="84">
        <v>0</v>
      </c>
      <c r="Z1352" s="84">
        <v>30</v>
      </c>
      <c r="AA1352" s="84">
        <v>1420.1079999999999</v>
      </c>
      <c r="AB1352" s="84">
        <f t="shared" si="421"/>
        <v>1450.1079999999999</v>
      </c>
      <c r="AC1352" s="84">
        <f t="shared" si="430"/>
        <v>130.60799999999995</v>
      </c>
      <c r="AE1352" s="84">
        <f t="shared" si="419"/>
        <v>-2673.1060000000002</v>
      </c>
      <c r="AF1352" s="84">
        <f t="shared" si="419"/>
        <v>30088.952999999998</v>
      </c>
      <c r="AG1352" s="84">
        <f t="shared" si="419"/>
        <v>27415.846999999998</v>
      </c>
      <c r="AH1352" s="84">
        <f t="shared" si="431"/>
        <v>-1013.984000000004</v>
      </c>
      <c r="AJ1352" s="80">
        <v>42327</v>
      </c>
      <c r="AK1352" s="84">
        <v>3980.8</v>
      </c>
      <c r="AL1352" s="84">
        <v>1348.2</v>
      </c>
      <c r="AM1352" s="84">
        <f t="shared" si="422"/>
        <v>5329</v>
      </c>
      <c r="AN1352" s="84">
        <f t="shared" si="432"/>
        <v>174.10000000000014</v>
      </c>
      <c r="AO1352" s="84">
        <f t="shared" si="432"/>
        <v>254.89999999999964</v>
      </c>
      <c r="AP1352" s="85">
        <f>AM1352/'[2]Soymeal Export Forecast'!AP$15</f>
        <v>0.44403796745432511</v>
      </c>
      <c r="AQ1352" s="77"/>
      <c r="AR1352" s="77"/>
      <c r="AS1352" s="80">
        <v>42327</v>
      </c>
      <c r="AT1352" s="84">
        <v>344.9</v>
      </c>
      <c r="AU1352" s="84">
        <v>138.19999999999999</v>
      </c>
      <c r="AV1352" s="84">
        <f t="shared" si="423"/>
        <v>483.09999999999997</v>
      </c>
      <c r="AW1352" s="84">
        <f t="shared" si="433"/>
        <v>5.1999999999999886</v>
      </c>
      <c r="AX1352" s="84">
        <f t="shared" si="433"/>
        <v>12.899999999999977</v>
      </c>
      <c r="AZ1352" s="77"/>
      <c r="BA1352" s="77"/>
      <c r="BB1352" s="84">
        <f t="shared" si="435"/>
        <v>994.72099999999932</v>
      </c>
    </row>
    <row r="1353" spans="1:54">
      <c r="A1353" s="80">
        <v>42334</v>
      </c>
      <c r="B1353" s="84">
        <v>2214.85</v>
      </c>
      <c r="C1353" s="84">
        <v>45204.578999999998</v>
      </c>
      <c r="D1353" s="84">
        <v>47419.428999999996</v>
      </c>
      <c r="E1353" s="84">
        <v>6967.99</v>
      </c>
      <c r="F1353" s="84">
        <f t="shared" si="427"/>
        <v>1077.2180000000008</v>
      </c>
      <c r="G1353" s="84">
        <f t="shared" si="427"/>
        <v>112.67399999999907</v>
      </c>
      <c r="H1353" s="84">
        <f t="shared" si="427"/>
        <v>328.28999999999996</v>
      </c>
      <c r="I1353" s="84">
        <f t="shared" si="434"/>
        <v>1077.2180000000008</v>
      </c>
      <c r="L1353" s="84">
        <f t="shared" si="436"/>
        <v>440.96399999999903</v>
      </c>
      <c r="M1353" s="84">
        <v>171</v>
      </c>
      <c r="N1353" s="85">
        <f>(D1353*36.7437/1000)/'[2]Soybean Export Forecast'!$X$15</f>
        <v>0.89648462456063804</v>
      </c>
      <c r="P1353" s="84">
        <v>4994.1000000000004</v>
      </c>
      <c r="Q1353" s="84">
        <v>13903.7</v>
      </c>
      <c r="R1353" s="84">
        <f t="shared" si="420"/>
        <v>18897.800000000003</v>
      </c>
      <c r="S1353" s="84">
        <f t="shared" si="428"/>
        <v>457.00000000000364</v>
      </c>
      <c r="T1353" s="84">
        <f t="shared" si="429"/>
        <v>1285.4000000000015</v>
      </c>
      <c r="W1353" s="84">
        <v>74.8</v>
      </c>
      <c r="Z1353" s="84">
        <v>47</v>
      </c>
      <c r="AA1353" s="84">
        <v>1566.508</v>
      </c>
      <c r="AB1353" s="84">
        <f t="shared" si="421"/>
        <v>1613.508</v>
      </c>
      <c r="AC1353" s="84">
        <f t="shared" si="430"/>
        <v>163.40000000000009</v>
      </c>
      <c r="AE1353" s="84">
        <f t="shared" si="419"/>
        <v>-2826.2500000000005</v>
      </c>
      <c r="AF1353" s="84">
        <f t="shared" si="419"/>
        <v>29734.370999999996</v>
      </c>
      <c r="AG1353" s="84">
        <f t="shared" si="419"/>
        <v>26908.120999999992</v>
      </c>
      <c r="AH1353" s="84">
        <f t="shared" si="431"/>
        <v>-507.72600000000602</v>
      </c>
      <c r="AJ1353" s="80">
        <v>42334</v>
      </c>
      <c r="AK1353" s="84">
        <v>3782.8</v>
      </c>
      <c r="AL1353" s="84">
        <v>1623.7</v>
      </c>
      <c r="AM1353" s="84">
        <f t="shared" si="422"/>
        <v>5406.5</v>
      </c>
      <c r="AN1353" s="84">
        <f t="shared" si="432"/>
        <v>275.5</v>
      </c>
      <c r="AO1353" s="84">
        <f t="shared" si="432"/>
        <v>77.5</v>
      </c>
      <c r="AP1353" s="85">
        <f>AM1353/'[2]Soymeal Export Forecast'!AP$15</f>
        <v>0.45049564102867495</v>
      </c>
      <c r="AQ1353" s="77"/>
      <c r="AR1353" s="77"/>
      <c r="AS1353" s="80">
        <v>42334</v>
      </c>
      <c r="AT1353" s="84">
        <v>322.10000000000002</v>
      </c>
      <c r="AU1353" s="84">
        <v>166.2</v>
      </c>
      <c r="AV1353" s="84">
        <f t="shared" si="423"/>
        <v>488.3</v>
      </c>
      <c r="AW1353" s="84">
        <f t="shared" si="433"/>
        <v>28</v>
      </c>
      <c r="AX1353" s="84">
        <f t="shared" si="433"/>
        <v>5.2000000000000455</v>
      </c>
      <c r="AZ1353" s="77"/>
      <c r="BA1353" s="77"/>
      <c r="BB1353" s="84">
        <f t="shared" si="435"/>
        <v>1352.7180000000008</v>
      </c>
    </row>
    <row r="1354" spans="1:54">
      <c r="A1354" s="80">
        <v>42341</v>
      </c>
      <c r="B1354" s="84">
        <v>1427.0809999999999</v>
      </c>
      <c r="C1354" s="84">
        <v>45845.487999999998</v>
      </c>
      <c r="D1354" s="84">
        <v>47272.569000000003</v>
      </c>
      <c r="E1354" s="84">
        <v>8538.8310000000001</v>
      </c>
      <c r="F1354" s="84">
        <f t="shared" si="427"/>
        <v>640.90899999999965</v>
      </c>
      <c r="G1354" s="84">
        <f t="shared" si="427"/>
        <v>-146.85999999999331</v>
      </c>
      <c r="H1354" s="84">
        <f t="shared" si="427"/>
        <v>1570.8410000000003</v>
      </c>
      <c r="I1354" s="84">
        <f t="shared" si="434"/>
        <v>640.90899999999965</v>
      </c>
      <c r="L1354" s="84">
        <f t="shared" si="436"/>
        <v>1423.981000000007</v>
      </c>
      <c r="M1354" s="84">
        <v>274.10000000000002</v>
      </c>
      <c r="N1354" s="85">
        <f>(D1354*36.7437/1000)/'[2]Soybean Export Forecast'!$X$15</f>
        <v>0.8937081733308484</v>
      </c>
      <c r="P1354" s="84">
        <v>5285.2</v>
      </c>
      <c r="Q1354" s="84">
        <v>14953.3</v>
      </c>
      <c r="R1354" s="84">
        <f t="shared" si="420"/>
        <v>20238.5</v>
      </c>
      <c r="S1354" s="84">
        <f t="shared" si="428"/>
        <v>1340.6999999999971</v>
      </c>
      <c r="T1354" s="84">
        <f t="shared" si="429"/>
        <v>1049.5999999999985</v>
      </c>
      <c r="W1354" s="84">
        <v>82.9</v>
      </c>
      <c r="Z1354" s="84">
        <v>113</v>
      </c>
      <c r="AA1354" s="84">
        <v>1699.202</v>
      </c>
      <c r="AB1354" s="84">
        <f t="shared" si="421"/>
        <v>1812.202</v>
      </c>
      <c r="AC1354" s="84">
        <f t="shared" si="430"/>
        <v>198.69399999999996</v>
      </c>
      <c r="AE1354" s="84">
        <f t="shared" si="419"/>
        <v>-3971.1189999999997</v>
      </c>
      <c r="AF1354" s="84">
        <f t="shared" si="419"/>
        <v>29192.985999999997</v>
      </c>
      <c r="AG1354" s="84">
        <f t="shared" si="419"/>
        <v>25221.867000000002</v>
      </c>
      <c r="AH1354" s="84">
        <f t="shared" si="431"/>
        <v>-1686.2539999999899</v>
      </c>
      <c r="AJ1354" s="80">
        <v>42341</v>
      </c>
      <c r="AK1354" s="84">
        <v>3778.8</v>
      </c>
      <c r="AL1354" s="84">
        <v>1856.4</v>
      </c>
      <c r="AM1354" s="84">
        <f t="shared" si="422"/>
        <v>5635.2000000000007</v>
      </c>
      <c r="AN1354" s="84">
        <f t="shared" si="432"/>
        <v>232.70000000000005</v>
      </c>
      <c r="AO1354" s="84">
        <f t="shared" si="432"/>
        <v>228.70000000000073</v>
      </c>
      <c r="AP1354" s="85">
        <f>AM1354/'[2]Soymeal Export Forecast'!AP$15</f>
        <v>0.46955202743453056</v>
      </c>
      <c r="AQ1354" s="77"/>
      <c r="AR1354" s="77"/>
      <c r="AS1354" s="80">
        <v>42341</v>
      </c>
      <c r="AT1354" s="84">
        <v>312.60000000000002</v>
      </c>
      <c r="AU1354" s="84">
        <v>189.6</v>
      </c>
      <c r="AV1354" s="84">
        <f t="shared" si="423"/>
        <v>502.20000000000005</v>
      </c>
      <c r="AW1354" s="84">
        <f t="shared" si="433"/>
        <v>23.400000000000006</v>
      </c>
      <c r="AX1354" s="84">
        <f t="shared" si="433"/>
        <v>13.900000000000034</v>
      </c>
      <c r="AZ1354" s="77"/>
      <c r="BA1354" s="77"/>
      <c r="BB1354" s="84">
        <f t="shared" si="435"/>
        <v>873.6089999999997</v>
      </c>
    </row>
    <row r="1355" spans="1:54">
      <c r="A1355" s="80">
        <v>42348</v>
      </c>
      <c r="B1355" s="84">
        <v>8538.8310000000001</v>
      </c>
      <c r="C1355" s="84">
        <v>267.43</v>
      </c>
      <c r="D1355" s="84">
        <v>8806.2610000000004</v>
      </c>
      <c r="E1355" s="84">
        <v>139.55000000000001</v>
      </c>
      <c r="F1355" s="84">
        <f t="shared" si="427"/>
        <v>-45578.057999999997</v>
      </c>
      <c r="G1355" s="84">
        <f t="shared" si="427"/>
        <v>-38466.308000000005</v>
      </c>
      <c r="H1355" s="84">
        <f t="shared" si="427"/>
        <v>-8399.2810000000009</v>
      </c>
      <c r="I1355" s="84">
        <f t="shared" si="434"/>
        <v>-45578.057999999997</v>
      </c>
      <c r="L1355" s="84">
        <f t="shared" si="436"/>
        <v>-46865.589000000007</v>
      </c>
      <c r="M1355" s="84">
        <v>349.1</v>
      </c>
      <c r="N1355" s="85">
        <f>(D1355*36.7437/1000)/'[2]Soybean Export Forecast'!$X$15</f>
        <v>0.16648613770461027</v>
      </c>
      <c r="P1355" s="84">
        <v>4813.3</v>
      </c>
      <c r="Q1355" s="84">
        <v>15863.8</v>
      </c>
      <c r="R1355" s="84">
        <f t="shared" si="420"/>
        <v>20677.099999999999</v>
      </c>
      <c r="S1355" s="84">
        <f t="shared" si="428"/>
        <v>438.59999999999854</v>
      </c>
      <c r="T1355" s="84">
        <f t="shared" si="429"/>
        <v>910.5</v>
      </c>
      <c r="W1355" s="84">
        <v>254.8</v>
      </c>
      <c r="Z1355" s="84">
        <v>113</v>
      </c>
      <c r="AA1355" s="84">
        <v>1948.9739999999997</v>
      </c>
      <c r="AB1355" s="84">
        <f t="shared" si="421"/>
        <v>2061.9739999999997</v>
      </c>
      <c r="AC1355" s="84">
        <f t="shared" si="430"/>
        <v>249.77199999999971</v>
      </c>
      <c r="AE1355" s="84">
        <f t="shared" si="419"/>
        <v>3612.5309999999999</v>
      </c>
      <c r="AF1355" s="84">
        <f t="shared" si="419"/>
        <v>-17545.343999999997</v>
      </c>
      <c r="AG1355" s="84">
        <f t="shared" si="419"/>
        <v>-13932.812999999998</v>
      </c>
      <c r="AH1355" s="84">
        <f t="shared" si="431"/>
        <v>-39154.68</v>
      </c>
      <c r="AJ1355" s="80">
        <v>42348</v>
      </c>
      <c r="AK1355" s="84">
        <v>3755.5</v>
      </c>
      <c r="AL1355" s="84">
        <v>1988.4</v>
      </c>
      <c r="AM1355" s="84">
        <f t="shared" si="422"/>
        <v>5743.9</v>
      </c>
      <c r="AN1355" s="84">
        <f t="shared" si="432"/>
        <v>132</v>
      </c>
      <c r="AO1355" s="84">
        <f t="shared" si="432"/>
        <v>108.69999999999891</v>
      </c>
      <c r="AP1355" s="85">
        <f>AM1355/'[2]Soymeal Export Forecast'!AP$15</f>
        <v>0.47860943540268303</v>
      </c>
      <c r="AQ1355" s="77"/>
      <c r="AR1355" s="77"/>
      <c r="AS1355" s="80">
        <v>42348</v>
      </c>
      <c r="AT1355" s="84">
        <v>301.10000000000002</v>
      </c>
      <c r="AU1355" s="84">
        <v>211.2</v>
      </c>
      <c r="AV1355" s="84">
        <f t="shared" si="423"/>
        <v>512.29999999999995</v>
      </c>
      <c r="AW1355" s="84">
        <f t="shared" si="433"/>
        <v>21.599999999999994</v>
      </c>
      <c r="AX1355" s="84">
        <f t="shared" si="433"/>
        <v>10.099999999999909</v>
      </c>
      <c r="AZ1355" s="77"/>
      <c r="BA1355" s="77"/>
      <c r="BB1355" s="84">
        <f t="shared" si="435"/>
        <v>-45446.057999999997</v>
      </c>
    </row>
    <row r="1356" spans="1:54">
      <c r="A1356" s="80">
        <v>42355</v>
      </c>
      <c r="B1356" s="84">
        <v>8265.2199999999993</v>
      </c>
      <c r="C1356" s="84">
        <v>1074.079</v>
      </c>
      <c r="D1356" s="84">
        <v>9339.2990000000009</v>
      </c>
      <c r="E1356" s="84">
        <v>139.55000000000001</v>
      </c>
      <c r="F1356" s="84">
        <f t="shared" si="427"/>
        <v>806.64899999999989</v>
      </c>
      <c r="G1356" s="84">
        <f t="shared" si="427"/>
        <v>533.03800000000047</v>
      </c>
      <c r="H1356" s="84">
        <f t="shared" si="427"/>
        <v>0</v>
      </c>
      <c r="I1356" s="84">
        <f t="shared" si="434"/>
        <v>806.64899999999989</v>
      </c>
      <c r="L1356" s="84">
        <f t="shared" si="436"/>
        <v>533.03800000000047</v>
      </c>
      <c r="M1356" s="84">
        <v>76</v>
      </c>
      <c r="N1356" s="85">
        <f>(D1356*36.7437/1000)/'[2]Soybean Export Forecast'!$X$15</f>
        <v>0.17656344950240846</v>
      </c>
      <c r="P1356" s="84">
        <v>5284.4</v>
      </c>
      <c r="Q1356" s="84">
        <v>16903.599999999999</v>
      </c>
      <c r="R1356" s="84">
        <f t="shared" si="420"/>
        <v>22188</v>
      </c>
      <c r="S1356" s="84">
        <f t="shared" si="428"/>
        <v>1510.9000000000015</v>
      </c>
      <c r="T1356" s="84">
        <f t="shared" si="429"/>
        <v>1039.7999999999993</v>
      </c>
      <c r="W1356" s="84">
        <v>2.9</v>
      </c>
      <c r="Z1356" s="84">
        <v>113</v>
      </c>
      <c r="AA1356" s="84">
        <v>2034.3809999999999</v>
      </c>
      <c r="AB1356" s="84">
        <f t="shared" si="421"/>
        <v>2147.3809999999999</v>
      </c>
      <c r="AC1356" s="84">
        <f t="shared" si="430"/>
        <v>85.407000000000153</v>
      </c>
      <c r="AE1356" s="84">
        <f t="shared" si="419"/>
        <v>2867.8199999999997</v>
      </c>
      <c r="AF1356" s="84">
        <f t="shared" si="419"/>
        <v>-17863.901999999998</v>
      </c>
      <c r="AG1356" s="84">
        <f t="shared" si="419"/>
        <v>-14996.081999999999</v>
      </c>
      <c r="AH1356" s="84">
        <f t="shared" si="431"/>
        <v>-1063.2690000000002</v>
      </c>
      <c r="AJ1356" s="80">
        <v>42355</v>
      </c>
      <c r="AK1356" s="84">
        <v>3729.7</v>
      </c>
      <c r="AL1356" s="84">
        <v>2266.6</v>
      </c>
      <c r="AM1356" s="84">
        <f t="shared" si="422"/>
        <v>5996.2999999999993</v>
      </c>
      <c r="AN1356" s="84">
        <f t="shared" si="432"/>
        <v>278.19999999999982</v>
      </c>
      <c r="AO1356" s="84">
        <f t="shared" si="432"/>
        <v>252.39999999999964</v>
      </c>
      <c r="AP1356" s="85">
        <f>AM1356/'[2]Soymeal Export Forecast'!AP$15</f>
        <v>0.49964062004998488</v>
      </c>
      <c r="AQ1356" s="77"/>
      <c r="AR1356" s="77"/>
      <c r="AS1356" s="80">
        <v>42355</v>
      </c>
      <c r="AT1356" s="84">
        <v>302.3</v>
      </c>
      <c r="AU1356" s="84">
        <v>249.8</v>
      </c>
      <c r="AV1356" s="84">
        <f t="shared" si="423"/>
        <v>552.1</v>
      </c>
      <c r="AW1356" s="84">
        <f t="shared" si="433"/>
        <v>38.600000000000023</v>
      </c>
      <c r="AX1356" s="84">
        <f t="shared" si="433"/>
        <v>39.800000000000068</v>
      </c>
      <c r="AZ1356" s="77"/>
      <c r="BA1356" s="77"/>
      <c r="BB1356" s="84">
        <f t="shared" si="435"/>
        <v>1084.8489999999997</v>
      </c>
    </row>
    <row r="1357" spans="1:54">
      <c r="A1357" s="80">
        <v>42362</v>
      </c>
      <c r="B1357" s="84">
        <v>7896.1620000000003</v>
      </c>
      <c r="C1357" s="84">
        <v>1869.4359999999999</v>
      </c>
      <c r="D1357" s="84">
        <v>9765.598</v>
      </c>
      <c r="E1357" s="84">
        <v>139.55000000000001</v>
      </c>
      <c r="F1357" s="84">
        <f t="shared" si="427"/>
        <v>795.35699999999997</v>
      </c>
      <c r="G1357" s="84">
        <f t="shared" si="427"/>
        <v>426.29899999999907</v>
      </c>
      <c r="H1357" s="84">
        <f t="shared" si="427"/>
        <v>0</v>
      </c>
      <c r="I1357" s="84">
        <f t="shared" si="434"/>
        <v>795.35699999999997</v>
      </c>
      <c r="L1357" s="84">
        <f t="shared" si="436"/>
        <v>426.29899999999907</v>
      </c>
      <c r="M1357" s="84">
        <v>69</v>
      </c>
      <c r="N1357" s="85">
        <f>(D1357*36.7437/1000)/'[2]Soybean Export Forecast'!$X$15</f>
        <v>0.18462281476734183</v>
      </c>
      <c r="P1357" s="84">
        <v>4857.3999999999996</v>
      </c>
      <c r="Q1357" s="84">
        <v>17611.599999999999</v>
      </c>
      <c r="R1357" s="84">
        <f t="shared" si="420"/>
        <v>22469</v>
      </c>
      <c r="S1357" s="84">
        <f t="shared" si="428"/>
        <v>281</v>
      </c>
      <c r="T1357" s="84">
        <f t="shared" si="429"/>
        <v>708</v>
      </c>
      <c r="W1357" s="84">
        <v>0.1</v>
      </c>
      <c r="Z1357" s="84">
        <v>83</v>
      </c>
      <c r="AA1357" s="84">
        <v>2332.42</v>
      </c>
      <c r="AB1357" s="84">
        <f t="shared" si="421"/>
        <v>2415.42</v>
      </c>
      <c r="AC1357" s="84">
        <f t="shared" si="430"/>
        <v>268.03900000000021</v>
      </c>
      <c r="AE1357" s="84">
        <f t="shared" si="419"/>
        <v>2955.7620000000006</v>
      </c>
      <c r="AF1357" s="84">
        <f t="shared" si="419"/>
        <v>-18074.583999999999</v>
      </c>
      <c r="AG1357" s="84">
        <f t="shared" si="419"/>
        <v>-15118.822</v>
      </c>
      <c r="AH1357" s="84">
        <f t="shared" si="431"/>
        <v>-122.7400000000016</v>
      </c>
      <c r="AJ1357" s="80">
        <v>42362</v>
      </c>
      <c r="AK1357" s="84">
        <v>3618.8</v>
      </c>
      <c r="AL1357" s="84">
        <v>2456.4</v>
      </c>
      <c r="AM1357" s="84">
        <f t="shared" si="422"/>
        <v>6075.2000000000007</v>
      </c>
      <c r="AN1357" s="84">
        <f t="shared" si="432"/>
        <v>189.80000000000018</v>
      </c>
      <c r="AO1357" s="84">
        <f t="shared" si="432"/>
        <v>78.900000000001455</v>
      </c>
      <c r="AP1357" s="85">
        <f>AM1357/'[2]Soymeal Export Forecast'!AP$15</f>
        <v>0.5062149483727747</v>
      </c>
      <c r="AQ1357" s="77"/>
      <c r="AR1357" s="77"/>
      <c r="AS1357" s="80">
        <v>42362</v>
      </c>
      <c r="AT1357" s="84">
        <v>245.1</v>
      </c>
      <c r="AU1357" s="84">
        <v>301.39999999999998</v>
      </c>
      <c r="AV1357" s="84">
        <f t="shared" si="423"/>
        <v>546.5</v>
      </c>
      <c r="AW1357" s="84">
        <f t="shared" si="433"/>
        <v>51.599999999999966</v>
      </c>
      <c r="AX1357" s="84">
        <f t="shared" si="433"/>
        <v>-5.6000000000000227</v>
      </c>
      <c r="AZ1357" s="77"/>
      <c r="BA1357" s="77"/>
      <c r="BB1357" s="84">
        <f t="shared" si="435"/>
        <v>985.15700000000015</v>
      </c>
    </row>
    <row r="1358" spans="1:54">
      <c r="A1358" s="80">
        <v>42369</v>
      </c>
      <c r="B1358" s="84">
        <v>7830.5280000000002</v>
      </c>
      <c r="C1358" s="84">
        <v>2683.2449999999999</v>
      </c>
      <c r="D1358" s="84">
        <v>10513.772999999999</v>
      </c>
      <c r="E1358" s="84">
        <v>192.6</v>
      </c>
      <c r="F1358" s="84">
        <f t="shared" si="427"/>
        <v>813.80899999999997</v>
      </c>
      <c r="G1358" s="84">
        <f t="shared" si="427"/>
        <v>748.17499999999927</v>
      </c>
      <c r="H1358" s="84">
        <f t="shared" si="427"/>
        <v>53.049999999999983</v>
      </c>
      <c r="I1358" s="84">
        <f t="shared" si="434"/>
        <v>813.80899999999997</v>
      </c>
      <c r="L1358" s="84">
        <f t="shared" si="436"/>
        <v>801.22499999999923</v>
      </c>
      <c r="M1358" s="84">
        <v>230.7</v>
      </c>
      <c r="N1358" s="85">
        <f>(D1358*36.7437/1000)/'[2]Soybean Export Forecast'!$X$15</f>
        <v>0.19876738373675426</v>
      </c>
      <c r="P1358" s="84">
        <v>4605.2</v>
      </c>
      <c r="Q1358" s="84">
        <v>18793.2</v>
      </c>
      <c r="R1358" s="84">
        <f t="shared" si="420"/>
        <v>23398.400000000001</v>
      </c>
      <c r="S1358" s="84">
        <f t="shared" si="428"/>
        <v>929.40000000000146</v>
      </c>
      <c r="T1358" s="84">
        <f t="shared" si="429"/>
        <v>1181.6000000000022</v>
      </c>
      <c r="W1358" s="84">
        <v>61.6</v>
      </c>
      <c r="Z1358" s="84">
        <v>83</v>
      </c>
      <c r="AA1358" s="84">
        <v>2596.453</v>
      </c>
      <c r="AB1358" s="84">
        <f t="shared" si="421"/>
        <v>2679.453</v>
      </c>
      <c r="AC1358" s="84">
        <f t="shared" si="430"/>
        <v>264.0329999999999</v>
      </c>
      <c r="AE1358" s="84">
        <f t="shared" si="419"/>
        <v>3142.3280000000004</v>
      </c>
      <c r="AF1358" s="84">
        <f t="shared" si="419"/>
        <v>-18706.408000000003</v>
      </c>
      <c r="AG1358" s="84">
        <f t="shared" si="419"/>
        <v>-15564.080000000002</v>
      </c>
      <c r="AH1358" s="84">
        <f t="shared" si="431"/>
        <v>-445.25800000000163</v>
      </c>
      <c r="AJ1358" s="80">
        <v>42369</v>
      </c>
      <c r="AK1358" s="84">
        <v>3482.6</v>
      </c>
      <c r="AL1358" s="84">
        <v>2639.1</v>
      </c>
      <c r="AM1358" s="84">
        <f t="shared" si="422"/>
        <v>6121.7</v>
      </c>
      <c r="AN1358" s="84">
        <f t="shared" si="432"/>
        <v>182.69999999999982</v>
      </c>
      <c r="AO1358" s="84">
        <f t="shared" si="432"/>
        <v>46.499999999999091</v>
      </c>
      <c r="AP1358" s="85">
        <f>AM1358/'[2]Soymeal Export Forecast'!AP$15</f>
        <v>0.51008955251738453</v>
      </c>
      <c r="AQ1358" s="77"/>
      <c r="AR1358" s="77"/>
      <c r="AS1358" s="80">
        <v>42369</v>
      </c>
      <c r="AT1358" s="84">
        <v>215.8</v>
      </c>
      <c r="AU1358" s="84">
        <v>334.2</v>
      </c>
      <c r="AV1358" s="84">
        <f t="shared" si="423"/>
        <v>550</v>
      </c>
      <c r="AW1358" s="84">
        <f t="shared" si="433"/>
        <v>32.800000000000011</v>
      </c>
      <c r="AX1358" s="84">
        <f t="shared" si="433"/>
        <v>3.5</v>
      </c>
      <c r="AZ1358" s="77"/>
      <c r="BA1358" s="77"/>
      <c r="BB1358" s="84">
        <f t="shared" si="435"/>
        <v>996.50899999999979</v>
      </c>
    </row>
    <row r="1359" spans="1:54">
      <c r="A1359" s="80">
        <v>42376</v>
      </c>
      <c r="B1359" s="84">
        <v>7860.3389999999999</v>
      </c>
      <c r="C1359" s="84">
        <v>3173.1190000000001</v>
      </c>
      <c r="D1359" s="84">
        <v>11033.458000000001</v>
      </c>
      <c r="E1359" s="84">
        <v>139.55000000000001</v>
      </c>
      <c r="F1359" s="84">
        <f t="shared" si="427"/>
        <v>489.87400000000025</v>
      </c>
      <c r="G1359" s="84">
        <f t="shared" si="427"/>
        <v>519.68500000000131</v>
      </c>
      <c r="H1359" s="84">
        <f t="shared" si="427"/>
        <v>-53.049999999999983</v>
      </c>
      <c r="I1359" s="84">
        <f t="shared" si="434"/>
        <v>489.87400000000025</v>
      </c>
      <c r="L1359" s="84">
        <f t="shared" si="436"/>
        <v>466.63500000000136</v>
      </c>
      <c r="M1359" s="84">
        <v>105.6</v>
      </c>
      <c r="N1359" s="85">
        <f>(D1359*36.7437/1000)/'[2]Soybean Export Forecast'!$X$15</f>
        <v>0.20859225134776652</v>
      </c>
      <c r="P1359" s="84">
        <v>4718.7</v>
      </c>
      <c r="Q1359" s="84">
        <v>19455</v>
      </c>
      <c r="R1359" s="84">
        <f t="shared" si="420"/>
        <v>24173.7</v>
      </c>
      <c r="S1359" s="84">
        <f t="shared" si="428"/>
        <v>775.29999999999927</v>
      </c>
      <c r="T1359" s="84">
        <f t="shared" si="429"/>
        <v>661.79999999999927</v>
      </c>
      <c r="W1359" s="84">
        <v>1.9</v>
      </c>
      <c r="Z1359" s="84">
        <v>83</v>
      </c>
      <c r="AA1359" s="84">
        <v>2859.3340000000003</v>
      </c>
      <c r="AB1359" s="84">
        <f t="shared" si="421"/>
        <v>2942.3340000000003</v>
      </c>
      <c r="AC1359" s="84">
        <f t="shared" si="430"/>
        <v>262.88100000000031</v>
      </c>
      <c r="AE1359" s="84">
        <f t="shared" ref="AE1359:AG1422" si="437">B1359-P1359-Z1359</f>
        <v>3058.6390000000001</v>
      </c>
      <c r="AF1359" s="84">
        <f t="shared" si="437"/>
        <v>-19141.215</v>
      </c>
      <c r="AG1359" s="84">
        <f t="shared" si="437"/>
        <v>-16082.576000000001</v>
      </c>
      <c r="AH1359" s="84">
        <f t="shared" si="431"/>
        <v>-518.49599999999919</v>
      </c>
      <c r="AJ1359" s="80">
        <v>42376</v>
      </c>
      <c r="AK1359" s="84">
        <v>3308.5</v>
      </c>
      <c r="AL1359" s="84">
        <v>2877.8</v>
      </c>
      <c r="AM1359" s="84">
        <f t="shared" si="422"/>
        <v>6186.3</v>
      </c>
      <c r="AN1359" s="84">
        <f t="shared" si="432"/>
        <v>238.70000000000027</v>
      </c>
      <c r="AO1359" s="84">
        <f t="shared" si="432"/>
        <v>64.600000000000364</v>
      </c>
      <c r="AP1359" s="85">
        <f>AM1359/'[2]Soymeal Export Forecast'!AP$15</f>
        <v>0.51547233590968133</v>
      </c>
      <c r="AQ1359" s="77"/>
      <c r="AR1359" s="77"/>
      <c r="AS1359" s="80">
        <v>42376</v>
      </c>
      <c r="AT1359" s="84">
        <v>203.6</v>
      </c>
      <c r="AU1359" s="84">
        <v>373.12900000000002</v>
      </c>
      <c r="AV1359" s="84">
        <f t="shared" si="423"/>
        <v>576.72900000000004</v>
      </c>
      <c r="AW1359" s="84">
        <f t="shared" si="433"/>
        <v>38.92900000000003</v>
      </c>
      <c r="AX1359" s="84">
        <f t="shared" si="433"/>
        <v>26.729000000000042</v>
      </c>
      <c r="AZ1359" s="77"/>
      <c r="BA1359" s="77"/>
      <c r="BB1359" s="84">
        <f t="shared" si="435"/>
        <v>728.57400000000052</v>
      </c>
    </row>
    <row r="1360" spans="1:54">
      <c r="A1360" s="80">
        <v>42383</v>
      </c>
      <c r="B1360" s="84">
        <v>7851.8130000000001</v>
      </c>
      <c r="C1360" s="84">
        <v>3780.0610000000001</v>
      </c>
      <c r="D1360" s="84">
        <v>11631.874</v>
      </c>
      <c r="E1360" s="84">
        <v>199.55</v>
      </c>
      <c r="F1360" s="84">
        <f t="shared" si="427"/>
        <v>606.94200000000001</v>
      </c>
      <c r="G1360" s="84">
        <f t="shared" si="427"/>
        <v>598.41599999999926</v>
      </c>
      <c r="H1360" s="84">
        <f t="shared" si="427"/>
        <v>60</v>
      </c>
      <c r="I1360" s="84">
        <f t="shared" si="434"/>
        <v>606.94200000000001</v>
      </c>
      <c r="L1360" s="84">
        <f t="shared" si="436"/>
        <v>658.41599999999926</v>
      </c>
      <c r="M1360" s="84">
        <v>221.9</v>
      </c>
      <c r="N1360" s="85">
        <f>(D1360*36.7437/1000)/'[2]Soybean Export Forecast'!$X$15</f>
        <v>0.21990556225016222</v>
      </c>
      <c r="P1360" s="84">
        <v>4412.1000000000004</v>
      </c>
      <c r="Q1360" s="84">
        <v>20479.400000000001</v>
      </c>
      <c r="R1360" s="84">
        <f t="shared" si="420"/>
        <v>24891.5</v>
      </c>
      <c r="S1360" s="84">
        <f t="shared" si="428"/>
        <v>717.79999999999927</v>
      </c>
      <c r="T1360" s="84">
        <f t="shared" si="429"/>
        <v>1024.4000000000015</v>
      </c>
      <c r="W1360" s="84">
        <v>71.5</v>
      </c>
      <c r="Z1360" s="84">
        <v>0</v>
      </c>
      <c r="AA1360" s="84">
        <v>3081.3010000000004</v>
      </c>
      <c r="AB1360" s="84">
        <f t="shared" si="421"/>
        <v>3081.3010000000004</v>
      </c>
      <c r="AC1360" s="84">
        <f t="shared" si="430"/>
        <v>138.9670000000001</v>
      </c>
      <c r="AE1360" s="84">
        <f t="shared" si="437"/>
        <v>3439.7129999999997</v>
      </c>
      <c r="AF1360" s="84">
        <f t="shared" si="437"/>
        <v>-19780.64</v>
      </c>
      <c r="AG1360" s="84">
        <f t="shared" si="437"/>
        <v>-16340.927</v>
      </c>
      <c r="AH1360" s="84">
        <f t="shared" si="431"/>
        <v>-258.35099999999875</v>
      </c>
      <c r="AJ1360" s="80">
        <v>42383</v>
      </c>
      <c r="AK1360" s="84">
        <v>3314.9</v>
      </c>
      <c r="AL1360" s="84">
        <v>3152</v>
      </c>
      <c r="AM1360" s="84">
        <f t="shared" si="422"/>
        <v>6466.9</v>
      </c>
      <c r="AN1360" s="84">
        <f t="shared" si="432"/>
        <v>274.19999999999982</v>
      </c>
      <c r="AO1360" s="84">
        <f t="shared" si="432"/>
        <v>280.59999999999945</v>
      </c>
      <c r="AP1360" s="85">
        <f>AM1360/'[2]Soymeal Export Forecast'!AP$15</f>
        <v>0.53885328048984327</v>
      </c>
      <c r="AQ1360" s="77"/>
      <c r="AR1360" s="77"/>
      <c r="AS1360" s="80">
        <v>42383</v>
      </c>
      <c r="AT1360" s="84">
        <v>183.5</v>
      </c>
      <c r="AU1360" s="84">
        <v>412.529</v>
      </c>
      <c r="AV1360" s="84">
        <f t="shared" si="423"/>
        <v>596.029</v>
      </c>
      <c r="AW1360" s="84">
        <f t="shared" si="433"/>
        <v>39.399999999999977</v>
      </c>
      <c r="AX1360" s="84">
        <f t="shared" si="433"/>
        <v>19.299999999999955</v>
      </c>
      <c r="AZ1360" s="77"/>
      <c r="BA1360" s="77"/>
      <c r="BB1360" s="84">
        <f t="shared" si="435"/>
        <v>881.14199999999983</v>
      </c>
    </row>
    <row r="1361" spans="1:54">
      <c r="A1361" s="80">
        <v>42390</v>
      </c>
      <c r="B1361" s="84">
        <v>7690.0770000000002</v>
      </c>
      <c r="C1361" s="84">
        <v>4189.8140000000003</v>
      </c>
      <c r="D1361" s="84">
        <v>11879.891</v>
      </c>
      <c r="E1361" s="84">
        <v>199.55</v>
      </c>
      <c r="F1361" s="84">
        <f t="shared" si="427"/>
        <v>409.75300000000016</v>
      </c>
      <c r="G1361" s="84">
        <f t="shared" si="427"/>
        <v>248.01699999999983</v>
      </c>
      <c r="H1361" s="84">
        <f t="shared" si="427"/>
        <v>0</v>
      </c>
      <c r="I1361" s="84">
        <f t="shared" si="434"/>
        <v>409.75300000000016</v>
      </c>
      <c r="L1361" s="84">
        <f t="shared" si="436"/>
        <v>248.01699999999983</v>
      </c>
      <c r="M1361" s="84">
        <v>124.9</v>
      </c>
      <c r="N1361" s="85">
        <f>(D1361*36.7437/1000)/'[2]Soybean Export Forecast'!$X$15</f>
        <v>0.22459442991091907</v>
      </c>
      <c r="P1361" s="84">
        <v>3944.7</v>
      </c>
      <c r="Q1361" s="84">
        <v>21243.7</v>
      </c>
      <c r="R1361" s="84">
        <f t="shared" si="420"/>
        <v>25188.400000000001</v>
      </c>
      <c r="S1361" s="84">
        <f t="shared" si="428"/>
        <v>296.90000000000146</v>
      </c>
      <c r="T1361" s="84">
        <f t="shared" si="429"/>
        <v>764.29999999999927</v>
      </c>
      <c r="W1361" s="84">
        <v>112.5</v>
      </c>
      <c r="Z1361" s="84">
        <v>0</v>
      </c>
      <c r="AA1361" s="84">
        <v>3286.9</v>
      </c>
      <c r="AB1361" s="84">
        <f t="shared" si="421"/>
        <v>3286.9</v>
      </c>
      <c r="AC1361" s="84">
        <f t="shared" si="430"/>
        <v>205.59899999999971</v>
      </c>
      <c r="AE1361" s="84">
        <f t="shared" si="437"/>
        <v>3745.3770000000004</v>
      </c>
      <c r="AF1361" s="84">
        <f t="shared" si="437"/>
        <v>-20340.786</v>
      </c>
      <c r="AG1361" s="84">
        <f t="shared" si="437"/>
        <v>-16595.409000000003</v>
      </c>
      <c r="AH1361" s="84">
        <f t="shared" si="431"/>
        <v>-254.48200000000361</v>
      </c>
      <c r="AJ1361" s="80">
        <v>42390</v>
      </c>
      <c r="AK1361" s="84">
        <v>3389.1</v>
      </c>
      <c r="AL1361" s="84">
        <v>3278.7</v>
      </c>
      <c r="AM1361" s="84">
        <f t="shared" si="422"/>
        <v>6667.7999999999993</v>
      </c>
      <c r="AN1361" s="84">
        <f t="shared" si="432"/>
        <v>126.69999999999982</v>
      </c>
      <c r="AO1361" s="84">
        <f t="shared" si="432"/>
        <v>200.89999999999964</v>
      </c>
      <c r="AP1361" s="85">
        <f>AM1361/'[2]Soymeal Export Forecast'!AP$15</f>
        <v>0.55559323689096429</v>
      </c>
      <c r="AQ1361" s="77"/>
      <c r="AR1361" s="77"/>
      <c r="AS1361" s="80">
        <v>42390</v>
      </c>
      <c r="AT1361" s="84">
        <v>184.6</v>
      </c>
      <c r="AU1361" s="84">
        <v>420.529</v>
      </c>
      <c r="AV1361" s="84">
        <f t="shared" si="423"/>
        <v>605.12900000000002</v>
      </c>
      <c r="AW1361" s="84">
        <f t="shared" si="433"/>
        <v>8</v>
      </c>
      <c r="AX1361" s="84">
        <f t="shared" si="433"/>
        <v>9.1000000000000227</v>
      </c>
      <c r="AZ1361" s="77"/>
      <c r="BA1361" s="77"/>
      <c r="BB1361" s="84">
        <f t="shared" si="435"/>
        <v>536.45299999999997</v>
      </c>
    </row>
    <row r="1362" spans="1:54">
      <c r="A1362" s="80">
        <v>42397</v>
      </c>
      <c r="B1362" s="84">
        <v>7965.576</v>
      </c>
      <c r="C1362" s="84">
        <v>4623.1019999999999</v>
      </c>
      <c r="D1362" s="84">
        <v>12588.678</v>
      </c>
      <c r="E1362" s="84">
        <v>199.55</v>
      </c>
      <c r="F1362" s="84">
        <f t="shared" si="427"/>
        <v>433.28799999999956</v>
      </c>
      <c r="G1362" s="84">
        <f t="shared" si="427"/>
        <v>708.78700000000026</v>
      </c>
      <c r="H1362" s="84">
        <f t="shared" si="427"/>
        <v>0</v>
      </c>
      <c r="I1362" s="84">
        <f t="shared" si="434"/>
        <v>433.28799999999956</v>
      </c>
      <c r="L1362" s="84">
        <f t="shared" si="436"/>
        <v>708.78700000000026</v>
      </c>
      <c r="M1362" s="84">
        <v>428</v>
      </c>
      <c r="N1362" s="85">
        <f>(D1362*36.7437/1000)/'[2]Soybean Export Forecast'!$X$15</f>
        <v>0.23799435186249848</v>
      </c>
      <c r="P1362" s="84">
        <v>3078.3</v>
      </c>
      <c r="Q1362" s="84">
        <v>22054.799999999999</v>
      </c>
      <c r="R1362" s="84">
        <f t="shared" si="420"/>
        <v>25133.1</v>
      </c>
      <c r="S1362" s="84">
        <f t="shared" si="428"/>
        <v>-55.30000000000291</v>
      </c>
      <c r="T1362" s="84">
        <f t="shared" si="429"/>
        <v>811.09999999999854</v>
      </c>
      <c r="W1362" s="84">
        <v>404.1</v>
      </c>
      <c r="Z1362" s="84">
        <v>0</v>
      </c>
      <c r="AA1362" s="84">
        <v>3389.4049999999997</v>
      </c>
      <c r="AB1362" s="84">
        <f t="shared" si="421"/>
        <v>3389.4049999999997</v>
      </c>
      <c r="AC1362" s="84">
        <f t="shared" si="430"/>
        <v>102.50499999999965</v>
      </c>
      <c r="AE1362" s="84">
        <f t="shared" si="437"/>
        <v>4887.2759999999998</v>
      </c>
      <c r="AF1362" s="84">
        <f t="shared" si="437"/>
        <v>-20821.102999999999</v>
      </c>
      <c r="AG1362" s="84">
        <f t="shared" si="437"/>
        <v>-15933.826999999997</v>
      </c>
      <c r="AH1362" s="84">
        <f t="shared" si="431"/>
        <v>661.58200000000579</v>
      </c>
      <c r="AJ1362" s="80">
        <v>42397</v>
      </c>
      <c r="AK1362" s="84">
        <v>3354.6</v>
      </c>
      <c r="AL1362" s="84">
        <v>3499.6</v>
      </c>
      <c r="AM1362" s="84">
        <f t="shared" si="422"/>
        <v>6854.2</v>
      </c>
      <c r="AN1362" s="84">
        <f t="shared" si="432"/>
        <v>220.90000000000009</v>
      </c>
      <c r="AO1362" s="84">
        <f t="shared" si="432"/>
        <v>186.40000000000055</v>
      </c>
      <c r="AP1362" s="85">
        <f>AM1362/'[2]Soymeal Export Forecast'!AP$15</f>
        <v>0.5711249833975296</v>
      </c>
      <c r="AQ1362" s="77"/>
      <c r="AR1362" s="77"/>
      <c r="AS1362" s="80">
        <v>42397</v>
      </c>
      <c r="AT1362" s="84">
        <v>175.2</v>
      </c>
      <c r="AU1362" s="84">
        <v>442.82900000000001</v>
      </c>
      <c r="AV1362" s="84">
        <f t="shared" si="423"/>
        <v>618.029</v>
      </c>
      <c r="AW1362" s="84">
        <f t="shared" si="433"/>
        <v>22.300000000000011</v>
      </c>
      <c r="AX1362" s="84">
        <f t="shared" si="433"/>
        <v>12.899999999999977</v>
      </c>
      <c r="AZ1362" s="77"/>
      <c r="BA1362" s="77"/>
      <c r="BB1362" s="84">
        <f t="shared" si="435"/>
        <v>654.18799999999965</v>
      </c>
    </row>
    <row r="1363" spans="1:54">
      <c r="A1363" s="80">
        <v>42404</v>
      </c>
      <c r="B1363" s="84">
        <v>8028.9049999999997</v>
      </c>
      <c r="C1363" s="84">
        <v>5115.8100000000004</v>
      </c>
      <c r="D1363" s="84">
        <v>13144.715</v>
      </c>
      <c r="E1363" s="84">
        <v>218.45</v>
      </c>
      <c r="F1363" s="84">
        <f t="shared" si="427"/>
        <v>492.70800000000054</v>
      </c>
      <c r="G1363" s="84">
        <f t="shared" si="427"/>
        <v>556.03700000000026</v>
      </c>
      <c r="H1363" s="84">
        <f t="shared" si="427"/>
        <v>18.899999999999977</v>
      </c>
      <c r="I1363" s="84">
        <f t="shared" si="434"/>
        <v>492.70800000000054</v>
      </c>
      <c r="L1363" s="84">
        <f t="shared" si="436"/>
        <v>574.93700000000024</v>
      </c>
      <c r="M1363" s="84">
        <v>152.19999999999999</v>
      </c>
      <c r="N1363" s="85">
        <f>(D1363*36.7437/1000)/'[2]Soybean Export Forecast'!$X$15</f>
        <v>0.24850646961041195</v>
      </c>
      <c r="P1363" s="84">
        <v>3048.1</v>
      </c>
      <c r="Q1363" s="84">
        <v>22771.7</v>
      </c>
      <c r="R1363" s="84">
        <f t="shared" si="420"/>
        <v>25819.8</v>
      </c>
      <c r="S1363" s="84">
        <f t="shared" si="428"/>
        <v>686.70000000000073</v>
      </c>
      <c r="T1363" s="84">
        <f t="shared" si="429"/>
        <v>716.90000000000146</v>
      </c>
      <c r="W1363" s="84">
        <v>65.8</v>
      </c>
      <c r="Z1363" s="84">
        <v>0</v>
      </c>
      <c r="AA1363" s="84">
        <v>3489.8049999999998</v>
      </c>
      <c r="AB1363" s="84">
        <f t="shared" si="421"/>
        <v>3489.8049999999998</v>
      </c>
      <c r="AC1363" s="84">
        <f t="shared" si="430"/>
        <v>100.40000000000009</v>
      </c>
      <c r="AE1363" s="84">
        <f t="shared" si="437"/>
        <v>4980.8050000000003</v>
      </c>
      <c r="AF1363" s="84">
        <f t="shared" si="437"/>
        <v>-21145.695</v>
      </c>
      <c r="AG1363" s="84">
        <f t="shared" si="437"/>
        <v>-16164.89</v>
      </c>
      <c r="AH1363" s="84">
        <f t="shared" si="431"/>
        <v>-231.06300000000192</v>
      </c>
      <c r="AJ1363" s="80">
        <v>42404</v>
      </c>
      <c r="AK1363" s="84">
        <v>3345.1</v>
      </c>
      <c r="AL1363" s="84">
        <v>3698.5</v>
      </c>
      <c r="AM1363" s="84">
        <f t="shared" si="422"/>
        <v>7043.6</v>
      </c>
      <c r="AN1363" s="84">
        <f t="shared" si="432"/>
        <v>198.90000000000009</v>
      </c>
      <c r="AO1363" s="84">
        <f t="shared" si="432"/>
        <v>189.40000000000055</v>
      </c>
      <c r="AP1363" s="85">
        <f>AM1363/'[2]Soymeal Export Forecast'!AP$15</f>
        <v>0.58690670436503745</v>
      </c>
      <c r="AQ1363" s="77"/>
      <c r="AR1363" s="77"/>
      <c r="AS1363" s="80">
        <v>42404</v>
      </c>
      <c r="AT1363" s="84">
        <v>151.6</v>
      </c>
      <c r="AU1363" s="84">
        <v>470.22899999999998</v>
      </c>
      <c r="AV1363" s="84">
        <f t="shared" si="423"/>
        <v>621.82899999999995</v>
      </c>
      <c r="AW1363" s="84">
        <f t="shared" si="433"/>
        <v>27.399999999999977</v>
      </c>
      <c r="AX1363" s="84">
        <f t="shared" si="433"/>
        <v>3.7999999999999545</v>
      </c>
      <c r="AZ1363" s="77"/>
      <c r="BA1363" s="77"/>
      <c r="BB1363" s="84">
        <f t="shared" si="435"/>
        <v>691.60800000000063</v>
      </c>
    </row>
    <row r="1364" spans="1:54">
      <c r="A1364" s="80">
        <v>42411</v>
      </c>
      <c r="B1364" s="84">
        <v>8376.68</v>
      </c>
      <c r="C1364" s="84">
        <v>5386.6620000000003</v>
      </c>
      <c r="D1364" s="84">
        <v>13763.342000000001</v>
      </c>
      <c r="E1364" s="84">
        <v>240.45</v>
      </c>
      <c r="F1364" s="84">
        <f t="shared" si="427"/>
        <v>270.85199999999986</v>
      </c>
      <c r="G1364" s="84">
        <f t="shared" si="427"/>
        <v>618.62700000000041</v>
      </c>
      <c r="H1364" s="84">
        <f t="shared" si="427"/>
        <v>22</v>
      </c>
      <c r="I1364" s="84">
        <f t="shared" si="434"/>
        <v>270.85199999999986</v>
      </c>
      <c r="L1364" s="84">
        <f t="shared" si="436"/>
        <v>640.62700000000041</v>
      </c>
      <c r="M1364" s="84">
        <v>47.4</v>
      </c>
      <c r="N1364" s="85">
        <f>(D1364*36.7437/1000)/'[2]Soybean Export Forecast'!$X$15</f>
        <v>0.26020187812825968</v>
      </c>
      <c r="P1364" s="84">
        <v>2344.5</v>
      </c>
      <c r="Q1364" s="84">
        <v>23821.3</v>
      </c>
      <c r="R1364" s="84">
        <f t="shared" si="420"/>
        <v>26165.8</v>
      </c>
      <c r="S1364" s="84">
        <f t="shared" si="428"/>
        <v>346</v>
      </c>
      <c r="T1364" s="84">
        <f t="shared" si="429"/>
        <v>1049.5999999999985</v>
      </c>
      <c r="W1364" s="84">
        <v>9.4</v>
      </c>
      <c r="Z1364" s="84">
        <v>0</v>
      </c>
      <c r="AA1364" s="84">
        <v>3692.5800000000004</v>
      </c>
      <c r="AB1364" s="84">
        <f t="shared" si="421"/>
        <v>3692.5800000000004</v>
      </c>
      <c r="AC1364" s="84">
        <f t="shared" si="430"/>
        <v>202.77500000000055</v>
      </c>
      <c r="AE1364" s="84">
        <f t="shared" si="437"/>
        <v>6032.18</v>
      </c>
      <c r="AF1364" s="84">
        <f t="shared" si="437"/>
        <v>-22127.218000000001</v>
      </c>
      <c r="AG1364" s="84">
        <f t="shared" si="437"/>
        <v>-16095.037999999999</v>
      </c>
      <c r="AH1364" s="84">
        <f t="shared" si="431"/>
        <v>69.852000000000771</v>
      </c>
      <c r="AJ1364" s="80">
        <v>42411</v>
      </c>
      <c r="AK1364" s="84">
        <v>3242.4</v>
      </c>
      <c r="AL1364" s="84">
        <v>3912.6</v>
      </c>
      <c r="AM1364" s="84">
        <f t="shared" si="422"/>
        <v>7155</v>
      </c>
      <c r="AN1364" s="84">
        <f t="shared" si="432"/>
        <v>214.09999999999991</v>
      </c>
      <c r="AO1364" s="84">
        <f t="shared" si="432"/>
        <v>111.39999999999964</v>
      </c>
      <c r="AP1364" s="85">
        <f>AM1364/'[2]Soymeal Export Forecast'!AP$15</f>
        <v>0.59618908934803838</v>
      </c>
      <c r="AQ1364" s="77"/>
      <c r="AR1364" s="77"/>
      <c r="AS1364" s="80">
        <v>42411</v>
      </c>
      <c r="AT1364" s="84">
        <v>160.69999999999999</v>
      </c>
      <c r="AU1364" s="84">
        <v>473.72899999999998</v>
      </c>
      <c r="AV1364" s="84">
        <f t="shared" si="423"/>
        <v>634.42899999999997</v>
      </c>
      <c r="AW1364" s="84">
        <f t="shared" si="433"/>
        <v>3.5</v>
      </c>
      <c r="AX1364" s="84">
        <f t="shared" si="433"/>
        <v>12.600000000000023</v>
      </c>
      <c r="AZ1364" s="77"/>
      <c r="BA1364" s="77"/>
      <c r="BB1364" s="84">
        <f t="shared" si="435"/>
        <v>484.95199999999977</v>
      </c>
    </row>
    <row r="1365" spans="1:54">
      <c r="A1365" s="80">
        <v>42418</v>
      </c>
      <c r="B1365" s="84">
        <v>8767.5190000000002</v>
      </c>
      <c r="C1365" s="84">
        <v>5775.6239999999998</v>
      </c>
      <c r="D1365" s="84">
        <v>14543.143</v>
      </c>
      <c r="E1365" s="84">
        <v>240.45</v>
      </c>
      <c r="F1365" s="84">
        <f t="shared" si="427"/>
        <v>388.96199999999953</v>
      </c>
      <c r="G1365" s="84">
        <f t="shared" si="427"/>
        <v>779.80099999999948</v>
      </c>
      <c r="H1365" s="84">
        <f t="shared" si="427"/>
        <v>0</v>
      </c>
      <c r="I1365" s="84">
        <f t="shared" si="434"/>
        <v>388.96199999999953</v>
      </c>
      <c r="L1365" s="84">
        <f t="shared" si="436"/>
        <v>779.80099999999948</v>
      </c>
      <c r="M1365" s="84">
        <v>124.9</v>
      </c>
      <c r="N1365" s="85">
        <f>(D1365*36.7437/1000)/'[2]Soybean Export Forecast'!$X$15</f>
        <v>0.27494435017947333</v>
      </c>
      <c r="P1365" s="84">
        <v>1863.7</v>
      </c>
      <c r="Q1365" s="84">
        <v>24572</v>
      </c>
      <c r="R1365" s="84">
        <f t="shared" si="420"/>
        <v>26435.7</v>
      </c>
      <c r="S1365" s="84">
        <f t="shared" si="428"/>
        <v>269.90000000000146</v>
      </c>
      <c r="T1365" s="84">
        <f t="shared" si="429"/>
        <v>750.70000000000073</v>
      </c>
      <c r="W1365" s="84">
        <v>112.5</v>
      </c>
      <c r="Z1365" s="84">
        <v>0</v>
      </c>
      <c r="AA1365" s="84">
        <v>3824.8440000000001</v>
      </c>
      <c r="AB1365" s="84">
        <f t="shared" si="421"/>
        <v>3824.8440000000001</v>
      </c>
      <c r="AC1365" s="84">
        <f t="shared" si="430"/>
        <v>132.26399999999967</v>
      </c>
      <c r="AE1365" s="84">
        <f t="shared" si="437"/>
        <v>6903.8190000000004</v>
      </c>
      <c r="AF1365" s="84">
        <f t="shared" si="437"/>
        <v>-22621.22</v>
      </c>
      <c r="AG1365" s="84">
        <f t="shared" si="437"/>
        <v>-15717.401000000002</v>
      </c>
      <c r="AH1365" s="84">
        <f t="shared" si="431"/>
        <v>377.63699999999699</v>
      </c>
      <c r="AJ1365" s="80">
        <v>42418</v>
      </c>
      <c r="AK1365" s="84">
        <v>3194.2</v>
      </c>
      <c r="AL1365" s="84">
        <v>4132.5</v>
      </c>
      <c r="AM1365" s="84">
        <f t="shared" si="422"/>
        <v>7326.7</v>
      </c>
      <c r="AN1365" s="84">
        <f t="shared" si="432"/>
        <v>219.90000000000009</v>
      </c>
      <c r="AO1365" s="84">
        <f t="shared" si="432"/>
        <v>171.69999999999982</v>
      </c>
      <c r="AP1365" s="85">
        <f>AM1365/'[2]Soymeal Export Forecast'!AP$15</f>
        <v>0.61049596099598491</v>
      </c>
      <c r="AQ1365" s="77"/>
      <c r="AR1365" s="77"/>
      <c r="AS1365" s="80">
        <v>42418</v>
      </c>
      <c r="AT1365" s="84">
        <v>160</v>
      </c>
      <c r="AU1365" s="84">
        <v>477.62900000000002</v>
      </c>
      <c r="AV1365" s="84">
        <f t="shared" si="423"/>
        <v>637.62900000000002</v>
      </c>
      <c r="AW1365" s="84">
        <f t="shared" si="433"/>
        <v>3.9000000000000341</v>
      </c>
      <c r="AX1365" s="84">
        <f t="shared" si="433"/>
        <v>3.2000000000000455</v>
      </c>
      <c r="AZ1365" s="77"/>
      <c r="BA1365" s="77"/>
      <c r="BB1365" s="84">
        <f t="shared" si="435"/>
        <v>608.86199999999963</v>
      </c>
    </row>
    <row r="1366" spans="1:54">
      <c r="A1366" s="80">
        <v>42425</v>
      </c>
      <c r="B1366" s="84">
        <v>10272.154</v>
      </c>
      <c r="C1366" s="84">
        <v>6307.3119999999999</v>
      </c>
      <c r="D1366" s="84">
        <v>16579.466</v>
      </c>
      <c r="E1366" s="84">
        <v>768.96100000000001</v>
      </c>
      <c r="F1366" s="84">
        <f t="shared" si="427"/>
        <v>531.6880000000001</v>
      </c>
      <c r="G1366" s="84">
        <f t="shared" si="427"/>
        <v>2036.3230000000003</v>
      </c>
      <c r="H1366" s="84">
        <f t="shared" si="427"/>
        <v>528.51099999999997</v>
      </c>
      <c r="I1366" s="84">
        <f t="shared" si="434"/>
        <v>531.6880000000001</v>
      </c>
      <c r="L1366" s="84">
        <f t="shared" si="436"/>
        <v>2564.8340000000003</v>
      </c>
      <c r="M1366" s="84">
        <v>21.5</v>
      </c>
      <c r="N1366" s="85">
        <f>(D1366*36.7437/1000)/'[2]Soybean Export Forecast'!$X$15</f>
        <v>0.31344190906275704</v>
      </c>
      <c r="P1366" s="84">
        <v>1389.4</v>
      </c>
      <c r="Q1366" s="84">
        <v>25327.7</v>
      </c>
      <c r="R1366" s="84">
        <f t="shared" si="420"/>
        <v>26717.100000000002</v>
      </c>
      <c r="S1366" s="84">
        <f t="shared" si="428"/>
        <v>281.40000000000146</v>
      </c>
      <c r="T1366" s="84">
        <f t="shared" si="429"/>
        <v>755.70000000000073</v>
      </c>
      <c r="W1366" s="84">
        <v>11.2</v>
      </c>
      <c r="Z1366" s="84">
        <v>0</v>
      </c>
      <c r="AA1366" s="84">
        <v>3964.6</v>
      </c>
      <c r="AB1366" s="84">
        <f t="shared" si="421"/>
        <v>3964.6</v>
      </c>
      <c r="AC1366" s="84">
        <f t="shared" si="430"/>
        <v>139.75599999999986</v>
      </c>
      <c r="AE1366" s="84">
        <f t="shared" si="437"/>
        <v>8882.7540000000008</v>
      </c>
      <c r="AF1366" s="84">
        <f t="shared" si="437"/>
        <v>-22984.987999999998</v>
      </c>
      <c r="AG1366" s="84">
        <f t="shared" si="437"/>
        <v>-14102.234000000002</v>
      </c>
      <c r="AH1366" s="84">
        <f t="shared" si="431"/>
        <v>1615.1669999999995</v>
      </c>
      <c r="AJ1366" s="80">
        <v>42425</v>
      </c>
      <c r="AK1366" s="84">
        <v>3064.9</v>
      </c>
      <c r="AL1366" s="84">
        <v>4393.8999999999996</v>
      </c>
      <c r="AM1366" s="84">
        <f t="shared" si="422"/>
        <v>7458.7999999999993</v>
      </c>
      <c r="AN1366" s="84">
        <f t="shared" si="432"/>
        <v>261.39999999999964</v>
      </c>
      <c r="AO1366" s="84">
        <f t="shared" si="432"/>
        <v>132.09999999999945</v>
      </c>
      <c r="AP1366" s="85">
        <f>AM1366/'[2]Soymeal Export Forecast'!AP$15</f>
        <v>0.6215031697594896</v>
      </c>
      <c r="AQ1366" s="77"/>
      <c r="AR1366" s="77"/>
      <c r="AS1366" s="80">
        <v>42425</v>
      </c>
      <c r="AT1366" s="84">
        <v>156.5</v>
      </c>
      <c r="AU1366" s="84">
        <v>482.029</v>
      </c>
      <c r="AV1366" s="84">
        <f t="shared" si="423"/>
        <v>638.529</v>
      </c>
      <c r="AW1366" s="84">
        <f t="shared" si="433"/>
        <v>4.3999999999999773</v>
      </c>
      <c r="AX1366" s="84">
        <f t="shared" si="433"/>
        <v>0.89999999999997726</v>
      </c>
      <c r="AZ1366" s="77"/>
      <c r="BA1366" s="77"/>
      <c r="BB1366" s="84">
        <f t="shared" si="435"/>
        <v>793.08799999999974</v>
      </c>
    </row>
    <row r="1367" spans="1:54">
      <c r="A1367" s="80">
        <v>42432</v>
      </c>
      <c r="B1367" s="84">
        <v>10397.68</v>
      </c>
      <c r="C1367" s="84">
        <v>6681.1540000000005</v>
      </c>
      <c r="D1367" s="84">
        <v>17078.833999999999</v>
      </c>
      <c r="E1367" s="84">
        <v>768.96100000000001</v>
      </c>
      <c r="F1367" s="84">
        <f t="shared" si="427"/>
        <v>373.84200000000055</v>
      </c>
      <c r="G1367" s="84">
        <f t="shared" si="427"/>
        <v>499.36799999999857</v>
      </c>
      <c r="H1367" s="84">
        <f t="shared" si="427"/>
        <v>0</v>
      </c>
      <c r="I1367" s="84">
        <f t="shared" si="434"/>
        <v>373.84200000000055</v>
      </c>
      <c r="L1367" s="84">
        <f t="shared" si="436"/>
        <v>499.36799999999857</v>
      </c>
      <c r="M1367" s="84">
        <v>141.6</v>
      </c>
      <c r="N1367" s="85">
        <f>(D1367*36.7437/1000)/'[2]Soybean Export Forecast'!$X$15</f>
        <v>0.32288267508289609</v>
      </c>
      <c r="P1367" s="84">
        <v>962.7</v>
      </c>
      <c r="Q1367" s="84">
        <v>25830.400000000001</v>
      </c>
      <c r="R1367" s="84">
        <f t="shared" si="420"/>
        <v>26793.100000000002</v>
      </c>
      <c r="S1367" s="84">
        <f t="shared" si="428"/>
        <v>76</v>
      </c>
      <c r="T1367" s="84">
        <f t="shared" si="429"/>
        <v>502.70000000000073</v>
      </c>
      <c r="W1367" s="84">
        <v>132.9</v>
      </c>
      <c r="Z1367" s="84">
        <v>16.7</v>
      </c>
      <c r="AA1367" s="84">
        <v>4025.4</v>
      </c>
      <c r="AB1367" s="84">
        <f t="shared" si="421"/>
        <v>4042.1</v>
      </c>
      <c r="AC1367" s="84">
        <f t="shared" si="430"/>
        <v>77.5</v>
      </c>
      <c r="AE1367" s="84">
        <f t="shared" si="437"/>
        <v>9418.2799999999988</v>
      </c>
      <c r="AF1367" s="84">
        <f t="shared" si="437"/>
        <v>-23174.646000000001</v>
      </c>
      <c r="AG1367" s="84">
        <f t="shared" si="437"/>
        <v>-13756.366000000004</v>
      </c>
      <c r="AH1367" s="84">
        <f t="shared" si="431"/>
        <v>345.86799999999857</v>
      </c>
      <c r="AJ1367" s="80">
        <v>42432</v>
      </c>
      <c r="AK1367" s="84">
        <v>2774.2</v>
      </c>
      <c r="AL1367" s="84">
        <v>4731.2</v>
      </c>
      <c r="AM1367" s="84">
        <f t="shared" si="422"/>
        <v>7505.4</v>
      </c>
      <c r="AN1367" s="84">
        <f t="shared" si="432"/>
        <v>337.30000000000018</v>
      </c>
      <c r="AO1367" s="84">
        <f t="shared" si="432"/>
        <v>46.600000000000364</v>
      </c>
      <c r="AP1367" s="85">
        <f>AM1367/'[2]Soymeal Export Forecast'!AP$15</f>
        <v>0.6253861063861309</v>
      </c>
      <c r="AQ1367" s="77"/>
      <c r="AR1367" s="77"/>
      <c r="AS1367" s="80">
        <v>42432</v>
      </c>
      <c r="AT1367" s="84">
        <v>165.2</v>
      </c>
      <c r="AU1367" s="84">
        <v>508.42899999999997</v>
      </c>
      <c r="AV1367" s="84">
        <f t="shared" si="423"/>
        <v>673.62899999999991</v>
      </c>
      <c r="AW1367" s="84">
        <f t="shared" si="433"/>
        <v>26.399999999999977</v>
      </c>
      <c r="AX1367" s="84">
        <f t="shared" si="433"/>
        <v>35.099999999999909</v>
      </c>
      <c r="AZ1367" s="77"/>
      <c r="BA1367" s="77"/>
      <c r="BB1367" s="84">
        <f t="shared" si="435"/>
        <v>711.14200000000073</v>
      </c>
    </row>
    <row r="1368" spans="1:54">
      <c r="A1368" s="80">
        <v>42439</v>
      </c>
      <c r="B1368" s="84">
        <v>10943.159</v>
      </c>
      <c r="C1368" s="84">
        <v>7168.0029999999997</v>
      </c>
      <c r="D1368" s="84">
        <v>18111.162</v>
      </c>
      <c r="E1368" s="84">
        <v>770.76099999999997</v>
      </c>
      <c r="F1368" s="84">
        <f t="shared" si="427"/>
        <v>486.84899999999925</v>
      </c>
      <c r="G1368" s="84">
        <f t="shared" si="427"/>
        <v>1032.3280000000013</v>
      </c>
      <c r="H1368" s="84">
        <f t="shared" si="427"/>
        <v>1.7999999999999545</v>
      </c>
      <c r="I1368" s="84">
        <f t="shared" si="434"/>
        <v>486.84899999999925</v>
      </c>
      <c r="L1368" s="84">
        <f t="shared" si="436"/>
        <v>1034.1280000000013</v>
      </c>
      <c r="M1368" s="84">
        <v>30.7</v>
      </c>
      <c r="N1368" s="85">
        <f>(D1368*36.7437/1000)/'[2]Soybean Export Forecast'!$X$15</f>
        <v>0.34239927827741024</v>
      </c>
      <c r="P1368" s="84">
        <v>665.2</v>
      </c>
      <c r="Q1368" s="84">
        <v>26268.3</v>
      </c>
      <c r="R1368" s="84">
        <f t="shared" si="420"/>
        <v>26933.5</v>
      </c>
      <c r="S1368" s="84">
        <f t="shared" si="428"/>
        <v>140.39999999999782</v>
      </c>
      <c r="T1368" s="84">
        <f t="shared" si="429"/>
        <v>437.89999999999782</v>
      </c>
      <c r="W1368" s="84">
        <v>8.9</v>
      </c>
      <c r="Z1368" s="84">
        <v>0</v>
      </c>
      <c r="AA1368" s="84">
        <v>4152</v>
      </c>
      <c r="AB1368" s="84">
        <f t="shared" si="421"/>
        <v>4152</v>
      </c>
      <c r="AC1368" s="84">
        <f t="shared" si="430"/>
        <v>109.90000000000009</v>
      </c>
      <c r="AE1368" s="84">
        <f t="shared" si="437"/>
        <v>10277.958999999999</v>
      </c>
      <c r="AF1368" s="84">
        <f t="shared" si="437"/>
        <v>-23252.296999999999</v>
      </c>
      <c r="AG1368" s="84">
        <f t="shared" si="437"/>
        <v>-12974.338</v>
      </c>
      <c r="AH1368" s="84">
        <f t="shared" si="431"/>
        <v>782.02800000000389</v>
      </c>
      <c r="AJ1368" s="80">
        <v>42439</v>
      </c>
      <c r="AK1368" s="84">
        <v>2611.9</v>
      </c>
      <c r="AL1368" s="84">
        <v>4976.8999999999996</v>
      </c>
      <c r="AM1368" s="84">
        <f t="shared" si="422"/>
        <v>7588.7999999999993</v>
      </c>
      <c r="AN1368" s="84">
        <f t="shared" si="432"/>
        <v>245.69999999999982</v>
      </c>
      <c r="AO1368" s="84">
        <f t="shared" si="432"/>
        <v>83.399999999999636</v>
      </c>
      <c r="AP1368" s="85">
        <f>AM1368/'[2]Soymeal Export Forecast'!AP$15</f>
        <v>0.63233539640033443</v>
      </c>
      <c r="AQ1368" s="77"/>
      <c r="AR1368" s="77"/>
      <c r="AS1368" s="80">
        <v>42439</v>
      </c>
      <c r="AT1368" s="84">
        <v>132.80000000000001</v>
      </c>
      <c r="AU1368" s="84">
        <v>558.42899999999997</v>
      </c>
      <c r="AV1368" s="84">
        <f t="shared" si="423"/>
        <v>691.22900000000004</v>
      </c>
      <c r="AW1368" s="84">
        <f t="shared" si="433"/>
        <v>50</v>
      </c>
      <c r="AX1368" s="84">
        <f t="shared" si="433"/>
        <v>17.600000000000136</v>
      </c>
      <c r="AZ1368" s="77"/>
      <c r="BA1368" s="77"/>
      <c r="BB1368" s="84">
        <f t="shared" si="435"/>
        <v>732.54899999999907</v>
      </c>
    </row>
    <row r="1369" spans="1:54">
      <c r="A1369" s="80">
        <v>42446</v>
      </c>
      <c r="B1369" s="84">
        <v>11027.564</v>
      </c>
      <c r="C1369" s="84">
        <v>7663.0469999999996</v>
      </c>
      <c r="D1369" s="84">
        <v>18690.611000000001</v>
      </c>
      <c r="E1369" s="84">
        <v>868.93600000000004</v>
      </c>
      <c r="F1369" s="84">
        <f t="shared" si="427"/>
        <v>495.04399999999987</v>
      </c>
      <c r="G1369" s="84">
        <f t="shared" si="427"/>
        <v>579.44900000000052</v>
      </c>
      <c r="H1369" s="84">
        <f t="shared" si="427"/>
        <v>98.175000000000068</v>
      </c>
      <c r="I1369" s="84">
        <f t="shared" si="434"/>
        <v>495.04399999999987</v>
      </c>
      <c r="L1369" s="84">
        <f t="shared" si="436"/>
        <v>677.62400000000059</v>
      </c>
      <c r="M1369" s="84">
        <v>5.8</v>
      </c>
      <c r="N1369" s="85">
        <f>(D1369*36.7437/1000)/'[2]Soybean Export Forecast'!$X$15</f>
        <v>0.35335400991741034</v>
      </c>
      <c r="P1369" s="84">
        <v>421.5</v>
      </c>
      <c r="Q1369" s="84">
        <v>26531.4</v>
      </c>
      <c r="R1369" s="84">
        <f t="shared" si="420"/>
        <v>26952.9</v>
      </c>
      <c r="S1369" s="84">
        <f t="shared" si="428"/>
        <v>19.400000000001455</v>
      </c>
      <c r="T1369" s="84">
        <f t="shared" si="429"/>
        <v>263.10000000000218</v>
      </c>
      <c r="W1369" s="84">
        <v>0</v>
      </c>
      <c r="Z1369" s="84">
        <v>0</v>
      </c>
      <c r="AA1369" s="84">
        <v>4152</v>
      </c>
      <c r="AB1369" s="84">
        <f t="shared" si="421"/>
        <v>4152</v>
      </c>
      <c r="AC1369" s="84">
        <f t="shared" si="430"/>
        <v>0</v>
      </c>
      <c r="AE1369" s="84">
        <f t="shared" si="437"/>
        <v>10606.064</v>
      </c>
      <c r="AF1369" s="84">
        <f t="shared" si="437"/>
        <v>-23020.353000000003</v>
      </c>
      <c r="AG1369" s="84">
        <f t="shared" si="437"/>
        <v>-12414.289000000001</v>
      </c>
      <c r="AH1369" s="84">
        <f t="shared" si="431"/>
        <v>560.04899999999907</v>
      </c>
      <c r="AJ1369" s="80">
        <v>42446</v>
      </c>
      <c r="AK1369" s="84">
        <v>2939.6</v>
      </c>
      <c r="AL1369" s="84">
        <v>5117.8999999999996</v>
      </c>
      <c r="AM1369" s="84">
        <f t="shared" si="422"/>
        <v>8057.5</v>
      </c>
      <c r="AN1369" s="84">
        <f t="shared" si="432"/>
        <v>141</v>
      </c>
      <c r="AO1369" s="84">
        <f t="shared" si="432"/>
        <v>468.70000000000073</v>
      </c>
      <c r="AP1369" s="85">
        <f>AM1369/'[2]Soymeal Export Forecast'!AP$15</f>
        <v>0.67138973968159599</v>
      </c>
      <c r="AQ1369" s="77"/>
      <c r="AR1369" s="77"/>
      <c r="AS1369" s="80">
        <v>42446</v>
      </c>
      <c r="AT1369" s="84">
        <v>150.4</v>
      </c>
      <c r="AU1369" s="84">
        <v>565.22900000000004</v>
      </c>
      <c r="AV1369" s="84">
        <f t="shared" si="423"/>
        <v>715.62900000000002</v>
      </c>
      <c r="AW1369" s="84">
        <f t="shared" si="433"/>
        <v>6.8000000000000682</v>
      </c>
      <c r="AX1369" s="84">
        <f t="shared" si="433"/>
        <v>24.399999999999977</v>
      </c>
      <c r="AZ1369" s="77"/>
      <c r="BA1369" s="77"/>
      <c r="BB1369" s="84">
        <f t="shared" si="435"/>
        <v>636.04399999999987</v>
      </c>
    </row>
    <row r="1370" spans="1:54">
      <c r="A1370" s="80">
        <v>42453</v>
      </c>
      <c r="B1370" s="84">
        <v>11007.606</v>
      </c>
      <c r="C1370" s="84">
        <v>8486.6309999999994</v>
      </c>
      <c r="D1370" s="84">
        <v>19494.237000000001</v>
      </c>
      <c r="E1370" s="84">
        <v>868.93600000000004</v>
      </c>
      <c r="F1370" s="84">
        <f t="shared" si="427"/>
        <v>823.58399999999983</v>
      </c>
      <c r="G1370" s="84">
        <f t="shared" si="427"/>
        <v>803.6260000000002</v>
      </c>
      <c r="H1370" s="84">
        <f t="shared" si="427"/>
        <v>0</v>
      </c>
      <c r="I1370" s="84">
        <f t="shared" si="434"/>
        <v>823.58399999999983</v>
      </c>
      <c r="L1370" s="84">
        <f t="shared" si="436"/>
        <v>803.6260000000002</v>
      </c>
      <c r="M1370" s="84">
        <v>45.5</v>
      </c>
      <c r="N1370" s="85">
        <f>(D1370*36.7437/1000)/'[2]Soybean Export Forecast'!$X$15</f>
        <v>0.36854690380268185</v>
      </c>
      <c r="P1370" s="84">
        <v>176</v>
      </c>
      <c r="Q1370" s="84">
        <v>26666.9</v>
      </c>
      <c r="R1370" s="84">
        <f t="shared" si="420"/>
        <v>26842.9</v>
      </c>
      <c r="S1370" s="84">
        <f t="shared" si="428"/>
        <v>-110</v>
      </c>
      <c r="T1370" s="84">
        <f t="shared" si="429"/>
        <v>135.5</v>
      </c>
      <c r="W1370" s="84">
        <v>0</v>
      </c>
      <c r="Z1370" s="84">
        <v>3.8</v>
      </c>
      <c r="AA1370" s="84">
        <v>4218.2</v>
      </c>
      <c r="AB1370" s="84">
        <f t="shared" si="421"/>
        <v>4222</v>
      </c>
      <c r="AC1370" s="84">
        <f t="shared" si="430"/>
        <v>70</v>
      </c>
      <c r="AE1370" s="84">
        <f t="shared" si="437"/>
        <v>10827.806</v>
      </c>
      <c r="AF1370" s="84">
        <f t="shared" si="437"/>
        <v>-22398.469000000001</v>
      </c>
      <c r="AG1370" s="84">
        <f t="shared" si="437"/>
        <v>-11570.663</v>
      </c>
      <c r="AH1370" s="84">
        <f t="shared" si="431"/>
        <v>843.6260000000002</v>
      </c>
      <c r="AJ1370" s="80">
        <v>42453</v>
      </c>
      <c r="AK1370" s="84">
        <v>2936.9</v>
      </c>
      <c r="AL1370" s="84">
        <v>5332.2</v>
      </c>
      <c r="AM1370" s="84">
        <f t="shared" si="422"/>
        <v>8269.1</v>
      </c>
      <c r="AN1370" s="84">
        <f t="shared" si="432"/>
        <v>214.30000000000018</v>
      </c>
      <c r="AO1370" s="84">
        <f t="shared" si="432"/>
        <v>211.60000000000036</v>
      </c>
      <c r="AP1370" s="85">
        <f>AM1370/'[2]Soymeal Export Forecast'!AP$15</f>
        <v>0.68902127166007887</v>
      </c>
      <c r="AQ1370" s="77"/>
      <c r="AR1370" s="77"/>
      <c r="AS1370" s="80">
        <v>42453</v>
      </c>
      <c r="AT1370" s="84">
        <v>133.80000000000001</v>
      </c>
      <c r="AU1370" s="84">
        <v>600</v>
      </c>
      <c r="AV1370" s="84">
        <f t="shared" si="423"/>
        <v>733.8</v>
      </c>
      <c r="AW1370" s="84">
        <f t="shared" si="433"/>
        <v>34.770999999999958</v>
      </c>
      <c r="AX1370" s="84">
        <f t="shared" si="433"/>
        <v>18.170999999999935</v>
      </c>
      <c r="AZ1370" s="77"/>
      <c r="BA1370" s="77"/>
      <c r="BB1370" s="84">
        <f t="shared" si="435"/>
        <v>1037.884</v>
      </c>
    </row>
    <row r="1371" spans="1:54">
      <c r="A1371" s="80">
        <v>42460</v>
      </c>
      <c r="B1371" s="84">
        <v>11156.359</v>
      </c>
      <c r="C1371" s="84">
        <v>9043.0429999999997</v>
      </c>
      <c r="D1371" s="84">
        <v>20199.401999999998</v>
      </c>
      <c r="E1371" s="84">
        <v>868.93600000000004</v>
      </c>
      <c r="F1371" s="84">
        <f t="shared" si="427"/>
        <v>556.41200000000026</v>
      </c>
      <c r="G1371" s="84">
        <f t="shared" si="427"/>
        <v>705.16499999999724</v>
      </c>
      <c r="H1371" s="84">
        <f t="shared" si="427"/>
        <v>0</v>
      </c>
      <c r="I1371" s="84">
        <f t="shared" si="434"/>
        <v>556.41200000000026</v>
      </c>
      <c r="L1371" s="84">
        <f t="shared" si="436"/>
        <v>705.16499999999724</v>
      </c>
      <c r="M1371" s="84">
        <v>6.2</v>
      </c>
      <c r="N1371" s="85">
        <f>(D1371*36.7437/1000)/'[2]Soybean Export Forecast'!$X$15</f>
        <v>0.38187835029222722</v>
      </c>
      <c r="P1371" s="84">
        <v>109.7</v>
      </c>
      <c r="Q1371" s="84">
        <v>26737.200000000001</v>
      </c>
      <c r="R1371" s="84">
        <f t="shared" si="420"/>
        <v>26846.9</v>
      </c>
      <c r="S1371" s="84">
        <f t="shared" si="428"/>
        <v>4</v>
      </c>
      <c r="T1371" s="84">
        <f t="shared" si="429"/>
        <v>70.299999999999272</v>
      </c>
      <c r="W1371" s="84">
        <v>0</v>
      </c>
      <c r="Z1371" s="84">
        <v>0</v>
      </c>
      <c r="AA1371" s="84">
        <v>4218.3</v>
      </c>
      <c r="AB1371" s="84">
        <f t="shared" si="421"/>
        <v>4218.3</v>
      </c>
      <c r="AC1371" s="84">
        <f t="shared" si="430"/>
        <v>-3.6999999999998181</v>
      </c>
      <c r="AE1371" s="84">
        <f t="shared" si="437"/>
        <v>11046.659</v>
      </c>
      <c r="AF1371" s="84">
        <f t="shared" si="437"/>
        <v>-21912.456999999999</v>
      </c>
      <c r="AG1371" s="84">
        <f t="shared" si="437"/>
        <v>-10865.798000000003</v>
      </c>
      <c r="AH1371" s="84">
        <f t="shared" si="431"/>
        <v>704.86499999999796</v>
      </c>
      <c r="AJ1371" s="80">
        <v>42460</v>
      </c>
      <c r="AK1371" s="84">
        <v>2813.4</v>
      </c>
      <c r="AL1371" s="84">
        <v>5479</v>
      </c>
      <c r="AM1371" s="84">
        <f t="shared" si="422"/>
        <v>8292.4</v>
      </c>
      <c r="AN1371" s="84">
        <f t="shared" si="432"/>
        <v>146.80000000000018</v>
      </c>
      <c r="AO1371" s="84">
        <f t="shared" si="432"/>
        <v>23.299999999999272</v>
      </c>
      <c r="AP1371" s="85">
        <f>AM1371/'[2]Soymeal Export Forecast'!AP$15</f>
        <v>0.69096273997339941</v>
      </c>
      <c r="AQ1371" s="77"/>
      <c r="AR1371" s="77"/>
      <c r="AS1371" s="80">
        <v>42460</v>
      </c>
      <c r="AT1371" s="84">
        <v>117.1</v>
      </c>
      <c r="AU1371" s="84">
        <v>609.1</v>
      </c>
      <c r="AV1371" s="84">
        <f t="shared" si="423"/>
        <v>726.2</v>
      </c>
      <c r="AW1371" s="84">
        <f t="shared" si="433"/>
        <v>9.1000000000000227</v>
      </c>
      <c r="AX1371" s="84">
        <f t="shared" si="433"/>
        <v>-7.5999999999999091</v>
      </c>
      <c r="AZ1371" s="77"/>
      <c r="BA1371" s="77"/>
      <c r="BB1371" s="84">
        <f t="shared" si="435"/>
        <v>703.21200000000044</v>
      </c>
    </row>
    <row r="1372" spans="1:54">
      <c r="A1372" s="80">
        <v>42467</v>
      </c>
      <c r="B1372" s="84">
        <v>11051.46</v>
      </c>
      <c r="C1372" s="84">
        <v>9400.8629999999994</v>
      </c>
      <c r="D1372" s="84">
        <v>20452.323</v>
      </c>
      <c r="E1372" s="84">
        <v>868.93600000000004</v>
      </c>
      <c r="F1372" s="84">
        <f t="shared" si="427"/>
        <v>357.81999999999971</v>
      </c>
      <c r="G1372" s="84">
        <f t="shared" si="427"/>
        <v>252.9210000000021</v>
      </c>
      <c r="H1372" s="84">
        <f t="shared" si="427"/>
        <v>0</v>
      </c>
      <c r="I1372" s="84">
        <f t="shared" si="434"/>
        <v>357.81999999999971</v>
      </c>
      <c r="L1372" s="84">
        <f t="shared" si="436"/>
        <v>252.9210000000021</v>
      </c>
      <c r="M1372" s="84">
        <v>9.6999999999999993</v>
      </c>
      <c r="N1372" s="85">
        <f>(D1372*36.7437/1000)/'[2]Soybean Export Forecast'!$X$15</f>
        <v>0.38665993017435746</v>
      </c>
      <c r="P1372" s="84">
        <v>106.5</v>
      </c>
      <c r="Q1372" s="84">
        <v>26740.3</v>
      </c>
      <c r="R1372" s="84">
        <f t="shared" ref="R1372:R1435" si="438">Q1372+P1372</f>
        <v>26846.799999999999</v>
      </c>
      <c r="S1372" s="84">
        <f t="shared" si="428"/>
        <v>-0.10000000000218279</v>
      </c>
      <c r="T1372" s="84">
        <f t="shared" si="429"/>
        <v>3.0999999999985448</v>
      </c>
      <c r="W1372" s="84">
        <v>0.1</v>
      </c>
      <c r="Z1372" s="84">
        <v>0</v>
      </c>
      <c r="AA1372" s="84">
        <v>4292.1000000000004</v>
      </c>
      <c r="AB1372" s="84">
        <f t="shared" ref="AB1372:AB1435" si="439">AA1372+Z1372</f>
        <v>4292.1000000000004</v>
      </c>
      <c r="AC1372" s="84">
        <f t="shared" si="430"/>
        <v>73.800000000000182</v>
      </c>
      <c r="AE1372" s="84">
        <f t="shared" si="437"/>
        <v>10944.96</v>
      </c>
      <c r="AF1372" s="84">
        <f t="shared" si="437"/>
        <v>-21631.536999999997</v>
      </c>
      <c r="AG1372" s="84">
        <f t="shared" si="437"/>
        <v>-10686.576999999999</v>
      </c>
      <c r="AH1372" s="84">
        <f t="shared" si="431"/>
        <v>179.22100000000319</v>
      </c>
      <c r="AJ1372" s="80">
        <v>42467</v>
      </c>
      <c r="AK1372" s="84">
        <v>2807.1</v>
      </c>
      <c r="AL1372" s="84">
        <v>5682.1</v>
      </c>
      <c r="AM1372" s="84">
        <f t="shared" ref="AM1372:AM1435" si="440">AL1372+AK1372</f>
        <v>8489.2000000000007</v>
      </c>
      <c r="AN1372" s="84">
        <f t="shared" si="432"/>
        <v>203.10000000000036</v>
      </c>
      <c r="AO1372" s="84">
        <f t="shared" si="432"/>
        <v>196.80000000000109</v>
      </c>
      <c r="AP1372" s="85">
        <f>AM1372/'[2]Soymeal Export Forecast'!AP$15</f>
        <v>0.70736106461123238</v>
      </c>
      <c r="AQ1372" s="77"/>
      <c r="AR1372" s="77"/>
      <c r="AS1372" s="80">
        <v>42467</v>
      </c>
      <c r="AT1372" s="84">
        <v>110.3</v>
      </c>
      <c r="AU1372" s="84">
        <v>617.9</v>
      </c>
      <c r="AV1372" s="84">
        <f t="shared" ref="AV1372:AV1435" si="441">AU1372+AT1372</f>
        <v>728.19999999999993</v>
      </c>
      <c r="AW1372" s="84">
        <f t="shared" si="433"/>
        <v>8.7999999999999545</v>
      </c>
      <c r="AX1372" s="84">
        <f t="shared" si="433"/>
        <v>1.9999999999998863</v>
      </c>
      <c r="AZ1372" s="77"/>
      <c r="BA1372" s="77"/>
      <c r="BB1372" s="84">
        <f t="shared" si="435"/>
        <v>560.92000000000007</v>
      </c>
    </row>
    <row r="1373" spans="1:54">
      <c r="A1373" s="80">
        <v>42474</v>
      </c>
      <c r="B1373" s="84">
        <v>11082.460999999999</v>
      </c>
      <c r="C1373" s="84">
        <v>10039.093000000001</v>
      </c>
      <c r="D1373" s="84">
        <v>21121.554</v>
      </c>
      <c r="E1373" s="84">
        <v>868.93600000000004</v>
      </c>
      <c r="F1373" s="84">
        <f t="shared" si="427"/>
        <v>638.23000000000138</v>
      </c>
      <c r="G1373" s="84">
        <f t="shared" si="427"/>
        <v>669.23099999999977</v>
      </c>
      <c r="H1373" s="84">
        <f t="shared" si="427"/>
        <v>0</v>
      </c>
      <c r="I1373" s="84">
        <f t="shared" si="434"/>
        <v>638.23000000000138</v>
      </c>
      <c r="L1373" s="84">
        <f t="shared" si="436"/>
        <v>669.23099999999977</v>
      </c>
      <c r="M1373" s="84">
        <v>72.7</v>
      </c>
      <c r="N1373" s="85">
        <f>(D1373*36.7437/1000)/'[2]Soybean Export Forecast'!$X$15</f>
        <v>0.39931202899611551</v>
      </c>
      <c r="P1373" s="84">
        <v>284.89999999999998</v>
      </c>
      <c r="Q1373" s="84">
        <v>26742.7</v>
      </c>
      <c r="R1373" s="84">
        <f t="shared" si="438"/>
        <v>27027.600000000002</v>
      </c>
      <c r="S1373" s="84">
        <f t="shared" si="428"/>
        <v>180.80000000000291</v>
      </c>
      <c r="T1373" s="84">
        <f t="shared" si="429"/>
        <v>2.4000000000014552</v>
      </c>
      <c r="W1373" s="84">
        <v>0.2</v>
      </c>
      <c r="Z1373" s="84">
        <v>0</v>
      </c>
      <c r="AA1373" s="84">
        <v>4292.1000000000004</v>
      </c>
      <c r="AB1373" s="84">
        <f t="shared" si="439"/>
        <v>4292.1000000000004</v>
      </c>
      <c r="AC1373" s="84">
        <f t="shared" si="430"/>
        <v>0</v>
      </c>
      <c r="AE1373" s="84">
        <f t="shared" si="437"/>
        <v>10797.561</v>
      </c>
      <c r="AF1373" s="84">
        <f t="shared" si="437"/>
        <v>-20995.707000000002</v>
      </c>
      <c r="AG1373" s="84">
        <f t="shared" si="437"/>
        <v>-10198.146000000002</v>
      </c>
      <c r="AH1373" s="84">
        <f t="shared" si="431"/>
        <v>488.43099999999686</v>
      </c>
      <c r="AJ1373" s="80">
        <v>42474</v>
      </c>
      <c r="AK1373" s="84">
        <v>2720.8</v>
      </c>
      <c r="AL1373" s="84">
        <v>5900</v>
      </c>
      <c r="AM1373" s="84">
        <f t="shared" si="440"/>
        <v>8620.7999999999993</v>
      </c>
      <c r="AN1373" s="84">
        <f t="shared" si="432"/>
        <v>217.89999999999964</v>
      </c>
      <c r="AO1373" s="84">
        <f t="shared" si="432"/>
        <v>131.59999999999854</v>
      </c>
      <c r="AP1373" s="85">
        <f>AM1373/'[2]Soymeal Export Forecast'!AP$15</f>
        <v>0.71832661096457984</v>
      </c>
      <c r="AQ1373" s="77"/>
      <c r="AR1373" s="77"/>
      <c r="AS1373" s="80">
        <v>42474</v>
      </c>
      <c r="AT1373" s="84">
        <v>103.2</v>
      </c>
      <c r="AU1373" s="84">
        <v>635.70000000000005</v>
      </c>
      <c r="AV1373" s="84">
        <f t="shared" si="441"/>
        <v>738.90000000000009</v>
      </c>
      <c r="AW1373" s="84">
        <f t="shared" si="433"/>
        <v>17.800000000000068</v>
      </c>
      <c r="AX1373" s="84">
        <f t="shared" si="433"/>
        <v>10.700000000000159</v>
      </c>
      <c r="AZ1373" s="77"/>
      <c r="BA1373" s="77"/>
      <c r="BB1373" s="84">
        <f t="shared" si="435"/>
        <v>856.13000000000102</v>
      </c>
    </row>
    <row r="1374" spans="1:54">
      <c r="A1374" s="80">
        <v>42481</v>
      </c>
      <c r="B1374" s="84">
        <v>11668.611999999999</v>
      </c>
      <c r="C1374" s="84">
        <v>10610.683000000001</v>
      </c>
      <c r="D1374" s="84">
        <v>22279.294999999998</v>
      </c>
      <c r="E1374" s="84">
        <v>1057.9359999999999</v>
      </c>
      <c r="F1374" s="84">
        <f t="shared" ref="F1374:H1392" si="442">C1374-C1373</f>
        <v>571.59000000000015</v>
      </c>
      <c r="G1374" s="84">
        <f t="shared" si="442"/>
        <v>1157.7409999999982</v>
      </c>
      <c r="H1374" s="84">
        <f t="shared" si="442"/>
        <v>188.99999999999989</v>
      </c>
      <c r="I1374" s="84">
        <f t="shared" si="434"/>
        <v>571.59000000000015</v>
      </c>
      <c r="L1374" s="84">
        <f t="shared" si="436"/>
        <v>1346.7409999999982</v>
      </c>
      <c r="M1374" s="84">
        <v>16.3</v>
      </c>
      <c r="N1374" s="85">
        <f>(D1374*36.7437/1000)/'[2]Soybean Export Forecast'!$X$15</f>
        <v>0.42119961869533901</v>
      </c>
      <c r="P1374" s="84">
        <v>287.3</v>
      </c>
      <c r="Q1374" s="84">
        <v>26745.3</v>
      </c>
      <c r="R1374" s="84">
        <f t="shared" si="438"/>
        <v>27032.6</v>
      </c>
      <c r="S1374" s="84">
        <f t="shared" si="428"/>
        <v>4.999999999996362</v>
      </c>
      <c r="T1374" s="84">
        <f t="shared" si="429"/>
        <v>2.5999999999985448</v>
      </c>
      <c r="W1374" s="84">
        <v>0</v>
      </c>
      <c r="Z1374" s="84">
        <v>0</v>
      </c>
      <c r="AA1374" s="84">
        <v>4292.2</v>
      </c>
      <c r="AB1374" s="84">
        <f t="shared" si="439"/>
        <v>4292.2</v>
      </c>
      <c r="AC1374" s="84">
        <f t="shared" si="430"/>
        <v>9.9999999999454303E-2</v>
      </c>
      <c r="AE1374" s="84">
        <f t="shared" si="437"/>
        <v>11381.312</v>
      </c>
      <c r="AF1374" s="84">
        <f t="shared" si="437"/>
        <v>-20426.816999999999</v>
      </c>
      <c r="AG1374" s="84">
        <f t="shared" si="437"/>
        <v>-9045.505000000001</v>
      </c>
      <c r="AH1374" s="84">
        <f t="shared" si="431"/>
        <v>1152.6410000000014</v>
      </c>
      <c r="AJ1374" s="80">
        <v>42481</v>
      </c>
      <c r="AK1374" s="84">
        <v>2681.8130000000001</v>
      </c>
      <c r="AL1374" s="84">
        <v>6148.4</v>
      </c>
      <c r="AM1374" s="84">
        <f t="shared" si="440"/>
        <v>8830.2129999999997</v>
      </c>
      <c r="AN1374" s="84">
        <f t="shared" si="432"/>
        <v>248.39999999999964</v>
      </c>
      <c r="AO1374" s="84">
        <f t="shared" si="432"/>
        <v>209.41300000000047</v>
      </c>
      <c r="AP1374" s="85">
        <f>AM1374/'[2]Soymeal Export Forecast'!AP$15</f>
        <v>0.73577591156103561</v>
      </c>
      <c r="AQ1374" s="77"/>
      <c r="AR1374" s="77"/>
      <c r="AS1374" s="80">
        <v>42481</v>
      </c>
      <c r="AT1374" s="84">
        <v>97.6</v>
      </c>
      <c r="AU1374" s="84">
        <v>651</v>
      </c>
      <c r="AV1374" s="84">
        <f t="shared" si="441"/>
        <v>748.6</v>
      </c>
      <c r="AW1374" s="84">
        <f t="shared" si="433"/>
        <v>15.299999999999955</v>
      </c>
      <c r="AX1374" s="84">
        <f t="shared" si="433"/>
        <v>9.6999999999999318</v>
      </c>
      <c r="AZ1374" s="77"/>
      <c r="BA1374" s="77"/>
      <c r="BB1374" s="84">
        <f t="shared" si="435"/>
        <v>819.98999999999978</v>
      </c>
    </row>
    <row r="1375" spans="1:54">
      <c r="A1375" s="80">
        <v>42488</v>
      </c>
      <c r="B1375" s="84">
        <v>11836.87</v>
      </c>
      <c r="C1375" s="84">
        <v>11259.427</v>
      </c>
      <c r="D1375" s="84">
        <v>23096.296999999999</v>
      </c>
      <c r="E1375" s="84">
        <v>1096.306</v>
      </c>
      <c r="F1375" s="84">
        <f t="shared" si="442"/>
        <v>648.74399999999878</v>
      </c>
      <c r="G1375" s="84">
        <f t="shared" si="442"/>
        <v>817.00200000000041</v>
      </c>
      <c r="H1375" s="84">
        <f t="shared" si="442"/>
        <v>38.370000000000118</v>
      </c>
      <c r="I1375" s="84">
        <f t="shared" si="434"/>
        <v>648.74399999999878</v>
      </c>
      <c r="L1375" s="84">
        <f t="shared" si="436"/>
        <v>855.37200000000053</v>
      </c>
      <c r="M1375" s="84">
        <v>45.5</v>
      </c>
      <c r="N1375" s="85">
        <f>(D1375*36.7437/1000)/'[2]Soybean Export Forecast'!$X$15</f>
        <v>0.43664539159225196</v>
      </c>
      <c r="P1375" s="84">
        <v>347.3</v>
      </c>
      <c r="Q1375" s="84">
        <v>26745.3</v>
      </c>
      <c r="R1375" s="84">
        <f t="shared" si="438"/>
        <v>27092.6</v>
      </c>
      <c r="S1375" s="84">
        <f t="shared" si="428"/>
        <v>60</v>
      </c>
      <c r="T1375" s="84">
        <f t="shared" si="429"/>
        <v>0</v>
      </c>
      <c r="W1375" s="84">
        <v>0</v>
      </c>
      <c r="Z1375" s="84">
        <v>0</v>
      </c>
      <c r="AA1375" s="84">
        <v>4416.5</v>
      </c>
      <c r="AB1375" s="84">
        <f t="shared" si="439"/>
        <v>4416.5</v>
      </c>
      <c r="AC1375" s="84">
        <f t="shared" si="430"/>
        <v>124.30000000000018</v>
      </c>
      <c r="AE1375" s="84">
        <f t="shared" si="437"/>
        <v>11489.570000000002</v>
      </c>
      <c r="AF1375" s="84">
        <f t="shared" si="437"/>
        <v>-19902.373</v>
      </c>
      <c r="AG1375" s="84">
        <f t="shared" si="437"/>
        <v>-8412.8029999999999</v>
      </c>
      <c r="AH1375" s="84">
        <f t="shared" si="431"/>
        <v>632.70200000000114</v>
      </c>
      <c r="AJ1375" s="80">
        <v>42488</v>
      </c>
      <c r="AK1375" s="84">
        <v>2632</v>
      </c>
      <c r="AL1375" s="84">
        <v>6351</v>
      </c>
      <c r="AM1375" s="84">
        <f t="shared" si="440"/>
        <v>8983</v>
      </c>
      <c r="AN1375" s="84">
        <f t="shared" si="432"/>
        <v>202.60000000000036</v>
      </c>
      <c r="AO1375" s="84">
        <f t="shared" si="432"/>
        <v>152.78700000000026</v>
      </c>
      <c r="AP1375" s="85">
        <f>AM1375/'[2]Soymeal Export Forecast'!AP$15</f>
        <v>0.74850686088237994</v>
      </c>
      <c r="AQ1375" s="77"/>
      <c r="AR1375" s="77"/>
      <c r="AS1375" s="80">
        <v>42488</v>
      </c>
      <c r="AT1375" s="84">
        <v>103.4</v>
      </c>
      <c r="AU1375" s="84">
        <v>655.20000000000005</v>
      </c>
      <c r="AV1375" s="84">
        <f t="shared" si="441"/>
        <v>758.6</v>
      </c>
      <c r="AW1375" s="84">
        <f t="shared" si="433"/>
        <v>4.2000000000000455</v>
      </c>
      <c r="AX1375" s="84">
        <f t="shared" si="433"/>
        <v>10</v>
      </c>
      <c r="AZ1375" s="77"/>
      <c r="BA1375" s="77"/>
      <c r="BB1375" s="84">
        <f t="shared" si="435"/>
        <v>851.34399999999914</v>
      </c>
    </row>
    <row r="1376" spans="1:54">
      <c r="A1376" s="80">
        <v>42495</v>
      </c>
      <c r="B1376" s="84">
        <v>12305.317999999999</v>
      </c>
      <c r="C1376" s="84">
        <v>11920.079</v>
      </c>
      <c r="D1376" s="84">
        <v>24225.397000000001</v>
      </c>
      <c r="E1376" s="84">
        <v>1110.7159999999999</v>
      </c>
      <c r="F1376" s="84">
        <f t="shared" si="442"/>
        <v>660.65200000000004</v>
      </c>
      <c r="G1376" s="84">
        <f t="shared" si="442"/>
        <v>1129.1000000000022</v>
      </c>
      <c r="H1376" s="84">
        <f t="shared" si="442"/>
        <v>14.409999999999854</v>
      </c>
      <c r="I1376" s="84">
        <f t="shared" si="434"/>
        <v>660.65200000000004</v>
      </c>
      <c r="L1376" s="84">
        <f t="shared" si="436"/>
        <v>1143.510000000002</v>
      </c>
      <c r="M1376" s="84">
        <v>14.8</v>
      </c>
      <c r="N1376" s="85">
        <f>(D1376*36.7437/1000)/'[2]Soybean Export Forecast'!$X$15</f>
        <v>0.4579915109137524</v>
      </c>
      <c r="P1376" s="84">
        <v>409.7</v>
      </c>
      <c r="Q1376" s="84">
        <v>26745.3</v>
      </c>
      <c r="R1376" s="84">
        <f t="shared" si="438"/>
        <v>27155</v>
      </c>
      <c r="S1376" s="84">
        <f t="shared" si="428"/>
        <v>62.400000000001455</v>
      </c>
      <c r="T1376" s="84">
        <f t="shared" si="429"/>
        <v>0</v>
      </c>
      <c r="W1376" s="84">
        <v>0</v>
      </c>
      <c r="Z1376" s="84">
        <v>0</v>
      </c>
      <c r="AA1376" s="84">
        <v>4416.5</v>
      </c>
      <c r="AB1376" s="84">
        <f t="shared" si="439"/>
        <v>4416.5</v>
      </c>
      <c r="AC1376" s="84">
        <f t="shared" si="430"/>
        <v>0</v>
      </c>
      <c r="AE1376" s="84">
        <f t="shared" si="437"/>
        <v>11895.617999999999</v>
      </c>
      <c r="AF1376" s="84">
        <f t="shared" si="437"/>
        <v>-19241.720999999998</v>
      </c>
      <c r="AG1376" s="84">
        <f t="shared" si="437"/>
        <v>-7346.1029999999992</v>
      </c>
      <c r="AH1376" s="84">
        <f t="shared" si="431"/>
        <v>1066.7000000000007</v>
      </c>
      <c r="AJ1376" s="80">
        <v>42495</v>
      </c>
      <c r="AK1376" s="84">
        <v>2543.9</v>
      </c>
      <c r="AL1376" s="84">
        <v>6554.4</v>
      </c>
      <c r="AM1376" s="84">
        <f t="shared" si="440"/>
        <v>9098.2999999999993</v>
      </c>
      <c r="AN1376" s="84">
        <f t="shared" si="432"/>
        <v>203.39999999999964</v>
      </c>
      <c r="AO1376" s="84">
        <f t="shared" si="432"/>
        <v>115.29999999999927</v>
      </c>
      <c r="AP1376" s="85">
        <f>AM1376/'[2]Soymeal Export Forecast'!AP$15</f>
        <v>0.7581142126646061</v>
      </c>
      <c r="AQ1376" s="77"/>
      <c r="AR1376" s="77"/>
      <c r="AS1376" s="80">
        <v>42495</v>
      </c>
      <c r="AT1376" s="84">
        <v>116.7</v>
      </c>
      <c r="AU1376" s="84">
        <v>658.6</v>
      </c>
      <c r="AV1376" s="84">
        <f t="shared" si="441"/>
        <v>775.30000000000007</v>
      </c>
      <c r="AW1376" s="84">
        <f t="shared" si="433"/>
        <v>3.3999999999999773</v>
      </c>
      <c r="AX1376" s="84">
        <f t="shared" si="433"/>
        <v>16.700000000000045</v>
      </c>
      <c r="AZ1376" s="77"/>
      <c r="BA1376" s="77"/>
      <c r="BB1376" s="84">
        <f t="shared" si="435"/>
        <v>864.05199999999968</v>
      </c>
    </row>
    <row r="1377" spans="1:54">
      <c r="A1377" s="80">
        <v>42502</v>
      </c>
      <c r="B1377" s="84">
        <v>12181.629000000001</v>
      </c>
      <c r="C1377" s="84">
        <v>12448.731</v>
      </c>
      <c r="D1377" s="84">
        <v>24630.36</v>
      </c>
      <c r="E1377" s="84">
        <v>1051.7850000000001</v>
      </c>
      <c r="F1377" s="84">
        <f t="shared" si="442"/>
        <v>528.65200000000004</v>
      </c>
      <c r="G1377" s="84">
        <f t="shared" si="442"/>
        <v>404.96299999999974</v>
      </c>
      <c r="H1377" s="84">
        <f t="shared" si="442"/>
        <v>-58.930999999999813</v>
      </c>
      <c r="I1377" s="84">
        <f t="shared" si="434"/>
        <v>528.65200000000004</v>
      </c>
      <c r="L1377" s="84">
        <f t="shared" si="436"/>
        <v>346.03199999999993</v>
      </c>
      <c r="M1377" s="84">
        <v>10.4</v>
      </c>
      <c r="N1377" s="85">
        <f>(D1377*36.7437/1000)/'[2]Soybean Export Forecast'!$X$15</f>
        <v>0.46564750995616921</v>
      </c>
      <c r="P1377" s="84">
        <v>437.7</v>
      </c>
      <c r="Q1377" s="84">
        <v>26747.3</v>
      </c>
      <c r="R1377" s="84">
        <f t="shared" si="438"/>
        <v>27185</v>
      </c>
      <c r="S1377" s="84">
        <f t="shared" si="428"/>
        <v>30</v>
      </c>
      <c r="T1377" s="84">
        <f t="shared" si="429"/>
        <v>2</v>
      </c>
      <c r="W1377" s="84">
        <v>0</v>
      </c>
      <c r="Z1377" s="84">
        <v>0</v>
      </c>
      <c r="AA1377" s="84">
        <v>4416.5</v>
      </c>
      <c r="AB1377" s="84">
        <f t="shared" si="439"/>
        <v>4416.5</v>
      </c>
      <c r="AC1377" s="84">
        <f t="shared" si="430"/>
        <v>0</v>
      </c>
      <c r="AE1377" s="84">
        <f t="shared" si="437"/>
        <v>11743.929</v>
      </c>
      <c r="AF1377" s="84">
        <f t="shared" si="437"/>
        <v>-18715.069</v>
      </c>
      <c r="AG1377" s="84">
        <f t="shared" si="437"/>
        <v>-6971.1399999999994</v>
      </c>
      <c r="AH1377" s="84">
        <f t="shared" si="431"/>
        <v>374.96299999999974</v>
      </c>
      <c r="AJ1377" s="80">
        <v>42502</v>
      </c>
      <c r="AK1377" s="84">
        <v>2438.9</v>
      </c>
      <c r="AL1377" s="84">
        <v>6732.3</v>
      </c>
      <c r="AM1377" s="84">
        <f t="shared" si="440"/>
        <v>9171.2000000000007</v>
      </c>
      <c r="AN1377" s="84">
        <f t="shared" si="432"/>
        <v>177.90000000000055</v>
      </c>
      <c r="AO1377" s="84">
        <f t="shared" si="432"/>
        <v>72.900000000001455</v>
      </c>
      <c r="AP1377" s="85">
        <f>AM1377/'[2]Soymeal Export Forecast'!AP$15</f>
        <v>0.76418859206551082</v>
      </c>
      <c r="AQ1377" s="77"/>
      <c r="AR1377" s="77"/>
      <c r="AS1377" s="80">
        <v>42502</v>
      </c>
      <c r="AT1377" s="84">
        <v>192.8</v>
      </c>
      <c r="AU1377" s="84">
        <v>672</v>
      </c>
      <c r="AV1377" s="84">
        <f t="shared" si="441"/>
        <v>864.8</v>
      </c>
      <c r="AW1377" s="84">
        <f t="shared" si="433"/>
        <v>13.399999999999977</v>
      </c>
      <c r="AX1377" s="84">
        <f t="shared" si="433"/>
        <v>89.499999999999886</v>
      </c>
      <c r="AZ1377" s="77"/>
      <c r="BA1377" s="77"/>
      <c r="BB1377" s="84">
        <f t="shared" si="435"/>
        <v>706.55200000000059</v>
      </c>
    </row>
    <row r="1378" spans="1:54">
      <c r="A1378" s="80">
        <v>42509</v>
      </c>
      <c r="B1378" s="84">
        <v>12503.366</v>
      </c>
      <c r="C1378" s="84">
        <v>13177.669</v>
      </c>
      <c r="D1378" s="84">
        <v>25681.035</v>
      </c>
      <c r="E1378" s="84">
        <v>1298.9760000000001</v>
      </c>
      <c r="F1378" s="84">
        <f t="shared" si="442"/>
        <v>728.9380000000001</v>
      </c>
      <c r="G1378" s="84">
        <f t="shared" si="442"/>
        <v>1050.6749999999993</v>
      </c>
      <c r="H1378" s="84">
        <f t="shared" si="442"/>
        <v>247.19100000000003</v>
      </c>
      <c r="I1378" s="84">
        <f t="shared" si="434"/>
        <v>728.9380000000001</v>
      </c>
      <c r="L1378" s="84">
        <f t="shared" si="436"/>
        <v>1297.8659999999993</v>
      </c>
      <c r="M1378" s="84">
        <v>123.2</v>
      </c>
      <c r="N1378" s="85">
        <f>(D1378*36.7437/1000)/'[2]Soybean Export Forecast'!$X$15</f>
        <v>0.48551097104740776</v>
      </c>
      <c r="P1378" s="84">
        <v>571.5</v>
      </c>
      <c r="Q1378" s="84">
        <v>26751.599999999999</v>
      </c>
      <c r="R1378" s="84">
        <f t="shared" si="438"/>
        <v>27323.1</v>
      </c>
      <c r="S1378" s="84">
        <f t="shared" si="428"/>
        <v>138.09999999999854</v>
      </c>
      <c r="T1378" s="84">
        <f t="shared" si="429"/>
        <v>4.2999999999992724</v>
      </c>
      <c r="W1378" s="84">
        <v>60</v>
      </c>
      <c r="Z1378" s="84">
        <v>0</v>
      </c>
      <c r="AA1378" s="84">
        <v>4416.5</v>
      </c>
      <c r="AB1378" s="84">
        <f t="shared" si="439"/>
        <v>4416.5</v>
      </c>
      <c r="AC1378" s="84">
        <f t="shared" si="430"/>
        <v>0</v>
      </c>
      <c r="AE1378" s="84">
        <f t="shared" si="437"/>
        <v>11931.866</v>
      </c>
      <c r="AF1378" s="84">
        <f t="shared" si="437"/>
        <v>-17990.430999999997</v>
      </c>
      <c r="AG1378" s="84">
        <f t="shared" si="437"/>
        <v>-6058.5649999999987</v>
      </c>
      <c r="AH1378" s="84">
        <f t="shared" si="431"/>
        <v>912.57500000000073</v>
      </c>
      <c r="AJ1378" s="80">
        <v>42509</v>
      </c>
      <c r="AK1378" s="84">
        <v>2371</v>
      </c>
      <c r="AL1378" s="84">
        <v>6969.8</v>
      </c>
      <c r="AM1378" s="84">
        <f t="shared" si="440"/>
        <v>9340.7999999999993</v>
      </c>
      <c r="AN1378" s="84">
        <f t="shared" ref="AN1378:AO1397" si="443">AL1378-AL1377</f>
        <v>237.5</v>
      </c>
      <c r="AO1378" s="84">
        <f t="shared" si="443"/>
        <v>169.59999999999854</v>
      </c>
      <c r="AP1378" s="85">
        <f>AM1378/'[2]Soymeal Export Forecast'!AP$15</f>
        <v>0.77832048159079747</v>
      </c>
      <c r="AQ1378" s="77"/>
      <c r="AR1378" s="77"/>
      <c r="AS1378" s="80">
        <v>42509</v>
      </c>
      <c r="AT1378" s="84">
        <v>211.2</v>
      </c>
      <c r="AU1378" s="84">
        <v>686.5</v>
      </c>
      <c r="AV1378" s="84">
        <f t="shared" si="441"/>
        <v>897.7</v>
      </c>
      <c r="AW1378" s="84">
        <f t="shared" ref="AW1378:AX1397" si="444">AU1378-AU1377</f>
        <v>14.5</v>
      </c>
      <c r="AX1378" s="84">
        <f t="shared" si="444"/>
        <v>32.900000000000091</v>
      </c>
      <c r="AZ1378" s="77"/>
      <c r="BA1378" s="77"/>
      <c r="BB1378" s="84">
        <f t="shared" si="435"/>
        <v>966.4380000000001</v>
      </c>
    </row>
    <row r="1379" spans="1:54">
      <c r="A1379" s="80">
        <v>42516</v>
      </c>
      <c r="B1379" s="84">
        <v>12567.146000000001</v>
      </c>
      <c r="C1379" s="84">
        <v>13985.239</v>
      </c>
      <c r="D1379" s="84">
        <v>26552.384999999998</v>
      </c>
      <c r="E1379" s="84">
        <v>1430.799</v>
      </c>
      <c r="F1379" s="84">
        <f t="shared" si="442"/>
        <v>807.56999999999971</v>
      </c>
      <c r="G1379" s="84">
        <f t="shared" si="442"/>
        <v>871.34999999999854</v>
      </c>
      <c r="H1379" s="84">
        <f t="shared" si="442"/>
        <v>131.82299999999987</v>
      </c>
      <c r="I1379" s="84">
        <f t="shared" si="434"/>
        <v>807.56999999999971</v>
      </c>
      <c r="L1379" s="84">
        <f t="shared" si="436"/>
        <v>1003.1729999999984</v>
      </c>
      <c r="M1379" s="84">
        <v>22.1</v>
      </c>
      <c r="N1379" s="85">
        <f>(D1379*36.7437/1000)/'[2]Soybean Export Forecast'!$X$15</f>
        <v>0.50198421617254219</v>
      </c>
      <c r="P1379" s="84">
        <v>693.7</v>
      </c>
      <c r="Q1379" s="84">
        <v>26752.9</v>
      </c>
      <c r="R1379" s="84">
        <f t="shared" si="438"/>
        <v>27446.600000000002</v>
      </c>
      <c r="S1379" s="84">
        <f t="shared" si="428"/>
        <v>123.50000000000364</v>
      </c>
      <c r="T1379" s="84">
        <f t="shared" si="429"/>
        <v>1.3000000000029104</v>
      </c>
      <c r="W1379" s="84">
        <v>0</v>
      </c>
      <c r="Z1379" s="84">
        <v>0</v>
      </c>
      <c r="AA1379" s="84">
        <v>4491.7</v>
      </c>
      <c r="AB1379" s="84">
        <f t="shared" si="439"/>
        <v>4491.7</v>
      </c>
      <c r="AC1379" s="84">
        <f t="shared" si="430"/>
        <v>75.199999999999818</v>
      </c>
      <c r="AE1379" s="84">
        <f t="shared" si="437"/>
        <v>11873.446</v>
      </c>
      <c r="AF1379" s="84">
        <f t="shared" si="437"/>
        <v>-17259.361000000001</v>
      </c>
      <c r="AG1379" s="84">
        <f t="shared" si="437"/>
        <v>-5385.9150000000036</v>
      </c>
      <c r="AH1379" s="84">
        <f t="shared" si="431"/>
        <v>672.64999999999509</v>
      </c>
      <c r="AJ1379" s="80">
        <v>42516</v>
      </c>
      <c r="AK1379" s="84">
        <v>2257.8000000000002</v>
      </c>
      <c r="AL1379" s="84">
        <v>7151.5</v>
      </c>
      <c r="AM1379" s="84">
        <f t="shared" si="440"/>
        <v>9409.2999999999993</v>
      </c>
      <c r="AN1379" s="84">
        <f t="shared" si="443"/>
        <v>181.69999999999982</v>
      </c>
      <c r="AO1379" s="84">
        <f t="shared" si="443"/>
        <v>68.5</v>
      </c>
      <c r="AP1379" s="85">
        <f>AM1379/'[2]Soymeal Export Forecast'!AP$15</f>
        <v>0.78402823178231962</v>
      </c>
      <c r="AQ1379" s="77"/>
      <c r="AR1379" s="77"/>
      <c r="AS1379" s="80">
        <v>42516</v>
      </c>
      <c r="AT1379" s="84">
        <v>244.6</v>
      </c>
      <c r="AU1379" s="84">
        <v>697.8</v>
      </c>
      <c r="AV1379" s="84">
        <f t="shared" si="441"/>
        <v>942.4</v>
      </c>
      <c r="AW1379" s="84">
        <f t="shared" si="444"/>
        <v>11.299999999999955</v>
      </c>
      <c r="AX1379" s="84">
        <f t="shared" si="444"/>
        <v>44.699999999999932</v>
      </c>
      <c r="AZ1379" s="77"/>
      <c r="BA1379" s="77"/>
      <c r="BB1379" s="84">
        <f t="shared" si="435"/>
        <v>989.26999999999953</v>
      </c>
    </row>
    <row r="1380" spans="1:54">
      <c r="A1380" s="80">
        <v>42523</v>
      </c>
      <c r="B1380" s="84">
        <v>12874.973</v>
      </c>
      <c r="C1380" s="84">
        <v>14775.046</v>
      </c>
      <c r="D1380" s="84">
        <v>27650.019</v>
      </c>
      <c r="E1380" s="84">
        <v>1430.799</v>
      </c>
      <c r="F1380" s="84">
        <f t="shared" si="442"/>
        <v>789.8070000000007</v>
      </c>
      <c r="G1380" s="84">
        <f t="shared" si="442"/>
        <v>1097.6340000000018</v>
      </c>
      <c r="H1380" s="84">
        <f t="shared" si="442"/>
        <v>0</v>
      </c>
      <c r="I1380" s="84">
        <f t="shared" si="434"/>
        <v>789.8070000000007</v>
      </c>
      <c r="L1380" s="84">
        <f t="shared" si="436"/>
        <v>1097.6340000000018</v>
      </c>
      <c r="M1380" s="84">
        <v>206.2</v>
      </c>
      <c r="N1380" s="85">
        <f>(D1380*36.7437/1000)/'[2]Soybean Export Forecast'!$X$15</f>
        <v>0.52273545728080173</v>
      </c>
      <c r="P1380" s="84">
        <v>638.6</v>
      </c>
      <c r="Q1380" s="84">
        <v>26753.9</v>
      </c>
      <c r="R1380" s="84">
        <f t="shared" si="438"/>
        <v>27392.5</v>
      </c>
      <c r="S1380" s="84">
        <f t="shared" si="428"/>
        <v>-54.100000000002183</v>
      </c>
      <c r="T1380" s="84">
        <f t="shared" si="429"/>
        <v>1</v>
      </c>
      <c r="W1380" s="84">
        <v>120</v>
      </c>
      <c r="Z1380" s="84">
        <v>0</v>
      </c>
      <c r="AA1380" s="84">
        <v>4491.8</v>
      </c>
      <c r="AB1380" s="84">
        <f t="shared" si="439"/>
        <v>4491.8</v>
      </c>
      <c r="AC1380" s="84">
        <f t="shared" si="430"/>
        <v>0.1000000000003638</v>
      </c>
      <c r="AE1380" s="84">
        <f t="shared" si="437"/>
        <v>12236.373</v>
      </c>
      <c r="AF1380" s="84">
        <f t="shared" si="437"/>
        <v>-16470.654000000002</v>
      </c>
      <c r="AG1380" s="84">
        <f t="shared" si="437"/>
        <v>-4234.2809999999999</v>
      </c>
      <c r="AH1380" s="84">
        <f t="shared" si="431"/>
        <v>1151.6340000000037</v>
      </c>
      <c r="AJ1380" s="80">
        <v>42523</v>
      </c>
      <c r="AK1380" s="84">
        <v>2016.6</v>
      </c>
      <c r="AL1380" s="84">
        <v>7437</v>
      </c>
      <c r="AM1380" s="84">
        <f t="shared" si="440"/>
        <v>9453.6</v>
      </c>
      <c r="AN1380" s="84">
        <f t="shared" si="443"/>
        <v>285.5</v>
      </c>
      <c r="AO1380" s="84">
        <f t="shared" si="443"/>
        <v>44.300000000001091</v>
      </c>
      <c r="AP1380" s="85">
        <f>AM1380/'[2]Soymeal Export Forecast'!AP$15</f>
        <v>0.78771952132223833</v>
      </c>
      <c r="AQ1380" s="77"/>
      <c r="AR1380" s="77"/>
      <c r="AS1380" s="80">
        <v>42523</v>
      </c>
      <c r="AT1380" s="84">
        <v>236.3</v>
      </c>
      <c r="AU1380" s="84">
        <v>720.6</v>
      </c>
      <c r="AV1380" s="84">
        <f t="shared" si="441"/>
        <v>956.90000000000009</v>
      </c>
      <c r="AW1380" s="84">
        <f t="shared" si="444"/>
        <v>22.800000000000068</v>
      </c>
      <c r="AX1380" s="84">
        <f t="shared" si="444"/>
        <v>14.500000000000114</v>
      </c>
      <c r="AZ1380" s="77"/>
      <c r="BA1380" s="77"/>
      <c r="BB1380" s="84">
        <f t="shared" si="435"/>
        <v>1075.3070000000007</v>
      </c>
    </row>
    <row r="1381" spans="1:54">
      <c r="A1381" s="80">
        <v>42530</v>
      </c>
      <c r="B1381" s="84">
        <v>12994.806</v>
      </c>
      <c r="C1381" s="84">
        <v>15827.523999999999</v>
      </c>
      <c r="D1381" s="84">
        <v>28822.33</v>
      </c>
      <c r="E1381" s="84">
        <v>1450.799</v>
      </c>
      <c r="F1381" s="84">
        <f t="shared" si="442"/>
        <v>1052.4779999999992</v>
      </c>
      <c r="G1381" s="84">
        <f t="shared" si="442"/>
        <v>1172.3110000000015</v>
      </c>
      <c r="H1381" s="84">
        <f t="shared" si="442"/>
        <v>20</v>
      </c>
      <c r="I1381" s="84">
        <f t="shared" si="434"/>
        <v>1052.4779999999992</v>
      </c>
      <c r="L1381" s="84">
        <f t="shared" si="436"/>
        <v>1192.3110000000015</v>
      </c>
      <c r="M1381" s="84">
        <v>240.5</v>
      </c>
      <c r="N1381" s="85">
        <f>(D1381*36.7437/1000)/'[2]Soybean Export Forecast'!$X$15</f>
        <v>0.54489849907329801</v>
      </c>
      <c r="P1381" s="84">
        <v>825.1</v>
      </c>
      <c r="Q1381" s="84">
        <v>26753.9</v>
      </c>
      <c r="R1381" s="84">
        <f t="shared" si="438"/>
        <v>27579</v>
      </c>
      <c r="S1381" s="84">
        <f t="shared" si="428"/>
        <v>186.5</v>
      </c>
      <c r="T1381" s="84">
        <f t="shared" si="429"/>
        <v>0</v>
      </c>
      <c r="W1381" s="84">
        <v>0</v>
      </c>
      <c r="Z1381" s="84">
        <v>55</v>
      </c>
      <c r="AA1381" s="84">
        <v>4491.8</v>
      </c>
      <c r="AB1381" s="84">
        <f t="shared" si="439"/>
        <v>4546.8</v>
      </c>
      <c r="AC1381" s="84">
        <f t="shared" si="430"/>
        <v>55</v>
      </c>
      <c r="AE1381" s="84">
        <f t="shared" si="437"/>
        <v>12114.706</v>
      </c>
      <c r="AF1381" s="84">
        <f t="shared" si="437"/>
        <v>-15418.176000000003</v>
      </c>
      <c r="AG1381" s="84">
        <f t="shared" si="437"/>
        <v>-3303.4699999999984</v>
      </c>
      <c r="AH1381" s="84">
        <f t="shared" si="431"/>
        <v>930.81100000000151</v>
      </c>
      <c r="AJ1381" s="80">
        <v>42530</v>
      </c>
      <c r="AK1381" s="84">
        <v>2012.6</v>
      </c>
      <c r="AL1381" s="84">
        <v>7525.4</v>
      </c>
      <c r="AM1381" s="84">
        <f t="shared" si="440"/>
        <v>9538</v>
      </c>
      <c r="AN1381" s="84">
        <f t="shared" si="443"/>
        <v>88.399999999999636</v>
      </c>
      <c r="AO1381" s="84">
        <f t="shared" si="443"/>
        <v>84.399999999999636</v>
      </c>
      <c r="AP1381" s="85">
        <f>AM1381/'[2]Soymeal Export Forecast'!AP$15</f>
        <v>0.79475213615675611</v>
      </c>
      <c r="AQ1381" s="77"/>
      <c r="AR1381" s="77"/>
      <c r="AS1381" s="80">
        <v>42530</v>
      </c>
      <c r="AT1381" s="84">
        <v>243.2</v>
      </c>
      <c r="AU1381" s="84">
        <v>727.5</v>
      </c>
      <c r="AV1381" s="84">
        <f t="shared" si="441"/>
        <v>970.7</v>
      </c>
      <c r="AW1381" s="84">
        <f t="shared" si="444"/>
        <v>6.8999999999999773</v>
      </c>
      <c r="AX1381" s="84">
        <f t="shared" si="444"/>
        <v>13.799999999999955</v>
      </c>
      <c r="AZ1381" s="77"/>
      <c r="BA1381" s="77"/>
      <c r="BB1381" s="84">
        <f t="shared" si="435"/>
        <v>1140.8779999999988</v>
      </c>
    </row>
    <row r="1382" spans="1:54">
      <c r="A1382" s="80">
        <v>42537</v>
      </c>
      <c r="B1382" s="84">
        <v>13347.951999999999</v>
      </c>
      <c r="C1382" s="84">
        <v>16701.424999999999</v>
      </c>
      <c r="D1382" s="84">
        <v>30049.377</v>
      </c>
      <c r="E1382" s="84">
        <v>1512.239</v>
      </c>
      <c r="F1382" s="84">
        <f t="shared" si="442"/>
        <v>873.90099999999984</v>
      </c>
      <c r="G1382" s="84">
        <f t="shared" si="442"/>
        <v>1227.0469999999987</v>
      </c>
      <c r="H1382" s="84">
        <f t="shared" si="442"/>
        <v>61.440000000000055</v>
      </c>
      <c r="I1382" s="84">
        <f t="shared" si="434"/>
        <v>873.90099999999984</v>
      </c>
      <c r="L1382" s="84">
        <f t="shared" si="436"/>
        <v>1288.4869999999987</v>
      </c>
      <c r="M1382" s="84">
        <v>182.7</v>
      </c>
      <c r="N1382" s="85">
        <f>(D1382*36.7437/1000)/'[2]Soybean Export Forecast'!$X$15</f>
        <v>0.56809634840027434</v>
      </c>
      <c r="P1382" s="84">
        <v>815.5</v>
      </c>
      <c r="Q1382" s="84">
        <v>26753.9</v>
      </c>
      <c r="R1382" s="84">
        <f t="shared" si="438"/>
        <v>27569.4</v>
      </c>
      <c r="S1382" s="84">
        <f t="shared" si="428"/>
        <v>-9.5999999999985448</v>
      </c>
      <c r="T1382" s="84">
        <f t="shared" si="429"/>
        <v>0</v>
      </c>
      <c r="W1382" s="84">
        <v>150</v>
      </c>
      <c r="Z1382" s="84">
        <v>55</v>
      </c>
      <c r="AA1382" s="84">
        <v>4491.8</v>
      </c>
      <c r="AB1382" s="84">
        <f t="shared" si="439"/>
        <v>4546.8</v>
      </c>
      <c r="AC1382" s="84">
        <f t="shared" si="430"/>
        <v>0</v>
      </c>
      <c r="AE1382" s="84">
        <f t="shared" si="437"/>
        <v>12477.451999999999</v>
      </c>
      <c r="AF1382" s="84">
        <f t="shared" si="437"/>
        <v>-14544.275000000001</v>
      </c>
      <c r="AG1382" s="84">
        <f t="shared" si="437"/>
        <v>-2066.8230000000012</v>
      </c>
      <c r="AH1382" s="84">
        <f t="shared" si="431"/>
        <v>1236.6469999999972</v>
      </c>
      <c r="AJ1382" s="80">
        <v>42537</v>
      </c>
      <c r="AK1382" s="84">
        <v>1986.7</v>
      </c>
      <c r="AL1382" s="84">
        <v>7713.9</v>
      </c>
      <c r="AM1382" s="84">
        <f t="shared" si="440"/>
        <v>9700.6</v>
      </c>
      <c r="AN1382" s="84">
        <f t="shared" si="443"/>
        <v>188.5</v>
      </c>
      <c r="AO1382" s="84">
        <f t="shared" si="443"/>
        <v>162.60000000000036</v>
      </c>
      <c r="AP1382" s="85">
        <f>AM1382/'[2]Soymeal Export Forecast'!AP$15</f>
        <v>0.80830075193984363</v>
      </c>
      <c r="AQ1382" s="77"/>
      <c r="AR1382" s="77"/>
      <c r="AS1382" s="80">
        <v>42537</v>
      </c>
      <c r="AT1382" s="84">
        <v>247.1</v>
      </c>
      <c r="AU1382" s="84">
        <v>737.6</v>
      </c>
      <c r="AV1382" s="84">
        <f t="shared" si="441"/>
        <v>984.7</v>
      </c>
      <c r="AW1382" s="84">
        <f t="shared" si="444"/>
        <v>10.100000000000023</v>
      </c>
      <c r="AX1382" s="84">
        <f t="shared" si="444"/>
        <v>14</v>
      </c>
      <c r="AZ1382" s="77"/>
      <c r="BA1382" s="77"/>
      <c r="BB1382" s="84">
        <f t="shared" si="435"/>
        <v>1062.4009999999998</v>
      </c>
    </row>
    <row r="1383" spans="1:54">
      <c r="A1383" s="80">
        <v>42544</v>
      </c>
      <c r="B1383" s="84">
        <v>13153.655000000001</v>
      </c>
      <c r="C1383" s="84">
        <v>17698.95</v>
      </c>
      <c r="D1383" s="84">
        <v>30852.605</v>
      </c>
      <c r="E1383" s="84">
        <v>1612.155</v>
      </c>
      <c r="F1383" s="84">
        <f t="shared" si="442"/>
        <v>997.52500000000146</v>
      </c>
      <c r="G1383" s="84">
        <f t="shared" si="442"/>
        <v>803.22799999999916</v>
      </c>
      <c r="H1383" s="84">
        <f t="shared" si="442"/>
        <v>99.91599999999994</v>
      </c>
      <c r="I1383" s="84">
        <f t="shared" si="434"/>
        <v>997.52500000000146</v>
      </c>
      <c r="L1383" s="84">
        <f t="shared" si="436"/>
        <v>903.1439999999991</v>
      </c>
      <c r="M1383" s="84">
        <v>41.4</v>
      </c>
      <c r="N1383" s="85">
        <f>(D1383*36.7437/1000)/'[2]Soybean Export Forecast'!$X$15</f>
        <v>0.58328171792500205</v>
      </c>
      <c r="P1383" s="84">
        <v>725.7</v>
      </c>
      <c r="Q1383" s="84">
        <v>26822.799999999999</v>
      </c>
      <c r="R1383" s="84">
        <f t="shared" si="438"/>
        <v>27548.5</v>
      </c>
      <c r="S1383" s="84">
        <f t="shared" si="428"/>
        <v>-20.900000000001455</v>
      </c>
      <c r="T1383" s="84">
        <f t="shared" si="429"/>
        <v>68.899999999997817</v>
      </c>
      <c r="W1383" s="84">
        <v>30</v>
      </c>
      <c r="Z1383" s="84">
        <v>55</v>
      </c>
      <c r="AA1383" s="84">
        <v>4491.8</v>
      </c>
      <c r="AB1383" s="84">
        <f t="shared" si="439"/>
        <v>4546.8</v>
      </c>
      <c r="AC1383" s="84">
        <f t="shared" si="430"/>
        <v>0</v>
      </c>
      <c r="AE1383" s="84">
        <f t="shared" si="437"/>
        <v>12372.955</v>
      </c>
      <c r="AF1383" s="84">
        <f t="shared" si="437"/>
        <v>-13615.649999999998</v>
      </c>
      <c r="AG1383" s="84">
        <f t="shared" si="437"/>
        <v>-1242.6950000000006</v>
      </c>
      <c r="AH1383" s="84">
        <f t="shared" si="431"/>
        <v>824.12800000000061</v>
      </c>
      <c r="AJ1383" s="80">
        <v>42544</v>
      </c>
      <c r="AK1383" s="84">
        <v>1972.6</v>
      </c>
      <c r="AL1383" s="84">
        <v>7843.5</v>
      </c>
      <c r="AM1383" s="84">
        <f t="shared" si="440"/>
        <v>9816.1</v>
      </c>
      <c r="AN1383" s="84">
        <f t="shared" si="443"/>
        <v>129.60000000000036</v>
      </c>
      <c r="AO1383" s="84">
        <f t="shared" si="443"/>
        <v>115.5</v>
      </c>
      <c r="AP1383" s="85">
        <f>AM1383/'[2]Soymeal Export Forecast'!AP$15</f>
        <v>0.81792476868613273</v>
      </c>
      <c r="AQ1383" s="77"/>
      <c r="AR1383" s="77"/>
      <c r="AS1383" s="80">
        <v>42544</v>
      </c>
      <c r="AT1383" s="84">
        <v>303.60000000000002</v>
      </c>
      <c r="AU1383" s="84">
        <v>743.6</v>
      </c>
      <c r="AV1383" s="84">
        <f t="shared" si="441"/>
        <v>1047.2</v>
      </c>
      <c r="AW1383" s="84">
        <f t="shared" si="444"/>
        <v>6</v>
      </c>
      <c r="AX1383" s="84">
        <f t="shared" si="444"/>
        <v>62.5</v>
      </c>
      <c r="AZ1383" s="77"/>
      <c r="BA1383" s="77"/>
      <c r="BB1383" s="84">
        <f t="shared" si="435"/>
        <v>1127.1250000000018</v>
      </c>
    </row>
    <row r="1384" spans="1:54">
      <c r="A1384" s="80">
        <v>42551</v>
      </c>
      <c r="B1384" s="84">
        <v>12808.255999999999</v>
      </c>
      <c r="C1384" s="84">
        <v>18834.904999999999</v>
      </c>
      <c r="D1384" s="84">
        <v>31643.161</v>
      </c>
      <c r="E1384" s="84">
        <v>1681.759</v>
      </c>
      <c r="F1384" s="84">
        <f t="shared" si="442"/>
        <v>1135.9549999999981</v>
      </c>
      <c r="G1384" s="84">
        <f t="shared" si="442"/>
        <v>790.55600000000049</v>
      </c>
      <c r="H1384" s="84">
        <f t="shared" si="442"/>
        <v>69.604000000000042</v>
      </c>
      <c r="I1384" s="84">
        <f t="shared" si="434"/>
        <v>1135.9549999999981</v>
      </c>
      <c r="L1384" s="84">
        <f t="shared" si="436"/>
        <v>860.16000000000054</v>
      </c>
      <c r="M1384" s="84">
        <v>27.4</v>
      </c>
      <c r="N1384" s="85">
        <f>(D1384*36.7437/1000)/'[2]Soybean Export Forecast'!$X$15</f>
        <v>0.59822751785975381</v>
      </c>
      <c r="P1384" s="84">
        <v>724.7</v>
      </c>
      <c r="Q1384" s="84">
        <v>26824.3</v>
      </c>
      <c r="R1384" s="84">
        <f t="shared" si="438"/>
        <v>27549</v>
      </c>
      <c r="S1384" s="84">
        <f t="shared" si="428"/>
        <v>0.5</v>
      </c>
      <c r="T1384" s="84">
        <f t="shared" si="429"/>
        <v>1.5</v>
      </c>
      <c r="W1384" s="84">
        <v>0</v>
      </c>
      <c r="Z1384" s="84">
        <v>55</v>
      </c>
      <c r="AA1384" s="84">
        <v>4491.8</v>
      </c>
      <c r="AB1384" s="84">
        <f t="shared" si="439"/>
        <v>4546.8</v>
      </c>
      <c r="AC1384" s="84">
        <f t="shared" si="430"/>
        <v>0</v>
      </c>
      <c r="AE1384" s="84">
        <f t="shared" si="437"/>
        <v>12028.555999999999</v>
      </c>
      <c r="AF1384" s="84">
        <f t="shared" si="437"/>
        <v>-12481.195</v>
      </c>
      <c r="AG1384" s="84">
        <f t="shared" si="437"/>
        <v>-452.63900000000012</v>
      </c>
      <c r="AH1384" s="84">
        <f t="shared" si="431"/>
        <v>790.05600000000049</v>
      </c>
      <c r="AJ1384" s="80">
        <v>42551</v>
      </c>
      <c r="AK1384" s="84">
        <v>1842.7</v>
      </c>
      <c r="AL1384" s="84">
        <v>8050.8</v>
      </c>
      <c r="AM1384" s="84">
        <f t="shared" si="440"/>
        <v>9893.5</v>
      </c>
      <c r="AN1384" s="84">
        <f t="shared" si="443"/>
        <v>207.30000000000018</v>
      </c>
      <c r="AO1384" s="84">
        <f t="shared" si="443"/>
        <v>77.399999999999636</v>
      </c>
      <c r="AP1384" s="85">
        <f>AM1384/'[2]Soymeal Export Forecast'!AP$15</f>
        <v>0.82437410977845105</v>
      </c>
      <c r="AQ1384" s="77"/>
      <c r="AR1384" s="77"/>
      <c r="AS1384" s="80">
        <v>42551</v>
      </c>
      <c r="AT1384" s="84">
        <v>294.5</v>
      </c>
      <c r="AU1384" s="84">
        <v>770.7</v>
      </c>
      <c r="AV1384" s="84">
        <f t="shared" si="441"/>
        <v>1065.2</v>
      </c>
      <c r="AW1384" s="84">
        <f t="shared" si="444"/>
        <v>27.100000000000023</v>
      </c>
      <c r="AX1384" s="84">
        <f t="shared" si="444"/>
        <v>18</v>
      </c>
      <c r="AZ1384" s="77"/>
      <c r="BA1384" s="77"/>
      <c r="BB1384" s="84">
        <f t="shared" si="435"/>
        <v>1343.2549999999983</v>
      </c>
    </row>
    <row r="1385" spans="1:54">
      <c r="A1385" s="80">
        <v>42558</v>
      </c>
      <c r="B1385" s="84">
        <v>12615.957</v>
      </c>
      <c r="C1385" s="84">
        <v>19972.403999999999</v>
      </c>
      <c r="D1385" s="84">
        <v>32588.361000000001</v>
      </c>
      <c r="E1385" s="84">
        <v>1856.847</v>
      </c>
      <c r="F1385" s="84">
        <f t="shared" si="442"/>
        <v>1137.4989999999998</v>
      </c>
      <c r="G1385" s="84">
        <f t="shared" si="442"/>
        <v>945.20000000000073</v>
      </c>
      <c r="H1385" s="84">
        <f t="shared" si="442"/>
        <v>175.08799999999997</v>
      </c>
      <c r="I1385" s="84">
        <f t="shared" si="434"/>
        <v>1137.4989999999998</v>
      </c>
      <c r="L1385" s="84">
        <f t="shared" si="436"/>
        <v>1120.2880000000007</v>
      </c>
      <c r="M1385" s="84">
        <v>62.6</v>
      </c>
      <c r="N1385" s="85">
        <f>(D1385*36.7437/1000)/'[2]Soybean Export Forecast'!$X$15</f>
        <v>0.61609692887975398</v>
      </c>
      <c r="P1385" s="84">
        <v>858.8</v>
      </c>
      <c r="Q1385" s="84">
        <v>26969.8</v>
      </c>
      <c r="R1385" s="84">
        <f t="shared" si="438"/>
        <v>27828.6</v>
      </c>
      <c r="S1385" s="84">
        <f t="shared" si="428"/>
        <v>279.59999999999854</v>
      </c>
      <c r="T1385" s="84">
        <f t="shared" si="429"/>
        <v>145.5</v>
      </c>
      <c r="W1385" s="84">
        <v>0</v>
      </c>
      <c r="Z1385" s="84">
        <v>55</v>
      </c>
      <c r="AA1385" s="84">
        <v>4578</v>
      </c>
      <c r="AB1385" s="84">
        <f t="shared" si="439"/>
        <v>4633</v>
      </c>
      <c r="AC1385" s="84">
        <f t="shared" si="430"/>
        <v>86.199999999999818</v>
      </c>
      <c r="AE1385" s="84">
        <f t="shared" si="437"/>
        <v>11702.157000000001</v>
      </c>
      <c r="AF1385" s="84">
        <f t="shared" si="437"/>
        <v>-11575.396000000001</v>
      </c>
      <c r="AG1385" s="84">
        <f t="shared" si="437"/>
        <v>126.76100000000224</v>
      </c>
      <c r="AH1385" s="84">
        <f t="shared" si="431"/>
        <v>579.40000000000236</v>
      </c>
      <c r="AJ1385" s="80">
        <v>42558</v>
      </c>
      <c r="AK1385" s="84">
        <v>1822.4</v>
      </c>
      <c r="AL1385" s="84">
        <v>8207.2000000000007</v>
      </c>
      <c r="AM1385" s="84">
        <f t="shared" si="440"/>
        <v>10029.6</v>
      </c>
      <c r="AN1385" s="84">
        <f t="shared" si="443"/>
        <v>156.40000000000055</v>
      </c>
      <c r="AO1385" s="84">
        <f t="shared" si="443"/>
        <v>136.10000000000036</v>
      </c>
      <c r="AP1385" s="85">
        <f>AM1385/'[2]Soymeal Export Forecast'!AP$15</f>
        <v>0.83571461782321255</v>
      </c>
      <c r="AQ1385" s="77"/>
      <c r="AR1385" s="77"/>
      <c r="AS1385" s="80">
        <v>42558</v>
      </c>
      <c r="AT1385" s="84">
        <v>310.39999999999998</v>
      </c>
      <c r="AU1385" s="84">
        <v>803.5</v>
      </c>
      <c r="AV1385" s="84">
        <f t="shared" si="441"/>
        <v>1113.9000000000001</v>
      </c>
      <c r="AW1385" s="84">
        <f t="shared" si="444"/>
        <v>32.799999999999955</v>
      </c>
      <c r="AX1385" s="84">
        <f t="shared" si="444"/>
        <v>48.700000000000045</v>
      </c>
      <c r="AZ1385" s="77"/>
      <c r="BA1385" s="77"/>
      <c r="BB1385" s="84">
        <f t="shared" si="435"/>
        <v>1293.8990000000003</v>
      </c>
    </row>
    <row r="1386" spans="1:54">
      <c r="A1386" s="80">
        <v>42565</v>
      </c>
      <c r="B1386" s="84">
        <v>12743.355</v>
      </c>
      <c r="C1386" s="84">
        <v>20980.78</v>
      </c>
      <c r="D1386" s="84">
        <v>33724.135000000002</v>
      </c>
      <c r="E1386" s="84">
        <v>1968.203</v>
      </c>
      <c r="F1386" s="84">
        <f t="shared" si="442"/>
        <v>1008.3760000000002</v>
      </c>
      <c r="G1386" s="84">
        <f t="shared" si="442"/>
        <v>1135.7740000000013</v>
      </c>
      <c r="H1386" s="84">
        <f t="shared" si="442"/>
        <v>111.35599999999999</v>
      </c>
      <c r="I1386" s="84">
        <f t="shared" si="434"/>
        <v>1008.3760000000002</v>
      </c>
      <c r="L1386" s="84">
        <f t="shared" si="436"/>
        <v>1247.1300000000012</v>
      </c>
      <c r="M1386" s="84">
        <v>133.4</v>
      </c>
      <c r="N1386" s="85">
        <f>(D1386*36.7437/1000)/'[2]Soybean Export Forecast'!$X$15</f>
        <v>0.6375692230310761</v>
      </c>
      <c r="P1386" s="84">
        <v>982.1</v>
      </c>
      <c r="Q1386" s="84">
        <v>27041</v>
      </c>
      <c r="R1386" s="84">
        <f t="shared" si="438"/>
        <v>28023.1</v>
      </c>
      <c r="S1386" s="84">
        <f t="shared" si="428"/>
        <v>194.5</v>
      </c>
      <c r="T1386" s="84">
        <f t="shared" si="429"/>
        <v>71.200000000000728</v>
      </c>
      <c r="W1386" s="84">
        <v>0</v>
      </c>
      <c r="Z1386" s="84">
        <v>55</v>
      </c>
      <c r="AA1386" s="84">
        <v>4600.6000000000004</v>
      </c>
      <c r="AB1386" s="84">
        <f t="shared" si="439"/>
        <v>4655.6000000000004</v>
      </c>
      <c r="AC1386" s="84">
        <f t="shared" si="430"/>
        <v>22.600000000000364</v>
      </c>
      <c r="AE1386" s="84">
        <f t="shared" si="437"/>
        <v>11706.254999999999</v>
      </c>
      <c r="AF1386" s="84">
        <f t="shared" si="437"/>
        <v>-10660.820000000002</v>
      </c>
      <c r="AG1386" s="84">
        <f t="shared" si="437"/>
        <v>1045.4350000000031</v>
      </c>
      <c r="AH1386" s="84">
        <f t="shared" si="431"/>
        <v>918.67400000000089</v>
      </c>
      <c r="AJ1386" s="80">
        <v>42565</v>
      </c>
      <c r="AK1386" s="84">
        <v>1785.9</v>
      </c>
      <c r="AL1386" s="84">
        <v>8394</v>
      </c>
      <c r="AM1386" s="84">
        <f t="shared" si="440"/>
        <v>10179.9</v>
      </c>
      <c r="AN1386" s="84">
        <f t="shared" si="443"/>
        <v>186.79999999999927</v>
      </c>
      <c r="AO1386" s="84">
        <f t="shared" si="443"/>
        <v>150.29999999999927</v>
      </c>
      <c r="AP1386" s="85">
        <f>AM1386/'[2]Soymeal Export Forecast'!AP$15</f>
        <v>0.84823833831643536</v>
      </c>
      <c r="AQ1386" s="77"/>
      <c r="AR1386" s="77"/>
      <c r="AS1386" s="80">
        <v>42565</v>
      </c>
      <c r="AT1386" s="84">
        <v>298.3</v>
      </c>
      <c r="AU1386" s="84">
        <v>832.7</v>
      </c>
      <c r="AV1386" s="84">
        <f t="shared" si="441"/>
        <v>1131</v>
      </c>
      <c r="AW1386" s="84">
        <f t="shared" si="444"/>
        <v>29.200000000000045</v>
      </c>
      <c r="AX1386" s="84">
        <f t="shared" si="444"/>
        <v>17.099999999999909</v>
      </c>
      <c r="AZ1386" s="77"/>
      <c r="BA1386" s="77"/>
      <c r="BB1386" s="84">
        <f t="shared" si="435"/>
        <v>1195.1759999999995</v>
      </c>
    </row>
    <row r="1387" spans="1:54">
      <c r="A1387" s="80">
        <v>42572</v>
      </c>
      <c r="B1387" s="84">
        <v>12662.588</v>
      </c>
      <c r="C1387" s="84">
        <v>22264.300999999999</v>
      </c>
      <c r="D1387" s="84">
        <v>34926.889000000003</v>
      </c>
      <c r="E1387" s="84">
        <v>2091.27</v>
      </c>
      <c r="F1387" s="84">
        <f t="shared" si="442"/>
        <v>1283.5210000000006</v>
      </c>
      <c r="G1387" s="84">
        <f t="shared" si="442"/>
        <v>1202.7540000000008</v>
      </c>
      <c r="H1387" s="84">
        <f t="shared" si="442"/>
        <v>123.06700000000001</v>
      </c>
      <c r="I1387" s="84">
        <f t="shared" si="434"/>
        <v>1283.5210000000006</v>
      </c>
      <c r="L1387" s="84">
        <f t="shared" si="436"/>
        <v>1325.8210000000008</v>
      </c>
      <c r="M1387" s="84">
        <v>120.1</v>
      </c>
      <c r="N1387" s="85">
        <f>(D1387*36.7437/1000)/'[2]Soybean Export Forecast'!$X$15</f>
        <v>0.66030780278345569</v>
      </c>
      <c r="P1387" s="84">
        <v>796.4</v>
      </c>
      <c r="Q1387" s="84">
        <v>27452.9</v>
      </c>
      <c r="R1387" s="84">
        <f t="shared" si="438"/>
        <v>28249.300000000003</v>
      </c>
      <c r="S1387" s="84">
        <f t="shared" si="428"/>
        <v>226.20000000000437</v>
      </c>
      <c r="T1387" s="84">
        <f t="shared" si="429"/>
        <v>411.90000000000146</v>
      </c>
      <c r="W1387" s="84">
        <v>0</v>
      </c>
      <c r="Z1387" s="84">
        <v>55</v>
      </c>
      <c r="AA1387" s="84">
        <v>4677.6000000000004</v>
      </c>
      <c r="AB1387" s="84">
        <f t="shared" si="439"/>
        <v>4732.6000000000004</v>
      </c>
      <c r="AC1387" s="84">
        <f t="shared" si="430"/>
        <v>77</v>
      </c>
      <c r="AE1387" s="84">
        <f t="shared" si="437"/>
        <v>11811.188</v>
      </c>
      <c r="AF1387" s="84">
        <f t="shared" si="437"/>
        <v>-9866.1990000000023</v>
      </c>
      <c r="AG1387" s="84">
        <f t="shared" si="437"/>
        <v>1944.9889999999996</v>
      </c>
      <c r="AH1387" s="84">
        <f t="shared" si="431"/>
        <v>899.55399999999645</v>
      </c>
      <c r="AJ1387" s="80">
        <v>42572</v>
      </c>
      <c r="AK1387" s="84">
        <v>1635.8</v>
      </c>
      <c r="AL1387" s="84">
        <v>8623.2999999999993</v>
      </c>
      <c r="AM1387" s="84">
        <f t="shared" si="440"/>
        <v>10259.099999999999</v>
      </c>
      <c r="AN1387" s="84">
        <f t="shared" si="443"/>
        <v>229.29999999999927</v>
      </c>
      <c r="AO1387" s="84">
        <f t="shared" si="443"/>
        <v>79.199999999998909</v>
      </c>
      <c r="AP1387" s="85">
        <f>AM1387/'[2]Soymeal Export Forecast'!AP$15</f>
        <v>0.85483766408531925</v>
      </c>
      <c r="AQ1387" s="77"/>
      <c r="AR1387" s="77"/>
      <c r="AS1387" s="80">
        <v>42572</v>
      </c>
      <c r="AT1387" s="84">
        <v>292</v>
      </c>
      <c r="AU1387" s="84">
        <v>845.5</v>
      </c>
      <c r="AV1387" s="84">
        <f t="shared" si="441"/>
        <v>1137.5</v>
      </c>
      <c r="AW1387" s="84">
        <f t="shared" si="444"/>
        <v>12.799999999999955</v>
      </c>
      <c r="AX1387" s="84">
        <f t="shared" si="444"/>
        <v>6.5</v>
      </c>
      <c r="AZ1387" s="77"/>
      <c r="BA1387" s="77"/>
      <c r="BB1387" s="84">
        <f t="shared" si="435"/>
        <v>1512.8209999999999</v>
      </c>
    </row>
    <row r="1388" spans="1:54">
      <c r="A1388" s="80">
        <v>42579</v>
      </c>
      <c r="B1388" s="84">
        <v>13732.621999999999</v>
      </c>
      <c r="C1388" s="84">
        <v>23354.156999999999</v>
      </c>
      <c r="D1388" s="84">
        <v>37086.779000000002</v>
      </c>
      <c r="E1388" s="84">
        <v>2531.2449999999999</v>
      </c>
      <c r="F1388" s="84">
        <f t="shared" si="442"/>
        <v>1089.8559999999998</v>
      </c>
      <c r="G1388" s="84">
        <f t="shared" si="442"/>
        <v>2159.8899999999994</v>
      </c>
      <c r="H1388" s="84">
        <f t="shared" si="442"/>
        <v>439.97499999999991</v>
      </c>
      <c r="I1388" s="84">
        <f t="shared" si="434"/>
        <v>1089.8559999999998</v>
      </c>
      <c r="L1388" s="84">
        <f t="shared" si="436"/>
        <v>2599.8649999999993</v>
      </c>
      <c r="M1388" s="84">
        <v>43.8</v>
      </c>
      <c r="N1388" s="85">
        <f>(D1388*36.7437/1000)/'[2]Soybean Export Forecast'!$X$15</f>
        <v>0.70114144875043438</v>
      </c>
      <c r="P1388" s="84">
        <v>920.8</v>
      </c>
      <c r="Q1388" s="84">
        <v>27664</v>
      </c>
      <c r="R1388" s="84">
        <f t="shared" si="438"/>
        <v>28584.799999999999</v>
      </c>
      <c r="S1388" s="84">
        <f t="shared" si="428"/>
        <v>335.49999999999636</v>
      </c>
      <c r="T1388" s="84">
        <f t="shared" si="429"/>
        <v>211.09999999999854</v>
      </c>
      <c r="W1388" s="84">
        <v>2</v>
      </c>
      <c r="Z1388" s="84">
        <v>55</v>
      </c>
      <c r="AA1388" s="84">
        <v>4819.3</v>
      </c>
      <c r="AB1388" s="84">
        <f t="shared" si="439"/>
        <v>4874.3</v>
      </c>
      <c r="AC1388" s="84">
        <f t="shared" si="430"/>
        <v>141.69999999999982</v>
      </c>
      <c r="AE1388" s="84">
        <f t="shared" si="437"/>
        <v>12756.822</v>
      </c>
      <c r="AF1388" s="84">
        <f t="shared" si="437"/>
        <v>-9129.143</v>
      </c>
      <c r="AG1388" s="84">
        <f t="shared" si="437"/>
        <v>3627.6790000000028</v>
      </c>
      <c r="AH1388" s="84">
        <f t="shared" si="431"/>
        <v>1682.6900000000032</v>
      </c>
      <c r="AJ1388" s="80">
        <v>42579</v>
      </c>
      <c r="AK1388" s="84">
        <v>1505.4</v>
      </c>
      <c r="AL1388" s="84">
        <v>8829.1</v>
      </c>
      <c r="AM1388" s="84">
        <f t="shared" si="440"/>
        <v>10334.5</v>
      </c>
      <c r="AN1388" s="84">
        <f t="shared" si="443"/>
        <v>205.80000000000109</v>
      </c>
      <c r="AO1388" s="84">
        <f t="shared" si="443"/>
        <v>75.400000000001455</v>
      </c>
      <c r="AP1388" s="85">
        <f>AM1388/'[2]Soymeal Export Forecast'!AP$15</f>
        <v>0.86112035553700939</v>
      </c>
      <c r="AQ1388" s="77"/>
      <c r="AR1388" s="77"/>
      <c r="AS1388" s="80">
        <v>42579</v>
      </c>
      <c r="AT1388" s="84">
        <v>266.8</v>
      </c>
      <c r="AU1388" s="84">
        <v>888.3</v>
      </c>
      <c r="AV1388" s="84">
        <f t="shared" si="441"/>
        <v>1155.0999999999999</v>
      </c>
      <c r="AW1388" s="84">
        <f t="shared" si="444"/>
        <v>42.799999999999955</v>
      </c>
      <c r="AX1388" s="84">
        <f t="shared" si="444"/>
        <v>17.599999999999909</v>
      </c>
      <c r="AZ1388" s="77"/>
      <c r="BA1388" s="77"/>
      <c r="BB1388" s="84">
        <f t="shared" si="435"/>
        <v>1295.6560000000009</v>
      </c>
    </row>
    <row r="1389" spans="1:54">
      <c r="A1389" s="80">
        <v>42586</v>
      </c>
      <c r="B1389" s="84">
        <v>13275.968999999999</v>
      </c>
      <c r="C1389" s="84">
        <v>24580.133000000002</v>
      </c>
      <c r="D1389" s="84">
        <v>37856.101999999999</v>
      </c>
      <c r="E1389" s="84">
        <v>2591.7449999999999</v>
      </c>
      <c r="F1389" s="84">
        <f t="shared" si="442"/>
        <v>1225.9760000000024</v>
      </c>
      <c r="G1389" s="84">
        <f t="shared" si="442"/>
        <v>769.32299999999668</v>
      </c>
      <c r="H1389" s="84">
        <f t="shared" si="442"/>
        <v>60.5</v>
      </c>
      <c r="I1389" s="84">
        <f t="shared" si="434"/>
        <v>1225.9760000000024</v>
      </c>
      <c r="L1389" s="84">
        <f t="shared" si="436"/>
        <v>829.82299999999668</v>
      </c>
      <c r="M1389" s="84">
        <v>13.3</v>
      </c>
      <c r="N1389" s="85">
        <f>(D1389*36.7437/1000)/'[2]Soybean Export Forecast'!$X$15</f>
        <v>0.71568582972180494</v>
      </c>
      <c r="P1389" s="84">
        <v>925.5</v>
      </c>
      <c r="Q1389" s="84">
        <v>28160.2</v>
      </c>
      <c r="R1389" s="84">
        <f t="shared" si="438"/>
        <v>29085.7</v>
      </c>
      <c r="S1389" s="84">
        <f t="shared" si="428"/>
        <v>500.90000000000146</v>
      </c>
      <c r="T1389" s="84">
        <f t="shared" si="429"/>
        <v>496.20000000000073</v>
      </c>
      <c r="W1389" s="84">
        <v>0</v>
      </c>
      <c r="Z1389" s="84">
        <v>55</v>
      </c>
      <c r="AA1389" s="84">
        <v>4953.5</v>
      </c>
      <c r="AB1389" s="84">
        <f t="shared" si="439"/>
        <v>5008.5</v>
      </c>
      <c r="AC1389" s="84">
        <f t="shared" si="430"/>
        <v>134.19999999999982</v>
      </c>
      <c r="AE1389" s="84">
        <f t="shared" si="437"/>
        <v>12295.468999999999</v>
      </c>
      <c r="AF1389" s="84">
        <f t="shared" si="437"/>
        <v>-8533.5669999999991</v>
      </c>
      <c r="AG1389" s="84">
        <f t="shared" si="437"/>
        <v>3761.9019999999982</v>
      </c>
      <c r="AH1389" s="84">
        <f t="shared" si="431"/>
        <v>134.22299999999541</v>
      </c>
      <c r="AJ1389" s="80">
        <v>42586</v>
      </c>
      <c r="AK1389" s="84">
        <v>1474.1</v>
      </c>
      <c r="AL1389" s="84">
        <v>8908.2999999999993</v>
      </c>
      <c r="AM1389" s="84">
        <f t="shared" si="440"/>
        <v>10382.4</v>
      </c>
      <c r="AN1389" s="84">
        <f t="shared" si="443"/>
        <v>79.199999999998909</v>
      </c>
      <c r="AO1389" s="84">
        <f t="shared" si="443"/>
        <v>47.899999999999636</v>
      </c>
      <c r="AP1389" s="85">
        <f>AM1389/'[2]Soymeal Export Forecast'!AP$15</f>
        <v>0.86511161443005913</v>
      </c>
      <c r="AQ1389" s="77"/>
      <c r="AR1389" s="77"/>
      <c r="AS1389" s="80">
        <v>42586</v>
      </c>
      <c r="AT1389" s="84">
        <v>257.89999999999998</v>
      </c>
      <c r="AU1389" s="84">
        <v>908.6</v>
      </c>
      <c r="AV1389" s="84">
        <f t="shared" si="441"/>
        <v>1166.5</v>
      </c>
      <c r="AW1389" s="84">
        <f t="shared" si="444"/>
        <v>20.300000000000068</v>
      </c>
      <c r="AX1389" s="84">
        <f t="shared" si="444"/>
        <v>11.400000000000091</v>
      </c>
      <c r="AZ1389" s="77"/>
      <c r="BA1389" s="77"/>
      <c r="BB1389" s="84">
        <f t="shared" si="435"/>
        <v>1305.1760000000013</v>
      </c>
    </row>
    <row r="1390" spans="1:54">
      <c r="A1390" s="80">
        <v>42593</v>
      </c>
      <c r="B1390" s="84">
        <v>13239.638999999999</v>
      </c>
      <c r="C1390" s="84">
        <v>25721.73</v>
      </c>
      <c r="D1390" s="84">
        <v>38961.368999999999</v>
      </c>
      <c r="E1390" s="84">
        <v>2742.0970000000002</v>
      </c>
      <c r="F1390" s="84">
        <f t="shared" si="442"/>
        <v>1141.5969999999979</v>
      </c>
      <c r="G1390" s="84">
        <f t="shared" si="442"/>
        <v>1105.2669999999998</v>
      </c>
      <c r="H1390" s="84">
        <f t="shared" si="442"/>
        <v>150.35200000000032</v>
      </c>
      <c r="I1390" s="84">
        <f t="shared" si="434"/>
        <v>1141.5969999999979</v>
      </c>
      <c r="L1390" s="84">
        <f t="shared" si="436"/>
        <v>1255.6190000000001</v>
      </c>
      <c r="M1390" s="84">
        <v>5</v>
      </c>
      <c r="N1390" s="85">
        <f>(D1390*36.7437/1000)/'[2]Soybean Export Forecast'!$X$15</f>
        <v>0.73658137596581941</v>
      </c>
      <c r="P1390" s="84">
        <v>858.8</v>
      </c>
      <c r="Q1390" s="84">
        <v>28564.2</v>
      </c>
      <c r="R1390" s="84">
        <f t="shared" si="438"/>
        <v>29423</v>
      </c>
      <c r="S1390" s="84">
        <f t="shared" si="428"/>
        <v>337.29999999999927</v>
      </c>
      <c r="T1390" s="84">
        <f t="shared" si="429"/>
        <v>404</v>
      </c>
      <c r="W1390" s="84">
        <v>0</v>
      </c>
      <c r="Z1390" s="84">
        <v>55</v>
      </c>
      <c r="AA1390" s="84">
        <v>5107.5</v>
      </c>
      <c r="AB1390" s="84">
        <f t="shared" si="439"/>
        <v>5162.5</v>
      </c>
      <c r="AC1390" s="84">
        <f t="shared" si="430"/>
        <v>154</v>
      </c>
      <c r="AE1390" s="84">
        <f t="shared" si="437"/>
        <v>12325.839</v>
      </c>
      <c r="AF1390" s="84">
        <f t="shared" si="437"/>
        <v>-7949.9700000000012</v>
      </c>
      <c r="AG1390" s="84">
        <f t="shared" si="437"/>
        <v>4375.8689999999988</v>
      </c>
      <c r="AH1390" s="84">
        <f t="shared" si="431"/>
        <v>613.96700000000055</v>
      </c>
      <c r="AJ1390" s="80">
        <v>42593</v>
      </c>
      <c r="AK1390" s="84">
        <v>1459.8</v>
      </c>
      <c r="AL1390" s="84">
        <v>9044</v>
      </c>
      <c r="AM1390" s="84">
        <f t="shared" si="440"/>
        <v>10503.8</v>
      </c>
      <c r="AN1390" s="84">
        <f t="shared" si="443"/>
        <v>135.70000000000073</v>
      </c>
      <c r="AO1390" s="84">
        <f t="shared" si="443"/>
        <v>121.39999999999964</v>
      </c>
      <c r="AP1390" s="85">
        <f>AM1390/'[2]Soymeal Export Forecast'!AP$15</f>
        <v>0.87522724761620185</v>
      </c>
      <c r="AQ1390" s="77"/>
      <c r="AR1390" s="77"/>
      <c r="AS1390" s="80">
        <v>42593</v>
      </c>
      <c r="AT1390" s="84">
        <v>255.9</v>
      </c>
      <c r="AU1390" s="84">
        <v>914.6</v>
      </c>
      <c r="AV1390" s="84">
        <f t="shared" si="441"/>
        <v>1170.5</v>
      </c>
      <c r="AW1390" s="84">
        <f t="shared" si="444"/>
        <v>6</v>
      </c>
      <c r="AX1390" s="84">
        <f t="shared" si="444"/>
        <v>4</v>
      </c>
      <c r="AZ1390" s="77"/>
      <c r="BA1390" s="77"/>
      <c r="BB1390" s="84">
        <f t="shared" si="435"/>
        <v>1277.2969999999987</v>
      </c>
    </row>
    <row r="1391" spans="1:54">
      <c r="A1391" s="80">
        <v>42600</v>
      </c>
      <c r="B1391" s="84">
        <v>13537.703</v>
      </c>
      <c r="C1391" s="84">
        <v>26896.813999999998</v>
      </c>
      <c r="D1391" s="84">
        <v>40434.517</v>
      </c>
      <c r="E1391" s="84">
        <v>3282.777</v>
      </c>
      <c r="F1391" s="84">
        <f t="shared" si="442"/>
        <v>1175.0839999999989</v>
      </c>
      <c r="G1391" s="84">
        <f t="shared" si="442"/>
        <v>1473.148000000001</v>
      </c>
      <c r="H1391" s="84">
        <f t="shared" si="442"/>
        <v>540.67999999999984</v>
      </c>
      <c r="I1391" s="84">
        <f t="shared" si="434"/>
        <v>1175.0839999999989</v>
      </c>
      <c r="L1391" s="84">
        <f t="shared" si="436"/>
        <v>2013.8280000000009</v>
      </c>
      <c r="M1391" s="84">
        <v>105.1</v>
      </c>
      <c r="N1391" s="85">
        <f>(D1391*36.7437/1000)/'[2]Soybean Export Forecast'!$X$15</f>
        <v>0.7644318701525431</v>
      </c>
      <c r="P1391" s="84">
        <v>633.4</v>
      </c>
      <c r="Q1391" s="84">
        <v>28913.8</v>
      </c>
      <c r="R1391" s="84">
        <f t="shared" si="438"/>
        <v>29547.200000000001</v>
      </c>
      <c r="S1391" s="84">
        <f t="shared" si="428"/>
        <v>124.20000000000073</v>
      </c>
      <c r="T1391" s="84">
        <f t="shared" si="429"/>
        <v>349.59999999999854</v>
      </c>
      <c r="W1391" s="84">
        <v>95.9</v>
      </c>
      <c r="Z1391" s="84">
        <v>55</v>
      </c>
      <c r="AA1391" s="84">
        <v>5393.2</v>
      </c>
      <c r="AB1391" s="84">
        <f t="shared" si="439"/>
        <v>5448.2</v>
      </c>
      <c r="AC1391" s="84">
        <f t="shared" si="430"/>
        <v>285.69999999999982</v>
      </c>
      <c r="AE1391" s="84">
        <f t="shared" si="437"/>
        <v>12849.303</v>
      </c>
      <c r="AF1391" s="84">
        <f t="shared" si="437"/>
        <v>-7410.1860000000006</v>
      </c>
      <c r="AG1391" s="84">
        <f t="shared" si="437"/>
        <v>5439.1169999999993</v>
      </c>
      <c r="AH1391" s="84">
        <f t="shared" si="431"/>
        <v>1063.2480000000005</v>
      </c>
      <c r="AJ1391" s="80">
        <v>42600</v>
      </c>
      <c r="AK1391" s="84">
        <v>1395.8</v>
      </c>
      <c r="AL1391" s="84">
        <v>9172.4</v>
      </c>
      <c r="AM1391" s="84">
        <f t="shared" si="440"/>
        <v>10568.199999999999</v>
      </c>
      <c r="AN1391" s="84">
        <f t="shared" si="443"/>
        <v>128.39999999999964</v>
      </c>
      <c r="AO1391" s="84">
        <f t="shared" si="443"/>
        <v>64.399999999999636</v>
      </c>
      <c r="AP1391" s="85">
        <f>AM1391/'[2]Soymeal Export Forecast'!AP$15</f>
        <v>0.88059336604443583</v>
      </c>
      <c r="AQ1391" s="77"/>
      <c r="AR1391" s="77"/>
      <c r="AS1391" s="80">
        <v>42600</v>
      </c>
      <c r="AT1391" s="84">
        <v>248.9</v>
      </c>
      <c r="AU1391" s="84">
        <v>925.2</v>
      </c>
      <c r="AV1391" s="84">
        <f t="shared" si="441"/>
        <v>1174.1000000000001</v>
      </c>
      <c r="AW1391" s="84">
        <f t="shared" si="444"/>
        <v>10.600000000000023</v>
      </c>
      <c r="AX1391" s="84">
        <f t="shared" si="444"/>
        <v>3.6000000000001364</v>
      </c>
      <c r="AZ1391" s="77"/>
      <c r="BA1391" s="77"/>
      <c r="BB1391" s="84">
        <f t="shared" si="435"/>
        <v>1303.4839999999986</v>
      </c>
    </row>
    <row r="1392" spans="1:54">
      <c r="A1392" s="80">
        <v>42607</v>
      </c>
      <c r="B1392" s="84">
        <v>13793.788</v>
      </c>
      <c r="C1392" s="84">
        <v>28021.804</v>
      </c>
      <c r="D1392" s="84">
        <v>41815.591999999997</v>
      </c>
      <c r="E1392" s="84">
        <v>3529.0120000000002</v>
      </c>
      <c r="F1392" s="84">
        <f t="shared" si="442"/>
        <v>1124.9900000000016</v>
      </c>
      <c r="G1392" s="84">
        <f t="shared" si="442"/>
        <v>1381.0749999999971</v>
      </c>
      <c r="H1392" s="84">
        <f t="shared" si="442"/>
        <v>246.23500000000013</v>
      </c>
      <c r="I1392" s="84">
        <f t="shared" si="434"/>
        <v>1124.9900000000016</v>
      </c>
      <c r="L1392" s="84">
        <f t="shared" si="436"/>
        <v>1627.3099999999972</v>
      </c>
      <c r="M1392" s="84">
        <v>185.4</v>
      </c>
      <c r="N1392" s="85">
        <f>(D1392*36.7437/1000)/'[2]Soybean Export Forecast'!$X$15</f>
        <v>0.79054168482081089</v>
      </c>
      <c r="P1392" s="84">
        <v>384.2</v>
      </c>
      <c r="Q1392" s="84">
        <v>29492.9</v>
      </c>
      <c r="R1392" s="84">
        <f t="shared" si="438"/>
        <v>29877.100000000002</v>
      </c>
      <c r="S1392" s="84">
        <f t="shared" si="428"/>
        <v>329.90000000000146</v>
      </c>
      <c r="T1392" s="84">
        <f t="shared" si="429"/>
        <v>579.10000000000218</v>
      </c>
      <c r="W1392" s="84">
        <v>184.7</v>
      </c>
      <c r="Z1392" s="84">
        <v>55</v>
      </c>
      <c r="AA1392" s="84">
        <v>5448.3</v>
      </c>
      <c r="AB1392" s="84">
        <f t="shared" si="439"/>
        <v>5503.3</v>
      </c>
      <c r="AC1392" s="84">
        <f t="shared" si="430"/>
        <v>55.100000000000364</v>
      </c>
      <c r="AE1392" s="84">
        <f t="shared" si="437"/>
        <v>13354.588</v>
      </c>
      <c r="AF1392" s="84">
        <f t="shared" si="437"/>
        <v>-6919.3960000000015</v>
      </c>
      <c r="AG1392" s="84">
        <f t="shared" si="437"/>
        <v>6435.1919999999946</v>
      </c>
      <c r="AH1392" s="84">
        <f t="shared" si="431"/>
        <v>996.07499999999527</v>
      </c>
      <c r="AJ1392" s="80">
        <v>42607</v>
      </c>
      <c r="AK1392" s="84">
        <v>1230.3</v>
      </c>
      <c r="AL1392" s="84">
        <v>9350</v>
      </c>
      <c r="AM1392" s="84">
        <f t="shared" si="440"/>
        <v>10580.3</v>
      </c>
      <c r="AN1392" s="84">
        <f t="shared" si="443"/>
        <v>177.60000000000036</v>
      </c>
      <c r="AO1392" s="84">
        <f t="shared" si="443"/>
        <v>12.100000000000364</v>
      </c>
      <c r="AP1392" s="85">
        <f>AM1392/'[2]Soymeal Export Forecast'!AP$15</f>
        <v>0.88160159637023749</v>
      </c>
      <c r="AQ1392" s="77"/>
      <c r="AR1392" s="77"/>
      <c r="AS1392" s="80">
        <v>42607</v>
      </c>
      <c r="AT1392" s="84">
        <v>237.1</v>
      </c>
      <c r="AU1392" s="84">
        <v>937.8</v>
      </c>
      <c r="AV1392" s="84">
        <f t="shared" si="441"/>
        <v>1174.8999999999999</v>
      </c>
      <c r="AW1392" s="84">
        <f t="shared" si="444"/>
        <v>12.599999999999909</v>
      </c>
      <c r="AX1392" s="84">
        <f t="shared" si="444"/>
        <v>0.79999999999972715</v>
      </c>
      <c r="AZ1392" s="77"/>
      <c r="BA1392" s="77"/>
      <c r="BB1392" s="84">
        <f t="shared" si="435"/>
        <v>1302.590000000002</v>
      </c>
    </row>
    <row r="1393" spans="1:54">
      <c r="A1393" s="80">
        <v>42614</v>
      </c>
      <c r="B1393" s="84">
        <v>14359.415000000001</v>
      </c>
      <c r="C1393" s="84">
        <v>28774.083999999999</v>
      </c>
      <c r="D1393" s="84">
        <v>43133.499000000003</v>
      </c>
      <c r="E1393" s="84">
        <v>3657.8719999999998</v>
      </c>
      <c r="F1393" s="86">
        <v>1246.2</v>
      </c>
      <c r="G1393" s="86">
        <v>1756.5</v>
      </c>
      <c r="H1393" s="86">
        <v>8</v>
      </c>
      <c r="I1393" s="84">
        <f t="shared" si="434"/>
        <v>1246.2</v>
      </c>
      <c r="L1393" s="84">
        <f t="shared" si="436"/>
        <v>1764.5</v>
      </c>
      <c r="M1393" s="84">
        <v>139.9</v>
      </c>
      <c r="N1393" s="85">
        <f>(D1393*36.7437/1000)/'[2]Soybean Export Forecast'!$Y$15</f>
        <v>0.73119557509872324</v>
      </c>
      <c r="P1393" s="84">
        <v>9031.9</v>
      </c>
      <c r="Q1393" s="84">
        <v>222.5</v>
      </c>
      <c r="R1393" s="84">
        <f t="shared" si="438"/>
        <v>9254.4</v>
      </c>
      <c r="S1393" s="86">
        <v>1033.0999999999999</v>
      </c>
      <c r="T1393" s="86">
        <f>Q1393</f>
        <v>222.5</v>
      </c>
      <c r="U1393" s="86"/>
      <c r="V1393" s="86"/>
      <c r="W1393" s="84">
        <v>5.6</v>
      </c>
      <c r="Z1393" s="84">
        <v>115</v>
      </c>
      <c r="AA1393" s="84">
        <v>0</v>
      </c>
      <c r="AB1393" s="84">
        <f t="shared" si="439"/>
        <v>115</v>
      </c>
      <c r="AC1393" s="86">
        <v>0</v>
      </c>
      <c r="AE1393" s="84">
        <f t="shared" si="437"/>
        <v>5212.5150000000012</v>
      </c>
      <c r="AF1393" s="84">
        <f t="shared" si="437"/>
        <v>28551.583999999999</v>
      </c>
      <c r="AG1393" s="84">
        <f t="shared" si="437"/>
        <v>33764.099000000002</v>
      </c>
      <c r="AH1393" s="84"/>
      <c r="AJ1393" s="80">
        <v>42614</v>
      </c>
      <c r="AK1393" s="84">
        <v>1188.9000000000001</v>
      </c>
      <c r="AL1393" s="84">
        <v>9454.2999999999993</v>
      </c>
      <c r="AM1393" s="84">
        <f t="shared" si="440"/>
        <v>10643.199999999999</v>
      </c>
      <c r="AN1393" s="84">
        <f t="shared" si="443"/>
        <v>104.29999999999927</v>
      </c>
      <c r="AO1393" s="84">
        <f t="shared" si="443"/>
        <v>62.899999999999636</v>
      </c>
      <c r="AP1393" s="85">
        <f>AM1393/'[2]Soymeal Export Forecast'!AP$15</f>
        <v>0.88684272756800009</v>
      </c>
      <c r="AQ1393" s="77"/>
      <c r="AR1393" s="77"/>
      <c r="AS1393" s="80">
        <v>42614</v>
      </c>
      <c r="AT1393" s="84">
        <v>232.2</v>
      </c>
      <c r="AU1393" s="84">
        <v>946.1</v>
      </c>
      <c r="AV1393" s="84">
        <f t="shared" si="441"/>
        <v>1178.3</v>
      </c>
      <c r="AW1393" s="84">
        <f t="shared" si="444"/>
        <v>8.3000000000000682</v>
      </c>
      <c r="AX1393" s="84">
        <f t="shared" si="444"/>
        <v>3.4000000000000909</v>
      </c>
      <c r="AZ1393" s="77"/>
      <c r="BA1393" s="77"/>
      <c r="BB1393" s="84">
        <f t="shared" si="435"/>
        <v>1350.4999999999993</v>
      </c>
    </row>
    <row r="1394" spans="1:54">
      <c r="A1394" s="80">
        <v>42621</v>
      </c>
      <c r="B1394" s="84">
        <v>14676.085999999999</v>
      </c>
      <c r="C1394" s="84">
        <v>29957.64</v>
      </c>
      <c r="D1394" s="84">
        <v>44633.726000000002</v>
      </c>
      <c r="E1394" s="84">
        <v>3778.26</v>
      </c>
      <c r="F1394" s="84">
        <f t="shared" ref="F1394:H1425" si="445">C1394-C1393</f>
        <v>1183.5560000000005</v>
      </c>
      <c r="G1394" s="84">
        <f t="shared" si="445"/>
        <v>1500.226999999999</v>
      </c>
      <c r="H1394" s="84">
        <f t="shared" si="445"/>
        <v>120.38800000000037</v>
      </c>
      <c r="I1394" s="84">
        <f t="shared" si="434"/>
        <v>1183.5560000000005</v>
      </c>
      <c r="L1394" s="84">
        <f t="shared" si="436"/>
        <v>1620.6149999999993</v>
      </c>
      <c r="M1394" s="84">
        <v>101</v>
      </c>
      <c r="N1394" s="85">
        <f>(D1394*36.7437/1000)/'[2]Soybean Export Forecast'!$Y$15</f>
        <v>0.75662730147092494</v>
      </c>
      <c r="P1394" s="84">
        <v>8958</v>
      </c>
      <c r="Q1394" s="84">
        <v>938</v>
      </c>
      <c r="R1394" s="84">
        <f t="shared" si="438"/>
        <v>9896</v>
      </c>
      <c r="S1394" s="84">
        <f t="shared" ref="S1394:S1445" si="446">R1394-R1393</f>
        <v>641.60000000000036</v>
      </c>
      <c r="T1394" s="84">
        <f t="shared" ref="T1394:T1445" si="447">Q1394-Q1393</f>
        <v>715.5</v>
      </c>
      <c r="W1394" s="84">
        <v>8.9</v>
      </c>
      <c r="Z1394" s="84">
        <v>60</v>
      </c>
      <c r="AA1394" s="84">
        <v>55</v>
      </c>
      <c r="AB1394" s="84">
        <f t="shared" si="439"/>
        <v>115</v>
      </c>
      <c r="AC1394" s="84">
        <f t="shared" ref="AC1394:AC1445" si="448">AB1394-AB1393</f>
        <v>0</v>
      </c>
      <c r="AE1394" s="84">
        <f t="shared" si="437"/>
        <v>5658.0859999999993</v>
      </c>
      <c r="AF1394" s="84">
        <f t="shared" si="437"/>
        <v>28964.639999999999</v>
      </c>
      <c r="AG1394" s="84">
        <f t="shared" si="437"/>
        <v>34622.726000000002</v>
      </c>
      <c r="AH1394" s="84">
        <f t="shared" ref="AH1394:AH1445" si="449">AG1394-AG1393</f>
        <v>858.62700000000041</v>
      </c>
      <c r="AJ1394" s="80">
        <v>42621</v>
      </c>
      <c r="AK1394" s="84">
        <v>1028.0999999999999</v>
      </c>
      <c r="AL1394" s="84">
        <v>9658.7999999999993</v>
      </c>
      <c r="AM1394" s="84">
        <f t="shared" si="440"/>
        <v>10686.9</v>
      </c>
      <c r="AN1394" s="84">
        <f t="shared" si="443"/>
        <v>204.5</v>
      </c>
      <c r="AO1394" s="84">
        <f t="shared" si="443"/>
        <v>43.700000000000728</v>
      </c>
      <c r="AP1394" s="85">
        <f>AM1394/'[2]Soymeal Export Forecast'!AP$15</f>
        <v>0.89048402221573031</v>
      </c>
      <c r="AQ1394" s="77"/>
      <c r="AR1394" s="77"/>
      <c r="AS1394" s="80">
        <v>42621</v>
      </c>
      <c r="AT1394" s="84">
        <v>227</v>
      </c>
      <c r="AU1394" s="84">
        <v>973</v>
      </c>
      <c r="AV1394" s="84">
        <f t="shared" si="441"/>
        <v>1200</v>
      </c>
      <c r="AW1394" s="84">
        <f t="shared" si="444"/>
        <v>26.899999999999977</v>
      </c>
      <c r="AX1394" s="84">
        <f t="shared" si="444"/>
        <v>21.700000000000045</v>
      </c>
      <c r="AZ1394" s="77"/>
      <c r="BA1394" s="77"/>
      <c r="BB1394" s="84">
        <f t="shared" si="435"/>
        <v>1388.0560000000005</v>
      </c>
    </row>
    <row r="1395" spans="1:54">
      <c r="A1395" s="80">
        <v>42628</v>
      </c>
      <c r="B1395" s="84">
        <v>14077.828</v>
      </c>
      <c r="C1395" s="84">
        <v>31465.563999999998</v>
      </c>
      <c r="D1395" s="84">
        <v>45543.392</v>
      </c>
      <c r="E1395" s="84">
        <v>3956.9119999999998</v>
      </c>
      <c r="F1395" s="84">
        <f t="shared" si="445"/>
        <v>1507.9239999999991</v>
      </c>
      <c r="G1395" s="84">
        <f t="shared" si="445"/>
        <v>909.66599999999744</v>
      </c>
      <c r="H1395" s="84">
        <f t="shared" si="445"/>
        <v>178.65199999999959</v>
      </c>
      <c r="I1395" s="84">
        <f t="shared" si="434"/>
        <v>1507.9239999999991</v>
      </c>
      <c r="L1395" s="84">
        <f t="shared" si="436"/>
        <v>1088.317999999997</v>
      </c>
      <c r="M1395" s="84">
        <v>35.700000000000003</v>
      </c>
      <c r="N1395" s="85">
        <f>(D1395*36.7437/1000)/'[2]Soybean Export Forecast'!$Y$15</f>
        <v>0.77204788569057625</v>
      </c>
      <c r="P1395" s="84">
        <v>8969.2999999999993</v>
      </c>
      <c r="Q1395" s="84">
        <v>1336.6</v>
      </c>
      <c r="R1395" s="84">
        <f t="shared" si="438"/>
        <v>10305.9</v>
      </c>
      <c r="S1395" s="84">
        <f t="shared" si="446"/>
        <v>409.89999999999964</v>
      </c>
      <c r="T1395" s="84">
        <f t="shared" si="447"/>
        <v>398.59999999999991</v>
      </c>
      <c r="W1395" s="84">
        <v>9.9</v>
      </c>
      <c r="Z1395" s="84">
        <v>60</v>
      </c>
      <c r="AA1395" s="84">
        <v>119</v>
      </c>
      <c r="AB1395" s="84">
        <f t="shared" si="439"/>
        <v>179</v>
      </c>
      <c r="AC1395" s="84">
        <f t="shared" si="448"/>
        <v>64</v>
      </c>
      <c r="AE1395" s="84">
        <f t="shared" si="437"/>
        <v>5048.5280000000002</v>
      </c>
      <c r="AF1395" s="84">
        <f t="shared" si="437"/>
        <v>30009.964</v>
      </c>
      <c r="AG1395" s="84">
        <f t="shared" si="437"/>
        <v>35058.491999999998</v>
      </c>
      <c r="AH1395" s="84">
        <f t="shared" si="449"/>
        <v>435.76599999999598</v>
      </c>
      <c r="AJ1395" s="80">
        <v>42628</v>
      </c>
      <c r="AK1395" s="84">
        <v>853.3</v>
      </c>
      <c r="AL1395" s="84">
        <v>9858.2000000000007</v>
      </c>
      <c r="AM1395" s="84">
        <f t="shared" si="440"/>
        <v>10711.5</v>
      </c>
      <c r="AN1395" s="84">
        <f t="shared" si="443"/>
        <v>199.40000000000146</v>
      </c>
      <c r="AO1395" s="84">
        <f t="shared" si="443"/>
        <v>24.600000000000364</v>
      </c>
      <c r="AP1395" s="85">
        <f>AM1395/'[2]Soymeal Export Forecast'!AP$15</f>
        <v>0.89253381279545951</v>
      </c>
      <c r="AQ1395" s="77"/>
      <c r="AR1395" s="77"/>
      <c r="AS1395" s="80">
        <v>42628</v>
      </c>
      <c r="AT1395" s="84">
        <v>199.3</v>
      </c>
      <c r="AU1395" s="84">
        <v>989.2</v>
      </c>
      <c r="AV1395" s="84">
        <f t="shared" si="441"/>
        <v>1188.5</v>
      </c>
      <c r="AW1395" s="84">
        <f t="shared" si="444"/>
        <v>16.200000000000045</v>
      </c>
      <c r="AX1395" s="84">
        <f t="shared" si="444"/>
        <v>-11.5</v>
      </c>
      <c r="AZ1395" s="77"/>
      <c r="BA1395" s="77"/>
      <c r="BB1395" s="84">
        <f t="shared" si="435"/>
        <v>1707.3240000000005</v>
      </c>
    </row>
    <row r="1396" spans="1:54">
      <c r="A1396" s="80">
        <v>42635</v>
      </c>
      <c r="B1396" s="84">
        <v>13740.384</v>
      </c>
      <c r="C1396" s="84">
        <v>32673.752</v>
      </c>
      <c r="D1396" s="84">
        <v>46414.135999999999</v>
      </c>
      <c r="E1396" s="84">
        <v>4507.2299999999996</v>
      </c>
      <c r="F1396" s="84">
        <f t="shared" si="445"/>
        <v>1208.1880000000019</v>
      </c>
      <c r="G1396" s="84">
        <f t="shared" si="445"/>
        <v>870.74399999999878</v>
      </c>
      <c r="H1396" s="84">
        <f t="shared" si="445"/>
        <v>550.31799999999976</v>
      </c>
      <c r="I1396" s="84">
        <f t="shared" si="434"/>
        <v>1208.1880000000019</v>
      </c>
      <c r="L1396" s="84">
        <f t="shared" si="436"/>
        <v>1421.0619999999985</v>
      </c>
      <c r="M1396" s="84">
        <v>45.5</v>
      </c>
      <c r="N1396" s="85">
        <f>(D1396*36.7437/1000)/'[2]Soybean Export Forecast'!$Y$15</f>
        <v>0.78680866732444665</v>
      </c>
      <c r="P1396" s="84">
        <v>9486.4</v>
      </c>
      <c r="Q1396" s="84">
        <v>1653.1</v>
      </c>
      <c r="R1396" s="84">
        <f t="shared" si="438"/>
        <v>11139.5</v>
      </c>
      <c r="S1396" s="84">
        <f t="shared" si="446"/>
        <v>833.60000000000036</v>
      </c>
      <c r="T1396" s="84">
        <f t="shared" si="447"/>
        <v>316.5</v>
      </c>
      <c r="W1396" s="84">
        <v>10.9</v>
      </c>
      <c r="Z1396" s="84">
        <v>60</v>
      </c>
      <c r="AA1396" s="84">
        <v>119</v>
      </c>
      <c r="AB1396" s="84">
        <f t="shared" si="439"/>
        <v>179</v>
      </c>
      <c r="AC1396" s="84">
        <f t="shared" si="448"/>
        <v>0</v>
      </c>
      <c r="AE1396" s="84">
        <f t="shared" si="437"/>
        <v>4193.9840000000004</v>
      </c>
      <c r="AF1396" s="84">
        <f t="shared" si="437"/>
        <v>30901.652000000002</v>
      </c>
      <c r="AG1396" s="84">
        <f t="shared" si="437"/>
        <v>35095.635999999999</v>
      </c>
      <c r="AH1396" s="84">
        <f t="shared" si="449"/>
        <v>37.144000000000233</v>
      </c>
      <c r="AJ1396" s="80">
        <v>42635</v>
      </c>
      <c r="AK1396" s="84">
        <v>699.4</v>
      </c>
      <c r="AL1396" s="84">
        <v>10033.6</v>
      </c>
      <c r="AM1396" s="84">
        <f t="shared" si="440"/>
        <v>10733</v>
      </c>
      <c r="AN1396" s="84">
        <f t="shared" si="443"/>
        <v>175.39999999999964</v>
      </c>
      <c r="AO1396" s="84">
        <f t="shared" si="443"/>
        <v>21.5</v>
      </c>
      <c r="AP1396" s="85">
        <f>AM1396/'[2]Soymeal Export Forecast'!AP$15</f>
        <v>0.89432529643221459</v>
      </c>
      <c r="AQ1396" s="77"/>
      <c r="AR1396" s="77"/>
      <c r="AS1396" s="80">
        <v>42635</v>
      </c>
      <c r="AT1396" s="84">
        <v>158.1</v>
      </c>
      <c r="AU1396" s="84">
        <v>1033.9000000000001</v>
      </c>
      <c r="AV1396" s="84">
        <f t="shared" si="441"/>
        <v>1192</v>
      </c>
      <c r="AW1396" s="84">
        <f t="shared" si="444"/>
        <v>44.700000000000045</v>
      </c>
      <c r="AX1396" s="84">
        <f t="shared" si="444"/>
        <v>3.5</v>
      </c>
      <c r="AZ1396" s="77"/>
      <c r="BA1396" s="77"/>
      <c r="BB1396" s="84">
        <f t="shared" si="435"/>
        <v>1383.5880000000016</v>
      </c>
    </row>
    <row r="1397" spans="1:54">
      <c r="A1397" s="80">
        <v>42642</v>
      </c>
      <c r="B1397" s="84">
        <v>12711.705</v>
      </c>
      <c r="C1397" s="84">
        <v>34170.904000000002</v>
      </c>
      <c r="D1397" s="84">
        <v>46882.608999999997</v>
      </c>
      <c r="E1397" s="84">
        <v>5043.3069999999998</v>
      </c>
      <c r="F1397" s="84">
        <f t="shared" si="445"/>
        <v>1497.1520000000019</v>
      </c>
      <c r="G1397" s="84">
        <f t="shared" si="445"/>
        <v>468.47299999999814</v>
      </c>
      <c r="H1397" s="84">
        <f t="shared" si="445"/>
        <v>536.07700000000023</v>
      </c>
      <c r="I1397" s="84">
        <f t="shared" si="434"/>
        <v>1497.1520000000019</v>
      </c>
      <c r="L1397" s="84">
        <f t="shared" si="436"/>
        <v>1004.5499999999984</v>
      </c>
      <c r="M1397" s="84">
        <v>19.899999999999999</v>
      </c>
      <c r="N1397" s="85">
        <f>(D1397*36.7437/1000)/'[2]Soybean Export Forecast'!$Y$15</f>
        <v>0.79475018360749206</v>
      </c>
      <c r="P1397" s="84">
        <v>10193.799999999999</v>
      </c>
      <c r="Q1397" s="84">
        <v>2432.6999999999998</v>
      </c>
      <c r="R1397" s="84">
        <f t="shared" si="438"/>
        <v>12626.5</v>
      </c>
      <c r="S1397" s="84">
        <f t="shared" si="446"/>
        <v>1487</v>
      </c>
      <c r="T1397" s="84">
        <f t="shared" si="447"/>
        <v>779.59999999999991</v>
      </c>
      <c r="W1397" s="84">
        <v>0</v>
      </c>
      <c r="Z1397" s="84">
        <v>60</v>
      </c>
      <c r="AA1397" s="84">
        <v>119</v>
      </c>
      <c r="AB1397" s="84">
        <f t="shared" si="439"/>
        <v>179</v>
      </c>
      <c r="AC1397" s="84">
        <f t="shared" si="448"/>
        <v>0</v>
      </c>
      <c r="AE1397" s="84">
        <f t="shared" si="437"/>
        <v>2457.9050000000007</v>
      </c>
      <c r="AF1397" s="84">
        <f t="shared" si="437"/>
        <v>31619.204000000002</v>
      </c>
      <c r="AG1397" s="84">
        <f t="shared" si="437"/>
        <v>34077.108999999997</v>
      </c>
      <c r="AH1397" s="84">
        <f t="shared" si="449"/>
        <v>-1018.5270000000019</v>
      </c>
      <c r="AJ1397" s="80">
        <v>42642</v>
      </c>
      <c r="AK1397" s="84">
        <v>541.29999999999995</v>
      </c>
      <c r="AL1397" s="84">
        <v>10211.5</v>
      </c>
      <c r="AM1397" s="84">
        <f t="shared" si="440"/>
        <v>10752.8</v>
      </c>
      <c r="AN1397" s="84">
        <f t="shared" si="443"/>
        <v>177.89999999999964</v>
      </c>
      <c r="AO1397" s="84">
        <f t="shared" si="443"/>
        <v>19.799999999999272</v>
      </c>
      <c r="AP1397" s="85">
        <f>AM1397/'[2]Soymeal Export Forecast'!AP$15</f>
        <v>0.89597512787443556</v>
      </c>
      <c r="AQ1397" s="77"/>
      <c r="AR1397" s="77"/>
      <c r="AS1397" s="80">
        <v>42642</v>
      </c>
      <c r="AT1397" s="84">
        <v>145.1</v>
      </c>
      <c r="AU1397" s="84">
        <v>1054.7</v>
      </c>
      <c r="AV1397" s="84">
        <f t="shared" si="441"/>
        <v>1199.8</v>
      </c>
      <c r="AW1397" s="84">
        <f t="shared" si="444"/>
        <v>20.799999999999955</v>
      </c>
      <c r="AX1397" s="84">
        <f t="shared" si="444"/>
        <v>7.7999999999999545</v>
      </c>
      <c r="AZ1397" s="77"/>
      <c r="BA1397" s="77"/>
      <c r="BB1397" s="84">
        <f t="shared" si="435"/>
        <v>1675.0520000000015</v>
      </c>
    </row>
    <row r="1398" spans="1:54">
      <c r="A1398" s="80">
        <v>42649</v>
      </c>
      <c r="B1398" s="84">
        <v>11810.944</v>
      </c>
      <c r="C1398" s="84">
        <v>35441.415000000001</v>
      </c>
      <c r="D1398" s="84">
        <v>47252.358999999997</v>
      </c>
      <c r="E1398" s="84">
        <v>5486.5519999999997</v>
      </c>
      <c r="F1398" s="84">
        <f t="shared" si="445"/>
        <v>1270.5109999999986</v>
      </c>
      <c r="G1398" s="84">
        <f t="shared" si="445"/>
        <v>369.75</v>
      </c>
      <c r="H1398" s="84">
        <f t="shared" si="445"/>
        <v>443.24499999999989</v>
      </c>
      <c r="I1398" s="84">
        <f t="shared" si="434"/>
        <v>1270.5109999999986</v>
      </c>
      <c r="L1398" s="84">
        <f t="shared" si="436"/>
        <v>812.99499999999989</v>
      </c>
      <c r="M1398" s="84">
        <v>25.3</v>
      </c>
      <c r="N1398" s="85">
        <f>(D1398*36.7437/1000)/'[2]Soybean Export Forecast'!$Y$15</f>
        <v>0.80101815560514411</v>
      </c>
      <c r="P1398" s="84">
        <v>9762.9</v>
      </c>
      <c r="Q1398" s="84">
        <v>3659.4</v>
      </c>
      <c r="R1398" s="84">
        <f t="shared" si="438"/>
        <v>13422.3</v>
      </c>
      <c r="S1398" s="84">
        <f t="shared" si="446"/>
        <v>795.79999999999927</v>
      </c>
      <c r="T1398" s="84">
        <f t="shared" si="447"/>
        <v>1226.7000000000003</v>
      </c>
      <c r="W1398" s="84">
        <v>24</v>
      </c>
      <c r="Z1398" s="84">
        <v>60</v>
      </c>
      <c r="AA1398" s="84">
        <v>119.1</v>
      </c>
      <c r="AB1398" s="84">
        <f t="shared" si="439"/>
        <v>179.1</v>
      </c>
      <c r="AC1398" s="84">
        <f t="shared" si="448"/>
        <v>9.9999999999994316E-2</v>
      </c>
      <c r="AE1398" s="84">
        <f t="shared" si="437"/>
        <v>1988.0439999999999</v>
      </c>
      <c r="AF1398" s="84">
        <f t="shared" si="437"/>
        <v>31662.915000000001</v>
      </c>
      <c r="AG1398" s="84">
        <f t="shared" si="437"/>
        <v>33650.958999999995</v>
      </c>
      <c r="AH1398" s="84">
        <f t="shared" si="449"/>
        <v>-426.15000000000146</v>
      </c>
      <c r="AJ1398" s="80">
        <v>42649</v>
      </c>
      <c r="AK1398" s="84">
        <v>2865.6</v>
      </c>
      <c r="AL1398" s="84">
        <v>77.7</v>
      </c>
      <c r="AM1398" s="84">
        <f t="shared" si="440"/>
        <v>2943.2999999999997</v>
      </c>
      <c r="AN1398" s="86">
        <v>109.6</v>
      </c>
      <c r="AO1398" s="86">
        <v>120.8</v>
      </c>
      <c r="AP1398" s="85">
        <f>AM1398/'[2]Soymeal Export Forecast'!AQ$15</f>
        <v>0.25263567762780609</v>
      </c>
      <c r="AQ1398" s="77"/>
      <c r="AR1398" s="77"/>
      <c r="AS1398" s="80">
        <v>42649</v>
      </c>
      <c r="AT1398" s="84">
        <v>262.60000000000002</v>
      </c>
      <c r="AU1398" s="84">
        <v>13.7</v>
      </c>
      <c r="AV1398" s="84">
        <f t="shared" si="441"/>
        <v>276.3</v>
      </c>
      <c r="AW1398" s="86">
        <v>20.399999999999999</v>
      </c>
      <c r="AX1398" s="86">
        <v>16.900000000000002</v>
      </c>
      <c r="AY1398" s="86"/>
      <c r="AZ1398" s="77"/>
      <c r="BA1398" s="77">
        <v>1</v>
      </c>
      <c r="BB1398" s="84">
        <f t="shared" si="435"/>
        <v>1380.1109999999985</v>
      </c>
    </row>
    <row r="1399" spans="1:54">
      <c r="A1399" s="80">
        <v>42656</v>
      </c>
      <c r="B1399" s="84">
        <v>11236.114</v>
      </c>
      <c r="C1399" s="84">
        <v>36684.021999999997</v>
      </c>
      <c r="D1399" s="84">
        <v>47920.135999999999</v>
      </c>
      <c r="E1399" s="84">
        <v>6174.3950000000004</v>
      </c>
      <c r="F1399" s="84">
        <f t="shared" si="445"/>
        <v>1242.6069999999963</v>
      </c>
      <c r="G1399" s="84">
        <f t="shared" si="445"/>
        <v>667.77700000000186</v>
      </c>
      <c r="H1399" s="84">
        <f t="shared" si="445"/>
        <v>687.84300000000076</v>
      </c>
      <c r="I1399" s="84">
        <f t="shared" si="434"/>
        <v>1242.6069999999963</v>
      </c>
      <c r="L1399" s="84">
        <f t="shared" si="436"/>
        <v>1355.6200000000026</v>
      </c>
      <c r="M1399" s="84">
        <v>85.4</v>
      </c>
      <c r="N1399" s="85">
        <f>(D1399*36.7437/1000)/'[2]Soybean Export Forecast'!$Y$15</f>
        <v>0.81233825712421404</v>
      </c>
      <c r="P1399" s="84">
        <v>9780.7000000000007</v>
      </c>
      <c r="Q1399" s="84">
        <v>5759.9</v>
      </c>
      <c r="R1399" s="84">
        <f t="shared" si="438"/>
        <v>15540.6</v>
      </c>
      <c r="S1399" s="84">
        <f t="shared" si="446"/>
        <v>2118.3000000000011</v>
      </c>
      <c r="T1399" s="84">
        <f t="shared" si="447"/>
        <v>2100.4999999999995</v>
      </c>
      <c r="W1399" s="84">
        <v>19.2</v>
      </c>
      <c r="Z1399" s="84">
        <v>60</v>
      </c>
      <c r="AA1399" s="84">
        <v>342.62700000000001</v>
      </c>
      <c r="AB1399" s="84">
        <f t="shared" si="439"/>
        <v>402.62700000000001</v>
      </c>
      <c r="AC1399" s="84">
        <f t="shared" si="448"/>
        <v>223.52700000000002</v>
      </c>
      <c r="AE1399" s="84">
        <f t="shared" si="437"/>
        <v>1395.4139999999989</v>
      </c>
      <c r="AF1399" s="84">
        <f t="shared" si="437"/>
        <v>30581.494999999995</v>
      </c>
      <c r="AG1399" s="84">
        <f t="shared" si="437"/>
        <v>31976.909</v>
      </c>
      <c r="AH1399" s="84">
        <f t="shared" si="449"/>
        <v>-1674.0499999999956</v>
      </c>
      <c r="AJ1399" s="80">
        <v>42656</v>
      </c>
      <c r="AK1399" s="84">
        <v>3167.4</v>
      </c>
      <c r="AL1399" s="84">
        <v>173.9</v>
      </c>
      <c r="AM1399" s="84">
        <f t="shared" si="440"/>
        <v>3341.3</v>
      </c>
      <c r="AN1399" s="84">
        <f t="shared" ref="AN1399:AO1430" si="450">AL1399-AL1398</f>
        <v>96.2</v>
      </c>
      <c r="AO1399" s="84">
        <f t="shared" si="450"/>
        <v>398.00000000000045</v>
      </c>
      <c r="AP1399" s="85">
        <f>AM1399/'[2]Soymeal Export Forecast'!AQ$15</f>
        <v>0.28679767256405686</v>
      </c>
      <c r="AQ1399" s="77"/>
      <c r="AR1399" s="77"/>
      <c r="AS1399" s="80">
        <v>42656</v>
      </c>
      <c r="AT1399" s="84">
        <v>217.2</v>
      </c>
      <c r="AU1399" s="84">
        <v>59.4</v>
      </c>
      <c r="AV1399" s="84">
        <f t="shared" si="441"/>
        <v>276.59999999999997</v>
      </c>
      <c r="AW1399" s="84">
        <f t="shared" ref="AW1399:AX1430" si="451">AU1399-AU1398</f>
        <v>45.7</v>
      </c>
      <c r="AX1399" s="84">
        <f t="shared" si="451"/>
        <v>0.29999999999995453</v>
      </c>
      <c r="AZ1399" s="77"/>
      <c r="BA1399" s="77">
        <v>2</v>
      </c>
      <c r="BB1399" s="84">
        <f t="shared" si="435"/>
        <v>1338.8069999999964</v>
      </c>
    </row>
    <row r="1400" spans="1:54">
      <c r="A1400" s="80">
        <v>42663</v>
      </c>
      <c r="B1400" s="84">
        <v>10340.383</v>
      </c>
      <c r="C1400" s="84">
        <v>37924.885999999999</v>
      </c>
      <c r="D1400" s="84">
        <v>48265.269</v>
      </c>
      <c r="E1400" s="84">
        <v>6680.6719999999996</v>
      </c>
      <c r="F1400" s="84">
        <f t="shared" si="445"/>
        <v>1240.8640000000014</v>
      </c>
      <c r="G1400" s="84">
        <f t="shared" si="445"/>
        <v>345.13300000000163</v>
      </c>
      <c r="H1400" s="84">
        <f t="shared" si="445"/>
        <v>506.27699999999913</v>
      </c>
      <c r="I1400" s="84">
        <f t="shared" si="434"/>
        <v>1240.8640000000014</v>
      </c>
      <c r="L1400" s="84">
        <f t="shared" si="436"/>
        <v>851.41000000000076</v>
      </c>
      <c r="M1400" s="84">
        <v>178.2</v>
      </c>
      <c r="N1400" s="85">
        <f>(D1400*36.7437/1000)/'[2]Soybean Export Forecast'!$Y$15</f>
        <v>0.81818892373534502</v>
      </c>
      <c r="P1400" s="84">
        <v>9329.9</v>
      </c>
      <c r="Q1400" s="84">
        <v>8036.3</v>
      </c>
      <c r="R1400" s="84">
        <f t="shared" si="438"/>
        <v>17366.2</v>
      </c>
      <c r="S1400" s="84">
        <f t="shared" si="446"/>
        <v>1825.6000000000004</v>
      </c>
      <c r="T1400" s="84">
        <f t="shared" si="447"/>
        <v>2276.4000000000005</v>
      </c>
      <c r="W1400" s="84">
        <v>75.400000000000006</v>
      </c>
      <c r="Z1400" s="84">
        <v>66</v>
      </c>
      <c r="AA1400" s="84">
        <v>427.78700000000003</v>
      </c>
      <c r="AB1400" s="84">
        <f t="shared" si="439"/>
        <v>493.78700000000003</v>
      </c>
      <c r="AC1400" s="84">
        <f t="shared" si="448"/>
        <v>91.160000000000025</v>
      </c>
      <c r="AE1400" s="84">
        <f t="shared" si="437"/>
        <v>944.48300000000017</v>
      </c>
      <c r="AF1400" s="84">
        <f t="shared" si="437"/>
        <v>29460.798999999999</v>
      </c>
      <c r="AG1400" s="84">
        <f t="shared" si="437"/>
        <v>30405.281999999999</v>
      </c>
      <c r="AH1400" s="84">
        <f t="shared" si="449"/>
        <v>-1571.6270000000004</v>
      </c>
      <c r="AJ1400" s="80">
        <v>42663</v>
      </c>
      <c r="AK1400" s="84">
        <v>3121.5</v>
      </c>
      <c r="AL1400" s="84">
        <v>366</v>
      </c>
      <c r="AM1400" s="84">
        <f t="shared" si="440"/>
        <v>3487.5</v>
      </c>
      <c r="AN1400" s="84">
        <f t="shared" si="450"/>
        <v>192.1</v>
      </c>
      <c r="AO1400" s="84">
        <f t="shared" si="450"/>
        <v>146.19999999999982</v>
      </c>
      <c r="AP1400" s="85">
        <f>AM1400/'[2]Soymeal Export Forecast'!AQ$15</f>
        <v>0.29934662648285049</v>
      </c>
      <c r="AQ1400" s="77"/>
      <c r="AR1400" s="77"/>
      <c r="AS1400" s="80">
        <v>42663</v>
      </c>
      <c r="AT1400" s="84">
        <v>218.6</v>
      </c>
      <c r="AU1400" s="84">
        <v>82.4</v>
      </c>
      <c r="AV1400" s="84">
        <f t="shared" si="441"/>
        <v>301</v>
      </c>
      <c r="AW1400" s="84">
        <f t="shared" si="451"/>
        <v>23.000000000000007</v>
      </c>
      <c r="AX1400" s="84">
        <f t="shared" si="451"/>
        <v>24.400000000000034</v>
      </c>
      <c r="AZ1400" s="77"/>
      <c r="BA1400" s="77">
        <v>3</v>
      </c>
      <c r="BB1400" s="84">
        <f t="shared" si="435"/>
        <v>1432.9640000000013</v>
      </c>
    </row>
    <row r="1401" spans="1:54">
      <c r="A1401" s="80">
        <v>42670</v>
      </c>
      <c r="B1401" s="84">
        <v>9399.357</v>
      </c>
      <c r="C1401" s="84">
        <v>39304.686000000002</v>
      </c>
      <c r="D1401" s="84">
        <v>48704.042999999998</v>
      </c>
      <c r="E1401" s="84">
        <v>7157.1679999999997</v>
      </c>
      <c r="F1401" s="84">
        <f t="shared" si="445"/>
        <v>1379.8000000000029</v>
      </c>
      <c r="G1401" s="84">
        <f t="shared" si="445"/>
        <v>438.77399999999761</v>
      </c>
      <c r="H1401" s="84">
        <f t="shared" si="445"/>
        <v>476.49600000000009</v>
      </c>
      <c r="I1401" s="84">
        <f t="shared" si="434"/>
        <v>1379.8000000000029</v>
      </c>
      <c r="L1401" s="84">
        <f t="shared" si="436"/>
        <v>915.26999999999771</v>
      </c>
      <c r="M1401" s="84">
        <v>131.9</v>
      </c>
      <c r="N1401" s="85">
        <f>(D1401*36.7437/1000)/'[2]Soybean Export Forecast'!$Y$15</f>
        <v>0.82562698498023412</v>
      </c>
      <c r="P1401" s="84">
        <v>9311.5</v>
      </c>
      <c r="Q1401" s="84">
        <v>10124</v>
      </c>
      <c r="R1401" s="84">
        <f t="shared" si="438"/>
        <v>19435.5</v>
      </c>
      <c r="S1401" s="84">
        <f t="shared" si="446"/>
        <v>2069.2999999999993</v>
      </c>
      <c r="T1401" s="84">
        <f t="shared" si="447"/>
        <v>2087.6999999999998</v>
      </c>
      <c r="W1401" s="84">
        <v>29.9</v>
      </c>
      <c r="Z1401" s="84">
        <v>66</v>
      </c>
      <c r="AA1401" s="84">
        <v>704.3</v>
      </c>
      <c r="AB1401" s="84">
        <f t="shared" si="439"/>
        <v>770.3</v>
      </c>
      <c r="AC1401" s="84">
        <f t="shared" si="448"/>
        <v>276.51299999999992</v>
      </c>
      <c r="AE1401" s="84">
        <f t="shared" si="437"/>
        <v>21.856999999999971</v>
      </c>
      <c r="AF1401" s="84">
        <f t="shared" si="437"/>
        <v>28476.386000000002</v>
      </c>
      <c r="AG1401" s="84">
        <f t="shared" si="437"/>
        <v>28498.242999999999</v>
      </c>
      <c r="AH1401" s="84">
        <f t="shared" si="449"/>
        <v>-1907.0390000000007</v>
      </c>
      <c r="AJ1401" s="80">
        <v>42670</v>
      </c>
      <c r="AK1401" s="84">
        <v>3272.2</v>
      </c>
      <c r="AL1401" s="84">
        <v>516.29999999999995</v>
      </c>
      <c r="AM1401" s="84">
        <f t="shared" si="440"/>
        <v>3788.5</v>
      </c>
      <c r="AN1401" s="84">
        <f t="shared" si="450"/>
        <v>150.29999999999995</v>
      </c>
      <c r="AO1401" s="84">
        <f t="shared" si="450"/>
        <v>301</v>
      </c>
      <c r="AP1401" s="85">
        <f>AM1401/'[2]Soymeal Export Forecast'!AQ$15</f>
        <v>0.32518270808036676</v>
      </c>
      <c r="AQ1401" s="77"/>
      <c r="AR1401" s="77"/>
      <c r="AS1401" s="80">
        <v>42670</v>
      </c>
      <c r="AT1401" s="84">
        <v>226.6</v>
      </c>
      <c r="AU1401" s="84">
        <v>95.7</v>
      </c>
      <c r="AV1401" s="84">
        <f t="shared" si="441"/>
        <v>322.3</v>
      </c>
      <c r="AW1401" s="84">
        <f t="shared" si="451"/>
        <v>13.299999999999997</v>
      </c>
      <c r="AX1401" s="84">
        <f t="shared" si="451"/>
        <v>21.300000000000011</v>
      </c>
      <c r="AZ1401" s="77"/>
      <c r="BA1401" s="77">
        <v>4</v>
      </c>
      <c r="BB1401" s="84">
        <f t="shared" si="435"/>
        <v>1530.1000000000029</v>
      </c>
    </row>
    <row r="1402" spans="1:54">
      <c r="A1402" s="80">
        <v>42677</v>
      </c>
      <c r="B1402" s="84">
        <v>8591.9719999999998</v>
      </c>
      <c r="C1402" s="84">
        <v>40443.213000000003</v>
      </c>
      <c r="D1402" s="84">
        <v>49035.184999999998</v>
      </c>
      <c r="E1402" s="84">
        <v>8053.42</v>
      </c>
      <c r="F1402" s="84">
        <f t="shared" si="445"/>
        <v>1138.5270000000019</v>
      </c>
      <c r="G1402" s="84">
        <f t="shared" si="445"/>
        <v>331.14199999999983</v>
      </c>
      <c r="H1402" s="84">
        <f t="shared" si="445"/>
        <v>896.25200000000041</v>
      </c>
      <c r="I1402" s="84">
        <f t="shared" si="434"/>
        <v>1138.5270000000019</v>
      </c>
      <c r="L1402" s="84">
        <f t="shared" si="436"/>
        <v>1227.3940000000002</v>
      </c>
      <c r="M1402" s="84">
        <v>56.9</v>
      </c>
      <c r="N1402" s="85">
        <f>(D1402*36.7437/1000)/'[2]Soybean Export Forecast'!$Y$15</f>
        <v>0.83124047729462625</v>
      </c>
      <c r="P1402" s="84">
        <v>8617.7999999999993</v>
      </c>
      <c r="Q1402" s="84">
        <v>12187.4</v>
      </c>
      <c r="R1402" s="84">
        <f t="shared" si="438"/>
        <v>20805.199999999997</v>
      </c>
      <c r="S1402" s="84">
        <f t="shared" si="446"/>
        <v>1369.6999999999971</v>
      </c>
      <c r="T1402" s="84">
        <f t="shared" si="447"/>
        <v>2063.3999999999996</v>
      </c>
      <c r="W1402" s="84">
        <v>28.2</v>
      </c>
      <c r="Z1402" s="84">
        <v>66</v>
      </c>
      <c r="AA1402" s="84">
        <v>808.91399999999999</v>
      </c>
      <c r="AB1402" s="84">
        <f t="shared" si="439"/>
        <v>874.91399999999999</v>
      </c>
      <c r="AC1402" s="84">
        <f t="shared" si="448"/>
        <v>104.61400000000003</v>
      </c>
      <c r="AE1402" s="84">
        <f t="shared" si="437"/>
        <v>-91.82799999999952</v>
      </c>
      <c r="AF1402" s="84">
        <f t="shared" si="437"/>
        <v>27446.899000000001</v>
      </c>
      <c r="AG1402" s="84">
        <f t="shared" si="437"/>
        <v>27355.071</v>
      </c>
      <c r="AH1402" s="84">
        <f t="shared" si="449"/>
        <v>-1143.1719999999987</v>
      </c>
      <c r="AJ1402" s="80">
        <v>42677</v>
      </c>
      <c r="AK1402" s="84">
        <v>3179.1</v>
      </c>
      <c r="AL1402" s="84">
        <v>759.3</v>
      </c>
      <c r="AM1402" s="84">
        <f t="shared" si="440"/>
        <v>3938.3999999999996</v>
      </c>
      <c r="AN1402" s="84">
        <f t="shared" si="450"/>
        <v>243</v>
      </c>
      <c r="AO1402" s="84">
        <f t="shared" si="450"/>
        <v>149.89999999999964</v>
      </c>
      <c r="AP1402" s="85">
        <f>AM1402/'[2]Soymeal Export Forecast'!AQ$15</f>
        <v>0.3380492483842461</v>
      </c>
      <c r="AQ1402" s="77"/>
      <c r="AR1402" s="77"/>
      <c r="AS1402" s="80">
        <v>42677</v>
      </c>
      <c r="AT1402" s="84">
        <v>237.7</v>
      </c>
      <c r="AU1402" s="84">
        <v>100.9</v>
      </c>
      <c r="AV1402" s="84">
        <f t="shared" si="441"/>
        <v>338.6</v>
      </c>
      <c r="AW1402" s="84">
        <f t="shared" si="451"/>
        <v>5.2000000000000028</v>
      </c>
      <c r="AX1402" s="84">
        <f t="shared" si="451"/>
        <v>16.300000000000011</v>
      </c>
      <c r="AZ1402" s="77"/>
      <c r="BA1402" s="77">
        <v>5</v>
      </c>
      <c r="BB1402" s="84">
        <f t="shared" si="435"/>
        <v>1381.5270000000019</v>
      </c>
    </row>
    <row r="1403" spans="1:54">
      <c r="A1403" s="80">
        <v>42684</v>
      </c>
      <c r="B1403" s="84">
        <v>7742.7</v>
      </c>
      <c r="C1403" s="84">
        <v>41887.413999999997</v>
      </c>
      <c r="D1403" s="84">
        <v>49630.114000000001</v>
      </c>
      <c r="E1403" s="84">
        <v>9069.0429999999997</v>
      </c>
      <c r="F1403" s="84">
        <f t="shared" si="445"/>
        <v>1444.2009999999937</v>
      </c>
      <c r="G1403" s="84">
        <f t="shared" si="445"/>
        <v>594.92900000000373</v>
      </c>
      <c r="H1403" s="84">
        <f t="shared" si="445"/>
        <v>1015.6229999999996</v>
      </c>
      <c r="I1403" s="84">
        <f t="shared" si="434"/>
        <v>1444.2009999999937</v>
      </c>
      <c r="L1403" s="84">
        <f t="shared" si="436"/>
        <v>1610.5520000000033</v>
      </c>
      <c r="M1403" s="84">
        <v>223.9</v>
      </c>
      <c r="N1403" s="85">
        <f>(D1403*36.7437/1000)/'[2]Soybean Export Forecast'!$Y$15</f>
        <v>0.84132566542874709</v>
      </c>
      <c r="P1403" s="84">
        <v>7941.8</v>
      </c>
      <c r="Q1403" s="84">
        <v>14550.8</v>
      </c>
      <c r="R1403" s="84">
        <f t="shared" si="438"/>
        <v>22492.6</v>
      </c>
      <c r="S1403" s="84">
        <f t="shared" si="446"/>
        <v>1687.4000000000015</v>
      </c>
      <c r="T1403" s="84">
        <f t="shared" si="447"/>
        <v>2363.3999999999996</v>
      </c>
      <c r="W1403" s="84">
        <v>212.5</v>
      </c>
      <c r="Z1403" s="84">
        <v>66</v>
      </c>
      <c r="AA1403" s="84">
        <v>958.6</v>
      </c>
      <c r="AB1403" s="84">
        <f t="shared" si="439"/>
        <v>1024.5999999999999</v>
      </c>
      <c r="AC1403" s="84">
        <f t="shared" si="448"/>
        <v>149.68599999999992</v>
      </c>
      <c r="AE1403" s="84">
        <f t="shared" si="437"/>
        <v>-265.10000000000036</v>
      </c>
      <c r="AF1403" s="84">
        <f t="shared" si="437"/>
        <v>26378.013999999999</v>
      </c>
      <c r="AG1403" s="84">
        <f t="shared" si="437"/>
        <v>26112.914000000004</v>
      </c>
      <c r="AH1403" s="84">
        <f t="shared" si="449"/>
        <v>-1242.1569999999956</v>
      </c>
      <c r="AJ1403" s="80">
        <v>42684</v>
      </c>
      <c r="AK1403" s="84">
        <v>3453.7</v>
      </c>
      <c r="AL1403" s="84">
        <v>922.1</v>
      </c>
      <c r="AM1403" s="84">
        <f t="shared" si="440"/>
        <v>4375.8</v>
      </c>
      <c r="AN1403" s="84">
        <f t="shared" si="450"/>
        <v>162.80000000000007</v>
      </c>
      <c r="AO1403" s="84">
        <f t="shared" si="450"/>
        <v>437.40000000000055</v>
      </c>
      <c r="AP1403" s="85">
        <f>AM1403/'[2]Soymeal Export Forecast'!AQ$15</f>
        <v>0.37559310915086946</v>
      </c>
      <c r="AQ1403" s="77"/>
      <c r="AR1403" s="77"/>
      <c r="AS1403" s="80">
        <v>42684</v>
      </c>
      <c r="AT1403" s="84">
        <v>243.8</v>
      </c>
      <c r="AU1403" s="84">
        <v>109.2</v>
      </c>
      <c r="AV1403" s="84">
        <f t="shared" si="441"/>
        <v>353</v>
      </c>
      <c r="AW1403" s="84">
        <f t="shared" si="451"/>
        <v>8.2999999999999972</v>
      </c>
      <c r="AX1403" s="84">
        <f t="shared" si="451"/>
        <v>14.399999999999977</v>
      </c>
      <c r="AZ1403" s="77"/>
      <c r="BA1403" s="77">
        <v>6</v>
      </c>
      <c r="BB1403" s="84">
        <f t="shared" si="435"/>
        <v>1607.0009999999938</v>
      </c>
    </row>
    <row r="1404" spans="1:54">
      <c r="A1404" s="80">
        <v>42691</v>
      </c>
      <c r="B1404" s="84">
        <v>6743.8419999999996</v>
      </c>
      <c r="C1404" s="84">
        <v>43053.72</v>
      </c>
      <c r="D1404" s="84">
        <v>49797.561999999998</v>
      </c>
      <c r="E1404" s="84">
        <v>10111.755999999999</v>
      </c>
      <c r="F1404" s="84">
        <f t="shared" si="445"/>
        <v>1166.3060000000041</v>
      </c>
      <c r="G1404" s="84">
        <f t="shared" si="445"/>
        <v>167.44799999999668</v>
      </c>
      <c r="H1404" s="84">
        <f t="shared" si="445"/>
        <v>1042.7129999999997</v>
      </c>
      <c r="I1404" s="84">
        <f t="shared" si="434"/>
        <v>1166.3060000000041</v>
      </c>
      <c r="L1404" s="84">
        <f t="shared" si="436"/>
        <v>1210.1609999999964</v>
      </c>
      <c r="M1404" s="84">
        <v>231.4</v>
      </c>
      <c r="N1404" s="85">
        <f>(D1404*36.7437/1000)/'[2]Soybean Export Forecast'!$Y$15</f>
        <v>0.8441642303376391</v>
      </c>
      <c r="P1404" s="84">
        <v>8058.8</v>
      </c>
      <c r="Q1404" s="84">
        <v>16613.400000000001</v>
      </c>
      <c r="R1404" s="84">
        <f t="shared" si="438"/>
        <v>24672.2</v>
      </c>
      <c r="S1404" s="84">
        <f t="shared" si="446"/>
        <v>2179.6000000000022</v>
      </c>
      <c r="T1404" s="84">
        <f t="shared" si="447"/>
        <v>2062.6000000000022</v>
      </c>
      <c r="W1404" s="84">
        <v>46.9</v>
      </c>
      <c r="Z1404" s="84">
        <v>66</v>
      </c>
      <c r="AA1404" s="84">
        <v>1171</v>
      </c>
      <c r="AB1404" s="84">
        <f t="shared" si="439"/>
        <v>1237</v>
      </c>
      <c r="AC1404" s="84">
        <f t="shared" si="448"/>
        <v>212.40000000000009</v>
      </c>
      <c r="AE1404" s="84">
        <f t="shared" si="437"/>
        <v>-1380.9580000000005</v>
      </c>
      <c r="AF1404" s="84">
        <f t="shared" si="437"/>
        <v>25269.32</v>
      </c>
      <c r="AG1404" s="84">
        <f t="shared" si="437"/>
        <v>23888.361999999997</v>
      </c>
      <c r="AH1404" s="84">
        <f t="shared" si="449"/>
        <v>-2224.552000000007</v>
      </c>
      <c r="AJ1404" s="80">
        <v>42691</v>
      </c>
      <c r="AK1404" s="84">
        <v>3441.1</v>
      </c>
      <c r="AL1404" s="84">
        <v>1159.3</v>
      </c>
      <c r="AM1404" s="84">
        <f t="shared" si="440"/>
        <v>4600.3999999999996</v>
      </c>
      <c r="AN1404" s="84">
        <f t="shared" si="450"/>
        <v>237.19999999999993</v>
      </c>
      <c r="AO1404" s="84">
        <f t="shared" si="450"/>
        <v>224.59999999999945</v>
      </c>
      <c r="AP1404" s="85">
        <f>AM1404/'[2]Soymeal Export Forecast'!AQ$15</f>
        <v>0.39487146106715559</v>
      </c>
      <c r="AQ1404" s="77"/>
      <c r="AR1404" s="77"/>
      <c r="AS1404" s="80">
        <v>42691</v>
      </c>
      <c r="AT1404" s="84">
        <v>207</v>
      </c>
      <c r="AU1404" s="84">
        <v>172.1</v>
      </c>
      <c r="AV1404" s="84">
        <f t="shared" si="441"/>
        <v>379.1</v>
      </c>
      <c r="AW1404" s="84">
        <f t="shared" si="451"/>
        <v>62.899999999999991</v>
      </c>
      <c r="AX1404" s="84">
        <f t="shared" si="451"/>
        <v>26.100000000000023</v>
      </c>
      <c r="AZ1404" s="77"/>
      <c r="BA1404" s="77">
        <v>7</v>
      </c>
      <c r="BB1404" s="84">
        <f t="shared" si="435"/>
        <v>1403.506000000004</v>
      </c>
    </row>
    <row r="1405" spans="1:54">
      <c r="A1405" s="80">
        <v>42698</v>
      </c>
      <c r="B1405" s="84">
        <v>5768.97</v>
      </c>
      <c r="C1405" s="84">
        <v>44099.648000000001</v>
      </c>
      <c r="D1405" s="84">
        <v>49868.618000000002</v>
      </c>
      <c r="E1405" s="84">
        <v>11171.63</v>
      </c>
      <c r="F1405" s="84">
        <f t="shared" si="445"/>
        <v>1045.9279999999999</v>
      </c>
      <c r="G1405" s="84">
        <f t="shared" si="445"/>
        <v>71.056000000004133</v>
      </c>
      <c r="H1405" s="84">
        <f t="shared" si="445"/>
        <v>1059.8739999999998</v>
      </c>
      <c r="I1405" s="84">
        <f t="shared" si="434"/>
        <v>1045.9279999999999</v>
      </c>
      <c r="L1405" s="84">
        <f t="shared" si="436"/>
        <v>1130.9300000000039</v>
      </c>
      <c r="M1405" s="84">
        <v>174.9</v>
      </c>
      <c r="N1405" s="85">
        <f>(D1405*36.7437/1000)/'[2]Soybean Export Forecast'!$Y$15</f>
        <v>0.84536876588399512</v>
      </c>
      <c r="P1405" s="84">
        <v>7261.9</v>
      </c>
      <c r="Q1405" s="84">
        <v>18419.364000000001</v>
      </c>
      <c r="R1405" s="84">
        <f t="shared" si="438"/>
        <v>25681.264000000003</v>
      </c>
      <c r="S1405" s="84">
        <f t="shared" si="446"/>
        <v>1009.0640000000021</v>
      </c>
      <c r="T1405" s="84">
        <f t="shared" si="447"/>
        <v>1805.9639999999999</v>
      </c>
      <c r="W1405" s="84">
        <v>25.7</v>
      </c>
      <c r="Z1405" s="84">
        <v>66</v>
      </c>
      <c r="AA1405" s="84">
        <v>1387</v>
      </c>
      <c r="AB1405" s="84">
        <f t="shared" si="439"/>
        <v>1453</v>
      </c>
      <c r="AC1405" s="84">
        <f t="shared" si="448"/>
        <v>216</v>
      </c>
      <c r="AE1405" s="84">
        <f t="shared" si="437"/>
        <v>-1558.9299999999994</v>
      </c>
      <c r="AF1405" s="84">
        <f t="shared" si="437"/>
        <v>24293.284</v>
      </c>
      <c r="AG1405" s="84">
        <f t="shared" si="437"/>
        <v>22734.353999999999</v>
      </c>
      <c r="AH1405" s="84">
        <f t="shared" si="449"/>
        <v>-1154.007999999998</v>
      </c>
      <c r="AJ1405" s="80">
        <v>42698</v>
      </c>
      <c r="AK1405" s="84">
        <v>3447.4</v>
      </c>
      <c r="AL1405" s="84">
        <v>1303.4000000000001</v>
      </c>
      <c r="AM1405" s="84">
        <f t="shared" si="440"/>
        <v>4750.8</v>
      </c>
      <c r="AN1405" s="84">
        <f t="shared" si="450"/>
        <v>144.10000000000014</v>
      </c>
      <c r="AO1405" s="84">
        <f t="shared" si="450"/>
        <v>150.40000000000055</v>
      </c>
      <c r="AP1405" s="85">
        <f>AM1405/'[2]Soymeal Export Forecast'!AQ$15</f>
        <v>0.40778091845010067</v>
      </c>
      <c r="AQ1405" s="77"/>
      <c r="AR1405" s="77"/>
      <c r="AS1405" s="80">
        <v>42698</v>
      </c>
      <c r="AT1405" s="84">
        <v>256</v>
      </c>
      <c r="AU1405" s="84">
        <v>177.6</v>
      </c>
      <c r="AV1405" s="84">
        <f t="shared" si="441"/>
        <v>433.6</v>
      </c>
      <c r="AW1405" s="84">
        <f t="shared" si="451"/>
        <v>5.5</v>
      </c>
      <c r="AX1405" s="84">
        <f t="shared" si="451"/>
        <v>54.5</v>
      </c>
      <c r="AZ1405" s="77"/>
      <c r="BA1405" s="77">
        <v>8</v>
      </c>
      <c r="BB1405" s="84">
        <f t="shared" si="435"/>
        <v>1190.028</v>
      </c>
    </row>
    <row r="1406" spans="1:54">
      <c r="A1406" s="80">
        <v>42705</v>
      </c>
      <c r="B1406" s="84">
        <v>4518.5569999999998</v>
      </c>
      <c r="C1406" s="84">
        <v>45571.267999999996</v>
      </c>
      <c r="D1406" s="84">
        <v>50089.824999999997</v>
      </c>
      <c r="E1406" s="84">
        <v>11819.119000000001</v>
      </c>
      <c r="F1406" s="84">
        <f t="shared" si="445"/>
        <v>1471.6199999999953</v>
      </c>
      <c r="G1406" s="84">
        <f t="shared" si="445"/>
        <v>221.20699999999488</v>
      </c>
      <c r="H1406" s="84">
        <f t="shared" si="445"/>
        <v>647.4890000000014</v>
      </c>
      <c r="I1406" s="84">
        <f t="shared" si="434"/>
        <v>1471.6199999999953</v>
      </c>
      <c r="L1406" s="84">
        <f t="shared" si="436"/>
        <v>868.69599999999627</v>
      </c>
      <c r="M1406" s="84">
        <v>24.9</v>
      </c>
      <c r="N1406" s="85">
        <f>(D1406*36.7437/1000)/'[2]Soybean Export Forecast'!$Y$15</f>
        <v>0.84911864899876077</v>
      </c>
      <c r="P1406" s="84">
        <v>7397.1</v>
      </c>
      <c r="Q1406" s="84">
        <v>19851.099999999999</v>
      </c>
      <c r="R1406" s="84">
        <f t="shared" si="438"/>
        <v>27248.199999999997</v>
      </c>
      <c r="S1406" s="84">
        <f t="shared" si="446"/>
        <v>1566.9359999999942</v>
      </c>
      <c r="T1406" s="84">
        <f t="shared" si="447"/>
        <v>1431.7359999999971</v>
      </c>
      <c r="W1406" s="84">
        <v>17.8</v>
      </c>
      <c r="Z1406" s="84">
        <v>66</v>
      </c>
      <c r="AA1406" s="84">
        <v>1387.02</v>
      </c>
      <c r="AB1406" s="84">
        <f t="shared" si="439"/>
        <v>1453.02</v>
      </c>
      <c r="AC1406" s="84">
        <f t="shared" si="448"/>
        <v>1.999999999998181E-2</v>
      </c>
      <c r="AE1406" s="84">
        <f t="shared" si="437"/>
        <v>-2944.5430000000006</v>
      </c>
      <c r="AF1406" s="84">
        <f t="shared" si="437"/>
        <v>24333.147999999997</v>
      </c>
      <c r="AG1406" s="84">
        <f t="shared" si="437"/>
        <v>21388.605</v>
      </c>
      <c r="AH1406" s="84">
        <f t="shared" si="449"/>
        <v>-1345.7489999999998</v>
      </c>
      <c r="AJ1406" s="80">
        <v>42705</v>
      </c>
      <c r="AK1406" s="84">
        <v>3468.9</v>
      </c>
      <c r="AL1406" s="84">
        <v>1504.5</v>
      </c>
      <c r="AM1406" s="84">
        <f t="shared" si="440"/>
        <v>4973.3999999999996</v>
      </c>
      <c r="AN1406" s="84">
        <f t="shared" si="450"/>
        <v>201.09999999999991</v>
      </c>
      <c r="AO1406" s="84">
        <f t="shared" si="450"/>
        <v>222.59999999999945</v>
      </c>
      <c r="AP1406" s="85">
        <f>AM1406/'[2]Soymeal Export Forecast'!AQ$15</f>
        <v>0.42688760205012427</v>
      </c>
      <c r="AQ1406" s="77"/>
      <c r="AR1406" s="77"/>
      <c r="AS1406" s="80">
        <v>42705</v>
      </c>
      <c r="AT1406" s="84">
        <v>240.8</v>
      </c>
      <c r="AU1406" s="84">
        <v>206.2</v>
      </c>
      <c r="AV1406" s="84">
        <f t="shared" si="441"/>
        <v>447</v>
      </c>
      <c r="AW1406" s="84">
        <f t="shared" si="451"/>
        <v>28.599999999999994</v>
      </c>
      <c r="AX1406" s="84">
        <f t="shared" si="451"/>
        <v>13.399999999999977</v>
      </c>
      <c r="AZ1406" s="77"/>
      <c r="BA1406" s="77">
        <v>9</v>
      </c>
      <c r="BB1406" s="84">
        <f t="shared" si="435"/>
        <v>1672.7199999999953</v>
      </c>
    </row>
    <row r="1407" spans="1:54">
      <c r="A1407" s="80">
        <v>42712</v>
      </c>
      <c r="B1407" s="84">
        <v>3430.0619999999999</v>
      </c>
      <c r="C1407" s="84">
        <v>46684.101999999999</v>
      </c>
      <c r="D1407" s="84">
        <v>50114.163999999997</v>
      </c>
      <c r="E1407" s="84">
        <v>16043.47</v>
      </c>
      <c r="F1407" s="84">
        <f t="shared" si="445"/>
        <v>1112.8340000000026</v>
      </c>
      <c r="G1407" s="84">
        <f t="shared" si="445"/>
        <v>24.338999999999942</v>
      </c>
      <c r="H1407" s="84">
        <f t="shared" si="445"/>
        <v>4224.3509999999987</v>
      </c>
      <c r="I1407" s="84">
        <f t="shared" si="434"/>
        <v>1112.8340000000026</v>
      </c>
      <c r="L1407" s="84">
        <f t="shared" si="436"/>
        <v>4248.6899999999987</v>
      </c>
      <c r="M1407" s="84">
        <v>82.2</v>
      </c>
      <c r="N1407" s="85">
        <f>(D1407*36.7437/1000)/'[2]Soybean Export Forecast'!$Y$15</f>
        <v>0.84953124175183958</v>
      </c>
      <c r="P1407" s="84">
        <v>7428.5</v>
      </c>
      <c r="Q1407" s="84">
        <v>21143.3</v>
      </c>
      <c r="R1407" s="84">
        <f t="shared" si="438"/>
        <v>28571.8</v>
      </c>
      <c r="S1407" s="84">
        <f t="shared" si="446"/>
        <v>1323.6000000000022</v>
      </c>
      <c r="T1407" s="84">
        <f t="shared" si="447"/>
        <v>1292.2000000000007</v>
      </c>
      <c r="W1407" s="84">
        <v>5</v>
      </c>
      <c r="Z1407" s="84">
        <v>66</v>
      </c>
      <c r="AA1407" s="84">
        <v>1535.7</v>
      </c>
      <c r="AB1407" s="84">
        <f t="shared" si="439"/>
        <v>1601.7</v>
      </c>
      <c r="AC1407" s="84">
        <f t="shared" si="448"/>
        <v>148.68000000000006</v>
      </c>
      <c r="AE1407" s="84">
        <f t="shared" si="437"/>
        <v>-4064.4380000000001</v>
      </c>
      <c r="AF1407" s="84">
        <f t="shared" si="437"/>
        <v>24005.101999999999</v>
      </c>
      <c r="AG1407" s="84">
        <f t="shared" si="437"/>
        <v>19940.663999999997</v>
      </c>
      <c r="AH1407" s="84">
        <f t="shared" si="449"/>
        <v>-1447.9410000000025</v>
      </c>
      <c r="AJ1407" s="80">
        <v>42712</v>
      </c>
      <c r="AK1407" s="84">
        <v>3475.7</v>
      </c>
      <c r="AL1407" s="84">
        <v>1697.6</v>
      </c>
      <c r="AM1407" s="84">
        <f t="shared" si="440"/>
        <v>5173.2999999999993</v>
      </c>
      <c r="AN1407" s="84">
        <f t="shared" si="450"/>
        <v>193.09999999999991</v>
      </c>
      <c r="AO1407" s="84">
        <f t="shared" si="450"/>
        <v>199.89999999999964</v>
      </c>
      <c r="AP1407" s="85">
        <f>AM1407/'[2]Soymeal Export Forecast'!AQ$15</f>
        <v>0.44404585026056781</v>
      </c>
      <c r="AQ1407" s="77"/>
      <c r="AR1407" s="77"/>
      <c r="AS1407" s="80">
        <v>42712</v>
      </c>
      <c r="AT1407" s="84">
        <v>259.8</v>
      </c>
      <c r="AU1407" s="84">
        <v>227.4</v>
      </c>
      <c r="AV1407" s="84">
        <f t="shared" si="441"/>
        <v>487.20000000000005</v>
      </c>
      <c r="AW1407" s="84">
        <f t="shared" si="451"/>
        <v>21.200000000000017</v>
      </c>
      <c r="AX1407" s="84">
        <f t="shared" si="451"/>
        <v>40.200000000000045</v>
      </c>
      <c r="AZ1407" s="77"/>
      <c r="BA1407" s="77">
        <v>10</v>
      </c>
      <c r="BB1407" s="84">
        <f t="shared" si="435"/>
        <v>1305.9340000000025</v>
      </c>
    </row>
    <row r="1408" spans="1:54">
      <c r="A1408" s="80">
        <v>42719</v>
      </c>
      <c r="B1408" s="84">
        <v>16043.47</v>
      </c>
      <c r="C1408" s="84">
        <v>298.96499999999997</v>
      </c>
      <c r="D1408" s="84">
        <v>16342.434999999999</v>
      </c>
      <c r="E1408" s="84">
        <v>117.387</v>
      </c>
      <c r="F1408" s="84">
        <f t="shared" si="445"/>
        <v>-46385.137000000002</v>
      </c>
      <c r="G1408" s="84">
        <f t="shared" si="445"/>
        <v>-33771.728999999999</v>
      </c>
      <c r="H1408" s="84">
        <f t="shared" si="445"/>
        <v>-15926.082999999999</v>
      </c>
      <c r="I1408" s="84">
        <f t="shared" si="434"/>
        <v>-46385.137000000002</v>
      </c>
      <c r="L1408" s="84">
        <f t="shared" si="436"/>
        <v>-49697.811999999998</v>
      </c>
      <c r="M1408" s="84">
        <v>248.4</v>
      </c>
      <c r="N1408" s="85">
        <f>(D1408*36.7437/1000)/'[2]Soybean Export Forecast'!$Y$15</f>
        <v>0.27703563205800902</v>
      </c>
      <c r="P1408" s="84">
        <v>7424.3</v>
      </c>
      <c r="Q1408" s="84">
        <v>22397</v>
      </c>
      <c r="R1408" s="84">
        <f t="shared" si="438"/>
        <v>29821.3</v>
      </c>
      <c r="S1408" s="84">
        <f t="shared" si="446"/>
        <v>1249.5</v>
      </c>
      <c r="T1408" s="84">
        <f t="shared" si="447"/>
        <v>1253.7000000000007</v>
      </c>
      <c r="W1408" s="84">
        <v>204.3</v>
      </c>
      <c r="Z1408" s="84">
        <v>66</v>
      </c>
      <c r="AA1408" s="84">
        <v>1709.1</v>
      </c>
      <c r="AB1408" s="84">
        <f t="shared" si="439"/>
        <v>1775.1</v>
      </c>
      <c r="AC1408" s="84">
        <f t="shared" si="448"/>
        <v>173.39999999999986</v>
      </c>
      <c r="AE1408" s="84">
        <f t="shared" si="437"/>
        <v>8553.1699999999983</v>
      </c>
      <c r="AF1408" s="84">
        <f t="shared" si="437"/>
        <v>-23807.134999999998</v>
      </c>
      <c r="AG1408" s="84">
        <f t="shared" si="437"/>
        <v>-15253.965</v>
      </c>
      <c r="AH1408" s="84">
        <f t="shared" si="449"/>
        <v>-35194.629000000001</v>
      </c>
      <c r="AJ1408" s="80">
        <v>42719</v>
      </c>
      <c r="AK1408" s="84">
        <v>3332.7</v>
      </c>
      <c r="AL1408" s="84">
        <v>1979.8</v>
      </c>
      <c r="AM1408" s="84">
        <f t="shared" si="440"/>
        <v>5312.5</v>
      </c>
      <c r="AN1408" s="84">
        <f t="shared" si="450"/>
        <v>282.20000000000005</v>
      </c>
      <c r="AO1408" s="84">
        <f t="shared" si="450"/>
        <v>139.20000000000073</v>
      </c>
      <c r="AP1408" s="85">
        <f>AM1408/'[2]Soymeal Export Forecast'!AQ$15</f>
        <v>0.4559939650724425</v>
      </c>
      <c r="AQ1408" s="77"/>
      <c r="AR1408" s="77"/>
      <c r="AS1408" s="80">
        <v>42719</v>
      </c>
      <c r="AT1408" s="84">
        <v>262.5</v>
      </c>
      <c r="AU1408" s="84">
        <v>239.8</v>
      </c>
      <c r="AV1408" s="84">
        <f t="shared" si="441"/>
        <v>502.3</v>
      </c>
      <c r="AW1408" s="84">
        <f t="shared" si="451"/>
        <v>12.400000000000006</v>
      </c>
      <c r="AX1408" s="84">
        <f t="shared" si="451"/>
        <v>15.099999999999966</v>
      </c>
      <c r="AZ1408" s="77"/>
      <c r="BA1408" s="77">
        <v>11</v>
      </c>
      <c r="BB1408" s="84">
        <f t="shared" si="435"/>
        <v>-46102.937000000005</v>
      </c>
    </row>
    <row r="1409" spans="1:54">
      <c r="A1409" s="80">
        <v>42726</v>
      </c>
      <c r="B1409" s="84">
        <v>15618.5</v>
      </c>
      <c r="C1409" s="84">
        <v>1427.4829999999999</v>
      </c>
      <c r="D1409" s="84">
        <v>17045.983</v>
      </c>
      <c r="E1409" s="84">
        <v>138.43700000000001</v>
      </c>
      <c r="F1409" s="84">
        <f t="shared" si="445"/>
        <v>1128.518</v>
      </c>
      <c r="G1409" s="84">
        <f t="shared" si="445"/>
        <v>703.54800000000068</v>
      </c>
      <c r="H1409" s="84">
        <f t="shared" si="445"/>
        <v>21.050000000000011</v>
      </c>
      <c r="I1409" s="84">
        <f t="shared" si="434"/>
        <v>1128.518</v>
      </c>
      <c r="L1409" s="84">
        <f t="shared" si="436"/>
        <v>724.59800000000064</v>
      </c>
      <c r="M1409" s="84">
        <v>305</v>
      </c>
      <c r="N1409" s="85">
        <f>(D1409*36.7437/1000)/'[2]Soybean Export Forecast'!$Y$15</f>
        <v>0.28896212066653948</v>
      </c>
      <c r="P1409" s="84">
        <v>7107.9</v>
      </c>
      <c r="Q1409" s="84">
        <v>23761.1</v>
      </c>
      <c r="R1409" s="84">
        <f t="shared" si="438"/>
        <v>30869</v>
      </c>
      <c r="S1409" s="84">
        <f t="shared" si="446"/>
        <v>1047.7000000000007</v>
      </c>
      <c r="T1409" s="84">
        <f t="shared" si="447"/>
        <v>1364.0999999999985</v>
      </c>
      <c r="W1409" s="84">
        <v>7.4</v>
      </c>
      <c r="Z1409" s="84">
        <v>126</v>
      </c>
      <c r="AA1409" s="84">
        <v>1833.7</v>
      </c>
      <c r="AB1409" s="84">
        <f t="shared" si="439"/>
        <v>1959.7</v>
      </c>
      <c r="AC1409" s="84">
        <f t="shared" si="448"/>
        <v>184.60000000000014</v>
      </c>
      <c r="AE1409" s="84">
        <f t="shared" si="437"/>
        <v>8384.6</v>
      </c>
      <c r="AF1409" s="84">
        <f t="shared" si="437"/>
        <v>-24167.316999999999</v>
      </c>
      <c r="AG1409" s="84">
        <f t="shared" si="437"/>
        <v>-15782.717000000001</v>
      </c>
      <c r="AH1409" s="84">
        <f t="shared" si="449"/>
        <v>-528.75200000000041</v>
      </c>
      <c r="AJ1409" s="80">
        <v>42726</v>
      </c>
      <c r="AK1409" s="84">
        <v>3385.3</v>
      </c>
      <c r="AL1409" s="84">
        <v>2179.1</v>
      </c>
      <c r="AM1409" s="84">
        <f t="shared" si="440"/>
        <v>5564.4</v>
      </c>
      <c r="AN1409" s="84">
        <f t="shared" si="450"/>
        <v>199.29999999999995</v>
      </c>
      <c r="AO1409" s="84">
        <f t="shared" si="450"/>
        <v>251.89999999999964</v>
      </c>
      <c r="AP1409" s="85">
        <f>AM1409/'[2]Soymeal Export Forecast'!AQ$15</f>
        <v>0.4776155895057127</v>
      </c>
      <c r="AQ1409" s="77"/>
      <c r="AR1409" s="77"/>
      <c r="AS1409" s="80">
        <v>42726</v>
      </c>
      <c r="AT1409" s="84">
        <v>225.2</v>
      </c>
      <c r="AU1409" s="84">
        <v>296</v>
      </c>
      <c r="AV1409" s="84">
        <f t="shared" si="441"/>
        <v>521.20000000000005</v>
      </c>
      <c r="AW1409" s="84">
        <f t="shared" si="451"/>
        <v>56.199999999999989</v>
      </c>
      <c r="AX1409" s="84">
        <f t="shared" si="451"/>
        <v>18.900000000000034</v>
      </c>
      <c r="AZ1409" s="77"/>
      <c r="BA1409" s="77">
        <v>12</v>
      </c>
      <c r="BB1409" s="84">
        <f t="shared" si="435"/>
        <v>1327.818</v>
      </c>
    </row>
    <row r="1410" spans="1:54">
      <c r="A1410" s="80">
        <v>42733</v>
      </c>
      <c r="B1410" s="84">
        <v>15187.329</v>
      </c>
      <c r="C1410" s="84">
        <v>2780.5569999999998</v>
      </c>
      <c r="D1410" s="84">
        <v>17967.885999999999</v>
      </c>
      <c r="E1410" s="84">
        <v>138.43700000000001</v>
      </c>
      <c r="F1410" s="84">
        <f t="shared" si="445"/>
        <v>1353.0739999999998</v>
      </c>
      <c r="G1410" s="84">
        <f t="shared" si="445"/>
        <v>921.90299999999843</v>
      </c>
      <c r="H1410" s="84">
        <f t="shared" si="445"/>
        <v>0</v>
      </c>
      <c r="I1410" s="84">
        <f t="shared" si="434"/>
        <v>1353.0739999999998</v>
      </c>
      <c r="L1410" s="84">
        <f t="shared" si="436"/>
        <v>921.90299999999843</v>
      </c>
      <c r="M1410" s="84">
        <v>877</v>
      </c>
      <c r="N1410" s="85">
        <f>(D1410*36.7437/1000)/'[2]Soybean Export Forecast'!$Y$15</f>
        <v>0.30459014551725322</v>
      </c>
      <c r="P1410" s="84">
        <v>6554.5</v>
      </c>
      <c r="Q1410" s="84">
        <v>24955.9</v>
      </c>
      <c r="R1410" s="84">
        <f t="shared" si="438"/>
        <v>31510.400000000001</v>
      </c>
      <c r="S1410" s="84">
        <f t="shared" si="446"/>
        <v>641.40000000000146</v>
      </c>
      <c r="T1410" s="84">
        <f t="shared" si="447"/>
        <v>1194.8000000000029</v>
      </c>
      <c r="W1410" s="84">
        <v>23.6</v>
      </c>
      <c r="Z1410" s="84">
        <v>126</v>
      </c>
      <c r="AA1410" s="84">
        <v>1899.7</v>
      </c>
      <c r="AB1410" s="84">
        <f t="shared" si="439"/>
        <v>2025.7</v>
      </c>
      <c r="AC1410" s="84">
        <f t="shared" si="448"/>
        <v>66</v>
      </c>
      <c r="AE1410" s="84">
        <f t="shared" si="437"/>
        <v>8506.8289999999997</v>
      </c>
      <c r="AF1410" s="84">
        <f t="shared" si="437"/>
        <v>-24075.043000000001</v>
      </c>
      <c r="AG1410" s="84">
        <f t="shared" si="437"/>
        <v>-15568.214000000004</v>
      </c>
      <c r="AH1410" s="84">
        <f t="shared" si="449"/>
        <v>214.50299999999697</v>
      </c>
      <c r="AJ1410" s="80">
        <v>42733</v>
      </c>
      <c r="AK1410" s="84">
        <v>3345.4</v>
      </c>
      <c r="AL1410" s="84">
        <v>2302.3000000000002</v>
      </c>
      <c r="AM1410" s="84">
        <f t="shared" si="440"/>
        <v>5647.7000000000007</v>
      </c>
      <c r="AN1410" s="84">
        <f t="shared" si="450"/>
        <v>123.20000000000027</v>
      </c>
      <c r="AO1410" s="84">
        <f t="shared" si="450"/>
        <v>83.300000000001091</v>
      </c>
      <c r="AP1410" s="85">
        <f>AM1410/'[2]Soymeal Export Forecast'!AQ$15</f>
        <v>0.48476557487804872</v>
      </c>
      <c r="AQ1410" s="77"/>
      <c r="AR1410" s="77"/>
      <c r="AS1410" s="80">
        <v>42733</v>
      </c>
      <c r="AT1410" s="84">
        <v>248.4</v>
      </c>
      <c r="AU1410" s="84">
        <v>303.8</v>
      </c>
      <c r="AV1410" s="84">
        <f t="shared" si="441"/>
        <v>552.20000000000005</v>
      </c>
      <c r="AW1410" s="84">
        <f t="shared" si="451"/>
        <v>7.8000000000000114</v>
      </c>
      <c r="AX1410" s="84">
        <f t="shared" si="451"/>
        <v>31</v>
      </c>
      <c r="AZ1410" s="77"/>
      <c r="BA1410" s="77">
        <v>13</v>
      </c>
      <c r="BB1410" s="84">
        <f t="shared" si="435"/>
        <v>1476.2740000000001</v>
      </c>
    </row>
    <row r="1411" spans="1:54">
      <c r="A1411" s="80">
        <v>42740</v>
      </c>
      <c r="B1411" s="84">
        <v>14500.901</v>
      </c>
      <c r="C1411" s="84">
        <v>4042.0140000000001</v>
      </c>
      <c r="D1411" s="84">
        <v>18542.915000000001</v>
      </c>
      <c r="E1411" s="84">
        <v>138.43700000000001</v>
      </c>
      <c r="F1411" s="84">
        <f t="shared" si="445"/>
        <v>1261.4570000000003</v>
      </c>
      <c r="G1411" s="84">
        <f t="shared" si="445"/>
        <v>575.02900000000227</v>
      </c>
      <c r="H1411" s="84">
        <f t="shared" si="445"/>
        <v>0</v>
      </c>
      <c r="I1411" s="84">
        <f t="shared" si="434"/>
        <v>1261.4570000000003</v>
      </c>
      <c r="L1411" s="84">
        <f t="shared" si="436"/>
        <v>575.02900000000227</v>
      </c>
      <c r="M1411" s="84">
        <v>89</v>
      </c>
      <c r="N1411" s="85">
        <f>(D1411*36.7437/1000)/'[2]Soybean Export Forecast'!$Y$15</f>
        <v>0.31433799046610478</v>
      </c>
      <c r="P1411" s="84">
        <v>6125</v>
      </c>
      <c r="Q1411" s="84">
        <v>25585.8</v>
      </c>
      <c r="R1411" s="84">
        <f t="shared" si="438"/>
        <v>31710.799999999999</v>
      </c>
      <c r="S1411" s="84">
        <f t="shared" si="446"/>
        <v>200.39999999999782</v>
      </c>
      <c r="T1411" s="84">
        <f t="shared" si="447"/>
        <v>629.89999999999782</v>
      </c>
      <c r="W1411" s="84">
        <v>76.400000000000006</v>
      </c>
      <c r="Z1411" s="84">
        <v>131.5</v>
      </c>
      <c r="AA1411" s="84">
        <v>2102.5</v>
      </c>
      <c r="AB1411" s="84">
        <f t="shared" si="439"/>
        <v>2234</v>
      </c>
      <c r="AC1411" s="84">
        <f t="shared" si="448"/>
        <v>208.29999999999995</v>
      </c>
      <c r="AE1411" s="84">
        <f t="shared" si="437"/>
        <v>8244.4009999999998</v>
      </c>
      <c r="AF1411" s="84">
        <f t="shared" si="437"/>
        <v>-23646.286</v>
      </c>
      <c r="AG1411" s="84">
        <f t="shared" si="437"/>
        <v>-15401.884999999998</v>
      </c>
      <c r="AH1411" s="84">
        <f t="shared" si="449"/>
        <v>166.32900000000518</v>
      </c>
      <c r="AJ1411" s="80">
        <v>42740</v>
      </c>
      <c r="AK1411" s="84">
        <v>3254.9</v>
      </c>
      <c r="AL1411" s="84">
        <v>2511.9</v>
      </c>
      <c r="AM1411" s="84">
        <f t="shared" si="440"/>
        <v>5766.8</v>
      </c>
      <c r="AN1411" s="84">
        <f t="shared" si="450"/>
        <v>209.59999999999991</v>
      </c>
      <c r="AO1411" s="84">
        <f t="shared" si="450"/>
        <v>119.09999999999945</v>
      </c>
      <c r="AP1411" s="85">
        <f>AM1411/'[2]Soymeal Export Forecast'!AQ$15</f>
        <v>0.4949884231114845</v>
      </c>
      <c r="AQ1411" s="77"/>
      <c r="AR1411" s="77"/>
      <c r="AS1411" s="80">
        <v>42740</v>
      </c>
      <c r="AT1411" s="84">
        <v>239.5</v>
      </c>
      <c r="AU1411" s="84">
        <v>320</v>
      </c>
      <c r="AV1411" s="84">
        <f t="shared" si="441"/>
        <v>559.5</v>
      </c>
      <c r="AW1411" s="84">
        <f t="shared" si="451"/>
        <v>16.199999999999989</v>
      </c>
      <c r="AX1411" s="84">
        <f t="shared" si="451"/>
        <v>7.2999999999999545</v>
      </c>
      <c r="AZ1411" s="77"/>
      <c r="BA1411" s="77">
        <v>14</v>
      </c>
      <c r="BB1411" s="84">
        <f t="shared" si="435"/>
        <v>1471.0570000000002</v>
      </c>
    </row>
    <row r="1412" spans="1:54">
      <c r="A1412" s="80">
        <v>42747</v>
      </c>
      <c r="B1412" s="84">
        <v>15171.544</v>
      </c>
      <c r="C1412" s="84">
        <v>5432.2179999999998</v>
      </c>
      <c r="D1412" s="84">
        <v>20603.761999999999</v>
      </c>
      <c r="E1412" s="84">
        <v>679.45699999999999</v>
      </c>
      <c r="F1412" s="84">
        <f t="shared" si="445"/>
        <v>1390.2039999999997</v>
      </c>
      <c r="G1412" s="84">
        <f t="shared" si="445"/>
        <v>2060.8469999999979</v>
      </c>
      <c r="H1412" s="84">
        <f t="shared" si="445"/>
        <v>541.02</v>
      </c>
      <c r="I1412" s="84">
        <f t="shared" ref="I1412:I1475" si="452">F1412</f>
        <v>1390.2039999999997</v>
      </c>
      <c r="L1412" s="84">
        <f t="shared" si="436"/>
        <v>2601.8669999999979</v>
      </c>
      <c r="M1412" s="84">
        <v>40.700000000000003</v>
      </c>
      <c r="N1412" s="85">
        <f>(D1412*36.7437/1000)/'[2]Soybean Export Forecast'!$Y$15</f>
        <v>0.34927330158833669</v>
      </c>
      <c r="P1412" s="84">
        <v>5743.4</v>
      </c>
      <c r="Q1412" s="84">
        <v>26579.4</v>
      </c>
      <c r="R1412" s="84">
        <f t="shared" si="438"/>
        <v>32322.800000000003</v>
      </c>
      <c r="S1412" s="84">
        <f t="shared" si="446"/>
        <v>612.00000000000364</v>
      </c>
      <c r="T1412" s="84">
        <f t="shared" si="447"/>
        <v>993.60000000000218</v>
      </c>
      <c r="W1412" s="84">
        <v>6.1</v>
      </c>
      <c r="Z1412" s="84">
        <v>131.5</v>
      </c>
      <c r="AA1412" s="84">
        <v>2279.1</v>
      </c>
      <c r="AB1412" s="84">
        <f t="shared" si="439"/>
        <v>2410.6</v>
      </c>
      <c r="AC1412" s="84">
        <f t="shared" si="448"/>
        <v>176.59999999999991</v>
      </c>
      <c r="AE1412" s="84">
        <f t="shared" si="437"/>
        <v>9296.6440000000002</v>
      </c>
      <c r="AF1412" s="84">
        <f t="shared" si="437"/>
        <v>-23426.281999999999</v>
      </c>
      <c r="AG1412" s="84">
        <f t="shared" si="437"/>
        <v>-14129.638000000004</v>
      </c>
      <c r="AH1412" s="84">
        <f t="shared" si="449"/>
        <v>1272.2469999999939</v>
      </c>
      <c r="AJ1412" s="80">
        <v>42747</v>
      </c>
      <c r="AK1412" s="84">
        <v>3254.9</v>
      </c>
      <c r="AL1412" s="84">
        <v>2781.7</v>
      </c>
      <c r="AM1412" s="84">
        <f t="shared" si="440"/>
        <v>6036.6</v>
      </c>
      <c r="AN1412" s="84">
        <f t="shared" si="450"/>
        <v>269.79999999999973</v>
      </c>
      <c r="AO1412" s="84">
        <f t="shared" si="450"/>
        <v>269.80000000000018</v>
      </c>
      <c r="AP1412" s="85">
        <f>AM1412/'[2]Soymeal Export Forecast'!AQ$15</f>
        <v>0.51814647897530475</v>
      </c>
      <c r="AQ1412" s="77"/>
      <c r="AR1412" s="77"/>
      <c r="AS1412" s="80">
        <v>42747</v>
      </c>
      <c r="AT1412" s="84">
        <v>243.3</v>
      </c>
      <c r="AU1412" s="84">
        <v>357.6</v>
      </c>
      <c r="AV1412" s="84">
        <f t="shared" si="441"/>
        <v>600.90000000000009</v>
      </c>
      <c r="AW1412" s="84">
        <f t="shared" si="451"/>
        <v>37.600000000000023</v>
      </c>
      <c r="AX1412" s="84">
        <f t="shared" si="451"/>
        <v>41.400000000000091</v>
      </c>
      <c r="AZ1412" s="77"/>
      <c r="BA1412" s="77">
        <v>15</v>
      </c>
      <c r="BB1412" s="84">
        <f t="shared" ref="BB1412:BB1475" si="453">AN1412+F1412</f>
        <v>1660.0039999999995</v>
      </c>
    </row>
    <row r="1413" spans="1:54">
      <c r="A1413" s="80">
        <v>42754</v>
      </c>
      <c r="B1413" s="84">
        <v>14791.870999999999</v>
      </c>
      <c r="C1413" s="84">
        <v>6685.3109999999997</v>
      </c>
      <c r="D1413" s="84">
        <v>21477.182000000001</v>
      </c>
      <c r="E1413" s="84">
        <v>709.93700000000001</v>
      </c>
      <c r="F1413" s="84">
        <f t="shared" si="445"/>
        <v>1253.0929999999998</v>
      </c>
      <c r="G1413" s="84">
        <f t="shared" si="445"/>
        <v>873.42000000000189</v>
      </c>
      <c r="H1413" s="84">
        <f t="shared" si="445"/>
        <v>30.480000000000018</v>
      </c>
      <c r="I1413" s="84">
        <f t="shared" si="452"/>
        <v>1253.0929999999998</v>
      </c>
      <c r="L1413" s="84">
        <f t="shared" ref="L1413:L1476" si="454">H1413+G1413</f>
        <v>903.90000000000191</v>
      </c>
      <c r="M1413" s="84">
        <v>93.5</v>
      </c>
      <c r="N1413" s="85">
        <f>(D1413*36.7437/1000)/'[2]Soybean Export Forecast'!$Y$15</f>
        <v>0.36407944655707036</v>
      </c>
      <c r="P1413" s="84">
        <v>5132</v>
      </c>
      <c r="Q1413" s="84">
        <v>27542.3</v>
      </c>
      <c r="R1413" s="84">
        <f t="shared" si="438"/>
        <v>32674.3</v>
      </c>
      <c r="S1413" s="84">
        <f t="shared" si="446"/>
        <v>351.49999999999636</v>
      </c>
      <c r="T1413" s="84">
        <f t="shared" si="447"/>
        <v>962.89999999999782</v>
      </c>
      <c r="W1413" s="84">
        <v>68.2</v>
      </c>
      <c r="Z1413" s="84">
        <v>98.5</v>
      </c>
      <c r="AA1413" s="84">
        <v>2312</v>
      </c>
      <c r="AB1413" s="84">
        <f t="shared" si="439"/>
        <v>2410.5</v>
      </c>
      <c r="AC1413" s="84">
        <f t="shared" si="448"/>
        <v>-9.9999999999909051E-2</v>
      </c>
      <c r="AE1413" s="84">
        <f t="shared" si="437"/>
        <v>9561.3709999999992</v>
      </c>
      <c r="AF1413" s="84">
        <f t="shared" si="437"/>
        <v>-23168.989000000001</v>
      </c>
      <c r="AG1413" s="84">
        <f t="shared" si="437"/>
        <v>-13607.617999999999</v>
      </c>
      <c r="AH1413" s="84">
        <f t="shared" si="449"/>
        <v>522.02000000000589</v>
      </c>
      <c r="AJ1413" s="80">
        <v>42754</v>
      </c>
      <c r="AK1413" s="84">
        <v>3318.8</v>
      </c>
      <c r="AL1413" s="84">
        <v>2994.6</v>
      </c>
      <c r="AM1413" s="84">
        <f t="shared" si="440"/>
        <v>6313.4</v>
      </c>
      <c r="AN1413" s="84">
        <f t="shared" si="450"/>
        <v>212.90000000000009</v>
      </c>
      <c r="AO1413" s="84">
        <f t="shared" si="450"/>
        <v>276.79999999999927</v>
      </c>
      <c r="AP1413" s="85">
        <f>AM1413/'[2]Soymeal Export Forecast'!AQ$15</f>
        <v>0.54190537394604388</v>
      </c>
      <c r="AQ1413" s="77"/>
      <c r="AR1413" s="77"/>
      <c r="AS1413" s="80">
        <v>42754</v>
      </c>
      <c r="AT1413" s="84">
        <v>282.7</v>
      </c>
      <c r="AU1413" s="84">
        <v>367.7</v>
      </c>
      <c r="AV1413" s="84">
        <f t="shared" si="441"/>
        <v>650.4</v>
      </c>
      <c r="AW1413" s="84">
        <f t="shared" si="451"/>
        <v>10.099999999999966</v>
      </c>
      <c r="AX1413" s="84">
        <f t="shared" si="451"/>
        <v>49.499999999999886</v>
      </c>
      <c r="AZ1413" s="77"/>
      <c r="BA1413" s="77">
        <v>16</v>
      </c>
      <c r="BB1413" s="84">
        <f t="shared" si="453"/>
        <v>1465.9929999999999</v>
      </c>
    </row>
    <row r="1414" spans="1:54">
      <c r="A1414" s="80">
        <v>42761</v>
      </c>
      <c r="B1414" s="84">
        <v>14963.862999999999</v>
      </c>
      <c r="C1414" s="84">
        <v>7514.7809999999999</v>
      </c>
      <c r="D1414" s="84">
        <v>22478.644</v>
      </c>
      <c r="E1414" s="84">
        <v>709.93700000000001</v>
      </c>
      <c r="F1414" s="84">
        <f t="shared" si="445"/>
        <v>829.47000000000025</v>
      </c>
      <c r="G1414" s="84">
        <f t="shared" si="445"/>
        <v>1001.4619999999995</v>
      </c>
      <c r="H1414" s="84">
        <f t="shared" si="445"/>
        <v>0</v>
      </c>
      <c r="I1414" s="84">
        <f t="shared" si="452"/>
        <v>829.47000000000025</v>
      </c>
      <c r="L1414" s="84">
        <f t="shared" si="454"/>
        <v>1001.4619999999995</v>
      </c>
      <c r="M1414" s="84">
        <v>86.3</v>
      </c>
      <c r="N1414" s="85">
        <f>(D1414*36.7437/1000)/'[2]Soybean Export Forecast'!$Y$15</f>
        <v>0.38105614912018765</v>
      </c>
      <c r="P1414" s="84">
        <v>4814.3</v>
      </c>
      <c r="Q1414" s="84">
        <v>28439.9</v>
      </c>
      <c r="R1414" s="84">
        <f t="shared" si="438"/>
        <v>33254.200000000004</v>
      </c>
      <c r="S1414" s="84">
        <f t="shared" si="446"/>
        <v>579.90000000000509</v>
      </c>
      <c r="T1414" s="84">
        <f t="shared" si="447"/>
        <v>897.60000000000218</v>
      </c>
      <c r="W1414" s="84">
        <v>69.2</v>
      </c>
      <c r="Z1414" s="84">
        <v>33</v>
      </c>
      <c r="AA1414" s="84">
        <v>2516.3969999999999</v>
      </c>
      <c r="AB1414" s="84">
        <f t="shared" si="439"/>
        <v>2549.3969999999999</v>
      </c>
      <c r="AC1414" s="84">
        <f t="shared" si="448"/>
        <v>138.89699999999993</v>
      </c>
      <c r="AE1414" s="84">
        <f t="shared" si="437"/>
        <v>10116.562999999998</v>
      </c>
      <c r="AF1414" s="84">
        <f t="shared" si="437"/>
        <v>-23441.516000000003</v>
      </c>
      <c r="AG1414" s="84">
        <f t="shared" si="437"/>
        <v>-13324.953000000005</v>
      </c>
      <c r="AH1414" s="84">
        <f t="shared" si="449"/>
        <v>282.6649999999936</v>
      </c>
      <c r="AJ1414" s="80">
        <v>42761</v>
      </c>
      <c r="AK1414" s="84">
        <v>3506.8</v>
      </c>
      <c r="AL1414" s="84">
        <v>3171.6</v>
      </c>
      <c r="AM1414" s="84">
        <f t="shared" si="440"/>
        <v>6678.4</v>
      </c>
      <c r="AN1414" s="84">
        <f t="shared" si="450"/>
        <v>177</v>
      </c>
      <c r="AO1414" s="84">
        <f t="shared" si="450"/>
        <v>365</v>
      </c>
      <c r="AP1414" s="85">
        <f>AM1414/'[2]Soymeal Export Forecast'!AQ$15</f>
        <v>0.57323484166396232</v>
      </c>
      <c r="AQ1414" s="77"/>
      <c r="AR1414" s="77"/>
      <c r="AS1414" s="80">
        <v>42761</v>
      </c>
      <c r="AT1414" s="84">
        <v>275.60000000000002</v>
      </c>
      <c r="AU1414" s="84">
        <v>387</v>
      </c>
      <c r="AV1414" s="84">
        <f t="shared" si="441"/>
        <v>662.6</v>
      </c>
      <c r="AW1414" s="84">
        <f t="shared" si="451"/>
        <v>19.300000000000011</v>
      </c>
      <c r="AX1414" s="84">
        <f t="shared" si="451"/>
        <v>12.200000000000045</v>
      </c>
      <c r="AZ1414" s="77"/>
      <c r="BA1414" s="77">
        <v>17</v>
      </c>
      <c r="BB1414" s="84">
        <f t="shared" si="453"/>
        <v>1006.4700000000003</v>
      </c>
    </row>
    <row r="1415" spans="1:54">
      <c r="A1415" s="80">
        <v>42768</v>
      </c>
      <c r="B1415" s="84">
        <v>15238.849</v>
      </c>
      <c r="C1415" s="84">
        <v>8039.0839999999998</v>
      </c>
      <c r="D1415" s="84">
        <v>23277.933000000001</v>
      </c>
      <c r="E1415" s="84">
        <v>709.93700000000001</v>
      </c>
      <c r="F1415" s="84">
        <f t="shared" si="445"/>
        <v>524.30299999999988</v>
      </c>
      <c r="G1415" s="84">
        <f t="shared" si="445"/>
        <v>799.28900000000067</v>
      </c>
      <c r="H1415" s="84">
        <f t="shared" si="445"/>
        <v>0</v>
      </c>
      <c r="I1415" s="84">
        <f t="shared" si="452"/>
        <v>524.30299999999988</v>
      </c>
      <c r="L1415" s="84">
        <f t="shared" si="454"/>
        <v>799.28900000000067</v>
      </c>
      <c r="M1415" s="84">
        <v>51.3</v>
      </c>
      <c r="N1415" s="85">
        <f>(D1415*36.7437/1000)/'[2]Soybean Export Forecast'!$Y$15</f>
        <v>0.39460563139207766</v>
      </c>
      <c r="P1415" s="84">
        <v>4064.6</v>
      </c>
      <c r="Q1415" s="84">
        <v>29449.5</v>
      </c>
      <c r="R1415" s="84">
        <f t="shared" si="438"/>
        <v>33514.1</v>
      </c>
      <c r="S1415" s="84">
        <f t="shared" si="446"/>
        <v>259.89999999999418</v>
      </c>
      <c r="T1415" s="84">
        <f t="shared" si="447"/>
        <v>1009.5999999999985</v>
      </c>
      <c r="W1415" s="84">
        <v>18.600000000000001</v>
      </c>
      <c r="Z1415" s="84">
        <v>0</v>
      </c>
      <c r="AA1415" s="84">
        <v>2681.6120000000001</v>
      </c>
      <c r="AB1415" s="84">
        <f t="shared" si="439"/>
        <v>2681.6120000000001</v>
      </c>
      <c r="AC1415" s="84">
        <f t="shared" si="448"/>
        <v>132.21500000000015</v>
      </c>
      <c r="AE1415" s="84">
        <f t="shared" si="437"/>
        <v>11174.249</v>
      </c>
      <c r="AF1415" s="84">
        <f t="shared" si="437"/>
        <v>-24092.028000000002</v>
      </c>
      <c r="AG1415" s="84">
        <f t="shared" si="437"/>
        <v>-12917.778999999999</v>
      </c>
      <c r="AH1415" s="84">
        <f t="shared" si="449"/>
        <v>407.17400000000634</v>
      </c>
      <c r="AJ1415" s="80">
        <v>42768</v>
      </c>
      <c r="AK1415" s="84">
        <v>3540.3</v>
      </c>
      <c r="AL1415" s="84">
        <v>3485.8</v>
      </c>
      <c r="AM1415" s="84">
        <f t="shared" si="440"/>
        <v>7026.1</v>
      </c>
      <c r="AN1415" s="84">
        <f t="shared" si="450"/>
        <v>314.20000000000027</v>
      </c>
      <c r="AO1415" s="84">
        <f t="shared" si="450"/>
        <v>347.70000000000073</v>
      </c>
      <c r="AP1415" s="85">
        <f>AM1415/'[2]Soymeal Export Forecast'!AQ$15</f>
        <v>0.60307937844620951</v>
      </c>
      <c r="AQ1415" s="77"/>
      <c r="AR1415" s="77"/>
      <c r="AS1415" s="80">
        <v>42768</v>
      </c>
      <c r="AT1415" s="84">
        <v>272.2</v>
      </c>
      <c r="AU1415" s="84">
        <v>425.7</v>
      </c>
      <c r="AV1415" s="84">
        <f t="shared" si="441"/>
        <v>697.9</v>
      </c>
      <c r="AW1415" s="84">
        <f t="shared" si="451"/>
        <v>38.699999999999989</v>
      </c>
      <c r="AX1415" s="84">
        <f t="shared" si="451"/>
        <v>35.299999999999955</v>
      </c>
      <c r="AZ1415" s="77"/>
      <c r="BA1415" s="77">
        <v>18</v>
      </c>
      <c r="BB1415" s="84">
        <f t="shared" si="453"/>
        <v>838.50300000000016</v>
      </c>
    </row>
    <row r="1416" spans="1:54">
      <c r="A1416" s="80">
        <v>42775</v>
      </c>
      <c r="B1416" s="84">
        <v>15843.581</v>
      </c>
      <c r="C1416" s="84">
        <v>8907.8140000000003</v>
      </c>
      <c r="D1416" s="84">
        <v>24751.395</v>
      </c>
      <c r="E1416" s="84">
        <v>709.93700000000001</v>
      </c>
      <c r="F1416" s="84">
        <f t="shared" si="445"/>
        <v>868.73000000000047</v>
      </c>
      <c r="G1416" s="84">
        <f t="shared" si="445"/>
        <v>1473.4619999999995</v>
      </c>
      <c r="H1416" s="84">
        <f t="shared" si="445"/>
        <v>0</v>
      </c>
      <c r="I1416" s="84">
        <f t="shared" si="452"/>
        <v>868.73000000000047</v>
      </c>
      <c r="L1416" s="84">
        <f t="shared" si="454"/>
        <v>1473.4619999999995</v>
      </c>
      <c r="M1416" s="84">
        <v>183.2</v>
      </c>
      <c r="N1416" s="85">
        <f>(D1416*36.7437/1000)/'[2]Soybean Export Forecast'!$Y$15</f>
        <v>0.41958363965605161</v>
      </c>
      <c r="P1416" s="84">
        <v>3510.7</v>
      </c>
      <c r="Q1416" s="84">
        <v>30265.7</v>
      </c>
      <c r="R1416" s="84">
        <f t="shared" si="438"/>
        <v>33776.400000000001</v>
      </c>
      <c r="S1416" s="84">
        <f t="shared" si="446"/>
        <v>262.30000000000291</v>
      </c>
      <c r="T1416" s="84">
        <f t="shared" si="447"/>
        <v>816.20000000000073</v>
      </c>
      <c r="W1416" s="84">
        <v>81.400000000000006</v>
      </c>
      <c r="Z1416" s="84">
        <v>152.4</v>
      </c>
      <c r="AA1416" s="84">
        <v>2753</v>
      </c>
      <c r="AB1416" s="84">
        <f t="shared" si="439"/>
        <v>2905.4</v>
      </c>
      <c r="AC1416" s="84">
        <f t="shared" si="448"/>
        <v>223.78800000000001</v>
      </c>
      <c r="AE1416" s="84">
        <f t="shared" si="437"/>
        <v>12180.481000000002</v>
      </c>
      <c r="AF1416" s="84">
        <f t="shared" si="437"/>
        <v>-24110.885999999999</v>
      </c>
      <c r="AG1416" s="84">
        <f t="shared" si="437"/>
        <v>-11930.405000000001</v>
      </c>
      <c r="AH1416" s="84">
        <f t="shared" si="449"/>
        <v>987.37399999999798</v>
      </c>
      <c r="AJ1416" s="80">
        <v>42775</v>
      </c>
      <c r="AK1416" s="84">
        <v>3427.8</v>
      </c>
      <c r="AL1416" s="84">
        <v>3670.1019999999999</v>
      </c>
      <c r="AM1416" s="84">
        <f t="shared" si="440"/>
        <v>7097.902</v>
      </c>
      <c r="AN1416" s="84">
        <f t="shared" si="450"/>
        <v>184.30199999999968</v>
      </c>
      <c r="AO1416" s="84">
        <f t="shared" si="450"/>
        <v>71.80199999999968</v>
      </c>
      <c r="AP1416" s="85">
        <f>AM1416/'[2]Soymeal Export Forecast'!AQ$15</f>
        <v>0.60924244266835192</v>
      </c>
      <c r="AQ1416" s="77"/>
      <c r="AR1416" s="77"/>
      <c r="AS1416" s="80">
        <v>42775</v>
      </c>
      <c r="AT1416" s="84">
        <v>236.5</v>
      </c>
      <c r="AU1416" s="84">
        <v>471.4</v>
      </c>
      <c r="AV1416" s="84">
        <f t="shared" si="441"/>
        <v>707.9</v>
      </c>
      <c r="AW1416" s="84">
        <f t="shared" si="451"/>
        <v>45.699999999999989</v>
      </c>
      <c r="AX1416" s="84">
        <f t="shared" si="451"/>
        <v>10</v>
      </c>
      <c r="AZ1416" s="77"/>
      <c r="BA1416" s="77">
        <v>19</v>
      </c>
      <c r="BB1416" s="84">
        <f t="shared" si="453"/>
        <v>1053.0320000000002</v>
      </c>
    </row>
    <row r="1417" spans="1:54">
      <c r="A1417" s="80">
        <v>42782</v>
      </c>
      <c r="B1417" s="84">
        <v>16184.781999999999</v>
      </c>
      <c r="C1417" s="84">
        <v>9800.4619999999995</v>
      </c>
      <c r="D1417" s="84">
        <v>25985.243999999999</v>
      </c>
      <c r="E1417" s="84">
        <v>709.93700000000001</v>
      </c>
      <c r="F1417" s="84">
        <f t="shared" si="445"/>
        <v>892.64799999999923</v>
      </c>
      <c r="G1417" s="84">
        <f t="shared" si="445"/>
        <v>1233.8489999999983</v>
      </c>
      <c r="H1417" s="84">
        <f t="shared" si="445"/>
        <v>0</v>
      </c>
      <c r="I1417" s="84">
        <f t="shared" si="452"/>
        <v>892.64799999999923</v>
      </c>
      <c r="L1417" s="84">
        <f t="shared" si="454"/>
        <v>1233.8489999999983</v>
      </c>
      <c r="M1417" s="84">
        <v>125.6</v>
      </c>
      <c r="N1417" s="85">
        <f>(D1417*36.7437/1000)/'[2]Soybean Export Forecast'!$Y$15</f>
        <v>0.44049974778676421</v>
      </c>
      <c r="P1417" s="84">
        <v>3446.1</v>
      </c>
      <c r="Q1417" s="84">
        <v>30605.1</v>
      </c>
      <c r="R1417" s="84">
        <f t="shared" si="438"/>
        <v>34051.199999999997</v>
      </c>
      <c r="S1417" s="84">
        <f t="shared" si="446"/>
        <v>274.79999999999563</v>
      </c>
      <c r="T1417" s="84">
        <f t="shared" si="447"/>
        <v>339.39999999999782</v>
      </c>
      <c r="W1417" s="84">
        <v>63.5</v>
      </c>
      <c r="Z1417" s="84">
        <v>152.4</v>
      </c>
      <c r="AA1417" s="84">
        <v>2906.3</v>
      </c>
      <c r="AB1417" s="84">
        <f t="shared" si="439"/>
        <v>3058.7000000000003</v>
      </c>
      <c r="AC1417" s="84">
        <f t="shared" si="448"/>
        <v>153.30000000000018</v>
      </c>
      <c r="AE1417" s="84">
        <f t="shared" si="437"/>
        <v>12586.281999999999</v>
      </c>
      <c r="AF1417" s="84">
        <f t="shared" si="437"/>
        <v>-23710.937999999998</v>
      </c>
      <c r="AG1417" s="84">
        <f t="shared" si="437"/>
        <v>-11124.655999999999</v>
      </c>
      <c r="AH1417" s="84">
        <f t="shared" si="449"/>
        <v>805.74900000000162</v>
      </c>
      <c r="AJ1417" s="80">
        <v>42782</v>
      </c>
      <c r="AK1417" s="84">
        <v>3437.7</v>
      </c>
      <c r="AL1417" s="84">
        <v>3883.2</v>
      </c>
      <c r="AM1417" s="84">
        <f t="shared" si="440"/>
        <v>7320.9</v>
      </c>
      <c r="AN1417" s="84">
        <f t="shared" si="450"/>
        <v>213.09799999999996</v>
      </c>
      <c r="AO1417" s="84">
        <f t="shared" si="450"/>
        <v>222.99799999999959</v>
      </c>
      <c r="AP1417" s="85">
        <f>AM1417/'[2]Soymeal Export Forecast'!AQ$15</f>
        <v>0.6283832882633118</v>
      </c>
      <c r="AQ1417" s="77"/>
      <c r="AR1417" s="77"/>
      <c r="AS1417" s="80">
        <v>42782</v>
      </c>
      <c r="AT1417" s="84">
        <v>231.3</v>
      </c>
      <c r="AU1417" s="84">
        <v>489.3</v>
      </c>
      <c r="AV1417" s="84">
        <f t="shared" si="441"/>
        <v>720.6</v>
      </c>
      <c r="AW1417" s="84">
        <f t="shared" si="451"/>
        <v>17.900000000000034</v>
      </c>
      <c r="AX1417" s="84">
        <f t="shared" si="451"/>
        <v>12.700000000000045</v>
      </c>
      <c r="AZ1417" s="77"/>
      <c r="BA1417" s="77">
        <v>20</v>
      </c>
      <c r="BB1417" s="84">
        <f t="shared" si="453"/>
        <v>1105.7459999999992</v>
      </c>
    </row>
    <row r="1418" spans="1:54">
      <c r="A1418" s="80">
        <v>42789</v>
      </c>
      <c r="B1418" s="84">
        <v>17304.914000000001</v>
      </c>
      <c r="C1418" s="84">
        <v>10341.287</v>
      </c>
      <c r="D1418" s="84">
        <v>27646.201000000001</v>
      </c>
      <c r="E1418" s="84">
        <v>709.93700000000001</v>
      </c>
      <c r="F1418" s="84">
        <f t="shared" si="445"/>
        <v>540.82500000000073</v>
      </c>
      <c r="G1418" s="84">
        <f t="shared" si="445"/>
        <v>1660.9570000000022</v>
      </c>
      <c r="H1418" s="84">
        <f t="shared" si="445"/>
        <v>0</v>
      </c>
      <c r="I1418" s="84">
        <f t="shared" si="452"/>
        <v>540.82500000000073</v>
      </c>
      <c r="L1418" s="84">
        <f t="shared" si="454"/>
        <v>1660.9570000000022</v>
      </c>
      <c r="M1418" s="84">
        <v>45.5</v>
      </c>
      <c r="N1418" s="85">
        <f>(D1418*36.7437/1000)/'[2]Soybean Export Forecast'!$Y$15</f>
        <v>0.46865615607697159</v>
      </c>
      <c r="P1418" s="84">
        <v>3043</v>
      </c>
      <c r="Q1418" s="84">
        <v>31215.4</v>
      </c>
      <c r="R1418" s="84">
        <f t="shared" si="438"/>
        <v>34258.400000000001</v>
      </c>
      <c r="S1418" s="84">
        <f t="shared" si="446"/>
        <v>207.20000000000437</v>
      </c>
      <c r="T1418" s="84">
        <f t="shared" si="447"/>
        <v>610.30000000000291</v>
      </c>
      <c r="W1418" s="84">
        <v>0</v>
      </c>
      <c r="Z1418" s="84">
        <v>75.400000000000006</v>
      </c>
      <c r="AA1418" s="84">
        <v>2906.3</v>
      </c>
      <c r="AB1418" s="84">
        <f t="shared" si="439"/>
        <v>2981.7000000000003</v>
      </c>
      <c r="AC1418" s="84">
        <f t="shared" si="448"/>
        <v>-77</v>
      </c>
      <c r="AE1418" s="84">
        <f t="shared" si="437"/>
        <v>14186.514000000001</v>
      </c>
      <c r="AF1418" s="84">
        <f t="shared" si="437"/>
        <v>-23780.413</v>
      </c>
      <c r="AG1418" s="84">
        <f t="shared" si="437"/>
        <v>-9593.8990000000013</v>
      </c>
      <c r="AH1418" s="84">
        <f t="shared" si="449"/>
        <v>1530.7569999999978</v>
      </c>
      <c r="AJ1418" s="80">
        <v>42789</v>
      </c>
      <c r="AK1418" s="84">
        <v>3353</v>
      </c>
      <c r="AL1418" s="84">
        <v>4107.3</v>
      </c>
      <c r="AM1418" s="84">
        <f t="shared" si="440"/>
        <v>7460.3</v>
      </c>
      <c r="AN1418" s="84">
        <f t="shared" si="450"/>
        <v>224.10000000000036</v>
      </c>
      <c r="AO1418" s="84">
        <f t="shared" si="450"/>
        <v>139.40000000000055</v>
      </c>
      <c r="AP1418" s="85">
        <f>AM1418/'[2]Soymeal Export Forecast'!AQ$15</f>
        <v>0.64034856990681277</v>
      </c>
      <c r="AQ1418" s="77"/>
      <c r="AR1418" s="77"/>
      <c r="AS1418" s="80">
        <v>42789</v>
      </c>
      <c r="AT1418" s="84">
        <v>236.8</v>
      </c>
      <c r="AU1418" s="84">
        <v>512.4</v>
      </c>
      <c r="AV1418" s="84">
        <f t="shared" si="441"/>
        <v>749.2</v>
      </c>
      <c r="AW1418" s="84">
        <f t="shared" si="451"/>
        <v>23.099999999999966</v>
      </c>
      <c r="AX1418" s="84">
        <f t="shared" si="451"/>
        <v>28.600000000000023</v>
      </c>
      <c r="AZ1418" s="77"/>
      <c r="BA1418" s="77">
        <v>21</v>
      </c>
      <c r="BB1418" s="84">
        <f t="shared" si="453"/>
        <v>764.92500000000109</v>
      </c>
    </row>
    <row r="1419" spans="1:54">
      <c r="A1419" s="80">
        <v>42796</v>
      </c>
      <c r="B1419" s="84">
        <v>18401.937999999998</v>
      </c>
      <c r="C1419" s="84">
        <v>10918.880999999999</v>
      </c>
      <c r="D1419" s="84">
        <v>29320.819</v>
      </c>
      <c r="E1419" s="84">
        <v>709.93700000000001</v>
      </c>
      <c r="F1419" s="84">
        <f t="shared" si="445"/>
        <v>577.59399999999914</v>
      </c>
      <c r="G1419" s="84">
        <f t="shared" si="445"/>
        <v>1674.6179999999986</v>
      </c>
      <c r="H1419" s="84">
        <f t="shared" si="445"/>
        <v>0</v>
      </c>
      <c r="I1419" s="84">
        <f t="shared" si="452"/>
        <v>577.59399999999914</v>
      </c>
      <c r="L1419" s="84">
        <f t="shared" si="454"/>
        <v>1674.6179999999986</v>
      </c>
      <c r="M1419" s="84">
        <v>91.5</v>
      </c>
      <c r="N1419" s="85">
        <f>(D1419*36.7437/1000)/'[2]Soybean Export Forecast'!$Y$15</f>
        <v>0.49704414453069462</v>
      </c>
      <c r="P1419" s="84">
        <v>2594</v>
      </c>
      <c r="Q1419" s="84">
        <v>31748.799999999999</v>
      </c>
      <c r="R1419" s="84">
        <f t="shared" si="438"/>
        <v>34342.800000000003</v>
      </c>
      <c r="S1419" s="84">
        <f t="shared" si="446"/>
        <v>84.400000000001455</v>
      </c>
      <c r="T1419" s="84">
        <f t="shared" si="447"/>
        <v>533.39999999999782</v>
      </c>
      <c r="W1419" s="84">
        <v>0</v>
      </c>
      <c r="Z1419" s="84">
        <v>0</v>
      </c>
      <c r="AA1419" s="84">
        <v>2906.36</v>
      </c>
      <c r="AB1419" s="84">
        <f t="shared" si="439"/>
        <v>2906.36</v>
      </c>
      <c r="AC1419" s="84">
        <f t="shared" si="448"/>
        <v>-75.340000000000146</v>
      </c>
      <c r="AE1419" s="84">
        <f t="shared" si="437"/>
        <v>15807.937999999998</v>
      </c>
      <c r="AF1419" s="84">
        <f t="shared" si="437"/>
        <v>-23736.279000000002</v>
      </c>
      <c r="AG1419" s="84">
        <f t="shared" si="437"/>
        <v>-7928.341000000004</v>
      </c>
      <c r="AH1419" s="84">
        <f t="shared" si="449"/>
        <v>1665.5579999999973</v>
      </c>
      <c r="AJ1419" s="80">
        <v>42796</v>
      </c>
      <c r="AK1419" s="84">
        <v>3334.9</v>
      </c>
      <c r="AL1419" s="84">
        <v>4427.3</v>
      </c>
      <c r="AM1419" s="84">
        <f t="shared" si="440"/>
        <v>7762.2000000000007</v>
      </c>
      <c r="AN1419" s="84">
        <f t="shared" si="450"/>
        <v>320</v>
      </c>
      <c r="AO1419" s="84">
        <f t="shared" si="450"/>
        <v>301.90000000000055</v>
      </c>
      <c r="AP1419" s="85">
        <f>AM1419/'[2]Soymeal Export Forecast'!AQ$15</f>
        <v>0.66626190224664716</v>
      </c>
      <c r="AQ1419" s="77"/>
      <c r="AR1419" s="77"/>
      <c r="AS1419" s="80">
        <v>42796</v>
      </c>
      <c r="AT1419" s="84">
        <v>231.7</v>
      </c>
      <c r="AU1419" s="84">
        <v>525.9</v>
      </c>
      <c r="AV1419" s="84">
        <f t="shared" si="441"/>
        <v>757.59999999999991</v>
      </c>
      <c r="AW1419" s="84">
        <f t="shared" si="451"/>
        <v>13.5</v>
      </c>
      <c r="AX1419" s="84">
        <f t="shared" si="451"/>
        <v>8.3999999999998636</v>
      </c>
      <c r="AZ1419" s="77"/>
      <c r="BA1419" s="77">
        <v>22</v>
      </c>
      <c r="BB1419" s="84">
        <f t="shared" si="453"/>
        <v>897.59399999999914</v>
      </c>
    </row>
    <row r="1420" spans="1:54">
      <c r="A1420" s="80">
        <v>42803</v>
      </c>
      <c r="B1420" s="84">
        <v>18354.723000000002</v>
      </c>
      <c r="C1420" s="84">
        <v>11727.671</v>
      </c>
      <c r="D1420" s="84">
        <v>30082.394</v>
      </c>
      <c r="E1420" s="84">
        <v>709.93700000000001</v>
      </c>
      <c r="F1420" s="84">
        <f t="shared" si="445"/>
        <v>808.79000000000087</v>
      </c>
      <c r="G1420" s="84">
        <f t="shared" si="445"/>
        <v>761.57500000000073</v>
      </c>
      <c r="H1420" s="84">
        <f t="shared" si="445"/>
        <v>0</v>
      </c>
      <c r="I1420" s="84">
        <f t="shared" si="452"/>
        <v>808.79000000000087</v>
      </c>
      <c r="L1420" s="84">
        <f t="shared" si="454"/>
        <v>761.57500000000073</v>
      </c>
      <c r="M1420" s="84">
        <v>281.7</v>
      </c>
      <c r="N1420" s="85">
        <f>(D1420*36.7437/1000)/'[2]Soybean Export Forecast'!$Y$15</f>
        <v>0.50995430213478354</v>
      </c>
      <c r="P1420" s="84">
        <v>2542.9</v>
      </c>
      <c r="Q1420" s="84">
        <v>32021.200000000001</v>
      </c>
      <c r="R1420" s="84">
        <f t="shared" si="438"/>
        <v>34564.1</v>
      </c>
      <c r="S1420" s="84">
        <f t="shared" si="446"/>
        <v>221.29999999999563</v>
      </c>
      <c r="T1420" s="84">
        <f t="shared" si="447"/>
        <v>272.40000000000146</v>
      </c>
      <c r="W1420" s="84">
        <v>49.4</v>
      </c>
      <c r="Z1420" s="84">
        <v>0</v>
      </c>
      <c r="AA1420" s="84">
        <v>3129.36</v>
      </c>
      <c r="AB1420" s="84">
        <f t="shared" si="439"/>
        <v>3129.36</v>
      </c>
      <c r="AC1420" s="84">
        <f t="shared" si="448"/>
        <v>223</v>
      </c>
      <c r="AE1420" s="84">
        <f t="shared" si="437"/>
        <v>15811.823000000002</v>
      </c>
      <c r="AF1420" s="84">
        <f t="shared" si="437"/>
        <v>-23422.889000000003</v>
      </c>
      <c r="AG1420" s="84">
        <f t="shared" si="437"/>
        <v>-7611.0659999999989</v>
      </c>
      <c r="AH1420" s="84">
        <f t="shared" si="449"/>
        <v>317.27500000000509</v>
      </c>
      <c r="AJ1420" s="80">
        <v>42803</v>
      </c>
      <c r="AK1420" s="84">
        <v>3374.8</v>
      </c>
      <c r="AL1420" s="84">
        <v>4776.8999999999996</v>
      </c>
      <c r="AM1420" s="84">
        <f t="shared" si="440"/>
        <v>8151.7</v>
      </c>
      <c r="AN1420" s="84">
        <f t="shared" si="450"/>
        <v>349.59999999999945</v>
      </c>
      <c r="AO1420" s="84">
        <f t="shared" si="450"/>
        <v>389.49999999999909</v>
      </c>
      <c r="AP1420" s="85">
        <f>AM1420/'[2]Soymeal Export Forecast'!AQ$15</f>
        <v>0.69969430683878198</v>
      </c>
      <c r="AQ1420" s="77"/>
      <c r="AR1420" s="77"/>
      <c r="AS1420" s="80">
        <v>42803</v>
      </c>
      <c r="AT1420" s="84">
        <v>171</v>
      </c>
      <c r="AU1420" s="84">
        <v>550.9</v>
      </c>
      <c r="AV1420" s="84">
        <f t="shared" si="441"/>
        <v>721.9</v>
      </c>
      <c r="AW1420" s="84">
        <f t="shared" si="451"/>
        <v>25</v>
      </c>
      <c r="AX1420" s="84">
        <f t="shared" si="451"/>
        <v>-35.699999999999932</v>
      </c>
      <c r="AZ1420" s="77"/>
      <c r="BA1420" s="77">
        <v>23</v>
      </c>
      <c r="BB1420" s="84">
        <f t="shared" si="453"/>
        <v>1158.3900000000003</v>
      </c>
    </row>
    <row r="1421" spans="1:54">
      <c r="A1421" s="80">
        <v>42810</v>
      </c>
      <c r="B1421" s="84">
        <v>18483.698</v>
      </c>
      <c r="C1421" s="84">
        <v>13094.083000000001</v>
      </c>
      <c r="D1421" s="84">
        <v>31577.780999999999</v>
      </c>
      <c r="E1421" s="84">
        <v>710.93700000000001</v>
      </c>
      <c r="F1421" s="84">
        <f t="shared" si="445"/>
        <v>1366.4120000000003</v>
      </c>
      <c r="G1421" s="84">
        <f t="shared" si="445"/>
        <v>1495.3869999999988</v>
      </c>
      <c r="H1421" s="84">
        <f t="shared" si="445"/>
        <v>1</v>
      </c>
      <c r="I1421" s="84">
        <f t="shared" si="452"/>
        <v>1366.4120000000003</v>
      </c>
      <c r="L1421" s="84">
        <f t="shared" si="454"/>
        <v>1496.3869999999988</v>
      </c>
      <c r="M1421" s="84">
        <v>135</v>
      </c>
      <c r="N1421" s="85">
        <f>(D1421*36.7437/1000)/'[2]Soybean Export Forecast'!$Y$15</f>
        <v>0.53530398121971356</v>
      </c>
      <c r="P1421" s="84">
        <v>2662.9</v>
      </c>
      <c r="Q1421" s="84">
        <v>32095.4</v>
      </c>
      <c r="R1421" s="84">
        <f t="shared" si="438"/>
        <v>34758.300000000003</v>
      </c>
      <c r="S1421" s="84">
        <f t="shared" si="446"/>
        <v>194.20000000000437</v>
      </c>
      <c r="T1421" s="84">
        <f t="shared" si="447"/>
        <v>74.200000000000728</v>
      </c>
      <c r="W1421" s="84">
        <v>0.1</v>
      </c>
      <c r="Z1421" s="84">
        <v>0</v>
      </c>
      <c r="AA1421" s="84">
        <v>3129.3840000000005</v>
      </c>
      <c r="AB1421" s="84">
        <f t="shared" si="439"/>
        <v>3129.3840000000005</v>
      </c>
      <c r="AC1421" s="84">
        <f t="shared" si="448"/>
        <v>2.400000000034197E-2</v>
      </c>
      <c r="AE1421" s="84">
        <f t="shared" si="437"/>
        <v>15820.798000000001</v>
      </c>
      <c r="AF1421" s="84">
        <f t="shared" si="437"/>
        <v>-22130.701000000005</v>
      </c>
      <c r="AG1421" s="84">
        <f t="shared" si="437"/>
        <v>-6309.9030000000039</v>
      </c>
      <c r="AH1421" s="84">
        <f t="shared" si="449"/>
        <v>1301.162999999995</v>
      </c>
      <c r="AJ1421" s="80">
        <v>42810</v>
      </c>
      <c r="AK1421" s="84">
        <v>3173.6</v>
      </c>
      <c r="AL1421" s="84">
        <v>5105.1570000000002</v>
      </c>
      <c r="AM1421" s="84">
        <f t="shared" si="440"/>
        <v>8278.7569999999996</v>
      </c>
      <c r="AN1421" s="84">
        <f t="shared" si="450"/>
        <v>328.25700000000052</v>
      </c>
      <c r="AO1421" s="84">
        <f t="shared" si="450"/>
        <v>127.05699999999979</v>
      </c>
      <c r="AP1421" s="85">
        <f>AM1421/'[2]Soymeal Export Forecast'!AQ$15</f>
        <v>0.7106001374684684</v>
      </c>
      <c r="AQ1421" s="77"/>
      <c r="AR1421" s="77"/>
      <c r="AS1421" s="80">
        <v>42810</v>
      </c>
      <c r="AT1421" s="84">
        <v>155.69999999999999</v>
      </c>
      <c r="AU1421" s="84">
        <v>581.5</v>
      </c>
      <c r="AV1421" s="84">
        <f t="shared" si="441"/>
        <v>737.2</v>
      </c>
      <c r="AW1421" s="84">
        <f t="shared" si="451"/>
        <v>30.600000000000023</v>
      </c>
      <c r="AX1421" s="84">
        <f t="shared" si="451"/>
        <v>15.300000000000068</v>
      </c>
      <c r="AZ1421" s="77"/>
      <c r="BA1421" s="77">
        <v>24</v>
      </c>
      <c r="BB1421" s="84">
        <f t="shared" si="453"/>
        <v>1694.6690000000008</v>
      </c>
    </row>
    <row r="1422" spans="1:54">
      <c r="A1422" s="80">
        <v>42817</v>
      </c>
      <c r="B1422" s="84">
        <v>19164.04</v>
      </c>
      <c r="C1422" s="84">
        <v>13929.782999999999</v>
      </c>
      <c r="D1422" s="84">
        <v>33093.822999999997</v>
      </c>
      <c r="E1422" s="84">
        <v>734.98699999999997</v>
      </c>
      <c r="F1422" s="84">
        <f t="shared" si="445"/>
        <v>835.69999999999891</v>
      </c>
      <c r="G1422" s="84">
        <f t="shared" si="445"/>
        <v>1516.0419999999976</v>
      </c>
      <c r="H1422" s="84">
        <f t="shared" si="445"/>
        <v>24.049999999999955</v>
      </c>
      <c r="I1422" s="84">
        <f t="shared" si="452"/>
        <v>835.69999999999891</v>
      </c>
      <c r="L1422" s="84">
        <f t="shared" si="454"/>
        <v>1540.0919999999976</v>
      </c>
      <c r="M1422" s="84">
        <v>89.1</v>
      </c>
      <c r="N1422" s="85">
        <f>(D1422*36.7437/1000)/'[2]Soybean Export Forecast'!$Y$15</f>
        <v>0.56100380218865042</v>
      </c>
      <c r="P1422" s="84">
        <v>2272.3000000000002</v>
      </c>
      <c r="Q1422" s="84">
        <v>32575.1</v>
      </c>
      <c r="R1422" s="84">
        <f t="shared" si="438"/>
        <v>34847.4</v>
      </c>
      <c r="S1422" s="84">
        <f t="shared" si="446"/>
        <v>89.099999999998545</v>
      </c>
      <c r="T1422" s="84">
        <f t="shared" si="447"/>
        <v>479.69999999999709</v>
      </c>
      <c r="W1422" s="84">
        <v>81.5</v>
      </c>
      <c r="Z1422" s="84">
        <v>0</v>
      </c>
      <c r="AA1422" s="84">
        <v>3338.3</v>
      </c>
      <c r="AB1422" s="84">
        <f t="shared" si="439"/>
        <v>3338.3</v>
      </c>
      <c r="AC1422" s="84">
        <f t="shared" si="448"/>
        <v>208.91599999999971</v>
      </c>
      <c r="AE1422" s="84">
        <f t="shared" si="437"/>
        <v>16891.740000000002</v>
      </c>
      <c r="AF1422" s="84">
        <f t="shared" si="437"/>
        <v>-21983.616999999998</v>
      </c>
      <c r="AG1422" s="84">
        <f t="shared" si="437"/>
        <v>-5091.877000000005</v>
      </c>
      <c r="AH1422" s="84">
        <f t="shared" si="449"/>
        <v>1218.0259999999989</v>
      </c>
      <c r="AJ1422" s="80">
        <v>42817</v>
      </c>
      <c r="AK1422" s="84">
        <v>2906.2</v>
      </c>
      <c r="AL1422" s="84">
        <v>5438.4010000000007</v>
      </c>
      <c r="AM1422" s="84">
        <f t="shared" si="440"/>
        <v>8344.6010000000006</v>
      </c>
      <c r="AN1422" s="84">
        <f t="shared" si="450"/>
        <v>333.2440000000006</v>
      </c>
      <c r="AO1422" s="84">
        <f t="shared" si="450"/>
        <v>65.84400000000096</v>
      </c>
      <c r="AP1422" s="85">
        <f>AM1422/'[2]Soymeal Export Forecast'!AQ$15</f>
        <v>0.71625180177646475</v>
      </c>
      <c r="AQ1422" s="77"/>
      <c r="AR1422" s="77"/>
      <c r="AS1422" s="80">
        <v>42817</v>
      </c>
      <c r="AT1422" s="84">
        <v>146</v>
      </c>
      <c r="AU1422" s="84">
        <v>603.70000000000005</v>
      </c>
      <c r="AV1422" s="84">
        <f t="shared" si="441"/>
        <v>749.7</v>
      </c>
      <c r="AW1422" s="84">
        <f t="shared" si="451"/>
        <v>22.200000000000045</v>
      </c>
      <c r="AX1422" s="84">
        <f t="shared" si="451"/>
        <v>12.5</v>
      </c>
      <c r="AZ1422" s="77"/>
      <c r="BA1422" s="77">
        <v>25</v>
      </c>
      <c r="BB1422" s="84">
        <f t="shared" si="453"/>
        <v>1168.9439999999995</v>
      </c>
    </row>
    <row r="1423" spans="1:54">
      <c r="A1423" s="80">
        <v>42824</v>
      </c>
      <c r="B1423" s="84">
        <v>19634.063999999998</v>
      </c>
      <c r="C1423" s="84">
        <v>14710.758</v>
      </c>
      <c r="D1423" s="84">
        <v>34344.822</v>
      </c>
      <c r="E1423" s="84">
        <v>734.98699999999997</v>
      </c>
      <c r="F1423" s="84">
        <f t="shared" si="445"/>
        <v>780.97500000000036</v>
      </c>
      <c r="G1423" s="84">
        <f t="shared" si="445"/>
        <v>1250.9990000000034</v>
      </c>
      <c r="H1423" s="84">
        <f t="shared" si="445"/>
        <v>0</v>
      </c>
      <c r="I1423" s="84">
        <f t="shared" si="452"/>
        <v>780.97500000000036</v>
      </c>
      <c r="L1423" s="84">
        <f t="shared" si="454"/>
        <v>1250.9990000000034</v>
      </c>
      <c r="M1423" s="84">
        <v>20.2</v>
      </c>
      <c r="N1423" s="85">
        <f>(D1423*36.7437/1000)/'[2]Soybean Export Forecast'!$Y$15</f>
        <v>0.58221063572777354</v>
      </c>
      <c r="P1423" s="84">
        <v>2337.6</v>
      </c>
      <c r="Q1423" s="84">
        <v>32816.44</v>
      </c>
      <c r="R1423" s="84">
        <f t="shared" si="438"/>
        <v>35154.04</v>
      </c>
      <c r="S1423" s="84">
        <f t="shared" si="446"/>
        <v>306.63999999999942</v>
      </c>
      <c r="T1423" s="84">
        <f t="shared" si="447"/>
        <v>241.34000000000378</v>
      </c>
      <c r="W1423" s="84">
        <v>5.0999999999999996</v>
      </c>
      <c r="Z1423" s="84">
        <v>0</v>
      </c>
      <c r="AA1423" s="84">
        <v>3423</v>
      </c>
      <c r="AB1423" s="84">
        <f t="shared" si="439"/>
        <v>3423</v>
      </c>
      <c r="AC1423" s="84">
        <f t="shared" si="448"/>
        <v>84.699999999999818</v>
      </c>
      <c r="AE1423" s="84">
        <f t="shared" ref="AE1423:AG1486" si="455">B1423-P1423-Z1423</f>
        <v>17296.464</v>
      </c>
      <c r="AF1423" s="84">
        <f t="shared" si="455"/>
        <v>-21528.682000000001</v>
      </c>
      <c r="AG1423" s="84">
        <f t="shared" si="455"/>
        <v>-4232.2180000000008</v>
      </c>
      <c r="AH1423" s="84">
        <f t="shared" si="449"/>
        <v>859.6590000000042</v>
      </c>
      <c r="AJ1423" s="80">
        <v>42824</v>
      </c>
      <c r="AK1423" s="84">
        <v>2880.2</v>
      </c>
      <c r="AL1423" s="84">
        <v>5692.9450000000006</v>
      </c>
      <c r="AM1423" s="84">
        <f t="shared" si="440"/>
        <v>8573.1450000000004</v>
      </c>
      <c r="AN1423" s="84">
        <f t="shared" si="450"/>
        <v>254.54399999999987</v>
      </c>
      <c r="AO1423" s="84">
        <f t="shared" si="450"/>
        <v>228.54399999999987</v>
      </c>
      <c r="AP1423" s="85">
        <f>AM1423/'[2]Soymeal Export Forecast'!AQ$15</f>
        <v>0.73586868361242075</v>
      </c>
      <c r="AQ1423" s="77"/>
      <c r="AR1423" s="77"/>
      <c r="AS1423" s="80">
        <v>42824</v>
      </c>
      <c r="AT1423" s="84">
        <v>135.5</v>
      </c>
      <c r="AU1423" s="84">
        <v>636.70000000000005</v>
      </c>
      <c r="AV1423" s="84">
        <f t="shared" si="441"/>
        <v>772.2</v>
      </c>
      <c r="AW1423" s="84">
        <f t="shared" si="451"/>
        <v>33</v>
      </c>
      <c r="AX1423" s="84">
        <f t="shared" si="451"/>
        <v>22.5</v>
      </c>
      <c r="AZ1423" s="77"/>
      <c r="BA1423" s="77">
        <v>26</v>
      </c>
      <c r="BB1423" s="84">
        <f t="shared" si="453"/>
        <v>1035.5190000000002</v>
      </c>
    </row>
    <row r="1424" spans="1:54">
      <c r="A1424" s="80">
        <v>42831</v>
      </c>
      <c r="B1424" s="84">
        <v>19600.672999999999</v>
      </c>
      <c r="C1424" s="84">
        <v>15702.763999999999</v>
      </c>
      <c r="D1424" s="84">
        <v>35303.436999999998</v>
      </c>
      <c r="E1424" s="84">
        <v>781.18700000000001</v>
      </c>
      <c r="F1424" s="84">
        <f t="shared" si="445"/>
        <v>992.0059999999994</v>
      </c>
      <c r="G1424" s="84">
        <f t="shared" si="445"/>
        <v>958.61499999999796</v>
      </c>
      <c r="H1424" s="84">
        <f t="shared" si="445"/>
        <v>46.200000000000045</v>
      </c>
      <c r="I1424" s="84">
        <f t="shared" si="452"/>
        <v>992.0059999999994</v>
      </c>
      <c r="L1424" s="84">
        <f t="shared" si="454"/>
        <v>1004.814999999998</v>
      </c>
      <c r="M1424" s="84">
        <v>15.8</v>
      </c>
      <c r="N1424" s="85">
        <f>(D1424*36.7437/1000)/'[2]Soybean Export Forecast'!$Y$15</f>
        <v>0.59846099942359277</v>
      </c>
      <c r="P1424" s="84">
        <v>2201</v>
      </c>
      <c r="Q1424" s="84">
        <v>33175.199999999997</v>
      </c>
      <c r="R1424" s="84">
        <f t="shared" si="438"/>
        <v>35376.199999999997</v>
      </c>
      <c r="S1424" s="84">
        <f t="shared" si="446"/>
        <v>222.15999999999622</v>
      </c>
      <c r="T1424" s="84">
        <f t="shared" si="447"/>
        <v>358.75999999999476</v>
      </c>
      <c r="W1424" s="84">
        <v>2.7</v>
      </c>
      <c r="Z1424" s="84">
        <v>0</v>
      </c>
      <c r="AA1424" s="84">
        <v>3486.1</v>
      </c>
      <c r="AB1424" s="84">
        <f t="shared" si="439"/>
        <v>3486.1</v>
      </c>
      <c r="AC1424" s="84">
        <f t="shared" si="448"/>
        <v>63.099999999999909</v>
      </c>
      <c r="AE1424" s="84">
        <f t="shared" si="455"/>
        <v>17399.672999999999</v>
      </c>
      <c r="AF1424" s="84">
        <f t="shared" si="455"/>
        <v>-20958.535999999996</v>
      </c>
      <c r="AG1424" s="84">
        <f t="shared" si="455"/>
        <v>-3558.8629999999989</v>
      </c>
      <c r="AH1424" s="84">
        <f t="shared" si="449"/>
        <v>673.35500000000184</v>
      </c>
      <c r="AJ1424" s="80">
        <v>42831</v>
      </c>
      <c r="AK1424" s="84">
        <v>2848.4</v>
      </c>
      <c r="AL1424" s="84">
        <v>5883.545000000001</v>
      </c>
      <c r="AM1424" s="84">
        <f t="shared" si="440"/>
        <v>8731.9450000000015</v>
      </c>
      <c r="AN1424" s="84">
        <f t="shared" si="450"/>
        <v>190.60000000000036</v>
      </c>
      <c r="AO1424" s="84">
        <f t="shared" si="450"/>
        <v>158.80000000000109</v>
      </c>
      <c r="AP1424" s="85">
        <f>AM1424/'[2]Soymeal Export Forecast'!AQ$15</f>
        <v>0.74949914792366856</v>
      </c>
      <c r="AQ1424" s="77"/>
      <c r="AR1424" s="77"/>
      <c r="AS1424" s="80">
        <v>42831</v>
      </c>
      <c r="AT1424" s="84">
        <v>111.9</v>
      </c>
      <c r="AU1424" s="84">
        <v>678.9</v>
      </c>
      <c r="AV1424" s="84">
        <f t="shared" si="441"/>
        <v>790.8</v>
      </c>
      <c r="AW1424" s="84">
        <f t="shared" si="451"/>
        <v>42.199999999999932</v>
      </c>
      <c r="AX1424" s="84">
        <f t="shared" si="451"/>
        <v>18.599999999999909</v>
      </c>
      <c r="AZ1424" s="77"/>
      <c r="BA1424" s="77">
        <v>27</v>
      </c>
      <c r="BB1424" s="84">
        <f t="shared" si="453"/>
        <v>1182.6059999999998</v>
      </c>
    </row>
    <row r="1425" spans="1:54">
      <c r="A1425" s="80">
        <v>42838</v>
      </c>
      <c r="B1425" s="84">
        <v>19420.894</v>
      </c>
      <c r="C1425" s="84">
        <v>16311.789000000001</v>
      </c>
      <c r="D1425" s="84">
        <v>35732.682999999997</v>
      </c>
      <c r="E1425" s="84">
        <v>781.18700000000001</v>
      </c>
      <c r="F1425" s="84">
        <f t="shared" si="445"/>
        <v>609.02500000000146</v>
      </c>
      <c r="G1425" s="84">
        <f t="shared" si="445"/>
        <v>429.24599999999919</v>
      </c>
      <c r="H1425" s="84">
        <f t="shared" si="445"/>
        <v>0</v>
      </c>
      <c r="I1425" s="84">
        <f t="shared" si="452"/>
        <v>609.02500000000146</v>
      </c>
      <c r="L1425" s="84">
        <f t="shared" si="454"/>
        <v>429.24599999999919</v>
      </c>
      <c r="M1425" s="84">
        <v>21.9</v>
      </c>
      <c r="N1425" s="85">
        <f>(D1425*36.7437/1000)/'[2]Soybean Export Forecast'!$Y$15</f>
        <v>0.60573754278560543</v>
      </c>
      <c r="P1425" s="84">
        <v>2146.1999999999998</v>
      </c>
      <c r="Q1425" s="84">
        <v>33305.1</v>
      </c>
      <c r="R1425" s="84">
        <f t="shared" si="438"/>
        <v>35451.299999999996</v>
      </c>
      <c r="S1425" s="84">
        <f t="shared" si="446"/>
        <v>75.099999999998545</v>
      </c>
      <c r="T1425" s="84">
        <f t="shared" si="447"/>
        <v>129.90000000000146</v>
      </c>
      <c r="W1425" s="84">
        <v>0.2</v>
      </c>
      <c r="Z1425" s="84">
        <v>0</v>
      </c>
      <c r="AA1425" s="84">
        <v>3571.114</v>
      </c>
      <c r="AB1425" s="84">
        <f t="shared" si="439"/>
        <v>3571.114</v>
      </c>
      <c r="AC1425" s="84">
        <f t="shared" si="448"/>
        <v>85.014000000000124</v>
      </c>
      <c r="AE1425" s="84">
        <f t="shared" si="455"/>
        <v>17274.694</v>
      </c>
      <c r="AF1425" s="84">
        <f t="shared" si="455"/>
        <v>-20564.424999999999</v>
      </c>
      <c r="AG1425" s="84">
        <f t="shared" si="455"/>
        <v>-3289.7309999999984</v>
      </c>
      <c r="AH1425" s="84">
        <f t="shared" si="449"/>
        <v>269.13200000000052</v>
      </c>
      <c r="AJ1425" s="80">
        <v>42838</v>
      </c>
      <c r="AK1425" s="84">
        <v>2785.9</v>
      </c>
      <c r="AL1425" s="84">
        <v>6080.9450000000006</v>
      </c>
      <c r="AM1425" s="84">
        <f t="shared" si="440"/>
        <v>8866.8450000000012</v>
      </c>
      <c r="AN1425" s="84">
        <f t="shared" si="450"/>
        <v>197.39999999999964</v>
      </c>
      <c r="AO1425" s="84">
        <f t="shared" si="450"/>
        <v>134.89999999999964</v>
      </c>
      <c r="AP1425" s="85">
        <f>AM1425/'[2]Soymeal Export Forecast'!AQ$15</f>
        <v>0.76107817585557869</v>
      </c>
      <c r="AQ1425" s="77"/>
      <c r="AR1425" s="77"/>
      <c r="AS1425" s="80">
        <v>42838</v>
      </c>
      <c r="AT1425" s="84">
        <v>138.6</v>
      </c>
      <c r="AU1425" s="84">
        <v>685.4</v>
      </c>
      <c r="AV1425" s="84">
        <f t="shared" si="441"/>
        <v>824</v>
      </c>
      <c r="AW1425" s="84">
        <f t="shared" si="451"/>
        <v>6.5</v>
      </c>
      <c r="AX1425" s="84">
        <f t="shared" si="451"/>
        <v>33.200000000000045</v>
      </c>
      <c r="AZ1425" s="77"/>
      <c r="BA1425" s="77">
        <v>28</v>
      </c>
      <c r="BB1425" s="84">
        <f t="shared" si="453"/>
        <v>806.42500000000109</v>
      </c>
    </row>
    <row r="1426" spans="1:54">
      <c r="A1426" s="80">
        <v>42845</v>
      </c>
      <c r="B1426" s="84">
        <v>19330.333999999999</v>
      </c>
      <c r="C1426" s="84">
        <v>17005.651000000002</v>
      </c>
      <c r="D1426" s="84">
        <v>36335.985000000001</v>
      </c>
      <c r="E1426" s="84">
        <v>932.88699999999994</v>
      </c>
      <c r="F1426" s="84">
        <f t="shared" ref="F1426:H1445" si="456">C1426-C1425</f>
        <v>693.86200000000099</v>
      </c>
      <c r="G1426" s="84">
        <f t="shared" si="456"/>
        <v>603.30200000000332</v>
      </c>
      <c r="H1426" s="84">
        <f t="shared" si="456"/>
        <v>151.69999999999993</v>
      </c>
      <c r="I1426" s="84">
        <f t="shared" si="452"/>
        <v>693.86200000000099</v>
      </c>
      <c r="L1426" s="84">
        <f t="shared" si="454"/>
        <v>755.00200000000325</v>
      </c>
      <c r="M1426" s="84">
        <v>78.2</v>
      </c>
      <c r="N1426" s="85">
        <f>(D1426*36.7437/1000)/'[2]Soybean Export Forecast'!$Y$15</f>
        <v>0.6159646693363221</v>
      </c>
      <c r="P1426" s="84">
        <v>2148.5</v>
      </c>
      <c r="Q1426" s="84">
        <v>33574.800000000003</v>
      </c>
      <c r="R1426" s="84">
        <f t="shared" si="438"/>
        <v>35723.300000000003</v>
      </c>
      <c r="S1426" s="84">
        <f t="shared" si="446"/>
        <v>272.00000000000728</v>
      </c>
      <c r="T1426" s="84">
        <f t="shared" si="447"/>
        <v>269.70000000000437</v>
      </c>
      <c r="W1426" s="84">
        <v>68.8</v>
      </c>
      <c r="Z1426" s="84">
        <v>0</v>
      </c>
      <c r="AA1426" s="84">
        <v>3647.0219999999999</v>
      </c>
      <c r="AB1426" s="84">
        <f t="shared" si="439"/>
        <v>3647.0219999999999</v>
      </c>
      <c r="AC1426" s="84">
        <f t="shared" si="448"/>
        <v>75.907999999999902</v>
      </c>
      <c r="AE1426" s="84">
        <f t="shared" si="455"/>
        <v>17181.833999999999</v>
      </c>
      <c r="AF1426" s="84">
        <f t="shared" si="455"/>
        <v>-20216.171000000002</v>
      </c>
      <c r="AG1426" s="84">
        <f t="shared" si="455"/>
        <v>-3034.3370000000023</v>
      </c>
      <c r="AH1426" s="84">
        <f t="shared" si="449"/>
        <v>255.39399999999614</v>
      </c>
      <c r="AJ1426" s="80">
        <v>42845</v>
      </c>
      <c r="AK1426" s="84">
        <v>2727.3</v>
      </c>
      <c r="AL1426" s="84">
        <v>6251.5</v>
      </c>
      <c r="AM1426" s="84">
        <f t="shared" si="440"/>
        <v>8978.7999999999993</v>
      </c>
      <c r="AN1426" s="84">
        <f t="shared" si="450"/>
        <v>170.55499999999938</v>
      </c>
      <c r="AO1426" s="84">
        <f t="shared" si="450"/>
        <v>111.95499999999811</v>
      </c>
      <c r="AP1426" s="85">
        <f>AM1426/'[2]Soymeal Export Forecast'!AQ$15</f>
        <v>0.77068773902916632</v>
      </c>
      <c r="AQ1426" s="77"/>
      <c r="AR1426" s="77"/>
      <c r="AS1426" s="80">
        <v>42845</v>
      </c>
      <c r="AT1426" s="84">
        <v>104</v>
      </c>
      <c r="AU1426" s="84">
        <v>718</v>
      </c>
      <c r="AV1426" s="84">
        <f t="shared" si="441"/>
        <v>822</v>
      </c>
      <c r="AW1426" s="84">
        <f t="shared" si="451"/>
        <v>32.600000000000023</v>
      </c>
      <c r="AX1426" s="84">
        <f t="shared" si="451"/>
        <v>-2</v>
      </c>
      <c r="AZ1426" s="77"/>
      <c r="BA1426" s="77">
        <v>29</v>
      </c>
      <c r="BB1426" s="84">
        <f t="shared" si="453"/>
        <v>864.41700000000037</v>
      </c>
    </row>
    <row r="1427" spans="1:54">
      <c r="A1427" s="80">
        <v>42852</v>
      </c>
      <c r="B1427" s="84">
        <v>19770.061000000002</v>
      </c>
      <c r="C1427" s="84">
        <v>17933.541000000001</v>
      </c>
      <c r="D1427" s="84">
        <v>37703.601999999999</v>
      </c>
      <c r="E1427" s="84">
        <v>945.18700000000001</v>
      </c>
      <c r="F1427" s="84">
        <f t="shared" si="456"/>
        <v>927.88999999999942</v>
      </c>
      <c r="G1427" s="84">
        <f t="shared" si="456"/>
        <v>1367.6169999999984</v>
      </c>
      <c r="H1427" s="84">
        <f t="shared" si="456"/>
        <v>12.300000000000068</v>
      </c>
      <c r="I1427" s="84">
        <f t="shared" si="452"/>
        <v>927.88999999999942</v>
      </c>
      <c r="L1427" s="84">
        <f t="shared" si="454"/>
        <v>1379.9169999999986</v>
      </c>
      <c r="M1427" s="84">
        <v>61.3</v>
      </c>
      <c r="N1427" s="85">
        <f>(D1427*36.7437/1000)/'[2]Soybean Export Forecast'!$Y$15</f>
        <v>0.63914840174879783</v>
      </c>
      <c r="P1427" s="84">
        <v>2080.6</v>
      </c>
      <c r="Q1427" s="84">
        <v>33712.300000000003</v>
      </c>
      <c r="R1427" s="84">
        <f t="shared" si="438"/>
        <v>35792.9</v>
      </c>
      <c r="S1427" s="84">
        <f t="shared" si="446"/>
        <v>69.599999999998545</v>
      </c>
      <c r="T1427" s="84">
        <f t="shared" si="447"/>
        <v>137.5</v>
      </c>
      <c r="W1427" s="84">
        <v>0</v>
      </c>
      <c r="Z1427" s="84">
        <v>0</v>
      </c>
      <c r="AA1427" s="84">
        <v>3791.8</v>
      </c>
      <c r="AB1427" s="84">
        <f t="shared" si="439"/>
        <v>3791.8</v>
      </c>
      <c r="AC1427" s="84">
        <f t="shared" si="448"/>
        <v>144.77800000000025</v>
      </c>
      <c r="AE1427" s="84">
        <f t="shared" si="455"/>
        <v>17689.461000000003</v>
      </c>
      <c r="AF1427" s="84">
        <f t="shared" si="455"/>
        <v>-19570.559000000001</v>
      </c>
      <c r="AG1427" s="84">
        <f t="shared" si="455"/>
        <v>-1881.0980000000027</v>
      </c>
      <c r="AH1427" s="84">
        <f t="shared" si="449"/>
        <v>1153.2389999999996</v>
      </c>
      <c r="AJ1427" s="80">
        <v>42852</v>
      </c>
      <c r="AK1427" s="84">
        <v>2599.9</v>
      </c>
      <c r="AL1427" s="84">
        <v>6482.6</v>
      </c>
      <c r="AM1427" s="84">
        <f t="shared" si="440"/>
        <v>9082.5</v>
      </c>
      <c r="AN1427" s="84">
        <f t="shared" si="450"/>
        <v>231.10000000000036</v>
      </c>
      <c r="AO1427" s="84">
        <f t="shared" si="450"/>
        <v>103.70000000000073</v>
      </c>
      <c r="AP1427" s="85">
        <f>AM1427/'[2]Soymeal Export Forecast'!AQ$15</f>
        <v>0.77958874122738053</v>
      </c>
      <c r="AQ1427" s="77"/>
      <c r="AR1427" s="77"/>
      <c r="AS1427" s="80">
        <v>42852</v>
      </c>
      <c r="AT1427" s="84">
        <v>86.3</v>
      </c>
      <c r="AU1427" s="84">
        <v>746.3</v>
      </c>
      <c r="AV1427" s="84">
        <f t="shared" si="441"/>
        <v>832.59999999999991</v>
      </c>
      <c r="AW1427" s="84">
        <f t="shared" si="451"/>
        <v>28.299999999999955</v>
      </c>
      <c r="AX1427" s="84">
        <f t="shared" si="451"/>
        <v>10.599999999999909</v>
      </c>
      <c r="AZ1427" s="77"/>
      <c r="BA1427" s="77">
        <v>30</v>
      </c>
      <c r="BB1427" s="84">
        <f t="shared" si="453"/>
        <v>1158.9899999999998</v>
      </c>
    </row>
    <row r="1428" spans="1:54">
      <c r="A1428" s="80">
        <v>42859</v>
      </c>
      <c r="B1428" s="84">
        <v>20161.888999999999</v>
      </c>
      <c r="C1428" s="84">
        <v>18912.082999999999</v>
      </c>
      <c r="D1428" s="84">
        <v>39073.972000000002</v>
      </c>
      <c r="E1428" s="84">
        <v>966.18700000000001</v>
      </c>
      <c r="F1428" s="84">
        <f t="shared" si="456"/>
        <v>978.54199999999764</v>
      </c>
      <c r="G1428" s="84">
        <f t="shared" si="456"/>
        <v>1370.3700000000026</v>
      </c>
      <c r="H1428" s="84">
        <f t="shared" si="456"/>
        <v>21</v>
      </c>
      <c r="I1428" s="84">
        <f t="shared" si="452"/>
        <v>978.54199999999764</v>
      </c>
      <c r="L1428" s="84">
        <f t="shared" si="454"/>
        <v>1391.3700000000026</v>
      </c>
      <c r="M1428" s="84">
        <v>10.6</v>
      </c>
      <c r="N1428" s="85">
        <f>(D1428*36.7437/1000)/'[2]Soybean Export Forecast'!$Y$15</f>
        <v>0.66237880279388905</v>
      </c>
      <c r="P1428" s="84">
        <v>2086.6</v>
      </c>
      <c r="Q1428" s="84">
        <v>33718.199999999997</v>
      </c>
      <c r="R1428" s="84">
        <f t="shared" si="438"/>
        <v>35804.799999999996</v>
      </c>
      <c r="S1428" s="84">
        <f t="shared" si="446"/>
        <v>11.899999999994179</v>
      </c>
      <c r="T1428" s="84">
        <f t="shared" si="447"/>
        <v>5.8999999999941792</v>
      </c>
      <c r="W1428" s="84">
        <v>0</v>
      </c>
      <c r="Z1428" s="84">
        <v>0</v>
      </c>
      <c r="AA1428" s="84">
        <v>3791.9</v>
      </c>
      <c r="AB1428" s="84">
        <f t="shared" si="439"/>
        <v>3791.9</v>
      </c>
      <c r="AC1428" s="84">
        <f t="shared" si="448"/>
        <v>9.9999999999909051E-2</v>
      </c>
      <c r="AE1428" s="84">
        <f t="shared" si="455"/>
        <v>18075.289000000001</v>
      </c>
      <c r="AF1428" s="84">
        <f t="shared" si="455"/>
        <v>-18598.017</v>
      </c>
      <c r="AG1428" s="84">
        <f t="shared" si="455"/>
        <v>-522.72799999999415</v>
      </c>
      <c r="AH1428" s="84">
        <f t="shared" si="449"/>
        <v>1358.3700000000085</v>
      </c>
      <c r="AJ1428" s="80">
        <v>42859</v>
      </c>
      <c r="AK1428" s="84">
        <v>2611.1999999999998</v>
      </c>
      <c r="AL1428" s="84">
        <v>6608.3</v>
      </c>
      <c r="AM1428" s="84">
        <f t="shared" si="440"/>
        <v>9219.5</v>
      </c>
      <c r="AN1428" s="84">
        <f t="shared" si="450"/>
        <v>125.69999999999982</v>
      </c>
      <c r="AO1428" s="84">
        <f t="shared" si="450"/>
        <v>137</v>
      </c>
      <c r="AP1428" s="85">
        <f>AM1428/'[2]Soymeal Export Forecast'!AQ$15</f>
        <v>0.79134802089136624</v>
      </c>
      <c r="AQ1428" s="77"/>
      <c r="AR1428" s="77"/>
      <c r="AS1428" s="80">
        <v>42859</v>
      </c>
      <c r="AT1428" s="84">
        <v>97.2</v>
      </c>
      <c r="AU1428" s="84">
        <v>764.3</v>
      </c>
      <c r="AV1428" s="84">
        <f t="shared" si="441"/>
        <v>861.5</v>
      </c>
      <c r="AW1428" s="84">
        <f t="shared" si="451"/>
        <v>18</v>
      </c>
      <c r="AX1428" s="84">
        <f t="shared" si="451"/>
        <v>28.900000000000091</v>
      </c>
      <c r="AZ1428" s="77"/>
      <c r="BA1428" s="77">
        <v>31</v>
      </c>
      <c r="BB1428" s="84">
        <f t="shared" si="453"/>
        <v>1104.2419999999975</v>
      </c>
    </row>
    <row r="1429" spans="1:54">
      <c r="A1429" s="80">
        <v>42866</v>
      </c>
      <c r="B1429" s="84">
        <v>20540.939999999999</v>
      </c>
      <c r="C1429" s="84">
        <v>19676.708999999999</v>
      </c>
      <c r="D1429" s="84">
        <v>40217.648999999998</v>
      </c>
      <c r="E1429" s="84">
        <v>980.18700000000001</v>
      </c>
      <c r="F1429" s="84">
        <f t="shared" si="456"/>
        <v>764.6260000000002</v>
      </c>
      <c r="G1429" s="84">
        <f t="shared" si="456"/>
        <v>1143.676999999996</v>
      </c>
      <c r="H1429" s="84">
        <f t="shared" si="456"/>
        <v>14</v>
      </c>
      <c r="I1429" s="84">
        <f t="shared" si="452"/>
        <v>764.6260000000002</v>
      </c>
      <c r="L1429" s="84">
        <f t="shared" si="454"/>
        <v>1157.676999999996</v>
      </c>
      <c r="M1429" s="84">
        <v>14.9</v>
      </c>
      <c r="N1429" s="85">
        <f>(D1429*36.7437/1000)/'[2]Soybean Export Forecast'!$Y$15</f>
        <v>0.6817663224973608</v>
      </c>
      <c r="P1429" s="84">
        <v>2139.1</v>
      </c>
      <c r="Q1429" s="84">
        <v>33789.599999999999</v>
      </c>
      <c r="R1429" s="84">
        <f t="shared" si="438"/>
        <v>35928.699999999997</v>
      </c>
      <c r="S1429" s="84">
        <f t="shared" si="446"/>
        <v>123.90000000000146</v>
      </c>
      <c r="T1429" s="84">
        <f t="shared" si="447"/>
        <v>71.400000000001455</v>
      </c>
      <c r="W1429" s="84">
        <v>10</v>
      </c>
      <c r="Z1429" s="84">
        <v>0</v>
      </c>
      <c r="AA1429" s="84">
        <v>3849.6</v>
      </c>
      <c r="AB1429" s="84">
        <f t="shared" si="439"/>
        <v>3849.6</v>
      </c>
      <c r="AC1429" s="84">
        <f t="shared" si="448"/>
        <v>57.699999999999818</v>
      </c>
      <c r="AE1429" s="84">
        <f t="shared" si="455"/>
        <v>18401.84</v>
      </c>
      <c r="AF1429" s="84">
        <f t="shared" si="455"/>
        <v>-17962.490999999998</v>
      </c>
      <c r="AG1429" s="84">
        <f t="shared" si="455"/>
        <v>439.34900000000061</v>
      </c>
      <c r="AH1429" s="84">
        <f t="shared" si="449"/>
        <v>962.07699999999477</v>
      </c>
      <c r="AJ1429" s="80">
        <v>42866</v>
      </c>
      <c r="AK1429" s="84">
        <v>2558.1999999999998</v>
      </c>
      <c r="AL1429" s="84">
        <v>6774.9</v>
      </c>
      <c r="AM1429" s="84">
        <f t="shared" si="440"/>
        <v>9333.0999999999985</v>
      </c>
      <c r="AN1429" s="84">
        <f t="shared" si="450"/>
        <v>166.59999999999945</v>
      </c>
      <c r="AO1429" s="84">
        <f t="shared" si="450"/>
        <v>113.59999999999854</v>
      </c>
      <c r="AP1429" s="85">
        <f>AM1429/'[2]Soymeal Export Forecast'!AQ$15</f>
        <v>0.80109878125507994</v>
      </c>
      <c r="AQ1429" s="77"/>
      <c r="AR1429" s="77"/>
      <c r="AS1429" s="80">
        <v>42866</v>
      </c>
      <c r="AT1429" s="84">
        <v>82.1</v>
      </c>
      <c r="AU1429" s="84">
        <v>794.4</v>
      </c>
      <c r="AV1429" s="84">
        <f t="shared" si="441"/>
        <v>876.5</v>
      </c>
      <c r="AW1429" s="84">
        <f t="shared" si="451"/>
        <v>30.100000000000023</v>
      </c>
      <c r="AX1429" s="84">
        <f t="shared" si="451"/>
        <v>15</v>
      </c>
      <c r="AZ1429" s="77"/>
      <c r="BA1429" s="77">
        <v>32</v>
      </c>
      <c r="BB1429" s="84">
        <f t="shared" si="453"/>
        <v>931.22599999999966</v>
      </c>
    </row>
    <row r="1430" spans="1:54">
      <c r="A1430" s="80">
        <v>42873</v>
      </c>
      <c r="B1430" s="84">
        <v>20387.912</v>
      </c>
      <c r="C1430" s="84">
        <v>20801.454000000002</v>
      </c>
      <c r="D1430" s="84">
        <v>41189.366000000002</v>
      </c>
      <c r="E1430" s="84">
        <v>1014.731</v>
      </c>
      <c r="F1430" s="84">
        <f t="shared" si="456"/>
        <v>1124.7450000000026</v>
      </c>
      <c r="G1430" s="84">
        <f t="shared" si="456"/>
        <v>971.71700000000419</v>
      </c>
      <c r="H1430" s="84">
        <f t="shared" si="456"/>
        <v>34.543999999999983</v>
      </c>
      <c r="I1430" s="84">
        <f t="shared" si="452"/>
        <v>1124.7450000000026</v>
      </c>
      <c r="L1430" s="84">
        <f t="shared" si="454"/>
        <v>1006.2610000000042</v>
      </c>
      <c r="M1430" s="84">
        <v>2.1</v>
      </c>
      <c r="N1430" s="85">
        <f>(D1430*36.7437/1000)/'[2]Soybean Export Forecast'!$Y$15</f>
        <v>0.69823879023405455</v>
      </c>
      <c r="P1430" s="84">
        <v>2127.1</v>
      </c>
      <c r="Q1430" s="84">
        <v>33931.599999999999</v>
      </c>
      <c r="R1430" s="84">
        <f t="shared" si="438"/>
        <v>36058.699999999997</v>
      </c>
      <c r="S1430" s="84">
        <f t="shared" si="446"/>
        <v>130</v>
      </c>
      <c r="T1430" s="84">
        <f t="shared" si="447"/>
        <v>142</v>
      </c>
      <c r="W1430" s="84">
        <v>0</v>
      </c>
      <c r="Z1430" s="84">
        <v>0</v>
      </c>
      <c r="AA1430" s="84">
        <v>3849.6</v>
      </c>
      <c r="AB1430" s="84">
        <f t="shared" si="439"/>
        <v>3849.6</v>
      </c>
      <c r="AC1430" s="84">
        <f t="shared" si="448"/>
        <v>0</v>
      </c>
      <c r="AE1430" s="84">
        <f t="shared" si="455"/>
        <v>18260.812000000002</v>
      </c>
      <c r="AF1430" s="84">
        <f t="shared" si="455"/>
        <v>-16979.745999999996</v>
      </c>
      <c r="AG1430" s="84">
        <f t="shared" si="455"/>
        <v>1281.0660000000048</v>
      </c>
      <c r="AH1430" s="84">
        <f t="shared" si="449"/>
        <v>841.71700000000419</v>
      </c>
      <c r="AJ1430" s="80">
        <v>42873</v>
      </c>
      <c r="AK1430" s="84">
        <v>2534</v>
      </c>
      <c r="AL1430" s="84">
        <v>6924.1</v>
      </c>
      <c r="AM1430" s="84">
        <f t="shared" si="440"/>
        <v>9458.1</v>
      </c>
      <c r="AN1430" s="84">
        <f t="shared" si="450"/>
        <v>149.20000000000073</v>
      </c>
      <c r="AO1430" s="84">
        <f t="shared" si="450"/>
        <v>125.00000000000182</v>
      </c>
      <c r="AP1430" s="85">
        <f>AM1430/'[2]Soymeal Export Forecast'!AQ$15</f>
        <v>0.81182805102149047</v>
      </c>
      <c r="AQ1430" s="77"/>
      <c r="AR1430" s="77"/>
      <c r="AS1430" s="80">
        <v>42873</v>
      </c>
      <c r="AT1430" s="84">
        <v>87.5</v>
      </c>
      <c r="AU1430" s="84">
        <v>799</v>
      </c>
      <c r="AV1430" s="84">
        <f t="shared" si="441"/>
        <v>886.5</v>
      </c>
      <c r="AW1430" s="84">
        <f t="shared" si="451"/>
        <v>4.6000000000000227</v>
      </c>
      <c r="AX1430" s="84">
        <f t="shared" si="451"/>
        <v>10</v>
      </c>
      <c r="AZ1430" s="77"/>
      <c r="BA1430" s="77">
        <v>33</v>
      </c>
      <c r="BB1430" s="84">
        <f t="shared" si="453"/>
        <v>1273.9450000000033</v>
      </c>
    </row>
    <row r="1431" spans="1:54">
      <c r="A1431" s="80">
        <v>42880</v>
      </c>
      <c r="B1431" s="84">
        <v>19919.68</v>
      </c>
      <c r="C1431" s="84">
        <v>22053.15</v>
      </c>
      <c r="D1431" s="84">
        <v>41972.83</v>
      </c>
      <c r="E1431" s="84">
        <v>1299.896</v>
      </c>
      <c r="F1431" s="84">
        <f t="shared" si="456"/>
        <v>1251.6959999999999</v>
      </c>
      <c r="G1431" s="84">
        <f t="shared" si="456"/>
        <v>783.46399999999994</v>
      </c>
      <c r="H1431" s="84">
        <f t="shared" si="456"/>
        <v>285.16499999999996</v>
      </c>
      <c r="I1431" s="84">
        <f t="shared" si="452"/>
        <v>1251.6959999999999</v>
      </c>
      <c r="L1431" s="84">
        <f t="shared" si="454"/>
        <v>1068.6289999999999</v>
      </c>
      <c r="M1431" s="84">
        <v>11</v>
      </c>
      <c r="N1431" s="85">
        <f>(D1431*36.7437/1000)/'[2]Soybean Export Forecast'!$Y$15</f>
        <v>0.7115200083900205</v>
      </c>
      <c r="P1431" s="84">
        <v>2064.5</v>
      </c>
      <c r="Q1431" s="84">
        <v>34004</v>
      </c>
      <c r="R1431" s="84">
        <f t="shared" si="438"/>
        <v>36068.5</v>
      </c>
      <c r="S1431" s="84">
        <f t="shared" si="446"/>
        <v>9.8000000000029104</v>
      </c>
      <c r="T1431" s="84">
        <f t="shared" si="447"/>
        <v>72.400000000001455</v>
      </c>
      <c r="W1431" s="84">
        <v>1.7</v>
      </c>
      <c r="Z1431" s="84">
        <v>0</v>
      </c>
      <c r="AA1431" s="84">
        <v>3849.6</v>
      </c>
      <c r="AB1431" s="84">
        <f t="shared" si="439"/>
        <v>3849.6</v>
      </c>
      <c r="AC1431" s="84">
        <f t="shared" si="448"/>
        <v>0</v>
      </c>
      <c r="AE1431" s="84">
        <f t="shared" si="455"/>
        <v>17855.18</v>
      </c>
      <c r="AF1431" s="84">
        <f t="shared" si="455"/>
        <v>-15800.449999999999</v>
      </c>
      <c r="AG1431" s="84">
        <f t="shared" si="455"/>
        <v>2054.7300000000018</v>
      </c>
      <c r="AH1431" s="84">
        <f t="shared" si="449"/>
        <v>773.66399999999703</v>
      </c>
      <c r="AJ1431" s="80">
        <v>42880</v>
      </c>
      <c r="AK1431" s="84">
        <v>2424.6</v>
      </c>
      <c r="AL1431" s="84">
        <v>7157.1</v>
      </c>
      <c r="AM1431" s="84">
        <f t="shared" si="440"/>
        <v>9581.7000000000007</v>
      </c>
      <c r="AN1431" s="84">
        <f t="shared" ref="AN1431:AO1449" si="457">AL1431-AL1430</f>
        <v>233</v>
      </c>
      <c r="AO1431" s="84">
        <f t="shared" si="457"/>
        <v>123.60000000000036</v>
      </c>
      <c r="AP1431" s="85">
        <f>AM1431/'[2]Soymeal Export Forecast'!AQ$15</f>
        <v>0.8224371529665172</v>
      </c>
      <c r="AQ1431" s="77"/>
      <c r="AR1431" s="77"/>
      <c r="AS1431" s="80">
        <v>42880</v>
      </c>
      <c r="AT1431" s="84">
        <v>100.3</v>
      </c>
      <c r="AU1431" s="84">
        <v>809</v>
      </c>
      <c r="AV1431" s="84">
        <f t="shared" si="441"/>
        <v>909.3</v>
      </c>
      <c r="AW1431" s="84">
        <f t="shared" ref="AW1431:AX1449" si="458">AU1431-AU1430</f>
        <v>10</v>
      </c>
      <c r="AX1431" s="84">
        <f t="shared" si="458"/>
        <v>22.799999999999955</v>
      </c>
      <c r="AZ1431" s="77"/>
      <c r="BA1431" s="77">
        <v>34</v>
      </c>
      <c r="BB1431" s="84">
        <f t="shared" si="453"/>
        <v>1484.6959999999999</v>
      </c>
    </row>
    <row r="1432" spans="1:54">
      <c r="A1432" s="80">
        <v>42887</v>
      </c>
      <c r="B1432" s="84">
        <v>19457.460999999999</v>
      </c>
      <c r="C1432" s="84">
        <v>23258.428</v>
      </c>
      <c r="D1432" s="84">
        <v>42715.889000000003</v>
      </c>
      <c r="E1432" s="84">
        <v>1564.4449999999999</v>
      </c>
      <c r="F1432" s="84">
        <f t="shared" si="456"/>
        <v>1205.2779999999984</v>
      </c>
      <c r="G1432" s="84">
        <f t="shared" si="456"/>
        <v>743.05900000000111</v>
      </c>
      <c r="H1432" s="84">
        <f t="shared" si="456"/>
        <v>264.54899999999998</v>
      </c>
      <c r="I1432" s="84">
        <f t="shared" si="452"/>
        <v>1205.2779999999984</v>
      </c>
      <c r="L1432" s="84">
        <f t="shared" si="454"/>
        <v>1007.6080000000011</v>
      </c>
      <c r="M1432" s="84">
        <v>259.2</v>
      </c>
      <c r="N1432" s="85">
        <f>(D1432*36.7437/1000)/'[2]Soybean Export Forecast'!$Y$15</f>
        <v>0.72411628426453944</v>
      </c>
      <c r="P1432" s="84">
        <v>1813.3</v>
      </c>
      <c r="Q1432" s="84">
        <v>34082.6</v>
      </c>
      <c r="R1432" s="84">
        <f t="shared" si="438"/>
        <v>35895.9</v>
      </c>
      <c r="S1432" s="84">
        <f t="shared" si="446"/>
        <v>-172.59999999999854</v>
      </c>
      <c r="T1432" s="84">
        <f t="shared" si="447"/>
        <v>78.599999999998545</v>
      </c>
      <c r="W1432" s="84">
        <v>179</v>
      </c>
      <c r="Z1432" s="84">
        <v>200</v>
      </c>
      <c r="AA1432" s="84">
        <v>3849.7</v>
      </c>
      <c r="AB1432" s="84">
        <f t="shared" si="439"/>
        <v>4049.7</v>
      </c>
      <c r="AC1432" s="84">
        <f t="shared" si="448"/>
        <v>200.09999999999991</v>
      </c>
      <c r="AE1432" s="84">
        <f t="shared" si="455"/>
        <v>17444.161</v>
      </c>
      <c r="AF1432" s="84">
        <f t="shared" si="455"/>
        <v>-14673.871999999999</v>
      </c>
      <c r="AG1432" s="84">
        <f t="shared" si="455"/>
        <v>2770.2890000000016</v>
      </c>
      <c r="AH1432" s="84">
        <f t="shared" si="449"/>
        <v>715.55899999999974</v>
      </c>
      <c r="AJ1432" s="80">
        <v>42887</v>
      </c>
      <c r="AK1432" s="84">
        <v>2385.1999999999998</v>
      </c>
      <c r="AL1432" s="84">
        <v>7281.4</v>
      </c>
      <c r="AM1432" s="84">
        <f t="shared" si="440"/>
        <v>9666.5999999999985</v>
      </c>
      <c r="AN1432" s="84">
        <f t="shared" si="457"/>
        <v>124.29999999999927</v>
      </c>
      <c r="AO1432" s="84">
        <f t="shared" si="457"/>
        <v>84.899999999997817</v>
      </c>
      <c r="AP1432" s="85">
        <f>AM1432/'[2]Soymeal Export Forecast'!AQ$15</f>
        <v>0.82972447299186292</v>
      </c>
      <c r="AQ1432" s="77"/>
      <c r="AR1432" s="77"/>
      <c r="AS1432" s="80">
        <v>42887</v>
      </c>
      <c r="AT1432" s="84">
        <v>97.5</v>
      </c>
      <c r="AU1432" s="84">
        <v>829.4</v>
      </c>
      <c r="AV1432" s="84">
        <f t="shared" si="441"/>
        <v>926.9</v>
      </c>
      <c r="AW1432" s="84">
        <f t="shared" si="458"/>
        <v>20.399999999999977</v>
      </c>
      <c r="AX1432" s="84">
        <f t="shared" si="458"/>
        <v>17.600000000000023</v>
      </c>
      <c r="AZ1432" s="77"/>
      <c r="BA1432" s="77">
        <v>35</v>
      </c>
      <c r="BB1432" s="84">
        <f t="shared" si="453"/>
        <v>1329.5779999999977</v>
      </c>
    </row>
    <row r="1433" spans="1:54">
      <c r="A1433" s="80">
        <v>42894</v>
      </c>
      <c r="B1433" s="84">
        <v>18652.057000000001</v>
      </c>
      <c r="C1433" s="84">
        <v>24756.236000000001</v>
      </c>
      <c r="D1433" s="84">
        <v>43408.292999999998</v>
      </c>
      <c r="E1433" s="84">
        <v>1585.095</v>
      </c>
      <c r="F1433" s="84">
        <f t="shared" si="456"/>
        <v>1497.8080000000009</v>
      </c>
      <c r="G1433" s="84">
        <f t="shared" si="456"/>
        <v>692.40399999999499</v>
      </c>
      <c r="H1433" s="84">
        <f t="shared" si="456"/>
        <v>20.650000000000091</v>
      </c>
      <c r="I1433" s="84">
        <f t="shared" si="452"/>
        <v>1497.8080000000009</v>
      </c>
      <c r="L1433" s="84">
        <f t="shared" si="454"/>
        <v>713.05399999999509</v>
      </c>
      <c r="M1433" s="84">
        <v>134.4</v>
      </c>
      <c r="N1433" s="85">
        <f>(D1433*36.7437/1000)/'[2]Soybean Export Forecast'!$Y$15</f>
        <v>0.73585386068931902</v>
      </c>
      <c r="P1433" s="84">
        <v>1729.7</v>
      </c>
      <c r="Q1433" s="84">
        <v>34227.599999999999</v>
      </c>
      <c r="R1433" s="84">
        <f t="shared" si="438"/>
        <v>35957.299999999996</v>
      </c>
      <c r="S1433" s="84">
        <f t="shared" si="446"/>
        <v>61.399999999994179</v>
      </c>
      <c r="T1433" s="84">
        <f t="shared" si="447"/>
        <v>145</v>
      </c>
      <c r="W1433" s="84">
        <v>0</v>
      </c>
      <c r="Z1433" s="84">
        <v>200</v>
      </c>
      <c r="AA1433" s="84">
        <v>3934.6</v>
      </c>
      <c r="AB1433" s="84">
        <f t="shared" si="439"/>
        <v>4134.6000000000004</v>
      </c>
      <c r="AC1433" s="84">
        <f t="shared" si="448"/>
        <v>84.900000000000546</v>
      </c>
      <c r="AE1433" s="84">
        <f t="shared" si="455"/>
        <v>16722.357</v>
      </c>
      <c r="AF1433" s="84">
        <f t="shared" si="455"/>
        <v>-13405.963999999998</v>
      </c>
      <c r="AG1433" s="84">
        <f t="shared" si="455"/>
        <v>3316.3930000000018</v>
      </c>
      <c r="AH1433" s="84">
        <f t="shared" si="449"/>
        <v>546.10400000000027</v>
      </c>
      <c r="AJ1433" s="80">
        <v>42894</v>
      </c>
      <c r="AK1433" s="84">
        <v>2336.1999999999998</v>
      </c>
      <c r="AL1433" s="84">
        <v>7497.1</v>
      </c>
      <c r="AM1433" s="84">
        <f t="shared" si="440"/>
        <v>9833.2999999999993</v>
      </c>
      <c r="AN1433" s="84">
        <f t="shared" si="457"/>
        <v>215.70000000000073</v>
      </c>
      <c r="AO1433" s="84">
        <f t="shared" si="457"/>
        <v>166.70000000000073</v>
      </c>
      <c r="AP1433" s="85">
        <f>AM1433/'[2]Soymeal Export Forecast'!AQ$15</f>
        <v>0.84403302715234796</v>
      </c>
      <c r="AQ1433" s="77"/>
      <c r="AR1433" s="77"/>
      <c r="AS1433" s="80">
        <v>42894</v>
      </c>
      <c r="AT1433" s="84">
        <v>111</v>
      </c>
      <c r="AU1433" s="84">
        <v>846.1</v>
      </c>
      <c r="AV1433" s="84">
        <f t="shared" si="441"/>
        <v>957.1</v>
      </c>
      <c r="AW1433" s="84">
        <f t="shared" si="458"/>
        <v>16.700000000000045</v>
      </c>
      <c r="AX1433" s="84">
        <f t="shared" si="458"/>
        <v>30.200000000000045</v>
      </c>
      <c r="AZ1433" s="77"/>
      <c r="BA1433" s="77">
        <v>36</v>
      </c>
      <c r="BB1433" s="84">
        <f t="shared" si="453"/>
        <v>1713.5080000000016</v>
      </c>
    </row>
    <row r="1434" spans="1:54">
      <c r="A1434" s="80">
        <v>42901</v>
      </c>
      <c r="B1434" s="84">
        <v>17939.455000000002</v>
      </c>
      <c r="C1434" s="84">
        <v>26209.958999999999</v>
      </c>
      <c r="D1434" s="84">
        <v>44149.413999999997</v>
      </c>
      <c r="E1434" s="84">
        <v>1678.143</v>
      </c>
      <c r="F1434" s="84">
        <f t="shared" si="456"/>
        <v>1453.7229999999981</v>
      </c>
      <c r="G1434" s="84">
        <f t="shared" si="456"/>
        <v>741.12099999999919</v>
      </c>
      <c r="H1434" s="84">
        <f t="shared" si="456"/>
        <v>93.048000000000002</v>
      </c>
      <c r="I1434" s="84">
        <f t="shared" si="452"/>
        <v>1453.7229999999981</v>
      </c>
      <c r="L1434" s="84">
        <f t="shared" si="454"/>
        <v>834.16899999999919</v>
      </c>
      <c r="M1434" s="84">
        <v>10.5</v>
      </c>
      <c r="N1434" s="85">
        <f>(D1434*36.7437/1000)/'[2]Soybean Export Forecast'!$Y$15</f>
        <v>0.74841728374509153</v>
      </c>
      <c r="P1434" s="84">
        <v>1661.6</v>
      </c>
      <c r="Q1434" s="84">
        <v>34294.5</v>
      </c>
      <c r="R1434" s="84">
        <f t="shared" si="438"/>
        <v>35956.1</v>
      </c>
      <c r="S1434" s="84">
        <f t="shared" si="446"/>
        <v>-1.1999999999970896</v>
      </c>
      <c r="T1434" s="84">
        <f t="shared" si="447"/>
        <v>66.900000000001455</v>
      </c>
      <c r="W1434" s="84">
        <v>1.3</v>
      </c>
      <c r="Z1434" s="84">
        <v>200</v>
      </c>
      <c r="AA1434" s="84">
        <v>3934.7</v>
      </c>
      <c r="AB1434" s="84">
        <f t="shared" si="439"/>
        <v>4134.7</v>
      </c>
      <c r="AC1434" s="84">
        <f t="shared" si="448"/>
        <v>9.9999999999454303E-2</v>
      </c>
      <c r="AE1434" s="84">
        <f t="shared" si="455"/>
        <v>16077.855000000001</v>
      </c>
      <c r="AF1434" s="84">
        <f t="shared" si="455"/>
        <v>-12019.241000000002</v>
      </c>
      <c r="AG1434" s="84">
        <f t="shared" si="455"/>
        <v>4058.6139999999987</v>
      </c>
      <c r="AH1434" s="84">
        <f t="shared" si="449"/>
        <v>742.22099999999682</v>
      </c>
      <c r="AJ1434" s="80">
        <v>42901</v>
      </c>
      <c r="AK1434" s="84">
        <v>2261.1</v>
      </c>
      <c r="AL1434" s="84">
        <v>7658.9</v>
      </c>
      <c r="AM1434" s="84">
        <f t="shared" si="440"/>
        <v>9920</v>
      </c>
      <c r="AN1434" s="84">
        <f t="shared" si="457"/>
        <v>161.79999999999927</v>
      </c>
      <c r="AO1434" s="84">
        <f t="shared" si="457"/>
        <v>86.700000000000728</v>
      </c>
      <c r="AP1434" s="85">
        <f>AM1434/'[2]Soymeal Export Forecast'!AQ$15</f>
        <v>0.85147484866233025</v>
      </c>
      <c r="AQ1434" s="77"/>
      <c r="AR1434" s="77"/>
      <c r="AS1434" s="80">
        <v>42901</v>
      </c>
      <c r="AT1434" s="84">
        <v>109.1</v>
      </c>
      <c r="AU1434" s="84">
        <v>861.3</v>
      </c>
      <c r="AV1434" s="84">
        <f t="shared" si="441"/>
        <v>970.4</v>
      </c>
      <c r="AW1434" s="84">
        <f t="shared" si="458"/>
        <v>15.199999999999932</v>
      </c>
      <c r="AX1434" s="84">
        <f t="shared" si="458"/>
        <v>13.299999999999955</v>
      </c>
      <c r="AZ1434" s="77"/>
      <c r="BA1434" s="77">
        <v>37</v>
      </c>
      <c r="BB1434" s="84">
        <f t="shared" si="453"/>
        <v>1615.5229999999974</v>
      </c>
    </row>
    <row r="1435" spans="1:54">
      <c r="A1435" s="80">
        <v>42908</v>
      </c>
      <c r="B1435" s="84">
        <v>17614.512999999999</v>
      </c>
      <c r="C1435" s="84">
        <v>27745.276000000002</v>
      </c>
      <c r="D1435" s="84">
        <v>45359.788999999997</v>
      </c>
      <c r="E1435" s="84">
        <v>1896.212</v>
      </c>
      <c r="F1435" s="84">
        <f t="shared" si="456"/>
        <v>1535.3170000000027</v>
      </c>
      <c r="G1435" s="84">
        <f t="shared" si="456"/>
        <v>1210.375</v>
      </c>
      <c r="H1435" s="84">
        <f t="shared" si="456"/>
        <v>218.06899999999996</v>
      </c>
      <c r="I1435" s="84">
        <f t="shared" si="452"/>
        <v>1535.3170000000027</v>
      </c>
      <c r="L1435" s="84">
        <f t="shared" si="454"/>
        <v>1428.444</v>
      </c>
      <c r="M1435" s="84">
        <v>13.1</v>
      </c>
      <c r="N1435" s="85">
        <f>(D1435*36.7437/1000)/'[2]Soybean Export Forecast'!$Y$15</f>
        <v>0.76893546253253742</v>
      </c>
      <c r="P1435" s="84">
        <v>1593.7</v>
      </c>
      <c r="Q1435" s="84">
        <v>34363.300000000003</v>
      </c>
      <c r="R1435" s="84">
        <f t="shared" si="438"/>
        <v>35957</v>
      </c>
      <c r="S1435" s="84">
        <f t="shared" si="446"/>
        <v>0.90000000000145519</v>
      </c>
      <c r="T1435" s="84">
        <f t="shared" si="447"/>
        <v>68.80000000000291</v>
      </c>
      <c r="W1435" s="84">
        <v>0</v>
      </c>
      <c r="Z1435" s="84">
        <v>200</v>
      </c>
      <c r="AA1435" s="84">
        <v>4014</v>
      </c>
      <c r="AB1435" s="84">
        <f t="shared" si="439"/>
        <v>4214</v>
      </c>
      <c r="AC1435" s="84">
        <f t="shared" si="448"/>
        <v>79.300000000000182</v>
      </c>
      <c r="AE1435" s="84">
        <f t="shared" si="455"/>
        <v>15820.812999999998</v>
      </c>
      <c r="AF1435" s="84">
        <f t="shared" si="455"/>
        <v>-10632.024000000001</v>
      </c>
      <c r="AG1435" s="84">
        <f t="shared" si="455"/>
        <v>5188.788999999997</v>
      </c>
      <c r="AH1435" s="84">
        <f t="shared" si="449"/>
        <v>1130.1749999999984</v>
      </c>
      <c r="AJ1435" s="80">
        <v>42908</v>
      </c>
      <c r="AK1435" s="84">
        <v>2130.8000000000002</v>
      </c>
      <c r="AL1435" s="84">
        <v>7827.2</v>
      </c>
      <c r="AM1435" s="84">
        <f t="shared" si="440"/>
        <v>9958</v>
      </c>
      <c r="AN1435" s="84">
        <f t="shared" si="457"/>
        <v>168.30000000000018</v>
      </c>
      <c r="AO1435" s="84">
        <f t="shared" si="457"/>
        <v>38</v>
      </c>
      <c r="AP1435" s="85">
        <f>AM1435/'[2]Soymeal Export Forecast'!AQ$15</f>
        <v>0.85473654667131904</v>
      </c>
      <c r="AQ1435" s="77"/>
      <c r="AR1435" s="77"/>
      <c r="AS1435" s="80">
        <v>42908</v>
      </c>
      <c r="AT1435" s="84">
        <v>103.8</v>
      </c>
      <c r="AU1435" s="84">
        <v>879.2</v>
      </c>
      <c r="AV1435" s="84">
        <f t="shared" si="441"/>
        <v>983</v>
      </c>
      <c r="AW1435" s="84">
        <f t="shared" si="458"/>
        <v>17.900000000000091</v>
      </c>
      <c r="AX1435" s="84">
        <f t="shared" si="458"/>
        <v>12.600000000000023</v>
      </c>
      <c r="AZ1435" s="77"/>
      <c r="BA1435" s="77">
        <v>38</v>
      </c>
      <c r="BB1435" s="84">
        <f t="shared" si="453"/>
        <v>1703.6170000000029</v>
      </c>
    </row>
    <row r="1436" spans="1:54">
      <c r="A1436" s="80">
        <v>42915</v>
      </c>
      <c r="B1436" s="84">
        <v>17579.3</v>
      </c>
      <c r="C1436" s="84">
        <v>29127.505000000001</v>
      </c>
      <c r="D1436" s="84">
        <v>46706.805</v>
      </c>
      <c r="E1436" s="84">
        <v>2023.3240000000001</v>
      </c>
      <c r="F1436" s="84">
        <f t="shared" si="456"/>
        <v>1382.2289999999994</v>
      </c>
      <c r="G1436" s="84">
        <f t="shared" si="456"/>
        <v>1347.0160000000033</v>
      </c>
      <c r="H1436" s="84">
        <f t="shared" si="456"/>
        <v>127.11200000000008</v>
      </c>
      <c r="I1436" s="84">
        <f t="shared" si="452"/>
        <v>1382.2289999999994</v>
      </c>
      <c r="L1436" s="84">
        <f t="shared" si="454"/>
        <v>1474.1280000000033</v>
      </c>
      <c r="M1436" s="84">
        <v>113.5</v>
      </c>
      <c r="N1436" s="85">
        <f>(D1436*36.7437/1000)/'[2]Soybean Export Forecast'!$Y$15</f>
        <v>0.79176996846462466</v>
      </c>
      <c r="P1436" s="84">
        <v>1592.4</v>
      </c>
      <c r="Q1436" s="84">
        <v>34430.9</v>
      </c>
      <c r="R1436" s="84">
        <f t="shared" ref="R1436:R1499" si="459">Q1436+P1436</f>
        <v>36023.300000000003</v>
      </c>
      <c r="S1436" s="84">
        <f t="shared" si="446"/>
        <v>66.30000000000291</v>
      </c>
      <c r="T1436" s="84">
        <f t="shared" si="447"/>
        <v>67.599999999998545</v>
      </c>
      <c r="W1436" s="84">
        <v>7</v>
      </c>
      <c r="Z1436" s="84">
        <v>135</v>
      </c>
      <c r="AA1436" s="84">
        <v>4014.4</v>
      </c>
      <c r="AB1436" s="84">
        <f t="shared" ref="AB1436:AB1499" si="460">AA1436+Z1436</f>
        <v>4149.3999999999996</v>
      </c>
      <c r="AC1436" s="84">
        <f t="shared" si="448"/>
        <v>-64.600000000000364</v>
      </c>
      <c r="AE1436" s="84">
        <f t="shared" si="455"/>
        <v>15851.9</v>
      </c>
      <c r="AF1436" s="84">
        <f t="shared" si="455"/>
        <v>-9317.7950000000001</v>
      </c>
      <c r="AG1436" s="84">
        <f t="shared" si="455"/>
        <v>6534.1049999999977</v>
      </c>
      <c r="AH1436" s="84">
        <f t="shared" si="449"/>
        <v>1345.3160000000007</v>
      </c>
      <c r="AJ1436" s="80">
        <v>42915</v>
      </c>
      <c r="AK1436" s="84">
        <v>2016.7</v>
      </c>
      <c r="AL1436" s="84">
        <v>7986.5</v>
      </c>
      <c r="AM1436" s="84">
        <f t="shared" ref="AM1436:AM1499" si="461">AL1436+AK1436</f>
        <v>10003.200000000001</v>
      </c>
      <c r="AN1436" s="84">
        <f t="shared" si="457"/>
        <v>159.30000000000018</v>
      </c>
      <c r="AO1436" s="84">
        <f t="shared" si="457"/>
        <v>45.200000000000728</v>
      </c>
      <c r="AP1436" s="85">
        <f>AM1436/'[2]Soymeal Export Forecast'!AQ$15</f>
        <v>0.85861625061885305</v>
      </c>
      <c r="AQ1436" s="77"/>
      <c r="AR1436" s="77"/>
      <c r="AS1436" s="80">
        <v>42915</v>
      </c>
      <c r="AT1436" s="84">
        <v>105.5</v>
      </c>
      <c r="AU1436" s="84">
        <v>884.1</v>
      </c>
      <c r="AV1436" s="84">
        <f t="shared" ref="AV1436:AV1499" si="462">AU1436+AT1436</f>
        <v>989.6</v>
      </c>
      <c r="AW1436" s="84">
        <f t="shared" si="458"/>
        <v>4.8999999999999773</v>
      </c>
      <c r="AX1436" s="84">
        <f t="shared" si="458"/>
        <v>6.6000000000000227</v>
      </c>
      <c r="AZ1436" s="77"/>
      <c r="BA1436" s="77">
        <v>39</v>
      </c>
      <c r="BB1436" s="84">
        <f t="shared" si="453"/>
        <v>1541.5289999999995</v>
      </c>
    </row>
    <row r="1437" spans="1:54">
      <c r="A1437" s="80">
        <v>42922</v>
      </c>
      <c r="B1437" s="84">
        <v>16893.379000000001</v>
      </c>
      <c r="C1437" s="84">
        <v>30530.281999999999</v>
      </c>
      <c r="D1437" s="84">
        <v>47423.661</v>
      </c>
      <c r="E1437" s="84">
        <v>2148.2959999999998</v>
      </c>
      <c r="F1437" s="84">
        <f t="shared" si="456"/>
        <v>1402.7769999999982</v>
      </c>
      <c r="G1437" s="84">
        <f t="shared" si="456"/>
        <v>716.85599999999977</v>
      </c>
      <c r="H1437" s="84">
        <f t="shared" si="456"/>
        <v>124.97199999999975</v>
      </c>
      <c r="I1437" s="84">
        <f t="shared" si="452"/>
        <v>1402.7769999999982</v>
      </c>
      <c r="L1437" s="84">
        <f t="shared" si="454"/>
        <v>841.82799999999952</v>
      </c>
      <c r="M1437" s="84">
        <v>43.2</v>
      </c>
      <c r="N1437" s="85">
        <f>(D1437*36.7437/1000)/'[2]Soybean Export Forecast'!$Y$15</f>
        <v>0.80392205320931409</v>
      </c>
      <c r="P1437" s="84">
        <v>1656.3</v>
      </c>
      <c r="Q1437" s="84">
        <v>34431.9</v>
      </c>
      <c r="R1437" s="84">
        <f t="shared" si="459"/>
        <v>36088.200000000004</v>
      </c>
      <c r="S1437" s="84">
        <f t="shared" si="446"/>
        <v>64.900000000001455</v>
      </c>
      <c r="T1437" s="84">
        <f t="shared" si="447"/>
        <v>1</v>
      </c>
      <c r="W1437" s="84">
        <v>0</v>
      </c>
      <c r="Z1437" s="84">
        <v>152</v>
      </c>
      <c r="AA1437" s="84">
        <v>4099.1000000000004</v>
      </c>
      <c r="AB1437" s="84">
        <f t="shared" si="460"/>
        <v>4251.1000000000004</v>
      </c>
      <c r="AC1437" s="84">
        <f t="shared" si="448"/>
        <v>101.70000000000073</v>
      </c>
      <c r="AE1437" s="84">
        <f t="shared" si="455"/>
        <v>15085.079000000002</v>
      </c>
      <c r="AF1437" s="84">
        <f t="shared" si="455"/>
        <v>-8000.7180000000026</v>
      </c>
      <c r="AG1437" s="84">
        <f t="shared" si="455"/>
        <v>7084.3609999999953</v>
      </c>
      <c r="AH1437" s="84">
        <f t="shared" si="449"/>
        <v>550.25599999999758</v>
      </c>
      <c r="AJ1437" s="80">
        <v>42922</v>
      </c>
      <c r="AK1437" s="84">
        <v>1891.6</v>
      </c>
      <c r="AL1437" s="84">
        <v>8115.3</v>
      </c>
      <c r="AM1437" s="84">
        <f t="shared" si="461"/>
        <v>10006.9</v>
      </c>
      <c r="AN1437" s="84">
        <f t="shared" si="457"/>
        <v>128.80000000000018</v>
      </c>
      <c r="AO1437" s="84">
        <f t="shared" si="457"/>
        <v>3.6999999999989086</v>
      </c>
      <c r="AP1437" s="85">
        <f>AM1437/'[2]Soymeal Export Forecast'!AQ$15</f>
        <v>0.85893383700393877</v>
      </c>
      <c r="AQ1437" s="77"/>
      <c r="AR1437" s="77"/>
      <c r="AS1437" s="80">
        <v>42922</v>
      </c>
      <c r="AT1437" s="84">
        <v>114.3</v>
      </c>
      <c r="AU1437" s="84">
        <v>891.5</v>
      </c>
      <c r="AV1437" s="84">
        <f t="shared" si="462"/>
        <v>1005.8</v>
      </c>
      <c r="AW1437" s="84">
        <f t="shared" si="458"/>
        <v>7.3999999999999773</v>
      </c>
      <c r="AX1437" s="84">
        <f t="shared" si="458"/>
        <v>16.199999999999932</v>
      </c>
      <c r="AZ1437" s="77"/>
      <c r="BA1437" s="77">
        <v>40</v>
      </c>
      <c r="BB1437" s="84">
        <f t="shared" si="453"/>
        <v>1531.5769999999984</v>
      </c>
    </row>
    <row r="1438" spans="1:54">
      <c r="A1438" s="80">
        <v>42929</v>
      </c>
      <c r="B1438" s="84">
        <v>16433.792000000001</v>
      </c>
      <c r="C1438" s="84">
        <v>32127.954000000002</v>
      </c>
      <c r="D1438" s="84">
        <v>48561.745999999999</v>
      </c>
      <c r="E1438" s="84">
        <v>2182.89</v>
      </c>
      <c r="F1438" s="84">
        <f t="shared" si="456"/>
        <v>1597.6720000000023</v>
      </c>
      <c r="G1438" s="84">
        <f t="shared" si="456"/>
        <v>1138.0849999999991</v>
      </c>
      <c r="H1438" s="84">
        <f t="shared" si="456"/>
        <v>34.594000000000051</v>
      </c>
      <c r="I1438" s="84">
        <f t="shared" si="452"/>
        <v>1597.6720000000023</v>
      </c>
      <c r="L1438" s="84">
        <f t="shared" si="454"/>
        <v>1172.6789999999992</v>
      </c>
      <c r="M1438" s="84">
        <v>105.2</v>
      </c>
      <c r="N1438" s="85">
        <f>(D1438*36.7437/1000)/'[2]Soybean Export Forecast'!$Y$15</f>
        <v>0.82321477778253327</v>
      </c>
      <c r="P1438" s="84">
        <v>1590.2</v>
      </c>
      <c r="Q1438" s="84">
        <v>34572</v>
      </c>
      <c r="R1438" s="84">
        <f t="shared" si="459"/>
        <v>36162.199999999997</v>
      </c>
      <c r="S1438" s="84">
        <f t="shared" si="446"/>
        <v>73.999999999992724</v>
      </c>
      <c r="T1438" s="84">
        <f t="shared" si="447"/>
        <v>140.09999999999854</v>
      </c>
      <c r="W1438" s="84">
        <v>0</v>
      </c>
      <c r="Z1438" s="84">
        <v>65</v>
      </c>
      <c r="AA1438" s="84">
        <v>4116.1000000000004</v>
      </c>
      <c r="AB1438" s="84">
        <f t="shared" si="460"/>
        <v>4181.1000000000004</v>
      </c>
      <c r="AC1438" s="84">
        <f t="shared" si="448"/>
        <v>-70</v>
      </c>
      <c r="AE1438" s="84">
        <f t="shared" si="455"/>
        <v>14778.592000000001</v>
      </c>
      <c r="AF1438" s="84">
        <f t="shared" si="455"/>
        <v>-6560.1459999999988</v>
      </c>
      <c r="AG1438" s="84">
        <f t="shared" si="455"/>
        <v>8218.4460000000017</v>
      </c>
      <c r="AH1438" s="84">
        <f t="shared" si="449"/>
        <v>1134.0850000000064</v>
      </c>
      <c r="AJ1438" s="80">
        <v>42929</v>
      </c>
      <c r="AK1438" s="84">
        <v>1778</v>
      </c>
      <c r="AL1438" s="84">
        <v>8270.2999999999993</v>
      </c>
      <c r="AM1438" s="84">
        <f t="shared" si="461"/>
        <v>10048.299999999999</v>
      </c>
      <c r="AN1438" s="84">
        <f t="shared" si="457"/>
        <v>154.99999999999909</v>
      </c>
      <c r="AO1438" s="84">
        <f t="shared" si="457"/>
        <v>41.399999999999636</v>
      </c>
      <c r="AP1438" s="85">
        <f>AM1438/'[2]Soymeal Export Forecast'!AQ$15</f>
        <v>0.86248737115057383</v>
      </c>
      <c r="AQ1438" s="77"/>
      <c r="AR1438" s="77"/>
      <c r="AS1438" s="80">
        <v>42929</v>
      </c>
      <c r="AT1438" s="84">
        <v>112</v>
      </c>
      <c r="AU1438" s="84">
        <v>919.1</v>
      </c>
      <c r="AV1438" s="84">
        <f t="shared" si="462"/>
        <v>1031.0999999999999</v>
      </c>
      <c r="AW1438" s="84">
        <f t="shared" si="458"/>
        <v>27.600000000000023</v>
      </c>
      <c r="AX1438" s="84">
        <f t="shared" si="458"/>
        <v>25.299999999999955</v>
      </c>
      <c r="AZ1438" s="77"/>
      <c r="BA1438" s="77">
        <v>41</v>
      </c>
      <c r="BB1438" s="84">
        <f t="shared" si="453"/>
        <v>1752.6720000000014</v>
      </c>
    </row>
    <row r="1439" spans="1:54">
      <c r="A1439" s="80">
        <v>42936</v>
      </c>
      <c r="B1439" s="84">
        <v>16095.489</v>
      </c>
      <c r="C1439" s="84">
        <v>33204.239000000001</v>
      </c>
      <c r="D1439" s="84">
        <v>49299.728000000003</v>
      </c>
      <c r="E1439" s="84">
        <v>2232.89</v>
      </c>
      <c r="F1439" s="84">
        <f t="shared" si="456"/>
        <v>1076.2849999999999</v>
      </c>
      <c r="G1439" s="84">
        <f t="shared" si="456"/>
        <v>737.98200000000361</v>
      </c>
      <c r="H1439" s="84">
        <f t="shared" si="456"/>
        <v>50</v>
      </c>
      <c r="I1439" s="84">
        <f t="shared" si="452"/>
        <v>1076.2849999999999</v>
      </c>
      <c r="L1439" s="84">
        <f t="shared" si="454"/>
        <v>787.98200000000361</v>
      </c>
      <c r="M1439" s="84">
        <v>55.3</v>
      </c>
      <c r="N1439" s="85">
        <f>(D1439*36.7437/1000)/'[2]Soybean Export Forecast'!$Y$15</f>
        <v>0.83572498876501145</v>
      </c>
      <c r="P1439" s="84">
        <v>1587.1</v>
      </c>
      <c r="Q1439" s="84">
        <v>34713.599999999999</v>
      </c>
      <c r="R1439" s="84">
        <f t="shared" si="459"/>
        <v>36300.699999999997</v>
      </c>
      <c r="S1439" s="84">
        <f t="shared" si="446"/>
        <v>138.5</v>
      </c>
      <c r="T1439" s="84">
        <f t="shared" si="447"/>
        <v>141.59999999999854</v>
      </c>
      <c r="W1439" s="84">
        <v>0</v>
      </c>
      <c r="Z1439" s="84">
        <v>65</v>
      </c>
      <c r="AA1439" s="84">
        <v>4116.2</v>
      </c>
      <c r="AB1439" s="84">
        <f t="shared" si="460"/>
        <v>4181.2</v>
      </c>
      <c r="AC1439" s="84">
        <f t="shared" si="448"/>
        <v>9.9999999999454303E-2</v>
      </c>
      <c r="AE1439" s="84">
        <f t="shared" si="455"/>
        <v>14443.388999999999</v>
      </c>
      <c r="AF1439" s="84">
        <f t="shared" si="455"/>
        <v>-5625.560999999997</v>
      </c>
      <c r="AG1439" s="84">
        <f t="shared" si="455"/>
        <v>8817.828000000005</v>
      </c>
      <c r="AH1439" s="84">
        <f t="shared" si="449"/>
        <v>599.38200000000325</v>
      </c>
      <c r="AJ1439" s="80">
        <v>42936</v>
      </c>
      <c r="AK1439" s="84">
        <v>1669.7</v>
      </c>
      <c r="AL1439" s="84">
        <v>8385.2999999999993</v>
      </c>
      <c r="AM1439" s="84">
        <f t="shared" si="461"/>
        <v>10055</v>
      </c>
      <c r="AN1439" s="84">
        <f t="shared" si="457"/>
        <v>115</v>
      </c>
      <c r="AO1439" s="84">
        <f t="shared" si="457"/>
        <v>6.7000000000007276</v>
      </c>
      <c r="AP1439" s="85">
        <f>AM1439/'[2]Soymeal Export Forecast'!AQ$15</f>
        <v>0.86306246001005349</v>
      </c>
      <c r="AQ1439" s="77"/>
      <c r="AR1439" s="77"/>
      <c r="AS1439" s="80">
        <v>42936</v>
      </c>
      <c r="AT1439" s="84">
        <v>102.7</v>
      </c>
      <c r="AU1439" s="84">
        <v>943.3</v>
      </c>
      <c r="AV1439" s="84">
        <f t="shared" si="462"/>
        <v>1046</v>
      </c>
      <c r="AW1439" s="84">
        <f t="shared" si="458"/>
        <v>24.199999999999932</v>
      </c>
      <c r="AX1439" s="84">
        <f t="shared" si="458"/>
        <v>14.900000000000091</v>
      </c>
      <c r="AZ1439" s="77"/>
      <c r="BA1439" s="77">
        <v>42</v>
      </c>
      <c r="BB1439" s="84">
        <f t="shared" si="453"/>
        <v>1191.2849999999999</v>
      </c>
    </row>
    <row r="1440" spans="1:54">
      <c r="A1440" s="80">
        <v>42943</v>
      </c>
      <c r="B1440" s="84">
        <v>15443.539000000001</v>
      </c>
      <c r="C1440" s="84">
        <v>34612.540999999997</v>
      </c>
      <c r="D1440" s="84">
        <v>50056.08</v>
      </c>
      <c r="E1440" s="84">
        <v>2324.71</v>
      </c>
      <c r="F1440" s="84">
        <f t="shared" si="456"/>
        <v>1408.301999999996</v>
      </c>
      <c r="G1440" s="84">
        <f t="shared" si="456"/>
        <v>756.35199999999895</v>
      </c>
      <c r="H1440" s="84">
        <f t="shared" si="456"/>
        <v>91.820000000000164</v>
      </c>
      <c r="I1440" s="84">
        <f t="shared" si="452"/>
        <v>1408.301999999996</v>
      </c>
      <c r="L1440" s="84">
        <f t="shared" si="454"/>
        <v>848.17199999999912</v>
      </c>
      <c r="M1440" s="84">
        <v>240</v>
      </c>
      <c r="N1440" s="85">
        <f>(D1440*36.7437/1000)/'[2]Soybean Export Forecast'!$Y$15</f>
        <v>0.84854660649690627</v>
      </c>
      <c r="P1440" s="84">
        <v>1454.3</v>
      </c>
      <c r="Q1440" s="84">
        <v>34786.9</v>
      </c>
      <c r="R1440" s="84">
        <f t="shared" si="459"/>
        <v>36241.200000000004</v>
      </c>
      <c r="S1440" s="84">
        <f t="shared" si="446"/>
        <v>-59.499999999992724</v>
      </c>
      <c r="T1440" s="84">
        <f t="shared" si="447"/>
        <v>73.30000000000291</v>
      </c>
      <c r="W1440" s="84">
        <v>66</v>
      </c>
      <c r="Z1440" s="84">
        <v>74.5</v>
      </c>
      <c r="AA1440" s="84">
        <v>4387.7</v>
      </c>
      <c r="AB1440" s="84">
        <f t="shared" si="460"/>
        <v>4462.2</v>
      </c>
      <c r="AC1440" s="84">
        <f t="shared" si="448"/>
        <v>281</v>
      </c>
      <c r="AE1440" s="84">
        <f t="shared" si="455"/>
        <v>13914.739000000001</v>
      </c>
      <c r="AF1440" s="84">
        <f t="shared" si="455"/>
        <v>-4562.0590000000038</v>
      </c>
      <c r="AG1440" s="84">
        <f t="shared" si="455"/>
        <v>9352.6799999999967</v>
      </c>
      <c r="AH1440" s="84">
        <f t="shared" si="449"/>
        <v>534.85199999999168</v>
      </c>
      <c r="AJ1440" s="80">
        <v>42943</v>
      </c>
      <c r="AK1440" s="84">
        <v>1567.9</v>
      </c>
      <c r="AL1440" s="84">
        <v>8574.2000000000007</v>
      </c>
      <c r="AM1440" s="84">
        <f t="shared" si="461"/>
        <v>10142.1</v>
      </c>
      <c r="AN1440" s="84">
        <f t="shared" si="457"/>
        <v>188.90000000000146</v>
      </c>
      <c r="AO1440" s="84">
        <f t="shared" si="457"/>
        <v>87.100000000000364</v>
      </c>
      <c r="AP1440" s="85">
        <f>AM1440/'[2]Soymeal Export Forecast'!AQ$15</f>
        <v>0.87053861518328834</v>
      </c>
      <c r="AQ1440" s="77"/>
      <c r="AR1440" s="77"/>
      <c r="AS1440" s="80">
        <v>42943</v>
      </c>
      <c r="AT1440" s="84">
        <v>81.8</v>
      </c>
      <c r="AU1440" s="84">
        <v>974.9</v>
      </c>
      <c r="AV1440" s="84">
        <f t="shared" si="462"/>
        <v>1056.7</v>
      </c>
      <c r="AW1440" s="84">
        <f t="shared" si="458"/>
        <v>31.600000000000023</v>
      </c>
      <c r="AX1440" s="84">
        <f t="shared" si="458"/>
        <v>10.700000000000045</v>
      </c>
      <c r="AZ1440" s="77"/>
      <c r="BA1440" s="77">
        <v>43</v>
      </c>
      <c r="BB1440" s="84">
        <f t="shared" si="453"/>
        <v>1597.2019999999975</v>
      </c>
    </row>
    <row r="1441" spans="1:54">
      <c r="A1441" s="80">
        <v>42950</v>
      </c>
      <c r="B1441" s="84">
        <v>15057.161</v>
      </c>
      <c r="C1441" s="84">
        <v>35986.853000000003</v>
      </c>
      <c r="D1441" s="84">
        <v>51044.014000000003</v>
      </c>
      <c r="E1441" s="84">
        <v>2335.8209999999999</v>
      </c>
      <c r="F1441" s="84">
        <f t="shared" si="456"/>
        <v>1374.3120000000054</v>
      </c>
      <c r="G1441" s="84">
        <f t="shared" si="456"/>
        <v>987.93400000000111</v>
      </c>
      <c r="H1441" s="84">
        <f t="shared" si="456"/>
        <v>11.110999999999876</v>
      </c>
      <c r="I1441" s="84">
        <f t="shared" si="452"/>
        <v>1374.3120000000054</v>
      </c>
      <c r="L1441" s="84">
        <f t="shared" si="454"/>
        <v>999.04500000000098</v>
      </c>
      <c r="M1441" s="84">
        <v>154</v>
      </c>
      <c r="N1441" s="85">
        <f>(D1441*36.7437/1000)/'[2]Soybean Export Forecast'!$Y$15</f>
        <v>0.86529398350171594</v>
      </c>
      <c r="P1441" s="84">
        <v>1347.6</v>
      </c>
      <c r="Q1441" s="84">
        <v>34973.9</v>
      </c>
      <c r="R1441" s="84">
        <f t="shared" si="459"/>
        <v>36321.5</v>
      </c>
      <c r="S1441" s="84">
        <f t="shared" si="446"/>
        <v>80.299999999995634</v>
      </c>
      <c r="T1441" s="84">
        <f t="shared" si="447"/>
        <v>187</v>
      </c>
      <c r="W1441" s="84">
        <v>62.8</v>
      </c>
      <c r="Z1441" s="84">
        <v>9.5</v>
      </c>
      <c r="AA1441" s="84">
        <v>4460.8</v>
      </c>
      <c r="AB1441" s="84">
        <f t="shared" si="460"/>
        <v>4470.3</v>
      </c>
      <c r="AC1441" s="84">
        <f t="shared" si="448"/>
        <v>8.1000000000003638</v>
      </c>
      <c r="AE1441" s="84">
        <f t="shared" si="455"/>
        <v>13700.061</v>
      </c>
      <c r="AF1441" s="84">
        <f t="shared" si="455"/>
        <v>-3447.8469999999988</v>
      </c>
      <c r="AG1441" s="84">
        <f t="shared" si="455"/>
        <v>10252.214000000004</v>
      </c>
      <c r="AH1441" s="84">
        <f t="shared" si="449"/>
        <v>899.53400000000693</v>
      </c>
      <c r="AJ1441" s="80">
        <v>42950</v>
      </c>
      <c r="AK1441" s="84">
        <v>1387.8</v>
      </c>
      <c r="AL1441" s="84">
        <v>8760.2999999999993</v>
      </c>
      <c r="AM1441" s="84">
        <f t="shared" si="461"/>
        <v>10148.099999999999</v>
      </c>
      <c r="AN1441" s="84">
        <f t="shared" si="457"/>
        <v>186.09999999999854</v>
      </c>
      <c r="AO1441" s="84">
        <f t="shared" si="457"/>
        <v>5.999999999998181</v>
      </c>
      <c r="AP1441" s="85">
        <f>AM1441/'[2]Soymeal Export Forecast'!AQ$15</f>
        <v>0.87105362013207588</v>
      </c>
      <c r="AQ1441" s="77"/>
      <c r="AR1441" s="77"/>
      <c r="AS1441" s="80">
        <v>42950</v>
      </c>
      <c r="AT1441" s="84">
        <v>84.1</v>
      </c>
      <c r="AU1441" s="84">
        <v>1000.2</v>
      </c>
      <c r="AV1441" s="84">
        <f t="shared" si="462"/>
        <v>1084.3</v>
      </c>
      <c r="AW1441" s="84">
        <f t="shared" si="458"/>
        <v>25.300000000000068</v>
      </c>
      <c r="AX1441" s="84">
        <f t="shared" si="458"/>
        <v>27.599999999999909</v>
      </c>
      <c r="AZ1441" s="77"/>
      <c r="BA1441" s="77">
        <v>44</v>
      </c>
      <c r="BB1441" s="84">
        <f t="shared" si="453"/>
        <v>1560.4120000000039</v>
      </c>
    </row>
    <row r="1442" spans="1:54">
      <c r="A1442" s="80">
        <v>42957</v>
      </c>
      <c r="B1442" s="84">
        <v>14602.584000000001</v>
      </c>
      <c r="C1442" s="84">
        <v>37212.993000000002</v>
      </c>
      <c r="D1442" s="84">
        <v>51815.576999999997</v>
      </c>
      <c r="E1442" s="84">
        <v>2359.9520000000002</v>
      </c>
      <c r="F1442" s="84">
        <f t="shared" si="456"/>
        <v>1226.1399999999994</v>
      </c>
      <c r="G1442" s="84">
        <f t="shared" si="456"/>
        <v>771.56299999999464</v>
      </c>
      <c r="H1442" s="84">
        <f t="shared" si="456"/>
        <v>24.131000000000313</v>
      </c>
      <c r="I1442" s="84">
        <f t="shared" si="452"/>
        <v>1226.1399999999994</v>
      </c>
      <c r="L1442" s="84">
        <f t="shared" si="454"/>
        <v>795.69399999999496</v>
      </c>
      <c r="M1442" s="84">
        <v>134.30000000000001</v>
      </c>
      <c r="N1442" s="85">
        <f>(D1442*36.7437/1000)/'[2]Soybean Export Forecast'!$Y$15</f>
        <v>0.87837345687135593</v>
      </c>
      <c r="P1442" s="84">
        <v>1407.8</v>
      </c>
      <c r="Q1442" s="84">
        <v>35255.800000000003</v>
      </c>
      <c r="R1442" s="84">
        <f t="shared" si="459"/>
        <v>36663.600000000006</v>
      </c>
      <c r="S1442" s="84">
        <f t="shared" si="446"/>
        <v>342.10000000000582</v>
      </c>
      <c r="T1442" s="84">
        <f t="shared" si="447"/>
        <v>281.90000000000146</v>
      </c>
      <c r="W1442" s="84">
        <v>1.2</v>
      </c>
      <c r="Z1442" s="84">
        <v>0</v>
      </c>
      <c r="AA1442" s="84">
        <v>4631</v>
      </c>
      <c r="AB1442" s="84">
        <f t="shared" si="460"/>
        <v>4631</v>
      </c>
      <c r="AC1442" s="84">
        <f t="shared" si="448"/>
        <v>160.69999999999982</v>
      </c>
      <c r="AE1442" s="84">
        <f t="shared" si="455"/>
        <v>13194.784000000001</v>
      </c>
      <c r="AF1442" s="84">
        <f t="shared" si="455"/>
        <v>-2673.8070000000007</v>
      </c>
      <c r="AG1442" s="84">
        <f t="shared" si="455"/>
        <v>10520.976999999992</v>
      </c>
      <c r="AH1442" s="84">
        <f t="shared" si="449"/>
        <v>268.7629999999881</v>
      </c>
      <c r="AJ1442" s="80">
        <v>42957</v>
      </c>
      <c r="AK1442" s="84">
        <v>1310.9</v>
      </c>
      <c r="AL1442" s="84">
        <v>8911.4</v>
      </c>
      <c r="AM1442" s="84">
        <f t="shared" si="461"/>
        <v>10222.299999999999</v>
      </c>
      <c r="AN1442" s="84">
        <f t="shared" si="457"/>
        <v>151.10000000000036</v>
      </c>
      <c r="AO1442" s="84">
        <f t="shared" si="457"/>
        <v>74.200000000000728</v>
      </c>
      <c r="AP1442" s="85">
        <f>AM1442/'[2]Soymeal Export Forecast'!AQ$15</f>
        <v>0.8774225146654171</v>
      </c>
      <c r="AQ1442" s="77"/>
      <c r="AR1442" s="77"/>
      <c r="AS1442" s="80">
        <v>42957</v>
      </c>
      <c r="AT1442" s="84">
        <v>84.5</v>
      </c>
      <c r="AU1442" s="84">
        <v>1023.8</v>
      </c>
      <c r="AV1442" s="84">
        <f t="shared" si="462"/>
        <v>1108.3</v>
      </c>
      <c r="AW1442" s="84">
        <f t="shared" si="458"/>
        <v>23.599999999999909</v>
      </c>
      <c r="AX1442" s="84">
        <f t="shared" si="458"/>
        <v>24</v>
      </c>
      <c r="AZ1442" s="77"/>
      <c r="BA1442" s="77">
        <v>45</v>
      </c>
      <c r="BB1442" s="84">
        <f t="shared" si="453"/>
        <v>1377.2399999999998</v>
      </c>
    </row>
    <row r="1443" spans="1:54">
      <c r="A1443" s="80">
        <v>42964</v>
      </c>
      <c r="B1443" s="84">
        <v>14157.361000000001</v>
      </c>
      <c r="C1443" s="84">
        <v>37935.911</v>
      </c>
      <c r="D1443" s="84">
        <v>52093.271999999997</v>
      </c>
      <c r="E1443" s="84">
        <v>2304.8519999999999</v>
      </c>
      <c r="F1443" s="84">
        <f t="shared" si="456"/>
        <v>722.91799999999785</v>
      </c>
      <c r="G1443" s="84">
        <f t="shared" si="456"/>
        <v>277.69499999999971</v>
      </c>
      <c r="H1443" s="84">
        <f t="shared" si="456"/>
        <v>-55.100000000000364</v>
      </c>
      <c r="I1443" s="84">
        <f t="shared" si="452"/>
        <v>722.91799999999785</v>
      </c>
      <c r="L1443" s="84">
        <f t="shared" si="454"/>
        <v>222.59499999999935</v>
      </c>
      <c r="M1443" s="84">
        <v>684.7</v>
      </c>
      <c r="N1443" s="85">
        <f>(D1443*36.7437/1000)/'[2]Soybean Export Forecast'!$Y$15</f>
        <v>0.88308091997855798</v>
      </c>
      <c r="P1443" s="84">
        <v>764.2</v>
      </c>
      <c r="Q1443" s="84">
        <v>35541.4</v>
      </c>
      <c r="R1443" s="84">
        <f t="shared" si="459"/>
        <v>36305.599999999999</v>
      </c>
      <c r="S1443" s="84">
        <f t="shared" si="446"/>
        <v>-358.00000000000728</v>
      </c>
      <c r="T1443" s="84">
        <f t="shared" si="447"/>
        <v>285.59999999999854</v>
      </c>
      <c r="W1443" s="84">
        <v>641</v>
      </c>
      <c r="Z1443" s="84">
        <v>20.3</v>
      </c>
      <c r="AA1443" s="84">
        <v>4654.3</v>
      </c>
      <c r="AB1443" s="84">
        <f t="shared" si="460"/>
        <v>4674.6000000000004</v>
      </c>
      <c r="AC1443" s="84">
        <f t="shared" si="448"/>
        <v>43.600000000000364</v>
      </c>
      <c r="AE1443" s="84">
        <f t="shared" si="455"/>
        <v>13372.861000000001</v>
      </c>
      <c r="AF1443" s="84">
        <f t="shared" si="455"/>
        <v>-2259.7890000000016</v>
      </c>
      <c r="AG1443" s="84">
        <f t="shared" si="455"/>
        <v>11113.071999999998</v>
      </c>
      <c r="AH1443" s="84">
        <f t="shared" si="449"/>
        <v>592.09500000000662</v>
      </c>
      <c r="AJ1443" s="80">
        <v>42964</v>
      </c>
      <c r="AK1443" s="84">
        <v>1260.3</v>
      </c>
      <c r="AL1443" s="84">
        <v>9057</v>
      </c>
      <c r="AM1443" s="84">
        <f t="shared" si="461"/>
        <v>10317.299999999999</v>
      </c>
      <c r="AN1443" s="84">
        <f t="shared" si="457"/>
        <v>145.60000000000036</v>
      </c>
      <c r="AO1443" s="84">
        <f t="shared" si="457"/>
        <v>95</v>
      </c>
      <c r="AP1443" s="85">
        <f>AM1443/'[2]Soymeal Export Forecast'!AQ$15</f>
        <v>0.88557675968788907</v>
      </c>
      <c r="AQ1443" s="77"/>
      <c r="AR1443" s="77"/>
      <c r="AS1443" s="80">
        <v>42964</v>
      </c>
      <c r="AT1443" s="84">
        <v>87.2</v>
      </c>
      <c r="AU1443" s="84">
        <v>1035.7</v>
      </c>
      <c r="AV1443" s="84">
        <f t="shared" si="462"/>
        <v>1122.9000000000001</v>
      </c>
      <c r="AW1443" s="84">
        <f t="shared" si="458"/>
        <v>11.900000000000091</v>
      </c>
      <c r="AX1443" s="84">
        <f t="shared" si="458"/>
        <v>14.600000000000136</v>
      </c>
      <c r="AZ1443" s="77"/>
      <c r="BA1443" s="77">
        <v>46</v>
      </c>
      <c r="BB1443" s="84">
        <f t="shared" si="453"/>
        <v>868.51799999999821</v>
      </c>
    </row>
    <row r="1444" spans="1:54">
      <c r="A1444" s="80">
        <v>42971</v>
      </c>
      <c r="B1444" s="84">
        <v>13319.322</v>
      </c>
      <c r="C1444" s="84">
        <v>39479.275000000001</v>
      </c>
      <c r="D1444" s="84">
        <v>52798.597000000002</v>
      </c>
      <c r="E1444" s="84">
        <v>2472.8589999999999</v>
      </c>
      <c r="F1444" s="84">
        <f t="shared" si="456"/>
        <v>1543.3640000000014</v>
      </c>
      <c r="G1444" s="84">
        <f t="shared" si="456"/>
        <v>705.32500000000437</v>
      </c>
      <c r="H1444" s="84">
        <f t="shared" si="456"/>
        <v>168.00700000000006</v>
      </c>
      <c r="I1444" s="84">
        <f t="shared" si="452"/>
        <v>1543.3640000000014</v>
      </c>
      <c r="L1444" s="84">
        <f t="shared" si="454"/>
        <v>873.33200000000443</v>
      </c>
      <c r="M1444" s="84">
        <v>87.6</v>
      </c>
      <c r="N1444" s="85">
        <f>(D1444*36.7437/1000)/'[2]Soybean Export Forecast'!$Y$15</f>
        <v>0.89503753214689874</v>
      </c>
      <c r="P1444" s="84">
        <v>770.2</v>
      </c>
      <c r="Q1444" s="84">
        <v>35745.199999999997</v>
      </c>
      <c r="R1444" s="84">
        <f t="shared" si="459"/>
        <v>36515.399999999994</v>
      </c>
      <c r="S1444" s="84">
        <f t="shared" si="446"/>
        <v>209.79999999999563</v>
      </c>
      <c r="T1444" s="84">
        <f t="shared" si="447"/>
        <v>203.79999999999563</v>
      </c>
      <c r="W1444" s="84">
        <v>0</v>
      </c>
      <c r="Z1444" s="84">
        <v>0</v>
      </c>
      <c r="AA1444" s="84">
        <v>4759.6000000000004</v>
      </c>
      <c r="AB1444" s="84">
        <f t="shared" si="460"/>
        <v>4759.6000000000004</v>
      </c>
      <c r="AC1444" s="84">
        <f t="shared" si="448"/>
        <v>85</v>
      </c>
      <c r="AE1444" s="84">
        <f t="shared" si="455"/>
        <v>12549.121999999999</v>
      </c>
      <c r="AF1444" s="84">
        <f t="shared" si="455"/>
        <v>-1025.524999999996</v>
      </c>
      <c r="AG1444" s="84">
        <f t="shared" si="455"/>
        <v>11523.597000000007</v>
      </c>
      <c r="AH1444" s="84">
        <f t="shared" si="449"/>
        <v>410.52500000000873</v>
      </c>
      <c r="AJ1444" s="80">
        <v>42971</v>
      </c>
      <c r="AK1444" s="84">
        <v>1078.0999999999999</v>
      </c>
      <c r="AL1444" s="84">
        <v>9310.9</v>
      </c>
      <c r="AM1444" s="84">
        <f t="shared" si="461"/>
        <v>10389</v>
      </c>
      <c r="AN1444" s="84">
        <f t="shared" si="457"/>
        <v>253.89999999999964</v>
      </c>
      <c r="AO1444" s="84">
        <f t="shared" si="457"/>
        <v>71.700000000000728</v>
      </c>
      <c r="AP1444" s="85">
        <f>AM1444/'[2]Soymeal Export Forecast'!AQ$15</f>
        <v>0.89173106882590214</v>
      </c>
      <c r="AQ1444" s="77"/>
      <c r="AR1444" s="77"/>
      <c r="AS1444" s="80">
        <v>42971</v>
      </c>
      <c r="AT1444" s="84">
        <v>75.3</v>
      </c>
      <c r="AU1444" s="84">
        <v>1051.2</v>
      </c>
      <c r="AV1444" s="84">
        <f t="shared" si="462"/>
        <v>1126.5</v>
      </c>
      <c r="AW1444" s="84">
        <f t="shared" si="458"/>
        <v>15.5</v>
      </c>
      <c r="AX1444" s="84">
        <f t="shared" si="458"/>
        <v>3.5999999999999091</v>
      </c>
      <c r="AZ1444" s="77"/>
      <c r="BA1444" s="77">
        <v>47</v>
      </c>
      <c r="BB1444" s="84">
        <f t="shared" si="453"/>
        <v>1797.264000000001</v>
      </c>
    </row>
    <row r="1445" spans="1:54">
      <c r="A1445" s="80">
        <v>42978</v>
      </c>
      <c r="B1445" s="84">
        <v>12724.12</v>
      </c>
      <c r="C1445" s="84">
        <v>40531.688000000002</v>
      </c>
      <c r="D1445" s="84">
        <v>53255.807999999997</v>
      </c>
      <c r="E1445" s="84">
        <v>2473.3670000000002</v>
      </c>
      <c r="F1445" s="84">
        <f t="shared" si="456"/>
        <v>1052.4130000000005</v>
      </c>
      <c r="G1445" s="84">
        <f t="shared" si="456"/>
        <v>457.21099999999569</v>
      </c>
      <c r="H1445" s="84">
        <f t="shared" si="456"/>
        <v>0.50800000000026557</v>
      </c>
      <c r="I1445" s="84">
        <f t="shared" si="452"/>
        <v>1052.4130000000005</v>
      </c>
      <c r="L1445" s="84">
        <f t="shared" si="454"/>
        <v>457.71899999999596</v>
      </c>
      <c r="M1445" s="84">
        <v>481.4</v>
      </c>
      <c r="N1445" s="85">
        <f>(D1445*36.7437/1000)/'[2]Soybean Export Forecast'!$Y$15</f>
        <v>0.90278813591976814</v>
      </c>
      <c r="P1445" s="84">
        <v>512.5</v>
      </c>
      <c r="Q1445" s="84">
        <v>36148.300000000003</v>
      </c>
      <c r="R1445" s="84">
        <f t="shared" si="459"/>
        <v>36660.800000000003</v>
      </c>
      <c r="S1445" s="84">
        <f t="shared" si="446"/>
        <v>145.40000000000873</v>
      </c>
      <c r="T1445" s="84">
        <f t="shared" si="447"/>
        <v>403.10000000000582</v>
      </c>
      <c r="W1445" s="84">
        <v>196.7</v>
      </c>
      <c r="Z1445" s="84">
        <v>0</v>
      </c>
      <c r="AA1445" s="84">
        <v>4759.6000000000004</v>
      </c>
      <c r="AB1445" s="84">
        <f t="shared" si="460"/>
        <v>4759.6000000000004</v>
      </c>
      <c r="AC1445" s="84">
        <f t="shared" si="448"/>
        <v>0</v>
      </c>
      <c r="AE1445" s="84">
        <f t="shared" si="455"/>
        <v>12211.62</v>
      </c>
      <c r="AF1445" s="84">
        <f t="shared" si="455"/>
        <v>-376.21200000000135</v>
      </c>
      <c r="AG1445" s="84">
        <f t="shared" si="455"/>
        <v>11835.407999999994</v>
      </c>
      <c r="AH1445" s="84">
        <f t="shared" si="449"/>
        <v>311.81099999998696</v>
      </c>
      <c r="AJ1445" s="80">
        <v>42978</v>
      </c>
      <c r="AK1445" s="84">
        <v>1006</v>
      </c>
      <c r="AL1445" s="84">
        <v>9445.4</v>
      </c>
      <c r="AM1445" s="84">
        <f t="shared" si="461"/>
        <v>10451.4</v>
      </c>
      <c r="AN1445" s="84">
        <f t="shared" si="457"/>
        <v>134.5</v>
      </c>
      <c r="AO1445" s="84">
        <f t="shared" si="457"/>
        <v>62.399999999999636</v>
      </c>
      <c r="AP1445" s="85">
        <f>AM1445/'[2]Soymeal Export Forecast'!AQ$15</f>
        <v>0.89708712029329418</v>
      </c>
      <c r="AQ1445" s="77"/>
      <c r="AR1445" s="77"/>
      <c r="AS1445" s="80">
        <v>42978</v>
      </c>
      <c r="AT1445" s="84">
        <v>68.3</v>
      </c>
      <c r="AU1445" s="84">
        <v>1058.5</v>
      </c>
      <c r="AV1445" s="84">
        <f t="shared" si="462"/>
        <v>1126.8</v>
      </c>
      <c r="AW1445" s="84">
        <f t="shared" si="458"/>
        <v>7.2999999999999545</v>
      </c>
      <c r="AX1445" s="84">
        <f t="shared" si="458"/>
        <v>0.29999999999995453</v>
      </c>
      <c r="AZ1445" s="77"/>
      <c r="BA1445" s="77">
        <v>48</v>
      </c>
      <c r="BB1445" s="84">
        <f t="shared" si="453"/>
        <v>1186.9130000000005</v>
      </c>
    </row>
    <row r="1446" spans="1:54">
      <c r="A1446" s="80">
        <v>42985</v>
      </c>
      <c r="B1446" s="84">
        <v>11803.724</v>
      </c>
      <c r="C1446" s="84">
        <v>41864.133999999998</v>
      </c>
      <c r="D1446" s="84">
        <v>53667.858</v>
      </c>
      <c r="E1446" s="84">
        <v>2613.067</v>
      </c>
      <c r="F1446" s="86">
        <v>1151.5</v>
      </c>
      <c r="G1446" s="86">
        <v>1612.4</v>
      </c>
      <c r="H1446" s="86">
        <v>1</v>
      </c>
      <c r="I1446" s="84">
        <f t="shared" si="452"/>
        <v>1151.5</v>
      </c>
      <c r="L1446" s="84">
        <f t="shared" si="454"/>
        <v>1613.4</v>
      </c>
      <c r="M1446" s="84">
        <v>25</v>
      </c>
      <c r="N1446" s="85">
        <f>(D1446*36.7437/1000)/'[2]Soybean Export Forecast'!$Z$15</f>
        <v>0.92164516444591893</v>
      </c>
      <c r="P1446" s="84">
        <v>6571.1</v>
      </c>
      <c r="Q1446" s="84">
        <v>680.4</v>
      </c>
      <c r="R1446" s="84">
        <f t="shared" si="459"/>
        <v>7251.5</v>
      </c>
      <c r="S1446" s="86">
        <v>1211.5</v>
      </c>
      <c r="T1446" s="86">
        <f>Q1446</f>
        <v>680.4</v>
      </c>
      <c r="U1446" s="84">
        <f>'[2]Weekly Export Inspections'!PD$88/36.7437</f>
        <v>619.94301063855846</v>
      </c>
      <c r="V1446" s="87">
        <f t="shared" ref="V1446:V1509" si="463">T1446-U1446</f>
        <v>60.456989361441515</v>
      </c>
      <c r="W1446" s="84">
        <v>4</v>
      </c>
      <c r="Z1446" s="84">
        <v>255</v>
      </c>
      <c r="AA1446" s="84">
        <v>78.8</v>
      </c>
      <c r="AB1446" s="84">
        <f t="shared" si="460"/>
        <v>333.8</v>
      </c>
      <c r="AC1446" s="86">
        <v>58.7</v>
      </c>
      <c r="AE1446" s="84">
        <f t="shared" si="455"/>
        <v>4977.6239999999998</v>
      </c>
      <c r="AF1446" s="84">
        <f t="shared" si="455"/>
        <v>41104.933999999994</v>
      </c>
      <c r="AG1446" s="84">
        <f t="shared" si="455"/>
        <v>46082.557999999997</v>
      </c>
      <c r="AH1446" s="86">
        <f>G1446-S1446-AC1446</f>
        <v>342.2000000000001</v>
      </c>
      <c r="AJ1446" s="80">
        <v>42985</v>
      </c>
      <c r="AK1446" s="84">
        <v>934</v>
      </c>
      <c r="AL1446" s="84">
        <v>9556.2999999999993</v>
      </c>
      <c r="AM1446" s="84">
        <f t="shared" si="461"/>
        <v>10490.3</v>
      </c>
      <c r="AN1446" s="84">
        <f t="shared" si="457"/>
        <v>110.89999999999964</v>
      </c>
      <c r="AO1446" s="84">
        <f t="shared" si="457"/>
        <v>38.899999999999636</v>
      </c>
      <c r="AP1446" s="85">
        <f>AM1446/'[2]Soymeal Export Forecast'!AQ$15</f>
        <v>0.90042606904460099</v>
      </c>
      <c r="AS1446" s="80">
        <v>42985</v>
      </c>
      <c r="AT1446" s="84">
        <v>70.2</v>
      </c>
      <c r="AU1446" s="84">
        <v>1059</v>
      </c>
      <c r="AV1446" s="84">
        <f t="shared" si="462"/>
        <v>1129.2</v>
      </c>
      <c r="AW1446" s="84">
        <f t="shared" si="458"/>
        <v>0.5</v>
      </c>
      <c r="AX1446" s="84">
        <f t="shared" si="458"/>
        <v>2.4000000000000909</v>
      </c>
      <c r="BA1446" s="77">
        <v>49</v>
      </c>
      <c r="BB1446" s="84">
        <f t="shared" si="453"/>
        <v>1262.3999999999996</v>
      </c>
    </row>
    <row r="1447" spans="1:54">
      <c r="A1447" s="80">
        <v>42992</v>
      </c>
      <c r="B1447" s="84">
        <v>10938.528</v>
      </c>
      <c r="C1447" s="84">
        <v>43077.925000000003</v>
      </c>
      <c r="D1447" s="84">
        <v>54016.453000000001</v>
      </c>
      <c r="E1447" s="84">
        <v>2741.0369999999998</v>
      </c>
      <c r="F1447" s="84">
        <f t="shared" ref="F1447:H1478" si="464">C1447-C1446</f>
        <v>1213.7910000000047</v>
      </c>
      <c r="G1447" s="84">
        <f t="shared" si="464"/>
        <v>348.59500000000116</v>
      </c>
      <c r="H1447" s="84">
        <f t="shared" si="464"/>
        <v>127.9699999999998</v>
      </c>
      <c r="I1447" s="84">
        <f t="shared" si="452"/>
        <v>1213.7910000000047</v>
      </c>
      <c r="L1447" s="84">
        <f t="shared" si="454"/>
        <v>476.56500000000096</v>
      </c>
      <c r="M1447" s="84">
        <v>17.899999999999999</v>
      </c>
      <c r="N1447" s="85">
        <f>(D1447*36.7437/1000)/'[2]Soybean Export Forecast'!$Z$15</f>
        <v>0.92763163210222122</v>
      </c>
      <c r="P1447" s="84">
        <v>7288</v>
      </c>
      <c r="Q1447" s="84">
        <v>1366.7</v>
      </c>
      <c r="R1447" s="84">
        <f t="shared" si="459"/>
        <v>8654.7000000000007</v>
      </c>
      <c r="S1447" s="84">
        <f t="shared" ref="S1447:S1497" si="465">R1447-R1446</f>
        <v>1403.2000000000007</v>
      </c>
      <c r="T1447" s="84">
        <f t="shared" ref="T1447:T1497" si="466">Q1447-Q1446</f>
        <v>686.30000000000007</v>
      </c>
      <c r="U1447" s="84">
        <f>'[2]Weekly Export Inspections'!PE$88/36.7437</f>
        <v>692.96233095741593</v>
      </c>
      <c r="V1447" s="87">
        <f t="shared" si="463"/>
        <v>-6.6623309574158611</v>
      </c>
      <c r="W1447" s="84">
        <v>0</v>
      </c>
      <c r="Z1447" s="84">
        <v>195</v>
      </c>
      <c r="AA1447" s="84">
        <v>78.8</v>
      </c>
      <c r="AB1447" s="84">
        <f t="shared" si="460"/>
        <v>273.8</v>
      </c>
      <c r="AC1447" s="84">
        <f t="shared" ref="AC1447:AC1497" si="467">AB1447-AB1446</f>
        <v>-60</v>
      </c>
      <c r="AE1447" s="84">
        <f t="shared" si="455"/>
        <v>3455.5280000000002</v>
      </c>
      <c r="AF1447" s="84">
        <f t="shared" si="455"/>
        <v>41632.425000000003</v>
      </c>
      <c r="AG1447" s="84">
        <f t="shared" si="455"/>
        <v>45087.952999999994</v>
      </c>
      <c r="AH1447" s="84">
        <f t="shared" ref="AH1447:AH1497" si="468">AG1447-AG1446</f>
        <v>-994.6050000000032</v>
      </c>
      <c r="AJ1447" s="80">
        <v>42992</v>
      </c>
      <c r="AK1447" s="84">
        <v>804.9</v>
      </c>
      <c r="AL1447" s="84">
        <v>9710.6</v>
      </c>
      <c r="AM1447" s="84">
        <f t="shared" si="461"/>
        <v>10515.5</v>
      </c>
      <c r="AN1447" s="84">
        <f t="shared" si="457"/>
        <v>154.30000000000109</v>
      </c>
      <c r="AO1447" s="84">
        <f t="shared" si="457"/>
        <v>25.200000000000728</v>
      </c>
      <c r="AP1447" s="85">
        <f>AM1447/'[2]Soymeal Export Forecast'!AQ$15</f>
        <v>0.90258908982950947</v>
      </c>
      <c r="AS1447" s="80">
        <v>42992</v>
      </c>
      <c r="AT1447" s="84">
        <v>58.7</v>
      </c>
      <c r="AU1447" s="84">
        <v>1074.9000000000001</v>
      </c>
      <c r="AV1447" s="84">
        <f t="shared" si="462"/>
        <v>1133.6000000000001</v>
      </c>
      <c r="AW1447" s="84">
        <f t="shared" si="458"/>
        <v>15.900000000000091</v>
      </c>
      <c r="AX1447" s="84">
        <f t="shared" si="458"/>
        <v>4.4000000000000909</v>
      </c>
      <c r="BA1447" s="77">
        <v>50</v>
      </c>
      <c r="BB1447" s="84">
        <f t="shared" si="453"/>
        <v>1368.0910000000058</v>
      </c>
    </row>
    <row r="1448" spans="1:54">
      <c r="A1448" s="80">
        <v>42999</v>
      </c>
      <c r="B1448" s="84">
        <v>10547.002</v>
      </c>
      <c r="C1448" s="84">
        <v>44070.190999999999</v>
      </c>
      <c r="D1448" s="84">
        <v>54617.192999999999</v>
      </c>
      <c r="E1448" s="84">
        <v>2754.547</v>
      </c>
      <c r="F1448" s="84">
        <f t="shared" si="464"/>
        <v>992.26599999999598</v>
      </c>
      <c r="G1448" s="84">
        <f t="shared" si="464"/>
        <v>600.73999999999796</v>
      </c>
      <c r="H1448" s="84">
        <f t="shared" si="464"/>
        <v>13.510000000000218</v>
      </c>
      <c r="I1448" s="84">
        <f t="shared" si="452"/>
        <v>992.26599999999598</v>
      </c>
      <c r="L1448" s="84">
        <f t="shared" si="454"/>
        <v>614.24999999999818</v>
      </c>
      <c r="M1448" s="84">
        <v>86.7</v>
      </c>
      <c r="N1448" s="85">
        <f>(D1448*36.7437/1000)/'[2]Soybean Export Forecast'!$Z$15</f>
        <v>0.93794821891455948</v>
      </c>
      <c r="P1448" s="84">
        <v>8018.2</v>
      </c>
      <c r="Q1448" s="84">
        <v>2039.3</v>
      </c>
      <c r="R1448" s="84">
        <f t="shared" si="459"/>
        <v>10057.5</v>
      </c>
      <c r="S1448" s="84">
        <f t="shared" si="465"/>
        <v>1402.7999999999993</v>
      </c>
      <c r="T1448" s="84">
        <f t="shared" si="466"/>
        <v>672.59999999999991</v>
      </c>
      <c r="U1448" s="84">
        <f>'[2]Weekly Export Inspections'!PF$88/36.7437</f>
        <v>743.63768482760315</v>
      </c>
      <c r="V1448" s="87">
        <f t="shared" si="463"/>
        <v>-71.037684827603243</v>
      </c>
      <c r="W1448" s="84">
        <v>0.9</v>
      </c>
      <c r="Z1448" s="84">
        <v>195</v>
      </c>
      <c r="AA1448" s="84">
        <v>98.3</v>
      </c>
      <c r="AB1448" s="84">
        <f t="shared" si="460"/>
        <v>293.3</v>
      </c>
      <c r="AC1448" s="84">
        <f t="shared" si="467"/>
        <v>19.5</v>
      </c>
      <c r="AE1448" s="84">
        <f t="shared" si="455"/>
        <v>2333.8020000000006</v>
      </c>
      <c r="AF1448" s="84">
        <f t="shared" si="455"/>
        <v>41932.590999999993</v>
      </c>
      <c r="AG1448" s="84">
        <f t="shared" si="455"/>
        <v>44266.392999999996</v>
      </c>
      <c r="AH1448" s="84">
        <f t="shared" si="468"/>
        <v>-821.55999999999767</v>
      </c>
      <c r="AJ1448" s="80">
        <v>42999</v>
      </c>
      <c r="AK1448" s="84">
        <v>529.4</v>
      </c>
      <c r="AL1448" s="84">
        <v>9899.5</v>
      </c>
      <c r="AM1448" s="84">
        <f t="shared" si="461"/>
        <v>10428.9</v>
      </c>
      <c r="AN1448" s="84">
        <f t="shared" si="457"/>
        <v>188.89999999999964</v>
      </c>
      <c r="AO1448" s="84">
        <f t="shared" si="457"/>
        <v>-86.600000000000364</v>
      </c>
      <c r="AP1448" s="85">
        <f>AM1448/'[2]Soymeal Export Forecast'!AQ$15</f>
        <v>0.89515585173534029</v>
      </c>
      <c r="AS1448" s="80">
        <v>42999</v>
      </c>
      <c r="AT1448" s="84">
        <v>50.2</v>
      </c>
      <c r="AU1448" s="84">
        <v>1089</v>
      </c>
      <c r="AV1448" s="84">
        <f t="shared" si="462"/>
        <v>1139.2</v>
      </c>
      <c r="AW1448" s="84">
        <f t="shared" si="458"/>
        <v>14.099999999999909</v>
      </c>
      <c r="AX1448" s="84">
        <f t="shared" si="458"/>
        <v>5.5999999999999091</v>
      </c>
      <c r="BA1448" s="77">
        <v>51</v>
      </c>
      <c r="BB1448" s="84">
        <f t="shared" si="453"/>
        <v>1181.1659999999956</v>
      </c>
    </row>
    <row r="1449" spans="1:54">
      <c r="A1449" s="80">
        <v>43006</v>
      </c>
      <c r="B1449" s="84">
        <v>9864.3220000000001</v>
      </c>
      <c r="C1449" s="84">
        <v>45281.696000000004</v>
      </c>
      <c r="D1449" s="84">
        <v>55146.017999999996</v>
      </c>
      <c r="E1449" s="84">
        <v>2878.547</v>
      </c>
      <c r="F1449" s="84">
        <f t="shared" si="464"/>
        <v>1211.5050000000047</v>
      </c>
      <c r="G1449" s="84">
        <f t="shared" si="464"/>
        <v>528.82499999999709</v>
      </c>
      <c r="H1449" s="84">
        <f t="shared" si="464"/>
        <v>124</v>
      </c>
      <c r="I1449" s="84">
        <f t="shared" si="452"/>
        <v>1211.5050000000047</v>
      </c>
      <c r="L1449" s="84">
        <f t="shared" si="454"/>
        <v>652.82499999999709</v>
      </c>
      <c r="M1449" s="84">
        <v>142.4</v>
      </c>
      <c r="N1449" s="85">
        <f>(D1449*36.7437/1000)/'[2]Soybean Export Forecast'!$Z$15</f>
        <v>0.94702979999961245</v>
      </c>
      <c r="P1449" s="84">
        <v>8079.3</v>
      </c>
      <c r="Q1449" s="84">
        <v>2587.1999999999998</v>
      </c>
      <c r="R1449" s="84">
        <f t="shared" si="459"/>
        <v>10666.5</v>
      </c>
      <c r="S1449" s="84">
        <f t="shared" si="465"/>
        <v>609</v>
      </c>
      <c r="T1449" s="84">
        <f t="shared" si="466"/>
        <v>547.89999999999986</v>
      </c>
      <c r="U1449" s="84">
        <f>'[2]Weekly Export Inspections'!PG$88/36.7437</f>
        <v>478.58544457961506</v>
      </c>
      <c r="V1449" s="87">
        <f t="shared" si="463"/>
        <v>69.314555420384806</v>
      </c>
      <c r="W1449" s="84">
        <v>1.2</v>
      </c>
      <c r="Z1449" s="84">
        <v>63.411000000000001</v>
      </c>
      <c r="AA1449" s="84">
        <v>235.6</v>
      </c>
      <c r="AB1449" s="84">
        <f t="shared" si="460"/>
        <v>299.01099999999997</v>
      </c>
      <c r="AC1449" s="84">
        <f t="shared" si="467"/>
        <v>5.7109999999999559</v>
      </c>
      <c r="AE1449" s="84">
        <f t="shared" si="455"/>
        <v>1721.6109999999999</v>
      </c>
      <c r="AF1449" s="84">
        <f t="shared" si="455"/>
        <v>42458.896000000008</v>
      </c>
      <c r="AG1449" s="84">
        <f t="shared" si="455"/>
        <v>44180.506999999998</v>
      </c>
      <c r="AH1449" s="84">
        <f t="shared" si="468"/>
        <v>-85.885999999998603</v>
      </c>
      <c r="AJ1449" s="80">
        <v>43006</v>
      </c>
      <c r="AK1449" s="84">
        <v>409.3</v>
      </c>
      <c r="AL1449" s="84">
        <v>10031.6</v>
      </c>
      <c r="AM1449" s="84">
        <f t="shared" si="461"/>
        <v>10440.9</v>
      </c>
      <c r="AN1449" s="84">
        <f t="shared" si="457"/>
        <v>132.10000000000036</v>
      </c>
      <c r="AO1449" s="84">
        <f t="shared" si="457"/>
        <v>12</v>
      </c>
      <c r="AP1449" s="85">
        <f>AM1449/'[2]Soymeal Export Forecast'!AQ$15</f>
        <v>0.89618586163291569</v>
      </c>
      <c r="AS1449" s="80">
        <v>43006</v>
      </c>
      <c r="AT1449" s="84">
        <v>41.4</v>
      </c>
      <c r="AU1449" s="84">
        <v>1100.3</v>
      </c>
      <c r="AV1449" s="84">
        <f t="shared" si="462"/>
        <v>1141.7</v>
      </c>
      <c r="AW1449" s="84">
        <f t="shared" si="458"/>
        <v>11.299999999999955</v>
      </c>
      <c r="AX1449" s="84">
        <f t="shared" si="458"/>
        <v>2.5</v>
      </c>
      <c r="BA1449" s="77">
        <v>52</v>
      </c>
      <c r="BB1449" s="84">
        <f t="shared" si="453"/>
        <v>1343.605000000005</v>
      </c>
    </row>
    <row r="1450" spans="1:54">
      <c r="A1450" s="80">
        <v>43013</v>
      </c>
      <c r="B1450" s="84">
        <v>9159.7029999999995</v>
      </c>
      <c r="C1450" s="84">
        <v>46302.523000000001</v>
      </c>
      <c r="D1450" s="84">
        <v>55462.226000000002</v>
      </c>
      <c r="E1450" s="84">
        <v>2946.982</v>
      </c>
      <c r="F1450" s="84">
        <f t="shared" si="464"/>
        <v>1020.8269999999975</v>
      </c>
      <c r="G1450" s="84">
        <f t="shared" si="464"/>
        <v>316.208000000006</v>
      </c>
      <c r="H1450" s="84">
        <f t="shared" si="464"/>
        <v>68.434999999999945</v>
      </c>
      <c r="I1450" s="84">
        <f t="shared" si="452"/>
        <v>1020.8269999999975</v>
      </c>
      <c r="L1450" s="84">
        <f t="shared" si="454"/>
        <v>384.64300000000594</v>
      </c>
      <c r="M1450" s="84">
        <v>133.5</v>
      </c>
      <c r="N1450" s="85">
        <f>(D1450*36.7437/1000)/'[2]Soybean Export Forecast'!$Z$15</f>
        <v>0.95246008145707473</v>
      </c>
      <c r="P1450" s="84">
        <v>8399</v>
      </c>
      <c r="Q1450" s="84">
        <v>3287.9</v>
      </c>
      <c r="R1450" s="84">
        <f t="shared" si="459"/>
        <v>11686.9</v>
      </c>
      <c r="S1450" s="84">
        <f t="shared" si="465"/>
        <v>1020.3999999999996</v>
      </c>
      <c r="T1450" s="84">
        <f t="shared" si="466"/>
        <v>700.70000000000027</v>
      </c>
      <c r="U1450" s="84">
        <f>'[2]Weekly Export Inspections'!PH$88/36.7437</f>
        <v>975.26922982715416</v>
      </c>
      <c r="V1450" s="87">
        <f t="shared" si="463"/>
        <v>-274.56922982715389</v>
      </c>
      <c r="W1450" s="84">
        <v>61.9</v>
      </c>
      <c r="Z1450" s="84">
        <v>126.411</v>
      </c>
      <c r="AA1450" s="84">
        <v>339.6</v>
      </c>
      <c r="AB1450" s="84">
        <f t="shared" si="460"/>
        <v>466.01100000000002</v>
      </c>
      <c r="AC1450" s="84">
        <f t="shared" si="467"/>
        <v>167.00000000000006</v>
      </c>
      <c r="AE1450" s="84">
        <f t="shared" si="455"/>
        <v>634.29199999999946</v>
      </c>
      <c r="AF1450" s="84">
        <f t="shared" si="455"/>
        <v>42675.023000000001</v>
      </c>
      <c r="AG1450" s="84">
        <f t="shared" si="455"/>
        <v>43309.315000000002</v>
      </c>
      <c r="AH1450" s="84">
        <f t="shared" si="468"/>
        <v>-871.19199999999546</v>
      </c>
      <c r="AJ1450" s="80">
        <v>43013</v>
      </c>
      <c r="AK1450" s="84">
        <v>3277.7</v>
      </c>
      <c r="AL1450" s="84">
        <v>34.299999999999997</v>
      </c>
      <c r="AM1450" s="84">
        <f t="shared" si="461"/>
        <v>3312</v>
      </c>
      <c r="AN1450" s="86">
        <f>75.3+34.3</f>
        <v>109.6</v>
      </c>
      <c r="AO1450" s="86">
        <v>86.5</v>
      </c>
      <c r="AP1450" s="85">
        <f>AM1450/'[2]Soymeal Export Forecast'!AR$15</f>
        <v>0.23281316600900007</v>
      </c>
      <c r="AS1450" s="80">
        <v>43013</v>
      </c>
      <c r="AT1450" s="84">
        <v>77.099999999999994</v>
      </c>
      <c r="AU1450" s="84">
        <v>8.5</v>
      </c>
      <c r="AV1450" s="84">
        <f t="shared" si="462"/>
        <v>85.6</v>
      </c>
      <c r="AW1450" s="86">
        <v>28.7</v>
      </c>
      <c r="AX1450" s="86">
        <v>12.6</v>
      </c>
      <c r="AY1450" s="86"/>
      <c r="BB1450" s="84">
        <f t="shared" si="453"/>
        <v>1130.4269999999974</v>
      </c>
    </row>
    <row r="1451" spans="1:54">
      <c r="A1451" s="80">
        <v>43020</v>
      </c>
      <c r="B1451" s="84">
        <v>8191.107</v>
      </c>
      <c r="C1451" s="84">
        <v>47411.394</v>
      </c>
      <c r="D1451" s="84">
        <v>55602.500999999997</v>
      </c>
      <c r="E1451" s="84">
        <v>3021.498</v>
      </c>
      <c r="F1451" s="84">
        <f t="shared" si="464"/>
        <v>1108.8709999999992</v>
      </c>
      <c r="G1451" s="84">
        <f t="shared" si="464"/>
        <v>140.27499999999418</v>
      </c>
      <c r="H1451" s="84">
        <f t="shared" si="464"/>
        <v>74.516000000000076</v>
      </c>
      <c r="I1451" s="84">
        <f t="shared" si="452"/>
        <v>1108.8709999999992</v>
      </c>
      <c r="L1451" s="84">
        <f t="shared" si="454"/>
        <v>214.79099999999426</v>
      </c>
      <c r="M1451" s="84">
        <v>201.1</v>
      </c>
      <c r="N1451" s="85">
        <f>(D1451*36.7437/1000)/'[2]Soybean Export Forecast'!$Z$15</f>
        <v>0.95486904243037551</v>
      </c>
      <c r="P1451" s="84">
        <v>8202.7999999999993</v>
      </c>
      <c r="Q1451" s="84">
        <v>4658.8999999999996</v>
      </c>
      <c r="R1451" s="84">
        <f t="shared" si="459"/>
        <v>12861.699999999999</v>
      </c>
      <c r="S1451" s="84">
        <f t="shared" si="465"/>
        <v>1174.7999999999993</v>
      </c>
      <c r="T1451" s="84">
        <f t="shared" si="466"/>
        <v>1370.9999999999995</v>
      </c>
      <c r="U1451" s="84">
        <f>'[2]Weekly Export Inspections'!PI$88/36.7437</f>
        <v>1172.4731042328347</v>
      </c>
      <c r="V1451" s="87">
        <f t="shared" si="463"/>
        <v>198.52689576716489</v>
      </c>
      <c r="W1451" s="84">
        <v>68.5</v>
      </c>
      <c r="Z1451" s="84">
        <v>139</v>
      </c>
      <c r="AA1451" s="84">
        <v>462.9</v>
      </c>
      <c r="AB1451" s="84">
        <f t="shared" si="460"/>
        <v>601.9</v>
      </c>
      <c r="AC1451" s="84">
        <f t="shared" si="467"/>
        <v>135.88899999999995</v>
      </c>
      <c r="AE1451" s="84">
        <f t="shared" si="455"/>
        <v>-150.6929999999993</v>
      </c>
      <c r="AF1451" s="84">
        <f t="shared" si="455"/>
        <v>42289.593999999997</v>
      </c>
      <c r="AG1451" s="84">
        <f t="shared" si="455"/>
        <v>42138.900999999998</v>
      </c>
      <c r="AH1451" s="84">
        <f t="shared" si="468"/>
        <v>-1170.4140000000043</v>
      </c>
      <c r="AJ1451" s="80">
        <v>43020</v>
      </c>
      <c r="AK1451" s="84">
        <v>3419.1</v>
      </c>
      <c r="AL1451" s="84">
        <v>189</v>
      </c>
      <c r="AM1451" s="84">
        <f t="shared" si="461"/>
        <v>3608.1</v>
      </c>
      <c r="AN1451" s="84">
        <f t="shared" ref="AN1451:AO1482" si="469">AL1451-AL1450</f>
        <v>154.69999999999999</v>
      </c>
      <c r="AO1451" s="84">
        <f t="shared" si="469"/>
        <v>296.09999999999991</v>
      </c>
      <c r="AP1451" s="85">
        <f>AM1451/'[2]Soymeal Export Forecast'!AR$15</f>
        <v>0.25362716916578293</v>
      </c>
      <c r="AS1451" s="80">
        <v>43020</v>
      </c>
      <c r="AT1451" s="84">
        <v>98.1</v>
      </c>
      <c r="AU1451" s="84">
        <v>14.9</v>
      </c>
      <c r="AV1451" s="84">
        <f t="shared" si="462"/>
        <v>113</v>
      </c>
      <c r="AW1451" s="84">
        <f t="shared" ref="AW1451:AX1482" si="470">AU1451-AU1450</f>
        <v>6.4</v>
      </c>
      <c r="AX1451" s="84">
        <f t="shared" si="470"/>
        <v>27.400000000000006</v>
      </c>
      <c r="BB1451" s="84">
        <f t="shared" si="453"/>
        <v>1263.5709999999992</v>
      </c>
    </row>
    <row r="1452" spans="1:54">
      <c r="A1452" s="80">
        <v>43027</v>
      </c>
      <c r="B1452" s="84">
        <v>7471.6480000000001</v>
      </c>
      <c r="C1452" s="84">
        <v>48291.900999999998</v>
      </c>
      <c r="D1452" s="84">
        <v>55763.548999999999</v>
      </c>
      <c r="E1452" s="84">
        <v>3301.1579999999999</v>
      </c>
      <c r="F1452" s="84">
        <f t="shared" si="464"/>
        <v>880.50699999999779</v>
      </c>
      <c r="G1452" s="84">
        <f t="shared" si="464"/>
        <v>161.0480000000025</v>
      </c>
      <c r="H1452" s="84">
        <f t="shared" si="464"/>
        <v>279.65999999999985</v>
      </c>
      <c r="I1452" s="84">
        <f t="shared" si="452"/>
        <v>880.50699999999779</v>
      </c>
      <c r="L1452" s="84">
        <f t="shared" si="454"/>
        <v>440.70800000000236</v>
      </c>
      <c r="M1452" s="84">
        <v>22.7</v>
      </c>
      <c r="N1452" s="85">
        <f>(D1452*36.7437/1000)/'[2]Soybean Export Forecast'!$Z$15</f>
        <v>0.9576347408572381</v>
      </c>
      <c r="P1452" s="84">
        <v>8039.8</v>
      </c>
      <c r="Q1452" s="84">
        <v>6398.1</v>
      </c>
      <c r="R1452" s="84">
        <f t="shared" si="459"/>
        <v>14437.900000000001</v>
      </c>
      <c r="S1452" s="84">
        <f t="shared" si="465"/>
        <v>1576.2000000000025</v>
      </c>
      <c r="T1452" s="84">
        <f t="shared" si="466"/>
        <v>1739.2000000000007</v>
      </c>
      <c r="U1452" s="84">
        <f>'[2]Weekly Export Inspections'!PJ$88/36.7437</f>
        <v>1809.1264624956116</v>
      </c>
      <c r="V1452" s="87">
        <f t="shared" si="463"/>
        <v>-69.926462495610849</v>
      </c>
      <c r="W1452" s="84">
        <v>5.0999999999999996</v>
      </c>
      <c r="Z1452" s="84">
        <v>63</v>
      </c>
      <c r="AA1452" s="84">
        <v>683.6</v>
      </c>
      <c r="AB1452" s="84">
        <f t="shared" si="460"/>
        <v>746.6</v>
      </c>
      <c r="AC1452" s="84">
        <f t="shared" si="467"/>
        <v>144.70000000000005</v>
      </c>
      <c r="AE1452" s="84">
        <f t="shared" si="455"/>
        <v>-631.15200000000004</v>
      </c>
      <c r="AF1452" s="84">
        <f t="shared" si="455"/>
        <v>41210.201000000001</v>
      </c>
      <c r="AG1452" s="84">
        <f t="shared" si="455"/>
        <v>40579.048999999999</v>
      </c>
      <c r="AH1452" s="84">
        <f t="shared" si="468"/>
        <v>-1559.851999999999</v>
      </c>
      <c r="AJ1452" s="80">
        <v>43027</v>
      </c>
      <c r="AK1452" s="84">
        <v>3428.6</v>
      </c>
      <c r="AL1452" s="84">
        <v>322.2</v>
      </c>
      <c r="AM1452" s="84">
        <f t="shared" si="461"/>
        <v>3750.7999999999997</v>
      </c>
      <c r="AN1452" s="84">
        <f t="shared" si="469"/>
        <v>133.19999999999999</v>
      </c>
      <c r="AO1452" s="84">
        <f t="shared" si="469"/>
        <v>142.69999999999982</v>
      </c>
      <c r="AP1452" s="85">
        <f>AM1452/'[2]Soymeal Export Forecast'!AR$15</f>
        <v>0.26365809875197987</v>
      </c>
      <c r="AS1452" s="80">
        <v>43027</v>
      </c>
      <c r="AT1452" s="84">
        <v>121.2</v>
      </c>
      <c r="AU1452" s="84">
        <v>19.7</v>
      </c>
      <c r="AV1452" s="84">
        <f t="shared" si="462"/>
        <v>140.9</v>
      </c>
      <c r="AW1452" s="84">
        <f t="shared" si="470"/>
        <v>4.7999999999999989</v>
      </c>
      <c r="AX1452" s="84">
        <f t="shared" si="470"/>
        <v>27.900000000000006</v>
      </c>
      <c r="BB1452" s="84">
        <f t="shared" si="453"/>
        <v>1013.7069999999978</v>
      </c>
    </row>
    <row r="1453" spans="1:54">
      <c r="A1453" s="80">
        <v>43034</v>
      </c>
      <c r="B1453" s="84">
        <v>6896.2610000000004</v>
      </c>
      <c r="C1453" s="84">
        <v>49333.777000000002</v>
      </c>
      <c r="D1453" s="84">
        <v>56230.038</v>
      </c>
      <c r="E1453" s="84">
        <v>3513.2280000000001</v>
      </c>
      <c r="F1453" s="84">
        <f t="shared" si="464"/>
        <v>1041.8760000000038</v>
      </c>
      <c r="G1453" s="84">
        <f t="shared" si="464"/>
        <v>466.4890000000014</v>
      </c>
      <c r="H1453" s="84">
        <f t="shared" si="464"/>
        <v>212.07000000000016</v>
      </c>
      <c r="I1453" s="84">
        <f t="shared" si="452"/>
        <v>1041.8760000000038</v>
      </c>
      <c r="L1453" s="84">
        <f t="shared" si="454"/>
        <v>678.55900000000156</v>
      </c>
      <c r="M1453" s="84">
        <v>245.8</v>
      </c>
      <c r="N1453" s="85">
        <f>(D1453*36.7437/1000)/'[2]Soybean Export Forecast'!$Z$15</f>
        <v>0.9656458176383762</v>
      </c>
      <c r="P1453" s="84">
        <v>7462.9</v>
      </c>
      <c r="Q1453" s="84">
        <v>8506.4</v>
      </c>
      <c r="R1453" s="84">
        <f t="shared" si="459"/>
        <v>15969.3</v>
      </c>
      <c r="S1453" s="84">
        <f t="shared" si="465"/>
        <v>1531.3999999999978</v>
      </c>
      <c r="T1453" s="84">
        <f t="shared" si="466"/>
        <v>2108.2999999999993</v>
      </c>
      <c r="U1453" s="84">
        <f>'[2]Weekly Export Inspections'!PK$88/36.7437</f>
        <v>2089.3921951246066</v>
      </c>
      <c r="V1453" s="87">
        <f t="shared" si="463"/>
        <v>18.907804875392685</v>
      </c>
      <c r="W1453" s="84">
        <v>104.6</v>
      </c>
      <c r="Z1453" s="84">
        <v>83</v>
      </c>
      <c r="AA1453" s="84">
        <v>824.5</v>
      </c>
      <c r="AB1453" s="84">
        <f t="shared" si="460"/>
        <v>907.5</v>
      </c>
      <c r="AC1453" s="84">
        <f t="shared" si="467"/>
        <v>160.89999999999998</v>
      </c>
      <c r="AE1453" s="84">
        <f t="shared" si="455"/>
        <v>-649.63899999999921</v>
      </c>
      <c r="AF1453" s="84">
        <f t="shared" si="455"/>
        <v>40002.877</v>
      </c>
      <c r="AG1453" s="84">
        <f t="shared" si="455"/>
        <v>39353.237999999998</v>
      </c>
      <c r="AH1453" s="84">
        <f t="shared" si="468"/>
        <v>-1225.8110000000015</v>
      </c>
      <c r="AJ1453" s="80">
        <v>43034</v>
      </c>
      <c r="AK1453" s="84">
        <v>3458.5</v>
      </c>
      <c r="AL1453" s="84">
        <v>517.29999999999995</v>
      </c>
      <c r="AM1453" s="84">
        <f t="shared" si="461"/>
        <v>3975.8</v>
      </c>
      <c r="AN1453" s="84">
        <f t="shared" si="469"/>
        <v>195.09999999999997</v>
      </c>
      <c r="AO1453" s="84">
        <f t="shared" si="469"/>
        <v>225.00000000000045</v>
      </c>
      <c r="AP1453" s="85">
        <f>AM1453/'[2]Soymeal Export Forecast'!AR$15</f>
        <v>0.27947421057324351</v>
      </c>
      <c r="AS1453" s="80">
        <v>43034</v>
      </c>
      <c r="AT1453" s="84">
        <v>106.4</v>
      </c>
      <c r="AU1453" s="84">
        <v>61.5</v>
      </c>
      <c r="AV1453" s="84">
        <f t="shared" si="462"/>
        <v>167.9</v>
      </c>
      <c r="AW1453" s="84">
        <f t="shared" si="470"/>
        <v>41.8</v>
      </c>
      <c r="AX1453" s="84">
        <f t="shared" si="470"/>
        <v>27</v>
      </c>
      <c r="BB1453" s="84">
        <f t="shared" si="453"/>
        <v>1236.9760000000038</v>
      </c>
    </row>
    <row r="1454" spans="1:54">
      <c r="A1454" s="80">
        <v>43041</v>
      </c>
      <c r="B1454" s="84">
        <v>6093.9489999999996</v>
      </c>
      <c r="C1454" s="84">
        <v>50228.057000000001</v>
      </c>
      <c r="D1454" s="84">
        <v>56322.006000000001</v>
      </c>
      <c r="E1454" s="84">
        <v>3999.8710000000001</v>
      </c>
      <c r="F1454" s="84">
        <f t="shared" si="464"/>
        <v>894.27999999999884</v>
      </c>
      <c r="G1454" s="84">
        <f t="shared" si="464"/>
        <v>91.968000000000757</v>
      </c>
      <c r="H1454" s="84">
        <f t="shared" si="464"/>
        <v>486.64300000000003</v>
      </c>
      <c r="I1454" s="84">
        <f t="shared" si="452"/>
        <v>894.27999999999884</v>
      </c>
      <c r="L1454" s="84">
        <f t="shared" si="454"/>
        <v>578.61100000000079</v>
      </c>
      <c r="M1454" s="84">
        <v>108.7</v>
      </c>
      <c r="N1454" s="85">
        <f>(D1454*36.7437/1000)/'[2]Soybean Export Forecast'!$Z$15</f>
        <v>0.96722519616478875</v>
      </c>
      <c r="P1454" s="84">
        <v>6828.9</v>
      </c>
      <c r="Q1454" s="84">
        <v>10297.299999999999</v>
      </c>
      <c r="R1454" s="84">
        <f t="shared" si="459"/>
        <v>17126.199999999997</v>
      </c>
      <c r="S1454" s="84">
        <f t="shared" si="465"/>
        <v>1156.8999999999978</v>
      </c>
      <c r="T1454" s="84">
        <f t="shared" si="466"/>
        <v>1790.8999999999996</v>
      </c>
      <c r="U1454" s="84">
        <f>'[2]Weekly Export Inspections'!PL$88/36.7437</f>
        <v>1852.4264023492465</v>
      </c>
      <c r="V1454" s="87">
        <f t="shared" si="463"/>
        <v>-61.526402349246837</v>
      </c>
      <c r="W1454" s="84">
        <v>23.8</v>
      </c>
      <c r="Z1454" s="84">
        <v>83</v>
      </c>
      <c r="AA1454" s="84">
        <v>909.1</v>
      </c>
      <c r="AB1454" s="84">
        <f t="shared" si="460"/>
        <v>992.1</v>
      </c>
      <c r="AC1454" s="84">
        <f t="shared" si="467"/>
        <v>84.600000000000023</v>
      </c>
      <c r="AE1454" s="84">
        <f t="shared" si="455"/>
        <v>-817.95100000000002</v>
      </c>
      <c r="AF1454" s="84">
        <f t="shared" si="455"/>
        <v>39021.656999999999</v>
      </c>
      <c r="AG1454" s="84">
        <f t="shared" si="455"/>
        <v>38203.706000000006</v>
      </c>
      <c r="AH1454" s="84">
        <f t="shared" si="468"/>
        <v>-1149.531999999992</v>
      </c>
      <c r="AJ1454" s="80">
        <v>43041</v>
      </c>
      <c r="AK1454" s="84">
        <v>3476</v>
      </c>
      <c r="AL1454" s="84">
        <v>712.8</v>
      </c>
      <c r="AM1454" s="84">
        <f t="shared" si="461"/>
        <v>4188.8</v>
      </c>
      <c r="AN1454" s="84">
        <f t="shared" si="469"/>
        <v>195.5</v>
      </c>
      <c r="AO1454" s="84">
        <f t="shared" si="469"/>
        <v>213</v>
      </c>
      <c r="AP1454" s="85">
        <f>AM1454/'[2]Soymeal Export Forecast'!AR$15</f>
        <v>0.29444679643070637</v>
      </c>
      <c r="AS1454" s="80">
        <v>43041</v>
      </c>
      <c r="AT1454" s="84">
        <v>115.3</v>
      </c>
      <c r="AU1454" s="84">
        <v>68.5</v>
      </c>
      <c r="AV1454" s="84">
        <f t="shared" si="462"/>
        <v>183.8</v>
      </c>
      <c r="AW1454" s="84">
        <f t="shared" si="470"/>
        <v>7</v>
      </c>
      <c r="AX1454" s="84">
        <f t="shared" si="470"/>
        <v>15.900000000000006</v>
      </c>
      <c r="BB1454" s="84">
        <f t="shared" si="453"/>
        <v>1089.7799999999988</v>
      </c>
    </row>
    <row r="1455" spans="1:54">
      <c r="A1455" s="80">
        <v>43048</v>
      </c>
      <c r="B1455" s="84">
        <v>5040</v>
      </c>
      <c r="C1455" s="84">
        <v>51318.7</v>
      </c>
      <c r="D1455" s="84">
        <v>56358.7</v>
      </c>
      <c r="E1455" s="84">
        <v>4438.1229999999996</v>
      </c>
      <c r="F1455" s="84">
        <f t="shared" si="464"/>
        <v>1090.6429999999964</v>
      </c>
      <c r="G1455" s="84">
        <f t="shared" si="464"/>
        <v>36.693999999995867</v>
      </c>
      <c r="H1455" s="84">
        <f t="shared" si="464"/>
        <v>438.2519999999995</v>
      </c>
      <c r="I1455" s="84">
        <f t="shared" si="452"/>
        <v>1090.6429999999964</v>
      </c>
      <c r="L1455" s="84">
        <f t="shared" si="454"/>
        <v>474.94599999999537</v>
      </c>
      <c r="M1455" s="84">
        <v>75.8</v>
      </c>
      <c r="N1455" s="85">
        <f>(D1455*36.7437/1000)/'[2]Soybean Export Forecast'!$Z$15</f>
        <v>0.96785534703952969</v>
      </c>
      <c r="P1455" s="84">
        <v>6461.7</v>
      </c>
      <c r="Q1455" s="84">
        <v>11777.7</v>
      </c>
      <c r="R1455" s="84">
        <f t="shared" si="459"/>
        <v>18239.400000000001</v>
      </c>
      <c r="S1455" s="84">
        <f t="shared" si="465"/>
        <v>1113.2000000000044</v>
      </c>
      <c r="T1455" s="84">
        <f t="shared" si="466"/>
        <v>1480.4000000000015</v>
      </c>
      <c r="U1455" s="84">
        <f>'[2]Weekly Export Inspections'!PM$88/36.7437</f>
        <v>1539.4475787686054</v>
      </c>
      <c r="V1455" s="87">
        <f t="shared" si="463"/>
        <v>-59.047578768603898</v>
      </c>
      <c r="W1455" s="84">
        <v>7.6</v>
      </c>
      <c r="Z1455" s="84">
        <v>123</v>
      </c>
      <c r="AA1455" s="84">
        <v>1162.8</v>
      </c>
      <c r="AB1455" s="84">
        <f t="shared" si="460"/>
        <v>1285.8</v>
      </c>
      <c r="AC1455" s="84">
        <f t="shared" si="467"/>
        <v>293.69999999999993</v>
      </c>
      <c r="AE1455" s="84">
        <f t="shared" si="455"/>
        <v>-1544.6999999999998</v>
      </c>
      <c r="AF1455" s="84">
        <f t="shared" si="455"/>
        <v>38378.199999999997</v>
      </c>
      <c r="AG1455" s="84">
        <f t="shared" si="455"/>
        <v>36833.499999999993</v>
      </c>
      <c r="AH1455" s="84">
        <f t="shared" si="468"/>
        <v>-1370.2060000000129</v>
      </c>
      <c r="AJ1455" s="80">
        <v>43048</v>
      </c>
      <c r="AK1455" s="84">
        <v>3323.1</v>
      </c>
      <c r="AL1455" s="84">
        <v>1028.7</v>
      </c>
      <c r="AM1455" s="84">
        <f t="shared" si="461"/>
        <v>4351.8</v>
      </c>
      <c r="AN1455" s="84">
        <f t="shared" si="469"/>
        <v>315.90000000000009</v>
      </c>
      <c r="AO1455" s="84">
        <f t="shared" si="469"/>
        <v>163</v>
      </c>
      <c r="AP1455" s="85">
        <f>AM1455/'[2]Soymeal Export Forecast'!AR$15</f>
        <v>0.3059046907723329</v>
      </c>
      <c r="AS1455" s="80">
        <v>43048</v>
      </c>
      <c r="AT1455" s="84">
        <v>105.4</v>
      </c>
      <c r="AU1455" s="84">
        <v>81.2</v>
      </c>
      <c r="AV1455" s="84">
        <f t="shared" si="462"/>
        <v>186.60000000000002</v>
      </c>
      <c r="AW1455" s="84">
        <f t="shared" si="470"/>
        <v>12.700000000000003</v>
      </c>
      <c r="AX1455" s="84">
        <f t="shared" si="470"/>
        <v>2.8000000000000114</v>
      </c>
      <c r="BB1455" s="84">
        <f t="shared" si="453"/>
        <v>1406.5429999999965</v>
      </c>
    </row>
    <row r="1456" spans="1:54">
      <c r="A1456" s="80">
        <v>43055</v>
      </c>
      <c r="B1456" s="84">
        <v>4118.49</v>
      </c>
      <c r="C1456" s="84">
        <v>52292.226999999999</v>
      </c>
      <c r="D1456" s="84">
        <v>56410.716999999997</v>
      </c>
      <c r="E1456" s="84">
        <v>5066.5649999999996</v>
      </c>
      <c r="F1456" s="84">
        <f t="shared" si="464"/>
        <v>973.52700000000186</v>
      </c>
      <c r="G1456" s="84">
        <f t="shared" si="464"/>
        <v>52.016999999999825</v>
      </c>
      <c r="H1456" s="84">
        <f t="shared" si="464"/>
        <v>628.44200000000001</v>
      </c>
      <c r="I1456" s="84">
        <f t="shared" si="452"/>
        <v>973.52700000000186</v>
      </c>
      <c r="L1456" s="84">
        <f t="shared" si="454"/>
        <v>680.45899999999983</v>
      </c>
      <c r="M1456" s="84">
        <v>217.8</v>
      </c>
      <c r="N1456" s="85">
        <f>(D1456*36.7437/1000)/'[2]Soybean Export Forecast'!$Z$15</f>
        <v>0.96874864180301712</v>
      </c>
      <c r="P1456" s="84">
        <v>5378.2</v>
      </c>
      <c r="Q1456" s="84">
        <v>13268.4</v>
      </c>
      <c r="R1456" s="84">
        <f t="shared" si="459"/>
        <v>18646.599999999999</v>
      </c>
      <c r="S1456" s="84">
        <f t="shared" si="465"/>
        <v>407.19999999999709</v>
      </c>
      <c r="T1456" s="84">
        <f t="shared" si="466"/>
        <v>1490.6999999999989</v>
      </c>
      <c r="U1456" s="84">
        <f>'[2]Weekly Export Inspections'!PN$88/36.7437</f>
        <v>1787.6806091928686</v>
      </c>
      <c r="V1456" s="87">
        <f t="shared" si="463"/>
        <v>-296.98060919286968</v>
      </c>
      <c r="W1456" s="84">
        <v>205.5</v>
      </c>
      <c r="Z1456" s="84">
        <v>123</v>
      </c>
      <c r="AA1456" s="84">
        <v>1236.8</v>
      </c>
      <c r="AB1456" s="84">
        <f t="shared" si="460"/>
        <v>1359.8</v>
      </c>
      <c r="AC1456" s="84">
        <f t="shared" si="467"/>
        <v>74</v>
      </c>
      <c r="AE1456" s="84">
        <f t="shared" si="455"/>
        <v>-1382.71</v>
      </c>
      <c r="AF1456" s="84">
        <f t="shared" si="455"/>
        <v>37787.026999999995</v>
      </c>
      <c r="AG1456" s="84">
        <f t="shared" si="455"/>
        <v>36404.316999999995</v>
      </c>
      <c r="AH1456" s="84">
        <f t="shared" si="468"/>
        <v>-429.18299999999726</v>
      </c>
      <c r="AJ1456" s="80">
        <v>43055</v>
      </c>
      <c r="AK1456" s="84">
        <v>3556.3</v>
      </c>
      <c r="AL1456" s="84">
        <v>1175.3</v>
      </c>
      <c r="AM1456" s="84">
        <f t="shared" si="461"/>
        <v>4731.6000000000004</v>
      </c>
      <c r="AN1456" s="84">
        <f t="shared" si="469"/>
        <v>146.59999999999991</v>
      </c>
      <c r="AO1456" s="84">
        <f t="shared" si="469"/>
        <v>379.80000000000018</v>
      </c>
      <c r="AP1456" s="85">
        <f>AM1456/'[2]Soymeal Export Forecast'!AR$15</f>
        <v>0.33260228752662585</v>
      </c>
      <c r="AS1456" s="80">
        <v>43055</v>
      </c>
      <c r="AT1456" s="84">
        <v>105.5</v>
      </c>
      <c r="AU1456" s="84">
        <v>86.2</v>
      </c>
      <c r="AV1456" s="84">
        <f t="shared" si="462"/>
        <v>191.7</v>
      </c>
      <c r="AW1456" s="84">
        <f t="shared" si="470"/>
        <v>5</v>
      </c>
      <c r="AX1456" s="84">
        <f t="shared" si="470"/>
        <v>5.0999999999999659</v>
      </c>
      <c r="BB1456" s="84">
        <f t="shared" si="453"/>
        <v>1120.1270000000018</v>
      </c>
    </row>
    <row r="1457" spans="1:54">
      <c r="A1457" s="80">
        <v>43062</v>
      </c>
      <c r="B1457" s="84">
        <v>3482.453</v>
      </c>
      <c r="C1457" s="84">
        <v>52990.688000000002</v>
      </c>
      <c r="D1457" s="84">
        <v>56473.141000000003</v>
      </c>
      <c r="E1457" s="84">
        <v>5738.3320000000003</v>
      </c>
      <c r="F1457" s="84">
        <f t="shared" si="464"/>
        <v>698.46100000000297</v>
      </c>
      <c r="G1457" s="84">
        <f t="shared" si="464"/>
        <v>62.424000000006345</v>
      </c>
      <c r="H1457" s="84">
        <f t="shared" si="464"/>
        <v>671.76700000000073</v>
      </c>
      <c r="I1457" s="84">
        <f t="shared" si="452"/>
        <v>698.46100000000297</v>
      </c>
      <c r="L1457" s="84">
        <f t="shared" si="454"/>
        <v>734.19100000000708</v>
      </c>
      <c r="M1457" s="84">
        <v>2.1</v>
      </c>
      <c r="N1457" s="85">
        <f>(D1457*36.7437/1000)/'[2]Soybean Export Forecast'!$Z$15</f>
        <v>0.96982065734247414</v>
      </c>
      <c r="P1457" s="84">
        <v>4379.3999999999996</v>
      </c>
      <c r="Q1457" s="84">
        <v>14984.9</v>
      </c>
      <c r="R1457" s="84">
        <f t="shared" si="459"/>
        <v>19364.3</v>
      </c>
      <c r="S1457" s="84">
        <f t="shared" si="465"/>
        <v>717.70000000000073</v>
      </c>
      <c r="T1457" s="84">
        <f t="shared" si="466"/>
        <v>1716.5</v>
      </c>
      <c r="U1457" s="84">
        <f>'[2]Weekly Export Inspections'!PO$88/36.7437</f>
        <v>1255.1539447578771</v>
      </c>
      <c r="V1457" s="87">
        <f t="shared" si="463"/>
        <v>461.34605524212293</v>
      </c>
      <c r="W1457" s="84">
        <v>0</v>
      </c>
      <c r="Z1457" s="84">
        <v>123</v>
      </c>
      <c r="AA1457" s="84">
        <v>1321.9</v>
      </c>
      <c r="AB1457" s="84">
        <f t="shared" si="460"/>
        <v>1444.9</v>
      </c>
      <c r="AC1457" s="84">
        <f t="shared" si="467"/>
        <v>85.100000000000136</v>
      </c>
      <c r="AE1457" s="84">
        <f t="shared" si="455"/>
        <v>-1019.9469999999997</v>
      </c>
      <c r="AF1457" s="84">
        <f t="shared" si="455"/>
        <v>36683.887999999999</v>
      </c>
      <c r="AG1457" s="84">
        <f t="shared" si="455"/>
        <v>35663.940999999999</v>
      </c>
      <c r="AH1457" s="84">
        <f t="shared" si="468"/>
        <v>-740.37599999999657</v>
      </c>
      <c r="AJ1457" s="80">
        <v>43062</v>
      </c>
      <c r="AK1457" s="84">
        <v>3559</v>
      </c>
      <c r="AL1457" s="84">
        <v>1349.2</v>
      </c>
      <c r="AM1457" s="84">
        <f t="shared" si="461"/>
        <v>4908.2</v>
      </c>
      <c r="AN1457" s="84">
        <f t="shared" si="469"/>
        <v>173.90000000000009</v>
      </c>
      <c r="AO1457" s="84">
        <f t="shared" si="469"/>
        <v>176.59999999999945</v>
      </c>
      <c r="AP1457" s="85">
        <f>AM1457/'[2]Soymeal Export Forecast'!AR$15</f>
        <v>0.34501617796055978</v>
      </c>
      <c r="AS1457" s="80">
        <v>43062</v>
      </c>
      <c r="AT1457" s="84">
        <v>85.4</v>
      </c>
      <c r="AU1457" s="84">
        <v>116.9</v>
      </c>
      <c r="AV1457" s="84">
        <f t="shared" si="462"/>
        <v>202.3</v>
      </c>
      <c r="AW1457" s="84">
        <f t="shared" si="470"/>
        <v>30.700000000000003</v>
      </c>
      <c r="AX1457" s="84">
        <f t="shared" si="470"/>
        <v>10.600000000000023</v>
      </c>
      <c r="BB1457" s="84">
        <f t="shared" si="453"/>
        <v>872.36100000000306</v>
      </c>
    </row>
    <row r="1458" spans="1:54">
      <c r="A1458" s="80">
        <v>43069</v>
      </c>
      <c r="B1458" s="84">
        <v>2859.8310000000001</v>
      </c>
      <c r="C1458" s="86">
        <v>53715.66</v>
      </c>
      <c r="D1458" s="84">
        <v>56575.491000000002</v>
      </c>
      <c r="E1458" s="84">
        <v>6161.6540000000005</v>
      </c>
      <c r="F1458" s="84">
        <f t="shared" si="464"/>
        <v>724.97200000000157</v>
      </c>
      <c r="G1458" s="84">
        <f t="shared" si="464"/>
        <v>102.34999999999854</v>
      </c>
      <c r="H1458" s="84">
        <f t="shared" si="464"/>
        <v>423.32200000000012</v>
      </c>
      <c r="I1458" s="84">
        <f t="shared" si="452"/>
        <v>724.97200000000157</v>
      </c>
      <c r="L1458" s="84">
        <f t="shared" si="454"/>
        <v>525.67199999999866</v>
      </c>
      <c r="M1458" s="84">
        <v>215.7</v>
      </c>
      <c r="N1458" s="85">
        <f>(D1458*36.7437/1000)/'[2]Soybean Export Forecast'!$Z$15</f>
        <v>0.97157832731657745</v>
      </c>
      <c r="P1458" s="84">
        <v>4400.7</v>
      </c>
      <c r="Q1458" s="84">
        <v>16256.2</v>
      </c>
      <c r="R1458" s="84">
        <f t="shared" si="459"/>
        <v>20656.900000000001</v>
      </c>
      <c r="S1458" s="84">
        <f t="shared" si="465"/>
        <v>1292.6000000000022</v>
      </c>
      <c r="T1458" s="84">
        <f t="shared" si="466"/>
        <v>1271.3000000000011</v>
      </c>
      <c r="U1458" s="84">
        <f>'[2]Weekly Export Inspections'!PP$88/36.7437</f>
        <v>1136.0314829480974</v>
      </c>
      <c r="V1458" s="87">
        <f t="shared" si="463"/>
        <v>135.2685170519037</v>
      </c>
      <c r="W1458" s="84">
        <v>135.6</v>
      </c>
      <c r="Z1458" s="84">
        <v>188</v>
      </c>
      <c r="AA1458" s="84">
        <v>1458.1</v>
      </c>
      <c r="AB1458" s="84">
        <f t="shared" si="460"/>
        <v>1646.1</v>
      </c>
      <c r="AC1458" s="84">
        <f t="shared" si="467"/>
        <v>201.19999999999982</v>
      </c>
      <c r="AE1458" s="84">
        <f t="shared" si="455"/>
        <v>-1728.8689999999997</v>
      </c>
      <c r="AF1458" s="84">
        <f t="shared" si="455"/>
        <v>36001.360000000008</v>
      </c>
      <c r="AG1458" s="84">
        <f t="shared" si="455"/>
        <v>34272.491000000002</v>
      </c>
      <c r="AH1458" s="84">
        <f t="shared" si="468"/>
        <v>-1391.4499999999971</v>
      </c>
      <c r="AJ1458" s="80">
        <v>43069</v>
      </c>
      <c r="AK1458" s="84">
        <v>3465.2</v>
      </c>
      <c r="AL1458" s="84">
        <v>1609.4</v>
      </c>
      <c r="AM1458" s="84">
        <f t="shared" si="461"/>
        <v>5074.6000000000004</v>
      </c>
      <c r="AN1458" s="84">
        <f t="shared" si="469"/>
        <v>260.20000000000005</v>
      </c>
      <c r="AO1458" s="84">
        <f t="shared" si="469"/>
        <v>166.40000000000055</v>
      </c>
      <c r="AP1458" s="85">
        <f>AM1458/'[2]Soymeal Export Forecast'!AR$15</f>
        <v>0.35671307132526325</v>
      </c>
      <c r="AS1458" s="80">
        <v>43069</v>
      </c>
      <c r="AT1458" s="84">
        <v>104.3</v>
      </c>
      <c r="AU1458" s="84">
        <v>119</v>
      </c>
      <c r="AV1458" s="84">
        <f t="shared" si="462"/>
        <v>223.3</v>
      </c>
      <c r="AW1458" s="84">
        <f t="shared" si="470"/>
        <v>2.0999999999999943</v>
      </c>
      <c r="AX1458" s="84">
        <f t="shared" si="470"/>
        <v>21</v>
      </c>
      <c r="BB1458" s="84">
        <f t="shared" si="453"/>
        <v>985.17200000000162</v>
      </c>
    </row>
    <row r="1459" spans="1:54">
      <c r="A1459" s="80">
        <v>43076</v>
      </c>
      <c r="B1459" s="84">
        <v>2064.4490000000001</v>
      </c>
      <c r="C1459" s="86">
        <v>54699.41</v>
      </c>
      <c r="D1459" s="84">
        <v>56763.858999999997</v>
      </c>
      <c r="E1459" s="84">
        <v>6965.8209999999999</v>
      </c>
      <c r="F1459" s="84">
        <f t="shared" si="464"/>
        <v>983.75</v>
      </c>
      <c r="G1459" s="84">
        <f t="shared" si="464"/>
        <v>188.36799999999494</v>
      </c>
      <c r="H1459" s="84">
        <f t="shared" si="464"/>
        <v>804.16699999999946</v>
      </c>
      <c r="I1459" s="84">
        <f t="shared" si="452"/>
        <v>983.75</v>
      </c>
      <c r="L1459" s="84">
        <f t="shared" si="454"/>
        <v>992.5349999999944</v>
      </c>
      <c r="M1459" s="84">
        <v>104</v>
      </c>
      <c r="N1459" s="85">
        <f>(D1459*36.7437/1000)/'[2]Soybean Export Forecast'!$Z$15</f>
        <v>0.97481319568669844</v>
      </c>
      <c r="P1459" s="84">
        <v>4504.6000000000004</v>
      </c>
      <c r="Q1459" s="84">
        <v>17024.599999999999</v>
      </c>
      <c r="R1459" s="84">
        <f t="shared" si="459"/>
        <v>21529.199999999997</v>
      </c>
      <c r="S1459" s="84">
        <f t="shared" si="465"/>
        <v>872.29999999999563</v>
      </c>
      <c r="T1459" s="84">
        <f t="shared" si="466"/>
        <v>768.39999999999782</v>
      </c>
      <c r="U1459" s="84">
        <f>'[2]Weekly Export Inspections'!PQ$88/36.7437</f>
        <v>763.91326948565336</v>
      </c>
      <c r="V1459" s="87">
        <f t="shared" si="463"/>
        <v>4.4867305143444582</v>
      </c>
      <c r="W1459" s="84">
        <v>74.099999999999994</v>
      </c>
      <c r="Z1459" s="84">
        <v>188</v>
      </c>
      <c r="AA1459" s="84">
        <v>1528.9</v>
      </c>
      <c r="AB1459" s="84">
        <f t="shared" si="460"/>
        <v>1716.9</v>
      </c>
      <c r="AC1459" s="84">
        <f t="shared" si="467"/>
        <v>70.800000000000182</v>
      </c>
      <c r="AE1459" s="84">
        <f t="shared" si="455"/>
        <v>-2628.1510000000003</v>
      </c>
      <c r="AF1459" s="84">
        <f t="shared" si="455"/>
        <v>36145.910000000003</v>
      </c>
      <c r="AG1459" s="84">
        <f t="shared" si="455"/>
        <v>33517.758999999998</v>
      </c>
      <c r="AH1459" s="84">
        <f t="shared" si="468"/>
        <v>-754.73200000000361</v>
      </c>
      <c r="AJ1459" s="80">
        <v>43076</v>
      </c>
      <c r="AK1459" s="84">
        <v>3654.5</v>
      </c>
      <c r="AL1459" s="84">
        <v>1875.5</v>
      </c>
      <c r="AM1459" s="84">
        <f t="shared" si="461"/>
        <v>5530</v>
      </c>
      <c r="AN1459" s="84">
        <f t="shared" si="469"/>
        <v>266.09999999999991</v>
      </c>
      <c r="AO1459" s="84">
        <f t="shared" si="469"/>
        <v>455.39999999999964</v>
      </c>
      <c r="AP1459" s="85">
        <f>AM1459/'[2]Soymeal Export Forecast'!AR$15</f>
        <v>0.38872488165150071</v>
      </c>
      <c r="AS1459" s="80">
        <v>43076</v>
      </c>
      <c r="AT1459" s="84">
        <v>106.8</v>
      </c>
      <c r="AU1459" s="84">
        <v>131</v>
      </c>
      <c r="AV1459" s="84">
        <f t="shared" si="462"/>
        <v>237.8</v>
      </c>
      <c r="AW1459" s="84">
        <f t="shared" si="470"/>
        <v>12</v>
      </c>
      <c r="AX1459" s="84">
        <f t="shared" si="470"/>
        <v>14.5</v>
      </c>
      <c r="BB1459" s="84">
        <f t="shared" si="453"/>
        <v>1249.8499999999999</v>
      </c>
    </row>
    <row r="1460" spans="1:54">
      <c r="A1460" s="80">
        <v>43083</v>
      </c>
      <c r="B1460" s="84">
        <v>1010.511</v>
      </c>
      <c r="C1460" s="86">
        <v>55394.769</v>
      </c>
      <c r="D1460" s="84">
        <v>56405.279999999999</v>
      </c>
      <c r="E1460" s="84">
        <v>9456.2829999999994</v>
      </c>
      <c r="F1460" s="84">
        <f t="shared" si="464"/>
        <v>695.35899999999674</v>
      </c>
      <c r="G1460" s="84">
        <f t="shared" si="464"/>
        <v>-358.5789999999979</v>
      </c>
      <c r="H1460" s="84">
        <f t="shared" si="464"/>
        <v>2490.4619999999995</v>
      </c>
      <c r="I1460" s="84">
        <f t="shared" si="452"/>
        <v>695.35899999999674</v>
      </c>
      <c r="L1460" s="84">
        <f t="shared" si="454"/>
        <v>2131.8830000000016</v>
      </c>
      <c r="M1460" s="84">
        <v>265.10000000000002</v>
      </c>
      <c r="N1460" s="85">
        <f>(D1460*36.7437/1000)/'[2]Soybean Export Forecast'!$Z$15</f>
        <v>0.96865527148890684</v>
      </c>
      <c r="P1460" s="84">
        <v>5125.6000000000004</v>
      </c>
      <c r="Q1460" s="84">
        <v>17980.900000000001</v>
      </c>
      <c r="R1460" s="84">
        <f t="shared" si="459"/>
        <v>23106.5</v>
      </c>
      <c r="S1460" s="84">
        <f t="shared" si="465"/>
        <v>1577.3000000000029</v>
      </c>
      <c r="T1460" s="84">
        <f t="shared" si="466"/>
        <v>956.30000000000291</v>
      </c>
      <c r="U1460" s="84">
        <f>'[2]Weekly Export Inspections'!PR$88/36.7437</f>
        <v>1150.0919999999999</v>
      </c>
      <c r="V1460" s="87">
        <f t="shared" si="463"/>
        <v>-193.79199999999696</v>
      </c>
      <c r="W1460" s="84">
        <v>134.5</v>
      </c>
      <c r="Z1460" s="84">
        <v>188</v>
      </c>
      <c r="AA1460" s="84">
        <v>1581.5</v>
      </c>
      <c r="AB1460" s="84">
        <f t="shared" si="460"/>
        <v>1769.5</v>
      </c>
      <c r="AC1460" s="84">
        <f t="shared" si="467"/>
        <v>52.599999999999909</v>
      </c>
      <c r="AE1460" s="84">
        <f t="shared" si="455"/>
        <v>-4303.0889999999999</v>
      </c>
      <c r="AF1460" s="84">
        <f t="shared" si="455"/>
        <v>35832.368999999999</v>
      </c>
      <c r="AG1460" s="84">
        <f t="shared" si="455"/>
        <v>31529.279999999999</v>
      </c>
      <c r="AH1460" s="84">
        <f t="shared" si="468"/>
        <v>-1988.4789999999994</v>
      </c>
      <c r="AJ1460" s="80">
        <v>43083</v>
      </c>
      <c r="AK1460" s="84">
        <v>3297.1</v>
      </c>
      <c r="AL1460" s="84">
        <v>2136.5</v>
      </c>
      <c r="AM1460" s="84">
        <f t="shared" si="461"/>
        <v>5433.6</v>
      </c>
      <c r="AN1460" s="84">
        <f t="shared" si="469"/>
        <v>261</v>
      </c>
      <c r="AO1460" s="84">
        <f t="shared" si="469"/>
        <v>-96.399999999999636</v>
      </c>
      <c r="AP1460" s="85">
        <f>AM1460/'[2]Soymeal Export Forecast'!AR$15</f>
        <v>0.38194855640896824</v>
      </c>
      <c r="AS1460" s="80">
        <v>43083</v>
      </c>
      <c r="AT1460" s="84">
        <v>115.4</v>
      </c>
      <c r="AU1460" s="84">
        <v>146.69999999999999</v>
      </c>
      <c r="AV1460" s="84">
        <f t="shared" si="462"/>
        <v>262.10000000000002</v>
      </c>
      <c r="AW1460" s="84">
        <f t="shared" si="470"/>
        <v>15.699999999999989</v>
      </c>
      <c r="AX1460" s="84">
        <f t="shared" si="470"/>
        <v>24.300000000000011</v>
      </c>
      <c r="BB1460" s="84">
        <f t="shared" si="453"/>
        <v>956.35899999999674</v>
      </c>
    </row>
    <row r="1461" spans="1:54">
      <c r="A1461" s="80">
        <v>43090</v>
      </c>
      <c r="B1461" s="84">
        <v>9788.4349999999995</v>
      </c>
      <c r="C1461" s="86">
        <v>714.55700000000002</v>
      </c>
      <c r="D1461" s="84">
        <v>10502.992</v>
      </c>
      <c r="E1461" s="84">
        <v>207.78</v>
      </c>
      <c r="F1461" s="84">
        <f t="shared" si="464"/>
        <v>-54680.212</v>
      </c>
      <c r="G1461" s="84">
        <f t="shared" si="464"/>
        <v>-45902.288</v>
      </c>
      <c r="H1461" s="84">
        <f t="shared" si="464"/>
        <v>-9248.5029999999988</v>
      </c>
      <c r="I1461" s="84">
        <f t="shared" si="452"/>
        <v>-54680.212</v>
      </c>
      <c r="L1461" s="84">
        <f t="shared" si="454"/>
        <v>-55150.790999999997</v>
      </c>
      <c r="M1461" s="84">
        <v>312.10000000000002</v>
      </c>
      <c r="N1461" s="85">
        <f>(D1461*36.7437/1000)/'[2]Soybean Export Forecast'!$Z$15</f>
        <v>0.18036925917583985</v>
      </c>
      <c r="P1461" s="84">
        <v>5124.3999999999996</v>
      </c>
      <c r="Q1461" s="84">
        <v>18910.8</v>
      </c>
      <c r="R1461" s="84">
        <f t="shared" si="459"/>
        <v>24035.199999999997</v>
      </c>
      <c r="S1461" s="84">
        <f t="shared" si="465"/>
        <v>928.69999999999709</v>
      </c>
      <c r="T1461" s="84">
        <f t="shared" si="466"/>
        <v>929.89999999999782</v>
      </c>
      <c r="U1461" s="84">
        <f>'[2]Weekly Export Inspections'!PS$88/36.7437</f>
        <v>925.81799999999998</v>
      </c>
      <c r="V1461" s="87">
        <f t="shared" si="463"/>
        <v>4.0819999999978336</v>
      </c>
      <c r="W1461" s="84">
        <v>266.5</v>
      </c>
      <c r="Z1461" s="84">
        <v>128</v>
      </c>
      <c r="AA1461" s="84">
        <v>1693.4</v>
      </c>
      <c r="AB1461" s="84">
        <f t="shared" si="460"/>
        <v>1821.4</v>
      </c>
      <c r="AC1461" s="84">
        <f t="shared" si="467"/>
        <v>51.900000000000091</v>
      </c>
      <c r="AE1461" s="84">
        <f t="shared" si="455"/>
        <v>4536.0349999999999</v>
      </c>
      <c r="AF1461" s="84">
        <f t="shared" si="455"/>
        <v>-19889.643</v>
      </c>
      <c r="AG1461" s="84">
        <f t="shared" si="455"/>
        <v>-15353.607999999997</v>
      </c>
      <c r="AH1461" s="84">
        <f t="shared" si="468"/>
        <v>-46882.887999999992</v>
      </c>
      <c r="AJ1461" s="80">
        <v>43090</v>
      </c>
      <c r="AK1461" s="84">
        <v>3643.6</v>
      </c>
      <c r="AL1461" s="84">
        <v>2358.8000000000002</v>
      </c>
      <c r="AM1461" s="84">
        <f t="shared" si="461"/>
        <v>6002.4</v>
      </c>
      <c r="AN1461" s="84">
        <f t="shared" si="469"/>
        <v>222.30000000000018</v>
      </c>
      <c r="AO1461" s="84">
        <f t="shared" si="469"/>
        <v>568.79999999999927</v>
      </c>
      <c r="AP1461" s="85">
        <f>AM1461/'[2]Soymeal Export Forecast'!AR$15</f>
        <v>0.42193168709312256</v>
      </c>
      <c r="AS1461" s="80">
        <v>43090</v>
      </c>
      <c r="AT1461" s="84">
        <v>155.6</v>
      </c>
      <c r="AU1461" s="84">
        <v>150.6</v>
      </c>
      <c r="AV1461" s="84">
        <f t="shared" si="462"/>
        <v>306.2</v>
      </c>
      <c r="AW1461" s="84">
        <f t="shared" si="470"/>
        <v>3.9000000000000057</v>
      </c>
      <c r="AX1461" s="84">
        <f t="shared" si="470"/>
        <v>44.099999999999966</v>
      </c>
      <c r="BB1461" s="84">
        <f t="shared" si="453"/>
        <v>-54457.911999999997</v>
      </c>
    </row>
    <row r="1462" spans="1:54">
      <c r="A1462" s="80">
        <v>43097</v>
      </c>
      <c r="B1462" s="84">
        <v>9611.6059999999998</v>
      </c>
      <c r="C1462" s="86">
        <v>1418.2529999999999</v>
      </c>
      <c r="D1462" s="84">
        <v>11029.859</v>
      </c>
      <c r="E1462" s="84">
        <v>207.78</v>
      </c>
      <c r="F1462" s="84">
        <f t="shared" si="464"/>
        <v>703.69599999999991</v>
      </c>
      <c r="G1462" s="84">
        <f t="shared" si="464"/>
        <v>526.86700000000019</v>
      </c>
      <c r="H1462" s="84">
        <f t="shared" si="464"/>
        <v>0</v>
      </c>
      <c r="I1462" s="84">
        <f t="shared" si="452"/>
        <v>703.69599999999991</v>
      </c>
      <c r="L1462" s="84">
        <f t="shared" si="454"/>
        <v>526.86700000000019</v>
      </c>
      <c r="M1462" s="84">
        <v>77.3</v>
      </c>
      <c r="N1462" s="85">
        <f>(D1462*36.7437/1000)/'[2]Soybean Export Forecast'!$Z$15</f>
        <v>0.18941721527008398</v>
      </c>
      <c r="P1462" s="84">
        <v>4923.2</v>
      </c>
      <c r="Q1462" s="84">
        <v>19590.5</v>
      </c>
      <c r="R1462" s="84">
        <f t="shared" si="459"/>
        <v>24513.7</v>
      </c>
      <c r="S1462" s="84">
        <f t="shared" si="465"/>
        <v>478.50000000000364</v>
      </c>
      <c r="T1462" s="84">
        <f t="shared" si="466"/>
        <v>679.70000000000073</v>
      </c>
      <c r="U1462" s="84">
        <f>'[2]Weekly Export Inspections'!PT$88/36.7437</f>
        <v>675.75400000000002</v>
      </c>
      <c r="V1462" s="87">
        <f t="shared" si="463"/>
        <v>3.9460000000007085</v>
      </c>
      <c r="W1462" s="84">
        <v>5.3</v>
      </c>
      <c r="Z1462" s="84">
        <v>65</v>
      </c>
      <c r="AA1462" s="84">
        <v>1832</v>
      </c>
      <c r="AB1462" s="84">
        <f t="shared" si="460"/>
        <v>1897</v>
      </c>
      <c r="AC1462" s="84">
        <f t="shared" si="467"/>
        <v>75.599999999999909</v>
      </c>
      <c r="AE1462" s="84">
        <f t="shared" si="455"/>
        <v>4623.4059999999999</v>
      </c>
      <c r="AF1462" s="84">
        <f t="shared" si="455"/>
        <v>-20004.246999999999</v>
      </c>
      <c r="AG1462" s="84">
        <f t="shared" si="455"/>
        <v>-15380.841</v>
      </c>
      <c r="AH1462" s="84">
        <f t="shared" si="468"/>
        <v>-27.233000000003813</v>
      </c>
      <c r="AJ1462" s="80">
        <v>43097</v>
      </c>
      <c r="AK1462" s="84">
        <v>3538.3</v>
      </c>
      <c r="AL1462" s="84">
        <v>2573.1</v>
      </c>
      <c r="AM1462" s="84">
        <f t="shared" si="461"/>
        <v>6111.4</v>
      </c>
      <c r="AN1462" s="84">
        <f t="shared" si="469"/>
        <v>214.29999999999973</v>
      </c>
      <c r="AO1462" s="84">
        <f t="shared" si="469"/>
        <v>109</v>
      </c>
      <c r="AP1462" s="85">
        <f>AM1462/'[2]Soymeal Export Forecast'!AR$15</f>
        <v>0.42959371459764578</v>
      </c>
      <c r="AS1462" s="80">
        <v>43097</v>
      </c>
      <c r="AT1462" s="84">
        <v>142</v>
      </c>
      <c r="AU1462" s="84">
        <v>182.1</v>
      </c>
      <c r="AV1462" s="84">
        <f t="shared" si="462"/>
        <v>324.10000000000002</v>
      </c>
      <c r="AW1462" s="84">
        <f t="shared" si="470"/>
        <v>31.5</v>
      </c>
      <c r="AX1462" s="84">
        <f t="shared" si="470"/>
        <v>17.900000000000034</v>
      </c>
      <c r="BB1462" s="84">
        <f t="shared" si="453"/>
        <v>917.99599999999964</v>
      </c>
    </row>
    <row r="1463" spans="1:54">
      <c r="A1463" s="80">
        <v>43104</v>
      </c>
      <c r="B1463" s="84">
        <v>9204.3709999999992</v>
      </c>
      <c r="C1463" s="84">
        <v>2145.73</v>
      </c>
      <c r="D1463" s="84">
        <v>11350.101000000001</v>
      </c>
      <c r="E1463" s="84">
        <v>207.78</v>
      </c>
      <c r="F1463" s="84">
        <f t="shared" si="464"/>
        <v>727.47700000000009</v>
      </c>
      <c r="G1463" s="84">
        <f t="shared" si="464"/>
        <v>320.24200000000019</v>
      </c>
      <c r="H1463" s="84">
        <f t="shared" si="464"/>
        <v>0</v>
      </c>
      <c r="I1463" s="84">
        <f t="shared" si="452"/>
        <v>727.47700000000009</v>
      </c>
      <c r="L1463" s="84">
        <f t="shared" si="454"/>
        <v>320.24200000000019</v>
      </c>
      <c r="M1463" s="84">
        <v>86.1</v>
      </c>
      <c r="N1463" s="85">
        <f>(D1463*36.7437/1000)/'[2]Soybean Export Forecast'!$Z$15</f>
        <v>0.19491677313864081</v>
      </c>
      <c r="P1463" s="84">
        <v>4663.1000000000004</v>
      </c>
      <c r="Q1463" s="84">
        <v>20467.2</v>
      </c>
      <c r="R1463" s="84">
        <f t="shared" si="459"/>
        <v>25130.300000000003</v>
      </c>
      <c r="S1463" s="84">
        <f t="shared" si="465"/>
        <v>616.60000000000218</v>
      </c>
      <c r="T1463" s="84">
        <f t="shared" si="466"/>
        <v>876.70000000000073</v>
      </c>
      <c r="U1463" s="84">
        <f>'[2]Weekly Export Inspections'!PU$88/36.7437</f>
        <v>810.04600000000005</v>
      </c>
      <c r="V1463" s="87">
        <f t="shared" si="463"/>
        <v>66.654000000000678</v>
      </c>
      <c r="W1463" s="84">
        <v>3.2</v>
      </c>
      <c r="Z1463" s="84">
        <v>65</v>
      </c>
      <c r="AA1463" s="84">
        <v>1988.7</v>
      </c>
      <c r="AB1463" s="84">
        <f t="shared" si="460"/>
        <v>2053.6999999999998</v>
      </c>
      <c r="AC1463" s="84">
        <f t="shared" si="467"/>
        <v>156.69999999999982</v>
      </c>
      <c r="AE1463" s="84">
        <f t="shared" si="455"/>
        <v>4476.2709999999988</v>
      </c>
      <c r="AF1463" s="84">
        <f t="shared" si="455"/>
        <v>-20310.170000000002</v>
      </c>
      <c r="AG1463" s="84">
        <f t="shared" si="455"/>
        <v>-15833.899000000001</v>
      </c>
      <c r="AH1463" s="84">
        <f t="shared" si="468"/>
        <v>-453.0580000000009</v>
      </c>
      <c r="AJ1463" s="80">
        <v>43104</v>
      </c>
      <c r="AK1463" s="84">
        <v>3606.4</v>
      </c>
      <c r="AL1463" s="84">
        <v>2714.3</v>
      </c>
      <c r="AM1463" s="84">
        <f t="shared" si="461"/>
        <v>6320.7000000000007</v>
      </c>
      <c r="AN1463" s="84">
        <f t="shared" si="469"/>
        <v>141.20000000000027</v>
      </c>
      <c r="AO1463" s="84">
        <f t="shared" si="469"/>
        <v>209.30000000000109</v>
      </c>
      <c r="AP1463" s="85">
        <f>AM1463/'[2]Soymeal Export Forecast'!AR$15</f>
        <v>0.44430621328293685</v>
      </c>
      <c r="AS1463" s="80">
        <v>43104</v>
      </c>
      <c r="AT1463" s="84">
        <v>126.6</v>
      </c>
      <c r="AU1463" s="84">
        <v>195.9</v>
      </c>
      <c r="AV1463" s="84">
        <f t="shared" si="462"/>
        <v>322.5</v>
      </c>
      <c r="AW1463" s="84">
        <f t="shared" si="470"/>
        <v>13.800000000000011</v>
      </c>
      <c r="AX1463" s="84">
        <f t="shared" si="470"/>
        <v>-1.6000000000000227</v>
      </c>
      <c r="BB1463" s="84">
        <f t="shared" si="453"/>
        <v>868.67700000000036</v>
      </c>
    </row>
    <row r="1464" spans="1:54">
      <c r="A1464" s="80">
        <v>43111</v>
      </c>
      <c r="B1464" s="84">
        <v>9052.42</v>
      </c>
      <c r="C1464" s="93">
        <v>3042.6750000000002</v>
      </c>
      <c r="D1464" s="84">
        <v>12095.094999999999</v>
      </c>
      <c r="E1464" s="84">
        <v>207.78</v>
      </c>
      <c r="F1464" s="84">
        <f t="shared" si="464"/>
        <v>896.94500000000016</v>
      </c>
      <c r="G1464" s="84">
        <f t="shared" si="464"/>
        <v>744.99399999999878</v>
      </c>
      <c r="H1464" s="84">
        <f t="shared" si="464"/>
        <v>0</v>
      </c>
      <c r="I1464" s="84">
        <f t="shared" si="452"/>
        <v>896.94500000000016</v>
      </c>
      <c r="J1464" s="84">
        <f>'[2]Weekly Export Inspections'!PV290/36.7437</f>
        <v>1244.9789999999998</v>
      </c>
      <c r="K1464" s="84">
        <f t="shared" ref="K1464:K1527" si="471">J1464-I1464</f>
        <v>348.03399999999965</v>
      </c>
      <c r="L1464" s="84">
        <f t="shared" si="454"/>
        <v>744.99399999999878</v>
      </c>
      <c r="M1464" s="84">
        <v>211.7</v>
      </c>
      <c r="N1464" s="85">
        <f>(D1464*36.7437/1000)/'[2]Soybean Export Forecast'!$Z$15</f>
        <v>0.20771065281316073</v>
      </c>
      <c r="P1464" s="84">
        <v>4572.1000000000004</v>
      </c>
      <c r="Q1464" s="84">
        <v>21134.7</v>
      </c>
      <c r="R1464" s="84">
        <f t="shared" si="459"/>
        <v>25706.800000000003</v>
      </c>
      <c r="S1464" s="84">
        <f t="shared" si="465"/>
        <v>576.5</v>
      </c>
      <c r="T1464" s="84">
        <f t="shared" si="466"/>
        <v>667.5</v>
      </c>
      <c r="U1464" s="84">
        <f>'[2]Weekly Export Inspections'!PV$88/36.7437</f>
        <v>738.49</v>
      </c>
      <c r="V1464" s="87">
        <f t="shared" si="463"/>
        <v>-70.990000000000009</v>
      </c>
      <c r="W1464" s="84">
        <v>134.80000000000001</v>
      </c>
      <c r="Z1464" s="84">
        <v>65</v>
      </c>
      <c r="AA1464" s="84">
        <v>2086.6999999999998</v>
      </c>
      <c r="AB1464" s="84">
        <f t="shared" si="460"/>
        <v>2151.6999999999998</v>
      </c>
      <c r="AC1464" s="84">
        <f t="shared" si="467"/>
        <v>98</v>
      </c>
      <c r="AE1464" s="84">
        <f t="shared" si="455"/>
        <v>4415.32</v>
      </c>
      <c r="AF1464" s="84">
        <f t="shared" si="455"/>
        <v>-20178.725000000002</v>
      </c>
      <c r="AG1464" s="84">
        <f t="shared" si="455"/>
        <v>-15763.405000000002</v>
      </c>
      <c r="AH1464" s="84">
        <f t="shared" si="468"/>
        <v>70.493999999998778</v>
      </c>
      <c r="AJ1464" s="80">
        <v>43111</v>
      </c>
      <c r="AK1464" s="84">
        <v>3699.6</v>
      </c>
      <c r="AL1464" s="84">
        <v>2902.9</v>
      </c>
      <c r="AM1464" s="84">
        <f t="shared" si="461"/>
        <v>6602.5</v>
      </c>
      <c r="AN1464" s="84">
        <f t="shared" si="469"/>
        <v>188.59999999999991</v>
      </c>
      <c r="AO1464" s="84">
        <f t="shared" si="469"/>
        <v>281.79999999999927</v>
      </c>
      <c r="AP1464" s="85">
        <f>AM1464/'[2]Soymeal Export Forecast'!AR$15</f>
        <v>0.46411501466619048</v>
      </c>
      <c r="AS1464" s="80">
        <v>43111</v>
      </c>
      <c r="AT1464" s="84">
        <v>141.6</v>
      </c>
      <c r="AU1464" s="84">
        <v>208.9</v>
      </c>
      <c r="AV1464" s="84">
        <f t="shared" si="462"/>
        <v>350.5</v>
      </c>
      <c r="AW1464" s="84">
        <f t="shared" si="470"/>
        <v>13</v>
      </c>
      <c r="AX1464" s="84">
        <f t="shared" si="470"/>
        <v>28</v>
      </c>
      <c r="BB1464" s="84">
        <f t="shared" si="453"/>
        <v>1085.5450000000001</v>
      </c>
    </row>
    <row r="1465" spans="1:54">
      <c r="A1465" s="80">
        <v>43118</v>
      </c>
      <c r="B1465" s="84">
        <v>9975.9789999999994</v>
      </c>
      <c r="C1465" s="84">
        <v>3698.1179999999999</v>
      </c>
      <c r="D1465" s="84">
        <v>13674.097</v>
      </c>
      <c r="E1465" s="84">
        <v>223.02</v>
      </c>
      <c r="F1465" s="84">
        <f t="shared" si="464"/>
        <v>655.44299999999976</v>
      </c>
      <c r="G1465" s="84">
        <f t="shared" si="464"/>
        <v>1579.0020000000004</v>
      </c>
      <c r="H1465" s="84">
        <f t="shared" si="464"/>
        <v>15.240000000000009</v>
      </c>
      <c r="I1465" s="84">
        <f t="shared" si="452"/>
        <v>655.44299999999976</v>
      </c>
      <c r="J1465" s="84">
        <f>'[2]Weekly Export Inspections'!PW$290/36.7437</f>
        <v>1422.0249999999999</v>
      </c>
      <c r="K1465" s="84">
        <f t="shared" si="471"/>
        <v>766.58200000000011</v>
      </c>
      <c r="L1465" s="84">
        <f t="shared" si="454"/>
        <v>1594.2420000000004</v>
      </c>
      <c r="M1465" s="84">
        <v>19.899999999999999</v>
      </c>
      <c r="N1465" s="85">
        <f>(D1465*36.7437/1000)/'[2]Soybean Export Forecast'!$Z$15</f>
        <v>0.23482706125917019</v>
      </c>
      <c r="P1465" s="84">
        <v>4197</v>
      </c>
      <c r="Q1465" s="84">
        <v>21587.4</v>
      </c>
      <c r="R1465" s="84">
        <f t="shared" si="459"/>
        <v>25784.400000000001</v>
      </c>
      <c r="S1465" s="84">
        <f t="shared" si="465"/>
        <v>77.599999999998545</v>
      </c>
      <c r="T1465" s="84">
        <f t="shared" si="466"/>
        <v>452.70000000000073</v>
      </c>
      <c r="U1465" s="84">
        <f>'[2]Weekly Export Inspections'!PW$88/36.7437</f>
        <v>723.85800000000006</v>
      </c>
      <c r="V1465" s="87">
        <f t="shared" si="463"/>
        <v>-271.15799999999933</v>
      </c>
      <c r="W1465" s="84">
        <v>5.4</v>
      </c>
      <c r="Z1465" s="84">
        <v>0</v>
      </c>
      <c r="AA1465" s="84">
        <v>2158.1999999999998</v>
      </c>
      <c r="AB1465" s="84">
        <f t="shared" si="460"/>
        <v>2158.1999999999998</v>
      </c>
      <c r="AC1465" s="84">
        <f t="shared" si="467"/>
        <v>6.5</v>
      </c>
      <c r="AE1465" s="84">
        <f t="shared" si="455"/>
        <v>5778.9789999999994</v>
      </c>
      <c r="AF1465" s="84">
        <f t="shared" si="455"/>
        <v>-20047.482000000004</v>
      </c>
      <c r="AG1465" s="84">
        <f t="shared" si="455"/>
        <v>-14268.503000000001</v>
      </c>
      <c r="AH1465" s="84">
        <f t="shared" si="468"/>
        <v>1494.9020000000019</v>
      </c>
      <c r="AJ1465" s="80">
        <v>43118</v>
      </c>
      <c r="AK1465" s="84">
        <v>3725.9</v>
      </c>
      <c r="AL1465" s="84">
        <v>3099.7</v>
      </c>
      <c r="AM1465" s="84">
        <f t="shared" si="461"/>
        <v>6825.6</v>
      </c>
      <c r="AN1465" s="84">
        <f t="shared" si="469"/>
        <v>196.79999999999973</v>
      </c>
      <c r="AO1465" s="84">
        <f t="shared" si="469"/>
        <v>223.10000000000036</v>
      </c>
      <c r="AP1465" s="85">
        <f>AM1465/'[2]Soymeal Export Forecast'!AR$15</f>
        <v>0.47979756820985231</v>
      </c>
      <c r="AS1465" s="80">
        <v>43118</v>
      </c>
      <c r="AT1465" s="84">
        <v>115</v>
      </c>
      <c r="AU1465" s="84">
        <v>247.2</v>
      </c>
      <c r="AV1465" s="84">
        <f t="shared" si="462"/>
        <v>362.2</v>
      </c>
      <c r="AW1465" s="84">
        <f t="shared" si="470"/>
        <v>38.299999999999983</v>
      </c>
      <c r="AX1465" s="84">
        <f t="shared" si="470"/>
        <v>11.699999999999989</v>
      </c>
      <c r="BB1465" s="84">
        <f t="shared" si="453"/>
        <v>852.24299999999948</v>
      </c>
    </row>
    <row r="1466" spans="1:54">
      <c r="A1466" s="80">
        <v>43125</v>
      </c>
      <c r="B1466" s="84">
        <v>10891.594999999999</v>
      </c>
      <c r="C1466" s="86">
        <v>4037.37</v>
      </c>
      <c r="D1466" s="84">
        <v>14928.965</v>
      </c>
      <c r="E1466" s="84">
        <v>238.02</v>
      </c>
      <c r="F1466" s="84">
        <f t="shared" si="464"/>
        <v>339.25199999999995</v>
      </c>
      <c r="G1466" s="84">
        <f t="shared" si="464"/>
        <v>1254.8680000000004</v>
      </c>
      <c r="H1466" s="84">
        <f t="shared" si="464"/>
        <v>15</v>
      </c>
      <c r="I1466" s="84">
        <f t="shared" si="452"/>
        <v>339.25199999999995</v>
      </c>
      <c r="J1466" s="84">
        <f>'[2]Weekly Export Inspections'!PX$290/36.7437</f>
        <v>1132.1120000000001</v>
      </c>
      <c r="K1466" s="84">
        <f t="shared" si="471"/>
        <v>792.86000000000013</v>
      </c>
      <c r="L1466" s="84">
        <f t="shared" si="454"/>
        <v>1269.8680000000004</v>
      </c>
      <c r="M1466" s="84">
        <v>396</v>
      </c>
      <c r="N1466" s="85">
        <f>(D1466*36.7437/1000)/'[2]Soybean Export Forecast'!$Z$15</f>
        <v>0.25637707401015269</v>
      </c>
      <c r="P1466" s="84">
        <v>3959.7</v>
      </c>
      <c r="Q1466" s="84">
        <v>22281.4</v>
      </c>
      <c r="R1466" s="84">
        <f t="shared" si="459"/>
        <v>26241.100000000002</v>
      </c>
      <c r="S1466" s="84">
        <f t="shared" si="465"/>
        <v>456.70000000000073</v>
      </c>
      <c r="T1466" s="84">
        <f t="shared" si="466"/>
        <v>694</v>
      </c>
      <c r="U1466" s="84">
        <f>'[2]Weekly Export Inspections'!PX$88/36.7437</f>
        <v>628.24800000000005</v>
      </c>
      <c r="V1466" s="87">
        <f t="shared" si="463"/>
        <v>65.751999999999953</v>
      </c>
      <c r="W1466" s="84">
        <v>126.1</v>
      </c>
      <c r="Z1466" s="84">
        <v>0</v>
      </c>
      <c r="AA1466" s="86">
        <f>2234.5-76.352</f>
        <v>2158.1480000000001</v>
      </c>
      <c r="AB1466" s="84">
        <f t="shared" si="460"/>
        <v>2158.1480000000001</v>
      </c>
      <c r="AC1466" s="84">
        <f t="shared" si="467"/>
        <v>-5.1999999999679858E-2</v>
      </c>
      <c r="AE1466" s="84">
        <f t="shared" si="455"/>
        <v>6931.8949999999995</v>
      </c>
      <c r="AF1466" s="84">
        <f t="shared" si="455"/>
        <v>-20402.178000000004</v>
      </c>
      <c r="AG1466" s="84">
        <f t="shared" si="455"/>
        <v>-13470.283000000003</v>
      </c>
      <c r="AH1466" s="84">
        <f t="shared" si="468"/>
        <v>798.21999999999753</v>
      </c>
      <c r="AJ1466" s="80">
        <v>43125</v>
      </c>
      <c r="AK1466" s="84">
        <v>3940.2</v>
      </c>
      <c r="AL1466" s="84">
        <v>3360.3</v>
      </c>
      <c r="AM1466" s="84">
        <f t="shared" si="461"/>
        <v>7300.5</v>
      </c>
      <c r="AN1466" s="84">
        <f t="shared" si="469"/>
        <v>260.60000000000036</v>
      </c>
      <c r="AO1466" s="84">
        <f t="shared" si="469"/>
        <v>474.89999999999964</v>
      </c>
      <c r="AP1466" s="85">
        <f>AM1466/'[2]Soymeal Export Forecast'!AR$15</f>
        <v>0.51318010822726601</v>
      </c>
      <c r="AS1466" s="80">
        <v>43125</v>
      </c>
      <c r="AT1466" s="84">
        <v>167.5</v>
      </c>
      <c r="AU1466" s="84">
        <v>253.4</v>
      </c>
      <c r="AV1466" s="84">
        <f t="shared" si="462"/>
        <v>420.9</v>
      </c>
      <c r="AW1466" s="84">
        <f t="shared" si="470"/>
        <v>6.2000000000000171</v>
      </c>
      <c r="AX1466" s="84">
        <f t="shared" si="470"/>
        <v>58.699999999999989</v>
      </c>
      <c r="BB1466" s="84">
        <f t="shared" si="453"/>
        <v>599.85200000000032</v>
      </c>
    </row>
    <row r="1467" spans="1:54">
      <c r="A1467" s="80">
        <v>43132</v>
      </c>
      <c r="B1467" s="84">
        <v>11575.571</v>
      </c>
      <c r="C1467" s="86">
        <v>4641.7259999999997</v>
      </c>
      <c r="D1467" s="84">
        <v>16217.297</v>
      </c>
      <c r="E1467" s="84">
        <v>334.80799999999999</v>
      </c>
      <c r="F1467" s="84">
        <f t="shared" si="464"/>
        <v>604.35599999999977</v>
      </c>
      <c r="G1467" s="84">
        <f t="shared" si="464"/>
        <v>1288.3320000000003</v>
      </c>
      <c r="H1467" s="84">
        <f t="shared" si="464"/>
        <v>96.787999999999982</v>
      </c>
      <c r="I1467" s="84">
        <f t="shared" si="452"/>
        <v>604.35599999999977</v>
      </c>
      <c r="J1467" s="84">
        <f>'[2]Weekly Export Inspections'!PY$290/36.7437</f>
        <v>1304.5060000000001</v>
      </c>
      <c r="K1467" s="84">
        <f t="shared" si="471"/>
        <v>700.15000000000032</v>
      </c>
      <c r="L1467" s="84">
        <f t="shared" si="454"/>
        <v>1385.1200000000003</v>
      </c>
      <c r="M1467" s="84">
        <v>133.1</v>
      </c>
      <c r="N1467" s="85">
        <f>(D1467*36.7437/1000)/'[2]Soybean Export Forecast'!$Z$15</f>
        <v>0.2785017684222334</v>
      </c>
      <c r="P1467" s="84">
        <v>3315.4</v>
      </c>
      <c r="Q1467" s="84">
        <v>23090.1</v>
      </c>
      <c r="R1467" s="84">
        <f t="shared" si="459"/>
        <v>26405.5</v>
      </c>
      <c r="S1467" s="84">
        <f t="shared" si="465"/>
        <v>164.39999999999782</v>
      </c>
      <c r="T1467" s="84">
        <f t="shared" si="466"/>
        <v>808.69999999999709</v>
      </c>
      <c r="U1467" s="84">
        <f>'[2]Weekly Export Inspections'!PY$88/36.7437</f>
        <v>613.12599999999998</v>
      </c>
      <c r="V1467" s="87">
        <f t="shared" si="463"/>
        <v>195.57399999999711</v>
      </c>
      <c r="W1467" s="84">
        <v>66.900000000000006</v>
      </c>
      <c r="Z1467" s="84">
        <v>0</v>
      </c>
      <c r="AA1467" s="86">
        <f>2460.9-79.298-75.595</f>
        <v>2306.0070000000001</v>
      </c>
      <c r="AB1467" s="84">
        <f t="shared" si="460"/>
        <v>2306.0070000000001</v>
      </c>
      <c r="AC1467" s="84">
        <f t="shared" si="467"/>
        <v>147.85899999999992</v>
      </c>
      <c r="AE1467" s="84">
        <f t="shared" si="455"/>
        <v>8260.1710000000003</v>
      </c>
      <c r="AF1467" s="84">
        <f t="shared" si="455"/>
        <v>-20754.381000000001</v>
      </c>
      <c r="AG1467" s="84">
        <f t="shared" si="455"/>
        <v>-12494.21</v>
      </c>
      <c r="AH1467" s="84">
        <f t="shared" si="468"/>
        <v>976.07300000000396</v>
      </c>
      <c r="AJ1467" s="80">
        <v>43132</v>
      </c>
      <c r="AK1467" s="84">
        <v>3810</v>
      </c>
      <c r="AL1467" s="84">
        <v>3651.2</v>
      </c>
      <c r="AM1467" s="84">
        <f t="shared" si="461"/>
        <v>7461.2</v>
      </c>
      <c r="AN1467" s="84">
        <f t="shared" si="469"/>
        <v>290.89999999999964</v>
      </c>
      <c r="AO1467" s="84">
        <f t="shared" si="469"/>
        <v>160.69999999999982</v>
      </c>
      <c r="AP1467" s="85">
        <f>AM1467/'[2]Soymeal Export Forecast'!AR$15</f>
        <v>0.524476326759164</v>
      </c>
      <c r="AS1467" s="80">
        <v>43132</v>
      </c>
      <c r="AT1467" s="84">
        <v>166.8</v>
      </c>
      <c r="AU1467" s="84">
        <v>261.89999999999998</v>
      </c>
      <c r="AV1467" s="84">
        <f t="shared" si="462"/>
        <v>428.7</v>
      </c>
      <c r="AW1467" s="84">
        <f t="shared" si="470"/>
        <v>8.4999999999999716</v>
      </c>
      <c r="AX1467" s="84">
        <f t="shared" si="470"/>
        <v>7.8000000000000114</v>
      </c>
      <c r="BB1467" s="84">
        <f t="shared" si="453"/>
        <v>895.2559999999994</v>
      </c>
    </row>
    <row r="1468" spans="1:54">
      <c r="A1468" s="80">
        <v>43139</v>
      </c>
      <c r="B1468" s="84">
        <v>11788.741</v>
      </c>
      <c r="C1468" s="86">
        <v>5239.973</v>
      </c>
      <c r="D1468" s="84">
        <v>17028.714</v>
      </c>
      <c r="E1468" s="84">
        <v>424.80799999999999</v>
      </c>
      <c r="F1468" s="84">
        <f t="shared" si="464"/>
        <v>598.2470000000003</v>
      </c>
      <c r="G1468" s="84">
        <f t="shared" si="464"/>
        <v>811.41699999999946</v>
      </c>
      <c r="H1468" s="84">
        <f t="shared" si="464"/>
        <v>90</v>
      </c>
      <c r="I1468" s="84">
        <f t="shared" si="452"/>
        <v>598.2470000000003</v>
      </c>
      <c r="J1468" s="84">
        <f>'[2]Weekly Export Inspections'!PZ$290/36.7437</f>
        <v>1339.6090000000002</v>
      </c>
      <c r="K1468" s="84">
        <f t="shared" si="471"/>
        <v>741.36199999999985</v>
      </c>
      <c r="L1468" s="84">
        <f t="shared" si="454"/>
        <v>901.41699999999946</v>
      </c>
      <c r="M1468" s="84">
        <v>81.5</v>
      </c>
      <c r="N1468" s="85">
        <f>(D1468*36.7437/1000)/'[2]Soybean Export Forecast'!$Z$15</f>
        <v>0.29243633898771437</v>
      </c>
      <c r="P1468" s="84">
        <v>2754.8</v>
      </c>
      <c r="Q1468" s="84">
        <v>23807.7</v>
      </c>
      <c r="R1468" s="84">
        <f t="shared" si="459"/>
        <v>26562.5</v>
      </c>
      <c r="S1468" s="84">
        <f t="shared" si="465"/>
        <v>157</v>
      </c>
      <c r="T1468" s="84">
        <f t="shared" si="466"/>
        <v>717.60000000000218</v>
      </c>
      <c r="U1468" s="84">
        <f>'[2]Weekly Export Inspections'!PZ$88/36.7437</f>
        <v>788.70300000000009</v>
      </c>
      <c r="V1468" s="87">
        <f t="shared" si="463"/>
        <v>-71.102999999997905</v>
      </c>
      <c r="W1468" s="84">
        <v>73.3</v>
      </c>
      <c r="Z1468" s="84">
        <v>0</v>
      </c>
      <c r="AA1468" s="86">
        <f>2608-75.595</f>
        <v>2532.4050000000002</v>
      </c>
      <c r="AB1468" s="84">
        <f t="shared" si="460"/>
        <v>2532.4050000000002</v>
      </c>
      <c r="AC1468" s="84">
        <f t="shared" si="467"/>
        <v>226.39800000000014</v>
      </c>
      <c r="AE1468" s="84">
        <f t="shared" si="455"/>
        <v>9033.9409999999989</v>
      </c>
      <c r="AF1468" s="84">
        <f t="shared" si="455"/>
        <v>-21100.131999999998</v>
      </c>
      <c r="AG1468" s="84">
        <f t="shared" si="455"/>
        <v>-12066.191000000001</v>
      </c>
      <c r="AH1468" s="84">
        <f t="shared" si="468"/>
        <v>428.01899999999841</v>
      </c>
      <c r="AJ1468" s="80">
        <v>43139</v>
      </c>
      <c r="AK1468" s="84">
        <v>3766.4</v>
      </c>
      <c r="AL1468" s="84">
        <v>3904.7</v>
      </c>
      <c r="AM1468" s="84">
        <f t="shared" si="461"/>
        <v>7671.1</v>
      </c>
      <c r="AN1468" s="84">
        <f t="shared" si="469"/>
        <v>253.5</v>
      </c>
      <c r="AO1468" s="84">
        <f t="shared" si="469"/>
        <v>209.90000000000055</v>
      </c>
      <c r="AP1468" s="85">
        <f>AM1468/'[2]Soymeal Export Forecast'!AR$15</f>
        <v>0.53923100174264504</v>
      </c>
      <c r="AS1468" s="80">
        <v>43139</v>
      </c>
      <c r="AT1468" s="84">
        <v>148.4</v>
      </c>
      <c r="AU1468" s="84">
        <v>304.8</v>
      </c>
      <c r="AV1468" s="84">
        <f t="shared" si="462"/>
        <v>453.20000000000005</v>
      </c>
      <c r="AW1468" s="84">
        <f t="shared" si="470"/>
        <v>42.900000000000034</v>
      </c>
      <c r="AX1468" s="84">
        <f t="shared" si="470"/>
        <v>24.500000000000057</v>
      </c>
      <c r="BB1468" s="84">
        <f t="shared" si="453"/>
        <v>851.7470000000003</v>
      </c>
    </row>
    <row r="1469" spans="1:54">
      <c r="A1469" s="80">
        <v>43146</v>
      </c>
      <c r="B1469" s="84">
        <v>13663.393</v>
      </c>
      <c r="C1469" s="86">
        <v>5729.808</v>
      </c>
      <c r="D1469" s="84">
        <v>19393.201000000001</v>
      </c>
      <c r="E1469" s="84">
        <v>998.98800000000006</v>
      </c>
      <c r="F1469" s="84">
        <f t="shared" si="464"/>
        <v>489.83500000000004</v>
      </c>
      <c r="G1469" s="84">
        <f t="shared" si="464"/>
        <v>2364.487000000001</v>
      </c>
      <c r="H1469" s="84">
        <f t="shared" si="464"/>
        <v>574.18000000000006</v>
      </c>
      <c r="I1469" s="84">
        <f t="shared" si="452"/>
        <v>489.83500000000004</v>
      </c>
      <c r="J1469" s="84">
        <f>'[2]Weekly Export Inspections'!QA$290/36.7437</f>
        <v>962.04999999999984</v>
      </c>
      <c r="K1469" s="84">
        <f t="shared" si="471"/>
        <v>472.2149999999998</v>
      </c>
      <c r="L1469" s="84">
        <f t="shared" si="454"/>
        <v>2938.6670000000013</v>
      </c>
      <c r="M1469" s="84">
        <v>545.20000000000005</v>
      </c>
      <c r="N1469" s="85">
        <f>(D1469*36.7437/1000)/'[2]Soybean Export Forecast'!$Z$15</f>
        <v>0.33304198436199478</v>
      </c>
      <c r="P1469" s="84">
        <v>1846.5</v>
      </c>
      <c r="Q1469" s="84">
        <v>24354.2</v>
      </c>
      <c r="R1469" s="84">
        <f t="shared" si="459"/>
        <v>26200.7</v>
      </c>
      <c r="S1469" s="84">
        <f t="shared" si="465"/>
        <v>-361.79999999999927</v>
      </c>
      <c r="T1469" s="84">
        <f t="shared" si="466"/>
        <v>546.5</v>
      </c>
      <c r="U1469" s="84">
        <f>'[2]Weekly Export Inspections'!QA$88/36.7437</f>
        <v>607.02200000000005</v>
      </c>
      <c r="V1469" s="87">
        <f t="shared" si="463"/>
        <v>-60.522000000000048</v>
      </c>
      <c r="W1469" s="84">
        <v>524.6</v>
      </c>
      <c r="Z1469" s="84">
        <v>0</v>
      </c>
      <c r="AA1469" s="86">
        <f>2608-75.595</f>
        <v>2532.4050000000002</v>
      </c>
      <c r="AB1469" s="84">
        <f t="shared" si="460"/>
        <v>2532.4050000000002</v>
      </c>
      <c r="AC1469" s="84">
        <f t="shared" si="467"/>
        <v>0</v>
      </c>
      <c r="AE1469" s="84">
        <f t="shared" si="455"/>
        <v>11816.893</v>
      </c>
      <c r="AF1469" s="84">
        <f t="shared" si="455"/>
        <v>-21156.796999999999</v>
      </c>
      <c r="AG1469" s="84">
        <f t="shared" si="455"/>
        <v>-9339.9040000000005</v>
      </c>
      <c r="AH1469" s="84">
        <f t="shared" si="468"/>
        <v>2726.2870000000003</v>
      </c>
      <c r="AJ1469" s="80">
        <v>43146</v>
      </c>
      <c r="AK1469" s="84">
        <v>3569.1</v>
      </c>
      <c r="AL1469" s="84">
        <v>4234</v>
      </c>
      <c r="AM1469" s="84">
        <f t="shared" si="461"/>
        <v>7803.1</v>
      </c>
      <c r="AN1469" s="84">
        <f t="shared" si="469"/>
        <v>329.30000000000018</v>
      </c>
      <c r="AO1469" s="84">
        <f t="shared" si="469"/>
        <v>132</v>
      </c>
      <c r="AP1469" s="85">
        <f>AM1469/'[2]Soymeal Export Forecast'!AR$15</f>
        <v>0.54850978734445299</v>
      </c>
      <c r="AS1469" s="80">
        <v>43146</v>
      </c>
      <c r="AT1469" s="84">
        <v>182.2</v>
      </c>
      <c r="AU1469" s="84">
        <v>313.8</v>
      </c>
      <c r="AV1469" s="84">
        <f t="shared" si="462"/>
        <v>496</v>
      </c>
      <c r="AW1469" s="84">
        <f t="shared" si="470"/>
        <v>9</v>
      </c>
      <c r="AX1469" s="84">
        <f t="shared" si="470"/>
        <v>42.799999999999955</v>
      </c>
      <c r="BB1469" s="84">
        <f t="shared" si="453"/>
        <v>819.13500000000022</v>
      </c>
    </row>
    <row r="1470" spans="1:54">
      <c r="A1470" s="80">
        <v>43153</v>
      </c>
      <c r="B1470" s="84">
        <v>14195.446</v>
      </c>
      <c r="C1470" s="93">
        <v>6147.2759999999998</v>
      </c>
      <c r="D1470" s="84">
        <v>20342.722000000002</v>
      </c>
      <c r="E1470" s="84">
        <v>1003.9880000000001</v>
      </c>
      <c r="F1470" s="84">
        <f t="shared" si="464"/>
        <v>417.46799999999985</v>
      </c>
      <c r="G1470" s="84">
        <f t="shared" si="464"/>
        <v>949.52100000000064</v>
      </c>
      <c r="H1470" s="84">
        <f t="shared" si="464"/>
        <v>5</v>
      </c>
      <c r="I1470" s="84">
        <f t="shared" si="452"/>
        <v>417.46799999999985</v>
      </c>
      <c r="J1470" s="84">
        <f>'[2]Weekly Export Inspections'!QB$290/36.7437</f>
        <v>767.69200000000001</v>
      </c>
      <c r="K1470" s="84">
        <f t="shared" si="471"/>
        <v>350.22400000000016</v>
      </c>
      <c r="L1470" s="84">
        <f t="shared" si="454"/>
        <v>954.52100000000064</v>
      </c>
      <c r="M1470" s="84">
        <v>32.1</v>
      </c>
      <c r="N1470" s="85">
        <f>(D1470*36.7437/1000)/'[2]Soybean Export Forecast'!$Z$15</f>
        <v>0.34934823303303092</v>
      </c>
      <c r="P1470" s="84">
        <v>1523</v>
      </c>
      <c r="Q1470" s="84">
        <v>24893.4</v>
      </c>
      <c r="R1470" s="84">
        <f t="shared" si="459"/>
        <v>26416.400000000001</v>
      </c>
      <c r="S1470" s="84">
        <f t="shared" si="465"/>
        <v>215.70000000000073</v>
      </c>
      <c r="T1470" s="84">
        <f t="shared" si="466"/>
        <v>539.20000000000073</v>
      </c>
      <c r="U1470" s="84">
        <f>'[2]Weekly Export Inspections'!QB$88/36.7437</f>
        <v>408.661</v>
      </c>
      <c r="V1470" s="87">
        <f t="shared" si="463"/>
        <v>130.53900000000073</v>
      </c>
      <c r="W1470" s="84">
        <v>1.3</v>
      </c>
      <c r="Z1470" s="84">
        <v>0</v>
      </c>
      <c r="AA1470" s="86">
        <f>2608-75.595-35.452</f>
        <v>2496.9530000000004</v>
      </c>
      <c r="AB1470" s="84">
        <f t="shared" si="460"/>
        <v>2496.9530000000004</v>
      </c>
      <c r="AC1470" s="84">
        <f t="shared" si="467"/>
        <v>-35.451999999999771</v>
      </c>
      <c r="AE1470" s="84">
        <f t="shared" si="455"/>
        <v>12672.446</v>
      </c>
      <c r="AF1470" s="84">
        <f t="shared" si="455"/>
        <v>-21243.077000000005</v>
      </c>
      <c r="AG1470" s="84">
        <f t="shared" si="455"/>
        <v>-8570.6310000000012</v>
      </c>
      <c r="AH1470" s="84">
        <f t="shared" si="468"/>
        <v>769.27299999999923</v>
      </c>
      <c r="AJ1470" s="80">
        <v>43153</v>
      </c>
      <c r="AK1470" s="84">
        <v>3443.5</v>
      </c>
      <c r="AL1470" s="84">
        <v>4498.6000000000004</v>
      </c>
      <c r="AM1470" s="84">
        <f t="shared" si="461"/>
        <v>7942.1</v>
      </c>
      <c r="AN1470" s="84">
        <f t="shared" si="469"/>
        <v>264.60000000000036</v>
      </c>
      <c r="AO1470" s="84">
        <f t="shared" si="469"/>
        <v>139</v>
      </c>
      <c r="AP1470" s="85">
        <f>AM1470/'[2]Soymeal Export Forecast'!AR$15</f>
        <v>0.55828062975847814</v>
      </c>
      <c r="AS1470" s="80">
        <v>43153</v>
      </c>
      <c r="AT1470" s="84">
        <v>180.7</v>
      </c>
      <c r="AU1470" s="84">
        <v>332</v>
      </c>
      <c r="AV1470" s="84">
        <f t="shared" si="462"/>
        <v>512.70000000000005</v>
      </c>
      <c r="AW1470" s="84">
        <f t="shared" si="470"/>
        <v>18.199999999999989</v>
      </c>
      <c r="AX1470" s="84">
        <f t="shared" si="470"/>
        <v>16.700000000000045</v>
      </c>
      <c r="BB1470" s="84">
        <f t="shared" si="453"/>
        <v>682.06800000000021</v>
      </c>
    </row>
    <row r="1471" spans="1:54">
      <c r="A1471" s="80">
        <v>43160</v>
      </c>
      <c r="B1471" s="84">
        <v>14580.557000000001</v>
      </c>
      <c r="C1471" s="87">
        <v>6843.03</v>
      </c>
      <c r="D1471" s="84">
        <v>21423.587</v>
      </c>
      <c r="E1471" s="84">
        <v>1029.508</v>
      </c>
      <c r="F1471" s="84">
        <f t="shared" si="464"/>
        <v>695.75399999999991</v>
      </c>
      <c r="G1471" s="84">
        <f t="shared" si="464"/>
        <v>1080.864999999998</v>
      </c>
      <c r="H1471" s="84">
        <f t="shared" si="464"/>
        <v>25.519999999999982</v>
      </c>
      <c r="I1471" s="84">
        <f t="shared" si="452"/>
        <v>695.75399999999991</v>
      </c>
      <c r="J1471" s="84">
        <f>'[2]Weekly Export Inspections'!QC$290/36.7437</f>
        <v>1018.3560000000001</v>
      </c>
      <c r="K1471" s="84">
        <f t="shared" si="471"/>
        <v>322.6020000000002</v>
      </c>
      <c r="L1471" s="84">
        <f t="shared" si="454"/>
        <v>1106.3849999999979</v>
      </c>
      <c r="M1471" s="84">
        <v>171.8</v>
      </c>
      <c r="N1471" s="85">
        <f>(D1471*36.7437/1000)/'[2]Soybean Export Forecast'!$Z$15</f>
        <v>0.3679100694429886</v>
      </c>
      <c r="P1471" s="84">
        <v>2542.1</v>
      </c>
      <c r="Q1471" s="84">
        <v>25150.1</v>
      </c>
      <c r="R1471" s="84">
        <f t="shared" si="459"/>
        <v>27692.199999999997</v>
      </c>
      <c r="S1471" s="84">
        <f t="shared" si="465"/>
        <v>1275.7999999999956</v>
      </c>
      <c r="T1471" s="84">
        <f t="shared" si="466"/>
        <v>256.69999999999709</v>
      </c>
      <c r="U1471" s="84">
        <f>'[2]Weekly Export Inspections'!QC$88/36.7437</f>
        <v>257.78300000000002</v>
      </c>
      <c r="V1471" s="87">
        <f t="shared" si="463"/>
        <v>-1.0830000000029258</v>
      </c>
      <c r="W1471" s="84">
        <v>74.599999999999994</v>
      </c>
      <c r="Z1471" s="84">
        <v>0</v>
      </c>
      <c r="AA1471" s="84">
        <v>2693.1</v>
      </c>
      <c r="AB1471" s="84">
        <f t="shared" si="460"/>
        <v>2693.1</v>
      </c>
      <c r="AC1471" s="84">
        <f t="shared" si="467"/>
        <v>196.14699999999948</v>
      </c>
      <c r="AE1471" s="84">
        <f t="shared" si="455"/>
        <v>12038.457</v>
      </c>
      <c r="AF1471" s="84">
        <f t="shared" si="455"/>
        <v>-21000.17</v>
      </c>
      <c r="AG1471" s="84">
        <f t="shared" si="455"/>
        <v>-8961.7129999999979</v>
      </c>
      <c r="AH1471" s="84">
        <f t="shared" si="468"/>
        <v>-391.0819999999967</v>
      </c>
      <c r="AJ1471" s="80">
        <v>43160</v>
      </c>
      <c r="AK1471" s="84">
        <v>3331.5</v>
      </c>
      <c r="AL1471" s="93">
        <f>4811.2-80</f>
        <v>4731.2</v>
      </c>
      <c r="AM1471" s="84">
        <f t="shared" si="461"/>
        <v>8062.7</v>
      </c>
      <c r="AN1471" s="84">
        <f t="shared" si="469"/>
        <v>232.59999999999945</v>
      </c>
      <c r="AO1471" s="84">
        <f t="shared" si="469"/>
        <v>120.59999999999945</v>
      </c>
      <c r="AP1471" s="85">
        <f>AM1471/'[2]Soymeal Export Forecast'!AR$15</f>
        <v>0.56675806569467535</v>
      </c>
      <c r="AS1471" s="80">
        <v>43160</v>
      </c>
      <c r="AT1471" s="84">
        <v>198.2</v>
      </c>
      <c r="AU1471" s="84">
        <v>348.5</v>
      </c>
      <c r="AV1471" s="84">
        <f t="shared" si="462"/>
        <v>546.70000000000005</v>
      </c>
      <c r="AW1471" s="84">
        <f t="shared" si="470"/>
        <v>16.5</v>
      </c>
      <c r="AX1471" s="84">
        <f t="shared" si="470"/>
        <v>34</v>
      </c>
      <c r="BB1471" s="84">
        <f t="shared" si="453"/>
        <v>928.35399999999936</v>
      </c>
    </row>
    <row r="1472" spans="1:54">
      <c r="A1472" s="80">
        <v>43167</v>
      </c>
      <c r="B1472" s="84">
        <v>14528.494000000001</v>
      </c>
      <c r="C1472" s="84">
        <v>7494.25</v>
      </c>
      <c r="D1472" s="84">
        <v>22022.743999999999</v>
      </c>
      <c r="E1472" s="84">
        <v>1029.508</v>
      </c>
      <c r="F1472" s="84">
        <f t="shared" si="464"/>
        <v>651.22000000000025</v>
      </c>
      <c r="G1472" s="84">
        <f t="shared" si="464"/>
        <v>599.15699999999924</v>
      </c>
      <c r="H1472" s="84">
        <f t="shared" si="464"/>
        <v>0</v>
      </c>
      <c r="I1472" s="84">
        <f t="shared" si="452"/>
        <v>651.22000000000025</v>
      </c>
      <c r="J1472" s="84">
        <f>'[2]Weekly Export Inspections'!QD$290/36.7437</f>
        <v>930.22199999999998</v>
      </c>
      <c r="K1472" s="84">
        <f t="shared" si="471"/>
        <v>279.00199999999973</v>
      </c>
      <c r="L1472" s="84">
        <f t="shared" si="454"/>
        <v>599.15699999999924</v>
      </c>
      <c r="M1472" s="84">
        <v>40.5</v>
      </c>
      <c r="N1472" s="85">
        <f>(D1472*36.7437/1000)/'[2]Soybean Export Forecast'!$Z$15</f>
        <v>0.3781994711887024</v>
      </c>
      <c r="P1472" s="84">
        <v>2606.9</v>
      </c>
      <c r="Q1472" s="84">
        <v>25594.6</v>
      </c>
      <c r="R1472" s="84">
        <f t="shared" si="459"/>
        <v>28201.5</v>
      </c>
      <c r="S1472" s="84">
        <f t="shared" si="465"/>
        <v>509.30000000000291</v>
      </c>
      <c r="T1472" s="84">
        <f t="shared" si="466"/>
        <v>444.5</v>
      </c>
      <c r="U1472" s="84">
        <f>'[2]Weekly Export Inspections'!QD$88/36.7437</f>
        <v>448.56900000000002</v>
      </c>
      <c r="V1472" s="87">
        <f t="shared" si="463"/>
        <v>-4.0690000000000168</v>
      </c>
      <c r="W1472" s="84">
        <v>29.1</v>
      </c>
      <c r="Z1472" s="84">
        <v>0</v>
      </c>
      <c r="AA1472" s="84">
        <v>2693.1</v>
      </c>
      <c r="AB1472" s="84">
        <f t="shared" si="460"/>
        <v>2693.1</v>
      </c>
      <c r="AC1472" s="84">
        <f t="shared" si="467"/>
        <v>0</v>
      </c>
      <c r="AE1472" s="84">
        <f t="shared" si="455"/>
        <v>11921.594000000001</v>
      </c>
      <c r="AF1472" s="84">
        <f t="shared" si="455"/>
        <v>-20793.449999999997</v>
      </c>
      <c r="AG1472" s="84">
        <f t="shared" si="455"/>
        <v>-8871.8560000000016</v>
      </c>
      <c r="AH1472" s="84">
        <f t="shared" si="468"/>
        <v>89.856999999996333</v>
      </c>
      <c r="AJ1472" s="80">
        <v>43167</v>
      </c>
      <c r="AK1472" s="84">
        <v>3232.5</v>
      </c>
      <c r="AL1472" s="84">
        <f>5003.5+80</f>
        <v>5083.5</v>
      </c>
      <c r="AM1472" s="84">
        <f t="shared" si="461"/>
        <v>8316</v>
      </c>
      <c r="AN1472" s="84">
        <f t="shared" si="469"/>
        <v>352.30000000000018</v>
      </c>
      <c r="AO1472" s="84">
        <f t="shared" si="469"/>
        <v>253.30000000000018</v>
      </c>
      <c r="AP1472" s="85">
        <f>AM1472/'[2]Soymeal Export Forecast'!AR$15</f>
        <v>0.58456349291390231</v>
      </c>
      <c r="AS1472" s="80">
        <v>43167</v>
      </c>
      <c r="AT1472" s="84">
        <v>209.2</v>
      </c>
      <c r="AU1472" s="84">
        <v>369.1</v>
      </c>
      <c r="AV1472" s="84">
        <f t="shared" si="462"/>
        <v>578.29999999999995</v>
      </c>
      <c r="AW1472" s="84">
        <f t="shared" si="470"/>
        <v>20.600000000000023</v>
      </c>
      <c r="AX1472" s="84">
        <f t="shared" si="470"/>
        <v>31.599999999999909</v>
      </c>
      <c r="BB1472" s="84">
        <f t="shared" si="453"/>
        <v>1003.5200000000004</v>
      </c>
    </row>
    <row r="1473" spans="1:54">
      <c r="A1473" s="80">
        <v>43174</v>
      </c>
      <c r="B1473" s="84">
        <v>14812.569</v>
      </c>
      <c r="C1473" s="84">
        <v>8086.5690000000004</v>
      </c>
      <c r="D1473" s="84">
        <v>22899.137999999999</v>
      </c>
      <c r="E1473" s="84">
        <v>1029.508</v>
      </c>
      <c r="F1473" s="84">
        <f t="shared" si="464"/>
        <v>592.31900000000041</v>
      </c>
      <c r="G1473" s="84">
        <f t="shared" si="464"/>
        <v>876.39400000000023</v>
      </c>
      <c r="H1473" s="84">
        <f t="shared" si="464"/>
        <v>0</v>
      </c>
      <c r="I1473" s="84">
        <f t="shared" si="452"/>
        <v>592.31900000000041</v>
      </c>
      <c r="J1473" s="84">
        <f>'[2]Weekly Export Inspections'!QE$290/36.7437</f>
        <v>500.452</v>
      </c>
      <c r="K1473" s="84">
        <f t="shared" si="471"/>
        <v>-91.867000000000417</v>
      </c>
      <c r="L1473" s="84">
        <f t="shared" si="454"/>
        <v>876.39400000000023</v>
      </c>
      <c r="M1473" s="84">
        <v>43.5</v>
      </c>
      <c r="N1473" s="85">
        <f>(D1473*36.7437/1000)/'[2]Soybean Export Forecast'!$Z$15</f>
        <v>0.3932499002974888</v>
      </c>
      <c r="P1473" s="84">
        <v>2800.7</v>
      </c>
      <c r="Q1473" s="84">
        <v>25725.5</v>
      </c>
      <c r="R1473" s="84">
        <f t="shared" si="459"/>
        <v>28526.2</v>
      </c>
      <c r="S1473" s="84">
        <f t="shared" si="465"/>
        <v>324.70000000000073</v>
      </c>
      <c r="T1473" s="84">
        <f t="shared" si="466"/>
        <v>130.90000000000146</v>
      </c>
      <c r="U1473" s="84">
        <f>'[2]Weekly Export Inspections'!QE$88/36.7437</f>
        <v>124.55000000000003</v>
      </c>
      <c r="V1473" s="87">
        <f t="shared" si="463"/>
        <v>6.3500000000014296</v>
      </c>
      <c r="W1473" s="84">
        <v>5.8</v>
      </c>
      <c r="Z1473" s="84">
        <v>0</v>
      </c>
      <c r="AA1473" s="84">
        <v>2763.3</v>
      </c>
      <c r="AB1473" s="84">
        <f t="shared" si="460"/>
        <v>2763.3</v>
      </c>
      <c r="AC1473" s="84">
        <f t="shared" si="467"/>
        <v>70.200000000000273</v>
      </c>
      <c r="AE1473" s="84">
        <f t="shared" si="455"/>
        <v>12011.868999999999</v>
      </c>
      <c r="AF1473" s="84">
        <f t="shared" si="455"/>
        <v>-20402.231</v>
      </c>
      <c r="AG1473" s="84">
        <f t="shared" si="455"/>
        <v>-8390.362000000001</v>
      </c>
      <c r="AH1473" s="84">
        <f t="shared" si="468"/>
        <v>481.4940000000006</v>
      </c>
      <c r="AJ1473" s="80">
        <v>43174</v>
      </c>
      <c r="AK1473" s="84">
        <v>3279.6</v>
      </c>
      <c r="AL1473" s="84">
        <v>5231</v>
      </c>
      <c r="AM1473" s="84">
        <f t="shared" si="461"/>
        <v>8510.6</v>
      </c>
      <c r="AN1473" s="84">
        <f t="shared" si="469"/>
        <v>147.5</v>
      </c>
      <c r="AO1473" s="84">
        <f t="shared" si="469"/>
        <v>194.60000000000036</v>
      </c>
      <c r="AP1473" s="85">
        <f>AM1473/'[2]Soymeal Export Forecast'!AR$15</f>
        <v>0.59824267229353745</v>
      </c>
      <c r="AS1473" s="80">
        <v>43174</v>
      </c>
      <c r="AT1473" s="84">
        <v>234.2</v>
      </c>
      <c r="AU1473" s="84">
        <v>380.6</v>
      </c>
      <c r="AV1473" s="84">
        <f t="shared" si="462"/>
        <v>614.79999999999995</v>
      </c>
      <c r="AW1473" s="84">
        <f t="shared" si="470"/>
        <v>11.5</v>
      </c>
      <c r="AX1473" s="84">
        <f t="shared" si="470"/>
        <v>36.5</v>
      </c>
      <c r="BB1473" s="84">
        <f t="shared" si="453"/>
        <v>739.81900000000041</v>
      </c>
    </row>
    <row r="1474" spans="1:54">
      <c r="A1474" s="80">
        <v>43181</v>
      </c>
      <c r="B1474" s="84">
        <v>14988.663</v>
      </c>
      <c r="C1474" s="84">
        <v>8777.393</v>
      </c>
      <c r="D1474" s="84">
        <v>23766.056</v>
      </c>
      <c r="E1474" s="84">
        <v>1029.508</v>
      </c>
      <c r="F1474" s="84">
        <f t="shared" si="464"/>
        <v>690.82399999999961</v>
      </c>
      <c r="G1474" s="84">
        <f t="shared" si="464"/>
        <v>866.91800000000148</v>
      </c>
      <c r="H1474" s="84">
        <f t="shared" si="464"/>
        <v>0</v>
      </c>
      <c r="I1474" s="84">
        <f t="shared" si="452"/>
        <v>690.82399999999961</v>
      </c>
      <c r="J1474" s="84">
        <f>'[2]Weekly Export Inspections'!QF$290/36.7437</f>
        <v>710.00399999999991</v>
      </c>
      <c r="K1474" s="84">
        <f t="shared" si="471"/>
        <v>19.180000000000291</v>
      </c>
      <c r="L1474" s="84">
        <f t="shared" si="454"/>
        <v>866.91800000000148</v>
      </c>
      <c r="M1474" s="84">
        <v>11.7</v>
      </c>
      <c r="N1474" s="85">
        <f>(D1474*36.7437/1000)/'[2]Soybean Export Forecast'!$Z$15</f>
        <v>0.40813759681541451</v>
      </c>
      <c r="P1474" s="84">
        <v>2672.2</v>
      </c>
      <c r="Q1474" s="84">
        <v>25865.1</v>
      </c>
      <c r="R1474" s="84">
        <f t="shared" si="459"/>
        <v>28537.3</v>
      </c>
      <c r="S1474" s="84">
        <f t="shared" si="465"/>
        <v>11.099999999998545</v>
      </c>
      <c r="T1474" s="84">
        <f t="shared" si="466"/>
        <v>139.59999999999854</v>
      </c>
      <c r="U1474" s="84">
        <f>'[2]Weekly Export Inspections'!QF$88/36.7437</f>
        <v>144.44299999999998</v>
      </c>
      <c r="V1474" s="87">
        <f t="shared" si="463"/>
        <v>-4.8430000000014388</v>
      </c>
      <c r="W1474" s="84">
        <v>0</v>
      </c>
      <c r="Z1474" s="84">
        <v>0</v>
      </c>
      <c r="AA1474" s="84">
        <v>2896.1</v>
      </c>
      <c r="AB1474" s="84">
        <f t="shared" si="460"/>
        <v>2896.1</v>
      </c>
      <c r="AC1474" s="84">
        <f t="shared" si="467"/>
        <v>132.79999999999973</v>
      </c>
      <c r="AE1474" s="84">
        <f t="shared" si="455"/>
        <v>12316.463</v>
      </c>
      <c r="AF1474" s="84">
        <f t="shared" si="455"/>
        <v>-19983.806999999997</v>
      </c>
      <c r="AG1474" s="84">
        <f t="shared" si="455"/>
        <v>-7667.3439999999991</v>
      </c>
      <c r="AH1474" s="84">
        <f t="shared" si="468"/>
        <v>723.01800000000185</v>
      </c>
      <c r="AJ1474" s="80">
        <v>43181</v>
      </c>
      <c r="AK1474" s="84">
        <v>3177</v>
      </c>
      <c r="AL1474" s="84">
        <v>5517.6</v>
      </c>
      <c r="AM1474" s="84">
        <f t="shared" si="461"/>
        <v>8694.6</v>
      </c>
      <c r="AN1474" s="84">
        <f t="shared" si="469"/>
        <v>286.60000000000036</v>
      </c>
      <c r="AO1474" s="84">
        <f t="shared" si="469"/>
        <v>184</v>
      </c>
      <c r="AP1474" s="85">
        <f>AM1474/'[2]Soymeal Export Forecast'!AR$15</f>
        <v>0.61117673707181519</v>
      </c>
      <c r="AS1474" s="80">
        <v>43181</v>
      </c>
      <c r="AT1474" s="84">
        <v>238.4</v>
      </c>
      <c r="AU1474" s="84">
        <v>411</v>
      </c>
      <c r="AV1474" s="84">
        <f t="shared" si="462"/>
        <v>649.4</v>
      </c>
      <c r="AW1474" s="84">
        <f t="shared" si="470"/>
        <v>30.399999999999977</v>
      </c>
      <c r="AX1474" s="84">
        <f t="shared" si="470"/>
        <v>34.600000000000023</v>
      </c>
      <c r="BB1474" s="84">
        <f t="shared" si="453"/>
        <v>977.42399999999998</v>
      </c>
    </row>
    <row r="1475" spans="1:54">
      <c r="A1475" s="80">
        <v>43188</v>
      </c>
      <c r="B1475" s="84">
        <v>15845.073</v>
      </c>
      <c r="C1475" s="84">
        <v>9479.3080000000009</v>
      </c>
      <c r="D1475" s="84">
        <v>25324.381000000001</v>
      </c>
      <c r="E1475" s="84">
        <v>1031.7940000000001</v>
      </c>
      <c r="F1475" s="84">
        <f t="shared" si="464"/>
        <v>701.91500000000087</v>
      </c>
      <c r="G1475" s="84">
        <f t="shared" si="464"/>
        <v>1558.3250000000007</v>
      </c>
      <c r="H1475" s="84">
        <f t="shared" si="464"/>
        <v>2.2860000000000582</v>
      </c>
      <c r="I1475" s="84">
        <f t="shared" si="452"/>
        <v>701.91500000000087</v>
      </c>
      <c r="J1475" s="84">
        <f>'[2]Weekly Export Inspections'!QG$290/36.7437</f>
        <v>583.58600000000001</v>
      </c>
      <c r="K1475" s="84">
        <f t="shared" si="471"/>
        <v>-118.32900000000086</v>
      </c>
      <c r="L1475" s="84">
        <f t="shared" si="454"/>
        <v>1560.6110000000008</v>
      </c>
      <c r="M1475" s="84">
        <v>91.6</v>
      </c>
      <c r="N1475" s="85">
        <f>(D1475*36.7437/1000)/'[2]Soybean Export Forecast'!$Z$15</f>
        <v>0.43489891642845341</v>
      </c>
      <c r="P1475" s="84">
        <v>2604.1999999999998</v>
      </c>
      <c r="Q1475" s="84">
        <v>26070.5</v>
      </c>
      <c r="R1475" s="84">
        <f t="shared" si="459"/>
        <v>28674.7</v>
      </c>
      <c r="S1475" s="84">
        <f t="shared" si="465"/>
        <v>137.40000000000146</v>
      </c>
      <c r="T1475" s="84">
        <f t="shared" si="466"/>
        <v>205.40000000000146</v>
      </c>
      <c r="U1475" s="84">
        <f>'[2]Weekly Export Inspections'!QG$88/36.7437</f>
        <v>205.81700000000001</v>
      </c>
      <c r="V1475" s="87">
        <f t="shared" si="463"/>
        <v>-0.41699999999855208</v>
      </c>
      <c r="W1475" s="84">
        <v>66</v>
      </c>
      <c r="Z1475" s="84">
        <v>0</v>
      </c>
      <c r="AA1475" s="84">
        <v>2972.4</v>
      </c>
      <c r="AB1475" s="84">
        <f t="shared" si="460"/>
        <v>2972.4</v>
      </c>
      <c r="AC1475" s="84">
        <f t="shared" si="467"/>
        <v>76.300000000000182</v>
      </c>
      <c r="AE1475" s="84">
        <f t="shared" si="455"/>
        <v>13240.873</v>
      </c>
      <c r="AF1475" s="84">
        <f t="shared" si="455"/>
        <v>-19563.592000000001</v>
      </c>
      <c r="AG1475" s="84">
        <f t="shared" si="455"/>
        <v>-6322.7189999999991</v>
      </c>
      <c r="AH1475" s="84">
        <f t="shared" si="468"/>
        <v>1344.625</v>
      </c>
      <c r="AJ1475" s="80">
        <v>43188</v>
      </c>
      <c r="AK1475" s="84">
        <v>3400.5</v>
      </c>
      <c r="AL1475" s="84">
        <v>5708.4</v>
      </c>
      <c r="AM1475" s="84">
        <f t="shared" si="461"/>
        <v>9108.9</v>
      </c>
      <c r="AN1475" s="84">
        <f t="shared" si="469"/>
        <v>190.79999999999927</v>
      </c>
      <c r="AO1475" s="84">
        <f t="shared" si="469"/>
        <v>414.29999999999927</v>
      </c>
      <c r="AP1475" s="85">
        <f>AM1475/'[2]Soymeal Export Forecast'!AR$15</f>
        <v>0.64029947097203521</v>
      </c>
      <c r="AS1475" s="80">
        <v>43188</v>
      </c>
      <c r="AT1475" s="84">
        <v>263.2</v>
      </c>
      <c r="AU1475" s="84">
        <v>429.8</v>
      </c>
      <c r="AV1475" s="84">
        <f t="shared" si="462"/>
        <v>693</v>
      </c>
      <c r="AW1475" s="84">
        <f t="shared" si="470"/>
        <v>18.800000000000011</v>
      </c>
      <c r="AX1475" s="84">
        <f t="shared" si="470"/>
        <v>43.600000000000023</v>
      </c>
      <c r="BB1475" s="84">
        <f t="shared" si="453"/>
        <v>892.71500000000015</v>
      </c>
    </row>
    <row r="1476" spans="1:54">
      <c r="A1476" s="80">
        <v>43195</v>
      </c>
      <c r="B1476" s="84">
        <v>16569.485000000001</v>
      </c>
      <c r="C1476" s="86">
        <v>10000.353999999999</v>
      </c>
      <c r="D1476" s="84">
        <v>26569.839</v>
      </c>
      <c r="E1476" s="84">
        <v>1134.644</v>
      </c>
      <c r="F1476" s="84">
        <f t="shared" si="464"/>
        <v>521.04599999999846</v>
      </c>
      <c r="G1476" s="84">
        <f t="shared" si="464"/>
        <v>1245.4579999999987</v>
      </c>
      <c r="H1476" s="84">
        <f t="shared" si="464"/>
        <v>102.84999999999991</v>
      </c>
      <c r="I1476" s="84">
        <f t="shared" ref="I1476:I1539" si="472">F1476</f>
        <v>521.04599999999846</v>
      </c>
      <c r="J1476" s="84">
        <f>'[2]Weekly Export Inspections'!QH$290/36.7437</f>
        <v>381.19099999999997</v>
      </c>
      <c r="K1476" s="84">
        <f t="shared" si="471"/>
        <v>-139.85499999999848</v>
      </c>
      <c r="L1476" s="84">
        <f t="shared" si="454"/>
        <v>1348.3079999999986</v>
      </c>
      <c r="M1476" s="84">
        <v>13.7</v>
      </c>
      <c r="N1476" s="85">
        <f>(D1476*36.7437/1000)/'[2]Soybean Export Forecast'!$Z$15</f>
        <v>0.45628733001523164</v>
      </c>
      <c r="P1476" s="84">
        <v>2781.9</v>
      </c>
      <c r="Q1476" s="84">
        <v>26147.5</v>
      </c>
      <c r="R1476" s="84">
        <f t="shared" si="459"/>
        <v>28929.4</v>
      </c>
      <c r="S1476" s="84">
        <f t="shared" si="465"/>
        <v>254.70000000000073</v>
      </c>
      <c r="T1476" s="84">
        <f t="shared" si="466"/>
        <v>77</v>
      </c>
      <c r="U1476" s="84">
        <f>'[2]Weekly Export Inspections'!QH$88/36.7437</f>
        <v>76.535000000000011</v>
      </c>
      <c r="V1476" s="87">
        <f t="shared" si="463"/>
        <v>0.4649999999999892</v>
      </c>
      <c r="W1476" s="84">
        <v>0.5</v>
      </c>
      <c r="Z1476" s="84">
        <v>0</v>
      </c>
      <c r="AA1476" s="86">
        <f>3024.9-52.592</f>
        <v>2972.308</v>
      </c>
      <c r="AB1476" s="84">
        <f t="shared" si="460"/>
        <v>2972.308</v>
      </c>
      <c r="AC1476" s="84">
        <f t="shared" si="467"/>
        <v>-9.2000000000098225E-2</v>
      </c>
      <c r="AE1476" s="84">
        <f t="shared" si="455"/>
        <v>13787.585000000001</v>
      </c>
      <c r="AF1476" s="84">
        <f t="shared" si="455"/>
        <v>-19119.454000000002</v>
      </c>
      <c r="AG1476" s="84">
        <f t="shared" si="455"/>
        <v>-5331.8690000000015</v>
      </c>
      <c r="AH1476" s="84">
        <f t="shared" si="468"/>
        <v>990.84999999999764</v>
      </c>
      <c r="AJ1476" s="80">
        <v>43195</v>
      </c>
      <c r="AK1476" s="84">
        <v>3420.6</v>
      </c>
      <c r="AL1476" s="84">
        <v>6005.7</v>
      </c>
      <c r="AM1476" s="84">
        <f t="shared" si="461"/>
        <v>9426.2999999999993</v>
      </c>
      <c r="AN1476" s="84">
        <f t="shared" si="469"/>
        <v>297.30000000000018</v>
      </c>
      <c r="AO1476" s="84">
        <f t="shared" si="469"/>
        <v>317.39999999999964</v>
      </c>
      <c r="AP1476" s="85">
        <f>AM1476/'[2]Soymeal Export Forecast'!AR$15</f>
        <v>0.66261073271456439</v>
      </c>
      <c r="AS1476" s="80">
        <v>43195</v>
      </c>
      <c r="AT1476" s="84">
        <v>282.3</v>
      </c>
      <c r="AU1476" s="84">
        <v>432.7</v>
      </c>
      <c r="AV1476" s="84">
        <f t="shared" si="462"/>
        <v>715</v>
      </c>
      <c r="AW1476" s="84">
        <f t="shared" si="470"/>
        <v>2.8999999999999773</v>
      </c>
      <c r="AX1476" s="84">
        <f t="shared" si="470"/>
        <v>22</v>
      </c>
      <c r="BB1476" s="84">
        <f t="shared" ref="BB1476:BB1539" si="473">AN1476+F1476</f>
        <v>818.34599999999864</v>
      </c>
    </row>
    <row r="1477" spans="1:54">
      <c r="A1477" s="80">
        <v>43202</v>
      </c>
      <c r="B1477" s="84">
        <v>16013.038</v>
      </c>
      <c r="C1477" s="86">
        <v>10657.999</v>
      </c>
      <c r="D1477" s="84">
        <v>26671.037</v>
      </c>
      <c r="E1477" s="84">
        <v>1134.644</v>
      </c>
      <c r="F1477" s="84">
        <f t="shared" si="464"/>
        <v>657.64500000000044</v>
      </c>
      <c r="G1477" s="84">
        <f t="shared" si="464"/>
        <v>101.19800000000032</v>
      </c>
      <c r="H1477" s="84">
        <f t="shared" si="464"/>
        <v>0</v>
      </c>
      <c r="I1477" s="84">
        <f t="shared" si="472"/>
        <v>657.64500000000044</v>
      </c>
      <c r="J1477" s="84">
        <f>'[2]Weekly Export Inspections'!QI$290/36.7437</f>
        <v>446.45499999999993</v>
      </c>
      <c r="K1477" s="84">
        <f t="shared" si="471"/>
        <v>-211.19000000000051</v>
      </c>
      <c r="L1477" s="84">
        <f t="shared" ref="L1477:L1540" si="474">H1477+G1477</f>
        <v>101.19800000000032</v>
      </c>
      <c r="M1477" s="84">
        <v>87.7</v>
      </c>
      <c r="N1477" s="85">
        <f>(D1477*36.7437/1000)/'[2]Soybean Export Forecast'!$Z$15</f>
        <v>0.45802521654223999</v>
      </c>
      <c r="P1477" s="84">
        <v>2719.4</v>
      </c>
      <c r="Q1477" s="84">
        <v>26157.1</v>
      </c>
      <c r="R1477" s="84">
        <f t="shared" si="459"/>
        <v>28876.5</v>
      </c>
      <c r="S1477" s="84">
        <f t="shared" si="465"/>
        <v>-52.900000000001455</v>
      </c>
      <c r="T1477" s="84">
        <f t="shared" si="466"/>
        <v>9.5999999999985448</v>
      </c>
      <c r="U1477" s="84">
        <f>'[2]Weekly Export Inspections'!QI$88/36.7437</f>
        <v>11.438000000000001</v>
      </c>
      <c r="V1477" s="87">
        <f t="shared" si="463"/>
        <v>-1.8380000000014558</v>
      </c>
      <c r="W1477" s="84">
        <v>53</v>
      </c>
      <c r="Z1477" s="84">
        <v>40</v>
      </c>
      <c r="AA1477" s="86">
        <f>3024.9-52.592</f>
        <v>2972.308</v>
      </c>
      <c r="AB1477" s="84">
        <f t="shared" si="460"/>
        <v>3012.308</v>
      </c>
      <c r="AC1477" s="84">
        <f t="shared" si="467"/>
        <v>40</v>
      </c>
      <c r="AE1477" s="84">
        <f t="shared" si="455"/>
        <v>13253.638000000001</v>
      </c>
      <c r="AF1477" s="84">
        <f t="shared" si="455"/>
        <v>-18471.409</v>
      </c>
      <c r="AG1477" s="84">
        <f t="shared" si="455"/>
        <v>-5217.7709999999997</v>
      </c>
      <c r="AH1477" s="84">
        <f t="shared" si="468"/>
        <v>114.09800000000178</v>
      </c>
      <c r="AJ1477" s="80">
        <v>43202</v>
      </c>
      <c r="AK1477" s="84">
        <v>3311.2</v>
      </c>
      <c r="AL1477" s="84">
        <v>6280</v>
      </c>
      <c r="AM1477" s="84">
        <f t="shared" si="461"/>
        <v>9591.2000000000007</v>
      </c>
      <c r="AN1477" s="84">
        <f t="shared" si="469"/>
        <v>274.30000000000018</v>
      </c>
      <c r="AO1477" s="84">
        <f t="shared" si="469"/>
        <v>164.90000000000146</v>
      </c>
      <c r="AP1477" s="85">
        <f>AM1477/'[2]Soymeal Export Forecast'!AR$15</f>
        <v>0.67420218533379273</v>
      </c>
      <c r="AS1477" s="80">
        <v>43202</v>
      </c>
      <c r="AT1477" s="84">
        <v>259.60000000000002</v>
      </c>
      <c r="AU1477" s="84">
        <v>483.5</v>
      </c>
      <c r="AV1477" s="84">
        <f t="shared" si="462"/>
        <v>743.1</v>
      </c>
      <c r="AW1477" s="84">
        <f t="shared" si="470"/>
        <v>50.800000000000011</v>
      </c>
      <c r="AX1477" s="84">
        <f t="shared" si="470"/>
        <v>28.100000000000023</v>
      </c>
      <c r="BB1477" s="84">
        <f t="shared" si="473"/>
        <v>931.94500000000062</v>
      </c>
    </row>
    <row r="1478" spans="1:54">
      <c r="A1478" s="80">
        <v>43209</v>
      </c>
      <c r="B1478" s="84">
        <v>15560.968000000001</v>
      </c>
      <c r="C1478" s="86">
        <v>11547.269</v>
      </c>
      <c r="D1478" s="84">
        <v>27108.237000000001</v>
      </c>
      <c r="E1478" s="84">
        <v>1134.644</v>
      </c>
      <c r="F1478" s="84">
        <f t="shared" si="464"/>
        <v>889.27000000000044</v>
      </c>
      <c r="G1478" s="84">
        <f t="shared" si="464"/>
        <v>437.20000000000073</v>
      </c>
      <c r="H1478" s="84">
        <f t="shared" si="464"/>
        <v>0</v>
      </c>
      <c r="I1478" s="84">
        <f t="shared" si="472"/>
        <v>889.27000000000044</v>
      </c>
      <c r="J1478" s="84">
        <f>'[2]Weekly Export Inspections'!QJ$290/36.7437</f>
        <v>472.33500000000004</v>
      </c>
      <c r="K1478" s="84">
        <f t="shared" si="471"/>
        <v>-416.9350000000004</v>
      </c>
      <c r="L1478" s="84">
        <f t="shared" si="474"/>
        <v>437.20000000000073</v>
      </c>
      <c r="M1478" s="84">
        <v>25.5</v>
      </c>
      <c r="N1478" s="85">
        <f>(D1478*36.7437/1000)/'[2]Soybean Export Forecast'!$Z$15</f>
        <v>0.46553330948486793</v>
      </c>
      <c r="P1478" s="84">
        <v>2581.8000000000002</v>
      </c>
      <c r="Q1478" s="84">
        <v>26284.9</v>
      </c>
      <c r="R1478" s="84">
        <f t="shared" si="459"/>
        <v>28866.7</v>
      </c>
      <c r="S1478" s="84">
        <f t="shared" si="465"/>
        <v>-9.7999999999992724</v>
      </c>
      <c r="T1478" s="84">
        <f t="shared" si="466"/>
        <v>127.80000000000291</v>
      </c>
      <c r="U1478" s="84">
        <f>'[2]Weekly Export Inspections'!QJ$88/36.7437</f>
        <v>128.208</v>
      </c>
      <c r="V1478" s="87">
        <f t="shared" si="463"/>
        <v>-0.40799999999708803</v>
      </c>
      <c r="W1478" s="84">
        <v>13.1</v>
      </c>
      <c r="Z1478" s="84">
        <v>40</v>
      </c>
      <c r="AA1478" s="86">
        <f>3107-52.592</f>
        <v>3054.4079999999999</v>
      </c>
      <c r="AB1478" s="84">
        <f t="shared" si="460"/>
        <v>3094.4079999999999</v>
      </c>
      <c r="AC1478" s="84">
        <f t="shared" si="467"/>
        <v>82.099999999999909</v>
      </c>
      <c r="AE1478" s="84">
        <f t="shared" si="455"/>
        <v>12939.168000000001</v>
      </c>
      <c r="AF1478" s="84">
        <f t="shared" si="455"/>
        <v>-17792.039000000001</v>
      </c>
      <c r="AG1478" s="84">
        <f t="shared" si="455"/>
        <v>-4852.8709999999992</v>
      </c>
      <c r="AH1478" s="84">
        <f t="shared" si="468"/>
        <v>364.90000000000055</v>
      </c>
      <c r="AJ1478" s="80">
        <v>43209</v>
      </c>
      <c r="AK1478" s="84">
        <v>3266</v>
      </c>
      <c r="AL1478" s="84">
        <v>6548.9</v>
      </c>
      <c r="AM1478" s="84">
        <f t="shared" si="461"/>
        <v>9814.9</v>
      </c>
      <c r="AN1478" s="84">
        <f t="shared" si="469"/>
        <v>268.89999999999964</v>
      </c>
      <c r="AO1478" s="84">
        <f t="shared" si="469"/>
        <v>223.69999999999891</v>
      </c>
      <c r="AP1478" s="85">
        <f>AM1478/'[2]Soymeal Export Forecast'!AR$15</f>
        <v>0.68992691517564453</v>
      </c>
      <c r="AS1478" s="80">
        <v>43209</v>
      </c>
      <c r="AT1478" s="84">
        <v>267.8</v>
      </c>
      <c r="AU1478" s="84">
        <v>486.5</v>
      </c>
      <c r="AV1478" s="84">
        <f t="shared" si="462"/>
        <v>754.3</v>
      </c>
      <c r="AW1478" s="84">
        <f t="shared" si="470"/>
        <v>3</v>
      </c>
      <c r="AX1478" s="84">
        <f t="shared" si="470"/>
        <v>11.199999999999932</v>
      </c>
      <c r="BB1478" s="84">
        <f t="shared" si="473"/>
        <v>1158.17</v>
      </c>
    </row>
    <row r="1479" spans="1:54">
      <c r="A1479" s="80">
        <v>43216</v>
      </c>
      <c r="B1479" s="84">
        <v>16789.598000000002</v>
      </c>
      <c r="C1479" s="84">
        <v>12165.859</v>
      </c>
      <c r="D1479" s="84">
        <v>28955.456999999999</v>
      </c>
      <c r="E1479" s="84">
        <v>1137.057</v>
      </c>
      <c r="F1479" s="84">
        <f t="shared" ref="F1479:H1497" si="475">C1479-C1478</f>
        <v>618.59000000000015</v>
      </c>
      <c r="G1479" s="84">
        <f t="shared" si="475"/>
        <v>1847.2199999999975</v>
      </c>
      <c r="H1479" s="84">
        <f t="shared" si="475"/>
        <v>2.4130000000000109</v>
      </c>
      <c r="I1479" s="84">
        <f t="shared" si="472"/>
        <v>618.59000000000015</v>
      </c>
      <c r="J1479" s="84">
        <f>'[2]Weekly Export Inspections'!QK$290/36.7437</f>
        <v>693.50699999999995</v>
      </c>
      <c r="K1479" s="84">
        <f t="shared" si="471"/>
        <v>74.916999999999803</v>
      </c>
      <c r="L1479" s="84">
        <f t="shared" si="474"/>
        <v>1849.6329999999975</v>
      </c>
      <c r="M1479" s="84">
        <v>20.9</v>
      </c>
      <c r="N1479" s="85">
        <f>(D1479*36.7437/1000)/'[2]Soybean Export Forecast'!$Z$15</f>
        <v>0.49725586082402862</v>
      </c>
      <c r="P1479" s="84">
        <v>2255.1</v>
      </c>
      <c r="Q1479" s="84">
        <v>26477.9</v>
      </c>
      <c r="R1479" s="84">
        <f t="shared" si="459"/>
        <v>28733</v>
      </c>
      <c r="S1479" s="84">
        <f t="shared" si="465"/>
        <v>-133.70000000000073</v>
      </c>
      <c r="T1479" s="84">
        <f t="shared" si="466"/>
        <v>193</v>
      </c>
      <c r="U1479" s="84">
        <f>'[2]Weekly Export Inspections'!QK$88/36.7437</f>
        <v>256.03999999999996</v>
      </c>
      <c r="V1479" s="87">
        <f t="shared" si="463"/>
        <v>-63.039999999999964</v>
      </c>
      <c r="W1479" s="84">
        <v>9.6</v>
      </c>
      <c r="Z1479" s="84">
        <v>40</v>
      </c>
      <c r="AA1479" s="84">
        <v>3107</v>
      </c>
      <c r="AB1479" s="84">
        <f t="shared" si="460"/>
        <v>3147</v>
      </c>
      <c r="AC1479" s="84">
        <f t="shared" si="467"/>
        <v>52.592000000000098</v>
      </c>
      <c r="AE1479" s="84">
        <f t="shared" si="455"/>
        <v>14494.498000000001</v>
      </c>
      <c r="AF1479" s="84">
        <f t="shared" si="455"/>
        <v>-17419.041000000001</v>
      </c>
      <c r="AG1479" s="84">
        <f t="shared" si="455"/>
        <v>-2924.5430000000015</v>
      </c>
      <c r="AH1479" s="84">
        <f t="shared" si="468"/>
        <v>1928.3279999999977</v>
      </c>
      <c r="AJ1479" s="80">
        <v>43216</v>
      </c>
      <c r="AK1479" s="84">
        <v>3205.5</v>
      </c>
      <c r="AL1479" s="84">
        <v>6855.3</v>
      </c>
      <c r="AM1479" s="84">
        <f t="shared" si="461"/>
        <v>10060.799999999999</v>
      </c>
      <c r="AN1479" s="84">
        <f t="shared" si="469"/>
        <v>306.40000000000055</v>
      </c>
      <c r="AO1479" s="84">
        <f t="shared" si="469"/>
        <v>245.89999999999964</v>
      </c>
      <c r="AP1479" s="85">
        <f>AM1479/'[2]Soymeal Export Forecast'!AR$15</f>
        <v>0.70721216805052767</v>
      </c>
      <c r="AS1479" s="80">
        <v>43216</v>
      </c>
      <c r="AT1479" s="84">
        <v>308.2</v>
      </c>
      <c r="AU1479" s="84">
        <v>490.6</v>
      </c>
      <c r="AV1479" s="84">
        <f t="shared" si="462"/>
        <v>798.8</v>
      </c>
      <c r="AW1479" s="84">
        <f t="shared" si="470"/>
        <v>4.1000000000000227</v>
      </c>
      <c r="AX1479" s="84">
        <f t="shared" si="470"/>
        <v>44.5</v>
      </c>
      <c r="BB1479" s="84">
        <f t="shared" si="473"/>
        <v>924.99000000000069</v>
      </c>
    </row>
    <row r="1480" spans="1:54">
      <c r="A1480" s="80">
        <v>43223</v>
      </c>
      <c r="B1480" s="84">
        <v>17636.508999999998</v>
      </c>
      <c r="C1480" s="84">
        <v>12764.824000000001</v>
      </c>
      <c r="D1480" s="84">
        <v>30401.332999999999</v>
      </c>
      <c r="E1480" s="84">
        <v>1222.1199999999999</v>
      </c>
      <c r="F1480" s="84">
        <f t="shared" si="475"/>
        <v>598.96500000000015</v>
      </c>
      <c r="G1480" s="84">
        <f t="shared" si="475"/>
        <v>1445.8760000000002</v>
      </c>
      <c r="H1480" s="84">
        <f t="shared" si="475"/>
        <v>85.062999999999874</v>
      </c>
      <c r="I1480" s="84">
        <f t="shared" si="472"/>
        <v>598.96500000000015</v>
      </c>
      <c r="J1480" s="84">
        <f>'[2]Weekly Export Inspections'!QL$290/36.7437</f>
        <v>534.93999999999994</v>
      </c>
      <c r="K1480" s="84">
        <f t="shared" si="471"/>
        <v>-64.025000000000205</v>
      </c>
      <c r="L1480" s="84">
        <f t="shared" si="474"/>
        <v>1530.9390000000001</v>
      </c>
      <c r="M1480" s="84">
        <v>16.600000000000001</v>
      </c>
      <c r="N1480" s="85">
        <f>(D1480*36.7437/1000)/'[2]Soybean Export Forecast'!$Z$15</f>
        <v>0.52208607901139148</v>
      </c>
      <c r="P1480" s="84">
        <v>2185.1</v>
      </c>
      <c r="Q1480" s="84">
        <v>26553.4</v>
      </c>
      <c r="R1480" s="84">
        <f t="shared" si="459"/>
        <v>28738.5</v>
      </c>
      <c r="S1480" s="84">
        <f t="shared" si="465"/>
        <v>5.5</v>
      </c>
      <c r="T1480" s="84">
        <f t="shared" si="466"/>
        <v>75.5</v>
      </c>
      <c r="U1480" s="84">
        <f>'[2]Weekly Export Inspections'!QL$88/36.7437</f>
        <v>67.971999999999994</v>
      </c>
      <c r="V1480" s="87">
        <f t="shared" si="463"/>
        <v>7.5280000000000058</v>
      </c>
      <c r="W1480" s="84">
        <v>0</v>
      </c>
      <c r="Z1480" s="84">
        <v>80</v>
      </c>
      <c r="AA1480" s="84">
        <v>3192.1</v>
      </c>
      <c r="AB1480" s="84">
        <f t="shared" si="460"/>
        <v>3272.1</v>
      </c>
      <c r="AC1480" s="84">
        <f t="shared" si="467"/>
        <v>125.09999999999991</v>
      </c>
      <c r="AE1480" s="84">
        <f t="shared" si="455"/>
        <v>15371.408999999998</v>
      </c>
      <c r="AF1480" s="84">
        <f t="shared" si="455"/>
        <v>-16980.675999999999</v>
      </c>
      <c r="AG1480" s="84">
        <f t="shared" si="455"/>
        <v>-1609.2670000000012</v>
      </c>
      <c r="AH1480" s="84">
        <f t="shared" si="468"/>
        <v>1315.2760000000003</v>
      </c>
      <c r="AJ1480" s="80">
        <v>43223</v>
      </c>
      <c r="AK1480" s="84">
        <v>2995.4</v>
      </c>
      <c r="AL1480" s="84">
        <v>7156.3</v>
      </c>
      <c r="AM1480" s="84">
        <f t="shared" si="461"/>
        <v>10151.700000000001</v>
      </c>
      <c r="AN1480" s="84">
        <f t="shared" si="469"/>
        <v>301</v>
      </c>
      <c r="AO1480" s="84">
        <f t="shared" si="469"/>
        <v>90.900000000001455</v>
      </c>
      <c r="AP1480" s="85">
        <f>AM1480/'[2]Soymeal Export Forecast'!AR$15</f>
        <v>0.71360187722631829</v>
      </c>
      <c r="AS1480" s="80">
        <v>43223</v>
      </c>
      <c r="AT1480" s="84">
        <v>281.3</v>
      </c>
      <c r="AU1480" s="84">
        <v>562.9</v>
      </c>
      <c r="AV1480" s="84">
        <f t="shared" si="462"/>
        <v>844.2</v>
      </c>
      <c r="AW1480" s="84">
        <f t="shared" si="470"/>
        <v>72.299999999999955</v>
      </c>
      <c r="AX1480" s="84">
        <f t="shared" si="470"/>
        <v>45.400000000000091</v>
      </c>
      <c r="BB1480" s="84">
        <f t="shared" si="473"/>
        <v>899.96500000000015</v>
      </c>
    </row>
    <row r="1481" spans="1:54">
      <c r="A1481" s="80">
        <v>43230</v>
      </c>
      <c r="B1481" s="84">
        <v>18440.989000000001</v>
      </c>
      <c r="C1481" s="86">
        <v>13810.928</v>
      </c>
      <c r="D1481" s="84">
        <v>32251.917000000001</v>
      </c>
      <c r="E1481" s="84">
        <v>1253.1079999999999</v>
      </c>
      <c r="F1481" s="84">
        <f t="shared" si="475"/>
        <v>1046.1039999999994</v>
      </c>
      <c r="G1481" s="84">
        <f t="shared" si="475"/>
        <v>1850.5840000000026</v>
      </c>
      <c r="H1481" s="84">
        <f t="shared" si="475"/>
        <v>30.988000000000056</v>
      </c>
      <c r="I1481" s="84">
        <f t="shared" si="472"/>
        <v>1046.1039999999994</v>
      </c>
      <c r="J1481" s="84">
        <f>'[2]Weekly Export Inspections'!QM$290/36.7437</f>
        <v>698.86500000000012</v>
      </c>
      <c r="K1481" s="84">
        <f t="shared" si="471"/>
        <v>-347.23899999999924</v>
      </c>
      <c r="L1481" s="84">
        <f t="shared" si="474"/>
        <v>1881.5720000000026</v>
      </c>
      <c r="M1481" s="84">
        <v>17.3</v>
      </c>
      <c r="N1481" s="85">
        <f>(D1481*36.7437/1000)/'[2]Soybean Export Forecast'!$Z$15</f>
        <v>0.55386640076377058</v>
      </c>
      <c r="P1481" s="84">
        <v>2052.1</v>
      </c>
      <c r="Q1481" s="84">
        <v>26682.9</v>
      </c>
      <c r="R1481" s="84">
        <f t="shared" si="459"/>
        <v>28735</v>
      </c>
      <c r="S1481" s="84">
        <f t="shared" si="465"/>
        <v>-3.5</v>
      </c>
      <c r="T1481" s="84">
        <f t="shared" si="466"/>
        <v>129.5</v>
      </c>
      <c r="U1481" s="84">
        <f>'[2]Weekly Export Inspections'!QM$88/36.7437</f>
        <v>128.172</v>
      </c>
      <c r="V1481" s="87">
        <f t="shared" si="463"/>
        <v>1.328000000000003</v>
      </c>
      <c r="W1481" s="84">
        <v>6.3</v>
      </c>
      <c r="Z1481" s="84">
        <v>80</v>
      </c>
      <c r="AA1481" s="86">
        <f>3320-75.155</f>
        <v>3244.8449999999998</v>
      </c>
      <c r="AB1481" s="84">
        <f t="shared" si="460"/>
        <v>3324.8449999999998</v>
      </c>
      <c r="AC1481" s="84">
        <f t="shared" si="467"/>
        <v>52.744999999999891</v>
      </c>
      <c r="AE1481" s="84">
        <f t="shared" si="455"/>
        <v>16308.889000000003</v>
      </c>
      <c r="AF1481" s="84">
        <f t="shared" si="455"/>
        <v>-16116.817000000001</v>
      </c>
      <c r="AG1481" s="84">
        <f t="shared" si="455"/>
        <v>192.07200000000148</v>
      </c>
      <c r="AH1481" s="84">
        <f t="shared" si="468"/>
        <v>1801.3390000000027</v>
      </c>
      <c r="AJ1481" s="80">
        <v>43230</v>
      </c>
      <c r="AK1481" s="84">
        <v>3111</v>
      </c>
      <c r="AL1481" s="84">
        <v>7416.7</v>
      </c>
      <c r="AM1481" s="84">
        <f t="shared" si="461"/>
        <v>10527.7</v>
      </c>
      <c r="AN1481" s="84">
        <f t="shared" si="469"/>
        <v>260.39999999999964</v>
      </c>
      <c r="AO1481" s="84">
        <f t="shared" si="469"/>
        <v>376</v>
      </c>
      <c r="AP1481" s="85">
        <f>AM1481/'[2]Soymeal Export Forecast'!AR$15</f>
        <v>0.74003235742540763</v>
      </c>
      <c r="AS1481" s="80">
        <v>43230</v>
      </c>
      <c r="AT1481" s="84">
        <v>251.3</v>
      </c>
      <c r="AU1481" s="84">
        <v>603.1</v>
      </c>
      <c r="AV1481" s="84">
        <f t="shared" si="462"/>
        <v>854.40000000000009</v>
      </c>
      <c r="AW1481" s="84">
        <f t="shared" si="470"/>
        <v>40.200000000000045</v>
      </c>
      <c r="AX1481" s="84">
        <f t="shared" si="470"/>
        <v>10.200000000000045</v>
      </c>
      <c r="BB1481" s="84">
        <f t="shared" si="473"/>
        <v>1306.503999999999</v>
      </c>
    </row>
    <row r="1482" spans="1:54">
      <c r="A1482" s="80">
        <v>43237</v>
      </c>
      <c r="B1482" s="84">
        <v>19249.383999999998</v>
      </c>
      <c r="C1482" s="84">
        <v>14772.128000000001</v>
      </c>
      <c r="D1482" s="84">
        <v>34021.512000000002</v>
      </c>
      <c r="E1482" s="84">
        <v>1253.1079999999999</v>
      </c>
      <c r="F1482" s="84">
        <f t="shared" si="475"/>
        <v>961.20000000000073</v>
      </c>
      <c r="G1482" s="84">
        <f t="shared" si="475"/>
        <v>1769.5950000000012</v>
      </c>
      <c r="H1482" s="84">
        <f t="shared" si="475"/>
        <v>0</v>
      </c>
      <c r="I1482" s="84">
        <f t="shared" si="472"/>
        <v>961.20000000000073</v>
      </c>
      <c r="J1482" s="84">
        <f>'[2]Weekly Export Inspections'!QN$290/36.7437</f>
        <v>907.20199999999988</v>
      </c>
      <c r="K1482" s="84">
        <f t="shared" si="471"/>
        <v>-53.998000000000843</v>
      </c>
      <c r="L1482" s="84">
        <f t="shared" si="474"/>
        <v>1769.5950000000012</v>
      </c>
      <c r="M1482" s="84">
        <v>919</v>
      </c>
      <c r="N1482" s="85">
        <f>(D1482*36.7437/1000)/'[2]Soybean Export Forecast'!$Z$15</f>
        <v>0.58425588779672943</v>
      </c>
      <c r="P1482" s="84">
        <v>1866.4</v>
      </c>
      <c r="Q1482" s="84">
        <v>26816</v>
      </c>
      <c r="R1482" s="84">
        <f t="shared" si="459"/>
        <v>28682.400000000001</v>
      </c>
      <c r="S1482" s="84">
        <f t="shared" si="465"/>
        <v>-52.599999999998545</v>
      </c>
      <c r="T1482" s="84">
        <f t="shared" si="466"/>
        <v>133.09999999999854</v>
      </c>
      <c r="U1482" s="84">
        <f>'[2]Weekly Export Inspections'!QN$88/36.7437</f>
        <v>132.65200000000002</v>
      </c>
      <c r="V1482" s="87">
        <f t="shared" si="463"/>
        <v>0.44799999999852957</v>
      </c>
      <c r="W1482" s="84">
        <v>60</v>
      </c>
      <c r="Z1482" s="84">
        <v>80</v>
      </c>
      <c r="AA1482" s="84">
        <v>3405.5</v>
      </c>
      <c r="AB1482" s="84">
        <f t="shared" si="460"/>
        <v>3485.5</v>
      </c>
      <c r="AC1482" s="84">
        <f t="shared" si="467"/>
        <v>160.6550000000002</v>
      </c>
      <c r="AE1482" s="84">
        <f t="shared" si="455"/>
        <v>17302.983999999997</v>
      </c>
      <c r="AF1482" s="84">
        <f t="shared" si="455"/>
        <v>-15449.371999999999</v>
      </c>
      <c r="AG1482" s="84">
        <f t="shared" si="455"/>
        <v>1853.612000000001</v>
      </c>
      <c r="AH1482" s="84">
        <f t="shared" si="468"/>
        <v>1661.5399999999995</v>
      </c>
      <c r="AJ1482" s="80">
        <v>43237</v>
      </c>
      <c r="AK1482" s="84">
        <v>3093.5</v>
      </c>
      <c r="AL1482" s="84">
        <v>7673.7</v>
      </c>
      <c r="AM1482" s="84">
        <f t="shared" si="461"/>
        <v>10767.2</v>
      </c>
      <c r="AN1482" s="84">
        <f t="shared" si="469"/>
        <v>257</v>
      </c>
      <c r="AO1482" s="84">
        <f t="shared" si="469"/>
        <v>239.5</v>
      </c>
      <c r="AP1482" s="85">
        <f>AM1482/'[2]Soymeal Export Forecast'!AR$15</f>
        <v>0.75686772978626382</v>
      </c>
      <c r="AS1482" s="80">
        <v>43237</v>
      </c>
      <c r="AT1482" s="84">
        <v>256.10000000000002</v>
      </c>
      <c r="AU1482" s="84">
        <v>615.9</v>
      </c>
      <c r="AV1482" s="84">
        <f t="shared" si="462"/>
        <v>872</v>
      </c>
      <c r="AW1482" s="84">
        <f t="shared" si="470"/>
        <v>12.799999999999955</v>
      </c>
      <c r="AX1482" s="84">
        <f t="shared" si="470"/>
        <v>17.599999999999909</v>
      </c>
      <c r="BB1482" s="84">
        <f t="shared" si="473"/>
        <v>1218.2000000000007</v>
      </c>
    </row>
    <row r="1483" spans="1:54">
      <c r="A1483" s="80">
        <v>43244</v>
      </c>
      <c r="B1483" s="84">
        <v>20359.366000000002</v>
      </c>
      <c r="C1483" s="84">
        <v>15636.418</v>
      </c>
      <c r="D1483" s="84">
        <v>35995.784</v>
      </c>
      <c r="E1483" s="84">
        <v>1350.644</v>
      </c>
      <c r="F1483" s="84">
        <f t="shared" si="475"/>
        <v>864.28999999999905</v>
      </c>
      <c r="G1483" s="84">
        <f t="shared" si="475"/>
        <v>1974.2719999999972</v>
      </c>
      <c r="H1483" s="84">
        <f t="shared" si="475"/>
        <v>97.536000000000058</v>
      </c>
      <c r="I1483" s="84">
        <f t="shared" si="472"/>
        <v>864.28999999999905</v>
      </c>
      <c r="J1483" s="84">
        <f>'[2]Weekly Export Inspections'!QO$290/36.7437</f>
        <v>581.42200000000003</v>
      </c>
      <c r="K1483" s="84">
        <f t="shared" si="471"/>
        <v>-282.86799999999903</v>
      </c>
      <c r="L1483" s="84">
        <f t="shared" si="474"/>
        <v>2071.8079999999973</v>
      </c>
      <c r="M1483" s="84">
        <v>204.8</v>
      </c>
      <c r="N1483" s="85">
        <f>(D1483*36.7437/1000)/'[2]Soybean Export Forecast'!$Z$15</f>
        <v>0.61816031979587804</v>
      </c>
      <c r="P1483" s="84">
        <v>1666.9</v>
      </c>
      <c r="Q1483" s="84">
        <v>27023.9</v>
      </c>
      <c r="R1483" s="84">
        <f t="shared" si="459"/>
        <v>28690.800000000003</v>
      </c>
      <c r="S1483" s="84">
        <f t="shared" si="465"/>
        <v>8.4000000000014552</v>
      </c>
      <c r="T1483" s="84">
        <f t="shared" si="466"/>
        <v>207.90000000000146</v>
      </c>
      <c r="U1483" s="84">
        <f>'[2]Weekly Export Inspections'!QO$88/36.7437</f>
        <v>203.42700000000002</v>
      </c>
      <c r="V1483" s="87">
        <f t="shared" si="463"/>
        <v>4.4730000000014343</v>
      </c>
      <c r="W1483" s="84">
        <v>136</v>
      </c>
      <c r="Z1483" s="84">
        <v>80</v>
      </c>
      <c r="AA1483" s="84">
        <v>3474.9</v>
      </c>
      <c r="AB1483" s="84">
        <f t="shared" si="460"/>
        <v>3554.9</v>
      </c>
      <c r="AC1483" s="84">
        <f t="shared" si="467"/>
        <v>69.400000000000091</v>
      </c>
      <c r="AE1483" s="84">
        <f t="shared" si="455"/>
        <v>18612.466</v>
      </c>
      <c r="AF1483" s="84">
        <f t="shared" si="455"/>
        <v>-14862.382000000001</v>
      </c>
      <c r="AG1483" s="84">
        <f t="shared" si="455"/>
        <v>3750.0839999999966</v>
      </c>
      <c r="AH1483" s="84">
        <f t="shared" si="468"/>
        <v>1896.4719999999957</v>
      </c>
      <c r="AJ1483" s="80">
        <v>43244</v>
      </c>
      <c r="AK1483" s="84">
        <v>3028.1</v>
      </c>
      <c r="AL1483" s="84">
        <v>7879.9</v>
      </c>
      <c r="AM1483" s="84">
        <f t="shared" si="461"/>
        <v>10908</v>
      </c>
      <c r="AN1483" s="84">
        <f t="shared" ref="AN1483:AO1501" si="476">AL1483-AL1482</f>
        <v>206.19999999999982</v>
      </c>
      <c r="AO1483" s="84">
        <f t="shared" si="476"/>
        <v>140.79999999999927</v>
      </c>
      <c r="AP1483" s="85">
        <f>AM1483/'[2]Soymeal Export Forecast'!AR$15</f>
        <v>0.76676510109485896</v>
      </c>
      <c r="AS1483" s="80">
        <v>43244</v>
      </c>
      <c r="AT1483" s="84">
        <v>216</v>
      </c>
      <c r="AU1483" s="86">
        <f>662-3</f>
        <v>659</v>
      </c>
      <c r="AV1483" s="84">
        <f t="shared" si="462"/>
        <v>875</v>
      </c>
      <c r="AW1483" s="84">
        <f t="shared" ref="AW1483:AX1501" si="477">AU1483-AU1482</f>
        <v>43.100000000000023</v>
      </c>
      <c r="AX1483" s="84">
        <f t="shared" si="477"/>
        <v>3</v>
      </c>
      <c r="BB1483" s="84">
        <f t="shared" si="473"/>
        <v>1070.4899999999989</v>
      </c>
    </row>
    <row r="1484" spans="1:54">
      <c r="A1484" s="80">
        <v>43251</v>
      </c>
      <c r="B1484" s="84">
        <v>21062.718000000001</v>
      </c>
      <c r="C1484" s="84">
        <v>16488.475999999999</v>
      </c>
      <c r="D1484" s="84">
        <v>37551.194000000003</v>
      </c>
      <c r="E1484" s="84">
        <v>1416.1759999999999</v>
      </c>
      <c r="F1484" s="84">
        <f t="shared" si="475"/>
        <v>852.05799999999908</v>
      </c>
      <c r="G1484" s="84">
        <f t="shared" si="475"/>
        <v>1555.4100000000035</v>
      </c>
      <c r="H1484" s="84">
        <f t="shared" si="475"/>
        <v>65.531999999999925</v>
      </c>
      <c r="I1484" s="84">
        <f t="shared" si="472"/>
        <v>852.05799999999908</v>
      </c>
      <c r="J1484" s="84">
        <f>'[2]Weekly Export Inspections'!QP$290/36.7437</f>
        <v>573.2940000000001</v>
      </c>
      <c r="K1484" s="84">
        <f t="shared" si="471"/>
        <v>-278.76399999999899</v>
      </c>
      <c r="L1484" s="84">
        <f t="shared" si="474"/>
        <v>1620.9420000000034</v>
      </c>
      <c r="M1484" s="84">
        <v>144.30000000000001</v>
      </c>
      <c r="N1484" s="85">
        <f>(D1484*36.7437/1000)/'[2]Soybean Export Forecast'!$Z$15</f>
        <v>0.64487157973158915</v>
      </c>
      <c r="P1484" s="84">
        <v>1495.8</v>
      </c>
      <c r="Q1484" s="84">
        <v>27155.9</v>
      </c>
      <c r="R1484" s="84">
        <f t="shared" si="459"/>
        <v>28651.7</v>
      </c>
      <c r="S1484" s="84">
        <f t="shared" si="465"/>
        <v>-39.100000000002183</v>
      </c>
      <c r="T1484" s="84">
        <f t="shared" si="466"/>
        <v>132</v>
      </c>
      <c r="U1484" s="84">
        <f>'[2]Weekly Export Inspections'!QP$88/36.7437</f>
        <v>131.99799999999999</v>
      </c>
      <c r="V1484" s="87">
        <f t="shared" si="463"/>
        <v>2.0000000000095497E-3</v>
      </c>
      <c r="W1484" s="84">
        <v>128.30000000000001</v>
      </c>
      <c r="Z1484" s="84">
        <v>80</v>
      </c>
      <c r="AA1484" s="84">
        <v>3579.9</v>
      </c>
      <c r="AB1484" s="84">
        <f t="shared" si="460"/>
        <v>3659.9</v>
      </c>
      <c r="AC1484" s="84">
        <f t="shared" si="467"/>
        <v>105</v>
      </c>
      <c r="AE1484" s="84">
        <f t="shared" si="455"/>
        <v>19486.918000000001</v>
      </c>
      <c r="AF1484" s="84">
        <f t="shared" si="455"/>
        <v>-14247.324000000002</v>
      </c>
      <c r="AG1484" s="84">
        <f t="shared" si="455"/>
        <v>5239.5940000000028</v>
      </c>
      <c r="AH1484" s="84">
        <f t="shared" si="468"/>
        <v>1489.5100000000061</v>
      </c>
      <c r="AJ1484" s="80">
        <v>43251</v>
      </c>
      <c r="AK1484" s="84">
        <v>2962.6</v>
      </c>
      <c r="AL1484" s="84">
        <v>8076.5</v>
      </c>
      <c r="AM1484" s="84">
        <f t="shared" si="461"/>
        <v>11039.1</v>
      </c>
      <c r="AN1484" s="84">
        <f t="shared" si="476"/>
        <v>196.60000000000036</v>
      </c>
      <c r="AO1484" s="84">
        <f t="shared" si="476"/>
        <v>131.10000000000036</v>
      </c>
      <c r="AP1484" s="85">
        <f>AM1484/'[2]Soymeal Export Forecast'!AR$15</f>
        <v>0.7759806222493818</v>
      </c>
      <c r="AS1484" s="80">
        <v>43251</v>
      </c>
      <c r="AT1484" s="84">
        <v>186.6</v>
      </c>
      <c r="AU1484" s="86">
        <f>701.4-3</f>
        <v>698.4</v>
      </c>
      <c r="AV1484" s="84">
        <f t="shared" si="462"/>
        <v>885</v>
      </c>
      <c r="AW1484" s="84">
        <f t="shared" si="477"/>
        <v>39.399999999999977</v>
      </c>
      <c r="AX1484" s="84">
        <f t="shared" si="477"/>
        <v>10</v>
      </c>
      <c r="BB1484" s="84">
        <f t="shared" si="473"/>
        <v>1048.6579999999994</v>
      </c>
    </row>
    <row r="1485" spans="1:54">
      <c r="A1485" s="80">
        <v>43258</v>
      </c>
      <c r="B1485" s="84">
        <v>21539.973000000002</v>
      </c>
      <c r="C1485" s="84">
        <v>17728.764999999999</v>
      </c>
      <c r="D1485" s="84">
        <v>39268.737999999998</v>
      </c>
      <c r="E1485" s="84">
        <v>1416.1759999999999</v>
      </c>
      <c r="F1485" s="84">
        <f t="shared" si="475"/>
        <v>1240.2890000000007</v>
      </c>
      <c r="G1485" s="84">
        <f t="shared" si="475"/>
        <v>1717.5439999999944</v>
      </c>
      <c r="H1485" s="84">
        <f t="shared" si="475"/>
        <v>0</v>
      </c>
      <c r="I1485" s="84">
        <f t="shared" si="472"/>
        <v>1240.2890000000007</v>
      </c>
      <c r="J1485" s="84">
        <f>'[2]Weekly Export Inspections'!QQ$290/36.7437</f>
        <v>675.62099999999998</v>
      </c>
      <c r="K1485" s="84">
        <f t="shared" si="471"/>
        <v>-564.66800000000069</v>
      </c>
      <c r="L1485" s="84">
        <f t="shared" si="474"/>
        <v>1717.5439999999944</v>
      </c>
      <c r="M1485" s="84">
        <v>76.900000000000006</v>
      </c>
      <c r="N1485" s="85">
        <f>(D1485*36.7437/1000)/'[2]Soybean Export Forecast'!$Z$15</f>
        <v>0.67436718811460117</v>
      </c>
      <c r="P1485" s="84">
        <v>1453.2</v>
      </c>
      <c r="Q1485" s="84">
        <v>27224.3</v>
      </c>
      <c r="R1485" s="84">
        <f t="shared" si="459"/>
        <v>28677.5</v>
      </c>
      <c r="S1485" s="84">
        <f t="shared" si="465"/>
        <v>25.799999999999272</v>
      </c>
      <c r="T1485" s="84">
        <f t="shared" si="466"/>
        <v>68.399999999997817</v>
      </c>
      <c r="U1485" s="84">
        <f>'[2]Weekly Export Inspections'!QQ$88/36.7437</f>
        <v>125.85100000000001</v>
      </c>
      <c r="V1485" s="87">
        <f t="shared" si="463"/>
        <v>-57.451000000002196</v>
      </c>
      <c r="W1485" s="84">
        <v>129.30000000000001</v>
      </c>
      <c r="Z1485" s="84">
        <v>88.5</v>
      </c>
      <c r="AA1485" s="84">
        <v>3624.9</v>
      </c>
      <c r="AB1485" s="84">
        <f t="shared" si="460"/>
        <v>3713.4</v>
      </c>
      <c r="AC1485" s="84">
        <f t="shared" si="467"/>
        <v>53.5</v>
      </c>
      <c r="AE1485" s="84">
        <f t="shared" si="455"/>
        <v>19998.273000000001</v>
      </c>
      <c r="AF1485" s="84">
        <f t="shared" si="455"/>
        <v>-13120.434999999999</v>
      </c>
      <c r="AG1485" s="84">
        <f t="shared" si="455"/>
        <v>6877.8379999999979</v>
      </c>
      <c r="AH1485" s="84">
        <f t="shared" si="468"/>
        <v>1638.2439999999951</v>
      </c>
      <c r="AJ1485" s="80">
        <v>43258</v>
      </c>
      <c r="AK1485" s="84">
        <v>2727.3</v>
      </c>
      <c r="AL1485" s="84">
        <v>8386.4</v>
      </c>
      <c r="AM1485" s="84">
        <f t="shared" si="461"/>
        <v>11113.7</v>
      </c>
      <c r="AN1485" s="84">
        <f t="shared" si="476"/>
        <v>309.89999999999964</v>
      </c>
      <c r="AO1485" s="84">
        <f t="shared" si="476"/>
        <v>74.600000000000364</v>
      </c>
      <c r="AP1485" s="85">
        <f>AM1485/'[2]Soymeal Export Forecast'!AR$15</f>
        <v>0.78122454199100977</v>
      </c>
      <c r="AS1485" s="80">
        <v>43258</v>
      </c>
      <c r="AT1485" s="84">
        <v>171</v>
      </c>
      <c r="AU1485" s="86">
        <f>716.8-3</f>
        <v>713.8</v>
      </c>
      <c r="AV1485" s="84">
        <f t="shared" si="462"/>
        <v>884.8</v>
      </c>
      <c r="AW1485" s="84">
        <f t="shared" si="477"/>
        <v>15.399999999999977</v>
      </c>
      <c r="AX1485" s="84">
        <f t="shared" si="477"/>
        <v>-0.20000000000004547</v>
      </c>
      <c r="BB1485" s="84">
        <f t="shared" si="473"/>
        <v>1550.1890000000003</v>
      </c>
    </row>
    <row r="1486" spans="1:54">
      <c r="A1486" s="80">
        <v>43265</v>
      </c>
      <c r="B1486" s="84">
        <v>22320.753000000001</v>
      </c>
      <c r="C1486" s="86">
        <v>18805.542000000001</v>
      </c>
      <c r="D1486" s="84">
        <v>41126.294999999998</v>
      </c>
      <c r="E1486" s="84">
        <v>1486.4570000000001</v>
      </c>
      <c r="F1486" s="84">
        <f t="shared" si="475"/>
        <v>1076.7770000000019</v>
      </c>
      <c r="G1486" s="84">
        <f t="shared" si="475"/>
        <v>1857.5570000000007</v>
      </c>
      <c r="H1486" s="84">
        <f t="shared" si="475"/>
        <v>70.281000000000176</v>
      </c>
      <c r="I1486" s="84">
        <f t="shared" si="472"/>
        <v>1076.7770000000019</v>
      </c>
      <c r="J1486" s="84">
        <f>'[2]Weekly Export Inspections'!QR$290/36.7437</f>
        <v>818.83699999999999</v>
      </c>
      <c r="K1486" s="84">
        <f t="shared" si="471"/>
        <v>-257.94000000000187</v>
      </c>
      <c r="L1486" s="84">
        <f t="shared" si="474"/>
        <v>1927.8380000000009</v>
      </c>
      <c r="M1486" s="84">
        <v>53.2</v>
      </c>
      <c r="N1486" s="85">
        <f>(D1486*36.7437/1000)/'[2]Soybean Export Forecast'!$Z$15</f>
        <v>0.70626725811055047</v>
      </c>
      <c r="P1486" s="84">
        <v>1330.5</v>
      </c>
      <c r="Q1486" s="84">
        <v>27281</v>
      </c>
      <c r="R1486" s="84">
        <f t="shared" si="459"/>
        <v>28611.5</v>
      </c>
      <c r="S1486" s="84">
        <f t="shared" si="465"/>
        <v>-66</v>
      </c>
      <c r="T1486" s="84">
        <f t="shared" si="466"/>
        <v>56.700000000000728</v>
      </c>
      <c r="U1486" s="84">
        <f>'[2]Weekly Export Inspections'!QR$88/36.7437</f>
        <v>1.0530000000000002</v>
      </c>
      <c r="V1486" s="87">
        <f t="shared" si="463"/>
        <v>55.64700000000073</v>
      </c>
      <c r="W1486" s="84">
        <v>0</v>
      </c>
      <c r="Z1486" s="84">
        <v>48.5</v>
      </c>
      <c r="AA1486" s="86">
        <f>3982.7-79.601</f>
        <v>3903.0989999999997</v>
      </c>
      <c r="AB1486" s="84">
        <f t="shared" si="460"/>
        <v>3951.5989999999997</v>
      </c>
      <c r="AC1486" s="84">
        <f t="shared" si="467"/>
        <v>238.19899999999961</v>
      </c>
      <c r="AE1486" s="84">
        <f t="shared" si="455"/>
        <v>20941.753000000001</v>
      </c>
      <c r="AF1486" s="84">
        <f t="shared" si="455"/>
        <v>-12378.556999999999</v>
      </c>
      <c r="AG1486" s="84">
        <f t="shared" si="455"/>
        <v>8563.1959999999981</v>
      </c>
      <c r="AH1486" s="84">
        <f t="shared" si="468"/>
        <v>1685.3580000000002</v>
      </c>
      <c r="AJ1486" s="80">
        <v>43265</v>
      </c>
      <c r="AK1486" s="84">
        <v>2632.3</v>
      </c>
      <c r="AL1486" s="84">
        <v>8596.6</v>
      </c>
      <c r="AM1486" s="84">
        <f t="shared" si="461"/>
        <v>11228.900000000001</v>
      </c>
      <c r="AN1486" s="84">
        <f t="shared" si="476"/>
        <v>210.20000000000073</v>
      </c>
      <c r="AO1486" s="84">
        <f t="shared" si="476"/>
        <v>115.20000000000073</v>
      </c>
      <c r="AP1486" s="85">
        <f>AM1486/'[2]Soymeal Export Forecast'!AR$15</f>
        <v>0.78932239124349668</v>
      </c>
      <c r="AS1486" s="80">
        <v>43265</v>
      </c>
      <c r="AT1486" s="84">
        <v>157.1</v>
      </c>
      <c r="AU1486" s="86">
        <f>746.7-3</f>
        <v>743.7</v>
      </c>
      <c r="AV1486" s="84">
        <f t="shared" si="462"/>
        <v>900.80000000000007</v>
      </c>
      <c r="AW1486" s="84">
        <f t="shared" si="477"/>
        <v>29.900000000000091</v>
      </c>
      <c r="AX1486" s="84">
        <f t="shared" si="477"/>
        <v>16.000000000000114</v>
      </c>
      <c r="BB1486" s="84">
        <f t="shared" si="473"/>
        <v>1286.9770000000026</v>
      </c>
    </row>
    <row r="1487" spans="1:54">
      <c r="A1487" s="80">
        <v>43272</v>
      </c>
      <c r="B1487" s="84">
        <v>23419.5</v>
      </c>
      <c r="C1487" s="86">
        <v>20211.871999999999</v>
      </c>
      <c r="D1487" s="84">
        <v>43631.372000000003</v>
      </c>
      <c r="E1487" s="84">
        <v>1586.4090000000001</v>
      </c>
      <c r="F1487" s="84">
        <f t="shared" si="475"/>
        <v>1406.3299999999981</v>
      </c>
      <c r="G1487" s="84">
        <f t="shared" si="475"/>
        <v>2505.0770000000048</v>
      </c>
      <c r="H1487" s="84">
        <f t="shared" si="475"/>
        <v>99.951999999999998</v>
      </c>
      <c r="I1487" s="84">
        <f t="shared" si="472"/>
        <v>1406.3299999999981</v>
      </c>
      <c r="J1487" s="84">
        <f>'[2]Weekly Export Inspections'!QS$290/36.7437</f>
        <v>516.71100000000001</v>
      </c>
      <c r="K1487" s="84">
        <f t="shared" si="471"/>
        <v>-889.6189999999981</v>
      </c>
      <c r="L1487" s="84">
        <f t="shared" si="474"/>
        <v>2605.029000000005</v>
      </c>
      <c r="M1487" s="84">
        <v>7.5</v>
      </c>
      <c r="N1487" s="85">
        <f>(D1487*36.7437/1000)/'[2]Soybean Export Forecast'!$Z$15</f>
        <v>0.74928727399444683</v>
      </c>
      <c r="P1487" s="84">
        <v>1138.9000000000001</v>
      </c>
      <c r="Q1487" s="84">
        <v>27352.6</v>
      </c>
      <c r="R1487" s="84">
        <f t="shared" si="459"/>
        <v>28491.5</v>
      </c>
      <c r="S1487" s="84">
        <f t="shared" si="465"/>
        <v>-120</v>
      </c>
      <c r="T1487" s="84">
        <f t="shared" si="466"/>
        <v>71.599999999998545</v>
      </c>
      <c r="U1487" s="84">
        <f>'[2]Weekly Export Inspections'!QS$88/36.7437</f>
        <v>76.447000000000003</v>
      </c>
      <c r="V1487" s="87">
        <f t="shared" si="463"/>
        <v>-4.8470000000014579</v>
      </c>
      <c r="W1487" s="84">
        <v>0.3</v>
      </c>
      <c r="Z1487" s="84">
        <v>48.5</v>
      </c>
      <c r="AA1487" s="86">
        <f>4059.5-79.601</f>
        <v>3979.8989999999999</v>
      </c>
      <c r="AB1487" s="84">
        <f t="shared" si="460"/>
        <v>4028.3989999999999</v>
      </c>
      <c r="AC1487" s="84">
        <f t="shared" si="467"/>
        <v>76.800000000000182</v>
      </c>
      <c r="AE1487" s="84">
        <f t="shared" ref="AE1487:AG1546" si="478">B1487-P1487-Z1487</f>
        <v>22232.1</v>
      </c>
      <c r="AF1487" s="84">
        <f t="shared" si="478"/>
        <v>-11120.626999999999</v>
      </c>
      <c r="AG1487" s="84">
        <f t="shared" si="478"/>
        <v>11111.473000000004</v>
      </c>
      <c r="AH1487" s="84">
        <f t="shared" si="468"/>
        <v>2548.2770000000055</v>
      </c>
      <c r="AJ1487" s="80">
        <v>43272</v>
      </c>
      <c r="AK1487" s="84">
        <v>2505.3000000000002</v>
      </c>
      <c r="AL1487" s="84">
        <v>8869.9</v>
      </c>
      <c r="AM1487" s="84">
        <f t="shared" si="461"/>
        <v>11375.2</v>
      </c>
      <c r="AN1487" s="84">
        <f t="shared" si="476"/>
        <v>273.29999999999927</v>
      </c>
      <c r="AO1487" s="84">
        <f t="shared" si="476"/>
        <v>146.29999999999927</v>
      </c>
      <c r="AP1487" s="85">
        <f>AM1487/'[2]Soymeal Export Forecast'!AR$15</f>
        <v>0.79960637861883388</v>
      </c>
      <c r="AS1487" s="80">
        <v>43272</v>
      </c>
      <c r="AT1487" s="84">
        <v>180.2</v>
      </c>
      <c r="AU1487" s="86">
        <f>754.2-3</f>
        <v>751.2</v>
      </c>
      <c r="AV1487" s="84">
        <f t="shared" si="462"/>
        <v>931.40000000000009</v>
      </c>
      <c r="AW1487" s="84">
        <f t="shared" si="477"/>
        <v>7.5</v>
      </c>
      <c r="AX1487" s="84">
        <f t="shared" si="477"/>
        <v>30.600000000000023</v>
      </c>
      <c r="BB1487" s="84">
        <f t="shared" si="473"/>
        <v>1679.6299999999974</v>
      </c>
    </row>
    <row r="1488" spans="1:54">
      <c r="A1488" s="80">
        <v>43279</v>
      </c>
      <c r="B1488" s="84">
        <v>23514.399000000001</v>
      </c>
      <c r="C1488" s="87">
        <v>21587.215</v>
      </c>
      <c r="D1488" s="84">
        <v>45101.614000000001</v>
      </c>
      <c r="E1488" s="84">
        <v>1571.9169999999999</v>
      </c>
      <c r="F1488" s="84">
        <f t="shared" si="475"/>
        <v>1375.3430000000008</v>
      </c>
      <c r="G1488" s="84">
        <f t="shared" si="475"/>
        <v>1470.2419999999984</v>
      </c>
      <c r="H1488" s="84">
        <f t="shared" si="475"/>
        <v>-14.492000000000189</v>
      </c>
      <c r="I1488" s="84">
        <f t="shared" si="472"/>
        <v>1375.3430000000008</v>
      </c>
      <c r="J1488" s="84">
        <f>'[2]Weekly Export Inspections'!QT$290/36.7437</f>
        <v>850.08400000000006</v>
      </c>
      <c r="K1488" s="84">
        <f t="shared" si="471"/>
        <v>-525.2590000000007</v>
      </c>
      <c r="L1488" s="84">
        <f t="shared" si="474"/>
        <v>1455.7499999999982</v>
      </c>
      <c r="M1488" s="84">
        <v>133.5</v>
      </c>
      <c r="N1488" s="85">
        <f>(D1488*36.7437/1000)/'[2]Soybean Export Forecast'!$Z$15</f>
        <v>0.77453593269562493</v>
      </c>
      <c r="P1488" s="84">
        <v>771.5</v>
      </c>
      <c r="Q1488" s="84">
        <v>27354</v>
      </c>
      <c r="R1488" s="84">
        <f t="shared" si="459"/>
        <v>28125.5</v>
      </c>
      <c r="S1488" s="84">
        <f t="shared" si="465"/>
        <v>-366</v>
      </c>
      <c r="T1488" s="84">
        <f t="shared" si="466"/>
        <v>1.4000000000014552</v>
      </c>
      <c r="U1488" s="84">
        <f>'[2]Weekly Export Inspections'!QT$88/36.7437</f>
        <v>2.7170000000000001</v>
      </c>
      <c r="V1488" s="87">
        <f t="shared" si="463"/>
        <v>-1.3169999999985449</v>
      </c>
      <c r="W1488" s="84">
        <v>120</v>
      </c>
      <c r="Z1488" s="84">
        <v>52</v>
      </c>
      <c r="AA1488" s="87">
        <f>4221.6</f>
        <v>4221.6000000000004</v>
      </c>
      <c r="AB1488" s="84">
        <f t="shared" si="460"/>
        <v>4273.6000000000004</v>
      </c>
      <c r="AC1488" s="84">
        <f t="shared" si="467"/>
        <v>245.20100000000048</v>
      </c>
      <c r="AE1488" s="84">
        <f t="shared" si="478"/>
        <v>22690.899000000001</v>
      </c>
      <c r="AF1488" s="84">
        <f t="shared" si="478"/>
        <v>-9988.3850000000002</v>
      </c>
      <c r="AG1488" s="84">
        <f t="shared" si="478"/>
        <v>12702.514000000001</v>
      </c>
      <c r="AH1488" s="84">
        <f t="shared" si="468"/>
        <v>1591.0409999999974</v>
      </c>
      <c r="AJ1488" s="80">
        <v>43279</v>
      </c>
      <c r="AK1488" s="84">
        <v>2387.1999999999998</v>
      </c>
      <c r="AL1488" s="84">
        <v>9120.9</v>
      </c>
      <c r="AM1488" s="84">
        <f t="shared" si="461"/>
        <v>11508.099999999999</v>
      </c>
      <c r="AN1488" s="84">
        <f t="shared" si="476"/>
        <v>251</v>
      </c>
      <c r="AO1488" s="84">
        <f t="shared" si="476"/>
        <v>132.89999999999782</v>
      </c>
      <c r="AP1488" s="85">
        <f>AM1488/'[2]Soymeal Export Forecast'!AR$15</f>
        <v>0.80894842866792671</v>
      </c>
      <c r="AS1488" s="80">
        <v>43279</v>
      </c>
      <c r="AT1488" s="84">
        <v>182.6</v>
      </c>
      <c r="AU1488" s="84">
        <v>785.4</v>
      </c>
      <c r="AV1488" s="84">
        <f t="shared" si="462"/>
        <v>968</v>
      </c>
      <c r="AW1488" s="84">
        <f t="shared" si="477"/>
        <v>34.199999999999932</v>
      </c>
      <c r="AX1488" s="84">
        <f t="shared" si="477"/>
        <v>36.599999999999909</v>
      </c>
      <c r="BB1488" s="84">
        <f t="shared" si="473"/>
        <v>1626.3430000000008</v>
      </c>
    </row>
    <row r="1489" spans="1:54">
      <c r="A1489" s="80">
        <v>43286</v>
      </c>
      <c r="B1489" s="84">
        <v>23491.442999999999</v>
      </c>
      <c r="C1489" s="84">
        <v>22963.278999999999</v>
      </c>
      <c r="D1489" s="84">
        <v>46454.722000000002</v>
      </c>
      <c r="E1489" s="84">
        <v>1858.954</v>
      </c>
      <c r="F1489" s="84">
        <f t="shared" si="475"/>
        <v>1376.0639999999985</v>
      </c>
      <c r="G1489" s="84">
        <f t="shared" si="475"/>
        <v>1353.1080000000002</v>
      </c>
      <c r="H1489" s="84">
        <f t="shared" si="475"/>
        <v>287.03700000000003</v>
      </c>
      <c r="I1489" s="84">
        <f t="shared" si="472"/>
        <v>1376.0639999999985</v>
      </c>
      <c r="J1489" s="84">
        <f>'[2]Weekly Export Inspections'!QU$290/36.7437</f>
        <v>668.01400000000001</v>
      </c>
      <c r="K1489" s="84">
        <f t="shared" si="471"/>
        <v>-708.04999999999848</v>
      </c>
      <c r="L1489" s="84">
        <f t="shared" si="474"/>
        <v>1640.1450000000002</v>
      </c>
      <c r="M1489" s="84">
        <v>125.7</v>
      </c>
      <c r="N1489" s="85">
        <f>(D1489*36.7437/1000)/'[2]Soybean Export Forecast'!$Z$15</f>
        <v>0.79777303385164811</v>
      </c>
      <c r="P1489" s="84">
        <v>703.5</v>
      </c>
      <c r="Q1489" s="84">
        <v>27425.3</v>
      </c>
      <c r="R1489" s="84">
        <f t="shared" si="459"/>
        <v>28128.799999999999</v>
      </c>
      <c r="S1489" s="84">
        <f t="shared" si="465"/>
        <v>3.2999999999992724</v>
      </c>
      <c r="T1489" s="84">
        <f t="shared" si="466"/>
        <v>71.299999999999272</v>
      </c>
      <c r="U1489" s="84">
        <f>'[2]Weekly Export Inspections'!QU$88/36.7437</f>
        <v>69.299000000000007</v>
      </c>
      <c r="V1489" s="87">
        <f t="shared" si="463"/>
        <v>2.0009999999992658</v>
      </c>
      <c r="W1489" s="84">
        <v>0</v>
      </c>
      <c r="Z1489" s="84">
        <v>52</v>
      </c>
      <c r="AA1489" s="84">
        <v>4221.6000000000004</v>
      </c>
      <c r="AB1489" s="84">
        <f t="shared" si="460"/>
        <v>4273.6000000000004</v>
      </c>
      <c r="AC1489" s="84">
        <f t="shared" si="467"/>
        <v>0</v>
      </c>
      <c r="AE1489" s="84">
        <f t="shared" si="478"/>
        <v>22735.942999999999</v>
      </c>
      <c r="AF1489" s="84">
        <f t="shared" si="478"/>
        <v>-8683.621000000001</v>
      </c>
      <c r="AG1489" s="84">
        <f t="shared" si="478"/>
        <v>14052.322000000002</v>
      </c>
      <c r="AH1489" s="84">
        <f t="shared" si="468"/>
        <v>1349.8080000000009</v>
      </c>
      <c r="AJ1489" s="80">
        <v>43286</v>
      </c>
      <c r="AK1489" s="84">
        <v>2270.6999999999998</v>
      </c>
      <c r="AL1489" s="84">
        <v>9274.7999999999993</v>
      </c>
      <c r="AM1489" s="84">
        <f t="shared" si="461"/>
        <v>11545.5</v>
      </c>
      <c r="AN1489" s="84">
        <f t="shared" si="476"/>
        <v>153.89999999999964</v>
      </c>
      <c r="AO1489" s="84">
        <f t="shared" si="476"/>
        <v>37.400000000001455</v>
      </c>
      <c r="AP1489" s="85">
        <f>AM1489/'[2]Soymeal Export Forecast'!AR$15</f>
        <v>0.8115774179217724</v>
      </c>
      <c r="AS1489" s="80">
        <v>43286</v>
      </c>
      <c r="AT1489" s="84">
        <v>204.4</v>
      </c>
      <c r="AU1489" s="84">
        <v>791</v>
      </c>
      <c r="AV1489" s="84">
        <f t="shared" si="462"/>
        <v>995.4</v>
      </c>
      <c r="AW1489" s="84">
        <f t="shared" si="477"/>
        <v>5.6000000000000227</v>
      </c>
      <c r="AX1489" s="84">
        <f t="shared" si="477"/>
        <v>27.399999999999977</v>
      </c>
      <c r="BB1489" s="84">
        <f t="shared" si="473"/>
        <v>1529.9639999999981</v>
      </c>
    </row>
    <row r="1490" spans="1:54">
      <c r="A1490" s="80">
        <v>43293</v>
      </c>
      <c r="B1490" s="84">
        <v>23124.017</v>
      </c>
      <c r="C1490" s="86">
        <v>24228.973000000002</v>
      </c>
      <c r="D1490" s="84">
        <v>47352.99</v>
      </c>
      <c r="E1490" s="84">
        <v>1869.954</v>
      </c>
      <c r="F1490" s="84">
        <f t="shared" si="475"/>
        <v>1265.6940000000031</v>
      </c>
      <c r="G1490" s="84">
        <f t="shared" si="475"/>
        <v>898.26799999999639</v>
      </c>
      <c r="H1490" s="84">
        <f t="shared" si="475"/>
        <v>11</v>
      </c>
      <c r="I1490" s="84">
        <f t="shared" si="472"/>
        <v>1265.6940000000031</v>
      </c>
      <c r="J1490" s="84">
        <f>'[2]Weekly Export Inspections'!QV$290/36.7437</f>
        <v>637.53499999999997</v>
      </c>
      <c r="K1490" s="84">
        <f t="shared" si="471"/>
        <v>-628.15900000000318</v>
      </c>
      <c r="L1490" s="84">
        <f t="shared" si="474"/>
        <v>909.26799999999639</v>
      </c>
      <c r="N1490" s="85">
        <f>(D1490*36.7437/1000)/'[2]Soybean Export Forecast'!$Z$15</f>
        <v>0.81319910803140216</v>
      </c>
      <c r="P1490" s="84">
        <v>637.79999999999995</v>
      </c>
      <c r="Q1490" s="84">
        <v>27485</v>
      </c>
      <c r="R1490" s="84">
        <f t="shared" si="459"/>
        <v>28122.799999999999</v>
      </c>
      <c r="S1490" s="84">
        <f t="shared" si="465"/>
        <v>-6</v>
      </c>
      <c r="T1490" s="84">
        <f t="shared" si="466"/>
        <v>59.700000000000728</v>
      </c>
      <c r="U1490" s="84">
        <f>'[2]Weekly Export Inspections'!QV$88/36.7437</f>
        <v>54.997999999999998</v>
      </c>
      <c r="V1490" s="87">
        <f t="shared" si="463"/>
        <v>4.70200000000073</v>
      </c>
      <c r="W1490" s="84">
        <v>6</v>
      </c>
      <c r="Z1490" s="84">
        <v>40</v>
      </c>
      <c r="AA1490" s="86">
        <f>4300.1-58.207</f>
        <v>4241.893</v>
      </c>
      <c r="AB1490" s="84">
        <f t="shared" si="460"/>
        <v>4281.893</v>
      </c>
      <c r="AC1490" s="84">
        <f t="shared" si="467"/>
        <v>8.2929999999996653</v>
      </c>
      <c r="AE1490" s="84">
        <f t="shared" si="478"/>
        <v>22446.217000000001</v>
      </c>
      <c r="AF1490" s="84">
        <f t="shared" si="478"/>
        <v>-7497.9199999999983</v>
      </c>
      <c r="AG1490" s="84">
        <f t="shared" si="478"/>
        <v>14948.296999999999</v>
      </c>
      <c r="AH1490" s="84">
        <f t="shared" si="468"/>
        <v>895.97499999999673</v>
      </c>
      <c r="AJ1490" s="80">
        <v>43293</v>
      </c>
      <c r="AK1490" s="84">
        <v>2059.8000000000002</v>
      </c>
      <c r="AL1490" s="84">
        <v>9616.7000000000007</v>
      </c>
      <c r="AM1490" s="84">
        <f t="shared" si="461"/>
        <v>11676.5</v>
      </c>
      <c r="AN1490" s="84">
        <f t="shared" si="476"/>
        <v>341.90000000000146</v>
      </c>
      <c r="AO1490" s="84">
        <f t="shared" si="476"/>
        <v>131</v>
      </c>
      <c r="AP1490" s="85">
        <f>AM1490/'[2]Soymeal Export Forecast'!AR$15</f>
        <v>0.8207859096932637</v>
      </c>
      <c r="AS1490" s="80">
        <v>43293</v>
      </c>
      <c r="AT1490" s="84">
        <v>195</v>
      </c>
      <c r="AU1490" s="84">
        <v>811.4</v>
      </c>
      <c r="AV1490" s="84">
        <f t="shared" si="462"/>
        <v>1006.4</v>
      </c>
      <c r="AW1490" s="84">
        <f t="shared" si="477"/>
        <v>20.399999999999977</v>
      </c>
      <c r="AX1490" s="84">
        <f t="shared" si="477"/>
        <v>11</v>
      </c>
      <c r="BB1490" s="84">
        <f t="shared" si="473"/>
        <v>1607.5940000000046</v>
      </c>
    </row>
    <row r="1491" spans="1:54">
      <c r="A1491" s="80">
        <v>43300</v>
      </c>
      <c r="B1491" s="84">
        <v>22051.861000000001</v>
      </c>
      <c r="C1491" s="86">
        <v>26141.043000000001</v>
      </c>
      <c r="D1491" s="84">
        <v>48192.904000000002</v>
      </c>
      <c r="E1491" s="84">
        <v>1925.954</v>
      </c>
      <c r="F1491" s="84">
        <f t="shared" si="475"/>
        <v>1912.0699999999997</v>
      </c>
      <c r="G1491" s="84">
        <f t="shared" si="475"/>
        <v>839.91400000000431</v>
      </c>
      <c r="H1491" s="84">
        <f t="shared" si="475"/>
        <v>56</v>
      </c>
      <c r="I1491" s="84">
        <f t="shared" si="472"/>
        <v>1912.0699999999997</v>
      </c>
      <c r="J1491" s="84">
        <f>'[2]Weekly Export Inspections'!QW$290/36.7437</f>
        <v>728.13900000000001</v>
      </c>
      <c r="K1491" s="84">
        <f t="shared" si="471"/>
        <v>-1183.9309999999996</v>
      </c>
      <c r="L1491" s="84">
        <f t="shared" si="474"/>
        <v>895.91400000000431</v>
      </c>
      <c r="N1491" s="85">
        <f>(D1491*36.7437/1000)/'[2]Soybean Export Forecast'!$Z$15</f>
        <v>0.82762306131551555</v>
      </c>
      <c r="P1491" s="84">
        <v>634.70000000000005</v>
      </c>
      <c r="Q1491" s="84">
        <v>27485.1</v>
      </c>
      <c r="R1491" s="84">
        <f t="shared" si="459"/>
        <v>28119.8</v>
      </c>
      <c r="S1491" s="84">
        <f t="shared" si="465"/>
        <v>-3</v>
      </c>
      <c r="T1491" s="84">
        <f t="shared" si="466"/>
        <v>9.9999999998544808E-2</v>
      </c>
      <c r="U1491" s="84">
        <v>0</v>
      </c>
      <c r="V1491" s="87">
        <f t="shared" si="463"/>
        <v>9.9999999998544808E-2</v>
      </c>
      <c r="W1491" s="84">
        <v>3</v>
      </c>
      <c r="Z1491" s="84">
        <v>40</v>
      </c>
      <c r="AA1491" s="86">
        <f>4487.4-143.308</f>
        <v>4344.0919999999996</v>
      </c>
      <c r="AB1491" s="84">
        <f t="shared" si="460"/>
        <v>4384.0919999999996</v>
      </c>
      <c r="AC1491" s="84">
        <f t="shared" si="467"/>
        <v>102.19899999999961</v>
      </c>
      <c r="AE1491" s="84">
        <f t="shared" si="478"/>
        <v>21377.161</v>
      </c>
      <c r="AF1491" s="84">
        <f t="shared" si="478"/>
        <v>-5688.1489999999967</v>
      </c>
      <c r="AG1491" s="84">
        <f t="shared" si="478"/>
        <v>15689.012000000002</v>
      </c>
      <c r="AH1491" s="84">
        <f t="shared" si="468"/>
        <v>740.71500000000378</v>
      </c>
      <c r="AJ1491" s="80">
        <v>43300</v>
      </c>
      <c r="AK1491" s="84">
        <v>2010.8</v>
      </c>
      <c r="AL1491" s="84">
        <v>9832.1</v>
      </c>
      <c r="AM1491" s="84">
        <f t="shared" si="461"/>
        <v>11842.9</v>
      </c>
      <c r="AN1491" s="84">
        <f t="shared" si="476"/>
        <v>215.39999999999964</v>
      </c>
      <c r="AO1491" s="84">
        <f t="shared" si="476"/>
        <v>166.39999999999964</v>
      </c>
      <c r="AP1491" s="85">
        <f>AM1491/'[2]Soymeal Export Forecast'!AR$15</f>
        <v>0.83248280305796707</v>
      </c>
      <c r="AS1491" s="80">
        <v>43300</v>
      </c>
      <c r="AT1491" s="84">
        <v>161.1</v>
      </c>
      <c r="AU1491" s="84">
        <v>840.8</v>
      </c>
      <c r="AV1491" s="84">
        <f t="shared" si="462"/>
        <v>1001.9</v>
      </c>
      <c r="AW1491" s="84">
        <f t="shared" si="477"/>
        <v>29.399999999999977</v>
      </c>
      <c r="AX1491" s="84">
        <f t="shared" si="477"/>
        <v>-4.5</v>
      </c>
      <c r="BB1491" s="84">
        <f t="shared" si="473"/>
        <v>2127.4699999999993</v>
      </c>
    </row>
    <row r="1492" spans="1:54">
      <c r="A1492" s="80">
        <v>43307</v>
      </c>
      <c r="B1492" s="84">
        <v>21549.712</v>
      </c>
      <c r="C1492" s="84">
        <v>27734.846000000001</v>
      </c>
      <c r="D1492" s="84">
        <v>49284.557999999997</v>
      </c>
      <c r="E1492" s="84">
        <v>2038.174</v>
      </c>
      <c r="F1492" s="84">
        <f t="shared" si="475"/>
        <v>1593.8029999999999</v>
      </c>
      <c r="G1492" s="84">
        <f t="shared" si="475"/>
        <v>1091.653999999995</v>
      </c>
      <c r="H1492" s="84">
        <f t="shared" si="475"/>
        <v>112.22000000000003</v>
      </c>
      <c r="I1492" s="84">
        <f t="shared" si="472"/>
        <v>1593.8029999999999</v>
      </c>
      <c r="J1492" s="84">
        <f>'[2]Weekly Export Inspections'!QX$290/36.7437</f>
        <v>768.76900000000001</v>
      </c>
      <c r="K1492" s="84">
        <f t="shared" si="471"/>
        <v>-825.03399999999988</v>
      </c>
      <c r="L1492" s="84">
        <f t="shared" si="474"/>
        <v>1203.873999999995</v>
      </c>
      <c r="N1492" s="85">
        <f>(D1492*36.7437/1000)/'[2]Soybean Export Forecast'!$Z$15</f>
        <v>0.84637017863754549</v>
      </c>
      <c r="P1492" s="84">
        <v>514.6</v>
      </c>
      <c r="Q1492" s="84">
        <v>27485.3</v>
      </c>
      <c r="R1492" s="84">
        <f t="shared" si="459"/>
        <v>27999.899999999998</v>
      </c>
      <c r="S1492" s="84">
        <f t="shared" si="465"/>
        <v>-119.90000000000146</v>
      </c>
      <c r="T1492" s="84">
        <f t="shared" si="466"/>
        <v>0.2000000000007276</v>
      </c>
      <c r="U1492" s="84">
        <v>0</v>
      </c>
      <c r="V1492" s="87">
        <f t="shared" si="463"/>
        <v>0.2000000000007276</v>
      </c>
      <c r="W1492" s="84">
        <v>119.9</v>
      </c>
      <c r="Z1492" s="84">
        <v>40</v>
      </c>
      <c r="AA1492" s="84">
        <v>4575.3999999999996</v>
      </c>
      <c r="AB1492" s="84">
        <f t="shared" si="460"/>
        <v>4615.3999999999996</v>
      </c>
      <c r="AC1492" s="84">
        <f t="shared" si="467"/>
        <v>231.30799999999999</v>
      </c>
      <c r="AE1492" s="84">
        <f t="shared" si="478"/>
        <v>20995.112000000001</v>
      </c>
      <c r="AF1492" s="84">
        <f t="shared" si="478"/>
        <v>-4325.8539999999975</v>
      </c>
      <c r="AG1492" s="84">
        <f t="shared" si="478"/>
        <v>16669.258000000002</v>
      </c>
      <c r="AH1492" s="84">
        <f t="shared" si="468"/>
        <v>980.24599999999919</v>
      </c>
      <c r="AJ1492" s="80">
        <v>43307</v>
      </c>
      <c r="AK1492" s="84">
        <v>1842.1</v>
      </c>
      <c r="AL1492" s="84">
        <v>10079.700000000001</v>
      </c>
      <c r="AM1492" s="84">
        <f t="shared" si="461"/>
        <v>11921.800000000001</v>
      </c>
      <c r="AN1492" s="84">
        <f t="shared" si="476"/>
        <v>247.60000000000036</v>
      </c>
      <c r="AO1492" s="84">
        <f t="shared" si="476"/>
        <v>78.900000000001455</v>
      </c>
      <c r="AP1492" s="85">
        <f>AM1492/'[2]Soymeal Export Forecast'!AR$15</f>
        <v>0.83802898626995692</v>
      </c>
      <c r="AS1492" s="80">
        <v>43307</v>
      </c>
      <c r="AT1492" s="84">
        <v>156.9</v>
      </c>
      <c r="AU1492" s="84">
        <v>859.2</v>
      </c>
      <c r="AV1492" s="84">
        <f t="shared" si="462"/>
        <v>1016.1</v>
      </c>
      <c r="AW1492" s="84">
        <f t="shared" si="477"/>
        <v>18.400000000000091</v>
      </c>
      <c r="AX1492" s="84">
        <f t="shared" si="477"/>
        <v>14.200000000000045</v>
      </c>
      <c r="BB1492" s="84">
        <f t="shared" si="473"/>
        <v>1841.4030000000002</v>
      </c>
    </row>
    <row r="1493" spans="1:54">
      <c r="A1493" s="80">
        <v>43314</v>
      </c>
      <c r="B1493" s="84">
        <v>20545.774000000001</v>
      </c>
      <c r="C1493" s="86">
        <v>29370.224999999999</v>
      </c>
      <c r="D1493" s="84">
        <v>49915.999000000003</v>
      </c>
      <c r="E1493" s="84">
        <v>1961.5820000000001</v>
      </c>
      <c r="F1493" s="84">
        <f t="shared" si="475"/>
        <v>1635.3789999999972</v>
      </c>
      <c r="G1493" s="84">
        <f t="shared" si="475"/>
        <v>631.44100000000617</v>
      </c>
      <c r="H1493" s="84">
        <f t="shared" si="475"/>
        <v>-76.591999999999871</v>
      </c>
      <c r="I1493" s="84">
        <f t="shared" si="472"/>
        <v>1635.3789999999972</v>
      </c>
      <c r="J1493" s="84">
        <f>'[2]Weekly Export Inspections'!QY$290/36.7437</f>
        <v>893.64800000000002</v>
      </c>
      <c r="K1493" s="84">
        <f t="shared" si="471"/>
        <v>-741.73099999999715</v>
      </c>
      <c r="L1493" s="84">
        <f t="shared" si="474"/>
        <v>554.8490000000063</v>
      </c>
      <c r="M1493" s="84">
        <v>87.3</v>
      </c>
      <c r="N1493" s="85">
        <f>(D1493*36.7437/1000)/'[2]Soybean Export Forecast'!$Z$15</f>
        <v>0.85721399774959017</v>
      </c>
      <c r="P1493" s="84">
        <v>372.9</v>
      </c>
      <c r="Q1493" s="84">
        <v>27552.5</v>
      </c>
      <c r="R1493" s="84">
        <f t="shared" si="459"/>
        <v>27925.4</v>
      </c>
      <c r="S1493" s="84">
        <f t="shared" si="465"/>
        <v>-74.499999999996362</v>
      </c>
      <c r="T1493" s="84">
        <f t="shared" si="466"/>
        <v>67.200000000000728</v>
      </c>
      <c r="U1493" s="84">
        <f>'[2]Weekly Export Inspections'!QY$88/36.7437</f>
        <v>64.581000000000003</v>
      </c>
      <c r="V1493" s="87">
        <f t="shared" si="463"/>
        <v>2.6190000000007245</v>
      </c>
      <c r="W1493" s="84">
        <v>74.400000000000006</v>
      </c>
      <c r="Z1493" s="84">
        <v>40</v>
      </c>
      <c r="AA1493" s="86">
        <f>5051.1-79.407</f>
        <v>4971.6930000000002</v>
      </c>
      <c r="AB1493" s="84">
        <f t="shared" si="460"/>
        <v>5011.6930000000002</v>
      </c>
      <c r="AC1493" s="84">
        <f t="shared" si="467"/>
        <v>396.29300000000057</v>
      </c>
      <c r="AE1493" s="84">
        <f t="shared" si="478"/>
        <v>20132.874</v>
      </c>
      <c r="AF1493" s="84">
        <f t="shared" si="478"/>
        <v>-3153.9680000000017</v>
      </c>
      <c r="AG1493" s="84">
        <f t="shared" si="478"/>
        <v>16978.906000000003</v>
      </c>
      <c r="AH1493" s="84">
        <f t="shared" si="468"/>
        <v>309.64800000000105</v>
      </c>
      <c r="AJ1493" s="80">
        <v>43314</v>
      </c>
      <c r="AK1493" s="84">
        <v>1696.2</v>
      </c>
      <c r="AL1493" s="84">
        <v>10335.299999999999</v>
      </c>
      <c r="AM1493" s="84">
        <f t="shared" si="461"/>
        <v>12031.5</v>
      </c>
      <c r="AN1493" s="84">
        <f t="shared" si="476"/>
        <v>255.59999999999854</v>
      </c>
      <c r="AO1493" s="84">
        <f t="shared" si="476"/>
        <v>109.69999999999891</v>
      </c>
      <c r="AP1493" s="85">
        <f>AM1493/'[2]Soymeal Export Forecast'!AR$15</f>
        <v>0.84574021945570177</v>
      </c>
      <c r="AS1493" s="80">
        <v>43314</v>
      </c>
      <c r="AT1493" s="84">
        <v>145.5</v>
      </c>
      <c r="AU1493" s="84">
        <v>881.5</v>
      </c>
      <c r="AV1493" s="84">
        <f t="shared" si="462"/>
        <v>1027</v>
      </c>
      <c r="AW1493" s="84">
        <f t="shared" si="477"/>
        <v>22.299999999999955</v>
      </c>
      <c r="AX1493" s="84">
        <f t="shared" si="477"/>
        <v>10.899999999999977</v>
      </c>
      <c r="BB1493" s="84">
        <f t="shared" si="473"/>
        <v>1890.9789999999957</v>
      </c>
    </row>
    <row r="1494" spans="1:54">
      <c r="A1494" s="80">
        <v>43321</v>
      </c>
      <c r="B1494" s="84">
        <v>20091.314999999999</v>
      </c>
      <c r="C1494" s="86">
        <v>30844.546999999999</v>
      </c>
      <c r="D1494" s="84">
        <v>50935.862000000001</v>
      </c>
      <c r="E1494" s="84">
        <v>2010.913</v>
      </c>
      <c r="F1494" s="84">
        <f t="shared" si="475"/>
        <v>1474.3220000000001</v>
      </c>
      <c r="G1494" s="84">
        <f t="shared" si="475"/>
        <v>1019.8629999999976</v>
      </c>
      <c r="H1494" s="84">
        <f t="shared" si="475"/>
        <v>49.330999999999904</v>
      </c>
      <c r="I1494" s="84">
        <f t="shared" si="472"/>
        <v>1474.3220000000001</v>
      </c>
      <c r="J1494" s="84">
        <f>'[2]Weekly Export Inspections'!QZ$290/36.7437</f>
        <v>581.55899999999997</v>
      </c>
      <c r="K1494" s="84">
        <f t="shared" si="471"/>
        <v>-892.76300000000015</v>
      </c>
      <c r="L1494" s="84">
        <f t="shared" si="474"/>
        <v>1069.1939999999975</v>
      </c>
      <c r="M1494" s="84">
        <v>32.1</v>
      </c>
      <c r="N1494" s="85">
        <f>(D1494*36.7437/1000)/'[2]Soybean Export Forecast'!$Z$15</f>
        <v>0.87472823881259865</v>
      </c>
      <c r="P1494" s="84">
        <v>306.60000000000002</v>
      </c>
      <c r="Q1494" s="84">
        <v>27615.8</v>
      </c>
      <c r="R1494" s="84">
        <f t="shared" si="459"/>
        <v>27922.399999999998</v>
      </c>
      <c r="S1494" s="84">
        <f t="shared" si="465"/>
        <v>-3.000000000003638</v>
      </c>
      <c r="T1494" s="84">
        <f t="shared" si="466"/>
        <v>63.299999999999272</v>
      </c>
      <c r="U1494" s="84">
        <f>'[2]Weekly Export Inspections'!QZ$88/36.7437</f>
        <v>62.999000000000002</v>
      </c>
      <c r="V1494" s="87">
        <f t="shared" si="463"/>
        <v>0.30099999999927007</v>
      </c>
      <c r="W1494" s="84">
        <v>3</v>
      </c>
      <c r="Z1494" s="84">
        <v>40</v>
      </c>
      <c r="AA1494" s="86">
        <f>5159.6-79.407</f>
        <v>5080.1930000000002</v>
      </c>
      <c r="AB1494" s="84">
        <f t="shared" si="460"/>
        <v>5120.1930000000002</v>
      </c>
      <c r="AC1494" s="84">
        <f t="shared" si="467"/>
        <v>108.5</v>
      </c>
      <c r="AE1494" s="84">
        <f t="shared" si="478"/>
        <v>19744.715</v>
      </c>
      <c r="AF1494" s="84">
        <f t="shared" si="478"/>
        <v>-1851.4460000000008</v>
      </c>
      <c r="AG1494" s="84">
        <f t="shared" si="478"/>
        <v>17893.269000000004</v>
      </c>
      <c r="AH1494" s="84">
        <f t="shared" si="468"/>
        <v>914.36300000000119</v>
      </c>
      <c r="AJ1494" s="80">
        <v>43321</v>
      </c>
      <c r="AK1494" s="84">
        <v>1692.7</v>
      </c>
      <c r="AL1494" s="84">
        <v>10546</v>
      </c>
      <c r="AM1494" s="84">
        <f t="shared" si="461"/>
        <v>12238.7</v>
      </c>
      <c r="AN1494" s="84">
        <f t="shared" si="476"/>
        <v>210.70000000000073</v>
      </c>
      <c r="AO1494" s="84">
        <f t="shared" si="476"/>
        <v>207.20000000000073</v>
      </c>
      <c r="AP1494" s="85">
        <f>AM1494/'[2]Soymeal Export Forecast'!AR$15</f>
        <v>0.86030510109732772</v>
      </c>
      <c r="AS1494" s="80">
        <v>43321</v>
      </c>
      <c r="AT1494" s="84">
        <v>133.30000000000001</v>
      </c>
      <c r="AU1494" s="84">
        <v>898.5</v>
      </c>
      <c r="AV1494" s="84">
        <f t="shared" si="462"/>
        <v>1031.8</v>
      </c>
      <c r="AW1494" s="84">
        <f t="shared" si="477"/>
        <v>17</v>
      </c>
      <c r="AX1494" s="84">
        <f t="shared" si="477"/>
        <v>4.7999999999999545</v>
      </c>
      <c r="BB1494" s="84">
        <f t="shared" si="473"/>
        <v>1685.0220000000008</v>
      </c>
    </row>
    <row r="1495" spans="1:54">
      <c r="A1495" s="80">
        <v>43328</v>
      </c>
      <c r="B1495" s="84">
        <v>19002.141</v>
      </c>
      <c r="C1495" s="84">
        <v>32629.289000000001</v>
      </c>
      <c r="D1495" s="84">
        <v>51631.43</v>
      </c>
      <c r="E1495" s="84">
        <v>2100.913</v>
      </c>
      <c r="F1495" s="84">
        <f t="shared" si="475"/>
        <v>1784.742000000002</v>
      </c>
      <c r="G1495" s="84">
        <f t="shared" si="475"/>
        <v>695.5679999999993</v>
      </c>
      <c r="H1495" s="84">
        <f t="shared" si="475"/>
        <v>90</v>
      </c>
      <c r="I1495" s="84">
        <f t="shared" si="472"/>
        <v>1784.742000000002</v>
      </c>
      <c r="J1495" s="84">
        <f>'[2]Weekly Export Inspections'!RA$290/36.7437</f>
        <v>660.99799999999993</v>
      </c>
      <c r="K1495" s="84">
        <f t="shared" si="471"/>
        <v>-1123.744000000002</v>
      </c>
      <c r="L1495" s="84">
        <f t="shared" si="474"/>
        <v>785.5679999999993</v>
      </c>
      <c r="M1495" s="84">
        <v>69.099999999999994</v>
      </c>
      <c r="N1495" s="85">
        <f>(D1495*36.7437/1000)/'[2]Soybean Export Forecast'!$Z$15</f>
        <v>0.88667331930646365</v>
      </c>
      <c r="P1495" s="84">
        <v>306.60000000000002</v>
      </c>
      <c r="Q1495" s="84">
        <v>27615.8</v>
      </c>
      <c r="R1495" s="84">
        <f t="shared" si="459"/>
        <v>27922.399999999998</v>
      </c>
      <c r="S1495" s="84">
        <f t="shared" si="465"/>
        <v>0</v>
      </c>
      <c r="T1495" s="84">
        <f t="shared" si="466"/>
        <v>0</v>
      </c>
      <c r="U1495" s="84">
        <f>'[2]Weekly Export Inspections'!RA$88/36.7437</f>
        <v>0</v>
      </c>
      <c r="V1495" s="87">
        <f t="shared" si="463"/>
        <v>0</v>
      </c>
      <c r="W1495" s="84">
        <v>4</v>
      </c>
      <c r="Z1495" s="84">
        <v>90</v>
      </c>
      <c r="AA1495" s="84">
        <v>5268.2</v>
      </c>
      <c r="AB1495" s="84">
        <f t="shared" si="460"/>
        <v>5358.2</v>
      </c>
      <c r="AC1495" s="84">
        <f t="shared" si="467"/>
        <v>238.00699999999961</v>
      </c>
      <c r="AE1495" s="84">
        <f t="shared" si="478"/>
        <v>18605.541000000001</v>
      </c>
      <c r="AF1495" s="84">
        <f t="shared" si="478"/>
        <v>-254.71099999999842</v>
      </c>
      <c r="AG1495" s="84">
        <f t="shared" si="478"/>
        <v>18350.830000000002</v>
      </c>
      <c r="AH1495" s="84">
        <f t="shared" si="468"/>
        <v>457.56099999999788</v>
      </c>
      <c r="AJ1495" s="80">
        <v>43328</v>
      </c>
      <c r="AK1495" s="84">
        <v>1720.7</v>
      </c>
      <c r="AL1495" s="84">
        <v>10730.5</v>
      </c>
      <c r="AM1495" s="84">
        <f t="shared" si="461"/>
        <v>12451.2</v>
      </c>
      <c r="AN1495" s="84">
        <f t="shared" si="476"/>
        <v>184.5</v>
      </c>
      <c r="AO1495" s="84">
        <f t="shared" si="476"/>
        <v>212.5</v>
      </c>
      <c r="AP1495" s="85">
        <f>AM1495/'[2]Soymeal Export Forecast'!AR$15</f>
        <v>0.8752425400396322</v>
      </c>
      <c r="AS1495" s="80">
        <v>43328</v>
      </c>
      <c r="AT1495" s="84">
        <v>124.1</v>
      </c>
      <c r="AU1495" s="84">
        <v>912.9</v>
      </c>
      <c r="AV1495" s="84">
        <f t="shared" si="462"/>
        <v>1037</v>
      </c>
      <c r="AW1495" s="84">
        <f t="shared" si="477"/>
        <v>14.399999999999977</v>
      </c>
      <c r="AX1495" s="84">
        <f t="shared" si="477"/>
        <v>5.2000000000000455</v>
      </c>
      <c r="BB1495" s="84">
        <f t="shared" si="473"/>
        <v>1969.242000000002</v>
      </c>
    </row>
    <row r="1496" spans="1:54">
      <c r="A1496" s="80">
        <v>43335</v>
      </c>
      <c r="B1496" s="84">
        <v>18424.07</v>
      </c>
      <c r="C1496" s="84">
        <v>34190.271000000001</v>
      </c>
      <c r="D1496" s="84">
        <v>52614.341</v>
      </c>
      <c r="E1496" s="84">
        <v>2230.1529999999998</v>
      </c>
      <c r="F1496" s="84">
        <f t="shared" si="475"/>
        <v>1560.982</v>
      </c>
      <c r="G1496" s="84">
        <f t="shared" si="475"/>
        <v>982.91100000000006</v>
      </c>
      <c r="H1496" s="84">
        <f t="shared" si="475"/>
        <v>129.23999999999978</v>
      </c>
      <c r="I1496" s="84">
        <f t="shared" si="472"/>
        <v>1560.982</v>
      </c>
      <c r="J1496" s="84">
        <f>'[2]Weekly Export Inspections'!RB$290/36.7437</f>
        <v>907.94499999999994</v>
      </c>
      <c r="K1496" s="84">
        <f t="shared" si="471"/>
        <v>-653.03700000000003</v>
      </c>
      <c r="L1496" s="84">
        <f t="shared" si="474"/>
        <v>1112.1509999999998</v>
      </c>
      <c r="N1496" s="85">
        <f>(D1496*36.7437/1000)/'[2]Soybean Export Forecast'!$Z$15</f>
        <v>0.90355297882689212</v>
      </c>
      <c r="P1496" s="84">
        <v>245.1</v>
      </c>
      <c r="Q1496" s="84">
        <v>27615.8</v>
      </c>
      <c r="R1496" s="84">
        <f t="shared" si="459"/>
        <v>27860.899999999998</v>
      </c>
      <c r="S1496" s="84">
        <f t="shared" si="465"/>
        <v>-61.5</v>
      </c>
      <c r="T1496" s="84">
        <f t="shared" si="466"/>
        <v>0</v>
      </c>
      <c r="U1496" s="84">
        <f>'[2]Weekly Export Inspections'!RB$88/36.7437</f>
        <v>0</v>
      </c>
      <c r="V1496" s="87">
        <f t="shared" si="463"/>
        <v>0</v>
      </c>
      <c r="W1496" s="84">
        <v>61.5</v>
      </c>
      <c r="Z1496" s="84">
        <v>175</v>
      </c>
      <c r="AA1496" s="84">
        <v>5444.3</v>
      </c>
      <c r="AB1496" s="84">
        <f t="shared" si="460"/>
        <v>5619.3</v>
      </c>
      <c r="AC1496" s="84">
        <f t="shared" si="467"/>
        <v>261.10000000000036</v>
      </c>
      <c r="AE1496" s="84">
        <f t="shared" si="478"/>
        <v>18003.97</v>
      </c>
      <c r="AF1496" s="84">
        <f t="shared" si="478"/>
        <v>1130.1710000000012</v>
      </c>
      <c r="AG1496" s="84">
        <f t="shared" si="478"/>
        <v>19134.141000000003</v>
      </c>
      <c r="AH1496" s="84">
        <f t="shared" si="468"/>
        <v>783.31100000000151</v>
      </c>
      <c r="AJ1496" s="80">
        <v>43335</v>
      </c>
      <c r="AK1496" s="84">
        <v>1446.1</v>
      </c>
      <c r="AL1496" s="84">
        <v>10983.6</v>
      </c>
      <c r="AM1496" s="84">
        <f t="shared" si="461"/>
        <v>12429.7</v>
      </c>
      <c r="AN1496" s="84">
        <f t="shared" si="476"/>
        <v>253.10000000000036</v>
      </c>
      <c r="AO1496" s="84">
        <f t="shared" si="476"/>
        <v>-21.5</v>
      </c>
      <c r="AP1496" s="85">
        <f>AM1496/'[2]Soymeal Export Forecast'!AR$15</f>
        <v>0.87373122268782255</v>
      </c>
      <c r="AS1496" s="80">
        <v>43335</v>
      </c>
      <c r="AT1496" s="84">
        <v>136.4</v>
      </c>
      <c r="AU1496" s="84">
        <v>924.6</v>
      </c>
      <c r="AV1496" s="84">
        <f t="shared" si="462"/>
        <v>1061</v>
      </c>
      <c r="AW1496" s="84">
        <f t="shared" si="477"/>
        <v>11.700000000000045</v>
      </c>
      <c r="AX1496" s="84">
        <f t="shared" si="477"/>
        <v>24</v>
      </c>
      <c r="BB1496" s="84">
        <f t="shared" si="473"/>
        <v>1814.0820000000003</v>
      </c>
    </row>
    <row r="1497" spans="1:54">
      <c r="A1497" s="80">
        <v>43342</v>
      </c>
      <c r="B1497" s="84">
        <v>17809.04</v>
      </c>
      <c r="C1497" s="84">
        <v>35659.605000000003</v>
      </c>
      <c r="D1497" s="84">
        <v>53468.644999999997</v>
      </c>
      <c r="E1497" s="84">
        <v>2503.5770000000002</v>
      </c>
      <c r="F1497" s="84">
        <f t="shared" si="475"/>
        <v>1469.3340000000026</v>
      </c>
      <c r="G1497" s="84">
        <f t="shared" si="475"/>
        <v>854.30399999999645</v>
      </c>
      <c r="H1497" s="84">
        <f t="shared" si="475"/>
        <v>273.42400000000043</v>
      </c>
      <c r="I1497" s="84">
        <f t="shared" si="472"/>
        <v>1469.3340000000026</v>
      </c>
      <c r="J1497" s="84">
        <f>'[2]Weekly Export Inspections'!RC$290/36.7437</f>
        <v>776.27699999999993</v>
      </c>
      <c r="K1497" s="84">
        <f t="shared" si="471"/>
        <v>-693.05700000000263</v>
      </c>
      <c r="L1497" s="84">
        <f t="shared" si="474"/>
        <v>1127.7279999999969</v>
      </c>
      <c r="M1497" s="84">
        <v>176.2</v>
      </c>
      <c r="N1497" s="85">
        <f>(D1497*36.7437/1000)/'[2]Soybean Export Forecast'!$Z$15</f>
        <v>0.91822405346838054</v>
      </c>
      <c r="P1497" s="84">
        <v>245.1</v>
      </c>
      <c r="Q1497" s="84">
        <v>27615.8</v>
      </c>
      <c r="R1497" s="84">
        <f t="shared" si="459"/>
        <v>27860.899999999998</v>
      </c>
      <c r="S1497" s="84">
        <f t="shared" si="465"/>
        <v>0</v>
      </c>
      <c r="T1497" s="84">
        <f t="shared" si="466"/>
        <v>0</v>
      </c>
      <c r="U1497" s="84">
        <f>'[2]Weekly Export Inspections'!RC$88/36.7437</f>
        <v>65.998999999999995</v>
      </c>
      <c r="V1497" s="87">
        <f t="shared" si="463"/>
        <v>-65.998999999999995</v>
      </c>
      <c r="W1497" s="84">
        <v>0</v>
      </c>
      <c r="Z1497" s="84">
        <v>100</v>
      </c>
      <c r="AA1497" s="84">
        <v>5651.1</v>
      </c>
      <c r="AB1497" s="84">
        <f t="shared" si="460"/>
        <v>5751.1</v>
      </c>
      <c r="AC1497" s="84">
        <f t="shared" si="467"/>
        <v>131.80000000000018</v>
      </c>
      <c r="AE1497" s="84">
        <f t="shared" si="478"/>
        <v>17463.940000000002</v>
      </c>
      <c r="AF1497" s="84">
        <f t="shared" si="478"/>
        <v>2392.7050000000036</v>
      </c>
      <c r="AG1497" s="84">
        <f t="shared" si="478"/>
        <v>19856.644999999997</v>
      </c>
      <c r="AH1497" s="84">
        <f t="shared" si="468"/>
        <v>722.50399999999354</v>
      </c>
      <c r="AJ1497" s="80">
        <v>43342</v>
      </c>
      <c r="AK1497" s="84">
        <v>1348.5</v>
      </c>
      <c r="AL1497" s="84">
        <v>11150.6</v>
      </c>
      <c r="AM1497" s="84">
        <f t="shared" si="461"/>
        <v>12499.1</v>
      </c>
      <c r="AN1497" s="84">
        <f t="shared" si="476"/>
        <v>167</v>
      </c>
      <c r="AO1497" s="84">
        <f t="shared" si="476"/>
        <v>69.399999999999636</v>
      </c>
      <c r="AP1497" s="85">
        <f>AM1497/'[2]Soymeal Export Forecast'!AR$15</f>
        <v>0.87860961451180342</v>
      </c>
      <c r="AS1497" s="80">
        <v>43342</v>
      </c>
      <c r="AT1497" s="84">
        <v>90</v>
      </c>
      <c r="AU1497" s="84">
        <v>967.3</v>
      </c>
      <c r="AV1497" s="84">
        <f t="shared" si="462"/>
        <v>1057.3</v>
      </c>
      <c r="AW1497" s="84">
        <f t="shared" si="477"/>
        <v>42.699999999999932</v>
      </c>
      <c r="AX1497" s="84">
        <f t="shared" si="477"/>
        <v>-3.7000000000000455</v>
      </c>
      <c r="BB1497" s="84">
        <f t="shared" si="473"/>
        <v>1636.3340000000026</v>
      </c>
    </row>
    <row r="1498" spans="1:54">
      <c r="A1498" s="80">
        <v>43349</v>
      </c>
      <c r="B1498" s="84">
        <v>16907.32</v>
      </c>
      <c r="C1498" s="86">
        <v>37554.415000000001</v>
      </c>
      <c r="D1498" s="84">
        <v>54461.735000000001</v>
      </c>
      <c r="E1498" s="84">
        <v>2652.8389999999999</v>
      </c>
      <c r="F1498" s="86">
        <f>242.5+895.9</f>
        <v>1138.4000000000001</v>
      </c>
      <c r="G1498" s="86">
        <f>14.7+693.5</f>
        <v>708.2</v>
      </c>
      <c r="H1498" s="84">
        <v>0</v>
      </c>
      <c r="I1498" s="84">
        <f t="shared" si="472"/>
        <v>1138.4000000000001</v>
      </c>
      <c r="J1498" s="84">
        <f>'[2]Weekly Export Inspections'!RD$290/36.7437</f>
        <v>927.33500000000004</v>
      </c>
      <c r="K1498" s="84">
        <f t="shared" si="471"/>
        <v>-211.06500000000005</v>
      </c>
      <c r="L1498" s="84">
        <f t="shared" si="474"/>
        <v>708.2</v>
      </c>
      <c r="M1498" s="84">
        <v>83</v>
      </c>
      <c r="N1498" s="85">
        <f>(D1498*36.7437/1000)/'[2]Soybean Export Forecast'!$AA$15</f>
        <v>1.1385816236275712</v>
      </c>
      <c r="P1498" s="84">
        <v>1391</v>
      </c>
      <c r="Q1498" s="84">
        <v>67</v>
      </c>
      <c r="R1498" s="84">
        <f t="shared" si="459"/>
        <v>1458</v>
      </c>
      <c r="S1498" s="84">
        <v>67</v>
      </c>
      <c r="T1498" s="84">
        <v>67</v>
      </c>
      <c r="U1498" s="84">
        <f>'[2]Weekly Export Inspections'!RD$88/36.7437</f>
        <v>66.954000000000008</v>
      </c>
      <c r="V1498" s="87">
        <f t="shared" si="463"/>
        <v>4.5999999999992269E-2</v>
      </c>
      <c r="W1498" s="84">
        <v>60.1</v>
      </c>
      <c r="Z1498" s="84">
        <v>315</v>
      </c>
      <c r="AA1498" s="84">
        <v>110</v>
      </c>
      <c r="AB1498" s="84">
        <f t="shared" si="460"/>
        <v>425</v>
      </c>
      <c r="AC1498" s="84">
        <v>189.9</v>
      </c>
      <c r="AE1498" s="84">
        <f t="shared" si="478"/>
        <v>15201.32</v>
      </c>
      <c r="AF1498" s="84">
        <f t="shared" si="478"/>
        <v>37377.415000000001</v>
      </c>
      <c r="AG1498" s="84">
        <f t="shared" si="478"/>
        <v>52578.735000000001</v>
      </c>
      <c r="AJ1498" s="80">
        <v>43349</v>
      </c>
      <c r="AK1498" s="84">
        <v>1177.2</v>
      </c>
      <c r="AL1498" s="84">
        <v>11356.8</v>
      </c>
      <c r="AM1498" s="84">
        <f t="shared" si="461"/>
        <v>12534</v>
      </c>
      <c r="AN1498" s="84">
        <f t="shared" si="476"/>
        <v>206.19999999999891</v>
      </c>
      <c r="AO1498" s="84">
        <f t="shared" si="476"/>
        <v>34.899999999999636</v>
      </c>
      <c r="AP1498" s="85">
        <f>AM1498/'[2]Soymeal Export Forecast'!AR$15</f>
        <v>0.8810628691898571</v>
      </c>
      <c r="AS1498" s="80">
        <v>43349</v>
      </c>
      <c r="AT1498" s="84">
        <v>93</v>
      </c>
      <c r="AU1498" s="84">
        <v>969</v>
      </c>
      <c r="AV1498" s="84">
        <f t="shared" si="462"/>
        <v>1062</v>
      </c>
      <c r="AW1498" s="84">
        <f t="shared" si="477"/>
        <v>1.7000000000000455</v>
      </c>
      <c r="AX1498" s="84">
        <f t="shared" si="477"/>
        <v>4.7000000000000455</v>
      </c>
      <c r="BB1498" s="84">
        <f t="shared" si="473"/>
        <v>1344.599999999999</v>
      </c>
    </row>
    <row r="1499" spans="1:54">
      <c r="A1499" s="80">
        <v>43356</v>
      </c>
      <c r="B1499" s="84">
        <v>16297.46</v>
      </c>
      <c r="C1499" s="86">
        <v>39002.891000000003</v>
      </c>
      <c r="D1499" s="84">
        <v>55300.351000000002</v>
      </c>
      <c r="E1499" s="84">
        <v>3071.1170000000002</v>
      </c>
      <c r="F1499" s="84">
        <f t="shared" ref="F1499:H1546" si="479">C1499-C1498</f>
        <v>1448.4760000000024</v>
      </c>
      <c r="G1499" s="84">
        <f t="shared" si="479"/>
        <v>838.6160000000018</v>
      </c>
      <c r="H1499" s="84">
        <f t="shared" si="479"/>
        <v>418.27800000000025</v>
      </c>
      <c r="I1499" s="84">
        <f t="shared" si="472"/>
        <v>1448.4760000000024</v>
      </c>
      <c r="J1499" s="84">
        <f>'[2]Weekly Export Inspections'!RE$290/36.7437</f>
        <v>787.24599999999998</v>
      </c>
      <c r="K1499" s="84">
        <f t="shared" si="471"/>
        <v>-661.23000000000241</v>
      </c>
      <c r="L1499" s="84">
        <f t="shared" si="474"/>
        <v>1256.8940000000021</v>
      </c>
      <c r="M1499" s="84">
        <v>176.2</v>
      </c>
      <c r="N1499" s="85">
        <f>(D1499*36.7437/1000)/'[2]Soybean Export Forecast'!$AA$15</f>
        <v>1.156113800428036</v>
      </c>
      <c r="P1499" s="84">
        <v>1387</v>
      </c>
      <c r="Q1499" s="84">
        <v>67</v>
      </c>
      <c r="R1499" s="84">
        <f t="shared" si="459"/>
        <v>1454</v>
      </c>
      <c r="S1499" s="84">
        <f t="shared" ref="S1499:S1546" si="480">R1499-R1498</f>
        <v>-4</v>
      </c>
      <c r="T1499" s="84">
        <f t="shared" ref="T1499:T1546" si="481">Q1499-Q1498</f>
        <v>0</v>
      </c>
      <c r="U1499" s="84">
        <f>'[2]Weekly Export Inspections'!RE$88/36.7437</f>
        <v>0</v>
      </c>
      <c r="V1499" s="87">
        <f t="shared" si="463"/>
        <v>0</v>
      </c>
      <c r="W1499" s="84">
        <v>0</v>
      </c>
      <c r="Z1499" s="84">
        <v>235</v>
      </c>
      <c r="AA1499" s="84">
        <v>390.5</v>
      </c>
      <c r="AB1499" s="84">
        <f t="shared" si="460"/>
        <v>625.5</v>
      </c>
      <c r="AC1499" s="84">
        <f t="shared" ref="AC1499:AC1546" si="482">AB1499-AB1498</f>
        <v>200.5</v>
      </c>
      <c r="AE1499" s="84">
        <f t="shared" si="478"/>
        <v>14675.46</v>
      </c>
      <c r="AF1499" s="84">
        <f t="shared" si="478"/>
        <v>38545.391000000003</v>
      </c>
      <c r="AG1499" s="84">
        <f t="shared" si="478"/>
        <v>53220.851000000002</v>
      </c>
      <c r="AH1499" s="84">
        <f t="shared" ref="AH1499:AH1546" si="483">AG1499-AG1498</f>
        <v>642.1160000000018</v>
      </c>
      <c r="AJ1499" s="80">
        <v>43356</v>
      </c>
      <c r="AK1499" s="84">
        <v>1012.5</v>
      </c>
      <c r="AL1499" s="84">
        <v>11581</v>
      </c>
      <c r="AM1499" s="84">
        <f t="shared" si="461"/>
        <v>12593.5</v>
      </c>
      <c r="AN1499" s="84">
        <f t="shared" si="476"/>
        <v>224.20000000000073</v>
      </c>
      <c r="AO1499" s="84">
        <f t="shared" si="476"/>
        <v>59.5</v>
      </c>
      <c r="AP1499" s="85">
        <f>AM1499/'[2]Soymeal Export Forecast'!AR$15</f>
        <v>0.88524535209370236</v>
      </c>
      <c r="AS1499" s="80">
        <v>43356</v>
      </c>
      <c r="AT1499" s="84">
        <v>92.6</v>
      </c>
      <c r="AU1499" s="84">
        <v>979</v>
      </c>
      <c r="AV1499" s="84">
        <f t="shared" si="462"/>
        <v>1071.5999999999999</v>
      </c>
      <c r="AW1499" s="84">
        <f t="shared" si="477"/>
        <v>10</v>
      </c>
      <c r="AX1499" s="84">
        <f t="shared" si="477"/>
        <v>9.5999999999999091</v>
      </c>
      <c r="BB1499" s="84">
        <f t="shared" si="473"/>
        <v>1672.6760000000031</v>
      </c>
    </row>
    <row r="1500" spans="1:54">
      <c r="A1500" s="80">
        <v>43363</v>
      </c>
      <c r="B1500" s="84">
        <v>15828.181</v>
      </c>
      <c r="C1500" s="86">
        <v>40408.61</v>
      </c>
      <c r="D1500" s="84">
        <v>56236.790999999997</v>
      </c>
      <c r="E1500" s="84">
        <v>3311.268</v>
      </c>
      <c r="F1500" s="84">
        <f t="shared" si="479"/>
        <v>1405.7189999999973</v>
      </c>
      <c r="G1500" s="84">
        <f t="shared" si="479"/>
        <v>936.43999999999505</v>
      </c>
      <c r="H1500" s="84">
        <f t="shared" si="479"/>
        <v>240.15099999999984</v>
      </c>
      <c r="I1500" s="84">
        <f t="shared" si="472"/>
        <v>1405.7189999999973</v>
      </c>
      <c r="J1500" s="84">
        <f>'[2]Weekly Export Inspections'!RF$290/36.7437</f>
        <v>719.33900000000006</v>
      </c>
      <c r="K1500" s="84">
        <f t="shared" si="471"/>
        <v>-686.37999999999727</v>
      </c>
      <c r="L1500" s="84">
        <f t="shared" si="474"/>
        <v>1176.5909999999949</v>
      </c>
      <c r="M1500" s="84">
        <v>139.4</v>
      </c>
      <c r="N1500" s="85">
        <f>(D1500*36.7437/1000)/'[2]Soybean Export Forecast'!$AA$15</f>
        <v>1.1756910940201297</v>
      </c>
      <c r="P1500" s="84">
        <v>1323</v>
      </c>
      <c r="Q1500" s="84">
        <v>67</v>
      </c>
      <c r="R1500" s="84">
        <f t="shared" ref="R1500:R1546" si="484">Q1500+P1500</f>
        <v>1390</v>
      </c>
      <c r="S1500" s="84">
        <f t="shared" si="480"/>
        <v>-64</v>
      </c>
      <c r="T1500" s="84">
        <f t="shared" si="481"/>
        <v>0</v>
      </c>
      <c r="U1500" s="84">
        <f>'[2]Weekly Export Inspections'!RF$88/36.7437</f>
        <v>0</v>
      </c>
      <c r="V1500" s="87">
        <f t="shared" si="463"/>
        <v>0</v>
      </c>
      <c r="W1500" s="84">
        <v>66</v>
      </c>
      <c r="Z1500" s="84">
        <v>235</v>
      </c>
      <c r="AA1500" s="84">
        <v>598.4</v>
      </c>
      <c r="AB1500" s="84">
        <f t="shared" ref="AB1500:AB1546" si="485">AA1500+Z1500</f>
        <v>833.4</v>
      </c>
      <c r="AC1500" s="84">
        <f t="shared" si="482"/>
        <v>207.89999999999998</v>
      </c>
      <c r="AE1500" s="84">
        <f t="shared" si="478"/>
        <v>14270.181</v>
      </c>
      <c r="AF1500" s="84">
        <f t="shared" si="478"/>
        <v>39743.21</v>
      </c>
      <c r="AG1500" s="84">
        <f t="shared" si="478"/>
        <v>54013.390999999996</v>
      </c>
      <c r="AH1500" s="84">
        <f t="shared" si="483"/>
        <v>792.5399999999936</v>
      </c>
      <c r="AJ1500" s="80">
        <v>43363</v>
      </c>
      <c r="AK1500" s="84">
        <v>882</v>
      </c>
      <c r="AL1500" s="84">
        <v>11858.8</v>
      </c>
      <c r="AM1500" s="84">
        <f t="shared" ref="AM1500:AM1546" si="486">AL1500+AK1500</f>
        <v>12740.8</v>
      </c>
      <c r="AN1500" s="84">
        <f t="shared" si="476"/>
        <v>277.79999999999927</v>
      </c>
      <c r="AO1500" s="84">
        <f t="shared" si="476"/>
        <v>147.29999999999927</v>
      </c>
      <c r="AP1500" s="85">
        <f>AM1500/'[2]Soymeal Export Forecast'!AR$15</f>
        <v>0.89559963329935621</v>
      </c>
      <c r="AS1500" s="80">
        <v>43363</v>
      </c>
      <c r="AT1500" s="84">
        <v>76</v>
      </c>
      <c r="AU1500" s="84">
        <v>998.2</v>
      </c>
      <c r="AV1500" s="84">
        <f t="shared" ref="AV1500:AV1546" si="487">AU1500+AT1500</f>
        <v>1074.2</v>
      </c>
      <c r="AW1500" s="84">
        <f t="shared" si="477"/>
        <v>19.200000000000045</v>
      </c>
      <c r="AX1500" s="84">
        <f t="shared" si="477"/>
        <v>2.6000000000001364</v>
      </c>
      <c r="BB1500" s="84">
        <f t="shared" si="473"/>
        <v>1683.5189999999966</v>
      </c>
    </row>
    <row r="1501" spans="1:54">
      <c r="A1501" s="80">
        <v>43370</v>
      </c>
      <c r="B1501" s="84">
        <v>14231.237999999999</v>
      </c>
      <c r="C1501" s="86">
        <v>42171.47</v>
      </c>
      <c r="D1501" s="84">
        <v>56402.707999999999</v>
      </c>
      <c r="E1501" s="84">
        <v>3650.96</v>
      </c>
      <c r="F1501" s="84">
        <f t="shared" si="479"/>
        <v>1762.8600000000006</v>
      </c>
      <c r="G1501" s="84">
        <f t="shared" si="479"/>
        <v>165.91700000000128</v>
      </c>
      <c r="H1501" s="84">
        <f t="shared" si="479"/>
        <v>339.69200000000001</v>
      </c>
      <c r="I1501" s="84">
        <f t="shared" si="472"/>
        <v>1762.8600000000006</v>
      </c>
      <c r="J1501" s="84">
        <f>'[2]Weekly Export Inspections'!RG$290/36.7437</f>
        <v>630.24900000000002</v>
      </c>
      <c r="K1501" s="84">
        <f t="shared" si="471"/>
        <v>-1132.6110000000006</v>
      </c>
      <c r="L1501" s="84">
        <f t="shared" si="474"/>
        <v>505.60900000000129</v>
      </c>
      <c r="M1501" s="84">
        <v>192.2</v>
      </c>
      <c r="N1501" s="85">
        <f>(D1501*36.7437/1000)/'[2]Soybean Export Forecast'!$AA$15</f>
        <v>1.1791597688107402</v>
      </c>
      <c r="P1501" s="84">
        <v>1198.9000000000001</v>
      </c>
      <c r="Q1501" s="84">
        <v>67</v>
      </c>
      <c r="R1501" s="84">
        <f t="shared" si="484"/>
        <v>1265.9000000000001</v>
      </c>
      <c r="S1501" s="84">
        <f t="shared" si="480"/>
        <v>-124.09999999999991</v>
      </c>
      <c r="T1501" s="84">
        <f t="shared" si="481"/>
        <v>0</v>
      </c>
      <c r="U1501" s="84">
        <f>'[2]Weekly Export Inspections'!RG$88/36.7437</f>
        <v>0</v>
      </c>
      <c r="V1501" s="87">
        <f t="shared" si="463"/>
        <v>0</v>
      </c>
      <c r="W1501" s="84">
        <v>69</v>
      </c>
      <c r="Z1501" s="84">
        <v>235</v>
      </c>
      <c r="AA1501" s="84">
        <v>697.3</v>
      </c>
      <c r="AB1501" s="84">
        <f t="shared" si="485"/>
        <v>932.3</v>
      </c>
      <c r="AC1501" s="84">
        <f t="shared" si="482"/>
        <v>98.899999999999977</v>
      </c>
      <c r="AE1501" s="84">
        <f t="shared" si="478"/>
        <v>12797.338</v>
      </c>
      <c r="AF1501" s="84">
        <f t="shared" si="478"/>
        <v>41407.17</v>
      </c>
      <c r="AG1501" s="84">
        <f t="shared" si="478"/>
        <v>54204.507999999994</v>
      </c>
      <c r="AH1501" s="84">
        <f t="shared" si="483"/>
        <v>191.11699999999837</v>
      </c>
      <c r="AJ1501" s="80">
        <v>43370</v>
      </c>
      <c r="AK1501" s="84">
        <v>732.3</v>
      </c>
      <c r="AL1501" s="84">
        <v>12067.4</v>
      </c>
      <c r="AM1501" s="84">
        <f t="shared" si="486"/>
        <v>12799.699999999999</v>
      </c>
      <c r="AN1501" s="84">
        <f t="shared" si="476"/>
        <v>208.60000000000036</v>
      </c>
      <c r="AO1501" s="84">
        <f t="shared" si="476"/>
        <v>58.899999999999636</v>
      </c>
      <c r="AP1501" s="85">
        <f>AM1501/'[2]Soymeal Export Forecast'!AR$15</f>
        <v>0.89973993990501144</v>
      </c>
      <c r="AS1501" s="80">
        <v>43370</v>
      </c>
      <c r="AT1501" s="84">
        <v>68</v>
      </c>
      <c r="AU1501" s="84">
        <v>1013.8</v>
      </c>
      <c r="AV1501" s="84">
        <f t="shared" si="487"/>
        <v>1081.8</v>
      </c>
      <c r="AW1501" s="84">
        <f t="shared" si="477"/>
        <v>15.599999999999909</v>
      </c>
      <c r="AX1501" s="84">
        <f t="shared" si="477"/>
        <v>7.5999999999999091</v>
      </c>
      <c r="BB1501" s="84">
        <f t="shared" si="473"/>
        <v>1971.4600000000009</v>
      </c>
    </row>
    <row r="1502" spans="1:54">
      <c r="A1502" s="80">
        <v>43377</v>
      </c>
      <c r="B1502" s="84">
        <v>13601.196</v>
      </c>
      <c r="C1502" s="84">
        <v>43651.383000000002</v>
      </c>
      <c r="D1502" s="84">
        <v>57252.578999999998</v>
      </c>
      <c r="E1502" s="84">
        <v>4287.7299999999996</v>
      </c>
      <c r="F1502" s="84">
        <f t="shared" si="479"/>
        <v>1479.9130000000005</v>
      </c>
      <c r="G1502" s="84">
        <f t="shared" si="479"/>
        <v>849.87099999999919</v>
      </c>
      <c r="H1502" s="84">
        <f t="shared" si="479"/>
        <v>636.76999999999953</v>
      </c>
      <c r="I1502" s="84">
        <f t="shared" si="472"/>
        <v>1479.9130000000005</v>
      </c>
      <c r="J1502" s="84">
        <f>'[2]Weekly Export Inspections'!RH$290/36.7437</f>
        <v>608.79399999999998</v>
      </c>
      <c r="K1502" s="84">
        <f t="shared" si="471"/>
        <v>-871.11900000000048</v>
      </c>
      <c r="L1502" s="84">
        <f t="shared" si="474"/>
        <v>1486.6409999999987</v>
      </c>
      <c r="M1502" s="84">
        <v>306.7</v>
      </c>
      <c r="N1502" s="85">
        <f>(D1502*36.7437/1000)/'[2]Soybean Export Forecast'!$AA$15</f>
        <v>1.1969272435901241</v>
      </c>
      <c r="P1502" s="84">
        <v>1011</v>
      </c>
      <c r="Q1502" s="84">
        <v>67</v>
      </c>
      <c r="R1502" s="84">
        <f t="shared" si="484"/>
        <v>1078</v>
      </c>
      <c r="S1502" s="84">
        <f t="shared" si="480"/>
        <v>-187.90000000000009</v>
      </c>
      <c r="T1502" s="84">
        <f t="shared" si="481"/>
        <v>0</v>
      </c>
      <c r="U1502" s="84">
        <f>'[2]Weekly Export Inspections'!RH$88/36.7437</f>
        <v>0</v>
      </c>
      <c r="V1502" s="87">
        <f t="shared" si="463"/>
        <v>0</v>
      </c>
      <c r="W1502" s="84">
        <v>187.9</v>
      </c>
      <c r="Z1502" s="84">
        <v>246.5</v>
      </c>
      <c r="AA1502" s="84">
        <v>995.3</v>
      </c>
      <c r="AB1502" s="84">
        <f t="shared" si="485"/>
        <v>1241.8</v>
      </c>
      <c r="AC1502" s="84">
        <f t="shared" si="482"/>
        <v>309.5</v>
      </c>
      <c r="AE1502" s="84">
        <f t="shared" si="478"/>
        <v>12343.696</v>
      </c>
      <c r="AF1502" s="84">
        <f t="shared" si="478"/>
        <v>42589.082999999999</v>
      </c>
      <c r="AG1502" s="84">
        <f t="shared" si="478"/>
        <v>54932.778999999995</v>
      </c>
      <c r="AH1502" s="84">
        <f t="shared" si="483"/>
        <v>728.27100000000064</v>
      </c>
      <c r="AJ1502" s="80">
        <v>43377</v>
      </c>
      <c r="AK1502" s="84">
        <v>3819.8</v>
      </c>
      <c r="AL1502" s="84">
        <v>128.30000000000001</v>
      </c>
      <c r="AM1502" s="84">
        <f t="shared" si="486"/>
        <v>3948.1000000000004</v>
      </c>
      <c r="AN1502" s="86">
        <f>128.3+70.3</f>
        <v>198.60000000000002</v>
      </c>
      <c r="AO1502" s="86">
        <f>348.2+3</f>
        <v>351.2</v>
      </c>
      <c r="AP1502" s="85">
        <f>AM1502/'[2]Soymeal Export Forecast'!AS$15</f>
        <v>0.29403818233601969</v>
      </c>
      <c r="AS1502" s="80">
        <v>43377</v>
      </c>
      <c r="AT1502" s="84">
        <v>143.19999999999999</v>
      </c>
      <c r="AU1502" s="84">
        <v>6.5</v>
      </c>
      <c r="AV1502" s="84">
        <f t="shared" si="487"/>
        <v>149.69999999999999</v>
      </c>
      <c r="AW1502" s="86">
        <f>3.7+6.5</f>
        <v>10.199999999999999</v>
      </c>
      <c r="AX1502" s="86">
        <f>11.4+0.7</f>
        <v>12.1</v>
      </c>
      <c r="BB1502" s="84">
        <f t="shared" si="473"/>
        <v>1678.5130000000004</v>
      </c>
    </row>
    <row r="1503" spans="1:54">
      <c r="A1503" s="80">
        <v>43384</v>
      </c>
      <c r="B1503" s="84">
        <v>12527.101000000001</v>
      </c>
      <c r="C1503" s="86">
        <v>45166.173999999999</v>
      </c>
      <c r="D1503" s="84">
        <v>57693.275000000001</v>
      </c>
      <c r="E1503" s="84">
        <v>4519.8680000000004</v>
      </c>
      <c r="F1503" s="84">
        <f t="shared" si="479"/>
        <v>1514.7909999999974</v>
      </c>
      <c r="G1503" s="84">
        <f t="shared" si="479"/>
        <v>440.69600000000355</v>
      </c>
      <c r="H1503" s="84">
        <f t="shared" si="479"/>
        <v>232.13800000000083</v>
      </c>
      <c r="I1503" s="84">
        <f t="shared" si="472"/>
        <v>1514.7909999999974</v>
      </c>
      <c r="J1503" s="84">
        <f>'[2]Weekly Export Inspections'!RI$290/36.7437</f>
        <v>1224.6670000000001</v>
      </c>
      <c r="K1503" s="84">
        <f t="shared" si="471"/>
        <v>-290.1239999999973</v>
      </c>
      <c r="L1503" s="84">
        <f t="shared" si="474"/>
        <v>672.83400000000438</v>
      </c>
      <c r="M1503" s="84">
        <v>101.9</v>
      </c>
      <c r="N1503" s="85">
        <f>(D1503*36.7437/1000)/'[2]Soybean Export Forecast'!$AA$15</f>
        <v>1.2061404713215977</v>
      </c>
      <c r="P1503" s="84">
        <v>885</v>
      </c>
      <c r="Q1503" s="84">
        <v>201.7</v>
      </c>
      <c r="R1503" s="84">
        <f t="shared" si="484"/>
        <v>1086.7</v>
      </c>
      <c r="S1503" s="84">
        <f t="shared" si="480"/>
        <v>8.7000000000000455</v>
      </c>
      <c r="T1503" s="84">
        <f t="shared" si="481"/>
        <v>134.69999999999999</v>
      </c>
      <c r="U1503" s="84">
        <f>'[2]Weekly Export Inspections'!RI$88/36.7437</f>
        <v>134.72900000000001</v>
      </c>
      <c r="V1503" s="87">
        <f t="shared" si="463"/>
        <v>-2.9000000000024784E-2</v>
      </c>
      <c r="W1503" s="84">
        <v>0</v>
      </c>
      <c r="Z1503" s="84">
        <v>306.5</v>
      </c>
      <c r="AA1503" s="84">
        <v>1296.9000000000001</v>
      </c>
      <c r="AB1503" s="84">
        <f t="shared" si="485"/>
        <v>1603.4</v>
      </c>
      <c r="AC1503" s="84">
        <f t="shared" si="482"/>
        <v>361.60000000000014</v>
      </c>
      <c r="AE1503" s="84">
        <f t="shared" si="478"/>
        <v>11335.601000000001</v>
      </c>
      <c r="AF1503" s="84">
        <f t="shared" si="478"/>
        <v>43667.574000000001</v>
      </c>
      <c r="AG1503" s="84">
        <f t="shared" si="478"/>
        <v>55003.175000000003</v>
      </c>
      <c r="AH1503" s="84">
        <f t="shared" si="483"/>
        <v>70.396000000007916</v>
      </c>
      <c r="AJ1503" s="80">
        <v>43384</v>
      </c>
      <c r="AK1503" s="84">
        <v>3765.4</v>
      </c>
      <c r="AL1503" s="84">
        <v>286.7</v>
      </c>
      <c r="AM1503" s="84">
        <f t="shared" si="486"/>
        <v>4052.1</v>
      </c>
      <c r="AN1503" s="84">
        <f t="shared" ref="AN1503:AO1546" si="488">AL1503-AL1502</f>
        <v>158.39999999999998</v>
      </c>
      <c r="AO1503" s="84">
        <f t="shared" si="488"/>
        <v>103.99999999999955</v>
      </c>
      <c r="AP1503" s="85">
        <f>AM1503/'[2]Soymeal Export Forecast'!AS$15</f>
        <v>0.30178367281573043</v>
      </c>
      <c r="AS1503" s="80">
        <v>43384</v>
      </c>
      <c r="AT1503" s="84">
        <v>150</v>
      </c>
      <c r="AU1503" s="84">
        <v>26.3</v>
      </c>
      <c r="AV1503" s="84">
        <f t="shared" si="487"/>
        <v>176.3</v>
      </c>
      <c r="AW1503" s="84">
        <f t="shared" ref="AW1503:AX1546" si="489">AU1503-AU1502</f>
        <v>19.8</v>
      </c>
      <c r="AX1503" s="84">
        <f t="shared" si="489"/>
        <v>26.600000000000023</v>
      </c>
      <c r="BB1503" s="84">
        <f t="shared" si="473"/>
        <v>1673.1909999999975</v>
      </c>
    </row>
    <row r="1504" spans="1:54">
      <c r="A1504" s="80">
        <v>43391</v>
      </c>
      <c r="B1504" s="84">
        <v>11532.540999999999</v>
      </c>
      <c r="C1504" s="86">
        <v>46562.836000000003</v>
      </c>
      <c r="D1504" s="84">
        <v>58095.377</v>
      </c>
      <c r="E1504" s="84">
        <v>4647.9030000000002</v>
      </c>
      <c r="F1504" s="84">
        <f t="shared" si="479"/>
        <v>1396.6620000000039</v>
      </c>
      <c r="G1504" s="84">
        <f t="shared" si="479"/>
        <v>402.10199999999895</v>
      </c>
      <c r="H1504" s="84">
        <f t="shared" si="479"/>
        <v>128.03499999999985</v>
      </c>
      <c r="I1504" s="84">
        <f t="shared" si="472"/>
        <v>1396.6620000000039</v>
      </c>
      <c r="J1504" s="84">
        <f>'[2]Weekly Export Inspections'!RJ$290/36.7437</f>
        <v>1217.883</v>
      </c>
      <c r="K1504" s="84">
        <f t="shared" si="471"/>
        <v>-178.77900000000386</v>
      </c>
      <c r="L1504" s="84">
        <f t="shared" si="474"/>
        <v>530.13699999999881</v>
      </c>
      <c r="M1504" s="84">
        <v>243.2</v>
      </c>
      <c r="N1504" s="85">
        <f>(D1504*36.7437/1000)/'[2]Soybean Export Forecast'!$AA$15</f>
        <v>1.214546849635177</v>
      </c>
      <c r="P1504" s="84">
        <v>825</v>
      </c>
      <c r="Q1504" s="84">
        <v>201.7</v>
      </c>
      <c r="R1504" s="84">
        <f t="shared" si="484"/>
        <v>1026.7</v>
      </c>
      <c r="S1504" s="84">
        <f t="shared" si="480"/>
        <v>-60</v>
      </c>
      <c r="T1504" s="84">
        <f t="shared" si="481"/>
        <v>0</v>
      </c>
      <c r="U1504" s="84">
        <f>'[2]Weekly Export Inspections'!RJ$88/36.7437</f>
        <v>0</v>
      </c>
      <c r="V1504" s="87">
        <f t="shared" si="463"/>
        <v>0</v>
      </c>
      <c r="W1504" s="84">
        <v>0</v>
      </c>
      <c r="Z1504" s="84">
        <v>246.5</v>
      </c>
      <c r="AA1504" s="84">
        <v>1614.6</v>
      </c>
      <c r="AB1504" s="84">
        <f t="shared" si="485"/>
        <v>1861.1</v>
      </c>
      <c r="AC1504" s="84">
        <f t="shared" si="482"/>
        <v>257.69999999999982</v>
      </c>
      <c r="AE1504" s="84">
        <f t="shared" si="478"/>
        <v>10461.040999999999</v>
      </c>
      <c r="AF1504" s="84">
        <f t="shared" si="478"/>
        <v>44746.536000000007</v>
      </c>
      <c r="AG1504" s="84">
        <f t="shared" si="478"/>
        <v>55207.577000000005</v>
      </c>
      <c r="AH1504" s="84">
        <f t="shared" si="483"/>
        <v>204.40200000000186</v>
      </c>
      <c r="AJ1504" s="80">
        <v>43391</v>
      </c>
      <c r="AK1504" s="84">
        <v>3783</v>
      </c>
      <c r="AL1504" s="84">
        <v>472.1</v>
      </c>
      <c r="AM1504" s="84">
        <f t="shared" si="486"/>
        <v>4255.1000000000004</v>
      </c>
      <c r="AN1504" s="84">
        <f t="shared" si="488"/>
        <v>185.40000000000003</v>
      </c>
      <c r="AO1504" s="84">
        <f t="shared" si="488"/>
        <v>203.00000000000045</v>
      </c>
      <c r="AP1504" s="85">
        <f>AM1504/'[2]Soymeal Export Forecast'!AS$15</f>
        <v>0.31690227442516589</v>
      </c>
      <c r="AS1504" s="80">
        <v>43391</v>
      </c>
      <c r="AT1504" s="84">
        <v>169.3</v>
      </c>
      <c r="AU1504" s="84">
        <v>33.299999999999997</v>
      </c>
      <c r="AV1504" s="84">
        <f t="shared" si="487"/>
        <v>202.60000000000002</v>
      </c>
      <c r="AW1504" s="84">
        <f t="shared" si="489"/>
        <v>6.9999999999999964</v>
      </c>
      <c r="AX1504" s="84">
        <f t="shared" si="489"/>
        <v>26.300000000000011</v>
      </c>
      <c r="BB1504" s="84">
        <f t="shared" si="473"/>
        <v>1582.062000000004</v>
      </c>
    </row>
    <row r="1505" spans="1:54">
      <c r="A1505" s="80">
        <v>43398</v>
      </c>
      <c r="B1505" s="84">
        <v>10880.496999999999</v>
      </c>
      <c r="C1505" s="86">
        <v>47855.877</v>
      </c>
      <c r="D1505" s="84">
        <v>58736.374000000003</v>
      </c>
      <c r="E1505" s="84">
        <v>5422.3909999999996</v>
      </c>
      <c r="F1505" s="84">
        <f t="shared" si="479"/>
        <v>1293.0409999999974</v>
      </c>
      <c r="G1505" s="84">
        <f t="shared" si="479"/>
        <v>640.99700000000303</v>
      </c>
      <c r="H1505" s="84">
        <f t="shared" si="479"/>
        <v>774.48799999999937</v>
      </c>
      <c r="I1505" s="84">
        <f t="shared" si="472"/>
        <v>1293.0409999999974</v>
      </c>
      <c r="J1505" s="84">
        <f>'[2]Weekly Export Inspections'!RK$290/36.7437</f>
        <v>1352.7350000000001</v>
      </c>
      <c r="K1505" s="84">
        <f t="shared" si="471"/>
        <v>59.694000000002688</v>
      </c>
      <c r="L1505" s="84">
        <f t="shared" si="474"/>
        <v>1415.4850000000024</v>
      </c>
      <c r="M1505" s="84">
        <v>81.2</v>
      </c>
      <c r="N1505" s="85">
        <f>(D1505*36.7437/1000)/'[2]Soybean Export Forecast'!$AA$15</f>
        <v>1.2279475869602072</v>
      </c>
      <c r="P1505" s="84">
        <v>693</v>
      </c>
      <c r="Q1505" s="84">
        <v>270.89999999999998</v>
      </c>
      <c r="R1505" s="84">
        <f t="shared" si="484"/>
        <v>963.9</v>
      </c>
      <c r="S1505" s="84">
        <f t="shared" si="480"/>
        <v>-62.800000000000068</v>
      </c>
      <c r="T1505" s="84">
        <f t="shared" si="481"/>
        <v>69.199999999999989</v>
      </c>
      <c r="U1505" s="84">
        <f>'[2]Weekly Export Inspections'!RK$88/36.7437</f>
        <v>69.244</v>
      </c>
      <c r="V1505" s="87">
        <f t="shared" si="463"/>
        <v>-4.4000000000011141E-2</v>
      </c>
      <c r="W1505" s="84">
        <v>0</v>
      </c>
      <c r="Z1505" s="84">
        <v>246.5</v>
      </c>
      <c r="AA1505" s="84">
        <v>2006.3</v>
      </c>
      <c r="AB1505" s="84">
        <f t="shared" si="485"/>
        <v>2252.8000000000002</v>
      </c>
      <c r="AC1505" s="84">
        <f t="shared" si="482"/>
        <v>391.70000000000027</v>
      </c>
      <c r="AE1505" s="84">
        <f t="shared" si="478"/>
        <v>9940.9969999999994</v>
      </c>
      <c r="AF1505" s="84">
        <f t="shared" si="478"/>
        <v>45578.676999999996</v>
      </c>
      <c r="AG1505" s="84">
        <f t="shared" si="478"/>
        <v>55519.673999999999</v>
      </c>
      <c r="AH1505" s="84">
        <f t="shared" si="483"/>
        <v>312.0969999999943</v>
      </c>
      <c r="AJ1505" s="80">
        <v>43398</v>
      </c>
      <c r="AK1505" s="84">
        <v>3881.4</v>
      </c>
      <c r="AL1505" s="84">
        <v>691.1</v>
      </c>
      <c r="AM1505" s="84">
        <f t="shared" si="486"/>
        <v>4572.5</v>
      </c>
      <c r="AN1505" s="84">
        <f t="shared" si="488"/>
        <v>219</v>
      </c>
      <c r="AO1505" s="84">
        <f t="shared" si="488"/>
        <v>317.39999999999964</v>
      </c>
      <c r="AP1505" s="85">
        <f>AM1505/'[2]Soymeal Export Forecast'!AS$15</f>
        <v>0.34054091556228311</v>
      </c>
      <c r="AS1505" s="80">
        <v>43398</v>
      </c>
      <c r="AT1505" s="84">
        <v>171.4</v>
      </c>
      <c r="AU1505" s="84">
        <v>53.3</v>
      </c>
      <c r="AV1505" s="84">
        <f t="shared" si="487"/>
        <v>224.7</v>
      </c>
      <c r="AW1505" s="84">
        <f t="shared" si="489"/>
        <v>20</v>
      </c>
      <c r="AX1505" s="84">
        <f t="shared" si="489"/>
        <v>22.099999999999966</v>
      </c>
      <c r="BB1505" s="84">
        <f t="shared" si="473"/>
        <v>1512.0409999999974</v>
      </c>
    </row>
    <row r="1506" spans="1:54">
      <c r="A1506" s="80">
        <v>43405</v>
      </c>
      <c r="B1506" s="84">
        <v>9937.1049999999996</v>
      </c>
      <c r="C1506" s="86">
        <v>49137.783000000003</v>
      </c>
      <c r="D1506" s="84">
        <v>59074.887999999999</v>
      </c>
      <c r="E1506" s="84">
        <v>6169.8819999999996</v>
      </c>
      <c r="F1506" s="84">
        <f t="shared" si="479"/>
        <v>1281.9060000000027</v>
      </c>
      <c r="G1506" s="84">
        <f t="shared" si="479"/>
        <v>338.51399999999558</v>
      </c>
      <c r="H1506" s="84">
        <f t="shared" si="479"/>
        <v>747.49099999999999</v>
      </c>
      <c r="I1506" s="84">
        <f t="shared" si="472"/>
        <v>1281.9060000000027</v>
      </c>
      <c r="J1506" s="84">
        <f>'[2]Weekly Export Inspections'!RL$290/36.7437</f>
        <v>1245.8620000000001</v>
      </c>
      <c r="K1506" s="84">
        <f t="shared" si="471"/>
        <v>-36.044000000002598</v>
      </c>
      <c r="L1506" s="84">
        <f t="shared" si="474"/>
        <v>1086.0049999999956</v>
      </c>
      <c r="M1506" s="84">
        <v>134.5</v>
      </c>
      <c r="N1506" s="85">
        <f>(D1506*36.7437/1000)/'[2]Soybean Export Forecast'!$AA$15</f>
        <v>1.2350245891846252</v>
      </c>
      <c r="P1506" s="84">
        <v>570</v>
      </c>
      <c r="Q1506" s="84">
        <f>407-67.999</f>
        <v>339.00099999999998</v>
      </c>
      <c r="R1506" s="84">
        <f t="shared" si="484"/>
        <v>909.00099999999998</v>
      </c>
      <c r="S1506" s="84">
        <f t="shared" si="480"/>
        <v>-54.899000000000001</v>
      </c>
      <c r="T1506" s="84">
        <f t="shared" si="481"/>
        <v>68.100999999999999</v>
      </c>
      <c r="U1506" s="84">
        <f>'[2]Weekly Export Inspections'!RL$88/36.7437</f>
        <v>67.998000000000005</v>
      </c>
      <c r="V1506" s="87">
        <f t="shared" si="463"/>
        <v>0.10299999999999443</v>
      </c>
      <c r="W1506" s="84">
        <v>0</v>
      </c>
      <c r="Z1506" s="84">
        <v>246.5</v>
      </c>
      <c r="AA1506" s="84">
        <v>2235.8000000000002</v>
      </c>
      <c r="AB1506" s="84">
        <f t="shared" si="485"/>
        <v>2482.3000000000002</v>
      </c>
      <c r="AC1506" s="84">
        <f t="shared" si="482"/>
        <v>229.5</v>
      </c>
      <c r="AE1506" s="84">
        <f t="shared" si="478"/>
        <v>9120.6049999999996</v>
      </c>
      <c r="AF1506" s="84">
        <f t="shared" si="478"/>
        <v>46562.982000000004</v>
      </c>
      <c r="AG1506" s="84">
        <f t="shared" si="478"/>
        <v>55683.587</v>
      </c>
      <c r="AH1506" s="84">
        <f t="shared" si="483"/>
        <v>163.91300000000047</v>
      </c>
      <c r="AJ1506" s="80">
        <v>43405</v>
      </c>
      <c r="AK1506" s="84">
        <v>3898.9</v>
      </c>
      <c r="AL1506" s="84">
        <v>928.7</v>
      </c>
      <c r="AM1506" s="84">
        <f t="shared" si="486"/>
        <v>4827.6000000000004</v>
      </c>
      <c r="AN1506" s="84">
        <f t="shared" si="488"/>
        <v>237.60000000000002</v>
      </c>
      <c r="AO1506" s="84">
        <f t="shared" si="488"/>
        <v>255.10000000000036</v>
      </c>
      <c r="AP1506" s="85">
        <f>AM1506/'[2]Soymeal Export Forecast'!AS$15</f>
        <v>0.35953970999857365</v>
      </c>
      <c r="AS1506" s="80">
        <v>43405</v>
      </c>
      <c r="AT1506" s="84">
        <v>175</v>
      </c>
      <c r="AU1506" s="84">
        <v>72.2</v>
      </c>
      <c r="AV1506" s="84">
        <f t="shared" si="487"/>
        <v>247.2</v>
      </c>
      <c r="AW1506" s="84">
        <f t="shared" si="489"/>
        <v>18.900000000000006</v>
      </c>
      <c r="AX1506" s="84">
        <f t="shared" si="489"/>
        <v>22.5</v>
      </c>
      <c r="BB1506" s="84">
        <f t="shared" si="473"/>
        <v>1519.5060000000026</v>
      </c>
    </row>
    <row r="1507" spans="1:54">
      <c r="A1507" s="80">
        <v>43412</v>
      </c>
      <c r="B1507" s="84">
        <v>8604.5529999999999</v>
      </c>
      <c r="C1507" s="86">
        <v>50762.349000000002</v>
      </c>
      <c r="D1507" s="84">
        <v>59366.902000000002</v>
      </c>
      <c r="E1507" s="84">
        <v>7156.0069999999996</v>
      </c>
      <c r="F1507" s="84">
        <f t="shared" si="479"/>
        <v>1624.5659999999989</v>
      </c>
      <c r="G1507" s="84">
        <f t="shared" si="479"/>
        <v>292.01400000000285</v>
      </c>
      <c r="H1507" s="84">
        <f t="shared" si="479"/>
        <v>986.125</v>
      </c>
      <c r="I1507" s="84">
        <f t="shared" si="472"/>
        <v>1624.5659999999989</v>
      </c>
      <c r="J1507" s="84">
        <f>'[2]Weekly Export Inspections'!RM$290/36.7437</f>
        <v>1357.3329999999999</v>
      </c>
      <c r="K1507" s="84">
        <f t="shared" si="471"/>
        <v>-267.23299999999904</v>
      </c>
      <c r="L1507" s="84">
        <f t="shared" si="474"/>
        <v>1278.1390000000029</v>
      </c>
      <c r="M1507" s="84">
        <v>101.5</v>
      </c>
      <c r="N1507" s="85">
        <f>(D1507*36.7437/1000)/'[2]Soybean Export Forecast'!$AA$15</f>
        <v>1.2411294584885868</v>
      </c>
      <c r="P1507" s="84">
        <v>375</v>
      </c>
      <c r="Q1507" s="84">
        <v>339</v>
      </c>
      <c r="R1507" s="84">
        <f t="shared" si="484"/>
        <v>714</v>
      </c>
      <c r="S1507" s="84">
        <f t="shared" si="480"/>
        <v>-195.00099999999998</v>
      </c>
      <c r="T1507" s="84">
        <f t="shared" si="481"/>
        <v>-9.9999999997635314E-4</v>
      </c>
      <c r="U1507" s="84">
        <f>'[2]Weekly Export Inspections'!RM$88/36.7437</f>
        <v>0</v>
      </c>
      <c r="V1507" s="87">
        <f t="shared" si="463"/>
        <v>-9.9999999997635314E-4</v>
      </c>
      <c r="W1507" s="84">
        <v>66</v>
      </c>
      <c r="Z1507" s="84">
        <v>276.5</v>
      </c>
      <c r="AA1507" s="84">
        <v>2689.2</v>
      </c>
      <c r="AB1507" s="84">
        <f t="shared" si="485"/>
        <v>2965.7</v>
      </c>
      <c r="AC1507" s="84">
        <f t="shared" si="482"/>
        <v>483.39999999999964</v>
      </c>
      <c r="AE1507" s="84">
        <f t="shared" si="478"/>
        <v>7953.0529999999999</v>
      </c>
      <c r="AF1507" s="84">
        <f t="shared" si="478"/>
        <v>47734.149000000005</v>
      </c>
      <c r="AG1507" s="84">
        <f t="shared" si="478"/>
        <v>55687.202000000005</v>
      </c>
      <c r="AH1507" s="84">
        <f t="shared" si="483"/>
        <v>3.6150000000052387</v>
      </c>
      <c r="AJ1507" s="80">
        <v>43412</v>
      </c>
      <c r="AK1507" s="84">
        <v>4144.7</v>
      </c>
      <c r="AL1507" s="84">
        <v>1115.3</v>
      </c>
      <c r="AM1507" s="84">
        <f t="shared" si="486"/>
        <v>5260</v>
      </c>
      <c r="AN1507" s="84">
        <f t="shared" si="488"/>
        <v>186.59999999999991</v>
      </c>
      <c r="AO1507" s="84">
        <f t="shared" si="488"/>
        <v>432.39999999999964</v>
      </c>
      <c r="AP1507" s="85">
        <f>AM1507/'[2]Soymeal Export Forecast'!AS$15</f>
        <v>0.39174307618537108</v>
      </c>
      <c r="AS1507" s="80">
        <v>43412</v>
      </c>
      <c r="AT1507" s="84">
        <v>188.3</v>
      </c>
      <c r="AU1507" s="84">
        <v>73.8</v>
      </c>
      <c r="AV1507" s="84">
        <f t="shared" si="487"/>
        <v>262.10000000000002</v>
      </c>
      <c r="AW1507" s="84">
        <f t="shared" si="489"/>
        <v>1.5999999999999943</v>
      </c>
      <c r="AX1507" s="84">
        <f t="shared" si="489"/>
        <v>14.900000000000034</v>
      </c>
      <c r="BB1507" s="84">
        <f t="shared" si="473"/>
        <v>1811.1659999999988</v>
      </c>
    </row>
    <row r="1508" spans="1:54">
      <c r="A1508" s="80">
        <v>43419</v>
      </c>
      <c r="B1508" s="84">
        <v>7730.2659999999996</v>
      </c>
      <c r="C1508" s="84">
        <v>52191.127999999997</v>
      </c>
      <c r="D1508" s="84">
        <v>59921.394</v>
      </c>
      <c r="E1508" s="84">
        <v>7813.6769999999997</v>
      </c>
      <c r="F1508" s="84">
        <f t="shared" si="479"/>
        <v>1428.778999999995</v>
      </c>
      <c r="G1508" s="84">
        <f t="shared" si="479"/>
        <v>554.49199999999837</v>
      </c>
      <c r="H1508" s="84">
        <f t="shared" si="479"/>
        <v>657.67000000000007</v>
      </c>
      <c r="I1508" s="84">
        <f t="shared" si="472"/>
        <v>1428.778999999995</v>
      </c>
      <c r="J1508" s="84">
        <f>'[2]Weekly Export Inspections'!RN$290/36.7437</f>
        <v>1110.9060000000002</v>
      </c>
      <c r="K1508" s="84">
        <f t="shared" si="471"/>
        <v>-317.87299999999482</v>
      </c>
      <c r="L1508" s="84">
        <f t="shared" si="474"/>
        <v>1212.1619999999984</v>
      </c>
      <c r="M1508" s="84">
        <v>196.7</v>
      </c>
      <c r="N1508" s="85">
        <f>(D1508*36.7437/1000)/'[2]Soybean Export Forecast'!$AA$15</f>
        <v>1.2527217149903032</v>
      </c>
      <c r="P1508" s="84">
        <v>309</v>
      </c>
      <c r="Q1508" s="84">
        <v>339</v>
      </c>
      <c r="R1508" s="84">
        <f t="shared" si="484"/>
        <v>648</v>
      </c>
      <c r="S1508" s="84">
        <f t="shared" si="480"/>
        <v>-66</v>
      </c>
      <c r="T1508" s="84">
        <f t="shared" si="481"/>
        <v>0</v>
      </c>
      <c r="U1508" s="84">
        <f>'[2]Weekly Export Inspections'!RN$88/36.7437</f>
        <v>40.536999999999999</v>
      </c>
      <c r="V1508" s="87">
        <f t="shared" si="463"/>
        <v>-40.536999999999999</v>
      </c>
      <c r="W1508" s="84">
        <v>66</v>
      </c>
      <c r="Z1508" s="84">
        <v>279.5</v>
      </c>
      <c r="AA1508" s="84">
        <v>2848.9</v>
      </c>
      <c r="AB1508" s="84">
        <f t="shared" si="485"/>
        <v>3128.4</v>
      </c>
      <c r="AC1508" s="84">
        <f t="shared" si="482"/>
        <v>162.70000000000027</v>
      </c>
      <c r="AE1508" s="84">
        <f t="shared" si="478"/>
        <v>7141.7659999999996</v>
      </c>
      <c r="AF1508" s="84">
        <f t="shared" si="478"/>
        <v>49003.227999999996</v>
      </c>
      <c r="AG1508" s="84">
        <f t="shared" si="478"/>
        <v>56144.993999999999</v>
      </c>
      <c r="AH1508" s="84">
        <f t="shared" si="483"/>
        <v>457.791999999994</v>
      </c>
      <c r="AJ1508" s="80">
        <v>43419</v>
      </c>
      <c r="AK1508" s="84">
        <v>4104.2</v>
      </c>
      <c r="AL1508" s="84">
        <v>1385.4</v>
      </c>
      <c r="AM1508" s="84">
        <f t="shared" si="486"/>
        <v>5489.6</v>
      </c>
      <c r="AN1508" s="84">
        <f t="shared" si="488"/>
        <v>270.10000000000014</v>
      </c>
      <c r="AO1508" s="84">
        <f t="shared" si="488"/>
        <v>229.60000000000036</v>
      </c>
      <c r="AP1508" s="85">
        <f>AM1508/'[2]Soymeal Export Forecast'!AS$15</f>
        <v>0.40884273593673254</v>
      </c>
      <c r="AS1508" s="80">
        <v>43419</v>
      </c>
      <c r="AT1508" s="84">
        <v>225.8</v>
      </c>
      <c r="AU1508" s="84">
        <v>76.400000000000006</v>
      </c>
      <c r="AV1508" s="84">
        <f t="shared" si="487"/>
        <v>302.20000000000005</v>
      </c>
      <c r="AW1508" s="84">
        <f t="shared" si="489"/>
        <v>2.6000000000000085</v>
      </c>
      <c r="AX1508" s="84">
        <f t="shared" si="489"/>
        <v>40.100000000000023</v>
      </c>
      <c r="BB1508" s="84">
        <f t="shared" si="473"/>
        <v>1698.8789999999951</v>
      </c>
    </row>
    <row r="1509" spans="1:54">
      <c r="A1509" s="80">
        <v>43426</v>
      </c>
      <c r="B1509" s="84">
        <v>6849.2529999999997</v>
      </c>
      <c r="C1509" s="86">
        <v>53343.256000000001</v>
      </c>
      <c r="D1509" s="84">
        <v>60192.508999999998</v>
      </c>
      <c r="E1509" s="84">
        <v>8858.4740000000002</v>
      </c>
      <c r="F1509" s="84">
        <f t="shared" si="479"/>
        <v>1152.1280000000042</v>
      </c>
      <c r="G1509" s="84">
        <f t="shared" si="479"/>
        <v>271.11499999999796</v>
      </c>
      <c r="H1509" s="84">
        <f t="shared" si="479"/>
        <v>1044.7970000000005</v>
      </c>
      <c r="I1509" s="84">
        <f t="shared" si="472"/>
        <v>1152.1280000000042</v>
      </c>
      <c r="J1509" s="84">
        <f>'[2]Weekly Export Inspections'!RO$290/36.7437</f>
        <v>1123.2429999999999</v>
      </c>
      <c r="K1509" s="84">
        <f t="shared" si="471"/>
        <v>-28.885000000004311</v>
      </c>
      <c r="L1509" s="84">
        <f t="shared" si="474"/>
        <v>1315.9119999999984</v>
      </c>
      <c r="M1509" s="84">
        <v>36.299999999999997</v>
      </c>
      <c r="N1509" s="85">
        <f>(D1509*36.7437/1000)/'[2]Soybean Export Forecast'!$AA$15</f>
        <v>1.2583896680382511</v>
      </c>
      <c r="P1509" s="84">
        <v>246</v>
      </c>
      <c r="Q1509" s="84">
        <v>339</v>
      </c>
      <c r="R1509" s="84">
        <f t="shared" si="484"/>
        <v>585</v>
      </c>
      <c r="S1509" s="84">
        <f t="shared" si="480"/>
        <v>-63</v>
      </c>
      <c r="T1509" s="84">
        <f t="shared" si="481"/>
        <v>0</v>
      </c>
      <c r="U1509" s="84">
        <f>'[2]Weekly Export Inspections'!RO$88/36.7437</f>
        <v>0</v>
      </c>
      <c r="V1509" s="87">
        <f t="shared" si="463"/>
        <v>0</v>
      </c>
      <c r="W1509" s="84">
        <v>0</v>
      </c>
      <c r="Z1509" s="84">
        <v>268</v>
      </c>
      <c r="AA1509" s="84">
        <v>3243.2</v>
      </c>
      <c r="AB1509" s="84">
        <f t="shared" si="485"/>
        <v>3511.2</v>
      </c>
      <c r="AC1509" s="84">
        <f t="shared" si="482"/>
        <v>382.79999999999973</v>
      </c>
      <c r="AE1509" s="84">
        <f t="shared" si="478"/>
        <v>6335.2529999999997</v>
      </c>
      <c r="AF1509" s="84">
        <f t="shared" si="478"/>
        <v>49761.056000000004</v>
      </c>
      <c r="AG1509" s="84">
        <f t="shared" si="478"/>
        <v>56096.309000000001</v>
      </c>
      <c r="AH1509" s="84">
        <f t="shared" si="483"/>
        <v>-48.684999999997672</v>
      </c>
      <c r="AJ1509" s="80">
        <v>43426</v>
      </c>
      <c r="AK1509" s="84">
        <v>4083.8</v>
      </c>
      <c r="AL1509" s="84">
        <v>1595.3</v>
      </c>
      <c r="AM1509" s="84">
        <f t="shared" si="486"/>
        <v>5679.1</v>
      </c>
      <c r="AN1509" s="84">
        <f t="shared" si="488"/>
        <v>209.89999999999986</v>
      </c>
      <c r="AO1509" s="84">
        <f t="shared" si="488"/>
        <v>189.5</v>
      </c>
      <c r="AP1509" s="85">
        <f>AM1509/'[2]Soymeal Export Forecast'!AS$15</f>
        <v>0.42295591330120552</v>
      </c>
      <c r="AS1509" s="80">
        <v>43426</v>
      </c>
      <c r="AT1509" s="84">
        <v>211.5</v>
      </c>
      <c r="AU1509" s="84">
        <v>99.9</v>
      </c>
      <c r="AV1509" s="84">
        <f t="shared" si="487"/>
        <v>311.39999999999998</v>
      </c>
      <c r="AW1509" s="84">
        <f t="shared" si="489"/>
        <v>23.5</v>
      </c>
      <c r="AX1509" s="84">
        <f t="shared" si="489"/>
        <v>9.1999999999999318</v>
      </c>
      <c r="BB1509" s="84">
        <f t="shared" si="473"/>
        <v>1362.0280000000041</v>
      </c>
    </row>
    <row r="1510" spans="1:54">
      <c r="A1510" s="80">
        <v>43433</v>
      </c>
      <c r="B1510" s="84">
        <v>5709.2430000000004</v>
      </c>
      <c r="C1510" s="86">
        <v>54656.625999999997</v>
      </c>
      <c r="D1510" s="84">
        <v>60365.868999999999</v>
      </c>
      <c r="E1510" s="84">
        <v>9913.1209999999992</v>
      </c>
      <c r="F1510" s="84">
        <f t="shared" si="479"/>
        <v>1313.3699999999953</v>
      </c>
      <c r="G1510" s="84">
        <f t="shared" si="479"/>
        <v>173.36000000000058</v>
      </c>
      <c r="H1510" s="84">
        <f t="shared" si="479"/>
        <v>1054.646999999999</v>
      </c>
      <c r="I1510" s="84">
        <f t="shared" si="472"/>
        <v>1313.3699999999953</v>
      </c>
      <c r="J1510" s="84">
        <f>'[2]Weekly Export Inspections'!RP$290/36.7437</f>
        <v>1045.8309999999999</v>
      </c>
      <c r="K1510" s="84">
        <f t="shared" si="471"/>
        <v>-267.53899999999544</v>
      </c>
      <c r="L1510" s="84">
        <f t="shared" si="474"/>
        <v>1228.0069999999996</v>
      </c>
      <c r="M1510" s="84">
        <v>58</v>
      </c>
      <c r="N1510" s="85">
        <f>(D1510*36.7437/1000)/'[2]Soybean Export Forecast'!$AA$15</f>
        <v>1.2620139468143874</v>
      </c>
      <c r="P1510" s="84">
        <v>244.5</v>
      </c>
      <c r="Q1510" s="84">
        <v>339</v>
      </c>
      <c r="R1510" s="84">
        <f t="shared" si="484"/>
        <v>583.5</v>
      </c>
      <c r="S1510" s="84">
        <f t="shared" si="480"/>
        <v>-1.5</v>
      </c>
      <c r="T1510" s="84">
        <f t="shared" si="481"/>
        <v>0</v>
      </c>
      <c r="U1510" s="84">
        <f>'[2]Weekly Export Inspections'!RP$88/36.7437</f>
        <v>1.8610000000000002</v>
      </c>
      <c r="V1510" s="87">
        <f t="shared" ref="V1510:V1546" si="490">T1510-U1510</f>
        <v>-1.8610000000000002</v>
      </c>
      <c r="W1510" s="84">
        <v>1.5</v>
      </c>
      <c r="Z1510" s="84">
        <v>305</v>
      </c>
      <c r="AA1510" s="84">
        <v>3614.4</v>
      </c>
      <c r="AB1510" s="84">
        <f t="shared" si="485"/>
        <v>3919.4</v>
      </c>
      <c r="AC1510" s="84">
        <f t="shared" si="482"/>
        <v>408.20000000000027</v>
      </c>
      <c r="AE1510" s="84">
        <f t="shared" si="478"/>
        <v>5159.7430000000004</v>
      </c>
      <c r="AF1510" s="84">
        <f t="shared" si="478"/>
        <v>50703.225999999995</v>
      </c>
      <c r="AG1510" s="84">
        <f t="shared" si="478"/>
        <v>55862.968999999997</v>
      </c>
      <c r="AH1510" s="84">
        <f t="shared" si="483"/>
        <v>-233.34000000000378</v>
      </c>
      <c r="AJ1510" s="80">
        <v>43433</v>
      </c>
      <c r="AK1510" s="84">
        <v>4105</v>
      </c>
      <c r="AL1510" s="84">
        <v>1861.3</v>
      </c>
      <c r="AM1510" s="84">
        <f t="shared" si="486"/>
        <v>5966.3</v>
      </c>
      <c r="AN1510" s="84">
        <f t="shared" si="488"/>
        <v>266</v>
      </c>
      <c r="AO1510" s="84">
        <f t="shared" si="488"/>
        <v>287.19999999999982</v>
      </c>
      <c r="AP1510" s="85">
        <f>AM1510/'[2]Soymeal Export Forecast'!AS$15</f>
        <v>0.44434538316440675</v>
      </c>
      <c r="AS1510" s="80">
        <v>43433</v>
      </c>
      <c r="AT1510" s="84">
        <v>192.4</v>
      </c>
      <c r="AU1510" s="84">
        <v>140.1</v>
      </c>
      <c r="AV1510" s="84">
        <f t="shared" si="487"/>
        <v>332.5</v>
      </c>
      <c r="AW1510" s="84">
        <f t="shared" si="489"/>
        <v>40.199999999999989</v>
      </c>
      <c r="AX1510" s="84">
        <f t="shared" si="489"/>
        <v>21.100000000000023</v>
      </c>
      <c r="BB1510" s="84">
        <f t="shared" si="473"/>
        <v>1579.3699999999953</v>
      </c>
    </row>
    <row r="1511" spans="1:54">
      <c r="A1511" s="80">
        <v>43440</v>
      </c>
      <c r="B1511" s="84">
        <v>4540.308</v>
      </c>
      <c r="C1511" s="86">
        <v>56001.008999999998</v>
      </c>
      <c r="D1511" s="84">
        <v>60541.317000000003</v>
      </c>
      <c r="E1511" s="84">
        <v>10438.108</v>
      </c>
      <c r="F1511" s="84">
        <f t="shared" si="479"/>
        <v>1344.3830000000016</v>
      </c>
      <c r="G1511" s="84">
        <f t="shared" si="479"/>
        <v>175.44800000000396</v>
      </c>
      <c r="H1511" s="84">
        <f t="shared" si="479"/>
        <v>524.98700000000099</v>
      </c>
      <c r="I1511" s="84">
        <f t="shared" si="472"/>
        <v>1344.3830000000016</v>
      </c>
      <c r="J1511" s="84">
        <f>'[2]Weekly Export Inspections'!RQ$290/36.7437</f>
        <v>926.6</v>
      </c>
      <c r="K1511" s="84">
        <f t="shared" si="471"/>
        <v>-417.78300000000161</v>
      </c>
      <c r="L1511" s="84">
        <f t="shared" si="474"/>
        <v>700.43500000000495</v>
      </c>
      <c r="M1511" s="84">
        <v>78</v>
      </c>
      <c r="N1511" s="85">
        <f>(D1511*36.7437/1000)/'[2]Soybean Export Forecast'!$AA$15</f>
        <v>1.2656818774945653</v>
      </c>
      <c r="P1511" s="84">
        <v>183</v>
      </c>
      <c r="Q1511" s="86">
        <f>340.5-68</f>
        <v>272.5</v>
      </c>
      <c r="R1511" s="84">
        <f t="shared" si="484"/>
        <v>455.5</v>
      </c>
      <c r="S1511" s="84">
        <f t="shared" si="480"/>
        <v>-128</v>
      </c>
      <c r="T1511" s="84">
        <f t="shared" si="481"/>
        <v>-66.5</v>
      </c>
      <c r="U1511" s="84">
        <f>'[2]Weekly Export Inspections'!RQ$88/36.7437</f>
        <v>0.85699999999999998</v>
      </c>
      <c r="V1511" s="87">
        <f t="shared" si="490"/>
        <v>-67.356999999999999</v>
      </c>
      <c r="W1511" s="84">
        <v>60</v>
      </c>
      <c r="Z1511" s="84">
        <v>332</v>
      </c>
      <c r="AA1511" s="84">
        <v>3921.6</v>
      </c>
      <c r="AB1511" s="84">
        <f t="shared" si="485"/>
        <v>4253.6000000000004</v>
      </c>
      <c r="AC1511" s="84">
        <f t="shared" si="482"/>
        <v>334.20000000000027</v>
      </c>
      <c r="AE1511" s="84">
        <f t="shared" si="478"/>
        <v>4025.308</v>
      </c>
      <c r="AF1511" s="84">
        <f t="shared" si="478"/>
        <v>51806.909</v>
      </c>
      <c r="AG1511" s="84">
        <f t="shared" si="478"/>
        <v>55832.217000000004</v>
      </c>
      <c r="AH1511" s="84">
        <f t="shared" si="483"/>
        <v>-30.751999999993131</v>
      </c>
      <c r="AJ1511" s="80">
        <v>43440</v>
      </c>
      <c r="AK1511" s="84">
        <v>3891.3</v>
      </c>
      <c r="AL1511" s="84">
        <v>2125.6</v>
      </c>
      <c r="AM1511" s="84">
        <f t="shared" si="486"/>
        <v>6016.9</v>
      </c>
      <c r="AN1511" s="84">
        <f t="shared" si="488"/>
        <v>264.29999999999995</v>
      </c>
      <c r="AO1511" s="84">
        <f t="shared" si="488"/>
        <v>50.599999999999454</v>
      </c>
      <c r="AP1511" s="85">
        <f>AM1511/'[2]Soymeal Export Forecast'!AS$15</f>
        <v>0.44811386218626598</v>
      </c>
      <c r="AS1511" s="80">
        <v>43440</v>
      </c>
      <c r="AT1511" s="84">
        <v>190.7</v>
      </c>
      <c r="AU1511" s="84">
        <v>147.6</v>
      </c>
      <c r="AV1511" s="84">
        <f t="shared" si="487"/>
        <v>338.29999999999995</v>
      </c>
      <c r="AW1511" s="84">
        <f t="shared" si="489"/>
        <v>7.5</v>
      </c>
      <c r="AX1511" s="84">
        <f t="shared" si="489"/>
        <v>5.7999999999999545</v>
      </c>
      <c r="BB1511" s="84">
        <f t="shared" si="473"/>
        <v>1608.6830000000016</v>
      </c>
    </row>
    <row r="1512" spans="1:54">
      <c r="A1512" s="80">
        <v>43447</v>
      </c>
      <c r="B1512" s="84">
        <v>3362.0529999999999</v>
      </c>
      <c r="C1512" s="87">
        <v>57209.372000000003</v>
      </c>
      <c r="D1512" s="84">
        <v>60571.425000000003</v>
      </c>
      <c r="E1512" s="84">
        <v>11471.047</v>
      </c>
      <c r="F1512" s="84">
        <f t="shared" si="479"/>
        <v>1208.3630000000048</v>
      </c>
      <c r="G1512" s="84">
        <f t="shared" si="479"/>
        <v>30.108000000000175</v>
      </c>
      <c r="H1512" s="84">
        <f t="shared" si="479"/>
        <v>1032.9390000000003</v>
      </c>
      <c r="I1512" s="84">
        <f t="shared" si="472"/>
        <v>1208.3630000000048</v>
      </c>
      <c r="J1512" s="84">
        <f>'[2]Weekly Export Inspections'!RR$290/36.7437</f>
        <v>1028.7929999999999</v>
      </c>
      <c r="K1512" s="84">
        <f t="shared" si="471"/>
        <v>-179.57000000000494</v>
      </c>
      <c r="L1512" s="84">
        <f t="shared" si="474"/>
        <v>1063.0470000000005</v>
      </c>
      <c r="M1512" s="84">
        <v>79</v>
      </c>
      <c r="N1512" s="85">
        <f>(D1512*36.7437/1000)/'[2]Soybean Export Forecast'!$AA$15</f>
        <v>1.2663113178809977</v>
      </c>
      <c r="P1512" s="84">
        <v>1675.5</v>
      </c>
      <c r="Q1512" s="87">
        <f>341</f>
        <v>341</v>
      </c>
      <c r="R1512" s="84">
        <f t="shared" si="484"/>
        <v>2016.5</v>
      </c>
      <c r="S1512" s="84">
        <f t="shared" si="480"/>
        <v>1561</v>
      </c>
      <c r="T1512" s="84">
        <f t="shared" si="481"/>
        <v>68.5</v>
      </c>
      <c r="U1512" s="84">
        <f>'[2]Weekly Export Inspections'!RR$88/36.7437</f>
        <v>0</v>
      </c>
      <c r="V1512" s="87">
        <f t="shared" si="490"/>
        <v>68.5</v>
      </c>
      <c r="W1512" s="84">
        <v>61</v>
      </c>
      <c r="Z1512" s="84">
        <v>341</v>
      </c>
      <c r="AA1512" s="84">
        <v>4330.7</v>
      </c>
      <c r="AB1512" s="84">
        <f t="shared" si="485"/>
        <v>4671.7</v>
      </c>
      <c r="AC1512" s="84">
        <f t="shared" si="482"/>
        <v>418.09999999999945</v>
      </c>
      <c r="AE1512" s="84">
        <f t="shared" si="478"/>
        <v>1345.5529999999999</v>
      </c>
      <c r="AF1512" s="84">
        <f t="shared" si="478"/>
        <v>52537.672000000006</v>
      </c>
      <c r="AG1512" s="84">
        <f t="shared" si="478"/>
        <v>53883.225000000006</v>
      </c>
      <c r="AH1512" s="84">
        <f t="shared" si="483"/>
        <v>-1948.9919999999984</v>
      </c>
      <c r="AJ1512" s="80">
        <v>43447</v>
      </c>
      <c r="AK1512" s="84">
        <v>3956.6</v>
      </c>
      <c r="AL1512" s="84">
        <v>2360.3000000000002</v>
      </c>
      <c r="AM1512" s="84">
        <f t="shared" si="486"/>
        <v>6316.9</v>
      </c>
      <c r="AN1512" s="84">
        <f t="shared" si="488"/>
        <v>234.70000000000027</v>
      </c>
      <c r="AO1512" s="84">
        <f t="shared" si="488"/>
        <v>300</v>
      </c>
      <c r="AP1512" s="85">
        <f>AM1512/'[2]Soymeal Export Forecast'!AS$15</f>
        <v>0.47045662318543163</v>
      </c>
      <c r="AS1512" s="80">
        <v>43447</v>
      </c>
      <c r="AT1512" s="84">
        <v>214.2</v>
      </c>
      <c r="AU1512" s="84">
        <v>159.80000000000001</v>
      </c>
      <c r="AV1512" s="84">
        <f t="shared" si="487"/>
        <v>374</v>
      </c>
      <c r="AW1512" s="84">
        <f t="shared" si="489"/>
        <v>12.200000000000017</v>
      </c>
      <c r="AX1512" s="84">
        <f t="shared" si="489"/>
        <v>35.700000000000045</v>
      </c>
      <c r="BB1512" s="84">
        <f t="shared" si="473"/>
        <v>1443.0630000000051</v>
      </c>
    </row>
    <row r="1513" spans="1:54">
      <c r="A1513" s="80">
        <v>43454</v>
      </c>
      <c r="B1513" s="84">
        <v>2926.1590000000001</v>
      </c>
      <c r="C1513" s="84">
        <v>57473.688999999998</v>
      </c>
      <c r="D1513" s="84">
        <v>60399.847999999998</v>
      </c>
      <c r="E1513" s="84">
        <v>14444.245000000001</v>
      </c>
      <c r="F1513" s="84">
        <f t="shared" si="479"/>
        <v>264.31699999999546</v>
      </c>
      <c r="G1513" s="84">
        <f t="shared" si="479"/>
        <v>-171.57700000000477</v>
      </c>
      <c r="H1513" s="84">
        <f t="shared" si="479"/>
        <v>2973.1980000000003</v>
      </c>
      <c r="I1513" s="84">
        <f t="shared" si="472"/>
        <v>264.31699999999546</v>
      </c>
      <c r="J1513" s="84">
        <f>'[2]Weekly Export Inspections'!RS$290/36.7437</f>
        <v>699.62900000000002</v>
      </c>
      <c r="K1513" s="84">
        <f t="shared" si="471"/>
        <v>435.31200000000456</v>
      </c>
      <c r="L1513" s="84">
        <f t="shared" si="474"/>
        <v>2801.6209999999955</v>
      </c>
      <c r="N1513" s="85">
        <f>(D1513*36.7437/1000)/'[2]Soybean Export Forecast'!$AA$15</f>
        <v>1.2627243146531872</v>
      </c>
      <c r="P1513" s="84">
        <v>3141.5</v>
      </c>
      <c r="Q1513" s="84">
        <v>341</v>
      </c>
      <c r="R1513" s="84">
        <f t="shared" si="484"/>
        <v>3482.5</v>
      </c>
      <c r="S1513" s="84">
        <f t="shared" si="480"/>
        <v>1466</v>
      </c>
      <c r="T1513" s="84">
        <f t="shared" si="481"/>
        <v>0</v>
      </c>
      <c r="U1513" s="84">
        <f>'[2]Weekly Export Inspections'!RS$88/36.7437</f>
        <v>18.661000000000001</v>
      </c>
      <c r="V1513" s="87">
        <f t="shared" si="490"/>
        <v>-18.661000000000001</v>
      </c>
      <c r="Z1513" s="84">
        <v>341</v>
      </c>
      <c r="AA1513" s="84">
        <v>4446.3999999999996</v>
      </c>
      <c r="AB1513" s="84">
        <f t="shared" si="485"/>
        <v>4787.3999999999996</v>
      </c>
      <c r="AC1513" s="84">
        <f t="shared" si="482"/>
        <v>115.69999999999982</v>
      </c>
      <c r="AE1513" s="84">
        <f t="shared" si="478"/>
        <v>-556.34099999999989</v>
      </c>
      <c r="AF1513" s="84">
        <f t="shared" si="478"/>
        <v>52686.288999999997</v>
      </c>
      <c r="AG1513" s="84">
        <f t="shared" si="478"/>
        <v>52129.947999999997</v>
      </c>
      <c r="AH1513" s="84">
        <f t="shared" si="483"/>
        <v>-1753.2770000000091</v>
      </c>
      <c r="AJ1513" s="80">
        <v>43454</v>
      </c>
      <c r="AK1513" s="84">
        <v>4197.3999999999996</v>
      </c>
      <c r="AL1513" s="84">
        <v>2546.9</v>
      </c>
      <c r="AM1513" s="84">
        <f t="shared" si="486"/>
        <v>6744.2999999999993</v>
      </c>
      <c r="AN1513" s="84">
        <f t="shared" si="488"/>
        <v>186.59999999999991</v>
      </c>
      <c r="AO1513" s="84">
        <f t="shared" si="488"/>
        <v>427.39999999999964</v>
      </c>
      <c r="AP1513" s="85">
        <f>AM1513/'[2]Soymeal Export Forecast'!AS$15</f>
        <v>0.50228761002224298</v>
      </c>
      <c r="AS1513" s="80">
        <v>43454</v>
      </c>
      <c r="AT1513" s="84">
        <v>212.7</v>
      </c>
      <c r="AU1513" s="84">
        <v>175</v>
      </c>
      <c r="AV1513" s="84">
        <f t="shared" si="487"/>
        <v>387.7</v>
      </c>
      <c r="AW1513" s="84">
        <f t="shared" si="489"/>
        <v>15.199999999999989</v>
      </c>
      <c r="AX1513" s="84">
        <f t="shared" si="489"/>
        <v>13.699999999999989</v>
      </c>
      <c r="BB1513" s="84">
        <f t="shared" si="473"/>
        <v>450.91699999999537</v>
      </c>
    </row>
    <row r="1514" spans="1:54">
      <c r="A1514" s="80">
        <v>43461</v>
      </c>
      <c r="B1514" s="84">
        <v>14444.245000000001</v>
      </c>
      <c r="C1514" s="84">
        <v>727.20399999999995</v>
      </c>
      <c r="D1514" s="84">
        <v>15171.449000000001</v>
      </c>
      <c r="E1514" s="84">
        <v>71.123999999999995</v>
      </c>
      <c r="F1514" s="84">
        <f t="shared" si="479"/>
        <v>-56746.485000000001</v>
      </c>
      <c r="G1514" s="84">
        <f t="shared" si="479"/>
        <v>-45228.398999999998</v>
      </c>
      <c r="H1514" s="84">
        <f t="shared" si="479"/>
        <v>-14373.121000000001</v>
      </c>
      <c r="I1514" s="84">
        <f t="shared" si="472"/>
        <v>-56746.485000000001</v>
      </c>
      <c r="J1514" s="84">
        <f>'[2]Weekly Export Inspections'!RT$290/36.7437</f>
        <v>756.15300000000002</v>
      </c>
      <c r="K1514" s="84">
        <f t="shared" si="471"/>
        <v>57502.637999999999</v>
      </c>
      <c r="L1514" s="84">
        <f t="shared" si="474"/>
        <v>-59601.52</v>
      </c>
      <c r="N1514" s="85">
        <f>(D1514*36.7437/1000)/'[2]Soybean Export Forecast'!$AA$15</f>
        <v>0.31717559191242978</v>
      </c>
      <c r="P1514" s="84">
        <v>3949.5</v>
      </c>
      <c r="Q1514" s="84">
        <v>341</v>
      </c>
      <c r="R1514" s="84">
        <f t="shared" si="484"/>
        <v>4290.5</v>
      </c>
      <c r="S1514" s="84">
        <f t="shared" si="480"/>
        <v>808</v>
      </c>
      <c r="T1514" s="84">
        <f t="shared" si="481"/>
        <v>0</v>
      </c>
      <c r="U1514" s="84">
        <f>'[2]Weekly Export Inspections'!RT$88/36.7437</f>
        <v>0</v>
      </c>
      <c r="V1514" s="87">
        <f t="shared" si="490"/>
        <v>0</v>
      </c>
      <c r="Z1514" s="84">
        <v>275</v>
      </c>
      <c r="AA1514" s="84">
        <v>4799.7</v>
      </c>
      <c r="AB1514" s="84">
        <f t="shared" si="485"/>
        <v>5074.7</v>
      </c>
      <c r="AC1514" s="84">
        <f t="shared" si="482"/>
        <v>287.30000000000018</v>
      </c>
      <c r="AE1514" s="84">
        <f t="shared" si="478"/>
        <v>10219.745000000001</v>
      </c>
      <c r="AF1514" s="84">
        <f t="shared" si="478"/>
        <v>-4413.4960000000001</v>
      </c>
      <c r="AG1514" s="84">
        <f t="shared" si="478"/>
        <v>5806.2490000000007</v>
      </c>
      <c r="AH1514" s="84">
        <f t="shared" si="483"/>
        <v>-46323.698999999993</v>
      </c>
      <c r="AJ1514" s="80">
        <v>43461</v>
      </c>
      <c r="AK1514" s="84">
        <v>3935.8</v>
      </c>
      <c r="AL1514" s="84">
        <v>2849.1</v>
      </c>
      <c r="AM1514" s="84">
        <f t="shared" si="486"/>
        <v>6784.9</v>
      </c>
      <c r="AN1514" s="84">
        <f t="shared" si="488"/>
        <v>302.19999999999982</v>
      </c>
      <c r="AO1514" s="84">
        <f t="shared" si="488"/>
        <v>40.600000000000364</v>
      </c>
      <c r="AP1514" s="85">
        <f>AM1514/'[2]Soymeal Export Forecast'!AS$15</f>
        <v>0.50531133034413001</v>
      </c>
      <c r="AS1514" s="80">
        <v>43461</v>
      </c>
      <c r="AT1514" s="84">
        <v>220.5</v>
      </c>
      <c r="AU1514" s="84">
        <v>183.2</v>
      </c>
      <c r="AV1514" s="84">
        <f t="shared" si="487"/>
        <v>403.7</v>
      </c>
      <c r="AW1514" s="84">
        <f t="shared" si="489"/>
        <v>8.1999999999999886</v>
      </c>
      <c r="AX1514" s="84">
        <f t="shared" si="489"/>
        <v>16</v>
      </c>
      <c r="BB1514" s="84">
        <f t="shared" si="473"/>
        <v>-56444.285000000003</v>
      </c>
    </row>
    <row r="1515" spans="1:54">
      <c r="A1515" s="80">
        <v>43468</v>
      </c>
      <c r="B1515" s="84">
        <v>14750.253000000001</v>
      </c>
      <c r="C1515" s="84">
        <v>1804.92</v>
      </c>
      <c r="D1515" s="84">
        <v>16555.172999999999</v>
      </c>
      <c r="E1515" s="84">
        <v>80.777000000000001</v>
      </c>
      <c r="F1515" s="84">
        <f t="shared" si="479"/>
        <v>1077.7160000000001</v>
      </c>
      <c r="G1515" s="84">
        <f t="shared" si="479"/>
        <v>1383.7239999999983</v>
      </c>
      <c r="H1515" s="84">
        <f t="shared" si="479"/>
        <v>9.6530000000000058</v>
      </c>
      <c r="I1515" s="84">
        <f t="shared" si="472"/>
        <v>1077.7160000000001</v>
      </c>
      <c r="J1515" s="84">
        <f>'[2]Weekly Export Inspections'!RU$290/36.7437</f>
        <v>682.51800000000003</v>
      </c>
      <c r="K1515" s="84">
        <f t="shared" si="471"/>
        <v>-395.19800000000009</v>
      </c>
      <c r="L1515" s="84">
        <f t="shared" si="474"/>
        <v>1393.3769999999984</v>
      </c>
      <c r="N1515" s="85">
        <f>(D1515*36.7437/1000)/'[2]Soybean Export Forecast'!$AA$15</f>
        <v>0.34610384251943727</v>
      </c>
      <c r="P1515" s="84">
        <v>3009.5</v>
      </c>
      <c r="Q1515" s="84">
        <v>474</v>
      </c>
      <c r="R1515" s="84">
        <f t="shared" si="484"/>
        <v>3483.5</v>
      </c>
      <c r="S1515" s="84">
        <f t="shared" si="480"/>
        <v>-807</v>
      </c>
      <c r="T1515" s="84">
        <f t="shared" si="481"/>
        <v>133</v>
      </c>
      <c r="U1515" s="84">
        <f>'[2]Weekly Export Inspections'!RU$88/36.7437</f>
        <v>74.166000000000011</v>
      </c>
      <c r="V1515" s="87">
        <f t="shared" si="490"/>
        <v>58.833999999999989</v>
      </c>
      <c r="Z1515" s="84">
        <v>275</v>
      </c>
      <c r="AA1515" s="84">
        <v>5038.6000000000004</v>
      </c>
      <c r="AB1515" s="84">
        <f t="shared" si="485"/>
        <v>5313.6</v>
      </c>
      <c r="AC1515" s="84">
        <f t="shared" si="482"/>
        <v>238.90000000000055</v>
      </c>
      <c r="AE1515" s="84">
        <f t="shared" si="478"/>
        <v>11465.753000000001</v>
      </c>
      <c r="AF1515" s="84">
        <f t="shared" si="478"/>
        <v>-3707.6800000000003</v>
      </c>
      <c r="AG1515" s="84">
        <f t="shared" si="478"/>
        <v>7758.0729999999985</v>
      </c>
      <c r="AH1515" s="84">
        <f t="shared" si="483"/>
        <v>1951.8239999999978</v>
      </c>
      <c r="AJ1515" s="80">
        <v>43468</v>
      </c>
      <c r="AK1515" s="84">
        <v>3936.1</v>
      </c>
      <c r="AL1515" s="84">
        <v>2973.6</v>
      </c>
      <c r="AM1515" s="84">
        <f t="shared" si="486"/>
        <v>6909.7</v>
      </c>
      <c r="AN1515" s="84">
        <f t="shared" si="488"/>
        <v>124.5</v>
      </c>
      <c r="AO1515" s="84">
        <f t="shared" si="488"/>
        <v>124.80000000000018</v>
      </c>
      <c r="AP1515" s="85">
        <f>AM1515/'[2]Soymeal Export Forecast'!AS$15</f>
        <v>0.51460591891978291</v>
      </c>
      <c r="AS1515" s="80">
        <v>43468</v>
      </c>
      <c r="AT1515" s="84">
        <v>210.7</v>
      </c>
      <c r="AU1515" s="84">
        <v>195.2</v>
      </c>
      <c r="AV1515" s="84">
        <f t="shared" si="487"/>
        <v>405.9</v>
      </c>
      <c r="AW1515" s="84">
        <f t="shared" si="489"/>
        <v>12</v>
      </c>
      <c r="AX1515" s="84">
        <f t="shared" si="489"/>
        <v>2.1999999999999886</v>
      </c>
      <c r="BB1515" s="84">
        <f t="shared" si="473"/>
        <v>1202.2160000000001</v>
      </c>
    </row>
    <row r="1516" spans="1:54">
      <c r="A1516" s="80">
        <v>43475</v>
      </c>
      <c r="B1516" s="94">
        <v>15104.264999999999</v>
      </c>
      <c r="C1516" s="94">
        <v>3163.6930000000002</v>
      </c>
      <c r="D1516" s="94">
        <v>18267.957999999999</v>
      </c>
      <c r="E1516" s="94">
        <v>71.123999999999995</v>
      </c>
      <c r="F1516" s="94">
        <f t="shared" si="479"/>
        <v>1358.7730000000001</v>
      </c>
      <c r="G1516" s="94">
        <f t="shared" si="479"/>
        <v>1712.7849999999999</v>
      </c>
      <c r="H1516" s="94">
        <f t="shared" si="479"/>
        <v>-9.6530000000000058</v>
      </c>
      <c r="I1516" s="94">
        <f t="shared" si="472"/>
        <v>1358.7730000000001</v>
      </c>
      <c r="J1516" s="84">
        <f>'[2]Weekly Export Inspections'!RV$290/36.7437</f>
        <v>1100.3339999999998</v>
      </c>
      <c r="K1516" s="94">
        <f t="shared" si="471"/>
        <v>-258.43900000000031</v>
      </c>
      <c r="L1516" s="94">
        <f t="shared" si="474"/>
        <v>1703.1319999999998</v>
      </c>
      <c r="N1516" s="85">
        <f>(D1516*36.7437/1000)/'[2]Soybean Export Forecast'!$AA$15</f>
        <v>0.38191147013587201</v>
      </c>
      <c r="P1516" s="94">
        <f>(($P$1521-$P$1515)/6)+P1515</f>
        <v>3425</v>
      </c>
      <c r="Q1516" s="94">
        <f>(($Q$1521-$Q$1515)/6)+Q1515</f>
        <v>712.25</v>
      </c>
      <c r="R1516" s="84">
        <f t="shared" si="484"/>
        <v>4137.25</v>
      </c>
      <c r="S1516" s="94">
        <f t="shared" si="480"/>
        <v>653.75</v>
      </c>
      <c r="T1516" s="94">
        <f t="shared" si="481"/>
        <v>238.25</v>
      </c>
      <c r="U1516" s="84">
        <f>'[2]Weekly Export Inspections'!RV$88/36.7437</f>
        <v>68.051999999999992</v>
      </c>
      <c r="V1516" s="94">
        <f t="shared" si="490"/>
        <v>170.19800000000001</v>
      </c>
      <c r="Z1516" s="94">
        <f>(($Z$1521-$Z$1515)/6)+Z1515</f>
        <v>240.83333333333334</v>
      </c>
      <c r="AA1516" s="94">
        <f>(($AA$1521-$AA$1515)/6)+AA1515</f>
        <v>5215.9833333333336</v>
      </c>
      <c r="AB1516" s="84">
        <f t="shared" si="485"/>
        <v>5456.8166666666666</v>
      </c>
      <c r="AC1516" s="84">
        <f t="shared" si="482"/>
        <v>143.21666666666624</v>
      </c>
      <c r="AE1516" s="84">
        <f t="shared" si="478"/>
        <v>11438.431666666665</v>
      </c>
      <c r="AF1516" s="84">
        <f t="shared" si="478"/>
        <v>-2764.5403333333334</v>
      </c>
      <c r="AG1516" s="84">
        <f t="shared" si="478"/>
        <v>8673.891333333333</v>
      </c>
      <c r="AH1516" s="84">
        <f t="shared" si="483"/>
        <v>915.81833333333452</v>
      </c>
      <c r="AJ1516" s="80">
        <v>43475</v>
      </c>
      <c r="AK1516" s="94">
        <f>(($AK$1521-$AK$1515)/6)+AK1515</f>
        <v>3907.0333333333333</v>
      </c>
      <c r="AL1516" s="94">
        <f>(($AL$1521-$AL$1515)/6)+AL1515</f>
        <v>3247.4666666666667</v>
      </c>
      <c r="AM1516" s="94">
        <f t="shared" si="486"/>
        <v>7154.5</v>
      </c>
      <c r="AN1516" s="94">
        <f t="shared" si="488"/>
        <v>273.86666666666679</v>
      </c>
      <c r="AO1516" s="94">
        <f t="shared" si="488"/>
        <v>244.80000000000018</v>
      </c>
      <c r="AP1516" s="85">
        <f>AM1516/'[2]Soymeal Export Forecast'!AS$15</f>
        <v>0.53283761189510215</v>
      </c>
      <c r="AS1516" s="80">
        <v>43475</v>
      </c>
      <c r="AT1516" s="94">
        <f>(($AT$1521-$AT$1515)/6)+AT1515</f>
        <v>207.39999999999998</v>
      </c>
      <c r="AU1516" s="94">
        <f>(($AU$1521-$AU$1515)/6)+AU1515</f>
        <v>213.86666666666665</v>
      </c>
      <c r="AV1516" s="94">
        <f t="shared" si="487"/>
        <v>421.26666666666665</v>
      </c>
      <c r="AW1516" s="94">
        <f t="shared" si="489"/>
        <v>18.666666666666657</v>
      </c>
      <c r="AX1516" s="94">
        <f t="shared" si="489"/>
        <v>15.366666666666674</v>
      </c>
      <c r="BB1516" s="84">
        <f t="shared" si="473"/>
        <v>1632.6396666666669</v>
      </c>
    </row>
    <row r="1517" spans="1:54">
      <c r="A1517" s="80">
        <v>43482</v>
      </c>
      <c r="B1517" s="94">
        <v>15127.197</v>
      </c>
      <c r="C1517" s="94">
        <v>4571.76</v>
      </c>
      <c r="D1517" s="94">
        <v>19698.956999999999</v>
      </c>
      <c r="E1517" s="94">
        <v>71.123999999999995</v>
      </c>
      <c r="F1517" s="94">
        <f t="shared" si="479"/>
        <v>1408.067</v>
      </c>
      <c r="G1517" s="94">
        <f t="shared" si="479"/>
        <v>1430.9989999999998</v>
      </c>
      <c r="H1517" s="94">
        <f t="shared" si="479"/>
        <v>0</v>
      </c>
      <c r="I1517" s="94">
        <f t="shared" si="472"/>
        <v>1408.067</v>
      </c>
      <c r="J1517" s="84">
        <f>'[2]Weekly Export Inspections'!RW$290/36.7437</f>
        <v>1130.306</v>
      </c>
      <c r="K1517" s="94">
        <f t="shared" si="471"/>
        <v>-277.76099999999997</v>
      </c>
      <c r="L1517" s="94">
        <f t="shared" si="474"/>
        <v>1430.9989999999998</v>
      </c>
      <c r="N1517" s="85">
        <f>(D1517*36.7437/1000)/'[2]Soybean Export Forecast'!$AA$15</f>
        <v>0.41182805587867716</v>
      </c>
      <c r="P1517" s="94">
        <f>(($P$1521-$P$1515)/6)+P1516</f>
        <v>3840.5</v>
      </c>
      <c r="Q1517" s="94">
        <f>(($Q$1521-$Q$1515)/6)+Q1516</f>
        <v>950.5</v>
      </c>
      <c r="R1517" s="84">
        <f t="shared" si="484"/>
        <v>4791</v>
      </c>
      <c r="S1517" s="94">
        <f t="shared" si="480"/>
        <v>653.75</v>
      </c>
      <c r="T1517" s="94">
        <f t="shared" si="481"/>
        <v>238.25</v>
      </c>
      <c r="U1517" s="84">
        <f>'[2]Weekly Export Inspections'!RW$88/36.7437</f>
        <v>416.40800000000002</v>
      </c>
      <c r="V1517" s="94">
        <f t="shared" si="490"/>
        <v>-178.15800000000002</v>
      </c>
      <c r="Z1517" s="94">
        <f>(($Z$1521-$Z$1515)/6)+Z1516</f>
        <v>206.66666666666669</v>
      </c>
      <c r="AA1517" s="94">
        <f>(($AA$1521-$AA$1515)/6)+AA1516</f>
        <v>5393.3666666666668</v>
      </c>
      <c r="AB1517" s="84">
        <f t="shared" si="485"/>
        <v>5600.0333333333338</v>
      </c>
      <c r="AC1517" s="84">
        <f t="shared" si="482"/>
        <v>143.21666666666715</v>
      </c>
      <c r="AE1517" s="84">
        <f t="shared" si="478"/>
        <v>11080.030333333334</v>
      </c>
      <c r="AF1517" s="84">
        <f t="shared" si="478"/>
        <v>-1772.1066666666666</v>
      </c>
      <c r="AG1517" s="84">
        <f t="shared" si="478"/>
        <v>9307.9236666666657</v>
      </c>
      <c r="AH1517" s="84">
        <f t="shared" si="483"/>
        <v>634.03233333333264</v>
      </c>
      <c r="AJ1517" s="80">
        <v>43482</v>
      </c>
      <c r="AK1517" s="94">
        <f>(($AK$1521-$AK$1515)/6)+AK1516</f>
        <v>3877.9666666666667</v>
      </c>
      <c r="AL1517" s="94">
        <f>(($AL$1521-$AL$1515)/6)+AL1516</f>
        <v>3521.3333333333335</v>
      </c>
      <c r="AM1517" s="94">
        <f t="shared" si="486"/>
        <v>7399.3</v>
      </c>
      <c r="AN1517" s="94">
        <f t="shared" si="488"/>
        <v>273.86666666666679</v>
      </c>
      <c r="AO1517" s="94">
        <f t="shared" si="488"/>
        <v>244.80000000000018</v>
      </c>
      <c r="AP1517" s="85">
        <f>AM1517/'[2]Soymeal Export Forecast'!AS$15</f>
        <v>0.55106930487042138</v>
      </c>
      <c r="AS1517" s="80">
        <v>43482</v>
      </c>
      <c r="AT1517" s="94">
        <f>(($AT$1521-$AT$1515)/6)+AT1516</f>
        <v>204.09999999999997</v>
      </c>
      <c r="AU1517" s="94">
        <f>(($AU$1521-$AU$1515)/6)+AU1516</f>
        <v>232.5333333333333</v>
      </c>
      <c r="AV1517" s="94">
        <f t="shared" si="487"/>
        <v>436.63333333333327</v>
      </c>
      <c r="AW1517" s="94">
        <f t="shared" si="489"/>
        <v>18.666666666666657</v>
      </c>
      <c r="AX1517" s="94">
        <f t="shared" si="489"/>
        <v>15.366666666666617</v>
      </c>
      <c r="BB1517" s="84">
        <f t="shared" si="473"/>
        <v>1681.9336666666668</v>
      </c>
    </row>
    <row r="1518" spans="1:54">
      <c r="A1518" s="80">
        <v>43489</v>
      </c>
      <c r="B1518" s="94">
        <v>14528.661</v>
      </c>
      <c r="C1518" s="94">
        <v>6176.9719999999998</v>
      </c>
      <c r="D1518" s="94">
        <v>20705.633000000002</v>
      </c>
      <c r="E1518" s="94">
        <v>71.123999999999995</v>
      </c>
      <c r="F1518" s="94">
        <f t="shared" si="479"/>
        <v>1605.2119999999995</v>
      </c>
      <c r="G1518" s="94">
        <f t="shared" si="479"/>
        <v>1006.6760000000031</v>
      </c>
      <c r="H1518" s="94">
        <f t="shared" si="479"/>
        <v>0</v>
      </c>
      <c r="I1518" s="94">
        <f t="shared" si="472"/>
        <v>1605.2119999999995</v>
      </c>
      <c r="J1518" s="84">
        <f>'[2]Weekly Export Inspections'!RX$290/36.7437</f>
        <v>944.68</v>
      </c>
      <c r="K1518" s="94">
        <f t="shared" si="471"/>
        <v>-660.53199999999958</v>
      </c>
      <c r="L1518" s="94">
        <f t="shared" si="474"/>
        <v>1006.6760000000031</v>
      </c>
      <c r="N1518" s="85">
        <f>(D1518*36.7437/1000)/'[2]Soybean Export Forecast'!$AA$15</f>
        <v>0.43287370920843082</v>
      </c>
      <c r="P1518" s="94">
        <f>(($P$1521-$P$1515)/6)+P1517</f>
        <v>4256</v>
      </c>
      <c r="Q1518" s="94">
        <f>(($Q$1521-$Q$1515)/6)+Q1517</f>
        <v>1188.75</v>
      </c>
      <c r="R1518" s="84">
        <f t="shared" si="484"/>
        <v>5444.75</v>
      </c>
      <c r="S1518" s="94">
        <f t="shared" si="480"/>
        <v>653.75</v>
      </c>
      <c r="T1518" s="94">
        <f t="shared" si="481"/>
        <v>238.25</v>
      </c>
      <c r="U1518" s="84">
        <f>'[2]Weekly Export Inspections'!RX$88/36.7437</f>
        <v>342.24299999999999</v>
      </c>
      <c r="V1518" s="94">
        <f t="shared" si="490"/>
        <v>-103.99299999999999</v>
      </c>
      <c r="Z1518" s="94">
        <f>(($Z$1521-$Z$1515)/6)+Z1517</f>
        <v>172.50000000000003</v>
      </c>
      <c r="AA1518" s="94">
        <f>(($AA$1521-$AA$1515)/6)+AA1517</f>
        <v>5570.75</v>
      </c>
      <c r="AB1518" s="84">
        <f t="shared" si="485"/>
        <v>5743.25</v>
      </c>
      <c r="AC1518" s="84">
        <f t="shared" si="482"/>
        <v>143.21666666666624</v>
      </c>
      <c r="AE1518" s="84">
        <f t="shared" si="478"/>
        <v>10100.161</v>
      </c>
      <c r="AF1518" s="84">
        <f t="shared" si="478"/>
        <v>-582.52800000000025</v>
      </c>
      <c r="AG1518" s="84">
        <f t="shared" si="478"/>
        <v>9517.6330000000016</v>
      </c>
      <c r="AH1518" s="84">
        <f t="shared" si="483"/>
        <v>209.70933333333596</v>
      </c>
      <c r="AJ1518" s="80">
        <v>43489</v>
      </c>
      <c r="AK1518" s="94">
        <f>(($AK$1521-$AK$1515)/6)+AK1517</f>
        <v>3848.9</v>
      </c>
      <c r="AL1518" s="94">
        <f>(($AL$1521-$AL$1515)/6)+AL1517</f>
        <v>3795.2000000000003</v>
      </c>
      <c r="AM1518" s="94">
        <f t="shared" si="486"/>
        <v>7644.1</v>
      </c>
      <c r="AN1518" s="94">
        <f t="shared" si="488"/>
        <v>273.86666666666679</v>
      </c>
      <c r="AO1518" s="94">
        <f t="shared" si="488"/>
        <v>244.80000000000018</v>
      </c>
      <c r="AP1518" s="85">
        <f>AM1518/'[2]Soymeal Export Forecast'!AS$15</f>
        <v>0.56930099784574051</v>
      </c>
      <c r="AS1518" s="80">
        <v>43489</v>
      </c>
      <c r="AT1518" s="94">
        <f>(($AT$1521-$AT$1515)/6)+AT1517</f>
        <v>200.79999999999995</v>
      </c>
      <c r="AU1518" s="94">
        <f>(($AU$1521-$AU$1515)/6)+AU1517</f>
        <v>251.19999999999996</v>
      </c>
      <c r="AV1518" s="94">
        <f t="shared" si="487"/>
        <v>451.99999999999989</v>
      </c>
      <c r="AW1518" s="94">
        <f t="shared" si="489"/>
        <v>18.666666666666657</v>
      </c>
      <c r="AX1518" s="94">
        <f t="shared" si="489"/>
        <v>15.366666666666617</v>
      </c>
      <c r="BB1518" s="84">
        <f t="shared" si="473"/>
        <v>1879.0786666666663</v>
      </c>
    </row>
    <row r="1519" spans="1:54">
      <c r="A1519" s="80">
        <v>43496</v>
      </c>
      <c r="B1519" s="94">
        <v>13810.76</v>
      </c>
      <c r="C1519" s="94">
        <v>7277.4070000000002</v>
      </c>
      <c r="D1519" s="94">
        <v>21088.167000000001</v>
      </c>
      <c r="E1519" s="94">
        <v>71.123999999999995</v>
      </c>
      <c r="F1519" s="94">
        <f t="shared" si="479"/>
        <v>1100.4350000000004</v>
      </c>
      <c r="G1519" s="94">
        <f t="shared" si="479"/>
        <v>382.53399999999965</v>
      </c>
      <c r="H1519" s="94">
        <f t="shared" si="479"/>
        <v>0</v>
      </c>
      <c r="I1519" s="94">
        <f t="shared" si="472"/>
        <v>1100.4350000000004</v>
      </c>
      <c r="J1519" s="84">
        <f>'[2]Weekly Export Inspections'!RY$290/36.7437</f>
        <v>1092.8420000000001</v>
      </c>
      <c r="K1519" s="94">
        <f t="shared" si="471"/>
        <v>-7.593000000000302</v>
      </c>
      <c r="L1519" s="94">
        <f t="shared" si="474"/>
        <v>382.53399999999965</v>
      </c>
      <c r="N1519" s="85">
        <f>(D1519*36.7437/1000)/'[2]Soybean Export Forecast'!$AA$15</f>
        <v>0.44087099726421441</v>
      </c>
      <c r="P1519" s="94">
        <f>(($P$1521-$P$1515)/6)+P1518</f>
        <v>4671.5</v>
      </c>
      <c r="Q1519" s="94">
        <f>(($Q$1521-$Q$1515)/6)+Q1518</f>
        <v>1427</v>
      </c>
      <c r="R1519" s="84">
        <f t="shared" si="484"/>
        <v>6098.5</v>
      </c>
      <c r="S1519" s="94">
        <f t="shared" si="480"/>
        <v>653.75</v>
      </c>
      <c r="T1519" s="94">
        <f t="shared" si="481"/>
        <v>238.25</v>
      </c>
      <c r="U1519" s="84">
        <f>'[2]Weekly Export Inspections'!RY$88/36.7437</f>
        <v>412.36599999999999</v>
      </c>
      <c r="V1519" s="94">
        <f t="shared" si="490"/>
        <v>-174.11599999999999</v>
      </c>
      <c r="Z1519" s="94">
        <f>(($Z$1521-$Z$1515)/6)+Z1518</f>
        <v>138.33333333333337</v>
      </c>
      <c r="AA1519" s="94">
        <f>(($AA$1521-$AA$1515)/6)+AA1518</f>
        <v>5748.1333333333332</v>
      </c>
      <c r="AB1519" s="84">
        <f t="shared" si="485"/>
        <v>5886.4666666666662</v>
      </c>
      <c r="AC1519" s="84">
        <f t="shared" si="482"/>
        <v>143.21666666666624</v>
      </c>
      <c r="AE1519" s="84">
        <f t="shared" si="478"/>
        <v>9000.9266666666663</v>
      </c>
      <c r="AF1519" s="84">
        <f t="shared" si="478"/>
        <v>102.27366666666694</v>
      </c>
      <c r="AG1519" s="84">
        <f t="shared" si="478"/>
        <v>9103.2003333333341</v>
      </c>
      <c r="AH1519" s="84">
        <f t="shared" si="483"/>
        <v>-414.4326666666675</v>
      </c>
      <c r="AJ1519" s="80">
        <v>43496</v>
      </c>
      <c r="AK1519" s="94">
        <f>(($AK$1521-$AK$1515)/6)+AK1518</f>
        <v>3819.8333333333335</v>
      </c>
      <c r="AL1519" s="94">
        <f>(($AL$1521-$AL$1515)/6)+AL1518</f>
        <v>4069.0666666666671</v>
      </c>
      <c r="AM1519" s="94">
        <f t="shared" si="486"/>
        <v>7888.9000000000005</v>
      </c>
      <c r="AN1519" s="94">
        <f t="shared" si="488"/>
        <v>273.86666666666679</v>
      </c>
      <c r="AO1519" s="94">
        <f t="shared" si="488"/>
        <v>244.80000000000018</v>
      </c>
      <c r="AP1519" s="85">
        <f>AM1519/'[2]Soymeal Export Forecast'!AS$15</f>
        <v>0.58753269082105974</v>
      </c>
      <c r="AS1519" s="80">
        <v>43496</v>
      </c>
      <c r="AT1519" s="94">
        <f>(($AT$1521-$AT$1515)/6)+AT1518</f>
        <v>197.49999999999994</v>
      </c>
      <c r="AU1519" s="94">
        <f>(($AU$1521-$AU$1515)/6)+AU1518</f>
        <v>269.86666666666662</v>
      </c>
      <c r="AV1519" s="94">
        <f t="shared" si="487"/>
        <v>467.36666666666656</v>
      </c>
      <c r="AW1519" s="94">
        <f t="shared" si="489"/>
        <v>18.666666666666657</v>
      </c>
      <c r="AX1519" s="94">
        <f t="shared" si="489"/>
        <v>15.366666666666674</v>
      </c>
      <c r="BB1519" s="84">
        <f t="shared" si="473"/>
        <v>1374.3016666666672</v>
      </c>
    </row>
    <row r="1520" spans="1:54">
      <c r="A1520" s="80">
        <v>43503</v>
      </c>
      <c r="B1520" s="94">
        <v>12947.07</v>
      </c>
      <c r="C1520" s="94">
        <v>8490.6280000000006</v>
      </c>
      <c r="D1520" s="94">
        <v>21437.698</v>
      </c>
      <c r="E1520" s="94">
        <v>99.123999999999995</v>
      </c>
      <c r="F1520" s="94">
        <f t="shared" si="479"/>
        <v>1213.2210000000005</v>
      </c>
      <c r="G1520" s="94">
        <f t="shared" si="479"/>
        <v>349.53099999999904</v>
      </c>
      <c r="H1520" s="94">
        <f t="shared" si="479"/>
        <v>28</v>
      </c>
      <c r="I1520" s="94">
        <f t="shared" si="472"/>
        <v>1213.2210000000005</v>
      </c>
      <c r="J1520" s="84">
        <f>'[2]Weekly Export Inspections'!RZ$290/36.7437</f>
        <v>1150.8629999999998</v>
      </c>
      <c r="K1520" s="94">
        <f t="shared" si="471"/>
        <v>-62.358000000000629</v>
      </c>
      <c r="L1520" s="94">
        <f t="shared" si="474"/>
        <v>377.53099999999904</v>
      </c>
      <c r="N1520" s="85">
        <f>(D1520*36.7437/1000)/'[2]Soybean Export Forecast'!$AA$15</f>
        <v>0.44817832181948553</v>
      </c>
      <c r="P1520" s="94">
        <f>(($P$1521-$P$1515)/6)+P1519</f>
        <v>5087</v>
      </c>
      <c r="Q1520" s="94">
        <f>(($Q$1521-$Q$1515)/6)+Q1519</f>
        <v>1665.25</v>
      </c>
      <c r="R1520" s="84">
        <f t="shared" si="484"/>
        <v>6752.25</v>
      </c>
      <c r="S1520" s="94">
        <f t="shared" si="480"/>
        <v>653.75</v>
      </c>
      <c r="T1520" s="94">
        <f t="shared" si="481"/>
        <v>238.25</v>
      </c>
      <c r="U1520" s="84">
        <f>'[2]Weekly Export Inspections'!RZ$88/36.7437</f>
        <v>558.44500000000005</v>
      </c>
      <c r="V1520" s="94">
        <f t="shared" si="490"/>
        <v>-320.19500000000005</v>
      </c>
      <c r="Z1520" s="94">
        <f>(($Z$1521-$Z$1515)/6)+Z1519</f>
        <v>104.16666666666671</v>
      </c>
      <c r="AA1520" s="94">
        <f>(($AA$1521-$AA$1515)/6)+AA1519</f>
        <v>5925.5166666666664</v>
      </c>
      <c r="AB1520" s="84">
        <f t="shared" si="485"/>
        <v>6029.6833333333334</v>
      </c>
      <c r="AC1520" s="84">
        <f t="shared" si="482"/>
        <v>143.21666666666715</v>
      </c>
      <c r="AE1520" s="84">
        <f t="shared" si="478"/>
        <v>7755.9033333333327</v>
      </c>
      <c r="AF1520" s="84">
        <f t="shared" si="478"/>
        <v>899.86133333333419</v>
      </c>
      <c r="AG1520" s="84">
        <f t="shared" si="478"/>
        <v>8655.764666666666</v>
      </c>
      <c r="AH1520" s="84">
        <f t="shared" si="483"/>
        <v>-447.43566666666811</v>
      </c>
      <c r="AJ1520" s="80">
        <v>43503</v>
      </c>
      <c r="AK1520" s="94">
        <f>(($AK$1521-$AK$1515)/6)+AK1519</f>
        <v>3790.7666666666669</v>
      </c>
      <c r="AL1520" s="94">
        <f>(($AL$1521-$AL$1515)/6)+AL1519</f>
        <v>4342.9333333333334</v>
      </c>
      <c r="AM1520" s="94">
        <f t="shared" si="486"/>
        <v>8133.7000000000007</v>
      </c>
      <c r="AN1520" s="94">
        <f t="shared" si="488"/>
        <v>273.86666666666633</v>
      </c>
      <c r="AO1520" s="94">
        <f t="shared" si="488"/>
        <v>244.80000000000018</v>
      </c>
      <c r="AP1520" s="85">
        <f>AM1520/'[2]Soymeal Export Forecast'!AS$15</f>
        <v>0.60576438379637887</v>
      </c>
      <c r="AS1520" s="80">
        <v>43503</v>
      </c>
      <c r="AT1520" s="94">
        <f>(($AT$1521-$AT$1515)/6)+AT1519</f>
        <v>194.19999999999993</v>
      </c>
      <c r="AU1520" s="94">
        <f>(($AU$1521-$AU$1515)/6)+AU1519</f>
        <v>288.5333333333333</v>
      </c>
      <c r="AV1520" s="94">
        <f t="shared" si="487"/>
        <v>482.73333333333323</v>
      </c>
      <c r="AW1520" s="94">
        <f t="shared" si="489"/>
        <v>18.666666666666686</v>
      </c>
      <c r="AX1520" s="94">
        <f t="shared" si="489"/>
        <v>15.366666666666674</v>
      </c>
      <c r="BB1520" s="84">
        <f t="shared" si="473"/>
        <v>1487.0876666666668</v>
      </c>
    </row>
    <row r="1521" spans="1:54">
      <c r="A1521" s="80">
        <v>43510</v>
      </c>
      <c r="B1521" s="84">
        <v>12586.475</v>
      </c>
      <c r="C1521" s="86">
        <v>9245.6640000000007</v>
      </c>
      <c r="D1521" s="84">
        <v>21832.138999999999</v>
      </c>
      <c r="E1521" s="84">
        <v>104.124</v>
      </c>
      <c r="F1521" s="94">
        <f t="shared" si="479"/>
        <v>755.03600000000006</v>
      </c>
      <c r="G1521" s="94">
        <f t="shared" si="479"/>
        <v>394.44099999999889</v>
      </c>
      <c r="H1521" s="94">
        <f t="shared" si="479"/>
        <v>5</v>
      </c>
      <c r="I1521" s="94">
        <f t="shared" si="472"/>
        <v>755.03600000000006</v>
      </c>
      <c r="J1521" s="84">
        <f>'[2]Weekly Export Inspections'!SA$290/36.7437</f>
        <v>1083.567</v>
      </c>
      <c r="K1521" s="94">
        <f t="shared" si="471"/>
        <v>328.53099999999995</v>
      </c>
      <c r="L1521" s="94">
        <f t="shared" si="474"/>
        <v>399.44099999999889</v>
      </c>
      <c r="N1521" s="85">
        <f>(D1521*36.7437/1000)/'[2]Soybean Export Forecast'!$AA$15</f>
        <v>0.45642453862115884</v>
      </c>
      <c r="P1521" s="84">
        <v>5502.5</v>
      </c>
      <c r="Q1521" s="84">
        <v>1903.5</v>
      </c>
      <c r="R1521" s="84">
        <f t="shared" si="484"/>
        <v>7406</v>
      </c>
      <c r="S1521" s="94">
        <f t="shared" si="480"/>
        <v>653.75</v>
      </c>
      <c r="T1521" s="94">
        <f t="shared" si="481"/>
        <v>238.25</v>
      </c>
      <c r="U1521" s="84">
        <f>'[2]Weekly Export Inspections'!SA$88/36.7437</f>
        <v>404.42</v>
      </c>
      <c r="V1521" s="94">
        <f t="shared" si="490"/>
        <v>-166.17000000000002</v>
      </c>
      <c r="Z1521" s="84">
        <v>70</v>
      </c>
      <c r="AA1521" s="84">
        <v>6102.9</v>
      </c>
      <c r="AB1521" s="84">
        <f t="shared" si="485"/>
        <v>6172.9</v>
      </c>
      <c r="AC1521" s="84">
        <f t="shared" si="482"/>
        <v>143.21666666666624</v>
      </c>
      <c r="AE1521" s="84">
        <f t="shared" si="478"/>
        <v>7013.9750000000004</v>
      </c>
      <c r="AF1521" s="84">
        <f t="shared" si="478"/>
        <v>1239.264000000001</v>
      </c>
      <c r="AG1521" s="84">
        <f t="shared" si="478"/>
        <v>8253.2389999999996</v>
      </c>
      <c r="AH1521" s="84">
        <f t="shared" si="483"/>
        <v>-402.52566666666644</v>
      </c>
      <c r="AJ1521" s="80">
        <v>43510</v>
      </c>
      <c r="AK1521" s="84">
        <v>3761.7</v>
      </c>
      <c r="AL1521" s="84">
        <v>4616.8</v>
      </c>
      <c r="AM1521" s="84">
        <f t="shared" si="486"/>
        <v>8378.5</v>
      </c>
      <c r="AN1521" s="94">
        <f t="shared" si="488"/>
        <v>273.86666666666679</v>
      </c>
      <c r="AO1521" s="94">
        <f t="shared" si="488"/>
        <v>244.79999999999927</v>
      </c>
      <c r="AP1521" s="85">
        <f>AM1521/'[2]Soymeal Export Forecast'!AS$15</f>
        <v>0.62399607677169799</v>
      </c>
      <c r="AS1521" s="80">
        <v>43510</v>
      </c>
      <c r="AT1521" s="84">
        <v>190.9</v>
      </c>
      <c r="AU1521" s="84">
        <v>307.2</v>
      </c>
      <c r="AV1521" s="84">
        <f t="shared" si="487"/>
        <v>498.1</v>
      </c>
      <c r="AW1521" s="94">
        <f t="shared" si="489"/>
        <v>18.666666666666686</v>
      </c>
      <c r="AX1521" s="94">
        <f t="shared" si="489"/>
        <v>15.366666666666788</v>
      </c>
      <c r="BB1521" s="84">
        <f t="shared" si="473"/>
        <v>1028.9026666666668</v>
      </c>
    </row>
    <row r="1522" spans="1:54">
      <c r="A1522" s="80">
        <v>43517</v>
      </c>
      <c r="B1522" s="84">
        <v>11932.597</v>
      </c>
      <c r="C1522" s="86">
        <v>10601.019</v>
      </c>
      <c r="D1522" s="84">
        <v>22533.616000000002</v>
      </c>
      <c r="E1522" s="84">
        <v>104.124</v>
      </c>
      <c r="F1522" s="87">
        <f t="shared" si="479"/>
        <v>1355.3549999999996</v>
      </c>
      <c r="G1522" s="87">
        <f t="shared" si="479"/>
        <v>701.47700000000259</v>
      </c>
      <c r="H1522" s="87">
        <f t="shared" si="479"/>
        <v>0</v>
      </c>
      <c r="I1522" s="87">
        <f t="shared" si="472"/>
        <v>1355.3549999999996</v>
      </c>
      <c r="J1522" s="87">
        <f>'[2]Weekly Export Inspections'!SB$290/36.7437</f>
        <v>1308.51</v>
      </c>
      <c r="K1522" s="87">
        <f t="shared" si="471"/>
        <v>-46.844999999999573</v>
      </c>
      <c r="L1522" s="87">
        <f t="shared" si="474"/>
        <v>701.47700000000259</v>
      </c>
      <c r="M1522" s="84">
        <v>43.8</v>
      </c>
      <c r="N1522" s="85">
        <f>(D1522*36.7437/1000)/'[2]Soybean Export Forecast'!$AA$15</f>
        <v>0.47108967592531198</v>
      </c>
      <c r="P1522" s="84">
        <v>5934.5</v>
      </c>
      <c r="Q1522" s="84">
        <v>3287.2</v>
      </c>
      <c r="R1522" s="84">
        <f t="shared" si="484"/>
        <v>9221.7000000000007</v>
      </c>
      <c r="S1522" s="87">
        <f t="shared" si="480"/>
        <v>1815.7000000000007</v>
      </c>
      <c r="T1522" s="87">
        <f t="shared" si="481"/>
        <v>1383.6999999999998</v>
      </c>
      <c r="U1522" s="87">
        <f>'[2]Weekly Export Inspections'!SB$88/36.7437</f>
        <v>743.77300000000002</v>
      </c>
      <c r="V1522" s="87">
        <f t="shared" si="490"/>
        <v>639.92699999999979</v>
      </c>
      <c r="W1522" s="84">
        <v>2.6</v>
      </c>
      <c r="Z1522" s="84">
        <v>70</v>
      </c>
      <c r="AA1522" s="86">
        <f>6311-75.799</f>
        <v>6235.201</v>
      </c>
      <c r="AB1522" s="84">
        <f t="shared" si="485"/>
        <v>6305.201</v>
      </c>
      <c r="AC1522" s="84">
        <f t="shared" si="482"/>
        <v>132.30100000000039</v>
      </c>
      <c r="AE1522" s="84">
        <f t="shared" si="478"/>
        <v>5928.0969999999998</v>
      </c>
      <c r="AF1522" s="84">
        <f t="shared" si="478"/>
        <v>1078.6180000000004</v>
      </c>
      <c r="AG1522" s="84">
        <f t="shared" si="478"/>
        <v>7006.7150000000011</v>
      </c>
      <c r="AH1522" s="84">
        <f t="shared" si="483"/>
        <v>-1246.5239999999985</v>
      </c>
      <c r="AJ1522" s="80">
        <v>43517</v>
      </c>
      <c r="AK1522" s="84">
        <v>3526.8</v>
      </c>
      <c r="AL1522" s="84">
        <v>4965.2</v>
      </c>
      <c r="AM1522" s="84">
        <f t="shared" si="486"/>
        <v>8492</v>
      </c>
      <c r="AN1522" s="87">
        <f t="shared" si="488"/>
        <v>348.39999999999964</v>
      </c>
      <c r="AO1522" s="87">
        <f t="shared" si="488"/>
        <v>113.5</v>
      </c>
      <c r="AP1522" s="85">
        <f>AM1522/'[2]Soymeal Export Forecast'!AS$15</f>
        <v>0.63244908801638233</v>
      </c>
      <c r="AS1522" s="80">
        <v>43517</v>
      </c>
      <c r="AT1522" s="84">
        <v>188.5</v>
      </c>
      <c r="AU1522" s="84">
        <v>320.2</v>
      </c>
      <c r="AV1522" s="84">
        <f t="shared" si="487"/>
        <v>508.7</v>
      </c>
      <c r="AW1522" s="84">
        <f t="shared" si="489"/>
        <v>13</v>
      </c>
      <c r="AX1522" s="84">
        <f t="shared" si="489"/>
        <v>10.599999999999966</v>
      </c>
      <c r="BB1522" s="84">
        <f t="shared" si="473"/>
        <v>1703.7549999999992</v>
      </c>
    </row>
    <row r="1523" spans="1:54">
      <c r="A1523" s="80">
        <v>43524</v>
      </c>
      <c r="B1523" s="84">
        <v>11712.153</v>
      </c>
      <c r="C1523" s="86">
        <v>11713.992</v>
      </c>
      <c r="D1523" s="84">
        <v>23426.145</v>
      </c>
      <c r="E1523" s="84">
        <v>105.521</v>
      </c>
      <c r="F1523" s="87">
        <f t="shared" si="479"/>
        <v>1112.973</v>
      </c>
      <c r="G1523" s="87">
        <f t="shared" si="479"/>
        <v>892.52899999999863</v>
      </c>
      <c r="H1523" s="87">
        <f t="shared" si="479"/>
        <v>1.3970000000000056</v>
      </c>
      <c r="I1523" s="87">
        <f t="shared" si="472"/>
        <v>1112.973</v>
      </c>
      <c r="J1523" s="87">
        <f>'[2]Weekly Export Inspections'!SC$290/36.7437</f>
        <v>848.89499999999998</v>
      </c>
      <c r="K1523" s="87">
        <f t="shared" si="471"/>
        <v>-264.07799999999997</v>
      </c>
      <c r="L1523" s="87">
        <f t="shared" si="474"/>
        <v>893.92599999999868</v>
      </c>
      <c r="M1523" s="84">
        <v>132.19999999999999</v>
      </c>
      <c r="N1523" s="85">
        <f>(D1523*36.7437/1000)/'[2]Soybean Export Forecast'!$AA$15</f>
        <v>0.48974896244922989</v>
      </c>
      <c r="P1523" s="84">
        <v>5677.5</v>
      </c>
      <c r="Q1523" s="84">
        <v>3690.5</v>
      </c>
      <c r="R1523" s="84">
        <f t="shared" si="484"/>
        <v>9368</v>
      </c>
      <c r="S1523" s="87">
        <f t="shared" si="480"/>
        <v>146.29999999999927</v>
      </c>
      <c r="T1523" s="87">
        <f t="shared" si="481"/>
        <v>403.30000000000018</v>
      </c>
      <c r="U1523" s="87">
        <f>'[2]Weekly Export Inspections'!SC$88/36.7437</f>
        <v>337.59800000000001</v>
      </c>
      <c r="V1523" s="87">
        <f t="shared" si="490"/>
        <v>65.702000000000169</v>
      </c>
      <c r="W1523" s="84">
        <v>66.3</v>
      </c>
      <c r="Z1523" s="84">
        <v>40</v>
      </c>
      <c r="AA1523" s="86">
        <f>6420.5-75.799</f>
        <v>6344.701</v>
      </c>
      <c r="AB1523" s="84">
        <f t="shared" si="485"/>
        <v>6384.701</v>
      </c>
      <c r="AC1523" s="84">
        <f t="shared" si="482"/>
        <v>79.5</v>
      </c>
      <c r="AE1523" s="84">
        <f t="shared" si="478"/>
        <v>5994.6530000000002</v>
      </c>
      <c r="AF1523" s="84">
        <f t="shared" si="478"/>
        <v>1678.7910000000002</v>
      </c>
      <c r="AG1523" s="84">
        <f t="shared" si="478"/>
        <v>7673.4440000000004</v>
      </c>
      <c r="AH1523" s="84">
        <f t="shared" si="483"/>
        <v>666.72899999999936</v>
      </c>
      <c r="AJ1523" s="80">
        <v>43524</v>
      </c>
      <c r="AK1523" s="84">
        <v>3584.9</v>
      </c>
      <c r="AL1523" s="84">
        <v>5137.7</v>
      </c>
      <c r="AM1523" s="84">
        <f t="shared" si="486"/>
        <v>8722.6</v>
      </c>
      <c r="AN1523" s="87">
        <f t="shared" si="488"/>
        <v>172.5</v>
      </c>
      <c r="AO1523" s="87">
        <f t="shared" si="488"/>
        <v>230.60000000000036</v>
      </c>
      <c r="AP1523" s="85">
        <f>AM1523/'[2]Soymeal Export Forecast'!AS$15</f>
        <v>0.64962322363774105</v>
      </c>
      <c r="AS1523" s="80">
        <v>43524</v>
      </c>
      <c r="AT1523" s="84">
        <v>178.9</v>
      </c>
      <c r="AU1523" s="84">
        <v>337.9</v>
      </c>
      <c r="AV1523" s="84">
        <f t="shared" si="487"/>
        <v>516.79999999999995</v>
      </c>
      <c r="AW1523" s="84">
        <f t="shared" si="489"/>
        <v>17.699999999999989</v>
      </c>
      <c r="AX1523" s="84">
        <f t="shared" si="489"/>
        <v>8.0999999999999659</v>
      </c>
      <c r="BB1523" s="84">
        <f t="shared" si="473"/>
        <v>1285.473</v>
      </c>
    </row>
    <row r="1524" spans="1:54">
      <c r="A1524" s="80">
        <v>43531</v>
      </c>
      <c r="B1524" s="84">
        <v>11754.724</v>
      </c>
      <c r="C1524" s="86">
        <v>12548.844999999999</v>
      </c>
      <c r="D1524" s="84">
        <v>24303.569</v>
      </c>
      <c r="E1524" s="84">
        <v>110.521</v>
      </c>
      <c r="F1524" s="87">
        <f t="shared" si="479"/>
        <v>834.85299999999916</v>
      </c>
      <c r="G1524" s="87">
        <f t="shared" si="479"/>
        <v>877.42399999999907</v>
      </c>
      <c r="H1524" s="87">
        <f t="shared" si="479"/>
        <v>5</v>
      </c>
      <c r="I1524" s="87">
        <f t="shared" si="472"/>
        <v>834.85299999999916</v>
      </c>
      <c r="J1524" s="87">
        <f>'[2]Weekly Export Inspections'!SD$290/36.7437</f>
        <v>888.69</v>
      </c>
      <c r="K1524" s="87">
        <f t="shared" si="471"/>
        <v>53.837000000000899</v>
      </c>
      <c r="L1524" s="87">
        <f t="shared" si="474"/>
        <v>882.42399999999907</v>
      </c>
      <c r="M1524" s="84">
        <v>76.5</v>
      </c>
      <c r="N1524" s="85">
        <f>(D1524*36.7437/1000)/'[2]Soybean Export Forecast'!$AA$15</f>
        <v>0.50809246256963181</v>
      </c>
      <c r="P1524" s="84">
        <v>6998.5</v>
      </c>
      <c r="Q1524" s="84">
        <v>4077.1</v>
      </c>
      <c r="R1524" s="84">
        <f t="shared" si="484"/>
        <v>11075.6</v>
      </c>
      <c r="S1524" s="87">
        <f t="shared" si="480"/>
        <v>1707.6000000000004</v>
      </c>
      <c r="T1524" s="87">
        <f t="shared" si="481"/>
        <v>386.59999999999991</v>
      </c>
      <c r="U1524" s="87">
        <f>'[2]Weekly Export Inspections'!SD$88/36.7437</f>
        <v>387.07099999999997</v>
      </c>
      <c r="V1524" s="87">
        <f t="shared" si="490"/>
        <v>-0.47100000000006048</v>
      </c>
      <c r="W1524" s="84">
        <v>7.1</v>
      </c>
      <c r="Z1524" s="84">
        <v>40</v>
      </c>
      <c r="AA1524" s="86">
        <f>6420.5-75.799</f>
        <v>6344.701</v>
      </c>
      <c r="AB1524" s="84">
        <f t="shared" si="485"/>
        <v>6384.701</v>
      </c>
      <c r="AC1524" s="84">
        <f t="shared" si="482"/>
        <v>0</v>
      </c>
      <c r="AE1524" s="84">
        <f t="shared" si="478"/>
        <v>4716.2240000000002</v>
      </c>
      <c r="AF1524" s="84">
        <f t="shared" si="478"/>
        <v>2127.043999999999</v>
      </c>
      <c r="AG1524" s="84">
        <f t="shared" si="478"/>
        <v>6843.2679999999991</v>
      </c>
      <c r="AH1524" s="84">
        <f t="shared" si="483"/>
        <v>-830.1760000000013</v>
      </c>
      <c r="AJ1524" s="80">
        <v>43531</v>
      </c>
      <c r="AK1524" s="84">
        <v>3618.7</v>
      </c>
      <c r="AL1524" s="84">
        <v>5329.9</v>
      </c>
      <c r="AM1524" s="84">
        <f t="shared" si="486"/>
        <v>8948.5999999999985</v>
      </c>
      <c r="AN1524" s="87">
        <f t="shared" si="488"/>
        <v>192.19999999999982</v>
      </c>
      <c r="AO1524" s="87">
        <f t="shared" si="488"/>
        <v>225.99999999999818</v>
      </c>
      <c r="AP1524" s="85">
        <f>AM1524/'[2]Soymeal Export Forecast'!AS$15</f>
        <v>0.66645477025711231</v>
      </c>
      <c r="AS1524" s="80">
        <v>43531</v>
      </c>
      <c r="AT1524" s="84">
        <v>157.4</v>
      </c>
      <c r="AU1524" s="84">
        <v>373.4</v>
      </c>
      <c r="AV1524" s="84">
        <f t="shared" si="487"/>
        <v>530.79999999999995</v>
      </c>
      <c r="AW1524" s="84">
        <f t="shared" si="489"/>
        <v>35.5</v>
      </c>
      <c r="AX1524" s="84">
        <f t="shared" si="489"/>
        <v>14</v>
      </c>
      <c r="BB1524" s="84">
        <f t="shared" si="473"/>
        <v>1027.052999999999</v>
      </c>
    </row>
    <row r="1525" spans="1:54">
      <c r="A1525" s="80">
        <v>43538</v>
      </c>
      <c r="B1525" s="84">
        <v>11967.953</v>
      </c>
      <c r="C1525" s="86">
        <v>13602.075999999999</v>
      </c>
      <c r="D1525" s="84">
        <v>25570.028999999999</v>
      </c>
      <c r="E1525" s="84">
        <v>110.521</v>
      </c>
      <c r="F1525" s="87">
        <f t="shared" si="479"/>
        <v>1053.2309999999998</v>
      </c>
      <c r="G1525" s="87">
        <f t="shared" si="479"/>
        <v>1266.4599999999991</v>
      </c>
      <c r="H1525" s="87">
        <f t="shared" si="479"/>
        <v>0</v>
      </c>
      <c r="I1525" s="87">
        <f t="shared" si="472"/>
        <v>1053.2309999999998</v>
      </c>
      <c r="J1525" s="87">
        <f>'[2]Weekly Export Inspections'!SE$290/36.7437</f>
        <v>849.7</v>
      </c>
      <c r="K1525" s="87">
        <f t="shared" si="471"/>
        <v>-203.53099999999972</v>
      </c>
      <c r="L1525" s="87">
        <f t="shared" si="474"/>
        <v>1266.4599999999991</v>
      </c>
      <c r="M1525" s="84">
        <v>101.3</v>
      </c>
      <c r="N1525" s="85">
        <f>(D1525*36.7437/1000)/'[2]Soybean Export Forecast'!$AA$15</f>
        <v>0.53456918210600668</v>
      </c>
      <c r="P1525" s="84">
        <v>6872.5</v>
      </c>
      <c r="Q1525" s="84">
        <v>4345.7</v>
      </c>
      <c r="R1525" s="84">
        <f t="shared" si="484"/>
        <v>11218.2</v>
      </c>
      <c r="S1525" s="87">
        <f t="shared" si="480"/>
        <v>142.60000000000036</v>
      </c>
      <c r="T1525" s="87">
        <f t="shared" si="481"/>
        <v>268.59999999999991</v>
      </c>
      <c r="U1525" s="87">
        <f>'[2]Weekly Export Inspections'!SE$88/36.7437</f>
        <v>268.92999999999995</v>
      </c>
      <c r="V1525" s="87">
        <f t="shared" si="490"/>
        <v>-0.33000000000004093</v>
      </c>
      <c r="W1525" s="84">
        <v>0.5</v>
      </c>
      <c r="Z1525" s="84">
        <v>40</v>
      </c>
      <c r="AA1525" s="84">
        <v>6626.9</v>
      </c>
      <c r="AB1525" s="84">
        <f t="shared" si="485"/>
        <v>6666.9</v>
      </c>
      <c r="AC1525" s="84">
        <f t="shared" si="482"/>
        <v>282.19899999999961</v>
      </c>
      <c r="AE1525" s="84">
        <f t="shared" si="478"/>
        <v>5055.4529999999995</v>
      </c>
      <c r="AF1525" s="84">
        <f t="shared" si="478"/>
        <v>2629.4760000000006</v>
      </c>
      <c r="AG1525" s="84">
        <f t="shared" si="478"/>
        <v>7684.9289999999983</v>
      </c>
      <c r="AH1525" s="84">
        <f t="shared" si="483"/>
        <v>841.66099999999915</v>
      </c>
      <c r="AJ1525" s="80">
        <v>43538</v>
      </c>
      <c r="AK1525" s="84">
        <v>3530.7</v>
      </c>
      <c r="AL1525" s="84">
        <v>5515.2</v>
      </c>
      <c r="AM1525" s="84">
        <f t="shared" si="486"/>
        <v>9045.9</v>
      </c>
      <c r="AN1525" s="87">
        <f t="shared" si="488"/>
        <v>185.30000000000018</v>
      </c>
      <c r="AO1525" s="87">
        <f t="shared" si="488"/>
        <v>97.300000000001091</v>
      </c>
      <c r="AP1525" s="85">
        <f>AM1525/'[2]Soymeal Export Forecast'!AS$15</f>
        <v>0.67370127240784183</v>
      </c>
      <c r="AS1525" s="80">
        <v>43538</v>
      </c>
      <c r="AT1525" s="84">
        <v>133.80000000000001</v>
      </c>
      <c r="AU1525" s="84">
        <v>402.6</v>
      </c>
      <c r="AV1525" s="84">
        <f t="shared" si="487"/>
        <v>536.40000000000009</v>
      </c>
      <c r="AW1525" s="84">
        <f t="shared" si="489"/>
        <v>29.200000000000045</v>
      </c>
      <c r="AX1525" s="84">
        <f t="shared" si="489"/>
        <v>5.6000000000001364</v>
      </c>
      <c r="BB1525" s="84">
        <f t="shared" si="473"/>
        <v>1238.5309999999999</v>
      </c>
    </row>
    <row r="1526" spans="1:54">
      <c r="A1526" s="80">
        <v>43545</v>
      </c>
      <c r="B1526" s="84">
        <v>11979.138000000001</v>
      </c>
      <c r="C1526" s="86">
        <v>14768.361000000001</v>
      </c>
      <c r="D1526" s="84">
        <v>26747.499</v>
      </c>
      <c r="E1526" s="84">
        <v>110.521</v>
      </c>
      <c r="F1526" s="87">
        <f t="shared" si="479"/>
        <v>1166.2850000000017</v>
      </c>
      <c r="G1526" s="87">
        <f t="shared" si="479"/>
        <v>1177.4700000000012</v>
      </c>
      <c r="H1526" s="87">
        <f t="shared" si="479"/>
        <v>0</v>
      </c>
      <c r="I1526" s="87">
        <f t="shared" si="472"/>
        <v>1166.2850000000017</v>
      </c>
      <c r="J1526" s="87">
        <f>'[2]Weekly Export Inspections'!SF$290/36.7437</f>
        <v>859.95299999999997</v>
      </c>
      <c r="K1526" s="87">
        <f t="shared" si="471"/>
        <v>-306.3320000000017</v>
      </c>
      <c r="L1526" s="87">
        <f t="shared" si="474"/>
        <v>1177.4700000000012</v>
      </c>
      <c r="M1526" s="84">
        <v>57.5</v>
      </c>
      <c r="N1526" s="85">
        <f>(D1526*36.7437/1000)/'[2]Soybean Export Forecast'!$AA$15</f>
        <v>0.55918546919955525</v>
      </c>
      <c r="P1526" s="84">
        <v>6541.5</v>
      </c>
      <c r="Q1526" s="84">
        <v>4680.8999999999996</v>
      </c>
      <c r="R1526" s="84">
        <f t="shared" si="484"/>
        <v>11222.4</v>
      </c>
      <c r="S1526" s="87">
        <f t="shared" si="480"/>
        <v>4.1999999999989086</v>
      </c>
      <c r="T1526" s="87">
        <f t="shared" si="481"/>
        <v>335.19999999999982</v>
      </c>
      <c r="U1526" s="87">
        <f>'[2]Weekly Export Inspections'!SF$88/36.7437</f>
        <v>335.24099999999999</v>
      </c>
      <c r="V1526" s="87">
        <f t="shared" si="490"/>
        <v>-4.1000000000167347E-2</v>
      </c>
      <c r="W1526" s="84">
        <v>1</v>
      </c>
      <c r="Z1526" s="84">
        <v>40</v>
      </c>
      <c r="AA1526" s="84">
        <v>6709.3</v>
      </c>
      <c r="AB1526" s="84">
        <f t="shared" si="485"/>
        <v>6749.3</v>
      </c>
      <c r="AC1526" s="84">
        <f t="shared" si="482"/>
        <v>82.400000000000546</v>
      </c>
      <c r="AE1526" s="84">
        <f t="shared" si="478"/>
        <v>5397.6380000000008</v>
      </c>
      <c r="AF1526" s="84">
        <f t="shared" si="478"/>
        <v>3378.161000000001</v>
      </c>
      <c r="AG1526" s="84">
        <f t="shared" si="478"/>
        <v>8775.7989999999991</v>
      </c>
      <c r="AH1526" s="84">
        <f t="shared" si="483"/>
        <v>1090.8700000000008</v>
      </c>
      <c r="AJ1526" s="80">
        <v>43545</v>
      </c>
      <c r="AK1526" s="84">
        <v>3396.8</v>
      </c>
      <c r="AL1526" s="84">
        <v>5733.4</v>
      </c>
      <c r="AM1526" s="84">
        <f t="shared" si="486"/>
        <v>9130.2000000000007</v>
      </c>
      <c r="AN1526" s="87">
        <f t="shared" si="488"/>
        <v>218.19999999999982</v>
      </c>
      <c r="AO1526" s="87">
        <f t="shared" si="488"/>
        <v>84.300000000001091</v>
      </c>
      <c r="AP1526" s="85">
        <f>AM1526/'[2]Soymeal Export Forecast'!AS$15</f>
        <v>0.67997958824860749</v>
      </c>
      <c r="AS1526" s="80">
        <v>43545</v>
      </c>
      <c r="AT1526" s="84">
        <v>129.6</v>
      </c>
      <c r="AU1526" s="84">
        <v>418.4</v>
      </c>
      <c r="AV1526" s="84">
        <f t="shared" si="487"/>
        <v>548</v>
      </c>
      <c r="AW1526" s="84">
        <f t="shared" si="489"/>
        <v>15.799999999999955</v>
      </c>
      <c r="AX1526" s="84">
        <f t="shared" si="489"/>
        <v>11.599999999999909</v>
      </c>
      <c r="BB1526" s="84">
        <f t="shared" si="473"/>
        <v>1384.4850000000015</v>
      </c>
    </row>
    <row r="1527" spans="1:54">
      <c r="A1527" s="80">
        <v>43552</v>
      </c>
      <c r="B1527" s="84">
        <v>11930.17</v>
      </c>
      <c r="C1527" s="86">
        <v>15720.493</v>
      </c>
      <c r="D1527" s="84">
        <v>27650.663</v>
      </c>
      <c r="E1527" s="84">
        <v>271.96100000000001</v>
      </c>
      <c r="F1527" s="87">
        <f t="shared" si="479"/>
        <v>952.13199999999961</v>
      </c>
      <c r="G1527" s="87">
        <f t="shared" si="479"/>
        <v>903.16400000000067</v>
      </c>
      <c r="H1527" s="87">
        <f t="shared" si="479"/>
        <v>161.44</v>
      </c>
      <c r="I1527" s="87">
        <f t="shared" si="472"/>
        <v>952.13199999999961</v>
      </c>
      <c r="J1527" s="87">
        <f>'[2]Weekly Export Inspections'!SG$290/36.7437</f>
        <v>712.02800000000002</v>
      </c>
      <c r="K1527" s="87">
        <f t="shared" si="471"/>
        <v>-240.10399999999959</v>
      </c>
      <c r="L1527" s="87">
        <f t="shared" si="474"/>
        <v>1064.6040000000007</v>
      </c>
      <c r="M1527" s="84">
        <v>66.099999999999994</v>
      </c>
      <c r="N1527" s="85">
        <f>(D1527*36.7437/1000)/'[2]Soybean Export Forecast'!$AA$15</f>
        <v>0.57806709193011951</v>
      </c>
      <c r="P1527" s="84">
        <v>7976.5</v>
      </c>
      <c r="Q1527" s="84">
        <v>4946</v>
      </c>
      <c r="R1527" s="84">
        <f t="shared" si="484"/>
        <v>12922.5</v>
      </c>
      <c r="S1527" s="87">
        <f t="shared" si="480"/>
        <v>1700.1000000000004</v>
      </c>
      <c r="T1527" s="87">
        <f t="shared" si="481"/>
        <v>265.10000000000036</v>
      </c>
      <c r="U1527" s="87">
        <f>'[2]Weekly Export Inspections'!SG$88/36.7437</f>
        <v>265.07900000000001</v>
      </c>
      <c r="V1527" s="87">
        <f t="shared" si="490"/>
        <v>2.1000000000356067E-2</v>
      </c>
      <c r="W1527" s="84">
        <v>1</v>
      </c>
      <c r="Z1527" s="84">
        <v>40</v>
      </c>
      <c r="AA1527" s="84">
        <v>6709.3</v>
      </c>
      <c r="AB1527" s="84">
        <f t="shared" si="485"/>
        <v>6749.3</v>
      </c>
      <c r="AC1527" s="84">
        <f t="shared" si="482"/>
        <v>0</v>
      </c>
      <c r="AE1527" s="84">
        <f t="shared" si="478"/>
        <v>3913.67</v>
      </c>
      <c r="AF1527" s="84">
        <f t="shared" si="478"/>
        <v>4065.1930000000002</v>
      </c>
      <c r="AG1527" s="84">
        <f t="shared" si="478"/>
        <v>7978.8630000000003</v>
      </c>
      <c r="AH1527" s="84">
        <f t="shared" si="483"/>
        <v>-796.93599999999878</v>
      </c>
      <c r="AJ1527" s="80">
        <v>43552</v>
      </c>
      <c r="AK1527" s="84">
        <v>3292</v>
      </c>
      <c r="AL1527" s="84">
        <v>6028.5</v>
      </c>
      <c r="AM1527" s="84">
        <f t="shared" si="486"/>
        <v>9320.5</v>
      </c>
      <c r="AN1527" s="87">
        <f t="shared" si="488"/>
        <v>295.10000000000036</v>
      </c>
      <c r="AO1527" s="87">
        <f t="shared" si="488"/>
        <v>190.29999999999927</v>
      </c>
      <c r="AP1527" s="85">
        <f>AM1527/'[2]Soymeal Export Forecast'!AS$15</f>
        <v>0.69415234630907818</v>
      </c>
      <c r="AS1527" s="80">
        <v>43552</v>
      </c>
      <c r="AT1527" s="84">
        <v>143.6</v>
      </c>
      <c r="AU1527" s="84">
        <v>441.1</v>
      </c>
      <c r="AV1527" s="84">
        <f t="shared" si="487"/>
        <v>584.70000000000005</v>
      </c>
      <c r="AW1527" s="84">
        <f t="shared" si="489"/>
        <v>22.700000000000045</v>
      </c>
      <c r="AX1527" s="84">
        <f t="shared" si="489"/>
        <v>36.700000000000045</v>
      </c>
      <c r="BB1527" s="84">
        <f t="shared" si="473"/>
        <v>1247.232</v>
      </c>
    </row>
    <row r="1528" spans="1:54">
      <c r="A1528" s="80">
        <v>43559</v>
      </c>
      <c r="B1528" s="84">
        <v>12928.985000000001</v>
      </c>
      <c r="C1528" s="86">
        <v>16696.07</v>
      </c>
      <c r="D1528" s="84">
        <v>29625.055</v>
      </c>
      <c r="E1528" s="84">
        <v>814.58100000000002</v>
      </c>
      <c r="F1528" s="87">
        <f t="shared" si="479"/>
        <v>975.57699999999932</v>
      </c>
      <c r="G1528" s="87">
        <f t="shared" si="479"/>
        <v>1974.3919999999998</v>
      </c>
      <c r="H1528" s="87">
        <f t="shared" si="479"/>
        <v>542.62</v>
      </c>
      <c r="I1528" s="87">
        <f t="shared" si="472"/>
        <v>975.57699999999932</v>
      </c>
      <c r="J1528" s="87">
        <f>'[2]Weekly Export Inspections'!SH$290/36.7437</f>
        <v>888.77200000000005</v>
      </c>
      <c r="K1528" s="87">
        <f t="shared" ref="K1528:K1546" si="491">J1528-I1528</f>
        <v>-86.804999999999268</v>
      </c>
      <c r="L1528" s="87">
        <f t="shared" si="474"/>
        <v>2517.0119999999997</v>
      </c>
      <c r="M1528" s="84">
        <v>51.3</v>
      </c>
      <c r="N1528" s="85">
        <f>(D1528*36.7437/1000)/'[2]Soybean Export Forecast'!$AA$15</f>
        <v>0.6193438975448744</v>
      </c>
      <c r="P1528" s="84">
        <v>7590.5</v>
      </c>
      <c r="Q1528" s="84">
        <v>5330.9</v>
      </c>
      <c r="R1528" s="84">
        <f t="shared" si="484"/>
        <v>12921.4</v>
      </c>
      <c r="S1528" s="87">
        <f t="shared" si="480"/>
        <v>-1.1000000000003638</v>
      </c>
      <c r="T1528" s="87">
        <f t="shared" si="481"/>
        <v>384.89999999999964</v>
      </c>
      <c r="U1528" s="87">
        <f>'[2]Weekly Export Inspections'!SH$88/36.7437</f>
        <v>385.45000000000005</v>
      </c>
      <c r="V1528" s="87">
        <f t="shared" si="490"/>
        <v>-0.55000000000040927</v>
      </c>
      <c r="W1528" s="84">
        <v>8.8000000000000007</v>
      </c>
      <c r="Z1528" s="84">
        <v>40</v>
      </c>
      <c r="AA1528" s="84">
        <v>6775.6</v>
      </c>
      <c r="AB1528" s="84">
        <f t="shared" si="485"/>
        <v>6815.6</v>
      </c>
      <c r="AC1528" s="84">
        <f t="shared" si="482"/>
        <v>66.300000000000182</v>
      </c>
      <c r="AE1528" s="84">
        <f t="shared" si="478"/>
        <v>5298.4850000000006</v>
      </c>
      <c r="AF1528" s="84">
        <f t="shared" si="478"/>
        <v>4589.57</v>
      </c>
      <c r="AG1528" s="84">
        <f t="shared" si="478"/>
        <v>9888.0549999999985</v>
      </c>
      <c r="AH1528" s="84">
        <f t="shared" si="483"/>
        <v>1909.1919999999982</v>
      </c>
      <c r="AJ1528" s="80">
        <v>43559</v>
      </c>
      <c r="AK1528" s="84">
        <v>3200.4</v>
      </c>
      <c r="AL1528" s="84">
        <v>6272.3</v>
      </c>
      <c r="AM1528" s="84">
        <f t="shared" si="486"/>
        <v>9472.7000000000007</v>
      </c>
      <c r="AN1528" s="87">
        <f t="shared" si="488"/>
        <v>243.80000000000018</v>
      </c>
      <c r="AO1528" s="87">
        <f t="shared" si="488"/>
        <v>152.20000000000073</v>
      </c>
      <c r="AP1528" s="85">
        <f>AM1528/'[2]Soymeal Export Forecast'!AS$15</f>
        <v>0.70548757372265491</v>
      </c>
      <c r="AS1528" s="80">
        <v>43559</v>
      </c>
      <c r="AT1528" s="84">
        <v>174.8</v>
      </c>
      <c r="AU1528" s="84">
        <v>443.7</v>
      </c>
      <c r="AV1528" s="84">
        <f t="shared" si="487"/>
        <v>618.5</v>
      </c>
      <c r="AW1528" s="84">
        <f t="shared" si="489"/>
        <v>2.5999999999999659</v>
      </c>
      <c r="AX1528" s="84">
        <f t="shared" si="489"/>
        <v>33.799999999999955</v>
      </c>
      <c r="BB1528" s="84">
        <f t="shared" si="473"/>
        <v>1219.3769999999995</v>
      </c>
    </row>
    <row r="1529" spans="1:54">
      <c r="A1529" s="80">
        <v>43566</v>
      </c>
      <c r="B1529" s="84">
        <v>13728.816000000001</v>
      </c>
      <c r="C1529" s="86">
        <v>17595.687999999998</v>
      </c>
      <c r="D1529" s="84">
        <v>31324.504000000001</v>
      </c>
      <c r="E1529" s="84">
        <v>867.92600000000004</v>
      </c>
      <c r="F1529" s="87">
        <f t="shared" si="479"/>
        <v>899.61799999999857</v>
      </c>
      <c r="G1529" s="87">
        <f t="shared" si="479"/>
        <v>1699.4490000000005</v>
      </c>
      <c r="H1529" s="87">
        <f t="shared" si="479"/>
        <v>53.345000000000027</v>
      </c>
      <c r="I1529" s="87">
        <f t="shared" si="472"/>
        <v>899.61799999999857</v>
      </c>
      <c r="J1529" s="87">
        <f>'[2]Weekly Export Inspections'!SI$290/36.7437</f>
        <v>476.30499999999995</v>
      </c>
      <c r="K1529" s="87">
        <f t="shared" si="491"/>
        <v>-423.31299999999862</v>
      </c>
      <c r="L1529" s="87">
        <f t="shared" si="474"/>
        <v>1752.7940000000006</v>
      </c>
      <c r="N1529" s="85">
        <f>(D1529*36.7437/1000)/'[2]Soybean Export Forecast'!$AA$15</f>
        <v>0.65487272162093912</v>
      </c>
      <c r="P1529" s="84">
        <v>7460.5</v>
      </c>
      <c r="Q1529" s="84">
        <v>5461.1</v>
      </c>
      <c r="R1529" s="84">
        <f t="shared" si="484"/>
        <v>12921.6</v>
      </c>
      <c r="S1529" s="87">
        <f t="shared" si="480"/>
        <v>0.2000000000007276</v>
      </c>
      <c r="T1529" s="87">
        <f t="shared" si="481"/>
        <v>130.20000000000073</v>
      </c>
      <c r="U1529" s="87">
        <f>'[2]Weekly Export Inspections'!SI$88/36.7437</f>
        <v>130.15899999999999</v>
      </c>
      <c r="V1529" s="87">
        <f t="shared" si="490"/>
        <v>4.1000000000735781E-2</v>
      </c>
      <c r="Z1529" s="84">
        <v>40</v>
      </c>
      <c r="AA1529" s="84">
        <v>6775.6</v>
      </c>
      <c r="AB1529" s="84">
        <f t="shared" si="485"/>
        <v>6815.6</v>
      </c>
      <c r="AC1529" s="84">
        <f t="shared" si="482"/>
        <v>0</v>
      </c>
      <c r="AE1529" s="84">
        <f t="shared" si="478"/>
        <v>6228.3160000000007</v>
      </c>
      <c r="AF1529" s="84">
        <f t="shared" si="478"/>
        <v>5358.9879999999976</v>
      </c>
      <c r="AG1529" s="84">
        <f t="shared" si="478"/>
        <v>11587.304000000002</v>
      </c>
      <c r="AH1529" s="84">
        <f t="shared" si="483"/>
        <v>1699.2490000000034</v>
      </c>
      <c r="AJ1529" s="80">
        <v>43566</v>
      </c>
      <c r="AK1529" s="84">
        <v>3112.8</v>
      </c>
      <c r="AL1529" s="84">
        <v>6655.2</v>
      </c>
      <c r="AM1529" s="84">
        <f t="shared" si="486"/>
        <v>9768</v>
      </c>
      <c r="AN1529" s="87">
        <f t="shared" si="488"/>
        <v>382.89999999999964</v>
      </c>
      <c r="AO1529" s="87">
        <f t="shared" si="488"/>
        <v>295.29999999999927</v>
      </c>
      <c r="AP1529" s="85">
        <f>AM1529/'[2]Soymeal Export Forecast'!AS$15</f>
        <v>0.72748029813283355</v>
      </c>
      <c r="AS1529" s="80">
        <v>43566</v>
      </c>
      <c r="AT1529" s="84">
        <v>187.9</v>
      </c>
      <c r="AU1529" s="84">
        <v>454.9</v>
      </c>
      <c r="AV1529" s="84">
        <f t="shared" si="487"/>
        <v>642.79999999999995</v>
      </c>
      <c r="AW1529" s="84">
        <f t="shared" si="489"/>
        <v>11.199999999999989</v>
      </c>
      <c r="AX1529" s="84">
        <f t="shared" si="489"/>
        <v>24.299999999999955</v>
      </c>
      <c r="BB1529" s="84">
        <f t="shared" si="473"/>
        <v>1282.5179999999982</v>
      </c>
    </row>
    <row r="1530" spans="1:54">
      <c r="A1530" s="80">
        <v>43573</v>
      </c>
      <c r="B1530" s="84">
        <v>13225.982</v>
      </c>
      <c r="C1530" s="86">
        <v>18601.638999999999</v>
      </c>
      <c r="D1530" s="84">
        <v>31827.620999999999</v>
      </c>
      <c r="E1530" s="84">
        <v>867.92600000000004</v>
      </c>
      <c r="F1530" s="87">
        <f t="shared" si="479"/>
        <v>1005.9510000000009</v>
      </c>
      <c r="G1530" s="87">
        <f t="shared" si="479"/>
        <v>503.11699999999837</v>
      </c>
      <c r="H1530" s="87">
        <f t="shared" si="479"/>
        <v>0</v>
      </c>
      <c r="I1530" s="87">
        <f t="shared" si="472"/>
        <v>1005.9510000000009</v>
      </c>
      <c r="J1530" s="87">
        <f>'[2]Weekly Export Inspections'!SJ$290/36.7437</f>
        <v>386.06799999999998</v>
      </c>
      <c r="K1530" s="87">
        <f t="shared" si="491"/>
        <v>-619.88300000000095</v>
      </c>
      <c r="L1530" s="87">
        <f t="shared" si="474"/>
        <v>503.11699999999837</v>
      </c>
      <c r="M1530" s="84">
        <v>18.100000000000001</v>
      </c>
      <c r="N1530" s="85">
        <f>(D1530*36.7437/1000)/'[2]Soybean Export Forecast'!$AA$15</f>
        <v>0.66539092804118316</v>
      </c>
      <c r="P1530" s="84">
        <v>7605.5</v>
      </c>
      <c r="Q1530" s="84">
        <v>5528.2</v>
      </c>
      <c r="R1530" s="84">
        <f t="shared" si="484"/>
        <v>13133.7</v>
      </c>
      <c r="S1530" s="87">
        <f t="shared" si="480"/>
        <v>212.10000000000036</v>
      </c>
      <c r="T1530" s="87">
        <f t="shared" si="481"/>
        <v>67.099999999999454</v>
      </c>
      <c r="U1530" s="87">
        <f>'[2]Weekly Export Inspections'!SJ$88/36.7437</f>
        <v>67.113</v>
      </c>
      <c r="V1530" s="87">
        <f t="shared" si="490"/>
        <v>-1.3000000000545242E-2</v>
      </c>
      <c r="W1530" s="84">
        <v>0</v>
      </c>
      <c r="Z1530" s="84">
        <v>40</v>
      </c>
      <c r="AA1530" s="84">
        <v>6775.6</v>
      </c>
      <c r="AB1530" s="84">
        <f t="shared" si="485"/>
        <v>6815.6</v>
      </c>
      <c r="AC1530" s="84">
        <f t="shared" si="482"/>
        <v>0</v>
      </c>
      <c r="AE1530" s="84">
        <f t="shared" si="478"/>
        <v>5580.482</v>
      </c>
      <c r="AF1530" s="84">
        <f t="shared" si="478"/>
        <v>6297.8389999999981</v>
      </c>
      <c r="AG1530" s="84">
        <f t="shared" si="478"/>
        <v>11878.320999999998</v>
      </c>
      <c r="AH1530" s="84">
        <f t="shared" si="483"/>
        <v>291.01699999999619</v>
      </c>
      <c r="AJ1530" s="80">
        <v>43573</v>
      </c>
      <c r="AK1530" s="84">
        <v>3146</v>
      </c>
      <c r="AL1530" s="84">
        <v>6951.1</v>
      </c>
      <c r="AM1530" s="84">
        <f t="shared" si="486"/>
        <v>10097.1</v>
      </c>
      <c r="AN1530" s="87">
        <f t="shared" si="488"/>
        <v>295.90000000000055</v>
      </c>
      <c r="AO1530" s="87">
        <f t="shared" si="488"/>
        <v>329.10000000000036</v>
      </c>
      <c r="AP1530" s="85">
        <f>AM1530/'[2]Soymeal Export Forecast'!AS$15</f>
        <v>0.75199030694891833</v>
      </c>
      <c r="AS1530" s="80">
        <v>43573</v>
      </c>
      <c r="AT1530" s="84">
        <v>203.5</v>
      </c>
      <c r="AU1530" s="84">
        <v>458.9</v>
      </c>
      <c r="AV1530" s="84">
        <f t="shared" si="487"/>
        <v>662.4</v>
      </c>
      <c r="AW1530" s="84">
        <f t="shared" si="489"/>
        <v>4</v>
      </c>
      <c r="AX1530" s="84">
        <f t="shared" si="489"/>
        <v>19.600000000000023</v>
      </c>
      <c r="BB1530" s="84">
        <f t="shared" si="473"/>
        <v>1301.8510000000015</v>
      </c>
    </row>
    <row r="1531" spans="1:54">
      <c r="A1531" s="80">
        <v>43580</v>
      </c>
      <c r="B1531" s="84">
        <v>13020.829</v>
      </c>
      <c r="C1531" s="86">
        <v>19266.614000000001</v>
      </c>
      <c r="D1531" s="84">
        <v>32287.442999999999</v>
      </c>
      <c r="E1531" s="84">
        <v>867.92600000000004</v>
      </c>
      <c r="F1531" s="87">
        <f t="shared" si="479"/>
        <v>664.97500000000218</v>
      </c>
      <c r="G1531" s="87">
        <f t="shared" si="479"/>
        <v>459.82200000000012</v>
      </c>
      <c r="H1531" s="87">
        <f t="shared" si="479"/>
        <v>0</v>
      </c>
      <c r="I1531" s="87">
        <f t="shared" si="472"/>
        <v>664.97500000000218</v>
      </c>
      <c r="J1531" s="87">
        <f>'[2]Weekly Export Inspections'!SK$290/36.7437</f>
        <v>507.74999999999994</v>
      </c>
      <c r="K1531" s="87">
        <f t="shared" si="491"/>
        <v>-157.22500000000224</v>
      </c>
      <c r="L1531" s="87">
        <f t="shared" si="474"/>
        <v>459.82200000000012</v>
      </c>
      <c r="M1531" s="84">
        <v>8.1999999999999993</v>
      </c>
      <c r="N1531" s="85">
        <f>(D1531*36.7437/1000)/'[2]Soybean Export Forecast'!$AA$15</f>
        <v>0.675004005541187</v>
      </c>
      <c r="P1531" s="84">
        <v>7605.5</v>
      </c>
      <c r="Q1531" s="84">
        <v>5664.6</v>
      </c>
      <c r="R1531" s="84">
        <f t="shared" si="484"/>
        <v>13270.1</v>
      </c>
      <c r="S1531" s="87">
        <f t="shared" si="480"/>
        <v>136.39999999999964</v>
      </c>
      <c r="T1531" s="87">
        <f t="shared" si="481"/>
        <v>136.40000000000055</v>
      </c>
      <c r="U1531" s="87">
        <f>'[2]Weekly Export Inspections'!SK$88/36.7437</f>
        <v>136.38399999999999</v>
      </c>
      <c r="V1531" s="87">
        <f t="shared" si="490"/>
        <v>1.6000000000559567E-2</v>
      </c>
      <c r="W1531" s="84">
        <v>0</v>
      </c>
      <c r="Z1531" s="84">
        <v>40</v>
      </c>
      <c r="AA1531" s="84">
        <v>6839.6</v>
      </c>
      <c r="AB1531" s="84">
        <f t="shared" si="485"/>
        <v>6879.6</v>
      </c>
      <c r="AC1531" s="84">
        <f t="shared" si="482"/>
        <v>64</v>
      </c>
      <c r="AE1531" s="84">
        <f t="shared" si="478"/>
        <v>5375.3289999999997</v>
      </c>
      <c r="AF1531" s="84">
        <f t="shared" si="478"/>
        <v>6762.4140000000007</v>
      </c>
      <c r="AG1531" s="84">
        <f t="shared" si="478"/>
        <v>12137.743</v>
      </c>
      <c r="AH1531" s="84">
        <f t="shared" si="483"/>
        <v>259.4220000000023</v>
      </c>
      <c r="AJ1531" s="80">
        <v>43580</v>
      </c>
      <c r="AK1531" s="84">
        <v>2999.4</v>
      </c>
      <c r="AL1531" s="84">
        <v>7177</v>
      </c>
      <c r="AM1531" s="84">
        <f t="shared" si="486"/>
        <v>10176.4</v>
      </c>
      <c r="AN1531" s="87">
        <f t="shared" si="488"/>
        <v>225.89999999999964</v>
      </c>
      <c r="AO1531" s="87">
        <f t="shared" si="488"/>
        <v>79.299999999999272</v>
      </c>
      <c r="AP1531" s="85">
        <f>AM1531/'[2]Soymeal Export Forecast'!AS$15</f>
        <v>0.75789624343969775</v>
      </c>
      <c r="AS1531" s="80">
        <v>43580</v>
      </c>
      <c r="AT1531" s="84">
        <v>196.8</v>
      </c>
      <c r="AU1531" s="84">
        <v>472.9</v>
      </c>
      <c r="AV1531" s="84">
        <f t="shared" si="487"/>
        <v>669.7</v>
      </c>
      <c r="AW1531" s="84">
        <f t="shared" si="489"/>
        <v>14</v>
      </c>
      <c r="AX1531" s="84">
        <f t="shared" si="489"/>
        <v>7.3000000000000682</v>
      </c>
      <c r="BB1531" s="84">
        <f t="shared" si="473"/>
        <v>890.87500000000182</v>
      </c>
    </row>
    <row r="1532" spans="1:54">
      <c r="A1532" s="80">
        <v>43587</v>
      </c>
      <c r="B1532" s="84">
        <v>13020.829</v>
      </c>
      <c r="C1532" s="86">
        <v>19266.614000000001</v>
      </c>
      <c r="D1532" s="84">
        <v>32287.442999999999</v>
      </c>
      <c r="E1532" s="84">
        <v>867.92600000000004</v>
      </c>
      <c r="F1532" s="87">
        <f t="shared" si="479"/>
        <v>0</v>
      </c>
      <c r="G1532" s="87">
        <f t="shared" si="479"/>
        <v>0</v>
      </c>
      <c r="H1532" s="87">
        <f t="shared" si="479"/>
        <v>0</v>
      </c>
      <c r="I1532" s="87">
        <f t="shared" si="472"/>
        <v>0</v>
      </c>
      <c r="J1532" s="87">
        <f>'[2]Weekly Export Inspections'!SL$290/36.7437</f>
        <v>603.452</v>
      </c>
      <c r="K1532" s="87">
        <f t="shared" si="491"/>
        <v>603.452</v>
      </c>
      <c r="L1532" s="87">
        <f t="shared" si="474"/>
        <v>0</v>
      </c>
      <c r="M1532" s="84">
        <v>265.3</v>
      </c>
      <c r="N1532" s="85">
        <f>(D1532*36.7437/1000)/'[2]Soybean Export Forecast'!$AA$15</f>
        <v>0.675004005541187</v>
      </c>
      <c r="P1532" s="84">
        <v>7406.5</v>
      </c>
      <c r="Q1532" s="84">
        <v>5864.7</v>
      </c>
      <c r="R1532" s="84">
        <f t="shared" si="484"/>
        <v>13271.2</v>
      </c>
      <c r="S1532" s="87">
        <f t="shared" si="480"/>
        <v>1.1000000000003638</v>
      </c>
      <c r="T1532" s="87">
        <f t="shared" si="481"/>
        <v>200.09999999999945</v>
      </c>
      <c r="U1532" s="87">
        <f>'[2]Weekly Export Inspections'!SL$88/36.7437</f>
        <v>135.19399999999999</v>
      </c>
      <c r="V1532" s="87">
        <f t="shared" si="490"/>
        <v>64.905999999999466</v>
      </c>
      <c r="W1532" s="84">
        <v>2</v>
      </c>
      <c r="Z1532" s="84">
        <v>40</v>
      </c>
      <c r="AA1532" s="84">
        <v>6981.3</v>
      </c>
      <c r="AB1532" s="84">
        <f t="shared" si="485"/>
        <v>7021.3</v>
      </c>
      <c r="AC1532" s="84">
        <f t="shared" si="482"/>
        <v>141.69999999999982</v>
      </c>
      <c r="AE1532" s="84">
        <f t="shared" si="478"/>
        <v>5574.3289999999997</v>
      </c>
      <c r="AF1532" s="84">
        <f t="shared" si="478"/>
        <v>6420.6140000000005</v>
      </c>
      <c r="AG1532" s="84">
        <f t="shared" si="478"/>
        <v>11994.942999999999</v>
      </c>
      <c r="AH1532" s="84">
        <f t="shared" si="483"/>
        <v>-142.80000000000109</v>
      </c>
      <c r="AJ1532" s="80">
        <v>43587</v>
      </c>
      <c r="AK1532" s="84">
        <v>2885.3</v>
      </c>
      <c r="AL1532" s="84">
        <v>7441.8</v>
      </c>
      <c r="AM1532" s="84">
        <f t="shared" si="486"/>
        <v>10327.1</v>
      </c>
      <c r="AN1532" s="87">
        <f t="shared" si="488"/>
        <v>264.80000000000018</v>
      </c>
      <c r="AO1532" s="87">
        <f t="shared" si="488"/>
        <v>150.70000000000073</v>
      </c>
      <c r="AP1532" s="85">
        <f>AM1532/'[2]Soymeal Export Forecast'!AS$15</f>
        <v>0.76911975704827862</v>
      </c>
      <c r="AS1532" s="80">
        <v>43587</v>
      </c>
      <c r="AT1532" s="84">
        <v>172.1</v>
      </c>
      <c r="AU1532" s="84">
        <v>514</v>
      </c>
      <c r="AV1532" s="84">
        <f t="shared" si="487"/>
        <v>686.1</v>
      </c>
      <c r="AW1532" s="84">
        <f t="shared" si="489"/>
        <v>41.100000000000023</v>
      </c>
      <c r="AX1532" s="84">
        <f t="shared" si="489"/>
        <v>16.399999999999977</v>
      </c>
      <c r="BB1532" s="84">
        <f t="shared" si="473"/>
        <v>264.80000000000018</v>
      </c>
    </row>
    <row r="1533" spans="1:54">
      <c r="A1533" s="80">
        <v>43594</v>
      </c>
      <c r="B1533" s="84">
        <v>13020.829</v>
      </c>
      <c r="C1533" s="84">
        <v>19266.614000000001</v>
      </c>
      <c r="D1533" s="84">
        <v>32287.442999999999</v>
      </c>
      <c r="E1533" s="84">
        <v>867.92600000000004</v>
      </c>
      <c r="F1533" s="87">
        <f t="shared" si="479"/>
        <v>0</v>
      </c>
      <c r="G1533" s="87">
        <f t="shared" si="479"/>
        <v>0</v>
      </c>
      <c r="H1533" s="87">
        <f t="shared" si="479"/>
        <v>0</v>
      </c>
      <c r="I1533" s="87">
        <f t="shared" si="472"/>
        <v>0</v>
      </c>
      <c r="J1533" s="87">
        <f>'[2]Weekly Export Inspections'!SM$290/36.7437</f>
        <v>546.86599999999999</v>
      </c>
      <c r="K1533" s="87">
        <f t="shared" si="491"/>
        <v>546.86599999999999</v>
      </c>
      <c r="L1533" s="87">
        <f t="shared" si="474"/>
        <v>0</v>
      </c>
      <c r="N1533" s="85">
        <f>(D1533*36.7437/1000)/'[2]Soybean Export Forecast'!$AA$15</f>
        <v>0.675004005541187</v>
      </c>
      <c r="P1533" s="84">
        <v>7205.6</v>
      </c>
      <c r="Q1533" s="84">
        <v>6070.6</v>
      </c>
      <c r="R1533" s="84">
        <f t="shared" si="484"/>
        <v>13276.2</v>
      </c>
      <c r="S1533" s="87">
        <f t="shared" si="480"/>
        <v>5</v>
      </c>
      <c r="T1533" s="87">
        <f t="shared" si="481"/>
        <v>205.90000000000055</v>
      </c>
      <c r="U1533" s="87">
        <f>'[2]Weekly Export Inspections'!SM$88/36.7437</f>
        <v>272.06099999999998</v>
      </c>
      <c r="V1533" s="87">
        <f t="shared" si="490"/>
        <v>-66.160999999999433</v>
      </c>
      <c r="Z1533" s="84">
        <v>40</v>
      </c>
      <c r="AA1533" s="84">
        <v>6981.3</v>
      </c>
      <c r="AB1533" s="84">
        <f t="shared" si="485"/>
        <v>7021.3</v>
      </c>
      <c r="AC1533" s="84">
        <f t="shared" si="482"/>
        <v>0</v>
      </c>
      <c r="AE1533" s="84">
        <f t="shared" si="478"/>
        <v>5775.2289999999994</v>
      </c>
      <c r="AF1533" s="84">
        <f t="shared" si="478"/>
        <v>6214.7140000000009</v>
      </c>
      <c r="AG1533" s="84">
        <f t="shared" si="478"/>
        <v>11989.942999999999</v>
      </c>
      <c r="AH1533" s="84">
        <f t="shared" si="483"/>
        <v>-5</v>
      </c>
      <c r="AJ1533" s="80">
        <v>43594</v>
      </c>
      <c r="AK1533" s="84">
        <v>2868.6</v>
      </c>
      <c r="AL1533" s="84">
        <v>7654.6</v>
      </c>
      <c r="AM1533" s="84">
        <f t="shared" si="486"/>
        <v>10523.2</v>
      </c>
      <c r="AN1533" s="87">
        <f t="shared" si="488"/>
        <v>212.80000000000018</v>
      </c>
      <c r="AO1533" s="87">
        <f t="shared" si="488"/>
        <v>196.10000000000036</v>
      </c>
      <c r="AP1533" s="85">
        <f>AM1533/'[2]Soymeal Export Forecast'!AS$15</f>
        <v>0.78372447515473331</v>
      </c>
      <c r="AS1533" s="80">
        <v>43594</v>
      </c>
      <c r="AT1533" s="84">
        <v>165.2</v>
      </c>
      <c r="AU1533" s="84">
        <v>531.70000000000005</v>
      </c>
      <c r="AV1533" s="84">
        <f t="shared" si="487"/>
        <v>696.90000000000009</v>
      </c>
      <c r="AW1533" s="84">
        <f t="shared" si="489"/>
        <v>17.700000000000045</v>
      </c>
      <c r="AX1533" s="84">
        <f t="shared" si="489"/>
        <v>10.800000000000068</v>
      </c>
      <c r="BB1533" s="84">
        <f t="shared" si="473"/>
        <v>212.80000000000018</v>
      </c>
    </row>
    <row r="1534" spans="1:54">
      <c r="A1534" s="80">
        <v>43601</v>
      </c>
      <c r="B1534" s="84">
        <v>13020.829</v>
      </c>
      <c r="C1534" s="84">
        <v>19266.614000000001</v>
      </c>
      <c r="D1534" s="84">
        <v>32287.442999999999</v>
      </c>
      <c r="E1534" s="84">
        <v>867.92600000000004</v>
      </c>
      <c r="F1534" s="87">
        <f t="shared" si="479"/>
        <v>0</v>
      </c>
      <c r="G1534" s="87">
        <f t="shared" si="479"/>
        <v>0</v>
      </c>
      <c r="H1534" s="87">
        <f t="shared" si="479"/>
        <v>0</v>
      </c>
      <c r="I1534" s="87">
        <f t="shared" si="472"/>
        <v>0</v>
      </c>
      <c r="J1534" s="87">
        <f>'[2]Weekly Export Inspections'!SN$290/36.7437</f>
        <v>498.12200000000001</v>
      </c>
      <c r="K1534" s="87">
        <f t="shared" si="491"/>
        <v>498.12200000000001</v>
      </c>
      <c r="L1534" s="87">
        <f t="shared" si="474"/>
        <v>0</v>
      </c>
      <c r="N1534" s="85">
        <f>(D1534*36.7437/1000)/'[2]Soybean Export Forecast'!$AA$15</f>
        <v>0.675004005541187</v>
      </c>
      <c r="P1534" s="84">
        <v>7004.5</v>
      </c>
      <c r="Q1534" s="84">
        <v>6342.8</v>
      </c>
      <c r="R1534" s="84">
        <f t="shared" si="484"/>
        <v>13347.3</v>
      </c>
      <c r="S1534" s="87">
        <f t="shared" si="480"/>
        <v>71.099999999998545</v>
      </c>
      <c r="T1534" s="87">
        <f t="shared" si="481"/>
        <v>272.19999999999982</v>
      </c>
      <c r="U1534" s="87">
        <f>'[2]Weekly Export Inspections'!SN$88/36.7437</f>
        <v>205.994</v>
      </c>
      <c r="V1534" s="87">
        <f t="shared" si="490"/>
        <v>66.205999999999818</v>
      </c>
      <c r="Z1534" s="84">
        <v>40</v>
      </c>
      <c r="AA1534" s="84">
        <v>6981.3</v>
      </c>
      <c r="AB1534" s="84">
        <f t="shared" si="485"/>
        <v>7021.3</v>
      </c>
      <c r="AC1534" s="84">
        <f t="shared" si="482"/>
        <v>0</v>
      </c>
      <c r="AE1534" s="84">
        <f t="shared" si="478"/>
        <v>5976.3289999999997</v>
      </c>
      <c r="AF1534" s="84">
        <f t="shared" si="478"/>
        <v>5942.5140000000019</v>
      </c>
      <c r="AG1534" s="84">
        <f t="shared" si="478"/>
        <v>11918.843000000001</v>
      </c>
      <c r="AH1534" s="84">
        <f t="shared" si="483"/>
        <v>-71.099999999998545</v>
      </c>
      <c r="AJ1534" s="80">
        <v>43601</v>
      </c>
      <c r="AK1534" s="84">
        <v>2848.7</v>
      </c>
      <c r="AL1534" s="84">
        <v>7862.6</v>
      </c>
      <c r="AM1534" s="84">
        <f t="shared" si="486"/>
        <v>10711.3</v>
      </c>
      <c r="AN1534" s="87">
        <f t="shared" si="488"/>
        <v>208</v>
      </c>
      <c r="AO1534" s="87">
        <f t="shared" si="488"/>
        <v>188.09999999999854</v>
      </c>
      <c r="AP1534" s="85">
        <f>AM1534/'[2]Soymeal Export Forecast'!AS$15</f>
        <v>0.79773338630121005</v>
      </c>
      <c r="AS1534" s="80">
        <v>43601</v>
      </c>
      <c r="AT1534" s="84">
        <v>149</v>
      </c>
      <c r="AU1534" s="84">
        <v>557</v>
      </c>
      <c r="AV1534" s="84">
        <f t="shared" si="487"/>
        <v>706</v>
      </c>
      <c r="AW1534" s="84">
        <f t="shared" si="489"/>
        <v>25.299999999999955</v>
      </c>
      <c r="AX1534" s="84">
        <f t="shared" si="489"/>
        <v>9.0999999999999091</v>
      </c>
      <c r="BB1534" s="84">
        <f t="shared" si="473"/>
        <v>208</v>
      </c>
    </row>
    <row r="1535" spans="1:54">
      <c r="A1535" s="80">
        <v>43608</v>
      </c>
      <c r="B1535" s="84">
        <v>13020.829</v>
      </c>
      <c r="C1535" s="86">
        <v>19266.614000000001</v>
      </c>
      <c r="D1535" s="84">
        <v>32287.442999999999</v>
      </c>
      <c r="E1535" s="84">
        <v>867.92600000000004</v>
      </c>
      <c r="F1535" s="87">
        <f t="shared" si="479"/>
        <v>0</v>
      </c>
      <c r="G1535" s="87">
        <f t="shared" si="479"/>
        <v>0</v>
      </c>
      <c r="H1535" s="87">
        <f t="shared" si="479"/>
        <v>0</v>
      </c>
      <c r="I1535" s="87">
        <f t="shared" si="472"/>
        <v>0</v>
      </c>
      <c r="J1535" s="87">
        <f>'[2]Weekly Export Inspections'!SO$290/36.7437</f>
        <v>537.21600000000001</v>
      </c>
      <c r="K1535" s="87">
        <f t="shared" si="491"/>
        <v>537.21600000000001</v>
      </c>
      <c r="L1535" s="87">
        <f t="shared" si="474"/>
        <v>0</v>
      </c>
      <c r="N1535" s="85">
        <f>(D1535*36.7437/1000)/'[2]Soybean Export Forecast'!$AA$15</f>
        <v>0.675004005541187</v>
      </c>
      <c r="P1535" s="84">
        <v>6936.5</v>
      </c>
      <c r="Q1535" s="84">
        <v>6546.5</v>
      </c>
      <c r="R1535" s="84">
        <f t="shared" si="484"/>
        <v>13483</v>
      </c>
      <c r="S1535" s="87">
        <f t="shared" si="480"/>
        <v>135.70000000000073</v>
      </c>
      <c r="T1535" s="87">
        <f t="shared" si="481"/>
        <v>203.69999999999982</v>
      </c>
      <c r="U1535" s="87">
        <f>'[2]Weekly Export Inspections'!SO$88/36.7437</f>
        <v>272.88600000000002</v>
      </c>
      <c r="V1535" s="87">
        <f t="shared" si="490"/>
        <v>-69.186000000000206</v>
      </c>
      <c r="Z1535" s="84">
        <v>97</v>
      </c>
      <c r="AA1535" s="84">
        <v>7038.3</v>
      </c>
      <c r="AB1535" s="84">
        <f t="shared" si="485"/>
        <v>7135.3</v>
      </c>
      <c r="AC1535" s="84">
        <f t="shared" si="482"/>
        <v>114</v>
      </c>
      <c r="AE1535" s="84">
        <f t="shared" si="478"/>
        <v>5987.3289999999997</v>
      </c>
      <c r="AF1535" s="84">
        <f t="shared" si="478"/>
        <v>5681.8140000000012</v>
      </c>
      <c r="AG1535" s="84">
        <f t="shared" si="478"/>
        <v>11669.143</v>
      </c>
      <c r="AH1535" s="84">
        <f t="shared" si="483"/>
        <v>-249.70000000000073</v>
      </c>
      <c r="AJ1535" s="80">
        <v>43608</v>
      </c>
      <c r="AK1535" s="84">
        <v>2789.4</v>
      </c>
      <c r="AL1535" s="84">
        <v>8105.7</v>
      </c>
      <c r="AM1535" s="84">
        <f t="shared" si="486"/>
        <v>10895.1</v>
      </c>
      <c r="AN1535" s="87">
        <f t="shared" si="488"/>
        <v>243.09999999999945</v>
      </c>
      <c r="AO1535" s="87">
        <f t="shared" si="488"/>
        <v>183.80000000000109</v>
      </c>
      <c r="AP1535" s="85">
        <f>AM1535/'[2]Soymeal Export Forecast'!AS$15</f>
        <v>0.81142205120669897</v>
      </c>
      <c r="AS1535" s="80">
        <v>43608</v>
      </c>
      <c r="AT1535" s="84">
        <v>165.2</v>
      </c>
      <c r="AU1535" s="84">
        <v>575.9</v>
      </c>
      <c r="AV1535" s="84">
        <f t="shared" si="487"/>
        <v>741.09999999999991</v>
      </c>
      <c r="AW1535" s="84">
        <f t="shared" si="489"/>
        <v>18.899999999999977</v>
      </c>
      <c r="AX1535" s="84">
        <f t="shared" si="489"/>
        <v>35.099999999999909</v>
      </c>
      <c r="BB1535" s="84">
        <f t="shared" si="473"/>
        <v>243.09999999999945</v>
      </c>
    </row>
    <row r="1536" spans="1:54">
      <c r="A1536" s="80">
        <v>43615</v>
      </c>
      <c r="B1536" s="84">
        <v>13020.829</v>
      </c>
      <c r="C1536" s="84">
        <v>19266.614000000001</v>
      </c>
      <c r="D1536" s="84">
        <v>32287.442999999999</v>
      </c>
      <c r="E1536" s="84">
        <v>867.92600000000004</v>
      </c>
      <c r="F1536" s="87">
        <f t="shared" si="479"/>
        <v>0</v>
      </c>
      <c r="G1536" s="87">
        <f t="shared" si="479"/>
        <v>0</v>
      </c>
      <c r="H1536" s="87">
        <f t="shared" si="479"/>
        <v>0</v>
      </c>
      <c r="I1536" s="87">
        <f t="shared" si="472"/>
        <v>0</v>
      </c>
      <c r="J1536" s="87">
        <f>'[2]Weekly Export Inspections'!SP$290/36.7437</f>
        <v>510.48200000000003</v>
      </c>
      <c r="K1536" s="87">
        <f t="shared" si="491"/>
        <v>510.48200000000003</v>
      </c>
      <c r="L1536" s="87">
        <f t="shared" si="474"/>
        <v>0</v>
      </c>
      <c r="N1536" s="85">
        <f>(D1536*36.7437/1000)/'[2]Soybean Export Forecast'!$AA$15</f>
        <v>0.675004005541187</v>
      </c>
      <c r="P1536" s="84">
        <v>6671.5</v>
      </c>
      <c r="Q1536" s="84">
        <v>6883.8</v>
      </c>
      <c r="R1536" s="84">
        <f t="shared" si="484"/>
        <v>13555.3</v>
      </c>
      <c r="S1536" s="87">
        <f t="shared" si="480"/>
        <v>72.299999999999272</v>
      </c>
      <c r="T1536" s="87">
        <f t="shared" si="481"/>
        <v>337.30000000000018</v>
      </c>
      <c r="U1536" s="87">
        <f>'[2]Weekly Export Inspections'!SP$88/36.7437</f>
        <v>334.29</v>
      </c>
      <c r="V1536" s="87">
        <f t="shared" si="490"/>
        <v>3.0100000000001614</v>
      </c>
      <c r="Z1536" s="84">
        <v>137</v>
      </c>
      <c r="AA1536" s="84">
        <v>7038.3</v>
      </c>
      <c r="AB1536" s="84">
        <f t="shared" si="485"/>
        <v>7175.3</v>
      </c>
      <c r="AC1536" s="84">
        <f t="shared" si="482"/>
        <v>40</v>
      </c>
      <c r="AE1536" s="84">
        <f t="shared" si="478"/>
        <v>6212.3289999999997</v>
      </c>
      <c r="AF1536" s="84">
        <f t="shared" si="478"/>
        <v>5344.5140000000019</v>
      </c>
      <c r="AG1536" s="84">
        <f t="shared" si="478"/>
        <v>11556.843000000001</v>
      </c>
      <c r="AH1536" s="84">
        <f t="shared" si="483"/>
        <v>-112.29999999999927</v>
      </c>
      <c r="AJ1536" s="80">
        <v>43615</v>
      </c>
      <c r="AK1536" s="84">
        <v>2735.6</v>
      </c>
      <c r="AL1536" s="84">
        <v>8270.2999999999993</v>
      </c>
      <c r="AM1536" s="84">
        <f t="shared" si="486"/>
        <v>11005.9</v>
      </c>
      <c r="AN1536" s="87">
        <f t="shared" si="488"/>
        <v>164.59999999999945</v>
      </c>
      <c r="AO1536" s="87">
        <f t="shared" si="488"/>
        <v>110.79999999999927</v>
      </c>
      <c r="AP1536" s="85">
        <f>AM1536/'[2]Soymeal Export Forecast'!AS$15</f>
        <v>0.81967397760239069</v>
      </c>
      <c r="AS1536" s="80">
        <v>43615</v>
      </c>
      <c r="AT1536" s="84">
        <v>149.80000000000001</v>
      </c>
      <c r="AU1536" s="84">
        <v>606.70000000000005</v>
      </c>
      <c r="AV1536" s="84">
        <f t="shared" si="487"/>
        <v>756.5</v>
      </c>
      <c r="AW1536" s="84">
        <f t="shared" si="489"/>
        <v>30.800000000000068</v>
      </c>
      <c r="AX1536" s="84">
        <f t="shared" si="489"/>
        <v>15.400000000000091</v>
      </c>
      <c r="BB1536" s="84">
        <f t="shared" si="473"/>
        <v>164.59999999999945</v>
      </c>
    </row>
    <row r="1537" spans="1:54">
      <c r="A1537" s="80">
        <v>43622</v>
      </c>
      <c r="B1537" s="84">
        <v>13559.772000000001</v>
      </c>
      <c r="C1537" s="86">
        <v>24756.205999999998</v>
      </c>
      <c r="D1537" s="84">
        <v>38315.978000000003</v>
      </c>
      <c r="E1537" s="84">
        <v>897.096</v>
      </c>
      <c r="F1537" s="87">
        <f t="shared" si="479"/>
        <v>5489.5919999999969</v>
      </c>
      <c r="G1537" s="87">
        <f t="shared" si="479"/>
        <v>6028.5350000000035</v>
      </c>
      <c r="H1537" s="87">
        <f t="shared" si="479"/>
        <v>29.169999999999959</v>
      </c>
      <c r="I1537" s="87">
        <f t="shared" si="472"/>
        <v>5489.5919999999969</v>
      </c>
      <c r="J1537" s="87">
        <f>'[2]Weekly Export Inspections'!SQ$290/36.7437</f>
        <v>734.09799999999996</v>
      </c>
      <c r="K1537" s="87">
        <f t="shared" si="491"/>
        <v>-4755.493999999997</v>
      </c>
      <c r="L1537" s="87">
        <f t="shared" si="474"/>
        <v>6057.7050000000036</v>
      </c>
      <c r="M1537" s="84">
        <v>5.2</v>
      </c>
      <c r="N1537" s="85">
        <f>(D1537*36.7437/1000)/'[2]Soybean Export Forecast'!$AA$15</f>
        <v>0.80103706652236295</v>
      </c>
      <c r="P1537" s="84">
        <v>6342.5</v>
      </c>
      <c r="Q1537" s="84">
        <v>7287.5</v>
      </c>
      <c r="R1537" s="84">
        <f t="shared" si="484"/>
        <v>13630</v>
      </c>
      <c r="S1537" s="87">
        <f t="shared" si="480"/>
        <v>74.700000000000728</v>
      </c>
      <c r="T1537" s="87">
        <f t="shared" si="481"/>
        <v>403.69999999999982</v>
      </c>
      <c r="U1537" s="87">
        <f>'[2]Weekly Export Inspections'!SQ$88/36.7437</f>
        <v>402.85399999999998</v>
      </c>
      <c r="V1537" s="87">
        <f t="shared" si="490"/>
        <v>0.84599999999983311</v>
      </c>
      <c r="W1537" s="84">
        <v>1.4</v>
      </c>
      <c r="Z1537" s="84">
        <v>117</v>
      </c>
      <c r="AA1537" s="86">
        <f>7096.7-19.055</f>
        <v>7077.6449999999995</v>
      </c>
      <c r="AB1537" s="84">
        <f t="shared" si="485"/>
        <v>7194.6449999999995</v>
      </c>
      <c r="AC1537" s="84">
        <f t="shared" si="482"/>
        <v>19.344999999999345</v>
      </c>
      <c r="AE1537" s="84">
        <f t="shared" si="478"/>
        <v>7100.2720000000008</v>
      </c>
      <c r="AF1537" s="84">
        <f t="shared" si="478"/>
        <v>10391.060999999998</v>
      </c>
      <c r="AG1537" s="84">
        <f t="shared" si="478"/>
        <v>17491.333000000002</v>
      </c>
      <c r="AH1537" s="84">
        <f t="shared" si="483"/>
        <v>5934.4900000000016</v>
      </c>
      <c r="AJ1537" s="80">
        <v>43622</v>
      </c>
      <c r="AK1537" s="84">
        <v>2687.8</v>
      </c>
      <c r="AL1537" s="84">
        <v>8430.6</v>
      </c>
      <c r="AM1537" s="84">
        <f t="shared" si="486"/>
        <v>11118.400000000001</v>
      </c>
      <c r="AN1537" s="87">
        <f t="shared" si="488"/>
        <v>160.30000000000109</v>
      </c>
      <c r="AO1537" s="87">
        <f t="shared" si="488"/>
        <v>112.50000000000182</v>
      </c>
      <c r="AP1537" s="85">
        <f>AM1537/'[2]Soymeal Export Forecast'!AS$15</f>
        <v>0.82805251297707794</v>
      </c>
      <c r="AS1537" s="80">
        <v>43622</v>
      </c>
      <c r="AT1537" s="84">
        <v>151</v>
      </c>
      <c r="AU1537" s="84">
        <v>610.70000000000005</v>
      </c>
      <c r="AV1537" s="84">
        <f t="shared" si="487"/>
        <v>761.7</v>
      </c>
      <c r="AW1537" s="84">
        <f t="shared" si="489"/>
        <v>4</v>
      </c>
      <c r="AX1537" s="84">
        <f t="shared" si="489"/>
        <v>5.2000000000000455</v>
      </c>
      <c r="BB1537" s="84">
        <f t="shared" si="473"/>
        <v>5649.891999999998</v>
      </c>
    </row>
    <row r="1538" spans="1:54">
      <c r="A1538" s="80">
        <v>43629</v>
      </c>
      <c r="B1538" s="84">
        <v>14030.597</v>
      </c>
      <c r="C1538" s="86">
        <v>25525.294999999998</v>
      </c>
      <c r="D1538" s="84">
        <v>39555.892</v>
      </c>
      <c r="E1538" s="84">
        <v>1017.547</v>
      </c>
      <c r="F1538" s="87">
        <f t="shared" si="479"/>
        <v>769.08899999999994</v>
      </c>
      <c r="G1538" s="87">
        <f t="shared" si="479"/>
        <v>1239.913999999997</v>
      </c>
      <c r="H1538" s="87">
        <f t="shared" si="479"/>
        <v>120.45100000000002</v>
      </c>
      <c r="I1538" s="87">
        <f t="shared" si="472"/>
        <v>769.08899999999994</v>
      </c>
      <c r="J1538" s="87">
        <f>'[2]Weekly Export Inspections'!SR$290/36.7437</f>
        <v>680.37000000000012</v>
      </c>
      <c r="K1538" s="87">
        <f t="shared" si="491"/>
        <v>-88.718999999999824</v>
      </c>
      <c r="L1538" s="87">
        <f t="shared" si="474"/>
        <v>1360.3649999999971</v>
      </c>
      <c r="N1538" s="85">
        <f>(D1538*36.7437/1000)/'[2]Soybean Export Forecast'!$AA$15</f>
        <v>0.82695881314462083</v>
      </c>
      <c r="P1538" s="84">
        <v>6009.5</v>
      </c>
      <c r="Q1538" s="84">
        <v>7627.3</v>
      </c>
      <c r="R1538" s="84">
        <f t="shared" si="484"/>
        <v>13636.8</v>
      </c>
      <c r="S1538" s="87">
        <f t="shared" si="480"/>
        <v>6.7999999999992724</v>
      </c>
      <c r="T1538" s="87">
        <f t="shared" si="481"/>
        <v>339.80000000000018</v>
      </c>
      <c r="U1538" s="87">
        <f>'[2]Weekly Export Inspections'!SR$88/36.7437</f>
        <v>274.91800000000001</v>
      </c>
      <c r="V1538" s="87">
        <f t="shared" si="490"/>
        <v>64.882000000000176</v>
      </c>
      <c r="Z1538" s="84">
        <v>152</v>
      </c>
      <c r="AA1538" s="86">
        <f>7158.9-19.055</f>
        <v>7139.8449999999993</v>
      </c>
      <c r="AB1538" s="84">
        <f t="shared" si="485"/>
        <v>7291.8449999999993</v>
      </c>
      <c r="AC1538" s="84">
        <f t="shared" si="482"/>
        <v>97.199999999999818</v>
      </c>
      <c r="AE1538" s="84">
        <f t="shared" si="478"/>
        <v>7869.0969999999998</v>
      </c>
      <c r="AF1538" s="84">
        <f t="shared" si="478"/>
        <v>10758.15</v>
      </c>
      <c r="AG1538" s="84">
        <f t="shared" si="478"/>
        <v>18627.247000000003</v>
      </c>
      <c r="AH1538" s="84">
        <f t="shared" si="483"/>
        <v>1135.9140000000007</v>
      </c>
      <c r="AJ1538" s="80">
        <v>43629</v>
      </c>
      <c r="AK1538" s="84">
        <v>2630.1</v>
      </c>
      <c r="AL1538" s="84">
        <v>8597.9</v>
      </c>
      <c r="AM1538" s="84">
        <f t="shared" si="486"/>
        <v>11228</v>
      </c>
      <c r="AN1538" s="87">
        <f t="shared" si="488"/>
        <v>167.29999999999927</v>
      </c>
      <c r="AO1538" s="87">
        <f t="shared" si="488"/>
        <v>109.59999999999854</v>
      </c>
      <c r="AP1538" s="85">
        <f>AM1538/'[2]Soymeal Export Forecast'!AS$15</f>
        <v>0.83621506832877301</v>
      </c>
      <c r="AS1538" s="80">
        <v>43629</v>
      </c>
      <c r="AT1538" s="84">
        <v>142.5</v>
      </c>
      <c r="AU1538" s="84">
        <v>623.6</v>
      </c>
      <c r="AV1538" s="84">
        <f t="shared" si="487"/>
        <v>766.1</v>
      </c>
      <c r="AW1538" s="84">
        <f t="shared" si="489"/>
        <v>12.899999999999977</v>
      </c>
      <c r="AX1538" s="84">
        <f t="shared" si="489"/>
        <v>4.3999999999999773</v>
      </c>
      <c r="BB1538" s="84">
        <f t="shared" si="473"/>
        <v>936.38899999999921</v>
      </c>
    </row>
    <row r="1539" spans="1:54">
      <c r="A1539" s="80">
        <v>43636</v>
      </c>
      <c r="B1539" s="84">
        <v>14256.333000000001</v>
      </c>
      <c r="C1539" s="84">
        <v>26269.300999999999</v>
      </c>
      <c r="D1539" s="84">
        <v>40525.633999999998</v>
      </c>
      <c r="E1539" s="84">
        <v>1298.4469999999999</v>
      </c>
      <c r="F1539" s="87">
        <f t="shared" si="479"/>
        <v>744.00600000000122</v>
      </c>
      <c r="G1539" s="87">
        <f t="shared" si="479"/>
        <v>969.74199999999837</v>
      </c>
      <c r="H1539" s="87">
        <f t="shared" si="479"/>
        <v>280.89999999999986</v>
      </c>
      <c r="I1539" s="87">
        <f t="shared" si="472"/>
        <v>744.00600000000122</v>
      </c>
      <c r="J1539" s="87">
        <f>'[2]Weekly Export Inspections'!SS$290/36.7437</f>
        <v>731.81200000000001</v>
      </c>
      <c r="K1539" s="87">
        <f t="shared" si="491"/>
        <v>-12.194000000001211</v>
      </c>
      <c r="L1539" s="87">
        <f t="shared" si="474"/>
        <v>1250.6419999999982</v>
      </c>
      <c r="N1539" s="85">
        <f>(D1539*36.7437/1000)/'[2]Soybean Export Forecast'!$AA$15</f>
        <v>0.84723232115643576</v>
      </c>
      <c r="P1539" s="84">
        <v>5559.5</v>
      </c>
      <c r="Q1539" s="84">
        <v>8156.9</v>
      </c>
      <c r="R1539" s="84">
        <f t="shared" si="484"/>
        <v>13716.4</v>
      </c>
      <c r="S1539" s="87">
        <f t="shared" si="480"/>
        <v>79.600000000000364</v>
      </c>
      <c r="T1539" s="87">
        <f t="shared" si="481"/>
        <v>529.59999999999945</v>
      </c>
      <c r="U1539" s="87">
        <f>'[2]Weekly Export Inspections'!SS$88/36.7437</f>
        <v>529.63800000000003</v>
      </c>
      <c r="V1539" s="87">
        <f t="shared" si="490"/>
        <v>-3.8000000000579348E-2</v>
      </c>
      <c r="Z1539" s="84">
        <v>152</v>
      </c>
      <c r="AA1539" s="84">
        <v>7158.9</v>
      </c>
      <c r="AB1539" s="84">
        <f t="shared" si="485"/>
        <v>7310.9</v>
      </c>
      <c r="AC1539" s="84">
        <f t="shared" si="482"/>
        <v>19.055000000000291</v>
      </c>
      <c r="AE1539" s="84">
        <f t="shared" si="478"/>
        <v>8544.8330000000005</v>
      </c>
      <c r="AF1539" s="84">
        <f t="shared" si="478"/>
        <v>10953.500999999998</v>
      </c>
      <c r="AG1539" s="84">
        <f t="shared" si="478"/>
        <v>19498.333999999995</v>
      </c>
      <c r="AH1539" s="84">
        <f t="shared" si="483"/>
        <v>871.08699999999226</v>
      </c>
      <c r="AJ1539" s="80">
        <v>43636</v>
      </c>
      <c r="AK1539" s="84">
        <v>2551.6999999999998</v>
      </c>
      <c r="AL1539" s="84">
        <v>8705</v>
      </c>
      <c r="AM1539" s="84">
        <f t="shared" si="486"/>
        <v>11256.7</v>
      </c>
      <c r="AN1539" s="87">
        <f t="shared" si="488"/>
        <v>107.10000000000036</v>
      </c>
      <c r="AO1539" s="87">
        <f t="shared" si="488"/>
        <v>28.700000000000728</v>
      </c>
      <c r="AP1539" s="85">
        <f>AM1539/'[2]Soymeal Export Forecast'!AS$15</f>
        <v>0.83835252579769326</v>
      </c>
      <c r="AS1539" s="80">
        <v>43636</v>
      </c>
      <c r="AT1539" s="84">
        <v>153</v>
      </c>
      <c r="AU1539" s="84">
        <v>632.20000000000005</v>
      </c>
      <c r="AV1539" s="84">
        <f t="shared" si="487"/>
        <v>785.2</v>
      </c>
      <c r="AW1539" s="84">
        <f t="shared" si="489"/>
        <v>8.6000000000000227</v>
      </c>
      <c r="AX1539" s="84">
        <f t="shared" si="489"/>
        <v>19.100000000000023</v>
      </c>
      <c r="BB1539" s="84">
        <f t="shared" si="473"/>
        <v>851.10600000000159</v>
      </c>
    </row>
    <row r="1540" spans="1:54">
      <c r="A1540" s="80">
        <v>43643</v>
      </c>
      <c r="B1540" s="84">
        <v>13842.547</v>
      </c>
      <c r="C1540" s="86">
        <v>27055.067999999999</v>
      </c>
      <c r="D1540" s="84">
        <v>40897.614999999998</v>
      </c>
      <c r="E1540" s="84">
        <v>1773.0239999999999</v>
      </c>
      <c r="F1540" s="87">
        <f t="shared" si="479"/>
        <v>785.76699999999983</v>
      </c>
      <c r="G1540" s="87">
        <f t="shared" si="479"/>
        <v>371.98099999999977</v>
      </c>
      <c r="H1540" s="87">
        <f t="shared" si="479"/>
        <v>474.577</v>
      </c>
      <c r="I1540" s="87">
        <f t="shared" ref="I1540:I1546" si="492">F1540</f>
        <v>785.76699999999983</v>
      </c>
      <c r="J1540" s="87">
        <f>'[2]Weekly Export Inspections'!ST$290/36.7437</f>
        <v>720.84199999999998</v>
      </c>
      <c r="K1540" s="87">
        <f t="shared" si="491"/>
        <v>-64.924999999999841</v>
      </c>
      <c r="L1540" s="87">
        <f t="shared" si="474"/>
        <v>846.55799999999977</v>
      </c>
      <c r="N1540" s="85">
        <f>(D1540*36.7437/1000)/'[2]Soybean Export Forecast'!$AA$15</f>
        <v>0.8550089873044866</v>
      </c>
      <c r="P1540" s="84">
        <v>5770.1</v>
      </c>
      <c r="Q1540" s="84">
        <v>8553.6</v>
      </c>
      <c r="R1540" s="84">
        <f t="shared" si="484"/>
        <v>14323.7</v>
      </c>
      <c r="S1540" s="87">
        <f t="shared" si="480"/>
        <v>607.30000000000109</v>
      </c>
      <c r="T1540" s="87">
        <f t="shared" si="481"/>
        <v>396.70000000000073</v>
      </c>
      <c r="U1540" s="87">
        <f>'[2]Weekly Export Inspections'!ST$88/36.7437</f>
        <v>396.68900000000002</v>
      </c>
      <c r="V1540" s="87">
        <f t="shared" si="490"/>
        <v>1.1000000000706223E-2</v>
      </c>
      <c r="Z1540" s="84">
        <v>152</v>
      </c>
      <c r="AA1540" s="86">
        <f>7222.8-63.851</f>
        <v>7158.9490000000005</v>
      </c>
      <c r="AB1540" s="84">
        <f t="shared" si="485"/>
        <v>7310.9490000000005</v>
      </c>
      <c r="AC1540" s="84">
        <f t="shared" si="482"/>
        <v>4.9000000000887667E-2</v>
      </c>
      <c r="AE1540" s="84">
        <f t="shared" si="478"/>
        <v>7920.4470000000001</v>
      </c>
      <c r="AF1540" s="84">
        <f t="shared" si="478"/>
        <v>11342.519</v>
      </c>
      <c r="AG1540" s="84">
        <f t="shared" si="478"/>
        <v>19262.965999999997</v>
      </c>
      <c r="AH1540" s="84">
        <f t="shared" si="483"/>
        <v>-235.36799999999857</v>
      </c>
      <c r="AJ1540" s="80">
        <v>43643</v>
      </c>
      <c r="AK1540" s="84">
        <v>2369.1999999999998</v>
      </c>
      <c r="AL1540" s="84">
        <v>8904.2000000000007</v>
      </c>
      <c r="AM1540" s="84">
        <f t="shared" si="486"/>
        <v>11273.400000000001</v>
      </c>
      <c r="AN1540" s="87">
        <f t="shared" si="488"/>
        <v>199.20000000000073</v>
      </c>
      <c r="AO1540" s="87">
        <f t="shared" si="488"/>
        <v>16.700000000000728</v>
      </c>
      <c r="AP1540" s="85">
        <f>AM1540/'[2]Soymeal Export Forecast'!AS$15</f>
        <v>0.83959627282664695</v>
      </c>
      <c r="AS1540" s="80">
        <v>43643</v>
      </c>
      <c r="AT1540" s="84">
        <v>170.7</v>
      </c>
      <c r="AU1540" s="84">
        <v>634.29999999999995</v>
      </c>
      <c r="AV1540" s="84">
        <f t="shared" si="487"/>
        <v>805</v>
      </c>
      <c r="AW1540" s="84">
        <f t="shared" si="489"/>
        <v>2.0999999999999091</v>
      </c>
      <c r="AX1540" s="84">
        <f t="shared" si="489"/>
        <v>19.799999999999955</v>
      </c>
      <c r="BB1540" s="84">
        <f t="shared" ref="BB1540:BB1546" si="493">AN1540+F1540</f>
        <v>984.96700000000055</v>
      </c>
    </row>
    <row r="1541" spans="1:54">
      <c r="A1541" s="80">
        <v>43650</v>
      </c>
      <c r="B1541" s="84">
        <v>13934.245000000001</v>
      </c>
      <c r="C1541" s="84">
        <v>27819.313999999998</v>
      </c>
      <c r="D1541" s="84">
        <v>41753.559000000001</v>
      </c>
      <c r="E1541" s="84">
        <v>1833.0239999999999</v>
      </c>
      <c r="F1541" s="87">
        <f t="shared" si="479"/>
        <v>764.24599999999919</v>
      </c>
      <c r="G1541" s="87">
        <f t="shared" si="479"/>
        <v>855.94400000000314</v>
      </c>
      <c r="H1541" s="87">
        <f t="shared" si="479"/>
        <v>60</v>
      </c>
      <c r="I1541" s="87">
        <f t="shared" si="492"/>
        <v>764.24599999999919</v>
      </c>
      <c r="J1541" s="87">
        <f>'[2]Weekly Export Inspections'!SU$290/36.7437</f>
        <v>761.84500000000003</v>
      </c>
      <c r="K1541" s="87">
        <f t="shared" si="491"/>
        <v>-2.4009999999991578</v>
      </c>
      <c r="L1541" s="87">
        <f t="shared" ref="L1541:L1546" si="494">H1541+G1541</f>
        <v>915.94400000000314</v>
      </c>
      <c r="M1541" s="84">
        <v>23.3</v>
      </c>
      <c r="N1541" s="85">
        <f>(D1541*36.7437/1000)/'[2]Soybean Export Forecast'!$AA$15</f>
        <v>0.8729034247338906</v>
      </c>
      <c r="P1541" s="84">
        <v>5716.3</v>
      </c>
      <c r="Q1541" s="84">
        <v>8735.2000000000007</v>
      </c>
      <c r="R1541" s="84">
        <f t="shared" si="484"/>
        <v>14451.5</v>
      </c>
      <c r="S1541" s="87">
        <f t="shared" si="480"/>
        <v>127.79999999999927</v>
      </c>
      <c r="T1541" s="87">
        <f t="shared" si="481"/>
        <v>181.60000000000036</v>
      </c>
      <c r="U1541" s="87">
        <f>'[2]Weekly Export Inspections'!SU$88/36.7437</f>
        <v>243.41899999999998</v>
      </c>
      <c r="V1541" s="87">
        <f t="shared" si="490"/>
        <v>-61.818999999999619</v>
      </c>
      <c r="W1541" s="84">
        <v>12.2</v>
      </c>
      <c r="Z1541" s="84">
        <v>132.5</v>
      </c>
      <c r="AA1541" s="84">
        <v>7359.4</v>
      </c>
      <c r="AB1541" s="84">
        <f t="shared" si="485"/>
        <v>7491.9</v>
      </c>
      <c r="AC1541" s="84">
        <f t="shared" si="482"/>
        <v>180.95099999999911</v>
      </c>
      <c r="AE1541" s="84">
        <f t="shared" si="478"/>
        <v>8085.4449999999997</v>
      </c>
      <c r="AF1541" s="84">
        <f t="shared" si="478"/>
        <v>11724.713999999998</v>
      </c>
      <c r="AG1541" s="84">
        <f t="shared" si="478"/>
        <v>19810.159</v>
      </c>
      <c r="AH1541" s="84">
        <f t="shared" si="483"/>
        <v>547.19300000000294</v>
      </c>
      <c r="AJ1541" s="80">
        <v>43650</v>
      </c>
      <c r="AK1541" s="84">
        <v>2303.1</v>
      </c>
      <c r="AL1541" s="84">
        <v>9015.2000000000007</v>
      </c>
      <c r="AM1541" s="84">
        <f t="shared" si="486"/>
        <v>11318.300000000001</v>
      </c>
      <c r="AN1541" s="87">
        <f t="shared" si="488"/>
        <v>111</v>
      </c>
      <c r="AO1541" s="87">
        <f t="shared" si="488"/>
        <v>44.899999999999636</v>
      </c>
      <c r="AP1541" s="85">
        <f>AM1541/'[2]Soymeal Export Forecast'!AS$15</f>
        <v>0.84294023938952201</v>
      </c>
      <c r="AS1541" s="80">
        <v>43650</v>
      </c>
      <c r="AT1541" s="84">
        <v>148.30000000000001</v>
      </c>
      <c r="AU1541" s="84">
        <v>665.1</v>
      </c>
      <c r="AV1541" s="84">
        <f t="shared" si="487"/>
        <v>813.40000000000009</v>
      </c>
      <c r="AW1541" s="84">
        <f t="shared" si="489"/>
        <v>30.800000000000068</v>
      </c>
      <c r="AX1541" s="84">
        <f t="shared" si="489"/>
        <v>8.4000000000000909</v>
      </c>
      <c r="BB1541" s="84">
        <f t="shared" si="493"/>
        <v>875.24599999999919</v>
      </c>
    </row>
    <row r="1542" spans="1:54">
      <c r="A1542" s="80">
        <v>43657</v>
      </c>
      <c r="B1542" s="84">
        <v>13879.236000000001</v>
      </c>
      <c r="C1542" s="84">
        <v>28778.859</v>
      </c>
      <c r="D1542" s="84">
        <v>42658.095000000001</v>
      </c>
      <c r="E1542" s="84">
        <v>1918.46</v>
      </c>
      <c r="F1542" s="87">
        <f t="shared" si="479"/>
        <v>959.54500000000189</v>
      </c>
      <c r="G1542" s="87">
        <f t="shared" si="479"/>
        <v>904.53600000000006</v>
      </c>
      <c r="H1542" s="87">
        <f t="shared" si="479"/>
        <v>85.436000000000149</v>
      </c>
      <c r="I1542" s="87">
        <f t="shared" si="492"/>
        <v>959.54500000000189</v>
      </c>
      <c r="J1542" s="87">
        <f>'[2]Weekly Export Inspections'!SV$290/36.7437</f>
        <v>855.63799999999992</v>
      </c>
      <c r="K1542" s="87">
        <f t="shared" si="491"/>
        <v>-103.90700000000197</v>
      </c>
      <c r="L1542" s="87">
        <f t="shared" si="494"/>
        <v>989.97200000000021</v>
      </c>
      <c r="M1542" s="84">
        <v>82</v>
      </c>
      <c r="N1542" s="85">
        <f>(D1542*36.7437/1000)/'[2]Soybean Export Forecast'!$AA$15</f>
        <v>0.89181373061212932</v>
      </c>
      <c r="P1542" s="84">
        <v>5248.5</v>
      </c>
      <c r="Q1542" s="84">
        <v>9193.2000000000007</v>
      </c>
      <c r="R1542" s="84">
        <f t="shared" si="484"/>
        <v>14441.7</v>
      </c>
      <c r="S1542" s="87">
        <f t="shared" si="480"/>
        <v>-9.7999999999992724</v>
      </c>
      <c r="T1542" s="87">
        <f t="shared" si="481"/>
        <v>458</v>
      </c>
      <c r="U1542" s="87">
        <f>'[2]Weekly Export Inspections'!SV$88/36.7437</f>
        <v>460.30199999999996</v>
      </c>
      <c r="V1542" s="87">
        <f t="shared" si="490"/>
        <v>-2.3019999999999641</v>
      </c>
      <c r="W1542" s="84">
        <v>12.4</v>
      </c>
      <c r="Z1542" s="84">
        <v>132.5</v>
      </c>
      <c r="AA1542" s="84">
        <v>7359.4</v>
      </c>
      <c r="AB1542" s="84">
        <f t="shared" si="485"/>
        <v>7491.9</v>
      </c>
      <c r="AC1542" s="84">
        <f t="shared" si="482"/>
        <v>0</v>
      </c>
      <c r="AE1542" s="84">
        <f t="shared" si="478"/>
        <v>8498.2360000000008</v>
      </c>
      <c r="AF1542" s="84">
        <f t="shared" si="478"/>
        <v>12226.259</v>
      </c>
      <c r="AG1542" s="84">
        <f t="shared" si="478"/>
        <v>20724.495000000003</v>
      </c>
      <c r="AH1542" s="84">
        <f t="shared" si="483"/>
        <v>914.33600000000297</v>
      </c>
      <c r="AJ1542" s="80">
        <v>43657</v>
      </c>
      <c r="AK1542" s="84">
        <v>2175.3000000000002</v>
      </c>
      <c r="AL1542" s="84">
        <v>9208.2999999999993</v>
      </c>
      <c r="AM1542" s="84">
        <f t="shared" si="486"/>
        <v>11383.599999999999</v>
      </c>
      <c r="AN1542" s="87">
        <f t="shared" si="488"/>
        <v>193.09999999999854</v>
      </c>
      <c r="AO1542" s="87">
        <f t="shared" si="488"/>
        <v>65.299999999997453</v>
      </c>
      <c r="AP1542" s="85">
        <f>AM1542/'[2]Soymeal Export Forecast'!AS$15</f>
        <v>0.84780351370034024</v>
      </c>
      <c r="AS1542" s="80">
        <v>43657</v>
      </c>
      <c r="AT1542" s="84">
        <v>145.69999999999999</v>
      </c>
      <c r="AU1542" s="84">
        <v>680</v>
      </c>
      <c r="AV1542" s="84">
        <f t="shared" si="487"/>
        <v>825.7</v>
      </c>
      <c r="AW1542" s="84">
        <f t="shared" si="489"/>
        <v>14.899999999999977</v>
      </c>
      <c r="AX1542" s="84">
        <f t="shared" si="489"/>
        <v>12.299999999999955</v>
      </c>
      <c r="BB1542" s="84">
        <f t="shared" si="493"/>
        <v>1152.6450000000004</v>
      </c>
    </row>
    <row r="1543" spans="1:54">
      <c r="A1543" s="80">
        <v>43664</v>
      </c>
      <c r="B1543" s="84">
        <v>13154.307000000001</v>
      </c>
      <c r="C1543" s="84">
        <v>30041.052</v>
      </c>
      <c r="D1543" s="84">
        <v>43195.358999999997</v>
      </c>
      <c r="E1543" s="84">
        <v>2011.424</v>
      </c>
      <c r="F1543" s="87">
        <f t="shared" si="479"/>
        <v>1262.1929999999993</v>
      </c>
      <c r="G1543" s="87">
        <f t="shared" si="479"/>
        <v>537.26399999999558</v>
      </c>
      <c r="H1543" s="87">
        <f t="shared" si="479"/>
        <v>92.963999999999942</v>
      </c>
      <c r="I1543" s="87">
        <f t="shared" si="492"/>
        <v>1262.1929999999993</v>
      </c>
      <c r="J1543" s="87">
        <f>'[2]Weekly Export Inspections'!SW$290/36.7437</f>
        <v>563.04199999999992</v>
      </c>
      <c r="K1543" s="87">
        <f t="shared" si="491"/>
        <v>-699.15099999999939</v>
      </c>
      <c r="L1543" s="87">
        <f t="shared" si="494"/>
        <v>630.22799999999552</v>
      </c>
      <c r="M1543" s="84">
        <v>223.2</v>
      </c>
      <c r="N1543" s="85">
        <f>(D1543*36.7437/1000)/'[2]Soybean Export Forecast'!$AA$15</f>
        <v>0.90304581709333753</v>
      </c>
      <c r="P1543" s="84">
        <v>4718.5</v>
      </c>
      <c r="Q1543" s="84">
        <v>9574.7999999999993</v>
      </c>
      <c r="R1543" s="84">
        <f t="shared" si="484"/>
        <v>14293.3</v>
      </c>
      <c r="S1543" s="87">
        <f t="shared" si="480"/>
        <v>-148.40000000000146</v>
      </c>
      <c r="T1543" s="87">
        <f t="shared" si="481"/>
        <v>381.59999999999854</v>
      </c>
      <c r="U1543" s="87">
        <f>'[2]Weekly Export Inspections'!SW$88/36.7437</f>
        <v>317.45599999999996</v>
      </c>
      <c r="V1543" s="87">
        <f t="shared" si="490"/>
        <v>64.143999999998584</v>
      </c>
      <c r="W1543" s="84">
        <v>149.69999999999999</v>
      </c>
      <c r="Z1543" s="84">
        <v>132</v>
      </c>
      <c r="AA1543" s="84">
        <v>7359.4</v>
      </c>
      <c r="AB1543" s="84">
        <f t="shared" si="485"/>
        <v>7491.4</v>
      </c>
      <c r="AC1543" s="84">
        <f t="shared" si="482"/>
        <v>-0.5</v>
      </c>
      <c r="AE1543" s="84">
        <f t="shared" si="478"/>
        <v>8303.8070000000007</v>
      </c>
      <c r="AF1543" s="84">
        <f t="shared" si="478"/>
        <v>13106.852000000001</v>
      </c>
      <c r="AG1543" s="84">
        <f t="shared" si="478"/>
        <v>21410.659</v>
      </c>
      <c r="AH1543" s="84">
        <f t="shared" si="483"/>
        <v>686.16399999999703</v>
      </c>
      <c r="AJ1543" s="80">
        <v>43664</v>
      </c>
      <c r="AK1543" s="84">
        <v>2134.8000000000002</v>
      </c>
      <c r="AL1543" s="84">
        <v>9336.1</v>
      </c>
      <c r="AM1543" s="84">
        <f t="shared" si="486"/>
        <v>11470.900000000001</v>
      </c>
      <c r="AN1543" s="87">
        <f t="shared" si="488"/>
        <v>127.80000000000109</v>
      </c>
      <c r="AO1543" s="87">
        <f t="shared" si="488"/>
        <v>87.30000000000291</v>
      </c>
      <c r="AP1543" s="85">
        <f>AM1543/'[2]Soymeal Export Forecast'!AS$15</f>
        <v>0.85430525715109762</v>
      </c>
      <c r="AS1543" s="80">
        <v>43664</v>
      </c>
      <c r="AT1543" s="84">
        <v>146.4</v>
      </c>
      <c r="AU1543" s="84">
        <v>682.9</v>
      </c>
      <c r="AV1543" s="84">
        <f t="shared" si="487"/>
        <v>829.3</v>
      </c>
      <c r="AW1543" s="84">
        <f t="shared" si="489"/>
        <v>2.8999999999999773</v>
      </c>
      <c r="AX1543" s="84">
        <f t="shared" si="489"/>
        <v>3.5999999999999091</v>
      </c>
      <c r="BB1543" s="84">
        <f t="shared" si="493"/>
        <v>1389.9930000000004</v>
      </c>
    </row>
    <row r="1544" spans="1:54">
      <c r="A1544" s="80">
        <v>43671</v>
      </c>
      <c r="B1544" s="84">
        <v>12719.287</v>
      </c>
      <c r="C1544" s="84">
        <v>31024.034</v>
      </c>
      <c r="D1544" s="84">
        <v>43743.321000000004</v>
      </c>
      <c r="E1544" s="84">
        <v>2011.424</v>
      </c>
      <c r="F1544" s="87">
        <f t="shared" si="479"/>
        <v>982.98199999999997</v>
      </c>
      <c r="G1544" s="87">
        <f t="shared" si="479"/>
        <v>547.96200000000681</v>
      </c>
      <c r="H1544" s="87">
        <f t="shared" si="479"/>
        <v>0</v>
      </c>
      <c r="I1544" s="87">
        <f t="shared" si="492"/>
        <v>982.98199999999997</v>
      </c>
      <c r="J1544" s="87">
        <f>'[2]Weekly Export Inspections'!SX$290/36.7437</f>
        <v>1066.123</v>
      </c>
      <c r="K1544" s="87">
        <f t="shared" si="491"/>
        <v>83.141000000000076</v>
      </c>
      <c r="L1544" s="87">
        <f t="shared" si="494"/>
        <v>547.96200000000681</v>
      </c>
      <c r="M1544" s="84">
        <v>241.9</v>
      </c>
      <c r="N1544" s="85">
        <f>(D1544*36.7437/1000)/'[2]Soybean Export Forecast'!$AA$15</f>
        <v>0.91450155686450374</v>
      </c>
      <c r="P1544" s="84">
        <v>4253.5</v>
      </c>
      <c r="Q1544" s="84">
        <v>10106.6</v>
      </c>
      <c r="R1544" s="84">
        <f t="shared" si="484"/>
        <v>14360.1</v>
      </c>
      <c r="S1544" s="87">
        <f t="shared" si="480"/>
        <v>66.800000000001091</v>
      </c>
      <c r="T1544" s="87">
        <f t="shared" si="481"/>
        <v>531.80000000000109</v>
      </c>
      <c r="U1544" s="87">
        <f>'[2]Weekly Export Inspections'!SX$88/36.7437</f>
        <v>600.08699999999999</v>
      </c>
      <c r="V1544" s="87">
        <f t="shared" si="490"/>
        <v>-68.286999999998898</v>
      </c>
      <c r="W1544" s="84">
        <v>72.900000000000006</v>
      </c>
      <c r="Z1544" s="84">
        <v>132</v>
      </c>
      <c r="AA1544" s="84">
        <v>7380.8</v>
      </c>
      <c r="AB1544" s="84">
        <f t="shared" si="485"/>
        <v>7512.8</v>
      </c>
      <c r="AC1544" s="84">
        <f t="shared" si="482"/>
        <v>21.400000000000546</v>
      </c>
      <c r="AE1544" s="84">
        <f t="shared" si="478"/>
        <v>8333.7870000000003</v>
      </c>
      <c r="AF1544" s="84">
        <f t="shared" si="478"/>
        <v>13536.634000000002</v>
      </c>
      <c r="AG1544" s="84">
        <f t="shared" si="478"/>
        <v>21870.421000000006</v>
      </c>
      <c r="AH1544" s="84">
        <f t="shared" si="483"/>
        <v>459.76200000000608</v>
      </c>
      <c r="AJ1544" s="80">
        <v>43671</v>
      </c>
      <c r="AK1544" s="84">
        <v>2046.1</v>
      </c>
      <c r="AL1544" s="84">
        <v>9538.2000000000007</v>
      </c>
      <c r="AM1544" s="84">
        <f t="shared" si="486"/>
        <v>11584.300000000001</v>
      </c>
      <c r="AN1544" s="87">
        <f t="shared" si="488"/>
        <v>202.10000000000036</v>
      </c>
      <c r="AO1544" s="87">
        <f t="shared" si="488"/>
        <v>113.39999999999964</v>
      </c>
      <c r="AP1544" s="85">
        <f>AM1544/'[2]Soymeal Export Forecast'!AS$15</f>
        <v>0.86275082080878218</v>
      </c>
      <c r="AS1544" s="80">
        <v>43671</v>
      </c>
      <c r="AT1544" s="84">
        <v>127.3</v>
      </c>
      <c r="AU1544" s="84">
        <v>716.6</v>
      </c>
      <c r="AV1544" s="84">
        <f t="shared" si="487"/>
        <v>843.9</v>
      </c>
      <c r="AW1544" s="84">
        <f t="shared" si="489"/>
        <v>33.700000000000045</v>
      </c>
      <c r="AX1544" s="84">
        <f t="shared" si="489"/>
        <v>14.600000000000023</v>
      </c>
      <c r="BB1544" s="84">
        <f t="shared" si="493"/>
        <v>1185.0820000000003</v>
      </c>
    </row>
    <row r="1545" spans="1:54">
      <c r="A1545" s="80">
        <v>43678</v>
      </c>
      <c r="B1545" s="84">
        <v>12442.727999999999</v>
      </c>
      <c r="C1545" s="86">
        <v>32248.208999999999</v>
      </c>
      <c r="D1545" s="84">
        <v>44690.936999999998</v>
      </c>
      <c r="E1545" s="84">
        <v>2029.8530000000001</v>
      </c>
      <c r="F1545" s="87">
        <f t="shared" si="479"/>
        <v>1224.1749999999993</v>
      </c>
      <c r="G1545" s="87">
        <f t="shared" si="479"/>
        <v>947.61599999999453</v>
      </c>
      <c r="H1545" s="87">
        <f t="shared" si="479"/>
        <v>18.429000000000087</v>
      </c>
      <c r="I1545" s="87">
        <f t="shared" si="492"/>
        <v>1224.1749999999993</v>
      </c>
      <c r="J1545" s="87">
        <f>'[2]Weekly Export Inspections'!SY$290/36.7437</f>
        <v>1032.874</v>
      </c>
      <c r="K1545" s="87">
        <f t="shared" si="491"/>
        <v>-191.30099999999925</v>
      </c>
      <c r="L1545" s="87">
        <f t="shared" si="494"/>
        <v>966.04499999999462</v>
      </c>
      <c r="M1545" s="84">
        <v>38.6</v>
      </c>
      <c r="N1545" s="85">
        <f>(D1545*36.7437/1000)/'[2]Soybean Export Forecast'!$AA$15</f>
        <v>0.93431249685485585</v>
      </c>
      <c r="P1545" s="84">
        <v>3863.5</v>
      </c>
      <c r="Q1545" s="84">
        <v>10622.8</v>
      </c>
      <c r="R1545" s="84">
        <f t="shared" si="484"/>
        <v>14486.3</v>
      </c>
      <c r="S1545" s="87">
        <f t="shared" si="480"/>
        <v>126.19999999999891</v>
      </c>
      <c r="T1545" s="87">
        <f t="shared" si="481"/>
        <v>516.19999999999891</v>
      </c>
      <c r="U1545" s="87">
        <f>'[2]Weekly Export Inspections'!SY$88/36.7437</f>
        <v>579.00499999999988</v>
      </c>
      <c r="V1545" s="87">
        <f t="shared" si="490"/>
        <v>-62.805000000000973</v>
      </c>
      <c r="W1545" s="84">
        <v>9.5</v>
      </c>
      <c r="Z1545" s="84">
        <v>132</v>
      </c>
      <c r="AA1545" s="84">
        <v>7557.9</v>
      </c>
      <c r="AB1545" s="84">
        <f t="shared" si="485"/>
        <v>7689.9</v>
      </c>
      <c r="AC1545" s="84">
        <f t="shared" si="482"/>
        <v>177.09999999999945</v>
      </c>
      <c r="AE1545" s="84">
        <f t="shared" si="478"/>
        <v>8447.2279999999992</v>
      </c>
      <c r="AF1545" s="84">
        <f t="shared" si="478"/>
        <v>14067.509</v>
      </c>
      <c r="AG1545" s="84">
        <f t="shared" si="478"/>
        <v>22514.737000000001</v>
      </c>
      <c r="AH1545" s="84">
        <f t="shared" si="483"/>
        <v>644.31599999999526</v>
      </c>
      <c r="AJ1545" s="80">
        <v>43678</v>
      </c>
      <c r="AK1545" s="84">
        <v>1972.1</v>
      </c>
      <c r="AL1545" s="84">
        <v>9704.4</v>
      </c>
      <c r="AM1545" s="84">
        <f t="shared" si="486"/>
        <v>11676.5</v>
      </c>
      <c r="AN1545" s="87">
        <f t="shared" si="488"/>
        <v>166.19999999999891</v>
      </c>
      <c r="AO1545" s="87">
        <f t="shared" si="488"/>
        <v>92.199999999998909</v>
      </c>
      <c r="AP1545" s="85">
        <f>AM1545/'[2]Soymeal Export Forecast'!AS$15</f>
        <v>0.86961749602252569</v>
      </c>
      <c r="AS1545" s="80">
        <v>43678</v>
      </c>
      <c r="AT1545" s="84">
        <v>157.4</v>
      </c>
      <c r="AU1545" s="84">
        <v>718.2</v>
      </c>
      <c r="AV1545" s="84">
        <f t="shared" si="487"/>
        <v>875.6</v>
      </c>
      <c r="AW1545" s="84">
        <f t="shared" si="489"/>
        <v>1.6000000000000227</v>
      </c>
      <c r="AX1545" s="84">
        <f t="shared" si="489"/>
        <v>31.700000000000045</v>
      </c>
      <c r="BB1545" s="84">
        <f t="shared" si="493"/>
        <v>1390.3749999999982</v>
      </c>
    </row>
    <row r="1546" spans="1:54">
      <c r="A1546" s="80">
        <v>43685</v>
      </c>
      <c r="B1546" s="84">
        <v>11973.888000000001</v>
      </c>
      <c r="C1546" s="84">
        <v>33496.921000000002</v>
      </c>
      <c r="D1546" s="84">
        <v>45470.809000000001</v>
      </c>
      <c r="E1546" s="84">
        <v>2032.8530000000001</v>
      </c>
      <c r="F1546" s="87">
        <f t="shared" si="479"/>
        <v>1248.7120000000032</v>
      </c>
      <c r="G1546" s="87">
        <f t="shared" si="479"/>
        <v>779.87200000000303</v>
      </c>
      <c r="H1546" s="87">
        <f t="shared" si="479"/>
        <v>3</v>
      </c>
      <c r="I1546" s="87">
        <f t="shared" si="492"/>
        <v>1248.7120000000032</v>
      </c>
      <c r="J1546" s="87">
        <f>'[2]Weekly Export Inspections'!SZ$290/36.7437</f>
        <v>944.87199999999984</v>
      </c>
      <c r="K1546" s="87">
        <f t="shared" si="491"/>
        <v>-303.84000000000333</v>
      </c>
      <c r="L1546" s="87">
        <f t="shared" si="494"/>
        <v>782.87200000000303</v>
      </c>
      <c r="M1546" s="84">
        <v>381.8</v>
      </c>
      <c r="N1546" s="85">
        <f>(D1546*36.7437/1000)/'[2]Soybean Export Forecast'!$AA$15</f>
        <v>0.95061656663856164</v>
      </c>
      <c r="P1546" s="84">
        <v>2841.5</v>
      </c>
      <c r="Q1546" s="84">
        <v>11222.1</v>
      </c>
      <c r="R1546" s="84">
        <f t="shared" si="484"/>
        <v>14063.6</v>
      </c>
      <c r="S1546" s="87">
        <f t="shared" si="480"/>
        <v>-422.69999999999891</v>
      </c>
      <c r="T1546" s="87">
        <f t="shared" si="481"/>
        <v>599.30000000000109</v>
      </c>
      <c r="U1546" s="87">
        <f>'[2]Weekly Export Inspections'!SZ$88/36.7437</f>
        <v>468.2299999999999</v>
      </c>
      <c r="V1546" s="87">
        <f t="shared" si="490"/>
        <v>131.07000000000119</v>
      </c>
      <c r="W1546" s="84">
        <v>360.3</v>
      </c>
      <c r="Z1546" s="84">
        <v>97</v>
      </c>
      <c r="AA1546" s="84">
        <v>7705.5</v>
      </c>
      <c r="AB1546" s="84">
        <f t="shared" si="485"/>
        <v>7802.5</v>
      </c>
      <c r="AC1546" s="84">
        <f t="shared" si="482"/>
        <v>112.60000000000036</v>
      </c>
      <c r="AE1546" s="84">
        <f t="shared" si="478"/>
        <v>9035.3880000000008</v>
      </c>
      <c r="AF1546" s="84">
        <f t="shared" si="478"/>
        <v>14569.321000000004</v>
      </c>
      <c r="AG1546" s="84">
        <f t="shared" si="478"/>
        <v>23604.709000000003</v>
      </c>
      <c r="AH1546" s="84">
        <f t="shared" si="483"/>
        <v>1089.9720000000016</v>
      </c>
      <c r="AJ1546" s="80">
        <v>43685</v>
      </c>
      <c r="AK1546" s="84">
        <v>1831.8</v>
      </c>
      <c r="AL1546" s="84">
        <v>9974.7999999999993</v>
      </c>
      <c r="AM1546" s="84">
        <f t="shared" si="486"/>
        <v>11806.599999999999</v>
      </c>
      <c r="AN1546" s="87">
        <f t="shared" si="488"/>
        <v>270.39999999999964</v>
      </c>
      <c r="AO1546" s="87">
        <f t="shared" si="488"/>
        <v>130.09999999999854</v>
      </c>
      <c r="AP1546" s="85">
        <f>AM1546/'[2]Soymeal Export Forecast'!AS$15</f>
        <v>0.87930680670916372</v>
      </c>
      <c r="AS1546" s="80">
        <v>43685</v>
      </c>
      <c r="AT1546" s="84">
        <v>155.6</v>
      </c>
      <c r="AU1546" s="84">
        <v>721.4</v>
      </c>
      <c r="AV1546" s="84">
        <f t="shared" si="487"/>
        <v>877</v>
      </c>
      <c r="AW1546" s="84">
        <f t="shared" si="489"/>
        <v>3.1999999999999318</v>
      </c>
      <c r="AX1546" s="84">
        <f t="shared" si="489"/>
        <v>1.3999999999999773</v>
      </c>
      <c r="BB1546" s="84">
        <f t="shared" si="493"/>
        <v>1519.1120000000028</v>
      </c>
    </row>
    <row r="1547" spans="1:54">
      <c r="A1547" s="80">
        <v>43692</v>
      </c>
      <c r="B1547" s="84">
        <v>11194.302</v>
      </c>
      <c r="C1547" s="84">
        <v>34862.968000000001</v>
      </c>
      <c r="D1547" s="84">
        <v>46057.27</v>
      </c>
      <c r="E1547" s="84">
        <v>2242.317</v>
      </c>
      <c r="AJ1547" s="80">
        <v>43692</v>
      </c>
      <c r="AS1547" s="80">
        <v>43692</v>
      </c>
    </row>
    <row r="1548" spans="1:54">
      <c r="A1548" s="80">
        <v>43699</v>
      </c>
      <c r="B1548" s="84">
        <v>10327.799999999999</v>
      </c>
      <c r="C1548" s="84">
        <v>36017.038999999997</v>
      </c>
      <c r="D1548" s="84">
        <v>46344.839</v>
      </c>
      <c r="E1548" s="84">
        <v>2249.2170000000001</v>
      </c>
      <c r="AJ1548" s="80">
        <v>43699</v>
      </c>
      <c r="AS1548" s="80">
        <v>43699</v>
      </c>
    </row>
    <row r="1549" spans="1:54">
      <c r="A1549" s="80">
        <v>43706</v>
      </c>
      <c r="B1549" s="84">
        <v>9897.2669999999998</v>
      </c>
      <c r="C1549" s="84">
        <v>37000.906000000003</v>
      </c>
      <c r="D1549" s="84">
        <v>46898.173000000003</v>
      </c>
      <c r="E1549" s="84">
        <v>2330.0459999999998</v>
      </c>
      <c r="AJ1549" s="80">
        <v>43706</v>
      </c>
      <c r="AS1549" s="80">
        <v>43706</v>
      </c>
    </row>
    <row r="1550" spans="1:54">
      <c r="A1550" s="80">
        <v>43713</v>
      </c>
      <c r="B1550" s="84">
        <v>9460.0529999999999</v>
      </c>
      <c r="C1550" s="84">
        <v>37880.199999999997</v>
      </c>
      <c r="D1550" s="84">
        <v>47340.252999999997</v>
      </c>
      <c r="E1550" s="84">
        <v>2513.9250000000002</v>
      </c>
      <c r="AJ1550" s="80">
        <v>43713</v>
      </c>
      <c r="AM1550" s="84">
        <f>AM1546-AM1545</f>
        <v>130.09999999999854</v>
      </c>
      <c r="AN1550" s="84">
        <f>AN1546-AN1545</f>
        <v>104.20000000000073</v>
      </c>
      <c r="AO1550" s="84">
        <f>AO1546-AO1545</f>
        <v>37.899999999999636</v>
      </c>
      <c r="AP1550" s="84">
        <f>AM1546-AM1494</f>
        <v>-432.10000000000218</v>
      </c>
      <c r="AS1550" s="80">
        <v>43713</v>
      </c>
    </row>
    <row r="1551" spans="1:54">
      <c r="A1551" s="80">
        <v>43720</v>
      </c>
      <c r="B1551" s="84">
        <v>8646.4599999999991</v>
      </c>
      <c r="C1551" s="84">
        <v>39600.557999999997</v>
      </c>
      <c r="D1551" s="84">
        <v>48247.017999999996</v>
      </c>
      <c r="E1551" s="84">
        <v>2590.393</v>
      </c>
      <c r="Z1551" s="84">
        <f>Z1546-Z1494</f>
        <v>57</v>
      </c>
      <c r="AA1551" s="84">
        <f>AA1546-AA1494</f>
        <v>2625.3069999999998</v>
      </c>
      <c r="AB1551" s="84">
        <f>AB1546-AB1494</f>
        <v>2682.3069999999998</v>
      </c>
      <c r="AJ1551" s="80">
        <v>43720</v>
      </c>
      <c r="AM1551" s="95">
        <f>AM1546/AVERAGE(AM1542:AM1545)-1</f>
        <v>2.4093955802087175E-2</v>
      </c>
      <c r="AN1551" s="95">
        <f>AN1546/AVERAGE(AN1542:AN1545)-1</f>
        <v>0.56935577481137578</v>
      </c>
      <c r="AO1551" s="95">
        <f>AO1546/AVERAGE(AO1542:AO1545)-1</f>
        <v>0.45281965382466716</v>
      </c>
      <c r="AP1551" s="85">
        <f>AP1546-AVERAGE(AP1494,AP1390,AP1337,AP1285,AP1233,AP1181,AP1129,AP1076,AP1024,AP972,AP1442)</f>
        <v>2.4102554691765588E-2</v>
      </c>
      <c r="AS1551" s="80">
        <v>43720</v>
      </c>
    </row>
    <row r="1552" spans="1:54">
      <c r="A1552" s="80">
        <v>43727</v>
      </c>
      <c r="B1552" s="84">
        <v>7867.7039999999997</v>
      </c>
      <c r="C1552" s="84">
        <v>40370.525999999998</v>
      </c>
      <c r="D1552" s="84">
        <v>48238.23</v>
      </c>
      <c r="E1552" s="84">
        <v>2613.8510000000001</v>
      </c>
      <c r="AJ1552" s="80">
        <v>43727</v>
      </c>
      <c r="AS1552" s="80">
        <v>43727</v>
      </c>
    </row>
    <row r="1553" spans="1:45">
      <c r="A1553" s="80">
        <v>43734</v>
      </c>
      <c r="B1553" s="84">
        <v>7147.607</v>
      </c>
      <c r="C1553" s="84">
        <v>41259.125999999997</v>
      </c>
      <c r="D1553" s="84">
        <v>48406.733</v>
      </c>
      <c r="E1553" s="84">
        <v>2707.9580000000001</v>
      </c>
      <c r="AJ1553" s="80">
        <v>43734</v>
      </c>
      <c r="AS1553" s="80">
        <v>43734</v>
      </c>
    </row>
    <row r="1554" spans="1:45">
      <c r="A1554" s="80">
        <v>43741</v>
      </c>
      <c r="B1554" s="84">
        <v>6545.0910000000003</v>
      </c>
      <c r="C1554" s="84">
        <v>41900.044000000002</v>
      </c>
      <c r="D1554" s="84">
        <v>48445.135000000002</v>
      </c>
      <c r="E1554" s="84">
        <v>3068.7919999999999</v>
      </c>
      <c r="AJ1554" s="80">
        <v>43741</v>
      </c>
      <c r="AS1554" s="80">
        <v>43741</v>
      </c>
    </row>
    <row r="1555" spans="1:45">
      <c r="B1555" s="84">
        <v>6143.6130000000003</v>
      </c>
      <c r="C1555" s="84">
        <v>42596.434000000001</v>
      </c>
      <c r="D1555" s="84">
        <v>48740.046999999999</v>
      </c>
      <c r="E1555" s="84">
        <v>3178.904</v>
      </c>
    </row>
    <row r="1556" spans="1:45">
      <c r="B1556" s="84">
        <v>6025.91</v>
      </c>
      <c r="C1556" s="84">
        <v>42889.697999999997</v>
      </c>
      <c r="D1556" s="84">
        <v>48915.608</v>
      </c>
      <c r="E1556" s="84">
        <v>3335.1550000000002</v>
      </c>
    </row>
    <row r="1557" spans="1:45">
      <c r="B1557" s="84">
        <v>5395.4740000000002</v>
      </c>
      <c r="C1557" s="84">
        <v>44025.53</v>
      </c>
      <c r="D1557" s="84">
        <v>49421.004000000001</v>
      </c>
      <c r="E1557" s="84">
        <v>3226.7930000000001</v>
      </c>
    </row>
    <row r="1558" spans="1:45">
      <c r="B1558" s="84">
        <v>4913.0469999999996</v>
      </c>
      <c r="C1558" s="84">
        <v>44707.966</v>
      </c>
      <c r="D1558" s="84">
        <v>49621.012999999999</v>
      </c>
      <c r="E1558" s="84">
        <v>3359.79</v>
      </c>
    </row>
    <row r="1559" spans="1:45">
      <c r="B1559" s="84">
        <v>4455.6540000000005</v>
      </c>
      <c r="C1559" s="84">
        <v>45286.555</v>
      </c>
      <c r="D1559" s="84">
        <v>49742.209000000003</v>
      </c>
      <c r="E1559" s="84">
        <v>3746.404</v>
      </c>
    </row>
    <row r="1560" spans="1:45">
      <c r="B1560" s="84">
        <v>3894.6120000000001</v>
      </c>
      <c r="C1560" s="84">
        <v>45990.688000000002</v>
      </c>
      <c r="D1560" s="84">
        <v>49885.3</v>
      </c>
      <c r="E1560" s="84">
        <v>3876.0120000000002</v>
      </c>
    </row>
    <row r="1561" spans="1:45">
      <c r="B1561" s="84">
        <v>3244.5349999999999</v>
      </c>
      <c r="C1561" s="84">
        <v>46683.328999999998</v>
      </c>
      <c r="D1561" s="84">
        <v>49927.864000000001</v>
      </c>
      <c r="E1561" s="84">
        <v>4073.0459999999998</v>
      </c>
    </row>
    <row r="1562" spans="1:45">
      <c r="B1562" s="84">
        <v>2592.7910000000002</v>
      </c>
      <c r="C1562" s="84">
        <v>47391.222000000002</v>
      </c>
      <c r="D1562" s="84">
        <v>49984.012999999999</v>
      </c>
      <c r="E1562" s="84">
        <v>4380.6369999999997</v>
      </c>
    </row>
    <row r="1563" spans="1:45">
      <c r="B1563" s="84">
        <v>2172.3809999999999</v>
      </c>
      <c r="C1563" s="84">
        <v>47930.898999999998</v>
      </c>
      <c r="D1563" s="84">
        <v>50103.28</v>
      </c>
      <c r="E1563" s="84">
        <v>4682.2449999999999</v>
      </c>
    </row>
    <row r="1565" spans="1:45">
      <c r="F1565" s="96" t="s">
        <v>11</v>
      </c>
      <c r="G1565" s="84">
        <f>D1546*36.7437/1000</f>
        <v>1670.7657646533</v>
      </c>
    </row>
    <row r="1566" spans="1:45">
      <c r="F1566" s="96" t="s">
        <v>31</v>
      </c>
      <c r="G1566" s="84">
        <f>D1546-D1494</f>
        <v>-5465.0529999999999</v>
      </c>
    </row>
    <row r="1567" spans="1:45">
      <c r="F1567" s="96" t="s">
        <v>32</v>
      </c>
      <c r="G1567" s="95">
        <f>N1546-N1493</f>
        <v>9.3402568888971471E-2</v>
      </c>
    </row>
    <row r="1568" spans="1:45">
      <c r="F1568" s="96" t="s">
        <v>33</v>
      </c>
      <c r="G1568" s="95">
        <f>G1546/AVERAGE(G1542:G1545)-1</f>
        <v>6.1997468490611496E-2</v>
      </c>
    </row>
    <row r="1569" spans="6:7">
      <c r="F1569" s="96" t="s">
        <v>9</v>
      </c>
      <c r="G1569" s="84">
        <f>B1546*36.7437/1000</f>
        <v>439.96494850559998</v>
      </c>
    </row>
    <row r="1570" spans="6:7">
      <c r="F1570" s="96" t="s">
        <v>10</v>
      </c>
      <c r="G1570" s="84">
        <f>C1546*36.7437/1000</f>
        <v>1230.8008161477001</v>
      </c>
    </row>
    <row r="1571" spans="6:7">
      <c r="F1571" s="96" t="s">
        <v>34</v>
      </c>
      <c r="G1571" s="84">
        <f>C1546-C1494</f>
        <v>2652.3740000000034</v>
      </c>
    </row>
    <row r="1572" spans="6:7">
      <c r="F1572" s="96" t="s">
        <v>35</v>
      </c>
      <c r="G1572" s="84">
        <f>G1546*36.7437/1000</f>
        <v>28.655382806400109</v>
      </c>
    </row>
    <row r="1573" spans="6:7">
      <c r="F1573" s="96" t="s">
        <v>13</v>
      </c>
      <c r="G1573" s="84">
        <f>F1546*36.7437/1000</f>
        <v>45.882299114400112</v>
      </c>
    </row>
    <row r="1574" spans="6:7">
      <c r="F1574" s="96" t="s">
        <v>17</v>
      </c>
      <c r="G1574" s="84">
        <f>J1546*36.7437/1000</f>
        <v>34.718093306399993</v>
      </c>
    </row>
    <row r="1575" spans="6:7">
      <c r="F1575" s="96" t="s">
        <v>36</v>
      </c>
      <c r="G1575" s="97">
        <f>G1573-G1574</f>
        <v>11.164205808000119</v>
      </c>
    </row>
    <row r="1576" spans="6:7">
      <c r="F1576" s="96" t="s">
        <v>37</v>
      </c>
      <c r="G1576" s="84">
        <f>H1546*36.7437/1000</f>
        <v>0.1102311</v>
      </c>
    </row>
    <row r="1577" spans="6:7">
      <c r="F1577" s="96" t="s">
        <v>20</v>
      </c>
      <c r="G1577" s="84">
        <f>M1546*36.7437/1000</f>
        <v>14.028744659999999</v>
      </c>
    </row>
    <row r="1579" spans="6:7">
      <c r="F1579" s="96" t="s">
        <v>38</v>
      </c>
      <c r="G1579" s="84">
        <f>P1546*36.7437/1000</f>
        <v>104.40722355</v>
      </c>
    </row>
    <row r="1580" spans="6:7">
      <c r="F1580" s="96" t="s">
        <v>39</v>
      </c>
      <c r="G1580" s="84">
        <f>Q1546*36.7437/1000</f>
        <v>412.34147576999999</v>
      </c>
    </row>
    <row r="1581" spans="6:7">
      <c r="F1581" s="96" t="s">
        <v>35</v>
      </c>
      <c r="G1581" s="84">
        <f>S1546*36.7437/1000</f>
        <v>-15.531561989999958</v>
      </c>
    </row>
    <row r="1582" spans="6:7">
      <c r="F1582" s="96" t="s">
        <v>13</v>
      </c>
      <c r="G1582" s="84">
        <f>T1546*36.7437/1000</f>
        <v>22.020499410000038</v>
      </c>
    </row>
    <row r="1583" spans="6:7">
      <c r="F1583" s="96" t="s">
        <v>17</v>
      </c>
      <c r="G1583" s="84">
        <f>U1546*36.7437/1000</f>
        <v>17.204502650999995</v>
      </c>
    </row>
  </sheetData>
  <mergeCells count="1">
    <mergeCell ref="BB1:B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E8FE-4970-4171-A811-3D5F850E5FB7}">
  <dimension ref="A1:AZ80"/>
  <sheetViews>
    <sheetView workbookViewId="0">
      <pane xSplit="1" ySplit="2" topLeftCell="AC55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AF7" sqref="AF7"/>
    </sheetView>
  </sheetViews>
  <sheetFormatPr defaultColWidth="9" defaultRowHeight="12.75"/>
  <cols>
    <col min="1" max="1" width="114.6640625" customWidth="1"/>
    <col min="2" max="49" width="10" customWidth="1"/>
  </cols>
  <sheetData>
    <row r="1" spans="1:52" ht="16.5" thickBot="1">
      <c r="A1" s="4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5.75" thickBot="1">
      <c r="A2" s="6"/>
      <c r="B2" s="7" t="str">
        <f>[1]Corn!T$92</f>
        <v xml:space="preserve">93/94 </v>
      </c>
      <c r="C2" s="7" t="str">
        <f>[1]Corn!U$92</f>
        <v xml:space="preserve">94/95 </v>
      </c>
      <c r="D2" s="7" t="str">
        <f>[1]Corn!V$92</f>
        <v xml:space="preserve">95/96 </v>
      </c>
      <c r="E2" s="7" t="str">
        <f>[1]Corn!W$92</f>
        <v xml:space="preserve">96/97 </v>
      </c>
      <c r="F2" s="7" t="str">
        <f>[1]Corn!X$92</f>
        <v xml:space="preserve">97/98 </v>
      </c>
      <c r="G2" s="7" t="str">
        <f>[1]Corn!Y$92</f>
        <v xml:space="preserve">98/99 </v>
      </c>
      <c r="H2" s="7" t="str">
        <f>[1]Corn!Z$92</f>
        <v xml:space="preserve">99/00 </v>
      </c>
      <c r="I2" s="7" t="str">
        <f>[1]Corn!AA$92</f>
        <v xml:space="preserve">00/01 </v>
      </c>
      <c r="J2" s="7" t="str">
        <f>[1]Corn!AB$92</f>
        <v xml:space="preserve">01/02 </v>
      </c>
      <c r="K2" s="7" t="str">
        <f>[1]Corn!AC$92</f>
        <v xml:space="preserve">02/03 </v>
      </c>
      <c r="L2" s="7" t="str">
        <f>[1]Corn!AD$92</f>
        <v xml:space="preserve">03/04 </v>
      </c>
      <c r="M2" s="7" t="str">
        <f>[1]Corn!AE$92</f>
        <v xml:space="preserve">04/05 </v>
      </c>
      <c r="N2" s="7" t="str">
        <f>[1]Corn!AF$92</f>
        <v xml:space="preserve">05/06 </v>
      </c>
      <c r="O2" s="7" t="str">
        <f>[1]Corn!AG$92</f>
        <v xml:space="preserve">06/07 </v>
      </c>
      <c r="P2" s="7" t="str">
        <f>[1]Corn!AH$92</f>
        <v xml:space="preserve">07/08 </v>
      </c>
      <c r="Q2" s="7" t="str">
        <f>[1]Corn!AI$92</f>
        <v xml:space="preserve">08/09 </v>
      </c>
      <c r="R2" s="7" t="str">
        <f>[1]Corn!AJ$92</f>
        <v xml:space="preserve">09/10 </v>
      </c>
      <c r="S2" s="7" t="str">
        <f>[1]Corn!AK$92</f>
        <v xml:space="preserve">10/11 </v>
      </c>
      <c r="T2" s="7" t="str">
        <f>[1]Corn!AL$92</f>
        <v xml:space="preserve">11/12 </v>
      </c>
      <c r="U2" s="7" t="str">
        <f>[1]Corn!AM$92</f>
        <v xml:space="preserve">12/13 </v>
      </c>
      <c r="V2" s="7" t="str">
        <f>[1]Corn!AN$92</f>
        <v xml:space="preserve">13/14 </v>
      </c>
      <c r="W2" s="7" t="str">
        <f>[1]Corn!AO$92</f>
        <v xml:space="preserve">14/15 </v>
      </c>
      <c r="X2" s="7" t="str">
        <f>[1]Corn!AP$92</f>
        <v xml:space="preserve">15/16 </v>
      </c>
      <c r="Y2" s="7" t="str">
        <f>[1]Corn!AQ$92</f>
        <v xml:space="preserve">16/17 </v>
      </c>
      <c r="Z2" s="7" t="str">
        <f>[1]Corn!AR$92</f>
        <v xml:space="preserve">17/18 </v>
      </c>
      <c r="AA2" s="7" t="str">
        <f>[1]Corn!AS$92</f>
        <v xml:space="preserve">18/19 </v>
      </c>
      <c r="AB2" s="7" t="str">
        <f>[1]Corn!AT$92</f>
        <v>19/20</v>
      </c>
      <c r="AC2" s="7" t="str">
        <f>[1]Corn!AU$92</f>
        <v>20/21</v>
      </c>
      <c r="AD2" s="7" t="str">
        <f>[1]Corn!AV$92</f>
        <v>21/22</v>
      </c>
      <c r="AE2" s="7" t="str">
        <f>[1]Corn!AW$92</f>
        <v>22/23</v>
      </c>
      <c r="AF2" s="7" t="str">
        <f>[1]Corn!AX$92</f>
        <v>23/24</v>
      </c>
      <c r="AG2" s="7" t="str">
        <f>[1]Corn!AY$92</f>
        <v>24/25</v>
      </c>
      <c r="AH2" s="7" t="str">
        <f>[1]Corn!AZ$92</f>
        <v>25/26</v>
      </c>
      <c r="AI2" s="7" t="str">
        <f>[1]Corn!BA$92</f>
        <v>26/27</v>
      </c>
      <c r="AJ2" s="7" t="str">
        <f>[1]Corn!BB$92</f>
        <v>27/28</v>
      </c>
      <c r="AK2" s="7" t="str">
        <f>[1]Corn!BC$92</f>
        <v>28/29</v>
      </c>
      <c r="AL2" s="7" t="str">
        <f>[1]Corn!BD$92</f>
        <v>29/30</v>
      </c>
      <c r="AM2" s="7" t="str">
        <f>[1]Corn!BE$92</f>
        <v>30/31</v>
      </c>
      <c r="AN2" s="7" t="str">
        <f>[1]Corn!BF$92</f>
        <v>31/32</v>
      </c>
      <c r="AO2" s="7" t="str">
        <f>[1]Corn!BG$92</f>
        <v>32/33</v>
      </c>
      <c r="AP2" s="7" t="str">
        <f>[1]Corn!BH$92</f>
        <v>33/34</v>
      </c>
      <c r="AQ2" s="7" t="str">
        <f>[1]Corn!BI$92</f>
        <v>34/35</v>
      </c>
      <c r="AR2" s="7" t="str">
        <f>[1]Corn!BJ$92</f>
        <v>35/36</v>
      </c>
      <c r="AS2" s="7" t="str">
        <f>[1]Corn!BK$92</f>
        <v>36/37</v>
      </c>
      <c r="AT2" s="7" t="str">
        <f>[1]Corn!BL$92</f>
        <v>37/38</v>
      </c>
      <c r="AU2" s="7" t="str">
        <f>[1]Corn!BM$92</f>
        <v>38/39</v>
      </c>
      <c r="AV2" s="7" t="str">
        <f>[1]Corn!BN$92</f>
        <v>39/40</v>
      </c>
      <c r="AW2" s="7" t="str">
        <f>[1]Corn!BO$92</f>
        <v>40/41</v>
      </c>
      <c r="AX2" s="7" t="str">
        <f>[1]Corn!BP$92</f>
        <v>41/42</v>
      </c>
      <c r="AY2" s="7" t="str">
        <f>[1]Corn!BQ$92</f>
        <v>42/43</v>
      </c>
      <c r="AZ2" s="7" t="str">
        <f>[1]Corn!BR$92</f>
        <v>43/44</v>
      </c>
    </row>
    <row r="3" spans="1:52" ht="13.5">
      <c r="A3" s="8" t="s">
        <v>41</v>
      </c>
      <c r="B3" s="9">
        <f>[1]Corn!T93</f>
        <v>133.78074622559998</v>
      </c>
      <c r="C3" s="9">
        <f>[1]Corn!U93</f>
        <v>118.23710605650001</v>
      </c>
      <c r="D3" s="9">
        <f>[1]Corn!V93</f>
        <v>241.59946615987502</v>
      </c>
      <c r="E3" s="9">
        <f>[1]Corn!W93</f>
        <v>99.967962571650006</v>
      </c>
      <c r="F3" s="9">
        <f>[1]Corn!X93</f>
        <v>141.98635718324999</v>
      </c>
      <c r="G3" s="9">
        <f>[1]Corn!Y93</f>
        <v>124.97928893055</v>
      </c>
      <c r="H3" s="9">
        <f>[1]Corn!Z93</f>
        <v>190.715105438775</v>
      </c>
      <c r="I3" s="9">
        <f>[1]Corn!AA93</f>
        <v>202.61438340030003</v>
      </c>
      <c r="J3" s="9">
        <f>[1]Corn!AB93</f>
        <v>163.90020537945</v>
      </c>
      <c r="K3" s="9">
        <f>[1]Corn!AC93</f>
        <v>120.11695180447499</v>
      </c>
      <c r="L3" s="9">
        <f>[1]Corn!AD93</f>
        <v>143.32693270590002</v>
      </c>
      <c r="M3" s="9">
        <f>[1]Corn!AE93</f>
        <v>165.00151642590001</v>
      </c>
      <c r="N3" s="9">
        <f>[1]Corn!AF93</f>
        <v>132.19650879322498</v>
      </c>
      <c r="O3" s="9">
        <f>[1]Corn!AG93</f>
        <v>206.32712038447499</v>
      </c>
      <c r="P3" s="9">
        <f>[1]Corn!AH93</f>
        <v>215.27288593672498</v>
      </c>
      <c r="Q3" s="9">
        <f>[1]Corn!AI93</f>
        <v>166.109665737375</v>
      </c>
      <c r="R3" s="9">
        <f>[1]Corn!AJ93</f>
        <v>197.29946493539995</v>
      </c>
      <c r="S3" s="9">
        <f>[1]Corn!AK93</f>
        <v>174.70374683872501</v>
      </c>
      <c r="T3" s="9">
        <f>[1]Corn!AL93</f>
        <v>121.73501443725</v>
      </c>
      <c r="U3" s="9">
        <f>[1]Corn!AM93</f>
        <v>92.054231756324995</v>
      </c>
      <c r="V3" s="9">
        <f>[1]Corn!AN93</f>
        <v>80.918906496524997</v>
      </c>
      <c r="W3" s="9">
        <f>[1]Corn!AO93</f>
        <v>155.75570095334899</v>
      </c>
      <c r="X3" s="9">
        <f>[1]Corn!AP93</f>
        <v>132.54110353408697</v>
      </c>
      <c r="Y3" s="9">
        <f>[1]Corn!AQ93</f>
        <v>243.90558135868301</v>
      </c>
      <c r="Z3" s="9">
        <f>[1]Corn!AR93</f>
        <v>140.22909595836001</v>
      </c>
      <c r="AA3" s="9">
        <f>[1]Corn!AS93</f>
        <v>208.97931157617998</v>
      </c>
      <c r="AB3" s="9">
        <f>[1]Corn!AT93</f>
        <v>81.361203964480012</v>
      </c>
      <c r="AC3" s="9">
        <f>[1]Corn!AU93</f>
        <v>154.47132370164002</v>
      </c>
      <c r="AD3" s="9">
        <f>[1]Corn!AV93</f>
        <v>96.21432714748002</v>
      </c>
      <c r="AE3" s="9">
        <f>[1]Corn!AW93</f>
        <v>100.18313976826002</v>
      </c>
      <c r="AF3" s="9">
        <f>[1]Corn!AX93</f>
        <v>122.10936434186002</v>
      </c>
      <c r="AG3" s="10">
        <f t="shared" ref="AG3:AG11" si="0">MROUND(AG$15*(SUM(AA3:AE3)/SUM(AA$15:AE$15)),0.1)</f>
        <v>143</v>
      </c>
      <c r="AH3" s="10">
        <f t="shared" ref="AH3:AW13" si="1">MROUND(AH$15*(SUM(AB3:AF3)/SUM(AB$15:AF$15)),0.1)</f>
        <v>116.9</v>
      </c>
      <c r="AI3" s="10">
        <f t="shared" si="1"/>
        <v>125.60000000000001</v>
      </c>
      <c r="AJ3" s="10">
        <f t="shared" si="1"/>
        <v>109.7</v>
      </c>
      <c r="AK3" s="10">
        <f t="shared" si="1"/>
        <v>116.60000000000001</v>
      </c>
      <c r="AL3" s="10">
        <f t="shared" si="1"/>
        <v>114</v>
      </c>
      <c r="AM3" s="10">
        <f t="shared" si="1"/>
        <v>114.2</v>
      </c>
      <c r="AN3" s="10">
        <f t="shared" si="1"/>
        <v>127.7</v>
      </c>
      <c r="AO3" s="10">
        <f t="shared" si="1"/>
        <v>140.30000000000001</v>
      </c>
      <c r="AP3" s="10">
        <f t="shared" si="1"/>
        <v>145.6</v>
      </c>
      <c r="AQ3" s="10">
        <f t="shared" si="1"/>
        <v>151.80000000000001</v>
      </c>
      <c r="AR3" s="10">
        <f t="shared" si="1"/>
        <v>156.4</v>
      </c>
      <c r="AS3" s="10">
        <f t="shared" si="1"/>
        <v>167.20000000000002</v>
      </c>
      <c r="AT3" s="10">
        <f t="shared" si="1"/>
        <v>175.10000000000002</v>
      </c>
      <c r="AU3" s="10">
        <f t="shared" si="1"/>
        <v>189</v>
      </c>
      <c r="AV3" s="10">
        <f t="shared" si="1"/>
        <v>202.4</v>
      </c>
      <c r="AW3" s="10">
        <f t="shared" si="1"/>
        <v>202.5</v>
      </c>
      <c r="AX3" s="10">
        <f t="shared" ref="AX3:AZ13" si="2">MROUND(AX$15*(SUM(AR3:AV3)/SUM(AR$15:AV$15)),0.1)</f>
        <v>202.3</v>
      </c>
      <c r="AY3" s="10">
        <f t="shared" si="2"/>
        <v>215.8</v>
      </c>
      <c r="AZ3" s="10">
        <f t="shared" si="2"/>
        <v>229.3</v>
      </c>
    </row>
    <row r="4" spans="1:52" ht="13.5">
      <c r="A4" s="8" t="s">
        <v>42</v>
      </c>
      <c r="B4" s="9">
        <f>[1]Corn!T94</f>
        <v>143.714666663325</v>
      </c>
      <c r="C4" s="9">
        <f>[1]Corn!U94</f>
        <v>137.487396878325</v>
      </c>
      <c r="D4" s="9">
        <f>[1]Corn!V94</f>
        <v>209.920945569525</v>
      </c>
      <c r="E4" s="9">
        <f>[1]Corn!W94</f>
        <v>145.15584774884999</v>
      </c>
      <c r="F4" s="9">
        <f>[1]Corn!X94</f>
        <v>119.77478659642499</v>
      </c>
      <c r="G4" s="9">
        <f>[1]Corn!Y94</f>
        <v>157.25966345325</v>
      </c>
      <c r="H4" s="9">
        <f>[1]Corn!Z94</f>
        <v>181.23560483715002</v>
      </c>
      <c r="I4" s="9">
        <f>[1]Corn!AA94</f>
        <v>157.351781221425</v>
      </c>
      <c r="J4" s="9">
        <f>[1]Corn!AB94</f>
        <v>144.33885420390001</v>
      </c>
      <c r="K4" s="9">
        <f>[1]Corn!AC94</f>
        <v>127.811334541275</v>
      </c>
      <c r="L4" s="9">
        <f>[1]Corn!AD94</f>
        <v>158.27237625307501</v>
      </c>
      <c r="M4" s="9">
        <f>[1]Corn!AE94</f>
        <v>155.878093771875</v>
      </c>
      <c r="N4" s="9">
        <f>[1]Corn!AF94</f>
        <v>187.728283553175</v>
      </c>
      <c r="O4" s="9">
        <f>[1]Corn!AG94</f>
        <v>190.89610096815002</v>
      </c>
      <c r="P4" s="9">
        <f>[1]Corn!AH94</f>
        <v>222.09770276752502</v>
      </c>
      <c r="Q4" s="9">
        <f>[1]Corn!AI94</f>
        <v>138.98482731945001</v>
      </c>
      <c r="R4" s="9">
        <f>[1]Corn!AJ94</f>
        <v>138.30521321969999</v>
      </c>
      <c r="S4" s="9">
        <f>[1]Corn!AK94</f>
        <v>135.77027191807503</v>
      </c>
      <c r="T4" s="9">
        <f>[1]Corn!AL94</f>
        <v>125.4549440007</v>
      </c>
      <c r="U4" s="9">
        <f>[1]Corn!AM94</f>
        <v>68.618308594500007</v>
      </c>
      <c r="V4" s="9">
        <f>[1]Corn!AN94</f>
        <v>130.45619987054999</v>
      </c>
      <c r="W4" s="9">
        <f>[1]Corn!AO94</f>
        <v>150.085597885178</v>
      </c>
      <c r="X4" s="9">
        <f>[1]Corn!AP94</f>
        <v>93.252253192258507</v>
      </c>
      <c r="Y4" s="9">
        <f>[1]Corn!AQ94</f>
        <v>144.32049218284001</v>
      </c>
      <c r="Z4" s="9">
        <f>[1]Corn!AR94</f>
        <v>105.68576534414001</v>
      </c>
      <c r="AA4" s="9">
        <f>[1]Corn!AS94</f>
        <v>223.76025069454008</v>
      </c>
      <c r="AB4" s="9">
        <f>[1]Corn!AT94</f>
        <v>91.407020400620013</v>
      </c>
      <c r="AC4" s="9">
        <f>[1]Corn!AU94</f>
        <v>145.54691914842005</v>
      </c>
      <c r="AD4" s="9">
        <f>[1]Corn!AV94</f>
        <v>159.46309033794003</v>
      </c>
      <c r="AE4" s="9">
        <f>[1]Corn!AW94</f>
        <v>86.814242363319991</v>
      </c>
      <c r="AF4" s="9">
        <f>[1]Corn!AX94</f>
        <v>107.11412090812001</v>
      </c>
      <c r="AG4" s="10">
        <f t="shared" si="0"/>
        <v>157.70000000000002</v>
      </c>
      <c r="AH4" s="10">
        <f t="shared" si="1"/>
        <v>124.5</v>
      </c>
      <c r="AI4" s="10">
        <f t="shared" si="1"/>
        <v>133.9</v>
      </c>
      <c r="AJ4" s="10">
        <f t="shared" si="1"/>
        <v>120.5</v>
      </c>
      <c r="AK4" s="10">
        <f t="shared" si="1"/>
        <v>117</v>
      </c>
      <c r="AL4" s="10">
        <f t="shared" si="1"/>
        <v>118.80000000000001</v>
      </c>
      <c r="AM4" s="10">
        <f t="shared" si="1"/>
        <v>122</v>
      </c>
      <c r="AN4" s="10">
        <f t="shared" si="1"/>
        <v>134.70000000000002</v>
      </c>
      <c r="AO4" s="10">
        <f t="shared" si="1"/>
        <v>148.1</v>
      </c>
      <c r="AP4" s="10">
        <f t="shared" si="1"/>
        <v>153.30000000000001</v>
      </c>
      <c r="AQ4" s="10">
        <f t="shared" si="1"/>
        <v>158.70000000000002</v>
      </c>
      <c r="AR4" s="10">
        <f t="shared" si="1"/>
        <v>165</v>
      </c>
      <c r="AS4" s="10">
        <f t="shared" si="1"/>
        <v>176.4</v>
      </c>
      <c r="AT4" s="10">
        <f t="shared" si="1"/>
        <v>184.3</v>
      </c>
      <c r="AU4" s="10">
        <f t="shared" si="1"/>
        <v>199</v>
      </c>
      <c r="AV4" s="10">
        <f t="shared" si="1"/>
        <v>213</v>
      </c>
      <c r="AW4" s="10">
        <f t="shared" si="1"/>
        <v>213</v>
      </c>
      <c r="AX4" s="10">
        <f t="shared" si="2"/>
        <v>213.10000000000002</v>
      </c>
      <c r="AY4" s="10">
        <f t="shared" si="2"/>
        <v>227.3</v>
      </c>
      <c r="AZ4" s="10">
        <f t="shared" si="2"/>
        <v>241.4</v>
      </c>
    </row>
    <row r="5" spans="1:52" ht="13.5">
      <c r="A5" s="8" t="s">
        <v>43</v>
      </c>
      <c r="B5" s="9">
        <f>[1]Corn!T95</f>
        <v>152.73838528740001</v>
      </c>
      <c r="C5" s="9">
        <f>[1]Corn!U95</f>
        <v>204.07657925767501</v>
      </c>
      <c r="D5" s="9">
        <f>[1]Corn!V95</f>
        <v>202.261364365725</v>
      </c>
      <c r="E5" s="9">
        <f>[1]Corn!W95</f>
        <v>241.8720558597</v>
      </c>
      <c r="F5" s="9">
        <f>[1]Corn!X95</f>
        <v>118.33493615774999</v>
      </c>
      <c r="G5" s="9">
        <f>[1]Corn!Y95</f>
        <v>169.22137552244999</v>
      </c>
      <c r="H5" s="9">
        <f>[1]Corn!Z95</f>
        <v>163.066342539375</v>
      </c>
      <c r="I5" s="9">
        <f>[1]Corn!AA95</f>
        <v>146.70902363197499</v>
      </c>
      <c r="J5" s="9">
        <f>[1]Corn!AB95</f>
        <v>139.64205269542501</v>
      </c>
      <c r="K5" s="9">
        <f>[1]Corn!AC95</f>
        <v>145.49745786457501</v>
      </c>
      <c r="L5" s="9">
        <f>[1]Corn!AD95</f>
        <v>167.95032826612498</v>
      </c>
      <c r="M5" s="9">
        <f>[1]Corn!AE95</f>
        <v>178.01053811302501</v>
      </c>
      <c r="N5" s="9">
        <f>[1]Corn!AF95</f>
        <v>157.40426697232502</v>
      </c>
      <c r="O5" s="9">
        <f>[1]Corn!AG95</f>
        <v>198.71578497105003</v>
      </c>
      <c r="P5" s="9">
        <f>[1]Corn!AH95</f>
        <v>255.7885747617</v>
      </c>
      <c r="Q5" s="9">
        <f>[1]Corn!AI95</f>
        <v>143.69357709179999</v>
      </c>
      <c r="R5" s="9">
        <f>[1]Corn!AJ95</f>
        <v>131.27652396944998</v>
      </c>
      <c r="S5" s="9">
        <f>[1]Corn!AK95</f>
        <v>141.429575960325</v>
      </c>
      <c r="T5" s="9">
        <f>[1]Corn!AL95</f>
        <v>159.01184584012501</v>
      </c>
      <c r="U5" s="9">
        <f>[1]Corn!AM95</f>
        <v>60.199943740199998</v>
      </c>
      <c r="V5" s="9">
        <f>[1]Corn!AN95</f>
        <v>138.8824777431</v>
      </c>
      <c r="W5" s="9">
        <f>[1]Corn!AO95</f>
        <v>95.380922460584202</v>
      </c>
      <c r="X5" s="9">
        <f>[1]Corn!AP95</f>
        <v>75.396792420087806</v>
      </c>
      <c r="Y5" s="9">
        <f>[1]Corn!AQ95</f>
        <v>159.902685836638</v>
      </c>
      <c r="Z5" s="9">
        <f>[1]Corn!AR95</f>
        <v>104.69448633865998</v>
      </c>
      <c r="AA5" s="9">
        <f>[1]Corn!AS95</f>
        <v>201.07585330108003</v>
      </c>
      <c r="AB5" s="9">
        <f>[1]Corn!AT95</f>
        <v>99.544387956300014</v>
      </c>
      <c r="AC5" s="9">
        <f>[1]Corn!AU95</f>
        <v>150.30580793002002</v>
      </c>
      <c r="AD5" s="9">
        <f>[1]Corn!AV95</f>
        <v>176.59555842376</v>
      </c>
      <c r="AE5" s="9">
        <f>[1]Corn!AW95</f>
        <v>97.487181481460013</v>
      </c>
      <c r="AF5" s="9">
        <f>[1]Corn!AX95</f>
        <v>141.01837296096002</v>
      </c>
      <c r="AG5" s="10">
        <f t="shared" si="0"/>
        <v>161.70000000000002</v>
      </c>
      <c r="AH5" s="10">
        <f t="shared" si="1"/>
        <v>140.20000000000002</v>
      </c>
      <c r="AI5" s="10">
        <f t="shared" si="1"/>
        <v>148.20000000000002</v>
      </c>
      <c r="AJ5" s="10">
        <f t="shared" si="1"/>
        <v>136</v>
      </c>
      <c r="AK5" s="10">
        <f t="shared" si="1"/>
        <v>132.1</v>
      </c>
      <c r="AL5" s="10">
        <f t="shared" si="1"/>
        <v>134.20000000000002</v>
      </c>
      <c r="AM5" s="10">
        <f t="shared" si="1"/>
        <v>134.1</v>
      </c>
      <c r="AN5" s="10">
        <f t="shared" si="1"/>
        <v>151.4</v>
      </c>
      <c r="AO5" s="10">
        <f t="shared" si="1"/>
        <v>165.60000000000002</v>
      </c>
      <c r="AP5" s="10">
        <f t="shared" si="1"/>
        <v>172</v>
      </c>
      <c r="AQ5" s="10">
        <f t="shared" si="1"/>
        <v>177.8</v>
      </c>
      <c r="AR5" s="10">
        <f t="shared" si="1"/>
        <v>184.60000000000002</v>
      </c>
      <c r="AS5" s="10">
        <f t="shared" si="1"/>
        <v>197</v>
      </c>
      <c r="AT5" s="10">
        <f t="shared" si="1"/>
        <v>206.5</v>
      </c>
      <c r="AU5" s="10">
        <f t="shared" si="1"/>
        <v>222.70000000000002</v>
      </c>
      <c r="AV5" s="10">
        <f t="shared" si="1"/>
        <v>238.4</v>
      </c>
      <c r="AW5" s="10">
        <f t="shared" si="1"/>
        <v>238.4</v>
      </c>
      <c r="AX5" s="10">
        <f t="shared" si="2"/>
        <v>238.5</v>
      </c>
      <c r="AY5" s="10">
        <f t="shared" si="2"/>
        <v>254.3</v>
      </c>
      <c r="AZ5" s="10">
        <f t="shared" si="2"/>
        <v>270.2</v>
      </c>
    </row>
    <row r="6" spans="1:52" ht="13.5">
      <c r="A6" s="8" t="s">
        <v>44</v>
      </c>
      <c r="B6" s="9">
        <f>[1]Corn!T96</f>
        <v>138.0722004216</v>
      </c>
      <c r="C6" s="9">
        <f>[1]Corn!U96</f>
        <v>201.4102346112</v>
      </c>
      <c r="D6" s="9">
        <f>[1]Corn!V96</f>
        <v>181.651235136525</v>
      </c>
      <c r="E6" s="9">
        <f>[1]Corn!W96</f>
        <v>187.60475385832498</v>
      </c>
      <c r="F6" s="9">
        <f>[1]Corn!X96</f>
        <v>141.52810681642498</v>
      </c>
      <c r="G6" s="9">
        <f>[1]Corn!Y96</f>
        <v>185.8829558868</v>
      </c>
      <c r="H6" s="9">
        <f>[1]Corn!Z96</f>
        <v>164.3709000501</v>
      </c>
      <c r="I6" s="9">
        <f>[1]Corn!AA96</f>
        <v>140.37839250660002</v>
      </c>
      <c r="J6" s="9">
        <f>[1]Corn!AB96</f>
        <v>142.52031269482501</v>
      </c>
      <c r="K6" s="9">
        <f>[1]Corn!AC96</f>
        <v>161.09346567982499</v>
      </c>
      <c r="L6" s="9">
        <f>[1]Corn!AD96</f>
        <v>192.59628970724998</v>
      </c>
      <c r="M6" s="9">
        <f>[1]Corn!AE96</f>
        <v>181.47239698725002</v>
      </c>
      <c r="N6" s="9">
        <f>[1]Corn!AF96</f>
        <v>177.62050111297501</v>
      </c>
      <c r="O6" s="9">
        <f>[1]Corn!AG96</f>
        <v>184.715612474625</v>
      </c>
      <c r="P6" s="9">
        <f>[1]Corn!AH96</f>
        <v>202.18998579165003</v>
      </c>
      <c r="Q6" s="9">
        <f>[1]Corn!AI96</f>
        <v>128.4840473868</v>
      </c>
      <c r="R6" s="9">
        <f>[1]Corn!AJ96</f>
        <v>134.036320967775</v>
      </c>
      <c r="S6" s="9">
        <f>[1]Corn!AK96</f>
        <v>159.73406032320003</v>
      </c>
      <c r="T6" s="9">
        <f>[1]Corn!AL96</f>
        <v>172.87082017110001</v>
      </c>
      <c r="U6" s="9">
        <f>[1]Corn!AM96</f>
        <v>54.285911373149993</v>
      </c>
      <c r="V6" s="9">
        <f>[1]Corn!AN96</f>
        <v>138.19265545612501</v>
      </c>
      <c r="W6" s="9">
        <f>[1]Corn!AO96</f>
        <v>118.175342035808</v>
      </c>
      <c r="X6" s="9">
        <f>[1]Corn!AP96</f>
        <v>105.247539725474</v>
      </c>
      <c r="Y6" s="9">
        <f>[1]Corn!AQ96</f>
        <v>154.27241241435701</v>
      </c>
      <c r="Z6" s="9">
        <f>[1]Corn!AR96</f>
        <v>141.13828212461999</v>
      </c>
      <c r="AA6" s="9">
        <f>[1]Corn!AS96</f>
        <v>170.35249504172</v>
      </c>
      <c r="AB6" s="9">
        <f>[1]Corn!AT96</f>
        <v>101.91011674494</v>
      </c>
      <c r="AC6" s="9">
        <f>[1]Corn!AU96</f>
        <v>188.31083212844001</v>
      </c>
      <c r="AD6" s="9">
        <f>[1]Corn!AV96</f>
        <v>186.22626924733999</v>
      </c>
      <c r="AE6" s="9">
        <f>[1]Corn!AW96</f>
        <v>144.44655307754002</v>
      </c>
      <c r="AF6" s="9">
        <f>[1]Corn!AX96</f>
        <v>184.75388911994003</v>
      </c>
      <c r="AG6" s="10">
        <f t="shared" si="0"/>
        <v>176.5</v>
      </c>
      <c r="AH6" s="10">
        <f t="shared" si="1"/>
        <v>169.8</v>
      </c>
      <c r="AI6" s="10">
        <f t="shared" si="1"/>
        <v>179.5</v>
      </c>
      <c r="AJ6" s="10">
        <f t="shared" si="1"/>
        <v>163.4</v>
      </c>
      <c r="AK6" s="10">
        <f t="shared" si="1"/>
        <v>164.10000000000002</v>
      </c>
      <c r="AL6" s="10">
        <f t="shared" si="1"/>
        <v>161.30000000000001</v>
      </c>
      <c r="AM6" s="10">
        <f t="shared" si="1"/>
        <v>159.30000000000001</v>
      </c>
      <c r="AN6" s="10">
        <f t="shared" si="1"/>
        <v>183.70000000000002</v>
      </c>
      <c r="AO6" s="10">
        <f t="shared" si="1"/>
        <v>200.20000000000002</v>
      </c>
      <c r="AP6" s="10">
        <f t="shared" si="1"/>
        <v>208</v>
      </c>
      <c r="AQ6" s="10">
        <f t="shared" si="1"/>
        <v>215.20000000000002</v>
      </c>
      <c r="AR6" s="10">
        <f t="shared" si="1"/>
        <v>222.4</v>
      </c>
      <c r="AS6" s="10">
        <f t="shared" si="1"/>
        <v>237.8</v>
      </c>
      <c r="AT6" s="10">
        <f t="shared" si="1"/>
        <v>249.70000000000002</v>
      </c>
      <c r="AU6" s="10">
        <f t="shared" si="1"/>
        <v>269</v>
      </c>
      <c r="AV6" s="10">
        <f t="shared" si="1"/>
        <v>288.10000000000002</v>
      </c>
      <c r="AW6" s="10">
        <f t="shared" si="1"/>
        <v>288</v>
      </c>
      <c r="AX6" s="10">
        <f t="shared" si="2"/>
        <v>288</v>
      </c>
      <c r="AY6" s="10">
        <f t="shared" si="2"/>
        <v>307.20000000000005</v>
      </c>
      <c r="AZ6" s="10">
        <f t="shared" si="2"/>
        <v>326.5</v>
      </c>
    </row>
    <row r="7" spans="1:52" ht="13.5">
      <c r="A7" s="8" t="s">
        <v>45</v>
      </c>
      <c r="B7" s="9">
        <f>[1]Corn!T97</f>
        <v>101.914128073575</v>
      </c>
      <c r="C7" s="9">
        <f>[1]Corn!U97</f>
        <v>194.09242493295</v>
      </c>
      <c r="D7" s="9">
        <f>[1]Corn!V97</f>
        <v>214.09584218775001</v>
      </c>
      <c r="E7" s="9">
        <f>[1]Corn!W97</f>
        <v>182.96247343927499</v>
      </c>
      <c r="F7" s="9">
        <f>[1]Corn!X97</f>
        <v>118.21135922100001</v>
      </c>
      <c r="G7" s="9">
        <f>[1]Corn!Y97</f>
        <v>129.7886796972</v>
      </c>
      <c r="H7" s="9">
        <f>[1]Corn!Z97</f>
        <v>156.64845956152499</v>
      </c>
      <c r="I7" s="9">
        <f>[1]Corn!AA97</f>
        <v>130.46727022245</v>
      </c>
      <c r="J7" s="9">
        <f>[1]Corn!AB97</f>
        <v>146.42578875735001</v>
      </c>
      <c r="K7" s="9">
        <f>[1]Corn!AC97</f>
        <v>123.33424723604999</v>
      </c>
      <c r="L7" s="9">
        <f>[1]Corn!AD97</f>
        <v>162.87454829902501</v>
      </c>
      <c r="M7" s="9">
        <f>[1]Corn!AE97</f>
        <v>145.58954020132501</v>
      </c>
      <c r="N7" s="9">
        <f>[1]Corn!AF97</f>
        <v>160.72387654882502</v>
      </c>
      <c r="O7" s="9">
        <f>[1]Corn!AG97</f>
        <v>158.87574192622498</v>
      </c>
      <c r="P7" s="9">
        <f>[1]Corn!AH97</f>
        <v>226.5696013374</v>
      </c>
      <c r="Q7" s="9">
        <f>[1]Corn!AI97</f>
        <v>123.28397791762495</v>
      </c>
      <c r="R7" s="9">
        <f>[1]Corn!AJ97</f>
        <v>144.773231663925</v>
      </c>
      <c r="S7" s="9">
        <f>[1]Corn!AK97</f>
        <v>112.03040224530001</v>
      </c>
      <c r="T7" s="9">
        <f>[1]Corn!AL97</f>
        <v>139.4737573635</v>
      </c>
      <c r="U7" s="9">
        <f>[1]Corn!AM97</f>
        <v>53.633827490625002</v>
      </c>
      <c r="V7" s="9">
        <f>[1]Corn!AN97</f>
        <v>116.716511337075</v>
      </c>
      <c r="W7" s="9">
        <f>[1]Corn!AO97</f>
        <v>127.40746034934701</v>
      </c>
      <c r="X7" s="9">
        <f>[1]Corn!AP97</f>
        <v>104.995071492538</v>
      </c>
      <c r="Y7" s="9">
        <f>[1]Corn!AQ97</f>
        <v>183.35414184554</v>
      </c>
      <c r="Z7" s="9">
        <f>[1]Corn!AR97</f>
        <v>152.55954827588002</v>
      </c>
      <c r="AA7" s="9">
        <f>[1]Corn!AS97</f>
        <v>189.19693325134</v>
      </c>
      <c r="AB7" s="9">
        <f>[1]Corn!AT97</f>
        <v>98.237453264140015</v>
      </c>
      <c r="AC7" s="9">
        <f>[1]Corn!AU97</f>
        <v>232.28173778224004</v>
      </c>
      <c r="AD7" s="9">
        <f>[1]Corn!AV97</f>
        <v>227.31147755656005</v>
      </c>
      <c r="AE7" s="9">
        <f>[1]Corn!AW97</f>
        <v>123.31002280098002</v>
      </c>
      <c r="AF7" s="9">
        <f>[1]Corn!AX97</f>
        <v>163.78452069726001</v>
      </c>
      <c r="AG7" s="10">
        <f t="shared" si="0"/>
        <v>194.10000000000002</v>
      </c>
      <c r="AH7" s="10">
        <f t="shared" si="1"/>
        <v>178.10000000000002</v>
      </c>
      <c r="AI7" s="10">
        <f t="shared" si="1"/>
        <v>191.8</v>
      </c>
      <c r="AJ7" s="10">
        <f t="shared" si="1"/>
        <v>168.10000000000002</v>
      </c>
      <c r="AK7" s="10">
        <f t="shared" si="1"/>
        <v>163.30000000000001</v>
      </c>
      <c r="AL7" s="10">
        <f t="shared" si="1"/>
        <v>165.4</v>
      </c>
      <c r="AM7" s="10">
        <f t="shared" si="1"/>
        <v>167.10000000000002</v>
      </c>
      <c r="AN7" s="10">
        <f t="shared" si="1"/>
        <v>190</v>
      </c>
      <c r="AO7" s="10">
        <f t="shared" si="1"/>
        <v>207</v>
      </c>
      <c r="AP7" s="10">
        <f t="shared" si="1"/>
        <v>213.5</v>
      </c>
      <c r="AQ7" s="10">
        <f t="shared" si="1"/>
        <v>221.20000000000002</v>
      </c>
      <c r="AR7" s="10">
        <f t="shared" si="1"/>
        <v>229.8</v>
      </c>
      <c r="AS7" s="10">
        <f t="shared" si="1"/>
        <v>245.70000000000002</v>
      </c>
      <c r="AT7" s="10">
        <f t="shared" si="1"/>
        <v>257.5</v>
      </c>
      <c r="AU7" s="10">
        <f t="shared" si="1"/>
        <v>277.3</v>
      </c>
      <c r="AV7" s="10">
        <f t="shared" si="1"/>
        <v>296.90000000000003</v>
      </c>
      <c r="AW7" s="10">
        <f t="shared" si="1"/>
        <v>297</v>
      </c>
      <c r="AX7" s="10">
        <f t="shared" si="2"/>
        <v>297.10000000000002</v>
      </c>
      <c r="AY7" s="10">
        <f t="shared" si="2"/>
        <v>316.90000000000003</v>
      </c>
      <c r="AZ7" s="10">
        <f t="shared" si="2"/>
        <v>336.6</v>
      </c>
    </row>
    <row r="8" spans="1:52" ht="13.5">
      <c r="A8" s="8" t="s">
        <v>46</v>
      </c>
      <c r="B8" s="9">
        <f>[1]Corn!T98</f>
        <v>86.083430372775013</v>
      </c>
      <c r="C8" s="9">
        <f>[1]Corn!U98</f>
        <v>184.54030959419998</v>
      </c>
      <c r="D8" s="9">
        <f>[1]Corn!V98</f>
        <v>164.273034517425</v>
      </c>
      <c r="E8" s="9">
        <f>[1]Corn!W98</f>
        <v>153.61829716950001</v>
      </c>
      <c r="F8" s="9">
        <f>[1]Corn!X98</f>
        <v>123.264726843375</v>
      </c>
      <c r="G8" s="9">
        <f>[1]Corn!Y98</f>
        <v>146.60629612042499</v>
      </c>
      <c r="H8" s="9">
        <f>[1]Corn!Z98</f>
        <v>144.08044101090002</v>
      </c>
      <c r="I8" s="9">
        <f>[1]Corn!AA98</f>
        <v>144.44127464309997</v>
      </c>
      <c r="J8" s="9">
        <f>[1]Corn!AB98</f>
        <v>159.431818457475</v>
      </c>
      <c r="K8" s="9">
        <f>[1]Corn!AC98</f>
        <v>105.76148085179999</v>
      </c>
      <c r="L8" s="9">
        <f>[1]Corn!AD98</f>
        <v>150.439661359425</v>
      </c>
      <c r="M8" s="9">
        <f>[1]Corn!AE98</f>
        <v>112.1456409867</v>
      </c>
      <c r="N8" s="9">
        <f>[1]Corn!AF98</f>
        <v>135.89850611879999</v>
      </c>
      <c r="O8" s="9">
        <f>[1]Corn!AG98</f>
        <v>169.40224901024999</v>
      </c>
      <c r="P8" s="9">
        <f>[1]Corn!AH98</f>
        <v>213.34618016077502</v>
      </c>
      <c r="Q8" s="9">
        <f>[1]Corn!AI98</f>
        <v>119.16703923705005</v>
      </c>
      <c r="R8" s="9">
        <f>[1]Corn!AJ98</f>
        <v>142.70153262322501</v>
      </c>
      <c r="S8" s="9">
        <f>[1]Corn!AK98</f>
        <v>131.11690146299998</v>
      </c>
      <c r="T8" s="9">
        <f>[1]Corn!AL98</f>
        <v>131.79020483227498</v>
      </c>
      <c r="U8" s="9">
        <f>[1]Corn!AM98</f>
        <v>53.138752062750001</v>
      </c>
      <c r="V8" s="9">
        <f>[1]Corn!AN98</f>
        <v>134.8971510591</v>
      </c>
      <c r="W8" s="9">
        <f>[1]Corn!AO98</f>
        <v>154.49476192826202</v>
      </c>
      <c r="X8" s="9">
        <f>[1]Corn!AP98</f>
        <v>130.98357005810598</v>
      </c>
      <c r="Y8" s="9">
        <f>[1]Corn!AQ98</f>
        <v>202.05246007658002</v>
      </c>
      <c r="Z8" s="9">
        <f>[1]Corn!AR98</f>
        <v>154.51283662494001</v>
      </c>
      <c r="AA8" s="9">
        <f>[1]Corn!AS98</f>
        <v>141.98770464094</v>
      </c>
      <c r="AB8" s="9">
        <f>[1]Corn!AT98</f>
        <v>154.56100657558002</v>
      </c>
      <c r="AC8" s="9">
        <f>[1]Corn!AU98</f>
        <v>255.60128487056005</v>
      </c>
      <c r="AD8" s="9">
        <f>[1]Corn!AV98</f>
        <v>252.19178458528003</v>
      </c>
      <c r="AE8" s="9">
        <f>[1]Corn!AW98</f>
        <v>133.90454599506</v>
      </c>
      <c r="AF8" s="9">
        <f>[1]Corn!AX98</f>
        <v>197.79196257897999</v>
      </c>
      <c r="AG8" s="10">
        <f t="shared" si="0"/>
        <v>209.3</v>
      </c>
      <c r="AH8" s="10">
        <f t="shared" si="1"/>
        <v>209.60000000000002</v>
      </c>
      <c r="AI8" s="10">
        <f t="shared" si="1"/>
        <v>213.8</v>
      </c>
      <c r="AJ8" s="10">
        <f t="shared" si="1"/>
        <v>190.20000000000002</v>
      </c>
      <c r="AK8" s="10">
        <f t="shared" si="1"/>
        <v>185</v>
      </c>
      <c r="AL8" s="10">
        <f t="shared" si="1"/>
        <v>188.4</v>
      </c>
      <c r="AM8" s="10">
        <f t="shared" si="1"/>
        <v>188.10000000000002</v>
      </c>
      <c r="AN8" s="10">
        <f t="shared" si="1"/>
        <v>216.3</v>
      </c>
      <c r="AO8" s="10">
        <f t="shared" si="1"/>
        <v>233.5</v>
      </c>
      <c r="AP8" s="10">
        <f t="shared" si="1"/>
        <v>242</v>
      </c>
      <c r="AQ8" s="10">
        <f t="shared" si="1"/>
        <v>250.60000000000002</v>
      </c>
      <c r="AR8" s="10">
        <f t="shared" si="1"/>
        <v>260.3</v>
      </c>
      <c r="AS8" s="10">
        <f t="shared" si="1"/>
        <v>278.10000000000002</v>
      </c>
      <c r="AT8" s="10">
        <f t="shared" si="1"/>
        <v>291.7</v>
      </c>
      <c r="AU8" s="10">
        <f t="shared" si="1"/>
        <v>313.90000000000003</v>
      </c>
      <c r="AV8" s="10">
        <f t="shared" si="1"/>
        <v>336.3</v>
      </c>
      <c r="AW8" s="10">
        <f t="shared" si="1"/>
        <v>336.3</v>
      </c>
      <c r="AX8" s="10">
        <f t="shared" si="2"/>
        <v>336.40000000000003</v>
      </c>
      <c r="AY8" s="10">
        <f t="shared" si="2"/>
        <v>358.8</v>
      </c>
      <c r="AZ8" s="10">
        <f t="shared" si="2"/>
        <v>381.20000000000005</v>
      </c>
    </row>
    <row r="9" spans="1:52" ht="13.5">
      <c r="A9" s="8" t="s">
        <v>47</v>
      </c>
      <c r="B9" s="9">
        <f>[1]Corn!T99</f>
        <v>114.137402795775</v>
      </c>
      <c r="C9" s="9">
        <f>[1]Corn!U99</f>
        <v>197.716118809275</v>
      </c>
      <c r="D9" s="9">
        <f>[1]Corn!V99</f>
        <v>214.13792684699999</v>
      </c>
      <c r="E9" s="9">
        <f>[1]Corn!W99</f>
        <v>168.59473533990001</v>
      </c>
      <c r="F9" s="9">
        <f>[1]Corn!X99</f>
        <v>128.49739322355001</v>
      </c>
      <c r="G9" s="9">
        <f>[1]Corn!Y99</f>
        <v>173.26321532932499</v>
      </c>
      <c r="H9" s="9">
        <f>[1]Corn!Z99</f>
        <v>154.04670640282501</v>
      </c>
      <c r="I9" s="9">
        <f>[1]Corn!AA99</f>
        <v>175.63227457274999</v>
      </c>
      <c r="J9" s="9">
        <f>[1]Corn!AB99</f>
        <v>176.78942948182498</v>
      </c>
      <c r="K9" s="9">
        <f>[1]Corn!AC99</f>
        <v>134.54855307900002</v>
      </c>
      <c r="L9" s="9">
        <f>[1]Corn!AD99</f>
        <v>170.807408147025</v>
      </c>
      <c r="M9" s="9">
        <f>[1]Corn!AE99</f>
        <v>142.02700096455001</v>
      </c>
      <c r="N9" s="9">
        <f>[1]Corn!AF99</f>
        <v>181.61297313435</v>
      </c>
      <c r="O9" s="9">
        <f>[1]Corn!AG99</f>
        <v>169.77134603812499</v>
      </c>
      <c r="P9" s="9">
        <f>[1]Corn!AH99</f>
        <v>215.57737572952499</v>
      </c>
      <c r="Q9" s="9">
        <f>[1]Corn!AI99</f>
        <v>168.59099141932492</v>
      </c>
      <c r="R9" s="9">
        <f>[1]Corn!AJ99</f>
        <v>190.21490820157499</v>
      </c>
      <c r="S9" s="9">
        <f>[1]Corn!AK99</f>
        <v>171.9350998578</v>
      </c>
      <c r="T9" s="9">
        <f>[1]Corn!AL99</f>
        <v>133.23427554734999</v>
      </c>
      <c r="U9" s="9">
        <f>[1]Corn!AM99</f>
        <v>74.115486309600001</v>
      </c>
      <c r="V9" s="9">
        <f>[1]Corn!AN99</f>
        <v>202.02325337925001</v>
      </c>
      <c r="W9" s="9">
        <f>[1]Corn!AO99</f>
        <v>157.07165415519199</v>
      </c>
      <c r="X9" s="9">
        <f>[1]Corn!AP99</f>
        <v>175.820636295382</v>
      </c>
      <c r="Y9" s="9">
        <f>[1]Corn!AQ99</f>
        <v>263.17420264504005</v>
      </c>
      <c r="Z9" s="9">
        <f>[1]Corn!AR99</f>
        <v>255.65045475316003</v>
      </c>
      <c r="AA9" s="9">
        <f>[1]Corn!AS99</f>
        <v>184.14283621062</v>
      </c>
      <c r="AB9" s="9">
        <f>[1]Corn!AT99</f>
        <v>182.43868051572002</v>
      </c>
      <c r="AC9" s="9">
        <f>[1]Corn!AU99</f>
        <v>367.46356300704008</v>
      </c>
      <c r="AD9" s="9">
        <f>[1]Corn!AV99</f>
        <v>294.58037271044003</v>
      </c>
      <c r="AE9" s="9">
        <f>[1]Corn!AW99</f>
        <v>193.94091359856</v>
      </c>
      <c r="AF9" s="9">
        <f>[1]Corn!AX99</f>
        <v>236.75454760478002</v>
      </c>
      <c r="AG9" s="10">
        <f t="shared" si="0"/>
        <v>272.7</v>
      </c>
      <c r="AH9" s="10">
        <f t="shared" si="1"/>
        <v>268.8</v>
      </c>
      <c r="AI9" s="10">
        <f t="shared" si="1"/>
        <v>278.40000000000003</v>
      </c>
      <c r="AJ9" s="10">
        <f t="shared" si="1"/>
        <v>240.20000000000002</v>
      </c>
      <c r="AK9" s="10">
        <f t="shared" si="1"/>
        <v>240</v>
      </c>
      <c r="AL9" s="10">
        <f t="shared" si="1"/>
        <v>239.4</v>
      </c>
      <c r="AM9" s="10">
        <f t="shared" si="1"/>
        <v>242.70000000000002</v>
      </c>
      <c r="AN9" s="10">
        <f t="shared" si="1"/>
        <v>277.7</v>
      </c>
      <c r="AO9" s="10">
        <f t="shared" si="1"/>
        <v>300.10000000000002</v>
      </c>
      <c r="AP9" s="10">
        <f t="shared" si="1"/>
        <v>310</v>
      </c>
      <c r="AQ9" s="10">
        <f t="shared" si="1"/>
        <v>322.10000000000002</v>
      </c>
      <c r="AR9" s="10">
        <f t="shared" si="1"/>
        <v>333.8</v>
      </c>
      <c r="AS9" s="10">
        <f t="shared" si="1"/>
        <v>357.40000000000003</v>
      </c>
      <c r="AT9" s="10">
        <f t="shared" si="1"/>
        <v>374.40000000000003</v>
      </c>
      <c r="AU9" s="10">
        <f t="shared" si="1"/>
        <v>403</v>
      </c>
      <c r="AV9" s="10">
        <f t="shared" si="1"/>
        <v>431.6</v>
      </c>
      <c r="AW9" s="10">
        <f t="shared" si="1"/>
        <v>431.8</v>
      </c>
      <c r="AX9" s="10">
        <f t="shared" si="2"/>
        <v>431.90000000000003</v>
      </c>
      <c r="AY9" s="10">
        <f t="shared" si="2"/>
        <v>460.70000000000005</v>
      </c>
      <c r="AZ9" s="10">
        <f t="shared" si="2"/>
        <v>489.40000000000003</v>
      </c>
    </row>
    <row r="10" spans="1:52" ht="13.5">
      <c r="A10" s="8" t="s">
        <v>48</v>
      </c>
      <c r="B10" s="9">
        <f>[1]Corn!T100</f>
        <v>84.621049484625004</v>
      </c>
      <c r="C10" s="9">
        <f>[1]Corn!U100</f>
        <v>166.71841698712501</v>
      </c>
      <c r="D10" s="9">
        <f>[1]Corn!V100</f>
        <v>197.60518301760001</v>
      </c>
      <c r="E10" s="9">
        <f>[1]Corn!W100</f>
        <v>141.96224413012501</v>
      </c>
      <c r="F10" s="9">
        <f>[1]Corn!X100</f>
        <v>105.873770911275</v>
      </c>
      <c r="G10" s="9">
        <f>[1]Corn!Y100</f>
        <v>173.61116767012498</v>
      </c>
      <c r="H10" s="9">
        <f>[1]Corn!Z100</f>
        <v>153.09264442184997</v>
      </c>
      <c r="I10" s="9">
        <f>[1]Corn!AA100</f>
        <v>164.88176214622499</v>
      </c>
      <c r="J10" s="9">
        <f>[1]Corn!AB100</f>
        <v>157.31550337905</v>
      </c>
      <c r="K10" s="9">
        <f>[1]Corn!AC100</f>
        <v>129.02148305167501</v>
      </c>
      <c r="L10" s="9">
        <f>[1]Corn!AD100</f>
        <v>136.03586587987499</v>
      </c>
      <c r="M10" s="9">
        <f>[1]Corn!AE100</f>
        <v>141.78032738370001</v>
      </c>
      <c r="N10" s="9">
        <f>[1]Corn!AF100</f>
        <v>170.10140944612502</v>
      </c>
      <c r="O10" s="9">
        <f>[1]Corn!AG100</f>
        <v>160.12242417262502</v>
      </c>
      <c r="P10" s="9">
        <f>[1]Corn!AH100</f>
        <v>195.24082040640002</v>
      </c>
      <c r="Q10" s="9">
        <f>[1]Corn!AI100</f>
        <v>162.51922228499998</v>
      </c>
      <c r="R10" s="9">
        <f>[1]Corn!AJ100</f>
        <v>163.27406911049999</v>
      </c>
      <c r="S10" s="9">
        <f>[1]Corn!AK100</f>
        <v>172.30213005254998</v>
      </c>
      <c r="T10" s="9">
        <f>[1]Corn!AL100</f>
        <v>135.78834194482499</v>
      </c>
      <c r="U10" s="9">
        <f>[1]Corn!AM100</f>
        <v>56.076902980874998</v>
      </c>
      <c r="V10" s="9">
        <f>[1]Corn!AN100</f>
        <v>229.90211582625</v>
      </c>
      <c r="W10" s="9">
        <f>[1]Corn!AO100</f>
        <v>191.944237319325</v>
      </c>
      <c r="X10" s="9">
        <f>[1]Corn!AP100</f>
        <v>197.51478985435301</v>
      </c>
      <c r="Y10" s="9">
        <f>[1]Corn!AQ100</f>
        <v>217.69072668518004</v>
      </c>
      <c r="Z10" s="9">
        <f>[1]Corn!AR100</f>
        <v>301.98203442144006</v>
      </c>
      <c r="AA10" s="9">
        <f>[1]Corn!AS100</f>
        <v>216.27624419296004</v>
      </c>
      <c r="AB10" s="9">
        <f>[1]Corn!AT100</f>
        <v>199.42467037962004</v>
      </c>
      <c r="AC10" s="9">
        <f>[1]Corn!AU100</f>
        <v>328.68303645928</v>
      </c>
      <c r="AD10" s="9">
        <f>[1]Corn!AV100</f>
        <v>275.94529033402006</v>
      </c>
      <c r="AE10" s="9">
        <f>[1]Corn!AW100</f>
        <v>199.25361508988004</v>
      </c>
      <c r="AF10" s="9">
        <f>[1]Corn!AX100</f>
        <v>252.54912247508005</v>
      </c>
      <c r="AG10" s="10">
        <f t="shared" si="0"/>
        <v>272</v>
      </c>
      <c r="AH10" s="10">
        <f t="shared" si="1"/>
        <v>264.8</v>
      </c>
      <c r="AI10" s="10">
        <f t="shared" si="1"/>
        <v>270.8</v>
      </c>
      <c r="AJ10" s="10">
        <f t="shared" si="1"/>
        <v>239.8</v>
      </c>
      <c r="AK10" s="10">
        <f t="shared" si="1"/>
        <v>241.60000000000002</v>
      </c>
      <c r="AL10" s="10">
        <f t="shared" si="1"/>
        <v>240</v>
      </c>
      <c r="AM10" s="10">
        <f t="shared" si="1"/>
        <v>240.60000000000002</v>
      </c>
      <c r="AN10" s="10">
        <f t="shared" si="1"/>
        <v>275.5</v>
      </c>
      <c r="AO10" s="10">
        <f t="shared" si="1"/>
        <v>298.2</v>
      </c>
      <c r="AP10" s="10">
        <f t="shared" si="1"/>
        <v>309.40000000000003</v>
      </c>
      <c r="AQ10" s="10">
        <f t="shared" si="1"/>
        <v>321.10000000000002</v>
      </c>
      <c r="AR10" s="10">
        <f t="shared" si="1"/>
        <v>332.3</v>
      </c>
      <c r="AS10" s="10">
        <f t="shared" si="1"/>
        <v>355.5</v>
      </c>
      <c r="AT10" s="10">
        <f t="shared" si="1"/>
        <v>372.70000000000005</v>
      </c>
      <c r="AU10" s="10">
        <f t="shared" si="1"/>
        <v>401.3</v>
      </c>
      <c r="AV10" s="10">
        <f t="shared" si="1"/>
        <v>429.90000000000003</v>
      </c>
      <c r="AW10" s="10">
        <f t="shared" si="1"/>
        <v>430</v>
      </c>
      <c r="AX10" s="10">
        <f t="shared" si="2"/>
        <v>429.90000000000003</v>
      </c>
      <c r="AY10" s="10">
        <f t="shared" si="2"/>
        <v>458.70000000000005</v>
      </c>
      <c r="AZ10" s="10">
        <f t="shared" si="2"/>
        <v>487.3</v>
      </c>
    </row>
    <row r="11" spans="1:52" ht="13.5">
      <c r="A11" s="8" t="s">
        <v>49</v>
      </c>
      <c r="B11" s="9">
        <f>[1]Corn!T101</f>
        <v>71.339796348749999</v>
      </c>
      <c r="C11" s="9">
        <f>[1]Corn!U101</f>
        <v>212.77961199090001</v>
      </c>
      <c r="D11" s="9">
        <f>[1]Corn!V101</f>
        <v>197.12547695452503</v>
      </c>
      <c r="E11" s="9">
        <f>[1]Corn!W101</f>
        <v>122.60903682915</v>
      </c>
      <c r="F11" s="9">
        <f>[1]Corn!X101</f>
        <v>113.114017263375</v>
      </c>
      <c r="G11" s="9">
        <f>[1]Corn!Y101</f>
        <v>150.478313107275</v>
      </c>
      <c r="H11" s="9">
        <f>[1]Corn!Z101</f>
        <v>144.008708122575</v>
      </c>
      <c r="I11" s="9">
        <f>[1]Corn!AA101</f>
        <v>114.67490144984998</v>
      </c>
      <c r="J11" s="9">
        <f>[1]Corn!AB101</f>
        <v>162.78063927547501</v>
      </c>
      <c r="K11" s="9">
        <f>[1]Corn!AC101</f>
        <v>129.84411806685</v>
      </c>
      <c r="L11" s="9">
        <f>[1]Corn!AD101</f>
        <v>158.05055191162498</v>
      </c>
      <c r="M11" s="9">
        <f>[1]Corn!AE101</f>
        <v>144.60570794970002</v>
      </c>
      <c r="N11" s="9">
        <f>[1]Corn!AF101</f>
        <v>210.66127338442502</v>
      </c>
      <c r="O11" s="9">
        <f>[1]Corn!AG101</f>
        <v>165.37572738944999</v>
      </c>
      <c r="P11" s="9">
        <f>[1]Corn!AH101</f>
        <v>172.60884808830002</v>
      </c>
      <c r="Q11" s="9">
        <f>[1]Corn!AI101</f>
        <v>161.88399982394998</v>
      </c>
      <c r="R11" s="9">
        <f>[1]Corn!AJ101</f>
        <v>195.16428459157501</v>
      </c>
      <c r="S11" s="9">
        <f>[1]Corn!AK101</f>
        <v>165.93897681585</v>
      </c>
      <c r="T11" s="9">
        <f>[1]Corn!AL101</f>
        <v>128.90192955007501</v>
      </c>
      <c r="U11" s="9">
        <f>[1]Corn!AM101</f>
        <v>55.656709901324994</v>
      </c>
      <c r="V11" s="9">
        <f>[1]Corn!AN101</f>
        <v>204.31837511235</v>
      </c>
      <c r="W11" s="9">
        <f>[1]Corn!AO101</f>
        <v>190.77211739674601</v>
      </c>
      <c r="X11" s="9">
        <f>[1]Corn!AP101</f>
        <v>189.317189666318</v>
      </c>
      <c r="Y11" s="9">
        <f>[1]Corn!AQ101</f>
        <v>208.01428275302004</v>
      </c>
      <c r="Z11" s="9">
        <f>[1]Corn!AR101</f>
        <v>306.23217435610002</v>
      </c>
      <c r="AA11" s="9">
        <f>[1]Corn!AS101</f>
        <v>187.48900222277999</v>
      </c>
      <c r="AB11" s="9">
        <f>[1]Corn!AT101</f>
        <v>222.97058001794002</v>
      </c>
      <c r="AC11" s="9">
        <f>[1]Corn!AU101</f>
        <v>334.42776760842003</v>
      </c>
      <c r="AD11" s="9">
        <f>[1]Corn!AV101</f>
        <v>284.56857364464003</v>
      </c>
      <c r="AE11" s="9">
        <f>[1]Corn!AW101</f>
        <v>242.19304762280001</v>
      </c>
      <c r="AF11" s="9">
        <f>[1]Corn!AX101</f>
        <v>231.43020517328003</v>
      </c>
      <c r="AG11" s="10">
        <f t="shared" si="0"/>
        <v>283.60000000000002</v>
      </c>
      <c r="AH11" s="10">
        <f t="shared" si="1"/>
        <v>277.40000000000003</v>
      </c>
      <c r="AI11" s="10">
        <f t="shared" si="1"/>
        <v>280.60000000000002</v>
      </c>
      <c r="AJ11" s="10">
        <f t="shared" si="1"/>
        <v>250.20000000000002</v>
      </c>
      <c r="AK11" s="10">
        <f t="shared" si="1"/>
        <v>252.4</v>
      </c>
      <c r="AL11" s="10">
        <f t="shared" si="1"/>
        <v>244.3</v>
      </c>
      <c r="AM11" s="10">
        <f t="shared" si="1"/>
        <v>250.9</v>
      </c>
      <c r="AN11" s="10">
        <f t="shared" si="1"/>
        <v>286</v>
      </c>
      <c r="AO11" s="10">
        <f t="shared" si="1"/>
        <v>309.20000000000005</v>
      </c>
      <c r="AP11" s="10">
        <f t="shared" si="1"/>
        <v>321</v>
      </c>
      <c r="AQ11" s="10">
        <f t="shared" si="1"/>
        <v>332.70000000000005</v>
      </c>
      <c r="AR11" s="10">
        <f t="shared" si="1"/>
        <v>344</v>
      </c>
      <c r="AS11" s="10">
        <f t="shared" si="1"/>
        <v>369</v>
      </c>
      <c r="AT11" s="10">
        <f t="shared" si="1"/>
        <v>386.3</v>
      </c>
      <c r="AU11" s="10">
        <f t="shared" si="1"/>
        <v>416</v>
      </c>
      <c r="AV11" s="10">
        <f t="shared" si="1"/>
        <v>445.70000000000005</v>
      </c>
      <c r="AW11" s="10">
        <f t="shared" si="1"/>
        <v>445.70000000000005</v>
      </c>
      <c r="AX11" s="10">
        <f t="shared" si="2"/>
        <v>445.70000000000005</v>
      </c>
      <c r="AY11" s="10">
        <f t="shared" si="2"/>
        <v>475.6</v>
      </c>
      <c r="AZ11" s="10">
        <f t="shared" si="2"/>
        <v>505.1</v>
      </c>
    </row>
    <row r="12" spans="1:52" ht="13.5">
      <c r="A12" s="8" t="s">
        <v>50</v>
      </c>
      <c r="B12" s="9">
        <f>[1]Corn!T102</f>
        <v>86.296802350950003</v>
      </c>
      <c r="C12" s="9">
        <f>[1]Corn!U102</f>
        <v>158.51496734640003</v>
      </c>
      <c r="D12" s="9">
        <f>[1]Corn!V102</f>
        <v>137.33494333020002</v>
      </c>
      <c r="E12" s="9">
        <f>[1]Corn!W102</f>
        <v>113.32974346290001</v>
      </c>
      <c r="F12" s="9">
        <f>[1]Corn!X102</f>
        <v>131.13729421650001</v>
      </c>
      <c r="G12" s="9">
        <f>[1]Corn!Y102</f>
        <v>199.20279384450001</v>
      </c>
      <c r="H12" s="9">
        <f>[1]Corn!Z102</f>
        <v>143.63256417795</v>
      </c>
      <c r="I12" s="9">
        <f>[1]Corn!AA102</f>
        <v>154.60018462957501</v>
      </c>
      <c r="J12" s="9">
        <f>[1]Corn!AB102</f>
        <v>169.91792190652501</v>
      </c>
      <c r="K12" s="9">
        <f>[1]Corn!AC102</f>
        <v>144.671354506575</v>
      </c>
      <c r="L12" s="9">
        <f>[1]Corn!AD102</f>
        <v>139.24651988767502</v>
      </c>
      <c r="M12" s="9">
        <f>[1]Corn!AE102</f>
        <v>158.34506185305</v>
      </c>
      <c r="N12" s="9">
        <f>[1]Corn!AF102</f>
        <v>197.47754721427503</v>
      </c>
      <c r="O12" s="9">
        <f>[1]Corn!AG102</f>
        <v>170.294038293375</v>
      </c>
      <c r="P12" s="9">
        <f>[1]Corn!AH102</f>
        <v>178.68262106655001</v>
      </c>
      <c r="Q12" s="9">
        <f>[1]Corn!AI102</f>
        <v>146.79474405952499</v>
      </c>
      <c r="R12" s="9">
        <f>[1]Corn!AJ102</f>
        <v>171.70402791442501</v>
      </c>
      <c r="S12" s="9">
        <f>[1]Corn!AK102</f>
        <v>149.87983303395001</v>
      </c>
      <c r="T12" s="9">
        <f>[1]Corn!AL102</f>
        <v>115.42409499465001</v>
      </c>
      <c r="U12" s="9">
        <f>[1]Corn!AM102</f>
        <v>45.865723768875</v>
      </c>
      <c r="V12" s="9">
        <f>[1]Corn!AN102</f>
        <v>188.81740618942501</v>
      </c>
      <c r="W12" s="9">
        <f>[1]Corn!AO102</f>
        <v>167.20904100760401</v>
      </c>
      <c r="X12" s="9">
        <f>[1]Corn!AP102</f>
        <v>239.268682461303</v>
      </c>
      <c r="Y12" s="9">
        <f>[1]Corn!AQ102</f>
        <v>194.65805771413997</v>
      </c>
      <c r="Z12" s="9">
        <f>[1]Corn!AR102</f>
        <v>283.56402388862006</v>
      </c>
      <c r="AA12" s="9">
        <f>[1]Corn!AS102</f>
        <v>117.53284897750001</v>
      </c>
      <c r="AB12" s="9">
        <f>[1]Corn!AT102</f>
        <v>199.7967198668</v>
      </c>
      <c r="AC12" s="9">
        <f>[1]Corn!AU102</f>
        <v>250.13014927794003</v>
      </c>
      <c r="AD12" s="9">
        <f>[1]Corn!AV102</f>
        <v>216.58294379614003</v>
      </c>
      <c r="AE12" s="9">
        <f>[1]Corn!AW102</f>
        <v>150.14230724434</v>
      </c>
      <c r="AF12" s="10">
        <f>MROUND(AF$15*(SUM(Z12:AD12)/SUM(Z$15:AD$15)),0.1)</f>
        <v>205.9</v>
      </c>
      <c r="AG12" s="10">
        <f>MROUND(AG$15*(SUM(AA12:AE12)/SUM(AA$15:AE$15)),0.1)</f>
        <v>208.4</v>
      </c>
      <c r="AH12" s="10">
        <f t="shared" si="1"/>
        <v>215.60000000000002</v>
      </c>
      <c r="AI12" s="10">
        <f t="shared" si="1"/>
        <v>210.20000000000002</v>
      </c>
      <c r="AJ12" s="10">
        <f t="shared" si="1"/>
        <v>189</v>
      </c>
      <c r="AK12" s="10">
        <f t="shared" si="1"/>
        <v>190</v>
      </c>
      <c r="AL12" s="10">
        <f t="shared" si="1"/>
        <v>190</v>
      </c>
      <c r="AM12" s="10">
        <f t="shared" si="1"/>
        <v>189.10000000000002</v>
      </c>
      <c r="AN12" s="10">
        <f t="shared" si="1"/>
        <v>218</v>
      </c>
      <c r="AO12" s="10">
        <f t="shared" si="1"/>
        <v>234.20000000000002</v>
      </c>
      <c r="AP12" s="10">
        <f t="shared" si="1"/>
        <v>244</v>
      </c>
      <c r="AQ12" s="10">
        <f t="shared" si="1"/>
        <v>253.10000000000002</v>
      </c>
      <c r="AR12" s="10">
        <f t="shared" si="1"/>
        <v>262</v>
      </c>
      <c r="AS12" s="10">
        <f t="shared" si="1"/>
        <v>280.10000000000002</v>
      </c>
      <c r="AT12" s="10">
        <f t="shared" si="1"/>
        <v>293.8</v>
      </c>
      <c r="AU12" s="10">
        <f t="shared" si="1"/>
        <v>316.10000000000002</v>
      </c>
      <c r="AV12" s="10">
        <f t="shared" si="1"/>
        <v>338.90000000000003</v>
      </c>
      <c r="AW12" s="10">
        <f t="shared" si="1"/>
        <v>338.90000000000003</v>
      </c>
      <c r="AX12" s="10">
        <f t="shared" si="2"/>
        <v>338.8</v>
      </c>
      <c r="AY12" s="10">
        <f t="shared" si="2"/>
        <v>361.5</v>
      </c>
      <c r="AZ12" s="10">
        <f t="shared" si="2"/>
        <v>384</v>
      </c>
    </row>
    <row r="13" spans="1:52" ht="13.5">
      <c r="A13" s="8" t="s">
        <v>51</v>
      </c>
      <c r="B13" s="9">
        <f>[1]Corn!T103</f>
        <v>93.263892100424997</v>
      </c>
      <c r="C13" s="9">
        <f>[1]Corn!U103</f>
        <v>192.88549674540002</v>
      </c>
      <c r="D13" s="9">
        <f>[1]Corn!V103</f>
        <v>148.28209622865</v>
      </c>
      <c r="E13" s="9">
        <f>[1]Corn!W103</f>
        <v>97.419923453249993</v>
      </c>
      <c r="F13" s="9">
        <f>[1]Corn!X103</f>
        <v>127.758037804425</v>
      </c>
      <c r="G13" s="9">
        <f>[1]Corn!Y103</f>
        <v>188.634217848525</v>
      </c>
      <c r="H13" s="9">
        <f>[1]Corn!Z103</f>
        <v>153.53923391302501</v>
      </c>
      <c r="I13" s="9">
        <f>[1]Corn!AA103</f>
        <v>183.03342289942503</v>
      </c>
      <c r="J13" s="9">
        <f>[1]Corn!AB103</f>
        <v>173.41726722840002</v>
      </c>
      <c r="K13" s="9">
        <f>[1]Corn!AC103</f>
        <v>138.81320537040003</v>
      </c>
      <c r="L13" s="9">
        <f>[1]Corn!AD103</f>
        <v>167.28646540319997</v>
      </c>
      <c r="M13" s="9">
        <f>[1]Corn!AE103</f>
        <v>148.36613169509999</v>
      </c>
      <c r="N13" s="9">
        <f>[1]Corn!AF103</f>
        <v>198.37908407610001</v>
      </c>
      <c r="O13" s="9">
        <f>[1]Corn!AG103</f>
        <v>165.28483397385</v>
      </c>
      <c r="P13" s="9">
        <f>[1]Corn!AH103</f>
        <v>163.03980833887502</v>
      </c>
      <c r="Q13" s="9">
        <f>[1]Corn!AI103</f>
        <v>200.67280429949997</v>
      </c>
      <c r="R13" s="9">
        <f>[1]Corn!AJ103</f>
        <v>184.58016601049999</v>
      </c>
      <c r="S13" s="9">
        <f>[1]Corn!AK103</f>
        <v>164.78819562645</v>
      </c>
      <c r="T13" s="9">
        <f>[1]Corn!AL103</f>
        <v>95.015672931149993</v>
      </c>
      <c r="U13" s="9">
        <f>[1]Corn!AM103</f>
        <v>59.654697414524996</v>
      </c>
      <c r="V13" s="9">
        <f>[1]Corn!AN103</f>
        <v>181.42481258347499</v>
      </c>
      <c r="W13" s="9">
        <f>[1]Corn!AO103</f>
        <v>200.15534896633801</v>
      </c>
      <c r="X13" s="9">
        <f>[1]Corn!AP103</f>
        <v>226.83428640441201</v>
      </c>
      <c r="Y13" s="9">
        <f>[1]Corn!AQ103</f>
        <v>188.16317682126004</v>
      </c>
      <c r="Z13" s="9">
        <f>[1]Corn!AR103</f>
        <v>267.14920775783997</v>
      </c>
      <c r="AA13" s="9">
        <f>[1]Corn!AS103</f>
        <v>123.61542721670001</v>
      </c>
      <c r="AB13" s="9">
        <f>[1]Corn!AT103</f>
        <v>174.68714497396005</v>
      </c>
      <c r="AC13" s="9">
        <f>[1]Corn!AU103</f>
        <v>216.11896355647997</v>
      </c>
      <c r="AD13" s="9">
        <f>[1]Corn!AV103</f>
        <v>176.81724018990002</v>
      </c>
      <c r="AE13" s="9">
        <f>[1]Corn!AW103</f>
        <v>92.483281812480001</v>
      </c>
      <c r="AF13" s="10">
        <f>MROUND(AF$15*(SUM(Z13:AD13)/SUM(Z$15:AD$15)),0.1)</f>
        <v>184.9</v>
      </c>
      <c r="AG13" s="10">
        <f>MROUND(AG$15*(SUM(AA13:AE13)/SUM(AA$15:AE$15)),0.1)</f>
        <v>174.8</v>
      </c>
      <c r="AH13" s="10">
        <f t="shared" si="1"/>
        <v>178.10000000000002</v>
      </c>
      <c r="AI13" s="10">
        <f t="shared" si="1"/>
        <v>172.3</v>
      </c>
      <c r="AJ13" s="10">
        <f t="shared" si="1"/>
        <v>153.1</v>
      </c>
      <c r="AK13" s="10">
        <f t="shared" si="1"/>
        <v>154</v>
      </c>
      <c r="AL13" s="10">
        <f t="shared" si="1"/>
        <v>159.4</v>
      </c>
      <c r="AM13" s="10">
        <f t="shared" si="1"/>
        <v>155.4</v>
      </c>
      <c r="AN13" s="10">
        <f t="shared" si="1"/>
        <v>179</v>
      </c>
      <c r="AO13" s="10">
        <f t="shared" si="1"/>
        <v>192.10000000000002</v>
      </c>
      <c r="AP13" s="10">
        <f t="shared" si="1"/>
        <v>200.20000000000002</v>
      </c>
      <c r="AQ13" s="10">
        <f t="shared" si="1"/>
        <v>208.10000000000002</v>
      </c>
      <c r="AR13" s="10">
        <f t="shared" si="1"/>
        <v>215.9</v>
      </c>
      <c r="AS13" s="10">
        <f t="shared" si="1"/>
        <v>230</v>
      </c>
      <c r="AT13" s="10">
        <f t="shared" si="1"/>
        <v>241.4</v>
      </c>
      <c r="AU13" s="10">
        <f t="shared" si="1"/>
        <v>259.7</v>
      </c>
      <c r="AV13" s="10">
        <f t="shared" si="1"/>
        <v>278.5</v>
      </c>
      <c r="AW13" s="10">
        <f t="shared" si="1"/>
        <v>278.60000000000002</v>
      </c>
      <c r="AX13" s="10">
        <f t="shared" si="2"/>
        <v>278.5</v>
      </c>
      <c r="AY13" s="10">
        <f t="shared" si="2"/>
        <v>297</v>
      </c>
      <c r="AZ13" s="10">
        <f t="shared" si="2"/>
        <v>315.60000000000002</v>
      </c>
    </row>
    <row r="14" spans="1:52" ht="13.5">
      <c r="A14" s="8" t="s">
        <v>52</v>
      </c>
      <c r="B14" s="9">
        <f>[1]Corn!T104</f>
        <v>112.88205559755001</v>
      </c>
      <c r="C14" s="9">
        <f>[1]Corn!U104</f>
        <v>218.64926452972497</v>
      </c>
      <c r="D14" s="9">
        <f>[1]Corn!V104</f>
        <v>110.171838973275</v>
      </c>
      <c r="E14" s="9">
        <f>[1]Corn!W104</f>
        <v>141.98113695330002</v>
      </c>
      <c r="F14" s="9">
        <f>[1]Corn!X104</f>
        <v>137.481861702375</v>
      </c>
      <c r="G14" s="9">
        <f>[1]Corn!Y104</f>
        <v>183.702509929125</v>
      </c>
      <c r="H14" s="9">
        <f>[1]Corn!Z104</f>
        <v>188.12894210707498</v>
      </c>
      <c r="I14" s="9">
        <f>[1]Corn!AA104</f>
        <v>226.56325517549999</v>
      </c>
      <c r="J14" s="9">
        <f>[1]Corn!AB104</f>
        <v>168.28771023180002</v>
      </c>
      <c r="K14" s="9">
        <f>[1]Corn!AC104</f>
        <v>127.37385486315</v>
      </c>
      <c r="L14" s="9">
        <f>[1]Corn!AD104</f>
        <v>152.94914321377502</v>
      </c>
      <c r="M14" s="9">
        <f>[1]Corn!AE104</f>
        <v>144.83396506320003</v>
      </c>
      <c r="N14" s="9">
        <f>[1]Corn!AF104</f>
        <v>224.007243986475</v>
      </c>
      <c r="O14" s="9">
        <f>[1]Corn!AG104</f>
        <v>185.58845775584999</v>
      </c>
      <c r="P14" s="9">
        <f>[1]Corn!AH104</f>
        <v>176.98760531549999</v>
      </c>
      <c r="Q14" s="9">
        <f>[1]Corn!AI104</f>
        <v>188.76233788132501</v>
      </c>
      <c r="R14" s="9">
        <f>[1]Corn!AJ104</f>
        <v>185.69646454972499</v>
      </c>
      <c r="S14" s="9">
        <f>[1]Corn!AK104</f>
        <v>151.29570427154999</v>
      </c>
      <c r="T14" s="9">
        <f>[1]Corn!AL104</f>
        <v>80.455628804174992</v>
      </c>
      <c r="U14" s="9">
        <f>[1]Corn!AM104</f>
        <v>56.791318613625002</v>
      </c>
      <c r="V14" s="9">
        <f>[1]Corn!AN104</f>
        <v>174.23325688297498</v>
      </c>
      <c r="W14" s="9">
        <f>[1]Corn!AO104</f>
        <v>158.42966359240799</v>
      </c>
      <c r="X14" s="9">
        <f>[1]Corn!AP104</f>
        <v>227.46189488843902</v>
      </c>
      <c r="Y14" s="9">
        <f>[1]Corn!AQ104</f>
        <v>140.44970693121999</v>
      </c>
      <c r="Z14" s="9">
        <f>[1]Corn!AR104</f>
        <v>230.81753820056002</v>
      </c>
      <c r="AA14" s="9">
        <f>[1]Corn!AS104</f>
        <v>110.69895571952</v>
      </c>
      <c r="AB14" s="9">
        <f>[1]Corn!AT104</f>
        <v>177.17838884401999</v>
      </c>
      <c r="AC14" s="9">
        <f>[1]Corn!AU104</f>
        <v>130.22517824604</v>
      </c>
      <c r="AD14" s="9">
        <f>[1]Corn!AV104</f>
        <v>131.51928310254004</v>
      </c>
      <c r="AE14" s="9">
        <f>[1]Corn!AW104</f>
        <v>105.61947851602001</v>
      </c>
      <c r="AF14" s="10">
        <f>AF15-SUM(AF3:AF13)</f>
        <v>196.89389413973959</v>
      </c>
      <c r="AG14" s="10">
        <f>AG15-SUM(AG3:AG13)</f>
        <v>146.19999999999936</v>
      </c>
      <c r="AH14" s="10">
        <f t="shared" ref="AH14:AZ14" si="3">AH15-SUM(AH3:AH13)</f>
        <v>156.19999999999982</v>
      </c>
      <c r="AI14" s="10">
        <f t="shared" si="3"/>
        <v>144.90000000000009</v>
      </c>
      <c r="AJ14" s="10">
        <f t="shared" si="3"/>
        <v>139.79999999999995</v>
      </c>
      <c r="AK14" s="10">
        <f t="shared" si="3"/>
        <v>143.89999999999964</v>
      </c>
      <c r="AL14" s="10">
        <f t="shared" si="3"/>
        <v>144.79999999999995</v>
      </c>
      <c r="AM14" s="10">
        <f t="shared" si="3"/>
        <v>136.5</v>
      </c>
      <c r="AN14" s="10">
        <f t="shared" si="3"/>
        <v>160</v>
      </c>
      <c r="AO14" s="10">
        <f t="shared" si="3"/>
        <v>171.5</v>
      </c>
      <c r="AP14" s="10">
        <f t="shared" si="3"/>
        <v>181</v>
      </c>
      <c r="AQ14" s="10">
        <f t="shared" si="3"/>
        <v>187.60000000000036</v>
      </c>
      <c r="AR14" s="10">
        <f t="shared" si="3"/>
        <v>193.5</v>
      </c>
      <c r="AS14" s="10">
        <f t="shared" si="3"/>
        <v>205.79999999999973</v>
      </c>
      <c r="AT14" s="10">
        <f t="shared" si="3"/>
        <v>216.599999999999</v>
      </c>
      <c r="AU14" s="10">
        <f t="shared" si="3"/>
        <v>233</v>
      </c>
      <c r="AV14" s="10">
        <f t="shared" si="3"/>
        <v>250.29999999999973</v>
      </c>
      <c r="AW14" s="10">
        <f t="shared" si="3"/>
        <v>249.80000000000018</v>
      </c>
      <c r="AX14" s="10">
        <f t="shared" si="3"/>
        <v>249.79999999999927</v>
      </c>
      <c r="AY14" s="10">
        <f t="shared" si="3"/>
        <v>266.20000000000027</v>
      </c>
      <c r="AZ14" s="10">
        <f t="shared" si="3"/>
        <v>283.40000000000009</v>
      </c>
    </row>
    <row r="15" spans="1:52" ht="14.25" thickBot="1">
      <c r="A15" s="8" t="s">
        <v>53</v>
      </c>
      <c r="B15" s="9">
        <f>SUM(B3:B14)</f>
        <v>1318.8445557223499</v>
      </c>
      <c r="C15" s="9">
        <f t="shared" ref="C15:AE15" si="4">SUM(C3:C14)</f>
        <v>2187.1079277396748</v>
      </c>
      <c r="D15" s="9">
        <f t="shared" si="4"/>
        <v>2218.4593532880754</v>
      </c>
      <c r="E15" s="9">
        <f t="shared" si="4"/>
        <v>1797.0782108159251</v>
      </c>
      <c r="F15" s="9">
        <f t="shared" si="4"/>
        <v>1506.962647939725</v>
      </c>
      <c r="G15" s="9">
        <f t="shared" si="4"/>
        <v>1982.63047733955</v>
      </c>
      <c r="H15" s="9">
        <f t="shared" si="4"/>
        <v>1936.565652583125</v>
      </c>
      <c r="I15" s="9">
        <f t="shared" si="4"/>
        <v>1941.3479264991749</v>
      </c>
      <c r="J15" s="9">
        <f t="shared" si="4"/>
        <v>1904.7675036915002</v>
      </c>
      <c r="K15" s="9">
        <f t="shared" si="4"/>
        <v>1587.88750691565</v>
      </c>
      <c r="L15" s="9">
        <f t="shared" si="4"/>
        <v>1899.8360910339752</v>
      </c>
      <c r="M15" s="9">
        <f t="shared" si="4"/>
        <v>1818.0559213953752</v>
      </c>
      <c r="N15" s="9">
        <f t="shared" si="4"/>
        <v>2133.8114743410752</v>
      </c>
      <c r="O15" s="9">
        <f t="shared" si="4"/>
        <v>2125.3694373580502</v>
      </c>
      <c r="P15" s="9">
        <f t="shared" si="4"/>
        <v>2437.4020097009247</v>
      </c>
      <c r="Q15" s="9">
        <f t="shared" si="4"/>
        <v>1848.9472344587252</v>
      </c>
      <c r="R15" s="9">
        <f t="shared" si="4"/>
        <v>1979.0262077577752</v>
      </c>
      <c r="S15" s="9">
        <f t="shared" si="4"/>
        <v>1830.9248984067751</v>
      </c>
      <c r="T15" s="9">
        <f t="shared" si="4"/>
        <v>1539.1565304171747</v>
      </c>
      <c r="U15" s="9">
        <f t="shared" si="4"/>
        <v>730.09181400637499</v>
      </c>
      <c r="V15" s="9">
        <f t="shared" si="4"/>
        <v>1920.7831219361997</v>
      </c>
      <c r="W15" s="9">
        <f t="shared" si="4"/>
        <v>1866.8818480501409</v>
      </c>
      <c r="X15" s="9">
        <f t="shared" si="4"/>
        <v>1898.6338099927584</v>
      </c>
      <c r="Y15" s="9">
        <f t="shared" si="4"/>
        <v>2299.9579272644978</v>
      </c>
      <c r="Z15" s="9">
        <f t="shared" si="4"/>
        <v>2444.2154480443201</v>
      </c>
      <c r="AA15" s="9">
        <f t="shared" si="4"/>
        <v>2075.1078630458801</v>
      </c>
      <c r="AB15" s="9">
        <f t="shared" si="4"/>
        <v>1783.5173735041201</v>
      </c>
      <c r="AC15" s="9">
        <f t="shared" si="4"/>
        <v>2753.5665637165202</v>
      </c>
      <c r="AD15" s="9">
        <f t="shared" si="4"/>
        <v>2478.0162110760407</v>
      </c>
      <c r="AE15" s="9">
        <f t="shared" si="4"/>
        <v>1669.7783293707002</v>
      </c>
      <c r="AF15" s="10">
        <v>2225</v>
      </c>
      <c r="AG15" s="10">
        <v>2400</v>
      </c>
      <c r="AH15" s="10">
        <v>2300</v>
      </c>
      <c r="AI15" s="10">
        <v>2350</v>
      </c>
      <c r="AJ15" s="10">
        <v>2100</v>
      </c>
      <c r="AK15" s="10">
        <v>2100</v>
      </c>
      <c r="AL15" s="10">
        <v>2100</v>
      </c>
      <c r="AM15" s="10">
        <v>2100</v>
      </c>
      <c r="AN15" s="10">
        <v>2400</v>
      </c>
      <c r="AO15" s="10">
        <v>2600</v>
      </c>
      <c r="AP15" s="10">
        <v>2700</v>
      </c>
      <c r="AQ15" s="10">
        <v>2800</v>
      </c>
      <c r="AR15" s="10">
        <v>2900</v>
      </c>
      <c r="AS15" s="10">
        <v>3100</v>
      </c>
      <c r="AT15" s="10">
        <v>3250</v>
      </c>
      <c r="AU15" s="10">
        <v>3500</v>
      </c>
      <c r="AV15" s="10">
        <v>3750</v>
      </c>
      <c r="AW15" s="10">
        <v>3750</v>
      </c>
      <c r="AX15">
        <v>3750</v>
      </c>
      <c r="AY15">
        <v>4000</v>
      </c>
      <c r="AZ15">
        <v>4250</v>
      </c>
    </row>
    <row r="16" spans="1:5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ht="16.5" thickBot="1">
      <c r="A17" s="4" t="s">
        <v>54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15.75" thickBot="1">
      <c r="A18" s="12" t="s">
        <v>55</v>
      </c>
      <c r="B18" s="7" t="str">
        <f>B2</f>
        <v xml:space="preserve">93/94 </v>
      </c>
      <c r="C18" s="7" t="str">
        <f t="shared" ref="C18:AW18" si="5">C2</f>
        <v xml:space="preserve">94/95 </v>
      </c>
      <c r="D18" s="7" t="str">
        <f t="shared" si="5"/>
        <v xml:space="preserve">95/96 </v>
      </c>
      <c r="E18" s="7" t="str">
        <f t="shared" si="5"/>
        <v xml:space="preserve">96/97 </v>
      </c>
      <c r="F18" s="7" t="str">
        <f t="shared" si="5"/>
        <v xml:space="preserve">97/98 </v>
      </c>
      <c r="G18" s="7" t="str">
        <f t="shared" si="5"/>
        <v xml:space="preserve">98/99 </v>
      </c>
      <c r="H18" s="7" t="str">
        <f t="shared" si="5"/>
        <v xml:space="preserve">99/00 </v>
      </c>
      <c r="I18" s="7" t="str">
        <f t="shared" si="5"/>
        <v xml:space="preserve">00/01 </v>
      </c>
      <c r="J18" s="7" t="str">
        <f t="shared" si="5"/>
        <v xml:space="preserve">01/02 </v>
      </c>
      <c r="K18" s="7" t="str">
        <f t="shared" si="5"/>
        <v xml:space="preserve">02/03 </v>
      </c>
      <c r="L18" s="7" t="str">
        <f t="shared" si="5"/>
        <v xml:space="preserve">03/04 </v>
      </c>
      <c r="M18" s="7" t="str">
        <f t="shared" si="5"/>
        <v xml:space="preserve">04/05 </v>
      </c>
      <c r="N18" s="7" t="str">
        <f t="shared" si="5"/>
        <v xml:space="preserve">05/06 </v>
      </c>
      <c r="O18" s="7" t="str">
        <f t="shared" si="5"/>
        <v xml:space="preserve">06/07 </v>
      </c>
      <c r="P18" s="7" t="str">
        <f t="shared" si="5"/>
        <v xml:space="preserve">07/08 </v>
      </c>
      <c r="Q18" s="7" t="str">
        <f t="shared" si="5"/>
        <v xml:space="preserve">08/09 </v>
      </c>
      <c r="R18" s="7" t="str">
        <f t="shared" si="5"/>
        <v xml:space="preserve">09/10 </v>
      </c>
      <c r="S18" s="7" t="str">
        <f t="shared" si="5"/>
        <v xml:space="preserve">10/11 </v>
      </c>
      <c r="T18" s="7" t="str">
        <f t="shared" si="5"/>
        <v xml:space="preserve">11/12 </v>
      </c>
      <c r="U18" s="7" t="str">
        <f t="shared" si="5"/>
        <v xml:space="preserve">12/13 </v>
      </c>
      <c r="V18" s="7" t="str">
        <f t="shared" si="5"/>
        <v xml:space="preserve">13/14 </v>
      </c>
      <c r="W18" s="7" t="str">
        <f t="shared" si="5"/>
        <v xml:space="preserve">14/15 </v>
      </c>
      <c r="X18" s="7" t="str">
        <f t="shared" si="5"/>
        <v xml:space="preserve">15/16 </v>
      </c>
      <c r="Y18" s="7" t="str">
        <f t="shared" si="5"/>
        <v xml:space="preserve">16/17 </v>
      </c>
      <c r="Z18" s="7" t="str">
        <f t="shared" si="5"/>
        <v xml:space="preserve">17/18 </v>
      </c>
      <c r="AA18" s="7" t="str">
        <f t="shared" si="5"/>
        <v xml:space="preserve">18/19 </v>
      </c>
      <c r="AB18" s="7" t="str">
        <f t="shared" si="5"/>
        <v>19/20</v>
      </c>
      <c r="AC18" s="7" t="str">
        <f t="shared" si="5"/>
        <v>20/21</v>
      </c>
      <c r="AD18" s="7" t="str">
        <f t="shared" si="5"/>
        <v>21/22</v>
      </c>
      <c r="AE18" s="7" t="str">
        <f t="shared" si="5"/>
        <v>22/23</v>
      </c>
      <c r="AF18" s="7" t="str">
        <f t="shared" si="5"/>
        <v>23/24</v>
      </c>
      <c r="AG18" s="7" t="str">
        <f t="shared" si="5"/>
        <v>24/25</v>
      </c>
      <c r="AH18" s="7" t="str">
        <f t="shared" si="5"/>
        <v>25/26</v>
      </c>
      <c r="AI18" s="7" t="str">
        <f t="shared" si="5"/>
        <v>26/27</v>
      </c>
      <c r="AJ18" s="7" t="str">
        <f t="shared" si="5"/>
        <v>27/28</v>
      </c>
      <c r="AK18" s="7" t="str">
        <f t="shared" si="5"/>
        <v>28/29</v>
      </c>
      <c r="AL18" s="7" t="str">
        <f t="shared" si="5"/>
        <v>29/30</v>
      </c>
      <c r="AM18" s="7" t="str">
        <f t="shared" si="5"/>
        <v>30/31</v>
      </c>
      <c r="AN18" s="7" t="str">
        <f t="shared" si="5"/>
        <v>31/32</v>
      </c>
      <c r="AO18" s="7" t="str">
        <f t="shared" si="5"/>
        <v>32/33</v>
      </c>
      <c r="AP18" s="7" t="str">
        <f t="shared" si="5"/>
        <v>33/34</v>
      </c>
      <c r="AQ18" s="7" t="str">
        <f t="shared" si="5"/>
        <v>34/35</v>
      </c>
      <c r="AR18" s="7" t="str">
        <f t="shared" si="5"/>
        <v>35/36</v>
      </c>
      <c r="AS18" s="7" t="str">
        <f t="shared" si="5"/>
        <v>36/37</v>
      </c>
      <c r="AT18" s="7" t="str">
        <f t="shared" si="5"/>
        <v>37/38</v>
      </c>
      <c r="AU18" s="7" t="str">
        <f t="shared" si="5"/>
        <v>38/39</v>
      </c>
      <c r="AV18" s="7" t="str">
        <f t="shared" si="5"/>
        <v>39/40</v>
      </c>
      <c r="AW18" s="7" t="str">
        <f t="shared" si="5"/>
        <v>40/41</v>
      </c>
    </row>
    <row r="19" spans="1:49" ht="13.5">
      <c r="A19" s="8" t="s">
        <v>41</v>
      </c>
      <c r="AE19" s="9">
        <f>'Monthly Export Inspections'!NS$292/1000</f>
        <v>0</v>
      </c>
      <c r="AF19" s="9">
        <f>'Monthly Export Inspections'!OE$292/1000</f>
        <v>0</v>
      </c>
    </row>
    <row r="20" spans="1:49" ht="13.5">
      <c r="A20" s="8" t="s">
        <v>42</v>
      </c>
      <c r="AE20" s="9">
        <f>'Monthly Export Inspections'!NT$292/1000</f>
        <v>0</v>
      </c>
      <c r="AF20" s="9">
        <f>'Monthly Export Inspections'!OF$292/1000</f>
        <v>0</v>
      </c>
    </row>
    <row r="21" spans="1:49" ht="13.5">
      <c r="A21" s="8" t="s">
        <v>43</v>
      </c>
      <c r="AE21" s="9">
        <f>'Monthly Export Inspections'!NU$292/1000</f>
        <v>0</v>
      </c>
      <c r="AF21" s="9">
        <f>'Monthly Export Inspections'!OG$292/1000</f>
        <v>0</v>
      </c>
    </row>
    <row r="22" spans="1:49" ht="13.5">
      <c r="A22" s="8" t="s">
        <v>44</v>
      </c>
      <c r="AE22" s="9">
        <f>'Monthly Export Inspections'!NV$292/1000</f>
        <v>0</v>
      </c>
      <c r="AF22" s="9">
        <f>'Monthly Export Inspections'!OH$292/1000</f>
        <v>0</v>
      </c>
    </row>
    <row r="23" spans="1:49" ht="13.5">
      <c r="A23" s="8" t="s">
        <v>45</v>
      </c>
      <c r="AE23" s="9">
        <f>'Monthly Export Inspections'!NW$292/1000</f>
        <v>0</v>
      </c>
      <c r="AF23" s="9">
        <f>'Monthly Export Inspections'!OI$292/1000</f>
        <v>0</v>
      </c>
    </row>
    <row r="24" spans="1:49" ht="13.5">
      <c r="A24" s="8" t="s">
        <v>46</v>
      </c>
      <c r="AE24" s="9">
        <f>'Monthly Export Inspections'!NX$292/1000</f>
        <v>0</v>
      </c>
      <c r="AF24" s="9">
        <f>'Monthly Export Inspections'!OJ$292/1000</f>
        <v>0</v>
      </c>
    </row>
    <row r="25" spans="1:49" ht="13.5">
      <c r="A25" s="8" t="s">
        <v>47</v>
      </c>
      <c r="AE25" s="9">
        <f>'Monthly Export Inspections'!NY$292/1000</f>
        <v>0</v>
      </c>
      <c r="AF25" s="9">
        <f>'Monthly Export Inspections'!OK$292/1000</f>
        <v>0</v>
      </c>
    </row>
    <row r="26" spans="1:49" ht="13.5">
      <c r="A26" s="8" t="s">
        <v>48</v>
      </c>
      <c r="AE26" s="9">
        <f>'Monthly Export Inspections'!NZ$292/1000</f>
        <v>0</v>
      </c>
      <c r="AF26" s="9">
        <f>'Monthly Export Inspections'!OL$292/1000</f>
        <v>0</v>
      </c>
    </row>
    <row r="27" spans="1:49" ht="13.5">
      <c r="A27" s="8" t="s">
        <v>49</v>
      </c>
      <c r="AE27" s="9">
        <f>'Monthly Export Inspections'!OA$292/1000</f>
        <v>0</v>
      </c>
      <c r="AF27" s="9">
        <f>'Monthly Export Inspections'!OM$292/1000</f>
        <v>0</v>
      </c>
    </row>
    <row r="28" spans="1:49" ht="13.5">
      <c r="A28" s="8" t="s">
        <v>50</v>
      </c>
      <c r="AE28" s="9">
        <f>'Monthly Export Inspections'!OB$292/1000</f>
        <v>0</v>
      </c>
    </row>
    <row r="29" spans="1:49" ht="13.5">
      <c r="A29" s="8" t="s">
        <v>51</v>
      </c>
      <c r="AE29" s="9">
        <f>'Monthly Export Inspections'!OC$292/1000</f>
        <v>0</v>
      </c>
    </row>
    <row r="30" spans="1:49" ht="13.5">
      <c r="A30" s="8" t="s">
        <v>52</v>
      </c>
      <c r="AE30" s="9">
        <f>'Monthly Export Inspections'!OD$292/1000</f>
        <v>0</v>
      </c>
    </row>
    <row r="31" spans="1:49" ht="14.25" thickBot="1">
      <c r="A31" s="8" t="s">
        <v>53</v>
      </c>
      <c r="AE31" s="9">
        <f>SUM(AE19:AE30)</f>
        <v>0</v>
      </c>
    </row>
    <row r="32" spans="1:49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ht="16.5" thickBot="1">
      <c r="A33" s="4" t="s">
        <v>56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ht="15.75" thickBot="1">
      <c r="A34" s="6"/>
      <c r="B34" s="7" t="str">
        <f>B2</f>
        <v xml:space="preserve">93/94 </v>
      </c>
      <c r="C34" s="7" t="str">
        <f t="shared" ref="C34:AW34" si="6">C2</f>
        <v xml:space="preserve">94/95 </v>
      </c>
      <c r="D34" s="7" t="str">
        <f t="shared" si="6"/>
        <v xml:space="preserve">95/96 </v>
      </c>
      <c r="E34" s="7" t="str">
        <f t="shared" si="6"/>
        <v xml:space="preserve">96/97 </v>
      </c>
      <c r="F34" s="7" t="str">
        <f t="shared" si="6"/>
        <v xml:space="preserve">97/98 </v>
      </c>
      <c r="G34" s="7" t="str">
        <f t="shared" si="6"/>
        <v xml:space="preserve">98/99 </v>
      </c>
      <c r="H34" s="7" t="str">
        <f t="shared" si="6"/>
        <v xml:space="preserve">99/00 </v>
      </c>
      <c r="I34" s="7" t="str">
        <f t="shared" si="6"/>
        <v xml:space="preserve">00/01 </v>
      </c>
      <c r="J34" s="7" t="str">
        <f t="shared" si="6"/>
        <v xml:space="preserve">01/02 </v>
      </c>
      <c r="K34" s="7" t="str">
        <f t="shared" si="6"/>
        <v xml:space="preserve">02/03 </v>
      </c>
      <c r="L34" s="7" t="str">
        <f t="shared" si="6"/>
        <v xml:space="preserve">03/04 </v>
      </c>
      <c r="M34" s="7" t="str">
        <f t="shared" si="6"/>
        <v xml:space="preserve">04/05 </v>
      </c>
      <c r="N34" s="7" t="str">
        <f t="shared" si="6"/>
        <v xml:space="preserve">05/06 </v>
      </c>
      <c r="O34" s="7" t="str">
        <f t="shared" si="6"/>
        <v xml:space="preserve">06/07 </v>
      </c>
      <c r="P34" s="7" t="str">
        <f t="shared" si="6"/>
        <v xml:space="preserve">07/08 </v>
      </c>
      <c r="Q34" s="7" t="str">
        <f t="shared" si="6"/>
        <v xml:space="preserve">08/09 </v>
      </c>
      <c r="R34" s="7" t="str">
        <f t="shared" si="6"/>
        <v xml:space="preserve">09/10 </v>
      </c>
      <c r="S34" s="7" t="str">
        <f t="shared" si="6"/>
        <v xml:space="preserve">10/11 </v>
      </c>
      <c r="T34" s="7" t="str">
        <f t="shared" si="6"/>
        <v xml:space="preserve">11/12 </v>
      </c>
      <c r="U34" s="7" t="str">
        <f t="shared" si="6"/>
        <v xml:space="preserve">12/13 </v>
      </c>
      <c r="V34" s="7" t="str">
        <f t="shared" si="6"/>
        <v xml:space="preserve">13/14 </v>
      </c>
      <c r="W34" s="7" t="str">
        <f t="shared" si="6"/>
        <v xml:space="preserve">14/15 </v>
      </c>
      <c r="X34" s="7" t="str">
        <f t="shared" si="6"/>
        <v xml:space="preserve">15/16 </v>
      </c>
      <c r="Y34" s="7" t="str">
        <f t="shared" si="6"/>
        <v xml:space="preserve">16/17 </v>
      </c>
      <c r="Z34" s="7" t="str">
        <f t="shared" si="6"/>
        <v xml:space="preserve">17/18 </v>
      </c>
      <c r="AA34" s="7" t="str">
        <f t="shared" si="6"/>
        <v xml:space="preserve">18/19 </v>
      </c>
      <c r="AB34" s="7" t="str">
        <f t="shared" si="6"/>
        <v>19/20</v>
      </c>
      <c r="AC34" s="7" t="str">
        <f t="shared" si="6"/>
        <v>20/21</v>
      </c>
      <c r="AD34" s="7" t="str">
        <f t="shared" si="6"/>
        <v>21/22</v>
      </c>
      <c r="AE34" s="7" t="str">
        <f t="shared" si="6"/>
        <v>22/23</v>
      </c>
      <c r="AF34" s="7" t="str">
        <f t="shared" si="6"/>
        <v>23/24</v>
      </c>
      <c r="AG34" s="7" t="str">
        <f t="shared" si="6"/>
        <v>24/25</v>
      </c>
      <c r="AH34" s="7" t="str">
        <f t="shared" si="6"/>
        <v>25/26</v>
      </c>
      <c r="AI34" s="7" t="str">
        <f t="shared" si="6"/>
        <v>26/27</v>
      </c>
      <c r="AJ34" s="7" t="str">
        <f t="shared" si="6"/>
        <v>27/28</v>
      </c>
      <c r="AK34" s="7" t="str">
        <f t="shared" si="6"/>
        <v>28/29</v>
      </c>
      <c r="AL34" s="7" t="str">
        <f t="shared" si="6"/>
        <v>29/30</v>
      </c>
      <c r="AM34" s="7" t="str">
        <f t="shared" si="6"/>
        <v>30/31</v>
      </c>
      <c r="AN34" s="7" t="str">
        <f t="shared" si="6"/>
        <v>31/32</v>
      </c>
      <c r="AO34" s="7" t="str">
        <f t="shared" si="6"/>
        <v>32/33</v>
      </c>
      <c r="AP34" s="7" t="str">
        <f t="shared" si="6"/>
        <v>33/34</v>
      </c>
      <c r="AQ34" s="7" t="str">
        <f t="shared" si="6"/>
        <v>34/35</v>
      </c>
      <c r="AR34" s="7" t="str">
        <f t="shared" si="6"/>
        <v>35/36</v>
      </c>
      <c r="AS34" s="7" t="str">
        <f t="shared" si="6"/>
        <v>36/37</v>
      </c>
      <c r="AT34" s="7" t="str">
        <f t="shared" si="6"/>
        <v>37/38</v>
      </c>
      <c r="AU34" s="7" t="str">
        <f t="shared" si="6"/>
        <v>38/39</v>
      </c>
      <c r="AV34" s="7" t="str">
        <f t="shared" si="6"/>
        <v>39/40</v>
      </c>
      <c r="AW34" s="7" t="str">
        <f t="shared" si="6"/>
        <v>40/41</v>
      </c>
    </row>
    <row r="35" spans="1:49" ht="13.5">
      <c r="A35" s="8" t="s">
        <v>41</v>
      </c>
      <c r="AE35" s="13">
        <f>AE3-AE19</f>
        <v>100.18313976826002</v>
      </c>
      <c r="AF35" s="13">
        <f>AF3-AF19</f>
        <v>122.10936434186002</v>
      </c>
    </row>
    <row r="36" spans="1:49" ht="13.5">
      <c r="A36" s="8" t="s">
        <v>42</v>
      </c>
      <c r="AE36" s="13">
        <f t="shared" ref="AE36:AF46" si="7">AE4-AE20</f>
        <v>86.814242363319991</v>
      </c>
      <c r="AF36" s="13">
        <f t="shared" si="7"/>
        <v>107.11412090812001</v>
      </c>
    </row>
    <row r="37" spans="1:49" ht="13.5">
      <c r="A37" s="8" t="s">
        <v>43</v>
      </c>
      <c r="AE37" s="13">
        <f t="shared" si="7"/>
        <v>97.487181481460013</v>
      </c>
      <c r="AF37" s="13">
        <f t="shared" si="7"/>
        <v>141.01837296096002</v>
      </c>
    </row>
    <row r="38" spans="1:49" ht="13.5">
      <c r="A38" s="8" t="s">
        <v>44</v>
      </c>
      <c r="AE38" s="13">
        <f t="shared" si="7"/>
        <v>144.44655307754002</v>
      </c>
      <c r="AF38" s="13">
        <f t="shared" si="7"/>
        <v>184.75388911994003</v>
      </c>
    </row>
    <row r="39" spans="1:49" ht="13.5">
      <c r="A39" s="8" t="s">
        <v>45</v>
      </c>
      <c r="AE39" s="13">
        <f t="shared" si="7"/>
        <v>123.31002280098002</v>
      </c>
      <c r="AF39" s="13">
        <f t="shared" si="7"/>
        <v>163.78452069726001</v>
      </c>
    </row>
    <row r="40" spans="1:49" ht="13.5">
      <c r="A40" s="8" t="s">
        <v>46</v>
      </c>
      <c r="AE40" s="13">
        <f t="shared" si="7"/>
        <v>133.90454599506</v>
      </c>
      <c r="AF40" s="13">
        <f t="shared" si="7"/>
        <v>197.79196257897999</v>
      </c>
    </row>
    <row r="41" spans="1:49" ht="13.5">
      <c r="A41" s="8" t="s">
        <v>47</v>
      </c>
      <c r="AE41" s="13">
        <f t="shared" si="7"/>
        <v>193.94091359856</v>
      </c>
      <c r="AF41" s="13">
        <f t="shared" si="7"/>
        <v>236.75454760478002</v>
      </c>
    </row>
    <row r="42" spans="1:49" ht="13.5">
      <c r="A42" s="8" t="s">
        <v>48</v>
      </c>
      <c r="AE42" s="13">
        <f t="shared" si="7"/>
        <v>199.25361508988004</v>
      </c>
      <c r="AF42" s="13">
        <f t="shared" si="7"/>
        <v>252.54912247508005</v>
      </c>
    </row>
    <row r="43" spans="1:49" ht="13.5">
      <c r="A43" s="8" t="s">
        <v>49</v>
      </c>
      <c r="AE43" s="13">
        <f t="shared" si="7"/>
        <v>242.19304762280001</v>
      </c>
      <c r="AF43" s="13">
        <f t="shared" si="7"/>
        <v>231.43020517328003</v>
      </c>
    </row>
    <row r="44" spans="1:49" ht="13.5">
      <c r="A44" s="8" t="s">
        <v>50</v>
      </c>
      <c r="AE44" s="13">
        <f t="shared" si="7"/>
        <v>150.14230724434</v>
      </c>
      <c r="AF44" s="14"/>
    </row>
    <row r="45" spans="1:49" ht="13.5">
      <c r="A45" s="8" t="s">
        <v>51</v>
      </c>
      <c r="AE45" s="13">
        <f t="shared" si="7"/>
        <v>92.483281812480001</v>
      </c>
      <c r="AF45" s="14"/>
    </row>
    <row r="46" spans="1:49" ht="13.5">
      <c r="A46" s="8" t="s">
        <v>52</v>
      </c>
      <c r="AE46" s="13">
        <f t="shared" si="7"/>
        <v>105.61947851602001</v>
      </c>
      <c r="AF46" s="14"/>
    </row>
    <row r="47" spans="1:49" ht="14.25" thickBot="1">
      <c r="A47" s="8" t="s">
        <v>53</v>
      </c>
      <c r="AE47" s="13">
        <f>SUM(AE35:AE46)</f>
        <v>1669.7783293707002</v>
      </c>
      <c r="AF47" s="14"/>
    </row>
    <row r="48" spans="1:49">
      <c r="A48" s="1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ht="16.5" thickBot="1">
      <c r="A49" s="4" t="s">
        <v>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ht="15.75" thickBot="1">
      <c r="A50" s="12" t="s">
        <v>55</v>
      </c>
      <c r="B50" s="7" t="str">
        <f>B2</f>
        <v xml:space="preserve">93/94 </v>
      </c>
      <c r="C50" s="7" t="str">
        <f t="shared" ref="C50:AW50" si="8">C2</f>
        <v xml:space="preserve">94/95 </v>
      </c>
      <c r="D50" s="7" t="str">
        <f t="shared" si="8"/>
        <v xml:space="preserve">95/96 </v>
      </c>
      <c r="E50" s="7" t="str">
        <f t="shared" si="8"/>
        <v xml:space="preserve">96/97 </v>
      </c>
      <c r="F50" s="7" t="str">
        <f t="shared" si="8"/>
        <v xml:space="preserve">97/98 </v>
      </c>
      <c r="G50" s="7" t="str">
        <f t="shared" si="8"/>
        <v xml:space="preserve">98/99 </v>
      </c>
      <c r="H50" s="7" t="str">
        <f t="shared" si="8"/>
        <v xml:space="preserve">99/00 </v>
      </c>
      <c r="I50" s="7" t="str">
        <f t="shared" si="8"/>
        <v xml:space="preserve">00/01 </v>
      </c>
      <c r="J50" s="7" t="str">
        <f t="shared" si="8"/>
        <v xml:space="preserve">01/02 </v>
      </c>
      <c r="K50" s="7" t="str">
        <f t="shared" si="8"/>
        <v xml:space="preserve">02/03 </v>
      </c>
      <c r="L50" s="7" t="str">
        <f t="shared" si="8"/>
        <v xml:space="preserve">03/04 </v>
      </c>
      <c r="M50" s="7" t="str">
        <f t="shared" si="8"/>
        <v xml:space="preserve">04/05 </v>
      </c>
      <c r="N50" s="7" t="str">
        <f t="shared" si="8"/>
        <v xml:space="preserve">05/06 </v>
      </c>
      <c r="O50" s="7" t="str">
        <f t="shared" si="8"/>
        <v xml:space="preserve">06/07 </v>
      </c>
      <c r="P50" s="7" t="str">
        <f t="shared" si="8"/>
        <v xml:space="preserve">07/08 </v>
      </c>
      <c r="Q50" s="7" t="str">
        <f t="shared" si="8"/>
        <v xml:space="preserve">08/09 </v>
      </c>
      <c r="R50" s="7" t="str">
        <f t="shared" si="8"/>
        <v xml:space="preserve">09/10 </v>
      </c>
      <c r="S50" s="7" t="str">
        <f t="shared" si="8"/>
        <v xml:space="preserve">10/11 </v>
      </c>
      <c r="T50" s="7" t="str">
        <f t="shared" si="8"/>
        <v xml:space="preserve">11/12 </v>
      </c>
      <c r="U50" s="7" t="str">
        <f t="shared" si="8"/>
        <v xml:space="preserve">12/13 </v>
      </c>
      <c r="V50" s="7" t="str">
        <f t="shared" si="8"/>
        <v xml:space="preserve">13/14 </v>
      </c>
      <c r="W50" s="7" t="str">
        <f t="shared" si="8"/>
        <v xml:space="preserve">14/15 </v>
      </c>
      <c r="X50" s="7" t="str">
        <f t="shared" si="8"/>
        <v xml:space="preserve">15/16 </v>
      </c>
      <c r="Y50" s="7" t="str">
        <f t="shared" si="8"/>
        <v xml:space="preserve">16/17 </v>
      </c>
      <c r="Z50" s="7" t="str">
        <f t="shared" si="8"/>
        <v xml:space="preserve">17/18 </v>
      </c>
      <c r="AA50" s="7" t="str">
        <f t="shared" si="8"/>
        <v xml:space="preserve">18/19 </v>
      </c>
      <c r="AB50" s="7" t="str">
        <f t="shared" si="8"/>
        <v>19/20</v>
      </c>
      <c r="AC50" s="7" t="str">
        <f t="shared" si="8"/>
        <v>20/21</v>
      </c>
      <c r="AD50" s="7" t="str">
        <f t="shared" si="8"/>
        <v>21/22</v>
      </c>
      <c r="AE50" s="7" t="str">
        <f t="shared" si="8"/>
        <v>22/23</v>
      </c>
      <c r="AF50" s="7" t="str">
        <f t="shared" si="8"/>
        <v>23/24</v>
      </c>
      <c r="AG50" s="7" t="str">
        <f t="shared" si="8"/>
        <v>24/25</v>
      </c>
      <c r="AH50" s="7" t="str">
        <f t="shared" si="8"/>
        <v>25/26</v>
      </c>
      <c r="AI50" s="7" t="str">
        <f t="shared" si="8"/>
        <v>26/27</v>
      </c>
      <c r="AJ50" s="7" t="str">
        <f t="shared" si="8"/>
        <v>27/28</v>
      </c>
      <c r="AK50" s="7" t="str">
        <f t="shared" si="8"/>
        <v>28/29</v>
      </c>
      <c r="AL50" s="7" t="str">
        <f t="shared" si="8"/>
        <v>29/30</v>
      </c>
      <c r="AM50" s="7" t="str">
        <f t="shared" si="8"/>
        <v>30/31</v>
      </c>
      <c r="AN50" s="7" t="str">
        <f t="shared" si="8"/>
        <v>31/32</v>
      </c>
      <c r="AO50" s="7" t="str">
        <f t="shared" si="8"/>
        <v>32/33</v>
      </c>
      <c r="AP50" s="7" t="str">
        <f t="shared" si="8"/>
        <v>33/34</v>
      </c>
      <c r="AQ50" s="7" t="str">
        <f t="shared" si="8"/>
        <v>34/35</v>
      </c>
      <c r="AR50" s="7" t="str">
        <f t="shared" si="8"/>
        <v>35/36</v>
      </c>
      <c r="AS50" s="7" t="str">
        <f t="shared" si="8"/>
        <v>36/37</v>
      </c>
      <c r="AT50" s="7" t="str">
        <f t="shared" si="8"/>
        <v>37/38</v>
      </c>
      <c r="AU50" s="7" t="str">
        <f t="shared" si="8"/>
        <v>38/39</v>
      </c>
      <c r="AV50" s="7" t="str">
        <f t="shared" si="8"/>
        <v>39/40</v>
      </c>
      <c r="AW50" s="7" t="str">
        <f t="shared" si="8"/>
        <v>40/41</v>
      </c>
    </row>
    <row r="51" spans="1:49" ht="13.5">
      <c r="A51" s="8" t="s">
        <v>41</v>
      </c>
      <c r="AE51" s="13">
        <f>'Monthly Export Inspections'!NS$290/1000</f>
        <v>0</v>
      </c>
      <c r="AF51" s="13">
        <f>'Monthly Export Inspections'!OE$290/1000</f>
        <v>0</v>
      </c>
    </row>
    <row r="52" spans="1:49" ht="13.5">
      <c r="A52" s="8" t="s">
        <v>42</v>
      </c>
      <c r="AE52" s="13">
        <f>'Monthly Export Inspections'!NT$290/1000</f>
        <v>0</v>
      </c>
      <c r="AF52" s="13">
        <f>'Monthly Export Inspections'!OF$290/1000</f>
        <v>0</v>
      </c>
    </row>
    <row r="53" spans="1:49" ht="13.5">
      <c r="A53" s="8" t="s">
        <v>43</v>
      </c>
      <c r="AE53" s="13">
        <f>'Monthly Export Inspections'!NU$290/1000</f>
        <v>0</v>
      </c>
      <c r="AF53" s="13">
        <f>'Monthly Export Inspections'!OG$290/1000</f>
        <v>0</v>
      </c>
    </row>
    <row r="54" spans="1:49" ht="13.5">
      <c r="A54" s="8" t="s">
        <v>44</v>
      </c>
      <c r="AE54" s="13">
        <f>'Monthly Export Inspections'!NV$290/1000</f>
        <v>0</v>
      </c>
      <c r="AF54" s="13">
        <f>'Monthly Export Inspections'!OH$290/1000</f>
        <v>0</v>
      </c>
    </row>
    <row r="55" spans="1:49" ht="13.5">
      <c r="A55" s="8" t="s">
        <v>45</v>
      </c>
      <c r="AE55" s="13">
        <f>'Monthly Export Inspections'!NW$290/1000</f>
        <v>0</v>
      </c>
      <c r="AF55" s="13">
        <f>'Monthly Export Inspections'!OI$290/1000</f>
        <v>0</v>
      </c>
    </row>
    <row r="56" spans="1:49" ht="13.5">
      <c r="A56" s="8" t="s">
        <v>46</v>
      </c>
      <c r="AE56" s="13">
        <f>'Monthly Export Inspections'!NX$290/1000</f>
        <v>0</v>
      </c>
      <c r="AF56" s="13">
        <f>'Monthly Export Inspections'!OJ$290/1000</f>
        <v>0</v>
      </c>
    </row>
    <row r="57" spans="1:49" ht="13.5">
      <c r="A57" s="8" t="s">
        <v>47</v>
      </c>
      <c r="AE57" s="13">
        <f>'Monthly Export Inspections'!NY$290/1000</f>
        <v>0</v>
      </c>
      <c r="AF57" s="13">
        <f>'Monthly Export Inspections'!OK$290/1000</f>
        <v>0</v>
      </c>
    </row>
    <row r="58" spans="1:49" ht="13.5">
      <c r="A58" s="8" t="s">
        <v>48</v>
      </c>
      <c r="AE58" s="13">
        <f>'Monthly Export Inspections'!NZ$290/1000</f>
        <v>0</v>
      </c>
      <c r="AF58" s="13">
        <f>'Monthly Export Inspections'!OL$290/1000</f>
        <v>0</v>
      </c>
    </row>
    <row r="59" spans="1:49" ht="13.5">
      <c r="A59" s="8" t="s">
        <v>49</v>
      </c>
      <c r="AE59" s="13">
        <f>'Monthly Export Inspections'!OA$290/1000</f>
        <v>0</v>
      </c>
      <c r="AF59" s="13">
        <f>'Monthly Export Inspections'!OM$290/1000</f>
        <v>0</v>
      </c>
    </row>
    <row r="60" spans="1:49" ht="13.5">
      <c r="A60" s="8" t="s">
        <v>50</v>
      </c>
      <c r="AE60" s="13">
        <f>'Monthly Export Inspections'!OB$290/1000</f>
        <v>0</v>
      </c>
      <c r="AF60" s="14"/>
    </row>
    <row r="61" spans="1:49" ht="13.5">
      <c r="A61" s="8" t="s">
        <v>51</v>
      </c>
      <c r="AE61" s="13">
        <f>'Monthly Export Inspections'!OC$290/1000</f>
        <v>0</v>
      </c>
      <c r="AF61" s="14"/>
    </row>
    <row r="62" spans="1:49" ht="13.5">
      <c r="A62" s="8" t="s">
        <v>52</v>
      </c>
      <c r="AE62" s="13">
        <f>'Monthly Export Inspections'!OD$290/1000</f>
        <v>0</v>
      </c>
      <c r="AF62" s="14"/>
    </row>
    <row r="63" spans="1:49" ht="14.25" thickBot="1">
      <c r="A63" s="8" t="s">
        <v>53</v>
      </c>
      <c r="AE63" s="13">
        <f>SUM(AE51:AE62)</f>
        <v>0</v>
      </c>
      <c r="AF63" s="14"/>
    </row>
    <row r="64" spans="1:49">
      <c r="A64" s="1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ht="16.5" thickBot="1">
      <c r="A65" s="4" t="s">
        <v>58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ht="15.75" thickBot="1">
      <c r="A66" s="6"/>
      <c r="B66" s="7" t="str">
        <f>B2</f>
        <v xml:space="preserve">93/94 </v>
      </c>
      <c r="C66" s="7" t="str">
        <f t="shared" ref="C66:AW66" si="9">C2</f>
        <v xml:space="preserve">94/95 </v>
      </c>
      <c r="D66" s="7" t="str">
        <f t="shared" si="9"/>
        <v xml:space="preserve">95/96 </v>
      </c>
      <c r="E66" s="7" t="str">
        <f t="shared" si="9"/>
        <v xml:space="preserve">96/97 </v>
      </c>
      <c r="F66" s="7" t="str">
        <f t="shared" si="9"/>
        <v xml:space="preserve">97/98 </v>
      </c>
      <c r="G66" s="7" t="str">
        <f t="shared" si="9"/>
        <v xml:space="preserve">98/99 </v>
      </c>
      <c r="H66" s="7" t="str">
        <f t="shared" si="9"/>
        <v xml:space="preserve">99/00 </v>
      </c>
      <c r="I66" s="7" t="str">
        <f t="shared" si="9"/>
        <v xml:space="preserve">00/01 </v>
      </c>
      <c r="J66" s="7" t="str">
        <f t="shared" si="9"/>
        <v xml:space="preserve">01/02 </v>
      </c>
      <c r="K66" s="7" t="str">
        <f t="shared" si="9"/>
        <v xml:space="preserve">02/03 </v>
      </c>
      <c r="L66" s="7" t="str">
        <f t="shared" si="9"/>
        <v xml:space="preserve">03/04 </v>
      </c>
      <c r="M66" s="7" t="str">
        <f t="shared" si="9"/>
        <v xml:space="preserve">04/05 </v>
      </c>
      <c r="N66" s="7" t="str">
        <f t="shared" si="9"/>
        <v xml:space="preserve">05/06 </v>
      </c>
      <c r="O66" s="7" t="str">
        <f t="shared" si="9"/>
        <v xml:space="preserve">06/07 </v>
      </c>
      <c r="P66" s="7" t="str">
        <f t="shared" si="9"/>
        <v xml:space="preserve">07/08 </v>
      </c>
      <c r="Q66" s="7" t="str">
        <f t="shared" si="9"/>
        <v xml:space="preserve">08/09 </v>
      </c>
      <c r="R66" s="7" t="str">
        <f t="shared" si="9"/>
        <v xml:space="preserve">09/10 </v>
      </c>
      <c r="S66" s="7" t="str">
        <f t="shared" si="9"/>
        <v xml:space="preserve">10/11 </v>
      </c>
      <c r="T66" s="7" t="str">
        <f t="shared" si="9"/>
        <v xml:space="preserve">11/12 </v>
      </c>
      <c r="U66" s="7" t="str">
        <f t="shared" si="9"/>
        <v xml:space="preserve">12/13 </v>
      </c>
      <c r="V66" s="7" t="str">
        <f t="shared" si="9"/>
        <v xml:space="preserve">13/14 </v>
      </c>
      <c r="W66" s="7" t="str">
        <f t="shared" si="9"/>
        <v xml:space="preserve">14/15 </v>
      </c>
      <c r="X66" s="7" t="str">
        <f t="shared" si="9"/>
        <v xml:space="preserve">15/16 </v>
      </c>
      <c r="Y66" s="7" t="str">
        <f t="shared" si="9"/>
        <v xml:space="preserve">16/17 </v>
      </c>
      <c r="Z66" s="7" t="str">
        <f t="shared" si="9"/>
        <v xml:space="preserve">17/18 </v>
      </c>
      <c r="AA66" s="7" t="str">
        <f t="shared" si="9"/>
        <v xml:space="preserve">18/19 </v>
      </c>
      <c r="AB66" s="7" t="str">
        <f t="shared" si="9"/>
        <v>19/20</v>
      </c>
      <c r="AC66" s="7" t="str">
        <f t="shared" si="9"/>
        <v>20/21</v>
      </c>
      <c r="AD66" s="7" t="str">
        <f t="shared" si="9"/>
        <v>21/22</v>
      </c>
      <c r="AE66" s="7" t="str">
        <f t="shared" si="9"/>
        <v>22/23</v>
      </c>
      <c r="AF66" s="7" t="str">
        <f t="shared" si="9"/>
        <v>23/24</v>
      </c>
      <c r="AG66" s="7" t="str">
        <f t="shared" si="9"/>
        <v>24/25</v>
      </c>
      <c r="AH66" s="7" t="str">
        <f t="shared" si="9"/>
        <v>25/26</v>
      </c>
      <c r="AI66" s="7" t="str">
        <f t="shared" si="9"/>
        <v>26/27</v>
      </c>
      <c r="AJ66" s="7" t="str">
        <f t="shared" si="9"/>
        <v>27/28</v>
      </c>
      <c r="AK66" s="7" t="str">
        <f t="shared" si="9"/>
        <v>28/29</v>
      </c>
      <c r="AL66" s="7" t="str">
        <f t="shared" si="9"/>
        <v>29/30</v>
      </c>
      <c r="AM66" s="7" t="str">
        <f t="shared" si="9"/>
        <v>30/31</v>
      </c>
      <c r="AN66" s="7" t="str">
        <f t="shared" si="9"/>
        <v>31/32</v>
      </c>
      <c r="AO66" s="7" t="str">
        <f t="shared" si="9"/>
        <v>32/33</v>
      </c>
      <c r="AP66" s="7" t="str">
        <f t="shared" si="9"/>
        <v>33/34</v>
      </c>
      <c r="AQ66" s="7" t="str">
        <f t="shared" si="9"/>
        <v>34/35</v>
      </c>
      <c r="AR66" s="7" t="str">
        <f t="shared" si="9"/>
        <v>35/36</v>
      </c>
      <c r="AS66" s="7" t="str">
        <f t="shared" si="9"/>
        <v>36/37</v>
      </c>
      <c r="AT66" s="7" t="str">
        <f t="shared" si="9"/>
        <v>37/38</v>
      </c>
      <c r="AU66" s="7" t="str">
        <f t="shared" si="9"/>
        <v>38/39</v>
      </c>
      <c r="AV66" s="7" t="str">
        <f t="shared" si="9"/>
        <v>39/40</v>
      </c>
      <c r="AW66" s="7" t="str">
        <f t="shared" si="9"/>
        <v>40/41</v>
      </c>
    </row>
    <row r="67" spans="1:49" ht="13.5">
      <c r="A67" s="8" t="s">
        <v>41</v>
      </c>
      <c r="AE67" s="13">
        <f>AE3-AE51</f>
        <v>100.18313976826002</v>
      </c>
      <c r="AF67" s="13">
        <f>AF3-AF51</f>
        <v>122.10936434186002</v>
      </c>
    </row>
    <row r="68" spans="1:49" ht="13.5">
      <c r="A68" s="8" t="s">
        <v>42</v>
      </c>
      <c r="AE68" s="13">
        <f t="shared" ref="AE68:AF78" si="10">AE4-AE52</f>
        <v>86.814242363319991</v>
      </c>
      <c r="AF68" s="13">
        <f t="shared" si="10"/>
        <v>107.11412090812001</v>
      </c>
    </row>
    <row r="69" spans="1:49" ht="13.5">
      <c r="A69" s="8" t="s">
        <v>43</v>
      </c>
      <c r="AE69" s="13">
        <f t="shared" si="10"/>
        <v>97.487181481460013</v>
      </c>
      <c r="AF69" s="13">
        <f t="shared" si="10"/>
        <v>141.01837296096002</v>
      </c>
    </row>
    <row r="70" spans="1:49" ht="13.5">
      <c r="A70" s="8" t="s">
        <v>44</v>
      </c>
      <c r="AE70" s="13">
        <f t="shared" si="10"/>
        <v>144.44655307754002</v>
      </c>
      <c r="AF70" s="13">
        <f t="shared" si="10"/>
        <v>184.75388911994003</v>
      </c>
    </row>
    <row r="71" spans="1:49" ht="13.5">
      <c r="A71" s="8" t="s">
        <v>45</v>
      </c>
      <c r="AE71" s="13">
        <f t="shared" si="10"/>
        <v>123.31002280098002</v>
      </c>
      <c r="AF71" s="13">
        <f t="shared" si="10"/>
        <v>163.78452069726001</v>
      </c>
    </row>
    <row r="72" spans="1:49" ht="13.5">
      <c r="A72" s="8" t="s">
        <v>46</v>
      </c>
      <c r="AE72" s="13">
        <f t="shared" si="10"/>
        <v>133.90454599506</v>
      </c>
      <c r="AF72" s="13">
        <f t="shared" si="10"/>
        <v>197.79196257897999</v>
      </c>
    </row>
    <row r="73" spans="1:49" ht="13.5">
      <c r="A73" s="8" t="s">
        <v>47</v>
      </c>
      <c r="AE73" s="13">
        <f t="shared" si="10"/>
        <v>193.94091359856</v>
      </c>
      <c r="AF73" s="13">
        <f t="shared" si="10"/>
        <v>236.75454760478002</v>
      </c>
    </row>
    <row r="74" spans="1:49" ht="13.5">
      <c r="A74" s="8" t="s">
        <v>48</v>
      </c>
      <c r="AE74" s="13">
        <f t="shared" si="10"/>
        <v>199.25361508988004</v>
      </c>
      <c r="AF74" s="13">
        <f t="shared" si="10"/>
        <v>252.54912247508005</v>
      </c>
    </row>
    <row r="75" spans="1:49" ht="13.5">
      <c r="A75" s="8" t="s">
        <v>49</v>
      </c>
      <c r="AE75" s="13">
        <f t="shared" si="10"/>
        <v>242.19304762280001</v>
      </c>
      <c r="AF75" s="13">
        <f t="shared" si="10"/>
        <v>231.43020517328003</v>
      </c>
    </row>
    <row r="76" spans="1:49" ht="13.5">
      <c r="A76" s="8" t="s">
        <v>50</v>
      </c>
      <c r="AE76" s="13">
        <f t="shared" si="10"/>
        <v>150.14230724434</v>
      </c>
    </row>
    <row r="77" spans="1:49" ht="13.5">
      <c r="A77" s="8" t="s">
        <v>51</v>
      </c>
      <c r="AE77" s="13">
        <f t="shared" si="10"/>
        <v>92.483281812480001</v>
      </c>
    </row>
    <row r="78" spans="1:49" ht="13.5">
      <c r="A78" s="8" t="s">
        <v>52</v>
      </c>
      <c r="AE78" s="13">
        <f t="shared" si="10"/>
        <v>105.61947851602001</v>
      </c>
    </row>
    <row r="79" spans="1:49" ht="14.25" thickBot="1">
      <c r="A79" s="8" t="s">
        <v>53</v>
      </c>
      <c r="AE79" s="13">
        <f>SUM(AE67:AE78)</f>
        <v>1669.7783293707002</v>
      </c>
    </row>
    <row r="80" spans="1:49">
      <c r="A80" s="1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5444-28A0-4970-A80E-7DE9B17AECC9}">
  <dimension ref="A1:PV321"/>
  <sheetViews>
    <sheetView zoomScaleNormal="100" workbookViewId="0">
      <pane xSplit="1" ySplit="2" topLeftCell="AA299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AI299" sqref="AI299"/>
    </sheetView>
  </sheetViews>
  <sheetFormatPr defaultColWidth="10.6640625" defaultRowHeight="15"/>
  <cols>
    <col min="1" max="1" width="32.33203125" style="2" customWidth="1"/>
    <col min="2" max="28" width="9.83203125" style="2" customWidth="1"/>
    <col min="29" max="34" width="10.6640625" style="2"/>
    <col min="35" max="337" width="10.33203125" style="2" customWidth="1"/>
    <col min="338" max="359" width="10.6640625" style="2" bestFit="1" customWidth="1"/>
    <col min="360" max="360" width="11.83203125" style="2" bestFit="1" customWidth="1"/>
    <col min="361" max="363" width="10.6640625" style="2" bestFit="1" customWidth="1"/>
    <col min="364" max="365" width="11.1640625" style="2" bestFit="1" customWidth="1"/>
    <col min="366" max="373" width="10.6640625" style="2" bestFit="1" customWidth="1"/>
    <col min="374" max="16384" width="10.6640625" style="2"/>
  </cols>
  <sheetData>
    <row r="1" spans="1:438" ht="15.75" thickBot="1">
      <c r="A1" s="2" t="s">
        <v>59</v>
      </c>
      <c r="AA1" s="3"/>
      <c r="AB1" s="3"/>
      <c r="AI1" s="2" t="s">
        <v>60</v>
      </c>
    </row>
    <row r="2" spans="1:438" ht="15.75" thickBot="1">
      <c r="A2" s="16" t="s">
        <v>61</v>
      </c>
      <c r="B2" s="17" t="s">
        <v>62</v>
      </c>
      <c r="C2" s="17" t="s">
        <v>63</v>
      </c>
      <c r="D2" s="17" t="s">
        <v>64</v>
      </c>
      <c r="E2" s="17" t="s">
        <v>65</v>
      </c>
      <c r="F2" s="17" t="s">
        <v>66</v>
      </c>
      <c r="G2" s="17" t="s">
        <v>67</v>
      </c>
      <c r="H2" s="17" t="s">
        <v>68</v>
      </c>
      <c r="I2" s="17" t="s">
        <v>69</v>
      </c>
      <c r="J2" s="17" t="s">
        <v>70</v>
      </c>
      <c r="K2" s="17" t="s">
        <v>71</v>
      </c>
      <c r="L2" s="17" t="s">
        <v>72</v>
      </c>
      <c r="M2" s="17" t="s">
        <v>73</v>
      </c>
      <c r="N2" s="17" t="s">
        <v>74</v>
      </c>
      <c r="O2" s="17" t="s">
        <v>75</v>
      </c>
      <c r="P2" s="17" t="s">
        <v>76</v>
      </c>
      <c r="Q2" s="17" t="s">
        <v>77</v>
      </c>
      <c r="R2" s="17" t="s">
        <v>78</v>
      </c>
      <c r="S2" s="17" t="s">
        <v>79</v>
      </c>
      <c r="T2" s="17" t="s">
        <v>80</v>
      </c>
      <c r="U2" s="17" t="s">
        <v>81</v>
      </c>
      <c r="V2" s="17" t="s">
        <v>82</v>
      </c>
      <c r="W2" s="17" t="s">
        <v>83</v>
      </c>
      <c r="X2" s="17" t="s">
        <v>84</v>
      </c>
      <c r="Y2" s="17" t="s">
        <v>85</v>
      </c>
      <c r="Z2" s="17" t="s">
        <v>86</v>
      </c>
      <c r="AA2" s="17" t="s">
        <v>87</v>
      </c>
      <c r="AB2" s="17" t="s">
        <v>88</v>
      </c>
      <c r="AC2" s="17" t="s">
        <v>89</v>
      </c>
      <c r="AD2" s="17" t="s">
        <v>90</v>
      </c>
      <c r="AE2" s="17" t="s">
        <v>91</v>
      </c>
      <c r="AF2" s="17" t="s">
        <v>92</v>
      </c>
      <c r="AG2" s="18"/>
      <c r="AI2" s="19">
        <v>34213</v>
      </c>
      <c r="AJ2" s="19">
        <v>34243</v>
      </c>
      <c r="AK2" s="19">
        <v>34274</v>
      </c>
      <c r="AL2" s="19">
        <v>34304</v>
      </c>
      <c r="AM2" s="19">
        <v>34335</v>
      </c>
      <c r="AN2" s="19">
        <v>34366</v>
      </c>
      <c r="AO2" s="19">
        <v>34394</v>
      </c>
      <c r="AP2" s="19">
        <v>34425</v>
      </c>
      <c r="AQ2" s="19">
        <v>34455</v>
      </c>
      <c r="AR2" s="19">
        <v>34486</v>
      </c>
      <c r="AS2" s="19">
        <v>34516</v>
      </c>
      <c r="AT2" s="19">
        <v>34547</v>
      </c>
      <c r="AU2" s="19">
        <v>34578</v>
      </c>
      <c r="AV2" s="19">
        <v>34608</v>
      </c>
      <c r="AW2" s="19">
        <v>34639</v>
      </c>
      <c r="AX2" s="19">
        <v>34669</v>
      </c>
      <c r="AY2" s="19">
        <v>34700</v>
      </c>
      <c r="AZ2" s="19">
        <v>34731</v>
      </c>
      <c r="BA2" s="19">
        <v>34759</v>
      </c>
      <c r="BB2" s="19">
        <v>34790</v>
      </c>
      <c r="BC2" s="19">
        <v>34820</v>
      </c>
      <c r="BD2" s="19">
        <v>34851</v>
      </c>
      <c r="BE2" s="19">
        <v>34881</v>
      </c>
      <c r="BF2" s="19">
        <v>34912</v>
      </c>
      <c r="BG2" s="19">
        <v>34943</v>
      </c>
      <c r="BH2" s="19">
        <v>34973</v>
      </c>
      <c r="BI2" s="19">
        <v>35004</v>
      </c>
      <c r="BJ2" s="19">
        <v>35034</v>
      </c>
      <c r="BK2" s="19">
        <v>35065</v>
      </c>
      <c r="BL2" s="19">
        <v>35096</v>
      </c>
      <c r="BM2" s="19">
        <v>35125</v>
      </c>
      <c r="BN2" s="19">
        <v>35156</v>
      </c>
      <c r="BO2" s="19">
        <v>35186</v>
      </c>
      <c r="BP2" s="19">
        <v>35217</v>
      </c>
      <c r="BQ2" s="19">
        <v>35247</v>
      </c>
      <c r="BR2" s="19">
        <v>35278</v>
      </c>
      <c r="BS2" s="19">
        <v>35309</v>
      </c>
      <c r="BT2" s="19">
        <v>35339</v>
      </c>
      <c r="BU2" s="19">
        <v>35370</v>
      </c>
      <c r="BV2" s="19">
        <v>35400</v>
      </c>
      <c r="BW2" s="19">
        <v>35431</v>
      </c>
      <c r="BX2" s="19">
        <v>35462</v>
      </c>
      <c r="BY2" s="19">
        <v>35490</v>
      </c>
      <c r="BZ2" s="19">
        <v>35521</v>
      </c>
      <c r="CA2" s="19">
        <v>35551</v>
      </c>
      <c r="CB2" s="19">
        <v>35582</v>
      </c>
      <c r="CC2" s="19">
        <v>35612</v>
      </c>
      <c r="CD2" s="19">
        <v>35643</v>
      </c>
      <c r="CE2" s="19">
        <v>35674</v>
      </c>
      <c r="CF2" s="19">
        <v>35704</v>
      </c>
      <c r="CG2" s="19">
        <v>35735</v>
      </c>
      <c r="CH2" s="19">
        <v>35765</v>
      </c>
      <c r="CI2" s="19">
        <v>35796</v>
      </c>
      <c r="CJ2" s="19">
        <v>35827</v>
      </c>
      <c r="CK2" s="19">
        <v>35855</v>
      </c>
      <c r="CL2" s="19">
        <v>35886</v>
      </c>
      <c r="CM2" s="19">
        <v>35916</v>
      </c>
      <c r="CN2" s="19">
        <v>35947</v>
      </c>
      <c r="CO2" s="19">
        <v>35977</v>
      </c>
      <c r="CP2" s="19">
        <v>36008</v>
      </c>
      <c r="CQ2" s="19">
        <v>36039</v>
      </c>
      <c r="CR2" s="19">
        <v>36069</v>
      </c>
      <c r="CS2" s="19">
        <v>36100</v>
      </c>
      <c r="CT2" s="19">
        <v>36130</v>
      </c>
      <c r="CU2" s="19">
        <v>36161</v>
      </c>
      <c r="CV2" s="19">
        <v>36192</v>
      </c>
      <c r="CW2" s="19">
        <v>36220</v>
      </c>
      <c r="CX2" s="19">
        <v>36251</v>
      </c>
      <c r="CY2" s="19">
        <v>36281</v>
      </c>
      <c r="CZ2" s="19">
        <v>36312</v>
      </c>
      <c r="DA2" s="19">
        <v>36342</v>
      </c>
      <c r="DB2" s="19">
        <v>36373</v>
      </c>
      <c r="DC2" s="19">
        <v>36404</v>
      </c>
      <c r="DD2" s="19">
        <v>36434</v>
      </c>
      <c r="DE2" s="19">
        <v>36465</v>
      </c>
      <c r="DF2" s="19">
        <v>36495</v>
      </c>
      <c r="DG2" s="19">
        <v>36526</v>
      </c>
      <c r="DH2" s="19">
        <v>36557</v>
      </c>
      <c r="DI2" s="19">
        <v>36586</v>
      </c>
      <c r="DJ2" s="19">
        <v>36617</v>
      </c>
      <c r="DK2" s="19">
        <v>36647</v>
      </c>
      <c r="DL2" s="19">
        <v>36678</v>
      </c>
      <c r="DM2" s="19">
        <v>36708</v>
      </c>
      <c r="DN2" s="19">
        <v>36739</v>
      </c>
      <c r="DO2" s="19">
        <v>36770</v>
      </c>
      <c r="DP2" s="19">
        <v>36800</v>
      </c>
      <c r="DQ2" s="19">
        <v>36831</v>
      </c>
      <c r="DR2" s="19">
        <v>36861</v>
      </c>
      <c r="DS2" s="19">
        <v>36892</v>
      </c>
      <c r="DT2" s="19">
        <v>36923</v>
      </c>
      <c r="DU2" s="19">
        <v>36951</v>
      </c>
      <c r="DV2" s="19">
        <v>36982</v>
      </c>
      <c r="DW2" s="19">
        <v>37012</v>
      </c>
      <c r="DX2" s="19">
        <v>37043</v>
      </c>
      <c r="DY2" s="19">
        <v>37073</v>
      </c>
      <c r="DZ2" s="19">
        <v>37104</v>
      </c>
      <c r="EA2" s="19">
        <v>37135</v>
      </c>
      <c r="EB2" s="19">
        <v>37165</v>
      </c>
      <c r="EC2" s="19">
        <v>37196</v>
      </c>
      <c r="ED2" s="19">
        <v>37226</v>
      </c>
      <c r="EE2" s="19">
        <v>37257</v>
      </c>
      <c r="EF2" s="19">
        <v>37288</v>
      </c>
      <c r="EG2" s="19">
        <v>37316</v>
      </c>
      <c r="EH2" s="19">
        <v>37347</v>
      </c>
      <c r="EI2" s="19">
        <v>37377</v>
      </c>
      <c r="EJ2" s="19">
        <v>37408</v>
      </c>
      <c r="EK2" s="19">
        <v>37438</v>
      </c>
      <c r="EL2" s="19">
        <v>37469</v>
      </c>
      <c r="EM2" s="19">
        <v>37500</v>
      </c>
      <c r="EN2" s="19">
        <v>37530</v>
      </c>
      <c r="EO2" s="19">
        <v>37561</v>
      </c>
      <c r="EP2" s="19">
        <v>37591</v>
      </c>
      <c r="EQ2" s="19">
        <v>37622</v>
      </c>
      <c r="ER2" s="19">
        <v>37653</v>
      </c>
      <c r="ES2" s="19">
        <v>37681</v>
      </c>
      <c r="ET2" s="19">
        <v>37712</v>
      </c>
      <c r="EU2" s="19">
        <v>37742</v>
      </c>
      <c r="EV2" s="19">
        <v>37773</v>
      </c>
      <c r="EW2" s="19">
        <v>37803</v>
      </c>
      <c r="EX2" s="19">
        <v>37834</v>
      </c>
      <c r="EY2" s="19">
        <v>37865</v>
      </c>
      <c r="EZ2" s="19">
        <v>37895</v>
      </c>
      <c r="FA2" s="19">
        <v>37926</v>
      </c>
      <c r="FB2" s="19">
        <v>37956</v>
      </c>
      <c r="FC2" s="19">
        <v>37987</v>
      </c>
      <c r="FD2" s="19">
        <v>38018</v>
      </c>
      <c r="FE2" s="19">
        <v>38047</v>
      </c>
      <c r="FF2" s="19">
        <v>38078</v>
      </c>
      <c r="FG2" s="19">
        <v>38108</v>
      </c>
      <c r="FH2" s="19">
        <v>38139</v>
      </c>
      <c r="FI2" s="19">
        <v>38169</v>
      </c>
      <c r="FJ2" s="19">
        <v>38200</v>
      </c>
      <c r="FK2" s="19">
        <v>38231</v>
      </c>
      <c r="FL2" s="19">
        <v>38261</v>
      </c>
      <c r="FM2" s="19">
        <v>38292</v>
      </c>
      <c r="FN2" s="19">
        <v>38322</v>
      </c>
      <c r="FO2" s="19">
        <v>38353</v>
      </c>
      <c r="FP2" s="19">
        <v>38384</v>
      </c>
      <c r="FQ2" s="19">
        <v>38412</v>
      </c>
      <c r="FR2" s="19">
        <v>38443</v>
      </c>
      <c r="FS2" s="19">
        <v>38473</v>
      </c>
      <c r="FT2" s="19">
        <v>38504</v>
      </c>
      <c r="FU2" s="19">
        <v>38534</v>
      </c>
      <c r="FV2" s="19">
        <v>38565</v>
      </c>
      <c r="FW2" s="19">
        <v>38596</v>
      </c>
      <c r="FX2" s="19">
        <v>38626</v>
      </c>
      <c r="FY2" s="19">
        <v>38657</v>
      </c>
      <c r="FZ2" s="19">
        <v>38687</v>
      </c>
      <c r="GA2" s="19">
        <v>38718</v>
      </c>
      <c r="GB2" s="19">
        <v>38749</v>
      </c>
      <c r="GC2" s="19">
        <v>38777</v>
      </c>
      <c r="GD2" s="19">
        <v>38808</v>
      </c>
      <c r="GE2" s="19">
        <v>38838</v>
      </c>
      <c r="GF2" s="19">
        <v>38869</v>
      </c>
      <c r="GG2" s="19">
        <v>38899</v>
      </c>
      <c r="GH2" s="19">
        <v>38930</v>
      </c>
      <c r="GI2" s="19">
        <v>38961</v>
      </c>
      <c r="GJ2" s="19">
        <v>38991</v>
      </c>
      <c r="GK2" s="19">
        <v>39022</v>
      </c>
      <c r="GL2" s="19">
        <v>39052</v>
      </c>
      <c r="GM2" s="19">
        <v>39083</v>
      </c>
      <c r="GN2" s="19">
        <v>39114</v>
      </c>
      <c r="GO2" s="19">
        <v>39142</v>
      </c>
      <c r="GP2" s="19">
        <v>39173</v>
      </c>
      <c r="GQ2" s="19">
        <v>39203</v>
      </c>
      <c r="GR2" s="19">
        <v>39234</v>
      </c>
      <c r="GS2" s="19">
        <v>39264</v>
      </c>
      <c r="GT2" s="19">
        <v>39295</v>
      </c>
      <c r="GU2" s="19">
        <v>39326</v>
      </c>
      <c r="GV2" s="19">
        <v>39356</v>
      </c>
      <c r="GW2" s="19">
        <v>39387</v>
      </c>
      <c r="GX2" s="19">
        <v>39417</v>
      </c>
      <c r="GY2" s="19">
        <v>39448</v>
      </c>
      <c r="GZ2" s="19">
        <v>39479</v>
      </c>
      <c r="HA2" s="19">
        <v>39508</v>
      </c>
      <c r="HB2" s="19">
        <v>39539</v>
      </c>
      <c r="HC2" s="19">
        <v>39569</v>
      </c>
      <c r="HD2" s="19">
        <v>39600</v>
      </c>
      <c r="HE2" s="19">
        <v>39630</v>
      </c>
      <c r="HF2" s="19">
        <v>39661</v>
      </c>
      <c r="HG2" s="19">
        <v>39692</v>
      </c>
      <c r="HH2" s="19">
        <v>39722</v>
      </c>
      <c r="HI2" s="19">
        <v>39753</v>
      </c>
      <c r="HJ2" s="19">
        <v>39783</v>
      </c>
      <c r="HK2" s="19">
        <v>39814</v>
      </c>
      <c r="HL2" s="19">
        <v>39845</v>
      </c>
      <c r="HM2" s="19">
        <v>39873</v>
      </c>
      <c r="HN2" s="19">
        <v>39904</v>
      </c>
      <c r="HO2" s="19">
        <v>39934</v>
      </c>
      <c r="HP2" s="19">
        <v>39965</v>
      </c>
      <c r="HQ2" s="19">
        <v>39995</v>
      </c>
      <c r="HR2" s="19">
        <v>40026</v>
      </c>
      <c r="HS2" s="19">
        <v>40057</v>
      </c>
      <c r="HT2" s="19">
        <v>40087</v>
      </c>
      <c r="HU2" s="19">
        <v>40118</v>
      </c>
      <c r="HV2" s="19">
        <v>40148</v>
      </c>
      <c r="HW2" s="19">
        <v>40179</v>
      </c>
      <c r="HX2" s="19">
        <v>40210</v>
      </c>
      <c r="HY2" s="19">
        <v>40238</v>
      </c>
      <c r="HZ2" s="19">
        <v>40269</v>
      </c>
      <c r="IA2" s="19">
        <v>40299</v>
      </c>
      <c r="IB2" s="19">
        <v>40330</v>
      </c>
      <c r="IC2" s="19">
        <v>40360</v>
      </c>
      <c r="ID2" s="19">
        <v>40391</v>
      </c>
      <c r="IE2" s="19">
        <v>40422</v>
      </c>
      <c r="IF2" s="19">
        <v>40452</v>
      </c>
      <c r="IG2" s="19">
        <v>40483</v>
      </c>
      <c r="IH2" s="19">
        <v>40513</v>
      </c>
      <c r="II2" s="19">
        <v>40544</v>
      </c>
      <c r="IJ2" s="19">
        <v>40575</v>
      </c>
      <c r="IK2" s="19">
        <v>40603</v>
      </c>
      <c r="IL2" s="19">
        <v>40634</v>
      </c>
      <c r="IM2" s="19">
        <v>40664</v>
      </c>
      <c r="IN2" s="19">
        <v>40695</v>
      </c>
      <c r="IO2" s="19">
        <v>40725</v>
      </c>
      <c r="IP2" s="19">
        <v>40756</v>
      </c>
      <c r="IQ2" s="19">
        <v>40787</v>
      </c>
      <c r="IR2" s="19">
        <v>40817</v>
      </c>
      <c r="IS2" s="19">
        <v>40848</v>
      </c>
      <c r="IT2" s="19">
        <v>40878</v>
      </c>
      <c r="IU2" s="19">
        <v>40909</v>
      </c>
      <c r="IV2" s="19">
        <v>40940</v>
      </c>
      <c r="IW2" s="19">
        <v>40969</v>
      </c>
      <c r="IX2" s="19">
        <v>41000</v>
      </c>
      <c r="IY2" s="19">
        <v>41030</v>
      </c>
      <c r="IZ2" s="19">
        <v>41061</v>
      </c>
      <c r="JA2" s="19">
        <v>41091</v>
      </c>
      <c r="JB2" s="19">
        <v>41122</v>
      </c>
      <c r="JC2" s="19">
        <v>41153</v>
      </c>
      <c r="JD2" s="19">
        <v>41183</v>
      </c>
      <c r="JE2" s="19">
        <v>41214</v>
      </c>
      <c r="JF2" s="19">
        <v>41244</v>
      </c>
      <c r="JG2" s="19">
        <v>41275</v>
      </c>
      <c r="JH2" s="19">
        <v>41306</v>
      </c>
      <c r="JI2" s="19">
        <v>41334</v>
      </c>
      <c r="JJ2" s="19">
        <v>41365</v>
      </c>
      <c r="JK2" s="19">
        <v>41395</v>
      </c>
      <c r="JL2" s="19">
        <v>41426</v>
      </c>
      <c r="JM2" s="19">
        <v>41456</v>
      </c>
      <c r="JN2" s="19">
        <v>41487</v>
      </c>
      <c r="JO2" s="19">
        <v>41518</v>
      </c>
      <c r="JP2" s="19">
        <v>41548</v>
      </c>
      <c r="JQ2" s="19">
        <v>41579</v>
      </c>
      <c r="JR2" s="19">
        <v>41609</v>
      </c>
      <c r="JS2" s="19">
        <v>41640</v>
      </c>
      <c r="JT2" s="19">
        <v>41671</v>
      </c>
      <c r="JU2" s="19">
        <v>41699</v>
      </c>
      <c r="JV2" s="19">
        <v>41730</v>
      </c>
      <c r="JW2" s="19">
        <v>41760</v>
      </c>
      <c r="JX2" s="19">
        <v>41791</v>
      </c>
      <c r="JY2" s="19">
        <v>41821</v>
      </c>
      <c r="JZ2" s="19">
        <v>41852</v>
      </c>
      <c r="KA2" s="19">
        <v>41883</v>
      </c>
      <c r="KB2" s="19">
        <v>41913</v>
      </c>
      <c r="KC2" s="19">
        <v>41944</v>
      </c>
      <c r="KD2" s="19">
        <v>41974</v>
      </c>
      <c r="KE2" s="19">
        <v>42005</v>
      </c>
      <c r="KF2" s="19">
        <v>42036</v>
      </c>
      <c r="KG2" s="19">
        <v>42064</v>
      </c>
      <c r="KH2" s="19">
        <v>42095</v>
      </c>
      <c r="KI2" s="19">
        <v>42125</v>
      </c>
      <c r="KJ2" s="19">
        <v>42156</v>
      </c>
      <c r="KK2" s="19">
        <v>42186</v>
      </c>
      <c r="KL2" s="19">
        <v>42217</v>
      </c>
      <c r="KM2" s="19">
        <v>42248</v>
      </c>
      <c r="KN2" s="19">
        <v>42278</v>
      </c>
      <c r="KO2" s="19">
        <v>42309</v>
      </c>
      <c r="KP2" s="19">
        <v>42339</v>
      </c>
      <c r="KQ2" s="19">
        <v>42370</v>
      </c>
      <c r="KR2" s="19">
        <v>42401</v>
      </c>
      <c r="KS2" s="19">
        <v>42430</v>
      </c>
      <c r="KT2" s="19">
        <v>42461</v>
      </c>
      <c r="KU2" s="19">
        <v>42491</v>
      </c>
      <c r="KV2" s="19">
        <v>42522</v>
      </c>
      <c r="KW2" s="19">
        <v>42552</v>
      </c>
      <c r="KX2" s="19">
        <v>42583</v>
      </c>
      <c r="KY2" s="19">
        <v>42614</v>
      </c>
      <c r="KZ2" s="19">
        <v>42644</v>
      </c>
      <c r="LA2" s="19">
        <v>42675</v>
      </c>
      <c r="LB2" s="19">
        <v>42705</v>
      </c>
      <c r="LC2" s="19">
        <v>42736</v>
      </c>
      <c r="LD2" s="19">
        <v>42767</v>
      </c>
      <c r="LE2" s="19">
        <v>42795</v>
      </c>
      <c r="LF2" s="19">
        <v>42826</v>
      </c>
      <c r="LG2" s="19">
        <v>42856</v>
      </c>
      <c r="LH2" s="19">
        <v>42887</v>
      </c>
      <c r="LI2" s="19">
        <v>42917</v>
      </c>
      <c r="LJ2" s="19">
        <v>42948</v>
      </c>
      <c r="LK2" s="19">
        <v>42979</v>
      </c>
      <c r="LL2" s="19">
        <v>43009</v>
      </c>
      <c r="LM2" s="19">
        <v>43040</v>
      </c>
      <c r="LN2" s="19">
        <v>43070</v>
      </c>
      <c r="LO2" s="19">
        <v>43101</v>
      </c>
      <c r="LP2" s="19">
        <v>43132</v>
      </c>
      <c r="LQ2" s="19">
        <v>43160</v>
      </c>
      <c r="LR2" s="19">
        <v>43191</v>
      </c>
      <c r="LS2" s="19">
        <v>43221</v>
      </c>
      <c r="LT2" s="19">
        <v>43252</v>
      </c>
      <c r="LU2" s="19">
        <v>43282</v>
      </c>
      <c r="LV2" s="19">
        <v>43313</v>
      </c>
      <c r="LW2" s="19">
        <v>43344</v>
      </c>
      <c r="LX2" s="19">
        <v>43374</v>
      </c>
      <c r="LY2" s="19">
        <v>43405</v>
      </c>
      <c r="LZ2" s="19">
        <v>43435</v>
      </c>
      <c r="MA2" s="19">
        <v>43466</v>
      </c>
      <c r="MB2" s="19">
        <v>43497</v>
      </c>
      <c r="MC2" s="19">
        <v>43525</v>
      </c>
      <c r="MD2" s="19">
        <v>43556</v>
      </c>
      <c r="ME2" s="19">
        <v>43586</v>
      </c>
      <c r="MF2" s="19">
        <v>43617</v>
      </c>
      <c r="MG2" s="19">
        <v>43647</v>
      </c>
      <c r="MH2" s="19">
        <v>43678</v>
      </c>
      <c r="MI2" s="19">
        <v>43709</v>
      </c>
      <c r="MJ2" s="19">
        <v>43739</v>
      </c>
      <c r="MK2" s="19">
        <v>43770</v>
      </c>
      <c r="ML2" s="19">
        <v>43800</v>
      </c>
      <c r="MM2" s="19">
        <v>43831</v>
      </c>
      <c r="MN2" s="19">
        <v>43862</v>
      </c>
      <c r="MO2" s="19">
        <v>43891</v>
      </c>
      <c r="MP2" s="19">
        <v>43922</v>
      </c>
      <c r="MQ2" s="19">
        <v>43952</v>
      </c>
      <c r="MR2" s="19">
        <v>43983</v>
      </c>
      <c r="MS2" s="19">
        <v>44013</v>
      </c>
      <c r="MT2" s="19">
        <v>44044</v>
      </c>
      <c r="MU2" s="19">
        <v>44075</v>
      </c>
      <c r="MV2" s="19">
        <v>44105</v>
      </c>
      <c r="MW2" s="19">
        <v>44136</v>
      </c>
      <c r="MX2" s="19">
        <v>44166</v>
      </c>
      <c r="MY2" s="19">
        <v>44197</v>
      </c>
      <c r="MZ2" s="19">
        <v>44228</v>
      </c>
      <c r="NA2" s="19">
        <v>44256</v>
      </c>
      <c r="NB2" s="19">
        <v>44287</v>
      </c>
      <c r="NC2" s="19">
        <v>44317</v>
      </c>
      <c r="ND2" s="19">
        <v>44348</v>
      </c>
      <c r="NE2" s="19">
        <v>44378</v>
      </c>
      <c r="NF2" s="19">
        <v>44409</v>
      </c>
      <c r="NG2" s="19">
        <v>44440</v>
      </c>
      <c r="NH2" s="19">
        <v>44470</v>
      </c>
      <c r="NI2" s="19">
        <v>44501</v>
      </c>
      <c r="NJ2" s="19">
        <v>44531</v>
      </c>
      <c r="NK2" s="19">
        <v>44562</v>
      </c>
      <c r="NL2" s="19">
        <v>44593</v>
      </c>
      <c r="NM2" s="19">
        <v>44621</v>
      </c>
      <c r="NN2" s="19">
        <v>44652</v>
      </c>
      <c r="NO2" s="19">
        <v>44682</v>
      </c>
      <c r="NP2" s="19">
        <v>44713</v>
      </c>
      <c r="NQ2" s="19">
        <v>44743</v>
      </c>
      <c r="NR2" s="19">
        <v>44774</v>
      </c>
      <c r="NS2" s="19">
        <v>44805</v>
      </c>
      <c r="NT2" s="19">
        <v>44835</v>
      </c>
      <c r="NU2" s="19">
        <v>44866</v>
      </c>
      <c r="NV2" s="19">
        <v>44896</v>
      </c>
      <c r="NW2" s="19">
        <v>44927</v>
      </c>
      <c r="NX2" s="19">
        <v>44958</v>
      </c>
      <c r="NY2" s="19">
        <v>44986</v>
      </c>
      <c r="NZ2" s="19">
        <v>45017</v>
      </c>
      <c r="OA2" s="19">
        <v>45047</v>
      </c>
      <c r="OB2" s="19">
        <v>45078</v>
      </c>
      <c r="OC2" s="19">
        <v>45108</v>
      </c>
      <c r="OD2" s="19">
        <v>45139</v>
      </c>
      <c r="OE2" s="19">
        <v>45170</v>
      </c>
      <c r="OF2" s="19">
        <v>45200</v>
      </c>
      <c r="OG2" s="19">
        <v>45231</v>
      </c>
      <c r="OH2" s="19">
        <v>45261</v>
      </c>
      <c r="OI2" s="19">
        <v>45292</v>
      </c>
      <c r="OJ2" s="19">
        <v>45323</v>
      </c>
      <c r="OK2" s="19">
        <v>45352</v>
      </c>
      <c r="OL2" s="19">
        <v>45383</v>
      </c>
      <c r="OM2" s="19">
        <v>45413</v>
      </c>
      <c r="ON2" s="19">
        <v>45444</v>
      </c>
      <c r="OO2" s="19">
        <v>45474</v>
      </c>
      <c r="OP2" s="19">
        <v>45505</v>
      </c>
      <c r="OQ2" s="19">
        <v>45536</v>
      </c>
      <c r="OR2" s="19">
        <v>45566</v>
      </c>
      <c r="OS2" s="19">
        <v>45597</v>
      </c>
      <c r="OT2" s="19">
        <v>45627</v>
      </c>
      <c r="OU2" s="19">
        <v>45658</v>
      </c>
      <c r="OV2" s="19">
        <v>45689</v>
      </c>
      <c r="OW2" s="19">
        <v>45717</v>
      </c>
      <c r="OX2" s="19">
        <v>45748</v>
      </c>
      <c r="OY2" s="19">
        <v>45778</v>
      </c>
      <c r="OZ2" s="19">
        <v>45809</v>
      </c>
      <c r="PA2" s="19">
        <v>45839</v>
      </c>
      <c r="PB2" s="19">
        <v>45870</v>
      </c>
      <c r="PC2" s="19">
        <v>45901</v>
      </c>
      <c r="PD2" s="19">
        <v>45931</v>
      </c>
      <c r="PE2" s="19">
        <v>45962</v>
      </c>
      <c r="PF2" s="19">
        <v>45992</v>
      </c>
      <c r="PG2" s="19">
        <v>46023</v>
      </c>
      <c r="PH2" s="19">
        <v>46054</v>
      </c>
      <c r="PI2" s="19">
        <v>46082</v>
      </c>
      <c r="PJ2" s="19">
        <v>46113</v>
      </c>
      <c r="PK2" s="19">
        <v>46143</v>
      </c>
      <c r="PL2" s="19">
        <v>46174</v>
      </c>
      <c r="PM2" s="19">
        <v>46204</v>
      </c>
      <c r="PN2" s="19">
        <v>46235</v>
      </c>
      <c r="PO2" s="19">
        <v>46266</v>
      </c>
      <c r="PP2" s="19">
        <v>46296</v>
      </c>
      <c r="PQ2" s="19">
        <v>46327</v>
      </c>
      <c r="PR2" s="19">
        <v>46357</v>
      </c>
      <c r="PS2" s="19">
        <v>46388</v>
      </c>
      <c r="PT2" s="19">
        <v>46419</v>
      </c>
      <c r="PU2" s="19">
        <v>46447</v>
      </c>
      <c r="PV2" s="19">
        <v>46478</v>
      </c>
    </row>
    <row r="3" spans="1:438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</row>
    <row r="4" spans="1:438">
      <c r="A4" s="21" t="s">
        <v>93</v>
      </c>
      <c r="B4" s="22">
        <f t="shared" ref="B4:AF4" si="0">SUM(B5:B35)</f>
        <v>0</v>
      </c>
      <c r="C4" s="22">
        <f t="shared" si="0"/>
        <v>0</v>
      </c>
      <c r="D4" s="22">
        <f t="shared" si="0"/>
        <v>0</v>
      </c>
      <c r="E4" s="22">
        <f t="shared" si="0"/>
        <v>0</v>
      </c>
      <c r="F4" s="22">
        <f t="shared" si="0"/>
        <v>0</v>
      </c>
      <c r="G4" s="22">
        <f t="shared" si="0"/>
        <v>0</v>
      </c>
      <c r="H4" s="22">
        <f t="shared" si="0"/>
        <v>0</v>
      </c>
      <c r="I4" s="22">
        <f t="shared" si="0"/>
        <v>0</v>
      </c>
      <c r="J4" s="22">
        <f t="shared" si="0"/>
        <v>0</v>
      </c>
      <c r="K4" s="22">
        <f t="shared" si="0"/>
        <v>0</v>
      </c>
      <c r="L4" s="22">
        <f t="shared" si="0"/>
        <v>0</v>
      </c>
      <c r="M4" s="22">
        <f t="shared" si="0"/>
        <v>0</v>
      </c>
      <c r="N4" s="22">
        <f t="shared" si="0"/>
        <v>0</v>
      </c>
      <c r="O4" s="22">
        <f t="shared" si="0"/>
        <v>0</v>
      </c>
      <c r="P4" s="22">
        <f t="shared" si="0"/>
        <v>0</v>
      </c>
      <c r="Q4" s="22">
        <f t="shared" si="0"/>
        <v>0</v>
      </c>
      <c r="R4" s="22">
        <f t="shared" si="0"/>
        <v>0</v>
      </c>
      <c r="S4" s="22">
        <f t="shared" si="0"/>
        <v>0</v>
      </c>
      <c r="T4" s="22">
        <f t="shared" si="0"/>
        <v>0</v>
      </c>
      <c r="U4" s="22">
        <f t="shared" si="0"/>
        <v>0</v>
      </c>
      <c r="V4" s="22">
        <f t="shared" si="0"/>
        <v>0</v>
      </c>
      <c r="W4" s="22">
        <f t="shared" si="0"/>
        <v>0</v>
      </c>
      <c r="X4" s="22">
        <f t="shared" si="0"/>
        <v>0</v>
      </c>
      <c r="Y4" s="22">
        <f t="shared" si="0"/>
        <v>0</v>
      </c>
      <c r="Z4" s="22">
        <f t="shared" si="0"/>
        <v>0</v>
      </c>
      <c r="AA4" s="22">
        <f t="shared" si="0"/>
        <v>0</v>
      </c>
      <c r="AB4" s="22">
        <f t="shared" si="0"/>
        <v>0</v>
      </c>
      <c r="AC4" s="22">
        <f t="shared" si="0"/>
        <v>0</v>
      </c>
      <c r="AD4" s="22">
        <f t="shared" si="0"/>
        <v>0</v>
      </c>
      <c r="AE4" s="22">
        <f t="shared" si="0"/>
        <v>0</v>
      </c>
      <c r="AF4" s="22">
        <f t="shared" si="0"/>
        <v>0</v>
      </c>
      <c r="AG4" s="22"/>
      <c r="AI4" s="23">
        <f t="shared" ref="AI4:CT4" si="1">SUM(AI5:AI35)</f>
        <v>0</v>
      </c>
      <c r="AJ4" s="23">
        <f t="shared" si="1"/>
        <v>0</v>
      </c>
      <c r="AK4" s="23">
        <f t="shared" si="1"/>
        <v>0</v>
      </c>
      <c r="AL4" s="23">
        <f t="shared" si="1"/>
        <v>0</v>
      </c>
      <c r="AM4" s="23">
        <f t="shared" si="1"/>
        <v>0</v>
      </c>
      <c r="AN4" s="23">
        <f t="shared" si="1"/>
        <v>0</v>
      </c>
      <c r="AO4" s="23">
        <f t="shared" si="1"/>
        <v>0</v>
      </c>
      <c r="AP4" s="23">
        <f t="shared" si="1"/>
        <v>0</v>
      </c>
      <c r="AQ4" s="23">
        <f t="shared" si="1"/>
        <v>0</v>
      </c>
      <c r="AR4" s="23">
        <f t="shared" si="1"/>
        <v>0</v>
      </c>
      <c r="AS4" s="23">
        <f t="shared" si="1"/>
        <v>0</v>
      </c>
      <c r="AT4" s="23">
        <f t="shared" si="1"/>
        <v>0</v>
      </c>
      <c r="AU4" s="23">
        <f t="shared" si="1"/>
        <v>0</v>
      </c>
      <c r="AV4" s="23">
        <f t="shared" si="1"/>
        <v>0</v>
      </c>
      <c r="AW4" s="23">
        <f t="shared" si="1"/>
        <v>0</v>
      </c>
      <c r="AX4" s="23">
        <f t="shared" si="1"/>
        <v>0</v>
      </c>
      <c r="AY4" s="23">
        <f t="shared" si="1"/>
        <v>0</v>
      </c>
      <c r="AZ4" s="23">
        <f t="shared" si="1"/>
        <v>0</v>
      </c>
      <c r="BA4" s="23">
        <f t="shared" si="1"/>
        <v>0</v>
      </c>
      <c r="BB4" s="23">
        <f t="shared" si="1"/>
        <v>0</v>
      </c>
      <c r="BC4" s="23">
        <f t="shared" si="1"/>
        <v>0</v>
      </c>
      <c r="BD4" s="23">
        <f t="shared" si="1"/>
        <v>0</v>
      </c>
      <c r="BE4" s="23">
        <f t="shared" si="1"/>
        <v>0</v>
      </c>
      <c r="BF4" s="23">
        <f t="shared" si="1"/>
        <v>0</v>
      </c>
      <c r="BG4" s="23">
        <f t="shared" si="1"/>
        <v>0</v>
      </c>
      <c r="BH4" s="23">
        <f t="shared" si="1"/>
        <v>0</v>
      </c>
      <c r="BI4" s="23">
        <f t="shared" si="1"/>
        <v>0</v>
      </c>
      <c r="BJ4" s="23">
        <f t="shared" si="1"/>
        <v>0</v>
      </c>
      <c r="BK4" s="23">
        <f t="shared" si="1"/>
        <v>0</v>
      </c>
      <c r="BL4" s="23">
        <f t="shared" si="1"/>
        <v>0</v>
      </c>
      <c r="BM4" s="23">
        <f t="shared" si="1"/>
        <v>0</v>
      </c>
      <c r="BN4" s="23">
        <f t="shared" si="1"/>
        <v>0</v>
      </c>
      <c r="BO4" s="23">
        <f t="shared" si="1"/>
        <v>0</v>
      </c>
      <c r="BP4" s="23">
        <f t="shared" si="1"/>
        <v>0</v>
      </c>
      <c r="BQ4" s="23">
        <f t="shared" si="1"/>
        <v>0</v>
      </c>
      <c r="BR4" s="23">
        <f t="shared" si="1"/>
        <v>0</v>
      </c>
      <c r="BS4" s="23">
        <f t="shared" si="1"/>
        <v>0</v>
      </c>
      <c r="BT4" s="23">
        <f t="shared" si="1"/>
        <v>0</v>
      </c>
      <c r="BU4" s="23">
        <f t="shared" si="1"/>
        <v>0</v>
      </c>
      <c r="BV4" s="23">
        <f t="shared" si="1"/>
        <v>0</v>
      </c>
      <c r="BW4" s="23">
        <f t="shared" si="1"/>
        <v>0</v>
      </c>
      <c r="BX4" s="23">
        <f t="shared" si="1"/>
        <v>0</v>
      </c>
      <c r="BY4" s="23">
        <f t="shared" si="1"/>
        <v>0</v>
      </c>
      <c r="BZ4" s="23">
        <f t="shared" si="1"/>
        <v>0</v>
      </c>
      <c r="CA4" s="23">
        <f t="shared" si="1"/>
        <v>0</v>
      </c>
      <c r="CB4" s="23">
        <f t="shared" si="1"/>
        <v>0</v>
      </c>
      <c r="CC4" s="23">
        <f t="shared" si="1"/>
        <v>0</v>
      </c>
      <c r="CD4" s="23">
        <f t="shared" si="1"/>
        <v>0</v>
      </c>
      <c r="CE4" s="23">
        <f t="shared" si="1"/>
        <v>0</v>
      </c>
      <c r="CF4" s="23">
        <f t="shared" si="1"/>
        <v>0</v>
      </c>
      <c r="CG4" s="23">
        <f t="shared" si="1"/>
        <v>0</v>
      </c>
      <c r="CH4" s="23">
        <f t="shared" si="1"/>
        <v>0</v>
      </c>
      <c r="CI4" s="23">
        <f t="shared" si="1"/>
        <v>0</v>
      </c>
      <c r="CJ4" s="23">
        <f t="shared" si="1"/>
        <v>0</v>
      </c>
      <c r="CK4" s="23">
        <f t="shared" si="1"/>
        <v>0</v>
      </c>
      <c r="CL4" s="23">
        <f t="shared" si="1"/>
        <v>0</v>
      </c>
      <c r="CM4" s="23">
        <f t="shared" si="1"/>
        <v>0</v>
      </c>
      <c r="CN4" s="23">
        <f t="shared" si="1"/>
        <v>0</v>
      </c>
      <c r="CO4" s="23">
        <f t="shared" si="1"/>
        <v>0</v>
      </c>
      <c r="CP4" s="23">
        <f t="shared" si="1"/>
        <v>0</v>
      </c>
      <c r="CQ4" s="23">
        <f t="shared" si="1"/>
        <v>0</v>
      </c>
      <c r="CR4" s="23">
        <f t="shared" si="1"/>
        <v>0</v>
      </c>
      <c r="CS4" s="23">
        <f t="shared" si="1"/>
        <v>0</v>
      </c>
      <c r="CT4" s="23">
        <f t="shared" si="1"/>
        <v>0</v>
      </c>
      <c r="CU4" s="23">
        <f t="shared" ref="CU4:FF4" si="2">SUM(CU5:CU35)</f>
        <v>0</v>
      </c>
      <c r="CV4" s="23">
        <f t="shared" si="2"/>
        <v>0</v>
      </c>
      <c r="CW4" s="23">
        <f t="shared" si="2"/>
        <v>0</v>
      </c>
      <c r="CX4" s="23">
        <f t="shared" si="2"/>
        <v>0</v>
      </c>
      <c r="CY4" s="23">
        <f t="shared" si="2"/>
        <v>0</v>
      </c>
      <c r="CZ4" s="23">
        <f t="shared" si="2"/>
        <v>0</v>
      </c>
      <c r="DA4" s="23">
        <f t="shared" si="2"/>
        <v>0</v>
      </c>
      <c r="DB4" s="23">
        <f t="shared" si="2"/>
        <v>0</v>
      </c>
      <c r="DC4" s="23">
        <f t="shared" si="2"/>
        <v>0</v>
      </c>
      <c r="DD4" s="23">
        <f t="shared" si="2"/>
        <v>0</v>
      </c>
      <c r="DE4" s="23">
        <f t="shared" si="2"/>
        <v>0</v>
      </c>
      <c r="DF4" s="23">
        <f t="shared" si="2"/>
        <v>0</v>
      </c>
      <c r="DG4" s="23">
        <f t="shared" si="2"/>
        <v>0</v>
      </c>
      <c r="DH4" s="23">
        <f t="shared" si="2"/>
        <v>0</v>
      </c>
      <c r="DI4" s="23">
        <f t="shared" si="2"/>
        <v>0</v>
      </c>
      <c r="DJ4" s="23">
        <f t="shared" si="2"/>
        <v>0</v>
      </c>
      <c r="DK4" s="23">
        <f t="shared" si="2"/>
        <v>0</v>
      </c>
      <c r="DL4" s="23">
        <f t="shared" si="2"/>
        <v>0</v>
      </c>
      <c r="DM4" s="23">
        <f t="shared" si="2"/>
        <v>0</v>
      </c>
      <c r="DN4" s="23">
        <f t="shared" si="2"/>
        <v>0</v>
      </c>
      <c r="DO4" s="23">
        <f t="shared" si="2"/>
        <v>0</v>
      </c>
      <c r="DP4" s="23">
        <f t="shared" si="2"/>
        <v>0</v>
      </c>
      <c r="DQ4" s="23">
        <f t="shared" si="2"/>
        <v>0</v>
      </c>
      <c r="DR4" s="23">
        <f t="shared" si="2"/>
        <v>0</v>
      </c>
      <c r="DS4" s="23">
        <f t="shared" si="2"/>
        <v>0</v>
      </c>
      <c r="DT4" s="23">
        <f t="shared" si="2"/>
        <v>0</v>
      </c>
      <c r="DU4" s="23">
        <f t="shared" si="2"/>
        <v>0</v>
      </c>
      <c r="DV4" s="23">
        <f t="shared" si="2"/>
        <v>0</v>
      </c>
      <c r="DW4" s="23">
        <f t="shared" si="2"/>
        <v>0</v>
      </c>
      <c r="DX4" s="23">
        <f t="shared" si="2"/>
        <v>0</v>
      </c>
      <c r="DY4" s="23">
        <f t="shared" si="2"/>
        <v>0</v>
      </c>
      <c r="DZ4" s="23">
        <f t="shared" si="2"/>
        <v>0</v>
      </c>
      <c r="EA4" s="23">
        <f t="shared" si="2"/>
        <v>0</v>
      </c>
      <c r="EB4" s="23">
        <f t="shared" si="2"/>
        <v>0</v>
      </c>
      <c r="EC4" s="23">
        <f t="shared" si="2"/>
        <v>0</v>
      </c>
      <c r="ED4" s="23">
        <f t="shared" si="2"/>
        <v>0</v>
      </c>
      <c r="EE4" s="23">
        <f t="shared" si="2"/>
        <v>0</v>
      </c>
      <c r="EF4" s="23">
        <f t="shared" si="2"/>
        <v>0</v>
      </c>
      <c r="EG4" s="23">
        <f t="shared" si="2"/>
        <v>0</v>
      </c>
      <c r="EH4" s="23">
        <f t="shared" si="2"/>
        <v>0</v>
      </c>
      <c r="EI4" s="23">
        <f t="shared" si="2"/>
        <v>0</v>
      </c>
      <c r="EJ4" s="23">
        <f t="shared" si="2"/>
        <v>0</v>
      </c>
      <c r="EK4" s="23">
        <f t="shared" si="2"/>
        <v>0</v>
      </c>
      <c r="EL4" s="23">
        <f t="shared" si="2"/>
        <v>0</v>
      </c>
      <c r="EM4" s="23">
        <f t="shared" si="2"/>
        <v>0</v>
      </c>
      <c r="EN4" s="23">
        <f t="shared" si="2"/>
        <v>0</v>
      </c>
      <c r="EO4" s="23">
        <f t="shared" si="2"/>
        <v>0</v>
      </c>
      <c r="EP4" s="23">
        <f t="shared" si="2"/>
        <v>0</v>
      </c>
      <c r="EQ4" s="23">
        <f t="shared" si="2"/>
        <v>0</v>
      </c>
      <c r="ER4" s="23">
        <f t="shared" si="2"/>
        <v>0</v>
      </c>
      <c r="ES4" s="23">
        <f t="shared" si="2"/>
        <v>0</v>
      </c>
      <c r="ET4" s="23">
        <f t="shared" si="2"/>
        <v>0</v>
      </c>
      <c r="EU4" s="23">
        <f t="shared" si="2"/>
        <v>0</v>
      </c>
      <c r="EV4" s="23">
        <f t="shared" si="2"/>
        <v>0</v>
      </c>
      <c r="EW4" s="23">
        <f t="shared" si="2"/>
        <v>0</v>
      </c>
      <c r="EX4" s="23">
        <f t="shared" si="2"/>
        <v>0</v>
      </c>
      <c r="EY4" s="23">
        <f t="shared" si="2"/>
        <v>0</v>
      </c>
      <c r="EZ4" s="23">
        <f t="shared" si="2"/>
        <v>0</v>
      </c>
      <c r="FA4" s="23">
        <f t="shared" si="2"/>
        <v>0</v>
      </c>
      <c r="FB4" s="23">
        <f t="shared" si="2"/>
        <v>0</v>
      </c>
      <c r="FC4" s="23">
        <f t="shared" si="2"/>
        <v>0</v>
      </c>
      <c r="FD4" s="23">
        <f t="shared" si="2"/>
        <v>0</v>
      </c>
      <c r="FE4" s="23">
        <f t="shared" si="2"/>
        <v>0</v>
      </c>
      <c r="FF4" s="23">
        <f t="shared" si="2"/>
        <v>0</v>
      </c>
      <c r="FG4" s="23">
        <f t="shared" ref="FG4:HR4" si="3">SUM(FG5:FG35)</f>
        <v>0</v>
      </c>
      <c r="FH4" s="23">
        <f t="shared" si="3"/>
        <v>0</v>
      </c>
      <c r="FI4" s="23">
        <f t="shared" si="3"/>
        <v>0</v>
      </c>
      <c r="FJ4" s="23">
        <f t="shared" si="3"/>
        <v>0</v>
      </c>
      <c r="FK4" s="23">
        <f t="shared" si="3"/>
        <v>0</v>
      </c>
      <c r="FL4" s="23">
        <f t="shared" si="3"/>
        <v>0</v>
      </c>
      <c r="FM4" s="23">
        <f t="shared" si="3"/>
        <v>0</v>
      </c>
      <c r="FN4" s="23">
        <f t="shared" si="3"/>
        <v>0</v>
      </c>
      <c r="FO4" s="23">
        <f t="shared" si="3"/>
        <v>0</v>
      </c>
      <c r="FP4" s="23">
        <f t="shared" si="3"/>
        <v>0</v>
      </c>
      <c r="FQ4" s="23">
        <f t="shared" si="3"/>
        <v>0</v>
      </c>
      <c r="FR4" s="23">
        <f t="shared" si="3"/>
        <v>0</v>
      </c>
      <c r="FS4" s="23">
        <f t="shared" si="3"/>
        <v>0</v>
      </c>
      <c r="FT4" s="23">
        <f t="shared" si="3"/>
        <v>0</v>
      </c>
      <c r="FU4" s="23">
        <f t="shared" si="3"/>
        <v>0</v>
      </c>
      <c r="FV4" s="23">
        <f t="shared" si="3"/>
        <v>0</v>
      </c>
      <c r="FW4" s="23">
        <f t="shared" si="3"/>
        <v>0</v>
      </c>
      <c r="FX4" s="23">
        <f t="shared" si="3"/>
        <v>0</v>
      </c>
      <c r="FY4" s="23">
        <f t="shared" si="3"/>
        <v>0</v>
      </c>
      <c r="FZ4" s="23">
        <f t="shared" si="3"/>
        <v>0</v>
      </c>
      <c r="GA4" s="23">
        <f t="shared" si="3"/>
        <v>0</v>
      </c>
      <c r="GB4" s="23">
        <f t="shared" si="3"/>
        <v>0</v>
      </c>
      <c r="GC4" s="23">
        <f t="shared" si="3"/>
        <v>0</v>
      </c>
      <c r="GD4" s="23">
        <f t="shared" si="3"/>
        <v>0</v>
      </c>
      <c r="GE4" s="23">
        <f t="shared" si="3"/>
        <v>0</v>
      </c>
      <c r="GF4" s="23">
        <f t="shared" si="3"/>
        <v>0</v>
      </c>
      <c r="GG4" s="23">
        <f t="shared" si="3"/>
        <v>0</v>
      </c>
      <c r="GH4" s="23">
        <f t="shared" si="3"/>
        <v>0</v>
      </c>
      <c r="GI4" s="23">
        <f t="shared" si="3"/>
        <v>0</v>
      </c>
      <c r="GJ4" s="23">
        <f t="shared" si="3"/>
        <v>0</v>
      </c>
      <c r="GK4" s="23">
        <f t="shared" si="3"/>
        <v>0</v>
      </c>
      <c r="GL4" s="23">
        <f t="shared" si="3"/>
        <v>0</v>
      </c>
      <c r="GM4" s="23">
        <f t="shared" si="3"/>
        <v>0</v>
      </c>
      <c r="GN4" s="23">
        <f t="shared" si="3"/>
        <v>0</v>
      </c>
      <c r="GO4" s="23">
        <f t="shared" si="3"/>
        <v>0</v>
      </c>
      <c r="GP4" s="23">
        <f t="shared" si="3"/>
        <v>0</v>
      </c>
      <c r="GQ4" s="23">
        <f t="shared" si="3"/>
        <v>0</v>
      </c>
      <c r="GR4" s="23">
        <f t="shared" si="3"/>
        <v>0</v>
      </c>
      <c r="GS4" s="23">
        <f t="shared" si="3"/>
        <v>0</v>
      </c>
      <c r="GT4" s="23">
        <f t="shared" si="3"/>
        <v>0</v>
      </c>
      <c r="GU4" s="23">
        <f t="shared" si="3"/>
        <v>0</v>
      </c>
      <c r="GV4" s="23">
        <f t="shared" si="3"/>
        <v>0</v>
      </c>
      <c r="GW4" s="23">
        <f t="shared" si="3"/>
        <v>0</v>
      </c>
      <c r="GX4" s="23">
        <f t="shared" si="3"/>
        <v>0</v>
      </c>
      <c r="GY4" s="23">
        <f t="shared" si="3"/>
        <v>0</v>
      </c>
      <c r="GZ4" s="23">
        <f t="shared" si="3"/>
        <v>0</v>
      </c>
      <c r="HA4" s="23">
        <f t="shared" si="3"/>
        <v>0</v>
      </c>
      <c r="HB4" s="23">
        <f t="shared" si="3"/>
        <v>0</v>
      </c>
      <c r="HC4" s="23">
        <f t="shared" si="3"/>
        <v>0</v>
      </c>
      <c r="HD4" s="23">
        <f t="shared" si="3"/>
        <v>0</v>
      </c>
      <c r="HE4" s="23">
        <f t="shared" si="3"/>
        <v>0</v>
      </c>
      <c r="HF4" s="23">
        <f t="shared" si="3"/>
        <v>0</v>
      </c>
      <c r="HG4" s="23">
        <f t="shared" si="3"/>
        <v>0</v>
      </c>
      <c r="HH4" s="23">
        <f t="shared" si="3"/>
        <v>0</v>
      </c>
      <c r="HI4" s="23">
        <f t="shared" si="3"/>
        <v>0</v>
      </c>
      <c r="HJ4" s="23">
        <f t="shared" si="3"/>
        <v>0</v>
      </c>
      <c r="HK4" s="23">
        <f t="shared" si="3"/>
        <v>0</v>
      </c>
      <c r="HL4" s="23">
        <f t="shared" si="3"/>
        <v>0</v>
      </c>
      <c r="HM4" s="23">
        <f t="shared" si="3"/>
        <v>0</v>
      </c>
      <c r="HN4" s="23">
        <f t="shared" si="3"/>
        <v>0</v>
      </c>
      <c r="HO4" s="23">
        <f t="shared" si="3"/>
        <v>0</v>
      </c>
      <c r="HP4" s="23">
        <f t="shared" si="3"/>
        <v>0</v>
      </c>
      <c r="HQ4" s="23">
        <f t="shared" si="3"/>
        <v>0</v>
      </c>
      <c r="HR4" s="23">
        <f t="shared" si="3"/>
        <v>0</v>
      </c>
      <c r="HS4" s="23">
        <f t="shared" ref="HS4:KD4" si="4">SUM(HS5:HS35)</f>
        <v>0</v>
      </c>
      <c r="HT4" s="23">
        <f t="shared" si="4"/>
        <v>0</v>
      </c>
      <c r="HU4" s="23">
        <f t="shared" si="4"/>
        <v>0</v>
      </c>
      <c r="HV4" s="23">
        <f t="shared" si="4"/>
        <v>0</v>
      </c>
      <c r="HW4" s="23">
        <f t="shared" si="4"/>
        <v>0</v>
      </c>
      <c r="HX4" s="23">
        <f t="shared" si="4"/>
        <v>0</v>
      </c>
      <c r="HY4" s="23">
        <f t="shared" si="4"/>
        <v>0</v>
      </c>
      <c r="HZ4" s="23">
        <f t="shared" si="4"/>
        <v>0</v>
      </c>
      <c r="IA4" s="23">
        <f t="shared" si="4"/>
        <v>0</v>
      </c>
      <c r="IB4" s="23">
        <f t="shared" si="4"/>
        <v>0</v>
      </c>
      <c r="IC4" s="23">
        <f t="shared" si="4"/>
        <v>0</v>
      </c>
      <c r="ID4" s="23">
        <f t="shared" si="4"/>
        <v>0</v>
      </c>
      <c r="IE4" s="23">
        <f t="shared" si="4"/>
        <v>0</v>
      </c>
      <c r="IF4" s="23">
        <f t="shared" si="4"/>
        <v>0</v>
      </c>
      <c r="IG4" s="23">
        <f t="shared" si="4"/>
        <v>0</v>
      </c>
      <c r="IH4" s="23">
        <f t="shared" si="4"/>
        <v>0</v>
      </c>
      <c r="II4" s="23">
        <f t="shared" si="4"/>
        <v>0</v>
      </c>
      <c r="IJ4" s="23">
        <f t="shared" si="4"/>
        <v>0</v>
      </c>
      <c r="IK4" s="23">
        <f t="shared" si="4"/>
        <v>0</v>
      </c>
      <c r="IL4" s="23">
        <f t="shared" si="4"/>
        <v>0</v>
      </c>
      <c r="IM4" s="23">
        <f t="shared" si="4"/>
        <v>0</v>
      </c>
      <c r="IN4" s="23">
        <f t="shared" si="4"/>
        <v>0</v>
      </c>
      <c r="IO4" s="23">
        <f t="shared" si="4"/>
        <v>0</v>
      </c>
      <c r="IP4" s="23">
        <f t="shared" si="4"/>
        <v>0</v>
      </c>
      <c r="IQ4" s="23">
        <f t="shared" si="4"/>
        <v>0</v>
      </c>
      <c r="IR4" s="23">
        <f t="shared" si="4"/>
        <v>0</v>
      </c>
      <c r="IS4" s="23">
        <f t="shared" si="4"/>
        <v>0</v>
      </c>
      <c r="IT4" s="23">
        <f t="shared" si="4"/>
        <v>0</v>
      </c>
      <c r="IU4" s="23">
        <f t="shared" si="4"/>
        <v>0</v>
      </c>
      <c r="IV4" s="23">
        <f t="shared" si="4"/>
        <v>0</v>
      </c>
      <c r="IW4" s="23">
        <f t="shared" si="4"/>
        <v>0</v>
      </c>
      <c r="IX4" s="23">
        <f t="shared" si="4"/>
        <v>0</v>
      </c>
      <c r="IY4" s="23">
        <f t="shared" si="4"/>
        <v>0</v>
      </c>
      <c r="IZ4" s="23">
        <f t="shared" si="4"/>
        <v>0</v>
      </c>
      <c r="JA4" s="23">
        <f t="shared" si="4"/>
        <v>0</v>
      </c>
      <c r="JB4" s="23">
        <f t="shared" si="4"/>
        <v>0</v>
      </c>
      <c r="JC4" s="23">
        <f t="shared" si="4"/>
        <v>0</v>
      </c>
      <c r="JD4" s="23">
        <f t="shared" si="4"/>
        <v>0</v>
      </c>
      <c r="JE4" s="23">
        <f t="shared" si="4"/>
        <v>0</v>
      </c>
      <c r="JF4" s="23">
        <f t="shared" si="4"/>
        <v>0</v>
      </c>
      <c r="JG4" s="23">
        <f t="shared" si="4"/>
        <v>0</v>
      </c>
      <c r="JH4" s="23">
        <f t="shared" si="4"/>
        <v>0</v>
      </c>
      <c r="JI4" s="23">
        <f t="shared" si="4"/>
        <v>0</v>
      </c>
      <c r="JJ4" s="23">
        <f t="shared" si="4"/>
        <v>0</v>
      </c>
      <c r="JK4" s="23">
        <f t="shared" si="4"/>
        <v>0</v>
      </c>
      <c r="JL4" s="23">
        <f t="shared" si="4"/>
        <v>0</v>
      </c>
      <c r="JM4" s="23">
        <f t="shared" si="4"/>
        <v>0</v>
      </c>
      <c r="JN4" s="23">
        <f t="shared" si="4"/>
        <v>0</v>
      </c>
      <c r="JO4" s="23">
        <f t="shared" si="4"/>
        <v>0</v>
      </c>
      <c r="JP4" s="23">
        <f t="shared" si="4"/>
        <v>0</v>
      </c>
      <c r="JQ4" s="23">
        <f t="shared" si="4"/>
        <v>0</v>
      </c>
      <c r="JR4" s="23">
        <f t="shared" si="4"/>
        <v>0</v>
      </c>
      <c r="JS4" s="23">
        <f t="shared" si="4"/>
        <v>0</v>
      </c>
      <c r="JT4" s="23">
        <f t="shared" si="4"/>
        <v>0</v>
      </c>
      <c r="JU4" s="23">
        <f t="shared" si="4"/>
        <v>0</v>
      </c>
      <c r="JV4" s="23">
        <f t="shared" si="4"/>
        <v>0</v>
      </c>
      <c r="JW4" s="23">
        <f t="shared" si="4"/>
        <v>0</v>
      </c>
      <c r="JX4" s="23">
        <f t="shared" si="4"/>
        <v>0</v>
      </c>
      <c r="JY4" s="23">
        <f t="shared" si="4"/>
        <v>0</v>
      </c>
      <c r="JZ4" s="23">
        <f t="shared" si="4"/>
        <v>0</v>
      </c>
      <c r="KA4" s="23">
        <f t="shared" si="4"/>
        <v>0</v>
      </c>
      <c r="KB4" s="23">
        <f t="shared" si="4"/>
        <v>0</v>
      </c>
      <c r="KC4" s="23">
        <f t="shared" si="4"/>
        <v>0</v>
      </c>
      <c r="KD4" s="23">
        <f t="shared" si="4"/>
        <v>0</v>
      </c>
      <c r="KE4" s="23">
        <f t="shared" ref="KE4:MP4" si="5">SUM(KE5:KE35)</f>
        <v>0</v>
      </c>
      <c r="KF4" s="23">
        <f t="shared" si="5"/>
        <v>0</v>
      </c>
      <c r="KG4" s="23">
        <f t="shared" si="5"/>
        <v>0</v>
      </c>
      <c r="KH4" s="23">
        <f t="shared" si="5"/>
        <v>0</v>
      </c>
      <c r="KI4" s="23">
        <f t="shared" si="5"/>
        <v>0</v>
      </c>
      <c r="KJ4" s="23">
        <f t="shared" si="5"/>
        <v>0</v>
      </c>
      <c r="KK4" s="23">
        <f t="shared" si="5"/>
        <v>0</v>
      </c>
      <c r="KL4" s="23">
        <f t="shared" si="5"/>
        <v>0</v>
      </c>
      <c r="KM4" s="23">
        <f t="shared" si="5"/>
        <v>0</v>
      </c>
      <c r="KN4" s="23">
        <f t="shared" si="5"/>
        <v>0</v>
      </c>
      <c r="KO4" s="23">
        <f t="shared" si="5"/>
        <v>0</v>
      </c>
      <c r="KP4" s="23">
        <f t="shared" si="5"/>
        <v>0</v>
      </c>
      <c r="KQ4" s="23">
        <f t="shared" si="5"/>
        <v>0</v>
      </c>
      <c r="KR4" s="23">
        <f t="shared" si="5"/>
        <v>0</v>
      </c>
      <c r="KS4" s="23">
        <f t="shared" si="5"/>
        <v>0</v>
      </c>
      <c r="KT4" s="23">
        <f t="shared" si="5"/>
        <v>0</v>
      </c>
      <c r="KU4" s="23">
        <f t="shared" si="5"/>
        <v>0</v>
      </c>
      <c r="KV4" s="23">
        <f t="shared" si="5"/>
        <v>0</v>
      </c>
      <c r="KW4" s="23">
        <f t="shared" si="5"/>
        <v>0</v>
      </c>
      <c r="KX4" s="23">
        <f t="shared" si="5"/>
        <v>0</v>
      </c>
      <c r="KY4" s="23">
        <f t="shared" si="5"/>
        <v>0</v>
      </c>
      <c r="KZ4" s="23">
        <f t="shared" si="5"/>
        <v>0</v>
      </c>
      <c r="LA4" s="23">
        <f t="shared" si="5"/>
        <v>0</v>
      </c>
      <c r="LB4" s="23">
        <f t="shared" si="5"/>
        <v>0</v>
      </c>
      <c r="LC4" s="23">
        <f t="shared" si="5"/>
        <v>0</v>
      </c>
      <c r="LD4" s="23">
        <f t="shared" si="5"/>
        <v>0</v>
      </c>
      <c r="LE4" s="23">
        <f t="shared" si="5"/>
        <v>0</v>
      </c>
      <c r="LF4" s="23">
        <f t="shared" si="5"/>
        <v>0</v>
      </c>
      <c r="LG4" s="23">
        <f t="shared" si="5"/>
        <v>0</v>
      </c>
      <c r="LH4" s="23">
        <f t="shared" si="5"/>
        <v>0</v>
      </c>
      <c r="LI4" s="23">
        <f t="shared" si="5"/>
        <v>0</v>
      </c>
      <c r="LJ4" s="23">
        <f t="shared" si="5"/>
        <v>0</v>
      </c>
      <c r="LK4" s="23">
        <f t="shared" si="5"/>
        <v>0</v>
      </c>
      <c r="LL4" s="23">
        <f t="shared" si="5"/>
        <v>0</v>
      </c>
      <c r="LM4" s="23">
        <f t="shared" si="5"/>
        <v>0</v>
      </c>
      <c r="LN4" s="23">
        <f t="shared" si="5"/>
        <v>0</v>
      </c>
      <c r="LO4" s="23">
        <f t="shared" si="5"/>
        <v>0</v>
      </c>
      <c r="LP4" s="23">
        <f t="shared" si="5"/>
        <v>0</v>
      </c>
      <c r="LQ4" s="23">
        <f t="shared" si="5"/>
        <v>0</v>
      </c>
      <c r="LR4" s="23">
        <f t="shared" si="5"/>
        <v>0</v>
      </c>
      <c r="LS4" s="23">
        <f t="shared" si="5"/>
        <v>0</v>
      </c>
      <c r="LT4" s="23">
        <f t="shared" si="5"/>
        <v>0</v>
      </c>
      <c r="LU4" s="23">
        <f t="shared" si="5"/>
        <v>0</v>
      </c>
      <c r="LV4" s="23">
        <f t="shared" si="5"/>
        <v>0</v>
      </c>
      <c r="LW4" s="23">
        <f t="shared" si="5"/>
        <v>0</v>
      </c>
      <c r="LX4" s="23">
        <f t="shared" si="5"/>
        <v>0</v>
      </c>
      <c r="LY4" s="23">
        <f t="shared" si="5"/>
        <v>0</v>
      </c>
      <c r="LZ4" s="23">
        <f t="shared" si="5"/>
        <v>0</v>
      </c>
      <c r="MA4" s="23">
        <f t="shared" si="5"/>
        <v>0</v>
      </c>
      <c r="MB4" s="23">
        <f t="shared" si="5"/>
        <v>0</v>
      </c>
      <c r="MC4" s="23">
        <f t="shared" si="5"/>
        <v>0</v>
      </c>
      <c r="MD4" s="23">
        <f t="shared" si="5"/>
        <v>0</v>
      </c>
      <c r="ME4" s="23">
        <f t="shared" si="5"/>
        <v>0</v>
      </c>
      <c r="MF4" s="23">
        <f t="shared" si="5"/>
        <v>0</v>
      </c>
      <c r="MG4" s="23">
        <f t="shared" si="5"/>
        <v>0</v>
      </c>
      <c r="MH4" s="23">
        <f t="shared" si="5"/>
        <v>0</v>
      </c>
      <c r="MI4" s="23">
        <f t="shared" si="5"/>
        <v>0</v>
      </c>
      <c r="MJ4" s="23">
        <f t="shared" si="5"/>
        <v>0</v>
      </c>
      <c r="MK4" s="23">
        <f t="shared" si="5"/>
        <v>0</v>
      </c>
      <c r="ML4" s="23">
        <f t="shared" si="5"/>
        <v>0</v>
      </c>
      <c r="MM4" s="23">
        <f t="shared" si="5"/>
        <v>0</v>
      </c>
      <c r="MN4" s="23">
        <f t="shared" si="5"/>
        <v>0</v>
      </c>
      <c r="MO4" s="23">
        <f t="shared" si="5"/>
        <v>0</v>
      </c>
      <c r="MP4" s="23">
        <f t="shared" si="5"/>
        <v>0</v>
      </c>
      <c r="MQ4" s="23">
        <f t="shared" ref="MQ4:PB4" si="6">SUM(MQ5:MQ35)</f>
        <v>0</v>
      </c>
      <c r="MR4" s="23">
        <f t="shared" si="6"/>
        <v>0</v>
      </c>
      <c r="MS4" s="23">
        <f t="shared" si="6"/>
        <v>0</v>
      </c>
      <c r="MT4" s="23">
        <f t="shared" si="6"/>
        <v>0</v>
      </c>
      <c r="MU4" s="23">
        <f t="shared" si="6"/>
        <v>0</v>
      </c>
      <c r="MV4" s="23">
        <f t="shared" si="6"/>
        <v>0</v>
      </c>
      <c r="MW4" s="23">
        <f t="shared" si="6"/>
        <v>0</v>
      </c>
      <c r="MX4" s="23">
        <f t="shared" si="6"/>
        <v>0</v>
      </c>
      <c r="MY4" s="23">
        <f t="shared" si="6"/>
        <v>0</v>
      </c>
      <c r="MZ4" s="23">
        <f t="shared" si="6"/>
        <v>0</v>
      </c>
      <c r="NA4" s="23">
        <f t="shared" si="6"/>
        <v>0</v>
      </c>
      <c r="NB4" s="23">
        <f t="shared" si="6"/>
        <v>0</v>
      </c>
      <c r="NC4" s="23">
        <f t="shared" si="6"/>
        <v>0</v>
      </c>
      <c r="ND4" s="23">
        <f t="shared" si="6"/>
        <v>0</v>
      </c>
      <c r="NE4" s="23">
        <f t="shared" si="6"/>
        <v>0</v>
      </c>
      <c r="NF4" s="23">
        <f t="shared" si="6"/>
        <v>0</v>
      </c>
      <c r="NG4" s="23">
        <f t="shared" si="6"/>
        <v>0</v>
      </c>
      <c r="NH4" s="23">
        <f t="shared" si="6"/>
        <v>0</v>
      </c>
      <c r="NI4" s="23">
        <f t="shared" si="6"/>
        <v>0</v>
      </c>
      <c r="NJ4" s="23">
        <f t="shared" si="6"/>
        <v>0</v>
      </c>
      <c r="NK4" s="23">
        <f t="shared" si="6"/>
        <v>0</v>
      </c>
      <c r="NL4" s="23">
        <f t="shared" si="6"/>
        <v>0</v>
      </c>
      <c r="NM4" s="23">
        <f t="shared" si="6"/>
        <v>0</v>
      </c>
      <c r="NN4" s="23">
        <f t="shared" si="6"/>
        <v>0</v>
      </c>
      <c r="NO4" s="23">
        <f t="shared" si="6"/>
        <v>0</v>
      </c>
      <c r="NP4" s="23">
        <f t="shared" si="6"/>
        <v>0</v>
      </c>
      <c r="NQ4" s="23">
        <f t="shared" si="6"/>
        <v>0</v>
      </c>
      <c r="NR4" s="23">
        <f t="shared" si="6"/>
        <v>0</v>
      </c>
      <c r="NS4" s="23">
        <f t="shared" si="6"/>
        <v>0</v>
      </c>
      <c r="NT4" s="23">
        <f t="shared" si="6"/>
        <v>0</v>
      </c>
      <c r="NU4" s="23">
        <f t="shared" si="6"/>
        <v>0</v>
      </c>
      <c r="NV4" s="23">
        <f t="shared" si="6"/>
        <v>0</v>
      </c>
      <c r="NW4" s="23">
        <f t="shared" si="6"/>
        <v>0</v>
      </c>
      <c r="NX4" s="23">
        <f t="shared" si="6"/>
        <v>0</v>
      </c>
      <c r="NY4" s="23">
        <f t="shared" si="6"/>
        <v>0</v>
      </c>
      <c r="NZ4" s="23">
        <f t="shared" si="6"/>
        <v>0</v>
      </c>
      <c r="OA4" s="23">
        <f t="shared" si="6"/>
        <v>0</v>
      </c>
      <c r="OB4" s="23">
        <f t="shared" si="6"/>
        <v>0</v>
      </c>
      <c r="OC4" s="23">
        <f t="shared" si="6"/>
        <v>0</v>
      </c>
      <c r="OD4" s="23">
        <f t="shared" si="6"/>
        <v>0</v>
      </c>
      <c r="OE4" s="23">
        <f t="shared" si="6"/>
        <v>0</v>
      </c>
      <c r="OF4" s="23">
        <f t="shared" si="6"/>
        <v>0</v>
      </c>
      <c r="OG4" s="23">
        <f t="shared" si="6"/>
        <v>0</v>
      </c>
      <c r="OH4" s="23">
        <f t="shared" si="6"/>
        <v>0</v>
      </c>
      <c r="OI4" s="23">
        <f t="shared" si="6"/>
        <v>0</v>
      </c>
      <c r="OJ4" s="23">
        <f t="shared" si="6"/>
        <v>0</v>
      </c>
      <c r="OK4" s="23">
        <f t="shared" si="6"/>
        <v>0</v>
      </c>
      <c r="OL4" s="23">
        <f t="shared" si="6"/>
        <v>0</v>
      </c>
      <c r="OM4" s="23">
        <f t="shared" si="6"/>
        <v>0</v>
      </c>
      <c r="ON4" s="23">
        <f t="shared" si="6"/>
        <v>0</v>
      </c>
      <c r="OO4" s="23">
        <f t="shared" si="6"/>
        <v>0</v>
      </c>
      <c r="OP4" s="23">
        <f t="shared" si="6"/>
        <v>0</v>
      </c>
      <c r="OQ4" s="23">
        <f t="shared" si="6"/>
        <v>0</v>
      </c>
      <c r="OR4" s="23">
        <f t="shared" si="6"/>
        <v>0</v>
      </c>
      <c r="OS4" s="23">
        <f t="shared" si="6"/>
        <v>0</v>
      </c>
      <c r="OT4" s="23">
        <f t="shared" si="6"/>
        <v>0</v>
      </c>
      <c r="OU4" s="23">
        <f t="shared" si="6"/>
        <v>0</v>
      </c>
      <c r="OV4" s="23">
        <f t="shared" si="6"/>
        <v>0</v>
      </c>
      <c r="OW4" s="23">
        <f t="shared" si="6"/>
        <v>0</v>
      </c>
      <c r="OX4" s="23">
        <f t="shared" si="6"/>
        <v>0</v>
      </c>
      <c r="OY4" s="23">
        <f t="shared" si="6"/>
        <v>0</v>
      </c>
      <c r="OZ4" s="23">
        <f t="shared" si="6"/>
        <v>0</v>
      </c>
      <c r="PA4" s="23">
        <f t="shared" si="6"/>
        <v>0</v>
      </c>
      <c r="PB4" s="23">
        <f t="shared" si="6"/>
        <v>0</v>
      </c>
      <c r="PC4" s="23">
        <f t="shared" ref="PC4:PV4" si="7">SUM(PC5:PC35)</f>
        <v>0</v>
      </c>
      <c r="PD4" s="23">
        <f t="shared" si="7"/>
        <v>0</v>
      </c>
      <c r="PE4" s="23">
        <f t="shared" si="7"/>
        <v>0</v>
      </c>
      <c r="PF4" s="23">
        <f t="shared" si="7"/>
        <v>0</v>
      </c>
      <c r="PG4" s="23">
        <f t="shared" si="7"/>
        <v>0</v>
      </c>
      <c r="PH4" s="23">
        <f t="shared" si="7"/>
        <v>0</v>
      </c>
      <c r="PI4" s="23">
        <f t="shared" si="7"/>
        <v>0</v>
      </c>
      <c r="PJ4" s="23">
        <f t="shared" si="7"/>
        <v>0</v>
      </c>
      <c r="PK4" s="23">
        <f t="shared" si="7"/>
        <v>0</v>
      </c>
      <c r="PL4" s="23">
        <f t="shared" si="7"/>
        <v>0</v>
      </c>
      <c r="PM4" s="23">
        <f t="shared" si="7"/>
        <v>0</v>
      </c>
      <c r="PN4" s="23">
        <f t="shared" si="7"/>
        <v>0</v>
      </c>
      <c r="PO4" s="23">
        <f t="shared" si="7"/>
        <v>0</v>
      </c>
      <c r="PP4" s="23">
        <f t="shared" si="7"/>
        <v>0</v>
      </c>
      <c r="PQ4" s="23">
        <f t="shared" si="7"/>
        <v>0</v>
      </c>
      <c r="PR4" s="23">
        <f t="shared" si="7"/>
        <v>0</v>
      </c>
      <c r="PS4" s="23">
        <f t="shared" si="7"/>
        <v>0</v>
      </c>
      <c r="PT4" s="23">
        <f t="shared" si="7"/>
        <v>0</v>
      </c>
      <c r="PU4" s="23">
        <f t="shared" si="7"/>
        <v>0</v>
      </c>
      <c r="PV4" s="23">
        <f t="shared" si="7"/>
        <v>0</v>
      </c>
    </row>
    <row r="5" spans="1:438">
      <c r="A5" s="21" t="s">
        <v>94</v>
      </c>
      <c r="B5" s="24">
        <f>SUM(AI5:AT5)/1000</f>
        <v>0</v>
      </c>
      <c r="C5" s="24">
        <f t="shared" ref="C5:C35" si="8">SUM(AU5:BF5)/1000</f>
        <v>0</v>
      </c>
      <c r="D5" s="24">
        <f t="shared" ref="D5:D35" si="9">SUM(BG5:BR5)/1000</f>
        <v>0</v>
      </c>
      <c r="E5" s="24">
        <f t="shared" ref="E5:E35" si="10">SUM(BS5:CD5)/1000</f>
        <v>0</v>
      </c>
      <c r="F5" s="24">
        <f t="shared" ref="F5:F35" si="11">SUM(CE5:CP5)/1000</f>
        <v>0</v>
      </c>
      <c r="G5" s="24">
        <f t="shared" ref="G5:G35" si="12">SUM(CQ5:DB5)/1000</f>
        <v>0</v>
      </c>
      <c r="H5" s="24">
        <f t="shared" ref="H5:H35" si="13">SUM(DC5:DN5)/1000</f>
        <v>0</v>
      </c>
      <c r="I5" s="24">
        <f t="shared" ref="I5:I35" si="14">SUM(DO5:DZ5)/1000</f>
        <v>0</v>
      </c>
      <c r="J5" s="24">
        <f t="shared" ref="J5:J35" si="15">SUM(EA5:EL5)/1000</f>
        <v>0</v>
      </c>
      <c r="K5" s="24">
        <f t="shared" ref="K5:K35" si="16">SUM(EM5:EX5)/1000</f>
        <v>0</v>
      </c>
      <c r="L5" s="24">
        <f t="shared" ref="L5:L35" si="17">SUM(EY5:FJ5)/1000</f>
        <v>0</v>
      </c>
      <c r="M5" s="24">
        <f t="shared" ref="M5:M35" si="18">SUM(FK5:FV5)/1000</f>
        <v>0</v>
      </c>
      <c r="N5" s="24">
        <f t="shared" ref="N5:N35" si="19">SUM(FW5:GH5)/1000</f>
        <v>0</v>
      </c>
      <c r="O5" s="24">
        <f t="shared" ref="O5:O35" si="20">SUM(GI5:GT5)/1000</f>
        <v>0</v>
      </c>
      <c r="P5" s="24">
        <f t="shared" ref="P5:P35" si="21">SUM(GU5:HF5)/1000</f>
        <v>0</v>
      </c>
      <c r="Q5" s="24">
        <f t="shared" ref="Q5:Q35" si="22">SUM(HG5:HR5)/1000</f>
        <v>0</v>
      </c>
      <c r="R5" s="24">
        <f t="shared" ref="R5:R35" si="23">SUM(HS5:ID5)/1000</f>
        <v>0</v>
      </c>
      <c r="S5" s="24">
        <f t="shared" ref="S5:S35" si="24">SUM(IE5:IP5)/1000</f>
        <v>0</v>
      </c>
      <c r="T5" s="24">
        <f t="shared" ref="T5:T35" si="25">SUM(IQ5:JB5)/1000</f>
        <v>0</v>
      </c>
      <c r="U5" s="24">
        <f t="shared" ref="U5:U35" si="26">SUM(JC5:JN5)/1000</f>
        <v>0</v>
      </c>
      <c r="V5" s="24">
        <f t="shared" ref="V5:V35" si="27">SUM(JO5:JZ5)/1000</f>
        <v>0</v>
      </c>
      <c r="W5" s="24">
        <f t="shared" ref="W5:W35" si="28">SUM(KA5:KL5)/1000</f>
        <v>0</v>
      </c>
      <c r="X5" s="24">
        <f t="shared" ref="X5:X35" si="29">SUM(KM5:KX5)/1000</f>
        <v>0</v>
      </c>
      <c r="Y5" s="24">
        <f t="shared" ref="Y5:Y35" si="30">SUM(KY5:LJ5)/1000</f>
        <v>0</v>
      </c>
      <c r="Z5" s="24">
        <f t="shared" ref="Z5:Z35" si="31">SUM(LK5:LV5)/1000</f>
        <v>0</v>
      </c>
      <c r="AA5" s="24">
        <f t="shared" ref="AA5:AA35" si="32">SUM(LW5:MH5)/1000</f>
        <v>0</v>
      </c>
      <c r="AB5" s="24">
        <f t="shared" ref="AB5:AB35" si="33">SUM(MI5:MT5)/1000</f>
        <v>0</v>
      </c>
      <c r="AC5" s="24">
        <f t="shared" ref="AC5:AC35" si="34">SUM(MU5:NF5)/1000</f>
        <v>0</v>
      </c>
      <c r="AD5" s="24">
        <f t="shared" ref="AD5:AD35" si="35">SUM(NG5:NR5)/1000</f>
        <v>0</v>
      </c>
      <c r="AE5" s="24">
        <f t="shared" ref="AE5:AE35" si="36">SUM(NS5:OD5)/1000</f>
        <v>0</v>
      </c>
      <c r="AF5" s="24">
        <f t="shared" ref="AF5:AF35" si="37">SUM(OE5:OP5)/1000</f>
        <v>0</v>
      </c>
      <c r="AG5" s="24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3"/>
      <c r="NO5" s="25"/>
      <c r="NP5" s="25"/>
      <c r="NQ5" s="25"/>
      <c r="NR5" s="25"/>
      <c r="NS5" s="25"/>
      <c r="NT5" s="25"/>
      <c r="NU5" s="25"/>
      <c r="NV5" s="25"/>
      <c r="NW5" s="23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</row>
    <row r="6" spans="1:438">
      <c r="A6" s="21" t="s">
        <v>95</v>
      </c>
      <c r="B6" s="24">
        <f t="shared" ref="B6:B35" si="38">SUM(AI6:AT6)/1000</f>
        <v>0</v>
      </c>
      <c r="C6" s="24">
        <f t="shared" si="8"/>
        <v>0</v>
      </c>
      <c r="D6" s="24">
        <f t="shared" si="9"/>
        <v>0</v>
      </c>
      <c r="E6" s="24">
        <f t="shared" si="10"/>
        <v>0</v>
      </c>
      <c r="F6" s="24">
        <f t="shared" si="11"/>
        <v>0</v>
      </c>
      <c r="G6" s="24">
        <f t="shared" si="12"/>
        <v>0</v>
      </c>
      <c r="H6" s="24">
        <f t="shared" si="13"/>
        <v>0</v>
      </c>
      <c r="I6" s="24">
        <f t="shared" si="14"/>
        <v>0</v>
      </c>
      <c r="J6" s="24">
        <f t="shared" si="15"/>
        <v>0</v>
      </c>
      <c r="K6" s="24">
        <f t="shared" si="16"/>
        <v>0</v>
      </c>
      <c r="L6" s="24">
        <f t="shared" si="17"/>
        <v>0</v>
      </c>
      <c r="M6" s="24">
        <f t="shared" si="18"/>
        <v>0</v>
      </c>
      <c r="N6" s="24">
        <f t="shared" si="19"/>
        <v>0</v>
      </c>
      <c r="O6" s="24">
        <f t="shared" si="20"/>
        <v>0</v>
      </c>
      <c r="P6" s="24">
        <f t="shared" si="21"/>
        <v>0</v>
      </c>
      <c r="Q6" s="24">
        <f t="shared" si="22"/>
        <v>0</v>
      </c>
      <c r="R6" s="24">
        <f t="shared" si="23"/>
        <v>0</v>
      </c>
      <c r="S6" s="24">
        <f t="shared" si="24"/>
        <v>0</v>
      </c>
      <c r="T6" s="24">
        <f t="shared" si="25"/>
        <v>0</v>
      </c>
      <c r="U6" s="24">
        <f t="shared" si="26"/>
        <v>0</v>
      </c>
      <c r="V6" s="24">
        <f t="shared" si="27"/>
        <v>0</v>
      </c>
      <c r="W6" s="24">
        <f t="shared" si="28"/>
        <v>0</v>
      </c>
      <c r="X6" s="24">
        <f t="shared" si="29"/>
        <v>0</v>
      </c>
      <c r="Y6" s="24">
        <f t="shared" si="30"/>
        <v>0</v>
      </c>
      <c r="Z6" s="24">
        <f t="shared" si="31"/>
        <v>0</v>
      </c>
      <c r="AA6" s="24">
        <f t="shared" si="32"/>
        <v>0</v>
      </c>
      <c r="AB6" s="24">
        <f t="shared" si="33"/>
        <v>0</v>
      </c>
      <c r="AC6" s="24">
        <f t="shared" si="34"/>
        <v>0</v>
      </c>
      <c r="AD6" s="24">
        <f t="shared" si="35"/>
        <v>0</v>
      </c>
      <c r="AE6" s="24">
        <f t="shared" si="36"/>
        <v>0</v>
      </c>
      <c r="AF6" s="24">
        <f t="shared" si="37"/>
        <v>0</v>
      </c>
      <c r="AG6" s="24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6"/>
      <c r="NE6" s="25"/>
      <c r="NF6" s="25"/>
      <c r="NG6" s="25"/>
      <c r="NH6" s="25"/>
      <c r="NI6" s="25"/>
      <c r="NJ6" s="26"/>
      <c r="NK6" s="25"/>
      <c r="NL6" s="25"/>
      <c r="NM6" s="26"/>
      <c r="NN6" s="23"/>
      <c r="NO6" s="25"/>
      <c r="NP6" s="25"/>
      <c r="NQ6" s="25"/>
      <c r="NR6" s="25"/>
      <c r="NS6" s="25"/>
      <c r="NT6" s="25"/>
      <c r="NU6" s="25"/>
      <c r="NV6" s="25"/>
      <c r="NW6" s="23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</row>
    <row r="7" spans="1:438">
      <c r="A7" s="21" t="s">
        <v>96</v>
      </c>
      <c r="B7" s="24">
        <f t="shared" si="38"/>
        <v>0</v>
      </c>
      <c r="C7" s="24">
        <f t="shared" si="8"/>
        <v>0</v>
      </c>
      <c r="D7" s="24">
        <f t="shared" si="9"/>
        <v>0</v>
      </c>
      <c r="E7" s="24">
        <f t="shared" si="10"/>
        <v>0</v>
      </c>
      <c r="F7" s="24">
        <f t="shared" si="11"/>
        <v>0</v>
      </c>
      <c r="G7" s="24">
        <f t="shared" si="12"/>
        <v>0</v>
      </c>
      <c r="H7" s="24">
        <f t="shared" si="13"/>
        <v>0</v>
      </c>
      <c r="I7" s="24">
        <f t="shared" si="14"/>
        <v>0</v>
      </c>
      <c r="J7" s="24">
        <f t="shared" si="15"/>
        <v>0</v>
      </c>
      <c r="K7" s="24">
        <f t="shared" si="16"/>
        <v>0</v>
      </c>
      <c r="L7" s="24">
        <f t="shared" si="17"/>
        <v>0</v>
      </c>
      <c r="M7" s="24">
        <f t="shared" si="18"/>
        <v>0</v>
      </c>
      <c r="N7" s="24">
        <f t="shared" si="19"/>
        <v>0</v>
      </c>
      <c r="O7" s="24">
        <f t="shared" si="20"/>
        <v>0</v>
      </c>
      <c r="P7" s="24">
        <f t="shared" si="21"/>
        <v>0</v>
      </c>
      <c r="Q7" s="24">
        <f t="shared" si="22"/>
        <v>0</v>
      </c>
      <c r="R7" s="24">
        <f t="shared" si="23"/>
        <v>0</v>
      </c>
      <c r="S7" s="24">
        <f t="shared" si="24"/>
        <v>0</v>
      </c>
      <c r="T7" s="24">
        <f t="shared" si="25"/>
        <v>0</v>
      </c>
      <c r="U7" s="24">
        <f t="shared" si="26"/>
        <v>0</v>
      </c>
      <c r="V7" s="24">
        <f t="shared" si="27"/>
        <v>0</v>
      </c>
      <c r="W7" s="24">
        <f t="shared" si="28"/>
        <v>0</v>
      </c>
      <c r="X7" s="24">
        <f t="shared" si="29"/>
        <v>0</v>
      </c>
      <c r="Y7" s="24">
        <f t="shared" si="30"/>
        <v>0</v>
      </c>
      <c r="Z7" s="24">
        <f t="shared" si="31"/>
        <v>0</v>
      </c>
      <c r="AA7" s="24">
        <f t="shared" si="32"/>
        <v>0</v>
      </c>
      <c r="AB7" s="24">
        <f t="shared" si="33"/>
        <v>0</v>
      </c>
      <c r="AC7" s="24">
        <f t="shared" si="34"/>
        <v>0</v>
      </c>
      <c r="AD7" s="24">
        <f t="shared" si="35"/>
        <v>0</v>
      </c>
      <c r="AE7" s="24">
        <f t="shared" si="36"/>
        <v>0</v>
      </c>
      <c r="AF7" s="24">
        <f t="shared" si="37"/>
        <v>0</v>
      </c>
      <c r="AG7" s="24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6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3"/>
      <c r="NO7" s="25"/>
      <c r="NP7" s="25"/>
      <c r="NQ7" s="25"/>
      <c r="NR7" s="25"/>
      <c r="NS7" s="25"/>
      <c r="NT7" s="25"/>
      <c r="NU7" s="25"/>
      <c r="NV7" s="25"/>
      <c r="NW7" s="23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</row>
    <row r="8" spans="1:438">
      <c r="A8" s="21" t="s">
        <v>97</v>
      </c>
      <c r="B8" s="24">
        <f t="shared" si="38"/>
        <v>0</v>
      </c>
      <c r="C8" s="24">
        <f t="shared" si="8"/>
        <v>0</v>
      </c>
      <c r="D8" s="24">
        <f t="shared" si="9"/>
        <v>0</v>
      </c>
      <c r="E8" s="24">
        <f t="shared" si="10"/>
        <v>0</v>
      </c>
      <c r="F8" s="24">
        <f t="shared" si="11"/>
        <v>0</v>
      </c>
      <c r="G8" s="24">
        <f t="shared" si="12"/>
        <v>0</v>
      </c>
      <c r="H8" s="24">
        <f t="shared" si="13"/>
        <v>0</v>
      </c>
      <c r="I8" s="24">
        <f t="shared" si="14"/>
        <v>0</v>
      </c>
      <c r="J8" s="24">
        <f t="shared" si="15"/>
        <v>0</v>
      </c>
      <c r="K8" s="24">
        <f t="shared" si="16"/>
        <v>0</v>
      </c>
      <c r="L8" s="24">
        <f t="shared" si="17"/>
        <v>0</v>
      </c>
      <c r="M8" s="24">
        <f t="shared" si="18"/>
        <v>0</v>
      </c>
      <c r="N8" s="24">
        <f t="shared" si="19"/>
        <v>0</v>
      </c>
      <c r="O8" s="24">
        <f t="shared" si="20"/>
        <v>0</v>
      </c>
      <c r="P8" s="24">
        <f t="shared" si="21"/>
        <v>0</v>
      </c>
      <c r="Q8" s="24">
        <f t="shared" si="22"/>
        <v>0</v>
      </c>
      <c r="R8" s="24">
        <f t="shared" si="23"/>
        <v>0</v>
      </c>
      <c r="S8" s="24">
        <f t="shared" si="24"/>
        <v>0</v>
      </c>
      <c r="T8" s="24">
        <f t="shared" si="25"/>
        <v>0</v>
      </c>
      <c r="U8" s="24">
        <f t="shared" si="26"/>
        <v>0</v>
      </c>
      <c r="V8" s="24">
        <f t="shared" si="27"/>
        <v>0</v>
      </c>
      <c r="W8" s="24">
        <f t="shared" si="28"/>
        <v>0</v>
      </c>
      <c r="X8" s="24">
        <f t="shared" si="29"/>
        <v>0</v>
      </c>
      <c r="Y8" s="24">
        <f t="shared" si="30"/>
        <v>0</v>
      </c>
      <c r="Z8" s="24">
        <f t="shared" si="31"/>
        <v>0</v>
      </c>
      <c r="AA8" s="24">
        <f t="shared" si="32"/>
        <v>0</v>
      </c>
      <c r="AB8" s="24">
        <f t="shared" si="33"/>
        <v>0</v>
      </c>
      <c r="AC8" s="24">
        <f t="shared" si="34"/>
        <v>0</v>
      </c>
      <c r="AD8" s="24">
        <f t="shared" si="35"/>
        <v>0</v>
      </c>
      <c r="AE8" s="24">
        <f t="shared" si="36"/>
        <v>0</v>
      </c>
      <c r="AF8" s="24">
        <f t="shared" si="37"/>
        <v>0</v>
      </c>
      <c r="AG8" s="24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3"/>
      <c r="NO8" s="25"/>
      <c r="NP8" s="25"/>
      <c r="NQ8" s="25"/>
      <c r="NR8" s="25"/>
      <c r="NS8" s="25"/>
      <c r="NT8" s="25"/>
      <c r="NU8" s="25"/>
      <c r="NV8" s="25"/>
      <c r="NW8" s="23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</row>
    <row r="9" spans="1:438">
      <c r="A9" s="21" t="s">
        <v>98</v>
      </c>
      <c r="B9" s="24">
        <f t="shared" si="38"/>
        <v>0</v>
      </c>
      <c r="C9" s="24">
        <f t="shared" si="8"/>
        <v>0</v>
      </c>
      <c r="D9" s="24">
        <f t="shared" si="9"/>
        <v>0</v>
      </c>
      <c r="E9" s="24">
        <f t="shared" si="10"/>
        <v>0</v>
      </c>
      <c r="F9" s="24">
        <f t="shared" si="11"/>
        <v>0</v>
      </c>
      <c r="G9" s="24">
        <f t="shared" si="12"/>
        <v>0</v>
      </c>
      <c r="H9" s="24">
        <f t="shared" si="13"/>
        <v>0</v>
      </c>
      <c r="I9" s="24">
        <f t="shared" si="14"/>
        <v>0</v>
      </c>
      <c r="J9" s="24">
        <f t="shared" si="15"/>
        <v>0</v>
      </c>
      <c r="K9" s="24">
        <f t="shared" si="16"/>
        <v>0</v>
      </c>
      <c r="L9" s="24">
        <f t="shared" si="17"/>
        <v>0</v>
      </c>
      <c r="M9" s="24">
        <f t="shared" si="18"/>
        <v>0</v>
      </c>
      <c r="N9" s="24">
        <f t="shared" si="19"/>
        <v>0</v>
      </c>
      <c r="O9" s="24">
        <f t="shared" si="20"/>
        <v>0</v>
      </c>
      <c r="P9" s="24">
        <f t="shared" si="21"/>
        <v>0</v>
      </c>
      <c r="Q9" s="24">
        <f t="shared" si="22"/>
        <v>0</v>
      </c>
      <c r="R9" s="24">
        <f t="shared" si="23"/>
        <v>0</v>
      </c>
      <c r="S9" s="24">
        <f t="shared" si="24"/>
        <v>0</v>
      </c>
      <c r="T9" s="24">
        <f t="shared" si="25"/>
        <v>0</v>
      </c>
      <c r="U9" s="24">
        <f t="shared" si="26"/>
        <v>0</v>
      </c>
      <c r="V9" s="24">
        <f t="shared" si="27"/>
        <v>0</v>
      </c>
      <c r="W9" s="24">
        <f t="shared" si="28"/>
        <v>0</v>
      </c>
      <c r="X9" s="24">
        <f t="shared" si="29"/>
        <v>0</v>
      </c>
      <c r="Y9" s="24">
        <f t="shared" si="30"/>
        <v>0</v>
      </c>
      <c r="Z9" s="24">
        <f t="shared" si="31"/>
        <v>0</v>
      </c>
      <c r="AA9" s="24">
        <f t="shared" si="32"/>
        <v>0</v>
      </c>
      <c r="AB9" s="24">
        <f t="shared" si="33"/>
        <v>0</v>
      </c>
      <c r="AC9" s="24">
        <f t="shared" si="34"/>
        <v>0</v>
      </c>
      <c r="AD9" s="24">
        <f t="shared" si="35"/>
        <v>0</v>
      </c>
      <c r="AE9" s="24">
        <f t="shared" si="36"/>
        <v>0</v>
      </c>
      <c r="AF9" s="24">
        <f t="shared" si="37"/>
        <v>0</v>
      </c>
      <c r="AG9" s="24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3"/>
      <c r="NO9" s="25"/>
      <c r="NP9" s="25"/>
      <c r="NQ9" s="25"/>
      <c r="NR9" s="25"/>
      <c r="NS9" s="25"/>
      <c r="NT9" s="25"/>
      <c r="NU9" s="25"/>
      <c r="NV9" s="25"/>
      <c r="NW9" s="23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</row>
    <row r="10" spans="1:438">
      <c r="A10" s="21" t="s">
        <v>99</v>
      </c>
      <c r="B10" s="24">
        <f t="shared" si="38"/>
        <v>0</v>
      </c>
      <c r="C10" s="24">
        <f t="shared" si="8"/>
        <v>0</v>
      </c>
      <c r="D10" s="24">
        <f t="shared" si="9"/>
        <v>0</v>
      </c>
      <c r="E10" s="24">
        <f t="shared" si="10"/>
        <v>0</v>
      </c>
      <c r="F10" s="24">
        <f t="shared" si="11"/>
        <v>0</v>
      </c>
      <c r="G10" s="24">
        <f t="shared" si="12"/>
        <v>0</v>
      </c>
      <c r="H10" s="24">
        <f t="shared" si="13"/>
        <v>0</v>
      </c>
      <c r="I10" s="24">
        <f t="shared" si="14"/>
        <v>0</v>
      </c>
      <c r="J10" s="24">
        <f t="shared" si="15"/>
        <v>0</v>
      </c>
      <c r="K10" s="24">
        <f t="shared" si="16"/>
        <v>0</v>
      </c>
      <c r="L10" s="24">
        <f t="shared" si="17"/>
        <v>0</v>
      </c>
      <c r="M10" s="24">
        <f t="shared" si="18"/>
        <v>0</v>
      </c>
      <c r="N10" s="24">
        <f t="shared" si="19"/>
        <v>0</v>
      </c>
      <c r="O10" s="24">
        <f t="shared" si="20"/>
        <v>0</v>
      </c>
      <c r="P10" s="24">
        <f t="shared" si="21"/>
        <v>0</v>
      </c>
      <c r="Q10" s="24">
        <f t="shared" si="22"/>
        <v>0</v>
      </c>
      <c r="R10" s="24">
        <f t="shared" si="23"/>
        <v>0</v>
      </c>
      <c r="S10" s="24">
        <f t="shared" si="24"/>
        <v>0</v>
      </c>
      <c r="T10" s="24">
        <f t="shared" si="25"/>
        <v>0</v>
      </c>
      <c r="U10" s="24">
        <f t="shared" si="26"/>
        <v>0</v>
      </c>
      <c r="V10" s="24">
        <f t="shared" si="27"/>
        <v>0</v>
      </c>
      <c r="W10" s="24">
        <f t="shared" si="28"/>
        <v>0</v>
      </c>
      <c r="X10" s="24">
        <f t="shared" si="29"/>
        <v>0</v>
      </c>
      <c r="Y10" s="24">
        <f t="shared" si="30"/>
        <v>0</v>
      </c>
      <c r="Z10" s="24">
        <f t="shared" si="31"/>
        <v>0</v>
      </c>
      <c r="AA10" s="24">
        <f t="shared" si="32"/>
        <v>0</v>
      </c>
      <c r="AB10" s="24">
        <f t="shared" si="33"/>
        <v>0</v>
      </c>
      <c r="AC10" s="24">
        <f t="shared" si="34"/>
        <v>0</v>
      </c>
      <c r="AD10" s="24">
        <f t="shared" si="35"/>
        <v>0</v>
      </c>
      <c r="AE10" s="24">
        <f t="shared" si="36"/>
        <v>0</v>
      </c>
      <c r="AF10" s="24">
        <f t="shared" si="37"/>
        <v>0</v>
      </c>
      <c r="AG10" s="24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3"/>
      <c r="NO10" s="25"/>
      <c r="NP10" s="25"/>
      <c r="NQ10" s="25"/>
      <c r="NR10" s="25"/>
      <c r="NS10" s="25"/>
      <c r="NT10" s="25"/>
      <c r="NU10" s="25"/>
      <c r="NV10" s="25"/>
      <c r="NW10" s="23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</row>
    <row r="11" spans="1:438">
      <c r="A11" s="21" t="s">
        <v>100</v>
      </c>
      <c r="B11" s="24">
        <f t="shared" si="38"/>
        <v>0</v>
      </c>
      <c r="C11" s="24">
        <f t="shared" si="8"/>
        <v>0</v>
      </c>
      <c r="D11" s="24">
        <f t="shared" si="9"/>
        <v>0</v>
      </c>
      <c r="E11" s="24">
        <f t="shared" si="10"/>
        <v>0</v>
      </c>
      <c r="F11" s="24">
        <f t="shared" si="11"/>
        <v>0</v>
      </c>
      <c r="G11" s="24">
        <f t="shared" si="12"/>
        <v>0</v>
      </c>
      <c r="H11" s="24">
        <f t="shared" si="13"/>
        <v>0</v>
      </c>
      <c r="I11" s="24">
        <f t="shared" si="14"/>
        <v>0</v>
      </c>
      <c r="J11" s="24">
        <f t="shared" si="15"/>
        <v>0</v>
      </c>
      <c r="K11" s="24">
        <f t="shared" si="16"/>
        <v>0</v>
      </c>
      <c r="L11" s="24">
        <f t="shared" si="17"/>
        <v>0</v>
      </c>
      <c r="M11" s="24">
        <f t="shared" si="18"/>
        <v>0</v>
      </c>
      <c r="N11" s="24">
        <f t="shared" si="19"/>
        <v>0</v>
      </c>
      <c r="O11" s="24">
        <f t="shared" si="20"/>
        <v>0</v>
      </c>
      <c r="P11" s="24">
        <f t="shared" si="21"/>
        <v>0</v>
      </c>
      <c r="Q11" s="24">
        <f t="shared" si="22"/>
        <v>0</v>
      </c>
      <c r="R11" s="24">
        <f t="shared" si="23"/>
        <v>0</v>
      </c>
      <c r="S11" s="24">
        <f t="shared" si="24"/>
        <v>0</v>
      </c>
      <c r="T11" s="24">
        <f t="shared" si="25"/>
        <v>0</v>
      </c>
      <c r="U11" s="24">
        <f t="shared" si="26"/>
        <v>0</v>
      </c>
      <c r="V11" s="24">
        <f t="shared" si="27"/>
        <v>0</v>
      </c>
      <c r="W11" s="24">
        <f t="shared" si="28"/>
        <v>0</v>
      </c>
      <c r="X11" s="24">
        <f t="shared" si="29"/>
        <v>0</v>
      </c>
      <c r="Y11" s="24">
        <f t="shared" si="30"/>
        <v>0</v>
      </c>
      <c r="Z11" s="24">
        <f t="shared" si="31"/>
        <v>0</v>
      </c>
      <c r="AA11" s="24">
        <f t="shared" si="32"/>
        <v>0</v>
      </c>
      <c r="AB11" s="24">
        <f t="shared" si="33"/>
        <v>0</v>
      </c>
      <c r="AC11" s="24">
        <f t="shared" si="34"/>
        <v>0</v>
      </c>
      <c r="AD11" s="24">
        <f t="shared" si="35"/>
        <v>0</v>
      </c>
      <c r="AE11" s="24">
        <f t="shared" si="36"/>
        <v>0</v>
      </c>
      <c r="AF11" s="24">
        <f t="shared" si="37"/>
        <v>0</v>
      </c>
      <c r="AG11" s="24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3"/>
      <c r="NO11" s="25"/>
      <c r="NP11" s="25"/>
      <c r="NQ11" s="25"/>
      <c r="NR11" s="25"/>
      <c r="NS11" s="25"/>
      <c r="NT11" s="25"/>
      <c r="NU11" s="25"/>
      <c r="NV11" s="25"/>
      <c r="NW11" s="23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</row>
    <row r="12" spans="1:438">
      <c r="A12" s="21" t="s">
        <v>101</v>
      </c>
      <c r="B12" s="24">
        <f t="shared" si="38"/>
        <v>0</v>
      </c>
      <c r="C12" s="24">
        <f t="shared" si="8"/>
        <v>0</v>
      </c>
      <c r="D12" s="24">
        <f t="shared" si="9"/>
        <v>0</v>
      </c>
      <c r="E12" s="24">
        <f t="shared" si="10"/>
        <v>0</v>
      </c>
      <c r="F12" s="24">
        <f t="shared" si="11"/>
        <v>0</v>
      </c>
      <c r="G12" s="24">
        <f t="shared" si="12"/>
        <v>0</v>
      </c>
      <c r="H12" s="24">
        <f t="shared" si="13"/>
        <v>0</v>
      </c>
      <c r="I12" s="24">
        <f t="shared" si="14"/>
        <v>0</v>
      </c>
      <c r="J12" s="24">
        <f t="shared" si="15"/>
        <v>0</v>
      </c>
      <c r="K12" s="24">
        <f t="shared" si="16"/>
        <v>0</v>
      </c>
      <c r="L12" s="24">
        <f t="shared" si="17"/>
        <v>0</v>
      </c>
      <c r="M12" s="24">
        <f t="shared" si="18"/>
        <v>0</v>
      </c>
      <c r="N12" s="24">
        <f t="shared" si="19"/>
        <v>0</v>
      </c>
      <c r="O12" s="24">
        <f t="shared" si="20"/>
        <v>0</v>
      </c>
      <c r="P12" s="24">
        <f t="shared" si="21"/>
        <v>0</v>
      </c>
      <c r="Q12" s="24">
        <f t="shared" si="22"/>
        <v>0</v>
      </c>
      <c r="R12" s="24">
        <f t="shared" si="23"/>
        <v>0</v>
      </c>
      <c r="S12" s="24">
        <f t="shared" si="24"/>
        <v>0</v>
      </c>
      <c r="T12" s="24">
        <f t="shared" si="25"/>
        <v>0</v>
      </c>
      <c r="U12" s="24">
        <f t="shared" si="26"/>
        <v>0</v>
      </c>
      <c r="V12" s="24">
        <f t="shared" si="27"/>
        <v>0</v>
      </c>
      <c r="W12" s="24">
        <f t="shared" si="28"/>
        <v>0</v>
      </c>
      <c r="X12" s="24">
        <f t="shared" si="29"/>
        <v>0</v>
      </c>
      <c r="Y12" s="24">
        <f t="shared" si="30"/>
        <v>0</v>
      </c>
      <c r="Z12" s="24">
        <f t="shared" si="31"/>
        <v>0</v>
      </c>
      <c r="AA12" s="24">
        <f t="shared" si="32"/>
        <v>0</v>
      </c>
      <c r="AB12" s="24">
        <f t="shared" si="33"/>
        <v>0</v>
      </c>
      <c r="AC12" s="24">
        <f t="shared" si="34"/>
        <v>0</v>
      </c>
      <c r="AD12" s="24">
        <f t="shared" si="35"/>
        <v>0</v>
      </c>
      <c r="AE12" s="24">
        <f t="shared" si="36"/>
        <v>0</v>
      </c>
      <c r="AF12" s="24">
        <f t="shared" si="37"/>
        <v>0</v>
      </c>
      <c r="AG12" s="24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3"/>
      <c r="NO12" s="25"/>
      <c r="NP12" s="25"/>
      <c r="NQ12" s="25"/>
      <c r="NR12" s="25"/>
      <c r="NS12" s="25"/>
      <c r="NT12" s="25"/>
      <c r="NU12" s="25"/>
      <c r="NV12" s="25"/>
      <c r="NW12" s="23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</row>
    <row r="13" spans="1:438">
      <c r="A13" s="21" t="s">
        <v>102</v>
      </c>
      <c r="B13" s="24">
        <f t="shared" si="38"/>
        <v>0</v>
      </c>
      <c r="C13" s="24">
        <f t="shared" si="8"/>
        <v>0</v>
      </c>
      <c r="D13" s="24">
        <f t="shared" si="9"/>
        <v>0</v>
      </c>
      <c r="E13" s="24">
        <f t="shared" si="10"/>
        <v>0</v>
      </c>
      <c r="F13" s="24">
        <f t="shared" si="11"/>
        <v>0</v>
      </c>
      <c r="G13" s="24">
        <f t="shared" si="12"/>
        <v>0</v>
      </c>
      <c r="H13" s="24">
        <f t="shared" si="13"/>
        <v>0</v>
      </c>
      <c r="I13" s="24">
        <f t="shared" si="14"/>
        <v>0</v>
      </c>
      <c r="J13" s="24">
        <f t="shared" si="15"/>
        <v>0</v>
      </c>
      <c r="K13" s="24">
        <f t="shared" si="16"/>
        <v>0</v>
      </c>
      <c r="L13" s="24">
        <f t="shared" si="17"/>
        <v>0</v>
      </c>
      <c r="M13" s="24">
        <f t="shared" si="18"/>
        <v>0</v>
      </c>
      <c r="N13" s="24">
        <f t="shared" si="19"/>
        <v>0</v>
      </c>
      <c r="O13" s="24">
        <f t="shared" si="20"/>
        <v>0</v>
      </c>
      <c r="P13" s="24">
        <f t="shared" si="21"/>
        <v>0</v>
      </c>
      <c r="Q13" s="24">
        <f t="shared" si="22"/>
        <v>0</v>
      </c>
      <c r="R13" s="24">
        <f t="shared" si="23"/>
        <v>0</v>
      </c>
      <c r="S13" s="24">
        <f t="shared" si="24"/>
        <v>0</v>
      </c>
      <c r="T13" s="24">
        <f t="shared" si="25"/>
        <v>0</v>
      </c>
      <c r="U13" s="24">
        <f t="shared" si="26"/>
        <v>0</v>
      </c>
      <c r="V13" s="24">
        <f t="shared" si="27"/>
        <v>0</v>
      </c>
      <c r="W13" s="24">
        <f t="shared" si="28"/>
        <v>0</v>
      </c>
      <c r="X13" s="24">
        <f t="shared" si="29"/>
        <v>0</v>
      </c>
      <c r="Y13" s="24">
        <f t="shared" si="30"/>
        <v>0</v>
      </c>
      <c r="Z13" s="24">
        <f t="shared" si="31"/>
        <v>0</v>
      </c>
      <c r="AA13" s="24">
        <f t="shared" si="32"/>
        <v>0</v>
      </c>
      <c r="AB13" s="24">
        <f t="shared" si="33"/>
        <v>0</v>
      </c>
      <c r="AC13" s="24">
        <f t="shared" si="34"/>
        <v>0</v>
      </c>
      <c r="AD13" s="24">
        <f t="shared" si="35"/>
        <v>0</v>
      </c>
      <c r="AE13" s="24">
        <f t="shared" si="36"/>
        <v>0</v>
      </c>
      <c r="AF13" s="24">
        <f t="shared" si="37"/>
        <v>0</v>
      </c>
      <c r="AG13" s="24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3"/>
      <c r="NO13" s="25"/>
      <c r="NP13" s="25"/>
      <c r="NQ13" s="25"/>
      <c r="NR13" s="25"/>
      <c r="NS13" s="25"/>
      <c r="NT13" s="25"/>
      <c r="NU13" s="25"/>
      <c r="NV13" s="25"/>
      <c r="NW13" s="23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</row>
    <row r="14" spans="1:438">
      <c r="A14" s="21" t="s">
        <v>103</v>
      </c>
      <c r="B14" s="24">
        <f t="shared" si="38"/>
        <v>0</v>
      </c>
      <c r="C14" s="24">
        <f t="shared" si="8"/>
        <v>0</v>
      </c>
      <c r="D14" s="24">
        <f t="shared" si="9"/>
        <v>0</v>
      </c>
      <c r="E14" s="24">
        <f t="shared" si="10"/>
        <v>0</v>
      </c>
      <c r="F14" s="24">
        <f t="shared" si="11"/>
        <v>0</v>
      </c>
      <c r="G14" s="24">
        <f t="shared" si="12"/>
        <v>0</v>
      </c>
      <c r="H14" s="24">
        <f t="shared" si="13"/>
        <v>0</v>
      </c>
      <c r="I14" s="24">
        <f t="shared" si="14"/>
        <v>0</v>
      </c>
      <c r="J14" s="24">
        <f t="shared" si="15"/>
        <v>0</v>
      </c>
      <c r="K14" s="24">
        <f t="shared" si="16"/>
        <v>0</v>
      </c>
      <c r="L14" s="24">
        <f t="shared" si="17"/>
        <v>0</v>
      </c>
      <c r="M14" s="24">
        <f t="shared" si="18"/>
        <v>0</v>
      </c>
      <c r="N14" s="24">
        <f t="shared" si="19"/>
        <v>0</v>
      </c>
      <c r="O14" s="24">
        <f t="shared" si="20"/>
        <v>0</v>
      </c>
      <c r="P14" s="24">
        <f t="shared" si="21"/>
        <v>0</v>
      </c>
      <c r="Q14" s="24">
        <f t="shared" si="22"/>
        <v>0</v>
      </c>
      <c r="R14" s="24">
        <f t="shared" si="23"/>
        <v>0</v>
      </c>
      <c r="S14" s="24">
        <f t="shared" si="24"/>
        <v>0</v>
      </c>
      <c r="T14" s="24">
        <f t="shared" si="25"/>
        <v>0</v>
      </c>
      <c r="U14" s="24">
        <f t="shared" si="26"/>
        <v>0</v>
      </c>
      <c r="V14" s="24">
        <f t="shared" si="27"/>
        <v>0</v>
      </c>
      <c r="W14" s="24">
        <f t="shared" si="28"/>
        <v>0</v>
      </c>
      <c r="X14" s="24">
        <f t="shared" si="29"/>
        <v>0</v>
      </c>
      <c r="Y14" s="24">
        <f t="shared" si="30"/>
        <v>0</v>
      </c>
      <c r="Z14" s="24">
        <f t="shared" si="31"/>
        <v>0</v>
      </c>
      <c r="AA14" s="24">
        <f t="shared" si="32"/>
        <v>0</v>
      </c>
      <c r="AB14" s="24">
        <f t="shared" si="33"/>
        <v>0</v>
      </c>
      <c r="AC14" s="24">
        <f t="shared" si="34"/>
        <v>0</v>
      </c>
      <c r="AD14" s="24">
        <f t="shared" si="35"/>
        <v>0</v>
      </c>
      <c r="AE14" s="24">
        <f t="shared" si="36"/>
        <v>0</v>
      </c>
      <c r="AF14" s="24">
        <f t="shared" si="37"/>
        <v>0</v>
      </c>
      <c r="AG14" s="24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3"/>
      <c r="NO14" s="25"/>
      <c r="NP14" s="25"/>
      <c r="NQ14" s="25"/>
      <c r="NR14" s="25"/>
      <c r="NS14" s="25"/>
      <c r="NT14" s="25"/>
      <c r="NU14" s="25"/>
      <c r="NV14" s="25"/>
      <c r="NW14" s="23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</row>
    <row r="15" spans="1:438">
      <c r="A15" s="21" t="s">
        <v>104</v>
      </c>
      <c r="B15" s="24">
        <f t="shared" si="38"/>
        <v>0</v>
      </c>
      <c r="C15" s="24">
        <f t="shared" si="8"/>
        <v>0</v>
      </c>
      <c r="D15" s="24">
        <f t="shared" si="9"/>
        <v>0</v>
      </c>
      <c r="E15" s="24">
        <f t="shared" si="10"/>
        <v>0</v>
      </c>
      <c r="F15" s="24">
        <f t="shared" si="11"/>
        <v>0</v>
      </c>
      <c r="G15" s="24">
        <f t="shared" si="12"/>
        <v>0</v>
      </c>
      <c r="H15" s="24">
        <f t="shared" si="13"/>
        <v>0</v>
      </c>
      <c r="I15" s="24">
        <f t="shared" si="14"/>
        <v>0</v>
      </c>
      <c r="J15" s="24">
        <f t="shared" si="15"/>
        <v>0</v>
      </c>
      <c r="K15" s="24">
        <f t="shared" si="16"/>
        <v>0</v>
      </c>
      <c r="L15" s="24">
        <f t="shared" si="17"/>
        <v>0</v>
      </c>
      <c r="M15" s="24">
        <f t="shared" si="18"/>
        <v>0</v>
      </c>
      <c r="N15" s="24">
        <f t="shared" si="19"/>
        <v>0</v>
      </c>
      <c r="O15" s="24">
        <f t="shared" si="20"/>
        <v>0</v>
      </c>
      <c r="P15" s="24">
        <f t="shared" si="21"/>
        <v>0</v>
      </c>
      <c r="Q15" s="24">
        <f t="shared" si="22"/>
        <v>0</v>
      </c>
      <c r="R15" s="24">
        <f t="shared" si="23"/>
        <v>0</v>
      </c>
      <c r="S15" s="24">
        <f t="shared" si="24"/>
        <v>0</v>
      </c>
      <c r="T15" s="24">
        <f t="shared" si="25"/>
        <v>0</v>
      </c>
      <c r="U15" s="24">
        <f t="shared" si="26"/>
        <v>0</v>
      </c>
      <c r="V15" s="24">
        <f t="shared" si="27"/>
        <v>0</v>
      </c>
      <c r="W15" s="24">
        <f t="shared" si="28"/>
        <v>0</v>
      </c>
      <c r="X15" s="24">
        <f t="shared" si="29"/>
        <v>0</v>
      </c>
      <c r="Y15" s="24">
        <f t="shared" si="30"/>
        <v>0</v>
      </c>
      <c r="Z15" s="24">
        <f t="shared" si="31"/>
        <v>0</v>
      </c>
      <c r="AA15" s="24">
        <f t="shared" si="32"/>
        <v>0</v>
      </c>
      <c r="AB15" s="24">
        <f t="shared" si="33"/>
        <v>0</v>
      </c>
      <c r="AC15" s="24">
        <f t="shared" si="34"/>
        <v>0</v>
      </c>
      <c r="AD15" s="24">
        <f t="shared" si="35"/>
        <v>0</v>
      </c>
      <c r="AE15" s="24">
        <f t="shared" si="36"/>
        <v>0</v>
      </c>
      <c r="AF15" s="24">
        <f t="shared" si="37"/>
        <v>0</v>
      </c>
      <c r="AG15" s="24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3"/>
      <c r="NO15" s="25"/>
      <c r="NP15" s="25"/>
      <c r="NQ15" s="25"/>
      <c r="NR15" s="25"/>
      <c r="NS15" s="25"/>
      <c r="NT15" s="25"/>
      <c r="NU15" s="25"/>
      <c r="NV15" s="25"/>
      <c r="NW15" s="23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</row>
    <row r="16" spans="1:438">
      <c r="A16" s="21" t="s">
        <v>105</v>
      </c>
      <c r="B16" s="24">
        <f t="shared" si="38"/>
        <v>0</v>
      </c>
      <c r="C16" s="24">
        <f t="shared" si="8"/>
        <v>0</v>
      </c>
      <c r="D16" s="24">
        <f t="shared" si="9"/>
        <v>0</v>
      </c>
      <c r="E16" s="24">
        <f t="shared" si="10"/>
        <v>0</v>
      </c>
      <c r="F16" s="24">
        <f t="shared" si="11"/>
        <v>0</v>
      </c>
      <c r="G16" s="24">
        <f t="shared" si="12"/>
        <v>0</v>
      </c>
      <c r="H16" s="24">
        <f t="shared" si="13"/>
        <v>0</v>
      </c>
      <c r="I16" s="24">
        <f t="shared" si="14"/>
        <v>0</v>
      </c>
      <c r="J16" s="24">
        <f t="shared" si="15"/>
        <v>0</v>
      </c>
      <c r="K16" s="24">
        <f t="shared" si="16"/>
        <v>0</v>
      </c>
      <c r="L16" s="24">
        <f t="shared" si="17"/>
        <v>0</v>
      </c>
      <c r="M16" s="24">
        <f t="shared" si="18"/>
        <v>0</v>
      </c>
      <c r="N16" s="24">
        <f t="shared" si="19"/>
        <v>0</v>
      </c>
      <c r="O16" s="24">
        <f t="shared" si="20"/>
        <v>0</v>
      </c>
      <c r="P16" s="24">
        <f t="shared" si="21"/>
        <v>0</v>
      </c>
      <c r="Q16" s="24">
        <f t="shared" si="22"/>
        <v>0</v>
      </c>
      <c r="R16" s="24">
        <f t="shared" si="23"/>
        <v>0</v>
      </c>
      <c r="S16" s="24">
        <f t="shared" si="24"/>
        <v>0</v>
      </c>
      <c r="T16" s="24">
        <f t="shared" si="25"/>
        <v>0</v>
      </c>
      <c r="U16" s="24">
        <f t="shared" si="26"/>
        <v>0</v>
      </c>
      <c r="V16" s="24">
        <f t="shared" si="27"/>
        <v>0</v>
      </c>
      <c r="W16" s="24">
        <f t="shared" si="28"/>
        <v>0</v>
      </c>
      <c r="X16" s="24">
        <f t="shared" si="29"/>
        <v>0</v>
      </c>
      <c r="Y16" s="24">
        <f t="shared" si="30"/>
        <v>0</v>
      </c>
      <c r="Z16" s="24">
        <f t="shared" si="31"/>
        <v>0</v>
      </c>
      <c r="AA16" s="24">
        <f t="shared" si="32"/>
        <v>0</v>
      </c>
      <c r="AB16" s="24">
        <f t="shared" si="33"/>
        <v>0</v>
      </c>
      <c r="AC16" s="24">
        <f t="shared" si="34"/>
        <v>0</v>
      </c>
      <c r="AD16" s="24">
        <f t="shared" si="35"/>
        <v>0</v>
      </c>
      <c r="AE16" s="24">
        <f t="shared" si="36"/>
        <v>0</v>
      </c>
      <c r="AF16" s="24">
        <f t="shared" si="37"/>
        <v>0</v>
      </c>
      <c r="AG16" s="24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6"/>
      <c r="NJ16" s="25"/>
      <c r="NK16" s="25"/>
      <c r="NL16" s="25"/>
      <c r="NM16" s="25"/>
      <c r="NN16" s="23"/>
      <c r="NO16" s="25"/>
      <c r="NP16" s="25"/>
      <c r="NQ16" s="25"/>
      <c r="NR16" s="25"/>
      <c r="NS16" s="25"/>
      <c r="NT16" s="25"/>
      <c r="NU16" s="25"/>
      <c r="NV16" s="25"/>
      <c r="NW16" s="23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</row>
    <row r="17" spans="1:406">
      <c r="A17" s="21" t="s">
        <v>106</v>
      </c>
      <c r="B17" s="24">
        <f t="shared" si="38"/>
        <v>0</v>
      </c>
      <c r="C17" s="24">
        <f t="shared" si="8"/>
        <v>0</v>
      </c>
      <c r="D17" s="24">
        <f t="shared" si="9"/>
        <v>0</v>
      </c>
      <c r="E17" s="24">
        <f t="shared" si="10"/>
        <v>0</v>
      </c>
      <c r="F17" s="24">
        <f t="shared" si="11"/>
        <v>0</v>
      </c>
      <c r="G17" s="24">
        <f t="shared" si="12"/>
        <v>0</v>
      </c>
      <c r="H17" s="24">
        <f t="shared" si="13"/>
        <v>0</v>
      </c>
      <c r="I17" s="24">
        <f t="shared" si="14"/>
        <v>0</v>
      </c>
      <c r="J17" s="24">
        <f t="shared" si="15"/>
        <v>0</v>
      </c>
      <c r="K17" s="24">
        <f t="shared" si="16"/>
        <v>0</v>
      </c>
      <c r="L17" s="24">
        <f t="shared" si="17"/>
        <v>0</v>
      </c>
      <c r="M17" s="24">
        <f t="shared" si="18"/>
        <v>0</v>
      </c>
      <c r="N17" s="24">
        <f t="shared" si="19"/>
        <v>0</v>
      </c>
      <c r="O17" s="24">
        <f t="shared" si="20"/>
        <v>0</v>
      </c>
      <c r="P17" s="24">
        <f t="shared" si="21"/>
        <v>0</v>
      </c>
      <c r="Q17" s="24">
        <f t="shared" si="22"/>
        <v>0</v>
      </c>
      <c r="R17" s="24">
        <f t="shared" si="23"/>
        <v>0</v>
      </c>
      <c r="S17" s="24">
        <f t="shared" si="24"/>
        <v>0</v>
      </c>
      <c r="T17" s="24">
        <f t="shared" si="25"/>
        <v>0</v>
      </c>
      <c r="U17" s="24">
        <f t="shared" si="26"/>
        <v>0</v>
      </c>
      <c r="V17" s="24">
        <f t="shared" si="27"/>
        <v>0</v>
      </c>
      <c r="W17" s="24">
        <f t="shared" si="28"/>
        <v>0</v>
      </c>
      <c r="X17" s="24">
        <f t="shared" si="29"/>
        <v>0</v>
      </c>
      <c r="Y17" s="24">
        <f t="shared" si="30"/>
        <v>0</v>
      </c>
      <c r="Z17" s="24">
        <f t="shared" si="31"/>
        <v>0</v>
      </c>
      <c r="AA17" s="24">
        <f t="shared" si="32"/>
        <v>0</v>
      </c>
      <c r="AB17" s="24">
        <f t="shared" si="33"/>
        <v>0</v>
      </c>
      <c r="AC17" s="24">
        <f t="shared" si="34"/>
        <v>0</v>
      </c>
      <c r="AD17" s="24">
        <f t="shared" si="35"/>
        <v>0</v>
      </c>
      <c r="AE17" s="24">
        <f t="shared" si="36"/>
        <v>0</v>
      </c>
      <c r="AF17" s="24">
        <f t="shared" si="37"/>
        <v>0</v>
      </c>
      <c r="AG17" s="24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3"/>
      <c r="NO17" s="25"/>
      <c r="NP17" s="25"/>
      <c r="NQ17" s="25"/>
      <c r="NR17" s="25"/>
      <c r="NS17" s="25"/>
      <c r="NT17" s="25"/>
      <c r="NU17" s="25"/>
      <c r="NV17" s="25"/>
      <c r="NW17" s="23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</row>
    <row r="18" spans="1:406">
      <c r="A18" s="21" t="s">
        <v>107</v>
      </c>
      <c r="B18" s="24">
        <f t="shared" si="38"/>
        <v>0</v>
      </c>
      <c r="C18" s="24">
        <f t="shared" si="8"/>
        <v>0</v>
      </c>
      <c r="D18" s="24">
        <f t="shared" si="9"/>
        <v>0</v>
      </c>
      <c r="E18" s="24">
        <f t="shared" si="10"/>
        <v>0</v>
      </c>
      <c r="F18" s="24">
        <f t="shared" si="11"/>
        <v>0</v>
      </c>
      <c r="G18" s="24">
        <f t="shared" si="12"/>
        <v>0</v>
      </c>
      <c r="H18" s="24">
        <f t="shared" si="13"/>
        <v>0</v>
      </c>
      <c r="I18" s="24">
        <f t="shared" si="14"/>
        <v>0</v>
      </c>
      <c r="J18" s="24">
        <f t="shared" si="15"/>
        <v>0</v>
      </c>
      <c r="K18" s="24">
        <f t="shared" si="16"/>
        <v>0</v>
      </c>
      <c r="L18" s="24">
        <f t="shared" si="17"/>
        <v>0</v>
      </c>
      <c r="M18" s="24">
        <f t="shared" si="18"/>
        <v>0</v>
      </c>
      <c r="N18" s="24">
        <f t="shared" si="19"/>
        <v>0</v>
      </c>
      <c r="O18" s="24">
        <f t="shared" si="20"/>
        <v>0</v>
      </c>
      <c r="P18" s="24">
        <f t="shared" si="21"/>
        <v>0</v>
      </c>
      <c r="Q18" s="24">
        <f t="shared" si="22"/>
        <v>0</v>
      </c>
      <c r="R18" s="24">
        <f t="shared" si="23"/>
        <v>0</v>
      </c>
      <c r="S18" s="24">
        <f t="shared" si="24"/>
        <v>0</v>
      </c>
      <c r="T18" s="24">
        <f t="shared" si="25"/>
        <v>0</v>
      </c>
      <c r="U18" s="24">
        <f t="shared" si="26"/>
        <v>0</v>
      </c>
      <c r="V18" s="24">
        <f t="shared" si="27"/>
        <v>0</v>
      </c>
      <c r="W18" s="24">
        <f t="shared" si="28"/>
        <v>0</v>
      </c>
      <c r="X18" s="24">
        <f t="shared" si="29"/>
        <v>0</v>
      </c>
      <c r="Y18" s="24">
        <f t="shared" si="30"/>
        <v>0</v>
      </c>
      <c r="Z18" s="24">
        <f t="shared" si="31"/>
        <v>0</v>
      </c>
      <c r="AA18" s="24">
        <f t="shared" si="32"/>
        <v>0</v>
      </c>
      <c r="AB18" s="24">
        <f t="shared" si="33"/>
        <v>0</v>
      </c>
      <c r="AC18" s="24">
        <f t="shared" si="34"/>
        <v>0</v>
      </c>
      <c r="AD18" s="24">
        <f t="shared" si="35"/>
        <v>0</v>
      </c>
      <c r="AE18" s="24">
        <f t="shared" si="36"/>
        <v>0</v>
      </c>
      <c r="AF18" s="24">
        <f t="shared" si="37"/>
        <v>0</v>
      </c>
      <c r="AG18" s="24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7"/>
      <c r="MZ18" s="27"/>
      <c r="NA18" s="25"/>
      <c r="NB18" s="25"/>
      <c r="NC18" s="25"/>
      <c r="ND18" s="25"/>
      <c r="NE18" s="25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</row>
    <row r="19" spans="1:406">
      <c r="A19" s="21" t="s">
        <v>108</v>
      </c>
      <c r="B19" s="24">
        <f t="shared" si="38"/>
        <v>0</v>
      </c>
      <c r="C19" s="24">
        <f t="shared" si="8"/>
        <v>0</v>
      </c>
      <c r="D19" s="24">
        <f t="shared" si="9"/>
        <v>0</v>
      </c>
      <c r="E19" s="24">
        <f t="shared" si="10"/>
        <v>0</v>
      </c>
      <c r="F19" s="24">
        <f t="shared" si="11"/>
        <v>0</v>
      </c>
      <c r="G19" s="24">
        <f t="shared" si="12"/>
        <v>0</v>
      </c>
      <c r="H19" s="24">
        <f t="shared" si="13"/>
        <v>0</v>
      </c>
      <c r="I19" s="24">
        <f t="shared" si="14"/>
        <v>0</v>
      </c>
      <c r="J19" s="24">
        <f t="shared" si="15"/>
        <v>0</v>
      </c>
      <c r="K19" s="24">
        <f t="shared" si="16"/>
        <v>0</v>
      </c>
      <c r="L19" s="24">
        <f t="shared" si="17"/>
        <v>0</v>
      </c>
      <c r="M19" s="24">
        <f t="shared" si="18"/>
        <v>0</v>
      </c>
      <c r="N19" s="24">
        <f t="shared" si="19"/>
        <v>0</v>
      </c>
      <c r="O19" s="24">
        <f t="shared" si="20"/>
        <v>0</v>
      </c>
      <c r="P19" s="24">
        <f t="shared" si="21"/>
        <v>0</v>
      </c>
      <c r="Q19" s="24">
        <f t="shared" si="22"/>
        <v>0</v>
      </c>
      <c r="R19" s="24">
        <f t="shared" si="23"/>
        <v>0</v>
      </c>
      <c r="S19" s="24">
        <f t="shared" si="24"/>
        <v>0</v>
      </c>
      <c r="T19" s="24">
        <f t="shared" si="25"/>
        <v>0</v>
      </c>
      <c r="U19" s="24">
        <f t="shared" si="26"/>
        <v>0</v>
      </c>
      <c r="V19" s="24">
        <f t="shared" si="27"/>
        <v>0</v>
      </c>
      <c r="W19" s="24">
        <f t="shared" si="28"/>
        <v>0</v>
      </c>
      <c r="X19" s="24">
        <f t="shared" si="29"/>
        <v>0</v>
      </c>
      <c r="Y19" s="24">
        <f t="shared" si="30"/>
        <v>0</v>
      </c>
      <c r="Z19" s="24">
        <f t="shared" si="31"/>
        <v>0</v>
      </c>
      <c r="AA19" s="24">
        <f t="shared" si="32"/>
        <v>0</v>
      </c>
      <c r="AB19" s="24">
        <f t="shared" si="33"/>
        <v>0</v>
      </c>
      <c r="AC19" s="24">
        <f t="shared" si="34"/>
        <v>0</v>
      </c>
      <c r="AD19" s="24">
        <f t="shared" si="35"/>
        <v>0</v>
      </c>
      <c r="AE19" s="24">
        <f t="shared" si="36"/>
        <v>0</v>
      </c>
      <c r="AF19" s="24">
        <f t="shared" si="37"/>
        <v>0</v>
      </c>
      <c r="AG19" s="24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7"/>
      <c r="MZ19" s="27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3"/>
      <c r="NO19" s="25"/>
      <c r="NP19" s="25"/>
      <c r="NQ19" s="25"/>
      <c r="NR19" s="25"/>
      <c r="NS19" s="25"/>
      <c r="NT19" s="25"/>
      <c r="NU19" s="25"/>
      <c r="NV19" s="25"/>
      <c r="NW19" s="23"/>
      <c r="NX19" s="25"/>
      <c r="NY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</row>
    <row r="20" spans="1:406">
      <c r="A20" s="21" t="s">
        <v>109</v>
      </c>
      <c r="B20" s="24">
        <f t="shared" si="38"/>
        <v>0</v>
      </c>
      <c r="C20" s="24">
        <f t="shared" si="8"/>
        <v>0</v>
      </c>
      <c r="D20" s="24">
        <f t="shared" si="9"/>
        <v>0</v>
      </c>
      <c r="E20" s="24">
        <f t="shared" si="10"/>
        <v>0</v>
      </c>
      <c r="F20" s="24">
        <f t="shared" si="11"/>
        <v>0</v>
      </c>
      <c r="G20" s="24">
        <f t="shared" si="12"/>
        <v>0</v>
      </c>
      <c r="H20" s="24">
        <f t="shared" si="13"/>
        <v>0</v>
      </c>
      <c r="I20" s="24">
        <f t="shared" si="14"/>
        <v>0</v>
      </c>
      <c r="J20" s="24">
        <f t="shared" si="15"/>
        <v>0</v>
      </c>
      <c r="K20" s="24">
        <f t="shared" si="16"/>
        <v>0</v>
      </c>
      <c r="L20" s="24">
        <f t="shared" si="17"/>
        <v>0</v>
      </c>
      <c r="M20" s="24">
        <f t="shared" si="18"/>
        <v>0</v>
      </c>
      <c r="N20" s="24">
        <f t="shared" si="19"/>
        <v>0</v>
      </c>
      <c r="O20" s="24">
        <f t="shared" si="20"/>
        <v>0</v>
      </c>
      <c r="P20" s="24">
        <f t="shared" si="21"/>
        <v>0</v>
      </c>
      <c r="Q20" s="24">
        <f t="shared" si="22"/>
        <v>0</v>
      </c>
      <c r="R20" s="24">
        <f t="shared" si="23"/>
        <v>0</v>
      </c>
      <c r="S20" s="24">
        <f t="shared" si="24"/>
        <v>0</v>
      </c>
      <c r="T20" s="24">
        <f t="shared" si="25"/>
        <v>0</v>
      </c>
      <c r="U20" s="24">
        <f t="shared" si="26"/>
        <v>0</v>
      </c>
      <c r="V20" s="24">
        <f t="shared" si="27"/>
        <v>0</v>
      </c>
      <c r="W20" s="24">
        <f t="shared" si="28"/>
        <v>0</v>
      </c>
      <c r="X20" s="24">
        <f t="shared" si="29"/>
        <v>0</v>
      </c>
      <c r="Y20" s="24">
        <f t="shared" si="30"/>
        <v>0</v>
      </c>
      <c r="Z20" s="24">
        <f t="shared" si="31"/>
        <v>0</v>
      </c>
      <c r="AA20" s="24">
        <f t="shared" si="32"/>
        <v>0</v>
      </c>
      <c r="AB20" s="24">
        <f t="shared" si="33"/>
        <v>0</v>
      </c>
      <c r="AC20" s="24">
        <f t="shared" si="34"/>
        <v>0</v>
      </c>
      <c r="AD20" s="24">
        <f t="shared" si="35"/>
        <v>0</v>
      </c>
      <c r="AE20" s="24">
        <f t="shared" si="36"/>
        <v>0</v>
      </c>
      <c r="AF20" s="24">
        <f t="shared" si="37"/>
        <v>0</v>
      </c>
      <c r="AG20" s="24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3"/>
      <c r="NO20" s="25"/>
      <c r="NP20" s="25"/>
      <c r="NQ20" s="25"/>
      <c r="NR20" s="25"/>
      <c r="NS20" s="25"/>
      <c r="NT20" s="25"/>
      <c r="NU20" s="25"/>
      <c r="NV20" s="25"/>
      <c r="NW20" s="23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</row>
    <row r="21" spans="1:406">
      <c r="A21" s="21" t="s">
        <v>110</v>
      </c>
      <c r="B21" s="24">
        <f t="shared" si="38"/>
        <v>0</v>
      </c>
      <c r="C21" s="24">
        <f t="shared" si="8"/>
        <v>0</v>
      </c>
      <c r="D21" s="24">
        <f t="shared" si="9"/>
        <v>0</v>
      </c>
      <c r="E21" s="24">
        <f t="shared" si="10"/>
        <v>0</v>
      </c>
      <c r="F21" s="24">
        <f t="shared" si="11"/>
        <v>0</v>
      </c>
      <c r="G21" s="24">
        <f t="shared" si="12"/>
        <v>0</v>
      </c>
      <c r="H21" s="24">
        <f t="shared" si="13"/>
        <v>0</v>
      </c>
      <c r="I21" s="24">
        <f t="shared" si="14"/>
        <v>0</v>
      </c>
      <c r="J21" s="24">
        <f t="shared" si="15"/>
        <v>0</v>
      </c>
      <c r="K21" s="24">
        <f t="shared" si="16"/>
        <v>0</v>
      </c>
      <c r="L21" s="24">
        <f t="shared" si="17"/>
        <v>0</v>
      </c>
      <c r="M21" s="24">
        <f t="shared" si="18"/>
        <v>0</v>
      </c>
      <c r="N21" s="24">
        <f t="shared" si="19"/>
        <v>0</v>
      </c>
      <c r="O21" s="24">
        <f t="shared" si="20"/>
        <v>0</v>
      </c>
      <c r="P21" s="24">
        <f t="shared" si="21"/>
        <v>0</v>
      </c>
      <c r="Q21" s="24">
        <f t="shared" si="22"/>
        <v>0</v>
      </c>
      <c r="R21" s="24">
        <f t="shared" si="23"/>
        <v>0</v>
      </c>
      <c r="S21" s="24">
        <f t="shared" si="24"/>
        <v>0</v>
      </c>
      <c r="T21" s="24">
        <f t="shared" si="25"/>
        <v>0</v>
      </c>
      <c r="U21" s="24">
        <f t="shared" si="26"/>
        <v>0</v>
      </c>
      <c r="V21" s="24">
        <f t="shared" si="27"/>
        <v>0</v>
      </c>
      <c r="W21" s="24">
        <f t="shared" si="28"/>
        <v>0</v>
      </c>
      <c r="X21" s="24">
        <f t="shared" si="29"/>
        <v>0</v>
      </c>
      <c r="Y21" s="24">
        <f t="shared" si="30"/>
        <v>0</v>
      </c>
      <c r="Z21" s="24">
        <f t="shared" si="31"/>
        <v>0</v>
      </c>
      <c r="AA21" s="24">
        <f t="shared" si="32"/>
        <v>0</v>
      </c>
      <c r="AB21" s="24">
        <f t="shared" si="33"/>
        <v>0</v>
      </c>
      <c r="AC21" s="24">
        <f t="shared" si="34"/>
        <v>0</v>
      </c>
      <c r="AD21" s="24">
        <f t="shared" si="35"/>
        <v>0</v>
      </c>
      <c r="AE21" s="24">
        <f t="shared" si="36"/>
        <v>0</v>
      </c>
      <c r="AF21" s="24">
        <f t="shared" si="37"/>
        <v>0</v>
      </c>
      <c r="AG21" s="24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6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3"/>
      <c r="NO21" s="25"/>
      <c r="NP21" s="25"/>
      <c r="NQ21" s="25"/>
      <c r="NR21" s="25"/>
      <c r="NS21" s="25"/>
      <c r="NT21" s="25"/>
      <c r="NU21" s="25"/>
      <c r="NV21" s="25"/>
      <c r="NW21" s="23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</row>
    <row r="22" spans="1:406">
      <c r="A22" s="21" t="s">
        <v>111</v>
      </c>
      <c r="B22" s="24">
        <f t="shared" si="38"/>
        <v>0</v>
      </c>
      <c r="C22" s="24">
        <f t="shared" si="8"/>
        <v>0</v>
      </c>
      <c r="D22" s="24">
        <f t="shared" si="9"/>
        <v>0</v>
      </c>
      <c r="E22" s="24">
        <f t="shared" si="10"/>
        <v>0</v>
      </c>
      <c r="F22" s="24">
        <f t="shared" si="11"/>
        <v>0</v>
      </c>
      <c r="G22" s="24">
        <f t="shared" si="12"/>
        <v>0</v>
      </c>
      <c r="H22" s="24">
        <f t="shared" si="13"/>
        <v>0</v>
      </c>
      <c r="I22" s="24">
        <f t="shared" si="14"/>
        <v>0</v>
      </c>
      <c r="J22" s="24">
        <f t="shared" si="15"/>
        <v>0</v>
      </c>
      <c r="K22" s="24">
        <f t="shared" si="16"/>
        <v>0</v>
      </c>
      <c r="L22" s="24">
        <f t="shared" si="17"/>
        <v>0</v>
      </c>
      <c r="M22" s="24">
        <f t="shared" si="18"/>
        <v>0</v>
      </c>
      <c r="N22" s="24">
        <f t="shared" si="19"/>
        <v>0</v>
      </c>
      <c r="O22" s="24">
        <f t="shared" si="20"/>
        <v>0</v>
      </c>
      <c r="P22" s="24">
        <f t="shared" si="21"/>
        <v>0</v>
      </c>
      <c r="Q22" s="24">
        <f t="shared" si="22"/>
        <v>0</v>
      </c>
      <c r="R22" s="24">
        <f t="shared" si="23"/>
        <v>0</v>
      </c>
      <c r="S22" s="24">
        <f t="shared" si="24"/>
        <v>0</v>
      </c>
      <c r="T22" s="24">
        <f t="shared" si="25"/>
        <v>0</v>
      </c>
      <c r="U22" s="24">
        <f t="shared" si="26"/>
        <v>0</v>
      </c>
      <c r="V22" s="24">
        <f t="shared" si="27"/>
        <v>0</v>
      </c>
      <c r="W22" s="24">
        <f t="shared" si="28"/>
        <v>0</v>
      </c>
      <c r="X22" s="24">
        <f t="shared" si="29"/>
        <v>0</v>
      </c>
      <c r="Y22" s="24">
        <f t="shared" si="30"/>
        <v>0</v>
      </c>
      <c r="Z22" s="24">
        <f t="shared" si="31"/>
        <v>0</v>
      </c>
      <c r="AA22" s="24">
        <f t="shared" si="32"/>
        <v>0</v>
      </c>
      <c r="AB22" s="24">
        <f t="shared" si="33"/>
        <v>0</v>
      </c>
      <c r="AC22" s="24">
        <f t="shared" si="34"/>
        <v>0</v>
      </c>
      <c r="AD22" s="24">
        <f t="shared" si="35"/>
        <v>0</v>
      </c>
      <c r="AE22" s="24">
        <f t="shared" si="36"/>
        <v>0</v>
      </c>
      <c r="AF22" s="24">
        <f t="shared" si="37"/>
        <v>0</v>
      </c>
      <c r="AG22" s="24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7"/>
      <c r="NA22" s="25"/>
      <c r="NB22" s="25"/>
      <c r="NC22" s="25"/>
      <c r="ND22" s="25"/>
      <c r="NE22" s="25"/>
      <c r="NF22" s="25"/>
      <c r="NG22" s="26"/>
      <c r="NH22" s="26"/>
      <c r="NI22" s="26"/>
      <c r="NJ22" s="26"/>
      <c r="NK22" s="26"/>
      <c r="NL22" s="26"/>
      <c r="NM22" s="25"/>
      <c r="NN22" s="23"/>
      <c r="NO22" s="25"/>
      <c r="NP22" s="25"/>
      <c r="NQ22" s="25"/>
      <c r="NR22" s="26"/>
      <c r="NS22" s="26"/>
      <c r="NT22" s="26"/>
      <c r="NU22" s="26"/>
      <c r="NV22" s="26"/>
      <c r="NW22" s="26"/>
      <c r="NX22" s="26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</row>
    <row r="23" spans="1:406">
      <c r="A23" s="21" t="s">
        <v>112</v>
      </c>
      <c r="B23" s="24">
        <f t="shared" si="38"/>
        <v>0</v>
      </c>
      <c r="C23" s="24">
        <f t="shared" si="8"/>
        <v>0</v>
      </c>
      <c r="D23" s="24">
        <f t="shared" si="9"/>
        <v>0</v>
      </c>
      <c r="E23" s="24">
        <f t="shared" si="10"/>
        <v>0</v>
      </c>
      <c r="F23" s="24">
        <f t="shared" si="11"/>
        <v>0</v>
      </c>
      <c r="G23" s="24">
        <f t="shared" si="12"/>
        <v>0</v>
      </c>
      <c r="H23" s="24">
        <f t="shared" si="13"/>
        <v>0</v>
      </c>
      <c r="I23" s="24">
        <f t="shared" si="14"/>
        <v>0</v>
      </c>
      <c r="J23" s="24">
        <f t="shared" si="15"/>
        <v>0</v>
      </c>
      <c r="K23" s="24">
        <f t="shared" si="16"/>
        <v>0</v>
      </c>
      <c r="L23" s="24">
        <f t="shared" si="17"/>
        <v>0</v>
      </c>
      <c r="M23" s="24">
        <f t="shared" si="18"/>
        <v>0</v>
      </c>
      <c r="N23" s="24">
        <f t="shared" si="19"/>
        <v>0</v>
      </c>
      <c r="O23" s="24">
        <f t="shared" si="20"/>
        <v>0</v>
      </c>
      <c r="P23" s="24">
        <f t="shared" si="21"/>
        <v>0</v>
      </c>
      <c r="Q23" s="24">
        <f t="shared" si="22"/>
        <v>0</v>
      </c>
      <c r="R23" s="24">
        <f t="shared" si="23"/>
        <v>0</v>
      </c>
      <c r="S23" s="24">
        <f t="shared" si="24"/>
        <v>0</v>
      </c>
      <c r="T23" s="24">
        <f t="shared" si="25"/>
        <v>0</v>
      </c>
      <c r="U23" s="24">
        <f t="shared" si="26"/>
        <v>0</v>
      </c>
      <c r="V23" s="24">
        <f t="shared" si="27"/>
        <v>0</v>
      </c>
      <c r="W23" s="24">
        <f t="shared" si="28"/>
        <v>0</v>
      </c>
      <c r="X23" s="24">
        <f t="shared" si="29"/>
        <v>0</v>
      </c>
      <c r="Y23" s="24">
        <f t="shared" si="30"/>
        <v>0</v>
      </c>
      <c r="Z23" s="24">
        <f t="shared" si="31"/>
        <v>0</v>
      </c>
      <c r="AA23" s="24">
        <f t="shared" si="32"/>
        <v>0</v>
      </c>
      <c r="AB23" s="24">
        <f t="shared" si="33"/>
        <v>0</v>
      </c>
      <c r="AC23" s="24">
        <f t="shared" si="34"/>
        <v>0</v>
      </c>
      <c r="AD23" s="24">
        <f t="shared" si="35"/>
        <v>0</v>
      </c>
      <c r="AE23" s="24">
        <f t="shared" si="36"/>
        <v>0</v>
      </c>
      <c r="AF23" s="24">
        <f t="shared" si="37"/>
        <v>0</v>
      </c>
      <c r="AG23" s="24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3"/>
      <c r="NO23" s="25"/>
      <c r="NP23" s="25"/>
      <c r="NQ23" s="25"/>
      <c r="NR23" s="25"/>
      <c r="NS23" s="25"/>
      <c r="NT23" s="25"/>
      <c r="NU23" s="25"/>
      <c r="NV23" s="25"/>
      <c r="NW23" s="23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</row>
    <row r="24" spans="1:406">
      <c r="A24" s="21" t="s">
        <v>113</v>
      </c>
      <c r="B24" s="24">
        <f t="shared" si="38"/>
        <v>0</v>
      </c>
      <c r="C24" s="24">
        <f t="shared" si="8"/>
        <v>0</v>
      </c>
      <c r="D24" s="24">
        <f t="shared" si="9"/>
        <v>0</v>
      </c>
      <c r="E24" s="24">
        <f t="shared" si="10"/>
        <v>0</v>
      </c>
      <c r="F24" s="24">
        <f t="shared" si="11"/>
        <v>0</v>
      </c>
      <c r="G24" s="24">
        <f t="shared" si="12"/>
        <v>0</v>
      </c>
      <c r="H24" s="24">
        <f t="shared" si="13"/>
        <v>0</v>
      </c>
      <c r="I24" s="24">
        <f t="shared" si="14"/>
        <v>0</v>
      </c>
      <c r="J24" s="24">
        <f t="shared" si="15"/>
        <v>0</v>
      </c>
      <c r="K24" s="24">
        <f t="shared" si="16"/>
        <v>0</v>
      </c>
      <c r="L24" s="24">
        <f t="shared" si="17"/>
        <v>0</v>
      </c>
      <c r="M24" s="24">
        <f t="shared" si="18"/>
        <v>0</v>
      </c>
      <c r="N24" s="24">
        <f t="shared" si="19"/>
        <v>0</v>
      </c>
      <c r="O24" s="24">
        <f t="shared" si="20"/>
        <v>0</v>
      </c>
      <c r="P24" s="24">
        <f t="shared" si="21"/>
        <v>0</v>
      </c>
      <c r="Q24" s="24">
        <f t="shared" si="22"/>
        <v>0</v>
      </c>
      <c r="R24" s="24">
        <f t="shared" si="23"/>
        <v>0</v>
      </c>
      <c r="S24" s="24">
        <f t="shared" si="24"/>
        <v>0</v>
      </c>
      <c r="T24" s="24">
        <f t="shared" si="25"/>
        <v>0</v>
      </c>
      <c r="U24" s="24">
        <f t="shared" si="26"/>
        <v>0</v>
      </c>
      <c r="V24" s="24">
        <f t="shared" si="27"/>
        <v>0</v>
      </c>
      <c r="W24" s="24">
        <f t="shared" si="28"/>
        <v>0</v>
      </c>
      <c r="X24" s="24">
        <f t="shared" si="29"/>
        <v>0</v>
      </c>
      <c r="Y24" s="24">
        <f t="shared" si="30"/>
        <v>0</v>
      </c>
      <c r="Z24" s="24">
        <f t="shared" si="31"/>
        <v>0</v>
      </c>
      <c r="AA24" s="24">
        <f t="shared" si="32"/>
        <v>0</v>
      </c>
      <c r="AB24" s="24">
        <f t="shared" si="33"/>
        <v>0</v>
      </c>
      <c r="AC24" s="24">
        <f t="shared" si="34"/>
        <v>0</v>
      </c>
      <c r="AD24" s="24">
        <f t="shared" si="35"/>
        <v>0</v>
      </c>
      <c r="AE24" s="24">
        <f t="shared" si="36"/>
        <v>0</v>
      </c>
      <c r="AF24" s="24">
        <f t="shared" si="37"/>
        <v>0</v>
      </c>
      <c r="AG24" s="24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3"/>
      <c r="NO24" s="25"/>
      <c r="NP24" s="25"/>
      <c r="NQ24" s="25"/>
      <c r="NR24" s="25"/>
      <c r="NS24" s="25"/>
      <c r="NT24" s="25"/>
      <c r="NU24" s="25"/>
      <c r="NV24" s="25"/>
      <c r="NW24" s="23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</row>
    <row r="25" spans="1:406">
      <c r="A25" s="21" t="s">
        <v>114</v>
      </c>
      <c r="B25" s="24">
        <f t="shared" si="38"/>
        <v>0</v>
      </c>
      <c r="C25" s="24">
        <f t="shared" si="8"/>
        <v>0</v>
      </c>
      <c r="D25" s="24">
        <f t="shared" si="9"/>
        <v>0</v>
      </c>
      <c r="E25" s="24">
        <f t="shared" si="10"/>
        <v>0</v>
      </c>
      <c r="F25" s="24">
        <f t="shared" si="11"/>
        <v>0</v>
      </c>
      <c r="G25" s="24">
        <f t="shared" si="12"/>
        <v>0</v>
      </c>
      <c r="H25" s="24">
        <f t="shared" si="13"/>
        <v>0</v>
      </c>
      <c r="I25" s="24">
        <f t="shared" si="14"/>
        <v>0</v>
      </c>
      <c r="J25" s="24">
        <f t="shared" si="15"/>
        <v>0</v>
      </c>
      <c r="K25" s="24">
        <f t="shared" si="16"/>
        <v>0</v>
      </c>
      <c r="L25" s="24">
        <f t="shared" si="17"/>
        <v>0</v>
      </c>
      <c r="M25" s="24">
        <f t="shared" si="18"/>
        <v>0</v>
      </c>
      <c r="N25" s="24">
        <f t="shared" si="19"/>
        <v>0</v>
      </c>
      <c r="O25" s="24">
        <f t="shared" si="20"/>
        <v>0</v>
      </c>
      <c r="P25" s="24">
        <f t="shared" si="21"/>
        <v>0</v>
      </c>
      <c r="Q25" s="24">
        <f t="shared" si="22"/>
        <v>0</v>
      </c>
      <c r="R25" s="24">
        <f t="shared" si="23"/>
        <v>0</v>
      </c>
      <c r="S25" s="24">
        <f t="shared" si="24"/>
        <v>0</v>
      </c>
      <c r="T25" s="24">
        <f t="shared" si="25"/>
        <v>0</v>
      </c>
      <c r="U25" s="24">
        <f t="shared" si="26"/>
        <v>0</v>
      </c>
      <c r="V25" s="24">
        <f t="shared" si="27"/>
        <v>0</v>
      </c>
      <c r="W25" s="24">
        <f t="shared" si="28"/>
        <v>0</v>
      </c>
      <c r="X25" s="24">
        <f t="shared" si="29"/>
        <v>0</v>
      </c>
      <c r="Y25" s="24">
        <f t="shared" si="30"/>
        <v>0</v>
      </c>
      <c r="Z25" s="24">
        <f t="shared" si="31"/>
        <v>0</v>
      </c>
      <c r="AA25" s="24">
        <f t="shared" si="32"/>
        <v>0</v>
      </c>
      <c r="AB25" s="24">
        <f t="shared" si="33"/>
        <v>0</v>
      </c>
      <c r="AC25" s="24">
        <f t="shared" si="34"/>
        <v>0</v>
      </c>
      <c r="AD25" s="24">
        <f t="shared" si="35"/>
        <v>0</v>
      </c>
      <c r="AE25" s="24">
        <f t="shared" si="36"/>
        <v>0</v>
      </c>
      <c r="AF25" s="24">
        <f t="shared" si="37"/>
        <v>0</v>
      </c>
      <c r="AG25" s="24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3"/>
      <c r="NO25" s="25"/>
      <c r="NP25" s="25"/>
      <c r="NQ25" s="25"/>
      <c r="NR25" s="25"/>
      <c r="NS25" s="25"/>
      <c r="NT25" s="25"/>
      <c r="NU25" s="25"/>
      <c r="NV25" s="25"/>
      <c r="NW25" s="23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</row>
    <row r="26" spans="1:406">
      <c r="A26" s="21" t="s">
        <v>115</v>
      </c>
      <c r="B26" s="24">
        <f t="shared" si="38"/>
        <v>0</v>
      </c>
      <c r="C26" s="24">
        <f t="shared" si="8"/>
        <v>0</v>
      </c>
      <c r="D26" s="24">
        <f t="shared" si="9"/>
        <v>0</v>
      </c>
      <c r="E26" s="24">
        <f t="shared" si="10"/>
        <v>0</v>
      </c>
      <c r="F26" s="24">
        <f t="shared" si="11"/>
        <v>0</v>
      </c>
      <c r="G26" s="24">
        <f t="shared" si="12"/>
        <v>0</v>
      </c>
      <c r="H26" s="24">
        <f t="shared" si="13"/>
        <v>0</v>
      </c>
      <c r="I26" s="24">
        <f t="shared" si="14"/>
        <v>0</v>
      </c>
      <c r="J26" s="24">
        <f t="shared" si="15"/>
        <v>0</v>
      </c>
      <c r="K26" s="24">
        <f t="shared" si="16"/>
        <v>0</v>
      </c>
      <c r="L26" s="24">
        <f t="shared" si="17"/>
        <v>0</v>
      </c>
      <c r="M26" s="24">
        <f t="shared" si="18"/>
        <v>0</v>
      </c>
      <c r="N26" s="24">
        <f t="shared" si="19"/>
        <v>0</v>
      </c>
      <c r="O26" s="24">
        <f t="shared" si="20"/>
        <v>0</v>
      </c>
      <c r="P26" s="24">
        <f t="shared" si="21"/>
        <v>0</v>
      </c>
      <c r="Q26" s="24">
        <f t="shared" si="22"/>
        <v>0</v>
      </c>
      <c r="R26" s="24">
        <f t="shared" si="23"/>
        <v>0</v>
      </c>
      <c r="S26" s="24">
        <f t="shared" si="24"/>
        <v>0</v>
      </c>
      <c r="T26" s="24">
        <f t="shared" si="25"/>
        <v>0</v>
      </c>
      <c r="U26" s="24">
        <f t="shared" si="26"/>
        <v>0</v>
      </c>
      <c r="V26" s="24">
        <f t="shared" si="27"/>
        <v>0</v>
      </c>
      <c r="W26" s="24">
        <f t="shared" si="28"/>
        <v>0</v>
      </c>
      <c r="X26" s="24">
        <f t="shared" si="29"/>
        <v>0</v>
      </c>
      <c r="Y26" s="24">
        <f t="shared" si="30"/>
        <v>0</v>
      </c>
      <c r="Z26" s="24">
        <f t="shared" si="31"/>
        <v>0</v>
      </c>
      <c r="AA26" s="24">
        <f t="shared" si="32"/>
        <v>0</v>
      </c>
      <c r="AB26" s="24">
        <f t="shared" si="33"/>
        <v>0</v>
      </c>
      <c r="AC26" s="24">
        <f t="shared" si="34"/>
        <v>0</v>
      </c>
      <c r="AD26" s="24">
        <f t="shared" si="35"/>
        <v>0</v>
      </c>
      <c r="AE26" s="24">
        <f t="shared" si="36"/>
        <v>0</v>
      </c>
      <c r="AF26" s="24">
        <f t="shared" si="37"/>
        <v>0</v>
      </c>
      <c r="AG26" s="24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3"/>
      <c r="NO26" s="25"/>
      <c r="NP26" s="25"/>
      <c r="NQ26" s="25"/>
      <c r="NR26" s="25"/>
      <c r="NS26" s="25"/>
      <c r="NT26" s="25"/>
      <c r="NU26" s="25"/>
      <c r="NV26" s="25"/>
      <c r="NW26" s="23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</row>
    <row r="27" spans="1:406">
      <c r="A27" s="21" t="s">
        <v>116</v>
      </c>
      <c r="B27" s="24">
        <f t="shared" si="38"/>
        <v>0</v>
      </c>
      <c r="C27" s="24">
        <f t="shared" si="8"/>
        <v>0</v>
      </c>
      <c r="D27" s="24">
        <f t="shared" si="9"/>
        <v>0</v>
      </c>
      <c r="E27" s="24">
        <f t="shared" si="10"/>
        <v>0</v>
      </c>
      <c r="F27" s="24">
        <f t="shared" si="11"/>
        <v>0</v>
      </c>
      <c r="G27" s="24">
        <f t="shared" si="12"/>
        <v>0</v>
      </c>
      <c r="H27" s="24">
        <f t="shared" si="13"/>
        <v>0</v>
      </c>
      <c r="I27" s="24">
        <f t="shared" si="14"/>
        <v>0</v>
      </c>
      <c r="J27" s="24">
        <f t="shared" si="15"/>
        <v>0</v>
      </c>
      <c r="K27" s="24">
        <f t="shared" si="16"/>
        <v>0</v>
      </c>
      <c r="L27" s="24">
        <f t="shared" si="17"/>
        <v>0</v>
      </c>
      <c r="M27" s="24">
        <f t="shared" si="18"/>
        <v>0</v>
      </c>
      <c r="N27" s="24">
        <f t="shared" si="19"/>
        <v>0</v>
      </c>
      <c r="O27" s="24">
        <f t="shared" si="20"/>
        <v>0</v>
      </c>
      <c r="P27" s="24">
        <f t="shared" si="21"/>
        <v>0</v>
      </c>
      <c r="Q27" s="24">
        <f t="shared" si="22"/>
        <v>0</v>
      </c>
      <c r="R27" s="24">
        <f t="shared" si="23"/>
        <v>0</v>
      </c>
      <c r="S27" s="24">
        <f t="shared" si="24"/>
        <v>0</v>
      </c>
      <c r="T27" s="24">
        <f t="shared" si="25"/>
        <v>0</v>
      </c>
      <c r="U27" s="24">
        <f t="shared" si="26"/>
        <v>0</v>
      </c>
      <c r="V27" s="24">
        <f t="shared" si="27"/>
        <v>0</v>
      </c>
      <c r="W27" s="24">
        <f t="shared" si="28"/>
        <v>0</v>
      </c>
      <c r="X27" s="24">
        <f t="shared" si="29"/>
        <v>0</v>
      </c>
      <c r="Y27" s="24">
        <f t="shared" si="30"/>
        <v>0</v>
      </c>
      <c r="Z27" s="24">
        <f t="shared" si="31"/>
        <v>0</v>
      </c>
      <c r="AA27" s="24">
        <f t="shared" si="32"/>
        <v>0</v>
      </c>
      <c r="AB27" s="24">
        <f t="shared" si="33"/>
        <v>0</v>
      </c>
      <c r="AC27" s="24">
        <f t="shared" si="34"/>
        <v>0</v>
      </c>
      <c r="AD27" s="24">
        <f t="shared" si="35"/>
        <v>0</v>
      </c>
      <c r="AE27" s="24">
        <f t="shared" si="36"/>
        <v>0</v>
      </c>
      <c r="AF27" s="24">
        <f t="shared" si="37"/>
        <v>0</v>
      </c>
      <c r="AG27" s="24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3"/>
      <c r="NO27" s="26"/>
      <c r="NP27" s="25"/>
      <c r="NQ27" s="25"/>
      <c r="NR27" s="26"/>
      <c r="NS27" s="25"/>
      <c r="NT27" s="26"/>
      <c r="NU27" s="25"/>
      <c r="NV27" s="25"/>
      <c r="NW27" s="23"/>
      <c r="NX27" s="26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</row>
    <row r="28" spans="1:406">
      <c r="A28" s="21" t="s">
        <v>117</v>
      </c>
      <c r="B28" s="24">
        <f t="shared" si="38"/>
        <v>0</v>
      </c>
      <c r="C28" s="24">
        <f t="shared" si="8"/>
        <v>0</v>
      </c>
      <c r="D28" s="24">
        <f t="shared" si="9"/>
        <v>0</v>
      </c>
      <c r="E28" s="24">
        <f t="shared" si="10"/>
        <v>0</v>
      </c>
      <c r="F28" s="24">
        <f t="shared" si="11"/>
        <v>0</v>
      </c>
      <c r="G28" s="24">
        <f t="shared" si="12"/>
        <v>0</v>
      </c>
      <c r="H28" s="24">
        <f t="shared" si="13"/>
        <v>0</v>
      </c>
      <c r="I28" s="24">
        <f t="shared" si="14"/>
        <v>0</v>
      </c>
      <c r="J28" s="24">
        <f t="shared" si="15"/>
        <v>0</v>
      </c>
      <c r="K28" s="24">
        <f t="shared" si="16"/>
        <v>0</v>
      </c>
      <c r="L28" s="24">
        <f t="shared" si="17"/>
        <v>0</v>
      </c>
      <c r="M28" s="24">
        <f t="shared" si="18"/>
        <v>0</v>
      </c>
      <c r="N28" s="24">
        <f t="shared" si="19"/>
        <v>0</v>
      </c>
      <c r="O28" s="24">
        <f t="shared" si="20"/>
        <v>0</v>
      </c>
      <c r="P28" s="24">
        <f t="shared" si="21"/>
        <v>0</v>
      </c>
      <c r="Q28" s="24">
        <f t="shared" si="22"/>
        <v>0</v>
      </c>
      <c r="R28" s="24">
        <f t="shared" si="23"/>
        <v>0</v>
      </c>
      <c r="S28" s="24">
        <f t="shared" si="24"/>
        <v>0</v>
      </c>
      <c r="T28" s="24">
        <f t="shared" si="25"/>
        <v>0</v>
      </c>
      <c r="U28" s="24">
        <f t="shared" si="26"/>
        <v>0</v>
      </c>
      <c r="V28" s="24">
        <f t="shared" si="27"/>
        <v>0</v>
      </c>
      <c r="W28" s="24">
        <f t="shared" si="28"/>
        <v>0</v>
      </c>
      <c r="X28" s="24">
        <f t="shared" si="29"/>
        <v>0</v>
      </c>
      <c r="Y28" s="24">
        <f t="shared" si="30"/>
        <v>0</v>
      </c>
      <c r="Z28" s="24">
        <f t="shared" si="31"/>
        <v>0</v>
      </c>
      <c r="AA28" s="24">
        <f t="shared" si="32"/>
        <v>0</v>
      </c>
      <c r="AB28" s="24">
        <f t="shared" si="33"/>
        <v>0</v>
      </c>
      <c r="AC28" s="24">
        <f t="shared" si="34"/>
        <v>0</v>
      </c>
      <c r="AD28" s="24">
        <f t="shared" si="35"/>
        <v>0</v>
      </c>
      <c r="AE28" s="24">
        <f t="shared" si="36"/>
        <v>0</v>
      </c>
      <c r="AF28" s="24">
        <f t="shared" si="37"/>
        <v>0</v>
      </c>
      <c r="AG28" s="24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3"/>
      <c r="NO28" s="25"/>
      <c r="NP28" s="25"/>
      <c r="NQ28" s="25"/>
      <c r="NR28" s="25"/>
      <c r="NS28" s="25"/>
      <c r="NT28" s="25"/>
      <c r="NU28" s="25"/>
      <c r="NV28" s="25"/>
      <c r="NW28" s="23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</row>
    <row r="29" spans="1:406">
      <c r="A29" s="21" t="s">
        <v>118</v>
      </c>
      <c r="B29" s="24">
        <f t="shared" si="38"/>
        <v>0</v>
      </c>
      <c r="C29" s="24">
        <f t="shared" si="8"/>
        <v>0</v>
      </c>
      <c r="D29" s="24">
        <f t="shared" si="9"/>
        <v>0</v>
      </c>
      <c r="E29" s="24">
        <f t="shared" si="10"/>
        <v>0</v>
      </c>
      <c r="F29" s="24">
        <f t="shared" si="11"/>
        <v>0</v>
      </c>
      <c r="G29" s="24">
        <f t="shared" si="12"/>
        <v>0</v>
      </c>
      <c r="H29" s="24">
        <f t="shared" si="13"/>
        <v>0</v>
      </c>
      <c r="I29" s="24">
        <f t="shared" si="14"/>
        <v>0</v>
      </c>
      <c r="J29" s="24">
        <f t="shared" si="15"/>
        <v>0</v>
      </c>
      <c r="K29" s="24">
        <f t="shared" si="16"/>
        <v>0</v>
      </c>
      <c r="L29" s="24">
        <f t="shared" si="17"/>
        <v>0</v>
      </c>
      <c r="M29" s="24">
        <f t="shared" si="18"/>
        <v>0</v>
      </c>
      <c r="N29" s="24">
        <f t="shared" si="19"/>
        <v>0</v>
      </c>
      <c r="O29" s="24">
        <f t="shared" si="20"/>
        <v>0</v>
      </c>
      <c r="P29" s="24">
        <f t="shared" si="21"/>
        <v>0</v>
      </c>
      <c r="Q29" s="24">
        <f t="shared" si="22"/>
        <v>0</v>
      </c>
      <c r="R29" s="24">
        <f t="shared" si="23"/>
        <v>0</v>
      </c>
      <c r="S29" s="24">
        <f t="shared" si="24"/>
        <v>0</v>
      </c>
      <c r="T29" s="24">
        <f t="shared" si="25"/>
        <v>0</v>
      </c>
      <c r="U29" s="24">
        <f t="shared" si="26"/>
        <v>0</v>
      </c>
      <c r="V29" s="24">
        <f t="shared" si="27"/>
        <v>0</v>
      </c>
      <c r="W29" s="24">
        <f t="shared" si="28"/>
        <v>0</v>
      </c>
      <c r="X29" s="24">
        <f t="shared" si="29"/>
        <v>0</v>
      </c>
      <c r="Y29" s="24">
        <f t="shared" si="30"/>
        <v>0</v>
      </c>
      <c r="Z29" s="24">
        <f t="shared" si="31"/>
        <v>0</v>
      </c>
      <c r="AA29" s="24">
        <f t="shared" si="32"/>
        <v>0</v>
      </c>
      <c r="AB29" s="24">
        <f t="shared" si="33"/>
        <v>0</v>
      </c>
      <c r="AC29" s="24">
        <f t="shared" si="34"/>
        <v>0</v>
      </c>
      <c r="AD29" s="24">
        <f t="shared" si="35"/>
        <v>0</v>
      </c>
      <c r="AE29" s="24">
        <f t="shared" si="36"/>
        <v>0</v>
      </c>
      <c r="AF29" s="24">
        <f t="shared" si="37"/>
        <v>0</v>
      </c>
      <c r="AG29" s="24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6"/>
      <c r="NI29" s="26"/>
      <c r="NJ29" s="25"/>
      <c r="NK29" s="26"/>
      <c r="NL29" s="25"/>
      <c r="NM29" s="25"/>
      <c r="NN29" s="23"/>
      <c r="NO29" s="25"/>
      <c r="NP29" s="25"/>
      <c r="NQ29" s="25"/>
      <c r="NR29" s="25"/>
      <c r="NS29" s="26"/>
      <c r="NT29" s="26"/>
      <c r="NU29" s="25"/>
      <c r="NV29" s="25"/>
      <c r="NW29" s="23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</row>
    <row r="30" spans="1:406">
      <c r="A30" s="21" t="s">
        <v>119</v>
      </c>
      <c r="B30" s="24">
        <f t="shared" si="38"/>
        <v>0</v>
      </c>
      <c r="C30" s="24">
        <f t="shared" si="8"/>
        <v>0</v>
      </c>
      <c r="D30" s="24">
        <f t="shared" si="9"/>
        <v>0</v>
      </c>
      <c r="E30" s="24">
        <f t="shared" si="10"/>
        <v>0</v>
      </c>
      <c r="F30" s="24">
        <f t="shared" si="11"/>
        <v>0</v>
      </c>
      <c r="G30" s="24">
        <f t="shared" si="12"/>
        <v>0</v>
      </c>
      <c r="H30" s="24">
        <f t="shared" si="13"/>
        <v>0</v>
      </c>
      <c r="I30" s="24">
        <f t="shared" si="14"/>
        <v>0</v>
      </c>
      <c r="J30" s="24">
        <f t="shared" si="15"/>
        <v>0</v>
      </c>
      <c r="K30" s="24">
        <f t="shared" si="16"/>
        <v>0</v>
      </c>
      <c r="L30" s="24">
        <f t="shared" si="17"/>
        <v>0</v>
      </c>
      <c r="M30" s="24">
        <f t="shared" si="18"/>
        <v>0</v>
      </c>
      <c r="N30" s="24">
        <f t="shared" si="19"/>
        <v>0</v>
      </c>
      <c r="O30" s="24">
        <f t="shared" si="20"/>
        <v>0</v>
      </c>
      <c r="P30" s="24">
        <f t="shared" si="21"/>
        <v>0</v>
      </c>
      <c r="Q30" s="24">
        <f t="shared" si="22"/>
        <v>0</v>
      </c>
      <c r="R30" s="24">
        <f t="shared" si="23"/>
        <v>0</v>
      </c>
      <c r="S30" s="24">
        <f t="shared" si="24"/>
        <v>0</v>
      </c>
      <c r="T30" s="24">
        <f t="shared" si="25"/>
        <v>0</v>
      </c>
      <c r="U30" s="24">
        <f t="shared" si="26"/>
        <v>0</v>
      </c>
      <c r="V30" s="24">
        <f t="shared" si="27"/>
        <v>0</v>
      </c>
      <c r="W30" s="24">
        <f t="shared" si="28"/>
        <v>0</v>
      </c>
      <c r="X30" s="24">
        <f t="shared" si="29"/>
        <v>0</v>
      </c>
      <c r="Y30" s="24">
        <f t="shared" si="30"/>
        <v>0</v>
      </c>
      <c r="Z30" s="24">
        <f t="shared" si="31"/>
        <v>0</v>
      </c>
      <c r="AA30" s="24">
        <f t="shared" si="32"/>
        <v>0</v>
      </c>
      <c r="AB30" s="24">
        <f t="shared" si="33"/>
        <v>0</v>
      </c>
      <c r="AC30" s="24">
        <f t="shared" si="34"/>
        <v>0</v>
      </c>
      <c r="AD30" s="24">
        <f t="shared" si="35"/>
        <v>0</v>
      </c>
      <c r="AE30" s="24">
        <f t="shared" si="36"/>
        <v>0</v>
      </c>
      <c r="AF30" s="24">
        <f t="shared" si="37"/>
        <v>0</v>
      </c>
      <c r="AG30" s="24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3"/>
      <c r="NO30" s="25"/>
      <c r="NP30" s="25"/>
      <c r="NQ30" s="25"/>
      <c r="NR30" s="25"/>
      <c r="NS30" s="25"/>
      <c r="NT30" s="25"/>
      <c r="NU30" s="25"/>
      <c r="NV30" s="25"/>
      <c r="NW30" s="23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</row>
    <row r="31" spans="1:406">
      <c r="A31" s="21" t="s">
        <v>120</v>
      </c>
      <c r="B31" s="24">
        <f t="shared" si="38"/>
        <v>0</v>
      </c>
      <c r="C31" s="24">
        <f t="shared" si="8"/>
        <v>0</v>
      </c>
      <c r="D31" s="24">
        <f t="shared" si="9"/>
        <v>0</v>
      </c>
      <c r="E31" s="24">
        <f t="shared" si="10"/>
        <v>0</v>
      </c>
      <c r="F31" s="24">
        <f t="shared" si="11"/>
        <v>0</v>
      </c>
      <c r="G31" s="24">
        <f t="shared" si="12"/>
        <v>0</v>
      </c>
      <c r="H31" s="24">
        <f t="shared" si="13"/>
        <v>0</v>
      </c>
      <c r="I31" s="24">
        <f t="shared" si="14"/>
        <v>0</v>
      </c>
      <c r="J31" s="24">
        <f t="shared" si="15"/>
        <v>0</v>
      </c>
      <c r="K31" s="24">
        <f t="shared" si="16"/>
        <v>0</v>
      </c>
      <c r="L31" s="24">
        <f t="shared" si="17"/>
        <v>0</v>
      </c>
      <c r="M31" s="24">
        <f t="shared" si="18"/>
        <v>0</v>
      </c>
      <c r="N31" s="24">
        <f t="shared" si="19"/>
        <v>0</v>
      </c>
      <c r="O31" s="24">
        <f t="shared" si="20"/>
        <v>0</v>
      </c>
      <c r="P31" s="24">
        <f t="shared" si="21"/>
        <v>0</v>
      </c>
      <c r="Q31" s="24">
        <f t="shared" si="22"/>
        <v>0</v>
      </c>
      <c r="R31" s="24">
        <f t="shared" si="23"/>
        <v>0</v>
      </c>
      <c r="S31" s="24">
        <f t="shared" si="24"/>
        <v>0</v>
      </c>
      <c r="T31" s="24">
        <f t="shared" si="25"/>
        <v>0</v>
      </c>
      <c r="U31" s="24">
        <f t="shared" si="26"/>
        <v>0</v>
      </c>
      <c r="V31" s="24">
        <f t="shared" si="27"/>
        <v>0</v>
      </c>
      <c r="W31" s="24">
        <f t="shared" si="28"/>
        <v>0</v>
      </c>
      <c r="X31" s="24">
        <f t="shared" si="29"/>
        <v>0</v>
      </c>
      <c r="Y31" s="24">
        <f t="shared" si="30"/>
        <v>0</v>
      </c>
      <c r="Z31" s="24">
        <f t="shared" si="31"/>
        <v>0</v>
      </c>
      <c r="AA31" s="24">
        <f t="shared" si="32"/>
        <v>0</v>
      </c>
      <c r="AB31" s="24">
        <f t="shared" si="33"/>
        <v>0</v>
      </c>
      <c r="AC31" s="24">
        <f t="shared" si="34"/>
        <v>0</v>
      </c>
      <c r="AD31" s="24">
        <f t="shared" si="35"/>
        <v>0</v>
      </c>
      <c r="AE31" s="24">
        <f t="shared" si="36"/>
        <v>0</v>
      </c>
      <c r="AF31" s="24">
        <f t="shared" si="37"/>
        <v>0</v>
      </c>
      <c r="AG31" s="24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3"/>
      <c r="NO31" s="25"/>
      <c r="NP31" s="25"/>
      <c r="NQ31" s="25"/>
      <c r="NR31" s="25"/>
      <c r="NS31" s="25"/>
      <c r="NT31" s="25"/>
      <c r="NU31" s="25"/>
      <c r="NV31" s="25"/>
      <c r="NW31" s="23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</row>
    <row r="32" spans="1:406">
      <c r="A32" s="21" t="s">
        <v>121</v>
      </c>
      <c r="B32" s="24">
        <f t="shared" si="38"/>
        <v>0</v>
      </c>
      <c r="C32" s="24">
        <f t="shared" si="8"/>
        <v>0</v>
      </c>
      <c r="D32" s="24">
        <f t="shared" si="9"/>
        <v>0</v>
      </c>
      <c r="E32" s="24">
        <f t="shared" si="10"/>
        <v>0</v>
      </c>
      <c r="F32" s="24">
        <f t="shared" si="11"/>
        <v>0</v>
      </c>
      <c r="G32" s="24">
        <f t="shared" si="12"/>
        <v>0</v>
      </c>
      <c r="H32" s="24">
        <f t="shared" si="13"/>
        <v>0</v>
      </c>
      <c r="I32" s="24">
        <f t="shared" si="14"/>
        <v>0</v>
      </c>
      <c r="J32" s="24">
        <f t="shared" si="15"/>
        <v>0</v>
      </c>
      <c r="K32" s="24">
        <f t="shared" si="16"/>
        <v>0</v>
      </c>
      <c r="L32" s="24">
        <f t="shared" si="17"/>
        <v>0</v>
      </c>
      <c r="M32" s="24">
        <f t="shared" si="18"/>
        <v>0</v>
      </c>
      <c r="N32" s="24">
        <f t="shared" si="19"/>
        <v>0</v>
      </c>
      <c r="O32" s="24">
        <f t="shared" si="20"/>
        <v>0</v>
      </c>
      <c r="P32" s="24">
        <f t="shared" si="21"/>
        <v>0</v>
      </c>
      <c r="Q32" s="24">
        <f t="shared" si="22"/>
        <v>0</v>
      </c>
      <c r="R32" s="24">
        <f t="shared" si="23"/>
        <v>0</v>
      </c>
      <c r="S32" s="24">
        <f t="shared" si="24"/>
        <v>0</v>
      </c>
      <c r="T32" s="24">
        <f t="shared" si="25"/>
        <v>0</v>
      </c>
      <c r="U32" s="24">
        <f t="shared" si="26"/>
        <v>0</v>
      </c>
      <c r="V32" s="24">
        <f t="shared" si="27"/>
        <v>0</v>
      </c>
      <c r="W32" s="24">
        <f t="shared" si="28"/>
        <v>0</v>
      </c>
      <c r="X32" s="24">
        <f t="shared" si="29"/>
        <v>0</v>
      </c>
      <c r="Y32" s="24">
        <f t="shared" si="30"/>
        <v>0</v>
      </c>
      <c r="Z32" s="24">
        <f t="shared" si="31"/>
        <v>0</v>
      </c>
      <c r="AA32" s="24">
        <f t="shared" si="32"/>
        <v>0</v>
      </c>
      <c r="AB32" s="24">
        <f t="shared" si="33"/>
        <v>0</v>
      </c>
      <c r="AC32" s="24">
        <f t="shared" si="34"/>
        <v>0</v>
      </c>
      <c r="AD32" s="24">
        <f t="shared" si="35"/>
        <v>0</v>
      </c>
      <c r="AE32" s="24">
        <f t="shared" si="36"/>
        <v>0</v>
      </c>
      <c r="AF32" s="24">
        <f t="shared" si="37"/>
        <v>0</v>
      </c>
      <c r="AG32" s="24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/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  <c r="LD32" s="25"/>
      <c r="LE32" s="25"/>
      <c r="LF32" s="25"/>
      <c r="LG32" s="25"/>
      <c r="LH32" s="25"/>
      <c r="LI32" s="25"/>
      <c r="LJ32" s="25"/>
      <c r="LK32" s="25"/>
      <c r="LL32" s="25"/>
      <c r="LM32" s="25"/>
      <c r="LN32" s="25"/>
      <c r="LO32" s="25"/>
      <c r="LP32" s="25"/>
      <c r="LQ32" s="25"/>
      <c r="LR32" s="25"/>
      <c r="LS32" s="25"/>
      <c r="LT32" s="25"/>
      <c r="LU32" s="25"/>
      <c r="LV32" s="25"/>
      <c r="LW32" s="25"/>
      <c r="LX32" s="25"/>
      <c r="LY32" s="25"/>
      <c r="LZ32" s="25"/>
      <c r="MA32" s="25"/>
      <c r="MB32" s="25"/>
      <c r="MC32" s="25"/>
      <c r="MD32" s="25"/>
      <c r="ME32" s="25"/>
      <c r="MF32" s="25"/>
      <c r="MG32" s="25"/>
      <c r="MH32" s="25"/>
      <c r="MI32" s="25"/>
      <c r="MJ32" s="25"/>
      <c r="MK32" s="25"/>
      <c r="ML32" s="25"/>
      <c r="MM32" s="25"/>
      <c r="MN32" s="25"/>
      <c r="MO32" s="25"/>
      <c r="MP32" s="25"/>
      <c r="MQ32" s="25"/>
      <c r="MR32" s="25"/>
      <c r="MS32" s="25"/>
      <c r="MT32" s="25"/>
      <c r="MU32" s="25"/>
      <c r="MV32" s="25"/>
      <c r="MW32" s="25"/>
      <c r="MX32" s="25"/>
      <c r="MY32" s="25"/>
      <c r="MZ32" s="25"/>
      <c r="NA32" s="25"/>
      <c r="NB32" s="25"/>
      <c r="NC32" s="25"/>
      <c r="ND32" s="25"/>
      <c r="NE32" s="25"/>
      <c r="NF32" s="25"/>
      <c r="NG32" s="25"/>
      <c r="NH32" s="25"/>
      <c r="NI32" s="25"/>
      <c r="NJ32" s="25"/>
      <c r="NK32" s="25"/>
      <c r="NL32" s="25"/>
      <c r="NM32" s="25"/>
      <c r="NN32" s="23"/>
      <c r="NO32" s="25"/>
      <c r="NP32" s="25"/>
      <c r="NQ32" s="25"/>
      <c r="NR32" s="25"/>
      <c r="NS32" s="25"/>
      <c r="NT32" s="25"/>
      <c r="NU32" s="25"/>
      <c r="NV32" s="25"/>
      <c r="NW32" s="23"/>
      <c r="NX32" s="25"/>
      <c r="NY32" s="25"/>
      <c r="NZ32" s="25"/>
      <c r="OA32" s="25"/>
      <c r="OB32" s="25"/>
      <c r="OC32" s="25"/>
      <c r="OD32" s="25"/>
      <c r="OE32" s="25"/>
      <c r="OF32" s="25"/>
      <c r="OG32" s="25"/>
      <c r="OH32" s="25"/>
      <c r="OI32" s="25"/>
      <c r="OJ32" s="25"/>
      <c r="OK32" s="25"/>
      <c r="OL32" s="25"/>
      <c r="OM32" s="25"/>
      <c r="ON32" s="25"/>
      <c r="OO32" s="25"/>
      <c r="OP32" s="25"/>
    </row>
    <row r="33" spans="1:438">
      <c r="A33" s="21" t="s">
        <v>122</v>
      </c>
      <c r="B33" s="24">
        <f t="shared" si="38"/>
        <v>0</v>
      </c>
      <c r="C33" s="24">
        <f t="shared" si="8"/>
        <v>0</v>
      </c>
      <c r="D33" s="24">
        <f t="shared" si="9"/>
        <v>0</v>
      </c>
      <c r="E33" s="24">
        <f t="shared" si="10"/>
        <v>0</v>
      </c>
      <c r="F33" s="24">
        <f t="shared" si="11"/>
        <v>0</v>
      </c>
      <c r="G33" s="24">
        <f t="shared" si="12"/>
        <v>0</v>
      </c>
      <c r="H33" s="24">
        <f t="shared" si="13"/>
        <v>0</v>
      </c>
      <c r="I33" s="24">
        <f t="shared" si="14"/>
        <v>0</v>
      </c>
      <c r="J33" s="24">
        <f t="shared" si="15"/>
        <v>0</v>
      </c>
      <c r="K33" s="24">
        <f t="shared" si="16"/>
        <v>0</v>
      </c>
      <c r="L33" s="24">
        <f t="shared" si="17"/>
        <v>0</v>
      </c>
      <c r="M33" s="24">
        <f t="shared" si="18"/>
        <v>0</v>
      </c>
      <c r="N33" s="24">
        <f t="shared" si="19"/>
        <v>0</v>
      </c>
      <c r="O33" s="24">
        <f t="shared" si="20"/>
        <v>0</v>
      </c>
      <c r="P33" s="24">
        <f t="shared" si="21"/>
        <v>0</v>
      </c>
      <c r="Q33" s="24">
        <f t="shared" si="22"/>
        <v>0</v>
      </c>
      <c r="R33" s="24">
        <f t="shared" si="23"/>
        <v>0</v>
      </c>
      <c r="S33" s="24">
        <f t="shared" si="24"/>
        <v>0</v>
      </c>
      <c r="T33" s="24">
        <f t="shared" si="25"/>
        <v>0</v>
      </c>
      <c r="U33" s="24">
        <f t="shared" si="26"/>
        <v>0</v>
      </c>
      <c r="V33" s="24">
        <f t="shared" si="27"/>
        <v>0</v>
      </c>
      <c r="W33" s="24">
        <f t="shared" si="28"/>
        <v>0</v>
      </c>
      <c r="X33" s="24">
        <f t="shared" si="29"/>
        <v>0</v>
      </c>
      <c r="Y33" s="24">
        <f t="shared" si="30"/>
        <v>0</v>
      </c>
      <c r="Z33" s="24">
        <f t="shared" si="31"/>
        <v>0</v>
      </c>
      <c r="AA33" s="24">
        <f t="shared" si="32"/>
        <v>0</v>
      </c>
      <c r="AB33" s="24">
        <f t="shared" si="33"/>
        <v>0</v>
      </c>
      <c r="AC33" s="24">
        <f t="shared" si="34"/>
        <v>0</v>
      </c>
      <c r="AD33" s="24">
        <f t="shared" si="35"/>
        <v>0</v>
      </c>
      <c r="AE33" s="24">
        <f t="shared" si="36"/>
        <v>0</v>
      </c>
      <c r="AF33" s="24">
        <f t="shared" si="37"/>
        <v>0</v>
      </c>
      <c r="AG33" s="24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7"/>
      <c r="MZ33" s="27"/>
      <c r="NA33" s="25"/>
      <c r="NB33" s="25"/>
      <c r="NC33" s="25"/>
      <c r="ND33" s="25"/>
      <c r="NE33" s="26"/>
      <c r="NF33" s="25"/>
      <c r="NG33" s="25"/>
      <c r="NH33" s="25"/>
      <c r="NI33" s="26"/>
      <c r="NJ33" s="26"/>
      <c r="NK33" s="25"/>
      <c r="NL33" s="25"/>
      <c r="NM33" s="25"/>
      <c r="NN33" s="23"/>
      <c r="NO33" s="25"/>
      <c r="NP33" s="25"/>
      <c r="NQ33" s="25"/>
      <c r="NR33" s="25"/>
      <c r="NS33" s="25"/>
      <c r="NT33" s="26"/>
      <c r="NU33" s="25"/>
      <c r="NV33" s="25"/>
      <c r="NW33" s="26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</row>
    <row r="34" spans="1:438">
      <c r="A34" s="21" t="s">
        <v>123</v>
      </c>
      <c r="B34" s="24">
        <f t="shared" si="38"/>
        <v>0</v>
      </c>
      <c r="C34" s="24">
        <f t="shared" si="8"/>
        <v>0</v>
      </c>
      <c r="D34" s="24">
        <f t="shared" si="9"/>
        <v>0</v>
      </c>
      <c r="E34" s="24">
        <f t="shared" si="10"/>
        <v>0</v>
      </c>
      <c r="F34" s="24">
        <f t="shared" si="11"/>
        <v>0</v>
      </c>
      <c r="G34" s="24">
        <f t="shared" si="12"/>
        <v>0</v>
      </c>
      <c r="H34" s="24">
        <f t="shared" si="13"/>
        <v>0</v>
      </c>
      <c r="I34" s="24">
        <f t="shared" si="14"/>
        <v>0</v>
      </c>
      <c r="J34" s="24">
        <f t="shared" si="15"/>
        <v>0</v>
      </c>
      <c r="K34" s="24">
        <f t="shared" si="16"/>
        <v>0</v>
      </c>
      <c r="L34" s="24">
        <f t="shared" si="17"/>
        <v>0</v>
      </c>
      <c r="M34" s="24">
        <f t="shared" si="18"/>
        <v>0</v>
      </c>
      <c r="N34" s="24">
        <f t="shared" si="19"/>
        <v>0</v>
      </c>
      <c r="O34" s="24">
        <f t="shared" si="20"/>
        <v>0</v>
      </c>
      <c r="P34" s="24">
        <f t="shared" si="21"/>
        <v>0</v>
      </c>
      <c r="Q34" s="24">
        <f t="shared" si="22"/>
        <v>0</v>
      </c>
      <c r="R34" s="24">
        <f t="shared" si="23"/>
        <v>0</v>
      </c>
      <c r="S34" s="24">
        <f t="shared" si="24"/>
        <v>0</v>
      </c>
      <c r="T34" s="24">
        <f t="shared" si="25"/>
        <v>0</v>
      </c>
      <c r="U34" s="24">
        <f t="shared" si="26"/>
        <v>0</v>
      </c>
      <c r="V34" s="24">
        <f t="shared" si="27"/>
        <v>0</v>
      </c>
      <c r="W34" s="24">
        <f t="shared" si="28"/>
        <v>0</v>
      </c>
      <c r="X34" s="24">
        <f t="shared" si="29"/>
        <v>0</v>
      </c>
      <c r="Y34" s="24">
        <f t="shared" si="30"/>
        <v>0</v>
      </c>
      <c r="Z34" s="24">
        <f t="shared" si="31"/>
        <v>0</v>
      </c>
      <c r="AA34" s="24">
        <f t="shared" si="32"/>
        <v>0</v>
      </c>
      <c r="AB34" s="24">
        <f t="shared" si="33"/>
        <v>0</v>
      </c>
      <c r="AC34" s="24">
        <f t="shared" si="34"/>
        <v>0</v>
      </c>
      <c r="AD34" s="24">
        <f t="shared" si="35"/>
        <v>0</v>
      </c>
      <c r="AE34" s="24">
        <f t="shared" si="36"/>
        <v>0</v>
      </c>
      <c r="AF34" s="24">
        <f t="shared" si="37"/>
        <v>0</v>
      </c>
      <c r="AG34" s="24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3"/>
      <c r="NO34" s="25"/>
      <c r="NP34" s="25"/>
      <c r="NQ34" s="25"/>
      <c r="NR34" s="25"/>
      <c r="NS34" s="25"/>
      <c r="NT34" s="25"/>
      <c r="NU34" s="25"/>
      <c r="NV34" s="25"/>
      <c r="NW34" s="23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</row>
    <row r="35" spans="1:438">
      <c r="A35" s="21" t="s">
        <v>124</v>
      </c>
      <c r="B35" s="24">
        <f t="shared" si="38"/>
        <v>0</v>
      </c>
      <c r="C35" s="24">
        <f t="shared" si="8"/>
        <v>0</v>
      </c>
      <c r="D35" s="24">
        <f t="shared" si="9"/>
        <v>0</v>
      </c>
      <c r="E35" s="24">
        <f t="shared" si="10"/>
        <v>0</v>
      </c>
      <c r="F35" s="24">
        <f t="shared" si="11"/>
        <v>0</v>
      </c>
      <c r="G35" s="24">
        <f t="shared" si="12"/>
        <v>0</v>
      </c>
      <c r="H35" s="24">
        <f t="shared" si="13"/>
        <v>0</v>
      </c>
      <c r="I35" s="24">
        <f t="shared" si="14"/>
        <v>0</v>
      </c>
      <c r="J35" s="24">
        <f t="shared" si="15"/>
        <v>0</v>
      </c>
      <c r="K35" s="24">
        <f t="shared" si="16"/>
        <v>0</v>
      </c>
      <c r="L35" s="24">
        <f t="shared" si="17"/>
        <v>0</v>
      </c>
      <c r="M35" s="24">
        <f t="shared" si="18"/>
        <v>0</v>
      </c>
      <c r="N35" s="24">
        <f t="shared" si="19"/>
        <v>0</v>
      </c>
      <c r="O35" s="24">
        <f t="shared" si="20"/>
        <v>0</v>
      </c>
      <c r="P35" s="24">
        <f t="shared" si="21"/>
        <v>0</v>
      </c>
      <c r="Q35" s="24">
        <f t="shared" si="22"/>
        <v>0</v>
      </c>
      <c r="R35" s="24">
        <f t="shared" si="23"/>
        <v>0</v>
      </c>
      <c r="S35" s="24">
        <f t="shared" si="24"/>
        <v>0</v>
      </c>
      <c r="T35" s="24">
        <f t="shared" si="25"/>
        <v>0</v>
      </c>
      <c r="U35" s="24">
        <f t="shared" si="26"/>
        <v>0</v>
      </c>
      <c r="V35" s="24">
        <f t="shared" si="27"/>
        <v>0</v>
      </c>
      <c r="W35" s="24">
        <f t="shared" si="28"/>
        <v>0</v>
      </c>
      <c r="X35" s="24">
        <f t="shared" si="29"/>
        <v>0</v>
      </c>
      <c r="Y35" s="24">
        <f t="shared" si="30"/>
        <v>0</v>
      </c>
      <c r="Z35" s="24">
        <f t="shared" si="31"/>
        <v>0</v>
      </c>
      <c r="AA35" s="24">
        <f t="shared" si="32"/>
        <v>0</v>
      </c>
      <c r="AB35" s="24">
        <f t="shared" si="33"/>
        <v>0</v>
      </c>
      <c r="AC35" s="24">
        <f t="shared" si="34"/>
        <v>0</v>
      </c>
      <c r="AD35" s="24">
        <f t="shared" si="35"/>
        <v>0</v>
      </c>
      <c r="AE35" s="24">
        <f t="shared" si="36"/>
        <v>0</v>
      </c>
      <c r="AF35" s="24">
        <f t="shared" si="37"/>
        <v>0</v>
      </c>
      <c r="AG35" s="24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6"/>
      <c r="NI35" s="26"/>
      <c r="NJ35" s="26"/>
      <c r="NK35" s="26"/>
      <c r="NL35" s="25"/>
      <c r="NM35" s="25"/>
      <c r="NN35" s="23"/>
      <c r="NO35" s="25"/>
      <c r="NP35" s="25"/>
      <c r="NQ35" s="25"/>
      <c r="NR35" s="25"/>
      <c r="NS35" s="25"/>
      <c r="NT35" s="25"/>
      <c r="NU35" s="25"/>
      <c r="NV35" s="26"/>
      <c r="NW35" s="23"/>
      <c r="NX35" s="25"/>
      <c r="NY35" s="25"/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</row>
    <row r="36" spans="1:438">
      <c r="A36" s="2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3"/>
      <c r="NO36" s="25"/>
      <c r="NP36" s="25"/>
      <c r="NQ36" s="25"/>
      <c r="NR36" s="25"/>
      <c r="NS36" s="25"/>
      <c r="NT36" s="25"/>
      <c r="NU36" s="25"/>
      <c r="NV36" s="25"/>
      <c r="NW36" s="23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</row>
    <row r="37" spans="1:438">
      <c r="A37" s="21" t="s">
        <v>125</v>
      </c>
      <c r="B37" s="22">
        <f t="shared" ref="B37:AF37" si="39">SUM(B38:B57)</f>
        <v>0</v>
      </c>
      <c r="C37" s="22">
        <f t="shared" si="39"/>
        <v>0</v>
      </c>
      <c r="D37" s="22">
        <f t="shared" si="39"/>
        <v>0</v>
      </c>
      <c r="E37" s="22">
        <f t="shared" si="39"/>
        <v>0</v>
      </c>
      <c r="F37" s="22">
        <f t="shared" si="39"/>
        <v>0</v>
      </c>
      <c r="G37" s="22">
        <f t="shared" si="39"/>
        <v>0</v>
      </c>
      <c r="H37" s="22">
        <f t="shared" si="39"/>
        <v>0</v>
      </c>
      <c r="I37" s="22">
        <f t="shared" si="39"/>
        <v>0</v>
      </c>
      <c r="J37" s="22">
        <f t="shared" si="39"/>
        <v>0</v>
      </c>
      <c r="K37" s="22">
        <f t="shared" si="39"/>
        <v>0</v>
      </c>
      <c r="L37" s="22">
        <f t="shared" si="39"/>
        <v>0</v>
      </c>
      <c r="M37" s="22">
        <f t="shared" si="39"/>
        <v>0</v>
      </c>
      <c r="N37" s="22">
        <f t="shared" si="39"/>
        <v>0</v>
      </c>
      <c r="O37" s="22">
        <f t="shared" si="39"/>
        <v>0</v>
      </c>
      <c r="P37" s="22">
        <f t="shared" si="39"/>
        <v>0</v>
      </c>
      <c r="Q37" s="22">
        <f t="shared" si="39"/>
        <v>0</v>
      </c>
      <c r="R37" s="22">
        <f t="shared" si="39"/>
        <v>0</v>
      </c>
      <c r="S37" s="22">
        <f t="shared" si="39"/>
        <v>0</v>
      </c>
      <c r="T37" s="22">
        <f t="shared" si="39"/>
        <v>0</v>
      </c>
      <c r="U37" s="22">
        <f t="shared" si="39"/>
        <v>0</v>
      </c>
      <c r="V37" s="22">
        <f t="shared" si="39"/>
        <v>0</v>
      </c>
      <c r="W37" s="22">
        <f t="shared" si="39"/>
        <v>0</v>
      </c>
      <c r="X37" s="22">
        <f t="shared" si="39"/>
        <v>0</v>
      </c>
      <c r="Y37" s="22">
        <f t="shared" si="39"/>
        <v>0</v>
      </c>
      <c r="Z37" s="22">
        <f t="shared" si="39"/>
        <v>0</v>
      </c>
      <c r="AA37" s="22">
        <f t="shared" si="39"/>
        <v>0</v>
      </c>
      <c r="AB37" s="22">
        <f t="shared" si="39"/>
        <v>0</v>
      </c>
      <c r="AC37" s="22">
        <f t="shared" si="39"/>
        <v>0</v>
      </c>
      <c r="AD37" s="22">
        <f t="shared" si="39"/>
        <v>0</v>
      </c>
      <c r="AE37" s="22">
        <f t="shared" si="39"/>
        <v>0</v>
      </c>
      <c r="AF37" s="22">
        <f t="shared" si="39"/>
        <v>0</v>
      </c>
      <c r="AG37" s="22"/>
      <c r="AI37" s="23">
        <f>SUM(AI38:AI57)</f>
        <v>0</v>
      </c>
      <c r="AJ37" s="23">
        <f t="shared" ref="AJ37:CU37" si="40">SUM(AJ38:AJ57)</f>
        <v>0</v>
      </c>
      <c r="AK37" s="23">
        <f t="shared" si="40"/>
        <v>0</v>
      </c>
      <c r="AL37" s="23">
        <f t="shared" si="40"/>
        <v>0</v>
      </c>
      <c r="AM37" s="23">
        <f t="shared" si="40"/>
        <v>0</v>
      </c>
      <c r="AN37" s="23">
        <f t="shared" si="40"/>
        <v>0</v>
      </c>
      <c r="AO37" s="23">
        <f t="shared" si="40"/>
        <v>0</v>
      </c>
      <c r="AP37" s="23">
        <f t="shared" si="40"/>
        <v>0</v>
      </c>
      <c r="AQ37" s="23">
        <f t="shared" si="40"/>
        <v>0</v>
      </c>
      <c r="AR37" s="23">
        <f t="shared" si="40"/>
        <v>0</v>
      </c>
      <c r="AS37" s="23">
        <f t="shared" si="40"/>
        <v>0</v>
      </c>
      <c r="AT37" s="23">
        <f t="shared" si="40"/>
        <v>0</v>
      </c>
      <c r="AU37" s="23">
        <f t="shared" si="40"/>
        <v>0</v>
      </c>
      <c r="AV37" s="23">
        <f t="shared" si="40"/>
        <v>0</v>
      </c>
      <c r="AW37" s="23">
        <f t="shared" si="40"/>
        <v>0</v>
      </c>
      <c r="AX37" s="23">
        <f t="shared" si="40"/>
        <v>0</v>
      </c>
      <c r="AY37" s="23">
        <f t="shared" si="40"/>
        <v>0</v>
      </c>
      <c r="AZ37" s="23">
        <f t="shared" si="40"/>
        <v>0</v>
      </c>
      <c r="BA37" s="23">
        <f t="shared" si="40"/>
        <v>0</v>
      </c>
      <c r="BB37" s="23">
        <f t="shared" si="40"/>
        <v>0</v>
      </c>
      <c r="BC37" s="23">
        <f t="shared" si="40"/>
        <v>0</v>
      </c>
      <c r="BD37" s="23">
        <f t="shared" si="40"/>
        <v>0</v>
      </c>
      <c r="BE37" s="23">
        <f t="shared" si="40"/>
        <v>0</v>
      </c>
      <c r="BF37" s="23">
        <f t="shared" si="40"/>
        <v>0</v>
      </c>
      <c r="BG37" s="23">
        <f t="shared" si="40"/>
        <v>0</v>
      </c>
      <c r="BH37" s="23">
        <f t="shared" si="40"/>
        <v>0</v>
      </c>
      <c r="BI37" s="23">
        <f t="shared" si="40"/>
        <v>0</v>
      </c>
      <c r="BJ37" s="23">
        <f t="shared" si="40"/>
        <v>0</v>
      </c>
      <c r="BK37" s="23">
        <f t="shared" si="40"/>
        <v>0</v>
      </c>
      <c r="BL37" s="23">
        <f t="shared" si="40"/>
        <v>0</v>
      </c>
      <c r="BM37" s="23">
        <f t="shared" si="40"/>
        <v>0</v>
      </c>
      <c r="BN37" s="23">
        <f t="shared" si="40"/>
        <v>0</v>
      </c>
      <c r="BO37" s="23">
        <f t="shared" si="40"/>
        <v>0</v>
      </c>
      <c r="BP37" s="23">
        <f t="shared" si="40"/>
        <v>0</v>
      </c>
      <c r="BQ37" s="23">
        <f t="shared" si="40"/>
        <v>0</v>
      </c>
      <c r="BR37" s="23">
        <f t="shared" si="40"/>
        <v>0</v>
      </c>
      <c r="BS37" s="23">
        <f t="shared" si="40"/>
        <v>0</v>
      </c>
      <c r="BT37" s="23">
        <f t="shared" si="40"/>
        <v>0</v>
      </c>
      <c r="BU37" s="23">
        <f t="shared" si="40"/>
        <v>0</v>
      </c>
      <c r="BV37" s="23">
        <f t="shared" si="40"/>
        <v>0</v>
      </c>
      <c r="BW37" s="23">
        <f t="shared" si="40"/>
        <v>0</v>
      </c>
      <c r="BX37" s="23">
        <f t="shared" si="40"/>
        <v>0</v>
      </c>
      <c r="BY37" s="23">
        <f t="shared" si="40"/>
        <v>0</v>
      </c>
      <c r="BZ37" s="23">
        <f t="shared" si="40"/>
        <v>0</v>
      </c>
      <c r="CA37" s="23">
        <f t="shared" si="40"/>
        <v>0</v>
      </c>
      <c r="CB37" s="23">
        <f t="shared" si="40"/>
        <v>0</v>
      </c>
      <c r="CC37" s="23">
        <f t="shared" si="40"/>
        <v>0</v>
      </c>
      <c r="CD37" s="23">
        <f t="shared" si="40"/>
        <v>0</v>
      </c>
      <c r="CE37" s="23">
        <f t="shared" si="40"/>
        <v>0</v>
      </c>
      <c r="CF37" s="23">
        <f t="shared" si="40"/>
        <v>0</v>
      </c>
      <c r="CG37" s="23">
        <f t="shared" si="40"/>
        <v>0</v>
      </c>
      <c r="CH37" s="23">
        <f t="shared" si="40"/>
        <v>0</v>
      </c>
      <c r="CI37" s="23">
        <f t="shared" si="40"/>
        <v>0</v>
      </c>
      <c r="CJ37" s="23">
        <f t="shared" si="40"/>
        <v>0</v>
      </c>
      <c r="CK37" s="23">
        <f t="shared" si="40"/>
        <v>0</v>
      </c>
      <c r="CL37" s="23">
        <f t="shared" si="40"/>
        <v>0</v>
      </c>
      <c r="CM37" s="23">
        <f t="shared" si="40"/>
        <v>0</v>
      </c>
      <c r="CN37" s="23">
        <f t="shared" si="40"/>
        <v>0</v>
      </c>
      <c r="CO37" s="23">
        <f t="shared" si="40"/>
        <v>0</v>
      </c>
      <c r="CP37" s="23">
        <f t="shared" si="40"/>
        <v>0</v>
      </c>
      <c r="CQ37" s="23">
        <f t="shared" si="40"/>
        <v>0</v>
      </c>
      <c r="CR37" s="23">
        <f t="shared" si="40"/>
        <v>0</v>
      </c>
      <c r="CS37" s="23">
        <f t="shared" si="40"/>
        <v>0</v>
      </c>
      <c r="CT37" s="23">
        <f t="shared" si="40"/>
        <v>0</v>
      </c>
      <c r="CU37" s="23">
        <f t="shared" si="40"/>
        <v>0</v>
      </c>
      <c r="CV37" s="23">
        <f t="shared" ref="CV37:FG37" si="41">SUM(CV38:CV57)</f>
        <v>0</v>
      </c>
      <c r="CW37" s="23">
        <f t="shared" si="41"/>
        <v>0</v>
      </c>
      <c r="CX37" s="23">
        <f t="shared" si="41"/>
        <v>0</v>
      </c>
      <c r="CY37" s="23">
        <f t="shared" si="41"/>
        <v>0</v>
      </c>
      <c r="CZ37" s="23">
        <f t="shared" si="41"/>
        <v>0</v>
      </c>
      <c r="DA37" s="23">
        <f t="shared" si="41"/>
        <v>0</v>
      </c>
      <c r="DB37" s="23">
        <f t="shared" si="41"/>
        <v>0</v>
      </c>
      <c r="DC37" s="23">
        <f t="shared" si="41"/>
        <v>0</v>
      </c>
      <c r="DD37" s="23">
        <f t="shared" si="41"/>
        <v>0</v>
      </c>
      <c r="DE37" s="23">
        <f t="shared" si="41"/>
        <v>0</v>
      </c>
      <c r="DF37" s="23">
        <f t="shared" si="41"/>
        <v>0</v>
      </c>
      <c r="DG37" s="23">
        <f t="shared" si="41"/>
        <v>0</v>
      </c>
      <c r="DH37" s="23">
        <f t="shared" si="41"/>
        <v>0</v>
      </c>
      <c r="DI37" s="23">
        <f t="shared" si="41"/>
        <v>0</v>
      </c>
      <c r="DJ37" s="23">
        <f t="shared" si="41"/>
        <v>0</v>
      </c>
      <c r="DK37" s="23">
        <f t="shared" si="41"/>
        <v>0</v>
      </c>
      <c r="DL37" s="23">
        <f t="shared" si="41"/>
        <v>0</v>
      </c>
      <c r="DM37" s="23">
        <f t="shared" si="41"/>
        <v>0</v>
      </c>
      <c r="DN37" s="23">
        <f t="shared" si="41"/>
        <v>0</v>
      </c>
      <c r="DO37" s="23">
        <f t="shared" si="41"/>
        <v>0</v>
      </c>
      <c r="DP37" s="23">
        <f t="shared" si="41"/>
        <v>0</v>
      </c>
      <c r="DQ37" s="23">
        <f t="shared" si="41"/>
        <v>0</v>
      </c>
      <c r="DR37" s="23">
        <f t="shared" si="41"/>
        <v>0</v>
      </c>
      <c r="DS37" s="23">
        <f t="shared" si="41"/>
        <v>0</v>
      </c>
      <c r="DT37" s="23">
        <f t="shared" si="41"/>
        <v>0</v>
      </c>
      <c r="DU37" s="23">
        <f t="shared" si="41"/>
        <v>0</v>
      </c>
      <c r="DV37" s="23">
        <f t="shared" si="41"/>
        <v>0</v>
      </c>
      <c r="DW37" s="23">
        <f t="shared" si="41"/>
        <v>0</v>
      </c>
      <c r="DX37" s="23">
        <f t="shared" si="41"/>
        <v>0</v>
      </c>
      <c r="DY37" s="23">
        <f t="shared" si="41"/>
        <v>0</v>
      </c>
      <c r="DZ37" s="23">
        <f t="shared" si="41"/>
        <v>0</v>
      </c>
      <c r="EA37" s="23">
        <f t="shared" si="41"/>
        <v>0</v>
      </c>
      <c r="EB37" s="23">
        <f t="shared" si="41"/>
        <v>0</v>
      </c>
      <c r="EC37" s="23">
        <f t="shared" si="41"/>
        <v>0</v>
      </c>
      <c r="ED37" s="23">
        <f t="shared" si="41"/>
        <v>0</v>
      </c>
      <c r="EE37" s="23">
        <f t="shared" si="41"/>
        <v>0</v>
      </c>
      <c r="EF37" s="23">
        <f t="shared" si="41"/>
        <v>0</v>
      </c>
      <c r="EG37" s="23">
        <f t="shared" si="41"/>
        <v>0</v>
      </c>
      <c r="EH37" s="23">
        <f t="shared" si="41"/>
        <v>0</v>
      </c>
      <c r="EI37" s="23">
        <f t="shared" si="41"/>
        <v>0</v>
      </c>
      <c r="EJ37" s="23">
        <f t="shared" si="41"/>
        <v>0</v>
      </c>
      <c r="EK37" s="23">
        <f t="shared" si="41"/>
        <v>0</v>
      </c>
      <c r="EL37" s="23">
        <f t="shared" si="41"/>
        <v>0</v>
      </c>
      <c r="EM37" s="23">
        <f t="shared" si="41"/>
        <v>0</v>
      </c>
      <c r="EN37" s="23">
        <f t="shared" si="41"/>
        <v>0</v>
      </c>
      <c r="EO37" s="23">
        <f t="shared" si="41"/>
        <v>0</v>
      </c>
      <c r="EP37" s="23">
        <f t="shared" si="41"/>
        <v>0</v>
      </c>
      <c r="EQ37" s="23">
        <f t="shared" si="41"/>
        <v>0</v>
      </c>
      <c r="ER37" s="23">
        <f t="shared" si="41"/>
        <v>0</v>
      </c>
      <c r="ES37" s="23">
        <f t="shared" si="41"/>
        <v>0</v>
      </c>
      <c r="ET37" s="23">
        <f t="shared" si="41"/>
        <v>0</v>
      </c>
      <c r="EU37" s="23">
        <f t="shared" si="41"/>
        <v>0</v>
      </c>
      <c r="EV37" s="23">
        <f t="shared" si="41"/>
        <v>0</v>
      </c>
      <c r="EW37" s="23">
        <f t="shared" si="41"/>
        <v>0</v>
      </c>
      <c r="EX37" s="23">
        <f t="shared" si="41"/>
        <v>0</v>
      </c>
      <c r="EY37" s="23">
        <f t="shared" si="41"/>
        <v>0</v>
      </c>
      <c r="EZ37" s="23">
        <f t="shared" si="41"/>
        <v>0</v>
      </c>
      <c r="FA37" s="23">
        <f t="shared" si="41"/>
        <v>0</v>
      </c>
      <c r="FB37" s="23">
        <f t="shared" si="41"/>
        <v>0</v>
      </c>
      <c r="FC37" s="23">
        <f t="shared" si="41"/>
        <v>0</v>
      </c>
      <c r="FD37" s="23">
        <f t="shared" si="41"/>
        <v>0</v>
      </c>
      <c r="FE37" s="23">
        <f t="shared" si="41"/>
        <v>0</v>
      </c>
      <c r="FF37" s="23">
        <f t="shared" si="41"/>
        <v>0</v>
      </c>
      <c r="FG37" s="23">
        <f t="shared" si="41"/>
        <v>0</v>
      </c>
      <c r="FH37" s="23">
        <f t="shared" ref="FH37:HS37" si="42">SUM(FH38:FH57)</f>
        <v>0</v>
      </c>
      <c r="FI37" s="23">
        <f t="shared" si="42"/>
        <v>0</v>
      </c>
      <c r="FJ37" s="23">
        <f t="shared" si="42"/>
        <v>0</v>
      </c>
      <c r="FK37" s="23">
        <f t="shared" si="42"/>
        <v>0</v>
      </c>
      <c r="FL37" s="23">
        <f t="shared" si="42"/>
        <v>0</v>
      </c>
      <c r="FM37" s="23">
        <f t="shared" si="42"/>
        <v>0</v>
      </c>
      <c r="FN37" s="23">
        <f t="shared" si="42"/>
        <v>0</v>
      </c>
      <c r="FO37" s="23">
        <f t="shared" si="42"/>
        <v>0</v>
      </c>
      <c r="FP37" s="23">
        <f t="shared" si="42"/>
        <v>0</v>
      </c>
      <c r="FQ37" s="23">
        <f t="shared" si="42"/>
        <v>0</v>
      </c>
      <c r="FR37" s="23">
        <f t="shared" si="42"/>
        <v>0</v>
      </c>
      <c r="FS37" s="23">
        <f t="shared" si="42"/>
        <v>0</v>
      </c>
      <c r="FT37" s="23">
        <f t="shared" si="42"/>
        <v>0</v>
      </c>
      <c r="FU37" s="23">
        <f t="shared" si="42"/>
        <v>0</v>
      </c>
      <c r="FV37" s="23">
        <f t="shared" si="42"/>
        <v>0</v>
      </c>
      <c r="FW37" s="23">
        <f t="shared" si="42"/>
        <v>0</v>
      </c>
      <c r="FX37" s="23">
        <f t="shared" si="42"/>
        <v>0</v>
      </c>
      <c r="FY37" s="23">
        <f t="shared" si="42"/>
        <v>0</v>
      </c>
      <c r="FZ37" s="23">
        <f t="shared" si="42"/>
        <v>0</v>
      </c>
      <c r="GA37" s="23">
        <f t="shared" si="42"/>
        <v>0</v>
      </c>
      <c r="GB37" s="23">
        <f t="shared" si="42"/>
        <v>0</v>
      </c>
      <c r="GC37" s="23">
        <f t="shared" si="42"/>
        <v>0</v>
      </c>
      <c r="GD37" s="23">
        <f t="shared" si="42"/>
        <v>0</v>
      </c>
      <c r="GE37" s="23">
        <f t="shared" si="42"/>
        <v>0</v>
      </c>
      <c r="GF37" s="23">
        <f t="shared" si="42"/>
        <v>0</v>
      </c>
      <c r="GG37" s="23">
        <f t="shared" si="42"/>
        <v>0</v>
      </c>
      <c r="GH37" s="23">
        <f t="shared" si="42"/>
        <v>0</v>
      </c>
      <c r="GI37" s="23">
        <f t="shared" si="42"/>
        <v>0</v>
      </c>
      <c r="GJ37" s="23">
        <f t="shared" si="42"/>
        <v>0</v>
      </c>
      <c r="GK37" s="23">
        <f t="shared" si="42"/>
        <v>0</v>
      </c>
      <c r="GL37" s="23">
        <f t="shared" si="42"/>
        <v>0</v>
      </c>
      <c r="GM37" s="23">
        <f t="shared" si="42"/>
        <v>0</v>
      </c>
      <c r="GN37" s="23">
        <f t="shared" si="42"/>
        <v>0</v>
      </c>
      <c r="GO37" s="23">
        <f t="shared" si="42"/>
        <v>0</v>
      </c>
      <c r="GP37" s="23">
        <f t="shared" si="42"/>
        <v>0</v>
      </c>
      <c r="GQ37" s="23">
        <f t="shared" si="42"/>
        <v>0</v>
      </c>
      <c r="GR37" s="23">
        <f t="shared" si="42"/>
        <v>0</v>
      </c>
      <c r="GS37" s="23">
        <f t="shared" si="42"/>
        <v>0</v>
      </c>
      <c r="GT37" s="23">
        <f t="shared" si="42"/>
        <v>0</v>
      </c>
      <c r="GU37" s="23">
        <f t="shared" si="42"/>
        <v>0</v>
      </c>
      <c r="GV37" s="23">
        <f t="shared" si="42"/>
        <v>0</v>
      </c>
      <c r="GW37" s="23">
        <f t="shared" si="42"/>
        <v>0</v>
      </c>
      <c r="GX37" s="23">
        <f t="shared" si="42"/>
        <v>0</v>
      </c>
      <c r="GY37" s="23">
        <f t="shared" si="42"/>
        <v>0</v>
      </c>
      <c r="GZ37" s="23">
        <f t="shared" si="42"/>
        <v>0</v>
      </c>
      <c r="HA37" s="23">
        <f t="shared" si="42"/>
        <v>0</v>
      </c>
      <c r="HB37" s="23">
        <f t="shared" si="42"/>
        <v>0</v>
      </c>
      <c r="HC37" s="23">
        <f t="shared" si="42"/>
        <v>0</v>
      </c>
      <c r="HD37" s="23">
        <f t="shared" si="42"/>
        <v>0</v>
      </c>
      <c r="HE37" s="23">
        <f t="shared" si="42"/>
        <v>0</v>
      </c>
      <c r="HF37" s="23">
        <f t="shared" si="42"/>
        <v>0</v>
      </c>
      <c r="HG37" s="23">
        <f t="shared" si="42"/>
        <v>0</v>
      </c>
      <c r="HH37" s="23">
        <f t="shared" si="42"/>
        <v>0</v>
      </c>
      <c r="HI37" s="23">
        <f t="shared" si="42"/>
        <v>0</v>
      </c>
      <c r="HJ37" s="23">
        <f t="shared" si="42"/>
        <v>0</v>
      </c>
      <c r="HK37" s="23">
        <f t="shared" si="42"/>
        <v>0</v>
      </c>
      <c r="HL37" s="23">
        <f t="shared" si="42"/>
        <v>0</v>
      </c>
      <c r="HM37" s="23">
        <f t="shared" si="42"/>
        <v>0</v>
      </c>
      <c r="HN37" s="23">
        <f t="shared" si="42"/>
        <v>0</v>
      </c>
      <c r="HO37" s="23">
        <f t="shared" si="42"/>
        <v>0</v>
      </c>
      <c r="HP37" s="23">
        <f t="shared" si="42"/>
        <v>0</v>
      </c>
      <c r="HQ37" s="23">
        <f t="shared" si="42"/>
        <v>0</v>
      </c>
      <c r="HR37" s="23">
        <f t="shared" si="42"/>
        <v>0</v>
      </c>
      <c r="HS37" s="23">
        <f t="shared" si="42"/>
        <v>0</v>
      </c>
      <c r="HT37" s="23">
        <f t="shared" ref="HT37:KE37" si="43">SUM(HT38:HT57)</f>
        <v>0</v>
      </c>
      <c r="HU37" s="23">
        <f t="shared" si="43"/>
        <v>0</v>
      </c>
      <c r="HV37" s="23">
        <f t="shared" si="43"/>
        <v>0</v>
      </c>
      <c r="HW37" s="23">
        <f t="shared" si="43"/>
        <v>0</v>
      </c>
      <c r="HX37" s="23">
        <f t="shared" si="43"/>
        <v>0</v>
      </c>
      <c r="HY37" s="23">
        <f t="shared" si="43"/>
        <v>0</v>
      </c>
      <c r="HZ37" s="23">
        <f t="shared" si="43"/>
        <v>0</v>
      </c>
      <c r="IA37" s="23">
        <f t="shared" si="43"/>
        <v>0</v>
      </c>
      <c r="IB37" s="23">
        <f t="shared" si="43"/>
        <v>0</v>
      </c>
      <c r="IC37" s="23">
        <f t="shared" si="43"/>
        <v>0</v>
      </c>
      <c r="ID37" s="23">
        <f t="shared" si="43"/>
        <v>0</v>
      </c>
      <c r="IE37" s="23">
        <f t="shared" si="43"/>
        <v>0</v>
      </c>
      <c r="IF37" s="23">
        <f t="shared" si="43"/>
        <v>0</v>
      </c>
      <c r="IG37" s="23">
        <f t="shared" si="43"/>
        <v>0</v>
      </c>
      <c r="IH37" s="23">
        <f t="shared" si="43"/>
        <v>0</v>
      </c>
      <c r="II37" s="23">
        <f t="shared" si="43"/>
        <v>0</v>
      </c>
      <c r="IJ37" s="23">
        <f t="shared" si="43"/>
        <v>0</v>
      </c>
      <c r="IK37" s="23">
        <f t="shared" si="43"/>
        <v>0</v>
      </c>
      <c r="IL37" s="23">
        <f t="shared" si="43"/>
        <v>0</v>
      </c>
      <c r="IM37" s="23">
        <f t="shared" si="43"/>
        <v>0</v>
      </c>
      <c r="IN37" s="23">
        <f t="shared" si="43"/>
        <v>0</v>
      </c>
      <c r="IO37" s="23">
        <f t="shared" si="43"/>
        <v>0</v>
      </c>
      <c r="IP37" s="23">
        <f t="shared" si="43"/>
        <v>0</v>
      </c>
      <c r="IQ37" s="23">
        <f t="shared" si="43"/>
        <v>0</v>
      </c>
      <c r="IR37" s="23">
        <f t="shared" si="43"/>
        <v>0</v>
      </c>
      <c r="IS37" s="23">
        <f t="shared" si="43"/>
        <v>0</v>
      </c>
      <c r="IT37" s="23">
        <f t="shared" si="43"/>
        <v>0</v>
      </c>
      <c r="IU37" s="23">
        <f t="shared" si="43"/>
        <v>0</v>
      </c>
      <c r="IV37" s="23">
        <f t="shared" si="43"/>
        <v>0</v>
      </c>
      <c r="IW37" s="23">
        <f t="shared" si="43"/>
        <v>0</v>
      </c>
      <c r="IX37" s="23">
        <f t="shared" si="43"/>
        <v>0</v>
      </c>
      <c r="IY37" s="23">
        <f t="shared" si="43"/>
        <v>0</v>
      </c>
      <c r="IZ37" s="23">
        <f t="shared" si="43"/>
        <v>0</v>
      </c>
      <c r="JA37" s="23">
        <f t="shared" si="43"/>
        <v>0</v>
      </c>
      <c r="JB37" s="23">
        <f t="shared" si="43"/>
        <v>0</v>
      </c>
      <c r="JC37" s="23">
        <f t="shared" si="43"/>
        <v>0</v>
      </c>
      <c r="JD37" s="23">
        <f t="shared" si="43"/>
        <v>0</v>
      </c>
      <c r="JE37" s="23">
        <f t="shared" si="43"/>
        <v>0</v>
      </c>
      <c r="JF37" s="23">
        <f t="shared" si="43"/>
        <v>0</v>
      </c>
      <c r="JG37" s="23">
        <f t="shared" si="43"/>
        <v>0</v>
      </c>
      <c r="JH37" s="23">
        <f t="shared" si="43"/>
        <v>0</v>
      </c>
      <c r="JI37" s="23">
        <f t="shared" si="43"/>
        <v>0</v>
      </c>
      <c r="JJ37" s="23">
        <f t="shared" si="43"/>
        <v>0</v>
      </c>
      <c r="JK37" s="23">
        <f t="shared" si="43"/>
        <v>0</v>
      </c>
      <c r="JL37" s="23">
        <f t="shared" si="43"/>
        <v>0</v>
      </c>
      <c r="JM37" s="23">
        <f t="shared" si="43"/>
        <v>0</v>
      </c>
      <c r="JN37" s="23">
        <f t="shared" si="43"/>
        <v>0</v>
      </c>
      <c r="JO37" s="23">
        <f t="shared" si="43"/>
        <v>0</v>
      </c>
      <c r="JP37" s="23">
        <f t="shared" si="43"/>
        <v>0</v>
      </c>
      <c r="JQ37" s="23">
        <f t="shared" si="43"/>
        <v>0</v>
      </c>
      <c r="JR37" s="23">
        <f t="shared" si="43"/>
        <v>0</v>
      </c>
      <c r="JS37" s="23">
        <f t="shared" si="43"/>
        <v>0</v>
      </c>
      <c r="JT37" s="23">
        <f t="shared" si="43"/>
        <v>0</v>
      </c>
      <c r="JU37" s="23">
        <f t="shared" si="43"/>
        <v>0</v>
      </c>
      <c r="JV37" s="23">
        <f t="shared" si="43"/>
        <v>0</v>
      </c>
      <c r="JW37" s="23">
        <f t="shared" si="43"/>
        <v>0</v>
      </c>
      <c r="JX37" s="23">
        <f t="shared" si="43"/>
        <v>0</v>
      </c>
      <c r="JY37" s="23">
        <f t="shared" si="43"/>
        <v>0</v>
      </c>
      <c r="JZ37" s="23">
        <f t="shared" si="43"/>
        <v>0</v>
      </c>
      <c r="KA37" s="23">
        <f t="shared" si="43"/>
        <v>0</v>
      </c>
      <c r="KB37" s="23">
        <f t="shared" si="43"/>
        <v>0</v>
      </c>
      <c r="KC37" s="23">
        <f t="shared" si="43"/>
        <v>0</v>
      </c>
      <c r="KD37" s="23">
        <f t="shared" si="43"/>
        <v>0</v>
      </c>
      <c r="KE37" s="23">
        <f t="shared" si="43"/>
        <v>0</v>
      </c>
      <c r="KF37" s="23">
        <f t="shared" ref="KF37:MQ37" si="44">SUM(KF38:KF57)</f>
        <v>0</v>
      </c>
      <c r="KG37" s="23">
        <f t="shared" si="44"/>
        <v>0</v>
      </c>
      <c r="KH37" s="23">
        <f t="shared" si="44"/>
        <v>0</v>
      </c>
      <c r="KI37" s="23">
        <f t="shared" si="44"/>
        <v>0</v>
      </c>
      <c r="KJ37" s="23">
        <f t="shared" si="44"/>
        <v>0</v>
      </c>
      <c r="KK37" s="23">
        <f t="shared" si="44"/>
        <v>0</v>
      </c>
      <c r="KL37" s="23">
        <f t="shared" si="44"/>
        <v>0</v>
      </c>
      <c r="KM37" s="23">
        <f t="shared" si="44"/>
        <v>0</v>
      </c>
      <c r="KN37" s="23">
        <f t="shared" si="44"/>
        <v>0</v>
      </c>
      <c r="KO37" s="23">
        <f t="shared" si="44"/>
        <v>0</v>
      </c>
      <c r="KP37" s="23">
        <f t="shared" si="44"/>
        <v>0</v>
      </c>
      <c r="KQ37" s="23">
        <f t="shared" si="44"/>
        <v>0</v>
      </c>
      <c r="KR37" s="23">
        <f t="shared" si="44"/>
        <v>0</v>
      </c>
      <c r="KS37" s="23">
        <f t="shared" si="44"/>
        <v>0</v>
      </c>
      <c r="KT37" s="23">
        <f t="shared" si="44"/>
        <v>0</v>
      </c>
      <c r="KU37" s="23">
        <f t="shared" si="44"/>
        <v>0</v>
      </c>
      <c r="KV37" s="23">
        <f t="shared" si="44"/>
        <v>0</v>
      </c>
      <c r="KW37" s="23">
        <f t="shared" si="44"/>
        <v>0</v>
      </c>
      <c r="KX37" s="23">
        <f t="shared" si="44"/>
        <v>0</v>
      </c>
      <c r="KY37" s="23">
        <f t="shared" si="44"/>
        <v>0</v>
      </c>
      <c r="KZ37" s="23">
        <f t="shared" si="44"/>
        <v>0</v>
      </c>
      <c r="LA37" s="23">
        <f t="shared" si="44"/>
        <v>0</v>
      </c>
      <c r="LB37" s="23">
        <f t="shared" si="44"/>
        <v>0</v>
      </c>
      <c r="LC37" s="23">
        <f t="shared" si="44"/>
        <v>0</v>
      </c>
      <c r="LD37" s="23">
        <f t="shared" si="44"/>
        <v>0</v>
      </c>
      <c r="LE37" s="23">
        <f t="shared" si="44"/>
        <v>0</v>
      </c>
      <c r="LF37" s="23">
        <f t="shared" si="44"/>
        <v>0</v>
      </c>
      <c r="LG37" s="23">
        <f t="shared" si="44"/>
        <v>0</v>
      </c>
      <c r="LH37" s="23">
        <f t="shared" si="44"/>
        <v>0</v>
      </c>
      <c r="LI37" s="23">
        <f t="shared" si="44"/>
        <v>0</v>
      </c>
      <c r="LJ37" s="23">
        <f t="shared" si="44"/>
        <v>0</v>
      </c>
      <c r="LK37" s="23">
        <f t="shared" si="44"/>
        <v>0</v>
      </c>
      <c r="LL37" s="23">
        <f t="shared" si="44"/>
        <v>0</v>
      </c>
      <c r="LM37" s="23">
        <f t="shared" si="44"/>
        <v>0</v>
      </c>
      <c r="LN37" s="23">
        <f t="shared" si="44"/>
        <v>0</v>
      </c>
      <c r="LO37" s="23">
        <f t="shared" si="44"/>
        <v>0</v>
      </c>
      <c r="LP37" s="23">
        <f t="shared" si="44"/>
        <v>0</v>
      </c>
      <c r="LQ37" s="23">
        <f t="shared" si="44"/>
        <v>0</v>
      </c>
      <c r="LR37" s="23">
        <f t="shared" si="44"/>
        <v>0</v>
      </c>
      <c r="LS37" s="23">
        <f t="shared" si="44"/>
        <v>0</v>
      </c>
      <c r="LT37" s="23">
        <f t="shared" si="44"/>
        <v>0</v>
      </c>
      <c r="LU37" s="23">
        <f t="shared" si="44"/>
        <v>0</v>
      </c>
      <c r="LV37" s="23">
        <f t="shared" si="44"/>
        <v>0</v>
      </c>
      <c r="LW37" s="23">
        <f t="shared" si="44"/>
        <v>0</v>
      </c>
      <c r="LX37" s="23">
        <f t="shared" si="44"/>
        <v>0</v>
      </c>
      <c r="LY37" s="23">
        <f t="shared" si="44"/>
        <v>0</v>
      </c>
      <c r="LZ37" s="23">
        <f t="shared" si="44"/>
        <v>0</v>
      </c>
      <c r="MA37" s="23">
        <f t="shared" si="44"/>
        <v>0</v>
      </c>
      <c r="MB37" s="23">
        <f t="shared" si="44"/>
        <v>0</v>
      </c>
      <c r="MC37" s="23">
        <f t="shared" si="44"/>
        <v>0</v>
      </c>
      <c r="MD37" s="23">
        <f t="shared" si="44"/>
        <v>0</v>
      </c>
      <c r="ME37" s="23">
        <f t="shared" si="44"/>
        <v>0</v>
      </c>
      <c r="MF37" s="23">
        <f t="shared" si="44"/>
        <v>0</v>
      </c>
      <c r="MG37" s="23">
        <f t="shared" si="44"/>
        <v>0</v>
      </c>
      <c r="MH37" s="23">
        <f t="shared" si="44"/>
        <v>0</v>
      </c>
      <c r="MI37" s="23">
        <f t="shared" si="44"/>
        <v>0</v>
      </c>
      <c r="MJ37" s="23">
        <f t="shared" si="44"/>
        <v>0</v>
      </c>
      <c r="MK37" s="23">
        <f t="shared" si="44"/>
        <v>0</v>
      </c>
      <c r="ML37" s="23">
        <f t="shared" si="44"/>
        <v>0</v>
      </c>
      <c r="MM37" s="23">
        <f t="shared" si="44"/>
        <v>0</v>
      </c>
      <c r="MN37" s="23">
        <f t="shared" si="44"/>
        <v>0</v>
      </c>
      <c r="MO37" s="23">
        <f t="shared" si="44"/>
        <v>0</v>
      </c>
      <c r="MP37" s="23">
        <f t="shared" si="44"/>
        <v>0</v>
      </c>
      <c r="MQ37" s="23">
        <f t="shared" si="44"/>
        <v>0</v>
      </c>
      <c r="MR37" s="23">
        <f t="shared" ref="MR37:PC37" si="45">SUM(MR38:MR57)</f>
        <v>0</v>
      </c>
      <c r="MS37" s="23">
        <f t="shared" si="45"/>
        <v>0</v>
      </c>
      <c r="MT37" s="23">
        <f t="shared" si="45"/>
        <v>0</v>
      </c>
      <c r="MU37" s="23">
        <f t="shared" si="45"/>
        <v>0</v>
      </c>
      <c r="MV37" s="23">
        <f t="shared" si="45"/>
        <v>0</v>
      </c>
      <c r="MW37" s="23">
        <f t="shared" si="45"/>
        <v>0</v>
      </c>
      <c r="MX37" s="23">
        <f t="shared" si="45"/>
        <v>0</v>
      </c>
      <c r="MY37" s="23">
        <f t="shared" si="45"/>
        <v>0</v>
      </c>
      <c r="MZ37" s="23">
        <f t="shared" si="45"/>
        <v>0</v>
      </c>
      <c r="NA37" s="23">
        <f t="shared" si="45"/>
        <v>0</v>
      </c>
      <c r="NB37" s="23">
        <f t="shared" si="45"/>
        <v>0</v>
      </c>
      <c r="NC37" s="23">
        <f t="shared" si="45"/>
        <v>0</v>
      </c>
      <c r="ND37" s="23">
        <f t="shared" si="45"/>
        <v>0</v>
      </c>
      <c r="NE37" s="23">
        <f t="shared" si="45"/>
        <v>0</v>
      </c>
      <c r="NF37" s="23">
        <f t="shared" si="45"/>
        <v>0</v>
      </c>
      <c r="NG37" s="23">
        <f t="shared" si="45"/>
        <v>0</v>
      </c>
      <c r="NH37" s="23">
        <f t="shared" si="45"/>
        <v>0</v>
      </c>
      <c r="NI37" s="23">
        <f t="shared" si="45"/>
        <v>0</v>
      </c>
      <c r="NJ37" s="23">
        <f t="shared" si="45"/>
        <v>0</v>
      </c>
      <c r="NK37" s="23">
        <f t="shared" si="45"/>
        <v>0</v>
      </c>
      <c r="NL37" s="23">
        <f t="shared" si="45"/>
        <v>0</v>
      </c>
      <c r="NM37" s="23">
        <f t="shared" si="45"/>
        <v>0</v>
      </c>
      <c r="NN37" s="23">
        <f t="shared" si="45"/>
        <v>0</v>
      </c>
      <c r="NO37" s="23">
        <f t="shared" si="45"/>
        <v>0</v>
      </c>
      <c r="NP37" s="23">
        <f t="shared" si="45"/>
        <v>0</v>
      </c>
      <c r="NQ37" s="23">
        <f t="shared" si="45"/>
        <v>0</v>
      </c>
      <c r="NR37" s="23">
        <f t="shared" si="45"/>
        <v>0</v>
      </c>
      <c r="NS37" s="23">
        <f t="shared" si="45"/>
        <v>0</v>
      </c>
      <c r="NT37" s="23">
        <f t="shared" si="45"/>
        <v>0</v>
      </c>
      <c r="NU37" s="23">
        <f t="shared" si="45"/>
        <v>0</v>
      </c>
      <c r="NV37" s="23">
        <f t="shared" si="45"/>
        <v>0</v>
      </c>
      <c r="NW37" s="23">
        <f t="shared" si="45"/>
        <v>0</v>
      </c>
      <c r="NX37" s="23">
        <f t="shared" si="45"/>
        <v>0</v>
      </c>
      <c r="NY37" s="23">
        <f t="shared" si="45"/>
        <v>0</v>
      </c>
      <c r="NZ37" s="23">
        <f t="shared" si="45"/>
        <v>0</v>
      </c>
      <c r="OA37" s="23">
        <f t="shared" si="45"/>
        <v>0</v>
      </c>
      <c r="OB37" s="23">
        <f t="shared" si="45"/>
        <v>0</v>
      </c>
      <c r="OC37" s="23">
        <f t="shared" si="45"/>
        <v>0</v>
      </c>
      <c r="OD37" s="23">
        <f t="shared" si="45"/>
        <v>0</v>
      </c>
      <c r="OE37" s="23">
        <f t="shared" si="45"/>
        <v>0</v>
      </c>
      <c r="OF37" s="23">
        <f t="shared" si="45"/>
        <v>0</v>
      </c>
      <c r="OG37" s="23">
        <f t="shared" si="45"/>
        <v>0</v>
      </c>
      <c r="OH37" s="23">
        <f t="shared" si="45"/>
        <v>0</v>
      </c>
      <c r="OI37" s="23">
        <f t="shared" si="45"/>
        <v>0</v>
      </c>
      <c r="OJ37" s="23">
        <f t="shared" si="45"/>
        <v>0</v>
      </c>
      <c r="OK37" s="23">
        <f t="shared" si="45"/>
        <v>0</v>
      </c>
      <c r="OL37" s="23">
        <f t="shared" si="45"/>
        <v>0</v>
      </c>
      <c r="OM37" s="23">
        <f t="shared" si="45"/>
        <v>0</v>
      </c>
      <c r="ON37" s="23">
        <f t="shared" si="45"/>
        <v>0</v>
      </c>
      <c r="OO37" s="23">
        <f t="shared" si="45"/>
        <v>0</v>
      </c>
      <c r="OP37" s="23">
        <f t="shared" si="45"/>
        <v>0</v>
      </c>
      <c r="OQ37" s="23">
        <f t="shared" si="45"/>
        <v>0</v>
      </c>
      <c r="OR37" s="23">
        <f t="shared" si="45"/>
        <v>0</v>
      </c>
      <c r="OS37" s="23">
        <f t="shared" si="45"/>
        <v>0</v>
      </c>
      <c r="OT37" s="23">
        <f t="shared" si="45"/>
        <v>0</v>
      </c>
      <c r="OU37" s="23">
        <f t="shared" si="45"/>
        <v>0</v>
      </c>
      <c r="OV37" s="23">
        <f t="shared" si="45"/>
        <v>0</v>
      </c>
      <c r="OW37" s="23">
        <f t="shared" si="45"/>
        <v>0</v>
      </c>
      <c r="OX37" s="23">
        <f t="shared" si="45"/>
        <v>0</v>
      </c>
      <c r="OY37" s="23">
        <f t="shared" si="45"/>
        <v>0</v>
      </c>
      <c r="OZ37" s="23">
        <f t="shared" si="45"/>
        <v>0</v>
      </c>
      <c r="PA37" s="23">
        <f t="shared" si="45"/>
        <v>0</v>
      </c>
      <c r="PB37" s="23">
        <f t="shared" si="45"/>
        <v>0</v>
      </c>
      <c r="PC37" s="23">
        <f t="shared" si="45"/>
        <v>0</v>
      </c>
      <c r="PD37" s="23">
        <f t="shared" ref="PD37:PV37" si="46">SUM(PD38:PD57)</f>
        <v>0</v>
      </c>
      <c r="PE37" s="23">
        <f t="shared" si="46"/>
        <v>0</v>
      </c>
      <c r="PF37" s="23">
        <f t="shared" si="46"/>
        <v>0</v>
      </c>
      <c r="PG37" s="23">
        <f t="shared" si="46"/>
        <v>0</v>
      </c>
      <c r="PH37" s="23">
        <f t="shared" si="46"/>
        <v>0</v>
      </c>
      <c r="PI37" s="23">
        <f t="shared" si="46"/>
        <v>0</v>
      </c>
      <c r="PJ37" s="23">
        <f t="shared" si="46"/>
        <v>0</v>
      </c>
      <c r="PK37" s="23">
        <f t="shared" si="46"/>
        <v>0</v>
      </c>
      <c r="PL37" s="23">
        <f t="shared" si="46"/>
        <v>0</v>
      </c>
      <c r="PM37" s="23">
        <f t="shared" si="46"/>
        <v>0</v>
      </c>
      <c r="PN37" s="23">
        <f t="shared" si="46"/>
        <v>0</v>
      </c>
      <c r="PO37" s="23">
        <f t="shared" si="46"/>
        <v>0</v>
      </c>
      <c r="PP37" s="23">
        <f t="shared" si="46"/>
        <v>0</v>
      </c>
      <c r="PQ37" s="23">
        <f t="shared" si="46"/>
        <v>0</v>
      </c>
      <c r="PR37" s="23">
        <f t="shared" si="46"/>
        <v>0</v>
      </c>
      <c r="PS37" s="23">
        <f t="shared" si="46"/>
        <v>0</v>
      </c>
      <c r="PT37" s="23">
        <f t="shared" si="46"/>
        <v>0</v>
      </c>
      <c r="PU37" s="23">
        <f t="shared" si="46"/>
        <v>0</v>
      </c>
      <c r="PV37" s="23">
        <f t="shared" si="46"/>
        <v>0</v>
      </c>
    </row>
    <row r="38" spans="1:438">
      <c r="A38" s="21" t="s">
        <v>126</v>
      </c>
      <c r="B38" s="24">
        <f t="shared" ref="B38:B57" si="47">SUM(AI38:AT38)/1000</f>
        <v>0</v>
      </c>
      <c r="C38" s="24">
        <f t="shared" ref="C38:C57" si="48">SUM(AU38:BF38)/1000</f>
        <v>0</v>
      </c>
      <c r="D38" s="24">
        <f t="shared" ref="D38:D57" si="49">SUM(BG38:BR38)/1000</f>
        <v>0</v>
      </c>
      <c r="E38" s="24">
        <f t="shared" ref="E38:E57" si="50">SUM(BS38:CD38)/1000</f>
        <v>0</v>
      </c>
      <c r="F38" s="24">
        <f t="shared" ref="F38:F57" si="51">SUM(CE38:CP38)/1000</f>
        <v>0</v>
      </c>
      <c r="G38" s="24">
        <f t="shared" ref="G38:G57" si="52">SUM(CQ38:DB38)/1000</f>
        <v>0</v>
      </c>
      <c r="H38" s="24">
        <f t="shared" ref="H38:H57" si="53">SUM(DC38:DN38)/1000</f>
        <v>0</v>
      </c>
      <c r="I38" s="24">
        <f t="shared" ref="I38:I57" si="54">SUM(DO38:DZ38)/1000</f>
        <v>0</v>
      </c>
      <c r="J38" s="24">
        <f t="shared" ref="J38:J57" si="55">SUM(EA38:EL38)/1000</f>
        <v>0</v>
      </c>
      <c r="K38" s="24">
        <f t="shared" ref="K38:K57" si="56">SUM(EM38:EX38)/1000</f>
        <v>0</v>
      </c>
      <c r="L38" s="24">
        <f t="shared" ref="L38:L57" si="57">SUM(EY38:FJ38)/1000</f>
        <v>0</v>
      </c>
      <c r="M38" s="24">
        <f t="shared" ref="M38:M57" si="58">SUM(FK38:FV38)/1000</f>
        <v>0</v>
      </c>
      <c r="N38" s="24">
        <f t="shared" ref="N38:N57" si="59">SUM(FW38:GH38)/1000</f>
        <v>0</v>
      </c>
      <c r="O38" s="24">
        <f t="shared" ref="O38:O57" si="60">SUM(GI38:GT38)/1000</f>
        <v>0</v>
      </c>
      <c r="P38" s="24">
        <f t="shared" ref="P38:P57" si="61">SUM(GU38:HF38)/1000</f>
        <v>0</v>
      </c>
      <c r="Q38" s="24">
        <f t="shared" ref="Q38:Q57" si="62">SUM(HG38:HR38)/1000</f>
        <v>0</v>
      </c>
      <c r="R38" s="24">
        <f t="shared" ref="R38:R57" si="63">SUM(HS38:ID38)/1000</f>
        <v>0</v>
      </c>
      <c r="S38" s="24">
        <f t="shared" ref="S38:S57" si="64">SUM(IE38:IP38)/1000</f>
        <v>0</v>
      </c>
      <c r="T38" s="24">
        <f t="shared" ref="T38:T57" si="65">SUM(IQ38:JB38)/1000</f>
        <v>0</v>
      </c>
      <c r="U38" s="24">
        <f t="shared" ref="U38:U57" si="66">SUM(JC38:JN38)/1000</f>
        <v>0</v>
      </c>
      <c r="V38" s="24">
        <f t="shared" ref="V38:V57" si="67">SUM(JO38:JZ38)/1000</f>
        <v>0</v>
      </c>
      <c r="W38" s="24">
        <f t="shared" ref="W38:W57" si="68">SUM(KA38:KL38)/1000</f>
        <v>0</v>
      </c>
      <c r="X38" s="24">
        <f t="shared" ref="X38:X57" si="69">SUM(KM38:KX38)/1000</f>
        <v>0</v>
      </c>
      <c r="Y38" s="24">
        <f t="shared" ref="Y38:Y57" si="70">SUM(KY38:LJ38)/1000</f>
        <v>0</v>
      </c>
      <c r="Z38" s="24">
        <f t="shared" ref="Z38:Z57" si="71">SUM(LK38:LV38)/1000</f>
        <v>0</v>
      </c>
      <c r="AA38" s="24">
        <f t="shared" ref="AA38:AA57" si="72">SUM(LW38:MH38)/1000</f>
        <v>0</v>
      </c>
      <c r="AB38" s="24">
        <f t="shared" ref="AB38:AB57" si="73">SUM(MI38:MT38)/1000</f>
        <v>0</v>
      </c>
      <c r="AC38" s="24">
        <f t="shared" ref="AC38:AC57" si="74">SUM(MU38:NF38)/1000</f>
        <v>0</v>
      </c>
      <c r="AD38" s="24">
        <f t="shared" ref="AD38:AD57" si="75">SUM(NG38:NR38)/1000</f>
        <v>0</v>
      </c>
      <c r="AE38" s="24">
        <f t="shared" ref="AE38:AE57" si="76">SUM(NS38:OD38)/1000</f>
        <v>0</v>
      </c>
      <c r="AF38" s="24">
        <f t="shared" ref="AF38:AF57" si="77">SUM(OE38:OP38)/1000</f>
        <v>0</v>
      </c>
      <c r="AG38" s="24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3"/>
      <c r="NO38" s="25"/>
      <c r="NP38" s="25"/>
      <c r="NQ38" s="25"/>
      <c r="NR38" s="25"/>
      <c r="NS38" s="25"/>
      <c r="NT38" s="25"/>
      <c r="NU38" s="25"/>
      <c r="NV38" s="25"/>
      <c r="NW38" s="23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</row>
    <row r="39" spans="1:438">
      <c r="A39" s="21" t="s">
        <v>127</v>
      </c>
      <c r="B39" s="24">
        <f t="shared" si="47"/>
        <v>0</v>
      </c>
      <c r="C39" s="24">
        <f t="shared" si="48"/>
        <v>0</v>
      </c>
      <c r="D39" s="24">
        <f t="shared" si="49"/>
        <v>0</v>
      </c>
      <c r="E39" s="24">
        <f t="shared" si="50"/>
        <v>0</v>
      </c>
      <c r="F39" s="24">
        <f t="shared" si="51"/>
        <v>0</v>
      </c>
      <c r="G39" s="24">
        <f t="shared" si="52"/>
        <v>0</v>
      </c>
      <c r="H39" s="24">
        <f t="shared" si="53"/>
        <v>0</v>
      </c>
      <c r="I39" s="24">
        <f t="shared" si="54"/>
        <v>0</v>
      </c>
      <c r="J39" s="24">
        <f t="shared" si="55"/>
        <v>0</v>
      </c>
      <c r="K39" s="24">
        <f t="shared" si="56"/>
        <v>0</v>
      </c>
      <c r="L39" s="24">
        <f t="shared" si="57"/>
        <v>0</v>
      </c>
      <c r="M39" s="24">
        <f t="shared" si="58"/>
        <v>0</v>
      </c>
      <c r="N39" s="24">
        <f t="shared" si="59"/>
        <v>0</v>
      </c>
      <c r="O39" s="24">
        <f t="shared" si="60"/>
        <v>0</v>
      </c>
      <c r="P39" s="24">
        <f t="shared" si="61"/>
        <v>0</v>
      </c>
      <c r="Q39" s="24">
        <f t="shared" si="62"/>
        <v>0</v>
      </c>
      <c r="R39" s="24">
        <f t="shared" si="63"/>
        <v>0</v>
      </c>
      <c r="S39" s="24">
        <f t="shared" si="64"/>
        <v>0</v>
      </c>
      <c r="T39" s="24">
        <f t="shared" si="65"/>
        <v>0</v>
      </c>
      <c r="U39" s="24">
        <f t="shared" si="66"/>
        <v>0</v>
      </c>
      <c r="V39" s="24">
        <f t="shared" si="67"/>
        <v>0</v>
      </c>
      <c r="W39" s="24">
        <f t="shared" si="68"/>
        <v>0</v>
      </c>
      <c r="X39" s="24">
        <f t="shared" si="69"/>
        <v>0</v>
      </c>
      <c r="Y39" s="24">
        <f t="shared" si="70"/>
        <v>0</v>
      </c>
      <c r="Z39" s="24">
        <f t="shared" si="71"/>
        <v>0</v>
      </c>
      <c r="AA39" s="24">
        <f t="shared" si="72"/>
        <v>0</v>
      </c>
      <c r="AB39" s="24">
        <f t="shared" si="73"/>
        <v>0</v>
      </c>
      <c r="AC39" s="24">
        <f t="shared" si="74"/>
        <v>0</v>
      </c>
      <c r="AD39" s="24">
        <f t="shared" si="75"/>
        <v>0</v>
      </c>
      <c r="AE39" s="24">
        <f t="shared" si="76"/>
        <v>0</v>
      </c>
      <c r="AF39" s="24">
        <f t="shared" si="77"/>
        <v>0</v>
      </c>
      <c r="AG39" s="24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3"/>
      <c r="NO39" s="25"/>
      <c r="NP39" s="25"/>
      <c r="NQ39" s="25"/>
      <c r="NR39" s="25"/>
      <c r="NS39" s="25"/>
      <c r="NT39" s="25"/>
      <c r="NU39" s="25"/>
      <c r="NV39" s="25"/>
      <c r="NW39" s="23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</row>
    <row r="40" spans="1:438">
      <c r="A40" s="21" t="s">
        <v>128</v>
      </c>
      <c r="B40" s="24">
        <f t="shared" si="47"/>
        <v>0</v>
      </c>
      <c r="C40" s="24">
        <f t="shared" si="48"/>
        <v>0</v>
      </c>
      <c r="D40" s="24">
        <f t="shared" si="49"/>
        <v>0</v>
      </c>
      <c r="E40" s="24">
        <f t="shared" si="50"/>
        <v>0</v>
      </c>
      <c r="F40" s="24">
        <f t="shared" si="51"/>
        <v>0</v>
      </c>
      <c r="G40" s="24">
        <f t="shared" si="52"/>
        <v>0</v>
      </c>
      <c r="H40" s="24">
        <f t="shared" si="53"/>
        <v>0</v>
      </c>
      <c r="I40" s="24">
        <f t="shared" si="54"/>
        <v>0</v>
      </c>
      <c r="J40" s="24">
        <f t="shared" si="55"/>
        <v>0</v>
      </c>
      <c r="K40" s="24">
        <f t="shared" si="56"/>
        <v>0</v>
      </c>
      <c r="L40" s="24">
        <f t="shared" si="57"/>
        <v>0</v>
      </c>
      <c r="M40" s="24">
        <f t="shared" si="58"/>
        <v>0</v>
      </c>
      <c r="N40" s="24">
        <f t="shared" si="59"/>
        <v>0</v>
      </c>
      <c r="O40" s="24">
        <f t="shared" si="60"/>
        <v>0</v>
      </c>
      <c r="P40" s="24">
        <f t="shared" si="61"/>
        <v>0</v>
      </c>
      <c r="Q40" s="24">
        <f t="shared" si="62"/>
        <v>0</v>
      </c>
      <c r="R40" s="24">
        <f t="shared" si="63"/>
        <v>0</v>
      </c>
      <c r="S40" s="24">
        <f t="shared" si="64"/>
        <v>0</v>
      </c>
      <c r="T40" s="24">
        <f t="shared" si="65"/>
        <v>0</v>
      </c>
      <c r="U40" s="24">
        <f t="shared" si="66"/>
        <v>0</v>
      </c>
      <c r="V40" s="24">
        <f t="shared" si="67"/>
        <v>0</v>
      </c>
      <c r="W40" s="24">
        <f t="shared" si="68"/>
        <v>0</v>
      </c>
      <c r="X40" s="24">
        <f t="shared" si="69"/>
        <v>0</v>
      </c>
      <c r="Y40" s="24">
        <f t="shared" si="70"/>
        <v>0</v>
      </c>
      <c r="Z40" s="24">
        <f t="shared" si="71"/>
        <v>0</v>
      </c>
      <c r="AA40" s="24">
        <f t="shared" si="72"/>
        <v>0</v>
      </c>
      <c r="AB40" s="24">
        <f t="shared" si="73"/>
        <v>0</v>
      </c>
      <c r="AC40" s="24">
        <f t="shared" si="74"/>
        <v>0</v>
      </c>
      <c r="AD40" s="24">
        <f t="shared" si="75"/>
        <v>0</v>
      </c>
      <c r="AE40" s="24">
        <f t="shared" si="76"/>
        <v>0</v>
      </c>
      <c r="AF40" s="24">
        <f t="shared" si="77"/>
        <v>0</v>
      </c>
      <c r="AG40" s="24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3"/>
      <c r="NO40" s="25"/>
      <c r="NP40" s="25"/>
      <c r="NQ40" s="25"/>
      <c r="NR40" s="25"/>
      <c r="NS40" s="25"/>
      <c r="NT40" s="25"/>
      <c r="NU40" s="25"/>
      <c r="NV40" s="25"/>
      <c r="NW40" s="23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</row>
    <row r="41" spans="1:438">
      <c r="A41" s="21" t="s">
        <v>129</v>
      </c>
      <c r="B41" s="24">
        <f t="shared" si="47"/>
        <v>0</v>
      </c>
      <c r="C41" s="24">
        <f t="shared" si="48"/>
        <v>0</v>
      </c>
      <c r="D41" s="24">
        <f t="shared" si="49"/>
        <v>0</v>
      </c>
      <c r="E41" s="24">
        <f t="shared" si="50"/>
        <v>0</v>
      </c>
      <c r="F41" s="24">
        <f t="shared" si="51"/>
        <v>0</v>
      </c>
      <c r="G41" s="24">
        <f t="shared" si="52"/>
        <v>0</v>
      </c>
      <c r="H41" s="24">
        <f t="shared" si="53"/>
        <v>0</v>
      </c>
      <c r="I41" s="24">
        <f t="shared" si="54"/>
        <v>0</v>
      </c>
      <c r="J41" s="24">
        <f t="shared" si="55"/>
        <v>0</v>
      </c>
      <c r="K41" s="24">
        <f t="shared" si="56"/>
        <v>0</v>
      </c>
      <c r="L41" s="24">
        <f t="shared" si="57"/>
        <v>0</v>
      </c>
      <c r="M41" s="24">
        <f t="shared" si="58"/>
        <v>0</v>
      </c>
      <c r="N41" s="24">
        <f t="shared" si="59"/>
        <v>0</v>
      </c>
      <c r="O41" s="24">
        <f t="shared" si="60"/>
        <v>0</v>
      </c>
      <c r="P41" s="24">
        <f t="shared" si="61"/>
        <v>0</v>
      </c>
      <c r="Q41" s="24">
        <f t="shared" si="62"/>
        <v>0</v>
      </c>
      <c r="R41" s="24">
        <f t="shared" si="63"/>
        <v>0</v>
      </c>
      <c r="S41" s="24">
        <f t="shared" si="64"/>
        <v>0</v>
      </c>
      <c r="T41" s="24">
        <f t="shared" si="65"/>
        <v>0</v>
      </c>
      <c r="U41" s="24">
        <f t="shared" si="66"/>
        <v>0</v>
      </c>
      <c r="V41" s="24">
        <f t="shared" si="67"/>
        <v>0</v>
      </c>
      <c r="W41" s="24">
        <f t="shared" si="68"/>
        <v>0</v>
      </c>
      <c r="X41" s="24">
        <f t="shared" si="69"/>
        <v>0</v>
      </c>
      <c r="Y41" s="24">
        <f t="shared" si="70"/>
        <v>0</v>
      </c>
      <c r="Z41" s="24">
        <f t="shared" si="71"/>
        <v>0</v>
      </c>
      <c r="AA41" s="24">
        <f t="shared" si="72"/>
        <v>0</v>
      </c>
      <c r="AB41" s="24">
        <f t="shared" si="73"/>
        <v>0</v>
      </c>
      <c r="AC41" s="24">
        <f t="shared" si="74"/>
        <v>0</v>
      </c>
      <c r="AD41" s="24">
        <f t="shared" si="75"/>
        <v>0</v>
      </c>
      <c r="AE41" s="24">
        <f t="shared" si="76"/>
        <v>0</v>
      </c>
      <c r="AF41" s="24">
        <f t="shared" si="77"/>
        <v>0</v>
      </c>
      <c r="AG41" s="24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3"/>
      <c r="NO41" s="25"/>
      <c r="NP41" s="25"/>
      <c r="NQ41" s="25"/>
      <c r="NR41" s="25"/>
      <c r="NS41" s="25"/>
      <c r="NT41" s="25"/>
      <c r="NU41" s="25"/>
      <c r="NV41" s="25"/>
      <c r="NW41" s="23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/>
      <c r="OP41" s="25"/>
    </row>
    <row r="42" spans="1:438">
      <c r="A42" s="21" t="s">
        <v>130</v>
      </c>
      <c r="B42" s="24">
        <f t="shared" si="47"/>
        <v>0</v>
      </c>
      <c r="C42" s="24">
        <f t="shared" si="48"/>
        <v>0</v>
      </c>
      <c r="D42" s="24">
        <f t="shared" si="49"/>
        <v>0</v>
      </c>
      <c r="E42" s="24">
        <f t="shared" si="50"/>
        <v>0</v>
      </c>
      <c r="F42" s="24">
        <f t="shared" si="51"/>
        <v>0</v>
      </c>
      <c r="G42" s="24">
        <f t="shared" si="52"/>
        <v>0</v>
      </c>
      <c r="H42" s="24">
        <f t="shared" si="53"/>
        <v>0</v>
      </c>
      <c r="I42" s="24">
        <f t="shared" si="54"/>
        <v>0</v>
      </c>
      <c r="J42" s="24">
        <f t="shared" si="55"/>
        <v>0</v>
      </c>
      <c r="K42" s="24">
        <f t="shared" si="56"/>
        <v>0</v>
      </c>
      <c r="L42" s="24">
        <f t="shared" si="57"/>
        <v>0</v>
      </c>
      <c r="M42" s="24">
        <f t="shared" si="58"/>
        <v>0</v>
      </c>
      <c r="N42" s="24">
        <f t="shared" si="59"/>
        <v>0</v>
      </c>
      <c r="O42" s="24">
        <f t="shared" si="60"/>
        <v>0</v>
      </c>
      <c r="P42" s="24">
        <f t="shared" si="61"/>
        <v>0</v>
      </c>
      <c r="Q42" s="24">
        <f t="shared" si="62"/>
        <v>0</v>
      </c>
      <c r="R42" s="24">
        <f t="shared" si="63"/>
        <v>0</v>
      </c>
      <c r="S42" s="24">
        <f t="shared" si="64"/>
        <v>0</v>
      </c>
      <c r="T42" s="24">
        <f t="shared" si="65"/>
        <v>0</v>
      </c>
      <c r="U42" s="24">
        <f t="shared" si="66"/>
        <v>0</v>
      </c>
      <c r="V42" s="24">
        <f t="shared" si="67"/>
        <v>0</v>
      </c>
      <c r="W42" s="24">
        <f t="shared" si="68"/>
        <v>0</v>
      </c>
      <c r="X42" s="24">
        <f t="shared" si="69"/>
        <v>0</v>
      </c>
      <c r="Y42" s="24">
        <f t="shared" si="70"/>
        <v>0</v>
      </c>
      <c r="Z42" s="24">
        <f t="shared" si="71"/>
        <v>0</v>
      </c>
      <c r="AA42" s="24">
        <f t="shared" si="72"/>
        <v>0</v>
      </c>
      <c r="AB42" s="24">
        <f t="shared" si="73"/>
        <v>0</v>
      </c>
      <c r="AC42" s="24">
        <f t="shared" si="74"/>
        <v>0</v>
      </c>
      <c r="AD42" s="24">
        <f t="shared" si="75"/>
        <v>0</v>
      </c>
      <c r="AE42" s="24">
        <f t="shared" si="76"/>
        <v>0</v>
      </c>
      <c r="AF42" s="24">
        <f t="shared" si="77"/>
        <v>0</v>
      </c>
      <c r="AG42" s="24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3"/>
      <c r="NO42" s="25"/>
      <c r="NP42" s="25"/>
      <c r="NQ42" s="25"/>
      <c r="NR42" s="25"/>
      <c r="NS42" s="25"/>
      <c r="NT42" s="25"/>
      <c r="NU42" s="25"/>
      <c r="NV42" s="25"/>
      <c r="NW42" s="23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</row>
    <row r="43" spans="1:438">
      <c r="A43" s="21" t="s">
        <v>131</v>
      </c>
      <c r="B43" s="24">
        <f t="shared" si="47"/>
        <v>0</v>
      </c>
      <c r="C43" s="24">
        <f t="shared" si="48"/>
        <v>0</v>
      </c>
      <c r="D43" s="24">
        <f t="shared" si="49"/>
        <v>0</v>
      </c>
      <c r="E43" s="24">
        <f t="shared" si="50"/>
        <v>0</v>
      </c>
      <c r="F43" s="24">
        <f t="shared" si="51"/>
        <v>0</v>
      </c>
      <c r="G43" s="24">
        <f t="shared" si="52"/>
        <v>0</v>
      </c>
      <c r="H43" s="24">
        <f t="shared" si="53"/>
        <v>0</v>
      </c>
      <c r="I43" s="24">
        <f t="shared" si="54"/>
        <v>0</v>
      </c>
      <c r="J43" s="24">
        <f t="shared" si="55"/>
        <v>0</v>
      </c>
      <c r="K43" s="24">
        <f t="shared" si="56"/>
        <v>0</v>
      </c>
      <c r="L43" s="24">
        <f t="shared" si="57"/>
        <v>0</v>
      </c>
      <c r="M43" s="24">
        <f t="shared" si="58"/>
        <v>0</v>
      </c>
      <c r="N43" s="24">
        <f t="shared" si="59"/>
        <v>0</v>
      </c>
      <c r="O43" s="24">
        <f t="shared" si="60"/>
        <v>0</v>
      </c>
      <c r="P43" s="24">
        <f t="shared" si="61"/>
        <v>0</v>
      </c>
      <c r="Q43" s="24">
        <f t="shared" si="62"/>
        <v>0</v>
      </c>
      <c r="R43" s="24">
        <f t="shared" si="63"/>
        <v>0</v>
      </c>
      <c r="S43" s="24">
        <f t="shared" si="64"/>
        <v>0</v>
      </c>
      <c r="T43" s="24">
        <f t="shared" si="65"/>
        <v>0</v>
      </c>
      <c r="U43" s="24">
        <f t="shared" si="66"/>
        <v>0</v>
      </c>
      <c r="V43" s="24">
        <f t="shared" si="67"/>
        <v>0</v>
      </c>
      <c r="W43" s="24">
        <f t="shared" si="68"/>
        <v>0</v>
      </c>
      <c r="X43" s="24">
        <f t="shared" si="69"/>
        <v>0</v>
      </c>
      <c r="Y43" s="24">
        <f t="shared" si="70"/>
        <v>0</v>
      </c>
      <c r="Z43" s="24">
        <f t="shared" si="71"/>
        <v>0</v>
      </c>
      <c r="AA43" s="24">
        <f t="shared" si="72"/>
        <v>0</v>
      </c>
      <c r="AB43" s="24">
        <f t="shared" si="73"/>
        <v>0</v>
      </c>
      <c r="AC43" s="24">
        <f t="shared" si="74"/>
        <v>0</v>
      </c>
      <c r="AD43" s="24">
        <f t="shared" si="75"/>
        <v>0</v>
      </c>
      <c r="AE43" s="24">
        <f t="shared" si="76"/>
        <v>0</v>
      </c>
      <c r="AF43" s="24">
        <f t="shared" si="77"/>
        <v>0</v>
      </c>
      <c r="AG43" s="24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3"/>
      <c r="NO43" s="25"/>
      <c r="NP43" s="25"/>
      <c r="NQ43" s="25"/>
      <c r="NR43" s="25"/>
      <c r="NS43" s="25"/>
      <c r="NT43" s="25"/>
      <c r="NU43" s="25"/>
      <c r="NV43" s="25"/>
      <c r="NW43" s="23"/>
      <c r="NX43" s="25"/>
      <c r="NY43" s="25"/>
      <c r="NZ43" s="25"/>
      <c r="OA43" s="25"/>
      <c r="OB43" s="25"/>
      <c r="OC43" s="25"/>
      <c r="OD43" s="25"/>
      <c r="OE43" s="25"/>
      <c r="OF43" s="25"/>
      <c r="OG43" s="25"/>
      <c r="OH43" s="25"/>
      <c r="OI43" s="25"/>
      <c r="OJ43" s="25"/>
      <c r="OK43" s="25"/>
      <c r="OL43" s="25"/>
      <c r="OM43" s="25"/>
      <c r="ON43" s="25"/>
      <c r="OO43" s="25"/>
      <c r="OP43" s="25"/>
    </row>
    <row r="44" spans="1:438">
      <c r="A44" s="21" t="s">
        <v>132</v>
      </c>
      <c r="B44" s="24">
        <f t="shared" si="47"/>
        <v>0</v>
      </c>
      <c r="C44" s="24">
        <f t="shared" si="48"/>
        <v>0</v>
      </c>
      <c r="D44" s="24">
        <f t="shared" si="49"/>
        <v>0</v>
      </c>
      <c r="E44" s="24">
        <f t="shared" si="50"/>
        <v>0</v>
      </c>
      <c r="F44" s="24">
        <f t="shared" si="51"/>
        <v>0</v>
      </c>
      <c r="G44" s="24">
        <f t="shared" si="52"/>
        <v>0</v>
      </c>
      <c r="H44" s="24">
        <f t="shared" si="53"/>
        <v>0</v>
      </c>
      <c r="I44" s="24">
        <f t="shared" si="54"/>
        <v>0</v>
      </c>
      <c r="J44" s="24">
        <f t="shared" si="55"/>
        <v>0</v>
      </c>
      <c r="K44" s="24">
        <f t="shared" si="56"/>
        <v>0</v>
      </c>
      <c r="L44" s="24">
        <f t="shared" si="57"/>
        <v>0</v>
      </c>
      <c r="M44" s="24">
        <f t="shared" si="58"/>
        <v>0</v>
      </c>
      <c r="N44" s="24">
        <f t="shared" si="59"/>
        <v>0</v>
      </c>
      <c r="O44" s="24">
        <f t="shared" si="60"/>
        <v>0</v>
      </c>
      <c r="P44" s="24">
        <f t="shared" si="61"/>
        <v>0</v>
      </c>
      <c r="Q44" s="24">
        <f t="shared" si="62"/>
        <v>0</v>
      </c>
      <c r="R44" s="24">
        <f t="shared" si="63"/>
        <v>0</v>
      </c>
      <c r="S44" s="24">
        <f t="shared" si="64"/>
        <v>0</v>
      </c>
      <c r="T44" s="24">
        <f t="shared" si="65"/>
        <v>0</v>
      </c>
      <c r="U44" s="24">
        <f t="shared" si="66"/>
        <v>0</v>
      </c>
      <c r="V44" s="24">
        <f t="shared" si="67"/>
        <v>0</v>
      </c>
      <c r="W44" s="24">
        <f t="shared" si="68"/>
        <v>0</v>
      </c>
      <c r="X44" s="24">
        <f t="shared" si="69"/>
        <v>0</v>
      </c>
      <c r="Y44" s="24">
        <f t="shared" si="70"/>
        <v>0</v>
      </c>
      <c r="Z44" s="24">
        <f t="shared" si="71"/>
        <v>0</v>
      </c>
      <c r="AA44" s="24">
        <f t="shared" si="72"/>
        <v>0</v>
      </c>
      <c r="AB44" s="24">
        <f t="shared" si="73"/>
        <v>0</v>
      </c>
      <c r="AC44" s="24">
        <f t="shared" si="74"/>
        <v>0</v>
      </c>
      <c r="AD44" s="24">
        <f t="shared" si="75"/>
        <v>0</v>
      </c>
      <c r="AE44" s="24">
        <f t="shared" si="76"/>
        <v>0</v>
      </c>
      <c r="AF44" s="24">
        <f t="shared" si="77"/>
        <v>0</v>
      </c>
      <c r="AG44" s="24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3"/>
      <c r="NO44" s="25"/>
      <c r="NP44" s="25"/>
      <c r="NQ44" s="25"/>
      <c r="NR44" s="25"/>
      <c r="NS44" s="25"/>
      <c r="NT44" s="25"/>
      <c r="NU44" s="25"/>
      <c r="NV44" s="25"/>
      <c r="NW44" s="23"/>
      <c r="NX44" s="25"/>
      <c r="NY44" s="25"/>
      <c r="NZ44" s="25"/>
      <c r="OA44" s="25"/>
      <c r="OB44" s="25"/>
      <c r="OC44" s="25"/>
      <c r="OD44" s="25"/>
      <c r="OE44" s="25"/>
      <c r="OF44" s="25"/>
      <c r="OG44" s="25"/>
      <c r="OH44" s="25"/>
      <c r="OI44" s="25"/>
      <c r="OJ44" s="25"/>
      <c r="OK44" s="25"/>
      <c r="OL44" s="25"/>
      <c r="OM44" s="25"/>
      <c r="ON44" s="25"/>
      <c r="OO44" s="25"/>
      <c r="OP44" s="25"/>
    </row>
    <row r="45" spans="1:438">
      <c r="A45" s="21" t="s">
        <v>133</v>
      </c>
      <c r="B45" s="24">
        <f t="shared" si="47"/>
        <v>0</v>
      </c>
      <c r="C45" s="24">
        <f t="shared" si="48"/>
        <v>0</v>
      </c>
      <c r="D45" s="24">
        <f t="shared" si="49"/>
        <v>0</v>
      </c>
      <c r="E45" s="24">
        <f t="shared" si="50"/>
        <v>0</v>
      </c>
      <c r="F45" s="24">
        <f t="shared" si="51"/>
        <v>0</v>
      </c>
      <c r="G45" s="24">
        <f t="shared" si="52"/>
        <v>0</v>
      </c>
      <c r="H45" s="24">
        <f t="shared" si="53"/>
        <v>0</v>
      </c>
      <c r="I45" s="24">
        <f t="shared" si="54"/>
        <v>0</v>
      </c>
      <c r="J45" s="24">
        <f t="shared" si="55"/>
        <v>0</v>
      </c>
      <c r="K45" s="24">
        <f t="shared" si="56"/>
        <v>0</v>
      </c>
      <c r="L45" s="24">
        <f t="shared" si="57"/>
        <v>0</v>
      </c>
      <c r="M45" s="24">
        <f t="shared" si="58"/>
        <v>0</v>
      </c>
      <c r="N45" s="24">
        <f t="shared" si="59"/>
        <v>0</v>
      </c>
      <c r="O45" s="24">
        <f t="shared" si="60"/>
        <v>0</v>
      </c>
      <c r="P45" s="24">
        <f t="shared" si="61"/>
        <v>0</v>
      </c>
      <c r="Q45" s="24">
        <f t="shared" si="62"/>
        <v>0</v>
      </c>
      <c r="R45" s="24">
        <f t="shared" si="63"/>
        <v>0</v>
      </c>
      <c r="S45" s="24">
        <f t="shared" si="64"/>
        <v>0</v>
      </c>
      <c r="T45" s="24">
        <f t="shared" si="65"/>
        <v>0</v>
      </c>
      <c r="U45" s="24">
        <f t="shared" si="66"/>
        <v>0</v>
      </c>
      <c r="V45" s="24">
        <f t="shared" si="67"/>
        <v>0</v>
      </c>
      <c r="W45" s="24">
        <f t="shared" si="68"/>
        <v>0</v>
      </c>
      <c r="X45" s="24">
        <f t="shared" si="69"/>
        <v>0</v>
      </c>
      <c r="Y45" s="24">
        <f t="shared" si="70"/>
        <v>0</v>
      </c>
      <c r="Z45" s="24">
        <f t="shared" si="71"/>
        <v>0</v>
      </c>
      <c r="AA45" s="24">
        <f t="shared" si="72"/>
        <v>0</v>
      </c>
      <c r="AB45" s="24">
        <f t="shared" si="73"/>
        <v>0</v>
      </c>
      <c r="AC45" s="24">
        <f t="shared" si="74"/>
        <v>0</v>
      </c>
      <c r="AD45" s="24">
        <f t="shared" si="75"/>
        <v>0</v>
      </c>
      <c r="AE45" s="24">
        <f t="shared" si="76"/>
        <v>0</v>
      </c>
      <c r="AF45" s="24">
        <f t="shared" si="77"/>
        <v>0</v>
      </c>
      <c r="AG45" s="24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3"/>
      <c r="NO45" s="25"/>
      <c r="NP45" s="25"/>
      <c r="NQ45" s="25"/>
      <c r="NR45" s="25"/>
      <c r="NS45" s="25"/>
      <c r="NT45" s="25"/>
      <c r="NU45" s="25"/>
      <c r="NV45" s="25"/>
      <c r="NW45" s="23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</row>
    <row r="46" spans="1:438">
      <c r="A46" s="21" t="s">
        <v>134</v>
      </c>
      <c r="B46" s="24">
        <f t="shared" si="47"/>
        <v>0</v>
      </c>
      <c r="C46" s="24">
        <f t="shared" si="48"/>
        <v>0</v>
      </c>
      <c r="D46" s="24">
        <f t="shared" si="49"/>
        <v>0</v>
      </c>
      <c r="E46" s="24">
        <f t="shared" si="50"/>
        <v>0</v>
      </c>
      <c r="F46" s="24">
        <f t="shared" si="51"/>
        <v>0</v>
      </c>
      <c r="G46" s="24">
        <f t="shared" si="52"/>
        <v>0</v>
      </c>
      <c r="H46" s="24">
        <f t="shared" si="53"/>
        <v>0</v>
      </c>
      <c r="I46" s="24">
        <f t="shared" si="54"/>
        <v>0</v>
      </c>
      <c r="J46" s="24">
        <f t="shared" si="55"/>
        <v>0</v>
      </c>
      <c r="K46" s="24">
        <f t="shared" si="56"/>
        <v>0</v>
      </c>
      <c r="L46" s="24">
        <f t="shared" si="57"/>
        <v>0</v>
      </c>
      <c r="M46" s="24">
        <f t="shared" si="58"/>
        <v>0</v>
      </c>
      <c r="N46" s="24">
        <f t="shared" si="59"/>
        <v>0</v>
      </c>
      <c r="O46" s="24">
        <f t="shared" si="60"/>
        <v>0</v>
      </c>
      <c r="P46" s="24">
        <f t="shared" si="61"/>
        <v>0</v>
      </c>
      <c r="Q46" s="24">
        <f t="shared" si="62"/>
        <v>0</v>
      </c>
      <c r="R46" s="24">
        <f t="shared" si="63"/>
        <v>0</v>
      </c>
      <c r="S46" s="24">
        <f t="shared" si="64"/>
        <v>0</v>
      </c>
      <c r="T46" s="24">
        <f t="shared" si="65"/>
        <v>0</v>
      </c>
      <c r="U46" s="24">
        <f t="shared" si="66"/>
        <v>0</v>
      </c>
      <c r="V46" s="24">
        <f t="shared" si="67"/>
        <v>0</v>
      </c>
      <c r="W46" s="24">
        <f t="shared" si="68"/>
        <v>0</v>
      </c>
      <c r="X46" s="24">
        <f t="shared" si="69"/>
        <v>0</v>
      </c>
      <c r="Y46" s="24">
        <f t="shared" si="70"/>
        <v>0</v>
      </c>
      <c r="Z46" s="24">
        <f t="shared" si="71"/>
        <v>0</v>
      </c>
      <c r="AA46" s="24">
        <f t="shared" si="72"/>
        <v>0</v>
      </c>
      <c r="AB46" s="24">
        <f t="shared" si="73"/>
        <v>0</v>
      </c>
      <c r="AC46" s="24">
        <f t="shared" si="74"/>
        <v>0</v>
      </c>
      <c r="AD46" s="24">
        <f t="shared" si="75"/>
        <v>0</v>
      </c>
      <c r="AE46" s="24">
        <f t="shared" si="76"/>
        <v>0</v>
      </c>
      <c r="AF46" s="24">
        <f t="shared" si="77"/>
        <v>0</v>
      </c>
      <c r="AG46" s="24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3"/>
      <c r="NO46" s="25"/>
      <c r="NP46" s="25"/>
      <c r="NQ46" s="25"/>
      <c r="NR46" s="25"/>
      <c r="NS46" s="25"/>
      <c r="NT46" s="25"/>
      <c r="NU46" s="25"/>
      <c r="NV46" s="25"/>
      <c r="NW46" s="23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</row>
    <row r="47" spans="1:438">
      <c r="A47" s="21" t="s">
        <v>135</v>
      </c>
      <c r="B47" s="24">
        <f t="shared" si="47"/>
        <v>0</v>
      </c>
      <c r="C47" s="24">
        <f t="shared" si="48"/>
        <v>0</v>
      </c>
      <c r="D47" s="24">
        <f t="shared" si="49"/>
        <v>0</v>
      </c>
      <c r="E47" s="24">
        <f t="shared" si="50"/>
        <v>0</v>
      </c>
      <c r="F47" s="24">
        <f t="shared" si="51"/>
        <v>0</v>
      </c>
      <c r="G47" s="24">
        <f t="shared" si="52"/>
        <v>0</v>
      </c>
      <c r="H47" s="24">
        <f t="shared" si="53"/>
        <v>0</v>
      </c>
      <c r="I47" s="24">
        <f t="shared" si="54"/>
        <v>0</v>
      </c>
      <c r="J47" s="24">
        <f t="shared" si="55"/>
        <v>0</v>
      </c>
      <c r="K47" s="24">
        <f t="shared" si="56"/>
        <v>0</v>
      </c>
      <c r="L47" s="24">
        <f t="shared" si="57"/>
        <v>0</v>
      </c>
      <c r="M47" s="24">
        <f t="shared" si="58"/>
        <v>0</v>
      </c>
      <c r="N47" s="24">
        <f t="shared" si="59"/>
        <v>0</v>
      </c>
      <c r="O47" s="24">
        <f t="shared" si="60"/>
        <v>0</v>
      </c>
      <c r="P47" s="24">
        <f t="shared" si="61"/>
        <v>0</v>
      </c>
      <c r="Q47" s="24">
        <f t="shared" si="62"/>
        <v>0</v>
      </c>
      <c r="R47" s="24">
        <f t="shared" si="63"/>
        <v>0</v>
      </c>
      <c r="S47" s="24">
        <f t="shared" si="64"/>
        <v>0</v>
      </c>
      <c r="T47" s="24">
        <f t="shared" si="65"/>
        <v>0</v>
      </c>
      <c r="U47" s="24">
        <f t="shared" si="66"/>
        <v>0</v>
      </c>
      <c r="V47" s="24">
        <f t="shared" si="67"/>
        <v>0</v>
      </c>
      <c r="W47" s="24">
        <f t="shared" si="68"/>
        <v>0</v>
      </c>
      <c r="X47" s="24">
        <f t="shared" si="69"/>
        <v>0</v>
      </c>
      <c r="Y47" s="24">
        <f t="shared" si="70"/>
        <v>0</v>
      </c>
      <c r="Z47" s="24">
        <f t="shared" si="71"/>
        <v>0</v>
      </c>
      <c r="AA47" s="24">
        <f t="shared" si="72"/>
        <v>0</v>
      </c>
      <c r="AB47" s="24">
        <f t="shared" si="73"/>
        <v>0</v>
      </c>
      <c r="AC47" s="24">
        <f t="shared" si="74"/>
        <v>0</v>
      </c>
      <c r="AD47" s="24">
        <f t="shared" si="75"/>
        <v>0</v>
      </c>
      <c r="AE47" s="24">
        <f t="shared" si="76"/>
        <v>0</v>
      </c>
      <c r="AF47" s="24">
        <f t="shared" si="77"/>
        <v>0</v>
      </c>
      <c r="AG47" s="24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3"/>
      <c r="NO47" s="25"/>
      <c r="NP47" s="25"/>
      <c r="NQ47" s="25"/>
      <c r="NR47" s="25"/>
      <c r="NS47" s="25"/>
      <c r="NT47" s="25"/>
      <c r="NU47" s="25"/>
      <c r="NV47" s="25"/>
      <c r="NW47" s="23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</row>
    <row r="48" spans="1:438">
      <c r="A48" s="21" t="s">
        <v>136</v>
      </c>
      <c r="B48" s="24">
        <f t="shared" si="47"/>
        <v>0</v>
      </c>
      <c r="C48" s="24">
        <f t="shared" si="48"/>
        <v>0</v>
      </c>
      <c r="D48" s="24">
        <f t="shared" si="49"/>
        <v>0</v>
      </c>
      <c r="E48" s="24">
        <f t="shared" si="50"/>
        <v>0</v>
      </c>
      <c r="F48" s="24">
        <f t="shared" si="51"/>
        <v>0</v>
      </c>
      <c r="G48" s="24">
        <f t="shared" si="52"/>
        <v>0</v>
      </c>
      <c r="H48" s="24">
        <f t="shared" si="53"/>
        <v>0</v>
      </c>
      <c r="I48" s="24">
        <f t="shared" si="54"/>
        <v>0</v>
      </c>
      <c r="J48" s="24">
        <f t="shared" si="55"/>
        <v>0</v>
      </c>
      <c r="K48" s="24">
        <f t="shared" si="56"/>
        <v>0</v>
      </c>
      <c r="L48" s="24">
        <f t="shared" si="57"/>
        <v>0</v>
      </c>
      <c r="M48" s="24">
        <f t="shared" si="58"/>
        <v>0</v>
      </c>
      <c r="N48" s="24">
        <f t="shared" si="59"/>
        <v>0</v>
      </c>
      <c r="O48" s="24">
        <f t="shared" si="60"/>
        <v>0</v>
      </c>
      <c r="P48" s="24">
        <f t="shared" si="61"/>
        <v>0</v>
      </c>
      <c r="Q48" s="24">
        <f t="shared" si="62"/>
        <v>0</v>
      </c>
      <c r="R48" s="24">
        <f t="shared" si="63"/>
        <v>0</v>
      </c>
      <c r="S48" s="24">
        <f t="shared" si="64"/>
        <v>0</v>
      </c>
      <c r="T48" s="24">
        <f t="shared" si="65"/>
        <v>0</v>
      </c>
      <c r="U48" s="24">
        <f t="shared" si="66"/>
        <v>0</v>
      </c>
      <c r="V48" s="24">
        <f t="shared" si="67"/>
        <v>0</v>
      </c>
      <c r="W48" s="24">
        <f t="shared" si="68"/>
        <v>0</v>
      </c>
      <c r="X48" s="24">
        <f t="shared" si="69"/>
        <v>0</v>
      </c>
      <c r="Y48" s="24">
        <f t="shared" si="70"/>
        <v>0</v>
      </c>
      <c r="Z48" s="24">
        <f t="shared" si="71"/>
        <v>0</v>
      </c>
      <c r="AA48" s="24">
        <f t="shared" si="72"/>
        <v>0</v>
      </c>
      <c r="AB48" s="24">
        <f t="shared" si="73"/>
        <v>0</v>
      </c>
      <c r="AC48" s="24">
        <f t="shared" si="74"/>
        <v>0</v>
      </c>
      <c r="AD48" s="24">
        <f t="shared" si="75"/>
        <v>0</v>
      </c>
      <c r="AE48" s="24">
        <f t="shared" si="76"/>
        <v>0</v>
      </c>
      <c r="AF48" s="24">
        <f t="shared" si="77"/>
        <v>0</v>
      </c>
      <c r="AG48" s="24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  <c r="LD48" s="25"/>
      <c r="LE48" s="25"/>
      <c r="LF48" s="25"/>
      <c r="LG48" s="25"/>
      <c r="LH48" s="25"/>
      <c r="LI48" s="25"/>
      <c r="LJ48" s="25"/>
      <c r="LK48" s="25"/>
      <c r="LL48" s="25"/>
      <c r="LM48" s="25"/>
      <c r="LN48" s="25"/>
      <c r="LO48" s="25"/>
      <c r="LP48" s="25"/>
      <c r="LQ48" s="25"/>
      <c r="LR48" s="25"/>
      <c r="LS48" s="25"/>
      <c r="LT48" s="25"/>
      <c r="LU48" s="25"/>
      <c r="LV48" s="25"/>
      <c r="LW48" s="25"/>
      <c r="LX48" s="25"/>
      <c r="LY48" s="25"/>
      <c r="LZ48" s="25"/>
      <c r="MA48" s="25"/>
      <c r="MB48" s="25"/>
      <c r="MC48" s="25"/>
      <c r="MD48" s="25"/>
      <c r="ME48" s="25"/>
      <c r="MF48" s="25"/>
      <c r="MG48" s="25"/>
      <c r="MH48" s="25"/>
      <c r="MI48" s="25"/>
      <c r="MJ48" s="25"/>
      <c r="MK48" s="25"/>
      <c r="ML48" s="25"/>
      <c r="MM48" s="25"/>
      <c r="MN48" s="25"/>
      <c r="MO48" s="25"/>
      <c r="MP48" s="25"/>
      <c r="MQ48" s="25"/>
      <c r="MR48" s="25"/>
      <c r="MS48" s="25"/>
      <c r="MT48" s="25"/>
      <c r="MU48" s="25"/>
      <c r="MV48" s="25"/>
      <c r="MW48" s="25"/>
      <c r="MX48" s="25"/>
      <c r="MY48" s="25"/>
      <c r="MZ48" s="25"/>
      <c r="NA48" s="25"/>
      <c r="NB48" s="25"/>
      <c r="NC48" s="25"/>
      <c r="ND48" s="25"/>
      <c r="NE48" s="25"/>
      <c r="NF48" s="25"/>
      <c r="NG48" s="25"/>
      <c r="NH48" s="25"/>
      <c r="NI48" s="25"/>
      <c r="NJ48" s="25"/>
      <c r="NK48" s="25"/>
      <c r="NL48" s="25"/>
      <c r="NM48" s="25"/>
      <c r="NN48" s="23"/>
      <c r="NO48" s="25"/>
      <c r="NP48" s="25"/>
      <c r="NQ48" s="25"/>
      <c r="NR48" s="25"/>
      <c r="NS48" s="25"/>
      <c r="NT48" s="25"/>
      <c r="NU48" s="25"/>
      <c r="NV48" s="25"/>
      <c r="NW48" s="23"/>
      <c r="NX48" s="25"/>
      <c r="NY48" s="25"/>
      <c r="NZ48" s="25"/>
      <c r="OA48" s="25"/>
      <c r="OB48" s="25"/>
      <c r="OC48" s="25"/>
      <c r="OD48" s="25"/>
      <c r="OE48" s="25"/>
      <c r="OF48" s="25"/>
      <c r="OG48" s="25"/>
      <c r="OH48" s="25"/>
      <c r="OI48" s="25"/>
      <c r="OJ48" s="25"/>
      <c r="OK48" s="25"/>
      <c r="OL48" s="25"/>
      <c r="OM48" s="25"/>
      <c r="ON48" s="25"/>
      <c r="OO48" s="25"/>
      <c r="OP48" s="25"/>
    </row>
    <row r="49" spans="1:438">
      <c r="A49" s="21" t="s">
        <v>137</v>
      </c>
      <c r="B49" s="24">
        <f t="shared" si="47"/>
        <v>0</v>
      </c>
      <c r="C49" s="24">
        <f t="shared" si="48"/>
        <v>0</v>
      </c>
      <c r="D49" s="24">
        <f t="shared" si="49"/>
        <v>0</v>
      </c>
      <c r="E49" s="24">
        <f t="shared" si="50"/>
        <v>0</v>
      </c>
      <c r="F49" s="24">
        <f t="shared" si="51"/>
        <v>0</v>
      </c>
      <c r="G49" s="24">
        <f t="shared" si="52"/>
        <v>0</v>
      </c>
      <c r="H49" s="24">
        <f t="shared" si="53"/>
        <v>0</v>
      </c>
      <c r="I49" s="24">
        <f t="shared" si="54"/>
        <v>0</v>
      </c>
      <c r="J49" s="24">
        <f t="shared" si="55"/>
        <v>0</v>
      </c>
      <c r="K49" s="24">
        <f t="shared" si="56"/>
        <v>0</v>
      </c>
      <c r="L49" s="24">
        <f t="shared" si="57"/>
        <v>0</v>
      </c>
      <c r="M49" s="24">
        <f t="shared" si="58"/>
        <v>0</v>
      </c>
      <c r="N49" s="24">
        <f t="shared" si="59"/>
        <v>0</v>
      </c>
      <c r="O49" s="24">
        <f t="shared" si="60"/>
        <v>0</v>
      </c>
      <c r="P49" s="24">
        <f t="shared" si="61"/>
        <v>0</v>
      </c>
      <c r="Q49" s="24">
        <f t="shared" si="62"/>
        <v>0</v>
      </c>
      <c r="R49" s="24">
        <f t="shared" si="63"/>
        <v>0</v>
      </c>
      <c r="S49" s="24">
        <f t="shared" si="64"/>
        <v>0</v>
      </c>
      <c r="T49" s="24">
        <f t="shared" si="65"/>
        <v>0</v>
      </c>
      <c r="U49" s="24">
        <f t="shared" si="66"/>
        <v>0</v>
      </c>
      <c r="V49" s="24">
        <f t="shared" si="67"/>
        <v>0</v>
      </c>
      <c r="W49" s="24">
        <f t="shared" si="68"/>
        <v>0</v>
      </c>
      <c r="X49" s="24">
        <f t="shared" si="69"/>
        <v>0</v>
      </c>
      <c r="Y49" s="24">
        <f t="shared" si="70"/>
        <v>0</v>
      </c>
      <c r="Z49" s="24">
        <f t="shared" si="71"/>
        <v>0</v>
      </c>
      <c r="AA49" s="24">
        <f t="shared" si="72"/>
        <v>0</v>
      </c>
      <c r="AB49" s="24">
        <f t="shared" si="73"/>
        <v>0</v>
      </c>
      <c r="AC49" s="24">
        <f t="shared" si="74"/>
        <v>0</v>
      </c>
      <c r="AD49" s="24">
        <f t="shared" si="75"/>
        <v>0</v>
      </c>
      <c r="AE49" s="24">
        <f t="shared" si="76"/>
        <v>0</v>
      </c>
      <c r="AF49" s="24">
        <f t="shared" si="77"/>
        <v>0</v>
      </c>
      <c r="AG49" s="24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3"/>
      <c r="NO49" s="25"/>
      <c r="NP49" s="25"/>
      <c r="NQ49" s="25"/>
      <c r="NR49" s="25"/>
      <c r="NS49" s="25"/>
      <c r="NT49" s="25"/>
      <c r="NU49" s="25"/>
      <c r="NV49" s="25"/>
      <c r="NW49" s="23"/>
      <c r="NX49" s="25"/>
      <c r="NY49" s="25"/>
      <c r="NZ49" s="25"/>
      <c r="OA49" s="25"/>
      <c r="OB49" s="25"/>
      <c r="OC49" s="25"/>
      <c r="OD49" s="25"/>
      <c r="OE49" s="25"/>
      <c r="OF49" s="25"/>
      <c r="OG49" s="25"/>
      <c r="OH49" s="25"/>
      <c r="OI49" s="25"/>
      <c r="OJ49" s="25"/>
      <c r="OK49" s="25"/>
      <c r="OL49" s="25"/>
      <c r="OM49" s="25"/>
      <c r="ON49" s="25"/>
      <c r="OO49" s="25"/>
      <c r="OP49" s="25"/>
    </row>
    <row r="50" spans="1:438">
      <c r="A50" s="21" t="s">
        <v>138</v>
      </c>
      <c r="B50" s="24">
        <f t="shared" si="47"/>
        <v>0</v>
      </c>
      <c r="C50" s="24">
        <f t="shared" si="48"/>
        <v>0</v>
      </c>
      <c r="D50" s="24">
        <f t="shared" si="49"/>
        <v>0</v>
      </c>
      <c r="E50" s="24">
        <f t="shared" si="50"/>
        <v>0</v>
      </c>
      <c r="F50" s="24">
        <f t="shared" si="51"/>
        <v>0</v>
      </c>
      <c r="G50" s="24">
        <f t="shared" si="52"/>
        <v>0</v>
      </c>
      <c r="H50" s="24">
        <f t="shared" si="53"/>
        <v>0</v>
      </c>
      <c r="I50" s="24">
        <f t="shared" si="54"/>
        <v>0</v>
      </c>
      <c r="J50" s="24">
        <f t="shared" si="55"/>
        <v>0</v>
      </c>
      <c r="K50" s="24">
        <f t="shared" si="56"/>
        <v>0</v>
      </c>
      <c r="L50" s="24">
        <f t="shared" si="57"/>
        <v>0</v>
      </c>
      <c r="M50" s="24">
        <f t="shared" si="58"/>
        <v>0</v>
      </c>
      <c r="N50" s="24">
        <f t="shared" si="59"/>
        <v>0</v>
      </c>
      <c r="O50" s="24">
        <f t="shared" si="60"/>
        <v>0</v>
      </c>
      <c r="P50" s="24">
        <f t="shared" si="61"/>
        <v>0</v>
      </c>
      <c r="Q50" s="24">
        <f t="shared" si="62"/>
        <v>0</v>
      </c>
      <c r="R50" s="24">
        <f t="shared" si="63"/>
        <v>0</v>
      </c>
      <c r="S50" s="24">
        <f t="shared" si="64"/>
        <v>0</v>
      </c>
      <c r="T50" s="24">
        <f t="shared" si="65"/>
        <v>0</v>
      </c>
      <c r="U50" s="24">
        <f t="shared" si="66"/>
        <v>0</v>
      </c>
      <c r="V50" s="24">
        <f t="shared" si="67"/>
        <v>0</v>
      </c>
      <c r="W50" s="24">
        <f t="shared" si="68"/>
        <v>0</v>
      </c>
      <c r="X50" s="24">
        <f t="shared" si="69"/>
        <v>0</v>
      </c>
      <c r="Y50" s="24">
        <f t="shared" si="70"/>
        <v>0</v>
      </c>
      <c r="Z50" s="24">
        <f t="shared" si="71"/>
        <v>0</v>
      </c>
      <c r="AA50" s="24">
        <f t="shared" si="72"/>
        <v>0</v>
      </c>
      <c r="AB50" s="24">
        <f t="shared" si="73"/>
        <v>0</v>
      </c>
      <c r="AC50" s="24">
        <f t="shared" si="74"/>
        <v>0</v>
      </c>
      <c r="AD50" s="24">
        <f t="shared" si="75"/>
        <v>0</v>
      </c>
      <c r="AE50" s="24">
        <f t="shared" si="76"/>
        <v>0</v>
      </c>
      <c r="AF50" s="24">
        <f t="shared" si="77"/>
        <v>0</v>
      </c>
      <c r="AG50" s="24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3"/>
      <c r="NO50" s="25"/>
      <c r="NP50" s="25"/>
      <c r="NQ50" s="25"/>
      <c r="NR50" s="25"/>
      <c r="NS50" s="25"/>
      <c r="NT50" s="25"/>
      <c r="NU50" s="25"/>
      <c r="NV50" s="25"/>
      <c r="NW50" s="23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</row>
    <row r="51" spans="1:438">
      <c r="A51" s="21" t="s">
        <v>139</v>
      </c>
      <c r="B51" s="24">
        <f t="shared" si="47"/>
        <v>0</v>
      </c>
      <c r="C51" s="24">
        <f t="shared" si="48"/>
        <v>0</v>
      </c>
      <c r="D51" s="24">
        <f t="shared" si="49"/>
        <v>0</v>
      </c>
      <c r="E51" s="24">
        <f t="shared" si="50"/>
        <v>0</v>
      </c>
      <c r="F51" s="24">
        <f t="shared" si="51"/>
        <v>0</v>
      </c>
      <c r="G51" s="24">
        <f t="shared" si="52"/>
        <v>0</v>
      </c>
      <c r="H51" s="24">
        <f t="shared" si="53"/>
        <v>0</v>
      </c>
      <c r="I51" s="24">
        <f t="shared" si="54"/>
        <v>0</v>
      </c>
      <c r="J51" s="24">
        <f t="shared" si="55"/>
        <v>0</v>
      </c>
      <c r="K51" s="24">
        <f t="shared" si="56"/>
        <v>0</v>
      </c>
      <c r="L51" s="24">
        <f t="shared" si="57"/>
        <v>0</v>
      </c>
      <c r="M51" s="24">
        <f t="shared" si="58"/>
        <v>0</v>
      </c>
      <c r="N51" s="24">
        <f t="shared" si="59"/>
        <v>0</v>
      </c>
      <c r="O51" s="24">
        <f t="shared" si="60"/>
        <v>0</v>
      </c>
      <c r="P51" s="24">
        <f t="shared" si="61"/>
        <v>0</v>
      </c>
      <c r="Q51" s="24">
        <f t="shared" si="62"/>
        <v>0</v>
      </c>
      <c r="R51" s="24">
        <f t="shared" si="63"/>
        <v>0</v>
      </c>
      <c r="S51" s="24">
        <f t="shared" si="64"/>
        <v>0</v>
      </c>
      <c r="T51" s="24">
        <f t="shared" si="65"/>
        <v>0</v>
      </c>
      <c r="U51" s="24">
        <f t="shared" si="66"/>
        <v>0</v>
      </c>
      <c r="V51" s="24">
        <f t="shared" si="67"/>
        <v>0</v>
      </c>
      <c r="W51" s="24">
        <f t="shared" si="68"/>
        <v>0</v>
      </c>
      <c r="X51" s="24">
        <f t="shared" si="69"/>
        <v>0</v>
      </c>
      <c r="Y51" s="24">
        <f t="shared" si="70"/>
        <v>0</v>
      </c>
      <c r="Z51" s="24">
        <f t="shared" si="71"/>
        <v>0</v>
      </c>
      <c r="AA51" s="24">
        <f t="shared" si="72"/>
        <v>0</v>
      </c>
      <c r="AB51" s="24">
        <f t="shared" si="73"/>
        <v>0</v>
      </c>
      <c r="AC51" s="24">
        <f t="shared" si="74"/>
        <v>0</v>
      </c>
      <c r="AD51" s="24">
        <f t="shared" si="75"/>
        <v>0</v>
      </c>
      <c r="AE51" s="24">
        <f t="shared" si="76"/>
        <v>0</v>
      </c>
      <c r="AF51" s="24">
        <f t="shared" si="77"/>
        <v>0</v>
      </c>
      <c r="AG51" s="24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3"/>
      <c r="NO51" s="25"/>
      <c r="NP51" s="25"/>
      <c r="NQ51" s="25"/>
      <c r="NR51" s="25"/>
      <c r="NS51" s="25"/>
      <c r="NT51" s="25"/>
      <c r="NU51" s="25"/>
      <c r="NV51" s="25"/>
      <c r="NW51" s="23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</row>
    <row r="52" spans="1:438">
      <c r="A52" s="21" t="s">
        <v>140</v>
      </c>
      <c r="B52" s="24">
        <f t="shared" si="47"/>
        <v>0</v>
      </c>
      <c r="C52" s="24">
        <f t="shared" si="48"/>
        <v>0</v>
      </c>
      <c r="D52" s="24">
        <f t="shared" si="49"/>
        <v>0</v>
      </c>
      <c r="E52" s="24">
        <f t="shared" si="50"/>
        <v>0</v>
      </c>
      <c r="F52" s="24">
        <f t="shared" si="51"/>
        <v>0</v>
      </c>
      <c r="G52" s="24">
        <f t="shared" si="52"/>
        <v>0</v>
      </c>
      <c r="H52" s="24">
        <f t="shared" si="53"/>
        <v>0</v>
      </c>
      <c r="I52" s="24">
        <f t="shared" si="54"/>
        <v>0</v>
      </c>
      <c r="J52" s="24">
        <f t="shared" si="55"/>
        <v>0</v>
      </c>
      <c r="K52" s="24">
        <f t="shared" si="56"/>
        <v>0</v>
      </c>
      <c r="L52" s="24">
        <f t="shared" si="57"/>
        <v>0</v>
      </c>
      <c r="M52" s="24">
        <f t="shared" si="58"/>
        <v>0</v>
      </c>
      <c r="N52" s="24">
        <f t="shared" si="59"/>
        <v>0</v>
      </c>
      <c r="O52" s="24">
        <f t="shared" si="60"/>
        <v>0</v>
      </c>
      <c r="P52" s="24">
        <f t="shared" si="61"/>
        <v>0</v>
      </c>
      <c r="Q52" s="24">
        <f t="shared" si="62"/>
        <v>0</v>
      </c>
      <c r="R52" s="24">
        <f t="shared" si="63"/>
        <v>0</v>
      </c>
      <c r="S52" s="24">
        <f t="shared" si="64"/>
        <v>0</v>
      </c>
      <c r="T52" s="24">
        <f t="shared" si="65"/>
        <v>0</v>
      </c>
      <c r="U52" s="24">
        <f t="shared" si="66"/>
        <v>0</v>
      </c>
      <c r="V52" s="24">
        <f t="shared" si="67"/>
        <v>0</v>
      </c>
      <c r="W52" s="24">
        <f t="shared" si="68"/>
        <v>0</v>
      </c>
      <c r="X52" s="24">
        <f t="shared" si="69"/>
        <v>0</v>
      </c>
      <c r="Y52" s="24">
        <f t="shared" si="70"/>
        <v>0</v>
      </c>
      <c r="Z52" s="24">
        <f t="shared" si="71"/>
        <v>0</v>
      </c>
      <c r="AA52" s="24">
        <f t="shared" si="72"/>
        <v>0</v>
      </c>
      <c r="AB52" s="24">
        <f t="shared" si="73"/>
        <v>0</v>
      </c>
      <c r="AC52" s="24">
        <f t="shared" si="74"/>
        <v>0</v>
      </c>
      <c r="AD52" s="24">
        <f t="shared" si="75"/>
        <v>0</v>
      </c>
      <c r="AE52" s="24">
        <f t="shared" si="76"/>
        <v>0</v>
      </c>
      <c r="AF52" s="24">
        <f t="shared" si="77"/>
        <v>0</v>
      </c>
      <c r="AG52" s="24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3"/>
      <c r="NO52" s="25"/>
      <c r="NP52" s="25"/>
      <c r="NQ52" s="25"/>
      <c r="NR52" s="25"/>
      <c r="NS52" s="25"/>
      <c r="NT52" s="25"/>
      <c r="NU52" s="25"/>
      <c r="NV52" s="25"/>
      <c r="NW52" s="23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</row>
    <row r="53" spans="1:438">
      <c r="A53" s="21" t="s">
        <v>141</v>
      </c>
      <c r="B53" s="24">
        <f t="shared" si="47"/>
        <v>0</v>
      </c>
      <c r="C53" s="24">
        <f t="shared" si="48"/>
        <v>0</v>
      </c>
      <c r="D53" s="24">
        <f t="shared" si="49"/>
        <v>0</v>
      </c>
      <c r="E53" s="24">
        <f t="shared" si="50"/>
        <v>0</v>
      </c>
      <c r="F53" s="24">
        <f t="shared" si="51"/>
        <v>0</v>
      </c>
      <c r="G53" s="24">
        <f t="shared" si="52"/>
        <v>0</v>
      </c>
      <c r="H53" s="24">
        <f t="shared" si="53"/>
        <v>0</v>
      </c>
      <c r="I53" s="24">
        <f t="shared" si="54"/>
        <v>0</v>
      </c>
      <c r="J53" s="24">
        <f t="shared" si="55"/>
        <v>0</v>
      </c>
      <c r="K53" s="24">
        <f t="shared" si="56"/>
        <v>0</v>
      </c>
      <c r="L53" s="24">
        <f t="shared" si="57"/>
        <v>0</v>
      </c>
      <c r="M53" s="24">
        <f t="shared" si="58"/>
        <v>0</v>
      </c>
      <c r="N53" s="24">
        <f t="shared" si="59"/>
        <v>0</v>
      </c>
      <c r="O53" s="24">
        <f t="shared" si="60"/>
        <v>0</v>
      </c>
      <c r="P53" s="24">
        <f t="shared" si="61"/>
        <v>0</v>
      </c>
      <c r="Q53" s="24">
        <f t="shared" si="62"/>
        <v>0</v>
      </c>
      <c r="R53" s="24">
        <f t="shared" si="63"/>
        <v>0</v>
      </c>
      <c r="S53" s="24">
        <f t="shared" si="64"/>
        <v>0</v>
      </c>
      <c r="T53" s="24">
        <f t="shared" si="65"/>
        <v>0</v>
      </c>
      <c r="U53" s="24">
        <f t="shared" si="66"/>
        <v>0</v>
      </c>
      <c r="V53" s="24">
        <f t="shared" si="67"/>
        <v>0</v>
      </c>
      <c r="W53" s="24">
        <f t="shared" si="68"/>
        <v>0</v>
      </c>
      <c r="X53" s="24">
        <f t="shared" si="69"/>
        <v>0</v>
      </c>
      <c r="Y53" s="24">
        <f t="shared" si="70"/>
        <v>0</v>
      </c>
      <c r="Z53" s="24">
        <f t="shared" si="71"/>
        <v>0</v>
      </c>
      <c r="AA53" s="24">
        <f t="shared" si="72"/>
        <v>0</v>
      </c>
      <c r="AB53" s="24">
        <f t="shared" si="73"/>
        <v>0</v>
      </c>
      <c r="AC53" s="24">
        <f t="shared" si="74"/>
        <v>0</v>
      </c>
      <c r="AD53" s="24">
        <f t="shared" si="75"/>
        <v>0</v>
      </c>
      <c r="AE53" s="24">
        <f t="shared" si="76"/>
        <v>0</v>
      </c>
      <c r="AF53" s="24">
        <f t="shared" si="77"/>
        <v>0</v>
      </c>
      <c r="AG53" s="24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3"/>
      <c r="NO53" s="25"/>
      <c r="NP53" s="25"/>
      <c r="NQ53" s="25"/>
      <c r="NR53" s="25"/>
      <c r="NS53" s="25"/>
      <c r="NT53" s="25"/>
      <c r="NU53" s="25"/>
      <c r="NV53" s="25"/>
      <c r="NW53" s="23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</row>
    <row r="54" spans="1:438">
      <c r="A54" s="21" t="s">
        <v>142</v>
      </c>
      <c r="B54" s="24">
        <f t="shared" si="47"/>
        <v>0</v>
      </c>
      <c r="C54" s="24">
        <f t="shared" si="48"/>
        <v>0</v>
      </c>
      <c r="D54" s="24">
        <f t="shared" si="49"/>
        <v>0</v>
      </c>
      <c r="E54" s="24">
        <f t="shared" si="50"/>
        <v>0</v>
      </c>
      <c r="F54" s="24">
        <f t="shared" si="51"/>
        <v>0</v>
      </c>
      <c r="G54" s="24">
        <f t="shared" si="52"/>
        <v>0</v>
      </c>
      <c r="H54" s="24">
        <f t="shared" si="53"/>
        <v>0</v>
      </c>
      <c r="I54" s="24">
        <f t="shared" si="54"/>
        <v>0</v>
      </c>
      <c r="J54" s="24">
        <f t="shared" si="55"/>
        <v>0</v>
      </c>
      <c r="K54" s="24">
        <f t="shared" si="56"/>
        <v>0</v>
      </c>
      <c r="L54" s="24">
        <f t="shared" si="57"/>
        <v>0</v>
      </c>
      <c r="M54" s="24">
        <f t="shared" si="58"/>
        <v>0</v>
      </c>
      <c r="N54" s="24">
        <f t="shared" si="59"/>
        <v>0</v>
      </c>
      <c r="O54" s="24">
        <f t="shared" si="60"/>
        <v>0</v>
      </c>
      <c r="P54" s="24">
        <f t="shared" si="61"/>
        <v>0</v>
      </c>
      <c r="Q54" s="24">
        <f t="shared" si="62"/>
        <v>0</v>
      </c>
      <c r="R54" s="24">
        <f t="shared" si="63"/>
        <v>0</v>
      </c>
      <c r="S54" s="24">
        <f t="shared" si="64"/>
        <v>0</v>
      </c>
      <c r="T54" s="24">
        <f t="shared" si="65"/>
        <v>0</v>
      </c>
      <c r="U54" s="24">
        <f t="shared" si="66"/>
        <v>0</v>
      </c>
      <c r="V54" s="24">
        <f t="shared" si="67"/>
        <v>0</v>
      </c>
      <c r="W54" s="24">
        <f t="shared" si="68"/>
        <v>0</v>
      </c>
      <c r="X54" s="24">
        <f t="shared" si="69"/>
        <v>0</v>
      </c>
      <c r="Y54" s="24">
        <f t="shared" si="70"/>
        <v>0</v>
      </c>
      <c r="Z54" s="24">
        <f t="shared" si="71"/>
        <v>0</v>
      </c>
      <c r="AA54" s="24">
        <f t="shared" si="72"/>
        <v>0</v>
      </c>
      <c r="AB54" s="24">
        <f t="shared" si="73"/>
        <v>0</v>
      </c>
      <c r="AC54" s="24">
        <f t="shared" si="74"/>
        <v>0</v>
      </c>
      <c r="AD54" s="24">
        <f t="shared" si="75"/>
        <v>0</v>
      </c>
      <c r="AE54" s="24">
        <f t="shared" si="76"/>
        <v>0</v>
      </c>
      <c r="AF54" s="24">
        <f t="shared" si="77"/>
        <v>0</v>
      </c>
      <c r="AG54" s="24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5"/>
      <c r="HQ54" s="25"/>
      <c r="HR54" s="25"/>
      <c r="HS54" s="25"/>
      <c r="HT54" s="25"/>
      <c r="HU54" s="25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5"/>
      <c r="IH54" s="25"/>
      <c r="II54" s="25"/>
      <c r="IJ54" s="25"/>
      <c r="IK54" s="25"/>
      <c r="IL54" s="25"/>
      <c r="IM54" s="25"/>
      <c r="IN54" s="25"/>
      <c r="IO54" s="25"/>
      <c r="IP54" s="25"/>
      <c r="IQ54" s="25"/>
      <c r="IR54" s="25"/>
      <c r="IS54" s="25"/>
      <c r="IT54" s="25"/>
      <c r="IU54" s="25"/>
      <c r="IV54" s="25"/>
      <c r="IW54" s="25"/>
      <c r="IX54" s="25"/>
      <c r="IY54" s="25"/>
      <c r="IZ54" s="25"/>
      <c r="JA54" s="25"/>
      <c r="JB54" s="25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25"/>
      <c r="JT54" s="25"/>
      <c r="JU54" s="25"/>
      <c r="JV54" s="25"/>
      <c r="JW54" s="25"/>
      <c r="JX54" s="25"/>
      <c r="JY54" s="25"/>
      <c r="JZ54" s="25"/>
      <c r="KA54" s="25"/>
      <c r="KB54" s="25"/>
      <c r="KC54" s="25"/>
      <c r="KD54" s="25"/>
      <c r="KE54" s="25"/>
      <c r="KF54" s="25"/>
      <c r="KG54" s="25"/>
      <c r="KH54" s="25"/>
      <c r="KI54" s="25"/>
      <c r="KJ54" s="25"/>
      <c r="KK54" s="25"/>
      <c r="KL54" s="25"/>
      <c r="KM54" s="25"/>
      <c r="KN54" s="25"/>
      <c r="KO54" s="25"/>
      <c r="KP54" s="25"/>
      <c r="KQ54" s="25"/>
      <c r="KR54" s="25"/>
      <c r="KS54" s="25"/>
      <c r="KT54" s="25"/>
      <c r="KU54" s="25"/>
      <c r="KV54" s="25"/>
      <c r="KW54" s="25"/>
      <c r="KX54" s="25"/>
      <c r="KY54" s="25"/>
      <c r="KZ54" s="25"/>
      <c r="LA54" s="25"/>
      <c r="LB54" s="25"/>
      <c r="LC54" s="25"/>
      <c r="LD54" s="25"/>
      <c r="LE54" s="25"/>
      <c r="LF54" s="25"/>
      <c r="LG54" s="25"/>
      <c r="LH54" s="25"/>
      <c r="LI54" s="25"/>
      <c r="LJ54" s="25"/>
      <c r="LK54" s="25"/>
      <c r="LL54" s="25"/>
      <c r="LM54" s="25"/>
      <c r="LN54" s="25"/>
      <c r="LO54" s="25"/>
      <c r="LP54" s="25"/>
      <c r="LQ54" s="25"/>
      <c r="LR54" s="25"/>
      <c r="LS54" s="25"/>
      <c r="LT54" s="25"/>
      <c r="LU54" s="25"/>
      <c r="LV54" s="25"/>
      <c r="LW54" s="25"/>
      <c r="LX54" s="25"/>
      <c r="LY54" s="25"/>
      <c r="LZ54" s="25"/>
      <c r="MA54" s="25"/>
      <c r="MB54" s="25"/>
      <c r="MC54" s="25"/>
      <c r="MD54" s="25"/>
      <c r="ME54" s="25"/>
      <c r="MF54" s="25"/>
      <c r="MG54" s="25"/>
      <c r="MH54" s="25"/>
      <c r="MI54" s="25"/>
      <c r="MJ54" s="25"/>
      <c r="MK54" s="25"/>
      <c r="ML54" s="25"/>
      <c r="MM54" s="25"/>
      <c r="MN54" s="25"/>
      <c r="MO54" s="25"/>
      <c r="MP54" s="25"/>
      <c r="MQ54" s="25"/>
      <c r="MR54" s="25"/>
      <c r="MS54" s="25"/>
      <c r="MT54" s="25"/>
      <c r="MU54" s="25"/>
      <c r="MV54" s="25"/>
      <c r="MW54" s="25"/>
      <c r="MX54" s="25"/>
      <c r="MY54" s="25"/>
      <c r="MZ54" s="25"/>
      <c r="NA54" s="25"/>
      <c r="NB54" s="25"/>
      <c r="NC54" s="25"/>
      <c r="ND54" s="25"/>
      <c r="NE54" s="25"/>
      <c r="NF54" s="25"/>
      <c r="NG54" s="25"/>
      <c r="NH54" s="25"/>
      <c r="NI54" s="25"/>
      <c r="NJ54" s="25"/>
      <c r="NK54" s="25"/>
      <c r="NL54" s="25"/>
      <c r="NM54" s="25"/>
      <c r="NN54" s="23"/>
      <c r="NO54" s="25"/>
      <c r="NP54" s="25"/>
      <c r="NQ54" s="25"/>
      <c r="NR54" s="25"/>
      <c r="NS54" s="25"/>
      <c r="NT54" s="25"/>
      <c r="NU54" s="25"/>
      <c r="NV54" s="25"/>
      <c r="NW54" s="23"/>
      <c r="NX54" s="25"/>
      <c r="NY54" s="25"/>
      <c r="NZ54" s="25"/>
      <c r="OA54" s="25"/>
      <c r="OB54" s="25"/>
      <c r="OC54" s="25"/>
      <c r="OD54" s="25"/>
      <c r="OE54" s="25"/>
      <c r="OF54" s="25"/>
      <c r="OG54" s="25"/>
      <c r="OH54" s="25"/>
      <c r="OI54" s="25"/>
      <c r="OJ54" s="25"/>
      <c r="OK54" s="25"/>
      <c r="OL54" s="25"/>
      <c r="OM54" s="25"/>
      <c r="ON54" s="25"/>
      <c r="OO54" s="25"/>
      <c r="OP54" s="25"/>
    </row>
    <row r="55" spans="1:438">
      <c r="A55" s="21" t="s">
        <v>143</v>
      </c>
      <c r="B55" s="24">
        <f t="shared" si="47"/>
        <v>0</v>
      </c>
      <c r="C55" s="24">
        <f t="shared" si="48"/>
        <v>0</v>
      </c>
      <c r="D55" s="24">
        <f t="shared" si="49"/>
        <v>0</v>
      </c>
      <c r="E55" s="24">
        <f t="shared" si="50"/>
        <v>0</v>
      </c>
      <c r="F55" s="24">
        <f t="shared" si="51"/>
        <v>0</v>
      </c>
      <c r="G55" s="24">
        <f t="shared" si="52"/>
        <v>0</v>
      </c>
      <c r="H55" s="24">
        <f t="shared" si="53"/>
        <v>0</v>
      </c>
      <c r="I55" s="24">
        <f t="shared" si="54"/>
        <v>0</v>
      </c>
      <c r="J55" s="24">
        <f t="shared" si="55"/>
        <v>0</v>
      </c>
      <c r="K55" s="24">
        <f t="shared" si="56"/>
        <v>0</v>
      </c>
      <c r="L55" s="24">
        <f t="shared" si="57"/>
        <v>0</v>
      </c>
      <c r="M55" s="24">
        <f t="shared" si="58"/>
        <v>0</v>
      </c>
      <c r="N55" s="24">
        <f t="shared" si="59"/>
        <v>0</v>
      </c>
      <c r="O55" s="24">
        <f t="shared" si="60"/>
        <v>0</v>
      </c>
      <c r="P55" s="24">
        <f t="shared" si="61"/>
        <v>0</v>
      </c>
      <c r="Q55" s="24">
        <f t="shared" si="62"/>
        <v>0</v>
      </c>
      <c r="R55" s="24">
        <f t="shared" si="63"/>
        <v>0</v>
      </c>
      <c r="S55" s="24">
        <f t="shared" si="64"/>
        <v>0</v>
      </c>
      <c r="T55" s="24">
        <f t="shared" si="65"/>
        <v>0</v>
      </c>
      <c r="U55" s="24">
        <f t="shared" si="66"/>
        <v>0</v>
      </c>
      <c r="V55" s="24">
        <f t="shared" si="67"/>
        <v>0</v>
      </c>
      <c r="W55" s="24">
        <f t="shared" si="68"/>
        <v>0</v>
      </c>
      <c r="X55" s="24">
        <f t="shared" si="69"/>
        <v>0</v>
      </c>
      <c r="Y55" s="24">
        <f t="shared" si="70"/>
        <v>0</v>
      </c>
      <c r="Z55" s="24">
        <f t="shared" si="71"/>
        <v>0</v>
      </c>
      <c r="AA55" s="24">
        <f t="shared" si="72"/>
        <v>0</v>
      </c>
      <c r="AB55" s="24">
        <f t="shared" si="73"/>
        <v>0</v>
      </c>
      <c r="AC55" s="24">
        <f t="shared" si="74"/>
        <v>0</v>
      </c>
      <c r="AD55" s="24">
        <f t="shared" si="75"/>
        <v>0</v>
      </c>
      <c r="AE55" s="24">
        <f t="shared" si="76"/>
        <v>0</v>
      </c>
      <c r="AF55" s="24">
        <f t="shared" si="77"/>
        <v>0</v>
      </c>
      <c r="AG55" s="24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5"/>
      <c r="HR55" s="25"/>
      <c r="HS55" s="25"/>
      <c r="HT55" s="25"/>
      <c r="HU55" s="25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5"/>
      <c r="IH55" s="25"/>
      <c r="II55" s="25"/>
      <c r="IJ55" s="25"/>
      <c r="IK55" s="25"/>
      <c r="IL55" s="25"/>
      <c r="IM55" s="25"/>
      <c r="IN55" s="25"/>
      <c r="IO55" s="25"/>
      <c r="IP55" s="25"/>
      <c r="IQ55" s="25"/>
      <c r="IR55" s="25"/>
      <c r="IS55" s="25"/>
      <c r="IT55" s="25"/>
      <c r="IU55" s="25"/>
      <c r="IV55" s="25"/>
      <c r="IW55" s="25"/>
      <c r="IX55" s="25"/>
      <c r="IY55" s="25"/>
      <c r="IZ55" s="25"/>
      <c r="JA55" s="25"/>
      <c r="JB55" s="25"/>
      <c r="JC55" s="25"/>
      <c r="JD55" s="25"/>
      <c r="JE55" s="25"/>
      <c r="JF55" s="25"/>
      <c r="JG55" s="25"/>
      <c r="JH55" s="25"/>
      <c r="JI55" s="25"/>
      <c r="JJ55" s="25"/>
      <c r="JK55" s="25"/>
      <c r="JL55" s="25"/>
      <c r="JM55" s="25"/>
      <c r="JN55" s="25"/>
      <c r="JO55" s="25"/>
      <c r="JP55" s="25"/>
      <c r="JQ55" s="25"/>
      <c r="JR55" s="25"/>
      <c r="JS55" s="25"/>
      <c r="JT55" s="25"/>
      <c r="JU55" s="25"/>
      <c r="JV55" s="25"/>
      <c r="JW55" s="25"/>
      <c r="JX55" s="25"/>
      <c r="JY55" s="25"/>
      <c r="JZ55" s="25"/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  <c r="LD55" s="25"/>
      <c r="LE55" s="25"/>
      <c r="LF55" s="25"/>
      <c r="LG55" s="25"/>
      <c r="LH55" s="25"/>
      <c r="LI55" s="25"/>
      <c r="LJ55" s="25"/>
      <c r="LK55" s="25"/>
      <c r="LL55" s="25"/>
      <c r="LM55" s="25"/>
      <c r="LN55" s="25"/>
      <c r="LO55" s="25"/>
      <c r="LP55" s="25"/>
      <c r="LQ55" s="25"/>
      <c r="LR55" s="25"/>
      <c r="LS55" s="25"/>
      <c r="LT55" s="25"/>
      <c r="LU55" s="25"/>
      <c r="LV55" s="25"/>
      <c r="LW55" s="25"/>
      <c r="LX55" s="25"/>
      <c r="LY55" s="25"/>
      <c r="LZ55" s="25"/>
      <c r="MA55" s="25"/>
      <c r="MB55" s="25"/>
      <c r="MC55" s="25"/>
      <c r="MD55" s="25"/>
      <c r="ME55" s="25"/>
      <c r="MF55" s="25"/>
      <c r="MG55" s="25"/>
      <c r="MH55" s="25"/>
      <c r="MI55" s="25"/>
      <c r="MJ55" s="25"/>
      <c r="MK55" s="25"/>
      <c r="ML55" s="25"/>
      <c r="MM55" s="25"/>
      <c r="MN55" s="25"/>
      <c r="MO55" s="25"/>
      <c r="MP55" s="25"/>
      <c r="MQ55" s="25"/>
      <c r="MR55" s="25"/>
      <c r="MS55" s="25"/>
      <c r="MT55" s="25"/>
      <c r="MU55" s="25"/>
      <c r="MV55" s="25"/>
      <c r="MW55" s="25"/>
      <c r="MX55" s="25"/>
      <c r="MY55" s="25"/>
      <c r="MZ55" s="25"/>
      <c r="NA55" s="25"/>
      <c r="NB55" s="25"/>
      <c r="NC55" s="25"/>
      <c r="ND55" s="25"/>
      <c r="NE55" s="25"/>
      <c r="NF55" s="25"/>
      <c r="NG55" s="25"/>
      <c r="NH55" s="25"/>
      <c r="NI55" s="25"/>
      <c r="NJ55" s="25"/>
      <c r="NK55" s="25"/>
      <c r="NL55" s="25"/>
      <c r="NM55" s="25"/>
      <c r="NN55" s="23"/>
      <c r="NO55" s="25"/>
      <c r="NP55" s="25"/>
      <c r="NQ55" s="25"/>
      <c r="NR55" s="25"/>
      <c r="NS55" s="25"/>
      <c r="NT55" s="25"/>
      <c r="NU55" s="25"/>
      <c r="NV55" s="25"/>
      <c r="NW55" s="23"/>
      <c r="NX55" s="25"/>
      <c r="NY55" s="25"/>
      <c r="NZ55" s="25"/>
      <c r="OA55" s="25"/>
      <c r="OB55" s="25"/>
      <c r="OC55" s="25"/>
      <c r="OD55" s="25"/>
      <c r="OE55" s="25"/>
      <c r="OF55" s="25"/>
      <c r="OG55" s="25"/>
      <c r="OH55" s="25"/>
      <c r="OI55" s="25"/>
      <c r="OJ55" s="25"/>
      <c r="OK55" s="25"/>
      <c r="OL55" s="25"/>
      <c r="OM55" s="25"/>
      <c r="ON55" s="25"/>
      <c r="OO55" s="25"/>
      <c r="OP55" s="25"/>
    </row>
    <row r="56" spans="1:438">
      <c r="A56" s="21" t="s">
        <v>144</v>
      </c>
      <c r="B56" s="24">
        <f t="shared" si="47"/>
        <v>0</v>
      </c>
      <c r="C56" s="24">
        <f t="shared" si="48"/>
        <v>0</v>
      </c>
      <c r="D56" s="24">
        <f t="shared" si="49"/>
        <v>0</v>
      </c>
      <c r="E56" s="24">
        <f t="shared" si="50"/>
        <v>0</v>
      </c>
      <c r="F56" s="24">
        <f t="shared" si="51"/>
        <v>0</v>
      </c>
      <c r="G56" s="24">
        <f t="shared" si="52"/>
        <v>0</v>
      </c>
      <c r="H56" s="24">
        <f t="shared" si="53"/>
        <v>0</v>
      </c>
      <c r="I56" s="24">
        <f t="shared" si="54"/>
        <v>0</v>
      </c>
      <c r="J56" s="24">
        <f t="shared" si="55"/>
        <v>0</v>
      </c>
      <c r="K56" s="24">
        <f t="shared" si="56"/>
        <v>0</v>
      </c>
      <c r="L56" s="24">
        <f t="shared" si="57"/>
        <v>0</v>
      </c>
      <c r="M56" s="24">
        <f t="shared" si="58"/>
        <v>0</v>
      </c>
      <c r="N56" s="24">
        <f t="shared" si="59"/>
        <v>0</v>
      </c>
      <c r="O56" s="24">
        <f t="shared" si="60"/>
        <v>0</v>
      </c>
      <c r="P56" s="24">
        <f t="shared" si="61"/>
        <v>0</v>
      </c>
      <c r="Q56" s="24">
        <f t="shared" si="62"/>
        <v>0</v>
      </c>
      <c r="R56" s="24">
        <f t="shared" si="63"/>
        <v>0</v>
      </c>
      <c r="S56" s="24">
        <f t="shared" si="64"/>
        <v>0</v>
      </c>
      <c r="T56" s="24">
        <f t="shared" si="65"/>
        <v>0</v>
      </c>
      <c r="U56" s="24">
        <f t="shared" si="66"/>
        <v>0</v>
      </c>
      <c r="V56" s="24">
        <f t="shared" si="67"/>
        <v>0</v>
      </c>
      <c r="W56" s="24">
        <f t="shared" si="68"/>
        <v>0</v>
      </c>
      <c r="X56" s="24">
        <f t="shared" si="69"/>
        <v>0</v>
      </c>
      <c r="Y56" s="24">
        <f t="shared" si="70"/>
        <v>0</v>
      </c>
      <c r="Z56" s="24">
        <f t="shared" si="71"/>
        <v>0</v>
      </c>
      <c r="AA56" s="24">
        <f t="shared" si="72"/>
        <v>0</v>
      </c>
      <c r="AB56" s="24">
        <f t="shared" si="73"/>
        <v>0</v>
      </c>
      <c r="AC56" s="24">
        <f t="shared" si="74"/>
        <v>0</v>
      </c>
      <c r="AD56" s="24">
        <f t="shared" si="75"/>
        <v>0</v>
      </c>
      <c r="AE56" s="24">
        <f t="shared" si="76"/>
        <v>0</v>
      </c>
      <c r="AF56" s="24">
        <f t="shared" si="77"/>
        <v>0</v>
      </c>
      <c r="AG56" s="24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3"/>
      <c r="NO56" s="25"/>
      <c r="NP56" s="25"/>
      <c r="NQ56" s="25"/>
      <c r="NR56" s="25"/>
      <c r="NS56" s="25"/>
      <c r="NT56" s="25"/>
      <c r="NU56" s="25"/>
      <c r="NV56" s="25"/>
      <c r="NW56" s="23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</row>
    <row r="57" spans="1:438">
      <c r="A57" s="21" t="s">
        <v>145</v>
      </c>
      <c r="B57" s="24">
        <f t="shared" si="47"/>
        <v>0</v>
      </c>
      <c r="C57" s="24">
        <f t="shared" si="48"/>
        <v>0</v>
      </c>
      <c r="D57" s="24">
        <f t="shared" si="49"/>
        <v>0</v>
      </c>
      <c r="E57" s="24">
        <f t="shared" si="50"/>
        <v>0</v>
      </c>
      <c r="F57" s="24">
        <f t="shared" si="51"/>
        <v>0</v>
      </c>
      <c r="G57" s="24">
        <f t="shared" si="52"/>
        <v>0</v>
      </c>
      <c r="H57" s="24">
        <f t="shared" si="53"/>
        <v>0</v>
      </c>
      <c r="I57" s="24">
        <f t="shared" si="54"/>
        <v>0</v>
      </c>
      <c r="J57" s="24">
        <f t="shared" si="55"/>
        <v>0</v>
      </c>
      <c r="K57" s="24">
        <f t="shared" si="56"/>
        <v>0</v>
      </c>
      <c r="L57" s="24">
        <f t="shared" si="57"/>
        <v>0</v>
      </c>
      <c r="M57" s="24">
        <f t="shared" si="58"/>
        <v>0</v>
      </c>
      <c r="N57" s="24">
        <f t="shared" si="59"/>
        <v>0</v>
      </c>
      <c r="O57" s="24">
        <f t="shared" si="60"/>
        <v>0</v>
      </c>
      <c r="P57" s="24">
        <f t="shared" si="61"/>
        <v>0</v>
      </c>
      <c r="Q57" s="24">
        <f t="shared" si="62"/>
        <v>0</v>
      </c>
      <c r="R57" s="24">
        <f t="shared" si="63"/>
        <v>0</v>
      </c>
      <c r="S57" s="24">
        <f t="shared" si="64"/>
        <v>0</v>
      </c>
      <c r="T57" s="24">
        <f t="shared" si="65"/>
        <v>0</v>
      </c>
      <c r="U57" s="24">
        <f t="shared" si="66"/>
        <v>0</v>
      </c>
      <c r="V57" s="24">
        <f t="shared" si="67"/>
        <v>0</v>
      </c>
      <c r="W57" s="24">
        <f t="shared" si="68"/>
        <v>0</v>
      </c>
      <c r="X57" s="24">
        <f t="shared" si="69"/>
        <v>0</v>
      </c>
      <c r="Y57" s="24">
        <f t="shared" si="70"/>
        <v>0</v>
      </c>
      <c r="Z57" s="24">
        <f t="shared" si="71"/>
        <v>0</v>
      </c>
      <c r="AA57" s="24">
        <f t="shared" si="72"/>
        <v>0</v>
      </c>
      <c r="AB57" s="24">
        <f t="shared" si="73"/>
        <v>0</v>
      </c>
      <c r="AC57" s="24">
        <f t="shared" si="74"/>
        <v>0</v>
      </c>
      <c r="AD57" s="24">
        <f t="shared" si="75"/>
        <v>0</v>
      </c>
      <c r="AE57" s="24">
        <f t="shared" si="76"/>
        <v>0</v>
      </c>
      <c r="AF57" s="24">
        <f t="shared" si="77"/>
        <v>0</v>
      </c>
      <c r="AG57" s="24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3"/>
      <c r="NO57" s="25"/>
      <c r="NP57" s="25"/>
      <c r="NQ57" s="25"/>
      <c r="NR57" s="25"/>
      <c r="NS57" s="25"/>
      <c r="NT57" s="25"/>
      <c r="NU57" s="25"/>
      <c r="NV57" s="25"/>
      <c r="NW57" s="23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</row>
    <row r="58" spans="1:438">
      <c r="A58" s="2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3"/>
      <c r="NO58" s="25"/>
      <c r="NP58" s="25"/>
      <c r="NQ58" s="25"/>
      <c r="NR58" s="25"/>
      <c r="NS58" s="25"/>
      <c r="NT58" s="25"/>
      <c r="NU58" s="25"/>
      <c r="NV58" s="25"/>
      <c r="NW58" s="23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</row>
    <row r="59" spans="1:438">
      <c r="A59" s="21" t="s">
        <v>146</v>
      </c>
      <c r="B59" s="22">
        <f t="shared" ref="B59:AF59" si="78">SUM(B60:B72)</f>
        <v>0</v>
      </c>
      <c r="C59" s="22">
        <f t="shared" si="78"/>
        <v>0</v>
      </c>
      <c r="D59" s="22">
        <f t="shared" si="78"/>
        <v>0</v>
      </c>
      <c r="E59" s="22">
        <f t="shared" si="78"/>
        <v>0</v>
      </c>
      <c r="F59" s="22">
        <f t="shared" si="78"/>
        <v>0</v>
      </c>
      <c r="G59" s="22">
        <f t="shared" si="78"/>
        <v>0</v>
      </c>
      <c r="H59" s="22">
        <f t="shared" si="78"/>
        <v>0</v>
      </c>
      <c r="I59" s="22">
        <f t="shared" si="78"/>
        <v>0</v>
      </c>
      <c r="J59" s="22">
        <f t="shared" si="78"/>
        <v>0</v>
      </c>
      <c r="K59" s="22">
        <f t="shared" si="78"/>
        <v>0</v>
      </c>
      <c r="L59" s="22">
        <f t="shared" si="78"/>
        <v>0</v>
      </c>
      <c r="M59" s="22">
        <f t="shared" si="78"/>
        <v>0</v>
      </c>
      <c r="N59" s="22">
        <f t="shared" si="78"/>
        <v>0</v>
      </c>
      <c r="O59" s="22">
        <f t="shared" si="78"/>
        <v>0</v>
      </c>
      <c r="P59" s="22">
        <f t="shared" si="78"/>
        <v>0</v>
      </c>
      <c r="Q59" s="22">
        <f t="shared" si="78"/>
        <v>0</v>
      </c>
      <c r="R59" s="22">
        <f t="shared" si="78"/>
        <v>0</v>
      </c>
      <c r="S59" s="22">
        <f t="shared" si="78"/>
        <v>0</v>
      </c>
      <c r="T59" s="22">
        <f t="shared" si="78"/>
        <v>0</v>
      </c>
      <c r="U59" s="22">
        <f t="shared" si="78"/>
        <v>0</v>
      </c>
      <c r="V59" s="22">
        <f t="shared" si="78"/>
        <v>0</v>
      </c>
      <c r="W59" s="22">
        <f t="shared" si="78"/>
        <v>0</v>
      </c>
      <c r="X59" s="22">
        <f t="shared" si="78"/>
        <v>0</v>
      </c>
      <c r="Y59" s="22">
        <f t="shared" si="78"/>
        <v>0</v>
      </c>
      <c r="Z59" s="22">
        <f t="shared" si="78"/>
        <v>0</v>
      </c>
      <c r="AA59" s="22">
        <f t="shared" si="78"/>
        <v>0</v>
      </c>
      <c r="AB59" s="22">
        <f t="shared" si="78"/>
        <v>0</v>
      </c>
      <c r="AC59" s="22">
        <f t="shared" si="78"/>
        <v>0</v>
      </c>
      <c r="AD59" s="22">
        <f t="shared" si="78"/>
        <v>0</v>
      </c>
      <c r="AE59" s="22">
        <f t="shared" si="78"/>
        <v>0</v>
      </c>
      <c r="AF59" s="22">
        <f t="shared" si="78"/>
        <v>0</v>
      </c>
      <c r="AG59" s="22"/>
      <c r="AI59" s="23">
        <f>SUM(AI60:AI72)</f>
        <v>0</v>
      </c>
      <c r="AJ59" s="23">
        <f t="shared" ref="AJ59:CU59" si="79">SUM(AJ60:AJ72)</f>
        <v>0</v>
      </c>
      <c r="AK59" s="23">
        <f t="shared" si="79"/>
        <v>0</v>
      </c>
      <c r="AL59" s="23">
        <f t="shared" si="79"/>
        <v>0</v>
      </c>
      <c r="AM59" s="23">
        <f t="shared" si="79"/>
        <v>0</v>
      </c>
      <c r="AN59" s="23">
        <f>SUM(AN60:AN72)</f>
        <v>0</v>
      </c>
      <c r="AO59" s="23">
        <f t="shared" si="79"/>
        <v>0</v>
      </c>
      <c r="AP59" s="23">
        <f t="shared" si="79"/>
        <v>0</v>
      </c>
      <c r="AQ59" s="23">
        <f t="shared" si="79"/>
        <v>0</v>
      </c>
      <c r="AR59" s="23">
        <f t="shared" si="79"/>
        <v>0</v>
      </c>
      <c r="AS59" s="23">
        <f t="shared" si="79"/>
        <v>0</v>
      </c>
      <c r="AT59" s="23">
        <f t="shared" si="79"/>
        <v>0</v>
      </c>
      <c r="AU59" s="23">
        <f t="shared" si="79"/>
        <v>0</v>
      </c>
      <c r="AV59" s="23">
        <f t="shared" si="79"/>
        <v>0</v>
      </c>
      <c r="AW59" s="23">
        <f t="shared" si="79"/>
        <v>0</v>
      </c>
      <c r="AX59" s="23">
        <f t="shared" si="79"/>
        <v>0</v>
      </c>
      <c r="AY59" s="23">
        <f t="shared" si="79"/>
        <v>0</v>
      </c>
      <c r="AZ59" s="23">
        <f t="shared" si="79"/>
        <v>0</v>
      </c>
      <c r="BA59" s="23">
        <f t="shared" si="79"/>
        <v>0</v>
      </c>
      <c r="BB59" s="23">
        <f t="shared" si="79"/>
        <v>0</v>
      </c>
      <c r="BC59" s="23">
        <f t="shared" si="79"/>
        <v>0</v>
      </c>
      <c r="BD59" s="23">
        <f t="shared" si="79"/>
        <v>0</v>
      </c>
      <c r="BE59" s="23">
        <f t="shared" si="79"/>
        <v>0</v>
      </c>
      <c r="BF59" s="23">
        <f t="shared" si="79"/>
        <v>0</v>
      </c>
      <c r="BG59" s="23">
        <f t="shared" si="79"/>
        <v>0</v>
      </c>
      <c r="BH59" s="23">
        <f t="shared" si="79"/>
        <v>0</v>
      </c>
      <c r="BI59" s="23">
        <f t="shared" si="79"/>
        <v>0</v>
      </c>
      <c r="BJ59" s="23">
        <f t="shared" si="79"/>
        <v>0</v>
      </c>
      <c r="BK59" s="23">
        <f t="shared" si="79"/>
        <v>0</v>
      </c>
      <c r="BL59" s="23">
        <f t="shared" si="79"/>
        <v>0</v>
      </c>
      <c r="BM59" s="23">
        <f t="shared" si="79"/>
        <v>0</v>
      </c>
      <c r="BN59" s="23">
        <f t="shared" si="79"/>
        <v>0</v>
      </c>
      <c r="BO59" s="23">
        <f t="shared" si="79"/>
        <v>0</v>
      </c>
      <c r="BP59" s="23">
        <f t="shared" si="79"/>
        <v>0</v>
      </c>
      <c r="BQ59" s="23">
        <f t="shared" si="79"/>
        <v>0</v>
      </c>
      <c r="BR59" s="23">
        <f t="shared" si="79"/>
        <v>0</v>
      </c>
      <c r="BS59" s="23">
        <f t="shared" si="79"/>
        <v>0</v>
      </c>
      <c r="BT59" s="23">
        <f t="shared" si="79"/>
        <v>0</v>
      </c>
      <c r="BU59" s="23">
        <f t="shared" si="79"/>
        <v>0</v>
      </c>
      <c r="BV59" s="23">
        <f t="shared" si="79"/>
        <v>0</v>
      </c>
      <c r="BW59" s="23">
        <f t="shared" si="79"/>
        <v>0</v>
      </c>
      <c r="BX59" s="23">
        <f t="shared" si="79"/>
        <v>0</v>
      </c>
      <c r="BY59" s="23">
        <f t="shared" si="79"/>
        <v>0</v>
      </c>
      <c r="BZ59" s="23">
        <f t="shared" si="79"/>
        <v>0</v>
      </c>
      <c r="CA59" s="23">
        <f t="shared" si="79"/>
        <v>0</v>
      </c>
      <c r="CB59" s="23">
        <f t="shared" si="79"/>
        <v>0</v>
      </c>
      <c r="CC59" s="23">
        <f t="shared" si="79"/>
        <v>0</v>
      </c>
      <c r="CD59" s="23">
        <f t="shared" si="79"/>
        <v>0</v>
      </c>
      <c r="CE59" s="23">
        <f t="shared" si="79"/>
        <v>0</v>
      </c>
      <c r="CF59" s="23">
        <f t="shared" si="79"/>
        <v>0</v>
      </c>
      <c r="CG59" s="23">
        <f t="shared" si="79"/>
        <v>0</v>
      </c>
      <c r="CH59" s="23">
        <f t="shared" si="79"/>
        <v>0</v>
      </c>
      <c r="CI59" s="23">
        <f t="shared" si="79"/>
        <v>0</v>
      </c>
      <c r="CJ59" s="23">
        <f t="shared" si="79"/>
        <v>0</v>
      </c>
      <c r="CK59" s="23">
        <f t="shared" si="79"/>
        <v>0</v>
      </c>
      <c r="CL59" s="23">
        <f t="shared" si="79"/>
        <v>0</v>
      </c>
      <c r="CM59" s="23">
        <f t="shared" si="79"/>
        <v>0</v>
      </c>
      <c r="CN59" s="23">
        <f t="shared" si="79"/>
        <v>0</v>
      </c>
      <c r="CO59" s="23">
        <f t="shared" si="79"/>
        <v>0</v>
      </c>
      <c r="CP59" s="23">
        <f t="shared" si="79"/>
        <v>0</v>
      </c>
      <c r="CQ59" s="23">
        <f t="shared" si="79"/>
        <v>0</v>
      </c>
      <c r="CR59" s="23">
        <f t="shared" si="79"/>
        <v>0</v>
      </c>
      <c r="CS59" s="23">
        <f t="shared" si="79"/>
        <v>0</v>
      </c>
      <c r="CT59" s="23">
        <f t="shared" si="79"/>
        <v>0</v>
      </c>
      <c r="CU59" s="23">
        <f t="shared" si="79"/>
        <v>0</v>
      </c>
      <c r="CV59" s="23">
        <f t="shared" ref="CV59:FG59" si="80">SUM(CV60:CV72)</f>
        <v>0</v>
      </c>
      <c r="CW59" s="23">
        <f t="shared" si="80"/>
        <v>0</v>
      </c>
      <c r="CX59" s="23">
        <f t="shared" si="80"/>
        <v>0</v>
      </c>
      <c r="CY59" s="23">
        <f t="shared" si="80"/>
        <v>0</v>
      </c>
      <c r="CZ59" s="23">
        <f t="shared" si="80"/>
        <v>0</v>
      </c>
      <c r="DA59" s="23">
        <f t="shared" si="80"/>
        <v>0</v>
      </c>
      <c r="DB59" s="23">
        <f t="shared" si="80"/>
        <v>0</v>
      </c>
      <c r="DC59" s="23">
        <f t="shared" si="80"/>
        <v>0</v>
      </c>
      <c r="DD59" s="23">
        <f t="shared" si="80"/>
        <v>0</v>
      </c>
      <c r="DE59" s="23">
        <f t="shared" si="80"/>
        <v>0</v>
      </c>
      <c r="DF59" s="23">
        <f t="shared" si="80"/>
        <v>0</v>
      </c>
      <c r="DG59" s="23">
        <f t="shared" si="80"/>
        <v>0</v>
      </c>
      <c r="DH59" s="23">
        <f t="shared" si="80"/>
        <v>0</v>
      </c>
      <c r="DI59" s="23">
        <f t="shared" si="80"/>
        <v>0</v>
      </c>
      <c r="DJ59" s="23">
        <f t="shared" si="80"/>
        <v>0</v>
      </c>
      <c r="DK59" s="23">
        <f t="shared" si="80"/>
        <v>0</v>
      </c>
      <c r="DL59" s="23">
        <f t="shared" si="80"/>
        <v>0</v>
      </c>
      <c r="DM59" s="23">
        <f t="shared" si="80"/>
        <v>0</v>
      </c>
      <c r="DN59" s="23">
        <f t="shared" si="80"/>
        <v>0</v>
      </c>
      <c r="DO59" s="23">
        <f t="shared" si="80"/>
        <v>0</v>
      </c>
      <c r="DP59" s="23">
        <f t="shared" si="80"/>
        <v>0</v>
      </c>
      <c r="DQ59" s="23">
        <f t="shared" si="80"/>
        <v>0</v>
      </c>
      <c r="DR59" s="23">
        <f t="shared" si="80"/>
        <v>0</v>
      </c>
      <c r="DS59" s="23">
        <f t="shared" si="80"/>
        <v>0</v>
      </c>
      <c r="DT59" s="23">
        <f t="shared" si="80"/>
        <v>0</v>
      </c>
      <c r="DU59" s="23">
        <f t="shared" si="80"/>
        <v>0</v>
      </c>
      <c r="DV59" s="23">
        <f t="shared" si="80"/>
        <v>0</v>
      </c>
      <c r="DW59" s="23">
        <f t="shared" si="80"/>
        <v>0</v>
      </c>
      <c r="DX59" s="23">
        <f t="shared" si="80"/>
        <v>0</v>
      </c>
      <c r="DY59" s="23">
        <f t="shared" si="80"/>
        <v>0</v>
      </c>
      <c r="DZ59" s="23">
        <f t="shared" si="80"/>
        <v>0</v>
      </c>
      <c r="EA59" s="23">
        <f t="shared" si="80"/>
        <v>0</v>
      </c>
      <c r="EB59" s="23">
        <f t="shared" si="80"/>
        <v>0</v>
      </c>
      <c r="EC59" s="23">
        <f t="shared" si="80"/>
        <v>0</v>
      </c>
      <c r="ED59" s="23">
        <f t="shared" si="80"/>
        <v>0</v>
      </c>
      <c r="EE59" s="23">
        <f t="shared" si="80"/>
        <v>0</v>
      </c>
      <c r="EF59" s="23">
        <f t="shared" si="80"/>
        <v>0</v>
      </c>
      <c r="EG59" s="23">
        <f t="shared" si="80"/>
        <v>0</v>
      </c>
      <c r="EH59" s="23">
        <f t="shared" si="80"/>
        <v>0</v>
      </c>
      <c r="EI59" s="23">
        <f t="shared" si="80"/>
        <v>0</v>
      </c>
      <c r="EJ59" s="23">
        <f t="shared" si="80"/>
        <v>0</v>
      </c>
      <c r="EK59" s="23">
        <f t="shared" si="80"/>
        <v>0</v>
      </c>
      <c r="EL59" s="23">
        <f t="shared" si="80"/>
        <v>0</v>
      </c>
      <c r="EM59" s="23">
        <f t="shared" si="80"/>
        <v>0</v>
      </c>
      <c r="EN59" s="23">
        <f t="shared" si="80"/>
        <v>0</v>
      </c>
      <c r="EO59" s="23">
        <f t="shared" si="80"/>
        <v>0</v>
      </c>
      <c r="EP59" s="23">
        <f t="shared" si="80"/>
        <v>0</v>
      </c>
      <c r="EQ59" s="23">
        <f t="shared" si="80"/>
        <v>0</v>
      </c>
      <c r="ER59" s="23">
        <f t="shared" si="80"/>
        <v>0</v>
      </c>
      <c r="ES59" s="23">
        <f t="shared" si="80"/>
        <v>0</v>
      </c>
      <c r="ET59" s="23">
        <f t="shared" si="80"/>
        <v>0</v>
      </c>
      <c r="EU59" s="23">
        <f t="shared" si="80"/>
        <v>0</v>
      </c>
      <c r="EV59" s="23">
        <f t="shared" si="80"/>
        <v>0</v>
      </c>
      <c r="EW59" s="23">
        <f t="shared" si="80"/>
        <v>0</v>
      </c>
      <c r="EX59" s="23">
        <f t="shared" si="80"/>
        <v>0</v>
      </c>
      <c r="EY59" s="23">
        <f t="shared" si="80"/>
        <v>0</v>
      </c>
      <c r="EZ59" s="23">
        <f t="shared" si="80"/>
        <v>0</v>
      </c>
      <c r="FA59" s="23">
        <f t="shared" si="80"/>
        <v>0</v>
      </c>
      <c r="FB59" s="23">
        <f t="shared" si="80"/>
        <v>0</v>
      </c>
      <c r="FC59" s="23">
        <f t="shared" si="80"/>
        <v>0</v>
      </c>
      <c r="FD59" s="23">
        <f t="shared" si="80"/>
        <v>0</v>
      </c>
      <c r="FE59" s="23">
        <f t="shared" si="80"/>
        <v>0</v>
      </c>
      <c r="FF59" s="23">
        <f t="shared" si="80"/>
        <v>0</v>
      </c>
      <c r="FG59" s="23">
        <f t="shared" si="80"/>
        <v>0</v>
      </c>
      <c r="FH59" s="23">
        <f t="shared" ref="FH59:HS59" si="81">SUM(FH60:FH72)</f>
        <v>0</v>
      </c>
      <c r="FI59" s="23">
        <f t="shared" si="81"/>
        <v>0</v>
      </c>
      <c r="FJ59" s="23">
        <f t="shared" si="81"/>
        <v>0</v>
      </c>
      <c r="FK59" s="23">
        <f t="shared" si="81"/>
        <v>0</v>
      </c>
      <c r="FL59" s="23">
        <f t="shared" si="81"/>
        <v>0</v>
      </c>
      <c r="FM59" s="23">
        <f t="shared" si="81"/>
        <v>0</v>
      </c>
      <c r="FN59" s="23">
        <f t="shared" si="81"/>
        <v>0</v>
      </c>
      <c r="FO59" s="23">
        <f t="shared" si="81"/>
        <v>0</v>
      </c>
      <c r="FP59" s="23">
        <f t="shared" si="81"/>
        <v>0</v>
      </c>
      <c r="FQ59" s="23">
        <f t="shared" si="81"/>
        <v>0</v>
      </c>
      <c r="FR59" s="23">
        <f t="shared" si="81"/>
        <v>0</v>
      </c>
      <c r="FS59" s="23">
        <f t="shared" si="81"/>
        <v>0</v>
      </c>
      <c r="FT59" s="23">
        <f t="shared" si="81"/>
        <v>0</v>
      </c>
      <c r="FU59" s="23">
        <f t="shared" si="81"/>
        <v>0</v>
      </c>
      <c r="FV59" s="23">
        <f t="shared" si="81"/>
        <v>0</v>
      </c>
      <c r="FW59" s="23">
        <f t="shared" si="81"/>
        <v>0</v>
      </c>
      <c r="FX59" s="23">
        <f t="shared" si="81"/>
        <v>0</v>
      </c>
      <c r="FY59" s="23">
        <f t="shared" si="81"/>
        <v>0</v>
      </c>
      <c r="FZ59" s="23">
        <f t="shared" si="81"/>
        <v>0</v>
      </c>
      <c r="GA59" s="23">
        <f t="shared" si="81"/>
        <v>0</v>
      </c>
      <c r="GB59" s="23">
        <f t="shared" si="81"/>
        <v>0</v>
      </c>
      <c r="GC59" s="23">
        <f t="shared" si="81"/>
        <v>0</v>
      </c>
      <c r="GD59" s="23">
        <f t="shared" si="81"/>
        <v>0</v>
      </c>
      <c r="GE59" s="23">
        <f t="shared" si="81"/>
        <v>0</v>
      </c>
      <c r="GF59" s="23">
        <f t="shared" si="81"/>
        <v>0</v>
      </c>
      <c r="GG59" s="23">
        <f t="shared" si="81"/>
        <v>0</v>
      </c>
      <c r="GH59" s="23">
        <f t="shared" si="81"/>
        <v>0</v>
      </c>
      <c r="GI59" s="23">
        <f t="shared" si="81"/>
        <v>0</v>
      </c>
      <c r="GJ59" s="23">
        <f t="shared" si="81"/>
        <v>0</v>
      </c>
      <c r="GK59" s="23">
        <f t="shared" si="81"/>
        <v>0</v>
      </c>
      <c r="GL59" s="23">
        <f t="shared" si="81"/>
        <v>0</v>
      </c>
      <c r="GM59" s="23">
        <f t="shared" si="81"/>
        <v>0</v>
      </c>
      <c r="GN59" s="23">
        <f t="shared" si="81"/>
        <v>0</v>
      </c>
      <c r="GO59" s="23">
        <f t="shared" si="81"/>
        <v>0</v>
      </c>
      <c r="GP59" s="23">
        <f t="shared" si="81"/>
        <v>0</v>
      </c>
      <c r="GQ59" s="23">
        <f t="shared" si="81"/>
        <v>0</v>
      </c>
      <c r="GR59" s="23">
        <f t="shared" si="81"/>
        <v>0</v>
      </c>
      <c r="GS59" s="23">
        <f t="shared" si="81"/>
        <v>0</v>
      </c>
      <c r="GT59" s="23">
        <f t="shared" si="81"/>
        <v>0</v>
      </c>
      <c r="GU59" s="23">
        <f t="shared" si="81"/>
        <v>0</v>
      </c>
      <c r="GV59" s="23">
        <f t="shared" si="81"/>
        <v>0</v>
      </c>
      <c r="GW59" s="23">
        <f t="shared" si="81"/>
        <v>0</v>
      </c>
      <c r="GX59" s="23">
        <f t="shared" si="81"/>
        <v>0</v>
      </c>
      <c r="GY59" s="23">
        <f t="shared" si="81"/>
        <v>0</v>
      </c>
      <c r="GZ59" s="23">
        <f t="shared" si="81"/>
        <v>0</v>
      </c>
      <c r="HA59" s="23">
        <f t="shared" si="81"/>
        <v>0</v>
      </c>
      <c r="HB59" s="23">
        <f t="shared" si="81"/>
        <v>0</v>
      </c>
      <c r="HC59" s="23">
        <f t="shared" si="81"/>
        <v>0</v>
      </c>
      <c r="HD59" s="23">
        <f t="shared" si="81"/>
        <v>0</v>
      </c>
      <c r="HE59" s="23">
        <f t="shared" si="81"/>
        <v>0</v>
      </c>
      <c r="HF59" s="23">
        <f t="shared" si="81"/>
        <v>0</v>
      </c>
      <c r="HG59" s="23">
        <f t="shared" si="81"/>
        <v>0</v>
      </c>
      <c r="HH59" s="23">
        <f t="shared" si="81"/>
        <v>0</v>
      </c>
      <c r="HI59" s="23">
        <f t="shared" si="81"/>
        <v>0</v>
      </c>
      <c r="HJ59" s="23">
        <f t="shared" si="81"/>
        <v>0</v>
      </c>
      <c r="HK59" s="23">
        <f t="shared" si="81"/>
        <v>0</v>
      </c>
      <c r="HL59" s="23">
        <f t="shared" si="81"/>
        <v>0</v>
      </c>
      <c r="HM59" s="23">
        <f t="shared" si="81"/>
        <v>0</v>
      </c>
      <c r="HN59" s="23">
        <f t="shared" si="81"/>
        <v>0</v>
      </c>
      <c r="HO59" s="23">
        <f t="shared" si="81"/>
        <v>0</v>
      </c>
      <c r="HP59" s="23">
        <f t="shared" si="81"/>
        <v>0</v>
      </c>
      <c r="HQ59" s="23">
        <f t="shared" si="81"/>
        <v>0</v>
      </c>
      <c r="HR59" s="23">
        <f t="shared" si="81"/>
        <v>0</v>
      </c>
      <c r="HS59" s="23">
        <f t="shared" si="81"/>
        <v>0</v>
      </c>
      <c r="HT59" s="23">
        <f t="shared" ref="HT59:KE59" si="82">SUM(HT60:HT72)</f>
        <v>0</v>
      </c>
      <c r="HU59" s="23">
        <f t="shared" si="82"/>
        <v>0</v>
      </c>
      <c r="HV59" s="23">
        <f t="shared" si="82"/>
        <v>0</v>
      </c>
      <c r="HW59" s="23">
        <f t="shared" si="82"/>
        <v>0</v>
      </c>
      <c r="HX59" s="23">
        <f t="shared" si="82"/>
        <v>0</v>
      </c>
      <c r="HY59" s="23">
        <f t="shared" si="82"/>
        <v>0</v>
      </c>
      <c r="HZ59" s="23">
        <f t="shared" si="82"/>
        <v>0</v>
      </c>
      <c r="IA59" s="23">
        <f t="shared" si="82"/>
        <v>0</v>
      </c>
      <c r="IB59" s="23">
        <f t="shared" si="82"/>
        <v>0</v>
      </c>
      <c r="IC59" s="23">
        <f t="shared" si="82"/>
        <v>0</v>
      </c>
      <c r="ID59" s="23">
        <f t="shared" si="82"/>
        <v>0</v>
      </c>
      <c r="IE59" s="23">
        <f t="shared" si="82"/>
        <v>0</v>
      </c>
      <c r="IF59" s="23">
        <f t="shared" si="82"/>
        <v>0</v>
      </c>
      <c r="IG59" s="23">
        <f t="shared" si="82"/>
        <v>0</v>
      </c>
      <c r="IH59" s="23">
        <f t="shared" si="82"/>
        <v>0</v>
      </c>
      <c r="II59" s="23">
        <f t="shared" si="82"/>
        <v>0</v>
      </c>
      <c r="IJ59" s="23">
        <f t="shared" si="82"/>
        <v>0</v>
      </c>
      <c r="IK59" s="23">
        <f t="shared" si="82"/>
        <v>0</v>
      </c>
      <c r="IL59" s="23">
        <f t="shared" si="82"/>
        <v>0</v>
      </c>
      <c r="IM59" s="23">
        <f t="shared" si="82"/>
        <v>0</v>
      </c>
      <c r="IN59" s="23">
        <f t="shared" si="82"/>
        <v>0</v>
      </c>
      <c r="IO59" s="23">
        <f t="shared" si="82"/>
        <v>0</v>
      </c>
      <c r="IP59" s="23">
        <f t="shared" si="82"/>
        <v>0</v>
      </c>
      <c r="IQ59" s="23">
        <f t="shared" si="82"/>
        <v>0</v>
      </c>
      <c r="IR59" s="23">
        <f t="shared" si="82"/>
        <v>0</v>
      </c>
      <c r="IS59" s="23">
        <f t="shared" si="82"/>
        <v>0</v>
      </c>
      <c r="IT59" s="23">
        <f t="shared" si="82"/>
        <v>0</v>
      </c>
      <c r="IU59" s="23">
        <f t="shared" si="82"/>
        <v>0</v>
      </c>
      <c r="IV59" s="23">
        <f t="shared" si="82"/>
        <v>0</v>
      </c>
      <c r="IW59" s="23">
        <f t="shared" si="82"/>
        <v>0</v>
      </c>
      <c r="IX59" s="23">
        <f t="shared" si="82"/>
        <v>0</v>
      </c>
      <c r="IY59" s="23">
        <f t="shared" si="82"/>
        <v>0</v>
      </c>
      <c r="IZ59" s="23">
        <f t="shared" si="82"/>
        <v>0</v>
      </c>
      <c r="JA59" s="23">
        <f t="shared" si="82"/>
        <v>0</v>
      </c>
      <c r="JB59" s="23">
        <f t="shared" si="82"/>
        <v>0</v>
      </c>
      <c r="JC59" s="23">
        <f t="shared" si="82"/>
        <v>0</v>
      </c>
      <c r="JD59" s="23">
        <f t="shared" si="82"/>
        <v>0</v>
      </c>
      <c r="JE59" s="23">
        <f t="shared" si="82"/>
        <v>0</v>
      </c>
      <c r="JF59" s="23">
        <f t="shared" si="82"/>
        <v>0</v>
      </c>
      <c r="JG59" s="23">
        <f t="shared" si="82"/>
        <v>0</v>
      </c>
      <c r="JH59" s="23">
        <f t="shared" si="82"/>
        <v>0</v>
      </c>
      <c r="JI59" s="23">
        <f t="shared" si="82"/>
        <v>0</v>
      </c>
      <c r="JJ59" s="23">
        <f t="shared" si="82"/>
        <v>0</v>
      </c>
      <c r="JK59" s="23">
        <f t="shared" si="82"/>
        <v>0</v>
      </c>
      <c r="JL59" s="23">
        <f t="shared" si="82"/>
        <v>0</v>
      </c>
      <c r="JM59" s="23">
        <f t="shared" si="82"/>
        <v>0</v>
      </c>
      <c r="JN59" s="23">
        <f t="shared" si="82"/>
        <v>0</v>
      </c>
      <c r="JO59" s="23">
        <f t="shared" si="82"/>
        <v>0</v>
      </c>
      <c r="JP59" s="23">
        <f t="shared" si="82"/>
        <v>0</v>
      </c>
      <c r="JQ59" s="23">
        <f t="shared" si="82"/>
        <v>0</v>
      </c>
      <c r="JR59" s="23">
        <f t="shared" si="82"/>
        <v>0</v>
      </c>
      <c r="JS59" s="23">
        <f t="shared" si="82"/>
        <v>0</v>
      </c>
      <c r="JT59" s="23">
        <f t="shared" si="82"/>
        <v>0</v>
      </c>
      <c r="JU59" s="23">
        <f t="shared" si="82"/>
        <v>0</v>
      </c>
      <c r="JV59" s="23">
        <f t="shared" si="82"/>
        <v>0</v>
      </c>
      <c r="JW59" s="23">
        <f t="shared" si="82"/>
        <v>0</v>
      </c>
      <c r="JX59" s="23">
        <f t="shared" si="82"/>
        <v>0</v>
      </c>
      <c r="JY59" s="23">
        <f t="shared" si="82"/>
        <v>0</v>
      </c>
      <c r="JZ59" s="23">
        <f t="shared" si="82"/>
        <v>0</v>
      </c>
      <c r="KA59" s="23">
        <f t="shared" si="82"/>
        <v>0</v>
      </c>
      <c r="KB59" s="23">
        <f t="shared" si="82"/>
        <v>0</v>
      </c>
      <c r="KC59" s="23">
        <f t="shared" si="82"/>
        <v>0</v>
      </c>
      <c r="KD59" s="23">
        <f t="shared" si="82"/>
        <v>0</v>
      </c>
      <c r="KE59" s="23">
        <f t="shared" si="82"/>
        <v>0</v>
      </c>
      <c r="KF59" s="23">
        <f t="shared" ref="KF59:MQ59" si="83">SUM(KF60:KF72)</f>
        <v>0</v>
      </c>
      <c r="KG59" s="23">
        <f t="shared" si="83"/>
        <v>0</v>
      </c>
      <c r="KH59" s="23">
        <f t="shared" si="83"/>
        <v>0</v>
      </c>
      <c r="KI59" s="23">
        <f t="shared" si="83"/>
        <v>0</v>
      </c>
      <c r="KJ59" s="23">
        <f t="shared" si="83"/>
        <v>0</v>
      </c>
      <c r="KK59" s="23">
        <f t="shared" si="83"/>
        <v>0</v>
      </c>
      <c r="KL59" s="23">
        <f t="shared" si="83"/>
        <v>0</v>
      </c>
      <c r="KM59" s="23">
        <f t="shared" si="83"/>
        <v>0</v>
      </c>
      <c r="KN59" s="23">
        <f t="shared" si="83"/>
        <v>0</v>
      </c>
      <c r="KO59" s="23">
        <f t="shared" si="83"/>
        <v>0</v>
      </c>
      <c r="KP59" s="23">
        <f t="shared" si="83"/>
        <v>0</v>
      </c>
      <c r="KQ59" s="23">
        <f t="shared" si="83"/>
        <v>0</v>
      </c>
      <c r="KR59" s="23">
        <f t="shared" si="83"/>
        <v>0</v>
      </c>
      <c r="KS59" s="23">
        <f t="shared" si="83"/>
        <v>0</v>
      </c>
      <c r="KT59" s="23">
        <f t="shared" si="83"/>
        <v>0</v>
      </c>
      <c r="KU59" s="23">
        <f t="shared" si="83"/>
        <v>0</v>
      </c>
      <c r="KV59" s="23">
        <f t="shared" si="83"/>
        <v>0</v>
      </c>
      <c r="KW59" s="23">
        <f t="shared" si="83"/>
        <v>0</v>
      </c>
      <c r="KX59" s="23">
        <f t="shared" si="83"/>
        <v>0</v>
      </c>
      <c r="KY59" s="23">
        <f t="shared" si="83"/>
        <v>0</v>
      </c>
      <c r="KZ59" s="23">
        <f t="shared" si="83"/>
        <v>0</v>
      </c>
      <c r="LA59" s="23">
        <f t="shared" si="83"/>
        <v>0</v>
      </c>
      <c r="LB59" s="23">
        <f t="shared" si="83"/>
        <v>0</v>
      </c>
      <c r="LC59" s="23">
        <f t="shared" si="83"/>
        <v>0</v>
      </c>
      <c r="LD59" s="23">
        <f t="shared" si="83"/>
        <v>0</v>
      </c>
      <c r="LE59" s="23">
        <f t="shared" si="83"/>
        <v>0</v>
      </c>
      <c r="LF59" s="23">
        <f t="shared" si="83"/>
        <v>0</v>
      </c>
      <c r="LG59" s="23">
        <f t="shared" si="83"/>
        <v>0</v>
      </c>
      <c r="LH59" s="23">
        <f t="shared" si="83"/>
        <v>0</v>
      </c>
      <c r="LI59" s="23">
        <f t="shared" si="83"/>
        <v>0</v>
      </c>
      <c r="LJ59" s="23">
        <f t="shared" si="83"/>
        <v>0</v>
      </c>
      <c r="LK59" s="23">
        <f t="shared" si="83"/>
        <v>0</v>
      </c>
      <c r="LL59" s="23">
        <f t="shared" si="83"/>
        <v>0</v>
      </c>
      <c r="LM59" s="23">
        <f t="shared" si="83"/>
        <v>0</v>
      </c>
      <c r="LN59" s="23">
        <f t="shared" si="83"/>
        <v>0</v>
      </c>
      <c r="LO59" s="23">
        <f t="shared" si="83"/>
        <v>0</v>
      </c>
      <c r="LP59" s="23">
        <f t="shared" si="83"/>
        <v>0</v>
      </c>
      <c r="LQ59" s="23">
        <f t="shared" si="83"/>
        <v>0</v>
      </c>
      <c r="LR59" s="23">
        <f t="shared" si="83"/>
        <v>0</v>
      </c>
      <c r="LS59" s="23">
        <f t="shared" si="83"/>
        <v>0</v>
      </c>
      <c r="LT59" s="23">
        <f t="shared" si="83"/>
        <v>0</v>
      </c>
      <c r="LU59" s="23">
        <f t="shared" si="83"/>
        <v>0</v>
      </c>
      <c r="LV59" s="23">
        <f t="shared" si="83"/>
        <v>0</v>
      </c>
      <c r="LW59" s="23">
        <f t="shared" si="83"/>
        <v>0</v>
      </c>
      <c r="LX59" s="23">
        <f t="shared" si="83"/>
        <v>0</v>
      </c>
      <c r="LY59" s="23">
        <f t="shared" si="83"/>
        <v>0</v>
      </c>
      <c r="LZ59" s="23">
        <f t="shared" si="83"/>
        <v>0</v>
      </c>
      <c r="MA59" s="23">
        <f t="shared" si="83"/>
        <v>0</v>
      </c>
      <c r="MB59" s="23">
        <f t="shared" si="83"/>
        <v>0</v>
      </c>
      <c r="MC59" s="23">
        <f t="shared" si="83"/>
        <v>0</v>
      </c>
      <c r="MD59" s="23">
        <f t="shared" si="83"/>
        <v>0</v>
      </c>
      <c r="ME59" s="23">
        <f t="shared" si="83"/>
        <v>0</v>
      </c>
      <c r="MF59" s="23">
        <f t="shared" si="83"/>
        <v>0</v>
      </c>
      <c r="MG59" s="23">
        <f t="shared" si="83"/>
        <v>0</v>
      </c>
      <c r="MH59" s="23">
        <f t="shared" si="83"/>
        <v>0</v>
      </c>
      <c r="MI59" s="23">
        <f t="shared" si="83"/>
        <v>0</v>
      </c>
      <c r="MJ59" s="23">
        <f t="shared" si="83"/>
        <v>0</v>
      </c>
      <c r="MK59" s="23">
        <f t="shared" si="83"/>
        <v>0</v>
      </c>
      <c r="ML59" s="23">
        <f t="shared" si="83"/>
        <v>0</v>
      </c>
      <c r="MM59" s="23">
        <f t="shared" si="83"/>
        <v>0</v>
      </c>
      <c r="MN59" s="23">
        <f t="shared" si="83"/>
        <v>0</v>
      </c>
      <c r="MO59" s="23">
        <f t="shared" si="83"/>
        <v>0</v>
      </c>
      <c r="MP59" s="23">
        <f t="shared" si="83"/>
        <v>0</v>
      </c>
      <c r="MQ59" s="23">
        <f t="shared" si="83"/>
        <v>0</v>
      </c>
      <c r="MR59" s="23">
        <f t="shared" ref="MR59:PC59" si="84">SUM(MR60:MR72)</f>
        <v>0</v>
      </c>
      <c r="MS59" s="23">
        <f t="shared" si="84"/>
        <v>0</v>
      </c>
      <c r="MT59" s="23">
        <f t="shared" si="84"/>
        <v>0</v>
      </c>
      <c r="MU59" s="23">
        <f t="shared" si="84"/>
        <v>0</v>
      </c>
      <c r="MV59" s="23">
        <f t="shared" si="84"/>
        <v>0</v>
      </c>
      <c r="MW59" s="23">
        <f t="shared" si="84"/>
        <v>0</v>
      </c>
      <c r="MX59" s="23">
        <f t="shared" si="84"/>
        <v>0</v>
      </c>
      <c r="MY59" s="23">
        <f t="shared" si="84"/>
        <v>0</v>
      </c>
      <c r="MZ59" s="23">
        <f t="shared" si="84"/>
        <v>0</v>
      </c>
      <c r="NA59" s="23">
        <f t="shared" si="84"/>
        <v>0</v>
      </c>
      <c r="NB59" s="23">
        <f t="shared" si="84"/>
        <v>0</v>
      </c>
      <c r="NC59" s="23">
        <f t="shared" si="84"/>
        <v>0</v>
      </c>
      <c r="ND59" s="23">
        <f t="shared" si="84"/>
        <v>0</v>
      </c>
      <c r="NE59" s="23">
        <f t="shared" si="84"/>
        <v>0</v>
      </c>
      <c r="NF59" s="23">
        <f t="shared" si="84"/>
        <v>0</v>
      </c>
      <c r="NG59" s="23">
        <f t="shared" si="84"/>
        <v>0</v>
      </c>
      <c r="NH59" s="23">
        <f t="shared" si="84"/>
        <v>0</v>
      </c>
      <c r="NI59" s="23">
        <f t="shared" si="84"/>
        <v>0</v>
      </c>
      <c r="NJ59" s="23">
        <f t="shared" si="84"/>
        <v>0</v>
      </c>
      <c r="NK59" s="23">
        <f t="shared" si="84"/>
        <v>0</v>
      </c>
      <c r="NL59" s="23">
        <f t="shared" si="84"/>
        <v>0</v>
      </c>
      <c r="NM59" s="23">
        <f t="shared" si="84"/>
        <v>0</v>
      </c>
      <c r="NN59" s="23">
        <f t="shared" si="84"/>
        <v>0</v>
      </c>
      <c r="NO59" s="23">
        <f t="shared" si="84"/>
        <v>0</v>
      </c>
      <c r="NP59" s="23">
        <f t="shared" si="84"/>
        <v>0</v>
      </c>
      <c r="NQ59" s="23">
        <f t="shared" si="84"/>
        <v>0</v>
      </c>
      <c r="NR59" s="23">
        <f t="shared" si="84"/>
        <v>0</v>
      </c>
      <c r="NS59" s="23">
        <f t="shared" si="84"/>
        <v>0</v>
      </c>
      <c r="NT59" s="23">
        <f t="shared" si="84"/>
        <v>0</v>
      </c>
      <c r="NU59" s="23">
        <f t="shared" si="84"/>
        <v>0</v>
      </c>
      <c r="NV59" s="23">
        <f t="shared" si="84"/>
        <v>0</v>
      </c>
      <c r="NW59" s="23">
        <f t="shared" si="84"/>
        <v>0</v>
      </c>
      <c r="NX59" s="23">
        <f t="shared" si="84"/>
        <v>0</v>
      </c>
      <c r="NY59" s="23">
        <f t="shared" si="84"/>
        <v>0</v>
      </c>
      <c r="NZ59" s="23">
        <f t="shared" si="84"/>
        <v>0</v>
      </c>
      <c r="OA59" s="23">
        <f t="shared" si="84"/>
        <v>0</v>
      </c>
      <c r="OB59" s="23">
        <f t="shared" si="84"/>
        <v>0</v>
      </c>
      <c r="OC59" s="23">
        <f t="shared" si="84"/>
        <v>0</v>
      </c>
      <c r="OD59" s="23">
        <f t="shared" si="84"/>
        <v>0</v>
      </c>
      <c r="OE59" s="23">
        <f t="shared" si="84"/>
        <v>0</v>
      </c>
      <c r="OF59" s="23">
        <f t="shared" si="84"/>
        <v>0</v>
      </c>
      <c r="OG59" s="23">
        <f t="shared" si="84"/>
        <v>0</v>
      </c>
      <c r="OH59" s="23">
        <f t="shared" si="84"/>
        <v>0</v>
      </c>
      <c r="OI59" s="23">
        <f t="shared" si="84"/>
        <v>0</v>
      </c>
      <c r="OJ59" s="23">
        <f t="shared" si="84"/>
        <v>0</v>
      </c>
      <c r="OK59" s="23">
        <f t="shared" si="84"/>
        <v>0</v>
      </c>
      <c r="OL59" s="23">
        <f t="shared" si="84"/>
        <v>0</v>
      </c>
      <c r="OM59" s="23">
        <f t="shared" si="84"/>
        <v>0</v>
      </c>
      <c r="ON59" s="23">
        <f t="shared" si="84"/>
        <v>0</v>
      </c>
      <c r="OO59" s="23">
        <f t="shared" si="84"/>
        <v>0</v>
      </c>
      <c r="OP59" s="23">
        <f t="shared" si="84"/>
        <v>0</v>
      </c>
      <c r="OQ59" s="23">
        <f t="shared" si="84"/>
        <v>0</v>
      </c>
      <c r="OR59" s="23">
        <f t="shared" si="84"/>
        <v>0</v>
      </c>
      <c r="OS59" s="23">
        <f t="shared" si="84"/>
        <v>0</v>
      </c>
      <c r="OT59" s="23">
        <f t="shared" si="84"/>
        <v>0</v>
      </c>
      <c r="OU59" s="23">
        <f t="shared" si="84"/>
        <v>0</v>
      </c>
      <c r="OV59" s="23">
        <f t="shared" si="84"/>
        <v>0</v>
      </c>
      <c r="OW59" s="23">
        <f t="shared" si="84"/>
        <v>0</v>
      </c>
      <c r="OX59" s="23">
        <f t="shared" si="84"/>
        <v>0</v>
      </c>
      <c r="OY59" s="23">
        <f t="shared" si="84"/>
        <v>0</v>
      </c>
      <c r="OZ59" s="23">
        <f t="shared" si="84"/>
        <v>0</v>
      </c>
      <c r="PA59" s="23">
        <f t="shared" si="84"/>
        <v>0</v>
      </c>
      <c r="PB59" s="23">
        <f t="shared" si="84"/>
        <v>0</v>
      </c>
      <c r="PC59" s="23">
        <f t="shared" si="84"/>
        <v>0</v>
      </c>
      <c r="PD59" s="23">
        <f t="shared" ref="PD59:PV59" si="85">SUM(PD60:PD72)</f>
        <v>0</v>
      </c>
      <c r="PE59" s="23">
        <f t="shared" si="85"/>
        <v>0</v>
      </c>
      <c r="PF59" s="23">
        <f t="shared" si="85"/>
        <v>0</v>
      </c>
      <c r="PG59" s="23">
        <f t="shared" si="85"/>
        <v>0</v>
      </c>
      <c r="PH59" s="23">
        <f t="shared" si="85"/>
        <v>0</v>
      </c>
      <c r="PI59" s="23">
        <f t="shared" si="85"/>
        <v>0</v>
      </c>
      <c r="PJ59" s="23">
        <f t="shared" si="85"/>
        <v>0</v>
      </c>
      <c r="PK59" s="23">
        <f t="shared" si="85"/>
        <v>0</v>
      </c>
      <c r="PL59" s="23">
        <f t="shared" si="85"/>
        <v>0</v>
      </c>
      <c r="PM59" s="23">
        <f t="shared" si="85"/>
        <v>0</v>
      </c>
      <c r="PN59" s="23">
        <f t="shared" si="85"/>
        <v>0</v>
      </c>
      <c r="PO59" s="23">
        <f t="shared" si="85"/>
        <v>0</v>
      </c>
      <c r="PP59" s="23">
        <f t="shared" si="85"/>
        <v>0</v>
      </c>
      <c r="PQ59" s="23">
        <f t="shared" si="85"/>
        <v>0</v>
      </c>
      <c r="PR59" s="23">
        <f t="shared" si="85"/>
        <v>0</v>
      </c>
      <c r="PS59" s="23">
        <f t="shared" si="85"/>
        <v>0</v>
      </c>
      <c r="PT59" s="23">
        <f t="shared" si="85"/>
        <v>0</v>
      </c>
      <c r="PU59" s="23">
        <f t="shared" si="85"/>
        <v>0</v>
      </c>
      <c r="PV59" s="23">
        <f t="shared" si="85"/>
        <v>0</v>
      </c>
    </row>
    <row r="60" spans="1:438">
      <c r="A60" s="21" t="s">
        <v>147</v>
      </c>
      <c r="B60" s="24">
        <f t="shared" ref="B60:B72" si="86">SUM(AI60:AT60)/1000</f>
        <v>0</v>
      </c>
      <c r="C60" s="24">
        <f t="shared" ref="C60:C72" si="87">SUM(AU60:BF60)/1000</f>
        <v>0</v>
      </c>
      <c r="D60" s="24">
        <f t="shared" ref="D60:D72" si="88">SUM(BG60:BR60)/1000</f>
        <v>0</v>
      </c>
      <c r="E60" s="24">
        <f t="shared" ref="E60:E72" si="89">SUM(BS60:CD60)/1000</f>
        <v>0</v>
      </c>
      <c r="F60" s="24">
        <f t="shared" ref="F60:F72" si="90">SUM(CE60:CP60)/1000</f>
        <v>0</v>
      </c>
      <c r="G60" s="24">
        <f t="shared" ref="G60:G72" si="91">SUM(CQ60:DB60)/1000</f>
        <v>0</v>
      </c>
      <c r="H60" s="24">
        <f t="shared" ref="H60:H72" si="92">SUM(DC60:DN60)/1000</f>
        <v>0</v>
      </c>
      <c r="I60" s="24">
        <f t="shared" ref="I60:I72" si="93">SUM(DO60:DZ60)/1000</f>
        <v>0</v>
      </c>
      <c r="J60" s="24">
        <f t="shared" ref="J60:J72" si="94">SUM(EA60:EL60)/1000</f>
        <v>0</v>
      </c>
      <c r="K60" s="24">
        <f t="shared" ref="K60:K72" si="95">SUM(EM60:EX60)/1000</f>
        <v>0</v>
      </c>
      <c r="L60" s="24">
        <f t="shared" ref="L60:L72" si="96">SUM(EY60:FJ60)/1000</f>
        <v>0</v>
      </c>
      <c r="M60" s="24">
        <f t="shared" ref="M60:M72" si="97">SUM(FK60:FV60)/1000</f>
        <v>0</v>
      </c>
      <c r="N60" s="24">
        <f t="shared" ref="N60:N72" si="98">SUM(FW60:GH60)/1000</f>
        <v>0</v>
      </c>
      <c r="O60" s="24">
        <f t="shared" ref="O60:O72" si="99">SUM(GI60:GT60)/1000</f>
        <v>0</v>
      </c>
      <c r="P60" s="24">
        <f t="shared" ref="P60:P72" si="100">SUM(GU60:HF60)/1000</f>
        <v>0</v>
      </c>
      <c r="Q60" s="24">
        <f t="shared" ref="Q60:Q72" si="101">SUM(HG60:HR60)/1000</f>
        <v>0</v>
      </c>
      <c r="R60" s="24">
        <f t="shared" ref="R60:R72" si="102">SUM(HS60:ID60)/1000</f>
        <v>0</v>
      </c>
      <c r="S60" s="24">
        <f t="shared" ref="S60:S72" si="103">SUM(IE60:IP60)/1000</f>
        <v>0</v>
      </c>
      <c r="T60" s="24">
        <f t="shared" ref="T60:T72" si="104">SUM(IQ60:JB60)/1000</f>
        <v>0</v>
      </c>
      <c r="U60" s="24">
        <f t="shared" ref="U60:U72" si="105">SUM(JC60:JN60)/1000</f>
        <v>0</v>
      </c>
      <c r="V60" s="24">
        <f t="shared" ref="V60:V72" si="106">SUM(JO60:JZ60)/1000</f>
        <v>0</v>
      </c>
      <c r="W60" s="24">
        <f t="shared" ref="W60:W72" si="107">SUM(KA60:KL60)/1000</f>
        <v>0</v>
      </c>
      <c r="X60" s="24">
        <f t="shared" ref="X60:X72" si="108">SUM(KM60:KX60)/1000</f>
        <v>0</v>
      </c>
      <c r="Y60" s="24">
        <f t="shared" ref="Y60:Y72" si="109">SUM(KY60:LJ60)/1000</f>
        <v>0</v>
      </c>
      <c r="Z60" s="24">
        <f t="shared" ref="Z60:Z72" si="110">SUM(LK60:LV60)/1000</f>
        <v>0</v>
      </c>
      <c r="AA60" s="24">
        <f t="shared" ref="AA60:AA72" si="111">SUM(LW60:MH60)/1000</f>
        <v>0</v>
      </c>
      <c r="AB60" s="24">
        <f t="shared" ref="AB60:AB72" si="112">SUM(MI60:MT60)/1000</f>
        <v>0</v>
      </c>
      <c r="AC60" s="24">
        <f t="shared" ref="AC60:AC72" si="113">SUM(MU60:NF60)/1000</f>
        <v>0</v>
      </c>
      <c r="AD60" s="24">
        <f t="shared" ref="AD60:AD72" si="114">SUM(NG60:NR60)/1000</f>
        <v>0</v>
      </c>
      <c r="AE60" s="24">
        <f t="shared" ref="AE60:AE72" si="115">SUM(NS60:OD60)/1000</f>
        <v>0</v>
      </c>
      <c r="AF60" s="24">
        <f t="shared" ref="AF60:AF72" si="116">SUM(OE60:OP60)/1000</f>
        <v>0</v>
      </c>
      <c r="AG60" s="24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/>
      <c r="GX60" s="25"/>
      <c r="GY60" s="25"/>
      <c r="GZ60" s="25"/>
      <c r="HA60" s="25"/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IR60" s="25"/>
      <c r="IS60" s="25"/>
      <c r="IT60" s="25"/>
      <c r="IU60" s="25"/>
      <c r="IV60" s="25"/>
      <c r="IW60" s="25"/>
      <c r="IX60" s="25"/>
      <c r="IY60" s="25"/>
      <c r="IZ60" s="25"/>
      <c r="JA60" s="25"/>
      <c r="JB60" s="25"/>
      <c r="JC60" s="25"/>
      <c r="JD60" s="25"/>
      <c r="JE60" s="25"/>
      <c r="JF60" s="25"/>
      <c r="JG60" s="25"/>
      <c r="JH60" s="25"/>
      <c r="JI60" s="25"/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25"/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25"/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25"/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25"/>
      <c r="MD60" s="25"/>
      <c r="ME60" s="25"/>
      <c r="MF60" s="25"/>
      <c r="MG60" s="25"/>
      <c r="MH60" s="25"/>
      <c r="MI60" s="25"/>
      <c r="MJ60" s="25"/>
      <c r="MK60" s="25"/>
      <c r="ML60" s="25"/>
      <c r="MM60" s="25"/>
      <c r="MN60" s="25"/>
      <c r="MO60" s="25"/>
      <c r="MP60" s="25"/>
      <c r="MQ60" s="25"/>
      <c r="MR60" s="25"/>
      <c r="MS60" s="25"/>
      <c r="MT60" s="25"/>
      <c r="MU60" s="25"/>
      <c r="MV60" s="25"/>
      <c r="MW60" s="25"/>
      <c r="MX60" s="25"/>
      <c r="MY60" s="25"/>
      <c r="MZ60" s="25"/>
      <c r="NA60" s="25"/>
      <c r="NB60" s="25"/>
      <c r="NC60" s="25"/>
      <c r="ND60" s="25"/>
      <c r="NE60" s="25"/>
      <c r="NF60" s="25"/>
      <c r="NG60" s="25"/>
      <c r="NH60" s="25"/>
      <c r="NI60" s="25"/>
      <c r="NJ60" s="25"/>
      <c r="NK60" s="25"/>
      <c r="NL60" s="25"/>
      <c r="NM60" s="25"/>
      <c r="NN60" s="23"/>
      <c r="NO60" s="25"/>
      <c r="NP60" s="25"/>
      <c r="NQ60" s="25"/>
      <c r="NR60" s="25"/>
      <c r="NS60" s="25"/>
      <c r="NT60" s="25"/>
      <c r="NU60" s="25"/>
      <c r="NV60" s="25"/>
      <c r="NW60" s="23"/>
      <c r="NX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</row>
    <row r="61" spans="1:438">
      <c r="A61" s="21" t="s">
        <v>148</v>
      </c>
      <c r="B61" s="24">
        <f t="shared" si="86"/>
        <v>0</v>
      </c>
      <c r="C61" s="24">
        <f t="shared" si="87"/>
        <v>0</v>
      </c>
      <c r="D61" s="24">
        <f t="shared" si="88"/>
        <v>0</v>
      </c>
      <c r="E61" s="24">
        <f t="shared" si="89"/>
        <v>0</v>
      </c>
      <c r="F61" s="24">
        <f t="shared" si="90"/>
        <v>0</v>
      </c>
      <c r="G61" s="24">
        <f t="shared" si="91"/>
        <v>0</v>
      </c>
      <c r="H61" s="24">
        <f t="shared" si="92"/>
        <v>0</v>
      </c>
      <c r="I61" s="24">
        <f t="shared" si="93"/>
        <v>0</v>
      </c>
      <c r="J61" s="24">
        <f t="shared" si="94"/>
        <v>0</v>
      </c>
      <c r="K61" s="24">
        <f t="shared" si="95"/>
        <v>0</v>
      </c>
      <c r="L61" s="24">
        <f t="shared" si="96"/>
        <v>0</v>
      </c>
      <c r="M61" s="24">
        <f t="shared" si="97"/>
        <v>0</v>
      </c>
      <c r="N61" s="24">
        <f t="shared" si="98"/>
        <v>0</v>
      </c>
      <c r="O61" s="24">
        <f t="shared" si="99"/>
        <v>0</v>
      </c>
      <c r="P61" s="24">
        <f t="shared" si="100"/>
        <v>0</v>
      </c>
      <c r="Q61" s="24">
        <f t="shared" si="101"/>
        <v>0</v>
      </c>
      <c r="R61" s="24">
        <f t="shared" si="102"/>
        <v>0</v>
      </c>
      <c r="S61" s="24">
        <f t="shared" si="103"/>
        <v>0</v>
      </c>
      <c r="T61" s="24">
        <f t="shared" si="104"/>
        <v>0</v>
      </c>
      <c r="U61" s="24">
        <f t="shared" si="105"/>
        <v>0</v>
      </c>
      <c r="V61" s="24">
        <f t="shared" si="106"/>
        <v>0</v>
      </c>
      <c r="W61" s="24">
        <f t="shared" si="107"/>
        <v>0</v>
      </c>
      <c r="X61" s="24">
        <f t="shared" si="108"/>
        <v>0</v>
      </c>
      <c r="Y61" s="24">
        <f t="shared" si="109"/>
        <v>0</v>
      </c>
      <c r="Z61" s="24">
        <f t="shared" si="110"/>
        <v>0</v>
      </c>
      <c r="AA61" s="24">
        <f t="shared" si="111"/>
        <v>0</v>
      </c>
      <c r="AB61" s="24">
        <f t="shared" si="112"/>
        <v>0</v>
      </c>
      <c r="AC61" s="24">
        <f t="shared" si="113"/>
        <v>0</v>
      </c>
      <c r="AD61" s="24">
        <f t="shared" si="114"/>
        <v>0</v>
      </c>
      <c r="AE61" s="24">
        <f t="shared" si="115"/>
        <v>0</v>
      </c>
      <c r="AF61" s="24">
        <f t="shared" si="116"/>
        <v>0</v>
      </c>
      <c r="AG61" s="24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3"/>
      <c r="NO61" s="25"/>
      <c r="NP61" s="25"/>
      <c r="NQ61" s="25"/>
      <c r="NR61" s="25"/>
      <c r="NS61" s="25"/>
      <c r="NT61" s="25"/>
      <c r="NU61" s="25"/>
      <c r="NV61" s="25"/>
      <c r="NW61" s="23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</row>
    <row r="62" spans="1:438">
      <c r="A62" s="21" t="s">
        <v>149</v>
      </c>
      <c r="B62" s="24">
        <f t="shared" si="86"/>
        <v>0</v>
      </c>
      <c r="C62" s="24">
        <f t="shared" si="87"/>
        <v>0</v>
      </c>
      <c r="D62" s="24">
        <f t="shared" si="88"/>
        <v>0</v>
      </c>
      <c r="E62" s="24">
        <f t="shared" si="89"/>
        <v>0</v>
      </c>
      <c r="F62" s="24">
        <f t="shared" si="90"/>
        <v>0</v>
      </c>
      <c r="G62" s="24">
        <f t="shared" si="91"/>
        <v>0</v>
      </c>
      <c r="H62" s="24">
        <f t="shared" si="92"/>
        <v>0</v>
      </c>
      <c r="I62" s="24">
        <f t="shared" si="93"/>
        <v>0</v>
      </c>
      <c r="J62" s="24">
        <f t="shared" si="94"/>
        <v>0</v>
      </c>
      <c r="K62" s="24">
        <f t="shared" si="95"/>
        <v>0</v>
      </c>
      <c r="L62" s="24">
        <f t="shared" si="96"/>
        <v>0</v>
      </c>
      <c r="M62" s="24">
        <f t="shared" si="97"/>
        <v>0</v>
      </c>
      <c r="N62" s="24">
        <f t="shared" si="98"/>
        <v>0</v>
      </c>
      <c r="O62" s="24">
        <f t="shared" si="99"/>
        <v>0</v>
      </c>
      <c r="P62" s="24">
        <f t="shared" si="100"/>
        <v>0</v>
      </c>
      <c r="Q62" s="24">
        <f t="shared" si="101"/>
        <v>0</v>
      </c>
      <c r="R62" s="24">
        <f t="shared" si="102"/>
        <v>0</v>
      </c>
      <c r="S62" s="24">
        <f t="shared" si="103"/>
        <v>0</v>
      </c>
      <c r="T62" s="24">
        <f t="shared" si="104"/>
        <v>0</v>
      </c>
      <c r="U62" s="24">
        <f t="shared" si="105"/>
        <v>0</v>
      </c>
      <c r="V62" s="24">
        <f t="shared" si="106"/>
        <v>0</v>
      </c>
      <c r="W62" s="24">
        <f t="shared" si="107"/>
        <v>0</v>
      </c>
      <c r="X62" s="24">
        <f t="shared" si="108"/>
        <v>0</v>
      </c>
      <c r="Y62" s="24">
        <f t="shared" si="109"/>
        <v>0</v>
      </c>
      <c r="Z62" s="24">
        <f t="shared" si="110"/>
        <v>0</v>
      </c>
      <c r="AA62" s="24">
        <f t="shared" si="111"/>
        <v>0</v>
      </c>
      <c r="AB62" s="24">
        <f t="shared" si="112"/>
        <v>0</v>
      </c>
      <c r="AC62" s="24">
        <f t="shared" si="113"/>
        <v>0</v>
      </c>
      <c r="AD62" s="24">
        <f t="shared" si="114"/>
        <v>0</v>
      </c>
      <c r="AE62" s="24">
        <f t="shared" si="115"/>
        <v>0</v>
      </c>
      <c r="AF62" s="24">
        <f t="shared" si="116"/>
        <v>0</v>
      </c>
      <c r="AG62" s="24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3"/>
      <c r="NO62" s="25"/>
      <c r="NP62" s="25"/>
      <c r="NQ62" s="25"/>
      <c r="NR62" s="25"/>
      <c r="NS62" s="25"/>
      <c r="NT62" s="25"/>
      <c r="NU62" s="25"/>
      <c r="NV62" s="25"/>
      <c r="NW62" s="23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</row>
    <row r="63" spans="1:438">
      <c r="A63" s="21" t="s">
        <v>150</v>
      </c>
      <c r="B63" s="24">
        <f t="shared" si="86"/>
        <v>0</v>
      </c>
      <c r="C63" s="24">
        <f t="shared" si="87"/>
        <v>0</v>
      </c>
      <c r="D63" s="24">
        <f t="shared" si="88"/>
        <v>0</v>
      </c>
      <c r="E63" s="24">
        <f t="shared" si="89"/>
        <v>0</v>
      </c>
      <c r="F63" s="24">
        <f t="shared" si="90"/>
        <v>0</v>
      </c>
      <c r="G63" s="24">
        <f t="shared" si="91"/>
        <v>0</v>
      </c>
      <c r="H63" s="24">
        <f t="shared" si="92"/>
        <v>0</v>
      </c>
      <c r="I63" s="24">
        <f t="shared" si="93"/>
        <v>0</v>
      </c>
      <c r="J63" s="24">
        <f t="shared" si="94"/>
        <v>0</v>
      </c>
      <c r="K63" s="24">
        <f t="shared" si="95"/>
        <v>0</v>
      </c>
      <c r="L63" s="24">
        <f t="shared" si="96"/>
        <v>0</v>
      </c>
      <c r="M63" s="24">
        <f t="shared" si="97"/>
        <v>0</v>
      </c>
      <c r="N63" s="24">
        <f t="shared" si="98"/>
        <v>0</v>
      </c>
      <c r="O63" s="24">
        <f t="shared" si="99"/>
        <v>0</v>
      </c>
      <c r="P63" s="24">
        <f t="shared" si="100"/>
        <v>0</v>
      </c>
      <c r="Q63" s="24">
        <f t="shared" si="101"/>
        <v>0</v>
      </c>
      <c r="R63" s="24">
        <f t="shared" si="102"/>
        <v>0</v>
      </c>
      <c r="S63" s="24">
        <f t="shared" si="103"/>
        <v>0</v>
      </c>
      <c r="T63" s="24">
        <f t="shared" si="104"/>
        <v>0</v>
      </c>
      <c r="U63" s="24">
        <f t="shared" si="105"/>
        <v>0</v>
      </c>
      <c r="V63" s="24">
        <f t="shared" si="106"/>
        <v>0</v>
      </c>
      <c r="W63" s="24">
        <f t="shared" si="107"/>
        <v>0</v>
      </c>
      <c r="X63" s="24">
        <f t="shared" si="108"/>
        <v>0</v>
      </c>
      <c r="Y63" s="24">
        <f t="shared" si="109"/>
        <v>0</v>
      </c>
      <c r="Z63" s="24">
        <f t="shared" si="110"/>
        <v>0</v>
      </c>
      <c r="AA63" s="24">
        <f t="shared" si="111"/>
        <v>0</v>
      </c>
      <c r="AB63" s="24">
        <f t="shared" si="112"/>
        <v>0</v>
      </c>
      <c r="AC63" s="24">
        <f t="shared" si="113"/>
        <v>0</v>
      </c>
      <c r="AD63" s="24">
        <f t="shared" si="114"/>
        <v>0</v>
      </c>
      <c r="AE63" s="24">
        <f t="shared" si="115"/>
        <v>0</v>
      </c>
      <c r="AF63" s="24">
        <f t="shared" si="116"/>
        <v>0</v>
      </c>
      <c r="AG63" s="24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3"/>
      <c r="NO63" s="25"/>
      <c r="NP63" s="25"/>
      <c r="NQ63" s="25"/>
      <c r="NR63" s="25"/>
      <c r="NS63" s="25"/>
      <c r="NT63" s="25"/>
      <c r="NU63" s="25"/>
      <c r="NV63" s="25"/>
      <c r="NW63" s="23"/>
      <c r="NX63" s="25"/>
      <c r="NY63" s="25"/>
      <c r="NZ63" s="25"/>
      <c r="OA63" s="25"/>
      <c r="OB63" s="25"/>
      <c r="OC63" s="25"/>
      <c r="OD63" s="25"/>
      <c r="OE63" s="25"/>
      <c r="OF63" s="25"/>
      <c r="OG63" s="25"/>
      <c r="OH63" s="25"/>
      <c r="OI63" s="25"/>
      <c r="OJ63" s="25"/>
      <c r="OK63" s="25"/>
      <c r="OL63" s="25"/>
      <c r="OM63" s="25"/>
      <c r="ON63" s="25"/>
      <c r="OO63" s="25"/>
      <c r="OP63" s="25"/>
    </row>
    <row r="64" spans="1:438">
      <c r="A64" s="21" t="s">
        <v>151</v>
      </c>
      <c r="B64" s="24">
        <f t="shared" si="86"/>
        <v>0</v>
      </c>
      <c r="C64" s="24">
        <f t="shared" si="87"/>
        <v>0</v>
      </c>
      <c r="D64" s="24">
        <f t="shared" si="88"/>
        <v>0</v>
      </c>
      <c r="E64" s="24">
        <f t="shared" si="89"/>
        <v>0</v>
      </c>
      <c r="F64" s="24">
        <f t="shared" si="90"/>
        <v>0</v>
      </c>
      <c r="G64" s="24">
        <f t="shared" si="91"/>
        <v>0</v>
      </c>
      <c r="H64" s="24">
        <f t="shared" si="92"/>
        <v>0</v>
      </c>
      <c r="I64" s="24">
        <f t="shared" si="93"/>
        <v>0</v>
      </c>
      <c r="J64" s="24">
        <f t="shared" si="94"/>
        <v>0</v>
      </c>
      <c r="K64" s="24">
        <f t="shared" si="95"/>
        <v>0</v>
      </c>
      <c r="L64" s="24">
        <f t="shared" si="96"/>
        <v>0</v>
      </c>
      <c r="M64" s="24">
        <f t="shared" si="97"/>
        <v>0</v>
      </c>
      <c r="N64" s="24">
        <f t="shared" si="98"/>
        <v>0</v>
      </c>
      <c r="O64" s="24">
        <f t="shared" si="99"/>
        <v>0</v>
      </c>
      <c r="P64" s="24">
        <f t="shared" si="100"/>
        <v>0</v>
      </c>
      <c r="Q64" s="24">
        <f t="shared" si="101"/>
        <v>0</v>
      </c>
      <c r="R64" s="24">
        <f t="shared" si="102"/>
        <v>0</v>
      </c>
      <c r="S64" s="24">
        <f t="shared" si="103"/>
        <v>0</v>
      </c>
      <c r="T64" s="24">
        <f t="shared" si="104"/>
        <v>0</v>
      </c>
      <c r="U64" s="24">
        <f t="shared" si="105"/>
        <v>0</v>
      </c>
      <c r="V64" s="24">
        <f t="shared" si="106"/>
        <v>0</v>
      </c>
      <c r="W64" s="24">
        <f t="shared" si="107"/>
        <v>0</v>
      </c>
      <c r="X64" s="24">
        <f t="shared" si="108"/>
        <v>0</v>
      </c>
      <c r="Y64" s="24">
        <f t="shared" si="109"/>
        <v>0</v>
      </c>
      <c r="Z64" s="24">
        <f t="shared" si="110"/>
        <v>0</v>
      </c>
      <c r="AA64" s="24">
        <f t="shared" si="111"/>
        <v>0</v>
      </c>
      <c r="AB64" s="24">
        <f t="shared" si="112"/>
        <v>0</v>
      </c>
      <c r="AC64" s="24">
        <f t="shared" si="113"/>
        <v>0</v>
      </c>
      <c r="AD64" s="24">
        <f t="shared" si="114"/>
        <v>0</v>
      </c>
      <c r="AE64" s="24">
        <f t="shared" si="115"/>
        <v>0</v>
      </c>
      <c r="AF64" s="24">
        <f t="shared" si="116"/>
        <v>0</v>
      </c>
      <c r="AG64" s="24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  <c r="IV64" s="25"/>
      <c r="IW64" s="25"/>
      <c r="IX64" s="25"/>
      <c r="IY64" s="25"/>
      <c r="IZ64" s="25"/>
      <c r="JA64" s="25"/>
      <c r="JB64" s="25"/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H64" s="25"/>
      <c r="MI64" s="25"/>
      <c r="MJ64" s="25"/>
      <c r="MK64" s="25"/>
      <c r="ML64" s="25"/>
      <c r="MM64" s="25"/>
      <c r="MN64" s="25"/>
      <c r="MO64" s="25"/>
      <c r="MP64" s="25"/>
      <c r="MQ64" s="25"/>
      <c r="MR64" s="25"/>
      <c r="MS64" s="25"/>
      <c r="MT64" s="25"/>
      <c r="MU64" s="25"/>
      <c r="MV64" s="25"/>
      <c r="MW64" s="25"/>
      <c r="MX64" s="25"/>
      <c r="MY64" s="25"/>
      <c r="MZ64" s="25"/>
      <c r="NA64" s="25"/>
      <c r="NB64" s="25"/>
      <c r="NC64" s="25"/>
      <c r="ND64" s="25"/>
      <c r="NE64" s="25"/>
      <c r="NF64" s="25"/>
      <c r="NG64" s="25"/>
      <c r="NH64" s="25"/>
      <c r="NI64" s="25"/>
      <c r="NJ64" s="25"/>
      <c r="NK64" s="25"/>
      <c r="NL64" s="25"/>
      <c r="NM64" s="25"/>
      <c r="NN64" s="23"/>
      <c r="NO64" s="25"/>
      <c r="NP64" s="25"/>
      <c r="NQ64" s="25"/>
      <c r="NR64" s="25"/>
      <c r="NS64" s="25"/>
      <c r="NT64" s="25"/>
      <c r="NU64" s="25"/>
      <c r="NV64" s="25"/>
      <c r="NW64" s="23"/>
      <c r="NX64" s="25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</row>
    <row r="65" spans="1:438">
      <c r="A65" s="21" t="s">
        <v>152</v>
      </c>
      <c r="B65" s="24">
        <f t="shared" si="86"/>
        <v>0</v>
      </c>
      <c r="C65" s="24">
        <f t="shared" si="87"/>
        <v>0</v>
      </c>
      <c r="D65" s="24">
        <f t="shared" si="88"/>
        <v>0</v>
      </c>
      <c r="E65" s="24">
        <f t="shared" si="89"/>
        <v>0</v>
      </c>
      <c r="F65" s="24">
        <f t="shared" si="90"/>
        <v>0</v>
      </c>
      <c r="G65" s="24">
        <f t="shared" si="91"/>
        <v>0</v>
      </c>
      <c r="H65" s="24">
        <f t="shared" si="92"/>
        <v>0</v>
      </c>
      <c r="I65" s="24">
        <f t="shared" si="93"/>
        <v>0</v>
      </c>
      <c r="J65" s="24">
        <f t="shared" si="94"/>
        <v>0</v>
      </c>
      <c r="K65" s="24">
        <f t="shared" si="95"/>
        <v>0</v>
      </c>
      <c r="L65" s="24">
        <f t="shared" si="96"/>
        <v>0</v>
      </c>
      <c r="M65" s="24">
        <f t="shared" si="97"/>
        <v>0</v>
      </c>
      <c r="N65" s="24">
        <f t="shared" si="98"/>
        <v>0</v>
      </c>
      <c r="O65" s="24">
        <f t="shared" si="99"/>
        <v>0</v>
      </c>
      <c r="P65" s="24">
        <f t="shared" si="100"/>
        <v>0</v>
      </c>
      <c r="Q65" s="24">
        <f t="shared" si="101"/>
        <v>0</v>
      </c>
      <c r="R65" s="24">
        <f t="shared" si="102"/>
        <v>0</v>
      </c>
      <c r="S65" s="24">
        <f t="shared" si="103"/>
        <v>0</v>
      </c>
      <c r="T65" s="24">
        <f t="shared" si="104"/>
        <v>0</v>
      </c>
      <c r="U65" s="24">
        <f t="shared" si="105"/>
        <v>0</v>
      </c>
      <c r="V65" s="24">
        <f t="shared" si="106"/>
        <v>0</v>
      </c>
      <c r="W65" s="24">
        <f t="shared" si="107"/>
        <v>0</v>
      </c>
      <c r="X65" s="24">
        <f t="shared" si="108"/>
        <v>0</v>
      </c>
      <c r="Y65" s="24">
        <f t="shared" si="109"/>
        <v>0</v>
      </c>
      <c r="Z65" s="24">
        <f t="shared" si="110"/>
        <v>0</v>
      </c>
      <c r="AA65" s="24">
        <f t="shared" si="111"/>
        <v>0</v>
      </c>
      <c r="AB65" s="24">
        <f t="shared" si="112"/>
        <v>0</v>
      </c>
      <c r="AC65" s="24">
        <f t="shared" si="113"/>
        <v>0</v>
      </c>
      <c r="AD65" s="24">
        <f t="shared" si="114"/>
        <v>0</v>
      </c>
      <c r="AE65" s="24">
        <f t="shared" si="115"/>
        <v>0</v>
      </c>
      <c r="AF65" s="24">
        <f t="shared" si="116"/>
        <v>0</v>
      </c>
      <c r="AG65" s="24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3"/>
      <c r="NO65" s="25"/>
      <c r="NP65" s="25"/>
      <c r="NQ65" s="25"/>
      <c r="NR65" s="25"/>
      <c r="NS65" s="25"/>
      <c r="NT65" s="25"/>
      <c r="NU65" s="25"/>
      <c r="NV65" s="25"/>
      <c r="NW65" s="23"/>
      <c r="NX65" s="25"/>
      <c r="NY65" s="25"/>
      <c r="NZ65" s="25"/>
      <c r="OA65" s="25"/>
      <c r="OB65" s="25"/>
      <c r="OC65" s="25"/>
      <c r="OD65" s="25"/>
      <c r="OE65" s="25"/>
      <c r="OF65" s="25"/>
      <c r="OG65" s="25"/>
      <c r="OH65" s="25"/>
      <c r="OI65" s="25"/>
      <c r="OJ65" s="25"/>
      <c r="OK65" s="25"/>
      <c r="OL65" s="25"/>
      <c r="OM65" s="25"/>
      <c r="ON65" s="25"/>
      <c r="OO65" s="25"/>
      <c r="OP65" s="25"/>
    </row>
    <row r="66" spans="1:438">
      <c r="A66" s="21" t="s">
        <v>153</v>
      </c>
      <c r="B66" s="24">
        <f t="shared" si="86"/>
        <v>0</v>
      </c>
      <c r="C66" s="24">
        <f t="shared" si="87"/>
        <v>0</v>
      </c>
      <c r="D66" s="24">
        <f t="shared" si="88"/>
        <v>0</v>
      </c>
      <c r="E66" s="24">
        <f t="shared" si="89"/>
        <v>0</v>
      </c>
      <c r="F66" s="24">
        <f t="shared" si="90"/>
        <v>0</v>
      </c>
      <c r="G66" s="24">
        <f t="shared" si="91"/>
        <v>0</v>
      </c>
      <c r="H66" s="24">
        <f t="shared" si="92"/>
        <v>0</v>
      </c>
      <c r="I66" s="24">
        <f t="shared" si="93"/>
        <v>0</v>
      </c>
      <c r="J66" s="24">
        <f t="shared" si="94"/>
        <v>0</v>
      </c>
      <c r="K66" s="24">
        <f t="shared" si="95"/>
        <v>0</v>
      </c>
      <c r="L66" s="24">
        <f t="shared" si="96"/>
        <v>0</v>
      </c>
      <c r="M66" s="24">
        <f t="shared" si="97"/>
        <v>0</v>
      </c>
      <c r="N66" s="24">
        <f t="shared" si="98"/>
        <v>0</v>
      </c>
      <c r="O66" s="24">
        <f t="shared" si="99"/>
        <v>0</v>
      </c>
      <c r="P66" s="24">
        <f t="shared" si="100"/>
        <v>0</v>
      </c>
      <c r="Q66" s="24">
        <f t="shared" si="101"/>
        <v>0</v>
      </c>
      <c r="R66" s="24">
        <f t="shared" si="102"/>
        <v>0</v>
      </c>
      <c r="S66" s="24">
        <f t="shared" si="103"/>
        <v>0</v>
      </c>
      <c r="T66" s="24">
        <f t="shared" si="104"/>
        <v>0</v>
      </c>
      <c r="U66" s="24">
        <f t="shared" si="105"/>
        <v>0</v>
      </c>
      <c r="V66" s="24">
        <f t="shared" si="106"/>
        <v>0</v>
      </c>
      <c r="W66" s="24">
        <f t="shared" si="107"/>
        <v>0</v>
      </c>
      <c r="X66" s="24">
        <f t="shared" si="108"/>
        <v>0</v>
      </c>
      <c r="Y66" s="24">
        <f t="shared" si="109"/>
        <v>0</v>
      </c>
      <c r="Z66" s="24">
        <f t="shared" si="110"/>
        <v>0</v>
      </c>
      <c r="AA66" s="24">
        <f t="shared" si="111"/>
        <v>0</v>
      </c>
      <c r="AB66" s="24">
        <f t="shared" si="112"/>
        <v>0</v>
      </c>
      <c r="AC66" s="24">
        <f t="shared" si="113"/>
        <v>0</v>
      </c>
      <c r="AD66" s="24">
        <f t="shared" si="114"/>
        <v>0</v>
      </c>
      <c r="AE66" s="24">
        <f t="shared" si="115"/>
        <v>0</v>
      </c>
      <c r="AF66" s="24">
        <f t="shared" si="116"/>
        <v>0</v>
      </c>
      <c r="AG66" s="24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3"/>
      <c r="NO66" s="25"/>
      <c r="NP66" s="25"/>
      <c r="NQ66" s="25"/>
      <c r="NR66" s="25"/>
      <c r="NS66" s="25"/>
      <c r="NT66" s="25"/>
      <c r="NU66" s="25"/>
      <c r="NV66" s="25"/>
      <c r="NW66" s="23"/>
      <c r="NX66" s="25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</row>
    <row r="67" spans="1:438">
      <c r="A67" s="21" t="s">
        <v>154</v>
      </c>
      <c r="B67" s="24">
        <f t="shared" si="86"/>
        <v>0</v>
      </c>
      <c r="C67" s="24">
        <f t="shared" si="87"/>
        <v>0</v>
      </c>
      <c r="D67" s="24">
        <f t="shared" si="88"/>
        <v>0</v>
      </c>
      <c r="E67" s="24">
        <f t="shared" si="89"/>
        <v>0</v>
      </c>
      <c r="F67" s="24">
        <f t="shared" si="90"/>
        <v>0</v>
      </c>
      <c r="G67" s="24">
        <f t="shared" si="91"/>
        <v>0</v>
      </c>
      <c r="H67" s="24">
        <f t="shared" si="92"/>
        <v>0</v>
      </c>
      <c r="I67" s="24">
        <f t="shared" si="93"/>
        <v>0</v>
      </c>
      <c r="J67" s="24">
        <f t="shared" si="94"/>
        <v>0</v>
      </c>
      <c r="K67" s="24">
        <f t="shared" si="95"/>
        <v>0</v>
      </c>
      <c r="L67" s="24">
        <f t="shared" si="96"/>
        <v>0</v>
      </c>
      <c r="M67" s="24">
        <f t="shared" si="97"/>
        <v>0</v>
      </c>
      <c r="N67" s="24">
        <f t="shared" si="98"/>
        <v>0</v>
      </c>
      <c r="O67" s="24">
        <f t="shared" si="99"/>
        <v>0</v>
      </c>
      <c r="P67" s="24">
        <f t="shared" si="100"/>
        <v>0</v>
      </c>
      <c r="Q67" s="24">
        <f t="shared" si="101"/>
        <v>0</v>
      </c>
      <c r="R67" s="24">
        <f t="shared" si="102"/>
        <v>0</v>
      </c>
      <c r="S67" s="24">
        <f t="shared" si="103"/>
        <v>0</v>
      </c>
      <c r="T67" s="24">
        <f t="shared" si="104"/>
        <v>0</v>
      </c>
      <c r="U67" s="24">
        <f t="shared" si="105"/>
        <v>0</v>
      </c>
      <c r="V67" s="24">
        <f t="shared" si="106"/>
        <v>0</v>
      </c>
      <c r="W67" s="24">
        <f t="shared" si="107"/>
        <v>0</v>
      </c>
      <c r="X67" s="24">
        <f t="shared" si="108"/>
        <v>0</v>
      </c>
      <c r="Y67" s="24">
        <f t="shared" si="109"/>
        <v>0</v>
      </c>
      <c r="Z67" s="24">
        <f t="shared" si="110"/>
        <v>0</v>
      </c>
      <c r="AA67" s="24">
        <f t="shared" si="111"/>
        <v>0</v>
      </c>
      <c r="AB67" s="24">
        <f t="shared" si="112"/>
        <v>0</v>
      </c>
      <c r="AC67" s="24">
        <f t="shared" si="113"/>
        <v>0</v>
      </c>
      <c r="AD67" s="24">
        <f t="shared" si="114"/>
        <v>0</v>
      </c>
      <c r="AE67" s="24">
        <f t="shared" si="115"/>
        <v>0</v>
      </c>
      <c r="AF67" s="24">
        <f t="shared" si="116"/>
        <v>0</v>
      </c>
      <c r="AG67" s="24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3"/>
      <c r="NO67" s="25"/>
      <c r="NP67" s="25"/>
      <c r="NQ67" s="25"/>
      <c r="NR67" s="25"/>
      <c r="NS67" s="25"/>
      <c r="NT67" s="25"/>
      <c r="NU67" s="25"/>
      <c r="NV67" s="25"/>
      <c r="NW67" s="23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</row>
    <row r="68" spans="1:438">
      <c r="A68" s="21" t="s">
        <v>155</v>
      </c>
      <c r="B68" s="24">
        <f t="shared" si="86"/>
        <v>0</v>
      </c>
      <c r="C68" s="24">
        <f t="shared" si="87"/>
        <v>0</v>
      </c>
      <c r="D68" s="24">
        <f t="shared" si="88"/>
        <v>0</v>
      </c>
      <c r="E68" s="24">
        <f t="shared" si="89"/>
        <v>0</v>
      </c>
      <c r="F68" s="24">
        <f t="shared" si="90"/>
        <v>0</v>
      </c>
      <c r="G68" s="24">
        <f t="shared" si="91"/>
        <v>0</v>
      </c>
      <c r="H68" s="24">
        <f t="shared" si="92"/>
        <v>0</v>
      </c>
      <c r="I68" s="24">
        <f t="shared" si="93"/>
        <v>0</v>
      </c>
      <c r="J68" s="24">
        <f t="shared" si="94"/>
        <v>0</v>
      </c>
      <c r="K68" s="24">
        <f t="shared" si="95"/>
        <v>0</v>
      </c>
      <c r="L68" s="24">
        <f t="shared" si="96"/>
        <v>0</v>
      </c>
      <c r="M68" s="24">
        <f t="shared" si="97"/>
        <v>0</v>
      </c>
      <c r="N68" s="24">
        <f t="shared" si="98"/>
        <v>0</v>
      </c>
      <c r="O68" s="24">
        <f t="shared" si="99"/>
        <v>0</v>
      </c>
      <c r="P68" s="24">
        <f t="shared" si="100"/>
        <v>0</v>
      </c>
      <c r="Q68" s="24">
        <f t="shared" si="101"/>
        <v>0</v>
      </c>
      <c r="R68" s="24">
        <f t="shared" si="102"/>
        <v>0</v>
      </c>
      <c r="S68" s="24">
        <f t="shared" si="103"/>
        <v>0</v>
      </c>
      <c r="T68" s="24">
        <f t="shared" si="104"/>
        <v>0</v>
      </c>
      <c r="U68" s="24">
        <f t="shared" si="105"/>
        <v>0</v>
      </c>
      <c r="V68" s="24">
        <f t="shared" si="106"/>
        <v>0</v>
      </c>
      <c r="W68" s="24">
        <f t="shared" si="107"/>
        <v>0</v>
      </c>
      <c r="X68" s="24">
        <f t="shared" si="108"/>
        <v>0</v>
      </c>
      <c r="Y68" s="24">
        <f t="shared" si="109"/>
        <v>0</v>
      </c>
      <c r="Z68" s="24">
        <f t="shared" si="110"/>
        <v>0</v>
      </c>
      <c r="AA68" s="24">
        <f t="shared" si="111"/>
        <v>0</v>
      </c>
      <c r="AB68" s="24">
        <f t="shared" si="112"/>
        <v>0</v>
      </c>
      <c r="AC68" s="24">
        <f t="shared" si="113"/>
        <v>0</v>
      </c>
      <c r="AD68" s="24">
        <f t="shared" si="114"/>
        <v>0</v>
      </c>
      <c r="AE68" s="24">
        <f t="shared" si="115"/>
        <v>0</v>
      </c>
      <c r="AF68" s="24">
        <f t="shared" si="116"/>
        <v>0</v>
      </c>
      <c r="AG68" s="24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3"/>
      <c r="NO68" s="25"/>
      <c r="NP68" s="25"/>
      <c r="NQ68" s="25"/>
      <c r="NR68" s="25"/>
      <c r="NS68" s="25"/>
      <c r="NT68" s="25"/>
      <c r="NU68" s="25"/>
      <c r="NV68" s="25"/>
      <c r="NW68" s="23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</row>
    <row r="69" spans="1:438">
      <c r="A69" s="21" t="s">
        <v>156</v>
      </c>
      <c r="B69" s="24">
        <f t="shared" si="86"/>
        <v>0</v>
      </c>
      <c r="C69" s="24">
        <f t="shared" si="87"/>
        <v>0</v>
      </c>
      <c r="D69" s="24">
        <f t="shared" si="88"/>
        <v>0</v>
      </c>
      <c r="E69" s="24">
        <f t="shared" si="89"/>
        <v>0</v>
      </c>
      <c r="F69" s="24">
        <f t="shared" si="90"/>
        <v>0</v>
      </c>
      <c r="G69" s="24">
        <f t="shared" si="91"/>
        <v>0</v>
      </c>
      <c r="H69" s="24">
        <f t="shared" si="92"/>
        <v>0</v>
      </c>
      <c r="I69" s="24">
        <f t="shared" si="93"/>
        <v>0</v>
      </c>
      <c r="J69" s="24">
        <f t="shared" si="94"/>
        <v>0</v>
      </c>
      <c r="K69" s="24">
        <f t="shared" si="95"/>
        <v>0</v>
      </c>
      <c r="L69" s="24">
        <f t="shared" si="96"/>
        <v>0</v>
      </c>
      <c r="M69" s="24">
        <f t="shared" si="97"/>
        <v>0</v>
      </c>
      <c r="N69" s="24">
        <f t="shared" si="98"/>
        <v>0</v>
      </c>
      <c r="O69" s="24">
        <f t="shared" si="99"/>
        <v>0</v>
      </c>
      <c r="P69" s="24">
        <f t="shared" si="100"/>
        <v>0</v>
      </c>
      <c r="Q69" s="24">
        <f t="shared" si="101"/>
        <v>0</v>
      </c>
      <c r="R69" s="24">
        <f t="shared" si="102"/>
        <v>0</v>
      </c>
      <c r="S69" s="24">
        <f t="shared" si="103"/>
        <v>0</v>
      </c>
      <c r="T69" s="24">
        <f t="shared" si="104"/>
        <v>0</v>
      </c>
      <c r="U69" s="24">
        <f t="shared" si="105"/>
        <v>0</v>
      </c>
      <c r="V69" s="24">
        <f t="shared" si="106"/>
        <v>0</v>
      </c>
      <c r="W69" s="24">
        <f t="shared" si="107"/>
        <v>0</v>
      </c>
      <c r="X69" s="24">
        <f t="shared" si="108"/>
        <v>0</v>
      </c>
      <c r="Y69" s="24">
        <f t="shared" si="109"/>
        <v>0</v>
      </c>
      <c r="Z69" s="24">
        <f t="shared" si="110"/>
        <v>0</v>
      </c>
      <c r="AA69" s="24">
        <f t="shared" si="111"/>
        <v>0</v>
      </c>
      <c r="AB69" s="24">
        <f t="shared" si="112"/>
        <v>0</v>
      </c>
      <c r="AC69" s="24">
        <f t="shared" si="113"/>
        <v>0</v>
      </c>
      <c r="AD69" s="24">
        <f t="shared" si="114"/>
        <v>0</v>
      </c>
      <c r="AE69" s="24">
        <f t="shared" si="115"/>
        <v>0</v>
      </c>
      <c r="AF69" s="24">
        <f t="shared" si="116"/>
        <v>0</v>
      </c>
      <c r="AG69" s="24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3"/>
      <c r="NO69" s="25"/>
      <c r="NP69" s="25"/>
      <c r="NQ69" s="25"/>
      <c r="NR69" s="25"/>
      <c r="NS69" s="25"/>
      <c r="NT69" s="25"/>
      <c r="NU69" s="25"/>
      <c r="NV69" s="25"/>
      <c r="NW69" s="23"/>
      <c r="NX69" s="25"/>
      <c r="NY69" s="25"/>
      <c r="NZ69" s="25"/>
      <c r="OA69" s="25"/>
      <c r="OB69" s="25"/>
      <c r="OC69" s="25"/>
      <c r="OD69" s="25"/>
      <c r="OE69" s="25"/>
      <c r="OF69" s="25"/>
      <c r="OG69" s="25"/>
      <c r="OH69" s="25"/>
      <c r="OI69" s="25"/>
      <c r="OJ69" s="25"/>
      <c r="OK69" s="25"/>
      <c r="OL69" s="25"/>
      <c r="OM69" s="25"/>
      <c r="ON69" s="25"/>
      <c r="OO69" s="25"/>
      <c r="OP69" s="25"/>
    </row>
    <row r="70" spans="1:438">
      <c r="A70" s="21" t="s">
        <v>157</v>
      </c>
      <c r="B70" s="24">
        <f t="shared" si="86"/>
        <v>0</v>
      </c>
      <c r="C70" s="24">
        <f t="shared" si="87"/>
        <v>0</v>
      </c>
      <c r="D70" s="24">
        <f t="shared" si="88"/>
        <v>0</v>
      </c>
      <c r="E70" s="24">
        <f t="shared" si="89"/>
        <v>0</v>
      </c>
      <c r="F70" s="24">
        <f t="shared" si="90"/>
        <v>0</v>
      </c>
      <c r="G70" s="24">
        <f t="shared" si="91"/>
        <v>0</v>
      </c>
      <c r="H70" s="24">
        <f t="shared" si="92"/>
        <v>0</v>
      </c>
      <c r="I70" s="24">
        <f t="shared" si="93"/>
        <v>0</v>
      </c>
      <c r="J70" s="24">
        <f t="shared" si="94"/>
        <v>0</v>
      </c>
      <c r="K70" s="24">
        <f t="shared" si="95"/>
        <v>0</v>
      </c>
      <c r="L70" s="24">
        <f t="shared" si="96"/>
        <v>0</v>
      </c>
      <c r="M70" s="24">
        <f t="shared" si="97"/>
        <v>0</v>
      </c>
      <c r="N70" s="24">
        <f t="shared" si="98"/>
        <v>0</v>
      </c>
      <c r="O70" s="24">
        <f t="shared" si="99"/>
        <v>0</v>
      </c>
      <c r="P70" s="24">
        <f t="shared" si="100"/>
        <v>0</v>
      </c>
      <c r="Q70" s="24">
        <f t="shared" si="101"/>
        <v>0</v>
      </c>
      <c r="R70" s="24">
        <f t="shared" si="102"/>
        <v>0</v>
      </c>
      <c r="S70" s="24">
        <f t="shared" si="103"/>
        <v>0</v>
      </c>
      <c r="T70" s="24">
        <f t="shared" si="104"/>
        <v>0</v>
      </c>
      <c r="U70" s="24">
        <f t="shared" si="105"/>
        <v>0</v>
      </c>
      <c r="V70" s="24">
        <f t="shared" si="106"/>
        <v>0</v>
      </c>
      <c r="W70" s="24">
        <f t="shared" si="107"/>
        <v>0</v>
      </c>
      <c r="X70" s="24">
        <f t="shared" si="108"/>
        <v>0</v>
      </c>
      <c r="Y70" s="24">
        <f t="shared" si="109"/>
        <v>0</v>
      </c>
      <c r="Z70" s="24">
        <f t="shared" si="110"/>
        <v>0</v>
      </c>
      <c r="AA70" s="24">
        <f t="shared" si="111"/>
        <v>0</v>
      </c>
      <c r="AB70" s="24">
        <f t="shared" si="112"/>
        <v>0</v>
      </c>
      <c r="AC70" s="24">
        <f t="shared" si="113"/>
        <v>0</v>
      </c>
      <c r="AD70" s="24">
        <f t="shared" si="114"/>
        <v>0</v>
      </c>
      <c r="AE70" s="24">
        <f t="shared" si="115"/>
        <v>0</v>
      </c>
      <c r="AF70" s="24">
        <f t="shared" si="116"/>
        <v>0</v>
      </c>
      <c r="AG70" s="24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3"/>
      <c r="NO70" s="25"/>
      <c r="NP70" s="25"/>
      <c r="NQ70" s="25"/>
      <c r="NR70" s="25"/>
      <c r="NS70" s="25"/>
      <c r="NT70" s="25"/>
      <c r="NU70" s="25"/>
      <c r="NV70" s="25"/>
      <c r="NW70" s="23"/>
      <c r="NX70" s="25"/>
      <c r="NY70" s="25"/>
      <c r="NZ70" s="25"/>
      <c r="OA70" s="25"/>
      <c r="OB70" s="25"/>
      <c r="OC70" s="25"/>
      <c r="OD70" s="25"/>
      <c r="OE70" s="25"/>
      <c r="OF70" s="25"/>
      <c r="OG70" s="25"/>
      <c r="OH70" s="25"/>
      <c r="OI70" s="25"/>
      <c r="OJ70" s="25"/>
      <c r="OK70" s="25"/>
      <c r="OL70" s="25"/>
      <c r="OM70" s="25"/>
      <c r="ON70" s="25"/>
      <c r="OO70" s="25"/>
      <c r="OP70" s="25"/>
    </row>
    <row r="71" spans="1:438">
      <c r="A71" s="21" t="s">
        <v>158</v>
      </c>
      <c r="B71" s="24">
        <f t="shared" si="86"/>
        <v>0</v>
      </c>
      <c r="C71" s="24">
        <f t="shared" si="87"/>
        <v>0</v>
      </c>
      <c r="D71" s="24">
        <f t="shared" si="88"/>
        <v>0</v>
      </c>
      <c r="E71" s="24">
        <f t="shared" si="89"/>
        <v>0</v>
      </c>
      <c r="F71" s="24">
        <f t="shared" si="90"/>
        <v>0</v>
      </c>
      <c r="G71" s="24">
        <f t="shared" si="91"/>
        <v>0</v>
      </c>
      <c r="H71" s="24">
        <f t="shared" si="92"/>
        <v>0</v>
      </c>
      <c r="I71" s="24">
        <f t="shared" si="93"/>
        <v>0</v>
      </c>
      <c r="J71" s="24">
        <f t="shared" si="94"/>
        <v>0</v>
      </c>
      <c r="K71" s="24">
        <f t="shared" si="95"/>
        <v>0</v>
      </c>
      <c r="L71" s="24">
        <f t="shared" si="96"/>
        <v>0</v>
      </c>
      <c r="M71" s="24">
        <f t="shared" si="97"/>
        <v>0</v>
      </c>
      <c r="N71" s="24">
        <f t="shared" si="98"/>
        <v>0</v>
      </c>
      <c r="O71" s="24">
        <f t="shared" si="99"/>
        <v>0</v>
      </c>
      <c r="P71" s="24">
        <f t="shared" si="100"/>
        <v>0</v>
      </c>
      <c r="Q71" s="24">
        <f t="shared" si="101"/>
        <v>0</v>
      </c>
      <c r="R71" s="24">
        <f t="shared" si="102"/>
        <v>0</v>
      </c>
      <c r="S71" s="24">
        <f t="shared" si="103"/>
        <v>0</v>
      </c>
      <c r="T71" s="24">
        <f t="shared" si="104"/>
        <v>0</v>
      </c>
      <c r="U71" s="24">
        <f t="shared" si="105"/>
        <v>0</v>
      </c>
      <c r="V71" s="24">
        <f t="shared" si="106"/>
        <v>0</v>
      </c>
      <c r="W71" s="24">
        <f t="shared" si="107"/>
        <v>0</v>
      </c>
      <c r="X71" s="24">
        <f t="shared" si="108"/>
        <v>0</v>
      </c>
      <c r="Y71" s="24">
        <f t="shared" si="109"/>
        <v>0</v>
      </c>
      <c r="Z71" s="24">
        <f t="shared" si="110"/>
        <v>0</v>
      </c>
      <c r="AA71" s="24">
        <f t="shared" si="111"/>
        <v>0</v>
      </c>
      <c r="AB71" s="24">
        <f t="shared" si="112"/>
        <v>0</v>
      </c>
      <c r="AC71" s="24">
        <f t="shared" si="113"/>
        <v>0</v>
      </c>
      <c r="AD71" s="24">
        <f t="shared" si="114"/>
        <v>0</v>
      </c>
      <c r="AE71" s="24">
        <f t="shared" si="115"/>
        <v>0</v>
      </c>
      <c r="AF71" s="24">
        <f t="shared" si="116"/>
        <v>0</v>
      </c>
      <c r="AG71" s="24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3"/>
      <c r="NO71" s="25"/>
      <c r="NP71" s="25"/>
      <c r="NQ71" s="25"/>
      <c r="NR71" s="25"/>
      <c r="NS71" s="25"/>
      <c r="NT71" s="25"/>
      <c r="NU71" s="25"/>
      <c r="NV71" s="25"/>
      <c r="NW71" s="23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</row>
    <row r="72" spans="1:438">
      <c r="A72" s="21" t="s">
        <v>159</v>
      </c>
      <c r="B72" s="24">
        <f t="shared" si="86"/>
        <v>0</v>
      </c>
      <c r="C72" s="24">
        <f t="shared" si="87"/>
        <v>0</v>
      </c>
      <c r="D72" s="24">
        <f t="shared" si="88"/>
        <v>0</v>
      </c>
      <c r="E72" s="24">
        <f t="shared" si="89"/>
        <v>0</v>
      </c>
      <c r="F72" s="24">
        <f t="shared" si="90"/>
        <v>0</v>
      </c>
      <c r="G72" s="24">
        <f t="shared" si="91"/>
        <v>0</v>
      </c>
      <c r="H72" s="24">
        <f t="shared" si="92"/>
        <v>0</v>
      </c>
      <c r="I72" s="24">
        <f t="shared" si="93"/>
        <v>0</v>
      </c>
      <c r="J72" s="24">
        <f t="shared" si="94"/>
        <v>0</v>
      </c>
      <c r="K72" s="24">
        <f t="shared" si="95"/>
        <v>0</v>
      </c>
      <c r="L72" s="24">
        <f t="shared" si="96"/>
        <v>0</v>
      </c>
      <c r="M72" s="24">
        <f t="shared" si="97"/>
        <v>0</v>
      </c>
      <c r="N72" s="24">
        <f t="shared" si="98"/>
        <v>0</v>
      </c>
      <c r="O72" s="24">
        <f t="shared" si="99"/>
        <v>0</v>
      </c>
      <c r="P72" s="24">
        <f t="shared" si="100"/>
        <v>0</v>
      </c>
      <c r="Q72" s="24">
        <f t="shared" si="101"/>
        <v>0</v>
      </c>
      <c r="R72" s="24">
        <f t="shared" si="102"/>
        <v>0</v>
      </c>
      <c r="S72" s="24">
        <f t="shared" si="103"/>
        <v>0</v>
      </c>
      <c r="T72" s="24">
        <f t="shared" si="104"/>
        <v>0</v>
      </c>
      <c r="U72" s="24">
        <f t="shared" si="105"/>
        <v>0</v>
      </c>
      <c r="V72" s="24">
        <f t="shared" si="106"/>
        <v>0</v>
      </c>
      <c r="W72" s="24">
        <f t="shared" si="107"/>
        <v>0</v>
      </c>
      <c r="X72" s="24">
        <f t="shared" si="108"/>
        <v>0</v>
      </c>
      <c r="Y72" s="24">
        <f t="shared" si="109"/>
        <v>0</v>
      </c>
      <c r="Z72" s="24">
        <f t="shared" si="110"/>
        <v>0</v>
      </c>
      <c r="AA72" s="24">
        <f t="shared" si="111"/>
        <v>0</v>
      </c>
      <c r="AB72" s="24">
        <f t="shared" si="112"/>
        <v>0</v>
      </c>
      <c r="AC72" s="24">
        <f t="shared" si="113"/>
        <v>0</v>
      </c>
      <c r="AD72" s="24">
        <f t="shared" si="114"/>
        <v>0</v>
      </c>
      <c r="AE72" s="24">
        <f t="shared" si="115"/>
        <v>0</v>
      </c>
      <c r="AF72" s="24">
        <f t="shared" si="116"/>
        <v>0</v>
      </c>
      <c r="AG72" s="24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/>
      <c r="MO72" s="25"/>
      <c r="MP72" s="25"/>
      <c r="MQ72" s="25"/>
      <c r="MR72" s="25"/>
      <c r="MS72" s="25"/>
      <c r="MT72" s="25"/>
      <c r="MU72" s="25"/>
      <c r="MV72" s="25"/>
      <c r="MW72" s="25"/>
      <c r="MX72" s="25"/>
      <c r="MY72" s="25"/>
      <c r="MZ72" s="25"/>
      <c r="NA72" s="25"/>
      <c r="NB72" s="25"/>
      <c r="NC72" s="25"/>
      <c r="ND72" s="25"/>
      <c r="NE72" s="25"/>
      <c r="NF72" s="25"/>
      <c r="NG72" s="25"/>
      <c r="NH72" s="25"/>
      <c r="NI72" s="25"/>
      <c r="NJ72" s="25"/>
      <c r="NK72" s="25"/>
      <c r="NL72" s="25"/>
      <c r="NM72" s="25"/>
      <c r="NN72" s="23"/>
      <c r="NO72" s="25"/>
      <c r="NP72" s="25"/>
      <c r="NQ72" s="25"/>
      <c r="NR72" s="25"/>
      <c r="NS72" s="25"/>
      <c r="NT72" s="25"/>
      <c r="NU72" s="25"/>
      <c r="NV72" s="25"/>
      <c r="NW72" s="23"/>
      <c r="NX72" s="25"/>
      <c r="NY72" s="25"/>
      <c r="NZ72" s="25"/>
      <c r="OA72" s="25"/>
      <c r="OB72" s="25"/>
      <c r="OC72" s="25"/>
      <c r="OD72" s="25"/>
      <c r="OE72" s="25"/>
      <c r="OF72" s="25"/>
      <c r="OG72" s="25"/>
      <c r="OH72" s="25"/>
      <c r="OI72" s="25"/>
      <c r="OJ72" s="25"/>
      <c r="OK72" s="25"/>
      <c r="OL72" s="25"/>
      <c r="OM72" s="25"/>
      <c r="ON72" s="25"/>
      <c r="OO72" s="25"/>
      <c r="OP72" s="25"/>
    </row>
    <row r="73" spans="1:438">
      <c r="A73" s="2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/>
      <c r="KC73" s="25"/>
      <c r="KD73" s="25"/>
      <c r="KE73" s="25"/>
      <c r="KF73" s="25"/>
      <c r="KG73" s="25"/>
      <c r="KH73" s="25"/>
      <c r="KI73" s="25"/>
      <c r="KJ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/>
      <c r="LO73" s="25"/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H73" s="25"/>
      <c r="MI73" s="25"/>
      <c r="MJ73" s="25"/>
      <c r="MK73" s="25"/>
      <c r="ML73" s="25"/>
      <c r="MM73" s="25"/>
      <c r="MN73" s="25"/>
      <c r="MO73" s="25"/>
      <c r="MP73" s="25"/>
      <c r="MQ73" s="25"/>
      <c r="MR73" s="25"/>
      <c r="MS73" s="25"/>
      <c r="MT73" s="25"/>
      <c r="MU73" s="25"/>
      <c r="MV73" s="25"/>
      <c r="MW73" s="25"/>
      <c r="MX73" s="25"/>
      <c r="MY73" s="25"/>
      <c r="MZ73" s="25"/>
      <c r="NA73" s="25"/>
      <c r="NB73" s="25"/>
      <c r="NC73" s="25"/>
      <c r="ND73" s="25"/>
      <c r="NE73" s="25"/>
      <c r="NF73" s="25"/>
      <c r="NG73" s="25"/>
      <c r="NH73" s="25"/>
      <c r="NI73" s="25"/>
      <c r="NJ73" s="25"/>
      <c r="NK73" s="25"/>
      <c r="NL73" s="25"/>
      <c r="NM73" s="25"/>
      <c r="NN73" s="23"/>
      <c r="NO73" s="25"/>
      <c r="NP73" s="25"/>
      <c r="NQ73" s="25"/>
      <c r="NR73" s="25"/>
      <c r="NS73" s="25"/>
      <c r="NT73" s="25"/>
      <c r="NU73" s="25"/>
      <c r="NV73" s="25"/>
      <c r="NW73" s="23"/>
      <c r="NX73" s="25"/>
      <c r="NY73" s="25"/>
      <c r="NZ73" s="25"/>
      <c r="OA73" s="25"/>
      <c r="OB73" s="25"/>
      <c r="OC73" s="25"/>
      <c r="OD73" s="25"/>
      <c r="OE73" s="25"/>
      <c r="OF73" s="25"/>
      <c r="OG73" s="25"/>
      <c r="OH73" s="25"/>
      <c r="OI73" s="25"/>
      <c r="OJ73" s="25"/>
      <c r="OK73" s="25"/>
      <c r="OL73" s="25"/>
      <c r="OM73" s="25"/>
      <c r="ON73" s="25"/>
      <c r="OO73" s="25"/>
      <c r="OP73" s="25"/>
    </row>
    <row r="74" spans="1:438">
      <c r="A74" s="21" t="s">
        <v>160</v>
      </c>
      <c r="B74" s="22">
        <f t="shared" ref="B74:AF74" si="117">SUM(B75:B162)</f>
        <v>0</v>
      </c>
      <c r="C74" s="22">
        <f t="shared" si="117"/>
        <v>0</v>
      </c>
      <c r="D74" s="22">
        <f t="shared" si="117"/>
        <v>0</v>
      </c>
      <c r="E74" s="22">
        <f t="shared" si="117"/>
        <v>0</v>
      </c>
      <c r="F74" s="22">
        <f t="shared" si="117"/>
        <v>0</v>
      </c>
      <c r="G74" s="22">
        <f t="shared" si="117"/>
        <v>0</v>
      </c>
      <c r="H74" s="22">
        <f t="shared" si="117"/>
        <v>0</v>
      </c>
      <c r="I74" s="22">
        <f t="shared" si="117"/>
        <v>0</v>
      </c>
      <c r="J74" s="22">
        <f t="shared" si="117"/>
        <v>0</v>
      </c>
      <c r="K74" s="22">
        <f t="shared" si="117"/>
        <v>0</v>
      </c>
      <c r="L74" s="22">
        <f t="shared" si="117"/>
        <v>0</v>
      </c>
      <c r="M74" s="22">
        <f t="shared" si="117"/>
        <v>0</v>
      </c>
      <c r="N74" s="22">
        <f t="shared" si="117"/>
        <v>0</v>
      </c>
      <c r="O74" s="22">
        <f t="shared" si="117"/>
        <v>0</v>
      </c>
      <c r="P74" s="22">
        <f t="shared" si="117"/>
        <v>0</v>
      </c>
      <c r="Q74" s="22">
        <f t="shared" si="117"/>
        <v>0</v>
      </c>
      <c r="R74" s="22">
        <f t="shared" si="117"/>
        <v>0</v>
      </c>
      <c r="S74" s="22">
        <f t="shared" si="117"/>
        <v>0</v>
      </c>
      <c r="T74" s="22">
        <f t="shared" si="117"/>
        <v>0</v>
      </c>
      <c r="U74" s="22">
        <f t="shared" si="117"/>
        <v>0</v>
      </c>
      <c r="V74" s="22">
        <f t="shared" si="117"/>
        <v>0</v>
      </c>
      <c r="W74" s="22">
        <f t="shared" si="117"/>
        <v>0</v>
      </c>
      <c r="X74" s="22">
        <f t="shared" si="117"/>
        <v>0</v>
      </c>
      <c r="Y74" s="22">
        <f t="shared" si="117"/>
        <v>0</v>
      </c>
      <c r="Z74" s="22">
        <f t="shared" si="117"/>
        <v>0</v>
      </c>
      <c r="AA74" s="22">
        <f t="shared" si="117"/>
        <v>0</v>
      </c>
      <c r="AB74" s="22">
        <f t="shared" si="117"/>
        <v>0</v>
      </c>
      <c r="AC74" s="22">
        <f t="shared" si="117"/>
        <v>0</v>
      </c>
      <c r="AD74" s="22">
        <f t="shared" si="117"/>
        <v>0</v>
      </c>
      <c r="AE74" s="22">
        <f t="shared" si="117"/>
        <v>0</v>
      </c>
      <c r="AF74" s="22">
        <f t="shared" si="117"/>
        <v>0.77798646360000012</v>
      </c>
      <c r="AG74" s="22"/>
      <c r="AI74" s="23">
        <f>SUM(AI75:AI162)</f>
        <v>0</v>
      </c>
      <c r="AJ74" s="23">
        <f t="shared" ref="AJ74:CU74" si="118">SUM(AJ75:AJ162)</f>
        <v>0</v>
      </c>
      <c r="AK74" s="23">
        <f t="shared" si="118"/>
        <v>0</v>
      </c>
      <c r="AL74" s="23">
        <f t="shared" si="118"/>
        <v>0</v>
      </c>
      <c r="AM74" s="23">
        <f t="shared" si="118"/>
        <v>0</v>
      </c>
      <c r="AN74" s="23">
        <f>SUM(AN75:AN162)</f>
        <v>0</v>
      </c>
      <c r="AO74" s="23">
        <f t="shared" si="118"/>
        <v>0</v>
      </c>
      <c r="AP74" s="23">
        <f t="shared" si="118"/>
        <v>0</v>
      </c>
      <c r="AQ74" s="23">
        <f t="shared" si="118"/>
        <v>0</v>
      </c>
      <c r="AR74" s="23">
        <f t="shared" si="118"/>
        <v>0</v>
      </c>
      <c r="AS74" s="23">
        <f t="shared" si="118"/>
        <v>0</v>
      </c>
      <c r="AT74" s="23">
        <f t="shared" si="118"/>
        <v>0</v>
      </c>
      <c r="AU74" s="23">
        <f t="shared" si="118"/>
        <v>0</v>
      </c>
      <c r="AV74" s="23">
        <f t="shared" si="118"/>
        <v>0</v>
      </c>
      <c r="AW74" s="23">
        <f t="shared" si="118"/>
        <v>0</v>
      </c>
      <c r="AX74" s="23">
        <f t="shared" si="118"/>
        <v>0</v>
      </c>
      <c r="AY74" s="23">
        <f t="shared" si="118"/>
        <v>0</v>
      </c>
      <c r="AZ74" s="23">
        <f t="shared" si="118"/>
        <v>0</v>
      </c>
      <c r="BA74" s="23">
        <f t="shared" si="118"/>
        <v>0</v>
      </c>
      <c r="BB74" s="23">
        <f t="shared" si="118"/>
        <v>0</v>
      </c>
      <c r="BC74" s="23">
        <f t="shared" si="118"/>
        <v>0</v>
      </c>
      <c r="BD74" s="23">
        <f t="shared" si="118"/>
        <v>0</v>
      </c>
      <c r="BE74" s="23">
        <f t="shared" si="118"/>
        <v>0</v>
      </c>
      <c r="BF74" s="23">
        <f t="shared" si="118"/>
        <v>0</v>
      </c>
      <c r="BG74" s="23">
        <f t="shared" si="118"/>
        <v>0</v>
      </c>
      <c r="BH74" s="23">
        <f t="shared" si="118"/>
        <v>0</v>
      </c>
      <c r="BI74" s="23">
        <f t="shared" si="118"/>
        <v>0</v>
      </c>
      <c r="BJ74" s="23">
        <f t="shared" si="118"/>
        <v>0</v>
      </c>
      <c r="BK74" s="23">
        <f t="shared" si="118"/>
        <v>0</v>
      </c>
      <c r="BL74" s="23">
        <f t="shared" si="118"/>
        <v>0</v>
      </c>
      <c r="BM74" s="23">
        <f t="shared" si="118"/>
        <v>0</v>
      </c>
      <c r="BN74" s="23">
        <f t="shared" si="118"/>
        <v>0</v>
      </c>
      <c r="BO74" s="23">
        <f t="shared" si="118"/>
        <v>0</v>
      </c>
      <c r="BP74" s="23">
        <f t="shared" si="118"/>
        <v>0</v>
      </c>
      <c r="BQ74" s="23">
        <f t="shared" si="118"/>
        <v>0</v>
      </c>
      <c r="BR74" s="23">
        <f t="shared" si="118"/>
        <v>0</v>
      </c>
      <c r="BS74" s="23">
        <f t="shared" si="118"/>
        <v>0</v>
      </c>
      <c r="BT74" s="23">
        <f t="shared" si="118"/>
        <v>0</v>
      </c>
      <c r="BU74" s="23">
        <f t="shared" si="118"/>
        <v>0</v>
      </c>
      <c r="BV74" s="23">
        <f t="shared" si="118"/>
        <v>0</v>
      </c>
      <c r="BW74" s="23">
        <f t="shared" si="118"/>
        <v>0</v>
      </c>
      <c r="BX74" s="23">
        <f t="shared" si="118"/>
        <v>0</v>
      </c>
      <c r="BY74" s="23">
        <f t="shared" si="118"/>
        <v>0</v>
      </c>
      <c r="BZ74" s="23">
        <f t="shared" si="118"/>
        <v>0</v>
      </c>
      <c r="CA74" s="23">
        <f t="shared" si="118"/>
        <v>0</v>
      </c>
      <c r="CB74" s="23">
        <f t="shared" si="118"/>
        <v>0</v>
      </c>
      <c r="CC74" s="23">
        <f t="shared" si="118"/>
        <v>0</v>
      </c>
      <c r="CD74" s="23">
        <f t="shared" si="118"/>
        <v>0</v>
      </c>
      <c r="CE74" s="23">
        <f t="shared" si="118"/>
        <v>0</v>
      </c>
      <c r="CF74" s="23">
        <f t="shared" si="118"/>
        <v>0</v>
      </c>
      <c r="CG74" s="23">
        <f t="shared" si="118"/>
        <v>0</v>
      </c>
      <c r="CH74" s="23">
        <f t="shared" si="118"/>
        <v>0</v>
      </c>
      <c r="CI74" s="23">
        <f t="shared" si="118"/>
        <v>0</v>
      </c>
      <c r="CJ74" s="23">
        <f t="shared" si="118"/>
        <v>0</v>
      </c>
      <c r="CK74" s="23">
        <f t="shared" si="118"/>
        <v>0</v>
      </c>
      <c r="CL74" s="23">
        <f t="shared" si="118"/>
        <v>0</v>
      </c>
      <c r="CM74" s="23">
        <f t="shared" si="118"/>
        <v>0</v>
      </c>
      <c r="CN74" s="23">
        <f t="shared" si="118"/>
        <v>0</v>
      </c>
      <c r="CO74" s="23">
        <f t="shared" si="118"/>
        <v>0</v>
      </c>
      <c r="CP74" s="23">
        <f t="shared" si="118"/>
        <v>0</v>
      </c>
      <c r="CQ74" s="23">
        <f t="shared" si="118"/>
        <v>0</v>
      </c>
      <c r="CR74" s="23">
        <f t="shared" si="118"/>
        <v>0</v>
      </c>
      <c r="CS74" s="23">
        <f t="shared" si="118"/>
        <v>0</v>
      </c>
      <c r="CT74" s="23">
        <f t="shared" si="118"/>
        <v>0</v>
      </c>
      <c r="CU74" s="23">
        <f t="shared" si="118"/>
        <v>0</v>
      </c>
      <c r="CV74" s="23">
        <f t="shared" ref="CV74:FG74" si="119">SUM(CV75:CV162)</f>
        <v>0</v>
      </c>
      <c r="CW74" s="23">
        <f t="shared" si="119"/>
        <v>0</v>
      </c>
      <c r="CX74" s="23">
        <f t="shared" si="119"/>
        <v>0</v>
      </c>
      <c r="CY74" s="23">
        <f t="shared" si="119"/>
        <v>0</v>
      </c>
      <c r="CZ74" s="23">
        <f t="shared" si="119"/>
        <v>0</v>
      </c>
      <c r="DA74" s="23">
        <f t="shared" si="119"/>
        <v>0</v>
      </c>
      <c r="DB74" s="23">
        <f t="shared" si="119"/>
        <v>0</v>
      </c>
      <c r="DC74" s="23">
        <f t="shared" si="119"/>
        <v>0</v>
      </c>
      <c r="DD74" s="23">
        <f t="shared" si="119"/>
        <v>0</v>
      </c>
      <c r="DE74" s="23">
        <f t="shared" si="119"/>
        <v>0</v>
      </c>
      <c r="DF74" s="23">
        <f t="shared" si="119"/>
        <v>0</v>
      </c>
      <c r="DG74" s="23">
        <f t="shared" si="119"/>
        <v>0</v>
      </c>
      <c r="DH74" s="23">
        <f t="shared" si="119"/>
        <v>0</v>
      </c>
      <c r="DI74" s="23">
        <f t="shared" si="119"/>
        <v>0</v>
      </c>
      <c r="DJ74" s="23">
        <f t="shared" si="119"/>
        <v>0</v>
      </c>
      <c r="DK74" s="23">
        <f t="shared" si="119"/>
        <v>0</v>
      </c>
      <c r="DL74" s="23">
        <f t="shared" si="119"/>
        <v>0</v>
      </c>
      <c r="DM74" s="23">
        <f t="shared" si="119"/>
        <v>0</v>
      </c>
      <c r="DN74" s="23">
        <f t="shared" si="119"/>
        <v>0</v>
      </c>
      <c r="DO74" s="23">
        <f t="shared" si="119"/>
        <v>0</v>
      </c>
      <c r="DP74" s="23">
        <f t="shared" si="119"/>
        <v>0</v>
      </c>
      <c r="DQ74" s="23">
        <f t="shared" si="119"/>
        <v>0</v>
      </c>
      <c r="DR74" s="23">
        <f t="shared" si="119"/>
        <v>0</v>
      </c>
      <c r="DS74" s="23">
        <f t="shared" si="119"/>
        <v>0</v>
      </c>
      <c r="DT74" s="23">
        <f t="shared" si="119"/>
        <v>0</v>
      </c>
      <c r="DU74" s="23">
        <f t="shared" si="119"/>
        <v>0</v>
      </c>
      <c r="DV74" s="23">
        <f t="shared" si="119"/>
        <v>0</v>
      </c>
      <c r="DW74" s="23">
        <f t="shared" si="119"/>
        <v>0</v>
      </c>
      <c r="DX74" s="23">
        <f t="shared" si="119"/>
        <v>0</v>
      </c>
      <c r="DY74" s="23">
        <f t="shared" si="119"/>
        <v>0</v>
      </c>
      <c r="DZ74" s="23">
        <f t="shared" si="119"/>
        <v>0</v>
      </c>
      <c r="EA74" s="23">
        <f t="shared" si="119"/>
        <v>0</v>
      </c>
      <c r="EB74" s="23">
        <f t="shared" si="119"/>
        <v>0</v>
      </c>
      <c r="EC74" s="23">
        <f t="shared" si="119"/>
        <v>0</v>
      </c>
      <c r="ED74" s="23">
        <f t="shared" si="119"/>
        <v>0</v>
      </c>
      <c r="EE74" s="23">
        <f t="shared" si="119"/>
        <v>0</v>
      </c>
      <c r="EF74" s="23">
        <f t="shared" si="119"/>
        <v>0</v>
      </c>
      <c r="EG74" s="23">
        <f t="shared" si="119"/>
        <v>0</v>
      </c>
      <c r="EH74" s="23">
        <f t="shared" si="119"/>
        <v>0</v>
      </c>
      <c r="EI74" s="23">
        <f t="shared" si="119"/>
        <v>0</v>
      </c>
      <c r="EJ74" s="23">
        <f t="shared" si="119"/>
        <v>0</v>
      </c>
      <c r="EK74" s="23">
        <f t="shared" si="119"/>
        <v>0</v>
      </c>
      <c r="EL74" s="23">
        <f t="shared" si="119"/>
        <v>0</v>
      </c>
      <c r="EM74" s="23">
        <f t="shared" si="119"/>
        <v>0</v>
      </c>
      <c r="EN74" s="23">
        <f t="shared" si="119"/>
        <v>0</v>
      </c>
      <c r="EO74" s="23">
        <f t="shared" si="119"/>
        <v>0</v>
      </c>
      <c r="EP74" s="23">
        <f t="shared" si="119"/>
        <v>0</v>
      </c>
      <c r="EQ74" s="23">
        <f t="shared" si="119"/>
        <v>0</v>
      </c>
      <c r="ER74" s="23">
        <f t="shared" si="119"/>
        <v>0</v>
      </c>
      <c r="ES74" s="23">
        <f t="shared" si="119"/>
        <v>0</v>
      </c>
      <c r="ET74" s="23">
        <f t="shared" si="119"/>
        <v>0</v>
      </c>
      <c r="EU74" s="23">
        <f t="shared" si="119"/>
        <v>0</v>
      </c>
      <c r="EV74" s="23">
        <f t="shared" si="119"/>
        <v>0</v>
      </c>
      <c r="EW74" s="23">
        <f t="shared" si="119"/>
        <v>0</v>
      </c>
      <c r="EX74" s="23">
        <f t="shared" si="119"/>
        <v>0</v>
      </c>
      <c r="EY74" s="23">
        <f t="shared" si="119"/>
        <v>0</v>
      </c>
      <c r="EZ74" s="23">
        <f t="shared" si="119"/>
        <v>0</v>
      </c>
      <c r="FA74" s="23">
        <f t="shared" si="119"/>
        <v>0</v>
      </c>
      <c r="FB74" s="23">
        <f t="shared" si="119"/>
        <v>0</v>
      </c>
      <c r="FC74" s="23">
        <f t="shared" si="119"/>
        <v>0</v>
      </c>
      <c r="FD74" s="23">
        <f t="shared" si="119"/>
        <v>0</v>
      </c>
      <c r="FE74" s="23">
        <f t="shared" si="119"/>
        <v>0</v>
      </c>
      <c r="FF74" s="23">
        <f t="shared" si="119"/>
        <v>0</v>
      </c>
      <c r="FG74" s="23">
        <f t="shared" si="119"/>
        <v>0</v>
      </c>
      <c r="FH74" s="23">
        <f t="shared" ref="FH74:HS74" si="120">SUM(FH75:FH162)</f>
        <v>0</v>
      </c>
      <c r="FI74" s="23">
        <f t="shared" si="120"/>
        <v>0</v>
      </c>
      <c r="FJ74" s="23">
        <f t="shared" si="120"/>
        <v>0</v>
      </c>
      <c r="FK74" s="23">
        <f t="shared" si="120"/>
        <v>0</v>
      </c>
      <c r="FL74" s="23">
        <f t="shared" si="120"/>
        <v>0</v>
      </c>
      <c r="FM74" s="23">
        <f t="shared" si="120"/>
        <v>0</v>
      </c>
      <c r="FN74" s="23">
        <f t="shared" si="120"/>
        <v>0</v>
      </c>
      <c r="FO74" s="23">
        <f t="shared" si="120"/>
        <v>0</v>
      </c>
      <c r="FP74" s="23">
        <f t="shared" si="120"/>
        <v>0</v>
      </c>
      <c r="FQ74" s="23">
        <f t="shared" si="120"/>
        <v>0</v>
      </c>
      <c r="FR74" s="23">
        <f t="shared" si="120"/>
        <v>0</v>
      </c>
      <c r="FS74" s="23">
        <f t="shared" si="120"/>
        <v>0</v>
      </c>
      <c r="FT74" s="23">
        <f t="shared" si="120"/>
        <v>0</v>
      </c>
      <c r="FU74" s="23">
        <f t="shared" si="120"/>
        <v>0</v>
      </c>
      <c r="FV74" s="23">
        <f t="shared" si="120"/>
        <v>0</v>
      </c>
      <c r="FW74" s="23">
        <f t="shared" si="120"/>
        <v>0</v>
      </c>
      <c r="FX74" s="23">
        <f t="shared" si="120"/>
        <v>0</v>
      </c>
      <c r="FY74" s="23">
        <f t="shared" si="120"/>
        <v>0</v>
      </c>
      <c r="FZ74" s="23">
        <f t="shared" si="120"/>
        <v>0</v>
      </c>
      <c r="GA74" s="23">
        <f t="shared" si="120"/>
        <v>0</v>
      </c>
      <c r="GB74" s="23">
        <f t="shared" si="120"/>
        <v>0</v>
      </c>
      <c r="GC74" s="23">
        <f t="shared" si="120"/>
        <v>0</v>
      </c>
      <c r="GD74" s="23">
        <f t="shared" si="120"/>
        <v>0</v>
      </c>
      <c r="GE74" s="23">
        <f t="shared" si="120"/>
        <v>0</v>
      </c>
      <c r="GF74" s="23">
        <f t="shared" si="120"/>
        <v>0</v>
      </c>
      <c r="GG74" s="23">
        <f t="shared" si="120"/>
        <v>0</v>
      </c>
      <c r="GH74" s="23">
        <f t="shared" si="120"/>
        <v>0</v>
      </c>
      <c r="GI74" s="23">
        <f t="shared" si="120"/>
        <v>0</v>
      </c>
      <c r="GJ74" s="23">
        <f t="shared" si="120"/>
        <v>0</v>
      </c>
      <c r="GK74" s="23">
        <f t="shared" si="120"/>
        <v>0</v>
      </c>
      <c r="GL74" s="23">
        <f t="shared" si="120"/>
        <v>0</v>
      </c>
      <c r="GM74" s="23">
        <f t="shared" si="120"/>
        <v>0</v>
      </c>
      <c r="GN74" s="23">
        <f t="shared" si="120"/>
        <v>0</v>
      </c>
      <c r="GO74" s="23">
        <f t="shared" si="120"/>
        <v>0</v>
      </c>
      <c r="GP74" s="23">
        <f t="shared" si="120"/>
        <v>0</v>
      </c>
      <c r="GQ74" s="23">
        <f t="shared" si="120"/>
        <v>0</v>
      </c>
      <c r="GR74" s="23">
        <f t="shared" si="120"/>
        <v>0</v>
      </c>
      <c r="GS74" s="23">
        <f t="shared" si="120"/>
        <v>0</v>
      </c>
      <c r="GT74" s="23">
        <f t="shared" si="120"/>
        <v>0</v>
      </c>
      <c r="GU74" s="23">
        <f t="shared" si="120"/>
        <v>0</v>
      </c>
      <c r="GV74" s="23">
        <f t="shared" si="120"/>
        <v>0</v>
      </c>
      <c r="GW74" s="23">
        <f t="shared" si="120"/>
        <v>0</v>
      </c>
      <c r="GX74" s="23">
        <f t="shared" si="120"/>
        <v>0</v>
      </c>
      <c r="GY74" s="23">
        <f t="shared" si="120"/>
        <v>0</v>
      </c>
      <c r="GZ74" s="23">
        <f t="shared" si="120"/>
        <v>0</v>
      </c>
      <c r="HA74" s="23">
        <f t="shared" si="120"/>
        <v>0</v>
      </c>
      <c r="HB74" s="23">
        <f t="shared" si="120"/>
        <v>0</v>
      </c>
      <c r="HC74" s="23">
        <f t="shared" si="120"/>
        <v>0</v>
      </c>
      <c r="HD74" s="23">
        <f t="shared" si="120"/>
        <v>0</v>
      </c>
      <c r="HE74" s="23">
        <f t="shared" si="120"/>
        <v>0</v>
      </c>
      <c r="HF74" s="23">
        <f t="shared" si="120"/>
        <v>0</v>
      </c>
      <c r="HG74" s="23">
        <f t="shared" si="120"/>
        <v>0</v>
      </c>
      <c r="HH74" s="23">
        <f t="shared" si="120"/>
        <v>0</v>
      </c>
      <c r="HI74" s="23">
        <f t="shared" si="120"/>
        <v>0</v>
      </c>
      <c r="HJ74" s="23">
        <f t="shared" si="120"/>
        <v>0</v>
      </c>
      <c r="HK74" s="23">
        <f t="shared" si="120"/>
        <v>0</v>
      </c>
      <c r="HL74" s="23">
        <f t="shared" si="120"/>
        <v>0</v>
      </c>
      <c r="HM74" s="23">
        <f t="shared" si="120"/>
        <v>0</v>
      </c>
      <c r="HN74" s="23">
        <f t="shared" si="120"/>
        <v>0</v>
      </c>
      <c r="HO74" s="23">
        <f t="shared" si="120"/>
        <v>0</v>
      </c>
      <c r="HP74" s="23">
        <f t="shared" si="120"/>
        <v>0</v>
      </c>
      <c r="HQ74" s="23">
        <f t="shared" si="120"/>
        <v>0</v>
      </c>
      <c r="HR74" s="23">
        <f t="shared" si="120"/>
        <v>0</v>
      </c>
      <c r="HS74" s="23">
        <f t="shared" si="120"/>
        <v>0</v>
      </c>
      <c r="HT74" s="23">
        <f t="shared" ref="HT74:KE74" si="121">SUM(HT75:HT162)</f>
        <v>0</v>
      </c>
      <c r="HU74" s="23">
        <f t="shared" si="121"/>
        <v>0</v>
      </c>
      <c r="HV74" s="23">
        <f t="shared" si="121"/>
        <v>0</v>
      </c>
      <c r="HW74" s="23">
        <f t="shared" si="121"/>
        <v>0</v>
      </c>
      <c r="HX74" s="23">
        <f t="shared" si="121"/>
        <v>0</v>
      </c>
      <c r="HY74" s="23">
        <f t="shared" si="121"/>
        <v>0</v>
      </c>
      <c r="HZ74" s="23">
        <f t="shared" si="121"/>
        <v>0</v>
      </c>
      <c r="IA74" s="23">
        <f t="shared" si="121"/>
        <v>0</v>
      </c>
      <c r="IB74" s="23">
        <f t="shared" si="121"/>
        <v>0</v>
      </c>
      <c r="IC74" s="23">
        <f t="shared" si="121"/>
        <v>0</v>
      </c>
      <c r="ID74" s="23">
        <f t="shared" si="121"/>
        <v>0</v>
      </c>
      <c r="IE74" s="23">
        <f t="shared" si="121"/>
        <v>0</v>
      </c>
      <c r="IF74" s="23">
        <f t="shared" si="121"/>
        <v>0</v>
      </c>
      <c r="IG74" s="23">
        <f t="shared" si="121"/>
        <v>0</v>
      </c>
      <c r="IH74" s="23">
        <f t="shared" si="121"/>
        <v>0</v>
      </c>
      <c r="II74" s="23">
        <f t="shared" si="121"/>
        <v>0</v>
      </c>
      <c r="IJ74" s="23">
        <f t="shared" si="121"/>
        <v>0</v>
      </c>
      <c r="IK74" s="23">
        <f t="shared" si="121"/>
        <v>0</v>
      </c>
      <c r="IL74" s="23">
        <f t="shared" si="121"/>
        <v>0</v>
      </c>
      <c r="IM74" s="23">
        <f t="shared" si="121"/>
        <v>0</v>
      </c>
      <c r="IN74" s="23">
        <f t="shared" si="121"/>
        <v>0</v>
      </c>
      <c r="IO74" s="23">
        <f t="shared" si="121"/>
        <v>0</v>
      </c>
      <c r="IP74" s="23">
        <f t="shared" si="121"/>
        <v>0</v>
      </c>
      <c r="IQ74" s="23">
        <f t="shared" si="121"/>
        <v>0</v>
      </c>
      <c r="IR74" s="23">
        <f t="shared" si="121"/>
        <v>0</v>
      </c>
      <c r="IS74" s="23">
        <f t="shared" si="121"/>
        <v>0</v>
      </c>
      <c r="IT74" s="23">
        <f t="shared" si="121"/>
        <v>0</v>
      </c>
      <c r="IU74" s="23">
        <f t="shared" si="121"/>
        <v>0</v>
      </c>
      <c r="IV74" s="23">
        <f t="shared" si="121"/>
        <v>0</v>
      </c>
      <c r="IW74" s="23">
        <f t="shared" si="121"/>
        <v>0</v>
      </c>
      <c r="IX74" s="23">
        <f t="shared" si="121"/>
        <v>0</v>
      </c>
      <c r="IY74" s="23">
        <f t="shared" si="121"/>
        <v>0</v>
      </c>
      <c r="IZ74" s="23">
        <f t="shared" si="121"/>
        <v>0</v>
      </c>
      <c r="JA74" s="23">
        <f t="shared" si="121"/>
        <v>0</v>
      </c>
      <c r="JB74" s="23">
        <f t="shared" si="121"/>
        <v>0</v>
      </c>
      <c r="JC74" s="23">
        <f t="shared" si="121"/>
        <v>0</v>
      </c>
      <c r="JD74" s="23">
        <f t="shared" si="121"/>
        <v>0</v>
      </c>
      <c r="JE74" s="23">
        <f t="shared" si="121"/>
        <v>0</v>
      </c>
      <c r="JF74" s="23">
        <f t="shared" si="121"/>
        <v>0</v>
      </c>
      <c r="JG74" s="23">
        <f t="shared" si="121"/>
        <v>0</v>
      </c>
      <c r="JH74" s="23">
        <f t="shared" si="121"/>
        <v>0</v>
      </c>
      <c r="JI74" s="23">
        <f t="shared" si="121"/>
        <v>0</v>
      </c>
      <c r="JJ74" s="23">
        <f t="shared" si="121"/>
        <v>0</v>
      </c>
      <c r="JK74" s="23">
        <f t="shared" si="121"/>
        <v>0</v>
      </c>
      <c r="JL74" s="23">
        <f t="shared" si="121"/>
        <v>0</v>
      </c>
      <c r="JM74" s="23">
        <f t="shared" si="121"/>
        <v>0</v>
      </c>
      <c r="JN74" s="23">
        <f t="shared" si="121"/>
        <v>0</v>
      </c>
      <c r="JO74" s="23">
        <f t="shared" si="121"/>
        <v>0</v>
      </c>
      <c r="JP74" s="23">
        <f t="shared" si="121"/>
        <v>0</v>
      </c>
      <c r="JQ74" s="23">
        <f t="shared" si="121"/>
        <v>0</v>
      </c>
      <c r="JR74" s="23">
        <f t="shared" si="121"/>
        <v>0</v>
      </c>
      <c r="JS74" s="23">
        <f t="shared" si="121"/>
        <v>0</v>
      </c>
      <c r="JT74" s="23">
        <f t="shared" si="121"/>
        <v>0</v>
      </c>
      <c r="JU74" s="23">
        <f t="shared" si="121"/>
        <v>0</v>
      </c>
      <c r="JV74" s="23">
        <f t="shared" si="121"/>
        <v>0</v>
      </c>
      <c r="JW74" s="23">
        <f t="shared" si="121"/>
        <v>0</v>
      </c>
      <c r="JX74" s="23">
        <f t="shared" si="121"/>
        <v>0</v>
      </c>
      <c r="JY74" s="23">
        <f t="shared" si="121"/>
        <v>0</v>
      </c>
      <c r="JZ74" s="23">
        <f t="shared" si="121"/>
        <v>0</v>
      </c>
      <c r="KA74" s="23">
        <f t="shared" si="121"/>
        <v>0</v>
      </c>
      <c r="KB74" s="23">
        <f t="shared" si="121"/>
        <v>0</v>
      </c>
      <c r="KC74" s="23">
        <f t="shared" si="121"/>
        <v>0</v>
      </c>
      <c r="KD74" s="23">
        <f t="shared" si="121"/>
        <v>0</v>
      </c>
      <c r="KE74" s="23">
        <f t="shared" si="121"/>
        <v>0</v>
      </c>
      <c r="KF74" s="23">
        <f t="shared" ref="KF74:MQ74" si="122">SUM(KF75:KF162)</f>
        <v>0</v>
      </c>
      <c r="KG74" s="23">
        <f t="shared" si="122"/>
        <v>0</v>
      </c>
      <c r="KH74" s="23">
        <f t="shared" si="122"/>
        <v>0</v>
      </c>
      <c r="KI74" s="23">
        <f t="shared" si="122"/>
        <v>0</v>
      </c>
      <c r="KJ74" s="23">
        <f t="shared" si="122"/>
        <v>0</v>
      </c>
      <c r="KK74" s="23">
        <f t="shared" si="122"/>
        <v>0</v>
      </c>
      <c r="KL74" s="23">
        <f t="shared" si="122"/>
        <v>0</v>
      </c>
      <c r="KM74" s="23">
        <f t="shared" si="122"/>
        <v>0</v>
      </c>
      <c r="KN74" s="23">
        <f t="shared" si="122"/>
        <v>0</v>
      </c>
      <c r="KO74" s="23">
        <f t="shared" si="122"/>
        <v>0</v>
      </c>
      <c r="KP74" s="23">
        <f t="shared" si="122"/>
        <v>0</v>
      </c>
      <c r="KQ74" s="23">
        <f t="shared" si="122"/>
        <v>0</v>
      </c>
      <c r="KR74" s="23">
        <f t="shared" si="122"/>
        <v>0</v>
      </c>
      <c r="KS74" s="23">
        <f t="shared" si="122"/>
        <v>0</v>
      </c>
      <c r="KT74" s="23">
        <f t="shared" si="122"/>
        <v>0</v>
      </c>
      <c r="KU74" s="23">
        <f t="shared" si="122"/>
        <v>0</v>
      </c>
      <c r="KV74" s="23">
        <f t="shared" si="122"/>
        <v>0</v>
      </c>
      <c r="KW74" s="23">
        <f t="shared" si="122"/>
        <v>0</v>
      </c>
      <c r="KX74" s="23">
        <f t="shared" si="122"/>
        <v>0</v>
      </c>
      <c r="KY74" s="23">
        <f t="shared" si="122"/>
        <v>0</v>
      </c>
      <c r="KZ74" s="23">
        <f t="shared" si="122"/>
        <v>0</v>
      </c>
      <c r="LA74" s="23">
        <f t="shared" si="122"/>
        <v>0</v>
      </c>
      <c r="LB74" s="23">
        <f t="shared" si="122"/>
        <v>0</v>
      </c>
      <c r="LC74" s="23">
        <f t="shared" si="122"/>
        <v>0</v>
      </c>
      <c r="LD74" s="23">
        <f t="shared" si="122"/>
        <v>0</v>
      </c>
      <c r="LE74" s="23">
        <f t="shared" si="122"/>
        <v>0</v>
      </c>
      <c r="LF74" s="23">
        <f t="shared" si="122"/>
        <v>0</v>
      </c>
      <c r="LG74" s="23">
        <f t="shared" si="122"/>
        <v>0</v>
      </c>
      <c r="LH74" s="23">
        <f t="shared" si="122"/>
        <v>0</v>
      </c>
      <c r="LI74" s="23">
        <f t="shared" si="122"/>
        <v>0</v>
      </c>
      <c r="LJ74" s="23">
        <f t="shared" si="122"/>
        <v>0</v>
      </c>
      <c r="LK74" s="23">
        <f t="shared" si="122"/>
        <v>0</v>
      </c>
      <c r="LL74" s="23">
        <f t="shared" si="122"/>
        <v>0</v>
      </c>
      <c r="LM74" s="23">
        <f t="shared" si="122"/>
        <v>0</v>
      </c>
      <c r="LN74" s="23">
        <f t="shared" si="122"/>
        <v>0</v>
      </c>
      <c r="LO74" s="23">
        <f t="shared" si="122"/>
        <v>0</v>
      </c>
      <c r="LP74" s="23">
        <f t="shared" si="122"/>
        <v>0</v>
      </c>
      <c r="LQ74" s="23">
        <f t="shared" si="122"/>
        <v>0</v>
      </c>
      <c r="LR74" s="23">
        <f t="shared" si="122"/>
        <v>0</v>
      </c>
      <c r="LS74" s="23">
        <f t="shared" si="122"/>
        <v>0</v>
      </c>
      <c r="LT74" s="23">
        <f t="shared" si="122"/>
        <v>0</v>
      </c>
      <c r="LU74" s="23">
        <f t="shared" si="122"/>
        <v>0</v>
      </c>
      <c r="LV74" s="23">
        <f t="shared" si="122"/>
        <v>0</v>
      </c>
      <c r="LW74" s="23">
        <f t="shared" si="122"/>
        <v>0</v>
      </c>
      <c r="LX74" s="23">
        <f t="shared" si="122"/>
        <v>0</v>
      </c>
      <c r="LY74" s="23">
        <f t="shared" si="122"/>
        <v>0</v>
      </c>
      <c r="LZ74" s="23">
        <f t="shared" si="122"/>
        <v>0</v>
      </c>
      <c r="MA74" s="23">
        <f t="shared" si="122"/>
        <v>0</v>
      </c>
      <c r="MB74" s="23">
        <f t="shared" si="122"/>
        <v>0</v>
      </c>
      <c r="MC74" s="23">
        <f t="shared" si="122"/>
        <v>0</v>
      </c>
      <c r="MD74" s="23">
        <f t="shared" si="122"/>
        <v>0</v>
      </c>
      <c r="ME74" s="23">
        <f t="shared" si="122"/>
        <v>0</v>
      </c>
      <c r="MF74" s="23">
        <f t="shared" si="122"/>
        <v>0</v>
      </c>
      <c r="MG74" s="23">
        <f t="shared" si="122"/>
        <v>0</v>
      </c>
      <c r="MH74" s="23">
        <f t="shared" si="122"/>
        <v>0</v>
      </c>
      <c r="MI74" s="23">
        <f t="shared" si="122"/>
        <v>0</v>
      </c>
      <c r="MJ74" s="23">
        <f t="shared" si="122"/>
        <v>0</v>
      </c>
      <c r="MK74" s="23">
        <f t="shared" si="122"/>
        <v>0</v>
      </c>
      <c r="ML74" s="23">
        <f t="shared" si="122"/>
        <v>0</v>
      </c>
      <c r="MM74" s="23">
        <f t="shared" si="122"/>
        <v>0</v>
      </c>
      <c r="MN74" s="23">
        <f t="shared" si="122"/>
        <v>0</v>
      </c>
      <c r="MO74" s="23">
        <f t="shared" si="122"/>
        <v>0</v>
      </c>
      <c r="MP74" s="23">
        <f t="shared" si="122"/>
        <v>0</v>
      </c>
      <c r="MQ74" s="23">
        <f t="shared" si="122"/>
        <v>0</v>
      </c>
      <c r="MR74" s="23">
        <f t="shared" ref="MR74:PC74" si="123">SUM(MR75:MR162)</f>
        <v>0</v>
      </c>
      <c r="MS74" s="23">
        <f t="shared" si="123"/>
        <v>0</v>
      </c>
      <c r="MT74" s="23">
        <f t="shared" si="123"/>
        <v>0</v>
      </c>
      <c r="MU74" s="23">
        <f t="shared" si="123"/>
        <v>0</v>
      </c>
      <c r="MV74" s="23">
        <f t="shared" si="123"/>
        <v>0</v>
      </c>
      <c r="MW74" s="23">
        <f t="shared" si="123"/>
        <v>0</v>
      </c>
      <c r="MX74" s="23">
        <f t="shared" si="123"/>
        <v>0</v>
      </c>
      <c r="MY74" s="23">
        <f t="shared" si="123"/>
        <v>0</v>
      </c>
      <c r="MZ74" s="23">
        <f t="shared" si="123"/>
        <v>0</v>
      </c>
      <c r="NA74" s="23">
        <f t="shared" si="123"/>
        <v>0</v>
      </c>
      <c r="NB74" s="23">
        <f t="shared" si="123"/>
        <v>0</v>
      </c>
      <c r="NC74" s="23">
        <f t="shared" si="123"/>
        <v>0</v>
      </c>
      <c r="ND74" s="23">
        <f t="shared" si="123"/>
        <v>0</v>
      </c>
      <c r="NE74" s="23">
        <f t="shared" si="123"/>
        <v>0</v>
      </c>
      <c r="NF74" s="23">
        <f t="shared" si="123"/>
        <v>0</v>
      </c>
      <c r="NG74" s="23">
        <f t="shared" si="123"/>
        <v>0</v>
      </c>
      <c r="NH74" s="23">
        <f t="shared" si="123"/>
        <v>0</v>
      </c>
      <c r="NI74" s="23">
        <f t="shared" si="123"/>
        <v>0</v>
      </c>
      <c r="NJ74" s="23">
        <f t="shared" si="123"/>
        <v>0</v>
      </c>
      <c r="NK74" s="23">
        <f t="shared" si="123"/>
        <v>0</v>
      </c>
      <c r="NL74" s="23">
        <f t="shared" si="123"/>
        <v>0</v>
      </c>
      <c r="NM74" s="23">
        <f t="shared" si="123"/>
        <v>0</v>
      </c>
      <c r="NN74" s="23">
        <f t="shared" si="123"/>
        <v>0</v>
      </c>
      <c r="NO74" s="23">
        <f t="shared" si="123"/>
        <v>0</v>
      </c>
      <c r="NP74" s="23">
        <f t="shared" si="123"/>
        <v>0</v>
      </c>
      <c r="NQ74" s="23">
        <f t="shared" si="123"/>
        <v>0</v>
      </c>
      <c r="NR74" s="23">
        <f t="shared" si="123"/>
        <v>0</v>
      </c>
      <c r="NS74" s="23">
        <f t="shared" si="123"/>
        <v>0</v>
      </c>
      <c r="NT74" s="23">
        <f t="shared" si="123"/>
        <v>0</v>
      </c>
      <c r="NU74" s="23">
        <f t="shared" si="123"/>
        <v>0</v>
      </c>
      <c r="NV74" s="23">
        <f t="shared" si="123"/>
        <v>0</v>
      </c>
      <c r="NW74" s="23">
        <f t="shared" si="123"/>
        <v>0</v>
      </c>
      <c r="NX74" s="23">
        <f t="shared" si="123"/>
        <v>0</v>
      </c>
      <c r="NY74" s="23">
        <f t="shared" si="123"/>
        <v>0</v>
      </c>
      <c r="NZ74" s="23">
        <f t="shared" si="123"/>
        <v>0</v>
      </c>
      <c r="OA74" s="23">
        <f t="shared" si="123"/>
        <v>0</v>
      </c>
      <c r="OB74" s="23">
        <f t="shared" si="123"/>
        <v>0</v>
      </c>
      <c r="OC74" s="23">
        <f t="shared" si="123"/>
        <v>0</v>
      </c>
      <c r="OD74" s="23">
        <f t="shared" si="123"/>
        <v>0</v>
      </c>
      <c r="OE74" s="23">
        <f t="shared" si="123"/>
        <v>0</v>
      </c>
      <c r="OF74" s="23">
        <f t="shared" si="123"/>
        <v>0</v>
      </c>
      <c r="OG74" s="23">
        <f t="shared" si="123"/>
        <v>0</v>
      </c>
      <c r="OH74" s="23">
        <f t="shared" si="123"/>
        <v>0</v>
      </c>
      <c r="OI74" s="23">
        <f t="shared" si="123"/>
        <v>0</v>
      </c>
      <c r="OJ74" s="23">
        <f t="shared" si="123"/>
        <v>0</v>
      </c>
      <c r="OK74" s="23">
        <f t="shared" si="123"/>
        <v>0</v>
      </c>
      <c r="OL74" s="23">
        <f t="shared" si="123"/>
        <v>0</v>
      </c>
      <c r="OM74" s="23">
        <f t="shared" si="123"/>
        <v>0</v>
      </c>
      <c r="ON74" s="23">
        <f t="shared" si="123"/>
        <v>0</v>
      </c>
      <c r="OO74" s="23">
        <f t="shared" si="123"/>
        <v>763.53848100000005</v>
      </c>
      <c r="OP74" s="23">
        <f t="shared" si="123"/>
        <v>14.447982600000001</v>
      </c>
      <c r="OQ74" s="23">
        <f t="shared" si="123"/>
        <v>0</v>
      </c>
      <c r="OR74" s="23">
        <f t="shared" si="123"/>
        <v>0</v>
      </c>
      <c r="OS74" s="23">
        <f t="shared" si="123"/>
        <v>0</v>
      </c>
      <c r="OT74" s="23">
        <f t="shared" si="123"/>
        <v>0</v>
      </c>
      <c r="OU74" s="23">
        <f t="shared" si="123"/>
        <v>0</v>
      </c>
      <c r="OV74" s="23">
        <f t="shared" si="123"/>
        <v>0</v>
      </c>
      <c r="OW74" s="23">
        <f t="shared" si="123"/>
        <v>0</v>
      </c>
      <c r="OX74" s="23">
        <f t="shared" si="123"/>
        <v>0</v>
      </c>
      <c r="OY74" s="23">
        <f t="shared" si="123"/>
        <v>0</v>
      </c>
      <c r="OZ74" s="23">
        <f t="shared" si="123"/>
        <v>0</v>
      </c>
      <c r="PA74" s="23">
        <f t="shared" si="123"/>
        <v>0</v>
      </c>
      <c r="PB74" s="23">
        <f t="shared" si="123"/>
        <v>0</v>
      </c>
      <c r="PC74" s="23">
        <f t="shared" si="123"/>
        <v>0</v>
      </c>
      <c r="PD74" s="23">
        <f t="shared" ref="PD74:PV74" si="124">SUM(PD75:PD162)</f>
        <v>0</v>
      </c>
      <c r="PE74" s="23">
        <f t="shared" si="124"/>
        <v>0</v>
      </c>
      <c r="PF74" s="23">
        <f t="shared" si="124"/>
        <v>0</v>
      </c>
      <c r="PG74" s="23">
        <f t="shared" si="124"/>
        <v>0</v>
      </c>
      <c r="PH74" s="23">
        <f t="shared" si="124"/>
        <v>0</v>
      </c>
      <c r="PI74" s="23">
        <f t="shared" si="124"/>
        <v>0</v>
      </c>
      <c r="PJ74" s="23">
        <f t="shared" si="124"/>
        <v>0</v>
      </c>
      <c r="PK74" s="23">
        <f t="shared" si="124"/>
        <v>0</v>
      </c>
      <c r="PL74" s="23">
        <f t="shared" si="124"/>
        <v>0</v>
      </c>
      <c r="PM74" s="23">
        <f t="shared" si="124"/>
        <v>0</v>
      </c>
      <c r="PN74" s="23">
        <f t="shared" si="124"/>
        <v>0</v>
      </c>
      <c r="PO74" s="23">
        <f t="shared" si="124"/>
        <v>0</v>
      </c>
      <c r="PP74" s="23">
        <f t="shared" si="124"/>
        <v>0</v>
      </c>
      <c r="PQ74" s="23">
        <f t="shared" si="124"/>
        <v>0</v>
      </c>
      <c r="PR74" s="23">
        <f t="shared" si="124"/>
        <v>0</v>
      </c>
      <c r="PS74" s="23">
        <f t="shared" si="124"/>
        <v>0</v>
      </c>
      <c r="PT74" s="23">
        <f t="shared" si="124"/>
        <v>0</v>
      </c>
      <c r="PU74" s="23">
        <f t="shared" si="124"/>
        <v>0</v>
      </c>
      <c r="PV74" s="23">
        <f t="shared" si="124"/>
        <v>0</v>
      </c>
    </row>
    <row r="75" spans="1:438">
      <c r="A75" s="21" t="s">
        <v>161</v>
      </c>
      <c r="B75" s="24">
        <f t="shared" ref="B75:B138" si="125">SUM(AI75:AT75)/1000</f>
        <v>0</v>
      </c>
      <c r="C75" s="24">
        <f t="shared" ref="C75:C138" si="126">SUM(AU75:BF75)/1000</f>
        <v>0</v>
      </c>
      <c r="D75" s="24">
        <f t="shared" ref="D75:D138" si="127">SUM(BG75:BR75)/1000</f>
        <v>0</v>
      </c>
      <c r="E75" s="24">
        <f t="shared" ref="E75:E138" si="128">SUM(BS75:CD75)/1000</f>
        <v>0</v>
      </c>
      <c r="F75" s="24">
        <f t="shared" ref="F75:F138" si="129">SUM(CE75:CP75)/1000</f>
        <v>0</v>
      </c>
      <c r="G75" s="24">
        <f t="shared" ref="G75:G138" si="130">SUM(CQ75:DB75)/1000</f>
        <v>0</v>
      </c>
      <c r="H75" s="24">
        <f t="shared" ref="H75:H138" si="131">SUM(DC75:DN75)/1000</f>
        <v>0</v>
      </c>
      <c r="I75" s="24">
        <f t="shared" ref="I75:I138" si="132">SUM(DO75:DZ75)/1000</f>
        <v>0</v>
      </c>
      <c r="J75" s="24">
        <f t="shared" ref="J75:J138" si="133">SUM(EA75:EL75)/1000</f>
        <v>0</v>
      </c>
      <c r="K75" s="24">
        <f t="shared" ref="K75:K138" si="134">SUM(EM75:EX75)/1000</f>
        <v>0</v>
      </c>
      <c r="L75" s="24">
        <f t="shared" ref="L75:L138" si="135">SUM(EY75:FJ75)/1000</f>
        <v>0</v>
      </c>
      <c r="M75" s="24">
        <f t="shared" ref="M75:M138" si="136">SUM(FK75:FV75)/1000</f>
        <v>0</v>
      </c>
      <c r="N75" s="24">
        <f t="shared" ref="N75:N138" si="137">SUM(FW75:GH75)/1000</f>
        <v>0</v>
      </c>
      <c r="O75" s="24">
        <f t="shared" ref="O75:O138" si="138">SUM(GI75:GT75)/1000</f>
        <v>0</v>
      </c>
      <c r="P75" s="24">
        <f t="shared" ref="P75:P138" si="139">SUM(GU75:HF75)/1000</f>
        <v>0</v>
      </c>
      <c r="Q75" s="24">
        <f t="shared" ref="Q75:Q138" si="140">SUM(HG75:HR75)/1000</f>
        <v>0</v>
      </c>
      <c r="R75" s="24">
        <f t="shared" ref="R75:R138" si="141">SUM(HS75:ID75)/1000</f>
        <v>0</v>
      </c>
      <c r="S75" s="24">
        <f t="shared" ref="S75:S138" si="142">SUM(IE75:IP75)/1000</f>
        <v>0</v>
      </c>
      <c r="T75" s="24">
        <f t="shared" ref="T75:T138" si="143">SUM(IQ75:JB75)/1000</f>
        <v>0</v>
      </c>
      <c r="U75" s="24">
        <f t="shared" ref="U75:U138" si="144">SUM(JC75:JN75)/1000</f>
        <v>0</v>
      </c>
      <c r="V75" s="24">
        <f t="shared" ref="V75:V138" si="145">SUM(JO75:JZ75)/1000</f>
        <v>0</v>
      </c>
      <c r="W75" s="24">
        <f t="shared" ref="W75:W138" si="146">SUM(KA75:KL75)/1000</f>
        <v>0</v>
      </c>
      <c r="X75" s="24">
        <f t="shared" ref="X75:X138" si="147">SUM(KM75:KX75)/1000</f>
        <v>0</v>
      </c>
      <c r="Y75" s="24">
        <f t="shared" ref="Y75:Y138" si="148">SUM(KY75:LJ75)/1000</f>
        <v>0</v>
      </c>
      <c r="Z75" s="24">
        <f t="shared" ref="Z75:Z138" si="149">SUM(LK75:LV75)/1000</f>
        <v>0</v>
      </c>
      <c r="AA75" s="24">
        <f t="shared" ref="AA75:AA138" si="150">SUM(LW75:MH75)/1000</f>
        <v>0</v>
      </c>
      <c r="AB75" s="24">
        <f t="shared" ref="AB75:AB138" si="151">SUM(MI75:MT75)/1000</f>
        <v>0</v>
      </c>
      <c r="AC75" s="24">
        <f t="shared" ref="AC75:AC138" si="152">SUM(MU75:NF75)/1000</f>
        <v>0</v>
      </c>
      <c r="AD75" s="24">
        <f t="shared" ref="AD75:AD138" si="153">SUM(NG75:NR75)/1000</f>
        <v>0</v>
      </c>
      <c r="AE75" s="24">
        <f t="shared" ref="AE75:AE138" si="154">SUM(NS75:OD75)/1000</f>
        <v>0</v>
      </c>
      <c r="AF75" s="24">
        <f t="shared" ref="AF75:AF138" si="155">SUM(OE75:OP75)/1000</f>
        <v>0</v>
      </c>
      <c r="AG75" s="24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/>
      <c r="NM75" s="25"/>
      <c r="NN75" s="23"/>
      <c r="NO75" s="25"/>
      <c r="NP75" s="25"/>
      <c r="NQ75" s="25"/>
      <c r="NR75" s="25"/>
      <c r="NS75" s="25"/>
      <c r="NT75" s="25"/>
      <c r="NU75" s="25"/>
      <c r="NV75" s="25"/>
      <c r="NW75" s="23"/>
      <c r="NX75" s="25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</row>
    <row r="76" spans="1:438">
      <c r="A76" s="21" t="s">
        <v>162</v>
      </c>
      <c r="B76" s="24">
        <f t="shared" si="125"/>
        <v>0</v>
      </c>
      <c r="C76" s="24">
        <f t="shared" si="126"/>
        <v>0</v>
      </c>
      <c r="D76" s="24">
        <f t="shared" si="127"/>
        <v>0</v>
      </c>
      <c r="E76" s="24">
        <f t="shared" si="128"/>
        <v>0</v>
      </c>
      <c r="F76" s="24">
        <f t="shared" si="129"/>
        <v>0</v>
      </c>
      <c r="G76" s="24">
        <f t="shared" si="130"/>
        <v>0</v>
      </c>
      <c r="H76" s="24">
        <f t="shared" si="131"/>
        <v>0</v>
      </c>
      <c r="I76" s="24">
        <f t="shared" si="132"/>
        <v>0</v>
      </c>
      <c r="J76" s="24">
        <f t="shared" si="133"/>
        <v>0</v>
      </c>
      <c r="K76" s="24">
        <f t="shared" si="134"/>
        <v>0</v>
      </c>
      <c r="L76" s="24">
        <f t="shared" si="135"/>
        <v>0</v>
      </c>
      <c r="M76" s="24">
        <f t="shared" si="136"/>
        <v>0</v>
      </c>
      <c r="N76" s="24">
        <f t="shared" si="137"/>
        <v>0</v>
      </c>
      <c r="O76" s="24">
        <f t="shared" si="138"/>
        <v>0</v>
      </c>
      <c r="P76" s="24">
        <f t="shared" si="139"/>
        <v>0</v>
      </c>
      <c r="Q76" s="24">
        <f t="shared" si="140"/>
        <v>0</v>
      </c>
      <c r="R76" s="24">
        <f t="shared" si="141"/>
        <v>0</v>
      </c>
      <c r="S76" s="24">
        <f t="shared" si="142"/>
        <v>0</v>
      </c>
      <c r="T76" s="24">
        <f t="shared" si="143"/>
        <v>0</v>
      </c>
      <c r="U76" s="24">
        <f t="shared" si="144"/>
        <v>0</v>
      </c>
      <c r="V76" s="24">
        <f t="shared" si="145"/>
        <v>0</v>
      </c>
      <c r="W76" s="24">
        <f t="shared" si="146"/>
        <v>0</v>
      </c>
      <c r="X76" s="24">
        <f t="shared" si="147"/>
        <v>0</v>
      </c>
      <c r="Y76" s="24">
        <f t="shared" si="148"/>
        <v>0</v>
      </c>
      <c r="Z76" s="24">
        <f t="shared" si="149"/>
        <v>0</v>
      </c>
      <c r="AA76" s="24">
        <f t="shared" si="150"/>
        <v>0</v>
      </c>
      <c r="AB76" s="24">
        <f t="shared" si="151"/>
        <v>0</v>
      </c>
      <c r="AC76" s="24">
        <f t="shared" si="152"/>
        <v>0</v>
      </c>
      <c r="AD76" s="24">
        <f t="shared" si="153"/>
        <v>0</v>
      </c>
      <c r="AE76" s="24">
        <f t="shared" si="154"/>
        <v>0</v>
      </c>
      <c r="AF76" s="24">
        <f t="shared" si="155"/>
        <v>0</v>
      </c>
      <c r="AG76" s="24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5"/>
      <c r="HF76" s="25"/>
      <c r="HG76" s="25"/>
      <c r="HH76" s="25"/>
      <c r="HI76" s="25"/>
      <c r="HJ76" s="25"/>
      <c r="HK76" s="25"/>
      <c r="HL76" s="25"/>
      <c r="HM76" s="25"/>
      <c r="HN76" s="25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IR76" s="25"/>
      <c r="IS76" s="25"/>
      <c r="IT76" s="25"/>
      <c r="IU76" s="25"/>
      <c r="IV76" s="25"/>
      <c r="IW76" s="25"/>
      <c r="IX76" s="25"/>
      <c r="IY76" s="25"/>
      <c r="IZ76" s="25"/>
      <c r="JA76" s="25"/>
      <c r="JB76" s="25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  <c r="JW76" s="25"/>
      <c r="JX76" s="25"/>
      <c r="JY76" s="25"/>
      <c r="JZ76" s="25"/>
      <c r="KA76" s="25"/>
      <c r="KB76" s="25"/>
      <c r="KC76" s="25"/>
      <c r="KD76" s="25"/>
      <c r="KE76" s="25"/>
      <c r="KF76" s="25"/>
      <c r="KG76" s="25"/>
      <c r="KH76" s="25"/>
      <c r="KI76" s="25"/>
      <c r="KJ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  <c r="LD76" s="25"/>
      <c r="LE76" s="25"/>
      <c r="LF76" s="25"/>
      <c r="LG76" s="25"/>
      <c r="LH76" s="25"/>
      <c r="LI76" s="25"/>
      <c r="LJ76" s="25"/>
      <c r="LK76" s="25"/>
      <c r="LL76" s="25"/>
      <c r="LM76" s="25"/>
      <c r="LN76" s="25"/>
      <c r="LO76" s="25"/>
      <c r="LP76" s="25"/>
      <c r="LQ76" s="25"/>
      <c r="LR76" s="25"/>
      <c r="LS76" s="25"/>
      <c r="LT76" s="25"/>
      <c r="LU76" s="25"/>
      <c r="LV76" s="25"/>
      <c r="LW76" s="25"/>
      <c r="LX76" s="25"/>
      <c r="LY76" s="25"/>
      <c r="LZ76" s="25"/>
      <c r="MA76" s="25"/>
      <c r="MB76" s="25"/>
      <c r="MC76" s="25"/>
      <c r="MD76" s="25"/>
      <c r="ME76" s="25"/>
      <c r="MF76" s="25"/>
      <c r="MG76" s="25"/>
      <c r="MH76" s="25"/>
      <c r="MI76" s="25"/>
      <c r="MJ76" s="25"/>
      <c r="MK76" s="25"/>
      <c r="ML76" s="25"/>
      <c r="MM76" s="25"/>
      <c r="MN76" s="25"/>
      <c r="MO76" s="25"/>
      <c r="MP76" s="25"/>
      <c r="MQ76" s="25"/>
      <c r="MR76" s="25"/>
      <c r="MS76" s="25"/>
      <c r="MT76" s="25"/>
      <c r="MU76" s="25"/>
      <c r="MV76" s="25"/>
      <c r="MW76" s="25"/>
      <c r="MX76" s="25"/>
      <c r="MY76" s="25"/>
      <c r="MZ76" s="25"/>
      <c r="NA76" s="25"/>
      <c r="NB76" s="25"/>
      <c r="NC76" s="25"/>
      <c r="ND76" s="25"/>
      <c r="NE76" s="25"/>
      <c r="NF76" s="25"/>
      <c r="NG76" s="25"/>
      <c r="NH76" s="25"/>
      <c r="NI76" s="25"/>
      <c r="NJ76" s="25"/>
      <c r="NK76" s="25"/>
      <c r="NL76" s="25"/>
      <c r="NM76" s="25"/>
      <c r="NN76" s="23"/>
      <c r="NO76" s="25"/>
      <c r="NP76" s="25"/>
      <c r="NQ76" s="25"/>
      <c r="NR76" s="25"/>
      <c r="NS76" s="25"/>
      <c r="NT76" s="25"/>
      <c r="NU76" s="25"/>
      <c r="NV76" s="25"/>
      <c r="NW76" s="23"/>
      <c r="NX76" s="25"/>
      <c r="NY76" s="25"/>
      <c r="NZ76" s="25"/>
      <c r="OA76" s="25"/>
      <c r="OB76" s="25"/>
      <c r="OC76" s="25"/>
      <c r="OD76" s="25"/>
      <c r="OE76" s="25"/>
      <c r="OF76" s="25"/>
      <c r="OG76" s="25"/>
      <c r="OH76" s="25"/>
      <c r="OI76" s="25"/>
      <c r="OJ76" s="25"/>
      <c r="OK76" s="25"/>
      <c r="OL76" s="25"/>
      <c r="OM76" s="25"/>
      <c r="ON76" s="25"/>
      <c r="OO76" s="25"/>
      <c r="OP76" s="25"/>
    </row>
    <row r="77" spans="1:438">
      <c r="A77" s="21" t="s">
        <v>163</v>
      </c>
      <c r="B77" s="24">
        <f t="shared" si="125"/>
        <v>0</v>
      </c>
      <c r="C77" s="24">
        <f t="shared" si="126"/>
        <v>0</v>
      </c>
      <c r="D77" s="24">
        <f t="shared" si="127"/>
        <v>0</v>
      </c>
      <c r="E77" s="24">
        <f t="shared" si="128"/>
        <v>0</v>
      </c>
      <c r="F77" s="24">
        <f t="shared" si="129"/>
        <v>0</v>
      </c>
      <c r="G77" s="24">
        <f t="shared" si="130"/>
        <v>0</v>
      </c>
      <c r="H77" s="24">
        <f t="shared" si="131"/>
        <v>0</v>
      </c>
      <c r="I77" s="24">
        <f t="shared" si="132"/>
        <v>0</v>
      </c>
      <c r="J77" s="24">
        <f t="shared" si="133"/>
        <v>0</v>
      </c>
      <c r="K77" s="24">
        <f t="shared" si="134"/>
        <v>0</v>
      </c>
      <c r="L77" s="24">
        <f t="shared" si="135"/>
        <v>0</v>
      </c>
      <c r="M77" s="24">
        <f t="shared" si="136"/>
        <v>0</v>
      </c>
      <c r="N77" s="24">
        <f t="shared" si="137"/>
        <v>0</v>
      </c>
      <c r="O77" s="24">
        <f t="shared" si="138"/>
        <v>0</v>
      </c>
      <c r="P77" s="24">
        <f t="shared" si="139"/>
        <v>0</v>
      </c>
      <c r="Q77" s="24">
        <f t="shared" si="140"/>
        <v>0</v>
      </c>
      <c r="R77" s="24">
        <f t="shared" si="141"/>
        <v>0</v>
      </c>
      <c r="S77" s="24">
        <f t="shared" si="142"/>
        <v>0</v>
      </c>
      <c r="T77" s="24">
        <f t="shared" si="143"/>
        <v>0</v>
      </c>
      <c r="U77" s="24">
        <f t="shared" si="144"/>
        <v>0</v>
      </c>
      <c r="V77" s="24">
        <f t="shared" si="145"/>
        <v>0</v>
      </c>
      <c r="W77" s="24">
        <f t="shared" si="146"/>
        <v>0</v>
      </c>
      <c r="X77" s="24">
        <f t="shared" si="147"/>
        <v>0</v>
      </c>
      <c r="Y77" s="24">
        <f t="shared" si="148"/>
        <v>0</v>
      </c>
      <c r="Z77" s="24">
        <f t="shared" si="149"/>
        <v>0</v>
      </c>
      <c r="AA77" s="24">
        <f t="shared" si="150"/>
        <v>0</v>
      </c>
      <c r="AB77" s="24">
        <f t="shared" si="151"/>
        <v>0</v>
      </c>
      <c r="AC77" s="24">
        <f t="shared" si="152"/>
        <v>0</v>
      </c>
      <c r="AD77" s="24">
        <f t="shared" si="153"/>
        <v>0</v>
      </c>
      <c r="AE77" s="24">
        <f t="shared" si="154"/>
        <v>0</v>
      </c>
      <c r="AF77" s="24">
        <f t="shared" si="155"/>
        <v>0</v>
      </c>
      <c r="AG77" s="24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3"/>
      <c r="NO77" s="25"/>
      <c r="NP77" s="25"/>
      <c r="NQ77" s="25"/>
      <c r="NR77" s="25"/>
      <c r="NS77" s="25"/>
      <c r="NT77" s="25"/>
      <c r="NU77" s="25"/>
      <c r="NV77" s="25"/>
      <c r="NW77" s="23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</row>
    <row r="78" spans="1:438">
      <c r="A78" s="21" t="s">
        <v>164</v>
      </c>
      <c r="B78" s="24">
        <f t="shared" si="125"/>
        <v>0</v>
      </c>
      <c r="C78" s="24">
        <f t="shared" si="126"/>
        <v>0</v>
      </c>
      <c r="D78" s="24">
        <f t="shared" si="127"/>
        <v>0</v>
      </c>
      <c r="E78" s="24">
        <f t="shared" si="128"/>
        <v>0</v>
      </c>
      <c r="F78" s="24">
        <f t="shared" si="129"/>
        <v>0</v>
      </c>
      <c r="G78" s="24">
        <f t="shared" si="130"/>
        <v>0</v>
      </c>
      <c r="H78" s="24">
        <f t="shared" si="131"/>
        <v>0</v>
      </c>
      <c r="I78" s="24">
        <f t="shared" si="132"/>
        <v>0</v>
      </c>
      <c r="J78" s="24">
        <f t="shared" si="133"/>
        <v>0</v>
      </c>
      <c r="K78" s="24">
        <f t="shared" si="134"/>
        <v>0</v>
      </c>
      <c r="L78" s="24">
        <f t="shared" si="135"/>
        <v>0</v>
      </c>
      <c r="M78" s="24">
        <f t="shared" si="136"/>
        <v>0</v>
      </c>
      <c r="N78" s="24">
        <f t="shared" si="137"/>
        <v>0</v>
      </c>
      <c r="O78" s="24">
        <f t="shared" si="138"/>
        <v>0</v>
      </c>
      <c r="P78" s="24">
        <f t="shared" si="139"/>
        <v>0</v>
      </c>
      <c r="Q78" s="24">
        <f t="shared" si="140"/>
        <v>0</v>
      </c>
      <c r="R78" s="24">
        <f t="shared" si="141"/>
        <v>0</v>
      </c>
      <c r="S78" s="24">
        <f t="shared" si="142"/>
        <v>0</v>
      </c>
      <c r="T78" s="24">
        <f t="shared" si="143"/>
        <v>0</v>
      </c>
      <c r="U78" s="24">
        <f t="shared" si="144"/>
        <v>0</v>
      </c>
      <c r="V78" s="24">
        <f t="shared" si="145"/>
        <v>0</v>
      </c>
      <c r="W78" s="24">
        <f t="shared" si="146"/>
        <v>0</v>
      </c>
      <c r="X78" s="24">
        <f t="shared" si="147"/>
        <v>0</v>
      </c>
      <c r="Y78" s="24">
        <f t="shared" si="148"/>
        <v>0</v>
      </c>
      <c r="Z78" s="24">
        <f t="shared" si="149"/>
        <v>0</v>
      </c>
      <c r="AA78" s="24">
        <f t="shared" si="150"/>
        <v>0</v>
      </c>
      <c r="AB78" s="24">
        <f t="shared" si="151"/>
        <v>0</v>
      </c>
      <c r="AC78" s="24">
        <f t="shared" si="152"/>
        <v>0</v>
      </c>
      <c r="AD78" s="24">
        <f t="shared" si="153"/>
        <v>0</v>
      </c>
      <c r="AE78" s="24">
        <f t="shared" si="154"/>
        <v>0</v>
      </c>
      <c r="AF78" s="24">
        <f t="shared" si="155"/>
        <v>0</v>
      </c>
      <c r="AG78" s="24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3"/>
      <c r="NO78" s="25"/>
      <c r="NP78" s="25"/>
      <c r="NQ78" s="25"/>
      <c r="NR78" s="25"/>
      <c r="NS78" s="25"/>
      <c r="NT78" s="25"/>
      <c r="NU78" s="25"/>
      <c r="NV78" s="25"/>
      <c r="NW78" s="23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</row>
    <row r="79" spans="1:438">
      <c r="A79" s="21" t="s">
        <v>165</v>
      </c>
      <c r="B79" s="24">
        <f t="shared" si="125"/>
        <v>0</v>
      </c>
      <c r="C79" s="24">
        <f t="shared" si="126"/>
        <v>0</v>
      </c>
      <c r="D79" s="24">
        <f t="shared" si="127"/>
        <v>0</v>
      </c>
      <c r="E79" s="24">
        <f t="shared" si="128"/>
        <v>0</v>
      </c>
      <c r="F79" s="24">
        <f t="shared" si="129"/>
        <v>0</v>
      </c>
      <c r="G79" s="24">
        <f t="shared" si="130"/>
        <v>0</v>
      </c>
      <c r="H79" s="24">
        <f t="shared" si="131"/>
        <v>0</v>
      </c>
      <c r="I79" s="24">
        <f t="shared" si="132"/>
        <v>0</v>
      </c>
      <c r="J79" s="24">
        <f t="shared" si="133"/>
        <v>0</v>
      </c>
      <c r="K79" s="24">
        <f t="shared" si="134"/>
        <v>0</v>
      </c>
      <c r="L79" s="24">
        <f t="shared" si="135"/>
        <v>0</v>
      </c>
      <c r="M79" s="24">
        <f t="shared" si="136"/>
        <v>0</v>
      </c>
      <c r="N79" s="24">
        <f t="shared" si="137"/>
        <v>0</v>
      </c>
      <c r="O79" s="24">
        <f t="shared" si="138"/>
        <v>0</v>
      </c>
      <c r="P79" s="24">
        <f t="shared" si="139"/>
        <v>0</v>
      </c>
      <c r="Q79" s="24">
        <f t="shared" si="140"/>
        <v>0</v>
      </c>
      <c r="R79" s="24">
        <f t="shared" si="141"/>
        <v>0</v>
      </c>
      <c r="S79" s="24">
        <f t="shared" si="142"/>
        <v>0</v>
      </c>
      <c r="T79" s="24">
        <f t="shared" si="143"/>
        <v>0</v>
      </c>
      <c r="U79" s="24">
        <f t="shared" si="144"/>
        <v>0</v>
      </c>
      <c r="V79" s="24">
        <f t="shared" si="145"/>
        <v>0</v>
      </c>
      <c r="W79" s="24">
        <f t="shared" si="146"/>
        <v>0</v>
      </c>
      <c r="X79" s="24">
        <f t="shared" si="147"/>
        <v>0</v>
      </c>
      <c r="Y79" s="24">
        <f t="shared" si="148"/>
        <v>0</v>
      </c>
      <c r="Z79" s="24">
        <f t="shared" si="149"/>
        <v>0</v>
      </c>
      <c r="AA79" s="24">
        <f t="shared" si="150"/>
        <v>0</v>
      </c>
      <c r="AB79" s="24">
        <f t="shared" si="151"/>
        <v>0</v>
      </c>
      <c r="AC79" s="24">
        <f t="shared" si="152"/>
        <v>0</v>
      </c>
      <c r="AD79" s="24">
        <f t="shared" si="153"/>
        <v>0</v>
      </c>
      <c r="AE79" s="24">
        <f t="shared" si="154"/>
        <v>0</v>
      </c>
      <c r="AF79" s="24">
        <f t="shared" si="155"/>
        <v>0</v>
      </c>
      <c r="AG79" s="24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3"/>
      <c r="NO79" s="25"/>
      <c r="NP79" s="25"/>
      <c r="NQ79" s="25"/>
      <c r="NR79" s="25"/>
      <c r="NS79" s="25"/>
      <c r="NT79" s="25"/>
      <c r="NU79" s="25"/>
      <c r="NV79" s="25"/>
      <c r="NW79" s="23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</row>
    <row r="80" spans="1:438">
      <c r="A80" s="21" t="s">
        <v>166</v>
      </c>
      <c r="B80" s="24">
        <f t="shared" si="125"/>
        <v>0</v>
      </c>
      <c r="C80" s="24">
        <f t="shared" si="126"/>
        <v>0</v>
      </c>
      <c r="D80" s="24">
        <f t="shared" si="127"/>
        <v>0</v>
      </c>
      <c r="E80" s="24">
        <f t="shared" si="128"/>
        <v>0</v>
      </c>
      <c r="F80" s="24">
        <f t="shared" si="129"/>
        <v>0</v>
      </c>
      <c r="G80" s="24">
        <f t="shared" si="130"/>
        <v>0</v>
      </c>
      <c r="H80" s="24">
        <f t="shared" si="131"/>
        <v>0</v>
      </c>
      <c r="I80" s="24">
        <f t="shared" si="132"/>
        <v>0</v>
      </c>
      <c r="J80" s="24">
        <f t="shared" si="133"/>
        <v>0</v>
      </c>
      <c r="K80" s="24">
        <f t="shared" si="134"/>
        <v>0</v>
      </c>
      <c r="L80" s="24">
        <f t="shared" si="135"/>
        <v>0</v>
      </c>
      <c r="M80" s="24">
        <f t="shared" si="136"/>
        <v>0</v>
      </c>
      <c r="N80" s="24">
        <f t="shared" si="137"/>
        <v>0</v>
      </c>
      <c r="O80" s="24">
        <f t="shared" si="138"/>
        <v>0</v>
      </c>
      <c r="P80" s="24">
        <f t="shared" si="139"/>
        <v>0</v>
      </c>
      <c r="Q80" s="24">
        <f t="shared" si="140"/>
        <v>0</v>
      </c>
      <c r="R80" s="24">
        <f t="shared" si="141"/>
        <v>0</v>
      </c>
      <c r="S80" s="24">
        <f t="shared" si="142"/>
        <v>0</v>
      </c>
      <c r="T80" s="24">
        <f t="shared" si="143"/>
        <v>0</v>
      </c>
      <c r="U80" s="24">
        <f t="shared" si="144"/>
        <v>0</v>
      </c>
      <c r="V80" s="24">
        <f t="shared" si="145"/>
        <v>0</v>
      </c>
      <c r="W80" s="24">
        <f t="shared" si="146"/>
        <v>0</v>
      </c>
      <c r="X80" s="24">
        <f t="shared" si="147"/>
        <v>0</v>
      </c>
      <c r="Y80" s="24">
        <f t="shared" si="148"/>
        <v>0</v>
      </c>
      <c r="Z80" s="24">
        <f t="shared" si="149"/>
        <v>0</v>
      </c>
      <c r="AA80" s="24">
        <f t="shared" si="150"/>
        <v>0</v>
      </c>
      <c r="AB80" s="24">
        <f t="shared" si="151"/>
        <v>0</v>
      </c>
      <c r="AC80" s="24">
        <f t="shared" si="152"/>
        <v>0</v>
      </c>
      <c r="AD80" s="24">
        <f t="shared" si="153"/>
        <v>0</v>
      </c>
      <c r="AE80" s="24">
        <f t="shared" si="154"/>
        <v>0</v>
      </c>
      <c r="AF80" s="24">
        <f t="shared" si="155"/>
        <v>0</v>
      </c>
      <c r="AG80" s="24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25"/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5"/>
      <c r="IT80" s="25"/>
      <c r="IU80" s="25"/>
      <c r="IV80" s="25"/>
      <c r="IW80" s="25"/>
      <c r="IX80" s="25"/>
      <c r="IY80" s="25"/>
      <c r="IZ80" s="25"/>
      <c r="JA80" s="25"/>
      <c r="JB80" s="25"/>
      <c r="JC80" s="25"/>
      <c r="JD80" s="25"/>
      <c r="JE80" s="25"/>
      <c r="JF80" s="25"/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25"/>
      <c r="JS80" s="25"/>
      <c r="JT80" s="25"/>
      <c r="JU80" s="25"/>
      <c r="JV80" s="25"/>
      <c r="JW80" s="25"/>
      <c r="JX80" s="25"/>
      <c r="JY80" s="25"/>
      <c r="JZ80" s="25"/>
      <c r="KA80" s="25"/>
      <c r="KB80" s="25"/>
      <c r="KC80" s="25"/>
      <c r="KD80" s="25"/>
      <c r="KE80" s="25"/>
      <c r="KF80" s="25"/>
      <c r="KG80" s="25"/>
      <c r="KH80" s="25"/>
      <c r="KI80" s="25"/>
      <c r="KJ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  <c r="LD80" s="25"/>
      <c r="LE80" s="25"/>
      <c r="LF80" s="25"/>
      <c r="LG80" s="25"/>
      <c r="LH80" s="25"/>
      <c r="LI80" s="25"/>
      <c r="LJ80" s="25"/>
      <c r="LK80" s="25"/>
      <c r="LL80" s="25"/>
      <c r="LM80" s="25"/>
      <c r="LN80" s="25"/>
      <c r="LO80" s="25"/>
      <c r="LP80" s="25"/>
      <c r="LQ80" s="25"/>
      <c r="LR80" s="25"/>
      <c r="LS80" s="25"/>
      <c r="LT80" s="25"/>
      <c r="LU80" s="25"/>
      <c r="LV80" s="25"/>
      <c r="LW80" s="25"/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H80" s="25"/>
      <c r="MI80" s="25"/>
      <c r="MJ80" s="25"/>
      <c r="MK80" s="25"/>
      <c r="ML80" s="25"/>
      <c r="MM80" s="25"/>
      <c r="MN80" s="25"/>
      <c r="MO80" s="25"/>
      <c r="MP80" s="25"/>
      <c r="MQ80" s="25"/>
      <c r="MR80" s="25"/>
      <c r="MS80" s="25"/>
      <c r="MT80" s="25"/>
      <c r="MU80" s="25"/>
      <c r="MV80" s="25"/>
      <c r="MW80" s="25"/>
      <c r="MX80" s="25"/>
      <c r="MY80" s="25"/>
      <c r="MZ80" s="25"/>
      <c r="NA80" s="25"/>
      <c r="NB80" s="25"/>
      <c r="NC80" s="25"/>
      <c r="ND80" s="25"/>
      <c r="NE80" s="25"/>
      <c r="NF80" s="25"/>
      <c r="NG80" s="25"/>
      <c r="NH80" s="25"/>
      <c r="NI80" s="25"/>
      <c r="NJ80" s="25"/>
      <c r="NK80" s="25"/>
      <c r="NL80" s="25"/>
      <c r="NM80" s="25"/>
      <c r="NN80" s="23"/>
      <c r="NO80" s="25"/>
      <c r="NP80" s="25"/>
      <c r="NQ80" s="25"/>
      <c r="NR80" s="25"/>
      <c r="NS80" s="25"/>
      <c r="NT80" s="25"/>
      <c r="NU80" s="25"/>
      <c r="NV80" s="25"/>
      <c r="NW80" s="23"/>
      <c r="NX80" s="25"/>
      <c r="NY80" s="25"/>
      <c r="NZ80" s="25"/>
      <c r="OA80" s="25"/>
      <c r="OB80" s="25"/>
      <c r="OC80" s="25"/>
      <c r="OD80" s="25"/>
      <c r="OE80" s="25"/>
      <c r="OF80" s="25"/>
      <c r="OG80" s="25"/>
      <c r="OH80" s="25"/>
      <c r="OI80" s="25"/>
      <c r="OJ80" s="25"/>
      <c r="OK80" s="25"/>
      <c r="OL80" s="25"/>
      <c r="OM80" s="25"/>
      <c r="ON80" s="25"/>
      <c r="OO80" s="25"/>
      <c r="OP80" s="25"/>
    </row>
    <row r="81" spans="1:406">
      <c r="A81" s="21" t="s">
        <v>167</v>
      </c>
      <c r="B81" s="24">
        <f t="shared" si="125"/>
        <v>0</v>
      </c>
      <c r="C81" s="24">
        <f t="shared" si="126"/>
        <v>0</v>
      </c>
      <c r="D81" s="24">
        <f t="shared" si="127"/>
        <v>0</v>
      </c>
      <c r="E81" s="24">
        <f t="shared" si="128"/>
        <v>0</v>
      </c>
      <c r="F81" s="24">
        <f t="shared" si="129"/>
        <v>0</v>
      </c>
      <c r="G81" s="24">
        <f t="shared" si="130"/>
        <v>0</v>
      </c>
      <c r="H81" s="24">
        <f t="shared" si="131"/>
        <v>0</v>
      </c>
      <c r="I81" s="24">
        <f t="shared" si="132"/>
        <v>0</v>
      </c>
      <c r="J81" s="24">
        <f t="shared" si="133"/>
        <v>0</v>
      </c>
      <c r="K81" s="24">
        <f t="shared" si="134"/>
        <v>0</v>
      </c>
      <c r="L81" s="24">
        <f t="shared" si="135"/>
        <v>0</v>
      </c>
      <c r="M81" s="24">
        <f t="shared" si="136"/>
        <v>0</v>
      </c>
      <c r="N81" s="24">
        <f t="shared" si="137"/>
        <v>0</v>
      </c>
      <c r="O81" s="24">
        <f t="shared" si="138"/>
        <v>0</v>
      </c>
      <c r="P81" s="24">
        <f t="shared" si="139"/>
        <v>0</v>
      </c>
      <c r="Q81" s="24">
        <f t="shared" si="140"/>
        <v>0</v>
      </c>
      <c r="R81" s="24">
        <f t="shared" si="141"/>
        <v>0</v>
      </c>
      <c r="S81" s="24">
        <f t="shared" si="142"/>
        <v>0</v>
      </c>
      <c r="T81" s="24">
        <f t="shared" si="143"/>
        <v>0</v>
      </c>
      <c r="U81" s="24">
        <f t="shared" si="144"/>
        <v>0</v>
      </c>
      <c r="V81" s="24">
        <f t="shared" si="145"/>
        <v>0</v>
      </c>
      <c r="W81" s="24">
        <f t="shared" si="146"/>
        <v>0</v>
      </c>
      <c r="X81" s="24">
        <f t="shared" si="147"/>
        <v>0</v>
      </c>
      <c r="Y81" s="24">
        <f t="shared" si="148"/>
        <v>0</v>
      </c>
      <c r="Z81" s="24">
        <f t="shared" si="149"/>
        <v>0</v>
      </c>
      <c r="AA81" s="24">
        <f t="shared" si="150"/>
        <v>0</v>
      </c>
      <c r="AB81" s="24">
        <f t="shared" si="151"/>
        <v>0</v>
      </c>
      <c r="AC81" s="24">
        <f t="shared" si="152"/>
        <v>0</v>
      </c>
      <c r="AD81" s="24">
        <f t="shared" si="153"/>
        <v>0</v>
      </c>
      <c r="AE81" s="24">
        <f t="shared" si="154"/>
        <v>0</v>
      </c>
      <c r="AF81" s="24">
        <f t="shared" si="155"/>
        <v>0</v>
      </c>
      <c r="AG81" s="24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IR81" s="25"/>
      <c r="IS81" s="25"/>
      <c r="IT81" s="25"/>
      <c r="IU81" s="25"/>
      <c r="IV81" s="25"/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  <c r="JW81" s="25"/>
      <c r="JX81" s="25"/>
      <c r="JY81" s="25"/>
      <c r="JZ81" s="25"/>
      <c r="KA81" s="25"/>
      <c r="KB81" s="25"/>
      <c r="KC81" s="25"/>
      <c r="KD81" s="25"/>
      <c r="KE81" s="25"/>
      <c r="KF81" s="25"/>
      <c r="KG81" s="25"/>
      <c r="KH81" s="25"/>
      <c r="KI81" s="25"/>
      <c r="KJ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  <c r="LD81" s="25"/>
      <c r="LE81" s="25"/>
      <c r="LF81" s="25"/>
      <c r="LG81" s="25"/>
      <c r="LH81" s="25"/>
      <c r="LI81" s="25"/>
      <c r="LJ81" s="25"/>
      <c r="LK81" s="25"/>
      <c r="LL81" s="25"/>
      <c r="LM81" s="25"/>
      <c r="LN81" s="25"/>
      <c r="LO81" s="25"/>
      <c r="LP81" s="25"/>
      <c r="LQ81" s="25"/>
      <c r="LR81" s="25"/>
      <c r="LS81" s="25"/>
      <c r="LT81" s="25"/>
      <c r="LU81" s="25"/>
      <c r="LV81" s="25"/>
      <c r="LW81" s="25"/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H81" s="25"/>
      <c r="MI81" s="25"/>
      <c r="MJ81" s="25"/>
      <c r="MK81" s="25"/>
      <c r="ML81" s="25"/>
      <c r="MM81" s="25"/>
      <c r="MN81" s="25"/>
      <c r="MO81" s="25"/>
      <c r="MP81" s="25"/>
      <c r="MQ81" s="25"/>
      <c r="MR81" s="25"/>
      <c r="MS81" s="25"/>
      <c r="MT81" s="25"/>
      <c r="MU81" s="25"/>
      <c r="MV81" s="25"/>
      <c r="MW81" s="25"/>
      <c r="MX81" s="25"/>
      <c r="MY81" s="25"/>
      <c r="MZ81" s="25"/>
      <c r="NA81" s="25"/>
      <c r="NB81" s="25"/>
      <c r="NC81" s="25"/>
      <c r="ND81" s="25"/>
      <c r="NE81" s="25"/>
      <c r="NF81" s="25"/>
      <c r="NG81" s="25"/>
      <c r="NH81" s="25"/>
      <c r="NI81" s="25"/>
      <c r="NJ81" s="25"/>
      <c r="NK81" s="25"/>
      <c r="NL81" s="25"/>
      <c r="NM81" s="25"/>
      <c r="NN81" s="23"/>
      <c r="NO81" s="25"/>
      <c r="NP81" s="25"/>
      <c r="NQ81" s="25"/>
      <c r="NR81" s="25"/>
      <c r="NS81" s="25"/>
      <c r="NT81" s="25"/>
      <c r="NU81" s="25"/>
      <c r="NV81" s="25"/>
      <c r="NW81" s="23"/>
      <c r="NX81" s="25"/>
      <c r="NY81" s="25"/>
      <c r="NZ81" s="25"/>
      <c r="OA81" s="25"/>
      <c r="OB81" s="25"/>
      <c r="OC81" s="25"/>
      <c r="OD81" s="25"/>
      <c r="OE81" s="25"/>
      <c r="OF81" s="25"/>
      <c r="OG81" s="25"/>
      <c r="OH81" s="25"/>
      <c r="OI81" s="25"/>
      <c r="OJ81" s="25"/>
      <c r="OK81" s="25"/>
      <c r="OL81" s="25"/>
      <c r="OM81" s="25"/>
      <c r="ON81" s="25"/>
      <c r="OO81" s="25"/>
      <c r="OP81" s="25"/>
    </row>
    <row r="82" spans="1:406">
      <c r="A82" s="21" t="s">
        <v>168</v>
      </c>
      <c r="B82" s="24">
        <f t="shared" si="125"/>
        <v>0</v>
      </c>
      <c r="C82" s="24">
        <f t="shared" si="126"/>
        <v>0</v>
      </c>
      <c r="D82" s="24">
        <f t="shared" si="127"/>
        <v>0</v>
      </c>
      <c r="E82" s="24">
        <f t="shared" si="128"/>
        <v>0</v>
      </c>
      <c r="F82" s="24">
        <f t="shared" si="129"/>
        <v>0</v>
      </c>
      <c r="G82" s="24">
        <f t="shared" si="130"/>
        <v>0</v>
      </c>
      <c r="H82" s="24">
        <f t="shared" si="131"/>
        <v>0</v>
      </c>
      <c r="I82" s="24">
        <f t="shared" si="132"/>
        <v>0</v>
      </c>
      <c r="J82" s="24">
        <f t="shared" si="133"/>
        <v>0</v>
      </c>
      <c r="K82" s="24">
        <f t="shared" si="134"/>
        <v>0</v>
      </c>
      <c r="L82" s="24">
        <f t="shared" si="135"/>
        <v>0</v>
      </c>
      <c r="M82" s="24">
        <f t="shared" si="136"/>
        <v>0</v>
      </c>
      <c r="N82" s="24">
        <f t="shared" si="137"/>
        <v>0</v>
      </c>
      <c r="O82" s="24">
        <f t="shared" si="138"/>
        <v>0</v>
      </c>
      <c r="P82" s="24">
        <f t="shared" si="139"/>
        <v>0</v>
      </c>
      <c r="Q82" s="24">
        <f t="shared" si="140"/>
        <v>0</v>
      </c>
      <c r="R82" s="24">
        <f t="shared" si="141"/>
        <v>0</v>
      </c>
      <c r="S82" s="24">
        <f t="shared" si="142"/>
        <v>0</v>
      </c>
      <c r="T82" s="24">
        <f t="shared" si="143"/>
        <v>0</v>
      </c>
      <c r="U82" s="24">
        <f t="shared" si="144"/>
        <v>0</v>
      </c>
      <c r="V82" s="24">
        <f t="shared" si="145"/>
        <v>0</v>
      </c>
      <c r="W82" s="24">
        <f t="shared" si="146"/>
        <v>0</v>
      </c>
      <c r="X82" s="24">
        <f t="shared" si="147"/>
        <v>0</v>
      </c>
      <c r="Y82" s="24">
        <f t="shared" si="148"/>
        <v>0</v>
      </c>
      <c r="Z82" s="24">
        <f t="shared" si="149"/>
        <v>0</v>
      </c>
      <c r="AA82" s="24">
        <f t="shared" si="150"/>
        <v>0</v>
      </c>
      <c r="AB82" s="24">
        <f t="shared" si="151"/>
        <v>0</v>
      </c>
      <c r="AC82" s="24">
        <f t="shared" si="152"/>
        <v>0</v>
      </c>
      <c r="AD82" s="24">
        <f t="shared" si="153"/>
        <v>0</v>
      </c>
      <c r="AE82" s="24">
        <f t="shared" si="154"/>
        <v>0</v>
      </c>
      <c r="AF82" s="24">
        <f t="shared" si="155"/>
        <v>0</v>
      </c>
      <c r="AG82" s="24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5"/>
      <c r="FV82" s="25"/>
      <c r="FW82" s="25"/>
      <c r="FX82" s="25"/>
      <c r="FY82" s="25"/>
      <c r="FZ82" s="25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  <c r="JW82" s="25"/>
      <c r="JX82" s="25"/>
      <c r="JY82" s="25"/>
      <c r="JZ82" s="25"/>
      <c r="KA82" s="25"/>
      <c r="KB82" s="25"/>
      <c r="KC82" s="25"/>
      <c r="KD82" s="25"/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6"/>
      <c r="NB82" s="26"/>
      <c r="NC82" s="25"/>
      <c r="ND82" s="25"/>
      <c r="NE82" s="26"/>
      <c r="NF82" s="26"/>
      <c r="NG82" s="25"/>
      <c r="NH82" s="26"/>
      <c r="NI82" s="26"/>
      <c r="NJ82" s="26"/>
      <c r="NK82" s="26"/>
      <c r="NL82" s="26"/>
      <c r="NM82" s="25"/>
      <c r="NN82" s="26"/>
      <c r="NO82" s="25"/>
      <c r="NP82" s="26"/>
      <c r="NQ82" s="26"/>
      <c r="NR82" s="26"/>
      <c r="NS82" s="25"/>
      <c r="NT82" s="25"/>
      <c r="NU82" s="25"/>
      <c r="NV82" s="26"/>
      <c r="NW82" s="26"/>
      <c r="NX82" s="25"/>
      <c r="NY82" s="26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</row>
    <row r="83" spans="1:406">
      <c r="A83" s="21" t="s">
        <v>169</v>
      </c>
      <c r="B83" s="24">
        <f t="shared" si="125"/>
        <v>0</v>
      </c>
      <c r="C83" s="24">
        <f t="shared" si="126"/>
        <v>0</v>
      </c>
      <c r="D83" s="24">
        <f t="shared" si="127"/>
        <v>0</v>
      </c>
      <c r="E83" s="24">
        <f t="shared" si="128"/>
        <v>0</v>
      </c>
      <c r="F83" s="24">
        <f t="shared" si="129"/>
        <v>0</v>
      </c>
      <c r="G83" s="24">
        <f t="shared" si="130"/>
        <v>0</v>
      </c>
      <c r="H83" s="24">
        <f t="shared" si="131"/>
        <v>0</v>
      </c>
      <c r="I83" s="24">
        <f t="shared" si="132"/>
        <v>0</v>
      </c>
      <c r="J83" s="24">
        <f t="shared" si="133"/>
        <v>0</v>
      </c>
      <c r="K83" s="24">
        <f t="shared" si="134"/>
        <v>0</v>
      </c>
      <c r="L83" s="24">
        <f t="shared" si="135"/>
        <v>0</v>
      </c>
      <c r="M83" s="24">
        <f t="shared" si="136"/>
        <v>0</v>
      </c>
      <c r="N83" s="24">
        <f t="shared" si="137"/>
        <v>0</v>
      </c>
      <c r="O83" s="24">
        <f t="shared" si="138"/>
        <v>0</v>
      </c>
      <c r="P83" s="24">
        <f t="shared" si="139"/>
        <v>0</v>
      </c>
      <c r="Q83" s="24">
        <f t="shared" si="140"/>
        <v>0</v>
      </c>
      <c r="R83" s="24">
        <f t="shared" si="141"/>
        <v>0</v>
      </c>
      <c r="S83" s="24">
        <f t="shared" si="142"/>
        <v>0</v>
      </c>
      <c r="T83" s="24">
        <f t="shared" si="143"/>
        <v>0</v>
      </c>
      <c r="U83" s="24">
        <f t="shared" si="144"/>
        <v>0</v>
      </c>
      <c r="V83" s="24">
        <f t="shared" si="145"/>
        <v>0</v>
      </c>
      <c r="W83" s="24">
        <f t="shared" si="146"/>
        <v>0</v>
      </c>
      <c r="X83" s="24">
        <f t="shared" si="147"/>
        <v>0</v>
      </c>
      <c r="Y83" s="24">
        <f t="shared" si="148"/>
        <v>0</v>
      </c>
      <c r="Z83" s="24">
        <f t="shared" si="149"/>
        <v>0</v>
      </c>
      <c r="AA83" s="24">
        <f t="shared" si="150"/>
        <v>0</v>
      </c>
      <c r="AB83" s="24">
        <f t="shared" si="151"/>
        <v>0</v>
      </c>
      <c r="AC83" s="24">
        <f t="shared" si="152"/>
        <v>0</v>
      </c>
      <c r="AD83" s="24">
        <f t="shared" si="153"/>
        <v>0</v>
      </c>
      <c r="AE83" s="24">
        <f t="shared" si="154"/>
        <v>0</v>
      </c>
      <c r="AF83" s="24">
        <f t="shared" si="155"/>
        <v>0</v>
      </c>
      <c r="AG83" s="24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3"/>
      <c r="NO83" s="25"/>
      <c r="NP83" s="25"/>
      <c r="NQ83" s="25"/>
      <c r="NR83" s="25"/>
      <c r="NS83" s="25"/>
      <c r="NT83" s="25"/>
      <c r="NU83" s="25"/>
      <c r="NV83" s="25"/>
      <c r="NW83" s="23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</row>
    <row r="84" spans="1:406">
      <c r="A84" s="21" t="s">
        <v>170</v>
      </c>
      <c r="B84" s="24">
        <f t="shared" si="125"/>
        <v>0</v>
      </c>
      <c r="C84" s="24">
        <f t="shared" si="126"/>
        <v>0</v>
      </c>
      <c r="D84" s="24">
        <f t="shared" si="127"/>
        <v>0</v>
      </c>
      <c r="E84" s="24">
        <f t="shared" si="128"/>
        <v>0</v>
      </c>
      <c r="F84" s="24">
        <f t="shared" si="129"/>
        <v>0</v>
      </c>
      <c r="G84" s="24">
        <f t="shared" si="130"/>
        <v>0</v>
      </c>
      <c r="H84" s="24">
        <f t="shared" si="131"/>
        <v>0</v>
      </c>
      <c r="I84" s="24">
        <f t="shared" si="132"/>
        <v>0</v>
      </c>
      <c r="J84" s="24">
        <f t="shared" si="133"/>
        <v>0</v>
      </c>
      <c r="K84" s="24">
        <f t="shared" si="134"/>
        <v>0</v>
      </c>
      <c r="L84" s="24">
        <f t="shared" si="135"/>
        <v>0</v>
      </c>
      <c r="M84" s="24">
        <f t="shared" si="136"/>
        <v>0</v>
      </c>
      <c r="N84" s="24">
        <f t="shared" si="137"/>
        <v>0</v>
      </c>
      <c r="O84" s="24">
        <f t="shared" si="138"/>
        <v>0</v>
      </c>
      <c r="P84" s="24">
        <f t="shared" si="139"/>
        <v>0</v>
      </c>
      <c r="Q84" s="24">
        <f t="shared" si="140"/>
        <v>0</v>
      </c>
      <c r="R84" s="24">
        <f t="shared" si="141"/>
        <v>0</v>
      </c>
      <c r="S84" s="24">
        <f t="shared" si="142"/>
        <v>0</v>
      </c>
      <c r="T84" s="24">
        <f t="shared" si="143"/>
        <v>0</v>
      </c>
      <c r="U84" s="24">
        <f t="shared" si="144"/>
        <v>0</v>
      </c>
      <c r="V84" s="24">
        <f t="shared" si="145"/>
        <v>0</v>
      </c>
      <c r="W84" s="24">
        <f t="shared" si="146"/>
        <v>0</v>
      </c>
      <c r="X84" s="24">
        <f t="shared" si="147"/>
        <v>0</v>
      </c>
      <c r="Y84" s="24">
        <f t="shared" si="148"/>
        <v>0</v>
      </c>
      <c r="Z84" s="24">
        <f t="shared" si="149"/>
        <v>0</v>
      </c>
      <c r="AA84" s="24">
        <f t="shared" si="150"/>
        <v>0</v>
      </c>
      <c r="AB84" s="24">
        <f t="shared" si="151"/>
        <v>0</v>
      </c>
      <c r="AC84" s="24">
        <f t="shared" si="152"/>
        <v>0</v>
      </c>
      <c r="AD84" s="24">
        <f t="shared" si="153"/>
        <v>0</v>
      </c>
      <c r="AE84" s="24">
        <f t="shared" si="154"/>
        <v>0</v>
      </c>
      <c r="AF84" s="24">
        <f t="shared" si="155"/>
        <v>0</v>
      </c>
      <c r="AG84" s="24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3"/>
      <c r="NO84" s="25"/>
      <c r="NP84" s="25"/>
      <c r="NQ84" s="25"/>
      <c r="NR84" s="25"/>
      <c r="NS84" s="25"/>
      <c r="NT84" s="25"/>
      <c r="NU84" s="25"/>
      <c r="NV84" s="25"/>
      <c r="NW84" s="23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</row>
    <row r="85" spans="1:406">
      <c r="A85" s="21" t="s">
        <v>171</v>
      </c>
      <c r="B85" s="24">
        <f t="shared" si="125"/>
        <v>0</v>
      </c>
      <c r="C85" s="24">
        <f t="shared" si="126"/>
        <v>0</v>
      </c>
      <c r="D85" s="24">
        <f t="shared" si="127"/>
        <v>0</v>
      </c>
      <c r="E85" s="24">
        <f t="shared" si="128"/>
        <v>0</v>
      </c>
      <c r="F85" s="24">
        <f t="shared" si="129"/>
        <v>0</v>
      </c>
      <c r="G85" s="24">
        <f t="shared" si="130"/>
        <v>0</v>
      </c>
      <c r="H85" s="24">
        <f t="shared" si="131"/>
        <v>0</v>
      </c>
      <c r="I85" s="24">
        <f t="shared" si="132"/>
        <v>0</v>
      </c>
      <c r="J85" s="24">
        <f t="shared" si="133"/>
        <v>0</v>
      </c>
      <c r="K85" s="24">
        <f t="shared" si="134"/>
        <v>0</v>
      </c>
      <c r="L85" s="24">
        <f t="shared" si="135"/>
        <v>0</v>
      </c>
      <c r="M85" s="24">
        <f t="shared" si="136"/>
        <v>0</v>
      </c>
      <c r="N85" s="24">
        <f t="shared" si="137"/>
        <v>0</v>
      </c>
      <c r="O85" s="24">
        <f t="shared" si="138"/>
        <v>0</v>
      </c>
      <c r="P85" s="24">
        <f t="shared" si="139"/>
        <v>0</v>
      </c>
      <c r="Q85" s="24">
        <f t="shared" si="140"/>
        <v>0</v>
      </c>
      <c r="R85" s="24">
        <f t="shared" si="141"/>
        <v>0</v>
      </c>
      <c r="S85" s="24">
        <f t="shared" si="142"/>
        <v>0</v>
      </c>
      <c r="T85" s="24">
        <f t="shared" si="143"/>
        <v>0</v>
      </c>
      <c r="U85" s="24">
        <f t="shared" si="144"/>
        <v>0</v>
      </c>
      <c r="V85" s="24">
        <f t="shared" si="145"/>
        <v>0</v>
      </c>
      <c r="W85" s="24">
        <f t="shared" si="146"/>
        <v>0</v>
      </c>
      <c r="X85" s="24">
        <f t="shared" si="147"/>
        <v>0</v>
      </c>
      <c r="Y85" s="24">
        <f t="shared" si="148"/>
        <v>0</v>
      </c>
      <c r="Z85" s="24">
        <f t="shared" si="149"/>
        <v>0</v>
      </c>
      <c r="AA85" s="24">
        <f t="shared" si="150"/>
        <v>0</v>
      </c>
      <c r="AB85" s="24">
        <f t="shared" si="151"/>
        <v>0</v>
      </c>
      <c r="AC85" s="24">
        <f t="shared" si="152"/>
        <v>0</v>
      </c>
      <c r="AD85" s="24">
        <f t="shared" si="153"/>
        <v>0</v>
      </c>
      <c r="AE85" s="24">
        <f t="shared" si="154"/>
        <v>0</v>
      </c>
      <c r="AF85" s="24">
        <f t="shared" si="155"/>
        <v>0</v>
      </c>
      <c r="AG85" s="24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5"/>
      <c r="HF85" s="25"/>
      <c r="HG85" s="25"/>
      <c r="HH85" s="25"/>
      <c r="HI85" s="25"/>
      <c r="HJ85" s="25"/>
      <c r="HK85" s="25"/>
      <c r="HL85" s="25"/>
      <c r="HM85" s="25"/>
      <c r="HN85" s="25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5"/>
      <c r="IT85" s="25"/>
      <c r="IU85" s="25"/>
      <c r="IV85" s="25"/>
      <c r="IW85" s="25"/>
      <c r="IX85" s="25"/>
      <c r="IY85" s="25"/>
      <c r="IZ85" s="25"/>
      <c r="JA85" s="25"/>
      <c r="JB85" s="25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  <c r="JW85" s="25"/>
      <c r="JX85" s="25"/>
      <c r="JY85" s="25"/>
      <c r="JZ85" s="25"/>
      <c r="KA85" s="25"/>
      <c r="KB85" s="25"/>
      <c r="KC85" s="25"/>
      <c r="KD85" s="25"/>
      <c r="KE85" s="25"/>
      <c r="KF85" s="25"/>
      <c r="KG85" s="25"/>
      <c r="KH85" s="25"/>
      <c r="KI85" s="25"/>
      <c r="KJ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  <c r="LD85" s="25"/>
      <c r="LE85" s="25"/>
      <c r="LF85" s="25"/>
      <c r="LG85" s="25"/>
      <c r="LH85" s="25"/>
      <c r="LI85" s="25"/>
      <c r="LJ85" s="25"/>
      <c r="LK85" s="25"/>
      <c r="LL85" s="25"/>
      <c r="LM85" s="25"/>
      <c r="LN85" s="25"/>
      <c r="LO85" s="25"/>
      <c r="LP85" s="25"/>
      <c r="LQ85" s="25"/>
      <c r="LR85" s="25"/>
      <c r="LS85" s="25"/>
      <c r="LT85" s="25"/>
      <c r="LU85" s="25"/>
      <c r="LV85" s="25"/>
      <c r="LW85" s="25"/>
      <c r="LX85" s="25"/>
      <c r="LY85" s="25"/>
      <c r="LZ85" s="25"/>
      <c r="MA85" s="25"/>
      <c r="MB85" s="25"/>
      <c r="MC85" s="25"/>
      <c r="MD85" s="25"/>
      <c r="ME85" s="25"/>
      <c r="MF85" s="25"/>
      <c r="MG85" s="25"/>
      <c r="MH85" s="25"/>
      <c r="MI85" s="25"/>
      <c r="MJ85" s="25"/>
      <c r="MK85" s="25"/>
      <c r="ML85" s="25"/>
      <c r="MM85" s="25"/>
      <c r="MN85" s="25"/>
      <c r="MO85" s="25"/>
      <c r="MP85" s="25"/>
      <c r="MQ85" s="25"/>
      <c r="MR85" s="25"/>
      <c r="MS85" s="25"/>
      <c r="MT85" s="25"/>
      <c r="MU85" s="25"/>
      <c r="MV85" s="25"/>
      <c r="MW85" s="25"/>
      <c r="MX85" s="25"/>
      <c r="MY85" s="25"/>
      <c r="MZ85" s="25"/>
      <c r="NA85" s="25"/>
      <c r="NB85" s="25"/>
      <c r="NC85" s="25"/>
      <c r="ND85" s="25"/>
      <c r="NE85" s="25"/>
      <c r="NF85" s="25"/>
      <c r="NG85" s="25"/>
      <c r="NH85" s="25"/>
      <c r="NI85" s="25"/>
      <c r="NJ85" s="25"/>
      <c r="NK85" s="25"/>
      <c r="NL85" s="25"/>
      <c r="NM85" s="25"/>
      <c r="NN85" s="23"/>
      <c r="NO85" s="25"/>
      <c r="NP85" s="25"/>
      <c r="NQ85" s="25"/>
      <c r="NR85" s="25"/>
      <c r="NS85" s="25"/>
      <c r="NT85" s="25"/>
      <c r="NU85" s="25"/>
      <c r="NV85" s="25"/>
      <c r="NW85" s="23"/>
      <c r="NX85" s="25"/>
      <c r="NY85" s="25"/>
      <c r="NZ85" s="25"/>
      <c r="OA85" s="25"/>
      <c r="OB85" s="25"/>
      <c r="OC85" s="25"/>
      <c r="OD85" s="25"/>
      <c r="OE85" s="25"/>
      <c r="OG85" s="25"/>
      <c r="OH85" s="25"/>
      <c r="OI85" s="25"/>
      <c r="OJ85" s="25"/>
      <c r="OK85" s="25"/>
      <c r="OL85" s="25"/>
      <c r="OM85" s="25"/>
      <c r="ON85" s="25"/>
      <c r="OO85" s="25"/>
      <c r="OP85" s="25"/>
    </row>
    <row r="86" spans="1:406">
      <c r="A86" s="21" t="s">
        <v>172</v>
      </c>
      <c r="B86" s="24">
        <f t="shared" si="125"/>
        <v>0</v>
      </c>
      <c r="C86" s="24">
        <f t="shared" si="126"/>
        <v>0</v>
      </c>
      <c r="D86" s="24">
        <f t="shared" si="127"/>
        <v>0</v>
      </c>
      <c r="E86" s="24">
        <f t="shared" si="128"/>
        <v>0</v>
      </c>
      <c r="F86" s="24">
        <f t="shared" si="129"/>
        <v>0</v>
      </c>
      <c r="G86" s="24">
        <f t="shared" si="130"/>
        <v>0</v>
      </c>
      <c r="H86" s="24">
        <f t="shared" si="131"/>
        <v>0</v>
      </c>
      <c r="I86" s="24">
        <f t="shared" si="132"/>
        <v>0</v>
      </c>
      <c r="J86" s="24">
        <f t="shared" si="133"/>
        <v>0</v>
      </c>
      <c r="K86" s="24">
        <f t="shared" si="134"/>
        <v>0</v>
      </c>
      <c r="L86" s="24">
        <f t="shared" si="135"/>
        <v>0</v>
      </c>
      <c r="M86" s="24">
        <f t="shared" si="136"/>
        <v>0</v>
      </c>
      <c r="N86" s="24">
        <f t="shared" si="137"/>
        <v>0</v>
      </c>
      <c r="O86" s="24">
        <f t="shared" si="138"/>
        <v>0</v>
      </c>
      <c r="P86" s="24">
        <f t="shared" si="139"/>
        <v>0</v>
      </c>
      <c r="Q86" s="24">
        <f t="shared" si="140"/>
        <v>0</v>
      </c>
      <c r="R86" s="24">
        <f t="shared" si="141"/>
        <v>0</v>
      </c>
      <c r="S86" s="24">
        <f t="shared" si="142"/>
        <v>0</v>
      </c>
      <c r="T86" s="24">
        <f t="shared" si="143"/>
        <v>0</v>
      </c>
      <c r="U86" s="24">
        <f t="shared" si="144"/>
        <v>0</v>
      </c>
      <c r="V86" s="24">
        <f t="shared" si="145"/>
        <v>0</v>
      </c>
      <c r="W86" s="24">
        <f t="shared" si="146"/>
        <v>0</v>
      </c>
      <c r="X86" s="24">
        <f t="shared" si="147"/>
        <v>0</v>
      </c>
      <c r="Y86" s="24">
        <f t="shared" si="148"/>
        <v>0</v>
      </c>
      <c r="Z86" s="24">
        <f t="shared" si="149"/>
        <v>0</v>
      </c>
      <c r="AA86" s="24">
        <f t="shared" si="150"/>
        <v>0</v>
      </c>
      <c r="AB86" s="24">
        <f t="shared" si="151"/>
        <v>0</v>
      </c>
      <c r="AC86" s="24">
        <f t="shared" si="152"/>
        <v>0</v>
      </c>
      <c r="AD86" s="24">
        <f t="shared" si="153"/>
        <v>0</v>
      </c>
      <c r="AE86" s="24">
        <f t="shared" si="154"/>
        <v>0</v>
      </c>
      <c r="AF86" s="24">
        <f t="shared" si="155"/>
        <v>0</v>
      </c>
      <c r="AG86" s="24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6"/>
      <c r="NF86" s="25"/>
      <c r="NG86" s="26"/>
      <c r="NH86" s="26"/>
      <c r="NI86" s="25"/>
      <c r="NJ86" s="25"/>
      <c r="NK86" s="25"/>
      <c r="NL86" s="26"/>
      <c r="NM86" s="26"/>
      <c r="NN86" s="26"/>
      <c r="NO86" s="26"/>
      <c r="NP86" s="26"/>
      <c r="NQ86" s="25"/>
      <c r="NR86" s="25"/>
      <c r="NS86" s="25"/>
      <c r="NT86" s="25"/>
      <c r="NU86" s="26"/>
      <c r="NV86" s="26"/>
      <c r="NW86" s="26"/>
      <c r="NX86" s="26"/>
      <c r="NY86" s="26"/>
      <c r="NZ86" s="26"/>
      <c r="OA86" s="25"/>
      <c r="OB86" s="25"/>
      <c r="OC86" s="25"/>
      <c r="OD86" s="25"/>
      <c r="OE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</row>
    <row r="87" spans="1:406">
      <c r="A87" s="21" t="s">
        <v>173</v>
      </c>
      <c r="B87" s="24">
        <f t="shared" si="125"/>
        <v>0</v>
      </c>
      <c r="C87" s="24">
        <f t="shared" si="126"/>
        <v>0</v>
      </c>
      <c r="D87" s="24">
        <f t="shared" si="127"/>
        <v>0</v>
      </c>
      <c r="E87" s="24">
        <f t="shared" si="128"/>
        <v>0</v>
      </c>
      <c r="F87" s="24">
        <f t="shared" si="129"/>
        <v>0</v>
      </c>
      <c r="G87" s="24">
        <f t="shared" si="130"/>
        <v>0</v>
      </c>
      <c r="H87" s="24">
        <f t="shared" si="131"/>
        <v>0</v>
      </c>
      <c r="I87" s="24">
        <f t="shared" si="132"/>
        <v>0</v>
      </c>
      <c r="J87" s="24">
        <f t="shared" si="133"/>
        <v>0</v>
      </c>
      <c r="K87" s="24">
        <f t="shared" si="134"/>
        <v>0</v>
      </c>
      <c r="L87" s="24">
        <f t="shared" si="135"/>
        <v>0</v>
      </c>
      <c r="M87" s="24">
        <f t="shared" si="136"/>
        <v>0</v>
      </c>
      <c r="N87" s="24">
        <f t="shared" si="137"/>
        <v>0</v>
      </c>
      <c r="O87" s="24">
        <f t="shared" si="138"/>
        <v>0</v>
      </c>
      <c r="P87" s="24">
        <f t="shared" si="139"/>
        <v>0</v>
      </c>
      <c r="Q87" s="24">
        <f t="shared" si="140"/>
        <v>0</v>
      </c>
      <c r="R87" s="24">
        <f t="shared" si="141"/>
        <v>0</v>
      </c>
      <c r="S87" s="24">
        <f t="shared" si="142"/>
        <v>0</v>
      </c>
      <c r="T87" s="24">
        <f t="shared" si="143"/>
        <v>0</v>
      </c>
      <c r="U87" s="24">
        <f t="shared" si="144"/>
        <v>0</v>
      </c>
      <c r="V87" s="24">
        <f t="shared" si="145"/>
        <v>0</v>
      </c>
      <c r="W87" s="24">
        <f t="shared" si="146"/>
        <v>0</v>
      </c>
      <c r="X87" s="24">
        <f t="shared" si="147"/>
        <v>0</v>
      </c>
      <c r="Y87" s="24">
        <f t="shared" si="148"/>
        <v>0</v>
      </c>
      <c r="Z87" s="24">
        <f t="shared" si="149"/>
        <v>0</v>
      </c>
      <c r="AA87" s="24">
        <f t="shared" si="150"/>
        <v>0</v>
      </c>
      <c r="AB87" s="24">
        <f t="shared" si="151"/>
        <v>0</v>
      </c>
      <c r="AC87" s="24">
        <f t="shared" si="152"/>
        <v>0</v>
      </c>
      <c r="AD87" s="24">
        <f t="shared" si="153"/>
        <v>0</v>
      </c>
      <c r="AE87" s="24">
        <f t="shared" si="154"/>
        <v>0</v>
      </c>
      <c r="AF87" s="24">
        <f t="shared" si="155"/>
        <v>0</v>
      </c>
      <c r="AG87" s="24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5"/>
      <c r="IT87" s="25"/>
      <c r="IU87" s="25"/>
      <c r="IV87" s="25"/>
      <c r="IW87" s="25"/>
      <c r="IX87" s="25"/>
      <c r="IY87" s="25"/>
      <c r="IZ87" s="25"/>
      <c r="JA87" s="25"/>
      <c r="JB87" s="25"/>
      <c r="JC87" s="25"/>
      <c r="JD87" s="25"/>
      <c r="JE87" s="25"/>
      <c r="JF87" s="25"/>
      <c r="JG87" s="25"/>
      <c r="JH87" s="25"/>
      <c r="JI87" s="25"/>
      <c r="JJ87" s="25"/>
      <c r="JK87" s="25"/>
      <c r="JL87" s="25"/>
      <c r="JM87" s="25"/>
      <c r="JN87" s="25"/>
      <c r="JO87" s="25"/>
      <c r="JP87" s="25"/>
      <c r="JQ87" s="25"/>
      <c r="JR87" s="25"/>
      <c r="JS87" s="25"/>
      <c r="JT87" s="25"/>
      <c r="JU87" s="25"/>
      <c r="JV87" s="25"/>
      <c r="JW87" s="25"/>
      <c r="JX87" s="25"/>
      <c r="JY87" s="25"/>
      <c r="JZ87" s="25"/>
      <c r="KA87" s="25"/>
      <c r="KB87" s="25"/>
      <c r="KC87" s="25"/>
      <c r="KD87" s="25"/>
      <c r="KE87" s="25"/>
      <c r="KF87" s="25"/>
      <c r="KG87" s="25"/>
      <c r="KH87" s="25"/>
      <c r="KI87" s="25"/>
      <c r="KJ87" s="25"/>
      <c r="KK87" s="25"/>
      <c r="KL87" s="25"/>
      <c r="KM87" s="25"/>
      <c r="KN87" s="25"/>
      <c r="KO87" s="25"/>
      <c r="KP87" s="25"/>
      <c r="KQ87" s="25"/>
      <c r="KR87" s="25"/>
      <c r="KS87" s="25"/>
      <c r="KT87" s="25"/>
      <c r="KU87" s="25"/>
      <c r="KV87" s="25"/>
      <c r="KW87" s="25"/>
      <c r="KX87" s="25"/>
      <c r="KY87" s="25"/>
      <c r="KZ87" s="25"/>
      <c r="LA87" s="25"/>
      <c r="LB87" s="25"/>
      <c r="LC87" s="25"/>
      <c r="LD87" s="25"/>
      <c r="LE87" s="25"/>
      <c r="LF87" s="25"/>
      <c r="LG87" s="25"/>
      <c r="LH87" s="25"/>
      <c r="LI87" s="25"/>
      <c r="LJ87" s="25"/>
      <c r="LK87" s="25"/>
      <c r="LL87" s="25"/>
      <c r="LM87" s="25"/>
      <c r="LN87" s="25"/>
      <c r="LO87" s="25"/>
      <c r="LP87" s="25"/>
      <c r="LQ87" s="25"/>
      <c r="LR87" s="25"/>
      <c r="LS87" s="25"/>
      <c r="LT87" s="25"/>
      <c r="LU87" s="25"/>
      <c r="LV87" s="25"/>
      <c r="LW87" s="25"/>
      <c r="LX87" s="25"/>
      <c r="LY87" s="25"/>
      <c r="LZ87" s="25"/>
      <c r="MA87" s="25"/>
      <c r="MB87" s="25"/>
      <c r="MC87" s="25"/>
      <c r="MD87" s="25"/>
      <c r="ME87" s="25"/>
      <c r="MF87" s="25"/>
      <c r="MG87" s="25"/>
      <c r="MH87" s="25"/>
      <c r="MI87" s="25"/>
      <c r="MJ87" s="25"/>
      <c r="MK87" s="25"/>
      <c r="ML87" s="25"/>
      <c r="MM87" s="25"/>
      <c r="MN87" s="25"/>
      <c r="MO87" s="25"/>
      <c r="MP87" s="25"/>
      <c r="MQ87" s="25"/>
      <c r="MR87" s="25"/>
      <c r="MS87" s="25"/>
      <c r="MT87" s="25"/>
      <c r="MU87" s="25"/>
      <c r="MV87" s="25"/>
      <c r="MW87" s="25"/>
      <c r="MX87" s="25"/>
      <c r="MY87" s="25"/>
      <c r="MZ87" s="25"/>
      <c r="NA87" s="26"/>
      <c r="NB87" s="26"/>
      <c r="NC87" s="26"/>
      <c r="ND87" s="25"/>
      <c r="NE87" s="25"/>
      <c r="NF87" s="25"/>
      <c r="NG87" s="28"/>
      <c r="NH87" s="26"/>
      <c r="NI87" s="26"/>
      <c r="NJ87" s="26"/>
      <c r="NK87" s="26"/>
      <c r="NL87" s="26"/>
      <c r="NM87" s="25"/>
      <c r="NN87" s="23"/>
      <c r="NO87" s="26"/>
      <c r="NP87" s="26"/>
      <c r="NQ87" s="26"/>
      <c r="NR87" s="26"/>
      <c r="NS87" s="26"/>
      <c r="NT87" s="26"/>
      <c r="NU87" s="26"/>
      <c r="NV87" s="26"/>
      <c r="NW87" s="26"/>
      <c r="NX87" s="26"/>
      <c r="NY87" s="26"/>
      <c r="NZ87" s="26"/>
      <c r="OA87" s="25"/>
      <c r="OB87" s="25"/>
      <c r="OC87" s="25"/>
      <c r="OD87" s="25"/>
      <c r="OE87" s="25"/>
      <c r="OF87" s="25"/>
      <c r="OG87" s="25"/>
      <c r="OH87" s="25"/>
      <c r="OI87" s="25"/>
      <c r="OJ87" s="25"/>
      <c r="OK87" s="25"/>
      <c r="OL87" s="25"/>
      <c r="OM87" s="25"/>
      <c r="ON87" s="25"/>
      <c r="OO87" s="25"/>
      <c r="OP87" s="25"/>
    </row>
    <row r="88" spans="1:406">
      <c r="A88" s="21" t="s">
        <v>0</v>
      </c>
      <c r="B88" s="24">
        <f t="shared" si="125"/>
        <v>0</v>
      </c>
      <c r="C88" s="24">
        <f t="shared" si="126"/>
        <v>0</v>
      </c>
      <c r="D88" s="24">
        <f t="shared" si="127"/>
        <v>0</v>
      </c>
      <c r="E88" s="24">
        <f t="shared" si="128"/>
        <v>0</v>
      </c>
      <c r="F88" s="24">
        <f t="shared" si="129"/>
        <v>0</v>
      </c>
      <c r="G88" s="24">
        <f t="shared" si="130"/>
        <v>0</v>
      </c>
      <c r="H88" s="24">
        <f t="shared" si="131"/>
        <v>0</v>
      </c>
      <c r="I88" s="24">
        <f t="shared" si="132"/>
        <v>0</v>
      </c>
      <c r="J88" s="24">
        <f t="shared" si="133"/>
        <v>0</v>
      </c>
      <c r="K88" s="24">
        <f t="shared" si="134"/>
        <v>0</v>
      </c>
      <c r="L88" s="24">
        <f t="shared" si="135"/>
        <v>0</v>
      </c>
      <c r="M88" s="24">
        <f t="shared" si="136"/>
        <v>0</v>
      </c>
      <c r="N88" s="24">
        <f t="shared" si="137"/>
        <v>0</v>
      </c>
      <c r="O88" s="24">
        <f t="shared" si="138"/>
        <v>0</v>
      </c>
      <c r="P88" s="24">
        <f t="shared" si="139"/>
        <v>0</v>
      </c>
      <c r="Q88" s="24">
        <f t="shared" si="140"/>
        <v>0</v>
      </c>
      <c r="R88" s="24">
        <f t="shared" si="141"/>
        <v>0</v>
      </c>
      <c r="S88" s="24">
        <f t="shared" si="142"/>
        <v>0</v>
      </c>
      <c r="T88" s="24">
        <f t="shared" si="143"/>
        <v>0</v>
      </c>
      <c r="U88" s="24">
        <f t="shared" si="144"/>
        <v>0</v>
      </c>
      <c r="V88" s="24">
        <f t="shared" si="145"/>
        <v>0</v>
      </c>
      <c r="W88" s="24">
        <f t="shared" si="146"/>
        <v>0</v>
      </c>
      <c r="X88" s="24">
        <f t="shared" si="147"/>
        <v>0</v>
      </c>
      <c r="Y88" s="24">
        <f t="shared" si="148"/>
        <v>0</v>
      </c>
      <c r="Z88" s="24">
        <f t="shared" si="149"/>
        <v>0</v>
      </c>
      <c r="AA88" s="24">
        <f t="shared" si="150"/>
        <v>0</v>
      </c>
      <c r="AB88" s="24">
        <f t="shared" si="151"/>
        <v>0</v>
      </c>
      <c r="AC88" s="24">
        <f t="shared" si="152"/>
        <v>0</v>
      </c>
      <c r="AD88" s="24">
        <f t="shared" si="153"/>
        <v>0</v>
      </c>
      <c r="AE88" s="24">
        <f t="shared" si="154"/>
        <v>0</v>
      </c>
      <c r="AF88" s="24">
        <f t="shared" si="155"/>
        <v>0.77798646360000012</v>
      </c>
      <c r="AG88" s="24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5"/>
      <c r="FG88" s="25"/>
      <c r="FH88" s="25"/>
      <c r="FI88" s="25"/>
      <c r="FJ88" s="25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5"/>
      <c r="FV88" s="25"/>
      <c r="FW88" s="25"/>
      <c r="FX88" s="25"/>
      <c r="FY88" s="25"/>
      <c r="FZ88" s="25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/>
      <c r="GW88" s="25"/>
      <c r="GX88" s="25"/>
      <c r="GY88" s="25"/>
      <c r="GZ88" s="25"/>
      <c r="HA88" s="25"/>
      <c r="HB88" s="25"/>
      <c r="HC88" s="25"/>
      <c r="HD88" s="25"/>
      <c r="HE88" s="25"/>
      <c r="HF88" s="25"/>
      <c r="HG88" s="25"/>
      <c r="HH88" s="25"/>
      <c r="HI88" s="25"/>
      <c r="HJ88" s="25"/>
      <c r="HK88" s="25"/>
      <c r="HL88" s="25"/>
      <c r="HM88" s="25"/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IR88" s="25"/>
      <c r="IS88" s="25"/>
      <c r="IT88" s="25"/>
      <c r="IU88" s="25"/>
      <c r="IV88" s="25"/>
      <c r="IW88" s="25"/>
      <c r="IX88" s="25"/>
      <c r="IY88" s="25"/>
      <c r="IZ88" s="25"/>
      <c r="JA88" s="25"/>
      <c r="JB88" s="25"/>
      <c r="JC88" s="25"/>
      <c r="JD88" s="25"/>
      <c r="JE88" s="25"/>
      <c r="JF88" s="25"/>
      <c r="JG88" s="25"/>
      <c r="JH88" s="25"/>
      <c r="JI88" s="25"/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25"/>
      <c r="JV88" s="25"/>
      <c r="JW88" s="25"/>
      <c r="JX88" s="25"/>
      <c r="JY88" s="25"/>
      <c r="JZ88" s="25"/>
      <c r="KA88" s="25"/>
      <c r="KB88" s="25"/>
      <c r="KC88" s="25"/>
      <c r="KD88" s="25"/>
      <c r="KE88" s="25"/>
      <c r="KF88" s="25"/>
      <c r="KG88" s="25"/>
      <c r="KH88" s="25"/>
      <c r="KI88" s="25"/>
      <c r="KJ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  <c r="LD88" s="25"/>
      <c r="LE88" s="25"/>
      <c r="LF88" s="25"/>
      <c r="LG88" s="25"/>
      <c r="LH88" s="25"/>
      <c r="LI88" s="25"/>
      <c r="LJ88" s="25"/>
      <c r="LK88" s="25"/>
      <c r="LL88" s="25"/>
      <c r="LM88" s="25"/>
      <c r="LN88" s="25"/>
      <c r="LO88" s="25"/>
      <c r="LP88" s="25"/>
      <c r="LQ88" s="25"/>
      <c r="LR88" s="25"/>
      <c r="LS88" s="25"/>
      <c r="LT88" s="25"/>
      <c r="LU88" s="25"/>
      <c r="LV88" s="25"/>
      <c r="LW88" s="25"/>
      <c r="LX88" s="25"/>
      <c r="LY88" s="25"/>
      <c r="LZ88" s="25"/>
      <c r="MA88" s="25"/>
      <c r="MB88" s="25"/>
      <c r="MC88" s="25"/>
      <c r="MD88" s="25"/>
      <c r="ME88" s="25"/>
      <c r="MF88" s="25"/>
      <c r="MG88" s="25"/>
      <c r="MH88" s="25"/>
      <c r="MI88" s="25"/>
      <c r="MJ88" s="25"/>
      <c r="MK88" s="25"/>
      <c r="ML88" s="25"/>
      <c r="MM88" s="25"/>
      <c r="MN88" s="25"/>
      <c r="MO88" s="25"/>
      <c r="MP88" s="25"/>
      <c r="MQ88" s="26"/>
      <c r="MR88" s="25"/>
      <c r="MS88" s="25"/>
      <c r="MT88" s="25"/>
      <c r="MU88" s="26"/>
      <c r="MV88" s="25"/>
      <c r="MW88" s="25"/>
      <c r="MX88" s="25"/>
      <c r="MY88" s="25"/>
      <c r="MZ88" s="25"/>
      <c r="NA88" s="26"/>
      <c r="NB88" s="26"/>
      <c r="NC88" s="26"/>
      <c r="ND88" s="26"/>
      <c r="NE88" s="26"/>
      <c r="NF88" s="26"/>
      <c r="NG88" s="26"/>
      <c r="NH88" s="26"/>
      <c r="NI88" s="26"/>
      <c r="NJ88" s="26"/>
      <c r="NK88" s="26"/>
      <c r="NL88" s="26"/>
      <c r="NM88" s="26"/>
      <c r="NN88" s="26"/>
      <c r="NO88" s="26"/>
      <c r="NP88" s="26"/>
      <c r="NQ88" s="26"/>
      <c r="NR88" s="26"/>
      <c r="NS88" s="26"/>
      <c r="NT88" s="26"/>
      <c r="NU88" s="26"/>
      <c r="NV88" s="26"/>
      <c r="NW88" s="26"/>
      <c r="NX88" s="26"/>
      <c r="NY88" s="26"/>
      <c r="NZ88" s="26"/>
      <c r="OA88" s="26"/>
      <c r="OB88" s="25"/>
      <c r="OC88" s="25"/>
      <c r="OD88" s="25"/>
      <c r="OE88" s="25"/>
      <c r="OF88" s="25"/>
      <c r="OG88" s="25"/>
      <c r="OH88" s="25"/>
      <c r="OI88" s="25"/>
      <c r="OJ88" s="25"/>
      <c r="OK88" s="25"/>
      <c r="OL88" s="25"/>
      <c r="OM88" s="25"/>
      <c r="ON88" s="25"/>
      <c r="OO88" s="25">
        <v>763.53848100000005</v>
      </c>
      <c r="OP88" s="25">
        <v>14.447982600000001</v>
      </c>
    </row>
    <row r="89" spans="1:406">
      <c r="A89" s="21" t="s">
        <v>174</v>
      </c>
      <c r="B89" s="24">
        <f t="shared" si="125"/>
        <v>0</v>
      </c>
      <c r="C89" s="24">
        <f t="shared" si="126"/>
        <v>0</v>
      </c>
      <c r="D89" s="24">
        <f t="shared" si="127"/>
        <v>0</v>
      </c>
      <c r="E89" s="24">
        <f t="shared" si="128"/>
        <v>0</v>
      </c>
      <c r="F89" s="24">
        <f t="shared" si="129"/>
        <v>0</v>
      </c>
      <c r="G89" s="24">
        <f t="shared" si="130"/>
        <v>0</v>
      </c>
      <c r="H89" s="24">
        <f t="shared" si="131"/>
        <v>0</v>
      </c>
      <c r="I89" s="24">
        <f t="shared" si="132"/>
        <v>0</v>
      </c>
      <c r="J89" s="24">
        <f t="shared" si="133"/>
        <v>0</v>
      </c>
      <c r="K89" s="24">
        <f t="shared" si="134"/>
        <v>0</v>
      </c>
      <c r="L89" s="24">
        <f t="shared" si="135"/>
        <v>0</v>
      </c>
      <c r="M89" s="24">
        <f t="shared" si="136"/>
        <v>0</v>
      </c>
      <c r="N89" s="24">
        <f t="shared" si="137"/>
        <v>0</v>
      </c>
      <c r="O89" s="24">
        <f t="shared" si="138"/>
        <v>0</v>
      </c>
      <c r="P89" s="24">
        <f t="shared" si="139"/>
        <v>0</v>
      </c>
      <c r="Q89" s="24">
        <f t="shared" si="140"/>
        <v>0</v>
      </c>
      <c r="R89" s="24">
        <f t="shared" si="141"/>
        <v>0</v>
      </c>
      <c r="S89" s="24">
        <f t="shared" si="142"/>
        <v>0</v>
      </c>
      <c r="T89" s="24">
        <f t="shared" si="143"/>
        <v>0</v>
      </c>
      <c r="U89" s="24">
        <f t="shared" si="144"/>
        <v>0</v>
      </c>
      <c r="V89" s="24">
        <f t="shared" si="145"/>
        <v>0</v>
      </c>
      <c r="W89" s="24">
        <f t="shared" si="146"/>
        <v>0</v>
      </c>
      <c r="X89" s="24">
        <f t="shared" si="147"/>
        <v>0</v>
      </c>
      <c r="Y89" s="24">
        <f t="shared" si="148"/>
        <v>0</v>
      </c>
      <c r="Z89" s="24">
        <f t="shared" si="149"/>
        <v>0</v>
      </c>
      <c r="AA89" s="24">
        <f t="shared" si="150"/>
        <v>0</v>
      </c>
      <c r="AB89" s="24">
        <f t="shared" si="151"/>
        <v>0</v>
      </c>
      <c r="AC89" s="24">
        <f t="shared" si="152"/>
        <v>0</v>
      </c>
      <c r="AD89" s="24">
        <f t="shared" si="153"/>
        <v>0</v>
      </c>
      <c r="AE89" s="24">
        <f t="shared" si="154"/>
        <v>0</v>
      </c>
      <c r="AF89" s="24">
        <f t="shared" si="155"/>
        <v>0</v>
      </c>
      <c r="AG89" s="24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5"/>
      <c r="NK89" s="25"/>
      <c r="NL89" s="25"/>
      <c r="NM89" s="25"/>
      <c r="NN89" s="23"/>
      <c r="NO89" s="25"/>
      <c r="NP89" s="25"/>
      <c r="NQ89" s="25"/>
      <c r="NR89" s="25"/>
      <c r="NS89" s="25"/>
      <c r="NT89" s="25"/>
      <c r="NU89" s="25"/>
      <c r="NV89" s="25"/>
      <c r="NW89" s="23"/>
      <c r="NX89" s="25"/>
      <c r="NY89" s="25"/>
      <c r="NZ89" s="25"/>
      <c r="OA89" s="25"/>
      <c r="OB89" s="25"/>
      <c r="OC89" s="25"/>
      <c r="OD89" s="25"/>
      <c r="OE89" s="25"/>
      <c r="OF89" s="25"/>
      <c r="OG89" s="25"/>
      <c r="OH89" s="25"/>
      <c r="OI89" s="25"/>
      <c r="OJ89" s="25"/>
      <c r="OK89" s="25"/>
      <c r="OL89" s="25"/>
      <c r="OM89" s="25"/>
      <c r="ON89" s="25"/>
      <c r="OO89" s="25"/>
      <c r="OP89" s="25"/>
    </row>
    <row r="90" spans="1:406">
      <c r="A90" s="21" t="s">
        <v>175</v>
      </c>
      <c r="B90" s="24">
        <f t="shared" si="125"/>
        <v>0</v>
      </c>
      <c r="C90" s="24">
        <f t="shared" si="126"/>
        <v>0</v>
      </c>
      <c r="D90" s="24">
        <f t="shared" si="127"/>
        <v>0</v>
      </c>
      <c r="E90" s="24">
        <f t="shared" si="128"/>
        <v>0</v>
      </c>
      <c r="F90" s="24">
        <f t="shared" si="129"/>
        <v>0</v>
      </c>
      <c r="G90" s="24">
        <f t="shared" si="130"/>
        <v>0</v>
      </c>
      <c r="H90" s="24">
        <f t="shared" si="131"/>
        <v>0</v>
      </c>
      <c r="I90" s="24">
        <f t="shared" si="132"/>
        <v>0</v>
      </c>
      <c r="J90" s="24">
        <f t="shared" si="133"/>
        <v>0</v>
      </c>
      <c r="K90" s="24">
        <f t="shared" si="134"/>
        <v>0</v>
      </c>
      <c r="L90" s="24">
        <f t="shared" si="135"/>
        <v>0</v>
      </c>
      <c r="M90" s="24">
        <f t="shared" si="136"/>
        <v>0</v>
      </c>
      <c r="N90" s="24">
        <f t="shared" si="137"/>
        <v>0</v>
      </c>
      <c r="O90" s="24">
        <f t="shared" si="138"/>
        <v>0</v>
      </c>
      <c r="P90" s="24">
        <f t="shared" si="139"/>
        <v>0</v>
      </c>
      <c r="Q90" s="24">
        <f t="shared" si="140"/>
        <v>0</v>
      </c>
      <c r="R90" s="24">
        <f t="shared" si="141"/>
        <v>0</v>
      </c>
      <c r="S90" s="24">
        <f t="shared" si="142"/>
        <v>0</v>
      </c>
      <c r="T90" s="24">
        <f t="shared" si="143"/>
        <v>0</v>
      </c>
      <c r="U90" s="24">
        <f t="shared" si="144"/>
        <v>0</v>
      </c>
      <c r="V90" s="24">
        <f t="shared" si="145"/>
        <v>0</v>
      </c>
      <c r="W90" s="24">
        <f t="shared" si="146"/>
        <v>0</v>
      </c>
      <c r="X90" s="24">
        <f t="shared" si="147"/>
        <v>0</v>
      </c>
      <c r="Y90" s="24">
        <f t="shared" si="148"/>
        <v>0</v>
      </c>
      <c r="Z90" s="24">
        <f t="shared" si="149"/>
        <v>0</v>
      </c>
      <c r="AA90" s="24">
        <f t="shared" si="150"/>
        <v>0</v>
      </c>
      <c r="AB90" s="24">
        <f t="shared" si="151"/>
        <v>0</v>
      </c>
      <c r="AC90" s="24">
        <f t="shared" si="152"/>
        <v>0</v>
      </c>
      <c r="AD90" s="24">
        <f t="shared" si="153"/>
        <v>0</v>
      </c>
      <c r="AE90" s="24">
        <f t="shared" si="154"/>
        <v>0</v>
      </c>
      <c r="AF90" s="24">
        <f t="shared" si="155"/>
        <v>0</v>
      </c>
      <c r="AG90" s="24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6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3"/>
      <c r="NO90" s="25"/>
      <c r="NP90" s="25"/>
      <c r="NQ90" s="25"/>
      <c r="NR90" s="25"/>
      <c r="NS90" s="25"/>
      <c r="NT90" s="25"/>
      <c r="NU90" s="25"/>
      <c r="NV90" s="25"/>
      <c r="NW90" s="23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</row>
    <row r="91" spans="1:406">
      <c r="A91" s="21" t="s">
        <v>176</v>
      </c>
      <c r="B91" s="24">
        <f t="shared" si="125"/>
        <v>0</v>
      </c>
      <c r="C91" s="24">
        <f t="shared" si="126"/>
        <v>0</v>
      </c>
      <c r="D91" s="24">
        <f t="shared" si="127"/>
        <v>0</v>
      </c>
      <c r="E91" s="24">
        <f t="shared" si="128"/>
        <v>0</v>
      </c>
      <c r="F91" s="24">
        <f t="shared" si="129"/>
        <v>0</v>
      </c>
      <c r="G91" s="24">
        <f t="shared" si="130"/>
        <v>0</v>
      </c>
      <c r="H91" s="24">
        <f t="shared" si="131"/>
        <v>0</v>
      </c>
      <c r="I91" s="24">
        <f t="shared" si="132"/>
        <v>0</v>
      </c>
      <c r="J91" s="24">
        <f t="shared" si="133"/>
        <v>0</v>
      </c>
      <c r="K91" s="24">
        <f t="shared" si="134"/>
        <v>0</v>
      </c>
      <c r="L91" s="24">
        <f t="shared" si="135"/>
        <v>0</v>
      </c>
      <c r="M91" s="24">
        <f t="shared" si="136"/>
        <v>0</v>
      </c>
      <c r="N91" s="24">
        <f t="shared" si="137"/>
        <v>0</v>
      </c>
      <c r="O91" s="24">
        <f t="shared" si="138"/>
        <v>0</v>
      </c>
      <c r="P91" s="24">
        <f t="shared" si="139"/>
        <v>0</v>
      </c>
      <c r="Q91" s="24">
        <f t="shared" si="140"/>
        <v>0</v>
      </c>
      <c r="R91" s="24">
        <f t="shared" si="141"/>
        <v>0</v>
      </c>
      <c r="S91" s="24">
        <f t="shared" si="142"/>
        <v>0</v>
      </c>
      <c r="T91" s="24">
        <f t="shared" si="143"/>
        <v>0</v>
      </c>
      <c r="U91" s="24">
        <f t="shared" si="144"/>
        <v>0</v>
      </c>
      <c r="V91" s="24">
        <f t="shared" si="145"/>
        <v>0</v>
      </c>
      <c r="W91" s="24">
        <f t="shared" si="146"/>
        <v>0</v>
      </c>
      <c r="X91" s="24">
        <f t="shared" si="147"/>
        <v>0</v>
      </c>
      <c r="Y91" s="24">
        <f t="shared" si="148"/>
        <v>0</v>
      </c>
      <c r="Z91" s="24">
        <f t="shared" si="149"/>
        <v>0</v>
      </c>
      <c r="AA91" s="24">
        <f t="shared" si="150"/>
        <v>0</v>
      </c>
      <c r="AB91" s="24">
        <f t="shared" si="151"/>
        <v>0</v>
      </c>
      <c r="AC91" s="24">
        <f t="shared" si="152"/>
        <v>0</v>
      </c>
      <c r="AD91" s="24">
        <f t="shared" si="153"/>
        <v>0</v>
      </c>
      <c r="AE91" s="24">
        <f t="shared" si="154"/>
        <v>0</v>
      </c>
      <c r="AF91" s="24">
        <f t="shared" si="155"/>
        <v>0</v>
      </c>
      <c r="AG91" s="24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3"/>
      <c r="NO91" s="25"/>
      <c r="NP91" s="25"/>
      <c r="NQ91" s="25"/>
      <c r="NR91" s="25"/>
      <c r="NS91" s="25"/>
      <c r="NT91" s="25"/>
      <c r="NU91" s="25"/>
      <c r="NV91" s="25"/>
      <c r="NW91" s="23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</row>
    <row r="92" spans="1:406">
      <c r="A92" s="21" t="s">
        <v>177</v>
      </c>
      <c r="B92" s="24">
        <f t="shared" si="125"/>
        <v>0</v>
      </c>
      <c r="C92" s="24">
        <f t="shared" si="126"/>
        <v>0</v>
      </c>
      <c r="D92" s="24">
        <f t="shared" si="127"/>
        <v>0</v>
      </c>
      <c r="E92" s="24">
        <f t="shared" si="128"/>
        <v>0</v>
      </c>
      <c r="F92" s="24">
        <f t="shared" si="129"/>
        <v>0</v>
      </c>
      <c r="G92" s="24">
        <f t="shared" si="130"/>
        <v>0</v>
      </c>
      <c r="H92" s="24">
        <f t="shared" si="131"/>
        <v>0</v>
      </c>
      <c r="I92" s="24">
        <f t="shared" si="132"/>
        <v>0</v>
      </c>
      <c r="J92" s="24">
        <f t="shared" si="133"/>
        <v>0</v>
      </c>
      <c r="K92" s="24">
        <f t="shared" si="134"/>
        <v>0</v>
      </c>
      <c r="L92" s="24">
        <f t="shared" si="135"/>
        <v>0</v>
      </c>
      <c r="M92" s="24">
        <f t="shared" si="136"/>
        <v>0</v>
      </c>
      <c r="N92" s="24">
        <f t="shared" si="137"/>
        <v>0</v>
      </c>
      <c r="O92" s="24">
        <f t="shared" si="138"/>
        <v>0</v>
      </c>
      <c r="P92" s="24">
        <f t="shared" si="139"/>
        <v>0</v>
      </c>
      <c r="Q92" s="24">
        <f t="shared" si="140"/>
        <v>0</v>
      </c>
      <c r="R92" s="24">
        <f t="shared" si="141"/>
        <v>0</v>
      </c>
      <c r="S92" s="24">
        <f t="shared" si="142"/>
        <v>0</v>
      </c>
      <c r="T92" s="24">
        <f t="shared" si="143"/>
        <v>0</v>
      </c>
      <c r="U92" s="24">
        <f t="shared" si="144"/>
        <v>0</v>
      </c>
      <c r="V92" s="24">
        <f t="shared" si="145"/>
        <v>0</v>
      </c>
      <c r="W92" s="24">
        <f t="shared" si="146"/>
        <v>0</v>
      </c>
      <c r="X92" s="24">
        <f t="shared" si="147"/>
        <v>0</v>
      </c>
      <c r="Y92" s="24">
        <f t="shared" si="148"/>
        <v>0</v>
      </c>
      <c r="Z92" s="24">
        <f t="shared" si="149"/>
        <v>0</v>
      </c>
      <c r="AA92" s="24">
        <f t="shared" si="150"/>
        <v>0</v>
      </c>
      <c r="AB92" s="24">
        <f t="shared" si="151"/>
        <v>0</v>
      </c>
      <c r="AC92" s="24">
        <f t="shared" si="152"/>
        <v>0</v>
      </c>
      <c r="AD92" s="24">
        <f t="shared" si="153"/>
        <v>0</v>
      </c>
      <c r="AE92" s="24">
        <f t="shared" si="154"/>
        <v>0</v>
      </c>
      <c r="AF92" s="24">
        <f t="shared" si="155"/>
        <v>0</v>
      </c>
      <c r="AG92" s="24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3"/>
      <c r="NO92" s="25"/>
      <c r="NP92" s="25"/>
      <c r="NQ92" s="25"/>
      <c r="NR92" s="25"/>
      <c r="NS92" s="25"/>
      <c r="NT92" s="25"/>
      <c r="NU92" s="25"/>
      <c r="NV92" s="25"/>
      <c r="NW92" s="23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</row>
    <row r="93" spans="1:406">
      <c r="A93" s="21" t="s">
        <v>178</v>
      </c>
      <c r="B93" s="24">
        <f t="shared" si="125"/>
        <v>0</v>
      </c>
      <c r="C93" s="24">
        <f t="shared" si="126"/>
        <v>0</v>
      </c>
      <c r="D93" s="24">
        <f t="shared" si="127"/>
        <v>0</v>
      </c>
      <c r="E93" s="24">
        <f t="shared" si="128"/>
        <v>0</v>
      </c>
      <c r="F93" s="24">
        <f t="shared" si="129"/>
        <v>0</v>
      </c>
      <c r="G93" s="24">
        <f t="shared" si="130"/>
        <v>0</v>
      </c>
      <c r="H93" s="24">
        <f t="shared" si="131"/>
        <v>0</v>
      </c>
      <c r="I93" s="24">
        <f t="shared" si="132"/>
        <v>0</v>
      </c>
      <c r="J93" s="24">
        <f t="shared" si="133"/>
        <v>0</v>
      </c>
      <c r="K93" s="24">
        <f t="shared" si="134"/>
        <v>0</v>
      </c>
      <c r="L93" s="24">
        <f t="shared" si="135"/>
        <v>0</v>
      </c>
      <c r="M93" s="24">
        <f t="shared" si="136"/>
        <v>0</v>
      </c>
      <c r="N93" s="24">
        <f t="shared" si="137"/>
        <v>0</v>
      </c>
      <c r="O93" s="24">
        <f t="shared" si="138"/>
        <v>0</v>
      </c>
      <c r="P93" s="24">
        <f t="shared" si="139"/>
        <v>0</v>
      </c>
      <c r="Q93" s="24">
        <f t="shared" si="140"/>
        <v>0</v>
      </c>
      <c r="R93" s="24">
        <f t="shared" si="141"/>
        <v>0</v>
      </c>
      <c r="S93" s="24">
        <f t="shared" si="142"/>
        <v>0</v>
      </c>
      <c r="T93" s="24">
        <f t="shared" si="143"/>
        <v>0</v>
      </c>
      <c r="U93" s="24">
        <f t="shared" si="144"/>
        <v>0</v>
      </c>
      <c r="V93" s="24">
        <f t="shared" si="145"/>
        <v>0</v>
      </c>
      <c r="W93" s="24">
        <f t="shared" si="146"/>
        <v>0</v>
      </c>
      <c r="X93" s="24">
        <f t="shared" si="147"/>
        <v>0</v>
      </c>
      <c r="Y93" s="24">
        <f t="shared" si="148"/>
        <v>0</v>
      </c>
      <c r="Z93" s="24">
        <f t="shared" si="149"/>
        <v>0</v>
      </c>
      <c r="AA93" s="24">
        <f t="shared" si="150"/>
        <v>0</v>
      </c>
      <c r="AB93" s="24">
        <f t="shared" si="151"/>
        <v>0</v>
      </c>
      <c r="AC93" s="24">
        <f t="shared" si="152"/>
        <v>0</v>
      </c>
      <c r="AD93" s="24">
        <f t="shared" si="153"/>
        <v>0</v>
      </c>
      <c r="AE93" s="24">
        <f t="shared" si="154"/>
        <v>0</v>
      </c>
      <c r="AF93" s="24">
        <f t="shared" si="155"/>
        <v>0</v>
      </c>
      <c r="AG93" s="24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3"/>
      <c r="NO93" s="25"/>
      <c r="NP93" s="25"/>
      <c r="NQ93" s="25"/>
      <c r="NR93" s="25"/>
      <c r="NS93" s="25"/>
      <c r="NT93" s="25"/>
      <c r="NU93" s="25"/>
      <c r="NV93" s="25"/>
      <c r="NW93" s="23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</row>
    <row r="94" spans="1:406">
      <c r="A94" s="21" t="s">
        <v>179</v>
      </c>
      <c r="B94" s="24">
        <f t="shared" si="125"/>
        <v>0</v>
      </c>
      <c r="C94" s="24">
        <f t="shared" si="126"/>
        <v>0</v>
      </c>
      <c r="D94" s="24">
        <f t="shared" si="127"/>
        <v>0</v>
      </c>
      <c r="E94" s="24">
        <f t="shared" si="128"/>
        <v>0</v>
      </c>
      <c r="F94" s="24">
        <f t="shared" si="129"/>
        <v>0</v>
      </c>
      <c r="G94" s="24">
        <f t="shared" si="130"/>
        <v>0</v>
      </c>
      <c r="H94" s="24">
        <f t="shared" si="131"/>
        <v>0</v>
      </c>
      <c r="I94" s="24">
        <f t="shared" si="132"/>
        <v>0</v>
      </c>
      <c r="J94" s="24">
        <f t="shared" si="133"/>
        <v>0</v>
      </c>
      <c r="K94" s="24">
        <f t="shared" si="134"/>
        <v>0</v>
      </c>
      <c r="L94" s="24">
        <f t="shared" si="135"/>
        <v>0</v>
      </c>
      <c r="M94" s="24">
        <f t="shared" si="136"/>
        <v>0</v>
      </c>
      <c r="N94" s="24">
        <f t="shared" si="137"/>
        <v>0</v>
      </c>
      <c r="O94" s="24">
        <f t="shared" si="138"/>
        <v>0</v>
      </c>
      <c r="P94" s="24">
        <f t="shared" si="139"/>
        <v>0</v>
      </c>
      <c r="Q94" s="24">
        <f t="shared" si="140"/>
        <v>0</v>
      </c>
      <c r="R94" s="24">
        <f t="shared" si="141"/>
        <v>0</v>
      </c>
      <c r="S94" s="24">
        <f t="shared" si="142"/>
        <v>0</v>
      </c>
      <c r="T94" s="24">
        <f t="shared" si="143"/>
        <v>0</v>
      </c>
      <c r="U94" s="24">
        <f t="shared" si="144"/>
        <v>0</v>
      </c>
      <c r="V94" s="24">
        <f t="shared" si="145"/>
        <v>0</v>
      </c>
      <c r="W94" s="24">
        <f t="shared" si="146"/>
        <v>0</v>
      </c>
      <c r="X94" s="24">
        <f t="shared" si="147"/>
        <v>0</v>
      </c>
      <c r="Y94" s="24">
        <f t="shared" si="148"/>
        <v>0</v>
      </c>
      <c r="Z94" s="24">
        <f t="shared" si="149"/>
        <v>0</v>
      </c>
      <c r="AA94" s="24">
        <f t="shared" si="150"/>
        <v>0</v>
      </c>
      <c r="AB94" s="24">
        <f t="shared" si="151"/>
        <v>0</v>
      </c>
      <c r="AC94" s="24">
        <f t="shared" si="152"/>
        <v>0</v>
      </c>
      <c r="AD94" s="24">
        <f t="shared" si="153"/>
        <v>0</v>
      </c>
      <c r="AE94" s="24">
        <f t="shared" si="154"/>
        <v>0</v>
      </c>
      <c r="AF94" s="24">
        <f t="shared" si="155"/>
        <v>0</v>
      </c>
      <c r="AG94" s="24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3"/>
      <c r="NO94" s="25"/>
      <c r="NP94" s="25"/>
      <c r="NQ94" s="25"/>
      <c r="NR94" s="25"/>
      <c r="NS94" s="25"/>
      <c r="NT94" s="25"/>
      <c r="NU94" s="25"/>
      <c r="NV94" s="25"/>
      <c r="NW94" s="23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</row>
    <row r="95" spans="1:406">
      <c r="A95" s="21" t="s">
        <v>180</v>
      </c>
      <c r="B95" s="24">
        <f t="shared" si="125"/>
        <v>0</v>
      </c>
      <c r="C95" s="24">
        <f t="shared" si="126"/>
        <v>0</v>
      </c>
      <c r="D95" s="24">
        <f t="shared" si="127"/>
        <v>0</v>
      </c>
      <c r="E95" s="24">
        <f t="shared" si="128"/>
        <v>0</v>
      </c>
      <c r="F95" s="24">
        <f t="shared" si="129"/>
        <v>0</v>
      </c>
      <c r="G95" s="24">
        <f t="shared" si="130"/>
        <v>0</v>
      </c>
      <c r="H95" s="24">
        <f t="shared" si="131"/>
        <v>0</v>
      </c>
      <c r="I95" s="24">
        <f t="shared" si="132"/>
        <v>0</v>
      </c>
      <c r="J95" s="24">
        <f t="shared" si="133"/>
        <v>0</v>
      </c>
      <c r="K95" s="24">
        <f t="shared" si="134"/>
        <v>0</v>
      </c>
      <c r="L95" s="24">
        <f t="shared" si="135"/>
        <v>0</v>
      </c>
      <c r="M95" s="24">
        <f t="shared" si="136"/>
        <v>0</v>
      </c>
      <c r="N95" s="24">
        <f t="shared" si="137"/>
        <v>0</v>
      </c>
      <c r="O95" s="24">
        <f t="shared" si="138"/>
        <v>0</v>
      </c>
      <c r="P95" s="24">
        <f t="shared" si="139"/>
        <v>0</v>
      </c>
      <c r="Q95" s="24">
        <f t="shared" si="140"/>
        <v>0</v>
      </c>
      <c r="R95" s="24">
        <f t="shared" si="141"/>
        <v>0</v>
      </c>
      <c r="S95" s="24">
        <f t="shared" si="142"/>
        <v>0</v>
      </c>
      <c r="T95" s="24">
        <f t="shared" si="143"/>
        <v>0</v>
      </c>
      <c r="U95" s="24">
        <f t="shared" si="144"/>
        <v>0</v>
      </c>
      <c r="V95" s="24">
        <f t="shared" si="145"/>
        <v>0</v>
      </c>
      <c r="W95" s="24">
        <f t="shared" si="146"/>
        <v>0</v>
      </c>
      <c r="X95" s="24">
        <f t="shared" si="147"/>
        <v>0</v>
      </c>
      <c r="Y95" s="24">
        <f t="shared" si="148"/>
        <v>0</v>
      </c>
      <c r="Z95" s="24">
        <f t="shared" si="149"/>
        <v>0</v>
      </c>
      <c r="AA95" s="24">
        <f t="shared" si="150"/>
        <v>0</v>
      </c>
      <c r="AB95" s="24">
        <f t="shared" si="151"/>
        <v>0</v>
      </c>
      <c r="AC95" s="24">
        <f t="shared" si="152"/>
        <v>0</v>
      </c>
      <c r="AD95" s="24">
        <f t="shared" si="153"/>
        <v>0</v>
      </c>
      <c r="AE95" s="24">
        <f t="shared" si="154"/>
        <v>0</v>
      </c>
      <c r="AF95" s="24">
        <f t="shared" si="155"/>
        <v>0</v>
      </c>
      <c r="AG95" s="24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/>
      <c r="GW95" s="25"/>
      <c r="GX95" s="25"/>
      <c r="GY95" s="25"/>
      <c r="GZ95" s="25"/>
      <c r="HA95" s="25"/>
      <c r="HB95" s="25"/>
      <c r="HC95" s="25"/>
      <c r="HD95" s="25"/>
      <c r="HE95" s="25"/>
      <c r="HF95" s="25"/>
      <c r="HG95" s="25"/>
      <c r="HH95" s="25"/>
      <c r="HI95" s="25"/>
      <c r="HJ95" s="25"/>
      <c r="HK95" s="25"/>
      <c r="HL95" s="25"/>
      <c r="HM95" s="25"/>
      <c r="HN95" s="25"/>
      <c r="HO95" s="25"/>
      <c r="HP95" s="25"/>
      <c r="HQ95" s="25"/>
      <c r="HR95" s="25"/>
      <c r="HS95" s="25"/>
      <c r="HT95" s="25"/>
      <c r="HU95" s="25"/>
      <c r="HV95" s="25"/>
      <c r="HW95" s="25"/>
      <c r="HX95" s="25"/>
      <c r="HY95" s="25"/>
      <c r="HZ95" s="25"/>
      <c r="IA95" s="25"/>
      <c r="IB95" s="25"/>
      <c r="IC95" s="25"/>
      <c r="ID95" s="25"/>
      <c r="IE95" s="25"/>
      <c r="IF95" s="25"/>
      <c r="IG95" s="25"/>
      <c r="IH95" s="25"/>
      <c r="II95" s="25"/>
      <c r="IJ95" s="25"/>
      <c r="IK95" s="25"/>
      <c r="IL95" s="25"/>
      <c r="IM95" s="25"/>
      <c r="IN95" s="25"/>
      <c r="IO95" s="25"/>
      <c r="IP95" s="25"/>
      <c r="IQ95" s="25"/>
      <c r="IR95" s="25"/>
      <c r="IS95" s="25"/>
      <c r="IT95" s="25"/>
      <c r="IU95" s="25"/>
      <c r="IV95" s="25"/>
      <c r="IW95" s="25"/>
      <c r="IX95" s="25"/>
      <c r="IY95" s="25"/>
      <c r="IZ95" s="25"/>
      <c r="JA95" s="25"/>
      <c r="JB95" s="25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  <c r="JW95" s="25"/>
      <c r="JX95" s="25"/>
      <c r="JY95" s="25"/>
      <c r="JZ95" s="25"/>
      <c r="KA95" s="25"/>
      <c r="KB95" s="25"/>
      <c r="KC95" s="25"/>
      <c r="KD95" s="25"/>
      <c r="KE95" s="25"/>
      <c r="KF95" s="25"/>
      <c r="KG95" s="25"/>
      <c r="KH95" s="25"/>
      <c r="KI95" s="25"/>
      <c r="KJ95" s="25"/>
      <c r="KK95" s="25"/>
      <c r="KL95" s="25"/>
      <c r="KM95" s="25"/>
      <c r="KN95" s="25"/>
      <c r="KO95" s="25"/>
      <c r="KP95" s="25"/>
      <c r="KQ95" s="25"/>
      <c r="KR95" s="25"/>
      <c r="KS95" s="25"/>
      <c r="KT95" s="25"/>
      <c r="KU95" s="25"/>
      <c r="KV95" s="25"/>
      <c r="KW95" s="25"/>
      <c r="KX95" s="25"/>
      <c r="KY95" s="25"/>
      <c r="KZ95" s="25"/>
      <c r="LA95" s="25"/>
      <c r="LB95" s="25"/>
      <c r="LC95" s="25"/>
      <c r="LD95" s="25"/>
      <c r="LE95" s="25"/>
      <c r="LF95" s="25"/>
      <c r="LG95" s="25"/>
      <c r="LH95" s="25"/>
      <c r="LI95" s="25"/>
      <c r="LJ95" s="25"/>
      <c r="LK95" s="25"/>
      <c r="LL95" s="25"/>
      <c r="LM95" s="25"/>
      <c r="LN95" s="25"/>
      <c r="LO95" s="25"/>
      <c r="LP95" s="25"/>
      <c r="LQ95" s="25"/>
      <c r="LR95" s="25"/>
      <c r="LS95" s="25"/>
      <c r="LT95" s="25"/>
      <c r="LU95" s="25"/>
      <c r="LV95" s="25"/>
      <c r="LW95" s="25"/>
      <c r="LX95" s="25"/>
      <c r="LY95" s="25"/>
      <c r="LZ95" s="25"/>
      <c r="MA95" s="25"/>
      <c r="MB95" s="25"/>
      <c r="MC95" s="25"/>
      <c r="MD95" s="25"/>
      <c r="ME95" s="25"/>
      <c r="MF95" s="25"/>
      <c r="MG95" s="25"/>
      <c r="MH95" s="25"/>
      <c r="MI95" s="25"/>
      <c r="MJ95" s="25"/>
      <c r="MK95" s="25"/>
      <c r="ML95" s="25"/>
      <c r="MM95" s="25"/>
      <c r="MN95" s="25"/>
      <c r="MO95" s="25"/>
      <c r="MP95" s="25"/>
      <c r="MQ95" s="25"/>
      <c r="MR95" s="25"/>
      <c r="MS95" s="25"/>
      <c r="MT95" s="25"/>
      <c r="MU95" s="25"/>
      <c r="MV95" s="25"/>
      <c r="MW95" s="25"/>
      <c r="MX95" s="25"/>
      <c r="MY95" s="25"/>
      <c r="MZ95" s="25"/>
      <c r="NA95" s="25"/>
      <c r="NB95" s="25"/>
      <c r="NC95" s="25"/>
      <c r="ND95" s="25"/>
      <c r="NE95" s="25"/>
      <c r="NF95" s="25"/>
      <c r="NG95" s="25"/>
      <c r="NH95" s="25"/>
      <c r="NI95" s="25"/>
      <c r="NJ95" s="25"/>
      <c r="NK95" s="25"/>
      <c r="NL95" s="25"/>
      <c r="NM95" s="25"/>
      <c r="NN95" s="23"/>
      <c r="NO95" s="25"/>
      <c r="NP95" s="25"/>
      <c r="NQ95" s="25"/>
      <c r="NR95" s="25"/>
      <c r="NS95" s="25"/>
      <c r="NT95" s="25"/>
      <c r="NU95" s="25"/>
      <c r="NV95" s="25"/>
      <c r="NW95" s="23"/>
      <c r="NX95" s="25"/>
      <c r="NY95" s="25"/>
      <c r="NZ95" s="25"/>
      <c r="OA95" s="25"/>
      <c r="OB95" s="25"/>
      <c r="OC95" s="25"/>
      <c r="OD95" s="25"/>
      <c r="OE95" s="25"/>
      <c r="OF95" s="25"/>
      <c r="OG95" s="25"/>
      <c r="OH95" s="25"/>
      <c r="OI95" s="25"/>
      <c r="OJ95" s="25"/>
      <c r="OK95" s="25"/>
      <c r="OL95" s="25"/>
      <c r="OM95" s="25"/>
      <c r="ON95" s="25"/>
      <c r="OO95" s="25"/>
      <c r="OP95" s="25"/>
    </row>
    <row r="96" spans="1:406">
      <c r="A96" s="21" t="s">
        <v>181</v>
      </c>
      <c r="B96" s="24">
        <f t="shared" si="125"/>
        <v>0</v>
      </c>
      <c r="C96" s="24">
        <f t="shared" si="126"/>
        <v>0</v>
      </c>
      <c r="D96" s="24">
        <f t="shared" si="127"/>
        <v>0</v>
      </c>
      <c r="E96" s="24">
        <f t="shared" si="128"/>
        <v>0</v>
      </c>
      <c r="F96" s="24">
        <f t="shared" si="129"/>
        <v>0</v>
      </c>
      <c r="G96" s="24">
        <f t="shared" si="130"/>
        <v>0</v>
      </c>
      <c r="H96" s="24">
        <f t="shared" si="131"/>
        <v>0</v>
      </c>
      <c r="I96" s="24">
        <f t="shared" si="132"/>
        <v>0</v>
      </c>
      <c r="J96" s="24">
        <f t="shared" si="133"/>
        <v>0</v>
      </c>
      <c r="K96" s="24">
        <f t="shared" si="134"/>
        <v>0</v>
      </c>
      <c r="L96" s="24">
        <f t="shared" si="135"/>
        <v>0</v>
      </c>
      <c r="M96" s="24">
        <f t="shared" si="136"/>
        <v>0</v>
      </c>
      <c r="N96" s="24">
        <f t="shared" si="137"/>
        <v>0</v>
      </c>
      <c r="O96" s="24">
        <f t="shared" si="138"/>
        <v>0</v>
      </c>
      <c r="P96" s="24">
        <f t="shared" si="139"/>
        <v>0</v>
      </c>
      <c r="Q96" s="24">
        <f t="shared" si="140"/>
        <v>0</v>
      </c>
      <c r="R96" s="24">
        <f t="shared" si="141"/>
        <v>0</v>
      </c>
      <c r="S96" s="24">
        <f t="shared" si="142"/>
        <v>0</v>
      </c>
      <c r="T96" s="24">
        <f t="shared" si="143"/>
        <v>0</v>
      </c>
      <c r="U96" s="24">
        <f t="shared" si="144"/>
        <v>0</v>
      </c>
      <c r="V96" s="24">
        <f t="shared" si="145"/>
        <v>0</v>
      </c>
      <c r="W96" s="24">
        <f t="shared" si="146"/>
        <v>0</v>
      </c>
      <c r="X96" s="24">
        <f t="shared" si="147"/>
        <v>0</v>
      </c>
      <c r="Y96" s="24">
        <f t="shared" si="148"/>
        <v>0</v>
      </c>
      <c r="Z96" s="24">
        <f t="shared" si="149"/>
        <v>0</v>
      </c>
      <c r="AA96" s="24">
        <f t="shared" si="150"/>
        <v>0</v>
      </c>
      <c r="AB96" s="24">
        <f t="shared" si="151"/>
        <v>0</v>
      </c>
      <c r="AC96" s="24">
        <f t="shared" si="152"/>
        <v>0</v>
      </c>
      <c r="AD96" s="24">
        <f t="shared" si="153"/>
        <v>0</v>
      </c>
      <c r="AE96" s="24">
        <f t="shared" si="154"/>
        <v>0</v>
      </c>
      <c r="AF96" s="24">
        <f t="shared" si="155"/>
        <v>0</v>
      </c>
      <c r="AG96" s="24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3"/>
      <c r="NO96" s="25"/>
      <c r="NP96" s="25"/>
      <c r="NQ96" s="25"/>
      <c r="NR96" s="25"/>
      <c r="NS96" s="25"/>
      <c r="NT96" s="25"/>
      <c r="NU96" s="25"/>
      <c r="NV96" s="25"/>
      <c r="NW96" s="23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</row>
    <row r="97" spans="1:406">
      <c r="A97" s="21" t="s">
        <v>182</v>
      </c>
      <c r="B97" s="24">
        <f t="shared" si="125"/>
        <v>0</v>
      </c>
      <c r="C97" s="24">
        <f t="shared" si="126"/>
        <v>0</v>
      </c>
      <c r="D97" s="24">
        <f t="shared" si="127"/>
        <v>0</v>
      </c>
      <c r="E97" s="24">
        <f t="shared" si="128"/>
        <v>0</v>
      </c>
      <c r="F97" s="24">
        <f t="shared" si="129"/>
        <v>0</v>
      </c>
      <c r="G97" s="24">
        <f t="shared" si="130"/>
        <v>0</v>
      </c>
      <c r="H97" s="24">
        <f t="shared" si="131"/>
        <v>0</v>
      </c>
      <c r="I97" s="24">
        <f t="shared" si="132"/>
        <v>0</v>
      </c>
      <c r="J97" s="24">
        <f t="shared" si="133"/>
        <v>0</v>
      </c>
      <c r="K97" s="24">
        <f t="shared" si="134"/>
        <v>0</v>
      </c>
      <c r="L97" s="24">
        <f t="shared" si="135"/>
        <v>0</v>
      </c>
      <c r="M97" s="24">
        <f t="shared" si="136"/>
        <v>0</v>
      </c>
      <c r="N97" s="24">
        <f t="shared" si="137"/>
        <v>0</v>
      </c>
      <c r="O97" s="24">
        <f t="shared" si="138"/>
        <v>0</v>
      </c>
      <c r="P97" s="24">
        <f t="shared" si="139"/>
        <v>0</v>
      </c>
      <c r="Q97" s="24">
        <f t="shared" si="140"/>
        <v>0</v>
      </c>
      <c r="R97" s="24">
        <f t="shared" si="141"/>
        <v>0</v>
      </c>
      <c r="S97" s="24">
        <f t="shared" si="142"/>
        <v>0</v>
      </c>
      <c r="T97" s="24">
        <f t="shared" si="143"/>
        <v>0</v>
      </c>
      <c r="U97" s="24">
        <f t="shared" si="144"/>
        <v>0</v>
      </c>
      <c r="V97" s="24">
        <f t="shared" si="145"/>
        <v>0</v>
      </c>
      <c r="W97" s="24">
        <f t="shared" si="146"/>
        <v>0</v>
      </c>
      <c r="X97" s="24">
        <f t="shared" si="147"/>
        <v>0</v>
      </c>
      <c r="Y97" s="24">
        <f t="shared" si="148"/>
        <v>0</v>
      </c>
      <c r="Z97" s="24">
        <f t="shared" si="149"/>
        <v>0</v>
      </c>
      <c r="AA97" s="24">
        <f t="shared" si="150"/>
        <v>0</v>
      </c>
      <c r="AB97" s="24">
        <f t="shared" si="151"/>
        <v>0</v>
      </c>
      <c r="AC97" s="24">
        <f t="shared" si="152"/>
        <v>0</v>
      </c>
      <c r="AD97" s="24">
        <f t="shared" si="153"/>
        <v>0</v>
      </c>
      <c r="AE97" s="24">
        <f t="shared" si="154"/>
        <v>0</v>
      </c>
      <c r="AF97" s="24">
        <f t="shared" si="155"/>
        <v>0</v>
      </c>
      <c r="AG97" s="24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/>
      <c r="GX97" s="25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5"/>
      <c r="HU97" s="25"/>
      <c r="HV97" s="25"/>
      <c r="HW97" s="25"/>
      <c r="HX97" s="25"/>
      <c r="HY97" s="25"/>
      <c r="HZ97" s="25"/>
      <c r="IA97" s="25"/>
      <c r="IB97" s="25"/>
      <c r="IC97" s="25"/>
      <c r="ID97" s="25"/>
      <c r="IE97" s="25"/>
      <c r="IF97" s="25"/>
      <c r="IG97" s="25"/>
      <c r="IH97" s="25"/>
      <c r="II97" s="25"/>
      <c r="IJ97" s="25"/>
      <c r="IK97" s="25"/>
      <c r="IL97" s="25"/>
      <c r="IM97" s="25"/>
      <c r="IN97" s="25"/>
      <c r="IO97" s="25"/>
      <c r="IP97" s="25"/>
      <c r="IQ97" s="25"/>
      <c r="IR97" s="25"/>
      <c r="IS97" s="25"/>
      <c r="IT97" s="25"/>
      <c r="IU97" s="25"/>
      <c r="IV97" s="25"/>
      <c r="IW97" s="25"/>
      <c r="IX97" s="25"/>
      <c r="IY97" s="25"/>
      <c r="IZ97" s="25"/>
      <c r="JA97" s="25"/>
      <c r="JB97" s="25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  <c r="JW97" s="25"/>
      <c r="JX97" s="25"/>
      <c r="JY97" s="25"/>
      <c r="JZ97" s="25"/>
      <c r="KA97" s="25"/>
      <c r="KB97" s="25"/>
      <c r="KC97" s="25"/>
      <c r="KD97" s="25"/>
      <c r="KE97" s="25"/>
      <c r="KF97" s="25"/>
      <c r="KG97" s="25"/>
      <c r="KH97" s="25"/>
      <c r="KI97" s="25"/>
      <c r="KJ97" s="25"/>
      <c r="KK97" s="25"/>
      <c r="KL97" s="25"/>
      <c r="KM97" s="25"/>
      <c r="KN97" s="25"/>
      <c r="KO97" s="25"/>
      <c r="KP97" s="25"/>
      <c r="KQ97" s="25"/>
      <c r="KR97" s="25"/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  <c r="LD97" s="25"/>
      <c r="LE97" s="25"/>
      <c r="LF97" s="25"/>
      <c r="LG97" s="25"/>
      <c r="LH97" s="25"/>
      <c r="LI97" s="25"/>
      <c r="LJ97" s="25"/>
      <c r="LK97" s="25"/>
      <c r="LL97" s="25"/>
      <c r="LM97" s="25"/>
      <c r="LN97" s="25"/>
      <c r="LO97" s="25"/>
      <c r="LP97" s="25"/>
      <c r="LQ97" s="25"/>
      <c r="LR97" s="25"/>
      <c r="LS97" s="25"/>
      <c r="LT97" s="25"/>
      <c r="LU97" s="25"/>
      <c r="LV97" s="25"/>
      <c r="LW97" s="25"/>
      <c r="LX97" s="25"/>
      <c r="LY97" s="25"/>
      <c r="LZ97" s="25"/>
      <c r="MA97" s="25"/>
      <c r="MB97" s="25"/>
      <c r="MC97" s="25"/>
      <c r="MD97" s="25"/>
      <c r="ME97" s="25"/>
      <c r="MF97" s="25"/>
      <c r="MG97" s="25"/>
      <c r="MH97" s="25"/>
      <c r="MI97" s="25"/>
      <c r="MJ97" s="25"/>
      <c r="MK97" s="25"/>
      <c r="ML97" s="25"/>
      <c r="MM97" s="25"/>
      <c r="MN97" s="25"/>
      <c r="MO97" s="25"/>
      <c r="MP97" s="25"/>
      <c r="MQ97" s="25"/>
      <c r="MR97" s="25"/>
      <c r="MS97" s="25"/>
      <c r="MT97" s="25"/>
      <c r="MU97" s="25"/>
      <c r="MV97" s="25"/>
      <c r="MW97" s="25"/>
      <c r="MX97" s="25"/>
      <c r="MY97" s="25"/>
      <c r="MZ97" s="25"/>
      <c r="NA97" s="25"/>
      <c r="NB97" s="25"/>
      <c r="NC97" s="25"/>
      <c r="ND97" s="25"/>
      <c r="NE97" s="25"/>
      <c r="NF97" s="25"/>
      <c r="NG97" s="25"/>
      <c r="NH97" s="25"/>
      <c r="NI97" s="25"/>
      <c r="NJ97" s="25"/>
      <c r="NK97" s="25"/>
      <c r="NL97" s="25"/>
      <c r="NM97" s="25"/>
      <c r="NN97" s="23"/>
      <c r="NO97" s="25"/>
      <c r="NP97" s="25"/>
      <c r="NQ97" s="25"/>
      <c r="NR97" s="25"/>
      <c r="NS97" s="25"/>
      <c r="NT97" s="25"/>
      <c r="NU97" s="25"/>
      <c r="NV97" s="25"/>
      <c r="NW97" s="23"/>
      <c r="NX97" s="25"/>
      <c r="NY97" s="25"/>
      <c r="NZ97" s="25"/>
      <c r="OA97" s="25"/>
      <c r="OB97" s="25"/>
      <c r="OC97" s="25"/>
      <c r="OD97" s="25"/>
      <c r="OE97" s="25"/>
      <c r="OF97" s="25"/>
      <c r="OG97" s="25"/>
      <c r="OH97" s="25"/>
      <c r="OI97" s="25"/>
      <c r="OJ97" s="25"/>
      <c r="OK97" s="25"/>
      <c r="OL97" s="25"/>
      <c r="OM97" s="25"/>
      <c r="ON97" s="25"/>
      <c r="OO97" s="25"/>
      <c r="OP97" s="25"/>
    </row>
    <row r="98" spans="1:406">
      <c r="A98" s="21" t="s">
        <v>183</v>
      </c>
      <c r="B98" s="24">
        <f t="shared" si="125"/>
        <v>0</v>
      </c>
      <c r="C98" s="24">
        <f t="shared" si="126"/>
        <v>0</v>
      </c>
      <c r="D98" s="24">
        <f t="shared" si="127"/>
        <v>0</v>
      </c>
      <c r="E98" s="24">
        <f t="shared" si="128"/>
        <v>0</v>
      </c>
      <c r="F98" s="24">
        <f t="shared" si="129"/>
        <v>0</v>
      </c>
      <c r="G98" s="24">
        <f t="shared" si="130"/>
        <v>0</v>
      </c>
      <c r="H98" s="24">
        <f t="shared" si="131"/>
        <v>0</v>
      </c>
      <c r="I98" s="24">
        <f t="shared" si="132"/>
        <v>0</v>
      </c>
      <c r="J98" s="24">
        <f t="shared" si="133"/>
        <v>0</v>
      </c>
      <c r="K98" s="24">
        <f t="shared" si="134"/>
        <v>0</v>
      </c>
      <c r="L98" s="24">
        <f t="shared" si="135"/>
        <v>0</v>
      </c>
      <c r="M98" s="24">
        <f t="shared" si="136"/>
        <v>0</v>
      </c>
      <c r="N98" s="24">
        <f t="shared" si="137"/>
        <v>0</v>
      </c>
      <c r="O98" s="24">
        <f t="shared" si="138"/>
        <v>0</v>
      </c>
      <c r="P98" s="24">
        <f t="shared" si="139"/>
        <v>0</v>
      </c>
      <c r="Q98" s="24">
        <f t="shared" si="140"/>
        <v>0</v>
      </c>
      <c r="R98" s="24">
        <f t="shared" si="141"/>
        <v>0</v>
      </c>
      <c r="S98" s="24">
        <f t="shared" si="142"/>
        <v>0</v>
      </c>
      <c r="T98" s="24">
        <f t="shared" si="143"/>
        <v>0</v>
      </c>
      <c r="U98" s="24">
        <f t="shared" si="144"/>
        <v>0</v>
      </c>
      <c r="V98" s="24">
        <f t="shared" si="145"/>
        <v>0</v>
      </c>
      <c r="W98" s="24">
        <f t="shared" si="146"/>
        <v>0</v>
      </c>
      <c r="X98" s="24">
        <f t="shared" si="147"/>
        <v>0</v>
      </c>
      <c r="Y98" s="24">
        <f t="shared" si="148"/>
        <v>0</v>
      </c>
      <c r="Z98" s="24">
        <f t="shared" si="149"/>
        <v>0</v>
      </c>
      <c r="AA98" s="24">
        <f t="shared" si="150"/>
        <v>0</v>
      </c>
      <c r="AB98" s="24">
        <f t="shared" si="151"/>
        <v>0</v>
      </c>
      <c r="AC98" s="24">
        <f t="shared" si="152"/>
        <v>0</v>
      </c>
      <c r="AD98" s="24">
        <f t="shared" si="153"/>
        <v>0</v>
      </c>
      <c r="AE98" s="24">
        <f t="shared" si="154"/>
        <v>0</v>
      </c>
      <c r="AF98" s="24">
        <f t="shared" si="155"/>
        <v>0</v>
      </c>
      <c r="AG98" s="24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3"/>
      <c r="NO98" s="25"/>
      <c r="NP98" s="25"/>
      <c r="NQ98" s="25"/>
      <c r="NR98" s="25"/>
      <c r="NS98" s="25"/>
      <c r="NT98" s="25"/>
      <c r="NU98" s="25"/>
      <c r="NV98" s="25"/>
      <c r="NW98" s="23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</row>
    <row r="99" spans="1:406">
      <c r="A99" s="21" t="s">
        <v>184</v>
      </c>
      <c r="B99" s="24">
        <f t="shared" si="125"/>
        <v>0</v>
      </c>
      <c r="C99" s="24">
        <f t="shared" si="126"/>
        <v>0</v>
      </c>
      <c r="D99" s="24">
        <f t="shared" si="127"/>
        <v>0</v>
      </c>
      <c r="E99" s="24">
        <f t="shared" si="128"/>
        <v>0</v>
      </c>
      <c r="F99" s="24">
        <f t="shared" si="129"/>
        <v>0</v>
      </c>
      <c r="G99" s="24">
        <f t="shared" si="130"/>
        <v>0</v>
      </c>
      <c r="H99" s="24">
        <f t="shared" si="131"/>
        <v>0</v>
      </c>
      <c r="I99" s="24">
        <f t="shared" si="132"/>
        <v>0</v>
      </c>
      <c r="J99" s="24">
        <f t="shared" si="133"/>
        <v>0</v>
      </c>
      <c r="K99" s="24">
        <f t="shared" si="134"/>
        <v>0</v>
      </c>
      <c r="L99" s="24">
        <f t="shared" si="135"/>
        <v>0</v>
      </c>
      <c r="M99" s="24">
        <f t="shared" si="136"/>
        <v>0</v>
      </c>
      <c r="N99" s="24">
        <f t="shared" si="137"/>
        <v>0</v>
      </c>
      <c r="O99" s="24">
        <f t="shared" si="138"/>
        <v>0</v>
      </c>
      <c r="P99" s="24">
        <f t="shared" si="139"/>
        <v>0</v>
      </c>
      <c r="Q99" s="24">
        <f t="shared" si="140"/>
        <v>0</v>
      </c>
      <c r="R99" s="24">
        <f t="shared" si="141"/>
        <v>0</v>
      </c>
      <c r="S99" s="24">
        <f t="shared" si="142"/>
        <v>0</v>
      </c>
      <c r="T99" s="24">
        <f t="shared" si="143"/>
        <v>0</v>
      </c>
      <c r="U99" s="24">
        <f t="shared" si="144"/>
        <v>0</v>
      </c>
      <c r="V99" s="24">
        <f t="shared" si="145"/>
        <v>0</v>
      </c>
      <c r="W99" s="24">
        <f t="shared" si="146"/>
        <v>0</v>
      </c>
      <c r="X99" s="24">
        <f t="shared" si="147"/>
        <v>0</v>
      </c>
      <c r="Y99" s="24">
        <f t="shared" si="148"/>
        <v>0</v>
      </c>
      <c r="Z99" s="24">
        <f t="shared" si="149"/>
        <v>0</v>
      </c>
      <c r="AA99" s="24">
        <f t="shared" si="150"/>
        <v>0</v>
      </c>
      <c r="AB99" s="24">
        <f t="shared" si="151"/>
        <v>0</v>
      </c>
      <c r="AC99" s="24">
        <f t="shared" si="152"/>
        <v>0</v>
      </c>
      <c r="AD99" s="24">
        <f t="shared" si="153"/>
        <v>0</v>
      </c>
      <c r="AE99" s="24">
        <f t="shared" si="154"/>
        <v>0</v>
      </c>
      <c r="AF99" s="24">
        <f t="shared" si="155"/>
        <v>0</v>
      </c>
      <c r="AG99" s="24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/>
      <c r="GW99" s="25"/>
      <c r="GX99" s="25"/>
      <c r="GY99" s="25"/>
      <c r="GZ99" s="25"/>
      <c r="HA99" s="25"/>
      <c r="HB99" s="25"/>
      <c r="HC99" s="25"/>
      <c r="HD99" s="25"/>
      <c r="HE99" s="25"/>
      <c r="HF99" s="25"/>
      <c r="HG99" s="25"/>
      <c r="HH99" s="25"/>
      <c r="HI99" s="25"/>
      <c r="HJ99" s="25"/>
      <c r="HK99" s="25"/>
      <c r="HL99" s="25"/>
      <c r="HM99" s="25"/>
      <c r="HN99" s="25"/>
      <c r="HO99" s="25"/>
      <c r="HP99" s="25"/>
      <c r="HQ99" s="25"/>
      <c r="HR99" s="25"/>
      <c r="HS99" s="25"/>
      <c r="HT99" s="25"/>
      <c r="HU99" s="25"/>
      <c r="HV99" s="25"/>
      <c r="HW99" s="25"/>
      <c r="HX99" s="25"/>
      <c r="HY99" s="25"/>
      <c r="HZ99" s="25"/>
      <c r="IA99" s="25"/>
      <c r="IB99" s="25"/>
      <c r="IC99" s="25"/>
      <c r="ID99" s="25"/>
      <c r="IE99" s="25"/>
      <c r="IF99" s="25"/>
      <c r="IG99" s="25"/>
      <c r="IH99" s="25"/>
      <c r="II99" s="25"/>
      <c r="IJ99" s="25"/>
      <c r="IK99" s="25"/>
      <c r="IL99" s="25"/>
      <c r="IM99" s="25"/>
      <c r="IN99" s="25"/>
      <c r="IO99" s="25"/>
      <c r="IP99" s="25"/>
      <c r="IQ99" s="25"/>
      <c r="IR99" s="25"/>
      <c r="IS99" s="25"/>
      <c r="IT99" s="25"/>
      <c r="IU99" s="25"/>
      <c r="IV99" s="25"/>
      <c r="IW99" s="25"/>
      <c r="IX99" s="25"/>
      <c r="IY99" s="25"/>
      <c r="IZ99" s="25"/>
      <c r="JA99" s="25"/>
      <c r="JB99" s="25"/>
      <c r="JC99" s="25"/>
      <c r="JD99" s="25"/>
      <c r="JE99" s="25"/>
      <c r="JF99" s="25"/>
      <c r="JG99" s="25"/>
      <c r="JH99" s="25"/>
      <c r="JI99" s="25"/>
      <c r="JJ99" s="25"/>
      <c r="JK99" s="25"/>
      <c r="JL99" s="25"/>
      <c r="JM99" s="25"/>
      <c r="JN99" s="25"/>
      <c r="JO99" s="25"/>
      <c r="JP99" s="25"/>
      <c r="JQ99" s="25"/>
      <c r="JR99" s="25"/>
      <c r="JS99" s="25"/>
      <c r="JT99" s="25"/>
      <c r="JU99" s="25"/>
      <c r="JV99" s="25"/>
      <c r="JW99" s="25"/>
      <c r="JX99" s="25"/>
      <c r="JY99" s="25"/>
      <c r="JZ99" s="25"/>
      <c r="KA99" s="25"/>
      <c r="KB99" s="25"/>
      <c r="KC99" s="25"/>
      <c r="KD99" s="25"/>
      <c r="KE99" s="25"/>
      <c r="KF99" s="25"/>
      <c r="KG99" s="25"/>
      <c r="KH99" s="25"/>
      <c r="KI99" s="25"/>
      <c r="KJ99" s="25"/>
      <c r="KK99" s="25"/>
      <c r="KL99" s="25"/>
      <c r="KM99" s="25"/>
      <c r="KN99" s="25"/>
      <c r="KO99" s="25"/>
      <c r="KP99" s="25"/>
      <c r="KQ99" s="25"/>
      <c r="KR99" s="25"/>
      <c r="KS99" s="25"/>
      <c r="KT99" s="25"/>
      <c r="KU99" s="25"/>
      <c r="KV99" s="25"/>
      <c r="KW99" s="25"/>
      <c r="KX99" s="25"/>
      <c r="KY99" s="25"/>
      <c r="KZ99" s="25"/>
      <c r="LA99" s="25"/>
      <c r="LB99" s="25"/>
      <c r="LC99" s="25"/>
      <c r="LD99" s="25"/>
      <c r="LE99" s="25"/>
      <c r="LF99" s="25"/>
      <c r="LG99" s="25"/>
      <c r="LH99" s="25"/>
      <c r="LI99" s="25"/>
      <c r="LJ99" s="25"/>
      <c r="LK99" s="25"/>
      <c r="LL99" s="25"/>
      <c r="LM99" s="25"/>
      <c r="LN99" s="25"/>
      <c r="LO99" s="25"/>
      <c r="LP99" s="25"/>
      <c r="LQ99" s="25"/>
      <c r="LR99" s="25"/>
      <c r="LS99" s="25"/>
      <c r="LT99" s="25"/>
      <c r="LU99" s="25"/>
      <c r="LV99" s="25"/>
      <c r="LW99" s="25"/>
      <c r="LX99" s="25"/>
      <c r="LY99" s="25"/>
      <c r="LZ99" s="25"/>
      <c r="MA99" s="25"/>
      <c r="MB99" s="25"/>
      <c r="MC99" s="25"/>
      <c r="MD99" s="25"/>
      <c r="ME99" s="25"/>
      <c r="MF99" s="25"/>
      <c r="MG99" s="25"/>
      <c r="MH99" s="25"/>
      <c r="MI99" s="25"/>
      <c r="MJ99" s="25"/>
      <c r="MK99" s="25"/>
      <c r="ML99" s="25"/>
      <c r="MM99" s="25"/>
      <c r="MN99" s="25"/>
      <c r="MO99" s="25"/>
      <c r="MP99" s="25"/>
      <c r="MQ99" s="25"/>
      <c r="MR99" s="25"/>
      <c r="MS99" s="25"/>
      <c r="MT99" s="25"/>
      <c r="MU99" s="25"/>
      <c r="MV99" s="25"/>
      <c r="MW99" s="25"/>
      <c r="MX99" s="25"/>
      <c r="MY99" s="25"/>
      <c r="MZ99" s="25"/>
      <c r="NA99" s="25"/>
      <c r="NB99" s="25"/>
      <c r="NC99" s="25"/>
      <c r="ND99" s="25"/>
      <c r="NE99" s="25"/>
      <c r="NF99" s="25"/>
      <c r="NG99" s="25"/>
      <c r="NH99" s="25"/>
      <c r="NI99" s="25"/>
      <c r="NJ99" s="25"/>
      <c r="NK99" s="25"/>
      <c r="NL99" s="25"/>
      <c r="NM99" s="25"/>
      <c r="NN99" s="23"/>
      <c r="NO99" s="25"/>
      <c r="NP99" s="25"/>
      <c r="NQ99" s="25"/>
      <c r="NR99" s="25"/>
      <c r="NS99" s="25"/>
      <c r="NT99" s="25"/>
      <c r="NU99" s="25"/>
      <c r="NV99" s="25"/>
      <c r="NW99" s="23"/>
      <c r="NX99" s="25"/>
      <c r="NY99" s="25"/>
      <c r="NZ99" s="25"/>
      <c r="OA99" s="25"/>
      <c r="OB99" s="25"/>
      <c r="OC99" s="25"/>
      <c r="OD99" s="25"/>
      <c r="OE99" s="25"/>
      <c r="OF99" s="25"/>
      <c r="OG99" s="25"/>
      <c r="OH99" s="25"/>
      <c r="OI99" s="25"/>
      <c r="OJ99" s="25"/>
      <c r="OK99" s="25"/>
      <c r="OL99" s="25"/>
      <c r="OM99" s="25"/>
      <c r="ON99" s="25"/>
      <c r="OO99" s="25"/>
      <c r="OP99" s="25"/>
    </row>
    <row r="100" spans="1:406">
      <c r="A100" s="21" t="s">
        <v>185</v>
      </c>
      <c r="B100" s="24">
        <f t="shared" si="125"/>
        <v>0</v>
      </c>
      <c r="C100" s="24">
        <f t="shared" si="126"/>
        <v>0</v>
      </c>
      <c r="D100" s="24">
        <f t="shared" si="127"/>
        <v>0</v>
      </c>
      <c r="E100" s="24">
        <f t="shared" si="128"/>
        <v>0</v>
      </c>
      <c r="F100" s="24">
        <f t="shared" si="129"/>
        <v>0</v>
      </c>
      <c r="G100" s="24">
        <f t="shared" si="130"/>
        <v>0</v>
      </c>
      <c r="H100" s="24">
        <f t="shared" si="131"/>
        <v>0</v>
      </c>
      <c r="I100" s="24">
        <f t="shared" si="132"/>
        <v>0</v>
      </c>
      <c r="J100" s="24">
        <f t="shared" si="133"/>
        <v>0</v>
      </c>
      <c r="K100" s="24">
        <f t="shared" si="134"/>
        <v>0</v>
      </c>
      <c r="L100" s="24">
        <f t="shared" si="135"/>
        <v>0</v>
      </c>
      <c r="M100" s="24">
        <f t="shared" si="136"/>
        <v>0</v>
      </c>
      <c r="N100" s="24">
        <f t="shared" si="137"/>
        <v>0</v>
      </c>
      <c r="O100" s="24">
        <f t="shared" si="138"/>
        <v>0</v>
      </c>
      <c r="P100" s="24">
        <f t="shared" si="139"/>
        <v>0</v>
      </c>
      <c r="Q100" s="24">
        <f t="shared" si="140"/>
        <v>0</v>
      </c>
      <c r="R100" s="24">
        <f t="shared" si="141"/>
        <v>0</v>
      </c>
      <c r="S100" s="24">
        <f t="shared" si="142"/>
        <v>0</v>
      </c>
      <c r="T100" s="24">
        <f t="shared" si="143"/>
        <v>0</v>
      </c>
      <c r="U100" s="24">
        <f t="shared" si="144"/>
        <v>0</v>
      </c>
      <c r="V100" s="24">
        <f t="shared" si="145"/>
        <v>0</v>
      </c>
      <c r="W100" s="24">
        <f t="shared" si="146"/>
        <v>0</v>
      </c>
      <c r="X100" s="24">
        <f t="shared" si="147"/>
        <v>0</v>
      </c>
      <c r="Y100" s="24">
        <f t="shared" si="148"/>
        <v>0</v>
      </c>
      <c r="Z100" s="24">
        <f t="shared" si="149"/>
        <v>0</v>
      </c>
      <c r="AA100" s="24">
        <f t="shared" si="150"/>
        <v>0</v>
      </c>
      <c r="AB100" s="24">
        <f t="shared" si="151"/>
        <v>0</v>
      </c>
      <c r="AC100" s="24">
        <f t="shared" si="152"/>
        <v>0</v>
      </c>
      <c r="AD100" s="24">
        <f t="shared" si="153"/>
        <v>0</v>
      </c>
      <c r="AE100" s="24">
        <f t="shared" si="154"/>
        <v>0</v>
      </c>
      <c r="AF100" s="24">
        <f t="shared" si="155"/>
        <v>0</v>
      </c>
      <c r="AG100" s="24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/>
      <c r="GW100" s="25"/>
      <c r="GX100" s="25"/>
      <c r="GY100" s="25"/>
      <c r="GZ100" s="25"/>
      <c r="HA100" s="25"/>
      <c r="HB100" s="25"/>
      <c r="HC100" s="25"/>
      <c r="HD100" s="25"/>
      <c r="HE100" s="25"/>
      <c r="HF100" s="25"/>
      <c r="HG100" s="25"/>
      <c r="HH100" s="25"/>
      <c r="HI100" s="25"/>
      <c r="HJ100" s="25"/>
      <c r="HK100" s="25"/>
      <c r="HL100" s="25"/>
      <c r="HM100" s="25"/>
      <c r="HN100" s="25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25"/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25"/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  <c r="JW100" s="25"/>
      <c r="JX100" s="25"/>
      <c r="JY100" s="25"/>
      <c r="JZ100" s="25"/>
      <c r="KA100" s="25"/>
      <c r="KB100" s="25"/>
      <c r="KC100" s="25"/>
      <c r="KD100" s="25"/>
      <c r="KE100" s="25"/>
      <c r="KF100" s="25"/>
      <c r="KG100" s="25"/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25"/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  <c r="LD100" s="25"/>
      <c r="LE100" s="25"/>
      <c r="LF100" s="25"/>
      <c r="LG100" s="25"/>
      <c r="LH100" s="25"/>
      <c r="LI100" s="25"/>
      <c r="LJ100" s="25"/>
      <c r="LK100" s="25"/>
      <c r="LL100" s="25"/>
      <c r="LM100" s="25"/>
      <c r="LN100" s="25"/>
      <c r="LO100" s="25"/>
      <c r="LP100" s="25"/>
      <c r="LQ100" s="25"/>
      <c r="LR100" s="25"/>
      <c r="LS100" s="25"/>
      <c r="LT100" s="25"/>
      <c r="LU100" s="25"/>
      <c r="LV100" s="25"/>
      <c r="LW100" s="25"/>
      <c r="LX100" s="25"/>
      <c r="LY100" s="25"/>
      <c r="LZ100" s="25"/>
      <c r="MA100" s="25"/>
      <c r="MB100" s="25"/>
      <c r="MC100" s="25"/>
      <c r="MD100" s="25"/>
      <c r="ME100" s="25"/>
      <c r="MF100" s="25"/>
      <c r="MG100" s="25"/>
      <c r="MH100" s="25"/>
      <c r="MI100" s="25"/>
      <c r="MJ100" s="25"/>
      <c r="MK100" s="25"/>
      <c r="ML100" s="25"/>
      <c r="MM100" s="25"/>
      <c r="MN100" s="25"/>
      <c r="MO100" s="25"/>
      <c r="MP100" s="25"/>
      <c r="MQ100" s="25"/>
      <c r="MR100" s="25"/>
      <c r="MS100" s="25"/>
      <c r="MT100" s="25"/>
      <c r="MU100" s="25"/>
      <c r="MV100" s="25"/>
      <c r="MW100" s="25"/>
      <c r="MX100" s="25"/>
      <c r="MY100" s="25"/>
      <c r="MZ100" s="25"/>
      <c r="NA100" s="25"/>
      <c r="NB100" s="25"/>
      <c r="NC100" s="25"/>
      <c r="ND100" s="25"/>
      <c r="NE100" s="25"/>
      <c r="NF100" s="25"/>
      <c r="NG100" s="25"/>
      <c r="NH100" s="25"/>
      <c r="NI100" s="25"/>
      <c r="NJ100" s="25"/>
      <c r="NK100" s="25"/>
      <c r="NL100" s="25"/>
      <c r="NM100" s="25"/>
      <c r="NN100" s="23"/>
      <c r="NO100" s="25"/>
      <c r="NP100" s="25"/>
      <c r="NQ100" s="25"/>
      <c r="NR100" s="25"/>
      <c r="NS100" s="25"/>
      <c r="NT100" s="25"/>
      <c r="NU100" s="25"/>
      <c r="NV100" s="25"/>
      <c r="NW100" s="23"/>
      <c r="NX100" s="25"/>
      <c r="NY100" s="25"/>
      <c r="NZ100" s="25"/>
      <c r="OA100" s="25"/>
      <c r="OB100" s="25"/>
      <c r="OC100" s="25"/>
      <c r="OD100" s="25"/>
      <c r="OE100" s="25"/>
      <c r="OF100" s="25"/>
      <c r="OG100" s="25"/>
      <c r="OH100" s="25"/>
      <c r="OI100" s="25"/>
      <c r="OJ100" s="25"/>
      <c r="OK100" s="25"/>
      <c r="OL100" s="25"/>
      <c r="OM100" s="25"/>
      <c r="ON100" s="25"/>
      <c r="OO100" s="25"/>
      <c r="OP100" s="25"/>
    </row>
    <row r="101" spans="1:406">
      <c r="A101" s="21" t="s">
        <v>186</v>
      </c>
      <c r="B101" s="24">
        <f t="shared" si="125"/>
        <v>0</v>
      </c>
      <c r="C101" s="24">
        <f t="shared" si="126"/>
        <v>0</v>
      </c>
      <c r="D101" s="24">
        <f t="shared" si="127"/>
        <v>0</v>
      </c>
      <c r="E101" s="24">
        <f t="shared" si="128"/>
        <v>0</v>
      </c>
      <c r="F101" s="24">
        <f t="shared" si="129"/>
        <v>0</v>
      </c>
      <c r="G101" s="24">
        <f t="shared" si="130"/>
        <v>0</v>
      </c>
      <c r="H101" s="24">
        <f t="shared" si="131"/>
        <v>0</v>
      </c>
      <c r="I101" s="24">
        <f t="shared" si="132"/>
        <v>0</v>
      </c>
      <c r="J101" s="24">
        <f t="shared" si="133"/>
        <v>0</v>
      </c>
      <c r="K101" s="24">
        <f t="shared" si="134"/>
        <v>0</v>
      </c>
      <c r="L101" s="24">
        <f t="shared" si="135"/>
        <v>0</v>
      </c>
      <c r="M101" s="24">
        <f t="shared" si="136"/>
        <v>0</v>
      </c>
      <c r="N101" s="24">
        <f t="shared" si="137"/>
        <v>0</v>
      </c>
      <c r="O101" s="24">
        <f t="shared" si="138"/>
        <v>0</v>
      </c>
      <c r="P101" s="24">
        <f t="shared" si="139"/>
        <v>0</v>
      </c>
      <c r="Q101" s="24">
        <f t="shared" si="140"/>
        <v>0</v>
      </c>
      <c r="R101" s="24">
        <f t="shared" si="141"/>
        <v>0</v>
      </c>
      <c r="S101" s="24">
        <f t="shared" si="142"/>
        <v>0</v>
      </c>
      <c r="T101" s="24">
        <f t="shared" si="143"/>
        <v>0</v>
      </c>
      <c r="U101" s="24">
        <f t="shared" si="144"/>
        <v>0</v>
      </c>
      <c r="V101" s="24">
        <f t="shared" si="145"/>
        <v>0</v>
      </c>
      <c r="W101" s="24">
        <f t="shared" si="146"/>
        <v>0</v>
      </c>
      <c r="X101" s="24">
        <f t="shared" si="147"/>
        <v>0</v>
      </c>
      <c r="Y101" s="24">
        <f t="shared" si="148"/>
        <v>0</v>
      </c>
      <c r="Z101" s="24">
        <f t="shared" si="149"/>
        <v>0</v>
      </c>
      <c r="AA101" s="24">
        <f t="shared" si="150"/>
        <v>0</v>
      </c>
      <c r="AB101" s="24">
        <f t="shared" si="151"/>
        <v>0</v>
      </c>
      <c r="AC101" s="24">
        <f t="shared" si="152"/>
        <v>0</v>
      </c>
      <c r="AD101" s="24">
        <f t="shared" si="153"/>
        <v>0</v>
      </c>
      <c r="AE101" s="24">
        <f t="shared" si="154"/>
        <v>0</v>
      </c>
      <c r="AF101" s="24">
        <f t="shared" si="155"/>
        <v>0</v>
      </c>
      <c r="AG101" s="24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3"/>
      <c r="NO101" s="25"/>
      <c r="NP101" s="25"/>
      <c r="NQ101" s="25"/>
      <c r="NR101" s="25"/>
      <c r="NS101" s="26"/>
      <c r="NT101" s="25"/>
      <c r="NU101" s="25"/>
      <c r="NV101" s="25"/>
      <c r="NW101" s="26"/>
      <c r="NX101" s="26"/>
      <c r="NY101" s="26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</row>
    <row r="102" spans="1:406">
      <c r="A102" s="21" t="s">
        <v>187</v>
      </c>
      <c r="B102" s="24">
        <f t="shared" si="125"/>
        <v>0</v>
      </c>
      <c r="C102" s="24">
        <f t="shared" si="126"/>
        <v>0</v>
      </c>
      <c r="D102" s="24">
        <f t="shared" si="127"/>
        <v>0</v>
      </c>
      <c r="E102" s="24">
        <f t="shared" si="128"/>
        <v>0</v>
      </c>
      <c r="F102" s="24">
        <f t="shared" si="129"/>
        <v>0</v>
      </c>
      <c r="G102" s="24">
        <f t="shared" si="130"/>
        <v>0</v>
      </c>
      <c r="H102" s="24">
        <f t="shared" si="131"/>
        <v>0</v>
      </c>
      <c r="I102" s="24">
        <f t="shared" si="132"/>
        <v>0</v>
      </c>
      <c r="J102" s="24">
        <f t="shared" si="133"/>
        <v>0</v>
      </c>
      <c r="K102" s="24">
        <f t="shared" si="134"/>
        <v>0</v>
      </c>
      <c r="L102" s="24">
        <f t="shared" si="135"/>
        <v>0</v>
      </c>
      <c r="M102" s="24">
        <f t="shared" si="136"/>
        <v>0</v>
      </c>
      <c r="N102" s="24">
        <f t="shared" si="137"/>
        <v>0</v>
      </c>
      <c r="O102" s="24">
        <f t="shared" si="138"/>
        <v>0</v>
      </c>
      <c r="P102" s="24">
        <f t="shared" si="139"/>
        <v>0</v>
      </c>
      <c r="Q102" s="24">
        <f t="shared" si="140"/>
        <v>0</v>
      </c>
      <c r="R102" s="24">
        <f t="shared" si="141"/>
        <v>0</v>
      </c>
      <c r="S102" s="24">
        <f t="shared" si="142"/>
        <v>0</v>
      </c>
      <c r="T102" s="24">
        <f t="shared" si="143"/>
        <v>0</v>
      </c>
      <c r="U102" s="24">
        <f t="shared" si="144"/>
        <v>0</v>
      </c>
      <c r="V102" s="24">
        <f t="shared" si="145"/>
        <v>0</v>
      </c>
      <c r="W102" s="24">
        <f t="shared" si="146"/>
        <v>0</v>
      </c>
      <c r="X102" s="24">
        <f t="shared" si="147"/>
        <v>0</v>
      </c>
      <c r="Y102" s="24">
        <f t="shared" si="148"/>
        <v>0</v>
      </c>
      <c r="Z102" s="24">
        <f t="shared" si="149"/>
        <v>0</v>
      </c>
      <c r="AA102" s="24">
        <f t="shared" si="150"/>
        <v>0</v>
      </c>
      <c r="AB102" s="24">
        <f t="shared" si="151"/>
        <v>0</v>
      </c>
      <c r="AC102" s="24">
        <f t="shared" si="152"/>
        <v>0</v>
      </c>
      <c r="AD102" s="24">
        <f t="shared" si="153"/>
        <v>0</v>
      </c>
      <c r="AE102" s="24">
        <f t="shared" si="154"/>
        <v>0</v>
      </c>
      <c r="AF102" s="24">
        <f t="shared" si="155"/>
        <v>0</v>
      </c>
      <c r="AG102" s="24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/>
      <c r="GW102" s="25"/>
      <c r="GX102" s="25"/>
      <c r="GY102" s="25"/>
      <c r="GZ102" s="25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/>
      <c r="HS102" s="25"/>
      <c r="HT102" s="25"/>
      <c r="HU102" s="25"/>
      <c r="HV102" s="25"/>
      <c r="HW102" s="25"/>
      <c r="HX102" s="25"/>
      <c r="HY102" s="25"/>
      <c r="HZ102" s="25"/>
      <c r="IA102" s="25"/>
      <c r="IB102" s="25"/>
      <c r="IC102" s="25"/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/>
      <c r="IS102" s="25"/>
      <c r="IT102" s="25"/>
      <c r="IU102" s="25"/>
      <c r="IV102" s="25"/>
      <c r="IW102" s="25"/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/>
      <c r="JY102" s="25"/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/>
      <c r="KW102" s="25"/>
      <c r="KX102" s="25"/>
      <c r="KY102" s="25"/>
      <c r="KZ102" s="25"/>
      <c r="LA102" s="25"/>
      <c r="LB102" s="25"/>
      <c r="LC102" s="25"/>
      <c r="LD102" s="25"/>
      <c r="LE102" s="25"/>
      <c r="LF102" s="25"/>
      <c r="LG102" s="25"/>
      <c r="LH102" s="25"/>
      <c r="LI102" s="25"/>
      <c r="LJ102" s="25"/>
      <c r="LK102" s="25"/>
      <c r="LL102" s="25"/>
      <c r="LM102" s="25"/>
      <c r="LN102" s="25"/>
      <c r="LO102" s="25"/>
      <c r="LP102" s="25"/>
      <c r="LQ102" s="25"/>
      <c r="LR102" s="25"/>
      <c r="LS102" s="25"/>
      <c r="LT102" s="25"/>
      <c r="LU102" s="25"/>
      <c r="LV102" s="25"/>
      <c r="LW102" s="25"/>
      <c r="LX102" s="25"/>
      <c r="LY102" s="25"/>
      <c r="LZ102" s="25"/>
      <c r="MA102" s="25"/>
      <c r="MB102" s="25"/>
      <c r="MC102" s="25"/>
      <c r="MD102" s="25"/>
      <c r="ME102" s="25"/>
      <c r="MF102" s="25"/>
      <c r="MG102" s="25"/>
      <c r="MH102" s="25"/>
      <c r="MI102" s="25"/>
      <c r="MJ102" s="25"/>
      <c r="MK102" s="25"/>
      <c r="ML102" s="25"/>
      <c r="MM102" s="25"/>
      <c r="MN102" s="25"/>
      <c r="MO102" s="25"/>
      <c r="MP102" s="25"/>
      <c r="MQ102" s="25"/>
      <c r="MR102" s="25"/>
      <c r="MS102" s="25"/>
      <c r="MT102" s="25"/>
      <c r="MU102" s="25"/>
      <c r="MV102" s="25"/>
      <c r="MW102" s="25"/>
      <c r="MX102" s="25"/>
      <c r="MY102" s="25"/>
      <c r="MZ102" s="27"/>
      <c r="NA102" s="25"/>
      <c r="NB102" s="26"/>
      <c r="NC102" s="25"/>
      <c r="ND102" s="25"/>
      <c r="NE102" s="25"/>
      <c r="NF102" s="25"/>
      <c r="NG102" s="25"/>
      <c r="NH102" s="25"/>
      <c r="NI102" s="25"/>
      <c r="NJ102" s="26"/>
      <c r="NK102" s="26"/>
      <c r="NL102" s="26"/>
      <c r="NM102" s="25"/>
      <c r="NN102" s="23"/>
      <c r="NO102" s="25"/>
      <c r="NP102" s="25"/>
      <c r="NQ102" s="25"/>
      <c r="NR102" s="25"/>
      <c r="NS102" s="25"/>
      <c r="NT102" s="25"/>
      <c r="NU102" s="25"/>
      <c r="NV102" s="25"/>
      <c r="NW102" s="26"/>
      <c r="NX102" s="26"/>
      <c r="NY102" s="26"/>
      <c r="NZ102" s="25"/>
      <c r="OA102" s="25"/>
      <c r="OB102" s="25"/>
      <c r="OC102" s="25"/>
      <c r="OD102" s="25"/>
      <c r="OE102" s="25"/>
      <c r="OF102" s="25"/>
      <c r="OG102" s="25"/>
      <c r="OH102" s="25"/>
      <c r="OI102" s="25"/>
      <c r="OJ102" s="25"/>
      <c r="OK102" s="25"/>
      <c r="OL102" s="25"/>
      <c r="OM102" s="25"/>
      <c r="ON102" s="25"/>
      <c r="OO102" s="25"/>
      <c r="OP102" s="25"/>
    </row>
    <row r="103" spans="1:406">
      <c r="A103" s="21" t="s">
        <v>188</v>
      </c>
      <c r="B103" s="24">
        <f t="shared" si="125"/>
        <v>0</v>
      </c>
      <c r="C103" s="24">
        <f t="shared" si="126"/>
        <v>0</v>
      </c>
      <c r="D103" s="24">
        <f t="shared" si="127"/>
        <v>0</v>
      </c>
      <c r="E103" s="24">
        <f t="shared" si="128"/>
        <v>0</v>
      </c>
      <c r="F103" s="24">
        <f t="shared" si="129"/>
        <v>0</v>
      </c>
      <c r="G103" s="24">
        <f t="shared" si="130"/>
        <v>0</v>
      </c>
      <c r="H103" s="24">
        <f t="shared" si="131"/>
        <v>0</v>
      </c>
      <c r="I103" s="24">
        <f t="shared" si="132"/>
        <v>0</v>
      </c>
      <c r="J103" s="24">
        <f t="shared" si="133"/>
        <v>0</v>
      </c>
      <c r="K103" s="24">
        <f t="shared" si="134"/>
        <v>0</v>
      </c>
      <c r="L103" s="24">
        <f t="shared" si="135"/>
        <v>0</v>
      </c>
      <c r="M103" s="24">
        <f t="shared" si="136"/>
        <v>0</v>
      </c>
      <c r="N103" s="24">
        <f t="shared" si="137"/>
        <v>0</v>
      </c>
      <c r="O103" s="24">
        <f t="shared" si="138"/>
        <v>0</v>
      </c>
      <c r="P103" s="24">
        <f t="shared" si="139"/>
        <v>0</v>
      </c>
      <c r="Q103" s="24">
        <f t="shared" si="140"/>
        <v>0</v>
      </c>
      <c r="R103" s="24">
        <f t="shared" si="141"/>
        <v>0</v>
      </c>
      <c r="S103" s="24">
        <f t="shared" si="142"/>
        <v>0</v>
      </c>
      <c r="T103" s="24">
        <f t="shared" si="143"/>
        <v>0</v>
      </c>
      <c r="U103" s="24">
        <f t="shared" si="144"/>
        <v>0</v>
      </c>
      <c r="V103" s="24">
        <f t="shared" si="145"/>
        <v>0</v>
      </c>
      <c r="W103" s="24">
        <f t="shared" si="146"/>
        <v>0</v>
      </c>
      <c r="X103" s="24">
        <f t="shared" si="147"/>
        <v>0</v>
      </c>
      <c r="Y103" s="24">
        <f t="shared" si="148"/>
        <v>0</v>
      </c>
      <c r="Z103" s="24">
        <f t="shared" si="149"/>
        <v>0</v>
      </c>
      <c r="AA103" s="24">
        <f t="shared" si="150"/>
        <v>0</v>
      </c>
      <c r="AB103" s="24">
        <f t="shared" si="151"/>
        <v>0</v>
      </c>
      <c r="AC103" s="24">
        <f t="shared" si="152"/>
        <v>0</v>
      </c>
      <c r="AD103" s="24">
        <f t="shared" si="153"/>
        <v>0</v>
      </c>
      <c r="AE103" s="24">
        <f t="shared" si="154"/>
        <v>0</v>
      </c>
      <c r="AF103" s="24">
        <f t="shared" si="155"/>
        <v>0</v>
      </c>
      <c r="AG103" s="24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25"/>
      <c r="GG103" s="25"/>
      <c r="GH103" s="25"/>
      <c r="GI103" s="25"/>
      <c r="GJ103" s="25"/>
      <c r="GK103" s="25"/>
      <c r="GL103" s="25"/>
      <c r="GM103" s="25"/>
      <c r="GN103" s="25"/>
      <c r="GO103" s="25"/>
      <c r="GP103" s="25"/>
      <c r="GQ103" s="25"/>
      <c r="GR103" s="25"/>
      <c r="GS103" s="25"/>
      <c r="GT103" s="25"/>
      <c r="GU103" s="25"/>
      <c r="GV103" s="25"/>
      <c r="GW103" s="25"/>
      <c r="GX103" s="25"/>
      <c r="GY103" s="25"/>
      <c r="GZ103" s="25"/>
      <c r="HA103" s="25"/>
      <c r="HB103" s="25"/>
      <c r="HC103" s="25"/>
      <c r="HD103" s="25"/>
      <c r="HE103" s="25"/>
      <c r="HF103" s="25"/>
      <c r="HG103" s="25"/>
      <c r="HH103" s="25"/>
      <c r="HI103" s="25"/>
      <c r="HJ103" s="25"/>
      <c r="HK103" s="25"/>
      <c r="HL103" s="25"/>
      <c r="HM103" s="25"/>
      <c r="HN103" s="25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6"/>
      <c r="MQ103" s="25"/>
      <c r="MR103" s="25"/>
      <c r="MS103" s="26"/>
      <c r="MT103" s="25"/>
      <c r="MU103" s="25"/>
      <c r="MV103" s="25"/>
      <c r="MW103" s="25"/>
      <c r="MX103" s="25"/>
      <c r="MY103" s="25"/>
      <c r="MZ103" s="25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5"/>
      <c r="OC103" s="25"/>
      <c r="OD103" s="25"/>
      <c r="OE103" s="25"/>
      <c r="OF103" s="25"/>
      <c r="OG103" s="25"/>
      <c r="OH103" s="25"/>
      <c r="OI103" s="25"/>
      <c r="OJ103" s="25"/>
      <c r="OK103" s="25"/>
      <c r="OL103" s="25"/>
      <c r="OM103" s="25"/>
      <c r="ON103" s="25"/>
      <c r="OO103" s="25"/>
      <c r="OP103" s="25"/>
    </row>
    <row r="104" spans="1:406">
      <c r="A104" s="21" t="s">
        <v>189</v>
      </c>
      <c r="B104" s="24">
        <f t="shared" si="125"/>
        <v>0</v>
      </c>
      <c r="C104" s="24">
        <f t="shared" si="126"/>
        <v>0</v>
      </c>
      <c r="D104" s="24">
        <f t="shared" si="127"/>
        <v>0</v>
      </c>
      <c r="E104" s="24">
        <f t="shared" si="128"/>
        <v>0</v>
      </c>
      <c r="F104" s="24">
        <f t="shared" si="129"/>
        <v>0</v>
      </c>
      <c r="G104" s="24">
        <f t="shared" si="130"/>
        <v>0</v>
      </c>
      <c r="H104" s="24">
        <f t="shared" si="131"/>
        <v>0</v>
      </c>
      <c r="I104" s="24">
        <f t="shared" si="132"/>
        <v>0</v>
      </c>
      <c r="J104" s="24">
        <f t="shared" si="133"/>
        <v>0</v>
      </c>
      <c r="K104" s="24">
        <f t="shared" si="134"/>
        <v>0</v>
      </c>
      <c r="L104" s="24">
        <f t="shared" si="135"/>
        <v>0</v>
      </c>
      <c r="M104" s="24">
        <f t="shared" si="136"/>
        <v>0</v>
      </c>
      <c r="N104" s="24">
        <f t="shared" si="137"/>
        <v>0</v>
      </c>
      <c r="O104" s="24">
        <f t="shared" si="138"/>
        <v>0</v>
      </c>
      <c r="P104" s="24">
        <f t="shared" si="139"/>
        <v>0</v>
      </c>
      <c r="Q104" s="24">
        <f t="shared" si="140"/>
        <v>0</v>
      </c>
      <c r="R104" s="24">
        <f t="shared" si="141"/>
        <v>0</v>
      </c>
      <c r="S104" s="24">
        <f t="shared" si="142"/>
        <v>0</v>
      </c>
      <c r="T104" s="24">
        <f t="shared" si="143"/>
        <v>0</v>
      </c>
      <c r="U104" s="24">
        <f t="shared" si="144"/>
        <v>0</v>
      </c>
      <c r="V104" s="24">
        <f t="shared" si="145"/>
        <v>0</v>
      </c>
      <c r="W104" s="24">
        <f t="shared" si="146"/>
        <v>0</v>
      </c>
      <c r="X104" s="24">
        <f t="shared" si="147"/>
        <v>0</v>
      </c>
      <c r="Y104" s="24">
        <f t="shared" si="148"/>
        <v>0</v>
      </c>
      <c r="Z104" s="24">
        <f t="shared" si="149"/>
        <v>0</v>
      </c>
      <c r="AA104" s="24">
        <f t="shared" si="150"/>
        <v>0</v>
      </c>
      <c r="AB104" s="24">
        <f t="shared" si="151"/>
        <v>0</v>
      </c>
      <c r="AC104" s="24">
        <f t="shared" si="152"/>
        <v>0</v>
      </c>
      <c r="AD104" s="24">
        <f t="shared" si="153"/>
        <v>0</v>
      </c>
      <c r="AE104" s="24">
        <f t="shared" si="154"/>
        <v>0</v>
      </c>
      <c r="AF104" s="24">
        <f t="shared" si="155"/>
        <v>0</v>
      </c>
      <c r="AG104" s="24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/>
      <c r="IK104" s="25"/>
      <c r="IL104" s="25"/>
      <c r="IM104" s="25"/>
      <c r="IN104" s="25"/>
      <c r="IO104" s="25"/>
      <c r="IP104" s="25"/>
      <c r="IQ104" s="25"/>
      <c r="IR104" s="25"/>
      <c r="IS104" s="25"/>
      <c r="IT104" s="25"/>
      <c r="IU104" s="25"/>
      <c r="IV104" s="25"/>
      <c r="IW104" s="25"/>
      <c r="IX104" s="25"/>
      <c r="IY104" s="25"/>
      <c r="IZ104" s="25"/>
      <c r="JA104" s="25"/>
      <c r="JB104" s="25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  <c r="JW104" s="25"/>
      <c r="JX104" s="25"/>
      <c r="JY104" s="25"/>
      <c r="JZ104" s="25"/>
      <c r="KA104" s="25"/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/>
      <c r="LE104" s="25"/>
      <c r="LF104" s="25"/>
      <c r="LG104" s="25"/>
      <c r="LH104" s="25"/>
      <c r="LI104" s="25"/>
      <c r="LJ104" s="25"/>
      <c r="LK104" s="25"/>
      <c r="LL104" s="25"/>
      <c r="LM104" s="25"/>
      <c r="LN104" s="25"/>
      <c r="LO104" s="25"/>
      <c r="LP104" s="25"/>
      <c r="LQ104" s="25"/>
      <c r="LR104" s="25"/>
      <c r="LS104" s="25"/>
      <c r="LT104" s="25"/>
      <c r="LU104" s="25"/>
      <c r="LV104" s="25"/>
      <c r="LW104" s="25"/>
      <c r="LX104" s="25"/>
      <c r="LY104" s="25"/>
      <c r="LZ104" s="25"/>
      <c r="MA104" s="25"/>
      <c r="MB104" s="25"/>
      <c r="MC104" s="25"/>
      <c r="MD104" s="25"/>
      <c r="ME104" s="25"/>
      <c r="MF104" s="25"/>
      <c r="MG104" s="25"/>
      <c r="MH104" s="25"/>
      <c r="MI104" s="25"/>
      <c r="MJ104" s="25"/>
      <c r="MK104" s="25"/>
      <c r="ML104" s="25"/>
      <c r="MM104" s="25"/>
      <c r="MN104" s="25"/>
      <c r="MO104" s="25"/>
      <c r="MP104" s="25"/>
      <c r="MQ104" s="25"/>
      <c r="MR104" s="25"/>
      <c r="MS104" s="25"/>
      <c r="MT104" s="25"/>
      <c r="MU104" s="25"/>
      <c r="MV104" s="25"/>
      <c r="MW104" s="25"/>
      <c r="MX104" s="25"/>
      <c r="MY104" s="25"/>
      <c r="MZ104" s="25"/>
      <c r="NA104" s="25"/>
      <c r="NB104" s="25"/>
      <c r="NC104" s="25"/>
      <c r="ND104" s="25"/>
      <c r="NE104" s="25"/>
      <c r="NF104" s="25"/>
      <c r="NG104" s="25"/>
      <c r="NH104" s="25"/>
      <c r="NI104" s="25"/>
      <c r="NJ104" s="25"/>
      <c r="NK104" s="25"/>
      <c r="NL104" s="25"/>
      <c r="NM104" s="25"/>
      <c r="NN104" s="23"/>
      <c r="NO104" s="25"/>
      <c r="NP104" s="25"/>
      <c r="NQ104" s="25"/>
      <c r="NR104" s="25"/>
      <c r="NS104" s="25"/>
      <c r="NT104" s="25"/>
      <c r="NU104" s="25"/>
      <c r="NV104" s="25"/>
      <c r="NW104" s="23"/>
      <c r="NX104" s="25"/>
      <c r="NY104" s="25"/>
      <c r="NZ104" s="25"/>
      <c r="OA104" s="25"/>
      <c r="OB104" s="25"/>
      <c r="OC104" s="25"/>
      <c r="OD104" s="25"/>
      <c r="OE104" s="25"/>
      <c r="OF104" s="25"/>
      <c r="OG104" s="25"/>
      <c r="OH104" s="25"/>
      <c r="OI104" s="25"/>
      <c r="OJ104" s="25"/>
      <c r="OK104" s="25"/>
      <c r="OL104" s="25"/>
      <c r="OM104" s="25"/>
      <c r="ON104" s="25"/>
      <c r="OO104" s="25"/>
      <c r="OP104" s="25"/>
    </row>
    <row r="105" spans="1:406">
      <c r="A105" s="21" t="s">
        <v>190</v>
      </c>
      <c r="B105" s="24">
        <f t="shared" si="125"/>
        <v>0</v>
      </c>
      <c r="C105" s="24">
        <f t="shared" si="126"/>
        <v>0</v>
      </c>
      <c r="D105" s="24">
        <f t="shared" si="127"/>
        <v>0</v>
      </c>
      <c r="E105" s="24">
        <f t="shared" si="128"/>
        <v>0</v>
      </c>
      <c r="F105" s="24">
        <f t="shared" si="129"/>
        <v>0</v>
      </c>
      <c r="G105" s="24">
        <f t="shared" si="130"/>
        <v>0</v>
      </c>
      <c r="H105" s="24">
        <f t="shared" si="131"/>
        <v>0</v>
      </c>
      <c r="I105" s="24">
        <f t="shared" si="132"/>
        <v>0</v>
      </c>
      <c r="J105" s="24">
        <f t="shared" si="133"/>
        <v>0</v>
      </c>
      <c r="K105" s="24">
        <f t="shared" si="134"/>
        <v>0</v>
      </c>
      <c r="L105" s="24">
        <f t="shared" si="135"/>
        <v>0</v>
      </c>
      <c r="M105" s="24">
        <f t="shared" si="136"/>
        <v>0</v>
      </c>
      <c r="N105" s="24">
        <f t="shared" si="137"/>
        <v>0</v>
      </c>
      <c r="O105" s="24">
        <f t="shared" si="138"/>
        <v>0</v>
      </c>
      <c r="P105" s="24">
        <f t="shared" si="139"/>
        <v>0</v>
      </c>
      <c r="Q105" s="24">
        <f t="shared" si="140"/>
        <v>0</v>
      </c>
      <c r="R105" s="24">
        <f t="shared" si="141"/>
        <v>0</v>
      </c>
      <c r="S105" s="24">
        <f t="shared" si="142"/>
        <v>0</v>
      </c>
      <c r="T105" s="24">
        <f t="shared" si="143"/>
        <v>0</v>
      </c>
      <c r="U105" s="24">
        <f t="shared" si="144"/>
        <v>0</v>
      </c>
      <c r="V105" s="24">
        <f t="shared" si="145"/>
        <v>0</v>
      </c>
      <c r="W105" s="24">
        <f t="shared" si="146"/>
        <v>0</v>
      </c>
      <c r="X105" s="24">
        <f t="shared" si="147"/>
        <v>0</v>
      </c>
      <c r="Y105" s="24">
        <f t="shared" si="148"/>
        <v>0</v>
      </c>
      <c r="Z105" s="24">
        <f t="shared" si="149"/>
        <v>0</v>
      </c>
      <c r="AA105" s="24">
        <f t="shared" si="150"/>
        <v>0</v>
      </c>
      <c r="AB105" s="24">
        <f t="shared" si="151"/>
        <v>0</v>
      </c>
      <c r="AC105" s="24">
        <f t="shared" si="152"/>
        <v>0</v>
      </c>
      <c r="AD105" s="24">
        <f t="shared" si="153"/>
        <v>0</v>
      </c>
      <c r="AE105" s="24">
        <f t="shared" si="154"/>
        <v>0</v>
      </c>
      <c r="AF105" s="24">
        <f t="shared" si="155"/>
        <v>0</v>
      </c>
      <c r="AG105" s="24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/>
      <c r="GW105" s="25"/>
      <c r="GX105" s="25"/>
      <c r="GY105" s="25"/>
      <c r="GZ105" s="25"/>
      <c r="HA105" s="25"/>
      <c r="HB105" s="25"/>
      <c r="HC105" s="25"/>
      <c r="HD105" s="25"/>
      <c r="HE105" s="25"/>
      <c r="HF105" s="25"/>
      <c r="HG105" s="25"/>
      <c r="HH105" s="25"/>
      <c r="HI105" s="25"/>
      <c r="HJ105" s="25"/>
      <c r="HK105" s="25"/>
      <c r="HL105" s="25"/>
      <c r="HM105" s="25"/>
      <c r="HN105" s="25"/>
      <c r="HO105" s="25"/>
      <c r="HP105" s="25"/>
      <c r="HQ105" s="25"/>
      <c r="HR105" s="25"/>
      <c r="HS105" s="25"/>
      <c r="HT105" s="25"/>
      <c r="HU105" s="25"/>
      <c r="HV105" s="25"/>
      <c r="HW105" s="25"/>
      <c r="HX105" s="25"/>
      <c r="HY105" s="25"/>
      <c r="HZ105" s="25"/>
      <c r="IA105" s="25"/>
      <c r="IB105" s="25"/>
      <c r="IC105" s="25"/>
      <c r="ID105" s="25"/>
      <c r="IE105" s="25"/>
      <c r="IF105" s="25"/>
      <c r="IG105" s="25"/>
      <c r="IH105" s="25"/>
      <c r="II105" s="25"/>
      <c r="IJ105" s="25"/>
      <c r="IK105" s="25"/>
      <c r="IL105" s="25"/>
      <c r="IM105" s="25"/>
      <c r="IN105" s="25"/>
      <c r="IO105" s="25"/>
      <c r="IP105" s="25"/>
      <c r="IQ105" s="25"/>
      <c r="IR105" s="25"/>
      <c r="IS105" s="25"/>
      <c r="IT105" s="25"/>
      <c r="IU105" s="25"/>
      <c r="IV105" s="25"/>
      <c r="IW105" s="25"/>
      <c r="IX105" s="25"/>
      <c r="IY105" s="25"/>
      <c r="IZ105" s="25"/>
      <c r="JA105" s="25"/>
      <c r="JB105" s="25"/>
      <c r="JC105" s="25"/>
      <c r="JD105" s="25"/>
      <c r="JE105" s="25"/>
      <c r="JF105" s="25"/>
      <c r="JG105" s="25"/>
      <c r="JH105" s="25"/>
      <c r="JI105" s="25"/>
      <c r="JJ105" s="25"/>
      <c r="JK105" s="25"/>
      <c r="JL105" s="25"/>
      <c r="JM105" s="25"/>
      <c r="JN105" s="25"/>
      <c r="JO105" s="25"/>
      <c r="JP105" s="25"/>
      <c r="JQ105" s="25"/>
      <c r="JR105" s="25"/>
      <c r="JS105" s="25"/>
      <c r="JT105" s="25"/>
      <c r="JU105" s="25"/>
      <c r="JV105" s="25"/>
      <c r="JW105" s="25"/>
      <c r="JX105" s="25"/>
      <c r="JY105" s="25"/>
      <c r="JZ105" s="25"/>
      <c r="KA105" s="25"/>
      <c r="KB105" s="25"/>
      <c r="KC105" s="25"/>
      <c r="KD105" s="25"/>
      <c r="KE105" s="25"/>
      <c r="KF105" s="25"/>
      <c r="KG105" s="25"/>
      <c r="KH105" s="25"/>
      <c r="KI105" s="25"/>
      <c r="KJ105" s="25"/>
      <c r="KK105" s="25"/>
      <c r="KL105" s="25"/>
      <c r="KM105" s="25"/>
      <c r="KN105" s="25"/>
      <c r="KO105" s="25"/>
      <c r="KP105" s="25"/>
      <c r="KQ105" s="25"/>
      <c r="KR105" s="25"/>
      <c r="KS105" s="25"/>
      <c r="KT105" s="25"/>
      <c r="KU105" s="25"/>
      <c r="KV105" s="25"/>
      <c r="KW105" s="25"/>
      <c r="KX105" s="25"/>
      <c r="KY105" s="25"/>
      <c r="KZ105" s="25"/>
      <c r="LA105" s="25"/>
      <c r="LB105" s="25"/>
      <c r="LC105" s="25"/>
      <c r="LD105" s="25"/>
      <c r="LE105" s="25"/>
      <c r="LF105" s="25"/>
      <c r="LG105" s="25"/>
      <c r="LH105" s="25"/>
      <c r="LI105" s="25"/>
      <c r="LJ105" s="25"/>
      <c r="LK105" s="25"/>
      <c r="LL105" s="25"/>
      <c r="LM105" s="25"/>
      <c r="LN105" s="25"/>
      <c r="LO105" s="25"/>
      <c r="LP105" s="25"/>
      <c r="LQ105" s="25"/>
      <c r="LR105" s="25"/>
      <c r="LS105" s="25"/>
      <c r="LT105" s="25"/>
      <c r="LU105" s="25"/>
      <c r="LV105" s="25"/>
      <c r="LW105" s="25"/>
      <c r="LX105" s="25"/>
      <c r="LY105" s="25"/>
      <c r="LZ105" s="25"/>
      <c r="MA105" s="25"/>
      <c r="MB105" s="25"/>
      <c r="MC105" s="25"/>
      <c r="MD105" s="25"/>
      <c r="ME105" s="25"/>
      <c r="MF105" s="25"/>
      <c r="MG105" s="25"/>
      <c r="MH105" s="25"/>
      <c r="MI105" s="25"/>
      <c r="MJ105" s="25"/>
      <c r="MK105" s="25"/>
      <c r="ML105" s="25"/>
      <c r="MM105" s="25"/>
      <c r="MN105" s="25"/>
      <c r="MO105" s="25"/>
      <c r="MP105" s="25"/>
      <c r="MQ105" s="25"/>
      <c r="MR105" s="25"/>
      <c r="MS105" s="25"/>
      <c r="MT105" s="25"/>
      <c r="MU105" s="25"/>
      <c r="MV105" s="25"/>
      <c r="MW105" s="25"/>
      <c r="MX105" s="25"/>
      <c r="MY105" s="25"/>
      <c r="MZ105" s="25"/>
      <c r="NA105" s="25"/>
      <c r="NB105" s="25"/>
      <c r="NC105" s="25"/>
      <c r="ND105" s="25"/>
      <c r="NE105" s="25"/>
      <c r="NF105" s="25"/>
      <c r="NG105" s="25"/>
      <c r="NH105" s="25"/>
      <c r="NI105" s="25"/>
      <c r="NJ105" s="25"/>
      <c r="NK105" s="25"/>
      <c r="NL105" s="25"/>
      <c r="NM105" s="25"/>
      <c r="NN105" s="23"/>
      <c r="NO105" s="25"/>
      <c r="NP105" s="25"/>
      <c r="NQ105" s="25"/>
      <c r="NR105" s="25"/>
      <c r="NS105" s="25"/>
      <c r="NT105" s="25"/>
      <c r="NU105" s="26"/>
      <c r="NV105" s="25"/>
      <c r="NW105" s="23"/>
      <c r="NX105" s="25"/>
      <c r="NY105" s="25"/>
      <c r="NZ105" s="25"/>
      <c r="OA105" s="25"/>
      <c r="OB105" s="25"/>
      <c r="OC105" s="25"/>
      <c r="OD105" s="25"/>
      <c r="OE105" s="25"/>
      <c r="OF105" s="25"/>
      <c r="OG105" s="25"/>
      <c r="OH105" s="25"/>
      <c r="OI105" s="25"/>
      <c r="OJ105" s="25"/>
      <c r="OK105" s="25"/>
      <c r="OL105" s="25"/>
      <c r="OM105" s="25"/>
      <c r="ON105" s="25"/>
      <c r="OO105" s="25"/>
      <c r="OP105" s="25"/>
    </row>
    <row r="106" spans="1:406">
      <c r="A106" s="21" t="s">
        <v>191</v>
      </c>
      <c r="B106" s="24">
        <f t="shared" si="125"/>
        <v>0</v>
      </c>
      <c r="C106" s="24">
        <f t="shared" si="126"/>
        <v>0</v>
      </c>
      <c r="D106" s="24">
        <f t="shared" si="127"/>
        <v>0</v>
      </c>
      <c r="E106" s="24">
        <f t="shared" si="128"/>
        <v>0</v>
      </c>
      <c r="F106" s="24">
        <f t="shared" si="129"/>
        <v>0</v>
      </c>
      <c r="G106" s="24">
        <f t="shared" si="130"/>
        <v>0</v>
      </c>
      <c r="H106" s="24">
        <f t="shared" si="131"/>
        <v>0</v>
      </c>
      <c r="I106" s="24">
        <f t="shared" si="132"/>
        <v>0</v>
      </c>
      <c r="J106" s="24">
        <f t="shared" si="133"/>
        <v>0</v>
      </c>
      <c r="K106" s="24">
        <f t="shared" si="134"/>
        <v>0</v>
      </c>
      <c r="L106" s="24">
        <f t="shared" si="135"/>
        <v>0</v>
      </c>
      <c r="M106" s="24">
        <f t="shared" si="136"/>
        <v>0</v>
      </c>
      <c r="N106" s="24">
        <f t="shared" si="137"/>
        <v>0</v>
      </c>
      <c r="O106" s="24">
        <f t="shared" si="138"/>
        <v>0</v>
      </c>
      <c r="P106" s="24">
        <f t="shared" si="139"/>
        <v>0</v>
      </c>
      <c r="Q106" s="24">
        <f t="shared" si="140"/>
        <v>0</v>
      </c>
      <c r="R106" s="24">
        <f t="shared" si="141"/>
        <v>0</v>
      </c>
      <c r="S106" s="24">
        <f t="shared" si="142"/>
        <v>0</v>
      </c>
      <c r="T106" s="24">
        <f t="shared" si="143"/>
        <v>0</v>
      </c>
      <c r="U106" s="24">
        <f t="shared" si="144"/>
        <v>0</v>
      </c>
      <c r="V106" s="24">
        <f t="shared" si="145"/>
        <v>0</v>
      </c>
      <c r="W106" s="24">
        <f t="shared" si="146"/>
        <v>0</v>
      </c>
      <c r="X106" s="24">
        <f t="shared" si="147"/>
        <v>0</v>
      </c>
      <c r="Y106" s="24">
        <f t="shared" si="148"/>
        <v>0</v>
      </c>
      <c r="Z106" s="24">
        <f t="shared" si="149"/>
        <v>0</v>
      </c>
      <c r="AA106" s="24">
        <f t="shared" si="150"/>
        <v>0</v>
      </c>
      <c r="AB106" s="24">
        <f t="shared" si="151"/>
        <v>0</v>
      </c>
      <c r="AC106" s="24">
        <f t="shared" si="152"/>
        <v>0</v>
      </c>
      <c r="AD106" s="24">
        <f t="shared" si="153"/>
        <v>0</v>
      </c>
      <c r="AE106" s="24">
        <f t="shared" si="154"/>
        <v>0</v>
      </c>
      <c r="AF106" s="24">
        <f t="shared" si="155"/>
        <v>0</v>
      </c>
      <c r="AG106" s="24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25"/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25"/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25"/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25"/>
      <c r="ME106" s="25"/>
      <c r="MF106" s="25"/>
      <c r="MG106" s="25"/>
      <c r="MH106" s="25"/>
      <c r="MI106" s="25"/>
      <c r="MJ106" s="25"/>
      <c r="MK106" s="25"/>
      <c r="ML106" s="25"/>
      <c r="MM106" s="25"/>
      <c r="MN106" s="25"/>
      <c r="MO106" s="25"/>
      <c r="MP106" s="25"/>
      <c r="MQ106" s="25"/>
      <c r="MR106" s="25"/>
      <c r="MS106" s="25"/>
      <c r="MT106" s="25"/>
      <c r="MU106" s="25"/>
      <c r="MV106" s="25"/>
      <c r="MW106" s="25"/>
      <c r="MX106" s="25"/>
      <c r="MY106" s="25"/>
      <c r="MZ106" s="25"/>
      <c r="NA106" s="25"/>
      <c r="NB106" s="25"/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23"/>
      <c r="NO106" s="25"/>
      <c r="NP106" s="25"/>
      <c r="NQ106" s="25"/>
      <c r="NR106" s="25"/>
      <c r="NS106" s="25"/>
      <c r="NT106" s="25"/>
      <c r="NU106" s="25"/>
      <c r="NV106" s="25"/>
      <c r="NW106" s="23"/>
      <c r="NX106" s="25"/>
      <c r="NY106" s="25"/>
      <c r="NZ106" s="25"/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25"/>
      <c r="OM106" s="25"/>
      <c r="ON106" s="25"/>
      <c r="OO106" s="25"/>
      <c r="OP106" s="25"/>
    </row>
    <row r="107" spans="1:406">
      <c r="A107" s="21" t="s">
        <v>192</v>
      </c>
      <c r="B107" s="24">
        <f t="shared" si="125"/>
        <v>0</v>
      </c>
      <c r="C107" s="24">
        <f t="shared" si="126"/>
        <v>0</v>
      </c>
      <c r="D107" s="24">
        <f t="shared" si="127"/>
        <v>0</v>
      </c>
      <c r="E107" s="24">
        <f t="shared" si="128"/>
        <v>0</v>
      </c>
      <c r="F107" s="24">
        <f t="shared" si="129"/>
        <v>0</v>
      </c>
      <c r="G107" s="24">
        <f t="shared" si="130"/>
        <v>0</v>
      </c>
      <c r="H107" s="24">
        <f t="shared" si="131"/>
        <v>0</v>
      </c>
      <c r="I107" s="24">
        <f t="shared" si="132"/>
        <v>0</v>
      </c>
      <c r="J107" s="24">
        <f t="shared" si="133"/>
        <v>0</v>
      </c>
      <c r="K107" s="24">
        <f t="shared" si="134"/>
        <v>0</v>
      </c>
      <c r="L107" s="24">
        <f t="shared" si="135"/>
        <v>0</v>
      </c>
      <c r="M107" s="24">
        <f t="shared" si="136"/>
        <v>0</v>
      </c>
      <c r="N107" s="24">
        <f t="shared" si="137"/>
        <v>0</v>
      </c>
      <c r="O107" s="24">
        <f t="shared" si="138"/>
        <v>0</v>
      </c>
      <c r="P107" s="24">
        <f t="shared" si="139"/>
        <v>0</v>
      </c>
      <c r="Q107" s="24">
        <f t="shared" si="140"/>
        <v>0</v>
      </c>
      <c r="R107" s="24">
        <f t="shared" si="141"/>
        <v>0</v>
      </c>
      <c r="S107" s="24">
        <f t="shared" si="142"/>
        <v>0</v>
      </c>
      <c r="T107" s="24">
        <f t="shared" si="143"/>
        <v>0</v>
      </c>
      <c r="U107" s="24">
        <f t="shared" si="144"/>
        <v>0</v>
      </c>
      <c r="V107" s="24">
        <f t="shared" si="145"/>
        <v>0</v>
      </c>
      <c r="W107" s="24">
        <f t="shared" si="146"/>
        <v>0</v>
      </c>
      <c r="X107" s="24">
        <f t="shared" si="147"/>
        <v>0</v>
      </c>
      <c r="Y107" s="24">
        <f t="shared" si="148"/>
        <v>0</v>
      </c>
      <c r="Z107" s="24">
        <f t="shared" si="149"/>
        <v>0</v>
      </c>
      <c r="AA107" s="24">
        <f t="shared" si="150"/>
        <v>0</v>
      </c>
      <c r="AB107" s="24">
        <f t="shared" si="151"/>
        <v>0</v>
      </c>
      <c r="AC107" s="24">
        <f t="shared" si="152"/>
        <v>0</v>
      </c>
      <c r="AD107" s="24">
        <f t="shared" si="153"/>
        <v>0</v>
      </c>
      <c r="AE107" s="24">
        <f t="shared" si="154"/>
        <v>0</v>
      </c>
      <c r="AF107" s="24">
        <f t="shared" si="155"/>
        <v>0</v>
      </c>
      <c r="AG107" s="24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5"/>
      <c r="FG107" s="25"/>
      <c r="FH107" s="25"/>
      <c r="FI107" s="25"/>
      <c r="FJ107" s="25"/>
      <c r="FK107" s="25"/>
      <c r="FL107" s="25"/>
      <c r="FM107" s="25"/>
      <c r="FN107" s="25"/>
      <c r="FO107" s="25"/>
      <c r="FP107" s="25"/>
      <c r="FQ107" s="25"/>
      <c r="FR107" s="25"/>
      <c r="FS107" s="25"/>
      <c r="FT107" s="25"/>
      <c r="FU107" s="25"/>
      <c r="FV107" s="25"/>
      <c r="FW107" s="25"/>
      <c r="FX107" s="25"/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/>
      <c r="GP107" s="25"/>
      <c r="GQ107" s="25"/>
      <c r="GR107" s="25"/>
      <c r="GS107" s="25"/>
      <c r="GT107" s="25"/>
      <c r="GU107" s="25"/>
      <c r="GV107" s="25"/>
      <c r="GW107" s="25"/>
      <c r="GX107" s="25"/>
      <c r="GY107" s="25"/>
      <c r="GZ107" s="25"/>
      <c r="HA107" s="25"/>
      <c r="HB107" s="25"/>
      <c r="HC107" s="25"/>
      <c r="HD107" s="25"/>
      <c r="HE107" s="25"/>
      <c r="HF107" s="25"/>
      <c r="HG107" s="25"/>
      <c r="HH107" s="25"/>
      <c r="HI107" s="25"/>
      <c r="HJ107" s="25"/>
      <c r="HK107" s="25"/>
      <c r="HL107" s="25"/>
      <c r="HM107" s="25"/>
      <c r="HN107" s="25"/>
      <c r="HO107" s="25"/>
      <c r="HP107" s="25"/>
      <c r="HQ107" s="25"/>
      <c r="HR107" s="25"/>
      <c r="HS107" s="25"/>
      <c r="HT107" s="25"/>
      <c r="HU107" s="25"/>
      <c r="HV107" s="25"/>
      <c r="HW107" s="25"/>
      <c r="HX107" s="25"/>
      <c r="HY107" s="25"/>
      <c r="HZ107" s="25"/>
      <c r="IA107" s="25"/>
      <c r="IB107" s="25"/>
      <c r="IC107" s="25"/>
      <c r="ID107" s="25"/>
      <c r="IE107" s="25"/>
      <c r="IF107" s="25"/>
      <c r="IG107" s="25"/>
      <c r="IH107" s="25"/>
      <c r="II107" s="25"/>
      <c r="IJ107" s="25"/>
      <c r="IK107" s="25"/>
      <c r="IL107" s="25"/>
      <c r="IM107" s="25"/>
      <c r="IN107" s="25"/>
      <c r="IO107" s="25"/>
      <c r="IP107" s="25"/>
      <c r="IQ107" s="25"/>
      <c r="IR107" s="25"/>
      <c r="IS107" s="25"/>
      <c r="IT107" s="25"/>
      <c r="IU107" s="25"/>
      <c r="IV107" s="25"/>
      <c r="IW107" s="25"/>
      <c r="IX107" s="25"/>
      <c r="IY107" s="25"/>
      <c r="IZ107" s="25"/>
      <c r="JA107" s="25"/>
      <c r="JB107" s="25"/>
      <c r="JC107" s="25"/>
      <c r="JD107" s="25"/>
      <c r="JE107" s="25"/>
      <c r="JF107" s="25"/>
      <c r="JG107" s="25"/>
      <c r="JH107" s="25"/>
      <c r="JI107" s="25"/>
      <c r="JJ107" s="25"/>
      <c r="JK107" s="25"/>
      <c r="JL107" s="25"/>
      <c r="JM107" s="25"/>
      <c r="JN107" s="25"/>
      <c r="JO107" s="25"/>
      <c r="JP107" s="25"/>
      <c r="JQ107" s="25"/>
      <c r="JR107" s="25"/>
      <c r="JS107" s="25"/>
      <c r="JT107" s="25"/>
      <c r="JU107" s="25"/>
      <c r="JV107" s="25"/>
      <c r="JW107" s="25"/>
      <c r="JX107" s="25"/>
      <c r="JY107" s="25"/>
      <c r="JZ107" s="25"/>
      <c r="KA107" s="25"/>
      <c r="KB107" s="25"/>
      <c r="KC107" s="25"/>
      <c r="KD107" s="25"/>
      <c r="KE107" s="25"/>
      <c r="KF107" s="25"/>
      <c r="KG107" s="25"/>
      <c r="KH107" s="25"/>
      <c r="KI107" s="25"/>
      <c r="KJ107" s="25"/>
      <c r="KK107" s="25"/>
      <c r="KL107" s="25"/>
      <c r="KM107" s="25"/>
      <c r="KN107" s="25"/>
      <c r="KO107" s="25"/>
      <c r="KP107" s="25"/>
      <c r="KQ107" s="25"/>
      <c r="KR107" s="25"/>
      <c r="KS107" s="25"/>
      <c r="KT107" s="25"/>
      <c r="KU107" s="25"/>
      <c r="KV107" s="25"/>
      <c r="KW107" s="25"/>
      <c r="KX107" s="25"/>
      <c r="KY107" s="25"/>
      <c r="KZ107" s="25"/>
      <c r="LA107" s="25"/>
      <c r="LB107" s="25"/>
      <c r="LC107" s="25"/>
      <c r="LD107" s="25"/>
      <c r="LE107" s="25"/>
      <c r="LF107" s="25"/>
      <c r="LG107" s="25"/>
      <c r="LH107" s="25"/>
      <c r="LI107" s="25"/>
      <c r="LJ107" s="25"/>
      <c r="LK107" s="25"/>
      <c r="LL107" s="25"/>
      <c r="LM107" s="25"/>
      <c r="LN107" s="25"/>
      <c r="LO107" s="25"/>
      <c r="LP107" s="25"/>
      <c r="LQ107" s="25"/>
      <c r="LR107" s="25"/>
      <c r="LS107" s="25"/>
      <c r="LT107" s="25"/>
      <c r="LU107" s="25"/>
      <c r="LV107" s="25"/>
      <c r="LW107" s="25"/>
      <c r="LX107" s="25"/>
      <c r="LY107" s="25"/>
      <c r="LZ107" s="25"/>
      <c r="MA107" s="25"/>
      <c r="MB107" s="25"/>
      <c r="MC107" s="25"/>
      <c r="MD107" s="25"/>
      <c r="ME107" s="25"/>
      <c r="MF107" s="25"/>
      <c r="MG107" s="25"/>
      <c r="MH107" s="25"/>
      <c r="MI107" s="25"/>
      <c r="MJ107" s="25"/>
      <c r="MK107" s="25"/>
      <c r="ML107" s="25"/>
      <c r="MM107" s="25"/>
      <c r="MN107" s="25"/>
      <c r="MO107" s="25"/>
      <c r="MP107" s="25"/>
      <c r="MQ107" s="25"/>
      <c r="MR107" s="25"/>
      <c r="MS107" s="25"/>
      <c r="MT107" s="25"/>
      <c r="MU107" s="25"/>
      <c r="MV107" s="25"/>
      <c r="MW107" s="25"/>
      <c r="MX107" s="25"/>
      <c r="MY107" s="25"/>
      <c r="MZ107" s="25"/>
      <c r="NA107" s="25"/>
      <c r="NB107" s="25"/>
      <c r="NC107" s="25"/>
      <c r="ND107" s="25"/>
      <c r="NE107" s="25"/>
      <c r="NF107" s="25"/>
      <c r="NG107" s="25"/>
      <c r="NH107" s="25"/>
      <c r="NI107" s="25"/>
      <c r="NJ107" s="25"/>
      <c r="NK107" s="25"/>
      <c r="NL107" s="25"/>
      <c r="NM107" s="25"/>
      <c r="NN107" s="23"/>
      <c r="NO107" s="25"/>
      <c r="NP107" s="25"/>
      <c r="NQ107" s="25"/>
      <c r="NR107" s="25"/>
      <c r="NS107" s="25"/>
      <c r="NT107" s="25"/>
      <c r="NU107" s="25"/>
      <c r="NV107" s="26"/>
      <c r="NW107" s="23"/>
      <c r="NX107" s="25"/>
      <c r="NY107" s="25"/>
      <c r="NZ107" s="25"/>
      <c r="OA107" s="25"/>
      <c r="OB107" s="25"/>
      <c r="OC107" s="25"/>
      <c r="OD107" s="25"/>
      <c r="OE107" s="25"/>
      <c r="OF107" s="25"/>
      <c r="OG107" s="25"/>
      <c r="OH107" s="25"/>
      <c r="OI107" s="25"/>
      <c r="OJ107" s="25"/>
      <c r="OK107" s="25"/>
      <c r="OL107" s="25"/>
      <c r="OM107" s="25"/>
      <c r="ON107" s="25"/>
      <c r="OO107" s="25"/>
      <c r="OP107" s="25"/>
    </row>
    <row r="108" spans="1:406">
      <c r="A108" s="21" t="s">
        <v>193</v>
      </c>
      <c r="B108" s="24">
        <f t="shared" si="125"/>
        <v>0</v>
      </c>
      <c r="C108" s="24">
        <f t="shared" si="126"/>
        <v>0</v>
      </c>
      <c r="D108" s="24">
        <f t="shared" si="127"/>
        <v>0</v>
      </c>
      <c r="E108" s="24">
        <f t="shared" si="128"/>
        <v>0</v>
      </c>
      <c r="F108" s="24">
        <f t="shared" si="129"/>
        <v>0</v>
      </c>
      <c r="G108" s="24">
        <f t="shared" si="130"/>
        <v>0</v>
      </c>
      <c r="H108" s="24">
        <f t="shared" si="131"/>
        <v>0</v>
      </c>
      <c r="I108" s="24">
        <f t="shared" si="132"/>
        <v>0</v>
      </c>
      <c r="J108" s="24">
        <f t="shared" si="133"/>
        <v>0</v>
      </c>
      <c r="K108" s="24">
        <f t="shared" si="134"/>
        <v>0</v>
      </c>
      <c r="L108" s="24">
        <f t="shared" si="135"/>
        <v>0</v>
      </c>
      <c r="M108" s="24">
        <f t="shared" si="136"/>
        <v>0</v>
      </c>
      <c r="N108" s="24">
        <f t="shared" si="137"/>
        <v>0</v>
      </c>
      <c r="O108" s="24">
        <f t="shared" si="138"/>
        <v>0</v>
      </c>
      <c r="P108" s="24">
        <f t="shared" si="139"/>
        <v>0</v>
      </c>
      <c r="Q108" s="24">
        <f t="shared" si="140"/>
        <v>0</v>
      </c>
      <c r="R108" s="24">
        <f t="shared" si="141"/>
        <v>0</v>
      </c>
      <c r="S108" s="24">
        <f t="shared" si="142"/>
        <v>0</v>
      </c>
      <c r="T108" s="24">
        <f t="shared" si="143"/>
        <v>0</v>
      </c>
      <c r="U108" s="24">
        <f t="shared" si="144"/>
        <v>0</v>
      </c>
      <c r="V108" s="24">
        <f t="shared" si="145"/>
        <v>0</v>
      </c>
      <c r="W108" s="24">
        <f t="shared" si="146"/>
        <v>0</v>
      </c>
      <c r="X108" s="24">
        <f t="shared" si="147"/>
        <v>0</v>
      </c>
      <c r="Y108" s="24">
        <f t="shared" si="148"/>
        <v>0</v>
      </c>
      <c r="Z108" s="24">
        <f t="shared" si="149"/>
        <v>0</v>
      </c>
      <c r="AA108" s="24">
        <f t="shared" si="150"/>
        <v>0</v>
      </c>
      <c r="AB108" s="24">
        <f t="shared" si="151"/>
        <v>0</v>
      </c>
      <c r="AC108" s="24">
        <f t="shared" si="152"/>
        <v>0</v>
      </c>
      <c r="AD108" s="24">
        <f t="shared" si="153"/>
        <v>0</v>
      </c>
      <c r="AE108" s="24">
        <f t="shared" si="154"/>
        <v>0</v>
      </c>
      <c r="AF108" s="24">
        <f t="shared" si="155"/>
        <v>0</v>
      </c>
      <c r="AG108" s="24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5"/>
      <c r="FG108" s="25"/>
      <c r="FH108" s="25"/>
      <c r="FI108" s="25"/>
      <c r="FJ108" s="25"/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/>
      <c r="GW108" s="25"/>
      <c r="GX108" s="25"/>
      <c r="GY108" s="25"/>
      <c r="GZ108" s="25"/>
      <c r="HA108" s="25"/>
      <c r="HB108" s="25"/>
      <c r="HC108" s="25"/>
      <c r="HD108" s="25"/>
      <c r="HE108" s="25"/>
      <c r="HF108" s="25"/>
      <c r="HG108" s="25"/>
      <c r="HH108" s="25"/>
      <c r="HI108" s="25"/>
      <c r="HJ108" s="25"/>
      <c r="HK108" s="25"/>
      <c r="HL108" s="25"/>
      <c r="HM108" s="25"/>
      <c r="HN108" s="25"/>
      <c r="HO108" s="25"/>
      <c r="HP108" s="25"/>
      <c r="HQ108" s="25"/>
      <c r="HR108" s="25"/>
      <c r="HS108" s="25"/>
      <c r="HT108" s="25"/>
      <c r="HU108" s="25"/>
      <c r="HV108" s="25"/>
      <c r="HW108" s="25"/>
      <c r="HX108" s="25"/>
      <c r="HY108" s="25"/>
      <c r="HZ108" s="25"/>
      <c r="IA108" s="25"/>
      <c r="IB108" s="25"/>
      <c r="IC108" s="25"/>
      <c r="ID108" s="25"/>
      <c r="IE108" s="25"/>
      <c r="IF108" s="25"/>
      <c r="IG108" s="25"/>
      <c r="IH108" s="25"/>
      <c r="II108" s="25"/>
      <c r="IJ108" s="25"/>
      <c r="IK108" s="25"/>
      <c r="IL108" s="25"/>
      <c r="IM108" s="25"/>
      <c r="IN108" s="25"/>
      <c r="IO108" s="25"/>
      <c r="IP108" s="25"/>
      <c r="IQ108" s="25"/>
      <c r="IR108" s="25"/>
      <c r="IS108" s="25"/>
      <c r="IT108" s="25"/>
      <c r="IU108" s="25"/>
      <c r="IV108" s="25"/>
      <c r="IW108" s="25"/>
      <c r="IX108" s="25"/>
      <c r="IY108" s="25"/>
      <c r="IZ108" s="25"/>
      <c r="JA108" s="25"/>
      <c r="JB108" s="25"/>
      <c r="JC108" s="25"/>
      <c r="JD108" s="25"/>
      <c r="JE108" s="25"/>
      <c r="JF108" s="25"/>
      <c r="JG108" s="25"/>
      <c r="JH108" s="25"/>
      <c r="JI108" s="25"/>
      <c r="JJ108" s="25"/>
      <c r="JK108" s="25"/>
      <c r="JL108" s="25"/>
      <c r="JM108" s="25"/>
      <c r="JN108" s="25"/>
      <c r="JO108" s="25"/>
      <c r="JP108" s="25"/>
      <c r="JQ108" s="25"/>
      <c r="JR108" s="25"/>
      <c r="JS108" s="25"/>
      <c r="JT108" s="25"/>
      <c r="JU108" s="25"/>
      <c r="JV108" s="25"/>
      <c r="JW108" s="25"/>
      <c r="JX108" s="25"/>
      <c r="JY108" s="25"/>
      <c r="JZ108" s="25"/>
      <c r="KA108" s="25"/>
      <c r="KB108" s="25"/>
      <c r="KC108" s="25"/>
      <c r="KD108" s="25"/>
      <c r="KE108" s="25"/>
      <c r="KF108" s="25"/>
      <c r="KG108" s="25"/>
      <c r="KH108" s="25"/>
      <c r="KI108" s="25"/>
      <c r="KJ108" s="25"/>
      <c r="KK108" s="25"/>
      <c r="KL108" s="25"/>
      <c r="KM108" s="25"/>
      <c r="KN108" s="25"/>
      <c r="KO108" s="25"/>
      <c r="KP108" s="25"/>
      <c r="KQ108" s="25"/>
      <c r="KR108" s="25"/>
      <c r="KS108" s="25"/>
      <c r="KT108" s="25"/>
      <c r="KU108" s="25"/>
      <c r="KV108" s="25"/>
      <c r="KW108" s="25"/>
      <c r="KX108" s="25"/>
      <c r="KY108" s="25"/>
      <c r="KZ108" s="25"/>
      <c r="LA108" s="25"/>
      <c r="LB108" s="25"/>
      <c r="LC108" s="25"/>
      <c r="LD108" s="25"/>
      <c r="LE108" s="25"/>
      <c r="LF108" s="25"/>
      <c r="LG108" s="25"/>
      <c r="LH108" s="25"/>
      <c r="LI108" s="25"/>
      <c r="LJ108" s="25"/>
      <c r="LK108" s="25"/>
      <c r="LL108" s="25"/>
      <c r="LM108" s="25"/>
      <c r="LN108" s="25"/>
      <c r="LO108" s="25"/>
      <c r="LP108" s="25"/>
      <c r="LQ108" s="25"/>
      <c r="LR108" s="25"/>
      <c r="LS108" s="25"/>
      <c r="LT108" s="25"/>
      <c r="LU108" s="25"/>
      <c r="LV108" s="25"/>
      <c r="LW108" s="25"/>
      <c r="LX108" s="25"/>
      <c r="LY108" s="25"/>
      <c r="LZ108" s="25"/>
      <c r="MA108" s="25"/>
      <c r="MB108" s="25"/>
      <c r="MC108" s="25"/>
      <c r="MD108" s="25"/>
      <c r="ME108" s="25"/>
      <c r="MF108" s="25"/>
      <c r="MG108" s="25"/>
      <c r="MH108" s="25"/>
      <c r="MI108" s="25"/>
      <c r="MJ108" s="25"/>
      <c r="MK108" s="25"/>
      <c r="ML108" s="25"/>
      <c r="MM108" s="25"/>
      <c r="MN108" s="25"/>
      <c r="MO108" s="25"/>
      <c r="MP108" s="25"/>
      <c r="MQ108" s="25"/>
      <c r="MR108" s="25"/>
      <c r="MS108" s="25"/>
      <c r="MT108" s="25"/>
      <c r="MU108" s="25"/>
      <c r="MV108" s="25"/>
      <c r="MW108" s="25"/>
      <c r="MX108" s="25"/>
      <c r="MY108" s="25"/>
      <c r="MZ108" s="25"/>
      <c r="NA108" s="26"/>
      <c r="NB108" s="26"/>
      <c r="NC108" s="26"/>
      <c r="ND108" s="26"/>
      <c r="NE108" s="26"/>
      <c r="NF108" s="26"/>
      <c r="NG108" s="26"/>
      <c r="NH108" s="26"/>
      <c r="NI108" s="26"/>
      <c r="NJ108" s="26"/>
      <c r="NK108" s="26"/>
      <c r="NL108" s="26"/>
      <c r="NM108" s="26"/>
      <c r="NN108" s="26"/>
      <c r="NO108" s="26"/>
      <c r="NP108" s="26"/>
      <c r="NQ108" s="26"/>
      <c r="NR108" s="26"/>
      <c r="NS108" s="26"/>
      <c r="NT108" s="26"/>
      <c r="NU108" s="26"/>
      <c r="NV108" s="26"/>
      <c r="NW108" s="26"/>
      <c r="NX108" s="26"/>
      <c r="NY108" s="26"/>
      <c r="NZ108" s="26"/>
      <c r="OA108" s="26"/>
      <c r="OB108" s="25"/>
      <c r="OC108" s="25"/>
      <c r="OD108" s="25"/>
      <c r="OE108" s="25"/>
      <c r="OF108" s="25"/>
      <c r="OG108" s="25"/>
      <c r="OH108" s="25"/>
      <c r="OI108" s="25"/>
      <c r="OJ108" s="25"/>
      <c r="OK108" s="25"/>
      <c r="OL108" s="25"/>
      <c r="OM108" s="25"/>
      <c r="ON108" s="25"/>
      <c r="OO108" s="25"/>
      <c r="OP108" s="25"/>
    </row>
    <row r="109" spans="1:406">
      <c r="A109" s="21" t="s">
        <v>194</v>
      </c>
      <c r="B109" s="24">
        <f t="shared" si="125"/>
        <v>0</v>
      </c>
      <c r="C109" s="24">
        <f t="shared" si="126"/>
        <v>0</v>
      </c>
      <c r="D109" s="24">
        <f t="shared" si="127"/>
        <v>0</v>
      </c>
      <c r="E109" s="24">
        <f t="shared" si="128"/>
        <v>0</v>
      </c>
      <c r="F109" s="24">
        <f t="shared" si="129"/>
        <v>0</v>
      </c>
      <c r="G109" s="24">
        <f t="shared" si="130"/>
        <v>0</v>
      </c>
      <c r="H109" s="24">
        <f t="shared" si="131"/>
        <v>0</v>
      </c>
      <c r="I109" s="24">
        <f t="shared" si="132"/>
        <v>0</v>
      </c>
      <c r="J109" s="24">
        <f t="shared" si="133"/>
        <v>0</v>
      </c>
      <c r="K109" s="24">
        <f t="shared" si="134"/>
        <v>0</v>
      </c>
      <c r="L109" s="24">
        <f t="shared" si="135"/>
        <v>0</v>
      </c>
      <c r="M109" s="24">
        <f t="shared" si="136"/>
        <v>0</v>
      </c>
      <c r="N109" s="24">
        <f t="shared" si="137"/>
        <v>0</v>
      </c>
      <c r="O109" s="24">
        <f t="shared" si="138"/>
        <v>0</v>
      </c>
      <c r="P109" s="24">
        <f t="shared" si="139"/>
        <v>0</v>
      </c>
      <c r="Q109" s="24">
        <f t="shared" si="140"/>
        <v>0</v>
      </c>
      <c r="R109" s="24">
        <f t="shared" si="141"/>
        <v>0</v>
      </c>
      <c r="S109" s="24">
        <f t="shared" si="142"/>
        <v>0</v>
      </c>
      <c r="T109" s="24">
        <f t="shared" si="143"/>
        <v>0</v>
      </c>
      <c r="U109" s="24">
        <f t="shared" si="144"/>
        <v>0</v>
      </c>
      <c r="V109" s="24">
        <f t="shared" si="145"/>
        <v>0</v>
      </c>
      <c r="W109" s="24">
        <f t="shared" si="146"/>
        <v>0</v>
      </c>
      <c r="X109" s="24">
        <f t="shared" si="147"/>
        <v>0</v>
      </c>
      <c r="Y109" s="24">
        <f t="shared" si="148"/>
        <v>0</v>
      </c>
      <c r="Z109" s="24">
        <f t="shared" si="149"/>
        <v>0</v>
      </c>
      <c r="AA109" s="24">
        <f t="shared" si="150"/>
        <v>0</v>
      </c>
      <c r="AB109" s="24">
        <f t="shared" si="151"/>
        <v>0</v>
      </c>
      <c r="AC109" s="24">
        <f t="shared" si="152"/>
        <v>0</v>
      </c>
      <c r="AD109" s="24">
        <f t="shared" si="153"/>
        <v>0</v>
      </c>
      <c r="AE109" s="24">
        <f t="shared" si="154"/>
        <v>0</v>
      </c>
      <c r="AF109" s="24">
        <f t="shared" si="155"/>
        <v>0</v>
      </c>
      <c r="AG109" s="24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/>
      <c r="GW109" s="25"/>
      <c r="GX109" s="25"/>
      <c r="GY109" s="25"/>
      <c r="GZ109" s="25"/>
      <c r="HA109" s="25"/>
      <c r="HB109" s="25"/>
      <c r="HC109" s="25"/>
      <c r="HD109" s="25"/>
      <c r="HE109" s="25"/>
      <c r="HF109" s="25"/>
      <c r="HG109" s="25"/>
      <c r="HH109" s="25"/>
      <c r="HI109" s="25"/>
      <c r="HJ109" s="25"/>
      <c r="HK109" s="25"/>
      <c r="HL109" s="25"/>
      <c r="HM109" s="25"/>
      <c r="HN109" s="25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/>
      <c r="HY109" s="25"/>
      <c r="HZ109" s="25"/>
      <c r="IA109" s="25"/>
      <c r="IB109" s="25"/>
      <c r="IC109" s="25"/>
      <c r="ID109" s="25"/>
      <c r="IE109" s="25"/>
      <c r="IF109" s="25"/>
      <c r="IG109" s="25"/>
      <c r="IH109" s="25"/>
      <c r="II109" s="25"/>
      <c r="IJ109" s="25"/>
      <c r="IK109" s="25"/>
      <c r="IL109" s="25"/>
      <c r="IM109" s="25"/>
      <c r="IN109" s="25"/>
      <c r="IO109" s="25"/>
      <c r="IP109" s="25"/>
      <c r="IQ109" s="25"/>
      <c r="IR109" s="25"/>
      <c r="IS109" s="25"/>
      <c r="IT109" s="25"/>
      <c r="IU109" s="25"/>
      <c r="IV109" s="25"/>
      <c r="IW109" s="25"/>
      <c r="IX109" s="25"/>
      <c r="IY109" s="25"/>
      <c r="IZ109" s="25"/>
      <c r="JA109" s="25"/>
      <c r="JB109" s="25"/>
      <c r="JC109" s="25"/>
      <c r="JD109" s="25"/>
      <c r="JE109" s="25"/>
      <c r="JF109" s="25"/>
      <c r="JG109" s="25"/>
      <c r="JH109" s="25"/>
      <c r="JI109" s="25"/>
      <c r="JJ109" s="25"/>
      <c r="JK109" s="25"/>
      <c r="JL109" s="25"/>
      <c r="JM109" s="25"/>
      <c r="JN109" s="25"/>
      <c r="JO109" s="25"/>
      <c r="JP109" s="25"/>
      <c r="JQ109" s="25"/>
      <c r="JR109" s="25"/>
      <c r="JS109" s="25"/>
      <c r="JT109" s="25"/>
      <c r="JU109" s="25"/>
      <c r="JV109" s="25"/>
      <c r="JW109" s="25"/>
      <c r="JX109" s="25"/>
      <c r="JY109" s="25"/>
      <c r="JZ109" s="25"/>
      <c r="KA109" s="25"/>
      <c r="KB109" s="25"/>
      <c r="KC109" s="25"/>
      <c r="KD109" s="25"/>
      <c r="KE109" s="25"/>
      <c r="KF109" s="25"/>
      <c r="KG109" s="25"/>
      <c r="KH109" s="25"/>
      <c r="KI109" s="25"/>
      <c r="KJ109" s="25"/>
      <c r="KK109" s="25"/>
      <c r="KL109" s="25"/>
      <c r="KM109" s="25"/>
      <c r="KN109" s="25"/>
      <c r="KO109" s="25"/>
      <c r="KP109" s="25"/>
      <c r="KQ109" s="25"/>
      <c r="KR109" s="25"/>
      <c r="KS109" s="25"/>
      <c r="KT109" s="25"/>
      <c r="KU109" s="25"/>
      <c r="KV109" s="25"/>
      <c r="KW109" s="25"/>
      <c r="KX109" s="25"/>
      <c r="KY109" s="25"/>
      <c r="KZ109" s="25"/>
      <c r="LA109" s="25"/>
      <c r="LB109" s="25"/>
      <c r="LC109" s="25"/>
      <c r="LD109" s="25"/>
      <c r="LE109" s="25"/>
      <c r="LF109" s="25"/>
      <c r="LG109" s="25"/>
      <c r="LH109" s="25"/>
      <c r="LI109" s="25"/>
      <c r="LJ109" s="25"/>
      <c r="LK109" s="25"/>
      <c r="LL109" s="25"/>
      <c r="LM109" s="25"/>
      <c r="LN109" s="25"/>
      <c r="LO109" s="25"/>
      <c r="LP109" s="25"/>
      <c r="LQ109" s="25"/>
      <c r="LR109" s="25"/>
      <c r="LS109" s="25"/>
      <c r="LT109" s="25"/>
      <c r="LU109" s="25"/>
      <c r="LV109" s="25"/>
      <c r="LW109" s="25"/>
      <c r="LX109" s="25"/>
      <c r="LY109" s="25"/>
      <c r="LZ109" s="25"/>
      <c r="MA109" s="25"/>
      <c r="MB109" s="25"/>
      <c r="MC109" s="25"/>
      <c r="MD109" s="25"/>
      <c r="ME109" s="25"/>
      <c r="MF109" s="25"/>
      <c r="MG109" s="25"/>
      <c r="MH109" s="25"/>
      <c r="MI109" s="25"/>
      <c r="MJ109" s="25"/>
      <c r="MK109" s="25"/>
      <c r="ML109" s="25"/>
      <c r="MM109" s="25"/>
      <c r="MN109" s="25"/>
      <c r="MO109" s="25"/>
      <c r="MP109" s="25"/>
      <c r="MQ109" s="25"/>
      <c r="MR109" s="25"/>
      <c r="MS109" s="25"/>
      <c r="MT109" s="25"/>
      <c r="MU109" s="25"/>
      <c r="MV109" s="25"/>
      <c r="MW109" s="25"/>
      <c r="MX109" s="25"/>
      <c r="MY109" s="25"/>
      <c r="MZ109" s="25"/>
      <c r="NA109" s="25"/>
      <c r="NB109" s="25"/>
      <c r="NC109" s="25"/>
      <c r="ND109" s="25"/>
      <c r="NE109" s="25"/>
      <c r="NF109" s="25"/>
      <c r="NG109" s="25"/>
      <c r="NH109" s="25"/>
      <c r="NI109" s="25"/>
      <c r="NJ109" s="25"/>
      <c r="NK109" s="25"/>
      <c r="NL109" s="25"/>
      <c r="NM109" s="25"/>
      <c r="NN109" s="23"/>
      <c r="NO109" s="25"/>
      <c r="NP109" s="25"/>
      <c r="NQ109" s="25"/>
      <c r="NR109" s="25"/>
      <c r="NS109" s="25"/>
      <c r="NT109" s="25"/>
      <c r="NU109" s="25"/>
      <c r="NV109" s="25"/>
      <c r="NW109" s="23"/>
      <c r="NX109" s="25"/>
      <c r="NY109" s="25"/>
      <c r="NZ109" s="25"/>
      <c r="OA109" s="25"/>
      <c r="OB109" s="25"/>
      <c r="OC109" s="25"/>
      <c r="OD109" s="25"/>
      <c r="OE109" s="25"/>
      <c r="OF109" s="25"/>
      <c r="OG109" s="25"/>
      <c r="OH109" s="25"/>
      <c r="OI109" s="25"/>
      <c r="OJ109" s="25"/>
      <c r="OK109" s="25"/>
      <c r="OL109" s="25"/>
      <c r="OM109" s="25"/>
      <c r="ON109" s="25"/>
      <c r="OO109" s="25"/>
      <c r="OP109" s="25"/>
    </row>
    <row r="110" spans="1:406">
      <c r="A110" s="21" t="s">
        <v>195</v>
      </c>
      <c r="B110" s="24">
        <f t="shared" si="125"/>
        <v>0</v>
      </c>
      <c r="C110" s="24">
        <f t="shared" si="126"/>
        <v>0</v>
      </c>
      <c r="D110" s="24">
        <f t="shared" si="127"/>
        <v>0</v>
      </c>
      <c r="E110" s="24">
        <f t="shared" si="128"/>
        <v>0</v>
      </c>
      <c r="F110" s="24">
        <f t="shared" si="129"/>
        <v>0</v>
      </c>
      <c r="G110" s="24">
        <f t="shared" si="130"/>
        <v>0</v>
      </c>
      <c r="H110" s="24">
        <f t="shared" si="131"/>
        <v>0</v>
      </c>
      <c r="I110" s="24">
        <f t="shared" si="132"/>
        <v>0</v>
      </c>
      <c r="J110" s="24">
        <f t="shared" si="133"/>
        <v>0</v>
      </c>
      <c r="K110" s="24">
        <f t="shared" si="134"/>
        <v>0</v>
      </c>
      <c r="L110" s="24">
        <f t="shared" si="135"/>
        <v>0</v>
      </c>
      <c r="M110" s="24">
        <f t="shared" si="136"/>
        <v>0</v>
      </c>
      <c r="N110" s="24">
        <f t="shared" si="137"/>
        <v>0</v>
      </c>
      <c r="O110" s="24">
        <f t="shared" si="138"/>
        <v>0</v>
      </c>
      <c r="P110" s="24">
        <f t="shared" si="139"/>
        <v>0</v>
      </c>
      <c r="Q110" s="24">
        <f t="shared" si="140"/>
        <v>0</v>
      </c>
      <c r="R110" s="24">
        <f t="shared" si="141"/>
        <v>0</v>
      </c>
      <c r="S110" s="24">
        <f t="shared" si="142"/>
        <v>0</v>
      </c>
      <c r="T110" s="24">
        <f t="shared" si="143"/>
        <v>0</v>
      </c>
      <c r="U110" s="24">
        <f t="shared" si="144"/>
        <v>0</v>
      </c>
      <c r="V110" s="24">
        <f t="shared" si="145"/>
        <v>0</v>
      </c>
      <c r="W110" s="24">
        <f t="shared" si="146"/>
        <v>0</v>
      </c>
      <c r="X110" s="24">
        <f t="shared" si="147"/>
        <v>0</v>
      </c>
      <c r="Y110" s="24">
        <f t="shared" si="148"/>
        <v>0</v>
      </c>
      <c r="Z110" s="24">
        <f t="shared" si="149"/>
        <v>0</v>
      </c>
      <c r="AA110" s="24">
        <f t="shared" si="150"/>
        <v>0</v>
      </c>
      <c r="AB110" s="24">
        <f t="shared" si="151"/>
        <v>0</v>
      </c>
      <c r="AC110" s="24">
        <f t="shared" si="152"/>
        <v>0</v>
      </c>
      <c r="AD110" s="24">
        <f t="shared" si="153"/>
        <v>0</v>
      </c>
      <c r="AE110" s="24">
        <f t="shared" si="154"/>
        <v>0</v>
      </c>
      <c r="AF110" s="24">
        <f t="shared" si="155"/>
        <v>0</v>
      </c>
      <c r="AG110" s="24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/>
      <c r="GX110" s="25"/>
      <c r="GY110" s="25"/>
      <c r="GZ110" s="25"/>
      <c r="HA110" s="25"/>
      <c r="HB110" s="25"/>
      <c r="HC110" s="25"/>
      <c r="HD110" s="25"/>
      <c r="HE110" s="25"/>
      <c r="HF110" s="25"/>
      <c r="HG110" s="25"/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25"/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25"/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25"/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25"/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25"/>
      <c r="KZ110" s="25"/>
      <c r="LA110" s="25"/>
      <c r="LB110" s="25"/>
      <c r="LC110" s="25"/>
      <c r="LD110" s="25"/>
      <c r="LE110" s="25"/>
      <c r="LF110" s="25"/>
      <c r="LG110" s="25"/>
      <c r="LH110" s="25"/>
      <c r="LI110" s="25"/>
      <c r="LJ110" s="25"/>
      <c r="LK110" s="25"/>
      <c r="LL110" s="25"/>
      <c r="LM110" s="25"/>
      <c r="LN110" s="25"/>
      <c r="LO110" s="25"/>
      <c r="LP110" s="25"/>
      <c r="LQ110" s="25"/>
      <c r="LR110" s="25"/>
      <c r="LS110" s="25"/>
      <c r="LT110" s="25"/>
      <c r="LU110" s="25"/>
      <c r="LV110" s="25"/>
      <c r="LW110" s="25"/>
      <c r="LX110" s="25"/>
      <c r="LY110" s="25"/>
      <c r="LZ110" s="25"/>
      <c r="MA110" s="25"/>
      <c r="MB110" s="25"/>
      <c r="MC110" s="25"/>
      <c r="MD110" s="25"/>
      <c r="ME110" s="25"/>
      <c r="MF110" s="25"/>
      <c r="MG110" s="25"/>
      <c r="MH110" s="25"/>
      <c r="MI110" s="25"/>
      <c r="MJ110" s="25"/>
      <c r="MK110" s="25"/>
      <c r="ML110" s="25"/>
      <c r="MM110" s="25"/>
      <c r="MN110" s="25"/>
      <c r="MO110" s="25"/>
      <c r="MP110" s="25"/>
      <c r="MQ110" s="25"/>
      <c r="MR110" s="25"/>
      <c r="MS110" s="25"/>
      <c r="MT110" s="25"/>
      <c r="MU110" s="25"/>
      <c r="MV110" s="25"/>
      <c r="MW110" s="25"/>
      <c r="MX110" s="25"/>
      <c r="MY110" s="25"/>
      <c r="MZ110" s="25"/>
      <c r="NA110" s="25"/>
      <c r="NB110" s="25"/>
      <c r="NC110" s="25"/>
      <c r="ND110" s="25"/>
      <c r="NE110" s="25"/>
      <c r="NF110" s="25"/>
      <c r="NG110" s="25"/>
      <c r="NH110" s="25"/>
      <c r="NI110" s="25"/>
      <c r="NJ110" s="25"/>
      <c r="NK110" s="25"/>
      <c r="NL110" s="25"/>
      <c r="NM110" s="25"/>
      <c r="NN110" s="23"/>
      <c r="NO110" s="25"/>
      <c r="NP110" s="25"/>
      <c r="NQ110" s="25"/>
      <c r="NR110" s="25"/>
      <c r="NS110" s="25"/>
      <c r="NT110" s="25"/>
      <c r="NU110" s="25"/>
      <c r="NV110" s="25"/>
      <c r="NW110" s="23"/>
      <c r="NX110" s="25"/>
      <c r="NY110" s="25"/>
      <c r="NZ110" s="25"/>
      <c r="OA110" s="25"/>
      <c r="OB110" s="25"/>
      <c r="OC110" s="25"/>
      <c r="OD110" s="25"/>
      <c r="OE110" s="25"/>
      <c r="OF110" s="25"/>
      <c r="OG110" s="25"/>
      <c r="OH110" s="25"/>
      <c r="OI110" s="25"/>
      <c r="OJ110" s="25"/>
      <c r="OK110" s="25"/>
      <c r="OL110" s="25"/>
      <c r="OM110" s="25"/>
      <c r="ON110" s="25"/>
      <c r="OO110" s="25"/>
      <c r="OP110" s="25"/>
    </row>
    <row r="111" spans="1:406">
      <c r="A111" s="21" t="s">
        <v>196</v>
      </c>
      <c r="B111" s="24">
        <f t="shared" si="125"/>
        <v>0</v>
      </c>
      <c r="C111" s="24">
        <f t="shared" si="126"/>
        <v>0</v>
      </c>
      <c r="D111" s="24">
        <f t="shared" si="127"/>
        <v>0</v>
      </c>
      <c r="E111" s="24">
        <f t="shared" si="128"/>
        <v>0</v>
      </c>
      <c r="F111" s="24">
        <f t="shared" si="129"/>
        <v>0</v>
      </c>
      <c r="G111" s="24">
        <f t="shared" si="130"/>
        <v>0</v>
      </c>
      <c r="H111" s="24">
        <f t="shared" si="131"/>
        <v>0</v>
      </c>
      <c r="I111" s="24">
        <f t="shared" si="132"/>
        <v>0</v>
      </c>
      <c r="J111" s="24">
        <f t="shared" si="133"/>
        <v>0</v>
      </c>
      <c r="K111" s="24">
        <f t="shared" si="134"/>
        <v>0</v>
      </c>
      <c r="L111" s="24">
        <f t="shared" si="135"/>
        <v>0</v>
      </c>
      <c r="M111" s="24">
        <f t="shared" si="136"/>
        <v>0</v>
      </c>
      <c r="N111" s="24">
        <f t="shared" si="137"/>
        <v>0</v>
      </c>
      <c r="O111" s="24">
        <f t="shared" si="138"/>
        <v>0</v>
      </c>
      <c r="P111" s="24">
        <f t="shared" si="139"/>
        <v>0</v>
      </c>
      <c r="Q111" s="24">
        <f t="shared" si="140"/>
        <v>0</v>
      </c>
      <c r="R111" s="24">
        <f t="shared" si="141"/>
        <v>0</v>
      </c>
      <c r="S111" s="24">
        <f t="shared" si="142"/>
        <v>0</v>
      </c>
      <c r="T111" s="24">
        <f t="shared" si="143"/>
        <v>0</v>
      </c>
      <c r="U111" s="24">
        <f t="shared" si="144"/>
        <v>0</v>
      </c>
      <c r="V111" s="24">
        <f t="shared" si="145"/>
        <v>0</v>
      </c>
      <c r="W111" s="24">
        <f t="shared" si="146"/>
        <v>0</v>
      </c>
      <c r="X111" s="24">
        <f t="shared" si="147"/>
        <v>0</v>
      </c>
      <c r="Y111" s="24">
        <f t="shared" si="148"/>
        <v>0</v>
      </c>
      <c r="Z111" s="24">
        <f t="shared" si="149"/>
        <v>0</v>
      </c>
      <c r="AA111" s="24">
        <f t="shared" si="150"/>
        <v>0</v>
      </c>
      <c r="AB111" s="24">
        <f t="shared" si="151"/>
        <v>0</v>
      </c>
      <c r="AC111" s="24">
        <f t="shared" si="152"/>
        <v>0</v>
      </c>
      <c r="AD111" s="24">
        <f t="shared" si="153"/>
        <v>0</v>
      </c>
      <c r="AE111" s="24">
        <f t="shared" si="154"/>
        <v>0</v>
      </c>
      <c r="AF111" s="24">
        <f t="shared" si="155"/>
        <v>0</v>
      </c>
      <c r="AG111" s="24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/>
      <c r="IS111" s="25"/>
      <c r="IT111" s="25"/>
      <c r="IU111" s="25"/>
      <c r="IV111" s="25"/>
      <c r="IW111" s="25"/>
      <c r="IX111" s="25"/>
      <c r="IY111" s="25"/>
      <c r="IZ111" s="25"/>
      <c r="JA111" s="25"/>
      <c r="JB111" s="25"/>
      <c r="JC111" s="25"/>
      <c r="JD111" s="25"/>
      <c r="JE111" s="25"/>
      <c r="JF111" s="25"/>
      <c r="JG111" s="25"/>
      <c r="JH111" s="25"/>
      <c r="JI111" s="25"/>
      <c r="JJ111" s="25"/>
      <c r="JK111" s="25"/>
      <c r="JL111" s="25"/>
      <c r="JM111" s="25"/>
      <c r="JN111" s="25"/>
      <c r="JO111" s="25"/>
      <c r="JP111" s="25"/>
      <c r="JQ111" s="25"/>
      <c r="JR111" s="25"/>
      <c r="JS111" s="25"/>
      <c r="JT111" s="25"/>
      <c r="JU111" s="25"/>
      <c r="JV111" s="25"/>
      <c r="JW111" s="25"/>
      <c r="JX111" s="25"/>
      <c r="JY111" s="25"/>
      <c r="JZ111" s="25"/>
      <c r="KA111" s="25"/>
      <c r="KB111" s="25"/>
      <c r="KC111" s="25"/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/>
      <c r="KW111" s="25"/>
      <c r="KX111" s="25"/>
      <c r="KY111" s="25"/>
      <c r="KZ111" s="25"/>
      <c r="LA111" s="25"/>
      <c r="LB111" s="25"/>
      <c r="LC111" s="25"/>
      <c r="LD111" s="25"/>
      <c r="LE111" s="25"/>
      <c r="LF111" s="25"/>
      <c r="LG111" s="25"/>
      <c r="LH111" s="25"/>
      <c r="LI111" s="25"/>
      <c r="LJ111" s="25"/>
      <c r="LK111" s="25"/>
      <c r="LL111" s="25"/>
      <c r="LM111" s="25"/>
      <c r="LN111" s="25"/>
      <c r="LO111" s="25"/>
      <c r="LP111" s="25"/>
      <c r="LQ111" s="25"/>
      <c r="LR111" s="25"/>
      <c r="LS111" s="25"/>
      <c r="LT111" s="25"/>
      <c r="LU111" s="25"/>
      <c r="LV111" s="25"/>
      <c r="LW111" s="25"/>
      <c r="LX111" s="25"/>
      <c r="LY111" s="25"/>
      <c r="LZ111" s="25"/>
      <c r="MA111" s="25"/>
      <c r="MB111" s="25"/>
      <c r="MC111" s="25"/>
      <c r="MD111" s="25"/>
      <c r="ME111" s="25"/>
      <c r="MF111" s="25"/>
      <c r="MG111" s="25"/>
      <c r="MH111" s="25"/>
      <c r="MI111" s="25"/>
      <c r="MJ111" s="25"/>
      <c r="MK111" s="25"/>
      <c r="ML111" s="25"/>
      <c r="MM111" s="25"/>
      <c r="MN111" s="25"/>
      <c r="MO111" s="25"/>
      <c r="MP111" s="25"/>
      <c r="MQ111" s="25"/>
      <c r="MR111" s="25"/>
      <c r="MS111" s="25"/>
      <c r="MT111" s="25"/>
      <c r="MU111" s="25"/>
      <c r="MV111" s="25"/>
      <c r="MW111" s="25"/>
      <c r="MX111" s="25"/>
      <c r="MY111" s="25"/>
      <c r="MZ111" s="25"/>
      <c r="NA111" s="25"/>
      <c r="NB111" s="25"/>
      <c r="NC111" s="25"/>
      <c r="ND111" s="25"/>
      <c r="NE111" s="25"/>
      <c r="NF111" s="25"/>
      <c r="NG111" s="25"/>
      <c r="NH111" s="25"/>
      <c r="NI111" s="25"/>
      <c r="NJ111" s="25"/>
      <c r="NK111" s="25"/>
      <c r="NL111" s="25"/>
      <c r="NM111" s="25"/>
      <c r="NN111" s="23"/>
      <c r="NO111" s="25"/>
      <c r="NP111" s="25"/>
      <c r="NQ111" s="25"/>
      <c r="NR111" s="25"/>
      <c r="NS111" s="25"/>
      <c r="NT111" s="25"/>
      <c r="NU111" s="25"/>
      <c r="NV111" s="25"/>
      <c r="NW111" s="23"/>
      <c r="NX111" s="25"/>
      <c r="NY111" s="25"/>
      <c r="NZ111" s="25"/>
      <c r="OA111" s="25"/>
      <c r="OB111" s="25"/>
      <c r="OC111" s="25"/>
      <c r="OD111" s="25"/>
      <c r="OE111" s="25"/>
      <c r="OF111" s="25"/>
      <c r="OG111" s="25"/>
      <c r="OH111" s="25"/>
      <c r="OI111" s="25"/>
      <c r="OJ111" s="25"/>
      <c r="OK111" s="25"/>
      <c r="OL111" s="25"/>
      <c r="OM111" s="25"/>
      <c r="ON111" s="25"/>
      <c r="OO111" s="25"/>
      <c r="OP111" s="25"/>
    </row>
    <row r="112" spans="1:406">
      <c r="A112" s="21" t="s">
        <v>197</v>
      </c>
      <c r="B112" s="24">
        <f t="shared" si="125"/>
        <v>0</v>
      </c>
      <c r="C112" s="24">
        <f t="shared" si="126"/>
        <v>0</v>
      </c>
      <c r="D112" s="24">
        <f t="shared" si="127"/>
        <v>0</v>
      </c>
      <c r="E112" s="24">
        <f t="shared" si="128"/>
        <v>0</v>
      </c>
      <c r="F112" s="24">
        <f t="shared" si="129"/>
        <v>0</v>
      </c>
      <c r="G112" s="24">
        <f t="shared" si="130"/>
        <v>0</v>
      </c>
      <c r="H112" s="24">
        <f t="shared" si="131"/>
        <v>0</v>
      </c>
      <c r="I112" s="24">
        <f t="shared" si="132"/>
        <v>0</v>
      </c>
      <c r="J112" s="24">
        <f t="shared" si="133"/>
        <v>0</v>
      </c>
      <c r="K112" s="24">
        <f t="shared" si="134"/>
        <v>0</v>
      </c>
      <c r="L112" s="24">
        <f t="shared" si="135"/>
        <v>0</v>
      </c>
      <c r="M112" s="24">
        <f t="shared" si="136"/>
        <v>0</v>
      </c>
      <c r="N112" s="24">
        <f t="shared" si="137"/>
        <v>0</v>
      </c>
      <c r="O112" s="24">
        <f t="shared" si="138"/>
        <v>0</v>
      </c>
      <c r="P112" s="24">
        <f t="shared" si="139"/>
        <v>0</v>
      </c>
      <c r="Q112" s="24">
        <f t="shared" si="140"/>
        <v>0</v>
      </c>
      <c r="R112" s="24">
        <f t="shared" si="141"/>
        <v>0</v>
      </c>
      <c r="S112" s="24">
        <f t="shared" si="142"/>
        <v>0</v>
      </c>
      <c r="T112" s="24">
        <f t="shared" si="143"/>
        <v>0</v>
      </c>
      <c r="U112" s="24">
        <f t="shared" si="144"/>
        <v>0</v>
      </c>
      <c r="V112" s="24">
        <f t="shared" si="145"/>
        <v>0</v>
      </c>
      <c r="W112" s="24">
        <f t="shared" si="146"/>
        <v>0</v>
      </c>
      <c r="X112" s="24">
        <f t="shared" si="147"/>
        <v>0</v>
      </c>
      <c r="Y112" s="24">
        <f t="shared" si="148"/>
        <v>0</v>
      </c>
      <c r="Z112" s="24">
        <f t="shared" si="149"/>
        <v>0</v>
      </c>
      <c r="AA112" s="24">
        <f t="shared" si="150"/>
        <v>0</v>
      </c>
      <c r="AB112" s="24">
        <f t="shared" si="151"/>
        <v>0</v>
      </c>
      <c r="AC112" s="24">
        <f t="shared" si="152"/>
        <v>0</v>
      </c>
      <c r="AD112" s="24">
        <f t="shared" si="153"/>
        <v>0</v>
      </c>
      <c r="AE112" s="24">
        <f t="shared" si="154"/>
        <v>0</v>
      </c>
      <c r="AF112" s="24">
        <f t="shared" si="155"/>
        <v>0</v>
      </c>
      <c r="AG112" s="24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5"/>
      <c r="FG112" s="25"/>
      <c r="FH112" s="25"/>
      <c r="FI112" s="25"/>
      <c r="FJ112" s="25"/>
      <c r="FK112" s="25"/>
      <c r="FL112" s="25"/>
      <c r="FM112" s="25"/>
      <c r="FN112" s="25"/>
      <c r="FO112" s="25"/>
      <c r="FP112" s="25"/>
      <c r="FQ112" s="25"/>
      <c r="FR112" s="25"/>
      <c r="FS112" s="25"/>
      <c r="FT112" s="25"/>
      <c r="FU112" s="25"/>
      <c r="FV112" s="25"/>
      <c r="FW112" s="25"/>
      <c r="FX112" s="25"/>
      <c r="FY112" s="25"/>
      <c r="FZ112" s="25"/>
      <c r="GA112" s="25"/>
      <c r="GB112" s="25"/>
      <c r="GC112" s="25"/>
      <c r="GD112" s="25"/>
      <c r="GE112" s="25"/>
      <c r="GF112" s="25"/>
      <c r="GG112" s="25"/>
      <c r="GH112" s="25"/>
      <c r="GI112" s="25"/>
      <c r="GJ112" s="25"/>
      <c r="GK112" s="25"/>
      <c r="GL112" s="25"/>
      <c r="GM112" s="25"/>
      <c r="GN112" s="25"/>
      <c r="GO112" s="25"/>
      <c r="GP112" s="25"/>
      <c r="GQ112" s="25"/>
      <c r="GR112" s="25"/>
      <c r="GS112" s="25"/>
      <c r="GT112" s="25"/>
      <c r="GU112" s="25"/>
      <c r="GV112" s="25"/>
      <c r="GW112" s="25"/>
      <c r="GX112" s="25"/>
      <c r="GY112" s="25"/>
      <c r="GZ112" s="25"/>
      <c r="HA112" s="25"/>
      <c r="HB112" s="25"/>
      <c r="HC112" s="25"/>
      <c r="HD112" s="25"/>
      <c r="HE112" s="25"/>
      <c r="HF112" s="25"/>
      <c r="HG112" s="25"/>
      <c r="HH112" s="25"/>
      <c r="HI112" s="25"/>
      <c r="HJ112" s="25"/>
      <c r="HK112" s="25"/>
      <c r="HL112" s="25"/>
      <c r="HM112" s="25"/>
      <c r="HN112" s="25"/>
      <c r="HO112" s="25"/>
      <c r="HP112" s="25"/>
      <c r="HQ112" s="25"/>
      <c r="HR112" s="25"/>
      <c r="HS112" s="25"/>
      <c r="HT112" s="25"/>
      <c r="HU112" s="25"/>
      <c r="HV112" s="25"/>
      <c r="HW112" s="25"/>
      <c r="HX112" s="25"/>
      <c r="HY112" s="25"/>
      <c r="HZ112" s="25"/>
      <c r="IA112" s="25"/>
      <c r="IB112" s="25"/>
      <c r="IC112" s="25"/>
      <c r="ID112" s="25"/>
      <c r="IE112" s="25"/>
      <c r="IF112" s="25"/>
      <c r="IG112" s="25"/>
      <c r="IH112" s="25"/>
      <c r="II112" s="25"/>
      <c r="IJ112" s="25"/>
      <c r="IK112" s="25"/>
      <c r="IL112" s="25"/>
      <c r="IM112" s="25"/>
      <c r="IN112" s="25"/>
      <c r="IO112" s="25"/>
      <c r="IP112" s="25"/>
      <c r="IQ112" s="25"/>
      <c r="IR112" s="25"/>
      <c r="IS112" s="25"/>
      <c r="IT112" s="25"/>
      <c r="IU112" s="25"/>
      <c r="IV112" s="25"/>
      <c r="IW112" s="25"/>
      <c r="IX112" s="25"/>
      <c r="IY112" s="25"/>
      <c r="IZ112" s="25"/>
      <c r="JA112" s="25"/>
      <c r="JB112" s="25"/>
      <c r="JC112" s="25"/>
      <c r="JD112" s="25"/>
      <c r="JE112" s="25"/>
      <c r="JF112" s="25"/>
      <c r="JG112" s="25"/>
      <c r="JH112" s="25"/>
      <c r="JI112" s="25"/>
      <c r="JJ112" s="25"/>
      <c r="JK112" s="25"/>
      <c r="JL112" s="25"/>
      <c r="JM112" s="25"/>
      <c r="JN112" s="25"/>
      <c r="JO112" s="25"/>
      <c r="JP112" s="25"/>
      <c r="JQ112" s="25"/>
      <c r="JR112" s="25"/>
      <c r="JS112" s="25"/>
      <c r="JT112" s="25"/>
      <c r="JU112" s="25"/>
      <c r="JV112" s="25"/>
      <c r="JW112" s="25"/>
      <c r="JX112" s="25"/>
      <c r="JY112" s="25"/>
      <c r="JZ112" s="25"/>
      <c r="KA112" s="25"/>
      <c r="KB112" s="25"/>
      <c r="KC112" s="25"/>
      <c r="KD112" s="25"/>
      <c r="KE112" s="25"/>
      <c r="KF112" s="25"/>
      <c r="KG112" s="25"/>
      <c r="KH112" s="25"/>
      <c r="KI112" s="25"/>
      <c r="KJ112" s="25"/>
      <c r="KK112" s="25"/>
      <c r="KL112" s="25"/>
      <c r="KM112" s="25"/>
      <c r="KN112" s="25"/>
      <c r="KO112" s="25"/>
      <c r="KP112" s="25"/>
      <c r="KQ112" s="25"/>
      <c r="KR112" s="25"/>
      <c r="KS112" s="25"/>
      <c r="KT112" s="25"/>
      <c r="KU112" s="25"/>
      <c r="KV112" s="25"/>
      <c r="KW112" s="25"/>
      <c r="KX112" s="25"/>
      <c r="KY112" s="25"/>
      <c r="KZ112" s="25"/>
      <c r="LA112" s="25"/>
      <c r="LB112" s="25"/>
      <c r="LC112" s="25"/>
      <c r="LD112" s="25"/>
      <c r="LE112" s="25"/>
      <c r="LF112" s="25"/>
      <c r="LG112" s="25"/>
      <c r="LH112" s="25"/>
      <c r="LI112" s="25"/>
      <c r="LJ112" s="25"/>
      <c r="LK112" s="25"/>
      <c r="LL112" s="25"/>
      <c r="LM112" s="25"/>
      <c r="LN112" s="25"/>
      <c r="LO112" s="25"/>
      <c r="LP112" s="25"/>
      <c r="LQ112" s="25"/>
      <c r="LR112" s="25"/>
      <c r="LS112" s="25"/>
      <c r="LT112" s="25"/>
      <c r="LU112" s="25"/>
      <c r="LV112" s="25"/>
      <c r="LW112" s="25"/>
      <c r="LX112" s="25"/>
      <c r="LY112" s="25"/>
      <c r="LZ112" s="25"/>
      <c r="MA112" s="25"/>
      <c r="MB112" s="25"/>
      <c r="MC112" s="25"/>
      <c r="MD112" s="25"/>
      <c r="ME112" s="25"/>
      <c r="MF112" s="25"/>
      <c r="MG112" s="25"/>
      <c r="MH112" s="25"/>
      <c r="MI112" s="25"/>
      <c r="MJ112" s="25"/>
      <c r="MK112" s="25"/>
      <c r="ML112" s="25"/>
      <c r="MM112" s="25"/>
      <c r="MN112" s="25"/>
      <c r="MO112" s="25"/>
      <c r="MP112" s="25"/>
      <c r="MQ112" s="25"/>
      <c r="MR112" s="25"/>
      <c r="MS112" s="25"/>
      <c r="MT112" s="25"/>
      <c r="MU112" s="25"/>
      <c r="MV112" s="25"/>
      <c r="MW112" s="25"/>
      <c r="MX112" s="25"/>
      <c r="MY112" s="25"/>
      <c r="MZ112" s="27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5"/>
      <c r="OC112" s="25"/>
      <c r="OD112" s="25"/>
      <c r="OE112" s="25"/>
      <c r="OF112" s="25"/>
      <c r="OG112" s="25"/>
      <c r="OH112" s="25"/>
      <c r="OI112" s="25"/>
      <c r="OJ112" s="25"/>
      <c r="OK112" s="25"/>
      <c r="OL112" s="25"/>
      <c r="OM112" s="25"/>
      <c r="ON112" s="25"/>
      <c r="OO112" s="25"/>
      <c r="OP112" s="25"/>
    </row>
    <row r="113" spans="1:406">
      <c r="A113" s="21" t="s">
        <v>198</v>
      </c>
      <c r="B113" s="24">
        <f t="shared" si="125"/>
        <v>0</v>
      </c>
      <c r="C113" s="24">
        <f t="shared" si="126"/>
        <v>0</v>
      </c>
      <c r="D113" s="24">
        <f t="shared" si="127"/>
        <v>0</v>
      </c>
      <c r="E113" s="24">
        <f t="shared" si="128"/>
        <v>0</v>
      </c>
      <c r="F113" s="24">
        <f t="shared" si="129"/>
        <v>0</v>
      </c>
      <c r="G113" s="24">
        <f t="shared" si="130"/>
        <v>0</v>
      </c>
      <c r="H113" s="24">
        <f t="shared" si="131"/>
        <v>0</v>
      </c>
      <c r="I113" s="24">
        <f t="shared" si="132"/>
        <v>0</v>
      </c>
      <c r="J113" s="24">
        <f t="shared" si="133"/>
        <v>0</v>
      </c>
      <c r="K113" s="24">
        <f t="shared" si="134"/>
        <v>0</v>
      </c>
      <c r="L113" s="24">
        <f t="shared" si="135"/>
        <v>0</v>
      </c>
      <c r="M113" s="24">
        <f t="shared" si="136"/>
        <v>0</v>
      </c>
      <c r="N113" s="24">
        <f t="shared" si="137"/>
        <v>0</v>
      </c>
      <c r="O113" s="24">
        <f t="shared" si="138"/>
        <v>0</v>
      </c>
      <c r="P113" s="24">
        <f t="shared" si="139"/>
        <v>0</v>
      </c>
      <c r="Q113" s="24">
        <f t="shared" si="140"/>
        <v>0</v>
      </c>
      <c r="R113" s="24">
        <f t="shared" si="141"/>
        <v>0</v>
      </c>
      <c r="S113" s="24">
        <f t="shared" si="142"/>
        <v>0</v>
      </c>
      <c r="T113" s="24">
        <f t="shared" si="143"/>
        <v>0</v>
      </c>
      <c r="U113" s="24">
        <f t="shared" si="144"/>
        <v>0</v>
      </c>
      <c r="V113" s="24">
        <f t="shared" si="145"/>
        <v>0</v>
      </c>
      <c r="W113" s="24">
        <f t="shared" si="146"/>
        <v>0</v>
      </c>
      <c r="X113" s="24">
        <f t="shared" si="147"/>
        <v>0</v>
      </c>
      <c r="Y113" s="24">
        <f t="shared" si="148"/>
        <v>0</v>
      </c>
      <c r="Z113" s="24">
        <f t="shared" si="149"/>
        <v>0</v>
      </c>
      <c r="AA113" s="24">
        <f t="shared" si="150"/>
        <v>0</v>
      </c>
      <c r="AB113" s="24">
        <f t="shared" si="151"/>
        <v>0</v>
      </c>
      <c r="AC113" s="24">
        <f t="shared" si="152"/>
        <v>0</v>
      </c>
      <c r="AD113" s="24">
        <f t="shared" si="153"/>
        <v>0</v>
      </c>
      <c r="AE113" s="24">
        <f t="shared" si="154"/>
        <v>0</v>
      </c>
      <c r="AF113" s="24">
        <f t="shared" si="155"/>
        <v>0</v>
      </c>
      <c r="AG113" s="24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/>
      <c r="GW113" s="25"/>
      <c r="GX113" s="25"/>
      <c r="GY113" s="25"/>
      <c r="GZ113" s="25"/>
      <c r="HA113" s="25"/>
      <c r="HB113" s="25"/>
      <c r="HC113" s="25"/>
      <c r="HD113" s="25"/>
      <c r="HE113" s="25"/>
      <c r="HF113" s="25"/>
      <c r="HG113" s="25"/>
      <c r="HH113" s="25"/>
      <c r="HI113" s="25"/>
      <c r="HJ113" s="25"/>
      <c r="HK113" s="25"/>
      <c r="HL113" s="25"/>
      <c r="HM113" s="25"/>
      <c r="HN113" s="25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5"/>
      <c r="IT113" s="25"/>
      <c r="IU113" s="25"/>
      <c r="IV113" s="25"/>
      <c r="IW113" s="25"/>
      <c r="IX113" s="25"/>
      <c r="IY113" s="25"/>
      <c r="IZ113" s="25"/>
      <c r="JA113" s="25"/>
      <c r="JB113" s="25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  <c r="JW113" s="25"/>
      <c r="JX113" s="25"/>
      <c r="JY113" s="25"/>
      <c r="JZ113" s="25"/>
      <c r="KA113" s="25"/>
      <c r="KB113" s="25"/>
      <c r="KC113" s="25"/>
      <c r="KD113" s="25"/>
      <c r="KE113" s="25"/>
      <c r="KF113" s="25"/>
      <c r="KG113" s="25"/>
      <c r="KH113" s="25"/>
      <c r="KI113" s="25"/>
      <c r="KJ113" s="25"/>
      <c r="KK113" s="25"/>
      <c r="KL113" s="25"/>
      <c r="KM113" s="25"/>
      <c r="KN113" s="25"/>
      <c r="KO113" s="25"/>
      <c r="KP113" s="25"/>
      <c r="KQ113" s="25"/>
      <c r="KR113" s="25"/>
      <c r="KS113" s="25"/>
      <c r="KT113" s="25"/>
      <c r="KU113" s="25"/>
      <c r="KV113" s="25"/>
      <c r="KW113" s="25"/>
      <c r="KX113" s="25"/>
      <c r="KY113" s="25"/>
      <c r="KZ113" s="25"/>
      <c r="LA113" s="25"/>
      <c r="LB113" s="25"/>
      <c r="LC113" s="25"/>
      <c r="LD113" s="25"/>
      <c r="LE113" s="25"/>
      <c r="LF113" s="25"/>
      <c r="LG113" s="25"/>
      <c r="LH113" s="25"/>
      <c r="LI113" s="25"/>
      <c r="LJ113" s="25"/>
      <c r="LK113" s="25"/>
      <c r="LL113" s="25"/>
      <c r="LM113" s="25"/>
      <c r="LN113" s="25"/>
      <c r="LO113" s="25"/>
      <c r="LP113" s="25"/>
      <c r="LQ113" s="25"/>
      <c r="LR113" s="25"/>
      <c r="LS113" s="25"/>
      <c r="LT113" s="25"/>
      <c r="LU113" s="25"/>
      <c r="LV113" s="25"/>
      <c r="LW113" s="25"/>
      <c r="LX113" s="25"/>
      <c r="LY113" s="25"/>
      <c r="LZ113" s="25"/>
      <c r="MA113" s="25"/>
      <c r="MB113" s="25"/>
      <c r="MC113" s="25"/>
      <c r="MD113" s="25"/>
      <c r="ME113" s="25"/>
      <c r="MF113" s="25"/>
      <c r="MG113" s="25"/>
      <c r="MH113" s="25"/>
      <c r="MI113" s="25"/>
      <c r="MJ113" s="25"/>
      <c r="MK113" s="25"/>
      <c r="ML113" s="25"/>
      <c r="MM113" s="25"/>
      <c r="MN113" s="25"/>
      <c r="MO113" s="25"/>
      <c r="MP113" s="25"/>
      <c r="MQ113" s="25"/>
      <c r="MR113" s="25"/>
      <c r="MS113" s="25"/>
      <c r="MT113" s="25"/>
      <c r="MU113" s="25"/>
      <c r="MV113" s="25"/>
      <c r="MW113" s="25"/>
      <c r="MX113" s="25"/>
      <c r="MY113" s="25"/>
      <c r="MZ113" s="25"/>
      <c r="NA113" s="25"/>
      <c r="NB113" s="25"/>
      <c r="NC113" s="25"/>
      <c r="ND113" s="25"/>
      <c r="NE113" s="25"/>
      <c r="NF113" s="25"/>
      <c r="NG113" s="25"/>
      <c r="NH113" s="25"/>
      <c r="NI113" s="25"/>
      <c r="NJ113" s="25"/>
      <c r="NK113" s="25"/>
      <c r="NL113" s="25"/>
      <c r="NM113" s="25"/>
      <c r="NN113" s="23"/>
      <c r="NO113" s="25"/>
      <c r="NP113" s="25"/>
      <c r="NQ113" s="25"/>
      <c r="NR113" s="25"/>
      <c r="NS113" s="25"/>
      <c r="NT113" s="25"/>
      <c r="NU113" s="25"/>
      <c r="NV113" s="25"/>
      <c r="NW113" s="23"/>
      <c r="NX113" s="25"/>
      <c r="NY113" s="25"/>
      <c r="NZ113" s="25"/>
      <c r="OA113" s="25"/>
      <c r="OB113" s="25"/>
      <c r="OC113" s="25"/>
      <c r="OD113" s="25"/>
      <c r="OE113" s="25"/>
      <c r="OF113" s="25"/>
      <c r="OG113" s="25"/>
      <c r="OH113" s="25"/>
      <c r="OI113" s="25"/>
      <c r="OJ113" s="25"/>
      <c r="OK113" s="25"/>
      <c r="OL113" s="25"/>
      <c r="OM113" s="25"/>
      <c r="ON113" s="25"/>
      <c r="OO113" s="25"/>
      <c r="OP113" s="25"/>
    </row>
    <row r="114" spans="1:406">
      <c r="A114" s="21" t="s">
        <v>199</v>
      </c>
      <c r="B114" s="24">
        <f t="shared" si="125"/>
        <v>0</v>
      </c>
      <c r="C114" s="24">
        <f t="shared" si="126"/>
        <v>0</v>
      </c>
      <c r="D114" s="24">
        <f t="shared" si="127"/>
        <v>0</v>
      </c>
      <c r="E114" s="24">
        <f t="shared" si="128"/>
        <v>0</v>
      </c>
      <c r="F114" s="24">
        <f t="shared" si="129"/>
        <v>0</v>
      </c>
      <c r="G114" s="24">
        <f t="shared" si="130"/>
        <v>0</v>
      </c>
      <c r="H114" s="24">
        <f t="shared" si="131"/>
        <v>0</v>
      </c>
      <c r="I114" s="24">
        <f t="shared" si="132"/>
        <v>0</v>
      </c>
      <c r="J114" s="24">
        <f t="shared" si="133"/>
        <v>0</v>
      </c>
      <c r="K114" s="24">
        <f t="shared" si="134"/>
        <v>0</v>
      </c>
      <c r="L114" s="24">
        <f t="shared" si="135"/>
        <v>0</v>
      </c>
      <c r="M114" s="24">
        <f t="shared" si="136"/>
        <v>0</v>
      </c>
      <c r="N114" s="24">
        <f t="shared" si="137"/>
        <v>0</v>
      </c>
      <c r="O114" s="24">
        <f t="shared" si="138"/>
        <v>0</v>
      </c>
      <c r="P114" s="24">
        <f t="shared" si="139"/>
        <v>0</v>
      </c>
      <c r="Q114" s="24">
        <f t="shared" si="140"/>
        <v>0</v>
      </c>
      <c r="R114" s="24">
        <f t="shared" si="141"/>
        <v>0</v>
      </c>
      <c r="S114" s="24">
        <f t="shared" si="142"/>
        <v>0</v>
      </c>
      <c r="T114" s="24">
        <f t="shared" si="143"/>
        <v>0</v>
      </c>
      <c r="U114" s="24">
        <f t="shared" si="144"/>
        <v>0</v>
      </c>
      <c r="V114" s="24">
        <f t="shared" si="145"/>
        <v>0</v>
      </c>
      <c r="W114" s="24">
        <f t="shared" si="146"/>
        <v>0</v>
      </c>
      <c r="X114" s="24">
        <f t="shared" si="147"/>
        <v>0</v>
      </c>
      <c r="Y114" s="24">
        <f t="shared" si="148"/>
        <v>0</v>
      </c>
      <c r="Z114" s="24">
        <f t="shared" si="149"/>
        <v>0</v>
      </c>
      <c r="AA114" s="24">
        <f t="shared" si="150"/>
        <v>0</v>
      </c>
      <c r="AB114" s="24">
        <f t="shared" si="151"/>
        <v>0</v>
      </c>
      <c r="AC114" s="24">
        <f t="shared" si="152"/>
        <v>0</v>
      </c>
      <c r="AD114" s="24">
        <f t="shared" si="153"/>
        <v>0</v>
      </c>
      <c r="AE114" s="24">
        <f t="shared" si="154"/>
        <v>0</v>
      </c>
      <c r="AF114" s="24">
        <f t="shared" si="155"/>
        <v>0</v>
      </c>
      <c r="AG114" s="24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/>
      <c r="MO114" s="25"/>
      <c r="MP114" s="25"/>
      <c r="MQ114" s="25"/>
      <c r="MR114" s="25"/>
      <c r="MS114" s="25"/>
      <c r="MT114" s="25"/>
      <c r="MU114" s="25"/>
      <c r="MV114" s="25"/>
      <c r="MW114" s="25"/>
      <c r="MX114" s="25"/>
      <c r="MY114" s="25"/>
      <c r="MZ114" s="25"/>
      <c r="NA114" s="25"/>
      <c r="NB114" s="25"/>
      <c r="NC114" s="25"/>
      <c r="ND114" s="25"/>
      <c r="NE114" s="25"/>
      <c r="NF114" s="25"/>
      <c r="NG114" s="25"/>
      <c r="NH114" s="25"/>
      <c r="NI114" s="25"/>
      <c r="NJ114" s="25"/>
      <c r="NK114" s="25"/>
      <c r="NL114" s="25"/>
      <c r="NM114" s="25"/>
      <c r="NN114" s="23"/>
      <c r="NO114" s="25"/>
      <c r="NP114" s="25"/>
      <c r="NQ114" s="25"/>
      <c r="NR114" s="25"/>
      <c r="NS114" s="25"/>
      <c r="NT114" s="25"/>
      <c r="NU114" s="25"/>
      <c r="NV114" s="25"/>
      <c r="NW114" s="23"/>
      <c r="NX114" s="25"/>
      <c r="NY114" s="25"/>
      <c r="NZ114" s="25"/>
      <c r="OA114" s="25"/>
      <c r="OB114" s="25"/>
      <c r="OC114" s="25"/>
      <c r="OD114" s="25"/>
      <c r="OE114" s="25"/>
      <c r="OF114" s="25"/>
      <c r="OG114" s="25"/>
      <c r="OH114" s="25"/>
      <c r="OI114" s="25"/>
      <c r="OJ114" s="25"/>
      <c r="OK114" s="25"/>
      <c r="OL114" s="25"/>
      <c r="OM114" s="25"/>
      <c r="ON114" s="25"/>
      <c r="OO114" s="25"/>
      <c r="OP114" s="25"/>
    </row>
    <row r="115" spans="1:406">
      <c r="A115" s="21" t="s">
        <v>200</v>
      </c>
      <c r="B115" s="24">
        <f t="shared" si="125"/>
        <v>0</v>
      </c>
      <c r="C115" s="24">
        <f t="shared" si="126"/>
        <v>0</v>
      </c>
      <c r="D115" s="24">
        <f t="shared" si="127"/>
        <v>0</v>
      </c>
      <c r="E115" s="24">
        <f t="shared" si="128"/>
        <v>0</v>
      </c>
      <c r="F115" s="24">
        <f t="shared" si="129"/>
        <v>0</v>
      </c>
      <c r="G115" s="24">
        <f t="shared" si="130"/>
        <v>0</v>
      </c>
      <c r="H115" s="24">
        <f t="shared" si="131"/>
        <v>0</v>
      </c>
      <c r="I115" s="24">
        <f t="shared" si="132"/>
        <v>0</v>
      </c>
      <c r="J115" s="24">
        <f t="shared" si="133"/>
        <v>0</v>
      </c>
      <c r="K115" s="24">
        <f t="shared" si="134"/>
        <v>0</v>
      </c>
      <c r="L115" s="24">
        <f t="shared" si="135"/>
        <v>0</v>
      </c>
      <c r="M115" s="24">
        <f t="shared" si="136"/>
        <v>0</v>
      </c>
      <c r="N115" s="24">
        <f t="shared" si="137"/>
        <v>0</v>
      </c>
      <c r="O115" s="24">
        <f t="shared" si="138"/>
        <v>0</v>
      </c>
      <c r="P115" s="24">
        <f t="shared" si="139"/>
        <v>0</v>
      </c>
      <c r="Q115" s="24">
        <f t="shared" si="140"/>
        <v>0</v>
      </c>
      <c r="R115" s="24">
        <f t="shared" si="141"/>
        <v>0</v>
      </c>
      <c r="S115" s="24">
        <f t="shared" si="142"/>
        <v>0</v>
      </c>
      <c r="T115" s="24">
        <f t="shared" si="143"/>
        <v>0</v>
      </c>
      <c r="U115" s="24">
        <f t="shared" si="144"/>
        <v>0</v>
      </c>
      <c r="V115" s="24">
        <f t="shared" si="145"/>
        <v>0</v>
      </c>
      <c r="W115" s="24">
        <f t="shared" si="146"/>
        <v>0</v>
      </c>
      <c r="X115" s="24">
        <f t="shared" si="147"/>
        <v>0</v>
      </c>
      <c r="Y115" s="24">
        <f t="shared" si="148"/>
        <v>0</v>
      </c>
      <c r="Z115" s="24">
        <f t="shared" si="149"/>
        <v>0</v>
      </c>
      <c r="AA115" s="24">
        <f t="shared" si="150"/>
        <v>0</v>
      </c>
      <c r="AB115" s="24">
        <f t="shared" si="151"/>
        <v>0</v>
      </c>
      <c r="AC115" s="24">
        <f t="shared" si="152"/>
        <v>0</v>
      </c>
      <c r="AD115" s="24">
        <f t="shared" si="153"/>
        <v>0</v>
      </c>
      <c r="AE115" s="24">
        <f t="shared" si="154"/>
        <v>0</v>
      </c>
      <c r="AF115" s="24">
        <f t="shared" si="155"/>
        <v>0</v>
      </c>
      <c r="AG115" s="24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/>
      <c r="GX115" s="25"/>
      <c r="GY115" s="25"/>
      <c r="GZ115" s="25"/>
      <c r="HA115" s="25"/>
      <c r="HB115" s="25"/>
      <c r="HC115" s="25"/>
      <c r="HD115" s="25"/>
      <c r="HE115" s="25"/>
      <c r="HF115" s="25"/>
      <c r="HG115" s="25"/>
      <c r="HH115" s="25"/>
      <c r="HI115" s="25"/>
      <c r="HJ115" s="25"/>
      <c r="HK115" s="25"/>
      <c r="HL115" s="25"/>
      <c r="HM115" s="25"/>
      <c r="HN115" s="25"/>
      <c r="HO115" s="25"/>
      <c r="HP115" s="25"/>
      <c r="HQ115" s="25"/>
      <c r="HR115" s="25"/>
      <c r="HS115" s="25"/>
      <c r="HT115" s="25"/>
      <c r="HU115" s="25"/>
      <c r="HV115" s="25"/>
      <c r="HW115" s="25"/>
      <c r="HX115" s="25"/>
      <c r="HY115" s="25"/>
      <c r="HZ115" s="25"/>
      <c r="IA115" s="25"/>
      <c r="IB115" s="25"/>
      <c r="IC115" s="25"/>
      <c r="ID115" s="25"/>
      <c r="IE115" s="25"/>
      <c r="IF115" s="25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/>
      <c r="IS115" s="25"/>
      <c r="IT115" s="25"/>
      <c r="IU115" s="25"/>
      <c r="IV115" s="25"/>
      <c r="IW115" s="25"/>
      <c r="IX115" s="25"/>
      <c r="IY115" s="25"/>
      <c r="IZ115" s="25"/>
      <c r="JA115" s="25"/>
      <c r="JB115" s="25"/>
      <c r="JC115" s="25"/>
      <c r="JD115" s="25"/>
      <c r="JE115" s="25"/>
      <c r="JF115" s="25"/>
      <c r="JG115" s="25"/>
      <c r="JH115" s="25"/>
      <c r="JI115" s="25"/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/>
      <c r="JU115" s="25"/>
      <c r="JV115" s="25"/>
      <c r="JW115" s="25"/>
      <c r="JX115" s="25"/>
      <c r="JY115" s="25"/>
      <c r="JZ115" s="25"/>
      <c r="KA115" s="25"/>
      <c r="KB115" s="25"/>
      <c r="KC115" s="25"/>
      <c r="KD115" s="25"/>
      <c r="KE115" s="25"/>
      <c r="KF115" s="25"/>
      <c r="KG115" s="25"/>
      <c r="KH115" s="25"/>
      <c r="KI115" s="25"/>
      <c r="KJ115" s="25"/>
      <c r="KK115" s="25"/>
      <c r="KL115" s="25"/>
      <c r="KM115" s="25"/>
      <c r="KN115" s="25"/>
      <c r="KO115" s="25"/>
      <c r="KP115" s="25"/>
      <c r="KQ115" s="25"/>
      <c r="KR115" s="25"/>
      <c r="KS115" s="25"/>
      <c r="KT115" s="25"/>
      <c r="KU115" s="25"/>
      <c r="KV115" s="25"/>
      <c r="KW115" s="25"/>
      <c r="KX115" s="25"/>
      <c r="KY115" s="25"/>
      <c r="KZ115" s="25"/>
      <c r="LA115" s="25"/>
      <c r="LB115" s="25"/>
      <c r="LC115" s="25"/>
      <c r="LD115" s="25"/>
      <c r="LE115" s="25"/>
      <c r="LF115" s="25"/>
      <c r="LG115" s="25"/>
      <c r="LH115" s="25"/>
      <c r="LI115" s="25"/>
      <c r="LJ115" s="25"/>
      <c r="LK115" s="25"/>
      <c r="LL115" s="25"/>
      <c r="LM115" s="25"/>
      <c r="LN115" s="25"/>
      <c r="LO115" s="25"/>
      <c r="LP115" s="25"/>
      <c r="LQ115" s="25"/>
      <c r="LR115" s="25"/>
      <c r="LS115" s="25"/>
      <c r="LT115" s="25"/>
      <c r="LU115" s="25"/>
      <c r="LV115" s="25"/>
      <c r="LW115" s="25"/>
      <c r="LX115" s="25"/>
      <c r="LY115" s="25"/>
      <c r="LZ115" s="25"/>
      <c r="MA115" s="25"/>
      <c r="MB115" s="25"/>
      <c r="MC115" s="25"/>
      <c r="MD115" s="25"/>
      <c r="ME115" s="25"/>
      <c r="MF115" s="25"/>
      <c r="MG115" s="25"/>
      <c r="MH115" s="25"/>
      <c r="MI115" s="25"/>
      <c r="MJ115" s="25"/>
      <c r="MK115" s="25"/>
      <c r="ML115" s="25"/>
      <c r="MM115" s="25"/>
      <c r="MN115" s="25"/>
      <c r="MO115" s="25"/>
      <c r="MP115" s="25"/>
      <c r="MQ115" s="25"/>
      <c r="MR115" s="25"/>
      <c r="MS115" s="25"/>
      <c r="MT115" s="25"/>
      <c r="MU115" s="25"/>
      <c r="MV115" s="25"/>
      <c r="MW115" s="25"/>
      <c r="MX115" s="25"/>
      <c r="MY115" s="25"/>
      <c r="MZ115" s="25"/>
      <c r="NA115" s="25"/>
      <c r="NB115" s="25"/>
      <c r="NC115" s="25"/>
      <c r="ND115" s="25"/>
      <c r="NE115" s="25"/>
      <c r="NF115" s="25"/>
      <c r="NG115" s="25"/>
      <c r="NH115" s="26"/>
      <c r="NI115" s="25"/>
      <c r="NJ115" s="25"/>
      <c r="NK115" s="25"/>
      <c r="NL115" s="25"/>
      <c r="NM115" s="25"/>
      <c r="NN115" s="23"/>
      <c r="NO115" s="25"/>
      <c r="NP115" s="25"/>
      <c r="NQ115" s="25"/>
      <c r="NR115" s="25"/>
      <c r="NS115" s="25"/>
      <c r="NT115" s="26"/>
      <c r="NU115" s="25"/>
      <c r="NV115" s="25"/>
      <c r="NW115" s="23"/>
      <c r="NX115" s="25"/>
      <c r="NY115" s="25"/>
      <c r="NZ115" s="25"/>
      <c r="OA115" s="25"/>
      <c r="OB115" s="25"/>
      <c r="OC115" s="25"/>
      <c r="OD115" s="25"/>
      <c r="OE115" s="25"/>
      <c r="OF115" s="25"/>
      <c r="OG115" s="25"/>
      <c r="OH115" s="25"/>
      <c r="OI115" s="25"/>
      <c r="OJ115" s="25"/>
      <c r="OK115" s="25"/>
      <c r="OL115" s="25"/>
      <c r="OM115" s="25"/>
      <c r="ON115" s="25"/>
      <c r="OO115" s="25"/>
      <c r="OP115" s="25"/>
    </row>
    <row r="116" spans="1:406">
      <c r="A116" s="21" t="s">
        <v>201</v>
      </c>
      <c r="B116" s="24">
        <f t="shared" si="125"/>
        <v>0</v>
      </c>
      <c r="C116" s="24">
        <f t="shared" si="126"/>
        <v>0</v>
      </c>
      <c r="D116" s="24">
        <f t="shared" si="127"/>
        <v>0</v>
      </c>
      <c r="E116" s="24">
        <f t="shared" si="128"/>
        <v>0</v>
      </c>
      <c r="F116" s="24">
        <f t="shared" si="129"/>
        <v>0</v>
      </c>
      <c r="G116" s="24">
        <f t="shared" si="130"/>
        <v>0</v>
      </c>
      <c r="H116" s="24">
        <f t="shared" si="131"/>
        <v>0</v>
      </c>
      <c r="I116" s="24">
        <f t="shared" si="132"/>
        <v>0</v>
      </c>
      <c r="J116" s="24">
        <f t="shared" si="133"/>
        <v>0</v>
      </c>
      <c r="K116" s="24">
        <f t="shared" si="134"/>
        <v>0</v>
      </c>
      <c r="L116" s="24">
        <f t="shared" si="135"/>
        <v>0</v>
      </c>
      <c r="M116" s="24">
        <f t="shared" si="136"/>
        <v>0</v>
      </c>
      <c r="N116" s="24">
        <f t="shared" si="137"/>
        <v>0</v>
      </c>
      <c r="O116" s="24">
        <f t="shared" si="138"/>
        <v>0</v>
      </c>
      <c r="P116" s="24">
        <f t="shared" si="139"/>
        <v>0</v>
      </c>
      <c r="Q116" s="24">
        <f t="shared" si="140"/>
        <v>0</v>
      </c>
      <c r="R116" s="24">
        <f t="shared" si="141"/>
        <v>0</v>
      </c>
      <c r="S116" s="24">
        <f t="shared" si="142"/>
        <v>0</v>
      </c>
      <c r="T116" s="24">
        <f t="shared" si="143"/>
        <v>0</v>
      </c>
      <c r="U116" s="24">
        <f t="shared" si="144"/>
        <v>0</v>
      </c>
      <c r="V116" s="24">
        <f t="shared" si="145"/>
        <v>0</v>
      </c>
      <c r="W116" s="24">
        <f t="shared" si="146"/>
        <v>0</v>
      </c>
      <c r="X116" s="24">
        <f t="shared" si="147"/>
        <v>0</v>
      </c>
      <c r="Y116" s="24">
        <f t="shared" si="148"/>
        <v>0</v>
      </c>
      <c r="Z116" s="24">
        <f t="shared" si="149"/>
        <v>0</v>
      </c>
      <c r="AA116" s="24">
        <f t="shared" si="150"/>
        <v>0</v>
      </c>
      <c r="AB116" s="24">
        <f t="shared" si="151"/>
        <v>0</v>
      </c>
      <c r="AC116" s="24">
        <f t="shared" si="152"/>
        <v>0</v>
      </c>
      <c r="AD116" s="24">
        <f t="shared" si="153"/>
        <v>0</v>
      </c>
      <c r="AE116" s="24">
        <f t="shared" si="154"/>
        <v>0</v>
      </c>
      <c r="AF116" s="24">
        <f t="shared" si="155"/>
        <v>0</v>
      </c>
      <c r="AG116" s="24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5"/>
      <c r="FG116" s="25"/>
      <c r="FH116" s="25"/>
      <c r="FI116" s="25"/>
      <c r="FJ116" s="25"/>
      <c r="FK116" s="25"/>
      <c r="FL116" s="25"/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  <c r="GT116" s="25"/>
      <c r="GU116" s="25"/>
      <c r="GV116" s="25"/>
      <c r="GW116" s="25"/>
      <c r="GX116" s="25"/>
      <c r="GY116" s="25"/>
      <c r="GZ116" s="25"/>
      <c r="HA116" s="25"/>
      <c r="HB116" s="25"/>
      <c r="HC116" s="25"/>
      <c r="HD116" s="25"/>
      <c r="HE116" s="25"/>
      <c r="HF116" s="25"/>
      <c r="HG116" s="25"/>
      <c r="HH116" s="25"/>
      <c r="HI116" s="25"/>
      <c r="HJ116" s="25"/>
      <c r="HK116" s="25"/>
      <c r="HL116" s="25"/>
      <c r="HM116" s="25"/>
      <c r="HN116" s="25"/>
      <c r="HO116" s="25"/>
      <c r="HP116" s="25"/>
      <c r="HQ116" s="25"/>
      <c r="HR116" s="25"/>
      <c r="HS116" s="25"/>
      <c r="HT116" s="25"/>
      <c r="HU116" s="25"/>
      <c r="HV116" s="25"/>
      <c r="HW116" s="25"/>
      <c r="HX116" s="25"/>
      <c r="HY116" s="25"/>
      <c r="HZ116" s="25"/>
      <c r="IA116" s="25"/>
      <c r="IB116" s="25"/>
      <c r="IC116" s="25"/>
      <c r="ID116" s="25"/>
      <c r="IE116" s="25"/>
      <c r="IF116" s="25"/>
      <c r="IG116" s="25"/>
      <c r="IH116" s="25"/>
      <c r="II116" s="25"/>
      <c r="IJ116" s="25"/>
      <c r="IK116" s="25"/>
      <c r="IL116" s="25"/>
      <c r="IM116" s="25"/>
      <c r="IN116" s="25"/>
      <c r="IO116" s="25"/>
      <c r="IP116" s="25"/>
      <c r="IQ116" s="25"/>
      <c r="IR116" s="25"/>
      <c r="IS116" s="25"/>
      <c r="IT116" s="25"/>
      <c r="IU116" s="25"/>
      <c r="IV116" s="25"/>
      <c r="IW116" s="25"/>
      <c r="IX116" s="25"/>
      <c r="IY116" s="25"/>
      <c r="IZ116" s="25"/>
      <c r="JA116" s="25"/>
      <c r="JB116" s="25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  <c r="JW116" s="25"/>
      <c r="JX116" s="25"/>
      <c r="JY116" s="25"/>
      <c r="JZ116" s="25"/>
      <c r="KA116" s="25"/>
      <c r="KB116" s="25"/>
      <c r="KC116" s="25"/>
      <c r="KD116" s="25"/>
      <c r="KE116" s="25"/>
      <c r="KF116" s="25"/>
      <c r="KG116" s="25"/>
      <c r="KH116" s="25"/>
      <c r="KI116" s="25"/>
      <c r="KJ116" s="25"/>
      <c r="KK116" s="25"/>
      <c r="KL116" s="25"/>
      <c r="KM116" s="25"/>
      <c r="KN116" s="25"/>
      <c r="KO116" s="25"/>
      <c r="KP116" s="25"/>
      <c r="KQ116" s="25"/>
      <c r="KR116" s="25"/>
      <c r="KS116" s="25"/>
      <c r="KT116" s="25"/>
      <c r="KU116" s="25"/>
      <c r="KV116" s="25"/>
      <c r="KW116" s="25"/>
      <c r="KX116" s="25"/>
      <c r="KY116" s="25"/>
      <c r="KZ116" s="25"/>
      <c r="LA116" s="25"/>
      <c r="LB116" s="25"/>
      <c r="LC116" s="25"/>
      <c r="LD116" s="25"/>
      <c r="LE116" s="25"/>
      <c r="LF116" s="25"/>
      <c r="LG116" s="25"/>
      <c r="LH116" s="25"/>
      <c r="LI116" s="25"/>
      <c r="LJ116" s="25"/>
      <c r="LK116" s="25"/>
      <c r="LL116" s="25"/>
      <c r="LM116" s="25"/>
      <c r="LN116" s="25"/>
      <c r="LO116" s="25"/>
      <c r="LP116" s="25"/>
      <c r="LQ116" s="25"/>
      <c r="LR116" s="25"/>
      <c r="LS116" s="25"/>
      <c r="LT116" s="25"/>
      <c r="LU116" s="25"/>
      <c r="LV116" s="25"/>
      <c r="LW116" s="25"/>
      <c r="LX116" s="25"/>
      <c r="LY116" s="25"/>
      <c r="LZ116" s="25"/>
      <c r="MA116" s="25"/>
      <c r="MB116" s="25"/>
      <c r="MC116" s="25"/>
      <c r="MD116" s="25"/>
      <c r="ME116" s="25"/>
      <c r="MF116" s="25"/>
      <c r="MG116" s="25"/>
      <c r="MH116" s="25"/>
      <c r="MI116" s="25"/>
      <c r="MJ116" s="25"/>
      <c r="MK116" s="25"/>
      <c r="ML116" s="25"/>
      <c r="MM116" s="25"/>
      <c r="MN116" s="25"/>
      <c r="MO116" s="25"/>
      <c r="MP116" s="25"/>
      <c r="MQ116" s="25"/>
      <c r="MR116" s="25"/>
      <c r="MS116" s="25"/>
      <c r="MT116" s="25"/>
      <c r="MU116" s="25"/>
      <c r="MV116" s="25"/>
      <c r="MW116" s="25"/>
      <c r="MX116" s="25"/>
      <c r="MY116" s="25"/>
      <c r="MZ116" s="25"/>
      <c r="NA116" s="25"/>
      <c r="NB116" s="25"/>
      <c r="NC116" s="25"/>
      <c r="ND116" s="25"/>
      <c r="NE116" s="25"/>
      <c r="NF116" s="25"/>
      <c r="NG116" s="25"/>
      <c r="NH116" s="25"/>
      <c r="NI116" s="25"/>
      <c r="NJ116" s="25"/>
      <c r="NK116" s="25"/>
      <c r="NL116" s="25"/>
      <c r="NM116" s="25"/>
      <c r="NN116" s="23"/>
      <c r="NO116" s="25"/>
      <c r="NP116" s="25"/>
      <c r="NQ116" s="25"/>
      <c r="NR116" s="25"/>
      <c r="NS116" s="25"/>
      <c r="NT116" s="25"/>
      <c r="NU116" s="25"/>
      <c r="NV116" s="25"/>
      <c r="NW116" s="23"/>
      <c r="NX116" s="25"/>
      <c r="NY116" s="25"/>
      <c r="NZ116" s="25"/>
      <c r="OA116" s="25"/>
      <c r="OB116" s="25"/>
      <c r="OC116" s="25"/>
      <c r="OD116" s="25"/>
      <c r="OE116" s="25"/>
      <c r="OF116" s="25"/>
      <c r="OG116" s="25"/>
      <c r="OH116" s="25"/>
      <c r="OI116" s="25"/>
      <c r="OJ116" s="25"/>
      <c r="OK116" s="25"/>
      <c r="OL116" s="25"/>
      <c r="OM116" s="25"/>
      <c r="ON116" s="25"/>
      <c r="OO116" s="25"/>
      <c r="OP116" s="25"/>
    </row>
    <row r="117" spans="1:406">
      <c r="A117" s="21" t="s">
        <v>202</v>
      </c>
      <c r="B117" s="24">
        <f t="shared" si="125"/>
        <v>0</v>
      </c>
      <c r="C117" s="24">
        <f t="shared" si="126"/>
        <v>0</v>
      </c>
      <c r="D117" s="24">
        <f t="shared" si="127"/>
        <v>0</v>
      </c>
      <c r="E117" s="24">
        <f t="shared" si="128"/>
        <v>0</v>
      </c>
      <c r="F117" s="24">
        <f t="shared" si="129"/>
        <v>0</v>
      </c>
      <c r="G117" s="24">
        <f t="shared" si="130"/>
        <v>0</v>
      </c>
      <c r="H117" s="24">
        <f t="shared" si="131"/>
        <v>0</v>
      </c>
      <c r="I117" s="24">
        <f t="shared" si="132"/>
        <v>0</v>
      </c>
      <c r="J117" s="24">
        <f t="shared" si="133"/>
        <v>0</v>
      </c>
      <c r="K117" s="24">
        <f t="shared" si="134"/>
        <v>0</v>
      </c>
      <c r="L117" s="24">
        <f t="shared" si="135"/>
        <v>0</v>
      </c>
      <c r="M117" s="24">
        <f t="shared" si="136"/>
        <v>0</v>
      </c>
      <c r="N117" s="24">
        <f t="shared" si="137"/>
        <v>0</v>
      </c>
      <c r="O117" s="24">
        <f t="shared" si="138"/>
        <v>0</v>
      </c>
      <c r="P117" s="24">
        <f t="shared" si="139"/>
        <v>0</v>
      </c>
      <c r="Q117" s="24">
        <f t="shared" si="140"/>
        <v>0</v>
      </c>
      <c r="R117" s="24">
        <f t="shared" si="141"/>
        <v>0</v>
      </c>
      <c r="S117" s="24">
        <f t="shared" si="142"/>
        <v>0</v>
      </c>
      <c r="T117" s="24">
        <f t="shared" si="143"/>
        <v>0</v>
      </c>
      <c r="U117" s="24">
        <f t="shared" si="144"/>
        <v>0</v>
      </c>
      <c r="V117" s="24">
        <f t="shared" si="145"/>
        <v>0</v>
      </c>
      <c r="W117" s="24">
        <f t="shared" si="146"/>
        <v>0</v>
      </c>
      <c r="X117" s="24">
        <f t="shared" si="147"/>
        <v>0</v>
      </c>
      <c r="Y117" s="24">
        <f t="shared" si="148"/>
        <v>0</v>
      </c>
      <c r="Z117" s="24">
        <f t="shared" si="149"/>
        <v>0</v>
      </c>
      <c r="AA117" s="24">
        <f t="shared" si="150"/>
        <v>0</v>
      </c>
      <c r="AB117" s="24">
        <f t="shared" si="151"/>
        <v>0</v>
      </c>
      <c r="AC117" s="24">
        <f t="shared" si="152"/>
        <v>0</v>
      </c>
      <c r="AD117" s="24">
        <f t="shared" si="153"/>
        <v>0</v>
      </c>
      <c r="AE117" s="24">
        <f t="shared" si="154"/>
        <v>0</v>
      </c>
      <c r="AF117" s="24">
        <f t="shared" si="155"/>
        <v>0</v>
      </c>
      <c r="AG117" s="24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5"/>
      <c r="FG117" s="25"/>
      <c r="FH117" s="25"/>
      <c r="FI117" s="25"/>
      <c r="FJ117" s="25"/>
      <c r="FK117" s="25"/>
      <c r="FL117" s="25"/>
      <c r="FM117" s="25"/>
      <c r="FN117" s="25"/>
      <c r="FO117" s="25"/>
      <c r="FP117" s="25"/>
      <c r="FQ117" s="25"/>
      <c r="FR117" s="25"/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  <c r="GT117" s="25"/>
      <c r="GU117" s="25"/>
      <c r="GV117" s="25"/>
      <c r="GW117" s="25"/>
      <c r="GX117" s="25"/>
      <c r="GY117" s="25"/>
      <c r="GZ117" s="25"/>
      <c r="HA117" s="25"/>
      <c r="HB117" s="25"/>
      <c r="HC117" s="25"/>
      <c r="HD117" s="25"/>
      <c r="HE117" s="25"/>
      <c r="HF117" s="25"/>
      <c r="HG117" s="25"/>
      <c r="HH117" s="25"/>
      <c r="HI117" s="25"/>
      <c r="HJ117" s="25"/>
      <c r="HK117" s="25"/>
      <c r="HL117" s="25"/>
      <c r="HM117" s="25"/>
      <c r="HN117" s="25"/>
      <c r="HO117" s="25"/>
      <c r="HP117" s="25"/>
      <c r="HQ117" s="25"/>
      <c r="HR117" s="25"/>
      <c r="HS117" s="25"/>
      <c r="HT117" s="25"/>
      <c r="HU117" s="25"/>
      <c r="HV117" s="25"/>
      <c r="HW117" s="25"/>
      <c r="HX117" s="25"/>
      <c r="HY117" s="25"/>
      <c r="HZ117" s="25"/>
      <c r="IA117" s="25"/>
      <c r="IB117" s="25"/>
      <c r="IC117" s="25"/>
      <c r="ID117" s="25"/>
      <c r="IE117" s="25"/>
      <c r="IF117" s="25"/>
      <c r="IG117" s="25"/>
      <c r="IH117" s="25"/>
      <c r="II117" s="25"/>
      <c r="IJ117" s="25"/>
      <c r="IK117" s="25"/>
      <c r="IL117" s="25"/>
      <c r="IM117" s="25"/>
      <c r="IN117" s="25"/>
      <c r="IO117" s="25"/>
      <c r="IP117" s="25"/>
      <c r="IQ117" s="25"/>
      <c r="IR117" s="25"/>
      <c r="IS117" s="25"/>
      <c r="IT117" s="25"/>
      <c r="IU117" s="25"/>
      <c r="IV117" s="25"/>
      <c r="IW117" s="25"/>
      <c r="IX117" s="25"/>
      <c r="IY117" s="25"/>
      <c r="IZ117" s="25"/>
      <c r="JA117" s="25"/>
      <c r="JB117" s="25"/>
      <c r="JC117" s="25"/>
      <c r="JD117" s="25"/>
      <c r="JE117" s="25"/>
      <c r="JF117" s="25"/>
      <c r="JG117" s="25"/>
      <c r="JH117" s="25"/>
      <c r="JI117" s="25"/>
      <c r="JJ117" s="25"/>
      <c r="JK117" s="25"/>
      <c r="JL117" s="25"/>
      <c r="JM117" s="25"/>
      <c r="JN117" s="25"/>
      <c r="JO117" s="25"/>
      <c r="JP117" s="25"/>
      <c r="JQ117" s="25"/>
      <c r="JR117" s="25"/>
      <c r="JS117" s="25"/>
      <c r="JT117" s="25"/>
      <c r="JU117" s="25"/>
      <c r="JV117" s="25"/>
      <c r="JW117" s="25"/>
      <c r="JX117" s="25"/>
      <c r="JY117" s="25"/>
      <c r="JZ117" s="25"/>
      <c r="KA117" s="25"/>
      <c r="KB117" s="25"/>
      <c r="KC117" s="25"/>
      <c r="KD117" s="25"/>
      <c r="KE117" s="25"/>
      <c r="KF117" s="25"/>
      <c r="KG117" s="25"/>
      <c r="KH117" s="25"/>
      <c r="KI117" s="25"/>
      <c r="KJ117" s="25"/>
      <c r="KK117" s="25"/>
      <c r="KL117" s="25"/>
      <c r="KM117" s="25"/>
      <c r="KN117" s="25"/>
      <c r="KO117" s="25"/>
      <c r="KP117" s="25"/>
      <c r="KQ117" s="25"/>
      <c r="KR117" s="25"/>
      <c r="KS117" s="25"/>
      <c r="KT117" s="25"/>
      <c r="KU117" s="25"/>
      <c r="KV117" s="25"/>
      <c r="KW117" s="25"/>
      <c r="KX117" s="25"/>
      <c r="KY117" s="25"/>
      <c r="KZ117" s="25"/>
      <c r="LA117" s="25"/>
      <c r="LB117" s="25"/>
      <c r="LC117" s="25"/>
      <c r="LD117" s="25"/>
      <c r="LE117" s="25"/>
      <c r="LF117" s="25"/>
      <c r="LG117" s="25"/>
      <c r="LH117" s="25"/>
      <c r="LI117" s="25"/>
      <c r="LJ117" s="25"/>
      <c r="LK117" s="25"/>
      <c r="LL117" s="25"/>
      <c r="LM117" s="25"/>
      <c r="LN117" s="25"/>
      <c r="LO117" s="25"/>
      <c r="LP117" s="25"/>
      <c r="LQ117" s="25"/>
      <c r="LR117" s="25"/>
      <c r="LS117" s="25"/>
      <c r="LT117" s="25"/>
      <c r="LU117" s="25"/>
      <c r="LV117" s="25"/>
      <c r="LW117" s="25"/>
      <c r="LX117" s="25"/>
      <c r="LY117" s="25"/>
      <c r="LZ117" s="25"/>
      <c r="MA117" s="25"/>
      <c r="MB117" s="25"/>
      <c r="MC117" s="25"/>
      <c r="MD117" s="25"/>
      <c r="ME117" s="25"/>
      <c r="MF117" s="25"/>
      <c r="MG117" s="25"/>
      <c r="MH117" s="25"/>
      <c r="MI117" s="25"/>
      <c r="MJ117" s="25"/>
      <c r="MK117" s="25"/>
      <c r="ML117" s="25"/>
      <c r="MM117" s="26"/>
      <c r="MN117" s="25"/>
      <c r="MO117" s="25"/>
      <c r="MP117" s="25"/>
      <c r="MQ117" s="25"/>
      <c r="MR117" s="26"/>
      <c r="MS117" s="25"/>
      <c r="MT117" s="25"/>
      <c r="MU117" s="25"/>
      <c r="MV117" s="25"/>
      <c r="MW117" s="25"/>
      <c r="MX117" s="25"/>
      <c r="MY117" s="25"/>
      <c r="MZ117" s="25"/>
      <c r="NA117" s="26"/>
      <c r="NB117" s="26"/>
      <c r="NC117" s="26"/>
      <c r="ND117" s="26"/>
      <c r="NE117" s="26"/>
      <c r="NF117" s="26"/>
      <c r="NG117" s="26"/>
      <c r="NH117" s="26"/>
      <c r="NI117" s="26"/>
      <c r="NJ117" s="26"/>
      <c r="NK117" s="26"/>
      <c r="NL117" s="26"/>
      <c r="NM117" s="26"/>
      <c r="NN117" s="26"/>
      <c r="NO117" s="26"/>
      <c r="NP117" s="26"/>
      <c r="NQ117" s="26"/>
      <c r="NR117" s="26"/>
      <c r="NS117" s="26"/>
      <c r="NT117" s="26"/>
      <c r="NU117" s="26"/>
      <c r="NV117" s="26"/>
      <c r="NW117" s="26"/>
      <c r="NX117" s="26"/>
      <c r="NY117" s="26"/>
      <c r="NZ117" s="26"/>
      <c r="OA117" s="26"/>
      <c r="OB117" s="25"/>
      <c r="OC117" s="25"/>
      <c r="OD117" s="25"/>
      <c r="OE117" s="25"/>
      <c r="OF117" s="25"/>
      <c r="OG117" s="25"/>
      <c r="OH117" s="25"/>
      <c r="OI117" s="25"/>
      <c r="OJ117" s="25"/>
      <c r="OK117" s="25"/>
      <c r="OL117" s="25"/>
      <c r="OM117" s="25"/>
      <c r="ON117" s="25"/>
      <c r="OO117" s="25"/>
      <c r="OP117" s="25"/>
    </row>
    <row r="118" spans="1:406">
      <c r="A118" s="21" t="s">
        <v>203</v>
      </c>
      <c r="B118" s="24">
        <f t="shared" si="125"/>
        <v>0</v>
      </c>
      <c r="C118" s="24">
        <f t="shared" si="126"/>
        <v>0</v>
      </c>
      <c r="D118" s="24">
        <f t="shared" si="127"/>
        <v>0</v>
      </c>
      <c r="E118" s="24">
        <f t="shared" si="128"/>
        <v>0</v>
      </c>
      <c r="F118" s="24">
        <f t="shared" si="129"/>
        <v>0</v>
      </c>
      <c r="G118" s="24">
        <f t="shared" si="130"/>
        <v>0</v>
      </c>
      <c r="H118" s="24">
        <f t="shared" si="131"/>
        <v>0</v>
      </c>
      <c r="I118" s="24">
        <f t="shared" si="132"/>
        <v>0</v>
      </c>
      <c r="J118" s="24">
        <f t="shared" si="133"/>
        <v>0</v>
      </c>
      <c r="K118" s="24">
        <f t="shared" si="134"/>
        <v>0</v>
      </c>
      <c r="L118" s="24">
        <f t="shared" si="135"/>
        <v>0</v>
      </c>
      <c r="M118" s="24">
        <f t="shared" si="136"/>
        <v>0</v>
      </c>
      <c r="N118" s="24">
        <f t="shared" si="137"/>
        <v>0</v>
      </c>
      <c r="O118" s="24">
        <f t="shared" si="138"/>
        <v>0</v>
      </c>
      <c r="P118" s="24">
        <f t="shared" si="139"/>
        <v>0</v>
      </c>
      <c r="Q118" s="24">
        <f t="shared" si="140"/>
        <v>0</v>
      </c>
      <c r="R118" s="24">
        <f t="shared" si="141"/>
        <v>0</v>
      </c>
      <c r="S118" s="24">
        <f t="shared" si="142"/>
        <v>0</v>
      </c>
      <c r="T118" s="24">
        <f t="shared" si="143"/>
        <v>0</v>
      </c>
      <c r="U118" s="24">
        <f t="shared" si="144"/>
        <v>0</v>
      </c>
      <c r="V118" s="24">
        <f t="shared" si="145"/>
        <v>0</v>
      </c>
      <c r="W118" s="24">
        <f t="shared" si="146"/>
        <v>0</v>
      </c>
      <c r="X118" s="24">
        <f t="shared" si="147"/>
        <v>0</v>
      </c>
      <c r="Y118" s="24">
        <f t="shared" si="148"/>
        <v>0</v>
      </c>
      <c r="Z118" s="24">
        <f t="shared" si="149"/>
        <v>0</v>
      </c>
      <c r="AA118" s="24">
        <f t="shared" si="150"/>
        <v>0</v>
      </c>
      <c r="AB118" s="24">
        <f t="shared" si="151"/>
        <v>0</v>
      </c>
      <c r="AC118" s="24">
        <f t="shared" si="152"/>
        <v>0</v>
      </c>
      <c r="AD118" s="24">
        <f t="shared" si="153"/>
        <v>0</v>
      </c>
      <c r="AE118" s="24">
        <f t="shared" si="154"/>
        <v>0</v>
      </c>
      <c r="AF118" s="24">
        <f t="shared" si="155"/>
        <v>0</v>
      </c>
      <c r="AG118" s="24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25"/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25"/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25"/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25"/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/>
      <c r="LI118" s="25"/>
      <c r="LJ118" s="25"/>
      <c r="LK118" s="25"/>
      <c r="LL118" s="25"/>
      <c r="LM118" s="25"/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/>
      <c r="LY118" s="25"/>
      <c r="LZ118" s="25"/>
      <c r="MA118" s="25"/>
      <c r="MB118" s="25"/>
      <c r="MC118" s="25"/>
      <c r="MD118" s="25"/>
      <c r="ME118" s="25"/>
      <c r="MF118" s="25"/>
      <c r="MG118" s="25"/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/>
      <c r="MS118" s="25"/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/>
      <c r="NE118" s="25"/>
      <c r="NF118" s="25"/>
      <c r="NG118" s="25"/>
      <c r="NH118" s="25"/>
      <c r="NI118" s="25"/>
      <c r="NJ118" s="25"/>
      <c r="NK118" s="25"/>
      <c r="NL118" s="25"/>
      <c r="NM118" s="25"/>
      <c r="NN118" s="23"/>
      <c r="NO118" s="25"/>
      <c r="NP118" s="25"/>
      <c r="NQ118" s="25"/>
      <c r="NR118" s="25"/>
      <c r="NS118" s="25"/>
      <c r="NT118" s="25"/>
      <c r="NU118" s="25"/>
      <c r="NV118" s="25"/>
      <c r="NW118" s="23"/>
      <c r="NX118" s="25"/>
      <c r="NY118" s="25"/>
      <c r="NZ118" s="25"/>
      <c r="OA118" s="25"/>
      <c r="OB118" s="25"/>
      <c r="OC118" s="25"/>
      <c r="OD118" s="25"/>
      <c r="OE118" s="25"/>
      <c r="OF118" s="25"/>
      <c r="OG118" s="25"/>
      <c r="OH118" s="25"/>
      <c r="OI118" s="25"/>
      <c r="OJ118" s="25"/>
      <c r="OK118" s="25"/>
      <c r="OL118" s="25"/>
      <c r="OM118" s="25"/>
      <c r="ON118" s="25"/>
      <c r="OO118" s="25"/>
      <c r="OP118" s="25"/>
    </row>
    <row r="119" spans="1:406">
      <c r="A119" s="21" t="s">
        <v>204</v>
      </c>
      <c r="B119" s="24">
        <f t="shared" si="125"/>
        <v>0</v>
      </c>
      <c r="C119" s="24">
        <f t="shared" si="126"/>
        <v>0</v>
      </c>
      <c r="D119" s="24">
        <f t="shared" si="127"/>
        <v>0</v>
      </c>
      <c r="E119" s="24">
        <f t="shared" si="128"/>
        <v>0</v>
      </c>
      <c r="F119" s="24">
        <f t="shared" si="129"/>
        <v>0</v>
      </c>
      <c r="G119" s="24">
        <f t="shared" si="130"/>
        <v>0</v>
      </c>
      <c r="H119" s="24">
        <f t="shared" si="131"/>
        <v>0</v>
      </c>
      <c r="I119" s="24">
        <f t="shared" si="132"/>
        <v>0</v>
      </c>
      <c r="J119" s="24">
        <f t="shared" si="133"/>
        <v>0</v>
      </c>
      <c r="K119" s="24">
        <f t="shared" si="134"/>
        <v>0</v>
      </c>
      <c r="L119" s="24">
        <f t="shared" si="135"/>
        <v>0</v>
      </c>
      <c r="M119" s="24">
        <f t="shared" si="136"/>
        <v>0</v>
      </c>
      <c r="N119" s="24">
        <f t="shared" si="137"/>
        <v>0</v>
      </c>
      <c r="O119" s="24">
        <f t="shared" si="138"/>
        <v>0</v>
      </c>
      <c r="P119" s="24">
        <f t="shared" si="139"/>
        <v>0</v>
      </c>
      <c r="Q119" s="24">
        <f t="shared" si="140"/>
        <v>0</v>
      </c>
      <c r="R119" s="24">
        <f t="shared" si="141"/>
        <v>0</v>
      </c>
      <c r="S119" s="24">
        <f t="shared" si="142"/>
        <v>0</v>
      </c>
      <c r="T119" s="24">
        <f t="shared" si="143"/>
        <v>0</v>
      </c>
      <c r="U119" s="24">
        <f t="shared" si="144"/>
        <v>0</v>
      </c>
      <c r="V119" s="24">
        <f t="shared" si="145"/>
        <v>0</v>
      </c>
      <c r="W119" s="24">
        <f t="shared" si="146"/>
        <v>0</v>
      </c>
      <c r="X119" s="24">
        <f t="shared" si="147"/>
        <v>0</v>
      </c>
      <c r="Y119" s="24">
        <f t="shared" si="148"/>
        <v>0</v>
      </c>
      <c r="Z119" s="24">
        <f t="shared" si="149"/>
        <v>0</v>
      </c>
      <c r="AA119" s="24">
        <f t="shared" si="150"/>
        <v>0</v>
      </c>
      <c r="AB119" s="24">
        <f t="shared" si="151"/>
        <v>0</v>
      </c>
      <c r="AC119" s="24">
        <f t="shared" si="152"/>
        <v>0</v>
      </c>
      <c r="AD119" s="24">
        <f t="shared" si="153"/>
        <v>0</v>
      </c>
      <c r="AE119" s="24">
        <f t="shared" si="154"/>
        <v>0</v>
      </c>
      <c r="AF119" s="24">
        <f t="shared" si="155"/>
        <v>0</v>
      </c>
      <c r="AG119" s="24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/>
      <c r="GW119" s="25"/>
      <c r="GX119" s="25"/>
      <c r="GY119" s="25"/>
      <c r="GZ119" s="25"/>
      <c r="HA119" s="25"/>
      <c r="HB119" s="25"/>
      <c r="HC119" s="25"/>
      <c r="HD119" s="25"/>
      <c r="HE119" s="25"/>
      <c r="HF119" s="25"/>
      <c r="HG119" s="25"/>
      <c r="HH119" s="25"/>
      <c r="HI119" s="25"/>
      <c r="HJ119" s="25"/>
      <c r="HK119" s="25"/>
      <c r="HL119" s="25"/>
      <c r="HM119" s="25"/>
      <c r="HN119" s="25"/>
      <c r="HO119" s="25"/>
      <c r="HP119" s="25"/>
      <c r="HQ119" s="25"/>
      <c r="HR119" s="25"/>
      <c r="HS119" s="25"/>
      <c r="HT119" s="25"/>
      <c r="HU119" s="25"/>
      <c r="HV119" s="25"/>
      <c r="HW119" s="25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5"/>
      <c r="IT119" s="25"/>
      <c r="IU119" s="25"/>
      <c r="IV119" s="25"/>
      <c r="IW119" s="25"/>
      <c r="IX119" s="25"/>
      <c r="IY119" s="25"/>
      <c r="IZ119" s="25"/>
      <c r="JA119" s="25"/>
      <c r="JB119" s="25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  <c r="JW119" s="25"/>
      <c r="JX119" s="25"/>
      <c r="JY119" s="25"/>
      <c r="JZ119" s="25"/>
      <c r="KA119" s="25"/>
      <c r="KB119" s="25"/>
      <c r="KC119" s="25"/>
      <c r="KD119" s="25"/>
      <c r="KE119" s="25"/>
      <c r="KF119" s="25"/>
      <c r="KG119" s="25"/>
      <c r="KH119" s="25"/>
      <c r="KI119" s="25"/>
      <c r="KJ119" s="25"/>
      <c r="KK119" s="25"/>
      <c r="KL119" s="25"/>
      <c r="KM119" s="25"/>
      <c r="KN119" s="25"/>
      <c r="KO119" s="25"/>
      <c r="KP119" s="25"/>
      <c r="KQ119" s="25"/>
      <c r="KR119" s="25"/>
      <c r="KS119" s="25"/>
      <c r="KT119" s="25"/>
      <c r="KU119" s="25"/>
      <c r="KV119" s="25"/>
      <c r="KW119" s="25"/>
      <c r="KX119" s="25"/>
      <c r="KY119" s="25"/>
      <c r="KZ119" s="25"/>
      <c r="LA119" s="25"/>
      <c r="LB119" s="25"/>
      <c r="LC119" s="25"/>
      <c r="LD119" s="25"/>
      <c r="LE119" s="25"/>
      <c r="LF119" s="25"/>
      <c r="LG119" s="25"/>
      <c r="LH119" s="25"/>
      <c r="LI119" s="25"/>
      <c r="LJ119" s="25"/>
      <c r="LK119" s="25"/>
      <c r="LL119" s="25"/>
      <c r="LM119" s="25"/>
      <c r="LN119" s="25"/>
      <c r="LO119" s="25"/>
      <c r="LP119" s="25"/>
      <c r="LQ119" s="25"/>
      <c r="LR119" s="25"/>
      <c r="LS119" s="25"/>
      <c r="LT119" s="25"/>
      <c r="LU119" s="25"/>
      <c r="LV119" s="25"/>
      <c r="LW119" s="25"/>
      <c r="LX119" s="25"/>
      <c r="LY119" s="25"/>
      <c r="LZ119" s="25"/>
      <c r="MA119" s="25"/>
      <c r="MB119" s="25"/>
      <c r="MC119" s="25"/>
      <c r="MD119" s="25"/>
      <c r="ME119" s="25"/>
      <c r="MF119" s="25"/>
      <c r="MG119" s="25"/>
      <c r="MH119" s="25"/>
      <c r="MI119" s="25"/>
      <c r="MJ119" s="25"/>
      <c r="MK119" s="25"/>
      <c r="ML119" s="25"/>
      <c r="MM119" s="25"/>
      <c r="MN119" s="25"/>
      <c r="MO119" s="25"/>
      <c r="MP119" s="25"/>
      <c r="MQ119" s="25"/>
      <c r="MR119" s="25"/>
      <c r="MS119" s="25"/>
      <c r="MT119" s="25"/>
      <c r="MU119" s="25"/>
      <c r="MV119" s="25"/>
      <c r="MW119" s="25"/>
      <c r="MX119" s="25"/>
      <c r="MY119" s="25"/>
      <c r="MZ119" s="25"/>
      <c r="NA119" s="25"/>
      <c r="NB119" s="25"/>
      <c r="NC119" s="25"/>
      <c r="ND119" s="25"/>
      <c r="NE119" s="25"/>
      <c r="NF119" s="25"/>
      <c r="NG119" s="25"/>
      <c r="NH119" s="25"/>
      <c r="NI119" s="25"/>
      <c r="NJ119" s="25"/>
      <c r="NK119" s="25"/>
      <c r="NL119" s="25"/>
      <c r="NM119" s="25"/>
      <c r="NN119" s="23"/>
      <c r="NO119" s="25"/>
      <c r="NP119" s="25"/>
      <c r="NQ119" s="25"/>
      <c r="NR119" s="25"/>
      <c r="NS119" s="25"/>
      <c r="NT119" s="25"/>
      <c r="NU119" s="25"/>
      <c r="NV119" s="25"/>
      <c r="NW119" s="23"/>
      <c r="NX119" s="25"/>
      <c r="NY119" s="25"/>
      <c r="NZ119" s="25"/>
      <c r="OA119" s="25"/>
      <c r="OB119" s="25"/>
      <c r="OC119" s="25"/>
      <c r="OD119" s="25"/>
      <c r="OE119" s="25"/>
      <c r="OF119" s="25"/>
      <c r="OG119" s="25"/>
      <c r="OH119" s="25"/>
      <c r="OI119" s="25"/>
      <c r="OJ119" s="25"/>
      <c r="OK119" s="25"/>
      <c r="OL119" s="25"/>
      <c r="OM119" s="25"/>
      <c r="ON119" s="25"/>
      <c r="OO119" s="25"/>
      <c r="OP119" s="25"/>
    </row>
    <row r="120" spans="1:406">
      <c r="A120" s="21" t="s">
        <v>205</v>
      </c>
      <c r="B120" s="24">
        <f t="shared" si="125"/>
        <v>0</v>
      </c>
      <c r="C120" s="24">
        <f t="shared" si="126"/>
        <v>0</v>
      </c>
      <c r="D120" s="24">
        <f t="shared" si="127"/>
        <v>0</v>
      </c>
      <c r="E120" s="24">
        <f t="shared" si="128"/>
        <v>0</v>
      </c>
      <c r="F120" s="24">
        <f t="shared" si="129"/>
        <v>0</v>
      </c>
      <c r="G120" s="24">
        <f t="shared" si="130"/>
        <v>0</v>
      </c>
      <c r="H120" s="24">
        <f t="shared" si="131"/>
        <v>0</v>
      </c>
      <c r="I120" s="24">
        <f t="shared" si="132"/>
        <v>0</v>
      </c>
      <c r="J120" s="24">
        <f t="shared" si="133"/>
        <v>0</v>
      </c>
      <c r="K120" s="24">
        <f t="shared" si="134"/>
        <v>0</v>
      </c>
      <c r="L120" s="24">
        <f t="shared" si="135"/>
        <v>0</v>
      </c>
      <c r="M120" s="24">
        <f t="shared" si="136"/>
        <v>0</v>
      </c>
      <c r="N120" s="24">
        <f t="shared" si="137"/>
        <v>0</v>
      </c>
      <c r="O120" s="24">
        <f t="shared" si="138"/>
        <v>0</v>
      </c>
      <c r="P120" s="24">
        <f t="shared" si="139"/>
        <v>0</v>
      </c>
      <c r="Q120" s="24">
        <f t="shared" si="140"/>
        <v>0</v>
      </c>
      <c r="R120" s="24">
        <f t="shared" si="141"/>
        <v>0</v>
      </c>
      <c r="S120" s="24">
        <f t="shared" si="142"/>
        <v>0</v>
      </c>
      <c r="T120" s="24">
        <f t="shared" si="143"/>
        <v>0</v>
      </c>
      <c r="U120" s="24">
        <f t="shared" si="144"/>
        <v>0</v>
      </c>
      <c r="V120" s="24">
        <f t="shared" si="145"/>
        <v>0</v>
      </c>
      <c r="W120" s="24">
        <f t="shared" si="146"/>
        <v>0</v>
      </c>
      <c r="X120" s="24">
        <f t="shared" si="147"/>
        <v>0</v>
      </c>
      <c r="Y120" s="24">
        <f t="shared" si="148"/>
        <v>0</v>
      </c>
      <c r="Z120" s="24">
        <f t="shared" si="149"/>
        <v>0</v>
      </c>
      <c r="AA120" s="24">
        <f t="shared" si="150"/>
        <v>0</v>
      </c>
      <c r="AB120" s="24">
        <f t="shared" si="151"/>
        <v>0</v>
      </c>
      <c r="AC120" s="24">
        <f t="shared" si="152"/>
        <v>0</v>
      </c>
      <c r="AD120" s="24">
        <f t="shared" si="153"/>
        <v>0</v>
      </c>
      <c r="AE120" s="24">
        <f t="shared" si="154"/>
        <v>0</v>
      </c>
      <c r="AF120" s="24">
        <f t="shared" si="155"/>
        <v>0</v>
      </c>
      <c r="AG120" s="24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/>
      <c r="GW120" s="25"/>
      <c r="GX120" s="25"/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3"/>
      <c r="NO120" s="25"/>
      <c r="NP120" s="25"/>
      <c r="NQ120" s="25"/>
      <c r="NR120" s="25"/>
      <c r="NS120" s="25"/>
      <c r="NT120" s="25"/>
      <c r="NU120" s="25"/>
      <c r="NV120" s="25"/>
      <c r="NW120" s="23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</row>
    <row r="121" spans="1:406">
      <c r="A121" s="21" t="s">
        <v>206</v>
      </c>
      <c r="B121" s="24">
        <f t="shared" si="125"/>
        <v>0</v>
      </c>
      <c r="C121" s="24">
        <f t="shared" si="126"/>
        <v>0</v>
      </c>
      <c r="D121" s="24">
        <f t="shared" si="127"/>
        <v>0</v>
      </c>
      <c r="E121" s="24">
        <f t="shared" si="128"/>
        <v>0</v>
      </c>
      <c r="F121" s="24">
        <f t="shared" si="129"/>
        <v>0</v>
      </c>
      <c r="G121" s="24">
        <f t="shared" si="130"/>
        <v>0</v>
      </c>
      <c r="H121" s="24">
        <f t="shared" si="131"/>
        <v>0</v>
      </c>
      <c r="I121" s="24">
        <f t="shared" si="132"/>
        <v>0</v>
      </c>
      <c r="J121" s="24">
        <f t="shared" si="133"/>
        <v>0</v>
      </c>
      <c r="K121" s="24">
        <f t="shared" si="134"/>
        <v>0</v>
      </c>
      <c r="L121" s="24">
        <f t="shared" si="135"/>
        <v>0</v>
      </c>
      <c r="M121" s="24">
        <f t="shared" si="136"/>
        <v>0</v>
      </c>
      <c r="N121" s="24">
        <f t="shared" si="137"/>
        <v>0</v>
      </c>
      <c r="O121" s="24">
        <f t="shared" si="138"/>
        <v>0</v>
      </c>
      <c r="P121" s="24">
        <f t="shared" si="139"/>
        <v>0</v>
      </c>
      <c r="Q121" s="24">
        <f t="shared" si="140"/>
        <v>0</v>
      </c>
      <c r="R121" s="24">
        <f t="shared" si="141"/>
        <v>0</v>
      </c>
      <c r="S121" s="24">
        <f t="shared" si="142"/>
        <v>0</v>
      </c>
      <c r="T121" s="24">
        <f t="shared" si="143"/>
        <v>0</v>
      </c>
      <c r="U121" s="24">
        <f t="shared" si="144"/>
        <v>0</v>
      </c>
      <c r="V121" s="24">
        <f t="shared" si="145"/>
        <v>0</v>
      </c>
      <c r="W121" s="24">
        <f t="shared" si="146"/>
        <v>0</v>
      </c>
      <c r="X121" s="24">
        <f t="shared" si="147"/>
        <v>0</v>
      </c>
      <c r="Y121" s="24">
        <f t="shared" si="148"/>
        <v>0</v>
      </c>
      <c r="Z121" s="24">
        <f t="shared" si="149"/>
        <v>0</v>
      </c>
      <c r="AA121" s="24">
        <f t="shared" si="150"/>
        <v>0</v>
      </c>
      <c r="AB121" s="24">
        <f t="shared" si="151"/>
        <v>0</v>
      </c>
      <c r="AC121" s="24">
        <f t="shared" si="152"/>
        <v>0</v>
      </c>
      <c r="AD121" s="24">
        <f t="shared" si="153"/>
        <v>0</v>
      </c>
      <c r="AE121" s="24">
        <f t="shared" si="154"/>
        <v>0</v>
      </c>
      <c r="AF121" s="24">
        <f t="shared" si="155"/>
        <v>0</v>
      </c>
      <c r="AG121" s="24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5"/>
      <c r="FG121" s="25"/>
      <c r="FH121" s="25"/>
      <c r="FI121" s="25"/>
      <c r="FJ121" s="25"/>
      <c r="FK121" s="25"/>
      <c r="FL121" s="25"/>
      <c r="FM121" s="25"/>
      <c r="FN121" s="25"/>
      <c r="FO121" s="25"/>
      <c r="FP121" s="25"/>
      <c r="FQ121" s="25"/>
      <c r="FR121" s="25"/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  <c r="GT121" s="25"/>
      <c r="GU121" s="25"/>
      <c r="GV121" s="25"/>
      <c r="GW121" s="25"/>
      <c r="GX121" s="25"/>
      <c r="GY121" s="25"/>
      <c r="GZ121" s="25"/>
      <c r="HA121" s="25"/>
      <c r="HB121" s="25"/>
      <c r="HC121" s="25"/>
      <c r="HD121" s="25"/>
      <c r="HE121" s="25"/>
      <c r="HF121" s="25"/>
      <c r="HG121" s="25"/>
      <c r="HH121" s="25"/>
      <c r="HI121" s="25"/>
      <c r="HJ121" s="25"/>
      <c r="HK121" s="25"/>
      <c r="HL121" s="25"/>
      <c r="HM121" s="25"/>
      <c r="HN121" s="25"/>
      <c r="HO121" s="25"/>
      <c r="HP121" s="25"/>
      <c r="HQ121" s="25"/>
      <c r="HR121" s="25"/>
      <c r="HS121" s="25"/>
      <c r="HT121" s="25"/>
      <c r="HU121" s="25"/>
      <c r="HV121" s="25"/>
      <c r="HW121" s="25"/>
      <c r="HX121" s="25"/>
      <c r="HY121" s="25"/>
      <c r="HZ121" s="25"/>
      <c r="IA121" s="25"/>
      <c r="IB121" s="25"/>
      <c r="IC121" s="25"/>
      <c r="ID121" s="25"/>
      <c r="IE121" s="25"/>
      <c r="IF121" s="25"/>
      <c r="IG121" s="25"/>
      <c r="IH121" s="25"/>
      <c r="II121" s="25"/>
      <c r="IJ121" s="25"/>
      <c r="IK121" s="25"/>
      <c r="IL121" s="25"/>
      <c r="IM121" s="25"/>
      <c r="IN121" s="25"/>
      <c r="IO121" s="25"/>
      <c r="IP121" s="25"/>
      <c r="IQ121" s="25"/>
      <c r="IR121" s="25"/>
      <c r="IS121" s="25"/>
      <c r="IT121" s="25"/>
      <c r="IU121" s="25"/>
      <c r="IV121" s="25"/>
      <c r="IW121" s="25"/>
      <c r="IX121" s="25"/>
      <c r="IY121" s="25"/>
      <c r="IZ121" s="25"/>
      <c r="JA121" s="25"/>
      <c r="JB121" s="25"/>
      <c r="JC121" s="25"/>
      <c r="JD121" s="25"/>
      <c r="JE121" s="25"/>
      <c r="JF121" s="25"/>
      <c r="JG121" s="25"/>
      <c r="JH121" s="25"/>
      <c r="JI121" s="25"/>
      <c r="JJ121" s="25"/>
      <c r="JK121" s="25"/>
      <c r="JL121" s="25"/>
      <c r="JM121" s="25"/>
      <c r="JN121" s="25"/>
      <c r="JO121" s="25"/>
      <c r="JP121" s="25"/>
      <c r="JQ121" s="25"/>
      <c r="JR121" s="25"/>
      <c r="JS121" s="25"/>
      <c r="JT121" s="25"/>
      <c r="JU121" s="25"/>
      <c r="JV121" s="25"/>
      <c r="JW121" s="25"/>
      <c r="JX121" s="25"/>
      <c r="JY121" s="25"/>
      <c r="JZ121" s="25"/>
      <c r="KA121" s="25"/>
      <c r="KB121" s="25"/>
      <c r="KC121" s="25"/>
      <c r="KD121" s="25"/>
      <c r="KE121" s="25"/>
      <c r="KF121" s="25"/>
      <c r="KG121" s="25"/>
      <c r="KH121" s="25"/>
      <c r="KI121" s="25"/>
      <c r="KJ121" s="25"/>
      <c r="KK121" s="25"/>
      <c r="KL121" s="25"/>
      <c r="KM121" s="25"/>
      <c r="KN121" s="25"/>
      <c r="KO121" s="25"/>
      <c r="KP121" s="25"/>
      <c r="KQ121" s="25"/>
      <c r="KR121" s="25"/>
      <c r="KS121" s="25"/>
      <c r="KT121" s="25"/>
      <c r="KU121" s="25"/>
      <c r="KV121" s="25"/>
      <c r="KW121" s="25"/>
      <c r="KX121" s="25"/>
      <c r="KY121" s="25"/>
      <c r="KZ121" s="25"/>
      <c r="LA121" s="25"/>
      <c r="LB121" s="25"/>
      <c r="LC121" s="25"/>
      <c r="LD121" s="25"/>
      <c r="LE121" s="25"/>
      <c r="LF121" s="25"/>
      <c r="LG121" s="25"/>
      <c r="LH121" s="25"/>
      <c r="LI121" s="25"/>
      <c r="LJ121" s="25"/>
      <c r="LK121" s="25"/>
      <c r="LL121" s="25"/>
      <c r="LM121" s="25"/>
      <c r="LN121" s="25"/>
      <c r="LO121" s="25"/>
      <c r="LP121" s="25"/>
      <c r="LQ121" s="25"/>
      <c r="LR121" s="25"/>
      <c r="LS121" s="25"/>
      <c r="LT121" s="25"/>
      <c r="LU121" s="25"/>
      <c r="LV121" s="25"/>
      <c r="LW121" s="25"/>
      <c r="LX121" s="25"/>
      <c r="LY121" s="25"/>
      <c r="LZ121" s="25"/>
      <c r="MA121" s="25"/>
      <c r="MB121" s="25"/>
      <c r="MC121" s="25"/>
      <c r="MD121" s="25"/>
      <c r="ME121" s="25"/>
      <c r="MF121" s="25"/>
      <c r="MG121" s="25"/>
      <c r="MH121" s="25"/>
      <c r="MI121" s="25"/>
      <c r="MJ121" s="25"/>
      <c r="MK121" s="25"/>
      <c r="ML121" s="25"/>
      <c r="MM121" s="25"/>
      <c r="MN121" s="25"/>
      <c r="MO121" s="25"/>
      <c r="MP121" s="25"/>
      <c r="MQ121" s="25"/>
      <c r="MR121" s="25"/>
      <c r="MS121" s="25"/>
      <c r="MT121" s="25"/>
      <c r="MU121" s="25"/>
      <c r="MV121" s="25"/>
      <c r="MW121" s="25"/>
      <c r="MX121" s="25"/>
      <c r="MY121" s="25"/>
      <c r="MZ121" s="25"/>
      <c r="NA121" s="25"/>
      <c r="NB121" s="25"/>
      <c r="NC121" s="25"/>
      <c r="ND121" s="25"/>
      <c r="NE121" s="25"/>
      <c r="NF121" s="25"/>
      <c r="NG121" s="25"/>
      <c r="NH121" s="25"/>
      <c r="NI121" s="25"/>
      <c r="NJ121" s="25"/>
      <c r="NK121" s="25"/>
      <c r="NL121" s="25"/>
      <c r="NM121" s="25"/>
      <c r="NN121" s="23"/>
      <c r="NO121" s="25"/>
      <c r="NP121" s="25"/>
      <c r="NQ121" s="25"/>
      <c r="NR121" s="25"/>
      <c r="NS121" s="25"/>
      <c r="NT121" s="25"/>
      <c r="NU121" s="25"/>
      <c r="NV121" s="25"/>
      <c r="NW121" s="23"/>
      <c r="NX121" s="25"/>
      <c r="NY121" s="25"/>
      <c r="NZ121" s="25"/>
      <c r="OA121" s="25"/>
      <c r="OB121" s="25"/>
      <c r="OC121" s="25"/>
      <c r="OD121" s="25"/>
      <c r="OE121" s="25"/>
      <c r="OF121" s="25"/>
      <c r="OG121" s="25"/>
      <c r="OH121" s="25"/>
      <c r="OI121" s="25"/>
      <c r="OJ121" s="25"/>
      <c r="OK121" s="25"/>
      <c r="OL121" s="25"/>
      <c r="OM121" s="25"/>
      <c r="ON121" s="25"/>
      <c r="OO121" s="25"/>
      <c r="OP121" s="25"/>
    </row>
    <row r="122" spans="1:406">
      <c r="A122" s="21" t="s">
        <v>207</v>
      </c>
      <c r="B122" s="24">
        <f t="shared" si="125"/>
        <v>0</v>
      </c>
      <c r="C122" s="24">
        <f t="shared" si="126"/>
        <v>0</v>
      </c>
      <c r="D122" s="24">
        <f t="shared" si="127"/>
        <v>0</v>
      </c>
      <c r="E122" s="24">
        <f t="shared" si="128"/>
        <v>0</v>
      </c>
      <c r="F122" s="24">
        <f t="shared" si="129"/>
        <v>0</v>
      </c>
      <c r="G122" s="24">
        <f t="shared" si="130"/>
        <v>0</v>
      </c>
      <c r="H122" s="24">
        <f t="shared" si="131"/>
        <v>0</v>
      </c>
      <c r="I122" s="24">
        <f t="shared" si="132"/>
        <v>0</v>
      </c>
      <c r="J122" s="24">
        <f t="shared" si="133"/>
        <v>0</v>
      </c>
      <c r="K122" s="24">
        <f t="shared" si="134"/>
        <v>0</v>
      </c>
      <c r="L122" s="24">
        <f t="shared" si="135"/>
        <v>0</v>
      </c>
      <c r="M122" s="24">
        <f t="shared" si="136"/>
        <v>0</v>
      </c>
      <c r="N122" s="24">
        <f t="shared" si="137"/>
        <v>0</v>
      </c>
      <c r="O122" s="24">
        <f t="shared" si="138"/>
        <v>0</v>
      </c>
      <c r="P122" s="24">
        <f t="shared" si="139"/>
        <v>0</v>
      </c>
      <c r="Q122" s="24">
        <f t="shared" si="140"/>
        <v>0</v>
      </c>
      <c r="R122" s="24">
        <f t="shared" si="141"/>
        <v>0</v>
      </c>
      <c r="S122" s="24">
        <f t="shared" si="142"/>
        <v>0</v>
      </c>
      <c r="T122" s="24">
        <f t="shared" si="143"/>
        <v>0</v>
      </c>
      <c r="U122" s="24">
        <f t="shared" si="144"/>
        <v>0</v>
      </c>
      <c r="V122" s="24">
        <f t="shared" si="145"/>
        <v>0</v>
      </c>
      <c r="W122" s="24">
        <f t="shared" si="146"/>
        <v>0</v>
      </c>
      <c r="X122" s="24">
        <f t="shared" si="147"/>
        <v>0</v>
      </c>
      <c r="Y122" s="24">
        <f t="shared" si="148"/>
        <v>0</v>
      </c>
      <c r="Z122" s="24">
        <f t="shared" si="149"/>
        <v>0</v>
      </c>
      <c r="AA122" s="24">
        <f t="shared" si="150"/>
        <v>0</v>
      </c>
      <c r="AB122" s="24">
        <f t="shared" si="151"/>
        <v>0</v>
      </c>
      <c r="AC122" s="24">
        <f t="shared" si="152"/>
        <v>0</v>
      </c>
      <c r="AD122" s="24">
        <f t="shared" si="153"/>
        <v>0</v>
      </c>
      <c r="AE122" s="24">
        <f t="shared" si="154"/>
        <v>0</v>
      </c>
      <c r="AF122" s="24">
        <f t="shared" si="155"/>
        <v>0</v>
      </c>
      <c r="AG122" s="24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  <c r="GT122" s="25"/>
      <c r="GU122" s="25"/>
      <c r="GV122" s="25"/>
      <c r="GW122" s="25"/>
      <c r="GX122" s="25"/>
      <c r="GY122" s="25"/>
      <c r="GZ122" s="25"/>
      <c r="HA122" s="25"/>
      <c r="HB122" s="25"/>
      <c r="HC122" s="25"/>
      <c r="HD122" s="25"/>
      <c r="HE122" s="25"/>
      <c r="HF122" s="25"/>
      <c r="HG122" s="25"/>
      <c r="HH122" s="25"/>
      <c r="HI122" s="25"/>
      <c r="HJ122" s="25"/>
      <c r="HK122" s="25"/>
      <c r="HL122" s="25"/>
      <c r="HM122" s="25"/>
      <c r="HN122" s="25"/>
      <c r="HO122" s="25"/>
      <c r="HP122" s="25"/>
      <c r="HQ122" s="25"/>
      <c r="HR122" s="25"/>
      <c r="HS122" s="25"/>
      <c r="HT122" s="25"/>
      <c r="HU122" s="25"/>
      <c r="HV122" s="25"/>
      <c r="HW122" s="25"/>
      <c r="HX122" s="25"/>
      <c r="HY122" s="25"/>
      <c r="HZ122" s="25"/>
      <c r="IA122" s="25"/>
      <c r="IB122" s="25"/>
      <c r="IC122" s="25"/>
      <c r="ID122" s="25"/>
      <c r="IE122" s="25"/>
      <c r="IF122" s="25"/>
      <c r="IG122" s="25"/>
      <c r="IH122" s="25"/>
      <c r="II122" s="25"/>
      <c r="IJ122" s="25"/>
      <c r="IK122" s="25"/>
      <c r="IL122" s="25"/>
      <c r="IM122" s="25"/>
      <c r="IN122" s="25"/>
      <c r="IO122" s="25"/>
      <c r="IP122" s="25"/>
      <c r="IQ122" s="25"/>
      <c r="IR122" s="25"/>
      <c r="IS122" s="25"/>
      <c r="IT122" s="25"/>
      <c r="IU122" s="25"/>
      <c r="IV122" s="25"/>
      <c r="IW122" s="25"/>
      <c r="IX122" s="25"/>
      <c r="IY122" s="25"/>
      <c r="IZ122" s="25"/>
      <c r="JA122" s="25"/>
      <c r="JB122" s="25"/>
      <c r="JC122" s="25"/>
      <c r="JD122" s="25"/>
      <c r="JE122" s="25"/>
      <c r="JF122" s="25"/>
      <c r="JG122" s="25"/>
      <c r="JH122" s="25"/>
      <c r="JI122" s="25"/>
      <c r="JJ122" s="25"/>
      <c r="JK122" s="25"/>
      <c r="JL122" s="25"/>
      <c r="JM122" s="25"/>
      <c r="JN122" s="25"/>
      <c r="JO122" s="25"/>
      <c r="JP122" s="25"/>
      <c r="JQ122" s="25"/>
      <c r="JR122" s="25"/>
      <c r="JS122" s="25"/>
      <c r="JT122" s="25"/>
      <c r="JU122" s="25"/>
      <c r="JV122" s="25"/>
      <c r="JW122" s="25"/>
      <c r="JX122" s="25"/>
      <c r="JY122" s="25"/>
      <c r="JZ122" s="25"/>
      <c r="KA122" s="25"/>
      <c r="KB122" s="25"/>
      <c r="KC122" s="25"/>
      <c r="KD122" s="25"/>
      <c r="KE122" s="25"/>
      <c r="KF122" s="25"/>
      <c r="KG122" s="25"/>
      <c r="KH122" s="25"/>
      <c r="KI122" s="25"/>
      <c r="KJ122" s="25"/>
      <c r="KK122" s="25"/>
      <c r="KL122" s="25"/>
      <c r="KM122" s="25"/>
      <c r="KN122" s="25"/>
      <c r="KO122" s="25"/>
      <c r="KP122" s="25"/>
      <c r="KQ122" s="25"/>
      <c r="KR122" s="25"/>
      <c r="KS122" s="25"/>
      <c r="KT122" s="25"/>
      <c r="KU122" s="25"/>
      <c r="KV122" s="25"/>
      <c r="KW122" s="25"/>
      <c r="KX122" s="25"/>
      <c r="KY122" s="25"/>
      <c r="KZ122" s="25"/>
      <c r="LA122" s="25"/>
      <c r="LB122" s="25"/>
      <c r="LC122" s="25"/>
      <c r="LD122" s="25"/>
      <c r="LE122" s="25"/>
      <c r="LF122" s="25"/>
      <c r="LG122" s="25"/>
      <c r="LH122" s="25"/>
      <c r="LI122" s="25"/>
      <c r="LJ122" s="25"/>
      <c r="LK122" s="25"/>
      <c r="LL122" s="25"/>
      <c r="LM122" s="25"/>
      <c r="LN122" s="25"/>
      <c r="LO122" s="25"/>
      <c r="LP122" s="25"/>
      <c r="LQ122" s="25"/>
      <c r="LR122" s="25"/>
      <c r="LS122" s="25"/>
      <c r="LT122" s="25"/>
      <c r="LU122" s="25"/>
      <c r="LV122" s="25"/>
      <c r="LW122" s="25"/>
      <c r="LX122" s="25"/>
      <c r="LY122" s="25"/>
      <c r="LZ122" s="25"/>
      <c r="MA122" s="25"/>
      <c r="MB122" s="25"/>
      <c r="MC122" s="25"/>
      <c r="MD122" s="25"/>
      <c r="ME122" s="25"/>
      <c r="MF122" s="25"/>
      <c r="MG122" s="25"/>
      <c r="MH122" s="25"/>
      <c r="MI122" s="25"/>
      <c r="MJ122" s="25"/>
      <c r="MK122" s="25"/>
      <c r="ML122" s="25"/>
      <c r="MM122" s="25"/>
      <c r="MN122" s="25"/>
      <c r="MO122" s="25"/>
      <c r="MP122" s="25"/>
      <c r="MQ122" s="25"/>
      <c r="MR122" s="25"/>
      <c r="MS122" s="25"/>
      <c r="MT122" s="25"/>
      <c r="MU122" s="25"/>
      <c r="MV122" s="25"/>
      <c r="MW122" s="25"/>
      <c r="MX122" s="25"/>
      <c r="MY122" s="25"/>
      <c r="MZ122" s="25"/>
      <c r="NA122" s="25"/>
      <c r="NB122" s="25"/>
      <c r="NC122" s="25"/>
      <c r="ND122" s="25"/>
      <c r="NE122" s="25"/>
      <c r="NF122" s="25"/>
      <c r="NG122" s="25"/>
      <c r="NH122" s="25"/>
      <c r="NI122" s="25"/>
      <c r="NJ122" s="25"/>
      <c r="NK122" s="25"/>
      <c r="NL122" s="25"/>
      <c r="NM122" s="25"/>
      <c r="NN122" s="23"/>
      <c r="NO122" s="25"/>
      <c r="NP122" s="25"/>
      <c r="NQ122" s="25"/>
      <c r="NR122" s="25"/>
      <c r="NS122" s="25"/>
      <c r="NT122" s="25"/>
      <c r="NU122" s="25"/>
      <c r="NV122" s="25"/>
      <c r="NW122" s="23"/>
      <c r="NX122" s="25"/>
      <c r="NY122" s="25"/>
      <c r="NZ122" s="25"/>
      <c r="OA122" s="25"/>
      <c r="OB122" s="25"/>
      <c r="OC122" s="25"/>
      <c r="OD122" s="25"/>
      <c r="OE122" s="25"/>
      <c r="OF122" s="25"/>
      <c r="OG122" s="25"/>
      <c r="OH122" s="25"/>
      <c r="OI122" s="25"/>
      <c r="OJ122" s="25"/>
      <c r="OK122" s="25"/>
      <c r="OL122" s="25"/>
      <c r="OM122" s="25"/>
      <c r="ON122" s="25"/>
      <c r="OO122" s="25"/>
      <c r="OP122" s="25"/>
    </row>
    <row r="123" spans="1:406">
      <c r="A123" s="21" t="s">
        <v>208</v>
      </c>
      <c r="B123" s="24">
        <f t="shared" si="125"/>
        <v>0</v>
      </c>
      <c r="C123" s="24">
        <f t="shared" si="126"/>
        <v>0</v>
      </c>
      <c r="D123" s="24">
        <f t="shared" si="127"/>
        <v>0</v>
      </c>
      <c r="E123" s="24">
        <f t="shared" si="128"/>
        <v>0</v>
      </c>
      <c r="F123" s="24">
        <f t="shared" si="129"/>
        <v>0</v>
      </c>
      <c r="G123" s="24">
        <f t="shared" si="130"/>
        <v>0</v>
      </c>
      <c r="H123" s="24">
        <f t="shared" si="131"/>
        <v>0</v>
      </c>
      <c r="I123" s="24">
        <f t="shared" si="132"/>
        <v>0</v>
      </c>
      <c r="J123" s="24">
        <f t="shared" si="133"/>
        <v>0</v>
      </c>
      <c r="K123" s="24">
        <f t="shared" si="134"/>
        <v>0</v>
      </c>
      <c r="L123" s="24">
        <f t="shared" si="135"/>
        <v>0</v>
      </c>
      <c r="M123" s="24">
        <f t="shared" si="136"/>
        <v>0</v>
      </c>
      <c r="N123" s="24">
        <f t="shared" si="137"/>
        <v>0</v>
      </c>
      <c r="O123" s="24">
        <f t="shared" si="138"/>
        <v>0</v>
      </c>
      <c r="P123" s="24">
        <f t="shared" si="139"/>
        <v>0</v>
      </c>
      <c r="Q123" s="24">
        <f t="shared" si="140"/>
        <v>0</v>
      </c>
      <c r="R123" s="24">
        <f t="shared" si="141"/>
        <v>0</v>
      </c>
      <c r="S123" s="24">
        <f t="shared" si="142"/>
        <v>0</v>
      </c>
      <c r="T123" s="24">
        <f t="shared" si="143"/>
        <v>0</v>
      </c>
      <c r="U123" s="24">
        <f t="shared" si="144"/>
        <v>0</v>
      </c>
      <c r="V123" s="24">
        <f t="shared" si="145"/>
        <v>0</v>
      </c>
      <c r="W123" s="24">
        <f t="shared" si="146"/>
        <v>0</v>
      </c>
      <c r="X123" s="24">
        <f t="shared" si="147"/>
        <v>0</v>
      </c>
      <c r="Y123" s="24">
        <f t="shared" si="148"/>
        <v>0</v>
      </c>
      <c r="Z123" s="24">
        <f t="shared" si="149"/>
        <v>0</v>
      </c>
      <c r="AA123" s="24">
        <f t="shared" si="150"/>
        <v>0</v>
      </c>
      <c r="AB123" s="24">
        <f t="shared" si="151"/>
        <v>0</v>
      </c>
      <c r="AC123" s="24">
        <f t="shared" si="152"/>
        <v>0</v>
      </c>
      <c r="AD123" s="24">
        <f t="shared" si="153"/>
        <v>0</v>
      </c>
      <c r="AE123" s="24">
        <f t="shared" si="154"/>
        <v>0</v>
      </c>
      <c r="AF123" s="24">
        <f t="shared" si="155"/>
        <v>0</v>
      </c>
      <c r="AG123" s="24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25"/>
      <c r="FP123" s="25"/>
      <c r="FQ123" s="25"/>
      <c r="FR123" s="25"/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  <c r="GT123" s="25"/>
      <c r="GU123" s="25"/>
      <c r="GV123" s="25"/>
      <c r="GW123" s="25"/>
      <c r="GX123" s="25"/>
      <c r="GY123" s="25"/>
      <c r="GZ123" s="25"/>
      <c r="HA123" s="25"/>
      <c r="HB123" s="25"/>
      <c r="HC123" s="25"/>
      <c r="HD123" s="25"/>
      <c r="HE123" s="25"/>
      <c r="HF123" s="25"/>
      <c r="HG123" s="25"/>
      <c r="HH123" s="25"/>
      <c r="HI123" s="25"/>
      <c r="HJ123" s="25"/>
      <c r="HK123" s="25"/>
      <c r="HL123" s="25"/>
      <c r="HM123" s="25"/>
      <c r="HN123" s="25"/>
      <c r="HO123" s="25"/>
      <c r="HP123" s="25"/>
      <c r="HQ123" s="25"/>
      <c r="HR123" s="25"/>
      <c r="HS123" s="25"/>
      <c r="HT123" s="25"/>
      <c r="HU123" s="25"/>
      <c r="HV123" s="25"/>
      <c r="HW123" s="25"/>
      <c r="HX123" s="25"/>
      <c r="HY123" s="25"/>
      <c r="HZ123" s="25"/>
      <c r="IA123" s="25"/>
      <c r="IB123" s="25"/>
      <c r="IC123" s="25"/>
      <c r="ID123" s="25"/>
      <c r="IE123" s="25"/>
      <c r="IF123" s="25"/>
      <c r="IG123" s="25"/>
      <c r="IH123" s="25"/>
      <c r="II123" s="25"/>
      <c r="IJ123" s="25"/>
      <c r="IK123" s="25"/>
      <c r="IL123" s="25"/>
      <c r="IM123" s="25"/>
      <c r="IN123" s="25"/>
      <c r="IO123" s="25"/>
      <c r="IP123" s="25"/>
      <c r="IQ123" s="25"/>
      <c r="IR123" s="25"/>
      <c r="IS123" s="25"/>
      <c r="IT123" s="25"/>
      <c r="IU123" s="25"/>
      <c r="IV123" s="25"/>
      <c r="IW123" s="25"/>
      <c r="IX123" s="25"/>
      <c r="IY123" s="25"/>
      <c r="IZ123" s="25"/>
      <c r="JA123" s="25"/>
      <c r="JB123" s="25"/>
      <c r="JC123" s="25"/>
      <c r="JD123" s="25"/>
      <c r="JE123" s="25"/>
      <c r="JF123" s="25"/>
      <c r="JG123" s="25"/>
      <c r="JH123" s="25"/>
      <c r="JI123" s="25"/>
      <c r="JJ123" s="25"/>
      <c r="JK123" s="25"/>
      <c r="JL123" s="25"/>
      <c r="JM123" s="25"/>
      <c r="JN123" s="25"/>
      <c r="JO123" s="25"/>
      <c r="JP123" s="25"/>
      <c r="JQ123" s="25"/>
      <c r="JR123" s="25"/>
      <c r="JS123" s="25"/>
      <c r="JT123" s="25"/>
      <c r="JU123" s="25"/>
      <c r="JV123" s="25"/>
      <c r="JW123" s="25"/>
      <c r="JX123" s="25"/>
      <c r="JY123" s="25"/>
      <c r="JZ123" s="25"/>
      <c r="KA123" s="25"/>
      <c r="KB123" s="25"/>
      <c r="KC123" s="25"/>
      <c r="KD123" s="25"/>
      <c r="KE123" s="25"/>
      <c r="KF123" s="25"/>
      <c r="KG123" s="25"/>
      <c r="KH123" s="25"/>
      <c r="KI123" s="25"/>
      <c r="KJ123" s="25"/>
      <c r="KK123" s="25"/>
      <c r="KL123" s="25"/>
      <c r="KM123" s="25"/>
      <c r="KN123" s="25"/>
      <c r="KO123" s="25"/>
      <c r="KP123" s="25"/>
      <c r="KQ123" s="25"/>
      <c r="KR123" s="25"/>
      <c r="KS123" s="25"/>
      <c r="KT123" s="25"/>
      <c r="KU123" s="25"/>
      <c r="KV123" s="25"/>
      <c r="KW123" s="25"/>
      <c r="KX123" s="25"/>
      <c r="KY123" s="25"/>
      <c r="KZ123" s="25"/>
      <c r="LA123" s="25"/>
      <c r="LB123" s="25"/>
      <c r="LC123" s="25"/>
      <c r="LD123" s="25"/>
      <c r="LE123" s="25"/>
      <c r="LF123" s="25"/>
      <c r="LG123" s="25"/>
      <c r="LH123" s="25"/>
      <c r="LI123" s="25"/>
      <c r="LJ123" s="25"/>
      <c r="LK123" s="25"/>
      <c r="LL123" s="25"/>
      <c r="LM123" s="25"/>
      <c r="LN123" s="25"/>
      <c r="LO123" s="25"/>
      <c r="LP123" s="25"/>
      <c r="LQ123" s="25"/>
      <c r="LR123" s="25"/>
      <c r="LS123" s="25"/>
      <c r="LT123" s="25"/>
      <c r="LU123" s="25"/>
      <c r="LV123" s="25"/>
      <c r="LW123" s="25"/>
      <c r="LX123" s="25"/>
      <c r="LY123" s="25"/>
      <c r="LZ123" s="25"/>
      <c r="MA123" s="25"/>
      <c r="MB123" s="25"/>
      <c r="MC123" s="25"/>
      <c r="MD123" s="25"/>
      <c r="ME123" s="25"/>
      <c r="MF123" s="25"/>
      <c r="MG123" s="25"/>
      <c r="MH123" s="25"/>
      <c r="MI123" s="25"/>
      <c r="MJ123" s="25"/>
      <c r="MK123" s="25"/>
      <c r="ML123" s="25"/>
      <c r="MM123" s="25"/>
      <c r="MN123" s="25"/>
      <c r="MO123" s="25"/>
      <c r="MP123" s="25"/>
      <c r="MQ123" s="25"/>
      <c r="MR123" s="25"/>
      <c r="MS123" s="25"/>
      <c r="MT123" s="25"/>
      <c r="MU123" s="25"/>
      <c r="MV123" s="25"/>
      <c r="MW123" s="25"/>
      <c r="MX123" s="25"/>
      <c r="MY123" s="25"/>
      <c r="MZ123" s="25"/>
      <c r="NA123" s="25"/>
      <c r="NB123" s="25"/>
      <c r="NC123" s="25"/>
      <c r="ND123" s="25"/>
      <c r="NE123" s="25"/>
      <c r="NF123" s="25"/>
      <c r="NG123" s="25"/>
      <c r="NH123" s="25"/>
      <c r="NI123" s="25"/>
      <c r="NJ123" s="25"/>
      <c r="NK123" s="25"/>
      <c r="NL123" s="25"/>
      <c r="NM123" s="25"/>
      <c r="NN123" s="23"/>
      <c r="NO123" s="25"/>
      <c r="NP123" s="25"/>
      <c r="NQ123" s="25"/>
      <c r="NR123" s="25"/>
      <c r="NS123" s="25"/>
      <c r="NT123" s="25"/>
      <c r="NU123" s="25"/>
      <c r="NV123" s="25"/>
      <c r="NW123" s="23"/>
      <c r="NX123" s="25"/>
      <c r="NY123" s="25"/>
      <c r="NZ123" s="25"/>
      <c r="OA123" s="25"/>
      <c r="OB123" s="25"/>
      <c r="OC123" s="25"/>
      <c r="OD123" s="25"/>
      <c r="OE123" s="25"/>
      <c r="OF123" s="25"/>
      <c r="OG123" s="25"/>
      <c r="OH123" s="25"/>
      <c r="OI123" s="25"/>
      <c r="OJ123" s="25"/>
      <c r="OK123" s="25"/>
      <c r="OL123" s="25"/>
      <c r="OM123" s="25"/>
      <c r="ON123" s="25"/>
      <c r="OO123" s="25"/>
      <c r="OP123" s="25"/>
    </row>
    <row r="124" spans="1:406">
      <c r="A124" s="21" t="s">
        <v>209</v>
      </c>
      <c r="B124" s="24">
        <f t="shared" si="125"/>
        <v>0</v>
      </c>
      <c r="C124" s="24">
        <f t="shared" si="126"/>
        <v>0</v>
      </c>
      <c r="D124" s="24">
        <f t="shared" si="127"/>
        <v>0</v>
      </c>
      <c r="E124" s="24">
        <f t="shared" si="128"/>
        <v>0</v>
      </c>
      <c r="F124" s="24">
        <f t="shared" si="129"/>
        <v>0</v>
      </c>
      <c r="G124" s="24">
        <f t="shared" si="130"/>
        <v>0</v>
      </c>
      <c r="H124" s="24">
        <f t="shared" si="131"/>
        <v>0</v>
      </c>
      <c r="I124" s="24">
        <f t="shared" si="132"/>
        <v>0</v>
      </c>
      <c r="J124" s="24">
        <f t="shared" si="133"/>
        <v>0</v>
      </c>
      <c r="K124" s="24">
        <f t="shared" si="134"/>
        <v>0</v>
      </c>
      <c r="L124" s="24">
        <f t="shared" si="135"/>
        <v>0</v>
      </c>
      <c r="M124" s="24">
        <f t="shared" si="136"/>
        <v>0</v>
      </c>
      <c r="N124" s="24">
        <f t="shared" si="137"/>
        <v>0</v>
      </c>
      <c r="O124" s="24">
        <f t="shared" si="138"/>
        <v>0</v>
      </c>
      <c r="P124" s="24">
        <f t="shared" si="139"/>
        <v>0</v>
      </c>
      <c r="Q124" s="24">
        <f t="shared" si="140"/>
        <v>0</v>
      </c>
      <c r="R124" s="24">
        <f t="shared" si="141"/>
        <v>0</v>
      </c>
      <c r="S124" s="24">
        <f t="shared" si="142"/>
        <v>0</v>
      </c>
      <c r="T124" s="24">
        <f t="shared" si="143"/>
        <v>0</v>
      </c>
      <c r="U124" s="24">
        <f t="shared" si="144"/>
        <v>0</v>
      </c>
      <c r="V124" s="24">
        <f t="shared" si="145"/>
        <v>0</v>
      </c>
      <c r="W124" s="24">
        <f t="shared" si="146"/>
        <v>0</v>
      </c>
      <c r="X124" s="24">
        <f t="shared" si="147"/>
        <v>0</v>
      </c>
      <c r="Y124" s="24">
        <f t="shared" si="148"/>
        <v>0</v>
      </c>
      <c r="Z124" s="24">
        <f t="shared" si="149"/>
        <v>0</v>
      </c>
      <c r="AA124" s="24">
        <f t="shared" si="150"/>
        <v>0</v>
      </c>
      <c r="AB124" s="24">
        <f t="shared" si="151"/>
        <v>0</v>
      </c>
      <c r="AC124" s="24">
        <f t="shared" si="152"/>
        <v>0</v>
      </c>
      <c r="AD124" s="24">
        <f t="shared" si="153"/>
        <v>0</v>
      </c>
      <c r="AE124" s="24">
        <f t="shared" si="154"/>
        <v>0</v>
      </c>
      <c r="AF124" s="24">
        <f t="shared" si="155"/>
        <v>0</v>
      </c>
      <c r="AG124" s="24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25"/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25"/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25"/>
      <c r="LD124" s="25"/>
      <c r="LE124" s="25"/>
      <c r="LF124" s="25"/>
      <c r="LG124" s="25"/>
      <c r="LH124" s="25"/>
      <c r="LI124" s="25"/>
      <c r="LJ124" s="25"/>
      <c r="LK124" s="25"/>
      <c r="LL124" s="25"/>
      <c r="LM124" s="25"/>
      <c r="LN124" s="25"/>
      <c r="LO124" s="25"/>
      <c r="LP124" s="25"/>
      <c r="LQ124" s="25"/>
      <c r="LR124" s="25"/>
      <c r="LS124" s="25"/>
      <c r="LT124" s="25"/>
      <c r="LU124" s="25"/>
      <c r="LV124" s="25"/>
      <c r="LW124" s="25"/>
      <c r="LX124" s="25"/>
      <c r="LY124" s="25"/>
      <c r="LZ124" s="25"/>
      <c r="MA124" s="25"/>
      <c r="MB124" s="25"/>
      <c r="MC124" s="25"/>
      <c r="MD124" s="25"/>
      <c r="ME124" s="25"/>
      <c r="MF124" s="25"/>
      <c r="MG124" s="25"/>
      <c r="MH124" s="25"/>
      <c r="MI124" s="25"/>
      <c r="MJ124" s="25"/>
      <c r="MK124" s="25"/>
      <c r="ML124" s="25"/>
      <c r="MM124" s="25"/>
      <c r="MN124" s="25"/>
      <c r="MO124" s="25"/>
      <c r="MP124" s="25"/>
      <c r="MQ124" s="25"/>
      <c r="MR124" s="25"/>
      <c r="MS124" s="25"/>
      <c r="MT124" s="25"/>
      <c r="MU124" s="25"/>
      <c r="MV124" s="25"/>
      <c r="MW124" s="25"/>
      <c r="MX124" s="25"/>
      <c r="MY124" s="27"/>
      <c r="MZ124" s="27"/>
      <c r="NA124" s="25"/>
      <c r="NB124" s="26"/>
      <c r="NC124" s="26"/>
      <c r="ND124" s="26"/>
      <c r="NE124" s="25"/>
      <c r="NF124" s="25"/>
      <c r="NG124" s="25"/>
      <c r="NH124" s="26"/>
      <c r="NI124" s="26"/>
      <c r="NJ124" s="26"/>
      <c r="NK124" s="26"/>
      <c r="NL124" s="26"/>
      <c r="NM124" s="26"/>
      <c r="NN124" s="26"/>
      <c r="NO124" s="26"/>
      <c r="NP124" s="26"/>
      <c r="NQ124" s="26"/>
      <c r="NR124" s="25"/>
      <c r="NS124" s="25"/>
      <c r="NT124" s="25"/>
      <c r="NU124" s="26"/>
      <c r="NV124" s="26"/>
      <c r="NW124" s="26"/>
      <c r="NX124" s="26"/>
      <c r="NY124" s="26"/>
      <c r="NZ124" s="26"/>
      <c r="OA124" s="25"/>
      <c r="OB124" s="25"/>
      <c r="OC124" s="25"/>
      <c r="OD124" s="25"/>
      <c r="OE124" s="25"/>
      <c r="OF124" s="25"/>
      <c r="OG124" s="25"/>
      <c r="OH124" s="25"/>
      <c r="OI124" s="25"/>
      <c r="OJ124" s="25"/>
      <c r="OK124" s="25"/>
      <c r="OL124" s="25"/>
      <c r="OM124" s="25"/>
      <c r="ON124" s="25"/>
      <c r="OO124" s="25"/>
      <c r="OP124" s="25"/>
    </row>
    <row r="125" spans="1:406">
      <c r="A125" s="21" t="s">
        <v>210</v>
      </c>
      <c r="B125" s="24">
        <f t="shared" si="125"/>
        <v>0</v>
      </c>
      <c r="C125" s="24">
        <f t="shared" si="126"/>
        <v>0</v>
      </c>
      <c r="D125" s="24">
        <f t="shared" si="127"/>
        <v>0</v>
      </c>
      <c r="E125" s="24">
        <f t="shared" si="128"/>
        <v>0</v>
      </c>
      <c r="F125" s="24">
        <f t="shared" si="129"/>
        <v>0</v>
      </c>
      <c r="G125" s="24">
        <f t="shared" si="130"/>
        <v>0</v>
      </c>
      <c r="H125" s="24">
        <f t="shared" si="131"/>
        <v>0</v>
      </c>
      <c r="I125" s="24">
        <f t="shared" si="132"/>
        <v>0</v>
      </c>
      <c r="J125" s="24">
        <f t="shared" si="133"/>
        <v>0</v>
      </c>
      <c r="K125" s="24">
        <f t="shared" si="134"/>
        <v>0</v>
      </c>
      <c r="L125" s="24">
        <f t="shared" si="135"/>
        <v>0</v>
      </c>
      <c r="M125" s="24">
        <f t="shared" si="136"/>
        <v>0</v>
      </c>
      <c r="N125" s="24">
        <f t="shared" si="137"/>
        <v>0</v>
      </c>
      <c r="O125" s="24">
        <f t="shared" si="138"/>
        <v>0</v>
      </c>
      <c r="P125" s="24">
        <f t="shared" si="139"/>
        <v>0</v>
      </c>
      <c r="Q125" s="24">
        <f t="shared" si="140"/>
        <v>0</v>
      </c>
      <c r="R125" s="24">
        <f t="shared" si="141"/>
        <v>0</v>
      </c>
      <c r="S125" s="24">
        <f t="shared" si="142"/>
        <v>0</v>
      </c>
      <c r="T125" s="24">
        <f t="shared" si="143"/>
        <v>0</v>
      </c>
      <c r="U125" s="24">
        <f t="shared" si="144"/>
        <v>0</v>
      </c>
      <c r="V125" s="24">
        <f t="shared" si="145"/>
        <v>0</v>
      </c>
      <c r="W125" s="24">
        <f t="shared" si="146"/>
        <v>0</v>
      </c>
      <c r="X125" s="24">
        <f t="shared" si="147"/>
        <v>0</v>
      </c>
      <c r="Y125" s="24">
        <f t="shared" si="148"/>
        <v>0</v>
      </c>
      <c r="Z125" s="24">
        <f t="shared" si="149"/>
        <v>0</v>
      </c>
      <c r="AA125" s="24">
        <f t="shared" si="150"/>
        <v>0</v>
      </c>
      <c r="AB125" s="24">
        <f t="shared" si="151"/>
        <v>0</v>
      </c>
      <c r="AC125" s="24">
        <f t="shared" si="152"/>
        <v>0</v>
      </c>
      <c r="AD125" s="24">
        <f t="shared" si="153"/>
        <v>0</v>
      </c>
      <c r="AE125" s="24">
        <f t="shared" si="154"/>
        <v>0</v>
      </c>
      <c r="AF125" s="24">
        <f t="shared" si="155"/>
        <v>0</v>
      </c>
      <c r="AG125" s="24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/>
      <c r="GW125" s="25"/>
      <c r="GX125" s="25"/>
      <c r="GY125" s="25"/>
      <c r="GZ125" s="25"/>
      <c r="HA125" s="25"/>
      <c r="HB125" s="25"/>
      <c r="HC125" s="25"/>
      <c r="HD125" s="25"/>
      <c r="HE125" s="25"/>
      <c r="HF125" s="25"/>
      <c r="HG125" s="25"/>
      <c r="HH125" s="25"/>
      <c r="HI125" s="25"/>
      <c r="HJ125" s="25"/>
      <c r="HK125" s="25"/>
      <c r="HL125" s="25"/>
      <c r="HM125" s="25"/>
      <c r="HN125" s="25"/>
      <c r="HO125" s="25"/>
      <c r="HP125" s="25"/>
      <c r="HQ125" s="25"/>
      <c r="HR125" s="25"/>
      <c r="HS125" s="25"/>
      <c r="HT125" s="25"/>
      <c r="HU125" s="25"/>
      <c r="HV125" s="25"/>
      <c r="HW125" s="25"/>
      <c r="HX125" s="25"/>
      <c r="HY125" s="25"/>
      <c r="HZ125" s="25"/>
      <c r="IA125" s="25"/>
      <c r="IB125" s="25"/>
      <c r="IC125" s="25"/>
      <c r="ID125" s="25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5"/>
      <c r="IT125" s="25"/>
      <c r="IU125" s="25"/>
      <c r="IV125" s="25"/>
      <c r="IW125" s="25"/>
      <c r="IX125" s="25"/>
      <c r="IY125" s="25"/>
      <c r="IZ125" s="25"/>
      <c r="JA125" s="25"/>
      <c r="JB125" s="25"/>
      <c r="JC125" s="25"/>
      <c r="JD125" s="25"/>
      <c r="JE125" s="25"/>
      <c r="JF125" s="25"/>
      <c r="JG125" s="25"/>
      <c r="JH125" s="25"/>
      <c r="JI125" s="25"/>
      <c r="JJ125" s="25"/>
      <c r="JK125" s="25"/>
      <c r="JL125" s="25"/>
      <c r="JM125" s="25"/>
      <c r="JN125" s="25"/>
      <c r="JO125" s="25"/>
      <c r="JP125" s="25"/>
      <c r="JQ125" s="25"/>
      <c r="JR125" s="25"/>
      <c r="JS125" s="25"/>
      <c r="JT125" s="25"/>
      <c r="JU125" s="25"/>
      <c r="JV125" s="25"/>
      <c r="JW125" s="25"/>
      <c r="JX125" s="25"/>
      <c r="JY125" s="25"/>
      <c r="JZ125" s="25"/>
      <c r="KA125" s="25"/>
      <c r="KB125" s="25"/>
      <c r="KC125" s="25"/>
      <c r="KD125" s="25"/>
      <c r="KE125" s="25"/>
      <c r="KF125" s="25"/>
      <c r="KG125" s="25"/>
      <c r="KH125" s="25"/>
      <c r="KI125" s="25"/>
      <c r="KJ125" s="25"/>
      <c r="KK125" s="25"/>
      <c r="KL125" s="25"/>
      <c r="KM125" s="25"/>
      <c r="KN125" s="25"/>
      <c r="KO125" s="25"/>
      <c r="KP125" s="25"/>
      <c r="KQ125" s="25"/>
      <c r="KR125" s="25"/>
      <c r="KS125" s="25"/>
      <c r="KT125" s="25"/>
      <c r="KU125" s="25"/>
      <c r="KV125" s="25"/>
      <c r="KW125" s="25"/>
      <c r="KX125" s="25"/>
      <c r="KY125" s="25"/>
      <c r="KZ125" s="25"/>
      <c r="LA125" s="25"/>
      <c r="LB125" s="25"/>
      <c r="LC125" s="25"/>
      <c r="LD125" s="25"/>
      <c r="LE125" s="25"/>
      <c r="LF125" s="25"/>
      <c r="LG125" s="25"/>
      <c r="LH125" s="25"/>
      <c r="LI125" s="25"/>
      <c r="LJ125" s="25"/>
      <c r="LK125" s="25"/>
      <c r="LL125" s="25"/>
      <c r="LM125" s="25"/>
      <c r="LN125" s="25"/>
      <c r="LO125" s="25"/>
      <c r="LP125" s="25"/>
      <c r="LQ125" s="25"/>
      <c r="LR125" s="25"/>
      <c r="LS125" s="25"/>
      <c r="LT125" s="25"/>
      <c r="LU125" s="25"/>
      <c r="LV125" s="25"/>
      <c r="LW125" s="25"/>
      <c r="LX125" s="25"/>
      <c r="LY125" s="25"/>
      <c r="LZ125" s="25"/>
      <c r="MA125" s="25"/>
      <c r="MB125" s="25"/>
      <c r="MC125" s="25"/>
      <c r="MD125" s="25"/>
      <c r="ME125" s="25"/>
      <c r="MF125" s="25"/>
      <c r="MG125" s="25"/>
      <c r="MH125" s="25"/>
      <c r="MI125" s="25"/>
      <c r="MJ125" s="25"/>
      <c r="MK125" s="25"/>
      <c r="ML125" s="25"/>
      <c r="MM125" s="25"/>
      <c r="MN125" s="25"/>
      <c r="MO125" s="25"/>
      <c r="MP125" s="25"/>
      <c r="MQ125" s="25"/>
      <c r="MR125" s="25"/>
      <c r="MS125" s="25"/>
      <c r="MT125" s="25"/>
      <c r="MU125" s="25"/>
      <c r="MV125" s="25"/>
      <c r="MW125" s="25"/>
      <c r="MX125" s="25"/>
      <c r="MY125" s="25"/>
      <c r="MZ125" s="25"/>
      <c r="NA125" s="25"/>
      <c r="NB125" s="25"/>
      <c r="NC125" s="25"/>
      <c r="ND125" s="25"/>
      <c r="NE125" s="25"/>
      <c r="NF125" s="25"/>
      <c r="NG125" s="25"/>
      <c r="NH125" s="25"/>
      <c r="NI125" s="25"/>
      <c r="NJ125" s="25"/>
      <c r="NK125" s="25"/>
      <c r="NL125" s="25"/>
      <c r="NM125" s="25"/>
      <c r="NN125" s="23"/>
      <c r="NO125" s="25"/>
      <c r="NP125" s="25"/>
      <c r="NQ125" s="25"/>
      <c r="NR125" s="25"/>
      <c r="NS125" s="25"/>
      <c r="NT125" s="25"/>
      <c r="NU125" s="25"/>
      <c r="NW125" s="23"/>
      <c r="NX125" s="25"/>
      <c r="NY125" s="25"/>
      <c r="NZ125" s="25"/>
      <c r="OA125" s="25"/>
      <c r="OB125" s="25"/>
      <c r="OC125" s="25"/>
      <c r="OD125" s="25"/>
      <c r="OE125" s="25"/>
      <c r="OF125" s="25"/>
      <c r="OG125" s="25"/>
      <c r="OH125" s="25"/>
      <c r="OI125" s="25"/>
      <c r="OJ125" s="25"/>
      <c r="OK125" s="25"/>
      <c r="OL125" s="25"/>
      <c r="OM125" s="25"/>
      <c r="ON125" s="25"/>
      <c r="OO125" s="25"/>
      <c r="OP125" s="25"/>
    </row>
    <row r="126" spans="1:406">
      <c r="A126" s="21" t="s">
        <v>211</v>
      </c>
      <c r="B126" s="24">
        <f t="shared" si="125"/>
        <v>0</v>
      </c>
      <c r="C126" s="24">
        <f t="shared" si="126"/>
        <v>0</v>
      </c>
      <c r="D126" s="24">
        <f t="shared" si="127"/>
        <v>0</v>
      </c>
      <c r="E126" s="24">
        <f t="shared" si="128"/>
        <v>0</v>
      </c>
      <c r="F126" s="24">
        <f t="shared" si="129"/>
        <v>0</v>
      </c>
      <c r="G126" s="24">
        <f t="shared" si="130"/>
        <v>0</v>
      </c>
      <c r="H126" s="24">
        <f t="shared" si="131"/>
        <v>0</v>
      </c>
      <c r="I126" s="24">
        <f t="shared" si="132"/>
        <v>0</v>
      </c>
      <c r="J126" s="24">
        <f t="shared" si="133"/>
        <v>0</v>
      </c>
      <c r="K126" s="24">
        <f t="shared" si="134"/>
        <v>0</v>
      </c>
      <c r="L126" s="24">
        <f t="shared" si="135"/>
        <v>0</v>
      </c>
      <c r="M126" s="24">
        <f t="shared" si="136"/>
        <v>0</v>
      </c>
      <c r="N126" s="24">
        <f t="shared" si="137"/>
        <v>0</v>
      </c>
      <c r="O126" s="24">
        <f t="shared" si="138"/>
        <v>0</v>
      </c>
      <c r="P126" s="24">
        <f t="shared" si="139"/>
        <v>0</v>
      </c>
      <c r="Q126" s="24">
        <f t="shared" si="140"/>
        <v>0</v>
      </c>
      <c r="R126" s="24">
        <f t="shared" si="141"/>
        <v>0</v>
      </c>
      <c r="S126" s="24">
        <f t="shared" si="142"/>
        <v>0</v>
      </c>
      <c r="T126" s="24">
        <f t="shared" si="143"/>
        <v>0</v>
      </c>
      <c r="U126" s="24">
        <f t="shared" si="144"/>
        <v>0</v>
      </c>
      <c r="V126" s="24">
        <f t="shared" si="145"/>
        <v>0</v>
      </c>
      <c r="W126" s="24">
        <f t="shared" si="146"/>
        <v>0</v>
      </c>
      <c r="X126" s="24">
        <f t="shared" si="147"/>
        <v>0</v>
      </c>
      <c r="Y126" s="24">
        <f t="shared" si="148"/>
        <v>0</v>
      </c>
      <c r="Z126" s="24">
        <f t="shared" si="149"/>
        <v>0</v>
      </c>
      <c r="AA126" s="24">
        <f t="shared" si="150"/>
        <v>0</v>
      </c>
      <c r="AB126" s="24">
        <f t="shared" si="151"/>
        <v>0</v>
      </c>
      <c r="AC126" s="24">
        <f t="shared" si="152"/>
        <v>0</v>
      </c>
      <c r="AD126" s="24">
        <f t="shared" si="153"/>
        <v>0</v>
      </c>
      <c r="AE126" s="24">
        <f t="shared" si="154"/>
        <v>0</v>
      </c>
      <c r="AF126" s="24">
        <f t="shared" si="155"/>
        <v>0</v>
      </c>
      <c r="AG126" s="24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  <c r="LD126" s="25"/>
      <c r="LE126" s="25"/>
      <c r="LF126" s="25"/>
      <c r="LG126" s="25"/>
      <c r="LH126" s="25"/>
      <c r="LI126" s="25"/>
      <c r="LJ126" s="25"/>
      <c r="LK126" s="25"/>
      <c r="LL126" s="25"/>
      <c r="LM126" s="25"/>
      <c r="LN126" s="25"/>
      <c r="LO126" s="25"/>
      <c r="LP126" s="25"/>
      <c r="LQ126" s="25"/>
      <c r="LR126" s="25"/>
      <c r="LS126" s="25"/>
      <c r="LT126" s="25"/>
      <c r="LU126" s="25"/>
      <c r="LV126" s="25"/>
      <c r="LW126" s="25"/>
      <c r="LX126" s="25"/>
      <c r="LY126" s="25"/>
      <c r="LZ126" s="25"/>
      <c r="MA126" s="25"/>
      <c r="MB126" s="25"/>
      <c r="MC126" s="25"/>
      <c r="MD126" s="25"/>
      <c r="ME126" s="25"/>
      <c r="MF126" s="25"/>
      <c r="MG126" s="25"/>
      <c r="MH126" s="25"/>
      <c r="MI126" s="25"/>
      <c r="MJ126" s="25"/>
      <c r="MK126" s="25"/>
      <c r="ML126" s="25"/>
      <c r="MM126" s="25"/>
      <c r="MN126" s="25"/>
      <c r="MO126" s="25"/>
      <c r="MP126" s="25"/>
      <c r="MQ126" s="25"/>
      <c r="MR126" s="25"/>
      <c r="MS126" s="25"/>
      <c r="MT126" s="25"/>
      <c r="MU126" s="25"/>
      <c r="MV126" s="25"/>
      <c r="MW126" s="25"/>
      <c r="MX126" s="25"/>
      <c r="MY126" s="25"/>
      <c r="MZ126" s="25"/>
      <c r="NA126" s="25"/>
      <c r="NB126" s="25"/>
      <c r="NC126" s="25"/>
      <c r="ND126" s="25"/>
      <c r="NE126" s="25"/>
      <c r="NF126" s="25"/>
      <c r="NG126" s="25"/>
      <c r="NH126" s="25"/>
      <c r="NI126" s="25"/>
      <c r="NJ126" s="25"/>
      <c r="NK126" s="25"/>
      <c r="NL126" s="25"/>
      <c r="NM126" s="25"/>
      <c r="NN126" s="23"/>
      <c r="NO126" s="25"/>
      <c r="NP126" s="25"/>
      <c r="NQ126" s="25"/>
      <c r="NR126" s="25"/>
      <c r="NS126" s="25"/>
      <c r="NT126" s="25"/>
      <c r="NU126" s="25"/>
      <c r="NV126" s="25"/>
      <c r="NW126" s="23"/>
      <c r="NX126" s="25"/>
      <c r="NY126" s="25"/>
      <c r="NZ126" s="25"/>
      <c r="OA126" s="25"/>
      <c r="OB126" s="25"/>
      <c r="OC126" s="25"/>
      <c r="OD126" s="25"/>
      <c r="OE126" s="25"/>
      <c r="OF126" s="25"/>
      <c r="OG126" s="25"/>
      <c r="OH126" s="25"/>
      <c r="OI126" s="25"/>
      <c r="OJ126" s="25"/>
      <c r="OK126" s="25"/>
      <c r="OL126" s="25"/>
      <c r="OM126" s="25"/>
      <c r="ON126" s="25"/>
      <c r="OO126" s="25"/>
      <c r="OP126" s="25"/>
    </row>
    <row r="127" spans="1:406">
      <c r="A127" s="21" t="s">
        <v>212</v>
      </c>
      <c r="B127" s="24">
        <f t="shared" si="125"/>
        <v>0</v>
      </c>
      <c r="C127" s="24">
        <f t="shared" si="126"/>
        <v>0</v>
      </c>
      <c r="D127" s="24">
        <f t="shared" si="127"/>
        <v>0</v>
      </c>
      <c r="E127" s="24">
        <f t="shared" si="128"/>
        <v>0</v>
      </c>
      <c r="F127" s="24">
        <f t="shared" si="129"/>
        <v>0</v>
      </c>
      <c r="G127" s="24">
        <f t="shared" si="130"/>
        <v>0</v>
      </c>
      <c r="H127" s="24">
        <f t="shared" si="131"/>
        <v>0</v>
      </c>
      <c r="I127" s="24">
        <f t="shared" si="132"/>
        <v>0</v>
      </c>
      <c r="J127" s="24">
        <f t="shared" si="133"/>
        <v>0</v>
      </c>
      <c r="K127" s="24">
        <f t="shared" si="134"/>
        <v>0</v>
      </c>
      <c r="L127" s="24">
        <f t="shared" si="135"/>
        <v>0</v>
      </c>
      <c r="M127" s="24">
        <f t="shared" si="136"/>
        <v>0</v>
      </c>
      <c r="N127" s="24">
        <f t="shared" si="137"/>
        <v>0</v>
      </c>
      <c r="O127" s="24">
        <f t="shared" si="138"/>
        <v>0</v>
      </c>
      <c r="P127" s="24">
        <f t="shared" si="139"/>
        <v>0</v>
      </c>
      <c r="Q127" s="24">
        <f t="shared" si="140"/>
        <v>0</v>
      </c>
      <c r="R127" s="24">
        <f t="shared" si="141"/>
        <v>0</v>
      </c>
      <c r="S127" s="24">
        <f t="shared" si="142"/>
        <v>0</v>
      </c>
      <c r="T127" s="24">
        <f t="shared" si="143"/>
        <v>0</v>
      </c>
      <c r="U127" s="24">
        <f t="shared" si="144"/>
        <v>0</v>
      </c>
      <c r="V127" s="24">
        <f t="shared" si="145"/>
        <v>0</v>
      </c>
      <c r="W127" s="24">
        <f t="shared" si="146"/>
        <v>0</v>
      </c>
      <c r="X127" s="24">
        <f t="shared" si="147"/>
        <v>0</v>
      </c>
      <c r="Y127" s="24">
        <f t="shared" si="148"/>
        <v>0</v>
      </c>
      <c r="Z127" s="24">
        <f t="shared" si="149"/>
        <v>0</v>
      </c>
      <c r="AA127" s="24">
        <f t="shared" si="150"/>
        <v>0</v>
      </c>
      <c r="AB127" s="24">
        <f t="shared" si="151"/>
        <v>0</v>
      </c>
      <c r="AC127" s="24">
        <f t="shared" si="152"/>
        <v>0</v>
      </c>
      <c r="AD127" s="24">
        <f t="shared" si="153"/>
        <v>0</v>
      </c>
      <c r="AE127" s="24">
        <f t="shared" si="154"/>
        <v>0</v>
      </c>
      <c r="AF127" s="24">
        <f t="shared" si="155"/>
        <v>0</v>
      </c>
      <c r="AG127" s="24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/>
      <c r="GW127" s="25"/>
      <c r="GX127" s="25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  <c r="IX127" s="25"/>
      <c r="IY127" s="25"/>
      <c r="IZ127" s="25"/>
      <c r="JA127" s="25"/>
      <c r="JB127" s="25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  <c r="JW127" s="25"/>
      <c r="JX127" s="25"/>
      <c r="JY127" s="25"/>
      <c r="JZ127" s="25"/>
      <c r="KA127" s="25"/>
      <c r="KB127" s="25"/>
      <c r="KC127" s="25"/>
      <c r="KD127" s="25"/>
      <c r="KE127" s="25"/>
      <c r="KF127" s="25"/>
      <c r="KG127" s="25"/>
      <c r="KH127" s="25"/>
      <c r="KI127" s="25"/>
      <c r="KJ127" s="25"/>
      <c r="KK127" s="25"/>
      <c r="KL127" s="25"/>
      <c r="KM127" s="25"/>
      <c r="KN127" s="25"/>
      <c r="KO127" s="25"/>
      <c r="KP127" s="25"/>
      <c r="KQ127" s="25"/>
      <c r="KR127" s="25"/>
      <c r="KS127" s="25"/>
      <c r="KT127" s="25"/>
      <c r="KU127" s="25"/>
      <c r="KV127" s="25"/>
      <c r="KW127" s="25"/>
      <c r="KX127" s="25"/>
      <c r="KY127" s="25"/>
      <c r="KZ127" s="25"/>
      <c r="LA127" s="25"/>
      <c r="LB127" s="25"/>
      <c r="LC127" s="25"/>
      <c r="LD127" s="25"/>
      <c r="LE127" s="25"/>
      <c r="LF127" s="25"/>
      <c r="LG127" s="25"/>
      <c r="LH127" s="25"/>
      <c r="LI127" s="25"/>
      <c r="LJ127" s="25"/>
      <c r="LK127" s="25"/>
      <c r="LL127" s="25"/>
      <c r="LM127" s="25"/>
      <c r="LN127" s="25"/>
      <c r="LO127" s="25"/>
      <c r="LP127" s="25"/>
      <c r="LQ127" s="25"/>
      <c r="LR127" s="25"/>
      <c r="LS127" s="25"/>
      <c r="LT127" s="25"/>
      <c r="LU127" s="25"/>
      <c r="LV127" s="25"/>
      <c r="LW127" s="25"/>
      <c r="LX127" s="25"/>
      <c r="LY127" s="25"/>
      <c r="LZ127" s="25"/>
      <c r="MA127" s="25"/>
      <c r="MB127" s="25"/>
      <c r="MC127" s="25"/>
      <c r="MD127" s="25"/>
      <c r="ME127" s="25"/>
      <c r="MF127" s="25"/>
      <c r="MG127" s="25"/>
      <c r="MH127" s="25"/>
      <c r="MI127" s="25"/>
      <c r="MJ127" s="25"/>
      <c r="MK127" s="25"/>
      <c r="ML127" s="25"/>
      <c r="MM127" s="25"/>
      <c r="MN127" s="25"/>
      <c r="MO127" s="25"/>
      <c r="MP127" s="25"/>
      <c r="MQ127" s="25"/>
      <c r="MR127" s="25"/>
      <c r="MS127" s="25"/>
      <c r="MT127" s="25"/>
      <c r="MU127" s="25"/>
      <c r="MV127" s="25"/>
      <c r="MW127" s="25"/>
      <c r="MX127" s="25"/>
      <c r="MY127" s="25"/>
      <c r="MZ127" s="25"/>
      <c r="NA127" s="25"/>
      <c r="NB127" s="25"/>
      <c r="NC127" s="25"/>
      <c r="ND127" s="25"/>
      <c r="NE127" s="25"/>
      <c r="NF127" s="25"/>
      <c r="NG127" s="25"/>
      <c r="NH127" s="25"/>
      <c r="NI127" s="25"/>
      <c r="NJ127" s="25"/>
      <c r="NK127" s="25"/>
      <c r="NL127" s="25"/>
      <c r="NM127" s="25"/>
      <c r="NN127" s="23"/>
      <c r="NO127" s="25"/>
      <c r="NP127" s="25"/>
      <c r="NQ127" s="25"/>
      <c r="NR127" s="25"/>
      <c r="NS127" s="25"/>
      <c r="NT127" s="25"/>
      <c r="NU127" s="25"/>
      <c r="NV127" s="25"/>
      <c r="NW127" s="23"/>
      <c r="NX127" s="25"/>
      <c r="NY127" s="25"/>
      <c r="NZ127" s="25"/>
      <c r="OA127" s="25"/>
      <c r="OB127" s="25"/>
      <c r="OC127" s="25"/>
      <c r="OD127" s="25"/>
      <c r="OE127" s="25"/>
      <c r="OF127" s="25"/>
      <c r="OG127" s="25"/>
      <c r="OH127" s="25"/>
      <c r="OI127" s="25"/>
      <c r="OJ127" s="25"/>
      <c r="OK127" s="25"/>
      <c r="OL127" s="25"/>
      <c r="OM127" s="25"/>
      <c r="ON127" s="25"/>
      <c r="OO127" s="25"/>
      <c r="OP127" s="25"/>
    </row>
    <row r="128" spans="1:406">
      <c r="A128" s="21" t="s">
        <v>213</v>
      </c>
      <c r="B128" s="24">
        <f t="shared" si="125"/>
        <v>0</v>
      </c>
      <c r="C128" s="24">
        <f t="shared" si="126"/>
        <v>0</v>
      </c>
      <c r="D128" s="24">
        <f t="shared" si="127"/>
        <v>0</v>
      </c>
      <c r="E128" s="24">
        <f t="shared" si="128"/>
        <v>0</v>
      </c>
      <c r="F128" s="24">
        <f t="shared" si="129"/>
        <v>0</v>
      </c>
      <c r="G128" s="24">
        <f t="shared" si="130"/>
        <v>0</v>
      </c>
      <c r="H128" s="24">
        <f t="shared" si="131"/>
        <v>0</v>
      </c>
      <c r="I128" s="24">
        <f t="shared" si="132"/>
        <v>0</v>
      </c>
      <c r="J128" s="24">
        <f t="shared" si="133"/>
        <v>0</v>
      </c>
      <c r="K128" s="24">
        <f t="shared" si="134"/>
        <v>0</v>
      </c>
      <c r="L128" s="24">
        <f t="shared" si="135"/>
        <v>0</v>
      </c>
      <c r="M128" s="24">
        <f t="shared" si="136"/>
        <v>0</v>
      </c>
      <c r="N128" s="24">
        <f t="shared" si="137"/>
        <v>0</v>
      </c>
      <c r="O128" s="24">
        <f t="shared" si="138"/>
        <v>0</v>
      </c>
      <c r="P128" s="24">
        <f t="shared" si="139"/>
        <v>0</v>
      </c>
      <c r="Q128" s="24">
        <f t="shared" si="140"/>
        <v>0</v>
      </c>
      <c r="R128" s="24">
        <f t="shared" si="141"/>
        <v>0</v>
      </c>
      <c r="S128" s="24">
        <f t="shared" si="142"/>
        <v>0</v>
      </c>
      <c r="T128" s="24">
        <f t="shared" si="143"/>
        <v>0</v>
      </c>
      <c r="U128" s="24">
        <f t="shared" si="144"/>
        <v>0</v>
      </c>
      <c r="V128" s="24">
        <f t="shared" si="145"/>
        <v>0</v>
      </c>
      <c r="W128" s="24">
        <f t="shared" si="146"/>
        <v>0</v>
      </c>
      <c r="X128" s="24">
        <f t="shared" si="147"/>
        <v>0</v>
      </c>
      <c r="Y128" s="24">
        <f t="shared" si="148"/>
        <v>0</v>
      </c>
      <c r="Z128" s="24">
        <f t="shared" si="149"/>
        <v>0</v>
      </c>
      <c r="AA128" s="24">
        <f t="shared" si="150"/>
        <v>0</v>
      </c>
      <c r="AB128" s="24">
        <f t="shared" si="151"/>
        <v>0</v>
      </c>
      <c r="AC128" s="24">
        <f t="shared" si="152"/>
        <v>0</v>
      </c>
      <c r="AD128" s="24">
        <f t="shared" si="153"/>
        <v>0</v>
      </c>
      <c r="AE128" s="24">
        <f t="shared" si="154"/>
        <v>0</v>
      </c>
      <c r="AF128" s="24">
        <f t="shared" si="155"/>
        <v>0</v>
      </c>
      <c r="AG128" s="24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5"/>
      <c r="FG128" s="25"/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  <c r="GT128" s="25"/>
      <c r="GU128" s="25"/>
      <c r="GV128" s="25"/>
      <c r="GW128" s="25"/>
      <c r="GX128" s="25"/>
      <c r="GY128" s="25"/>
      <c r="GZ128" s="25"/>
      <c r="HA128" s="25"/>
      <c r="HB128" s="25"/>
      <c r="HC128" s="25"/>
      <c r="HD128" s="25"/>
      <c r="HE128" s="25"/>
      <c r="HF128" s="25"/>
      <c r="HG128" s="25"/>
      <c r="HH128" s="25"/>
      <c r="HI128" s="25"/>
      <c r="HJ128" s="25"/>
      <c r="HK128" s="25"/>
      <c r="HL128" s="25"/>
      <c r="HM128" s="25"/>
      <c r="HN128" s="25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25"/>
      <c r="IX128" s="25"/>
      <c r="IY128" s="25"/>
      <c r="IZ128" s="25"/>
      <c r="JA128" s="25"/>
      <c r="JB128" s="25"/>
      <c r="JC128" s="25"/>
      <c r="JD128" s="25"/>
      <c r="JE128" s="25"/>
      <c r="JF128" s="25"/>
      <c r="JG128" s="25"/>
      <c r="JH128" s="25"/>
      <c r="JI128" s="25"/>
      <c r="JJ128" s="25"/>
      <c r="JK128" s="25"/>
      <c r="JL128" s="25"/>
      <c r="JM128" s="25"/>
      <c r="JN128" s="25"/>
      <c r="JO128" s="25"/>
      <c r="JP128" s="25"/>
      <c r="JQ128" s="25"/>
      <c r="JR128" s="25"/>
      <c r="JS128" s="25"/>
      <c r="JT128" s="25"/>
      <c r="JU128" s="25"/>
      <c r="JV128" s="25"/>
      <c r="JW128" s="25"/>
      <c r="JX128" s="25"/>
      <c r="JY128" s="25"/>
      <c r="JZ128" s="25"/>
      <c r="KA128" s="25"/>
      <c r="KB128" s="25"/>
      <c r="KC128" s="25"/>
      <c r="KD128" s="25"/>
      <c r="KE128" s="25"/>
      <c r="KF128" s="25"/>
      <c r="KG128" s="25"/>
      <c r="KH128" s="25"/>
      <c r="KI128" s="25"/>
      <c r="KJ128" s="25"/>
      <c r="KK128" s="25"/>
      <c r="KL128" s="25"/>
      <c r="KM128" s="25"/>
      <c r="KN128" s="25"/>
      <c r="KO128" s="25"/>
      <c r="KP128" s="25"/>
      <c r="KQ128" s="25"/>
      <c r="KR128" s="25"/>
      <c r="KS128" s="25"/>
      <c r="KT128" s="25"/>
      <c r="KU128" s="25"/>
      <c r="KV128" s="25"/>
      <c r="KW128" s="25"/>
      <c r="KX128" s="25"/>
      <c r="KY128" s="25"/>
      <c r="KZ128" s="25"/>
      <c r="LA128" s="25"/>
      <c r="LB128" s="25"/>
      <c r="LC128" s="25"/>
      <c r="LD128" s="25"/>
      <c r="LE128" s="25"/>
      <c r="LF128" s="25"/>
      <c r="LG128" s="25"/>
      <c r="LH128" s="25"/>
      <c r="LI128" s="25"/>
      <c r="LJ128" s="25"/>
      <c r="LK128" s="25"/>
      <c r="LL128" s="25"/>
      <c r="LM128" s="25"/>
      <c r="LN128" s="25"/>
      <c r="LO128" s="25"/>
      <c r="LP128" s="25"/>
      <c r="LQ128" s="25"/>
      <c r="LR128" s="25"/>
      <c r="LS128" s="25"/>
      <c r="LT128" s="25"/>
      <c r="LU128" s="25"/>
      <c r="LV128" s="25"/>
      <c r="LW128" s="25"/>
      <c r="LX128" s="25"/>
      <c r="LY128" s="25"/>
      <c r="LZ128" s="25"/>
      <c r="MA128" s="25"/>
      <c r="MB128" s="25"/>
      <c r="MC128" s="25"/>
      <c r="MD128" s="25"/>
      <c r="ME128" s="25"/>
      <c r="MF128" s="25"/>
      <c r="MG128" s="25"/>
      <c r="MH128" s="25"/>
      <c r="MI128" s="25"/>
      <c r="MJ128" s="25"/>
      <c r="MK128" s="25"/>
      <c r="ML128" s="25"/>
      <c r="MM128" s="25"/>
      <c r="MN128" s="25"/>
      <c r="MO128" s="25"/>
      <c r="MP128" s="25"/>
      <c r="MQ128" s="25"/>
      <c r="MR128" s="25"/>
      <c r="MS128" s="25"/>
      <c r="MT128" s="25"/>
      <c r="MU128" s="25"/>
      <c r="MV128" s="25"/>
      <c r="MW128" s="25"/>
      <c r="MX128" s="25"/>
      <c r="MY128" s="25"/>
      <c r="MZ128" s="25"/>
      <c r="NA128" s="25"/>
      <c r="NB128" s="25"/>
      <c r="NC128" s="25"/>
      <c r="ND128" s="25"/>
      <c r="NE128" s="25"/>
      <c r="NF128" s="25"/>
      <c r="NG128" s="25"/>
      <c r="NH128" s="25"/>
      <c r="NI128" s="25"/>
      <c r="NJ128" s="25"/>
      <c r="NK128" s="25"/>
      <c r="NL128" s="25"/>
      <c r="NM128" s="25"/>
      <c r="NN128" s="23"/>
      <c r="NO128" s="25"/>
      <c r="NP128" s="25"/>
      <c r="NQ128" s="25"/>
      <c r="NR128" s="25"/>
      <c r="NS128" s="25"/>
      <c r="NT128" s="25"/>
      <c r="NU128" s="25"/>
      <c r="NV128" s="25"/>
      <c r="NW128" s="23"/>
      <c r="NX128" s="25"/>
      <c r="NY128" s="25"/>
      <c r="NZ128" s="25"/>
      <c r="OA128" s="25"/>
      <c r="OB128" s="25"/>
      <c r="OC128" s="25"/>
      <c r="OD128" s="25"/>
      <c r="OE128" s="25"/>
      <c r="OF128" s="25"/>
      <c r="OG128" s="25"/>
      <c r="OH128" s="25"/>
      <c r="OI128" s="25"/>
      <c r="OJ128" s="25"/>
      <c r="OK128" s="25"/>
      <c r="OL128" s="25"/>
      <c r="OM128" s="25"/>
      <c r="ON128" s="25"/>
      <c r="OO128" s="25"/>
      <c r="OP128" s="25"/>
    </row>
    <row r="129" spans="1:406">
      <c r="A129" s="21" t="s">
        <v>214</v>
      </c>
      <c r="B129" s="24">
        <f t="shared" si="125"/>
        <v>0</v>
      </c>
      <c r="C129" s="24">
        <f t="shared" si="126"/>
        <v>0</v>
      </c>
      <c r="D129" s="24">
        <f t="shared" si="127"/>
        <v>0</v>
      </c>
      <c r="E129" s="24">
        <f t="shared" si="128"/>
        <v>0</v>
      </c>
      <c r="F129" s="24">
        <f t="shared" si="129"/>
        <v>0</v>
      </c>
      <c r="G129" s="24">
        <f t="shared" si="130"/>
        <v>0</v>
      </c>
      <c r="H129" s="24">
        <f t="shared" si="131"/>
        <v>0</v>
      </c>
      <c r="I129" s="24">
        <f t="shared" si="132"/>
        <v>0</v>
      </c>
      <c r="J129" s="24">
        <f t="shared" si="133"/>
        <v>0</v>
      </c>
      <c r="K129" s="24">
        <f t="shared" si="134"/>
        <v>0</v>
      </c>
      <c r="L129" s="24">
        <f t="shared" si="135"/>
        <v>0</v>
      </c>
      <c r="M129" s="24">
        <f t="shared" si="136"/>
        <v>0</v>
      </c>
      <c r="N129" s="24">
        <f t="shared" si="137"/>
        <v>0</v>
      </c>
      <c r="O129" s="24">
        <f t="shared" si="138"/>
        <v>0</v>
      </c>
      <c r="P129" s="24">
        <f t="shared" si="139"/>
        <v>0</v>
      </c>
      <c r="Q129" s="24">
        <f t="shared" si="140"/>
        <v>0</v>
      </c>
      <c r="R129" s="24">
        <f t="shared" si="141"/>
        <v>0</v>
      </c>
      <c r="S129" s="24">
        <f t="shared" si="142"/>
        <v>0</v>
      </c>
      <c r="T129" s="24">
        <f t="shared" si="143"/>
        <v>0</v>
      </c>
      <c r="U129" s="24">
        <f t="shared" si="144"/>
        <v>0</v>
      </c>
      <c r="V129" s="24">
        <f t="shared" si="145"/>
        <v>0</v>
      </c>
      <c r="W129" s="24">
        <f t="shared" si="146"/>
        <v>0</v>
      </c>
      <c r="X129" s="24">
        <f t="shared" si="147"/>
        <v>0</v>
      </c>
      <c r="Y129" s="24">
        <f t="shared" si="148"/>
        <v>0</v>
      </c>
      <c r="Z129" s="24">
        <f t="shared" si="149"/>
        <v>0</v>
      </c>
      <c r="AA129" s="24">
        <f t="shared" si="150"/>
        <v>0</v>
      </c>
      <c r="AB129" s="24">
        <f t="shared" si="151"/>
        <v>0</v>
      </c>
      <c r="AC129" s="24">
        <f t="shared" si="152"/>
        <v>0</v>
      </c>
      <c r="AD129" s="24">
        <f t="shared" si="153"/>
        <v>0</v>
      </c>
      <c r="AE129" s="24">
        <f t="shared" si="154"/>
        <v>0</v>
      </c>
      <c r="AF129" s="24">
        <f t="shared" si="155"/>
        <v>0</v>
      </c>
      <c r="AG129" s="24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  <c r="GT129" s="25"/>
      <c r="GU129" s="25"/>
      <c r="GV129" s="25"/>
      <c r="GW129" s="25"/>
      <c r="GX129" s="25"/>
      <c r="GY129" s="25"/>
      <c r="GZ129" s="25"/>
      <c r="HA129" s="25"/>
      <c r="HB129" s="25"/>
      <c r="HC129" s="25"/>
      <c r="HD129" s="25"/>
      <c r="HE129" s="25"/>
      <c r="HF129" s="25"/>
      <c r="HG129" s="25"/>
      <c r="HH129" s="25"/>
      <c r="HI129" s="25"/>
      <c r="HJ129" s="25"/>
      <c r="HK129" s="25"/>
      <c r="HL129" s="25"/>
      <c r="HM129" s="25"/>
      <c r="HN129" s="25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5"/>
      <c r="IM129" s="25"/>
      <c r="IN129" s="25"/>
      <c r="IO129" s="25"/>
      <c r="IP129" s="25"/>
      <c r="IQ129" s="25"/>
      <c r="IR129" s="25"/>
      <c r="IS129" s="25"/>
      <c r="IT129" s="25"/>
      <c r="IU129" s="25"/>
      <c r="IV129" s="25"/>
      <c r="IW129" s="25"/>
      <c r="IX129" s="25"/>
      <c r="IY129" s="25"/>
      <c r="IZ129" s="25"/>
      <c r="JA129" s="25"/>
      <c r="JB129" s="25"/>
      <c r="JC129" s="25"/>
      <c r="JD129" s="25"/>
      <c r="JE129" s="25"/>
      <c r="JF129" s="25"/>
      <c r="JG129" s="25"/>
      <c r="JH129" s="25"/>
      <c r="JI129" s="25"/>
      <c r="JJ129" s="25"/>
      <c r="JK129" s="25"/>
      <c r="JL129" s="25"/>
      <c r="JM129" s="25"/>
      <c r="JN129" s="25"/>
      <c r="JO129" s="25"/>
      <c r="JP129" s="25"/>
      <c r="JQ129" s="25"/>
      <c r="JR129" s="25"/>
      <c r="JS129" s="25"/>
      <c r="JT129" s="25"/>
      <c r="JU129" s="25"/>
      <c r="JV129" s="25"/>
      <c r="JW129" s="25"/>
      <c r="JX129" s="25"/>
      <c r="JY129" s="25"/>
      <c r="JZ129" s="25"/>
      <c r="KA129" s="25"/>
      <c r="KB129" s="25"/>
      <c r="KC129" s="25"/>
      <c r="KD129" s="25"/>
      <c r="KE129" s="25"/>
      <c r="KF129" s="25"/>
      <c r="KG129" s="25"/>
      <c r="KH129" s="25"/>
      <c r="KI129" s="25"/>
      <c r="KJ129" s="25"/>
      <c r="KK129" s="25"/>
      <c r="KL129" s="25"/>
      <c r="KM129" s="25"/>
      <c r="KN129" s="25"/>
      <c r="KO129" s="25"/>
      <c r="KP129" s="25"/>
      <c r="KQ129" s="25"/>
      <c r="KR129" s="25"/>
      <c r="KS129" s="25"/>
      <c r="KT129" s="25"/>
      <c r="KU129" s="25"/>
      <c r="KV129" s="25"/>
      <c r="KW129" s="25"/>
      <c r="KX129" s="25"/>
      <c r="KY129" s="25"/>
      <c r="KZ129" s="25"/>
      <c r="LA129" s="25"/>
      <c r="LB129" s="25"/>
      <c r="LC129" s="25"/>
      <c r="LD129" s="25"/>
      <c r="LE129" s="25"/>
      <c r="LF129" s="25"/>
      <c r="LG129" s="25"/>
      <c r="LH129" s="25"/>
      <c r="LI129" s="25"/>
      <c r="LJ129" s="25"/>
      <c r="LK129" s="25"/>
      <c r="LL129" s="25"/>
      <c r="LM129" s="25"/>
      <c r="LN129" s="25"/>
      <c r="LO129" s="25"/>
      <c r="LP129" s="25"/>
      <c r="LQ129" s="25"/>
      <c r="LR129" s="25"/>
      <c r="LS129" s="25"/>
      <c r="LT129" s="25"/>
      <c r="LU129" s="25"/>
      <c r="LV129" s="25"/>
      <c r="LW129" s="25"/>
      <c r="LX129" s="25"/>
      <c r="LY129" s="25"/>
      <c r="LZ129" s="25"/>
      <c r="MA129" s="25"/>
      <c r="MB129" s="25"/>
      <c r="MC129" s="25"/>
      <c r="MD129" s="25"/>
      <c r="ME129" s="25"/>
      <c r="MF129" s="25"/>
      <c r="MG129" s="25"/>
      <c r="MH129" s="25"/>
      <c r="MI129" s="25"/>
      <c r="MJ129" s="25"/>
      <c r="MK129" s="25"/>
      <c r="ML129" s="25"/>
      <c r="MM129" s="25"/>
      <c r="MN129" s="25"/>
      <c r="MO129" s="25"/>
      <c r="MP129" s="25"/>
      <c r="MQ129" s="25"/>
      <c r="MR129" s="25"/>
      <c r="MS129" s="25"/>
      <c r="MT129" s="25"/>
      <c r="MU129" s="25"/>
      <c r="MV129" s="25"/>
      <c r="MW129" s="25"/>
      <c r="MX129" s="25"/>
      <c r="MY129" s="25"/>
      <c r="MZ129" s="25"/>
      <c r="NA129" s="25"/>
      <c r="NB129" s="25"/>
      <c r="NC129" s="25"/>
      <c r="ND129" s="25"/>
      <c r="NE129" s="25"/>
      <c r="NF129" s="25"/>
      <c r="NG129" s="25"/>
      <c r="NH129" s="25"/>
      <c r="NI129" s="25"/>
      <c r="NJ129" s="25"/>
      <c r="NK129" s="25"/>
      <c r="NL129" s="25"/>
      <c r="NM129" s="25"/>
      <c r="NN129" s="23"/>
      <c r="NO129" s="25"/>
      <c r="NP129" s="25"/>
      <c r="NQ129" s="25"/>
      <c r="NR129" s="25"/>
      <c r="NS129" s="25"/>
      <c r="NT129" s="25"/>
      <c r="NU129" s="25"/>
      <c r="NV129" s="25"/>
      <c r="NW129" s="23"/>
      <c r="NX129" s="25"/>
      <c r="NY129" s="25"/>
      <c r="NZ129" s="25"/>
      <c r="OA129" s="25"/>
      <c r="OB129" s="25"/>
      <c r="OC129" s="25"/>
      <c r="OD129" s="25"/>
      <c r="OE129" s="25"/>
      <c r="OF129" s="25"/>
      <c r="OG129" s="25"/>
      <c r="OH129" s="25"/>
      <c r="OI129" s="25"/>
      <c r="OJ129" s="25"/>
      <c r="OK129" s="25"/>
      <c r="OL129" s="25"/>
      <c r="OM129" s="25"/>
      <c r="ON129" s="25"/>
      <c r="OO129" s="25"/>
      <c r="OP129" s="25"/>
    </row>
    <row r="130" spans="1:406">
      <c r="A130" s="21" t="s">
        <v>215</v>
      </c>
      <c r="B130" s="24">
        <f t="shared" si="125"/>
        <v>0</v>
      </c>
      <c r="C130" s="24">
        <f t="shared" si="126"/>
        <v>0</v>
      </c>
      <c r="D130" s="24">
        <f t="shared" si="127"/>
        <v>0</v>
      </c>
      <c r="E130" s="24">
        <f t="shared" si="128"/>
        <v>0</v>
      </c>
      <c r="F130" s="24">
        <f t="shared" si="129"/>
        <v>0</v>
      </c>
      <c r="G130" s="24">
        <f t="shared" si="130"/>
        <v>0</v>
      </c>
      <c r="H130" s="24">
        <f t="shared" si="131"/>
        <v>0</v>
      </c>
      <c r="I130" s="24">
        <f t="shared" si="132"/>
        <v>0</v>
      </c>
      <c r="J130" s="24">
        <f t="shared" si="133"/>
        <v>0</v>
      </c>
      <c r="K130" s="24">
        <f t="shared" si="134"/>
        <v>0</v>
      </c>
      <c r="L130" s="24">
        <f t="shared" si="135"/>
        <v>0</v>
      </c>
      <c r="M130" s="24">
        <f t="shared" si="136"/>
        <v>0</v>
      </c>
      <c r="N130" s="24">
        <f t="shared" si="137"/>
        <v>0</v>
      </c>
      <c r="O130" s="24">
        <f t="shared" si="138"/>
        <v>0</v>
      </c>
      <c r="P130" s="24">
        <f t="shared" si="139"/>
        <v>0</v>
      </c>
      <c r="Q130" s="24">
        <f t="shared" si="140"/>
        <v>0</v>
      </c>
      <c r="R130" s="24">
        <f t="shared" si="141"/>
        <v>0</v>
      </c>
      <c r="S130" s="24">
        <f t="shared" si="142"/>
        <v>0</v>
      </c>
      <c r="T130" s="24">
        <f t="shared" si="143"/>
        <v>0</v>
      </c>
      <c r="U130" s="24">
        <f t="shared" si="144"/>
        <v>0</v>
      </c>
      <c r="V130" s="24">
        <f t="shared" si="145"/>
        <v>0</v>
      </c>
      <c r="W130" s="24">
        <f t="shared" si="146"/>
        <v>0</v>
      </c>
      <c r="X130" s="24">
        <f t="shared" si="147"/>
        <v>0</v>
      </c>
      <c r="Y130" s="24">
        <f t="shared" si="148"/>
        <v>0</v>
      </c>
      <c r="Z130" s="24">
        <f t="shared" si="149"/>
        <v>0</v>
      </c>
      <c r="AA130" s="24">
        <f t="shared" si="150"/>
        <v>0</v>
      </c>
      <c r="AB130" s="24">
        <f t="shared" si="151"/>
        <v>0</v>
      </c>
      <c r="AC130" s="24">
        <f t="shared" si="152"/>
        <v>0</v>
      </c>
      <c r="AD130" s="24">
        <f t="shared" si="153"/>
        <v>0</v>
      </c>
      <c r="AE130" s="24">
        <f t="shared" si="154"/>
        <v>0</v>
      </c>
      <c r="AF130" s="24">
        <f t="shared" si="155"/>
        <v>0</v>
      </c>
      <c r="AG130" s="24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/>
      <c r="GW130" s="25"/>
      <c r="GX130" s="25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  <c r="IX130" s="25"/>
      <c r="IY130" s="25"/>
      <c r="IZ130" s="25"/>
      <c r="JA130" s="25"/>
      <c r="JB130" s="25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  <c r="JW130" s="25"/>
      <c r="JX130" s="25"/>
      <c r="JY130" s="25"/>
      <c r="JZ130" s="25"/>
      <c r="KA130" s="25"/>
      <c r="KB130" s="25"/>
      <c r="KC130" s="25"/>
      <c r="KD130" s="25"/>
      <c r="KE130" s="25"/>
      <c r="KF130" s="25"/>
      <c r="KG130" s="25"/>
      <c r="KH130" s="25"/>
      <c r="KI130" s="25"/>
      <c r="KJ130" s="25"/>
      <c r="KK130" s="25"/>
      <c r="KL130" s="25"/>
      <c r="KM130" s="25"/>
      <c r="KN130" s="25"/>
      <c r="KO130" s="25"/>
      <c r="KP130" s="25"/>
      <c r="KQ130" s="25"/>
      <c r="KR130" s="25"/>
      <c r="KS130" s="25"/>
      <c r="KT130" s="25"/>
      <c r="KU130" s="25"/>
      <c r="KV130" s="25"/>
      <c r="KW130" s="25"/>
      <c r="KX130" s="25"/>
      <c r="KY130" s="25"/>
      <c r="KZ130" s="25"/>
      <c r="LA130" s="25"/>
      <c r="LB130" s="25"/>
      <c r="LC130" s="25"/>
      <c r="LD130" s="25"/>
      <c r="LE130" s="25"/>
      <c r="LF130" s="25"/>
      <c r="LG130" s="25"/>
      <c r="LH130" s="25"/>
      <c r="LI130" s="25"/>
      <c r="LJ130" s="25"/>
      <c r="LK130" s="25"/>
      <c r="LL130" s="25"/>
      <c r="LM130" s="25"/>
      <c r="LN130" s="25"/>
      <c r="LO130" s="25"/>
      <c r="LP130" s="25"/>
      <c r="LQ130" s="25"/>
      <c r="LR130" s="25"/>
      <c r="LS130" s="25"/>
      <c r="LT130" s="25"/>
      <c r="LU130" s="25"/>
      <c r="LV130" s="25"/>
      <c r="LW130" s="25"/>
      <c r="LX130" s="25"/>
      <c r="LY130" s="25"/>
      <c r="LZ130" s="25"/>
      <c r="MA130" s="25"/>
      <c r="MB130" s="25"/>
      <c r="MC130" s="25"/>
      <c r="MD130" s="25"/>
      <c r="ME130" s="25"/>
      <c r="MF130" s="25"/>
      <c r="MG130" s="25"/>
      <c r="MH130" s="25"/>
      <c r="MI130" s="25"/>
      <c r="MJ130" s="25"/>
      <c r="MK130" s="25"/>
      <c r="ML130" s="25"/>
      <c r="MM130" s="25"/>
      <c r="MN130" s="25"/>
      <c r="MO130" s="25"/>
      <c r="MP130" s="25"/>
      <c r="MQ130" s="25"/>
      <c r="MR130" s="25"/>
      <c r="MS130" s="25"/>
      <c r="MT130" s="25"/>
      <c r="MU130" s="25"/>
      <c r="MV130" s="25"/>
      <c r="MW130" s="25"/>
      <c r="MX130" s="25"/>
      <c r="MY130" s="25"/>
      <c r="MZ130" s="25"/>
      <c r="NA130" s="25"/>
      <c r="NB130" s="25"/>
      <c r="NC130" s="25"/>
      <c r="ND130" s="25"/>
      <c r="NE130" s="25"/>
      <c r="NF130" s="25"/>
      <c r="NG130" s="25"/>
      <c r="NH130" s="25"/>
      <c r="NI130" s="25"/>
      <c r="NJ130" s="25"/>
      <c r="NK130" s="25"/>
      <c r="NL130" s="25"/>
      <c r="NM130" s="25"/>
      <c r="NN130" s="23"/>
      <c r="NO130" s="25"/>
      <c r="NP130" s="25"/>
      <c r="NQ130" s="25"/>
      <c r="NR130" s="25"/>
      <c r="NS130" s="25"/>
      <c r="NT130" s="25"/>
      <c r="NU130" s="25"/>
      <c r="NV130" s="25"/>
      <c r="NW130" s="23"/>
      <c r="NX130" s="25"/>
      <c r="NY130" s="25"/>
      <c r="NZ130" s="25"/>
      <c r="OA130" s="25"/>
      <c r="OB130" s="25"/>
      <c r="OC130" s="25"/>
      <c r="OD130" s="25"/>
      <c r="OE130" s="25"/>
      <c r="OF130" s="25"/>
      <c r="OG130" s="25"/>
      <c r="OH130" s="25"/>
      <c r="OI130" s="25"/>
      <c r="OJ130" s="25"/>
      <c r="OK130" s="25"/>
      <c r="OL130" s="25"/>
      <c r="OM130" s="25"/>
      <c r="ON130" s="25"/>
      <c r="OO130" s="25"/>
      <c r="OP130" s="25"/>
    </row>
    <row r="131" spans="1:406">
      <c r="A131" s="21" t="s">
        <v>216</v>
      </c>
      <c r="B131" s="24">
        <f t="shared" si="125"/>
        <v>0</v>
      </c>
      <c r="C131" s="24">
        <f t="shared" si="126"/>
        <v>0</v>
      </c>
      <c r="D131" s="24">
        <f t="shared" si="127"/>
        <v>0</v>
      </c>
      <c r="E131" s="24">
        <f t="shared" si="128"/>
        <v>0</v>
      </c>
      <c r="F131" s="24">
        <f t="shared" si="129"/>
        <v>0</v>
      </c>
      <c r="G131" s="24">
        <f t="shared" si="130"/>
        <v>0</v>
      </c>
      <c r="H131" s="24">
        <f t="shared" si="131"/>
        <v>0</v>
      </c>
      <c r="I131" s="24">
        <f t="shared" si="132"/>
        <v>0</v>
      </c>
      <c r="J131" s="24">
        <f t="shared" si="133"/>
        <v>0</v>
      </c>
      <c r="K131" s="24">
        <f t="shared" si="134"/>
        <v>0</v>
      </c>
      <c r="L131" s="24">
        <f t="shared" si="135"/>
        <v>0</v>
      </c>
      <c r="M131" s="24">
        <f t="shared" si="136"/>
        <v>0</v>
      </c>
      <c r="N131" s="24">
        <f t="shared" si="137"/>
        <v>0</v>
      </c>
      <c r="O131" s="24">
        <f t="shared" si="138"/>
        <v>0</v>
      </c>
      <c r="P131" s="24">
        <f t="shared" si="139"/>
        <v>0</v>
      </c>
      <c r="Q131" s="24">
        <f t="shared" si="140"/>
        <v>0</v>
      </c>
      <c r="R131" s="24">
        <f t="shared" si="141"/>
        <v>0</v>
      </c>
      <c r="S131" s="24">
        <f t="shared" si="142"/>
        <v>0</v>
      </c>
      <c r="T131" s="24">
        <f t="shared" si="143"/>
        <v>0</v>
      </c>
      <c r="U131" s="24">
        <f t="shared" si="144"/>
        <v>0</v>
      </c>
      <c r="V131" s="24">
        <f t="shared" si="145"/>
        <v>0</v>
      </c>
      <c r="W131" s="24">
        <f t="shared" si="146"/>
        <v>0</v>
      </c>
      <c r="X131" s="24">
        <f t="shared" si="147"/>
        <v>0</v>
      </c>
      <c r="Y131" s="24">
        <f t="shared" si="148"/>
        <v>0</v>
      </c>
      <c r="Z131" s="24">
        <f t="shared" si="149"/>
        <v>0</v>
      </c>
      <c r="AA131" s="24">
        <f t="shared" si="150"/>
        <v>0</v>
      </c>
      <c r="AB131" s="24">
        <f t="shared" si="151"/>
        <v>0</v>
      </c>
      <c r="AC131" s="24">
        <f t="shared" si="152"/>
        <v>0</v>
      </c>
      <c r="AD131" s="24">
        <f t="shared" si="153"/>
        <v>0</v>
      </c>
      <c r="AE131" s="24">
        <f t="shared" si="154"/>
        <v>0</v>
      </c>
      <c r="AF131" s="24">
        <f t="shared" si="155"/>
        <v>0</v>
      </c>
      <c r="AG131" s="24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  <c r="GT131" s="25"/>
      <c r="GU131" s="25"/>
      <c r="GV131" s="25"/>
      <c r="GW131" s="25"/>
      <c r="GX131" s="25"/>
      <c r="GY131" s="25"/>
      <c r="GZ131" s="25"/>
      <c r="HA131" s="25"/>
      <c r="HB131" s="25"/>
      <c r="HC131" s="25"/>
      <c r="HD131" s="25"/>
      <c r="HE131" s="25"/>
      <c r="HF131" s="25"/>
      <c r="HG131" s="25"/>
      <c r="HH131" s="25"/>
      <c r="HI131" s="25"/>
      <c r="HJ131" s="25"/>
      <c r="HK131" s="25"/>
      <c r="HL131" s="25"/>
      <c r="HM131" s="25"/>
      <c r="HN131" s="25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/>
      <c r="HY131" s="25"/>
      <c r="HZ131" s="25"/>
      <c r="IA131" s="25"/>
      <c r="IB131" s="25"/>
      <c r="IC131" s="25"/>
      <c r="ID131" s="25"/>
      <c r="IE131" s="25"/>
      <c r="IF131" s="25"/>
      <c r="IG131" s="25"/>
      <c r="IH131" s="25"/>
      <c r="II131" s="25"/>
      <c r="IJ131" s="25"/>
      <c r="IK131" s="25"/>
      <c r="IL131" s="25"/>
      <c r="IM131" s="25"/>
      <c r="IN131" s="25"/>
      <c r="IO131" s="25"/>
      <c r="IP131" s="25"/>
      <c r="IQ131" s="25"/>
      <c r="IR131" s="25"/>
      <c r="IS131" s="25"/>
      <c r="IT131" s="25"/>
      <c r="IU131" s="25"/>
      <c r="IV131" s="25"/>
      <c r="IW131" s="25"/>
      <c r="IX131" s="25"/>
      <c r="IY131" s="25"/>
      <c r="IZ131" s="25"/>
      <c r="JA131" s="25"/>
      <c r="JB131" s="25"/>
      <c r="JC131" s="25"/>
      <c r="JD131" s="25"/>
      <c r="JE131" s="25"/>
      <c r="JF131" s="25"/>
      <c r="JG131" s="25"/>
      <c r="JH131" s="25"/>
      <c r="JI131" s="25"/>
      <c r="JJ131" s="25"/>
      <c r="JK131" s="25"/>
      <c r="JL131" s="25"/>
      <c r="JM131" s="25"/>
      <c r="JN131" s="25"/>
      <c r="JO131" s="25"/>
      <c r="JP131" s="25"/>
      <c r="JQ131" s="25"/>
      <c r="JR131" s="25"/>
      <c r="JS131" s="25"/>
      <c r="JT131" s="25"/>
      <c r="JU131" s="25"/>
      <c r="JV131" s="25"/>
      <c r="JW131" s="25"/>
      <c r="JX131" s="25"/>
      <c r="JY131" s="25"/>
      <c r="JZ131" s="25"/>
      <c r="KA131" s="25"/>
      <c r="KB131" s="25"/>
      <c r="KC131" s="25"/>
      <c r="KD131" s="25"/>
      <c r="KE131" s="25"/>
      <c r="KF131" s="25"/>
      <c r="KG131" s="25"/>
      <c r="KH131" s="25"/>
      <c r="KI131" s="25"/>
      <c r="KJ131" s="25"/>
      <c r="KK131" s="25"/>
      <c r="KL131" s="25"/>
      <c r="KM131" s="25"/>
      <c r="KN131" s="25"/>
      <c r="KO131" s="25"/>
      <c r="KP131" s="25"/>
      <c r="KQ131" s="25"/>
      <c r="KR131" s="25"/>
      <c r="KS131" s="25"/>
      <c r="KT131" s="25"/>
      <c r="KU131" s="25"/>
      <c r="KV131" s="25"/>
      <c r="KW131" s="25"/>
      <c r="KX131" s="25"/>
      <c r="KY131" s="25"/>
      <c r="KZ131" s="25"/>
      <c r="LA131" s="25"/>
      <c r="LB131" s="25"/>
      <c r="LC131" s="25"/>
      <c r="LD131" s="25"/>
      <c r="LE131" s="25"/>
      <c r="LF131" s="25"/>
      <c r="LG131" s="25"/>
      <c r="LH131" s="25"/>
      <c r="LI131" s="25"/>
      <c r="LJ131" s="25"/>
      <c r="LK131" s="25"/>
      <c r="LL131" s="25"/>
      <c r="LM131" s="25"/>
      <c r="LN131" s="25"/>
      <c r="LO131" s="25"/>
      <c r="LP131" s="25"/>
      <c r="LQ131" s="25"/>
      <c r="LR131" s="25"/>
      <c r="LS131" s="25"/>
      <c r="LT131" s="25"/>
      <c r="LU131" s="25"/>
      <c r="LV131" s="25"/>
      <c r="LW131" s="25"/>
      <c r="LX131" s="25"/>
      <c r="LY131" s="25"/>
      <c r="LZ131" s="25"/>
      <c r="MA131" s="25"/>
      <c r="MB131" s="25"/>
      <c r="MC131" s="25"/>
      <c r="MD131" s="25"/>
      <c r="ME131" s="25"/>
      <c r="MF131" s="25"/>
      <c r="MG131" s="25"/>
      <c r="MH131" s="25"/>
      <c r="MI131" s="25"/>
      <c r="MJ131" s="25"/>
      <c r="MK131" s="25"/>
      <c r="ML131" s="25"/>
      <c r="MM131" s="25"/>
      <c r="MN131" s="25"/>
      <c r="MO131" s="25"/>
      <c r="MP131" s="25"/>
      <c r="MQ131" s="25"/>
      <c r="MR131" s="25"/>
      <c r="MS131" s="25"/>
      <c r="MT131" s="25"/>
      <c r="MU131" s="25"/>
      <c r="MV131" s="25"/>
      <c r="MW131" s="25"/>
      <c r="MX131" s="25"/>
      <c r="MY131" s="25"/>
      <c r="MZ131" s="25"/>
      <c r="NA131" s="25"/>
      <c r="NB131" s="25"/>
      <c r="NC131" s="25"/>
      <c r="ND131" s="25"/>
      <c r="NE131" s="25"/>
      <c r="NF131" s="25"/>
      <c r="NG131" s="25"/>
      <c r="NH131" s="25"/>
      <c r="NI131" s="25"/>
      <c r="NJ131" s="25"/>
      <c r="NK131" s="25"/>
      <c r="NL131" s="25"/>
      <c r="NM131" s="25"/>
      <c r="NN131" s="23"/>
      <c r="NO131" s="25"/>
      <c r="NP131" s="25"/>
      <c r="NQ131" s="25"/>
      <c r="NR131" s="25"/>
      <c r="NS131" s="25"/>
      <c r="NT131" s="25"/>
      <c r="NU131" s="25"/>
      <c r="NV131" s="25"/>
      <c r="NW131" s="23"/>
      <c r="NX131" s="25"/>
      <c r="NY131" s="25"/>
      <c r="NZ131" s="25"/>
      <c r="OA131" s="25"/>
      <c r="OB131" s="25"/>
      <c r="OC131" s="25"/>
      <c r="OD131" s="25"/>
      <c r="OE131" s="25"/>
      <c r="OF131" s="25"/>
      <c r="OG131" s="25"/>
      <c r="OH131" s="25"/>
      <c r="OI131" s="25"/>
      <c r="OJ131" s="25"/>
      <c r="OK131" s="25"/>
      <c r="OL131" s="25"/>
      <c r="OM131" s="25"/>
      <c r="ON131" s="25"/>
      <c r="OO131" s="25"/>
      <c r="OP131" s="25"/>
    </row>
    <row r="132" spans="1:406">
      <c r="A132" s="21" t="s">
        <v>217</v>
      </c>
      <c r="B132" s="24">
        <f t="shared" si="125"/>
        <v>0</v>
      </c>
      <c r="C132" s="24">
        <f t="shared" si="126"/>
        <v>0</v>
      </c>
      <c r="D132" s="24">
        <f t="shared" si="127"/>
        <v>0</v>
      </c>
      <c r="E132" s="24">
        <f t="shared" si="128"/>
        <v>0</v>
      </c>
      <c r="F132" s="24">
        <f t="shared" si="129"/>
        <v>0</v>
      </c>
      <c r="G132" s="24">
        <f t="shared" si="130"/>
        <v>0</v>
      </c>
      <c r="H132" s="24">
        <f t="shared" si="131"/>
        <v>0</v>
      </c>
      <c r="I132" s="24">
        <f t="shared" si="132"/>
        <v>0</v>
      </c>
      <c r="J132" s="24">
        <f t="shared" si="133"/>
        <v>0</v>
      </c>
      <c r="K132" s="24">
        <f t="shared" si="134"/>
        <v>0</v>
      </c>
      <c r="L132" s="24">
        <f t="shared" si="135"/>
        <v>0</v>
      </c>
      <c r="M132" s="24">
        <f t="shared" si="136"/>
        <v>0</v>
      </c>
      <c r="N132" s="24">
        <f t="shared" si="137"/>
        <v>0</v>
      </c>
      <c r="O132" s="24">
        <f t="shared" si="138"/>
        <v>0</v>
      </c>
      <c r="P132" s="24">
        <f t="shared" si="139"/>
        <v>0</v>
      </c>
      <c r="Q132" s="24">
        <f t="shared" si="140"/>
        <v>0</v>
      </c>
      <c r="R132" s="24">
        <f t="shared" si="141"/>
        <v>0</v>
      </c>
      <c r="S132" s="24">
        <f t="shared" si="142"/>
        <v>0</v>
      </c>
      <c r="T132" s="24">
        <f t="shared" si="143"/>
        <v>0</v>
      </c>
      <c r="U132" s="24">
        <f t="shared" si="144"/>
        <v>0</v>
      </c>
      <c r="V132" s="24">
        <f t="shared" si="145"/>
        <v>0</v>
      </c>
      <c r="W132" s="24">
        <f t="shared" si="146"/>
        <v>0</v>
      </c>
      <c r="X132" s="24">
        <f t="shared" si="147"/>
        <v>0</v>
      </c>
      <c r="Y132" s="24">
        <f t="shared" si="148"/>
        <v>0</v>
      </c>
      <c r="Z132" s="24">
        <f t="shared" si="149"/>
        <v>0</v>
      </c>
      <c r="AA132" s="24">
        <f t="shared" si="150"/>
        <v>0</v>
      </c>
      <c r="AB132" s="24">
        <f t="shared" si="151"/>
        <v>0</v>
      </c>
      <c r="AC132" s="24">
        <f t="shared" si="152"/>
        <v>0</v>
      </c>
      <c r="AD132" s="24">
        <f t="shared" si="153"/>
        <v>0</v>
      </c>
      <c r="AE132" s="24">
        <f t="shared" si="154"/>
        <v>0</v>
      </c>
      <c r="AF132" s="24">
        <f t="shared" si="155"/>
        <v>0</v>
      </c>
      <c r="AG132" s="24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  <c r="IX132" s="25"/>
      <c r="IY132" s="25"/>
      <c r="IZ132" s="25"/>
      <c r="JA132" s="25"/>
      <c r="JB132" s="25"/>
      <c r="JC132" s="25"/>
      <c r="JD132" s="25"/>
      <c r="JE132" s="25"/>
      <c r="JF132" s="25"/>
      <c r="JG132" s="25"/>
      <c r="JH132" s="25"/>
      <c r="JI132" s="25"/>
      <c r="JJ132" s="25"/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25"/>
      <c r="JW132" s="25"/>
      <c r="JX132" s="25"/>
      <c r="JY132" s="25"/>
      <c r="JZ132" s="25"/>
      <c r="KA132" s="25"/>
      <c r="KB132" s="25"/>
      <c r="KC132" s="25"/>
      <c r="KD132" s="25"/>
      <c r="KE132" s="25"/>
      <c r="KF132" s="25"/>
      <c r="KG132" s="25"/>
      <c r="KH132" s="25"/>
      <c r="KI132" s="25"/>
      <c r="KJ132" s="25"/>
      <c r="KK132" s="25"/>
      <c r="KL132" s="25"/>
      <c r="KM132" s="25"/>
      <c r="KN132" s="25"/>
      <c r="KO132" s="25"/>
      <c r="KP132" s="25"/>
      <c r="KQ132" s="25"/>
      <c r="KR132" s="25"/>
      <c r="KS132" s="25"/>
      <c r="KT132" s="25"/>
      <c r="KU132" s="25"/>
      <c r="KV132" s="25"/>
      <c r="KW132" s="25"/>
      <c r="KX132" s="25"/>
      <c r="KY132" s="25"/>
      <c r="KZ132" s="25"/>
      <c r="LA132" s="25"/>
      <c r="LB132" s="25"/>
      <c r="LC132" s="25"/>
      <c r="LD132" s="25"/>
      <c r="LE132" s="25"/>
      <c r="LF132" s="25"/>
      <c r="LG132" s="25"/>
      <c r="LH132" s="25"/>
      <c r="LI132" s="25"/>
      <c r="LJ132" s="25"/>
      <c r="LK132" s="25"/>
      <c r="LL132" s="25"/>
      <c r="LM132" s="25"/>
      <c r="LN132" s="25"/>
      <c r="LO132" s="25"/>
      <c r="LP132" s="25"/>
      <c r="LQ132" s="25"/>
      <c r="LR132" s="25"/>
      <c r="LS132" s="25"/>
      <c r="LT132" s="25"/>
      <c r="LU132" s="25"/>
      <c r="LV132" s="25"/>
      <c r="LW132" s="25"/>
      <c r="LX132" s="25"/>
      <c r="LY132" s="25"/>
      <c r="LZ132" s="25"/>
      <c r="MA132" s="25"/>
      <c r="MB132" s="25"/>
      <c r="MC132" s="25"/>
      <c r="MD132" s="25"/>
      <c r="ME132" s="25"/>
      <c r="MF132" s="25"/>
      <c r="MG132" s="25"/>
      <c r="MH132" s="25"/>
      <c r="MI132" s="25"/>
      <c r="MJ132" s="25"/>
      <c r="MK132" s="25"/>
      <c r="ML132" s="25"/>
      <c r="MM132" s="25"/>
      <c r="MN132" s="25"/>
      <c r="MO132" s="25"/>
      <c r="MP132" s="25"/>
      <c r="MQ132" s="25"/>
      <c r="MR132" s="25"/>
      <c r="MS132" s="25"/>
      <c r="MT132" s="25"/>
      <c r="MU132" s="25"/>
      <c r="MV132" s="25"/>
      <c r="MW132" s="25"/>
      <c r="MX132" s="25"/>
      <c r="MY132" s="27"/>
      <c r="MZ132" s="25"/>
      <c r="NA132" s="25"/>
      <c r="NB132" s="25"/>
      <c r="NC132" s="25"/>
      <c r="ND132" s="25"/>
      <c r="NE132" s="25"/>
      <c r="NF132" s="25"/>
      <c r="NG132" s="25"/>
      <c r="NH132" s="26"/>
      <c r="NI132" s="26"/>
      <c r="NJ132" s="26"/>
      <c r="NK132" s="26"/>
      <c r="NL132" s="25"/>
      <c r="NM132" s="25"/>
      <c r="NN132" s="23"/>
      <c r="NO132" s="25"/>
      <c r="NP132" s="26"/>
      <c r="NQ132" s="25"/>
      <c r="NR132" s="26"/>
      <c r="NS132" s="26"/>
      <c r="NT132" s="26"/>
      <c r="NU132" s="25"/>
      <c r="NV132" s="26"/>
      <c r="NW132" s="23"/>
      <c r="NX132" s="25"/>
      <c r="NY132" s="25"/>
      <c r="NZ132" s="25"/>
      <c r="OA132" s="25"/>
      <c r="OB132" s="25"/>
      <c r="OC132" s="25"/>
      <c r="OD132" s="25"/>
      <c r="OE132" s="25"/>
      <c r="OF132" s="25"/>
      <c r="OG132" s="25"/>
      <c r="OH132" s="25"/>
      <c r="OI132" s="25"/>
      <c r="OJ132" s="25"/>
      <c r="OK132" s="25"/>
      <c r="OL132" s="25"/>
      <c r="OM132" s="25"/>
      <c r="ON132" s="25"/>
      <c r="OO132" s="25"/>
      <c r="OP132" s="25"/>
    </row>
    <row r="133" spans="1:406">
      <c r="A133" s="21" t="s">
        <v>218</v>
      </c>
      <c r="B133" s="24">
        <f t="shared" si="125"/>
        <v>0</v>
      </c>
      <c r="C133" s="24">
        <f t="shared" si="126"/>
        <v>0</v>
      </c>
      <c r="D133" s="24">
        <f t="shared" si="127"/>
        <v>0</v>
      </c>
      <c r="E133" s="24">
        <f t="shared" si="128"/>
        <v>0</v>
      </c>
      <c r="F133" s="24">
        <f t="shared" si="129"/>
        <v>0</v>
      </c>
      <c r="G133" s="24">
        <f t="shared" si="130"/>
        <v>0</v>
      </c>
      <c r="H133" s="24">
        <f t="shared" si="131"/>
        <v>0</v>
      </c>
      <c r="I133" s="24">
        <f t="shared" si="132"/>
        <v>0</v>
      </c>
      <c r="J133" s="24">
        <f t="shared" si="133"/>
        <v>0</v>
      </c>
      <c r="K133" s="24">
        <f t="shared" si="134"/>
        <v>0</v>
      </c>
      <c r="L133" s="24">
        <f t="shared" si="135"/>
        <v>0</v>
      </c>
      <c r="M133" s="24">
        <f t="shared" si="136"/>
        <v>0</v>
      </c>
      <c r="N133" s="24">
        <f t="shared" si="137"/>
        <v>0</v>
      </c>
      <c r="O133" s="24">
        <f t="shared" si="138"/>
        <v>0</v>
      </c>
      <c r="P133" s="24">
        <f t="shared" si="139"/>
        <v>0</v>
      </c>
      <c r="Q133" s="24">
        <f t="shared" si="140"/>
        <v>0</v>
      </c>
      <c r="R133" s="24">
        <f t="shared" si="141"/>
        <v>0</v>
      </c>
      <c r="S133" s="24">
        <f t="shared" si="142"/>
        <v>0</v>
      </c>
      <c r="T133" s="24">
        <f t="shared" si="143"/>
        <v>0</v>
      </c>
      <c r="U133" s="24">
        <f t="shared" si="144"/>
        <v>0</v>
      </c>
      <c r="V133" s="24">
        <f t="shared" si="145"/>
        <v>0</v>
      </c>
      <c r="W133" s="24">
        <f t="shared" si="146"/>
        <v>0</v>
      </c>
      <c r="X133" s="24">
        <f t="shared" si="147"/>
        <v>0</v>
      </c>
      <c r="Y133" s="24">
        <f t="shared" si="148"/>
        <v>0</v>
      </c>
      <c r="Z133" s="24">
        <f t="shared" si="149"/>
        <v>0</v>
      </c>
      <c r="AA133" s="24">
        <f t="shared" si="150"/>
        <v>0</v>
      </c>
      <c r="AB133" s="24">
        <f t="shared" si="151"/>
        <v>0</v>
      </c>
      <c r="AC133" s="24">
        <f t="shared" si="152"/>
        <v>0</v>
      </c>
      <c r="AD133" s="24">
        <f t="shared" si="153"/>
        <v>0</v>
      </c>
      <c r="AE133" s="24">
        <f t="shared" si="154"/>
        <v>0</v>
      </c>
      <c r="AF133" s="24">
        <f t="shared" si="155"/>
        <v>0</v>
      </c>
      <c r="AG133" s="24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  <c r="GT133" s="25"/>
      <c r="GU133" s="25"/>
      <c r="GV133" s="25"/>
      <c r="GW133" s="25"/>
      <c r="GX133" s="25"/>
      <c r="GY133" s="25"/>
      <c r="GZ133" s="25"/>
      <c r="HA133" s="25"/>
      <c r="HB133" s="25"/>
      <c r="HC133" s="25"/>
      <c r="HD133" s="25"/>
      <c r="HE133" s="25"/>
      <c r="HF133" s="25"/>
      <c r="HG133" s="25"/>
      <c r="HH133" s="25"/>
      <c r="HI133" s="25"/>
      <c r="HJ133" s="25"/>
      <c r="HK133" s="25"/>
      <c r="HL133" s="25"/>
      <c r="HM133" s="25"/>
      <c r="HN133" s="25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/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/>
      <c r="IK133" s="25"/>
      <c r="IL133" s="25"/>
      <c r="IM133" s="25"/>
      <c r="IN133" s="25"/>
      <c r="IO133" s="25"/>
      <c r="IP133" s="25"/>
      <c r="IQ133" s="25"/>
      <c r="IR133" s="25"/>
      <c r="IS133" s="25"/>
      <c r="IT133" s="25"/>
      <c r="IU133" s="25"/>
      <c r="IV133" s="25"/>
      <c r="IW133" s="25"/>
      <c r="IX133" s="25"/>
      <c r="IY133" s="25"/>
      <c r="IZ133" s="25"/>
      <c r="JA133" s="25"/>
      <c r="JB133" s="25"/>
      <c r="JC133" s="25"/>
      <c r="JD133" s="25"/>
      <c r="JE133" s="25"/>
      <c r="JF133" s="25"/>
      <c r="JG133" s="25"/>
      <c r="JH133" s="25"/>
      <c r="JI133" s="25"/>
      <c r="JJ133" s="25"/>
      <c r="JK133" s="25"/>
      <c r="JL133" s="25"/>
      <c r="JM133" s="25"/>
      <c r="JN133" s="25"/>
      <c r="JO133" s="25"/>
      <c r="JP133" s="25"/>
      <c r="JQ133" s="25"/>
      <c r="JR133" s="25"/>
      <c r="JS133" s="25"/>
      <c r="JT133" s="25"/>
      <c r="JU133" s="25"/>
      <c r="JV133" s="25"/>
      <c r="JW133" s="25"/>
      <c r="JX133" s="25"/>
      <c r="JY133" s="25"/>
      <c r="JZ133" s="25"/>
      <c r="KA133" s="25"/>
      <c r="KB133" s="25"/>
      <c r="KC133" s="25"/>
      <c r="KD133" s="25"/>
      <c r="KE133" s="25"/>
      <c r="KF133" s="25"/>
      <c r="KG133" s="25"/>
      <c r="KH133" s="25"/>
      <c r="KI133" s="25"/>
      <c r="KJ133" s="25"/>
      <c r="KK133" s="25"/>
      <c r="KL133" s="25"/>
      <c r="KM133" s="25"/>
      <c r="KN133" s="25"/>
      <c r="KO133" s="25"/>
      <c r="KP133" s="25"/>
      <c r="KQ133" s="25"/>
      <c r="KR133" s="25"/>
      <c r="KS133" s="25"/>
      <c r="KT133" s="25"/>
      <c r="KU133" s="25"/>
      <c r="KV133" s="25"/>
      <c r="KW133" s="25"/>
      <c r="KX133" s="25"/>
      <c r="KY133" s="25"/>
      <c r="KZ133" s="25"/>
      <c r="LA133" s="25"/>
      <c r="LB133" s="25"/>
      <c r="LC133" s="25"/>
      <c r="LD133" s="25"/>
      <c r="LE133" s="25"/>
      <c r="LF133" s="25"/>
      <c r="LG133" s="25"/>
      <c r="LH133" s="25"/>
      <c r="LI133" s="25"/>
      <c r="LJ133" s="25"/>
      <c r="LK133" s="25"/>
      <c r="LL133" s="25"/>
      <c r="LM133" s="25"/>
      <c r="LN133" s="25"/>
      <c r="LO133" s="25"/>
      <c r="LP133" s="25"/>
      <c r="LQ133" s="25"/>
      <c r="LR133" s="25"/>
      <c r="LS133" s="25"/>
      <c r="LT133" s="25"/>
      <c r="LU133" s="25"/>
      <c r="LV133" s="25"/>
      <c r="LW133" s="25"/>
      <c r="LX133" s="25"/>
      <c r="LY133" s="25"/>
      <c r="LZ133" s="25"/>
      <c r="MA133" s="25"/>
      <c r="MB133" s="25"/>
      <c r="MC133" s="25"/>
      <c r="MD133" s="25"/>
      <c r="ME133" s="25"/>
      <c r="MF133" s="25"/>
      <c r="MG133" s="25"/>
      <c r="MH133" s="25"/>
      <c r="MI133" s="25"/>
      <c r="MJ133" s="25"/>
      <c r="MK133" s="25"/>
      <c r="ML133" s="25"/>
      <c r="MM133" s="25"/>
      <c r="MN133" s="25"/>
      <c r="MO133" s="25"/>
      <c r="MP133" s="25"/>
      <c r="MQ133" s="25"/>
      <c r="MR133" s="25"/>
      <c r="MS133" s="25"/>
      <c r="MT133" s="25"/>
      <c r="MU133" s="25"/>
      <c r="MV133" s="25"/>
      <c r="MW133" s="25"/>
      <c r="MX133" s="25"/>
      <c r="MY133" s="25"/>
      <c r="MZ133" s="25"/>
      <c r="NA133" s="25"/>
      <c r="NB133" s="25"/>
      <c r="NC133" s="25"/>
      <c r="ND133" s="25"/>
      <c r="NE133" s="25"/>
      <c r="NF133" s="25"/>
      <c r="NG133" s="25"/>
      <c r="NH133" s="25"/>
      <c r="NI133" s="25"/>
      <c r="NJ133" s="25"/>
      <c r="NK133" s="25"/>
      <c r="NL133" s="25"/>
      <c r="NM133" s="25"/>
      <c r="NN133" s="23"/>
      <c r="NO133" s="25"/>
      <c r="NP133" s="25"/>
      <c r="NQ133" s="25"/>
      <c r="NR133" s="25"/>
      <c r="NS133" s="25"/>
      <c r="NT133" s="25"/>
      <c r="NU133" s="25"/>
      <c r="NV133" s="25"/>
      <c r="NW133" s="23"/>
      <c r="NX133" s="25"/>
      <c r="NY133" s="25"/>
      <c r="NZ133" s="25"/>
      <c r="OA133" s="25"/>
      <c r="OB133" s="25"/>
      <c r="OC133" s="25"/>
      <c r="OD133" s="25"/>
      <c r="OE133" s="25"/>
      <c r="OF133" s="25"/>
      <c r="OG133" s="25"/>
      <c r="OH133" s="25"/>
      <c r="OI133" s="25"/>
      <c r="OJ133" s="25"/>
      <c r="OK133" s="25"/>
      <c r="OL133" s="25"/>
      <c r="OM133" s="25"/>
      <c r="ON133" s="25"/>
      <c r="OO133" s="25"/>
      <c r="OP133" s="25"/>
    </row>
    <row r="134" spans="1:406">
      <c r="A134" s="21" t="s">
        <v>219</v>
      </c>
      <c r="B134" s="24">
        <f t="shared" si="125"/>
        <v>0</v>
      </c>
      <c r="C134" s="24">
        <f t="shared" si="126"/>
        <v>0</v>
      </c>
      <c r="D134" s="24">
        <f t="shared" si="127"/>
        <v>0</v>
      </c>
      <c r="E134" s="24">
        <f t="shared" si="128"/>
        <v>0</v>
      </c>
      <c r="F134" s="24">
        <f t="shared" si="129"/>
        <v>0</v>
      </c>
      <c r="G134" s="24">
        <f t="shared" si="130"/>
        <v>0</v>
      </c>
      <c r="H134" s="24">
        <f t="shared" si="131"/>
        <v>0</v>
      </c>
      <c r="I134" s="24">
        <f t="shared" si="132"/>
        <v>0</v>
      </c>
      <c r="J134" s="24">
        <f t="shared" si="133"/>
        <v>0</v>
      </c>
      <c r="K134" s="24">
        <f t="shared" si="134"/>
        <v>0</v>
      </c>
      <c r="L134" s="24">
        <f t="shared" si="135"/>
        <v>0</v>
      </c>
      <c r="M134" s="24">
        <f t="shared" si="136"/>
        <v>0</v>
      </c>
      <c r="N134" s="24">
        <f t="shared" si="137"/>
        <v>0</v>
      </c>
      <c r="O134" s="24">
        <f t="shared" si="138"/>
        <v>0</v>
      </c>
      <c r="P134" s="24">
        <f t="shared" si="139"/>
        <v>0</v>
      </c>
      <c r="Q134" s="24">
        <f t="shared" si="140"/>
        <v>0</v>
      </c>
      <c r="R134" s="24">
        <f t="shared" si="141"/>
        <v>0</v>
      </c>
      <c r="S134" s="24">
        <f t="shared" si="142"/>
        <v>0</v>
      </c>
      <c r="T134" s="24">
        <f t="shared" si="143"/>
        <v>0</v>
      </c>
      <c r="U134" s="24">
        <f t="shared" si="144"/>
        <v>0</v>
      </c>
      <c r="V134" s="24">
        <f t="shared" si="145"/>
        <v>0</v>
      </c>
      <c r="W134" s="24">
        <f t="shared" si="146"/>
        <v>0</v>
      </c>
      <c r="X134" s="24">
        <f t="shared" si="147"/>
        <v>0</v>
      </c>
      <c r="Y134" s="24">
        <f t="shared" si="148"/>
        <v>0</v>
      </c>
      <c r="Z134" s="24">
        <f t="shared" si="149"/>
        <v>0</v>
      </c>
      <c r="AA134" s="24">
        <f t="shared" si="150"/>
        <v>0</v>
      </c>
      <c r="AB134" s="24">
        <f t="shared" si="151"/>
        <v>0</v>
      </c>
      <c r="AC134" s="24">
        <f t="shared" si="152"/>
        <v>0</v>
      </c>
      <c r="AD134" s="24">
        <f t="shared" si="153"/>
        <v>0</v>
      </c>
      <c r="AE134" s="24">
        <f t="shared" si="154"/>
        <v>0</v>
      </c>
      <c r="AF134" s="24">
        <f t="shared" si="155"/>
        <v>0</v>
      </c>
      <c r="AG134" s="24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  <c r="KO134" s="25"/>
      <c r="KP134" s="25"/>
      <c r="KQ134" s="25"/>
      <c r="KR134" s="25"/>
      <c r="KS134" s="25"/>
      <c r="KT134" s="25"/>
      <c r="KU134" s="25"/>
      <c r="KV134" s="25"/>
      <c r="KW134" s="25"/>
      <c r="KX134" s="25"/>
      <c r="KY134" s="25"/>
      <c r="KZ134" s="25"/>
      <c r="LA134" s="25"/>
      <c r="LB134" s="25"/>
      <c r="LC134" s="25"/>
      <c r="LD134" s="25"/>
      <c r="LE134" s="25"/>
      <c r="LF134" s="25"/>
      <c r="LG134" s="25"/>
      <c r="LH134" s="25"/>
      <c r="LI134" s="25"/>
      <c r="LJ134" s="25"/>
      <c r="LK134" s="25"/>
      <c r="LL134" s="25"/>
      <c r="LM134" s="25"/>
      <c r="LN134" s="25"/>
      <c r="LO134" s="25"/>
      <c r="LP134" s="25"/>
      <c r="LQ134" s="25"/>
      <c r="LR134" s="25"/>
      <c r="LS134" s="25"/>
      <c r="LT134" s="25"/>
      <c r="LU134" s="25"/>
      <c r="LV134" s="25"/>
      <c r="LW134" s="25"/>
      <c r="LX134" s="25"/>
      <c r="LY134" s="25"/>
      <c r="LZ134" s="25"/>
      <c r="MA134" s="25"/>
      <c r="MB134" s="25"/>
      <c r="MC134" s="25"/>
      <c r="MD134" s="25"/>
      <c r="ME134" s="25"/>
      <c r="MF134" s="25"/>
      <c r="MG134" s="25"/>
      <c r="MH134" s="25"/>
      <c r="MI134" s="25"/>
      <c r="MJ134" s="25"/>
      <c r="MK134" s="25"/>
      <c r="ML134" s="25"/>
      <c r="MM134" s="25"/>
      <c r="MN134" s="25"/>
      <c r="MO134" s="25"/>
      <c r="MP134" s="25"/>
      <c r="MQ134" s="25"/>
      <c r="MR134" s="25"/>
      <c r="MS134" s="25"/>
      <c r="MT134" s="25"/>
      <c r="MU134" s="25"/>
      <c r="MV134" s="25"/>
      <c r="MW134" s="25"/>
      <c r="MX134" s="25"/>
      <c r="MY134" s="25"/>
      <c r="MZ134" s="25"/>
      <c r="NA134" s="25"/>
      <c r="NB134" s="25"/>
      <c r="NC134" s="25"/>
      <c r="ND134" s="25"/>
      <c r="NE134" s="25"/>
      <c r="NF134" s="25"/>
      <c r="NG134" s="25"/>
      <c r="NH134" s="25"/>
      <c r="NI134" s="25"/>
      <c r="NJ134" s="25"/>
      <c r="NK134" s="25"/>
      <c r="NL134" s="25"/>
      <c r="NM134" s="25"/>
      <c r="NN134" s="23"/>
      <c r="NO134" s="25"/>
      <c r="NP134" s="25"/>
      <c r="NQ134" s="25"/>
      <c r="NR134" s="25"/>
      <c r="NS134" s="25"/>
      <c r="NT134" s="25"/>
      <c r="NU134" s="25"/>
      <c r="NV134" s="25"/>
      <c r="NW134" s="23"/>
      <c r="NX134" s="25"/>
      <c r="NY134" s="25"/>
      <c r="NZ134" s="25"/>
      <c r="OA134" s="25"/>
      <c r="OB134" s="25"/>
      <c r="OC134" s="25"/>
      <c r="OD134" s="25"/>
      <c r="OE134" s="25"/>
      <c r="OF134" s="25"/>
      <c r="OG134" s="25"/>
      <c r="OH134" s="25"/>
      <c r="OI134" s="25"/>
      <c r="OJ134" s="25"/>
      <c r="OK134" s="25"/>
      <c r="OL134" s="25"/>
      <c r="OM134" s="25"/>
      <c r="ON134" s="25"/>
      <c r="OO134" s="25"/>
      <c r="OP134" s="25"/>
    </row>
    <row r="135" spans="1:406">
      <c r="A135" s="21" t="s">
        <v>220</v>
      </c>
      <c r="B135" s="24">
        <f t="shared" si="125"/>
        <v>0</v>
      </c>
      <c r="C135" s="24">
        <f t="shared" si="126"/>
        <v>0</v>
      </c>
      <c r="D135" s="24">
        <f t="shared" si="127"/>
        <v>0</v>
      </c>
      <c r="E135" s="24">
        <f t="shared" si="128"/>
        <v>0</v>
      </c>
      <c r="F135" s="24">
        <f t="shared" si="129"/>
        <v>0</v>
      </c>
      <c r="G135" s="24">
        <f t="shared" si="130"/>
        <v>0</v>
      </c>
      <c r="H135" s="24">
        <f t="shared" si="131"/>
        <v>0</v>
      </c>
      <c r="I135" s="24">
        <f t="shared" si="132"/>
        <v>0</v>
      </c>
      <c r="J135" s="24">
        <f t="shared" si="133"/>
        <v>0</v>
      </c>
      <c r="K135" s="24">
        <f t="shared" si="134"/>
        <v>0</v>
      </c>
      <c r="L135" s="24">
        <f t="shared" si="135"/>
        <v>0</v>
      </c>
      <c r="M135" s="24">
        <f t="shared" si="136"/>
        <v>0</v>
      </c>
      <c r="N135" s="24">
        <f t="shared" si="137"/>
        <v>0</v>
      </c>
      <c r="O135" s="24">
        <f t="shared" si="138"/>
        <v>0</v>
      </c>
      <c r="P135" s="24">
        <f t="shared" si="139"/>
        <v>0</v>
      </c>
      <c r="Q135" s="24">
        <f t="shared" si="140"/>
        <v>0</v>
      </c>
      <c r="R135" s="24">
        <f t="shared" si="141"/>
        <v>0</v>
      </c>
      <c r="S135" s="24">
        <f t="shared" si="142"/>
        <v>0</v>
      </c>
      <c r="T135" s="24">
        <f t="shared" si="143"/>
        <v>0</v>
      </c>
      <c r="U135" s="24">
        <f t="shared" si="144"/>
        <v>0</v>
      </c>
      <c r="V135" s="24">
        <f t="shared" si="145"/>
        <v>0</v>
      </c>
      <c r="W135" s="24">
        <f t="shared" si="146"/>
        <v>0</v>
      </c>
      <c r="X135" s="24">
        <f t="shared" si="147"/>
        <v>0</v>
      </c>
      <c r="Y135" s="24">
        <f t="shared" si="148"/>
        <v>0</v>
      </c>
      <c r="Z135" s="24">
        <f t="shared" si="149"/>
        <v>0</v>
      </c>
      <c r="AA135" s="24">
        <f t="shared" si="150"/>
        <v>0</v>
      </c>
      <c r="AB135" s="24">
        <f t="shared" si="151"/>
        <v>0</v>
      </c>
      <c r="AC135" s="24">
        <f t="shared" si="152"/>
        <v>0</v>
      </c>
      <c r="AD135" s="24">
        <f t="shared" si="153"/>
        <v>0</v>
      </c>
      <c r="AE135" s="24">
        <f t="shared" si="154"/>
        <v>0</v>
      </c>
      <c r="AF135" s="24">
        <f t="shared" si="155"/>
        <v>0</v>
      </c>
      <c r="AG135" s="24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25"/>
      <c r="EY135" s="25"/>
      <c r="EZ135" s="25"/>
      <c r="FA135" s="25"/>
      <c r="FB135" s="25"/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  <c r="GT135" s="25"/>
      <c r="GU135" s="25"/>
      <c r="GV135" s="25"/>
      <c r="GW135" s="25"/>
      <c r="GX135" s="25"/>
      <c r="GY135" s="25"/>
      <c r="GZ135" s="25"/>
      <c r="HA135" s="25"/>
      <c r="HB135" s="25"/>
      <c r="HC135" s="25"/>
      <c r="HD135" s="25"/>
      <c r="HE135" s="25"/>
      <c r="HF135" s="25"/>
      <c r="HG135" s="25"/>
      <c r="HH135" s="25"/>
      <c r="HI135" s="25"/>
      <c r="HJ135" s="25"/>
      <c r="HK135" s="25"/>
      <c r="HL135" s="25"/>
      <c r="HM135" s="25"/>
      <c r="HN135" s="25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5"/>
      <c r="IT135" s="25"/>
      <c r="IU135" s="25"/>
      <c r="IV135" s="25"/>
      <c r="IW135" s="25"/>
      <c r="IX135" s="25"/>
      <c r="IY135" s="25"/>
      <c r="IZ135" s="25"/>
      <c r="JA135" s="25"/>
      <c r="JB135" s="25"/>
      <c r="JC135" s="25"/>
      <c r="JD135" s="25"/>
      <c r="JE135" s="25"/>
      <c r="JF135" s="25"/>
      <c r="JG135" s="25"/>
      <c r="JH135" s="25"/>
      <c r="JI135" s="25"/>
      <c r="JJ135" s="25"/>
      <c r="JK135" s="25"/>
      <c r="JL135" s="25"/>
      <c r="JM135" s="25"/>
      <c r="JN135" s="25"/>
      <c r="JO135" s="25"/>
      <c r="JP135" s="25"/>
      <c r="JQ135" s="25"/>
      <c r="JR135" s="25"/>
      <c r="JS135" s="25"/>
      <c r="JT135" s="25"/>
      <c r="JU135" s="25"/>
      <c r="JV135" s="25"/>
      <c r="JW135" s="25"/>
      <c r="JX135" s="25"/>
      <c r="JY135" s="25"/>
      <c r="JZ135" s="25"/>
      <c r="KA135" s="25"/>
      <c r="KB135" s="25"/>
      <c r="KC135" s="25"/>
      <c r="KD135" s="25"/>
      <c r="KE135" s="25"/>
      <c r="KF135" s="25"/>
      <c r="KG135" s="25"/>
      <c r="KH135" s="25"/>
      <c r="KI135" s="25"/>
      <c r="KJ135" s="25"/>
      <c r="KK135" s="25"/>
      <c r="KL135" s="25"/>
      <c r="KM135" s="25"/>
      <c r="KN135" s="25"/>
      <c r="KO135" s="25"/>
      <c r="KP135" s="25"/>
      <c r="KQ135" s="25"/>
      <c r="KR135" s="25"/>
      <c r="KS135" s="25"/>
      <c r="KT135" s="25"/>
      <c r="KU135" s="25"/>
      <c r="KV135" s="25"/>
      <c r="KW135" s="25"/>
      <c r="KX135" s="25"/>
      <c r="KY135" s="25"/>
      <c r="KZ135" s="25"/>
      <c r="LA135" s="25"/>
      <c r="LB135" s="25"/>
      <c r="LC135" s="25"/>
      <c r="LD135" s="25"/>
      <c r="LE135" s="25"/>
      <c r="LF135" s="25"/>
      <c r="LG135" s="25"/>
      <c r="LH135" s="25"/>
      <c r="LI135" s="25"/>
      <c r="LJ135" s="25"/>
      <c r="LK135" s="25"/>
      <c r="LL135" s="25"/>
      <c r="LM135" s="25"/>
      <c r="LN135" s="25"/>
      <c r="LO135" s="25"/>
      <c r="LP135" s="25"/>
      <c r="LQ135" s="25"/>
      <c r="LR135" s="25"/>
      <c r="LS135" s="25"/>
      <c r="LT135" s="25"/>
      <c r="LU135" s="25"/>
      <c r="LV135" s="25"/>
      <c r="LW135" s="25"/>
      <c r="LX135" s="25"/>
      <c r="LY135" s="25"/>
      <c r="LZ135" s="25"/>
      <c r="MA135" s="25"/>
      <c r="MB135" s="25"/>
      <c r="MC135" s="25"/>
      <c r="MD135" s="25"/>
      <c r="ME135" s="25"/>
      <c r="MF135" s="25"/>
      <c r="MG135" s="25"/>
      <c r="MH135" s="25"/>
      <c r="MI135" s="25"/>
      <c r="MJ135" s="25"/>
      <c r="MK135" s="25"/>
      <c r="ML135" s="25"/>
      <c r="MM135" s="25"/>
      <c r="MN135" s="25"/>
      <c r="MO135" s="25"/>
      <c r="MP135" s="25"/>
      <c r="MQ135" s="25"/>
      <c r="MR135" s="25"/>
      <c r="MS135" s="25"/>
      <c r="MT135" s="25"/>
      <c r="MU135" s="25"/>
      <c r="MV135" s="25"/>
      <c r="MW135" s="25"/>
      <c r="MX135" s="25"/>
      <c r="MY135" s="25"/>
      <c r="MZ135" s="25"/>
      <c r="NA135" s="25"/>
      <c r="NB135" s="25"/>
      <c r="NC135" s="25"/>
      <c r="ND135" s="25"/>
      <c r="NE135" s="25"/>
      <c r="NF135" s="25"/>
      <c r="NG135" s="25"/>
      <c r="NH135" s="25"/>
      <c r="NI135" s="25"/>
      <c r="NJ135" s="25"/>
      <c r="NK135" s="25"/>
      <c r="NL135" s="25"/>
      <c r="NM135" s="25"/>
      <c r="NN135" s="23"/>
      <c r="NO135" s="25"/>
      <c r="NP135" s="25"/>
      <c r="NQ135" s="25"/>
      <c r="NR135" s="25"/>
      <c r="NS135" s="25"/>
      <c r="NT135" s="25"/>
      <c r="NU135" s="25"/>
      <c r="NV135" s="25"/>
      <c r="NW135" s="23"/>
      <c r="NX135" s="25"/>
      <c r="NY135" s="25"/>
      <c r="NZ135" s="25"/>
      <c r="OA135" s="25"/>
      <c r="OB135" s="25"/>
      <c r="OC135" s="25"/>
      <c r="OD135" s="25"/>
      <c r="OE135" s="25"/>
      <c r="OF135" s="25"/>
      <c r="OG135" s="25"/>
      <c r="OH135" s="25"/>
      <c r="OI135" s="25"/>
      <c r="OJ135" s="25"/>
      <c r="OK135" s="25"/>
      <c r="OL135" s="25"/>
      <c r="OM135" s="25"/>
      <c r="ON135" s="25"/>
      <c r="OO135" s="25"/>
      <c r="OP135" s="25"/>
    </row>
    <row r="136" spans="1:406">
      <c r="A136" s="21" t="s">
        <v>221</v>
      </c>
      <c r="B136" s="24">
        <f t="shared" si="125"/>
        <v>0</v>
      </c>
      <c r="C136" s="24">
        <f t="shared" si="126"/>
        <v>0</v>
      </c>
      <c r="D136" s="24">
        <f t="shared" si="127"/>
        <v>0</v>
      </c>
      <c r="E136" s="24">
        <f t="shared" si="128"/>
        <v>0</v>
      </c>
      <c r="F136" s="24">
        <f t="shared" si="129"/>
        <v>0</v>
      </c>
      <c r="G136" s="24">
        <f t="shared" si="130"/>
        <v>0</v>
      </c>
      <c r="H136" s="24">
        <f t="shared" si="131"/>
        <v>0</v>
      </c>
      <c r="I136" s="24">
        <f t="shared" si="132"/>
        <v>0</v>
      </c>
      <c r="J136" s="24">
        <f t="shared" si="133"/>
        <v>0</v>
      </c>
      <c r="K136" s="24">
        <f t="shared" si="134"/>
        <v>0</v>
      </c>
      <c r="L136" s="24">
        <f t="shared" si="135"/>
        <v>0</v>
      </c>
      <c r="M136" s="24">
        <f t="shared" si="136"/>
        <v>0</v>
      </c>
      <c r="N136" s="24">
        <f t="shared" si="137"/>
        <v>0</v>
      </c>
      <c r="O136" s="24">
        <f t="shared" si="138"/>
        <v>0</v>
      </c>
      <c r="P136" s="24">
        <f t="shared" si="139"/>
        <v>0</v>
      </c>
      <c r="Q136" s="24">
        <f t="shared" si="140"/>
        <v>0</v>
      </c>
      <c r="R136" s="24">
        <f t="shared" si="141"/>
        <v>0</v>
      </c>
      <c r="S136" s="24">
        <f t="shared" si="142"/>
        <v>0</v>
      </c>
      <c r="T136" s="24">
        <f t="shared" si="143"/>
        <v>0</v>
      </c>
      <c r="U136" s="24">
        <f t="shared" si="144"/>
        <v>0</v>
      </c>
      <c r="V136" s="24">
        <f t="shared" si="145"/>
        <v>0</v>
      </c>
      <c r="W136" s="24">
        <f t="shared" si="146"/>
        <v>0</v>
      </c>
      <c r="X136" s="24">
        <f t="shared" si="147"/>
        <v>0</v>
      </c>
      <c r="Y136" s="24">
        <f t="shared" si="148"/>
        <v>0</v>
      </c>
      <c r="Z136" s="24">
        <f t="shared" si="149"/>
        <v>0</v>
      </c>
      <c r="AA136" s="24">
        <f t="shared" si="150"/>
        <v>0</v>
      </c>
      <c r="AB136" s="24">
        <f t="shared" si="151"/>
        <v>0</v>
      </c>
      <c r="AC136" s="24">
        <f t="shared" si="152"/>
        <v>0</v>
      </c>
      <c r="AD136" s="24">
        <f t="shared" si="153"/>
        <v>0</v>
      </c>
      <c r="AE136" s="24">
        <f t="shared" si="154"/>
        <v>0</v>
      </c>
      <c r="AF136" s="24">
        <f t="shared" si="155"/>
        <v>0</v>
      </c>
      <c r="AG136" s="24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25"/>
      <c r="EY136" s="25"/>
      <c r="EZ136" s="25"/>
      <c r="FA136" s="25"/>
      <c r="FB136" s="25"/>
      <c r="FC136" s="25"/>
      <c r="FD136" s="25"/>
      <c r="FE136" s="25"/>
      <c r="FF136" s="25"/>
      <c r="FG136" s="25"/>
      <c r="FH136" s="25"/>
      <c r="FI136" s="25"/>
      <c r="FJ136" s="25"/>
      <c r="FK136" s="25"/>
      <c r="FL136" s="25"/>
      <c r="FM136" s="25"/>
      <c r="FN136" s="25"/>
      <c r="FO136" s="25"/>
      <c r="FP136" s="25"/>
      <c r="FQ136" s="25"/>
      <c r="FR136" s="25"/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  <c r="GH136" s="25"/>
      <c r="GI136" s="25"/>
      <c r="GJ136" s="25"/>
      <c r="GK136" s="25"/>
      <c r="GL136" s="25"/>
      <c r="GM136" s="25"/>
      <c r="GN136" s="25"/>
      <c r="GO136" s="25"/>
      <c r="GP136" s="25"/>
      <c r="GQ136" s="25"/>
      <c r="GR136" s="25"/>
      <c r="GS136" s="25"/>
      <c r="GT136" s="25"/>
      <c r="GU136" s="25"/>
      <c r="GV136" s="25"/>
      <c r="GW136" s="25"/>
      <c r="GX136" s="25"/>
      <c r="GY136" s="25"/>
      <c r="GZ136" s="25"/>
      <c r="HA136" s="25"/>
      <c r="HB136" s="25"/>
      <c r="HC136" s="25"/>
      <c r="HD136" s="25"/>
      <c r="HE136" s="25"/>
      <c r="HF136" s="25"/>
      <c r="HG136" s="25"/>
      <c r="HH136" s="25"/>
      <c r="HI136" s="25"/>
      <c r="HJ136" s="25"/>
      <c r="HK136" s="25"/>
      <c r="HL136" s="25"/>
      <c r="HM136" s="25"/>
      <c r="HN136" s="25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5"/>
      <c r="IT136" s="25"/>
      <c r="IU136" s="25"/>
      <c r="IV136" s="25"/>
      <c r="IW136" s="25"/>
      <c r="IX136" s="25"/>
      <c r="IY136" s="25"/>
      <c r="IZ136" s="25"/>
      <c r="JA136" s="25"/>
      <c r="JB136" s="25"/>
      <c r="JC136" s="25"/>
      <c r="JD136" s="25"/>
      <c r="JE136" s="25"/>
      <c r="JF136" s="25"/>
      <c r="JG136" s="25"/>
      <c r="JH136" s="25"/>
      <c r="JI136" s="25"/>
      <c r="JJ136" s="25"/>
      <c r="JK136" s="25"/>
      <c r="JL136" s="25"/>
      <c r="JM136" s="25"/>
      <c r="JN136" s="25"/>
      <c r="JO136" s="25"/>
      <c r="JP136" s="25"/>
      <c r="JQ136" s="25"/>
      <c r="JR136" s="25"/>
      <c r="JS136" s="25"/>
      <c r="JT136" s="25"/>
      <c r="JU136" s="25"/>
      <c r="JV136" s="25"/>
      <c r="JW136" s="25"/>
      <c r="JX136" s="25"/>
      <c r="JY136" s="25"/>
      <c r="JZ136" s="25"/>
      <c r="KA136" s="25"/>
      <c r="KB136" s="25"/>
      <c r="KC136" s="25"/>
      <c r="KD136" s="25"/>
      <c r="KE136" s="25"/>
      <c r="KF136" s="25"/>
      <c r="KG136" s="25"/>
      <c r="KH136" s="25"/>
      <c r="KI136" s="25"/>
      <c r="KJ136" s="25"/>
      <c r="KK136" s="25"/>
      <c r="KL136" s="25"/>
      <c r="KM136" s="25"/>
      <c r="KN136" s="25"/>
      <c r="KO136" s="25"/>
      <c r="KP136" s="25"/>
      <c r="KQ136" s="25"/>
      <c r="KR136" s="25"/>
      <c r="KS136" s="25"/>
      <c r="KT136" s="25"/>
      <c r="KU136" s="25"/>
      <c r="KV136" s="25"/>
      <c r="KW136" s="25"/>
      <c r="KX136" s="25"/>
      <c r="KY136" s="25"/>
      <c r="KZ136" s="25"/>
      <c r="LA136" s="25"/>
      <c r="LB136" s="25"/>
      <c r="LC136" s="25"/>
      <c r="LD136" s="25"/>
      <c r="LE136" s="25"/>
      <c r="LF136" s="25"/>
      <c r="LG136" s="25"/>
      <c r="LH136" s="25"/>
      <c r="LI136" s="25"/>
      <c r="LJ136" s="25"/>
      <c r="LK136" s="25"/>
      <c r="LL136" s="25"/>
      <c r="LM136" s="25"/>
      <c r="LN136" s="25"/>
      <c r="LO136" s="25"/>
      <c r="LP136" s="25"/>
      <c r="LQ136" s="25"/>
      <c r="LR136" s="25"/>
      <c r="LS136" s="25"/>
      <c r="LT136" s="25"/>
      <c r="LU136" s="25"/>
      <c r="LV136" s="25"/>
      <c r="LW136" s="25"/>
      <c r="LX136" s="25"/>
      <c r="LY136" s="25"/>
      <c r="LZ136" s="25"/>
      <c r="MA136" s="25"/>
      <c r="MB136" s="25"/>
      <c r="MC136" s="25"/>
      <c r="MD136" s="25"/>
      <c r="ME136" s="25"/>
      <c r="MF136" s="25"/>
      <c r="MG136" s="25"/>
      <c r="MH136" s="25"/>
      <c r="MI136" s="25"/>
      <c r="MJ136" s="25"/>
      <c r="MK136" s="25"/>
      <c r="ML136" s="25"/>
      <c r="MM136" s="25"/>
      <c r="MN136" s="25"/>
      <c r="MO136" s="26"/>
      <c r="MP136" s="25"/>
      <c r="MQ136" s="25"/>
      <c r="MR136" s="25"/>
      <c r="MS136" s="25"/>
      <c r="MT136" s="25"/>
      <c r="MU136" s="25"/>
      <c r="MV136" s="25"/>
      <c r="MW136" s="25"/>
      <c r="MX136" s="25"/>
      <c r="MY136" s="25"/>
      <c r="MZ136" s="25"/>
      <c r="NA136" s="26"/>
      <c r="NB136" s="26"/>
      <c r="NC136" s="26"/>
      <c r="ND136" s="26"/>
      <c r="NE136" s="26"/>
      <c r="NF136" s="26"/>
      <c r="NG136" s="26"/>
      <c r="NH136" s="26"/>
      <c r="NI136" s="26"/>
      <c r="NJ136" s="26"/>
      <c r="NK136" s="26"/>
      <c r="NL136" s="26"/>
      <c r="NM136" s="26"/>
      <c r="NN136" s="26"/>
      <c r="NO136" s="26"/>
      <c r="NP136" s="26"/>
      <c r="NQ136" s="26"/>
      <c r="NR136" s="26"/>
      <c r="NS136" s="26"/>
      <c r="NT136" s="26"/>
      <c r="NU136" s="26"/>
      <c r="NV136" s="26"/>
      <c r="NW136" s="26"/>
      <c r="NX136" s="26"/>
      <c r="NY136" s="26"/>
      <c r="NZ136" s="26"/>
      <c r="OA136" s="26"/>
      <c r="OB136" s="25"/>
      <c r="OC136" s="25"/>
      <c r="OD136" s="25"/>
      <c r="OE136" s="25"/>
      <c r="OF136" s="25"/>
      <c r="OG136" s="25"/>
      <c r="OH136" s="25"/>
      <c r="OI136" s="25"/>
      <c r="OJ136" s="25"/>
      <c r="OK136" s="25"/>
      <c r="OL136" s="25"/>
      <c r="OM136" s="25"/>
      <c r="ON136" s="25"/>
      <c r="OO136" s="25"/>
      <c r="OP136" s="25"/>
    </row>
    <row r="137" spans="1:406">
      <c r="A137" s="21" t="s">
        <v>222</v>
      </c>
      <c r="B137" s="24">
        <f t="shared" si="125"/>
        <v>0</v>
      </c>
      <c r="C137" s="24">
        <f t="shared" si="126"/>
        <v>0</v>
      </c>
      <c r="D137" s="24">
        <f t="shared" si="127"/>
        <v>0</v>
      </c>
      <c r="E137" s="24">
        <f t="shared" si="128"/>
        <v>0</v>
      </c>
      <c r="F137" s="24">
        <f t="shared" si="129"/>
        <v>0</v>
      </c>
      <c r="G137" s="24">
        <f t="shared" si="130"/>
        <v>0</v>
      </c>
      <c r="H137" s="24">
        <f t="shared" si="131"/>
        <v>0</v>
      </c>
      <c r="I137" s="24">
        <f t="shared" si="132"/>
        <v>0</v>
      </c>
      <c r="J137" s="24">
        <f t="shared" si="133"/>
        <v>0</v>
      </c>
      <c r="K137" s="24">
        <f t="shared" si="134"/>
        <v>0</v>
      </c>
      <c r="L137" s="24">
        <f t="shared" si="135"/>
        <v>0</v>
      </c>
      <c r="M137" s="24">
        <f t="shared" si="136"/>
        <v>0</v>
      </c>
      <c r="N137" s="24">
        <f t="shared" si="137"/>
        <v>0</v>
      </c>
      <c r="O137" s="24">
        <f t="shared" si="138"/>
        <v>0</v>
      </c>
      <c r="P137" s="24">
        <f t="shared" si="139"/>
        <v>0</v>
      </c>
      <c r="Q137" s="24">
        <f t="shared" si="140"/>
        <v>0</v>
      </c>
      <c r="R137" s="24">
        <f t="shared" si="141"/>
        <v>0</v>
      </c>
      <c r="S137" s="24">
        <f t="shared" si="142"/>
        <v>0</v>
      </c>
      <c r="T137" s="24">
        <f t="shared" si="143"/>
        <v>0</v>
      </c>
      <c r="U137" s="24">
        <f t="shared" si="144"/>
        <v>0</v>
      </c>
      <c r="V137" s="24">
        <f t="shared" si="145"/>
        <v>0</v>
      </c>
      <c r="W137" s="24">
        <f t="shared" si="146"/>
        <v>0</v>
      </c>
      <c r="X137" s="24">
        <f t="shared" si="147"/>
        <v>0</v>
      </c>
      <c r="Y137" s="24">
        <f t="shared" si="148"/>
        <v>0</v>
      </c>
      <c r="Z137" s="24">
        <f t="shared" si="149"/>
        <v>0</v>
      </c>
      <c r="AA137" s="24">
        <f t="shared" si="150"/>
        <v>0</v>
      </c>
      <c r="AB137" s="24">
        <f t="shared" si="151"/>
        <v>0</v>
      </c>
      <c r="AC137" s="24">
        <f t="shared" si="152"/>
        <v>0</v>
      </c>
      <c r="AD137" s="24">
        <f t="shared" si="153"/>
        <v>0</v>
      </c>
      <c r="AE137" s="24">
        <f t="shared" si="154"/>
        <v>0</v>
      </c>
      <c r="AF137" s="24">
        <f t="shared" si="155"/>
        <v>0</v>
      </c>
      <c r="AG137" s="24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  <c r="GT137" s="25"/>
      <c r="GU137" s="25"/>
      <c r="GV137" s="25"/>
      <c r="GW137" s="25"/>
      <c r="GX137" s="25"/>
      <c r="GY137" s="25"/>
      <c r="GZ137" s="25"/>
      <c r="HA137" s="25"/>
      <c r="HB137" s="25"/>
      <c r="HC137" s="25"/>
      <c r="HD137" s="25"/>
      <c r="HE137" s="25"/>
      <c r="HF137" s="25"/>
      <c r="HG137" s="25"/>
      <c r="HH137" s="25"/>
      <c r="HI137" s="25"/>
      <c r="HJ137" s="25"/>
      <c r="HK137" s="25"/>
      <c r="HL137" s="25"/>
      <c r="HM137" s="25"/>
      <c r="HN137" s="25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5"/>
      <c r="IT137" s="25"/>
      <c r="IU137" s="25"/>
      <c r="IV137" s="25"/>
      <c r="IW137" s="25"/>
      <c r="IX137" s="25"/>
      <c r="IY137" s="25"/>
      <c r="IZ137" s="25"/>
      <c r="JA137" s="25"/>
      <c r="JB137" s="25"/>
      <c r="JC137" s="25"/>
      <c r="JD137" s="25"/>
      <c r="JE137" s="25"/>
      <c r="JF137" s="25"/>
      <c r="JG137" s="25"/>
      <c r="JH137" s="25"/>
      <c r="JI137" s="25"/>
      <c r="JJ137" s="25"/>
      <c r="JK137" s="25"/>
      <c r="JL137" s="25"/>
      <c r="JM137" s="25"/>
      <c r="JN137" s="25"/>
      <c r="JO137" s="25"/>
      <c r="JP137" s="25"/>
      <c r="JQ137" s="25"/>
      <c r="JR137" s="25"/>
      <c r="JS137" s="25"/>
      <c r="JT137" s="25"/>
      <c r="JU137" s="25"/>
      <c r="JV137" s="25"/>
      <c r="JW137" s="25"/>
      <c r="JX137" s="25"/>
      <c r="JY137" s="25"/>
      <c r="JZ137" s="25"/>
      <c r="KA137" s="25"/>
      <c r="KB137" s="25"/>
      <c r="KC137" s="25"/>
      <c r="KD137" s="25"/>
      <c r="KE137" s="25"/>
      <c r="KF137" s="25"/>
      <c r="KG137" s="25"/>
      <c r="KH137" s="25"/>
      <c r="KI137" s="25"/>
      <c r="KJ137" s="25"/>
      <c r="KK137" s="25"/>
      <c r="KL137" s="25"/>
      <c r="KM137" s="25"/>
      <c r="KN137" s="25"/>
      <c r="KO137" s="25"/>
      <c r="KP137" s="25"/>
      <c r="KQ137" s="25"/>
      <c r="KR137" s="25"/>
      <c r="KS137" s="25"/>
      <c r="KT137" s="25"/>
      <c r="KU137" s="25"/>
      <c r="KV137" s="25"/>
      <c r="KW137" s="25"/>
      <c r="KX137" s="25"/>
      <c r="KY137" s="25"/>
      <c r="KZ137" s="25"/>
      <c r="LA137" s="25"/>
      <c r="LB137" s="25"/>
      <c r="LC137" s="25"/>
      <c r="LD137" s="25"/>
      <c r="LE137" s="25"/>
      <c r="LF137" s="25"/>
      <c r="LG137" s="25"/>
      <c r="LH137" s="25"/>
      <c r="LI137" s="25"/>
      <c r="LJ137" s="25"/>
      <c r="LK137" s="25"/>
      <c r="LL137" s="25"/>
      <c r="LM137" s="25"/>
      <c r="LN137" s="25"/>
      <c r="LO137" s="25"/>
      <c r="LP137" s="25"/>
      <c r="LQ137" s="25"/>
      <c r="LR137" s="25"/>
      <c r="LS137" s="25"/>
      <c r="LT137" s="25"/>
      <c r="LU137" s="25"/>
      <c r="LV137" s="25"/>
      <c r="LW137" s="25"/>
      <c r="LX137" s="25"/>
      <c r="LY137" s="25"/>
      <c r="LZ137" s="25"/>
      <c r="MA137" s="25"/>
      <c r="MB137" s="25"/>
      <c r="MC137" s="25"/>
      <c r="MD137" s="25"/>
      <c r="ME137" s="25"/>
      <c r="MF137" s="25"/>
      <c r="MG137" s="25"/>
      <c r="MH137" s="25"/>
      <c r="MI137" s="25"/>
      <c r="MJ137" s="25"/>
      <c r="MK137" s="25"/>
      <c r="ML137" s="25"/>
      <c r="MM137" s="25"/>
      <c r="MN137" s="25"/>
      <c r="MO137" s="25"/>
      <c r="MP137" s="25"/>
      <c r="MQ137" s="25"/>
      <c r="MR137" s="25"/>
      <c r="MS137" s="25"/>
      <c r="MT137" s="25"/>
      <c r="MU137" s="25"/>
      <c r="MV137" s="25"/>
      <c r="MW137" s="25"/>
      <c r="MX137" s="25"/>
      <c r="MY137" s="25"/>
      <c r="MZ137" s="25"/>
      <c r="NA137" s="25"/>
      <c r="NB137" s="25"/>
      <c r="NC137" s="25"/>
      <c r="ND137" s="25"/>
      <c r="NE137" s="25"/>
      <c r="NF137" s="25"/>
      <c r="NG137" s="25"/>
      <c r="NH137" s="25"/>
      <c r="NI137" s="25"/>
      <c r="NJ137" s="25"/>
      <c r="NK137" s="25"/>
      <c r="NL137" s="25"/>
      <c r="NM137" s="25"/>
      <c r="NN137" s="23"/>
      <c r="NO137" s="25"/>
      <c r="NP137" s="25"/>
      <c r="NQ137" s="25"/>
      <c r="NR137" s="25"/>
      <c r="NS137" s="25"/>
      <c r="NT137" s="25"/>
      <c r="NU137" s="25"/>
      <c r="NV137" s="25"/>
      <c r="NW137" s="23"/>
      <c r="NX137" s="25"/>
      <c r="NY137" s="25"/>
      <c r="NZ137" s="25"/>
      <c r="OA137" s="25"/>
      <c r="OB137" s="25"/>
      <c r="OC137" s="25"/>
      <c r="OD137" s="25"/>
      <c r="OE137" s="25"/>
      <c r="OF137" s="25"/>
      <c r="OG137" s="25"/>
      <c r="OH137" s="25"/>
      <c r="OI137" s="25"/>
      <c r="OJ137" s="25"/>
      <c r="OK137" s="25"/>
      <c r="OL137" s="25"/>
      <c r="OM137" s="25"/>
      <c r="ON137" s="25"/>
      <c r="OO137" s="25"/>
      <c r="OP137" s="25"/>
    </row>
    <row r="138" spans="1:406">
      <c r="A138" s="21" t="s">
        <v>223</v>
      </c>
      <c r="B138" s="24">
        <f t="shared" si="125"/>
        <v>0</v>
      </c>
      <c r="C138" s="24">
        <f t="shared" si="126"/>
        <v>0</v>
      </c>
      <c r="D138" s="24">
        <f t="shared" si="127"/>
        <v>0</v>
      </c>
      <c r="E138" s="24">
        <f t="shared" si="128"/>
        <v>0</v>
      </c>
      <c r="F138" s="24">
        <f t="shared" si="129"/>
        <v>0</v>
      </c>
      <c r="G138" s="24">
        <f t="shared" si="130"/>
        <v>0</v>
      </c>
      <c r="H138" s="24">
        <f t="shared" si="131"/>
        <v>0</v>
      </c>
      <c r="I138" s="24">
        <f t="shared" si="132"/>
        <v>0</v>
      </c>
      <c r="J138" s="24">
        <f t="shared" si="133"/>
        <v>0</v>
      </c>
      <c r="K138" s="24">
        <f t="shared" si="134"/>
        <v>0</v>
      </c>
      <c r="L138" s="24">
        <f t="shared" si="135"/>
        <v>0</v>
      </c>
      <c r="M138" s="24">
        <f t="shared" si="136"/>
        <v>0</v>
      </c>
      <c r="N138" s="24">
        <f t="shared" si="137"/>
        <v>0</v>
      </c>
      <c r="O138" s="24">
        <f t="shared" si="138"/>
        <v>0</v>
      </c>
      <c r="P138" s="24">
        <f t="shared" si="139"/>
        <v>0</v>
      </c>
      <c r="Q138" s="24">
        <f t="shared" si="140"/>
        <v>0</v>
      </c>
      <c r="R138" s="24">
        <f t="shared" si="141"/>
        <v>0</v>
      </c>
      <c r="S138" s="24">
        <f t="shared" si="142"/>
        <v>0</v>
      </c>
      <c r="T138" s="24">
        <f t="shared" si="143"/>
        <v>0</v>
      </c>
      <c r="U138" s="24">
        <f t="shared" si="144"/>
        <v>0</v>
      </c>
      <c r="V138" s="24">
        <f t="shared" si="145"/>
        <v>0</v>
      </c>
      <c r="W138" s="24">
        <f t="shared" si="146"/>
        <v>0</v>
      </c>
      <c r="X138" s="24">
        <f t="shared" si="147"/>
        <v>0</v>
      </c>
      <c r="Y138" s="24">
        <f t="shared" si="148"/>
        <v>0</v>
      </c>
      <c r="Z138" s="24">
        <f t="shared" si="149"/>
        <v>0</v>
      </c>
      <c r="AA138" s="24">
        <f t="shared" si="150"/>
        <v>0</v>
      </c>
      <c r="AB138" s="24">
        <f t="shared" si="151"/>
        <v>0</v>
      </c>
      <c r="AC138" s="24">
        <f t="shared" si="152"/>
        <v>0</v>
      </c>
      <c r="AD138" s="24">
        <f t="shared" si="153"/>
        <v>0</v>
      </c>
      <c r="AE138" s="24">
        <f t="shared" si="154"/>
        <v>0</v>
      </c>
      <c r="AF138" s="24">
        <f t="shared" si="155"/>
        <v>0</v>
      </c>
      <c r="AG138" s="24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  <c r="LD138" s="25"/>
      <c r="LE138" s="25"/>
      <c r="LF138" s="25"/>
      <c r="LG138" s="25"/>
      <c r="LH138" s="25"/>
      <c r="LI138" s="25"/>
      <c r="LJ138" s="25"/>
      <c r="LK138" s="25"/>
      <c r="LL138" s="25"/>
      <c r="LM138" s="25"/>
      <c r="LN138" s="25"/>
      <c r="LO138" s="25"/>
      <c r="LP138" s="25"/>
      <c r="LQ138" s="25"/>
      <c r="LR138" s="25"/>
      <c r="LS138" s="25"/>
      <c r="LT138" s="25"/>
      <c r="LU138" s="25"/>
      <c r="LV138" s="25"/>
      <c r="LW138" s="25"/>
      <c r="LX138" s="25"/>
      <c r="LY138" s="25"/>
      <c r="LZ138" s="25"/>
      <c r="MA138" s="25"/>
      <c r="MB138" s="25"/>
      <c r="MC138" s="25"/>
      <c r="MD138" s="25"/>
      <c r="ME138" s="25"/>
      <c r="MF138" s="25"/>
      <c r="MG138" s="25"/>
      <c r="MH138" s="25"/>
      <c r="MI138" s="25"/>
      <c r="MJ138" s="25"/>
      <c r="MK138" s="25"/>
      <c r="ML138" s="25"/>
      <c r="MM138" s="25"/>
      <c r="MN138" s="25"/>
      <c r="MO138" s="25"/>
      <c r="MP138" s="25"/>
      <c r="MQ138" s="25"/>
      <c r="MR138" s="25"/>
      <c r="MS138" s="25"/>
      <c r="MT138" s="25"/>
      <c r="MU138" s="25"/>
      <c r="MV138" s="25"/>
      <c r="MW138" s="25"/>
      <c r="MX138" s="25"/>
      <c r="MY138" s="25"/>
      <c r="MZ138" s="25"/>
      <c r="NA138" s="25"/>
      <c r="NB138" s="25"/>
      <c r="NC138" s="25"/>
      <c r="ND138" s="25"/>
      <c r="NE138" s="25"/>
      <c r="NF138" s="25"/>
      <c r="NG138" s="25"/>
      <c r="NH138" s="25"/>
      <c r="NI138" s="25"/>
      <c r="NJ138" s="25"/>
      <c r="NK138" s="25"/>
      <c r="NL138" s="25"/>
      <c r="NM138" s="25"/>
      <c r="NN138" s="23"/>
      <c r="NO138" s="25"/>
      <c r="NP138" s="25"/>
      <c r="NQ138" s="25"/>
      <c r="NR138" s="25"/>
      <c r="NS138" s="25"/>
      <c r="NT138" s="25"/>
      <c r="NU138" s="25"/>
      <c r="NV138" s="25"/>
      <c r="NW138" s="23"/>
      <c r="NX138" s="25"/>
      <c r="NY138" s="25"/>
      <c r="NZ138" s="25"/>
      <c r="OA138" s="25"/>
      <c r="OB138" s="25"/>
      <c r="OC138" s="25"/>
      <c r="OD138" s="25"/>
      <c r="OE138" s="25"/>
      <c r="OF138" s="25"/>
      <c r="OG138" s="25"/>
      <c r="OH138" s="25"/>
      <c r="OI138" s="25"/>
      <c r="OJ138" s="25"/>
      <c r="OK138" s="25"/>
      <c r="OL138" s="25"/>
      <c r="OM138" s="25"/>
      <c r="ON138" s="25"/>
      <c r="OO138" s="25"/>
      <c r="OP138" s="25"/>
    </row>
    <row r="139" spans="1:406">
      <c r="A139" s="21" t="s">
        <v>224</v>
      </c>
      <c r="B139" s="24">
        <f t="shared" ref="B139:B162" si="156">SUM(AI139:AT139)/1000</f>
        <v>0</v>
      </c>
      <c r="C139" s="24">
        <f t="shared" ref="C139:C162" si="157">SUM(AU139:BF139)/1000</f>
        <v>0</v>
      </c>
      <c r="D139" s="24">
        <f t="shared" ref="D139:D162" si="158">SUM(BG139:BR139)/1000</f>
        <v>0</v>
      </c>
      <c r="E139" s="24">
        <f t="shared" ref="E139:E162" si="159">SUM(BS139:CD139)/1000</f>
        <v>0</v>
      </c>
      <c r="F139" s="24">
        <f t="shared" ref="F139:F162" si="160">SUM(CE139:CP139)/1000</f>
        <v>0</v>
      </c>
      <c r="G139" s="24">
        <f t="shared" ref="G139:G162" si="161">SUM(CQ139:DB139)/1000</f>
        <v>0</v>
      </c>
      <c r="H139" s="24">
        <f t="shared" ref="H139:H162" si="162">SUM(DC139:DN139)/1000</f>
        <v>0</v>
      </c>
      <c r="I139" s="24">
        <f t="shared" ref="I139:I162" si="163">SUM(DO139:DZ139)/1000</f>
        <v>0</v>
      </c>
      <c r="J139" s="24">
        <f t="shared" ref="J139:J162" si="164">SUM(EA139:EL139)/1000</f>
        <v>0</v>
      </c>
      <c r="K139" s="24">
        <f t="shared" ref="K139:K162" si="165">SUM(EM139:EX139)/1000</f>
        <v>0</v>
      </c>
      <c r="L139" s="24">
        <f t="shared" ref="L139:L162" si="166">SUM(EY139:FJ139)/1000</f>
        <v>0</v>
      </c>
      <c r="M139" s="24">
        <f t="shared" ref="M139:M162" si="167">SUM(FK139:FV139)/1000</f>
        <v>0</v>
      </c>
      <c r="N139" s="24">
        <f t="shared" ref="N139:N162" si="168">SUM(FW139:GH139)/1000</f>
        <v>0</v>
      </c>
      <c r="O139" s="24">
        <f t="shared" ref="O139:O162" si="169">SUM(GI139:GT139)/1000</f>
        <v>0</v>
      </c>
      <c r="P139" s="24">
        <f t="shared" ref="P139:P162" si="170">SUM(GU139:HF139)/1000</f>
        <v>0</v>
      </c>
      <c r="Q139" s="24">
        <f t="shared" ref="Q139:Q162" si="171">SUM(HG139:HR139)/1000</f>
        <v>0</v>
      </c>
      <c r="R139" s="24">
        <f t="shared" ref="R139:R162" si="172">SUM(HS139:ID139)/1000</f>
        <v>0</v>
      </c>
      <c r="S139" s="24">
        <f t="shared" ref="S139:S162" si="173">SUM(IE139:IP139)/1000</f>
        <v>0</v>
      </c>
      <c r="T139" s="24">
        <f t="shared" ref="T139:T162" si="174">SUM(IQ139:JB139)/1000</f>
        <v>0</v>
      </c>
      <c r="U139" s="24">
        <f t="shared" ref="U139:U162" si="175">SUM(JC139:JN139)/1000</f>
        <v>0</v>
      </c>
      <c r="V139" s="24">
        <f t="shared" ref="V139:V162" si="176">SUM(JO139:JZ139)/1000</f>
        <v>0</v>
      </c>
      <c r="W139" s="24">
        <f t="shared" ref="W139:W162" si="177">SUM(KA139:KL139)/1000</f>
        <v>0</v>
      </c>
      <c r="X139" s="24">
        <f t="shared" ref="X139:X162" si="178">SUM(KM139:KX139)/1000</f>
        <v>0</v>
      </c>
      <c r="Y139" s="24">
        <f t="shared" ref="Y139:Y162" si="179">SUM(KY139:LJ139)/1000</f>
        <v>0</v>
      </c>
      <c r="Z139" s="24">
        <f t="shared" ref="Z139:Z162" si="180">SUM(LK139:LV139)/1000</f>
        <v>0</v>
      </c>
      <c r="AA139" s="24">
        <f t="shared" ref="AA139:AA162" si="181">SUM(LW139:MH139)/1000</f>
        <v>0</v>
      </c>
      <c r="AB139" s="24">
        <f t="shared" ref="AB139:AB162" si="182">SUM(MI139:MT139)/1000</f>
        <v>0</v>
      </c>
      <c r="AC139" s="24">
        <f t="shared" ref="AC139:AC162" si="183">SUM(MU139:NF139)/1000</f>
        <v>0</v>
      </c>
      <c r="AD139" s="24">
        <f t="shared" ref="AD139:AD162" si="184">SUM(NG139:NR139)/1000</f>
        <v>0</v>
      </c>
      <c r="AE139" s="24">
        <f t="shared" ref="AE139:AE162" si="185">SUM(NS139:OD139)/1000</f>
        <v>0</v>
      </c>
      <c r="AF139" s="24">
        <f t="shared" ref="AF139:AF162" si="186">SUM(OE139:OP139)/1000</f>
        <v>0</v>
      </c>
      <c r="AG139" s="24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  <c r="IX139" s="25"/>
      <c r="IY139" s="25"/>
      <c r="IZ139" s="25"/>
      <c r="JA139" s="25"/>
      <c r="JB139" s="25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5"/>
      <c r="JP139" s="25"/>
      <c r="JQ139" s="25"/>
      <c r="JR139" s="25"/>
      <c r="JS139" s="25"/>
      <c r="JT139" s="25"/>
      <c r="JU139" s="25"/>
      <c r="JV139" s="25"/>
      <c r="JW139" s="25"/>
      <c r="JX139" s="25"/>
      <c r="JY139" s="25"/>
      <c r="JZ139" s="25"/>
      <c r="KA139" s="25"/>
      <c r="KB139" s="25"/>
      <c r="KC139" s="25"/>
      <c r="KD139" s="25"/>
      <c r="KE139" s="25"/>
      <c r="KF139" s="25"/>
      <c r="KG139" s="25"/>
      <c r="KH139" s="25"/>
      <c r="KI139" s="25"/>
      <c r="KJ139" s="25"/>
      <c r="KK139" s="25"/>
      <c r="KL139" s="25"/>
      <c r="KM139" s="25"/>
      <c r="KN139" s="25"/>
      <c r="KO139" s="25"/>
      <c r="KP139" s="25"/>
      <c r="KQ139" s="25"/>
      <c r="KR139" s="25"/>
      <c r="KS139" s="25"/>
      <c r="KT139" s="25"/>
      <c r="KU139" s="25"/>
      <c r="KV139" s="25"/>
      <c r="KW139" s="25"/>
      <c r="KX139" s="25"/>
      <c r="KY139" s="25"/>
      <c r="KZ139" s="25"/>
      <c r="LA139" s="25"/>
      <c r="LB139" s="25"/>
      <c r="LC139" s="25"/>
      <c r="LD139" s="25"/>
      <c r="LE139" s="25"/>
      <c r="LF139" s="25"/>
      <c r="LG139" s="25"/>
      <c r="LH139" s="25"/>
      <c r="LI139" s="25"/>
      <c r="LJ139" s="25"/>
      <c r="LK139" s="25"/>
      <c r="LL139" s="25"/>
      <c r="LM139" s="25"/>
      <c r="LN139" s="25"/>
      <c r="LO139" s="25"/>
      <c r="LP139" s="25"/>
      <c r="LQ139" s="25"/>
      <c r="LR139" s="25"/>
      <c r="LS139" s="25"/>
      <c r="LT139" s="25"/>
      <c r="LU139" s="25"/>
      <c r="LV139" s="25"/>
      <c r="LW139" s="25"/>
      <c r="LX139" s="25"/>
      <c r="LY139" s="25"/>
      <c r="LZ139" s="25"/>
      <c r="MA139" s="25"/>
      <c r="MB139" s="25"/>
      <c r="MC139" s="25"/>
      <c r="MD139" s="25"/>
      <c r="ME139" s="25"/>
      <c r="MF139" s="25"/>
      <c r="MG139" s="25"/>
      <c r="MH139" s="25"/>
      <c r="MI139" s="25"/>
      <c r="MJ139" s="25"/>
      <c r="MK139" s="25"/>
      <c r="ML139" s="25"/>
      <c r="MM139" s="25"/>
      <c r="MN139" s="25"/>
      <c r="MO139" s="25"/>
      <c r="MP139" s="25"/>
      <c r="MQ139" s="25"/>
      <c r="MR139" s="25"/>
      <c r="MS139" s="25"/>
      <c r="MT139" s="25"/>
      <c r="MU139" s="25"/>
      <c r="MV139" s="25"/>
      <c r="MW139" s="25"/>
      <c r="MX139" s="25"/>
      <c r="MY139" s="25"/>
      <c r="MZ139" s="25"/>
      <c r="NA139" s="25"/>
      <c r="NB139" s="25"/>
      <c r="NC139" s="25"/>
      <c r="ND139" s="25"/>
      <c r="NE139" s="25"/>
      <c r="NF139" s="25"/>
      <c r="NG139" s="25"/>
      <c r="NH139" s="25"/>
      <c r="NI139" s="25"/>
      <c r="NJ139" s="25"/>
      <c r="NK139" s="25"/>
      <c r="NL139" s="25"/>
      <c r="NM139" s="25"/>
      <c r="NN139" s="23"/>
      <c r="NO139" s="25"/>
      <c r="NP139" s="25"/>
      <c r="NQ139" s="25"/>
      <c r="NR139" s="25"/>
      <c r="NS139" s="25"/>
      <c r="NT139" s="25"/>
      <c r="NU139" s="25"/>
      <c r="NV139" s="25"/>
      <c r="NW139" s="23"/>
      <c r="NX139" s="25"/>
      <c r="NY139" s="25"/>
      <c r="NZ139" s="25"/>
      <c r="OA139" s="25"/>
      <c r="OB139" s="25"/>
      <c r="OC139" s="25"/>
      <c r="OD139" s="25"/>
      <c r="OE139" s="25"/>
      <c r="OF139" s="25"/>
      <c r="OG139" s="25"/>
      <c r="OH139" s="25"/>
      <c r="OI139" s="25"/>
      <c r="OJ139" s="25"/>
      <c r="OK139" s="25"/>
      <c r="OL139" s="25"/>
      <c r="OM139" s="25"/>
      <c r="ON139" s="25"/>
      <c r="OO139" s="25"/>
      <c r="OP139" s="25"/>
    </row>
    <row r="140" spans="1:406">
      <c r="A140" s="21" t="s">
        <v>225</v>
      </c>
      <c r="B140" s="24">
        <f t="shared" si="156"/>
        <v>0</v>
      </c>
      <c r="C140" s="24">
        <f t="shared" si="157"/>
        <v>0</v>
      </c>
      <c r="D140" s="24">
        <f t="shared" si="158"/>
        <v>0</v>
      </c>
      <c r="E140" s="24">
        <f t="shared" si="159"/>
        <v>0</v>
      </c>
      <c r="F140" s="24">
        <f t="shared" si="160"/>
        <v>0</v>
      </c>
      <c r="G140" s="24">
        <f t="shared" si="161"/>
        <v>0</v>
      </c>
      <c r="H140" s="24">
        <f t="shared" si="162"/>
        <v>0</v>
      </c>
      <c r="I140" s="24">
        <f t="shared" si="163"/>
        <v>0</v>
      </c>
      <c r="J140" s="24">
        <f t="shared" si="164"/>
        <v>0</v>
      </c>
      <c r="K140" s="24">
        <f t="shared" si="165"/>
        <v>0</v>
      </c>
      <c r="L140" s="24">
        <f t="shared" si="166"/>
        <v>0</v>
      </c>
      <c r="M140" s="24">
        <f t="shared" si="167"/>
        <v>0</v>
      </c>
      <c r="N140" s="24">
        <f t="shared" si="168"/>
        <v>0</v>
      </c>
      <c r="O140" s="24">
        <f t="shared" si="169"/>
        <v>0</v>
      </c>
      <c r="P140" s="24">
        <f t="shared" si="170"/>
        <v>0</v>
      </c>
      <c r="Q140" s="24">
        <f t="shared" si="171"/>
        <v>0</v>
      </c>
      <c r="R140" s="24">
        <f t="shared" si="172"/>
        <v>0</v>
      </c>
      <c r="S140" s="24">
        <f t="shared" si="173"/>
        <v>0</v>
      </c>
      <c r="T140" s="24">
        <f t="shared" si="174"/>
        <v>0</v>
      </c>
      <c r="U140" s="24">
        <f t="shared" si="175"/>
        <v>0</v>
      </c>
      <c r="V140" s="24">
        <f t="shared" si="176"/>
        <v>0</v>
      </c>
      <c r="W140" s="24">
        <f t="shared" si="177"/>
        <v>0</v>
      </c>
      <c r="X140" s="24">
        <f t="shared" si="178"/>
        <v>0</v>
      </c>
      <c r="Y140" s="24">
        <f t="shared" si="179"/>
        <v>0</v>
      </c>
      <c r="Z140" s="24">
        <f t="shared" si="180"/>
        <v>0</v>
      </c>
      <c r="AA140" s="24">
        <f t="shared" si="181"/>
        <v>0</v>
      </c>
      <c r="AB140" s="24">
        <f t="shared" si="182"/>
        <v>0</v>
      </c>
      <c r="AC140" s="24">
        <f t="shared" si="183"/>
        <v>0</v>
      </c>
      <c r="AD140" s="24">
        <f t="shared" si="184"/>
        <v>0</v>
      </c>
      <c r="AE140" s="24">
        <f t="shared" si="185"/>
        <v>0</v>
      </c>
      <c r="AF140" s="24">
        <f t="shared" si="186"/>
        <v>0</v>
      </c>
      <c r="AG140" s="24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/>
      <c r="GW140" s="25"/>
      <c r="GX140" s="25"/>
      <c r="GY140" s="25"/>
      <c r="GZ140" s="25"/>
      <c r="HA140" s="25"/>
      <c r="HB140" s="25"/>
      <c r="HC140" s="25"/>
      <c r="HD140" s="25"/>
      <c r="HE140" s="25"/>
      <c r="HF140" s="25"/>
      <c r="HG140" s="25"/>
      <c r="HH140" s="25"/>
      <c r="HI140" s="25"/>
      <c r="HJ140" s="25"/>
      <c r="HK140" s="25"/>
      <c r="HL140" s="25"/>
      <c r="HM140" s="25"/>
      <c r="HN140" s="25"/>
      <c r="HO140" s="25"/>
      <c r="HP140" s="25"/>
      <c r="HQ140" s="25"/>
      <c r="HR140" s="25"/>
      <c r="HS140" s="25"/>
      <c r="HT140" s="25"/>
      <c r="HU140" s="25"/>
      <c r="HV140" s="25"/>
      <c r="HW140" s="25"/>
      <c r="HX140" s="25"/>
      <c r="HY140" s="25"/>
      <c r="HZ140" s="25"/>
      <c r="IA140" s="25"/>
      <c r="IB140" s="25"/>
      <c r="IC140" s="25"/>
      <c r="ID140" s="25"/>
      <c r="IE140" s="25"/>
      <c r="IF140" s="25"/>
      <c r="IG140" s="25"/>
      <c r="IH140" s="25"/>
      <c r="II140" s="25"/>
      <c r="IJ140" s="25"/>
      <c r="IK140" s="25"/>
      <c r="IL140" s="25"/>
      <c r="IM140" s="25"/>
      <c r="IN140" s="25"/>
      <c r="IO140" s="25"/>
      <c r="IP140" s="25"/>
      <c r="IQ140" s="25"/>
      <c r="IR140" s="25"/>
      <c r="IS140" s="25"/>
      <c r="IT140" s="25"/>
      <c r="IU140" s="25"/>
      <c r="IV140" s="25"/>
      <c r="IW140" s="25"/>
      <c r="IX140" s="25"/>
      <c r="IY140" s="25"/>
      <c r="IZ140" s="25"/>
      <c r="JA140" s="25"/>
      <c r="JB140" s="25"/>
      <c r="JC140" s="25"/>
      <c r="JD140" s="25"/>
      <c r="JE140" s="25"/>
      <c r="JF140" s="25"/>
      <c r="JG140" s="25"/>
      <c r="JH140" s="25"/>
      <c r="JI140" s="25"/>
      <c r="JJ140" s="25"/>
      <c r="JK140" s="25"/>
      <c r="JL140" s="25"/>
      <c r="JM140" s="25"/>
      <c r="JN140" s="25"/>
      <c r="JO140" s="25"/>
      <c r="JP140" s="25"/>
      <c r="JQ140" s="25"/>
      <c r="JR140" s="25"/>
      <c r="JS140" s="25"/>
      <c r="JT140" s="25"/>
      <c r="JU140" s="25"/>
      <c r="JV140" s="25"/>
      <c r="JW140" s="25"/>
      <c r="JX140" s="25"/>
      <c r="JY140" s="25"/>
      <c r="JZ140" s="25"/>
      <c r="KA140" s="25"/>
      <c r="KB140" s="25"/>
      <c r="KC140" s="25"/>
      <c r="KD140" s="25"/>
      <c r="KE140" s="25"/>
      <c r="KF140" s="25"/>
      <c r="KG140" s="25"/>
      <c r="KH140" s="25"/>
      <c r="KI140" s="25"/>
      <c r="KJ140" s="25"/>
      <c r="KK140" s="25"/>
      <c r="KL140" s="25"/>
      <c r="KM140" s="25"/>
      <c r="KN140" s="25"/>
      <c r="KO140" s="25"/>
      <c r="KP140" s="25"/>
      <c r="KQ140" s="25"/>
      <c r="KR140" s="25"/>
      <c r="KS140" s="25"/>
      <c r="KT140" s="25"/>
      <c r="KU140" s="25"/>
      <c r="KV140" s="25"/>
      <c r="KW140" s="25"/>
      <c r="KX140" s="25"/>
      <c r="KY140" s="25"/>
      <c r="KZ140" s="25"/>
      <c r="LA140" s="25"/>
      <c r="LB140" s="25"/>
      <c r="LC140" s="25"/>
      <c r="LD140" s="25"/>
      <c r="LE140" s="25"/>
      <c r="LF140" s="25"/>
      <c r="LG140" s="25"/>
      <c r="LH140" s="25"/>
      <c r="LI140" s="25"/>
      <c r="LJ140" s="25"/>
      <c r="LK140" s="25"/>
      <c r="LL140" s="25"/>
      <c r="LM140" s="25"/>
      <c r="LN140" s="25"/>
      <c r="LO140" s="25"/>
      <c r="LP140" s="25"/>
      <c r="LQ140" s="25"/>
      <c r="LR140" s="25"/>
      <c r="LS140" s="25"/>
      <c r="LT140" s="25"/>
      <c r="LU140" s="25"/>
      <c r="LV140" s="25"/>
      <c r="LW140" s="25"/>
      <c r="LX140" s="25"/>
      <c r="LY140" s="25"/>
      <c r="LZ140" s="25"/>
      <c r="MA140" s="25"/>
      <c r="MB140" s="25"/>
      <c r="MC140" s="25"/>
      <c r="MD140" s="25"/>
      <c r="ME140" s="25"/>
      <c r="MF140" s="25"/>
      <c r="MG140" s="25"/>
      <c r="MH140" s="25"/>
      <c r="MI140" s="25"/>
      <c r="MJ140" s="25"/>
      <c r="MK140" s="25"/>
      <c r="ML140" s="25"/>
      <c r="MM140" s="25"/>
      <c r="MN140" s="25"/>
      <c r="MO140" s="25"/>
      <c r="MP140" s="25"/>
      <c r="MQ140" s="25"/>
      <c r="MR140" s="25"/>
      <c r="MS140" s="25"/>
      <c r="MT140" s="25"/>
      <c r="MU140" s="25"/>
      <c r="MV140" s="25"/>
      <c r="MW140" s="25"/>
      <c r="MX140" s="25"/>
      <c r="MY140" s="25"/>
      <c r="MZ140" s="27"/>
      <c r="NA140" s="25"/>
      <c r="NB140" s="26"/>
      <c r="NC140" s="25"/>
      <c r="ND140" s="25"/>
      <c r="NE140" s="26"/>
      <c r="NF140" s="25"/>
      <c r="NG140" s="26"/>
      <c r="NH140" s="25"/>
      <c r="NI140" s="26"/>
      <c r="NJ140" s="26"/>
      <c r="NK140" s="26"/>
      <c r="NL140" s="25"/>
      <c r="NM140" s="25"/>
      <c r="NN140" s="26"/>
      <c r="NO140" s="25"/>
      <c r="NP140" s="25"/>
      <c r="NQ140" s="25"/>
      <c r="NR140" s="25"/>
      <c r="NS140" s="25"/>
      <c r="NT140" s="26"/>
      <c r="NU140" s="26"/>
      <c r="NV140" s="26"/>
      <c r="NW140" s="23"/>
      <c r="NX140" s="26"/>
      <c r="NY140" s="25"/>
      <c r="NZ140" s="26"/>
      <c r="OA140" s="25"/>
      <c r="OB140" s="25"/>
      <c r="OC140" s="25"/>
      <c r="OD140" s="25"/>
      <c r="OE140" s="25"/>
      <c r="OF140" s="25"/>
      <c r="OG140" s="25"/>
      <c r="OH140" s="25"/>
      <c r="OI140" s="25"/>
      <c r="OJ140" s="25"/>
      <c r="OK140" s="25"/>
      <c r="OL140" s="25"/>
      <c r="OM140" s="25"/>
      <c r="ON140" s="25"/>
      <c r="OO140" s="25"/>
      <c r="OP140" s="25"/>
    </row>
    <row r="141" spans="1:406">
      <c r="A141" s="21" t="s">
        <v>226</v>
      </c>
      <c r="B141" s="24">
        <f t="shared" si="156"/>
        <v>0</v>
      </c>
      <c r="C141" s="24">
        <f t="shared" si="157"/>
        <v>0</v>
      </c>
      <c r="D141" s="24">
        <f t="shared" si="158"/>
        <v>0</v>
      </c>
      <c r="E141" s="24">
        <f t="shared" si="159"/>
        <v>0</v>
      </c>
      <c r="F141" s="24">
        <f t="shared" si="160"/>
        <v>0</v>
      </c>
      <c r="G141" s="24">
        <f t="shared" si="161"/>
        <v>0</v>
      </c>
      <c r="H141" s="24">
        <f t="shared" si="162"/>
        <v>0</v>
      </c>
      <c r="I141" s="24">
        <f t="shared" si="163"/>
        <v>0</v>
      </c>
      <c r="J141" s="24">
        <f t="shared" si="164"/>
        <v>0</v>
      </c>
      <c r="K141" s="24">
        <f t="shared" si="165"/>
        <v>0</v>
      </c>
      <c r="L141" s="24">
        <f t="shared" si="166"/>
        <v>0</v>
      </c>
      <c r="M141" s="24">
        <f t="shared" si="167"/>
        <v>0</v>
      </c>
      <c r="N141" s="24">
        <f t="shared" si="168"/>
        <v>0</v>
      </c>
      <c r="O141" s="24">
        <f t="shared" si="169"/>
        <v>0</v>
      </c>
      <c r="P141" s="24">
        <f t="shared" si="170"/>
        <v>0</v>
      </c>
      <c r="Q141" s="24">
        <f t="shared" si="171"/>
        <v>0</v>
      </c>
      <c r="R141" s="24">
        <f t="shared" si="172"/>
        <v>0</v>
      </c>
      <c r="S141" s="24">
        <f t="shared" si="173"/>
        <v>0</v>
      </c>
      <c r="T141" s="24">
        <f t="shared" si="174"/>
        <v>0</v>
      </c>
      <c r="U141" s="24">
        <f t="shared" si="175"/>
        <v>0</v>
      </c>
      <c r="V141" s="24">
        <f t="shared" si="176"/>
        <v>0</v>
      </c>
      <c r="W141" s="24">
        <f t="shared" si="177"/>
        <v>0</v>
      </c>
      <c r="X141" s="24">
        <f t="shared" si="178"/>
        <v>0</v>
      </c>
      <c r="Y141" s="24">
        <f t="shared" si="179"/>
        <v>0</v>
      </c>
      <c r="Z141" s="24">
        <f t="shared" si="180"/>
        <v>0</v>
      </c>
      <c r="AA141" s="24">
        <f t="shared" si="181"/>
        <v>0</v>
      </c>
      <c r="AB141" s="24">
        <f t="shared" si="182"/>
        <v>0</v>
      </c>
      <c r="AC141" s="24">
        <f t="shared" si="183"/>
        <v>0</v>
      </c>
      <c r="AD141" s="24">
        <f t="shared" si="184"/>
        <v>0</v>
      </c>
      <c r="AE141" s="24">
        <f t="shared" si="185"/>
        <v>0</v>
      </c>
      <c r="AF141" s="24">
        <f t="shared" si="186"/>
        <v>0</v>
      </c>
      <c r="AG141" s="24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25"/>
      <c r="FD141" s="25"/>
      <c r="FE141" s="25"/>
      <c r="FF141" s="25"/>
      <c r="FG141" s="25"/>
      <c r="FH141" s="25"/>
      <c r="FI141" s="25"/>
      <c r="FJ141" s="25"/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  <c r="GT141" s="25"/>
      <c r="GU141" s="25"/>
      <c r="GV141" s="25"/>
      <c r="GW141" s="25"/>
      <c r="GX141" s="25"/>
      <c r="GY141" s="25"/>
      <c r="GZ141" s="25"/>
      <c r="HA141" s="25"/>
      <c r="HB141" s="25"/>
      <c r="HC141" s="25"/>
      <c r="HD141" s="25"/>
      <c r="HE141" s="25"/>
      <c r="HF141" s="25"/>
      <c r="HG141" s="25"/>
      <c r="HH141" s="25"/>
      <c r="HI141" s="25"/>
      <c r="HJ141" s="25"/>
      <c r="HK141" s="25"/>
      <c r="HL141" s="25"/>
      <c r="HM141" s="25"/>
      <c r="HN141" s="25"/>
      <c r="HO141" s="25"/>
      <c r="HP141" s="25"/>
      <c r="HQ141" s="25"/>
      <c r="HR141" s="25"/>
      <c r="HS141" s="25"/>
      <c r="HT141" s="25"/>
      <c r="HU141" s="25"/>
      <c r="HV141" s="25"/>
      <c r="HW141" s="25"/>
      <c r="HX141" s="25"/>
      <c r="HY141" s="25"/>
      <c r="HZ141" s="25"/>
      <c r="IA141" s="25"/>
      <c r="IB141" s="25"/>
      <c r="IC141" s="25"/>
      <c r="ID141" s="25"/>
      <c r="IE141" s="25"/>
      <c r="IF141" s="25"/>
      <c r="IG141" s="25"/>
      <c r="IH141" s="25"/>
      <c r="II141" s="25"/>
      <c r="IJ141" s="25"/>
      <c r="IK141" s="25"/>
      <c r="IL141" s="25"/>
      <c r="IM141" s="25"/>
      <c r="IN141" s="25"/>
      <c r="IO141" s="25"/>
      <c r="IP141" s="25"/>
      <c r="IQ141" s="25"/>
      <c r="IR141" s="25"/>
      <c r="IS141" s="25"/>
      <c r="IT141" s="25"/>
      <c r="IU141" s="25"/>
      <c r="IV141" s="25"/>
      <c r="IW141" s="25"/>
      <c r="IX141" s="25"/>
      <c r="IY141" s="25"/>
      <c r="IZ141" s="25"/>
      <c r="JA141" s="25"/>
      <c r="JB141" s="25"/>
      <c r="JC141" s="25"/>
      <c r="JD141" s="25"/>
      <c r="JE141" s="25"/>
      <c r="JF141" s="25"/>
      <c r="JG141" s="25"/>
      <c r="JH141" s="25"/>
      <c r="JI141" s="25"/>
      <c r="JJ141" s="25"/>
      <c r="JK141" s="25"/>
      <c r="JL141" s="25"/>
      <c r="JM141" s="25"/>
      <c r="JN141" s="25"/>
      <c r="JO141" s="25"/>
      <c r="JP141" s="25"/>
      <c r="JQ141" s="25"/>
      <c r="JR141" s="25"/>
      <c r="JS141" s="25"/>
      <c r="JT141" s="25"/>
      <c r="JU141" s="25"/>
      <c r="JV141" s="25"/>
      <c r="JW141" s="25"/>
      <c r="JX141" s="25"/>
      <c r="JY141" s="25"/>
      <c r="JZ141" s="25"/>
      <c r="KA141" s="25"/>
      <c r="KB141" s="25"/>
      <c r="KC141" s="25"/>
      <c r="KD141" s="25"/>
      <c r="KE141" s="25"/>
      <c r="KF141" s="25"/>
      <c r="KG141" s="25"/>
      <c r="KH141" s="25"/>
      <c r="KI141" s="25"/>
      <c r="KJ141" s="25"/>
      <c r="KK141" s="25"/>
      <c r="KL141" s="25"/>
      <c r="KM141" s="25"/>
      <c r="KN141" s="25"/>
      <c r="KO141" s="25"/>
      <c r="KP141" s="25"/>
      <c r="KQ141" s="25"/>
      <c r="KR141" s="25"/>
      <c r="KS141" s="25"/>
      <c r="KT141" s="25"/>
      <c r="KU141" s="25"/>
      <c r="KV141" s="25"/>
      <c r="KW141" s="25"/>
      <c r="KX141" s="25"/>
      <c r="KY141" s="25"/>
      <c r="KZ141" s="25"/>
      <c r="LA141" s="25"/>
      <c r="LB141" s="25"/>
      <c r="LC141" s="25"/>
      <c r="LD141" s="25"/>
      <c r="LE141" s="25"/>
      <c r="LF141" s="25"/>
      <c r="LG141" s="25"/>
      <c r="LH141" s="25"/>
      <c r="LI141" s="25"/>
      <c r="LJ141" s="25"/>
      <c r="LK141" s="25"/>
      <c r="LL141" s="25"/>
      <c r="LM141" s="25"/>
      <c r="LN141" s="25"/>
      <c r="LO141" s="25"/>
      <c r="LP141" s="25"/>
      <c r="LQ141" s="25"/>
      <c r="LR141" s="25"/>
      <c r="LS141" s="25"/>
      <c r="LT141" s="25"/>
      <c r="LU141" s="25"/>
      <c r="LV141" s="25"/>
      <c r="LW141" s="25"/>
      <c r="LX141" s="25"/>
      <c r="LY141" s="25"/>
      <c r="LZ141" s="25"/>
      <c r="MA141" s="25"/>
      <c r="MB141" s="25"/>
      <c r="MC141" s="25"/>
      <c r="MD141" s="25"/>
      <c r="ME141" s="25"/>
      <c r="MF141" s="25"/>
      <c r="MG141" s="25"/>
      <c r="MH141" s="25"/>
      <c r="MI141" s="25"/>
      <c r="MJ141" s="25"/>
      <c r="MK141" s="25"/>
      <c r="ML141" s="25"/>
      <c r="MM141" s="25"/>
      <c r="MN141" s="25"/>
      <c r="MO141" s="25"/>
      <c r="MP141" s="25"/>
      <c r="MQ141" s="25"/>
      <c r="MR141" s="25"/>
      <c r="MS141" s="25"/>
      <c r="MT141" s="25"/>
      <c r="MU141" s="25"/>
      <c r="MV141" s="25"/>
      <c r="MW141" s="25"/>
      <c r="MX141" s="25"/>
      <c r="MY141" s="25"/>
      <c r="MZ141" s="25"/>
      <c r="NA141" s="25"/>
      <c r="NB141" s="25"/>
      <c r="NC141" s="25"/>
      <c r="ND141" s="25"/>
      <c r="NE141" s="25"/>
      <c r="NF141" s="25"/>
      <c r="NG141" s="25"/>
      <c r="NH141" s="25"/>
      <c r="NI141" s="25"/>
      <c r="NJ141" s="25"/>
      <c r="NK141" s="25"/>
      <c r="NL141" s="25"/>
      <c r="NM141" s="25"/>
      <c r="NN141" s="23"/>
      <c r="NO141" s="26"/>
      <c r="NP141" s="25"/>
      <c r="NQ141" s="25"/>
      <c r="NR141" s="25"/>
      <c r="NS141" s="25"/>
      <c r="NT141" s="25"/>
      <c r="NU141" s="25"/>
      <c r="NV141" s="25"/>
      <c r="NW141" s="23"/>
      <c r="NX141" s="25"/>
      <c r="NY141" s="25"/>
      <c r="NZ141" s="25"/>
      <c r="OA141" s="25"/>
      <c r="OB141" s="25"/>
      <c r="OC141" s="25"/>
      <c r="OD141" s="25"/>
      <c r="OE141" s="25"/>
      <c r="OF141" s="25"/>
      <c r="OG141" s="25"/>
      <c r="OH141" s="25"/>
      <c r="OI141" s="25"/>
      <c r="OJ141" s="25"/>
      <c r="OK141" s="25"/>
      <c r="OL141" s="25"/>
      <c r="OM141" s="25"/>
      <c r="ON141" s="25"/>
      <c r="OO141" s="25"/>
      <c r="OP141" s="25"/>
    </row>
    <row r="142" spans="1:406">
      <c r="A142" s="21" t="s">
        <v>227</v>
      </c>
      <c r="B142" s="24">
        <f t="shared" si="156"/>
        <v>0</v>
      </c>
      <c r="C142" s="24">
        <f t="shared" si="157"/>
        <v>0</v>
      </c>
      <c r="D142" s="24">
        <f t="shared" si="158"/>
        <v>0</v>
      </c>
      <c r="E142" s="24">
        <f t="shared" si="159"/>
        <v>0</v>
      </c>
      <c r="F142" s="24">
        <f t="shared" si="160"/>
        <v>0</v>
      </c>
      <c r="G142" s="24">
        <f t="shared" si="161"/>
        <v>0</v>
      </c>
      <c r="H142" s="24">
        <f t="shared" si="162"/>
        <v>0</v>
      </c>
      <c r="I142" s="24">
        <f t="shared" si="163"/>
        <v>0</v>
      </c>
      <c r="J142" s="24">
        <f t="shared" si="164"/>
        <v>0</v>
      </c>
      <c r="K142" s="24">
        <f t="shared" si="165"/>
        <v>0</v>
      </c>
      <c r="L142" s="24">
        <f t="shared" si="166"/>
        <v>0</v>
      </c>
      <c r="M142" s="24">
        <f t="shared" si="167"/>
        <v>0</v>
      </c>
      <c r="N142" s="24">
        <f t="shared" si="168"/>
        <v>0</v>
      </c>
      <c r="O142" s="24">
        <f t="shared" si="169"/>
        <v>0</v>
      </c>
      <c r="P142" s="24">
        <f t="shared" si="170"/>
        <v>0</v>
      </c>
      <c r="Q142" s="24">
        <f t="shared" si="171"/>
        <v>0</v>
      </c>
      <c r="R142" s="24">
        <f t="shared" si="172"/>
        <v>0</v>
      </c>
      <c r="S142" s="24">
        <f t="shared" si="173"/>
        <v>0</v>
      </c>
      <c r="T142" s="24">
        <f t="shared" si="174"/>
        <v>0</v>
      </c>
      <c r="U142" s="24">
        <f t="shared" si="175"/>
        <v>0</v>
      </c>
      <c r="V142" s="24">
        <f t="shared" si="176"/>
        <v>0</v>
      </c>
      <c r="W142" s="24">
        <f t="shared" si="177"/>
        <v>0</v>
      </c>
      <c r="X142" s="24">
        <f t="shared" si="178"/>
        <v>0</v>
      </c>
      <c r="Y142" s="24">
        <f t="shared" si="179"/>
        <v>0</v>
      </c>
      <c r="Z142" s="24">
        <f t="shared" si="180"/>
        <v>0</v>
      </c>
      <c r="AA142" s="24">
        <f t="shared" si="181"/>
        <v>0</v>
      </c>
      <c r="AB142" s="24">
        <f t="shared" si="182"/>
        <v>0</v>
      </c>
      <c r="AC142" s="24">
        <f t="shared" si="183"/>
        <v>0</v>
      </c>
      <c r="AD142" s="24">
        <f t="shared" si="184"/>
        <v>0</v>
      </c>
      <c r="AE142" s="24">
        <f t="shared" si="185"/>
        <v>0</v>
      </c>
      <c r="AF142" s="24">
        <f t="shared" si="186"/>
        <v>0</v>
      </c>
      <c r="AG142" s="24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25"/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  <c r="HM142" s="25"/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25"/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25"/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25"/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25"/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25"/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25"/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  <c r="LD142" s="25"/>
      <c r="LE142" s="25"/>
      <c r="LF142" s="25"/>
      <c r="LG142" s="25"/>
      <c r="LH142" s="25"/>
      <c r="LI142" s="25"/>
      <c r="LJ142" s="25"/>
      <c r="LK142" s="25"/>
      <c r="LL142" s="25"/>
      <c r="LM142" s="25"/>
      <c r="LN142" s="25"/>
      <c r="LO142" s="25"/>
      <c r="LP142" s="25"/>
      <c r="LQ142" s="25"/>
      <c r="LR142" s="25"/>
      <c r="LS142" s="25"/>
      <c r="LT142" s="25"/>
      <c r="LU142" s="25"/>
      <c r="LV142" s="25"/>
      <c r="LW142" s="25"/>
      <c r="LX142" s="25"/>
      <c r="LY142" s="25"/>
      <c r="LZ142" s="25"/>
      <c r="MA142" s="25"/>
      <c r="MB142" s="25"/>
      <c r="MC142" s="25"/>
      <c r="MD142" s="25"/>
      <c r="ME142" s="25"/>
      <c r="MF142" s="25"/>
      <c r="MG142" s="25"/>
      <c r="MH142" s="25"/>
      <c r="MI142" s="25"/>
      <c r="MJ142" s="25"/>
      <c r="MK142" s="25"/>
      <c r="ML142" s="25"/>
      <c r="MM142" s="25"/>
      <c r="MN142" s="25"/>
      <c r="MO142" s="25"/>
      <c r="MP142" s="25"/>
      <c r="MQ142" s="25"/>
      <c r="MR142" s="25"/>
      <c r="MS142" s="25"/>
      <c r="MT142" s="25"/>
      <c r="MU142" s="25"/>
      <c r="MV142" s="25"/>
      <c r="MW142" s="25"/>
      <c r="MX142" s="25"/>
      <c r="MY142" s="25"/>
      <c r="MZ142" s="25"/>
      <c r="NA142" s="25"/>
      <c r="NB142" s="25"/>
      <c r="NC142" s="25"/>
      <c r="ND142" s="25"/>
      <c r="NE142" s="25"/>
      <c r="NF142" s="25"/>
      <c r="NG142" s="25"/>
      <c r="NH142" s="25"/>
      <c r="NI142" s="25"/>
      <c r="NJ142" s="25"/>
      <c r="NK142" s="25"/>
      <c r="NL142" s="25"/>
      <c r="NM142" s="25"/>
      <c r="NN142" s="23"/>
      <c r="NO142" s="25"/>
      <c r="NP142" s="25"/>
      <c r="NQ142" s="25"/>
      <c r="NR142" s="25"/>
      <c r="NS142" s="25"/>
      <c r="NT142" s="25"/>
      <c r="NU142" s="25"/>
      <c r="NV142" s="25"/>
      <c r="NW142" s="23"/>
      <c r="NX142" s="25"/>
      <c r="NY142" s="25"/>
      <c r="NZ142" s="25"/>
      <c r="OA142" s="25"/>
      <c r="OB142" s="25"/>
      <c r="OC142" s="25"/>
      <c r="OD142" s="25"/>
      <c r="OE142" s="25"/>
      <c r="OF142" s="25"/>
      <c r="OG142" s="25"/>
      <c r="OH142" s="25"/>
      <c r="OI142" s="25"/>
      <c r="OJ142" s="25"/>
      <c r="OK142" s="25"/>
      <c r="OL142" s="25"/>
      <c r="OM142" s="25"/>
      <c r="ON142" s="25"/>
      <c r="OO142" s="25"/>
      <c r="OP142" s="25"/>
    </row>
    <row r="143" spans="1:406">
      <c r="A143" s="21" t="s">
        <v>228</v>
      </c>
      <c r="B143" s="24">
        <f t="shared" si="156"/>
        <v>0</v>
      </c>
      <c r="C143" s="24">
        <f t="shared" si="157"/>
        <v>0</v>
      </c>
      <c r="D143" s="24">
        <f t="shared" si="158"/>
        <v>0</v>
      </c>
      <c r="E143" s="24">
        <f t="shared" si="159"/>
        <v>0</v>
      </c>
      <c r="F143" s="24">
        <f t="shared" si="160"/>
        <v>0</v>
      </c>
      <c r="G143" s="24">
        <f t="shared" si="161"/>
        <v>0</v>
      </c>
      <c r="H143" s="24">
        <f t="shared" si="162"/>
        <v>0</v>
      </c>
      <c r="I143" s="24">
        <f t="shared" si="163"/>
        <v>0</v>
      </c>
      <c r="J143" s="24">
        <f t="shared" si="164"/>
        <v>0</v>
      </c>
      <c r="K143" s="24">
        <f t="shared" si="165"/>
        <v>0</v>
      </c>
      <c r="L143" s="24">
        <f t="shared" si="166"/>
        <v>0</v>
      </c>
      <c r="M143" s="24">
        <f t="shared" si="167"/>
        <v>0</v>
      </c>
      <c r="N143" s="24">
        <f t="shared" si="168"/>
        <v>0</v>
      </c>
      <c r="O143" s="24">
        <f t="shared" si="169"/>
        <v>0</v>
      </c>
      <c r="P143" s="24">
        <f t="shared" si="170"/>
        <v>0</v>
      </c>
      <c r="Q143" s="24">
        <f t="shared" si="171"/>
        <v>0</v>
      </c>
      <c r="R143" s="24">
        <f t="shared" si="172"/>
        <v>0</v>
      </c>
      <c r="S143" s="24">
        <f t="shared" si="173"/>
        <v>0</v>
      </c>
      <c r="T143" s="24">
        <f t="shared" si="174"/>
        <v>0</v>
      </c>
      <c r="U143" s="24">
        <f t="shared" si="175"/>
        <v>0</v>
      </c>
      <c r="V143" s="24">
        <f t="shared" si="176"/>
        <v>0</v>
      </c>
      <c r="W143" s="24">
        <f t="shared" si="177"/>
        <v>0</v>
      </c>
      <c r="X143" s="24">
        <f t="shared" si="178"/>
        <v>0</v>
      </c>
      <c r="Y143" s="24">
        <f t="shared" si="179"/>
        <v>0</v>
      </c>
      <c r="Z143" s="24">
        <f t="shared" si="180"/>
        <v>0</v>
      </c>
      <c r="AA143" s="24">
        <f t="shared" si="181"/>
        <v>0</v>
      </c>
      <c r="AB143" s="24">
        <f t="shared" si="182"/>
        <v>0</v>
      </c>
      <c r="AC143" s="24">
        <f t="shared" si="183"/>
        <v>0</v>
      </c>
      <c r="AD143" s="24">
        <f t="shared" si="184"/>
        <v>0</v>
      </c>
      <c r="AE143" s="24">
        <f t="shared" si="185"/>
        <v>0</v>
      </c>
      <c r="AF143" s="24">
        <f t="shared" si="186"/>
        <v>0</v>
      </c>
      <c r="AG143" s="24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3"/>
      <c r="NO143" s="25"/>
      <c r="NP143" s="25"/>
      <c r="NQ143" s="25"/>
      <c r="NR143" s="25"/>
      <c r="NS143" s="25"/>
      <c r="NT143" s="25"/>
      <c r="NU143" s="25"/>
      <c r="NV143" s="25"/>
      <c r="NW143" s="23"/>
      <c r="NX143" s="25"/>
      <c r="NY143" s="25"/>
      <c r="NZ143" s="25"/>
      <c r="OA143" s="25"/>
      <c r="OB143" s="25"/>
      <c r="OC143" s="25"/>
      <c r="OD143" s="25"/>
      <c r="OE143" s="25"/>
      <c r="OF143" s="25"/>
      <c r="OG143" s="25"/>
      <c r="OH143" s="25"/>
      <c r="OI143" s="25"/>
      <c r="OJ143" s="25"/>
      <c r="OK143" s="25"/>
      <c r="OL143" s="25"/>
      <c r="OM143" s="25"/>
      <c r="ON143" s="25"/>
      <c r="OO143" s="25"/>
      <c r="OP143" s="25"/>
    </row>
    <row r="144" spans="1:406">
      <c r="A144" s="21" t="s">
        <v>229</v>
      </c>
      <c r="B144" s="24">
        <f t="shared" si="156"/>
        <v>0</v>
      </c>
      <c r="C144" s="24">
        <f t="shared" si="157"/>
        <v>0</v>
      </c>
      <c r="D144" s="24">
        <f t="shared" si="158"/>
        <v>0</v>
      </c>
      <c r="E144" s="24">
        <f t="shared" si="159"/>
        <v>0</v>
      </c>
      <c r="F144" s="24">
        <f t="shared" si="160"/>
        <v>0</v>
      </c>
      <c r="G144" s="24">
        <f t="shared" si="161"/>
        <v>0</v>
      </c>
      <c r="H144" s="24">
        <f t="shared" si="162"/>
        <v>0</v>
      </c>
      <c r="I144" s="24">
        <f t="shared" si="163"/>
        <v>0</v>
      </c>
      <c r="J144" s="24">
        <f t="shared" si="164"/>
        <v>0</v>
      </c>
      <c r="K144" s="24">
        <f t="shared" si="165"/>
        <v>0</v>
      </c>
      <c r="L144" s="24">
        <f t="shared" si="166"/>
        <v>0</v>
      </c>
      <c r="M144" s="24">
        <f t="shared" si="167"/>
        <v>0</v>
      </c>
      <c r="N144" s="24">
        <f t="shared" si="168"/>
        <v>0</v>
      </c>
      <c r="O144" s="24">
        <f t="shared" si="169"/>
        <v>0</v>
      </c>
      <c r="P144" s="24">
        <f t="shared" si="170"/>
        <v>0</v>
      </c>
      <c r="Q144" s="24">
        <f t="shared" si="171"/>
        <v>0</v>
      </c>
      <c r="R144" s="24">
        <f t="shared" si="172"/>
        <v>0</v>
      </c>
      <c r="S144" s="24">
        <f t="shared" si="173"/>
        <v>0</v>
      </c>
      <c r="T144" s="24">
        <f t="shared" si="174"/>
        <v>0</v>
      </c>
      <c r="U144" s="24">
        <f t="shared" si="175"/>
        <v>0</v>
      </c>
      <c r="V144" s="24">
        <f t="shared" si="176"/>
        <v>0</v>
      </c>
      <c r="W144" s="24">
        <f t="shared" si="177"/>
        <v>0</v>
      </c>
      <c r="X144" s="24">
        <f t="shared" si="178"/>
        <v>0</v>
      </c>
      <c r="Y144" s="24">
        <f t="shared" si="179"/>
        <v>0</v>
      </c>
      <c r="Z144" s="24">
        <f t="shared" si="180"/>
        <v>0</v>
      </c>
      <c r="AA144" s="24">
        <f t="shared" si="181"/>
        <v>0</v>
      </c>
      <c r="AB144" s="24">
        <f t="shared" si="182"/>
        <v>0</v>
      </c>
      <c r="AC144" s="24">
        <f t="shared" si="183"/>
        <v>0</v>
      </c>
      <c r="AD144" s="24">
        <f t="shared" si="184"/>
        <v>0</v>
      </c>
      <c r="AE144" s="24">
        <f t="shared" si="185"/>
        <v>0</v>
      </c>
      <c r="AF144" s="24">
        <f t="shared" si="186"/>
        <v>0</v>
      </c>
      <c r="AG144" s="24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/>
      <c r="GW144" s="25"/>
      <c r="GX144" s="25"/>
      <c r="GY144" s="25"/>
      <c r="GZ144" s="25"/>
      <c r="HA144" s="25"/>
      <c r="HB144" s="25"/>
      <c r="HC144" s="25"/>
      <c r="HD144" s="25"/>
      <c r="HE144" s="25"/>
      <c r="HF144" s="25"/>
      <c r="HG144" s="25"/>
      <c r="HH144" s="25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  <c r="LD144" s="25"/>
      <c r="LE144" s="25"/>
      <c r="LF144" s="25"/>
      <c r="LG144" s="25"/>
      <c r="LH144" s="25"/>
      <c r="LI144" s="25"/>
      <c r="LJ144" s="25"/>
      <c r="LK144" s="25"/>
      <c r="LL144" s="25"/>
      <c r="LM144" s="25"/>
      <c r="LN144" s="25"/>
      <c r="LO144" s="25"/>
      <c r="LP144" s="25"/>
      <c r="LQ144" s="25"/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/>
      <c r="MJ144" s="25"/>
      <c r="MK144" s="25"/>
      <c r="ML144" s="25"/>
      <c r="MM144" s="25"/>
      <c r="MN144" s="25"/>
      <c r="MO144" s="25"/>
      <c r="MP144" s="25"/>
      <c r="MQ144" s="25"/>
      <c r="MR144" s="25"/>
      <c r="MS144" s="25"/>
      <c r="MT144" s="25"/>
      <c r="MU144" s="25"/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3"/>
      <c r="NO144" s="25"/>
      <c r="NP144" s="25"/>
      <c r="NQ144" s="25"/>
      <c r="NR144" s="25"/>
      <c r="NS144" s="25"/>
      <c r="NT144" s="25"/>
      <c r="NU144" s="25"/>
      <c r="NV144" s="25"/>
      <c r="NW144" s="23"/>
      <c r="NX144" s="25"/>
      <c r="NY144" s="25"/>
      <c r="NZ144" s="25"/>
      <c r="OA144" s="25"/>
      <c r="OB144" s="25"/>
      <c r="OC144" s="25"/>
      <c r="OD144" s="25"/>
      <c r="OE144" s="25"/>
      <c r="OF144" s="25"/>
      <c r="OG144" s="25"/>
      <c r="OH144" s="25"/>
      <c r="OI144" s="25"/>
      <c r="OJ144" s="25"/>
      <c r="OK144" s="25"/>
      <c r="OL144" s="25"/>
      <c r="OM144" s="25"/>
      <c r="ON144" s="25"/>
      <c r="OO144" s="25"/>
      <c r="OP144" s="25"/>
    </row>
    <row r="145" spans="1:406">
      <c r="A145" s="21" t="s">
        <v>230</v>
      </c>
      <c r="B145" s="24">
        <f t="shared" si="156"/>
        <v>0</v>
      </c>
      <c r="C145" s="24">
        <f t="shared" si="157"/>
        <v>0</v>
      </c>
      <c r="D145" s="24">
        <f t="shared" si="158"/>
        <v>0</v>
      </c>
      <c r="E145" s="24">
        <f t="shared" si="159"/>
        <v>0</v>
      </c>
      <c r="F145" s="24">
        <f t="shared" si="160"/>
        <v>0</v>
      </c>
      <c r="G145" s="24">
        <f t="shared" si="161"/>
        <v>0</v>
      </c>
      <c r="H145" s="24">
        <f t="shared" si="162"/>
        <v>0</v>
      </c>
      <c r="I145" s="24">
        <f t="shared" si="163"/>
        <v>0</v>
      </c>
      <c r="J145" s="24">
        <f t="shared" si="164"/>
        <v>0</v>
      </c>
      <c r="K145" s="24">
        <f t="shared" si="165"/>
        <v>0</v>
      </c>
      <c r="L145" s="24">
        <f t="shared" si="166"/>
        <v>0</v>
      </c>
      <c r="M145" s="24">
        <f t="shared" si="167"/>
        <v>0</v>
      </c>
      <c r="N145" s="24">
        <f t="shared" si="168"/>
        <v>0</v>
      </c>
      <c r="O145" s="24">
        <f t="shared" si="169"/>
        <v>0</v>
      </c>
      <c r="P145" s="24">
        <f t="shared" si="170"/>
        <v>0</v>
      </c>
      <c r="Q145" s="24">
        <f t="shared" si="171"/>
        <v>0</v>
      </c>
      <c r="R145" s="24">
        <f t="shared" si="172"/>
        <v>0</v>
      </c>
      <c r="S145" s="24">
        <f t="shared" si="173"/>
        <v>0</v>
      </c>
      <c r="T145" s="24">
        <f t="shared" si="174"/>
        <v>0</v>
      </c>
      <c r="U145" s="24">
        <f t="shared" si="175"/>
        <v>0</v>
      </c>
      <c r="V145" s="24">
        <f t="shared" si="176"/>
        <v>0</v>
      </c>
      <c r="W145" s="24">
        <f t="shared" si="177"/>
        <v>0</v>
      </c>
      <c r="X145" s="24">
        <f t="shared" si="178"/>
        <v>0</v>
      </c>
      <c r="Y145" s="24">
        <f t="shared" si="179"/>
        <v>0</v>
      </c>
      <c r="Z145" s="24">
        <f t="shared" si="180"/>
        <v>0</v>
      </c>
      <c r="AA145" s="24">
        <f t="shared" si="181"/>
        <v>0</v>
      </c>
      <c r="AB145" s="24">
        <f t="shared" si="182"/>
        <v>0</v>
      </c>
      <c r="AC145" s="24">
        <f t="shared" si="183"/>
        <v>0</v>
      </c>
      <c r="AD145" s="24">
        <f t="shared" si="184"/>
        <v>0</v>
      </c>
      <c r="AE145" s="24">
        <f t="shared" si="185"/>
        <v>0</v>
      </c>
      <c r="AF145" s="24">
        <f t="shared" si="186"/>
        <v>0</v>
      </c>
      <c r="AG145" s="24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/>
      <c r="LY145" s="25"/>
      <c r="LZ145" s="25"/>
      <c r="MA145" s="25"/>
      <c r="MB145" s="25"/>
      <c r="MC145" s="25"/>
      <c r="MD145" s="25"/>
      <c r="ME145" s="25"/>
      <c r="MF145" s="25"/>
      <c r="MG145" s="25"/>
      <c r="MH145" s="25"/>
      <c r="MI145" s="25"/>
      <c r="MJ145" s="25"/>
      <c r="MK145" s="25"/>
      <c r="ML145" s="25"/>
      <c r="MM145" s="25"/>
      <c r="MN145" s="25"/>
      <c r="MO145" s="25"/>
      <c r="MP145" s="25"/>
      <c r="MQ145" s="25"/>
      <c r="MR145" s="25"/>
      <c r="MS145" s="25"/>
      <c r="MT145" s="25"/>
      <c r="MU145" s="25"/>
      <c r="MV145" s="25"/>
      <c r="MW145" s="25"/>
      <c r="MX145" s="25"/>
      <c r="MY145" s="25"/>
      <c r="MZ145" s="25"/>
      <c r="NA145" s="25"/>
      <c r="NB145" s="25"/>
      <c r="NC145" s="26"/>
      <c r="ND145" s="26"/>
      <c r="NE145" s="26"/>
      <c r="NF145" s="25"/>
      <c r="NG145" s="25"/>
      <c r="NH145" s="25"/>
      <c r="NI145" s="25"/>
      <c r="NJ145" s="25"/>
      <c r="NK145" s="25"/>
      <c r="NL145" s="25"/>
      <c r="NM145" s="25"/>
      <c r="NN145" s="23"/>
      <c r="NO145" s="25"/>
      <c r="NP145" s="25"/>
      <c r="NQ145" s="25"/>
      <c r="NR145" s="25"/>
      <c r="NS145" s="25"/>
      <c r="NT145" s="25"/>
      <c r="NU145" s="25"/>
      <c r="NV145" s="25"/>
      <c r="NW145" s="23"/>
      <c r="NX145" s="25"/>
      <c r="NY145" s="25"/>
      <c r="NZ145" s="25"/>
      <c r="OA145" s="25"/>
      <c r="OB145" s="25"/>
      <c r="OC145" s="25"/>
      <c r="OD145" s="25"/>
      <c r="OE145" s="25"/>
      <c r="OF145" s="25"/>
      <c r="OG145" s="25"/>
      <c r="OH145" s="25"/>
      <c r="OI145" s="25"/>
      <c r="OJ145" s="25"/>
      <c r="OK145" s="25"/>
      <c r="OL145" s="25"/>
      <c r="OM145" s="25"/>
      <c r="ON145" s="25"/>
      <c r="OO145" s="25"/>
      <c r="OP145" s="25"/>
    </row>
    <row r="146" spans="1:406">
      <c r="A146" s="21" t="s">
        <v>231</v>
      </c>
      <c r="B146" s="24">
        <f t="shared" si="156"/>
        <v>0</v>
      </c>
      <c r="C146" s="24">
        <f t="shared" si="157"/>
        <v>0</v>
      </c>
      <c r="D146" s="24">
        <f t="shared" si="158"/>
        <v>0</v>
      </c>
      <c r="E146" s="24">
        <f t="shared" si="159"/>
        <v>0</v>
      </c>
      <c r="F146" s="24">
        <f t="shared" si="160"/>
        <v>0</v>
      </c>
      <c r="G146" s="24">
        <f t="shared" si="161"/>
        <v>0</v>
      </c>
      <c r="H146" s="24">
        <f t="shared" si="162"/>
        <v>0</v>
      </c>
      <c r="I146" s="24">
        <f t="shared" si="163"/>
        <v>0</v>
      </c>
      <c r="J146" s="24">
        <f t="shared" si="164"/>
        <v>0</v>
      </c>
      <c r="K146" s="24">
        <f t="shared" si="165"/>
        <v>0</v>
      </c>
      <c r="L146" s="24">
        <f t="shared" si="166"/>
        <v>0</v>
      </c>
      <c r="M146" s="24">
        <f t="shared" si="167"/>
        <v>0</v>
      </c>
      <c r="N146" s="24">
        <f t="shared" si="168"/>
        <v>0</v>
      </c>
      <c r="O146" s="24">
        <f t="shared" si="169"/>
        <v>0</v>
      </c>
      <c r="P146" s="24">
        <f t="shared" si="170"/>
        <v>0</v>
      </c>
      <c r="Q146" s="24">
        <f t="shared" si="171"/>
        <v>0</v>
      </c>
      <c r="R146" s="24">
        <f t="shared" si="172"/>
        <v>0</v>
      </c>
      <c r="S146" s="24">
        <f t="shared" si="173"/>
        <v>0</v>
      </c>
      <c r="T146" s="24">
        <f t="shared" si="174"/>
        <v>0</v>
      </c>
      <c r="U146" s="24">
        <f t="shared" si="175"/>
        <v>0</v>
      </c>
      <c r="V146" s="24">
        <f t="shared" si="176"/>
        <v>0</v>
      </c>
      <c r="W146" s="24">
        <f t="shared" si="177"/>
        <v>0</v>
      </c>
      <c r="X146" s="24">
        <f t="shared" si="178"/>
        <v>0</v>
      </c>
      <c r="Y146" s="24">
        <f t="shared" si="179"/>
        <v>0</v>
      </c>
      <c r="Z146" s="24">
        <f t="shared" si="180"/>
        <v>0</v>
      </c>
      <c r="AA146" s="24">
        <f t="shared" si="181"/>
        <v>0</v>
      </c>
      <c r="AB146" s="24">
        <f t="shared" si="182"/>
        <v>0</v>
      </c>
      <c r="AC146" s="24">
        <f t="shared" si="183"/>
        <v>0</v>
      </c>
      <c r="AD146" s="24">
        <f t="shared" si="184"/>
        <v>0</v>
      </c>
      <c r="AE146" s="24">
        <f t="shared" si="185"/>
        <v>0</v>
      </c>
      <c r="AF146" s="24">
        <f t="shared" si="186"/>
        <v>0</v>
      </c>
      <c r="AG146" s="24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/>
      <c r="MJ146" s="25"/>
      <c r="MK146" s="25"/>
      <c r="ML146" s="25"/>
      <c r="MM146" s="25"/>
      <c r="MN146" s="25"/>
      <c r="MO146" s="25"/>
      <c r="MP146" s="25"/>
      <c r="MQ146" s="25"/>
      <c r="MR146" s="25"/>
      <c r="MS146" s="25"/>
      <c r="MT146" s="25"/>
      <c r="MU146" s="25"/>
      <c r="MV146" s="25"/>
      <c r="MW146" s="25"/>
      <c r="MX146" s="25"/>
      <c r="MY146" s="25"/>
      <c r="MZ146" s="25"/>
      <c r="NA146" s="25"/>
      <c r="NB146" s="25"/>
      <c r="NC146" s="25"/>
      <c r="ND146" s="25"/>
      <c r="NE146" s="25"/>
      <c r="NF146" s="25"/>
      <c r="NG146" s="25"/>
      <c r="NH146" s="25"/>
      <c r="NI146" s="25"/>
      <c r="NJ146" s="25"/>
      <c r="NK146" s="25"/>
      <c r="NL146" s="25"/>
      <c r="NM146" s="25"/>
      <c r="NN146" s="23"/>
      <c r="NO146" s="25"/>
      <c r="NP146" s="25"/>
      <c r="NQ146" s="25"/>
      <c r="NR146" s="25"/>
      <c r="NS146" s="25"/>
      <c r="NT146" s="25"/>
      <c r="NU146" s="25"/>
      <c r="NV146" s="25"/>
      <c r="NW146" s="23"/>
      <c r="NX146" s="25"/>
      <c r="NY146" s="25"/>
      <c r="NZ146" s="25"/>
      <c r="OA146" s="25"/>
      <c r="OB146" s="25"/>
      <c r="OC146" s="25"/>
      <c r="OD146" s="25"/>
      <c r="OE146" s="25"/>
      <c r="OF146" s="25"/>
      <c r="OG146" s="25"/>
      <c r="OH146" s="25"/>
      <c r="OI146" s="25"/>
      <c r="OJ146" s="25"/>
      <c r="OK146" s="25"/>
      <c r="OL146" s="25"/>
      <c r="OM146" s="25"/>
      <c r="ON146" s="25"/>
      <c r="OO146" s="25"/>
      <c r="OP146" s="25"/>
    </row>
    <row r="147" spans="1:406">
      <c r="A147" s="21" t="s">
        <v>232</v>
      </c>
      <c r="B147" s="24">
        <f t="shared" si="156"/>
        <v>0</v>
      </c>
      <c r="C147" s="24">
        <f t="shared" si="157"/>
        <v>0</v>
      </c>
      <c r="D147" s="24">
        <f t="shared" si="158"/>
        <v>0</v>
      </c>
      <c r="E147" s="24">
        <f t="shared" si="159"/>
        <v>0</v>
      </c>
      <c r="F147" s="24">
        <f t="shared" si="160"/>
        <v>0</v>
      </c>
      <c r="G147" s="24">
        <f t="shared" si="161"/>
        <v>0</v>
      </c>
      <c r="H147" s="24">
        <f t="shared" si="162"/>
        <v>0</v>
      </c>
      <c r="I147" s="24">
        <f t="shared" si="163"/>
        <v>0</v>
      </c>
      <c r="J147" s="24">
        <f t="shared" si="164"/>
        <v>0</v>
      </c>
      <c r="K147" s="24">
        <f t="shared" si="165"/>
        <v>0</v>
      </c>
      <c r="L147" s="24">
        <f t="shared" si="166"/>
        <v>0</v>
      </c>
      <c r="M147" s="24">
        <f t="shared" si="167"/>
        <v>0</v>
      </c>
      <c r="N147" s="24">
        <f t="shared" si="168"/>
        <v>0</v>
      </c>
      <c r="O147" s="24">
        <f t="shared" si="169"/>
        <v>0</v>
      </c>
      <c r="P147" s="24">
        <f t="shared" si="170"/>
        <v>0</v>
      </c>
      <c r="Q147" s="24">
        <f t="shared" si="171"/>
        <v>0</v>
      </c>
      <c r="R147" s="24">
        <f t="shared" si="172"/>
        <v>0</v>
      </c>
      <c r="S147" s="24">
        <f t="shared" si="173"/>
        <v>0</v>
      </c>
      <c r="T147" s="24">
        <f t="shared" si="174"/>
        <v>0</v>
      </c>
      <c r="U147" s="24">
        <f t="shared" si="175"/>
        <v>0</v>
      </c>
      <c r="V147" s="24">
        <f t="shared" si="176"/>
        <v>0</v>
      </c>
      <c r="W147" s="24">
        <f t="shared" si="177"/>
        <v>0</v>
      </c>
      <c r="X147" s="24">
        <f t="shared" si="178"/>
        <v>0</v>
      </c>
      <c r="Y147" s="24">
        <f t="shared" si="179"/>
        <v>0</v>
      </c>
      <c r="Z147" s="24">
        <f t="shared" si="180"/>
        <v>0</v>
      </c>
      <c r="AA147" s="24">
        <f t="shared" si="181"/>
        <v>0</v>
      </c>
      <c r="AB147" s="24">
        <f t="shared" si="182"/>
        <v>0</v>
      </c>
      <c r="AC147" s="24">
        <f t="shared" si="183"/>
        <v>0</v>
      </c>
      <c r="AD147" s="24">
        <f t="shared" si="184"/>
        <v>0</v>
      </c>
      <c r="AE147" s="24">
        <f t="shared" si="185"/>
        <v>0</v>
      </c>
      <c r="AF147" s="24">
        <f t="shared" si="186"/>
        <v>0</v>
      </c>
      <c r="AG147" s="24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5"/>
      <c r="II147" s="25"/>
      <c r="IJ147" s="25"/>
      <c r="IK147" s="25"/>
      <c r="IL147" s="25"/>
      <c r="IM147" s="25"/>
      <c r="IN147" s="25"/>
      <c r="IO147" s="25"/>
      <c r="IP147" s="25"/>
      <c r="IQ147" s="25"/>
      <c r="IR147" s="25"/>
      <c r="IS147" s="25"/>
      <c r="IT147" s="25"/>
      <c r="IU147" s="25"/>
      <c r="IV147" s="25"/>
      <c r="IW147" s="25"/>
      <c r="IX147" s="25"/>
      <c r="IY147" s="25"/>
      <c r="IZ147" s="25"/>
      <c r="JA147" s="25"/>
      <c r="JB147" s="25"/>
      <c r="JC147" s="25"/>
      <c r="JD147" s="25"/>
      <c r="JE147" s="25"/>
      <c r="JF147" s="25"/>
      <c r="JG147" s="25"/>
      <c r="JH147" s="25"/>
      <c r="JI147" s="25"/>
      <c r="JJ147" s="25"/>
      <c r="JK147" s="25"/>
      <c r="JL147" s="25"/>
      <c r="JM147" s="25"/>
      <c r="JN147" s="25"/>
      <c r="JO147" s="25"/>
      <c r="JP147" s="25"/>
      <c r="JQ147" s="25"/>
      <c r="JR147" s="25"/>
      <c r="JS147" s="25"/>
      <c r="JT147" s="25"/>
      <c r="JU147" s="25"/>
      <c r="JV147" s="25"/>
      <c r="JW147" s="25"/>
      <c r="JX147" s="25"/>
      <c r="JY147" s="25"/>
      <c r="JZ147" s="25"/>
      <c r="KA147" s="25"/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  <c r="LD147" s="25"/>
      <c r="LE147" s="25"/>
      <c r="LF147" s="25"/>
      <c r="LG147" s="25"/>
      <c r="LH147" s="25"/>
      <c r="LI147" s="25"/>
      <c r="LJ147" s="25"/>
      <c r="LK147" s="25"/>
      <c r="LL147" s="25"/>
      <c r="LM147" s="25"/>
      <c r="LN147" s="25"/>
      <c r="LO147" s="25"/>
      <c r="LP147" s="25"/>
      <c r="LQ147" s="25"/>
      <c r="LR147" s="25"/>
      <c r="LS147" s="25"/>
      <c r="LT147" s="25"/>
      <c r="LU147" s="25"/>
      <c r="LV147" s="25"/>
      <c r="LW147" s="25"/>
      <c r="LX147" s="25"/>
      <c r="LY147" s="25"/>
      <c r="LZ147" s="25"/>
      <c r="MA147" s="25"/>
      <c r="MB147" s="25"/>
      <c r="MC147" s="25"/>
      <c r="MD147" s="25"/>
      <c r="ME147" s="25"/>
      <c r="MF147" s="25"/>
      <c r="MG147" s="25"/>
      <c r="MH147" s="25"/>
      <c r="MI147" s="25"/>
      <c r="MJ147" s="25"/>
      <c r="MK147" s="25"/>
      <c r="ML147" s="25"/>
      <c r="MM147" s="25"/>
      <c r="MN147" s="25"/>
      <c r="MO147" s="26"/>
      <c r="MP147" s="25"/>
      <c r="MQ147" s="26"/>
      <c r="MR147" s="25"/>
      <c r="MS147" s="25"/>
      <c r="MT147" s="25"/>
      <c r="MU147" s="25"/>
      <c r="MV147" s="25"/>
      <c r="MW147" s="25"/>
      <c r="MX147" s="25"/>
      <c r="MY147" s="25"/>
      <c r="MZ147" s="25"/>
      <c r="NA147" s="26"/>
      <c r="NB147" s="26"/>
      <c r="NC147" s="26"/>
      <c r="ND147" s="26"/>
      <c r="NE147" s="26"/>
      <c r="NF147" s="26"/>
      <c r="NG147" s="26"/>
      <c r="NH147" s="26"/>
      <c r="NI147" s="26"/>
      <c r="NJ147" s="26"/>
      <c r="NK147" s="26"/>
      <c r="NL147" s="26"/>
      <c r="NM147" s="26"/>
      <c r="NN147" s="26"/>
      <c r="NO147" s="26"/>
      <c r="NP147" s="26"/>
      <c r="NQ147" s="26"/>
      <c r="NR147" s="26"/>
      <c r="NS147" s="26"/>
      <c r="NT147" s="26"/>
      <c r="NU147" s="26"/>
      <c r="NV147" s="26"/>
      <c r="NW147" s="26"/>
      <c r="NX147" s="26"/>
      <c r="NY147" s="26"/>
      <c r="NZ147" s="26"/>
      <c r="OA147" s="26"/>
      <c r="OB147" s="25"/>
      <c r="OC147" s="25"/>
      <c r="OD147" s="25"/>
      <c r="OE147" s="25"/>
      <c r="OF147" s="25"/>
      <c r="OG147" s="25"/>
      <c r="OH147" s="25"/>
      <c r="OI147" s="25"/>
      <c r="OJ147" s="25"/>
      <c r="OK147" s="25"/>
      <c r="OL147" s="25"/>
      <c r="OM147" s="25"/>
      <c r="ON147" s="25"/>
      <c r="OO147" s="25"/>
      <c r="OP147" s="25"/>
    </row>
    <row r="148" spans="1:406">
      <c r="A148" s="21" t="s">
        <v>233</v>
      </c>
      <c r="B148" s="24">
        <f t="shared" si="156"/>
        <v>0</v>
      </c>
      <c r="C148" s="24">
        <f t="shared" si="157"/>
        <v>0</v>
      </c>
      <c r="D148" s="24">
        <f t="shared" si="158"/>
        <v>0</v>
      </c>
      <c r="E148" s="24">
        <f t="shared" si="159"/>
        <v>0</v>
      </c>
      <c r="F148" s="24">
        <f t="shared" si="160"/>
        <v>0</v>
      </c>
      <c r="G148" s="24">
        <f t="shared" si="161"/>
        <v>0</v>
      </c>
      <c r="H148" s="24">
        <f t="shared" si="162"/>
        <v>0</v>
      </c>
      <c r="I148" s="24">
        <f t="shared" si="163"/>
        <v>0</v>
      </c>
      <c r="J148" s="24">
        <f t="shared" si="164"/>
        <v>0</v>
      </c>
      <c r="K148" s="24">
        <f t="shared" si="165"/>
        <v>0</v>
      </c>
      <c r="L148" s="24">
        <f t="shared" si="166"/>
        <v>0</v>
      </c>
      <c r="M148" s="24">
        <f t="shared" si="167"/>
        <v>0</v>
      </c>
      <c r="N148" s="24">
        <f t="shared" si="168"/>
        <v>0</v>
      </c>
      <c r="O148" s="24">
        <f t="shared" si="169"/>
        <v>0</v>
      </c>
      <c r="P148" s="24">
        <f t="shared" si="170"/>
        <v>0</v>
      </c>
      <c r="Q148" s="24">
        <f t="shared" si="171"/>
        <v>0</v>
      </c>
      <c r="R148" s="24">
        <f t="shared" si="172"/>
        <v>0</v>
      </c>
      <c r="S148" s="24">
        <f t="shared" si="173"/>
        <v>0</v>
      </c>
      <c r="T148" s="24">
        <f t="shared" si="174"/>
        <v>0</v>
      </c>
      <c r="U148" s="24">
        <f t="shared" si="175"/>
        <v>0</v>
      </c>
      <c r="V148" s="24">
        <f t="shared" si="176"/>
        <v>0</v>
      </c>
      <c r="W148" s="24">
        <f t="shared" si="177"/>
        <v>0</v>
      </c>
      <c r="X148" s="24">
        <f t="shared" si="178"/>
        <v>0</v>
      </c>
      <c r="Y148" s="24">
        <f t="shared" si="179"/>
        <v>0</v>
      </c>
      <c r="Z148" s="24">
        <f t="shared" si="180"/>
        <v>0</v>
      </c>
      <c r="AA148" s="24">
        <f t="shared" si="181"/>
        <v>0</v>
      </c>
      <c r="AB148" s="24">
        <f t="shared" si="182"/>
        <v>0</v>
      </c>
      <c r="AC148" s="24">
        <f t="shared" si="183"/>
        <v>0</v>
      </c>
      <c r="AD148" s="24">
        <f t="shared" si="184"/>
        <v>0</v>
      </c>
      <c r="AE148" s="24">
        <f t="shared" si="185"/>
        <v>0</v>
      </c>
      <c r="AF148" s="24">
        <f t="shared" si="186"/>
        <v>0</v>
      </c>
      <c r="AG148" s="24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25"/>
      <c r="EX148" s="25"/>
      <c r="EY148" s="25"/>
      <c r="EZ148" s="25"/>
      <c r="FA148" s="25"/>
      <c r="FB148" s="25"/>
      <c r="FC148" s="25"/>
      <c r="FD148" s="25"/>
      <c r="FE148" s="25"/>
      <c r="FF148" s="25"/>
      <c r="FG148" s="25"/>
      <c r="FH148" s="25"/>
      <c r="FI148" s="25"/>
      <c r="FJ148" s="25"/>
      <c r="FK148" s="25"/>
      <c r="FL148" s="25"/>
      <c r="FM148" s="25"/>
      <c r="FN148" s="25"/>
      <c r="FO148" s="25"/>
      <c r="FP148" s="25"/>
      <c r="FQ148" s="25"/>
      <c r="FR148" s="25"/>
      <c r="FS148" s="25"/>
      <c r="FT148" s="25"/>
      <c r="FU148" s="25"/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25"/>
      <c r="GH148" s="25"/>
      <c r="GI148" s="25"/>
      <c r="GJ148" s="25"/>
      <c r="GK148" s="25"/>
      <c r="GL148" s="25"/>
      <c r="GM148" s="25"/>
      <c r="GN148" s="25"/>
      <c r="GO148" s="25"/>
      <c r="GP148" s="25"/>
      <c r="GQ148" s="25"/>
      <c r="GR148" s="25"/>
      <c r="GS148" s="25"/>
      <c r="GT148" s="25"/>
      <c r="GU148" s="25"/>
      <c r="GV148" s="25"/>
      <c r="GW148" s="25"/>
      <c r="GX148" s="25"/>
      <c r="GY148" s="25"/>
      <c r="GZ148" s="25"/>
      <c r="HA148" s="25"/>
      <c r="HB148" s="25"/>
      <c r="HC148" s="25"/>
      <c r="HD148" s="25"/>
      <c r="HE148" s="25"/>
      <c r="HF148" s="25"/>
      <c r="HG148" s="25"/>
      <c r="HH148" s="25"/>
      <c r="HI148" s="25"/>
      <c r="HJ148" s="25"/>
      <c r="HK148" s="25"/>
      <c r="HL148" s="25"/>
      <c r="HM148" s="25"/>
      <c r="HN148" s="25"/>
      <c r="HO148" s="25"/>
      <c r="HP148" s="25"/>
      <c r="HQ148" s="25"/>
      <c r="HR148" s="25"/>
      <c r="HS148" s="25"/>
      <c r="HT148" s="25"/>
      <c r="HU148" s="25"/>
      <c r="HV148" s="25"/>
      <c r="HW148" s="25"/>
      <c r="HX148" s="25"/>
      <c r="HY148" s="25"/>
      <c r="HZ148" s="25"/>
      <c r="IA148" s="25"/>
      <c r="IB148" s="25"/>
      <c r="IC148" s="25"/>
      <c r="ID148" s="25"/>
      <c r="IE148" s="25"/>
      <c r="IF148" s="25"/>
      <c r="IG148" s="25"/>
      <c r="IH148" s="25"/>
      <c r="II148" s="25"/>
      <c r="IJ148" s="25"/>
      <c r="IK148" s="25"/>
      <c r="IL148" s="25"/>
      <c r="IM148" s="25"/>
      <c r="IN148" s="25"/>
      <c r="IO148" s="25"/>
      <c r="IP148" s="25"/>
      <c r="IQ148" s="25"/>
      <c r="IR148" s="25"/>
      <c r="IS148" s="25"/>
      <c r="IT148" s="25"/>
      <c r="IU148" s="25"/>
      <c r="IV148" s="25"/>
      <c r="IW148" s="25"/>
      <c r="IX148" s="25"/>
      <c r="IY148" s="25"/>
      <c r="IZ148" s="25"/>
      <c r="JA148" s="25"/>
      <c r="JB148" s="25"/>
      <c r="JC148" s="25"/>
      <c r="JD148" s="25"/>
      <c r="JE148" s="25"/>
      <c r="JF148" s="25"/>
      <c r="JG148" s="25"/>
      <c r="JH148" s="25"/>
      <c r="JI148" s="25"/>
      <c r="JJ148" s="25"/>
      <c r="JK148" s="25"/>
      <c r="JL148" s="25"/>
      <c r="JM148" s="25"/>
      <c r="JN148" s="25"/>
      <c r="JO148" s="25"/>
      <c r="JP148" s="25"/>
      <c r="JQ148" s="25"/>
      <c r="JR148" s="25"/>
      <c r="JS148" s="25"/>
      <c r="JT148" s="25"/>
      <c r="JU148" s="25"/>
      <c r="JV148" s="25"/>
      <c r="JW148" s="25"/>
      <c r="JX148" s="25"/>
      <c r="JY148" s="25"/>
      <c r="JZ148" s="25"/>
      <c r="KA148" s="25"/>
      <c r="KB148" s="25"/>
      <c r="KC148" s="25"/>
      <c r="KD148" s="25"/>
      <c r="KE148" s="25"/>
      <c r="KF148" s="25"/>
      <c r="KG148" s="25"/>
      <c r="KH148" s="25"/>
      <c r="KI148" s="25"/>
      <c r="KJ148" s="25"/>
      <c r="KK148" s="25"/>
      <c r="KL148" s="25"/>
      <c r="KM148" s="25"/>
      <c r="KN148" s="25"/>
      <c r="KO148" s="25"/>
      <c r="KP148" s="25"/>
      <c r="KQ148" s="25"/>
      <c r="KR148" s="25"/>
      <c r="KS148" s="25"/>
      <c r="KT148" s="25"/>
      <c r="KU148" s="25"/>
      <c r="KV148" s="25"/>
      <c r="KW148" s="25"/>
      <c r="KX148" s="25"/>
      <c r="KY148" s="25"/>
      <c r="KZ148" s="25"/>
      <c r="LA148" s="25"/>
      <c r="LB148" s="25"/>
      <c r="LC148" s="25"/>
      <c r="LD148" s="25"/>
      <c r="LE148" s="25"/>
      <c r="LF148" s="25"/>
      <c r="LG148" s="25"/>
      <c r="LH148" s="25"/>
      <c r="LI148" s="25"/>
      <c r="LJ148" s="25"/>
      <c r="LK148" s="25"/>
      <c r="LL148" s="25"/>
      <c r="LM148" s="25"/>
      <c r="LN148" s="25"/>
      <c r="LO148" s="25"/>
      <c r="LP148" s="25"/>
      <c r="LQ148" s="25"/>
      <c r="LR148" s="25"/>
      <c r="LS148" s="25"/>
      <c r="LT148" s="25"/>
      <c r="LU148" s="25"/>
      <c r="LV148" s="25"/>
      <c r="LW148" s="25"/>
      <c r="LX148" s="25"/>
      <c r="LY148" s="25"/>
      <c r="LZ148" s="25"/>
      <c r="MA148" s="25"/>
      <c r="MB148" s="25"/>
      <c r="MC148" s="25"/>
      <c r="MD148" s="25"/>
      <c r="ME148" s="25"/>
      <c r="MF148" s="25"/>
      <c r="MG148" s="25"/>
      <c r="MH148" s="25"/>
      <c r="MI148" s="25"/>
      <c r="MJ148" s="25"/>
      <c r="MK148" s="25"/>
      <c r="ML148" s="25"/>
      <c r="MM148" s="25"/>
      <c r="MN148" s="25"/>
      <c r="MO148" s="26"/>
      <c r="MP148" s="25"/>
      <c r="MQ148" s="26"/>
      <c r="MR148" s="25"/>
      <c r="MS148" s="25"/>
      <c r="MT148" s="25"/>
      <c r="MU148" s="25"/>
      <c r="MV148" s="25"/>
      <c r="MW148" s="25"/>
      <c r="MX148" s="25"/>
      <c r="MY148" s="25"/>
      <c r="MZ148" s="25"/>
      <c r="NA148" s="26"/>
      <c r="NB148" s="26"/>
      <c r="NC148" s="26"/>
      <c r="ND148" s="26"/>
      <c r="NE148" s="26"/>
      <c r="NF148" s="26"/>
      <c r="NG148" s="26"/>
      <c r="NH148" s="26"/>
      <c r="NI148" s="26"/>
      <c r="NJ148" s="26"/>
      <c r="NK148" s="26"/>
      <c r="NL148" s="26"/>
      <c r="NM148" s="26"/>
      <c r="NN148" s="26"/>
      <c r="NO148" s="26"/>
      <c r="NP148" s="26"/>
      <c r="NQ148" s="26"/>
      <c r="NR148" s="26"/>
      <c r="NS148" s="26"/>
      <c r="NT148" s="26"/>
      <c r="NU148" s="26"/>
      <c r="NV148" s="26"/>
      <c r="NW148" s="26"/>
      <c r="NX148" s="26"/>
      <c r="NY148" s="26"/>
      <c r="NZ148" s="26"/>
      <c r="OA148" s="26"/>
      <c r="OB148" s="25"/>
      <c r="OC148" s="25"/>
      <c r="OD148" s="25"/>
      <c r="OE148" s="25"/>
      <c r="OF148" s="25"/>
      <c r="OG148" s="25"/>
      <c r="OH148" s="25"/>
      <c r="OI148" s="25"/>
      <c r="OJ148" s="25"/>
      <c r="OK148" s="25"/>
      <c r="OL148" s="25"/>
      <c r="OM148" s="25"/>
      <c r="ON148" s="25"/>
      <c r="OO148" s="25"/>
      <c r="OP148" s="25"/>
    </row>
    <row r="149" spans="1:406">
      <c r="A149" s="21" t="s">
        <v>234</v>
      </c>
      <c r="B149" s="24">
        <f t="shared" si="156"/>
        <v>0</v>
      </c>
      <c r="C149" s="24">
        <f t="shared" si="157"/>
        <v>0</v>
      </c>
      <c r="D149" s="24">
        <f t="shared" si="158"/>
        <v>0</v>
      </c>
      <c r="E149" s="24">
        <f t="shared" si="159"/>
        <v>0</v>
      </c>
      <c r="F149" s="24">
        <f t="shared" si="160"/>
        <v>0</v>
      </c>
      <c r="G149" s="24">
        <f t="shared" si="161"/>
        <v>0</v>
      </c>
      <c r="H149" s="24">
        <f t="shared" si="162"/>
        <v>0</v>
      </c>
      <c r="I149" s="24">
        <f t="shared" si="163"/>
        <v>0</v>
      </c>
      <c r="J149" s="24">
        <f t="shared" si="164"/>
        <v>0</v>
      </c>
      <c r="K149" s="24">
        <f t="shared" si="165"/>
        <v>0</v>
      </c>
      <c r="L149" s="24">
        <f t="shared" si="166"/>
        <v>0</v>
      </c>
      <c r="M149" s="24">
        <f t="shared" si="167"/>
        <v>0</v>
      </c>
      <c r="N149" s="24">
        <f t="shared" si="168"/>
        <v>0</v>
      </c>
      <c r="O149" s="24">
        <f t="shared" si="169"/>
        <v>0</v>
      </c>
      <c r="P149" s="24">
        <f t="shared" si="170"/>
        <v>0</v>
      </c>
      <c r="Q149" s="24">
        <f t="shared" si="171"/>
        <v>0</v>
      </c>
      <c r="R149" s="24">
        <f t="shared" si="172"/>
        <v>0</v>
      </c>
      <c r="S149" s="24">
        <f t="shared" si="173"/>
        <v>0</v>
      </c>
      <c r="T149" s="24">
        <f t="shared" si="174"/>
        <v>0</v>
      </c>
      <c r="U149" s="24">
        <f t="shared" si="175"/>
        <v>0</v>
      </c>
      <c r="V149" s="24">
        <f t="shared" si="176"/>
        <v>0</v>
      </c>
      <c r="W149" s="24">
        <f t="shared" si="177"/>
        <v>0</v>
      </c>
      <c r="X149" s="24">
        <f t="shared" si="178"/>
        <v>0</v>
      </c>
      <c r="Y149" s="24">
        <f t="shared" si="179"/>
        <v>0</v>
      </c>
      <c r="Z149" s="24">
        <f t="shared" si="180"/>
        <v>0</v>
      </c>
      <c r="AA149" s="24">
        <f t="shared" si="181"/>
        <v>0</v>
      </c>
      <c r="AB149" s="24">
        <f t="shared" si="182"/>
        <v>0</v>
      </c>
      <c r="AC149" s="24">
        <f t="shared" si="183"/>
        <v>0</v>
      </c>
      <c r="AD149" s="24">
        <f t="shared" si="184"/>
        <v>0</v>
      </c>
      <c r="AE149" s="24">
        <f t="shared" si="185"/>
        <v>0</v>
      </c>
      <c r="AF149" s="24">
        <f t="shared" si="186"/>
        <v>0</v>
      </c>
      <c r="AG149" s="24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3"/>
      <c r="NO149" s="25"/>
      <c r="NP149" s="25"/>
      <c r="NQ149" s="25"/>
      <c r="NR149" s="25"/>
      <c r="NS149" s="25"/>
      <c r="NT149" s="25"/>
      <c r="NU149" s="25"/>
      <c r="NV149" s="25"/>
      <c r="NW149" s="23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</row>
    <row r="150" spans="1:406">
      <c r="A150" s="21" t="s">
        <v>235</v>
      </c>
      <c r="B150" s="24">
        <f t="shared" si="156"/>
        <v>0</v>
      </c>
      <c r="C150" s="24">
        <f t="shared" si="157"/>
        <v>0</v>
      </c>
      <c r="D150" s="24">
        <f t="shared" si="158"/>
        <v>0</v>
      </c>
      <c r="E150" s="24">
        <f t="shared" si="159"/>
        <v>0</v>
      </c>
      <c r="F150" s="24">
        <f t="shared" si="160"/>
        <v>0</v>
      </c>
      <c r="G150" s="24">
        <f t="shared" si="161"/>
        <v>0</v>
      </c>
      <c r="H150" s="24">
        <f t="shared" si="162"/>
        <v>0</v>
      </c>
      <c r="I150" s="24">
        <f t="shared" si="163"/>
        <v>0</v>
      </c>
      <c r="J150" s="24">
        <f t="shared" si="164"/>
        <v>0</v>
      </c>
      <c r="K150" s="24">
        <f t="shared" si="165"/>
        <v>0</v>
      </c>
      <c r="L150" s="24">
        <f t="shared" si="166"/>
        <v>0</v>
      </c>
      <c r="M150" s="24">
        <f t="shared" si="167"/>
        <v>0</v>
      </c>
      <c r="N150" s="24">
        <f t="shared" si="168"/>
        <v>0</v>
      </c>
      <c r="O150" s="24">
        <f t="shared" si="169"/>
        <v>0</v>
      </c>
      <c r="P150" s="24">
        <f t="shared" si="170"/>
        <v>0</v>
      </c>
      <c r="Q150" s="24">
        <f t="shared" si="171"/>
        <v>0</v>
      </c>
      <c r="R150" s="24">
        <f t="shared" si="172"/>
        <v>0</v>
      </c>
      <c r="S150" s="24">
        <f t="shared" si="173"/>
        <v>0</v>
      </c>
      <c r="T150" s="24">
        <f t="shared" si="174"/>
        <v>0</v>
      </c>
      <c r="U150" s="24">
        <f t="shared" si="175"/>
        <v>0</v>
      </c>
      <c r="V150" s="24">
        <f t="shared" si="176"/>
        <v>0</v>
      </c>
      <c r="W150" s="24">
        <f t="shared" si="177"/>
        <v>0</v>
      </c>
      <c r="X150" s="24">
        <f t="shared" si="178"/>
        <v>0</v>
      </c>
      <c r="Y150" s="24">
        <f t="shared" si="179"/>
        <v>0</v>
      </c>
      <c r="Z150" s="24">
        <f t="shared" si="180"/>
        <v>0</v>
      </c>
      <c r="AA150" s="24">
        <f t="shared" si="181"/>
        <v>0</v>
      </c>
      <c r="AB150" s="24">
        <f t="shared" si="182"/>
        <v>0</v>
      </c>
      <c r="AC150" s="24">
        <f t="shared" si="183"/>
        <v>0</v>
      </c>
      <c r="AD150" s="24">
        <f t="shared" si="184"/>
        <v>0</v>
      </c>
      <c r="AE150" s="24">
        <f t="shared" si="185"/>
        <v>0</v>
      </c>
      <c r="AF150" s="24">
        <f t="shared" si="186"/>
        <v>0</v>
      </c>
      <c r="AG150" s="24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25"/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3"/>
      <c r="NO150" s="25"/>
      <c r="NP150" s="25"/>
      <c r="NQ150" s="25"/>
      <c r="NR150" s="25"/>
      <c r="NS150" s="25"/>
      <c r="NT150" s="25"/>
      <c r="NU150" s="25"/>
      <c r="NV150" s="25"/>
      <c r="NW150" s="23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</row>
    <row r="151" spans="1:406">
      <c r="A151" s="21" t="s">
        <v>236</v>
      </c>
      <c r="B151" s="24">
        <f t="shared" si="156"/>
        <v>0</v>
      </c>
      <c r="C151" s="24">
        <f t="shared" si="157"/>
        <v>0</v>
      </c>
      <c r="D151" s="24">
        <f t="shared" si="158"/>
        <v>0</v>
      </c>
      <c r="E151" s="24">
        <f t="shared" si="159"/>
        <v>0</v>
      </c>
      <c r="F151" s="24">
        <f t="shared" si="160"/>
        <v>0</v>
      </c>
      <c r="G151" s="24">
        <f t="shared" si="161"/>
        <v>0</v>
      </c>
      <c r="H151" s="24">
        <f t="shared" si="162"/>
        <v>0</v>
      </c>
      <c r="I151" s="24">
        <f t="shared" si="163"/>
        <v>0</v>
      </c>
      <c r="J151" s="24">
        <f t="shared" si="164"/>
        <v>0</v>
      </c>
      <c r="K151" s="24">
        <f t="shared" si="165"/>
        <v>0</v>
      </c>
      <c r="L151" s="24">
        <f t="shared" si="166"/>
        <v>0</v>
      </c>
      <c r="M151" s="24">
        <f t="shared" si="167"/>
        <v>0</v>
      </c>
      <c r="N151" s="24">
        <f t="shared" si="168"/>
        <v>0</v>
      </c>
      <c r="O151" s="24">
        <f t="shared" si="169"/>
        <v>0</v>
      </c>
      <c r="P151" s="24">
        <f t="shared" si="170"/>
        <v>0</v>
      </c>
      <c r="Q151" s="24">
        <f t="shared" si="171"/>
        <v>0</v>
      </c>
      <c r="R151" s="24">
        <f t="shared" si="172"/>
        <v>0</v>
      </c>
      <c r="S151" s="24">
        <f t="shared" si="173"/>
        <v>0</v>
      </c>
      <c r="T151" s="24">
        <f t="shared" si="174"/>
        <v>0</v>
      </c>
      <c r="U151" s="24">
        <f t="shared" si="175"/>
        <v>0</v>
      </c>
      <c r="V151" s="24">
        <f t="shared" si="176"/>
        <v>0</v>
      </c>
      <c r="W151" s="24">
        <f t="shared" si="177"/>
        <v>0</v>
      </c>
      <c r="X151" s="24">
        <f t="shared" si="178"/>
        <v>0</v>
      </c>
      <c r="Y151" s="24">
        <f t="shared" si="179"/>
        <v>0</v>
      </c>
      <c r="Z151" s="24">
        <f t="shared" si="180"/>
        <v>0</v>
      </c>
      <c r="AA151" s="24">
        <f t="shared" si="181"/>
        <v>0</v>
      </c>
      <c r="AB151" s="24">
        <f t="shared" si="182"/>
        <v>0</v>
      </c>
      <c r="AC151" s="24">
        <f t="shared" si="183"/>
        <v>0</v>
      </c>
      <c r="AD151" s="24">
        <f t="shared" si="184"/>
        <v>0</v>
      </c>
      <c r="AE151" s="24">
        <f t="shared" si="185"/>
        <v>0</v>
      </c>
      <c r="AF151" s="24">
        <f t="shared" si="186"/>
        <v>0</v>
      </c>
      <c r="AG151" s="24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/>
      <c r="LK151" s="25"/>
      <c r="LL151" s="25"/>
      <c r="LM151" s="25"/>
      <c r="LN151" s="25"/>
      <c r="LO151" s="25"/>
      <c r="LP151" s="25"/>
      <c r="LQ151" s="25"/>
      <c r="LR151" s="25"/>
      <c r="LS151" s="25"/>
      <c r="LT151" s="25"/>
      <c r="LU151" s="25"/>
      <c r="LV151" s="25"/>
      <c r="LW151" s="25"/>
      <c r="LX151" s="25"/>
      <c r="LY151" s="25"/>
      <c r="LZ151" s="25"/>
      <c r="MA151" s="25"/>
      <c r="MB151" s="25"/>
      <c r="MC151" s="25"/>
      <c r="MD151" s="25"/>
      <c r="ME151" s="25"/>
      <c r="MF151" s="25"/>
      <c r="MG151" s="25"/>
      <c r="MH151" s="25"/>
      <c r="MI151" s="25"/>
      <c r="MJ151" s="25"/>
      <c r="MK151" s="25"/>
      <c r="ML151" s="25"/>
      <c r="MM151" s="25"/>
      <c r="MN151" s="25"/>
      <c r="MO151" s="25"/>
      <c r="MP151" s="25"/>
      <c r="MQ151" s="25"/>
      <c r="MR151" s="25"/>
      <c r="MS151" s="25"/>
      <c r="MT151" s="25"/>
      <c r="MU151" s="25"/>
      <c r="MV151" s="25"/>
      <c r="MW151" s="25"/>
      <c r="MX151" s="25"/>
      <c r="MY151" s="25"/>
      <c r="MZ151" s="25"/>
      <c r="NA151" s="25"/>
      <c r="NB151" s="25"/>
      <c r="NC151" s="26"/>
      <c r="ND151" s="25"/>
      <c r="NE151" s="25"/>
      <c r="NF151" s="25"/>
      <c r="NG151" s="25"/>
      <c r="NH151" s="26"/>
      <c r="NI151" s="26"/>
      <c r="NJ151" s="26"/>
      <c r="NK151" s="26"/>
      <c r="NL151" s="25"/>
      <c r="NM151" s="25"/>
      <c r="NN151" s="23"/>
      <c r="NO151" s="25"/>
      <c r="NP151" s="25"/>
      <c r="NQ151" s="25"/>
      <c r="NR151" s="25"/>
      <c r="NS151" s="25"/>
      <c r="NT151" s="25"/>
      <c r="NU151" s="26"/>
      <c r="NV151" s="26"/>
      <c r="NW151" s="23"/>
      <c r="NX151" s="25"/>
      <c r="NY151" s="25"/>
      <c r="NZ151" s="25"/>
      <c r="OA151" s="25"/>
      <c r="OB151" s="25"/>
      <c r="OC151" s="25"/>
      <c r="OD151" s="25"/>
      <c r="OE151" s="25"/>
      <c r="OF151" s="25"/>
      <c r="OG151" s="25"/>
      <c r="OH151" s="25"/>
      <c r="OI151" s="25"/>
      <c r="OJ151" s="25"/>
      <c r="OK151" s="25"/>
      <c r="OL151" s="25"/>
      <c r="OM151" s="25"/>
      <c r="ON151" s="25"/>
      <c r="OO151" s="25"/>
      <c r="OP151" s="25"/>
    </row>
    <row r="152" spans="1:406">
      <c r="A152" s="21" t="s">
        <v>237</v>
      </c>
      <c r="B152" s="24">
        <f t="shared" si="156"/>
        <v>0</v>
      </c>
      <c r="C152" s="24">
        <f t="shared" si="157"/>
        <v>0</v>
      </c>
      <c r="D152" s="24">
        <f t="shared" si="158"/>
        <v>0</v>
      </c>
      <c r="E152" s="24">
        <f t="shared" si="159"/>
        <v>0</v>
      </c>
      <c r="F152" s="24">
        <f t="shared" si="160"/>
        <v>0</v>
      </c>
      <c r="G152" s="24">
        <f t="shared" si="161"/>
        <v>0</v>
      </c>
      <c r="H152" s="24">
        <f t="shared" si="162"/>
        <v>0</v>
      </c>
      <c r="I152" s="24">
        <f t="shared" si="163"/>
        <v>0</v>
      </c>
      <c r="J152" s="24">
        <f t="shared" si="164"/>
        <v>0</v>
      </c>
      <c r="K152" s="24">
        <f t="shared" si="165"/>
        <v>0</v>
      </c>
      <c r="L152" s="24">
        <f t="shared" si="166"/>
        <v>0</v>
      </c>
      <c r="M152" s="24">
        <f t="shared" si="167"/>
        <v>0</v>
      </c>
      <c r="N152" s="24">
        <f t="shared" si="168"/>
        <v>0</v>
      </c>
      <c r="O152" s="24">
        <f t="shared" si="169"/>
        <v>0</v>
      </c>
      <c r="P152" s="24">
        <f t="shared" si="170"/>
        <v>0</v>
      </c>
      <c r="Q152" s="24">
        <f t="shared" si="171"/>
        <v>0</v>
      </c>
      <c r="R152" s="24">
        <f t="shared" si="172"/>
        <v>0</v>
      </c>
      <c r="S152" s="24">
        <f t="shared" si="173"/>
        <v>0</v>
      </c>
      <c r="T152" s="24">
        <f t="shared" si="174"/>
        <v>0</v>
      </c>
      <c r="U152" s="24">
        <f t="shared" si="175"/>
        <v>0</v>
      </c>
      <c r="V152" s="24">
        <f t="shared" si="176"/>
        <v>0</v>
      </c>
      <c r="W152" s="24">
        <f t="shared" si="177"/>
        <v>0</v>
      </c>
      <c r="X152" s="24">
        <f t="shared" si="178"/>
        <v>0</v>
      </c>
      <c r="Y152" s="24">
        <f t="shared" si="179"/>
        <v>0</v>
      </c>
      <c r="Z152" s="24">
        <f t="shared" si="180"/>
        <v>0</v>
      </c>
      <c r="AA152" s="24">
        <f t="shared" si="181"/>
        <v>0</v>
      </c>
      <c r="AB152" s="24">
        <f t="shared" si="182"/>
        <v>0</v>
      </c>
      <c r="AC152" s="24">
        <f t="shared" si="183"/>
        <v>0</v>
      </c>
      <c r="AD152" s="24">
        <f t="shared" si="184"/>
        <v>0</v>
      </c>
      <c r="AE152" s="24">
        <f t="shared" si="185"/>
        <v>0</v>
      </c>
      <c r="AF152" s="24">
        <f t="shared" si="186"/>
        <v>0</v>
      </c>
      <c r="AG152" s="24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3"/>
      <c r="NO152" s="25"/>
      <c r="NP152" s="25"/>
      <c r="NQ152" s="25"/>
      <c r="NR152" s="25"/>
      <c r="NS152" s="25"/>
      <c r="NT152" s="25"/>
      <c r="NU152" s="25"/>
      <c r="NV152" s="25"/>
      <c r="NW152" s="23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</row>
    <row r="153" spans="1:406">
      <c r="A153" s="21" t="s">
        <v>238</v>
      </c>
      <c r="B153" s="24">
        <f t="shared" si="156"/>
        <v>0</v>
      </c>
      <c r="C153" s="24">
        <f t="shared" si="157"/>
        <v>0</v>
      </c>
      <c r="D153" s="24">
        <f t="shared" si="158"/>
        <v>0</v>
      </c>
      <c r="E153" s="24">
        <f t="shared" si="159"/>
        <v>0</v>
      </c>
      <c r="F153" s="24">
        <f t="shared" si="160"/>
        <v>0</v>
      </c>
      <c r="G153" s="24">
        <f t="shared" si="161"/>
        <v>0</v>
      </c>
      <c r="H153" s="24">
        <f t="shared" si="162"/>
        <v>0</v>
      </c>
      <c r="I153" s="24">
        <f t="shared" si="163"/>
        <v>0</v>
      </c>
      <c r="J153" s="24">
        <f t="shared" si="164"/>
        <v>0</v>
      </c>
      <c r="K153" s="24">
        <f t="shared" si="165"/>
        <v>0</v>
      </c>
      <c r="L153" s="24">
        <f t="shared" si="166"/>
        <v>0</v>
      </c>
      <c r="M153" s="24">
        <f t="shared" si="167"/>
        <v>0</v>
      </c>
      <c r="N153" s="24">
        <f t="shared" si="168"/>
        <v>0</v>
      </c>
      <c r="O153" s="24">
        <f t="shared" si="169"/>
        <v>0</v>
      </c>
      <c r="P153" s="24">
        <f t="shared" si="170"/>
        <v>0</v>
      </c>
      <c r="Q153" s="24">
        <f t="shared" si="171"/>
        <v>0</v>
      </c>
      <c r="R153" s="24">
        <f t="shared" si="172"/>
        <v>0</v>
      </c>
      <c r="S153" s="24">
        <f t="shared" si="173"/>
        <v>0</v>
      </c>
      <c r="T153" s="24">
        <f t="shared" si="174"/>
        <v>0</v>
      </c>
      <c r="U153" s="24">
        <f t="shared" si="175"/>
        <v>0</v>
      </c>
      <c r="V153" s="24">
        <f t="shared" si="176"/>
        <v>0</v>
      </c>
      <c r="W153" s="24">
        <f t="shared" si="177"/>
        <v>0</v>
      </c>
      <c r="X153" s="24">
        <f t="shared" si="178"/>
        <v>0</v>
      </c>
      <c r="Y153" s="24">
        <f t="shared" si="179"/>
        <v>0</v>
      </c>
      <c r="Z153" s="24">
        <f t="shared" si="180"/>
        <v>0</v>
      </c>
      <c r="AA153" s="24">
        <f t="shared" si="181"/>
        <v>0</v>
      </c>
      <c r="AB153" s="24">
        <f t="shared" si="182"/>
        <v>0</v>
      </c>
      <c r="AC153" s="24">
        <f t="shared" si="183"/>
        <v>0</v>
      </c>
      <c r="AD153" s="24">
        <f t="shared" si="184"/>
        <v>0</v>
      </c>
      <c r="AE153" s="24">
        <f t="shared" si="185"/>
        <v>0</v>
      </c>
      <c r="AF153" s="24">
        <f t="shared" si="186"/>
        <v>0</v>
      </c>
      <c r="AG153" s="24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/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/>
      <c r="NA153" s="25"/>
      <c r="NB153" s="25"/>
      <c r="NC153" s="25"/>
      <c r="ND153" s="25"/>
      <c r="NE153" s="25"/>
      <c r="NF153" s="26"/>
      <c r="NG153" s="25"/>
      <c r="NH153" s="26"/>
      <c r="NI153" s="25"/>
      <c r="NJ153" s="25"/>
      <c r="NK153" s="26"/>
      <c r="NL153" s="25"/>
      <c r="NM153" s="25"/>
      <c r="NN153" s="23"/>
      <c r="NO153" s="25"/>
      <c r="NP153" s="25"/>
      <c r="NQ153" s="25"/>
      <c r="NR153" s="25"/>
      <c r="NS153" s="25"/>
      <c r="NT153" s="25"/>
      <c r="NU153" s="25"/>
      <c r="NV153" s="25"/>
      <c r="NW153" s="26"/>
      <c r="NX153" s="25"/>
      <c r="NY153" s="25"/>
      <c r="NZ153" s="25"/>
      <c r="OA153" s="25"/>
      <c r="OB153" s="25"/>
      <c r="OC153" s="25"/>
      <c r="OD153" s="25"/>
      <c r="OE153" s="25"/>
      <c r="OF153" s="25"/>
      <c r="OG153" s="25"/>
      <c r="OH153" s="25"/>
      <c r="OI153" s="25"/>
      <c r="OJ153" s="25"/>
      <c r="OK153" s="25"/>
      <c r="OL153" s="25"/>
      <c r="OM153" s="25"/>
      <c r="ON153" s="25"/>
      <c r="OO153" s="25"/>
      <c r="OP153" s="25"/>
    </row>
    <row r="154" spans="1:406">
      <c r="A154" s="21" t="s">
        <v>239</v>
      </c>
      <c r="B154" s="24">
        <f t="shared" si="156"/>
        <v>0</v>
      </c>
      <c r="C154" s="24">
        <f t="shared" si="157"/>
        <v>0</v>
      </c>
      <c r="D154" s="24">
        <f t="shared" si="158"/>
        <v>0</v>
      </c>
      <c r="E154" s="24">
        <f t="shared" si="159"/>
        <v>0</v>
      </c>
      <c r="F154" s="24">
        <f t="shared" si="160"/>
        <v>0</v>
      </c>
      <c r="G154" s="24">
        <f t="shared" si="161"/>
        <v>0</v>
      </c>
      <c r="H154" s="24">
        <f t="shared" si="162"/>
        <v>0</v>
      </c>
      <c r="I154" s="24">
        <f t="shared" si="163"/>
        <v>0</v>
      </c>
      <c r="J154" s="24">
        <f t="shared" si="164"/>
        <v>0</v>
      </c>
      <c r="K154" s="24">
        <f t="shared" si="165"/>
        <v>0</v>
      </c>
      <c r="L154" s="24">
        <f t="shared" si="166"/>
        <v>0</v>
      </c>
      <c r="M154" s="24">
        <f t="shared" si="167"/>
        <v>0</v>
      </c>
      <c r="N154" s="24">
        <f t="shared" si="168"/>
        <v>0</v>
      </c>
      <c r="O154" s="24">
        <f t="shared" si="169"/>
        <v>0</v>
      </c>
      <c r="P154" s="24">
        <f t="shared" si="170"/>
        <v>0</v>
      </c>
      <c r="Q154" s="24">
        <f t="shared" si="171"/>
        <v>0</v>
      </c>
      <c r="R154" s="24">
        <f t="shared" si="172"/>
        <v>0</v>
      </c>
      <c r="S154" s="24">
        <f t="shared" si="173"/>
        <v>0</v>
      </c>
      <c r="T154" s="24">
        <f t="shared" si="174"/>
        <v>0</v>
      </c>
      <c r="U154" s="24">
        <f t="shared" si="175"/>
        <v>0</v>
      </c>
      <c r="V154" s="24">
        <f t="shared" si="176"/>
        <v>0</v>
      </c>
      <c r="W154" s="24">
        <f t="shared" si="177"/>
        <v>0</v>
      </c>
      <c r="X154" s="24">
        <f t="shared" si="178"/>
        <v>0</v>
      </c>
      <c r="Y154" s="24">
        <f t="shared" si="179"/>
        <v>0</v>
      </c>
      <c r="Z154" s="24">
        <f t="shared" si="180"/>
        <v>0</v>
      </c>
      <c r="AA154" s="24">
        <f t="shared" si="181"/>
        <v>0</v>
      </c>
      <c r="AB154" s="24">
        <f t="shared" si="182"/>
        <v>0</v>
      </c>
      <c r="AC154" s="24">
        <f t="shared" si="183"/>
        <v>0</v>
      </c>
      <c r="AD154" s="24">
        <f t="shared" si="184"/>
        <v>0</v>
      </c>
      <c r="AE154" s="24">
        <f t="shared" si="185"/>
        <v>0</v>
      </c>
      <c r="AF154" s="24">
        <f t="shared" si="186"/>
        <v>0</v>
      </c>
      <c r="AG154" s="24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/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3"/>
      <c r="NO154" s="25"/>
      <c r="NP154" s="25"/>
      <c r="NQ154" s="25"/>
      <c r="NR154" s="25"/>
      <c r="NS154" s="25"/>
      <c r="NT154" s="25"/>
      <c r="NU154" s="25"/>
      <c r="NV154" s="25"/>
      <c r="NW154" s="23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</row>
    <row r="155" spans="1:406">
      <c r="A155" s="21" t="s">
        <v>240</v>
      </c>
      <c r="B155" s="24">
        <f t="shared" si="156"/>
        <v>0</v>
      </c>
      <c r="C155" s="24">
        <f t="shared" si="157"/>
        <v>0</v>
      </c>
      <c r="D155" s="24">
        <f t="shared" si="158"/>
        <v>0</v>
      </c>
      <c r="E155" s="24">
        <f t="shared" si="159"/>
        <v>0</v>
      </c>
      <c r="F155" s="24">
        <f t="shared" si="160"/>
        <v>0</v>
      </c>
      <c r="G155" s="24">
        <f t="shared" si="161"/>
        <v>0</v>
      </c>
      <c r="H155" s="24">
        <f t="shared" si="162"/>
        <v>0</v>
      </c>
      <c r="I155" s="24">
        <f t="shared" si="163"/>
        <v>0</v>
      </c>
      <c r="J155" s="24">
        <f t="shared" si="164"/>
        <v>0</v>
      </c>
      <c r="K155" s="24">
        <f t="shared" si="165"/>
        <v>0</v>
      </c>
      <c r="L155" s="24">
        <f t="shared" si="166"/>
        <v>0</v>
      </c>
      <c r="M155" s="24">
        <f t="shared" si="167"/>
        <v>0</v>
      </c>
      <c r="N155" s="24">
        <f t="shared" si="168"/>
        <v>0</v>
      </c>
      <c r="O155" s="24">
        <f t="shared" si="169"/>
        <v>0</v>
      </c>
      <c r="P155" s="24">
        <f t="shared" si="170"/>
        <v>0</v>
      </c>
      <c r="Q155" s="24">
        <f t="shared" si="171"/>
        <v>0</v>
      </c>
      <c r="R155" s="24">
        <f t="shared" si="172"/>
        <v>0</v>
      </c>
      <c r="S155" s="24">
        <f t="shared" si="173"/>
        <v>0</v>
      </c>
      <c r="T155" s="24">
        <f t="shared" si="174"/>
        <v>0</v>
      </c>
      <c r="U155" s="24">
        <f t="shared" si="175"/>
        <v>0</v>
      </c>
      <c r="V155" s="24">
        <f t="shared" si="176"/>
        <v>0</v>
      </c>
      <c r="W155" s="24">
        <f t="shared" si="177"/>
        <v>0</v>
      </c>
      <c r="X155" s="24">
        <f t="shared" si="178"/>
        <v>0</v>
      </c>
      <c r="Y155" s="24">
        <f t="shared" si="179"/>
        <v>0</v>
      </c>
      <c r="Z155" s="24">
        <f t="shared" si="180"/>
        <v>0</v>
      </c>
      <c r="AA155" s="24">
        <f t="shared" si="181"/>
        <v>0</v>
      </c>
      <c r="AB155" s="24">
        <f t="shared" si="182"/>
        <v>0</v>
      </c>
      <c r="AC155" s="24">
        <f t="shared" si="183"/>
        <v>0</v>
      </c>
      <c r="AD155" s="24">
        <f t="shared" si="184"/>
        <v>0</v>
      </c>
      <c r="AE155" s="24">
        <f t="shared" si="185"/>
        <v>0</v>
      </c>
      <c r="AF155" s="24">
        <f t="shared" si="186"/>
        <v>0</v>
      </c>
      <c r="AG155" s="24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25"/>
      <c r="FP155" s="25"/>
      <c r="FQ155" s="25"/>
      <c r="FR155" s="25"/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  <c r="GT155" s="25"/>
      <c r="GU155" s="25"/>
      <c r="GV155" s="25"/>
      <c r="GW155" s="25"/>
      <c r="GX155" s="25"/>
      <c r="GY155" s="25"/>
      <c r="GZ155" s="25"/>
      <c r="HA155" s="25"/>
      <c r="HB155" s="25"/>
      <c r="HC155" s="25"/>
      <c r="HD155" s="25"/>
      <c r="HE155" s="25"/>
      <c r="HF155" s="25"/>
      <c r="HG155" s="25"/>
      <c r="HH155" s="25"/>
      <c r="HI155" s="25"/>
      <c r="HJ155" s="25"/>
      <c r="HK155" s="25"/>
      <c r="HL155" s="25"/>
      <c r="HM155" s="25"/>
      <c r="HN155" s="25"/>
      <c r="HO155" s="25"/>
      <c r="HP155" s="25"/>
      <c r="HQ155" s="25"/>
      <c r="HR155" s="25"/>
      <c r="HS155" s="25"/>
      <c r="HT155" s="25"/>
      <c r="HU155" s="25"/>
      <c r="HV155" s="25"/>
      <c r="HW155" s="25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5"/>
      <c r="IT155" s="25"/>
      <c r="IU155" s="25"/>
      <c r="IV155" s="25"/>
      <c r="IW155" s="25"/>
      <c r="IX155" s="25"/>
      <c r="IY155" s="25"/>
      <c r="IZ155" s="25"/>
      <c r="JA155" s="25"/>
      <c r="JB155" s="25"/>
      <c r="JC155" s="25"/>
      <c r="JD155" s="25"/>
      <c r="JE155" s="25"/>
      <c r="JF155" s="25"/>
      <c r="JG155" s="25"/>
      <c r="JH155" s="25"/>
      <c r="JI155" s="25"/>
      <c r="JJ155" s="25"/>
      <c r="JK155" s="25"/>
      <c r="JL155" s="25"/>
      <c r="JM155" s="25"/>
      <c r="JN155" s="25"/>
      <c r="JO155" s="25"/>
      <c r="JP155" s="25"/>
      <c r="JQ155" s="25"/>
      <c r="JR155" s="25"/>
      <c r="JS155" s="25"/>
      <c r="JT155" s="25"/>
      <c r="JU155" s="25"/>
      <c r="JV155" s="25"/>
      <c r="JW155" s="25"/>
      <c r="JX155" s="25"/>
      <c r="JY155" s="25"/>
      <c r="JZ155" s="25"/>
      <c r="KA155" s="25"/>
      <c r="KB155" s="25"/>
      <c r="KC155" s="25"/>
      <c r="KD155" s="25"/>
      <c r="KE155" s="25"/>
      <c r="KF155" s="25"/>
      <c r="KG155" s="25"/>
      <c r="KH155" s="25"/>
      <c r="KI155" s="25"/>
      <c r="KJ155" s="25"/>
      <c r="KK155" s="25"/>
      <c r="KL155" s="25"/>
      <c r="KM155" s="25"/>
      <c r="KN155" s="25"/>
      <c r="KO155" s="25"/>
      <c r="KP155" s="25"/>
      <c r="KQ155" s="25"/>
      <c r="KR155" s="25"/>
      <c r="KS155" s="25"/>
      <c r="KT155" s="25"/>
      <c r="KU155" s="25"/>
      <c r="KV155" s="25"/>
      <c r="KW155" s="25"/>
      <c r="KX155" s="25"/>
      <c r="KY155" s="25"/>
      <c r="KZ155" s="25"/>
      <c r="LA155" s="25"/>
      <c r="LB155" s="25"/>
      <c r="LC155" s="25"/>
      <c r="LD155" s="25"/>
      <c r="LE155" s="25"/>
      <c r="LF155" s="25"/>
      <c r="LG155" s="25"/>
      <c r="LH155" s="25"/>
      <c r="LI155" s="25"/>
      <c r="LJ155" s="25"/>
      <c r="LK155" s="25"/>
      <c r="LL155" s="25"/>
      <c r="LM155" s="25"/>
      <c r="LN155" s="25"/>
      <c r="LO155" s="25"/>
      <c r="LP155" s="25"/>
      <c r="LQ155" s="25"/>
      <c r="LR155" s="25"/>
      <c r="LS155" s="25"/>
      <c r="LT155" s="25"/>
      <c r="LU155" s="25"/>
      <c r="LV155" s="25"/>
      <c r="LW155" s="25"/>
      <c r="LX155" s="25"/>
      <c r="LY155" s="25"/>
      <c r="LZ155" s="25"/>
      <c r="MA155" s="25"/>
      <c r="MB155" s="25"/>
      <c r="MC155" s="25"/>
      <c r="MD155" s="25"/>
      <c r="ME155" s="25"/>
      <c r="MF155" s="25"/>
      <c r="MG155" s="25"/>
      <c r="MH155" s="25"/>
      <c r="MI155" s="25"/>
      <c r="MJ155" s="25"/>
      <c r="MK155" s="25"/>
      <c r="ML155" s="25"/>
      <c r="MM155" s="25"/>
      <c r="MN155" s="25"/>
      <c r="MO155" s="25"/>
      <c r="MP155" s="25"/>
      <c r="MQ155" s="25"/>
      <c r="MR155" s="25"/>
      <c r="MS155" s="25"/>
      <c r="MT155" s="25"/>
      <c r="MU155" s="25"/>
      <c r="MV155" s="25"/>
      <c r="MW155" s="25"/>
      <c r="MX155" s="25"/>
      <c r="MY155" s="25"/>
      <c r="MZ155" s="25"/>
      <c r="NA155" s="25"/>
      <c r="NB155" s="25"/>
      <c r="NC155" s="25"/>
      <c r="ND155" s="25"/>
      <c r="NE155" s="25"/>
      <c r="NF155" s="25"/>
      <c r="NG155" s="25"/>
      <c r="NH155" s="25"/>
      <c r="NI155" s="25"/>
      <c r="NJ155" s="25"/>
      <c r="NK155" s="25"/>
      <c r="NL155" s="25"/>
      <c r="NM155" s="25"/>
      <c r="NN155" s="23"/>
      <c r="NO155" s="25"/>
      <c r="NP155" s="25"/>
      <c r="NQ155" s="25"/>
      <c r="NR155" s="25"/>
      <c r="NS155" s="25"/>
      <c r="NT155" s="25"/>
      <c r="NU155" s="25"/>
      <c r="NV155" s="25"/>
      <c r="NW155" s="23"/>
      <c r="NX155" s="25"/>
      <c r="NY155" s="25"/>
      <c r="NZ155" s="25"/>
      <c r="OA155" s="25"/>
      <c r="OB155" s="25"/>
      <c r="OC155" s="25"/>
      <c r="OD155" s="25"/>
      <c r="OE155" s="25"/>
      <c r="OF155" s="25"/>
      <c r="OG155" s="25"/>
      <c r="OH155" s="25"/>
      <c r="OI155" s="25"/>
      <c r="OJ155" s="25"/>
      <c r="OK155" s="25"/>
      <c r="OL155" s="25"/>
      <c r="OM155" s="25"/>
      <c r="ON155" s="25"/>
      <c r="OO155" s="25"/>
      <c r="OP155" s="25"/>
    </row>
    <row r="156" spans="1:406">
      <c r="A156" s="21" t="s">
        <v>241</v>
      </c>
      <c r="B156" s="24">
        <f t="shared" si="156"/>
        <v>0</v>
      </c>
      <c r="C156" s="24">
        <f t="shared" si="157"/>
        <v>0</v>
      </c>
      <c r="D156" s="24">
        <f t="shared" si="158"/>
        <v>0</v>
      </c>
      <c r="E156" s="24">
        <f t="shared" si="159"/>
        <v>0</v>
      </c>
      <c r="F156" s="24">
        <f t="shared" si="160"/>
        <v>0</v>
      </c>
      <c r="G156" s="24">
        <f t="shared" si="161"/>
        <v>0</v>
      </c>
      <c r="H156" s="24">
        <f t="shared" si="162"/>
        <v>0</v>
      </c>
      <c r="I156" s="24">
        <f t="shared" si="163"/>
        <v>0</v>
      </c>
      <c r="J156" s="24">
        <f t="shared" si="164"/>
        <v>0</v>
      </c>
      <c r="K156" s="24">
        <f t="shared" si="165"/>
        <v>0</v>
      </c>
      <c r="L156" s="24">
        <f t="shared" si="166"/>
        <v>0</v>
      </c>
      <c r="M156" s="24">
        <f t="shared" si="167"/>
        <v>0</v>
      </c>
      <c r="N156" s="24">
        <f t="shared" si="168"/>
        <v>0</v>
      </c>
      <c r="O156" s="24">
        <f t="shared" si="169"/>
        <v>0</v>
      </c>
      <c r="P156" s="24">
        <f t="shared" si="170"/>
        <v>0</v>
      </c>
      <c r="Q156" s="24">
        <f t="shared" si="171"/>
        <v>0</v>
      </c>
      <c r="R156" s="24">
        <f t="shared" si="172"/>
        <v>0</v>
      </c>
      <c r="S156" s="24">
        <f t="shared" si="173"/>
        <v>0</v>
      </c>
      <c r="T156" s="24">
        <f t="shared" si="174"/>
        <v>0</v>
      </c>
      <c r="U156" s="24">
        <f t="shared" si="175"/>
        <v>0</v>
      </c>
      <c r="V156" s="24">
        <f t="shared" si="176"/>
        <v>0</v>
      </c>
      <c r="W156" s="24">
        <f t="shared" si="177"/>
        <v>0</v>
      </c>
      <c r="X156" s="24">
        <f t="shared" si="178"/>
        <v>0</v>
      </c>
      <c r="Y156" s="24">
        <f t="shared" si="179"/>
        <v>0</v>
      </c>
      <c r="Z156" s="24">
        <f t="shared" si="180"/>
        <v>0</v>
      </c>
      <c r="AA156" s="24">
        <f t="shared" si="181"/>
        <v>0</v>
      </c>
      <c r="AB156" s="24">
        <f t="shared" si="182"/>
        <v>0</v>
      </c>
      <c r="AC156" s="24">
        <f t="shared" si="183"/>
        <v>0</v>
      </c>
      <c r="AD156" s="24">
        <f t="shared" si="184"/>
        <v>0</v>
      </c>
      <c r="AE156" s="24">
        <f t="shared" si="185"/>
        <v>0</v>
      </c>
      <c r="AF156" s="24">
        <f t="shared" si="186"/>
        <v>0</v>
      </c>
      <c r="AG156" s="24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  <c r="GT156" s="25"/>
      <c r="GU156" s="25"/>
      <c r="GV156" s="25"/>
      <c r="GW156" s="25"/>
      <c r="GX156" s="25"/>
      <c r="GY156" s="25"/>
      <c r="GZ156" s="25"/>
      <c r="HA156" s="25"/>
      <c r="HB156" s="25"/>
      <c r="HC156" s="25"/>
      <c r="HD156" s="25"/>
      <c r="HE156" s="25"/>
      <c r="HF156" s="25"/>
      <c r="HG156" s="25"/>
      <c r="HH156" s="25"/>
      <c r="HI156" s="25"/>
      <c r="HJ156" s="25"/>
      <c r="HK156" s="25"/>
      <c r="HL156" s="25"/>
      <c r="HM156" s="25"/>
      <c r="HN156" s="25"/>
      <c r="HO156" s="25"/>
      <c r="HP156" s="25"/>
      <c r="HQ156" s="25"/>
      <c r="HR156" s="25"/>
      <c r="HS156" s="25"/>
      <c r="HT156" s="25"/>
      <c r="HU156" s="25"/>
      <c r="HV156" s="25"/>
      <c r="HW156" s="25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5"/>
      <c r="IT156" s="25"/>
      <c r="IU156" s="25"/>
      <c r="IV156" s="25"/>
      <c r="IW156" s="25"/>
      <c r="IX156" s="25"/>
      <c r="IY156" s="25"/>
      <c r="IZ156" s="25"/>
      <c r="JA156" s="25"/>
      <c r="JB156" s="25"/>
      <c r="JC156" s="25"/>
      <c r="JD156" s="25"/>
      <c r="JE156" s="25"/>
      <c r="JF156" s="25"/>
      <c r="JG156" s="25"/>
      <c r="JH156" s="25"/>
      <c r="JI156" s="25"/>
      <c r="JJ156" s="25"/>
      <c r="JK156" s="25"/>
      <c r="JL156" s="25"/>
      <c r="JM156" s="25"/>
      <c r="JN156" s="25"/>
      <c r="JO156" s="25"/>
      <c r="JP156" s="25"/>
      <c r="JQ156" s="25"/>
      <c r="JR156" s="25"/>
      <c r="JS156" s="25"/>
      <c r="JT156" s="25"/>
      <c r="JU156" s="25"/>
      <c r="JV156" s="25"/>
      <c r="JW156" s="25"/>
      <c r="JX156" s="25"/>
      <c r="JY156" s="25"/>
      <c r="JZ156" s="25"/>
      <c r="KA156" s="25"/>
      <c r="KB156" s="25"/>
      <c r="KC156" s="25"/>
      <c r="KD156" s="25"/>
      <c r="KE156" s="25"/>
      <c r="KF156" s="25"/>
      <c r="KG156" s="25"/>
      <c r="KH156" s="25"/>
      <c r="KI156" s="25"/>
      <c r="KJ156" s="25"/>
      <c r="KK156" s="25"/>
      <c r="KL156" s="25"/>
      <c r="KM156" s="25"/>
      <c r="KN156" s="25"/>
      <c r="KO156" s="25"/>
      <c r="KP156" s="25"/>
      <c r="KQ156" s="25"/>
      <c r="KR156" s="25"/>
      <c r="KS156" s="25"/>
      <c r="KT156" s="25"/>
      <c r="KU156" s="25"/>
      <c r="KV156" s="25"/>
      <c r="KW156" s="25"/>
      <c r="KX156" s="25"/>
      <c r="KY156" s="25"/>
      <c r="KZ156" s="25"/>
      <c r="LA156" s="25"/>
      <c r="LB156" s="25"/>
      <c r="LC156" s="25"/>
      <c r="LD156" s="25"/>
      <c r="LE156" s="25"/>
      <c r="LF156" s="25"/>
      <c r="LG156" s="25"/>
      <c r="LH156" s="25"/>
      <c r="LI156" s="25"/>
      <c r="LJ156" s="25"/>
      <c r="LK156" s="25"/>
      <c r="LL156" s="25"/>
      <c r="LM156" s="25"/>
      <c r="LN156" s="25"/>
      <c r="LO156" s="25"/>
      <c r="LP156" s="25"/>
      <c r="LQ156" s="25"/>
      <c r="LR156" s="25"/>
      <c r="LS156" s="25"/>
      <c r="LT156" s="25"/>
      <c r="LU156" s="25"/>
      <c r="LV156" s="25"/>
      <c r="LW156" s="25"/>
      <c r="LX156" s="25"/>
      <c r="LY156" s="25"/>
      <c r="LZ156" s="25"/>
      <c r="MA156" s="25"/>
      <c r="MB156" s="25"/>
      <c r="MC156" s="25"/>
      <c r="MD156" s="25"/>
      <c r="ME156" s="25"/>
      <c r="MF156" s="25"/>
      <c r="MG156" s="25"/>
      <c r="MH156" s="25"/>
      <c r="MI156" s="25"/>
      <c r="MJ156" s="25"/>
      <c r="MK156" s="25"/>
      <c r="ML156" s="25"/>
      <c r="MM156" s="26"/>
      <c r="MN156" s="25"/>
      <c r="MO156" s="25"/>
      <c r="MP156" s="25"/>
      <c r="MQ156" s="25"/>
      <c r="MR156" s="26"/>
      <c r="MS156" s="25"/>
      <c r="MT156" s="25"/>
      <c r="MU156" s="25"/>
      <c r="MV156" s="25"/>
      <c r="MW156" s="25"/>
      <c r="MX156" s="25"/>
      <c r="MY156" s="25"/>
      <c r="MZ156" s="25"/>
      <c r="NA156" s="26"/>
      <c r="NB156" s="26"/>
      <c r="NC156" s="26"/>
      <c r="ND156" s="26"/>
      <c r="NE156" s="26"/>
      <c r="NF156" s="26"/>
      <c r="NG156" s="26"/>
      <c r="NH156" s="26"/>
      <c r="NI156" s="26"/>
      <c r="NJ156" s="26"/>
      <c r="NK156" s="26"/>
      <c r="NL156" s="26"/>
      <c r="NM156" s="26"/>
      <c r="NN156" s="26"/>
      <c r="NO156" s="26"/>
      <c r="NP156" s="26"/>
      <c r="NQ156" s="26"/>
      <c r="NR156" s="26"/>
      <c r="NS156" s="26"/>
      <c r="NT156" s="26"/>
      <c r="NU156" s="26"/>
      <c r="NV156" s="26"/>
      <c r="NW156" s="26"/>
      <c r="NX156" s="26"/>
      <c r="NY156" s="26"/>
      <c r="NZ156" s="26"/>
      <c r="OA156" s="26"/>
      <c r="OB156" s="25"/>
      <c r="OC156" s="25"/>
      <c r="OD156" s="25"/>
      <c r="OE156" s="25"/>
      <c r="OF156" s="25"/>
      <c r="OG156" s="25"/>
      <c r="OH156" s="25"/>
      <c r="OI156" s="25"/>
      <c r="OJ156" s="25"/>
      <c r="OK156" s="25"/>
      <c r="OL156" s="25"/>
      <c r="OM156" s="25"/>
      <c r="ON156" s="25"/>
      <c r="OO156" s="25"/>
      <c r="OP156" s="25"/>
    </row>
    <row r="157" spans="1:406">
      <c r="A157" s="21" t="s">
        <v>242</v>
      </c>
      <c r="B157" s="24">
        <f t="shared" si="156"/>
        <v>0</v>
      </c>
      <c r="C157" s="24">
        <f t="shared" si="157"/>
        <v>0</v>
      </c>
      <c r="D157" s="24">
        <f t="shared" si="158"/>
        <v>0</v>
      </c>
      <c r="E157" s="24">
        <f t="shared" si="159"/>
        <v>0</v>
      </c>
      <c r="F157" s="24">
        <f t="shared" si="160"/>
        <v>0</v>
      </c>
      <c r="G157" s="24">
        <f t="shared" si="161"/>
        <v>0</v>
      </c>
      <c r="H157" s="24">
        <f t="shared" si="162"/>
        <v>0</v>
      </c>
      <c r="I157" s="24">
        <f t="shared" si="163"/>
        <v>0</v>
      </c>
      <c r="J157" s="24">
        <f t="shared" si="164"/>
        <v>0</v>
      </c>
      <c r="K157" s="24">
        <f t="shared" si="165"/>
        <v>0</v>
      </c>
      <c r="L157" s="24">
        <f t="shared" si="166"/>
        <v>0</v>
      </c>
      <c r="M157" s="24">
        <f t="shared" si="167"/>
        <v>0</v>
      </c>
      <c r="N157" s="24">
        <f t="shared" si="168"/>
        <v>0</v>
      </c>
      <c r="O157" s="24">
        <f t="shared" si="169"/>
        <v>0</v>
      </c>
      <c r="P157" s="24">
        <f t="shared" si="170"/>
        <v>0</v>
      </c>
      <c r="Q157" s="24">
        <f t="shared" si="171"/>
        <v>0</v>
      </c>
      <c r="R157" s="24">
        <f t="shared" si="172"/>
        <v>0</v>
      </c>
      <c r="S157" s="24">
        <f t="shared" si="173"/>
        <v>0</v>
      </c>
      <c r="T157" s="24">
        <f t="shared" si="174"/>
        <v>0</v>
      </c>
      <c r="U157" s="24">
        <f t="shared" si="175"/>
        <v>0</v>
      </c>
      <c r="V157" s="24">
        <f t="shared" si="176"/>
        <v>0</v>
      </c>
      <c r="W157" s="24">
        <f t="shared" si="177"/>
        <v>0</v>
      </c>
      <c r="X157" s="24">
        <f t="shared" si="178"/>
        <v>0</v>
      </c>
      <c r="Y157" s="24">
        <f t="shared" si="179"/>
        <v>0</v>
      </c>
      <c r="Z157" s="24">
        <f t="shared" si="180"/>
        <v>0</v>
      </c>
      <c r="AA157" s="24">
        <f t="shared" si="181"/>
        <v>0</v>
      </c>
      <c r="AB157" s="24">
        <f t="shared" si="182"/>
        <v>0</v>
      </c>
      <c r="AC157" s="24">
        <f t="shared" si="183"/>
        <v>0</v>
      </c>
      <c r="AD157" s="24">
        <f t="shared" si="184"/>
        <v>0</v>
      </c>
      <c r="AE157" s="24">
        <f t="shared" si="185"/>
        <v>0</v>
      </c>
      <c r="AF157" s="24">
        <f t="shared" si="186"/>
        <v>0</v>
      </c>
      <c r="AG157" s="24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25"/>
      <c r="FG157" s="25"/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  <c r="GT157" s="25"/>
      <c r="GU157" s="25"/>
      <c r="GV157" s="25"/>
      <c r="GW157" s="25"/>
      <c r="GX157" s="25"/>
      <c r="GY157" s="25"/>
      <c r="GZ157" s="25"/>
      <c r="HA157" s="25"/>
      <c r="HB157" s="25"/>
      <c r="HC157" s="25"/>
      <c r="HD157" s="25"/>
      <c r="HE157" s="25"/>
      <c r="HF157" s="25"/>
      <c r="HG157" s="25"/>
      <c r="HH157" s="25"/>
      <c r="HI157" s="25"/>
      <c r="HJ157" s="25"/>
      <c r="HK157" s="25"/>
      <c r="HL157" s="25"/>
      <c r="HM157" s="25"/>
      <c r="HN157" s="25"/>
      <c r="HO157" s="25"/>
      <c r="HP157" s="25"/>
      <c r="HQ157" s="25"/>
      <c r="HR157" s="25"/>
      <c r="HS157" s="25"/>
      <c r="HT157" s="25"/>
      <c r="HU157" s="25"/>
      <c r="HV157" s="25"/>
      <c r="HW157" s="25"/>
      <c r="HX157" s="25"/>
      <c r="HY157" s="25"/>
      <c r="HZ157" s="25"/>
      <c r="IA157" s="25"/>
      <c r="IB157" s="25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5"/>
      <c r="IT157" s="25"/>
      <c r="IU157" s="25"/>
      <c r="IV157" s="25"/>
      <c r="IW157" s="25"/>
      <c r="IX157" s="25"/>
      <c r="IY157" s="25"/>
      <c r="IZ157" s="25"/>
      <c r="JA157" s="25"/>
      <c r="JB157" s="25"/>
      <c r="JC157" s="25"/>
      <c r="JD157" s="25"/>
      <c r="JE157" s="25"/>
      <c r="JF157" s="25"/>
      <c r="JG157" s="25"/>
      <c r="JH157" s="25"/>
      <c r="JI157" s="25"/>
      <c r="JJ157" s="25"/>
      <c r="JK157" s="25"/>
      <c r="JL157" s="25"/>
      <c r="JM157" s="25"/>
      <c r="JN157" s="25"/>
      <c r="JO157" s="25"/>
      <c r="JP157" s="25"/>
      <c r="JQ157" s="25"/>
      <c r="JR157" s="25"/>
      <c r="JS157" s="25"/>
      <c r="JT157" s="25"/>
      <c r="JU157" s="25"/>
      <c r="JV157" s="25"/>
      <c r="JW157" s="25"/>
      <c r="JX157" s="25"/>
      <c r="JY157" s="25"/>
      <c r="JZ157" s="25"/>
      <c r="KA157" s="25"/>
      <c r="KB157" s="25"/>
      <c r="KC157" s="25"/>
      <c r="KD157" s="25"/>
      <c r="KE157" s="25"/>
      <c r="KF157" s="25"/>
      <c r="KG157" s="25"/>
      <c r="KH157" s="25"/>
      <c r="KI157" s="25"/>
      <c r="KJ157" s="25"/>
      <c r="KK157" s="25"/>
      <c r="KL157" s="25"/>
      <c r="KM157" s="25"/>
      <c r="KN157" s="25"/>
      <c r="KO157" s="25"/>
      <c r="KP157" s="25"/>
      <c r="KQ157" s="25"/>
      <c r="KR157" s="25"/>
      <c r="KS157" s="25"/>
      <c r="KT157" s="25"/>
      <c r="KU157" s="25"/>
      <c r="KV157" s="25"/>
      <c r="KW157" s="25"/>
      <c r="KX157" s="25"/>
      <c r="KY157" s="25"/>
      <c r="KZ157" s="25"/>
      <c r="LA157" s="25"/>
      <c r="LB157" s="25"/>
      <c r="LC157" s="25"/>
      <c r="LD157" s="25"/>
      <c r="LE157" s="25"/>
      <c r="LF157" s="25"/>
      <c r="LG157" s="25"/>
      <c r="LH157" s="25"/>
      <c r="LI157" s="25"/>
      <c r="LJ157" s="25"/>
      <c r="LK157" s="25"/>
      <c r="LL157" s="25"/>
      <c r="LM157" s="25"/>
      <c r="LN157" s="25"/>
      <c r="LO157" s="25"/>
      <c r="LP157" s="25"/>
      <c r="LQ157" s="25"/>
      <c r="LR157" s="25"/>
      <c r="LS157" s="25"/>
      <c r="LT157" s="25"/>
      <c r="LU157" s="25"/>
      <c r="LV157" s="25"/>
      <c r="LW157" s="25"/>
      <c r="LX157" s="25"/>
      <c r="LY157" s="25"/>
      <c r="LZ157" s="25"/>
      <c r="MA157" s="25"/>
      <c r="MB157" s="25"/>
      <c r="MC157" s="25"/>
      <c r="MD157" s="25"/>
      <c r="ME157" s="25"/>
      <c r="MF157" s="25"/>
      <c r="MG157" s="25"/>
      <c r="MH157" s="25"/>
      <c r="MI157" s="25"/>
      <c r="MJ157" s="25"/>
      <c r="MK157" s="25"/>
      <c r="ML157" s="25"/>
      <c r="MM157" s="25"/>
      <c r="MN157" s="25"/>
      <c r="MO157" s="25"/>
      <c r="MP157" s="25"/>
      <c r="MQ157" s="25"/>
      <c r="MR157" s="25"/>
      <c r="MS157" s="25"/>
      <c r="MT157" s="25"/>
      <c r="MU157" s="25"/>
      <c r="MV157" s="25"/>
      <c r="MW157" s="25"/>
      <c r="MX157" s="25"/>
      <c r="MY157" s="25"/>
      <c r="MZ157" s="25"/>
      <c r="NA157" s="25"/>
      <c r="NB157" s="25"/>
      <c r="NC157" s="25"/>
      <c r="ND157" s="25"/>
      <c r="NE157" s="25"/>
      <c r="NF157" s="25"/>
      <c r="NG157" s="25"/>
      <c r="NH157" s="25"/>
      <c r="NI157" s="25"/>
      <c r="NJ157" s="25"/>
      <c r="NK157" s="25"/>
      <c r="NL157" s="25"/>
      <c r="NM157" s="25"/>
      <c r="NN157" s="23"/>
      <c r="NO157" s="25"/>
      <c r="NP157" s="25"/>
      <c r="NQ157" s="25"/>
      <c r="NR157" s="25"/>
      <c r="NS157" s="25"/>
      <c r="NT157" s="25"/>
      <c r="NU157" s="25"/>
      <c r="NV157" s="25"/>
      <c r="NW157" s="23"/>
      <c r="NX157" s="25"/>
      <c r="NY157" s="25"/>
      <c r="NZ157" s="25"/>
      <c r="OA157" s="25"/>
      <c r="OB157" s="25"/>
      <c r="OC157" s="25"/>
      <c r="OD157" s="25"/>
      <c r="OE157" s="25"/>
      <c r="OF157" s="25"/>
      <c r="OG157" s="25"/>
      <c r="OH157" s="25"/>
      <c r="OI157" s="25"/>
      <c r="OJ157" s="25"/>
      <c r="OK157" s="25"/>
      <c r="OL157" s="25"/>
      <c r="OM157" s="25"/>
      <c r="ON157" s="25"/>
      <c r="OO157" s="25"/>
      <c r="OP157" s="25"/>
    </row>
    <row r="158" spans="1:406">
      <c r="A158" s="21" t="s">
        <v>243</v>
      </c>
      <c r="B158" s="24">
        <f t="shared" si="156"/>
        <v>0</v>
      </c>
      <c r="C158" s="24">
        <f t="shared" si="157"/>
        <v>0</v>
      </c>
      <c r="D158" s="24">
        <f t="shared" si="158"/>
        <v>0</v>
      </c>
      <c r="E158" s="24">
        <f t="shared" si="159"/>
        <v>0</v>
      </c>
      <c r="F158" s="24">
        <f t="shared" si="160"/>
        <v>0</v>
      </c>
      <c r="G158" s="24">
        <f t="shared" si="161"/>
        <v>0</v>
      </c>
      <c r="H158" s="24">
        <f t="shared" si="162"/>
        <v>0</v>
      </c>
      <c r="I158" s="24">
        <f t="shared" si="163"/>
        <v>0</v>
      </c>
      <c r="J158" s="24">
        <f t="shared" si="164"/>
        <v>0</v>
      </c>
      <c r="K158" s="24">
        <f t="shared" si="165"/>
        <v>0</v>
      </c>
      <c r="L158" s="24">
        <f t="shared" si="166"/>
        <v>0</v>
      </c>
      <c r="M158" s="24">
        <f t="shared" si="167"/>
        <v>0</v>
      </c>
      <c r="N158" s="24">
        <f t="shared" si="168"/>
        <v>0</v>
      </c>
      <c r="O158" s="24">
        <f t="shared" si="169"/>
        <v>0</v>
      </c>
      <c r="P158" s="24">
        <f t="shared" si="170"/>
        <v>0</v>
      </c>
      <c r="Q158" s="24">
        <f t="shared" si="171"/>
        <v>0</v>
      </c>
      <c r="R158" s="24">
        <f t="shared" si="172"/>
        <v>0</v>
      </c>
      <c r="S158" s="24">
        <f t="shared" si="173"/>
        <v>0</v>
      </c>
      <c r="T158" s="24">
        <f t="shared" si="174"/>
        <v>0</v>
      </c>
      <c r="U158" s="24">
        <f t="shared" si="175"/>
        <v>0</v>
      </c>
      <c r="V158" s="24">
        <f t="shared" si="176"/>
        <v>0</v>
      </c>
      <c r="W158" s="24">
        <f t="shared" si="177"/>
        <v>0</v>
      </c>
      <c r="X158" s="24">
        <f t="shared" si="178"/>
        <v>0</v>
      </c>
      <c r="Y158" s="24">
        <f t="shared" si="179"/>
        <v>0</v>
      </c>
      <c r="Z158" s="24">
        <f t="shared" si="180"/>
        <v>0</v>
      </c>
      <c r="AA158" s="24">
        <f t="shared" si="181"/>
        <v>0</v>
      </c>
      <c r="AB158" s="24">
        <f t="shared" si="182"/>
        <v>0</v>
      </c>
      <c r="AC158" s="24">
        <f t="shared" si="183"/>
        <v>0</v>
      </c>
      <c r="AD158" s="24">
        <f t="shared" si="184"/>
        <v>0</v>
      </c>
      <c r="AE158" s="24">
        <f t="shared" si="185"/>
        <v>0</v>
      </c>
      <c r="AF158" s="24">
        <f t="shared" si="186"/>
        <v>0</v>
      </c>
      <c r="AG158" s="24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25"/>
      <c r="FG158" s="25"/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/>
      <c r="GW158" s="25"/>
      <c r="GX158" s="25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  <c r="LD158" s="25"/>
      <c r="LE158" s="25"/>
      <c r="LF158" s="25"/>
      <c r="LG158" s="25"/>
      <c r="LH158" s="25"/>
      <c r="LI158" s="25"/>
      <c r="LJ158" s="25"/>
      <c r="LK158" s="25"/>
      <c r="LL158" s="25"/>
      <c r="LM158" s="25"/>
      <c r="LN158" s="25"/>
      <c r="LO158" s="25"/>
      <c r="LP158" s="25"/>
      <c r="LQ158" s="25"/>
      <c r="LR158" s="25"/>
      <c r="LS158" s="25"/>
      <c r="LT158" s="25"/>
      <c r="LU158" s="25"/>
      <c r="LV158" s="25"/>
      <c r="LW158" s="25"/>
      <c r="LX158" s="25"/>
      <c r="LY158" s="25"/>
      <c r="LZ158" s="25"/>
      <c r="MA158" s="25"/>
      <c r="MB158" s="25"/>
      <c r="MC158" s="25"/>
      <c r="MD158" s="25"/>
      <c r="ME158" s="25"/>
      <c r="MF158" s="25"/>
      <c r="MG158" s="25"/>
      <c r="MH158" s="25"/>
      <c r="MI158" s="25"/>
      <c r="MJ158" s="25"/>
      <c r="MK158" s="25"/>
      <c r="ML158" s="25"/>
      <c r="MM158" s="25"/>
      <c r="MN158" s="25"/>
      <c r="MO158" s="25"/>
      <c r="MP158" s="25"/>
      <c r="MQ158" s="25"/>
      <c r="MR158" s="25"/>
      <c r="MS158" s="25"/>
      <c r="MT158" s="25"/>
      <c r="MU158" s="25"/>
      <c r="MV158" s="25"/>
      <c r="MW158" s="25"/>
      <c r="MX158" s="25"/>
      <c r="MY158" s="25"/>
      <c r="MZ158" s="25"/>
      <c r="NA158" s="25"/>
      <c r="NB158" s="25"/>
      <c r="NC158" s="25"/>
      <c r="ND158" s="25"/>
      <c r="NE158" s="25"/>
      <c r="NF158" s="25"/>
      <c r="NG158" s="25"/>
      <c r="NH158" s="25"/>
      <c r="NI158" s="25"/>
      <c r="NJ158" s="25"/>
      <c r="NK158" s="25"/>
      <c r="NL158" s="25"/>
      <c r="NM158" s="25"/>
      <c r="NN158" s="23"/>
      <c r="NO158" s="25"/>
      <c r="NP158" s="25"/>
      <c r="NQ158" s="25"/>
      <c r="NR158" s="25"/>
      <c r="NS158" s="25"/>
      <c r="NT158" s="25"/>
      <c r="NU158" s="25"/>
      <c r="NV158" s="25"/>
      <c r="NW158" s="23"/>
      <c r="NX158" s="25"/>
      <c r="NY158" s="25"/>
      <c r="NZ158" s="25"/>
      <c r="OA158" s="25"/>
      <c r="OB158" s="25"/>
      <c r="OC158" s="25"/>
      <c r="OD158" s="25"/>
      <c r="OE158" s="25"/>
      <c r="OF158" s="25"/>
      <c r="OG158" s="25"/>
      <c r="OH158" s="25"/>
      <c r="OI158" s="25"/>
      <c r="OJ158" s="25"/>
      <c r="OK158" s="25"/>
      <c r="OL158" s="25"/>
      <c r="OM158" s="25"/>
      <c r="ON158" s="25"/>
      <c r="OO158" s="25"/>
      <c r="OP158" s="25"/>
    </row>
    <row r="159" spans="1:406">
      <c r="A159" s="21" t="s">
        <v>244</v>
      </c>
      <c r="B159" s="24">
        <f t="shared" si="156"/>
        <v>0</v>
      </c>
      <c r="C159" s="24">
        <f t="shared" si="157"/>
        <v>0</v>
      </c>
      <c r="D159" s="24">
        <f t="shared" si="158"/>
        <v>0</v>
      </c>
      <c r="E159" s="24">
        <f t="shared" si="159"/>
        <v>0</v>
      </c>
      <c r="F159" s="24">
        <f t="shared" si="160"/>
        <v>0</v>
      </c>
      <c r="G159" s="24">
        <f t="shared" si="161"/>
        <v>0</v>
      </c>
      <c r="H159" s="24">
        <f t="shared" si="162"/>
        <v>0</v>
      </c>
      <c r="I159" s="24">
        <f t="shared" si="163"/>
        <v>0</v>
      </c>
      <c r="J159" s="24">
        <f t="shared" si="164"/>
        <v>0</v>
      </c>
      <c r="K159" s="24">
        <f t="shared" si="165"/>
        <v>0</v>
      </c>
      <c r="L159" s="24">
        <f t="shared" si="166"/>
        <v>0</v>
      </c>
      <c r="M159" s="24">
        <f t="shared" si="167"/>
        <v>0</v>
      </c>
      <c r="N159" s="24">
        <f t="shared" si="168"/>
        <v>0</v>
      </c>
      <c r="O159" s="24">
        <f t="shared" si="169"/>
        <v>0</v>
      </c>
      <c r="P159" s="24">
        <f t="shared" si="170"/>
        <v>0</v>
      </c>
      <c r="Q159" s="24">
        <f t="shared" si="171"/>
        <v>0</v>
      </c>
      <c r="R159" s="24">
        <f t="shared" si="172"/>
        <v>0</v>
      </c>
      <c r="S159" s="24">
        <f t="shared" si="173"/>
        <v>0</v>
      </c>
      <c r="T159" s="24">
        <f t="shared" si="174"/>
        <v>0</v>
      </c>
      <c r="U159" s="24">
        <f t="shared" si="175"/>
        <v>0</v>
      </c>
      <c r="V159" s="24">
        <f t="shared" si="176"/>
        <v>0</v>
      </c>
      <c r="W159" s="24">
        <f t="shared" si="177"/>
        <v>0</v>
      </c>
      <c r="X159" s="24">
        <f t="shared" si="178"/>
        <v>0</v>
      </c>
      <c r="Y159" s="24">
        <f t="shared" si="179"/>
        <v>0</v>
      </c>
      <c r="Z159" s="24">
        <f t="shared" si="180"/>
        <v>0</v>
      </c>
      <c r="AA159" s="24">
        <f t="shared" si="181"/>
        <v>0</v>
      </c>
      <c r="AB159" s="24">
        <f t="shared" si="182"/>
        <v>0</v>
      </c>
      <c r="AC159" s="24">
        <f t="shared" si="183"/>
        <v>0</v>
      </c>
      <c r="AD159" s="24">
        <f t="shared" si="184"/>
        <v>0</v>
      </c>
      <c r="AE159" s="24">
        <f t="shared" si="185"/>
        <v>0</v>
      </c>
      <c r="AF159" s="24">
        <f t="shared" si="186"/>
        <v>0</v>
      </c>
      <c r="AG159" s="24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/>
      <c r="GW159" s="25"/>
      <c r="GX159" s="25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  <c r="LD159" s="25"/>
      <c r="LE159" s="25"/>
      <c r="LF159" s="25"/>
      <c r="LG159" s="25"/>
      <c r="LH159" s="25"/>
      <c r="LI159" s="25"/>
      <c r="LJ159" s="25"/>
      <c r="LK159" s="25"/>
      <c r="LL159" s="25"/>
      <c r="LM159" s="25"/>
      <c r="LN159" s="25"/>
      <c r="LO159" s="25"/>
      <c r="LP159" s="25"/>
      <c r="LQ159" s="25"/>
      <c r="LR159" s="25"/>
      <c r="LS159" s="25"/>
      <c r="LT159" s="25"/>
      <c r="LU159" s="25"/>
      <c r="LV159" s="25"/>
      <c r="LW159" s="25"/>
      <c r="LX159" s="25"/>
      <c r="LY159" s="25"/>
      <c r="LZ159" s="25"/>
      <c r="MA159" s="25"/>
      <c r="MB159" s="25"/>
      <c r="MC159" s="25"/>
      <c r="MD159" s="25"/>
      <c r="ME159" s="25"/>
      <c r="MF159" s="25"/>
      <c r="MG159" s="25"/>
      <c r="MH159" s="25"/>
      <c r="MI159" s="25"/>
      <c r="MJ159" s="25"/>
      <c r="MK159" s="25"/>
      <c r="ML159" s="25"/>
      <c r="MM159" s="25"/>
      <c r="MN159" s="25"/>
      <c r="MO159" s="25"/>
      <c r="MP159" s="25"/>
      <c r="MQ159" s="25"/>
      <c r="MR159" s="25"/>
      <c r="MS159" s="25"/>
      <c r="MT159" s="25"/>
      <c r="MU159" s="25"/>
      <c r="MV159" s="25"/>
      <c r="MW159" s="25"/>
      <c r="MX159" s="25"/>
      <c r="MY159" s="25"/>
      <c r="MZ159" s="25"/>
      <c r="NA159" s="25"/>
      <c r="NB159" s="25"/>
      <c r="NC159" s="25"/>
      <c r="ND159" s="25"/>
      <c r="NE159" s="25"/>
      <c r="NF159" s="25"/>
      <c r="NG159" s="25"/>
      <c r="NH159" s="25"/>
      <c r="NI159" s="25"/>
      <c r="NJ159" s="25"/>
      <c r="NK159" s="25"/>
      <c r="NL159" s="25"/>
      <c r="NM159" s="25"/>
      <c r="NN159" s="23"/>
      <c r="NO159" s="25"/>
      <c r="NP159" s="25"/>
      <c r="NQ159" s="25"/>
      <c r="NR159" s="25"/>
      <c r="NS159" s="25"/>
      <c r="NT159" s="25"/>
      <c r="NU159" s="25"/>
      <c r="NV159" s="25"/>
      <c r="NW159" s="23"/>
      <c r="NX159" s="25"/>
      <c r="NY159" s="25"/>
      <c r="NZ159" s="25"/>
      <c r="OA159" s="25"/>
      <c r="OB159" s="25"/>
      <c r="OC159" s="25"/>
      <c r="OD159" s="25"/>
      <c r="OE159" s="25"/>
      <c r="OF159" s="25"/>
      <c r="OG159" s="25"/>
      <c r="OH159" s="25"/>
      <c r="OI159" s="25"/>
      <c r="OJ159" s="25"/>
      <c r="OK159" s="25"/>
      <c r="OL159" s="25"/>
      <c r="OM159" s="25"/>
      <c r="ON159" s="25"/>
      <c r="OO159" s="25"/>
      <c r="OP159" s="25"/>
    </row>
    <row r="160" spans="1:406">
      <c r="A160" s="21" t="s">
        <v>245</v>
      </c>
      <c r="B160" s="24">
        <f t="shared" si="156"/>
        <v>0</v>
      </c>
      <c r="C160" s="24">
        <f t="shared" si="157"/>
        <v>0</v>
      </c>
      <c r="D160" s="24">
        <f t="shared" si="158"/>
        <v>0</v>
      </c>
      <c r="E160" s="24">
        <f t="shared" si="159"/>
        <v>0</v>
      </c>
      <c r="F160" s="24">
        <f t="shared" si="160"/>
        <v>0</v>
      </c>
      <c r="G160" s="24">
        <f t="shared" si="161"/>
        <v>0</v>
      </c>
      <c r="H160" s="24">
        <f t="shared" si="162"/>
        <v>0</v>
      </c>
      <c r="I160" s="24">
        <f t="shared" si="163"/>
        <v>0</v>
      </c>
      <c r="J160" s="24">
        <f t="shared" si="164"/>
        <v>0</v>
      </c>
      <c r="K160" s="24">
        <f t="shared" si="165"/>
        <v>0</v>
      </c>
      <c r="L160" s="24">
        <f t="shared" si="166"/>
        <v>0</v>
      </c>
      <c r="M160" s="24">
        <f t="shared" si="167"/>
        <v>0</v>
      </c>
      <c r="N160" s="24">
        <f t="shared" si="168"/>
        <v>0</v>
      </c>
      <c r="O160" s="24">
        <f t="shared" si="169"/>
        <v>0</v>
      </c>
      <c r="P160" s="24">
        <f t="shared" si="170"/>
        <v>0</v>
      </c>
      <c r="Q160" s="24">
        <f t="shared" si="171"/>
        <v>0</v>
      </c>
      <c r="R160" s="24">
        <f t="shared" si="172"/>
        <v>0</v>
      </c>
      <c r="S160" s="24">
        <f t="shared" si="173"/>
        <v>0</v>
      </c>
      <c r="T160" s="24">
        <f t="shared" si="174"/>
        <v>0</v>
      </c>
      <c r="U160" s="24">
        <f t="shared" si="175"/>
        <v>0</v>
      </c>
      <c r="V160" s="24">
        <f t="shared" si="176"/>
        <v>0</v>
      </c>
      <c r="W160" s="24">
        <f t="shared" si="177"/>
        <v>0</v>
      </c>
      <c r="X160" s="24">
        <f t="shared" si="178"/>
        <v>0</v>
      </c>
      <c r="Y160" s="24">
        <f t="shared" si="179"/>
        <v>0</v>
      </c>
      <c r="Z160" s="24">
        <f t="shared" si="180"/>
        <v>0</v>
      </c>
      <c r="AA160" s="24">
        <f t="shared" si="181"/>
        <v>0</v>
      </c>
      <c r="AB160" s="24">
        <f t="shared" si="182"/>
        <v>0</v>
      </c>
      <c r="AC160" s="24">
        <f t="shared" si="183"/>
        <v>0</v>
      </c>
      <c r="AD160" s="24">
        <f t="shared" si="184"/>
        <v>0</v>
      </c>
      <c r="AE160" s="24">
        <f t="shared" si="185"/>
        <v>0</v>
      </c>
      <c r="AF160" s="24">
        <f t="shared" si="186"/>
        <v>0</v>
      </c>
      <c r="AG160" s="24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25"/>
      <c r="GU160" s="25"/>
      <c r="GV160" s="25"/>
      <c r="GW160" s="25"/>
      <c r="GX160" s="25"/>
      <c r="GY160" s="25"/>
      <c r="GZ160" s="25"/>
      <c r="HA160" s="25"/>
      <c r="HB160" s="25"/>
      <c r="HC160" s="25"/>
      <c r="HD160" s="25"/>
      <c r="HE160" s="25"/>
      <c r="HF160" s="25"/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25"/>
      <c r="HS160" s="25"/>
      <c r="HT160" s="25"/>
      <c r="HU160" s="25"/>
      <c r="HV160" s="25"/>
      <c r="HW160" s="25"/>
      <c r="HX160" s="25"/>
      <c r="HY160" s="25"/>
      <c r="HZ160" s="25"/>
      <c r="IA160" s="25"/>
      <c r="IB160" s="25"/>
      <c r="IC160" s="25"/>
      <c r="ID160" s="25"/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5"/>
      <c r="IT160" s="25"/>
      <c r="IU160" s="25"/>
      <c r="IV160" s="25"/>
      <c r="IW160" s="25"/>
      <c r="IX160" s="25"/>
      <c r="IY160" s="25"/>
      <c r="IZ160" s="25"/>
      <c r="JA160" s="25"/>
      <c r="JB160" s="25"/>
      <c r="JC160" s="25"/>
      <c r="JD160" s="25"/>
      <c r="JE160" s="25"/>
      <c r="JF160" s="25"/>
      <c r="JG160" s="25"/>
      <c r="JH160" s="25"/>
      <c r="JI160" s="25"/>
      <c r="JJ160" s="25"/>
      <c r="JK160" s="25"/>
      <c r="JL160" s="25"/>
      <c r="JM160" s="25"/>
      <c r="JN160" s="25"/>
      <c r="JO160" s="25"/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/>
      <c r="KB160" s="25"/>
      <c r="KC160" s="25"/>
      <c r="KD160" s="25"/>
      <c r="KE160" s="25"/>
      <c r="KF160" s="25"/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/>
      <c r="KS160" s="25"/>
      <c r="KT160" s="25"/>
      <c r="KU160" s="25"/>
      <c r="KV160" s="25"/>
      <c r="KW160" s="25"/>
      <c r="KX160" s="25"/>
      <c r="KY160" s="25"/>
      <c r="KZ160" s="25"/>
      <c r="LA160" s="25"/>
      <c r="LB160" s="25"/>
      <c r="LC160" s="25"/>
      <c r="LD160" s="25"/>
      <c r="LE160" s="25"/>
      <c r="LF160" s="25"/>
      <c r="LG160" s="25"/>
      <c r="LH160" s="25"/>
      <c r="LI160" s="25"/>
      <c r="LJ160" s="25"/>
      <c r="LK160" s="25"/>
      <c r="LL160" s="25"/>
      <c r="LM160" s="25"/>
      <c r="LN160" s="25"/>
      <c r="LO160" s="25"/>
      <c r="LP160" s="25"/>
      <c r="LQ160" s="25"/>
      <c r="LR160" s="25"/>
      <c r="LS160" s="25"/>
      <c r="LT160" s="25"/>
      <c r="LU160" s="25"/>
      <c r="LV160" s="25"/>
      <c r="LW160" s="25"/>
      <c r="LX160" s="25"/>
      <c r="LY160" s="25"/>
      <c r="LZ160" s="25"/>
      <c r="MA160" s="25"/>
      <c r="MB160" s="25"/>
      <c r="MC160" s="25"/>
      <c r="MD160" s="25"/>
      <c r="ME160" s="25"/>
      <c r="MF160" s="25"/>
      <c r="MG160" s="25"/>
      <c r="MH160" s="25"/>
      <c r="MI160" s="25"/>
      <c r="MJ160" s="25"/>
      <c r="MK160" s="25"/>
      <c r="ML160" s="25"/>
      <c r="MM160" s="25"/>
      <c r="MN160" s="25"/>
      <c r="MO160" s="25"/>
      <c r="MP160" s="25"/>
      <c r="MQ160" s="25"/>
      <c r="MR160" s="25"/>
      <c r="MS160" s="25"/>
      <c r="MT160" s="25"/>
      <c r="MU160" s="25"/>
      <c r="MV160" s="25"/>
      <c r="MW160" s="25"/>
      <c r="MX160" s="25"/>
      <c r="MY160" s="25"/>
      <c r="MZ160" s="25"/>
      <c r="NA160" s="25"/>
      <c r="NB160" s="25"/>
      <c r="NC160" s="25"/>
      <c r="ND160" s="25"/>
      <c r="NE160" s="25"/>
      <c r="NF160" s="25"/>
      <c r="NG160" s="25"/>
      <c r="NH160" s="25"/>
      <c r="NI160" s="25"/>
      <c r="NJ160" s="25"/>
      <c r="NK160" s="25"/>
      <c r="NL160" s="25"/>
      <c r="NM160" s="25"/>
      <c r="NN160" s="23"/>
      <c r="NO160" s="25"/>
      <c r="NP160" s="25"/>
      <c r="NQ160" s="25"/>
      <c r="NR160" s="25"/>
      <c r="NS160" s="25"/>
      <c r="NT160" s="25"/>
      <c r="NU160" s="25"/>
      <c r="NV160" s="25"/>
      <c r="NW160" s="23"/>
      <c r="NX160" s="25"/>
      <c r="NY160" s="25"/>
      <c r="NZ160" s="25"/>
      <c r="OA160" s="25"/>
      <c r="OB160" s="25"/>
      <c r="OC160" s="25"/>
      <c r="OD160" s="25"/>
      <c r="OE160" s="25"/>
      <c r="OF160" s="25"/>
      <c r="OG160" s="25"/>
      <c r="OH160" s="25"/>
      <c r="OI160" s="25"/>
      <c r="OJ160" s="25"/>
      <c r="OK160" s="25"/>
      <c r="OL160" s="25"/>
      <c r="OM160" s="25"/>
      <c r="ON160" s="25"/>
      <c r="OO160" s="25"/>
      <c r="OP160" s="25"/>
    </row>
    <row r="161" spans="1:438">
      <c r="A161" s="21" t="s">
        <v>246</v>
      </c>
      <c r="B161" s="24">
        <f t="shared" si="156"/>
        <v>0</v>
      </c>
      <c r="C161" s="24">
        <f t="shared" si="157"/>
        <v>0</v>
      </c>
      <c r="D161" s="24">
        <f t="shared" si="158"/>
        <v>0</v>
      </c>
      <c r="E161" s="24">
        <f t="shared" si="159"/>
        <v>0</v>
      </c>
      <c r="F161" s="24">
        <f t="shared" si="160"/>
        <v>0</v>
      </c>
      <c r="G161" s="24">
        <f t="shared" si="161"/>
        <v>0</v>
      </c>
      <c r="H161" s="24">
        <f t="shared" si="162"/>
        <v>0</v>
      </c>
      <c r="I161" s="24">
        <f t="shared" si="163"/>
        <v>0</v>
      </c>
      <c r="J161" s="24">
        <f t="shared" si="164"/>
        <v>0</v>
      </c>
      <c r="K161" s="24">
        <f t="shared" si="165"/>
        <v>0</v>
      </c>
      <c r="L161" s="24">
        <f t="shared" si="166"/>
        <v>0</v>
      </c>
      <c r="M161" s="24">
        <f t="shared" si="167"/>
        <v>0</v>
      </c>
      <c r="N161" s="24">
        <f t="shared" si="168"/>
        <v>0</v>
      </c>
      <c r="O161" s="24">
        <f t="shared" si="169"/>
        <v>0</v>
      </c>
      <c r="P161" s="24">
        <f t="shared" si="170"/>
        <v>0</v>
      </c>
      <c r="Q161" s="24">
        <f t="shared" si="171"/>
        <v>0</v>
      </c>
      <c r="R161" s="24">
        <f t="shared" si="172"/>
        <v>0</v>
      </c>
      <c r="S161" s="24">
        <f t="shared" si="173"/>
        <v>0</v>
      </c>
      <c r="T161" s="24">
        <f t="shared" si="174"/>
        <v>0</v>
      </c>
      <c r="U161" s="24">
        <f t="shared" si="175"/>
        <v>0</v>
      </c>
      <c r="V161" s="24">
        <f t="shared" si="176"/>
        <v>0</v>
      </c>
      <c r="W161" s="24">
        <f t="shared" si="177"/>
        <v>0</v>
      </c>
      <c r="X161" s="24">
        <f t="shared" si="178"/>
        <v>0</v>
      </c>
      <c r="Y161" s="24">
        <f t="shared" si="179"/>
        <v>0</v>
      </c>
      <c r="Z161" s="24">
        <f t="shared" si="180"/>
        <v>0</v>
      </c>
      <c r="AA161" s="24">
        <f t="shared" si="181"/>
        <v>0</v>
      </c>
      <c r="AB161" s="24">
        <f t="shared" si="182"/>
        <v>0</v>
      </c>
      <c r="AC161" s="24">
        <f t="shared" si="183"/>
        <v>0</v>
      </c>
      <c r="AD161" s="24">
        <f t="shared" si="184"/>
        <v>0</v>
      </c>
      <c r="AE161" s="24">
        <f t="shared" si="185"/>
        <v>0</v>
      </c>
      <c r="AF161" s="24">
        <f t="shared" si="186"/>
        <v>0</v>
      </c>
      <c r="AG161" s="24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  <c r="GT161" s="25"/>
      <c r="GU161" s="25"/>
      <c r="GV161" s="25"/>
      <c r="GW161" s="25"/>
      <c r="GX161" s="25"/>
      <c r="GY161" s="25"/>
      <c r="GZ161" s="25"/>
      <c r="HA161" s="25"/>
      <c r="HB161" s="25"/>
      <c r="HC161" s="25"/>
      <c r="HD161" s="25"/>
      <c r="HE161" s="25"/>
      <c r="HF161" s="25"/>
      <c r="HG161" s="25"/>
      <c r="HH161" s="25"/>
      <c r="HI161" s="25"/>
      <c r="HJ161" s="25"/>
      <c r="HK161" s="25"/>
      <c r="HL161" s="25"/>
      <c r="HM161" s="25"/>
      <c r="HN161" s="25"/>
      <c r="HO161" s="25"/>
      <c r="HP161" s="25"/>
      <c r="HQ161" s="25"/>
      <c r="HR161" s="25"/>
      <c r="HS161" s="25"/>
      <c r="HT161" s="25"/>
      <c r="HU161" s="25"/>
      <c r="HV161" s="25"/>
      <c r="HW161" s="25"/>
      <c r="HX161" s="25"/>
      <c r="HY161" s="25"/>
      <c r="HZ161" s="25"/>
      <c r="IA161" s="25"/>
      <c r="IB161" s="25"/>
      <c r="IC161" s="25"/>
      <c r="ID161" s="25"/>
      <c r="IE161" s="25"/>
      <c r="IF161" s="25"/>
      <c r="IG161" s="25"/>
      <c r="IH161" s="25"/>
      <c r="II161" s="25"/>
      <c r="IJ161" s="25"/>
      <c r="IK161" s="25"/>
      <c r="IL161" s="25"/>
      <c r="IM161" s="25"/>
      <c r="IN161" s="25"/>
      <c r="IO161" s="25"/>
      <c r="IP161" s="25"/>
      <c r="IQ161" s="25"/>
      <c r="IR161" s="25"/>
      <c r="IS161" s="25"/>
      <c r="IT161" s="25"/>
      <c r="IU161" s="25"/>
      <c r="IV161" s="25"/>
      <c r="IW161" s="25"/>
      <c r="IX161" s="25"/>
      <c r="IY161" s="25"/>
      <c r="IZ161" s="25"/>
      <c r="JA161" s="25"/>
      <c r="JB161" s="25"/>
      <c r="JC161" s="25"/>
      <c r="JD161" s="25"/>
      <c r="JE161" s="25"/>
      <c r="JF161" s="25"/>
      <c r="JG161" s="25"/>
      <c r="JH161" s="25"/>
      <c r="JI161" s="25"/>
      <c r="JJ161" s="25"/>
      <c r="JK161" s="25"/>
      <c r="JL161" s="25"/>
      <c r="JM161" s="25"/>
      <c r="JN161" s="25"/>
      <c r="JO161" s="25"/>
      <c r="JP161" s="25"/>
      <c r="JQ161" s="25"/>
      <c r="JR161" s="25"/>
      <c r="JS161" s="25"/>
      <c r="JT161" s="25"/>
      <c r="JU161" s="25"/>
      <c r="JV161" s="25"/>
      <c r="JW161" s="25"/>
      <c r="JX161" s="25"/>
      <c r="JY161" s="25"/>
      <c r="JZ161" s="25"/>
      <c r="KA161" s="25"/>
      <c r="KB161" s="25"/>
      <c r="KC161" s="25"/>
      <c r="KD161" s="25"/>
      <c r="KE161" s="25"/>
      <c r="KF161" s="25"/>
      <c r="KG161" s="25"/>
      <c r="KH161" s="25"/>
      <c r="KI161" s="25"/>
      <c r="KJ161" s="25"/>
      <c r="KK161" s="25"/>
      <c r="KL161" s="25"/>
      <c r="KM161" s="25"/>
      <c r="KN161" s="25"/>
      <c r="KO161" s="25"/>
      <c r="KP161" s="25"/>
      <c r="KQ161" s="25"/>
      <c r="KR161" s="25"/>
      <c r="KS161" s="25"/>
      <c r="KT161" s="25"/>
      <c r="KU161" s="25"/>
      <c r="KV161" s="25"/>
      <c r="KW161" s="25"/>
      <c r="KX161" s="25"/>
      <c r="KY161" s="25"/>
      <c r="KZ161" s="25"/>
      <c r="LA161" s="25"/>
      <c r="LB161" s="25"/>
      <c r="LC161" s="25"/>
      <c r="LD161" s="25"/>
      <c r="LE161" s="25"/>
      <c r="LF161" s="25"/>
      <c r="LG161" s="25"/>
      <c r="LH161" s="25"/>
      <c r="LI161" s="25"/>
      <c r="LJ161" s="25"/>
      <c r="LK161" s="25"/>
      <c r="LL161" s="25"/>
      <c r="LM161" s="25"/>
      <c r="LN161" s="25"/>
      <c r="LO161" s="25"/>
      <c r="LP161" s="25"/>
      <c r="LQ161" s="25"/>
      <c r="LR161" s="25"/>
      <c r="LS161" s="25"/>
      <c r="LT161" s="25"/>
      <c r="LU161" s="25"/>
      <c r="LV161" s="25"/>
      <c r="LW161" s="25"/>
      <c r="LX161" s="25"/>
      <c r="LY161" s="25"/>
      <c r="LZ161" s="25"/>
      <c r="MA161" s="25"/>
      <c r="MB161" s="25"/>
      <c r="MC161" s="25"/>
      <c r="MD161" s="25"/>
      <c r="ME161" s="25"/>
      <c r="MF161" s="25"/>
      <c r="MG161" s="25"/>
      <c r="MH161" s="25"/>
      <c r="MI161" s="25"/>
      <c r="MJ161" s="25"/>
      <c r="MK161" s="25"/>
      <c r="ML161" s="25"/>
      <c r="MM161" s="25"/>
      <c r="MN161" s="25"/>
      <c r="MO161" s="25"/>
      <c r="MP161" s="25"/>
      <c r="MQ161" s="25"/>
      <c r="MR161" s="25"/>
      <c r="MS161" s="25"/>
      <c r="MT161" s="25"/>
      <c r="MU161" s="25"/>
      <c r="MV161" s="25"/>
      <c r="MW161" s="25"/>
      <c r="MX161" s="25"/>
      <c r="MY161" s="25"/>
      <c r="MZ161" s="25"/>
      <c r="NA161" s="25"/>
      <c r="NB161" s="25"/>
      <c r="NC161" s="25"/>
      <c r="ND161" s="25"/>
      <c r="NE161" s="25"/>
      <c r="NF161" s="25"/>
      <c r="NG161" s="25"/>
      <c r="NH161" s="25"/>
      <c r="NI161" s="25"/>
      <c r="NJ161" s="25"/>
      <c r="NK161" s="25"/>
      <c r="NL161" s="25"/>
      <c r="NM161" s="25"/>
      <c r="NN161" s="23"/>
      <c r="NO161" s="25"/>
      <c r="NP161" s="25"/>
      <c r="NQ161" s="25"/>
      <c r="NR161" s="25"/>
      <c r="NS161" s="25"/>
      <c r="NT161" s="25"/>
      <c r="NU161" s="25"/>
      <c r="NV161" s="25"/>
      <c r="NW161" s="23"/>
      <c r="NX161" s="25"/>
      <c r="NY161" s="25"/>
      <c r="NZ161" s="25"/>
      <c r="OA161" s="25"/>
      <c r="OB161" s="25"/>
      <c r="OC161" s="25"/>
      <c r="OD161" s="25"/>
      <c r="OE161" s="25"/>
      <c r="OF161" s="25"/>
      <c r="OG161" s="25"/>
      <c r="OH161" s="25"/>
      <c r="OI161" s="25"/>
      <c r="OJ161" s="25"/>
      <c r="OK161" s="25"/>
      <c r="OL161" s="25"/>
      <c r="OM161" s="25"/>
      <c r="ON161" s="25"/>
      <c r="OO161" s="25"/>
      <c r="OP161" s="25"/>
    </row>
    <row r="162" spans="1:438">
      <c r="A162" s="21" t="s">
        <v>247</v>
      </c>
      <c r="B162" s="24">
        <f t="shared" si="156"/>
        <v>0</v>
      </c>
      <c r="C162" s="24">
        <f t="shared" si="157"/>
        <v>0</v>
      </c>
      <c r="D162" s="24">
        <f t="shared" si="158"/>
        <v>0</v>
      </c>
      <c r="E162" s="24">
        <f t="shared" si="159"/>
        <v>0</v>
      </c>
      <c r="F162" s="24">
        <f t="shared" si="160"/>
        <v>0</v>
      </c>
      <c r="G162" s="24">
        <f t="shared" si="161"/>
        <v>0</v>
      </c>
      <c r="H162" s="24">
        <f t="shared" si="162"/>
        <v>0</v>
      </c>
      <c r="I162" s="24">
        <f t="shared" si="163"/>
        <v>0</v>
      </c>
      <c r="J162" s="24">
        <f t="shared" si="164"/>
        <v>0</v>
      </c>
      <c r="K162" s="24">
        <f t="shared" si="165"/>
        <v>0</v>
      </c>
      <c r="L162" s="24">
        <f t="shared" si="166"/>
        <v>0</v>
      </c>
      <c r="M162" s="24">
        <f t="shared" si="167"/>
        <v>0</v>
      </c>
      <c r="N162" s="24">
        <f t="shared" si="168"/>
        <v>0</v>
      </c>
      <c r="O162" s="24">
        <f t="shared" si="169"/>
        <v>0</v>
      </c>
      <c r="P162" s="24">
        <f t="shared" si="170"/>
        <v>0</v>
      </c>
      <c r="Q162" s="24">
        <f t="shared" si="171"/>
        <v>0</v>
      </c>
      <c r="R162" s="24">
        <f t="shared" si="172"/>
        <v>0</v>
      </c>
      <c r="S162" s="24">
        <f t="shared" si="173"/>
        <v>0</v>
      </c>
      <c r="T162" s="24">
        <f t="shared" si="174"/>
        <v>0</v>
      </c>
      <c r="U162" s="24">
        <f t="shared" si="175"/>
        <v>0</v>
      </c>
      <c r="V162" s="24">
        <f t="shared" si="176"/>
        <v>0</v>
      </c>
      <c r="W162" s="24">
        <f t="shared" si="177"/>
        <v>0</v>
      </c>
      <c r="X162" s="24">
        <f t="shared" si="178"/>
        <v>0</v>
      </c>
      <c r="Y162" s="24">
        <f t="shared" si="179"/>
        <v>0</v>
      </c>
      <c r="Z162" s="24">
        <f t="shared" si="180"/>
        <v>0</v>
      </c>
      <c r="AA162" s="24">
        <f t="shared" si="181"/>
        <v>0</v>
      </c>
      <c r="AB162" s="24">
        <f t="shared" si="182"/>
        <v>0</v>
      </c>
      <c r="AC162" s="24">
        <f t="shared" si="183"/>
        <v>0</v>
      </c>
      <c r="AD162" s="24">
        <f t="shared" si="184"/>
        <v>0</v>
      </c>
      <c r="AE162" s="24">
        <f t="shared" si="185"/>
        <v>0</v>
      </c>
      <c r="AF162" s="24">
        <f t="shared" si="186"/>
        <v>0</v>
      </c>
      <c r="AG162" s="24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/>
      <c r="GW162" s="25"/>
      <c r="GX162" s="25"/>
      <c r="GY162" s="25"/>
      <c r="GZ162" s="25"/>
      <c r="HA162" s="25"/>
      <c r="HB162" s="25"/>
      <c r="HC162" s="25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5"/>
      <c r="HU162" s="25"/>
      <c r="HV162" s="25"/>
      <c r="HW162" s="25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5"/>
      <c r="IO162" s="25"/>
      <c r="IP162" s="25"/>
      <c r="IQ162" s="25"/>
      <c r="IR162" s="25"/>
      <c r="IS162" s="25"/>
      <c r="IT162" s="25"/>
      <c r="IU162" s="25"/>
      <c r="IV162" s="25"/>
      <c r="IW162" s="25"/>
      <c r="IX162" s="25"/>
      <c r="IY162" s="25"/>
      <c r="IZ162" s="25"/>
      <c r="JA162" s="25"/>
      <c r="JB162" s="25"/>
      <c r="JC162" s="25"/>
      <c r="JD162" s="25"/>
      <c r="JE162" s="25"/>
      <c r="JF162" s="25"/>
      <c r="JG162" s="25"/>
      <c r="JH162" s="25"/>
      <c r="JI162" s="25"/>
      <c r="JJ162" s="25"/>
      <c r="JK162" s="25"/>
      <c r="JL162" s="25"/>
      <c r="JM162" s="25"/>
      <c r="JN162" s="25"/>
      <c r="JO162" s="25"/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/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  <c r="LD162" s="25"/>
      <c r="LE162" s="25"/>
      <c r="LF162" s="25"/>
      <c r="LG162" s="25"/>
      <c r="LH162" s="25"/>
      <c r="LI162" s="25"/>
      <c r="LJ162" s="25"/>
      <c r="LK162" s="25"/>
      <c r="LL162" s="25"/>
      <c r="LM162" s="25"/>
      <c r="LN162" s="25"/>
      <c r="LO162" s="25"/>
      <c r="LP162" s="25"/>
      <c r="LQ162" s="25"/>
      <c r="LR162" s="25"/>
      <c r="LS162" s="25"/>
      <c r="LT162" s="25"/>
      <c r="LU162" s="25"/>
      <c r="LV162" s="25"/>
      <c r="LW162" s="25"/>
      <c r="LX162" s="25"/>
      <c r="LY162" s="25"/>
      <c r="LZ162" s="25"/>
      <c r="MA162" s="25"/>
      <c r="MB162" s="25"/>
      <c r="MC162" s="25"/>
      <c r="MD162" s="25"/>
      <c r="ME162" s="25"/>
      <c r="MF162" s="25"/>
      <c r="MG162" s="25"/>
      <c r="MH162" s="25"/>
      <c r="MI162" s="25"/>
      <c r="MJ162" s="25"/>
      <c r="MK162" s="25"/>
      <c r="ML162" s="25"/>
      <c r="MM162" s="25"/>
      <c r="MN162" s="25"/>
      <c r="MO162" s="25"/>
      <c r="MP162" s="25"/>
      <c r="MQ162" s="25"/>
      <c r="MR162" s="25"/>
      <c r="MS162" s="25"/>
      <c r="MT162" s="25"/>
      <c r="MU162" s="25"/>
      <c r="MV162" s="25"/>
      <c r="MW162" s="25"/>
      <c r="MX162" s="25"/>
      <c r="MY162" s="25"/>
      <c r="MZ162" s="25"/>
      <c r="NA162" s="25"/>
      <c r="NB162" s="25"/>
      <c r="NC162" s="25"/>
      <c r="ND162" s="25"/>
      <c r="NE162" s="25"/>
      <c r="NF162" s="25"/>
      <c r="NG162" s="25"/>
      <c r="NH162" s="25"/>
      <c r="NI162" s="25"/>
      <c r="NJ162" s="25"/>
      <c r="NK162" s="25"/>
      <c r="NL162" s="25"/>
      <c r="NM162" s="25"/>
      <c r="NN162" s="23"/>
      <c r="NO162" s="25"/>
      <c r="NP162" s="25"/>
      <c r="NQ162" s="25"/>
      <c r="NR162" s="25"/>
      <c r="NS162" s="25"/>
      <c r="NT162" s="25"/>
      <c r="NU162" s="25"/>
      <c r="NV162" s="25"/>
      <c r="NW162" s="23"/>
      <c r="NX162" s="25"/>
      <c r="NY162" s="25"/>
      <c r="NZ162" s="25"/>
      <c r="OA162" s="25"/>
      <c r="OB162" s="25"/>
      <c r="OC162" s="25"/>
      <c r="OD162" s="25"/>
      <c r="OE162" s="25"/>
      <c r="OF162" s="25"/>
      <c r="OG162" s="25"/>
      <c r="OH162" s="25"/>
      <c r="OI162" s="25"/>
      <c r="OJ162" s="25"/>
      <c r="OK162" s="25"/>
      <c r="OL162" s="25"/>
      <c r="OM162" s="25"/>
      <c r="ON162" s="25"/>
      <c r="OO162" s="25"/>
      <c r="OP162" s="25"/>
    </row>
    <row r="163" spans="1:438">
      <c r="A163" s="2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  <c r="GT163" s="25"/>
      <c r="GU163" s="25"/>
      <c r="GV163" s="25"/>
      <c r="GW163" s="25"/>
      <c r="GX163" s="25"/>
      <c r="GY163" s="25"/>
      <c r="GZ163" s="25"/>
      <c r="HA163" s="25"/>
      <c r="HB163" s="25"/>
      <c r="HC163" s="25"/>
      <c r="HD163" s="25"/>
      <c r="HE163" s="25"/>
      <c r="HF163" s="25"/>
      <c r="HG163" s="25"/>
      <c r="HH163" s="25"/>
      <c r="HI163" s="25"/>
      <c r="HJ163" s="25"/>
      <c r="HK163" s="25"/>
      <c r="HL163" s="25"/>
      <c r="HM163" s="25"/>
      <c r="HN163" s="25"/>
      <c r="HO163" s="25"/>
      <c r="HP163" s="25"/>
      <c r="HQ163" s="25"/>
      <c r="HR163" s="25"/>
      <c r="HS163" s="25"/>
      <c r="HT163" s="25"/>
      <c r="HU163" s="25"/>
      <c r="HV163" s="25"/>
      <c r="HW163" s="25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5"/>
      <c r="IO163" s="25"/>
      <c r="IP163" s="25"/>
      <c r="IQ163" s="25"/>
      <c r="IR163" s="25"/>
      <c r="IS163" s="25"/>
      <c r="IT163" s="25"/>
      <c r="IU163" s="25"/>
      <c r="IV163" s="25"/>
      <c r="IW163" s="25"/>
      <c r="IX163" s="25"/>
      <c r="IY163" s="25"/>
      <c r="IZ163" s="25"/>
      <c r="JA163" s="25"/>
      <c r="JB163" s="25"/>
      <c r="JC163" s="25"/>
      <c r="JD163" s="25"/>
      <c r="JE163" s="25"/>
      <c r="JF163" s="25"/>
      <c r="JG163" s="25"/>
      <c r="JH163" s="25"/>
      <c r="JI163" s="25"/>
      <c r="JJ163" s="25"/>
      <c r="JK163" s="25"/>
      <c r="JL163" s="25"/>
      <c r="JM163" s="25"/>
      <c r="JN163" s="25"/>
      <c r="JO163" s="25"/>
      <c r="JP163" s="25"/>
      <c r="JQ163" s="25"/>
      <c r="JR163" s="25"/>
      <c r="JS163" s="25"/>
      <c r="JT163" s="25"/>
      <c r="JU163" s="25"/>
      <c r="JV163" s="25"/>
      <c r="JW163" s="25"/>
      <c r="JX163" s="25"/>
      <c r="JY163" s="25"/>
      <c r="JZ163" s="25"/>
      <c r="KA163" s="25"/>
      <c r="KB163" s="25"/>
      <c r="KC163" s="25"/>
      <c r="KD163" s="25"/>
      <c r="KE163" s="25"/>
      <c r="KF163" s="25"/>
      <c r="KG163" s="25"/>
      <c r="KH163" s="25"/>
      <c r="KI163" s="25"/>
      <c r="KJ163" s="25"/>
      <c r="KK163" s="25"/>
      <c r="KL163" s="25"/>
      <c r="KM163" s="25"/>
      <c r="KN163" s="25"/>
      <c r="KO163" s="25"/>
      <c r="KP163" s="25"/>
      <c r="KQ163" s="25"/>
      <c r="KR163" s="25"/>
      <c r="KS163" s="25"/>
      <c r="KT163" s="25"/>
      <c r="KU163" s="25"/>
      <c r="KV163" s="25"/>
      <c r="KW163" s="25"/>
      <c r="KX163" s="25"/>
      <c r="KY163" s="25"/>
      <c r="KZ163" s="25"/>
      <c r="LA163" s="25"/>
      <c r="LB163" s="25"/>
      <c r="LC163" s="25"/>
      <c r="LD163" s="25"/>
      <c r="LE163" s="25"/>
      <c r="LF163" s="25"/>
      <c r="LG163" s="25"/>
      <c r="LH163" s="25"/>
      <c r="LI163" s="25"/>
      <c r="LJ163" s="25"/>
      <c r="LK163" s="25"/>
      <c r="LL163" s="25"/>
      <c r="LM163" s="25"/>
      <c r="LN163" s="25"/>
      <c r="LO163" s="25"/>
      <c r="LP163" s="25"/>
      <c r="LQ163" s="25"/>
      <c r="LR163" s="25"/>
      <c r="LS163" s="25"/>
      <c r="LT163" s="25"/>
      <c r="LU163" s="25"/>
      <c r="LV163" s="25"/>
      <c r="LW163" s="25"/>
      <c r="LX163" s="25"/>
      <c r="LY163" s="25"/>
      <c r="LZ163" s="25"/>
      <c r="MA163" s="25"/>
      <c r="MB163" s="25"/>
      <c r="MC163" s="25"/>
      <c r="MD163" s="25"/>
      <c r="ME163" s="25"/>
      <c r="MF163" s="25"/>
      <c r="MG163" s="25"/>
      <c r="MH163" s="25"/>
      <c r="MI163" s="25"/>
      <c r="MJ163" s="25"/>
      <c r="MK163" s="25"/>
      <c r="ML163" s="25"/>
      <c r="MM163" s="25"/>
      <c r="MN163" s="25"/>
      <c r="MO163" s="25"/>
      <c r="MP163" s="25"/>
      <c r="MQ163" s="25"/>
      <c r="MR163" s="25"/>
      <c r="MS163" s="25"/>
      <c r="MT163" s="25"/>
      <c r="MU163" s="25"/>
      <c r="MV163" s="25"/>
      <c r="MW163" s="25"/>
      <c r="MX163" s="25"/>
      <c r="MY163" s="25"/>
      <c r="MZ163" s="25"/>
      <c r="NA163" s="25"/>
      <c r="NB163" s="25"/>
      <c r="NC163" s="25"/>
      <c r="ND163" s="25"/>
      <c r="NE163" s="25"/>
      <c r="NF163" s="25"/>
      <c r="NG163" s="25"/>
      <c r="NH163" s="25"/>
      <c r="NI163" s="25"/>
      <c r="NJ163" s="25"/>
      <c r="NK163" s="25"/>
      <c r="NL163" s="25"/>
      <c r="NM163" s="25"/>
      <c r="NN163" s="23"/>
      <c r="NO163" s="25"/>
      <c r="NP163" s="25"/>
      <c r="NQ163" s="25"/>
      <c r="NR163" s="25"/>
      <c r="NS163" s="25"/>
      <c r="NT163" s="25"/>
      <c r="NU163" s="25"/>
      <c r="NV163" s="25"/>
      <c r="NW163" s="23"/>
      <c r="NX163" s="25"/>
      <c r="NY163" s="25"/>
      <c r="NZ163" s="25"/>
      <c r="OA163" s="25"/>
      <c r="OB163" s="25"/>
      <c r="OC163" s="25"/>
      <c r="OD163" s="25"/>
      <c r="OE163" s="25"/>
      <c r="OF163" s="25"/>
      <c r="OG163" s="25"/>
      <c r="OH163" s="25"/>
      <c r="OI163" s="25"/>
      <c r="OJ163" s="25"/>
      <c r="OK163" s="25"/>
      <c r="OL163" s="25"/>
      <c r="OM163" s="25"/>
      <c r="ON163" s="25"/>
      <c r="OO163" s="25"/>
      <c r="OP163" s="25"/>
    </row>
    <row r="164" spans="1:438">
      <c r="A164" s="21" t="s">
        <v>248</v>
      </c>
      <c r="B164" s="22">
        <f t="shared" ref="B164:AF164" si="187">SUM(B165:B229)</f>
        <v>0</v>
      </c>
      <c r="C164" s="22">
        <f t="shared" si="187"/>
        <v>0</v>
      </c>
      <c r="D164" s="22">
        <f t="shared" si="187"/>
        <v>0</v>
      </c>
      <c r="E164" s="22">
        <f t="shared" si="187"/>
        <v>0</v>
      </c>
      <c r="F164" s="22">
        <f t="shared" si="187"/>
        <v>0</v>
      </c>
      <c r="G164" s="22">
        <f t="shared" si="187"/>
        <v>0</v>
      </c>
      <c r="H164" s="22">
        <f t="shared" si="187"/>
        <v>0</v>
      </c>
      <c r="I164" s="22">
        <f t="shared" si="187"/>
        <v>0</v>
      </c>
      <c r="J164" s="22">
        <f t="shared" si="187"/>
        <v>0</v>
      </c>
      <c r="K164" s="22">
        <f t="shared" si="187"/>
        <v>0</v>
      </c>
      <c r="L164" s="22">
        <f t="shared" si="187"/>
        <v>0</v>
      </c>
      <c r="M164" s="22">
        <f t="shared" si="187"/>
        <v>0</v>
      </c>
      <c r="N164" s="22">
        <f t="shared" si="187"/>
        <v>0</v>
      </c>
      <c r="O164" s="22">
        <f t="shared" si="187"/>
        <v>0</v>
      </c>
      <c r="P164" s="22">
        <f t="shared" si="187"/>
        <v>0</v>
      </c>
      <c r="Q164" s="22">
        <f t="shared" si="187"/>
        <v>0</v>
      </c>
      <c r="R164" s="22">
        <f t="shared" si="187"/>
        <v>0</v>
      </c>
      <c r="S164" s="22">
        <f t="shared" si="187"/>
        <v>0</v>
      </c>
      <c r="T164" s="22">
        <f t="shared" si="187"/>
        <v>0</v>
      </c>
      <c r="U164" s="22">
        <f t="shared" si="187"/>
        <v>0</v>
      </c>
      <c r="V164" s="22">
        <f t="shared" si="187"/>
        <v>0</v>
      </c>
      <c r="W164" s="22">
        <f t="shared" si="187"/>
        <v>0</v>
      </c>
      <c r="X164" s="22">
        <f t="shared" si="187"/>
        <v>0</v>
      </c>
      <c r="Y164" s="22">
        <f t="shared" si="187"/>
        <v>0</v>
      </c>
      <c r="Z164" s="22">
        <f t="shared" si="187"/>
        <v>0</v>
      </c>
      <c r="AA164" s="22">
        <f t="shared" si="187"/>
        <v>0</v>
      </c>
      <c r="AB164" s="22">
        <f t="shared" si="187"/>
        <v>0</v>
      </c>
      <c r="AC164" s="22">
        <f t="shared" si="187"/>
        <v>0</v>
      </c>
      <c r="AD164" s="22">
        <f t="shared" si="187"/>
        <v>0</v>
      </c>
      <c r="AE164" s="22">
        <f t="shared" si="187"/>
        <v>0</v>
      </c>
      <c r="AF164" s="22">
        <f t="shared" si="187"/>
        <v>0</v>
      </c>
      <c r="AG164" s="22"/>
      <c r="AI164" s="23">
        <f>SUM(AI165:AI229)</f>
        <v>0</v>
      </c>
      <c r="AJ164" s="23">
        <f t="shared" ref="AJ164:CU164" si="188">SUM(AJ165:AJ229)</f>
        <v>0</v>
      </c>
      <c r="AK164" s="23">
        <f t="shared" si="188"/>
        <v>0</v>
      </c>
      <c r="AL164" s="23">
        <f t="shared" si="188"/>
        <v>0</v>
      </c>
      <c r="AM164" s="23">
        <f t="shared" si="188"/>
        <v>0</v>
      </c>
      <c r="AN164" s="23">
        <f t="shared" si="188"/>
        <v>0</v>
      </c>
      <c r="AO164" s="23">
        <f t="shared" si="188"/>
        <v>0</v>
      </c>
      <c r="AP164" s="23">
        <f t="shared" si="188"/>
        <v>0</v>
      </c>
      <c r="AQ164" s="23">
        <f t="shared" si="188"/>
        <v>0</v>
      </c>
      <c r="AR164" s="23">
        <f t="shared" si="188"/>
        <v>0</v>
      </c>
      <c r="AS164" s="23">
        <f t="shared" si="188"/>
        <v>0</v>
      </c>
      <c r="AT164" s="23">
        <f t="shared" si="188"/>
        <v>0</v>
      </c>
      <c r="AU164" s="23">
        <f t="shared" si="188"/>
        <v>0</v>
      </c>
      <c r="AV164" s="23">
        <f t="shared" si="188"/>
        <v>0</v>
      </c>
      <c r="AW164" s="23">
        <f t="shared" si="188"/>
        <v>0</v>
      </c>
      <c r="AX164" s="23">
        <f t="shared" si="188"/>
        <v>0</v>
      </c>
      <c r="AY164" s="23">
        <f t="shared" si="188"/>
        <v>0</v>
      </c>
      <c r="AZ164" s="23">
        <f t="shared" si="188"/>
        <v>0</v>
      </c>
      <c r="BA164" s="23">
        <f t="shared" si="188"/>
        <v>0</v>
      </c>
      <c r="BB164" s="23">
        <f t="shared" si="188"/>
        <v>0</v>
      </c>
      <c r="BC164" s="23">
        <f t="shared" si="188"/>
        <v>0</v>
      </c>
      <c r="BD164" s="23">
        <f t="shared" si="188"/>
        <v>0</v>
      </c>
      <c r="BE164" s="23">
        <f t="shared" si="188"/>
        <v>0</v>
      </c>
      <c r="BF164" s="23">
        <f t="shared" si="188"/>
        <v>0</v>
      </c>
      <c r="BG164" s="23">
        <f t="shared" si="188"/>
        <v>0</v>
      </c>
      <c r="BH164" s="23">
        <f t="shared" si="188"/>
        <v>0</v>
      </c>
      <c r="BI164" s="23">
        <f t="shared" si="188"/>
        <v>0</v>
      </c>
      <c r="BJ164" s="23">
        <f t="shared" si="188"/>
        <v>0</v>
      </c>
      <c r="BK164" s="23">
        <f t="shared" si="188"/>
        <v>0</v>
      </c>
      <c r="BL164" s="23">
        <f t="shared" si="188"/>
        <v>0</v>
      </c>
      <c r="BM164" s="23">
        <f t="shared" si="188"/>
        <v>0</v>
      </c>
      <c r="BN164" s="23">
        <f t="shared" si="188"/>
        <v>0</v>
      </c>
      <c r="BO164" s="23">
        <f t="shared" si="188"/>
        <v>0</v>
      </c>
      <c r="BP164" s="23">
        <f t="shared" si="188"/>
        <v>0</v>
      </c>
      <c r="BQ164" s="23">
        <f t="shared" si="188"/>
        <v>0</v>
      </c>
      <c r="BR164" s="23">
        <f t="shared" si="188"/>
        <v>0</v>
      </c>
      <c r="BS164" s="23">
        <f t="shared" si="188"/>
        <v>0</v>
      </c>
      <c r="BT164" s="23">
        <f t="shared" si="188"/>
        <v>0</v>
      </c>
      <c r="BU164" s="23">
        <f t="shared" si="188"/>
        <v>0</v>
      </c>
      <c r="BV164" s="23">
        <f t="shared" si="188"/>
        <v>0</v>
      </c>
      <c r="BW164" s="23">
        <f t="shared" si="188"/>
        <v>0</v>
      </c>
      <c r="BX164" s="23">
        <f t="shared" si="188"/>
        <v>0</v>
      </c>
      <c r="BY164" s="23">
        <f t="shared" si="188"/>
        <v>0</v>
      </c>
      <c r="BZ164" s="23">
        <f t="shared" si="188"/>
        <v>0</v>
      </c>
      <c r="CA164" s="23">
        <f t="shared" si="188"/>
        <v>0</v>
      </c>
      <c r="CB164" s="23">
        <f t="shared" si="188"/>
        <v>0</v>
      </c>
      <c r="CC164" s="23">
        <f t="shared" si="188"/>
        <v>0</v>
      </c>
      <c r="CD164" s="23">
        <f t="shared" si="188"/>
        <v>0</v>
      </c>
      <c r="CE164" s="23">
        <f t="shared" si="188"/>
        <v>0</v>
      </c>
      <c r="CF164" s="23">
        <f t="shared" si="188"/>
        <v>0</v>
      </c>
      <c r="CG164" s="23">
        <f t="shared" si="188"/>
        <v>0</v>
      </c>
      <c r="CH164" s="23">
        <f t="shared" si="188"/>
        <v>0</v>
      </c>
      <c r="CI164" s="23">
        <f t="shared" si="188"/>
        <v>0</v>
      </c>
      <c r="CJ164" s="23">
        <f t="shared" si="188"/>
        <v>0</v>
      </c>
      <c r="CK164" s="23">
        <f t="shared" si="188"/>
        <v>0</v>
      </c>
      <c r="CL164" s="23">
        <f t="shared" si="188"/>
        <v>0</v>
      </c>
      <c r="CM164" s="23">
        <f t="shared" si="188"/>
        <v>0</v>
      </c>
      <c r="CN164" s="23">
        <f t="shared" si="188"/>
        <v>0</v>
      </c>
      <c r="CO164" s="23">
        <f t="shared" si="188"/>
        <v>0</v>
      </c>
      <c r="CP164" s="23">
        <f t="shared" si="188"/>
        <v>0</v>
      </c>
      <c r="CQ164" s="23">
        <f t="shared" si="188"/>
        <v>0</v>
      </c>
      <c r="CR164" s="23">
        <f t="shared" si="188"/>
        <v>0</v>
      </c>
      <c r="CS164" s="23">
        <f t="shared" si="188"/>
        <v>0</v>
      </c>
      <c r="CT164" s="23">
        <f t="shared" si="188"/>
        <v>0</v>
      </c>
      <c r="CU164" s="23">
        <f t="shared" si="188"/>
        <v>0</v>
      </c>
      <c r="CV164" s="23">
        <f t="shared" ref="CV164:FG164" si="189">SUM(CV165:CV229)</f>
        <v>0</v>
      </c>
      <c r="CW164" s="23">
        <f t="shared" si="189"/>
        <v>0</v>
      </c>
      <c r="CX164" s="23">
        <f t="shared" si="189"/>
        <v>0</v>
      </c>
      <c r="CY164" s="23">
        <f t="shared" si="189"/>
        <v>0</v>
      </c>
      <c r="CZ164" s="23">
        <f t="shared" si="189"/>
        <v>0</v>
      </c>
      <c r="DA164" s="23">
        <f t="shared" si="189"/>
        <v>0</v>
      </c>
      <c r="DB164" s="23">
        <f t="shared" si="189"/>
        <v>0</v>
      </c>
      <c r="DC164" s="23">
        <f t="shared" si="189"/>
        <v>0</v>
      </c>
      <c r="DD164" s="23">
        <f t="shared" si="189"/>
        <v>0</v>
      </c>
      <c r="DE164" s="23">
        <f t="shared" si="189"/>
        <v>0</v>
      </c>
      <c r="DF164" s="23">
        <f t="shared" si="189"/>
        <v>0</v>
      </c>
      <c r="DG164" s="23">
        <f t="shared" si="189"/>
        <v>0</v>
      </c>
      <c r="DH164" s="23">
        <f t="shared" si="189"/>
        <v>0</v>
      </c>
      <c r="DI164" s="23">
        <f t="shared" si="189"/>
        <v>0</v>
      </c>
      <c r="DJ164" s="23">
        <f t="shared" si="189"/>
        <v>0</v>
      </c>
      <c r="DK164" s="23">
        <f t="shared" si="189"/>
        <v>0</v>
      </c>
      <c r="DL164" s="23">
        <f t="shared" si="189"/>
        <v>0</v>
      </c>
      <c r="DM164" s="23">
        <f t="shared" si="189"/>
        <v>0</v>
      </c>
      <c r="DN164" s="23">
        <f t="shared" si="189"/>
        <v>0</v>
      </c>
      <c r="DO164" s="23">
        <f t="shared" si="189"/>
        <v>0</v>
      </c>
      <c r="DP164" s="23">
        <f t="shared" si="189"/>
        <v>0</v>
      </c>
      <c r="DQ164" s="23">
        <f t="shared" si="189"/>
        <v>0</v>
      </c>
      <c r="DR164" s="23">
        <f t="shared" si="189"/>
        <v>0</v>
      </c>
      <c r="DS164" s="23">
        <f t="shared" si="189"/>
        <v>0</v>
      </c>
      <c r="DT164" s="23">
        <f t="shared" si="189"/>
        <v>0</v>
      </c>
      <c r="DU164" s="23">
        <f t="shared" si="189"/>
        <v>0</v>
      </c>
      <c r="DV164" s="23">
        <f t="shared" si="189"/>
        <v>0</v>
      </c>
      <c r="DW164" s="23">
        <f t="shared" si="189"/>
        <v>0</v>
      </c>
      <c r="DX164" s="23">
        <f t="shared" si="189"/>
        <v>0</v>
      </c>
      <c r="DY164" s="23">
        <f t="shared" si="189"/>
        <v>0</v>
      </c>
      <c r="DZ164" s="23">
        <f t="shared" si="189"/>
        <v>0</v>
      </c>
      <c r="EA164" s="23">
        <f t="shared" si="189"/>
        <v>0</v>
      </c>
      <c r="EB164" s="23">
        <f t="shared" si="189"/>
        <v>0</v>
      </c>
      <c r="EC164" s="23">
        <f t="shared" si="189"/>
        <v>0</v>
      </c>
      <c r="ED164" s="23">
        <f t="shared" si="189"/>
        <v>0</v>
      </c>
      <c r="EE164" s="23">
        <f t="shared" si="189"/>
        <v>0</v>
      </c>
      <c r="EF164" s="23">
        <f t="shared" si="189"/>
        <v>0</v>
      </c>
      <c r="EG164" s="23">
        <f t="shared" si="189"/>
        <v>0</v>
      </c>
      <c r="EH164" s="23">
        <f t="shared" si="189"/>
        <v>0</v>
      </c>
      <c r="EI164" s="23">
        <f t="shared" si="189"/>
        <v>0</v>
      </c>
      <c r="EJ164" s="23">
        <f t="shared" si="189"/>
        <v>0</v>
      </c>
      <c r="EK164" s="23">
        <f t="shared" si="189"/>
        <v>0</v>
      </c>
      <c r="EL164" s="23">
        <f t="shared" si="189"/>
        <v>0</v>
      </c>
      <c r="EM164" s="23">
        <f t="shared" si="189"/>
        <v>0</v>
      </c>
      <c r="EN164" s="23">
        <f t="shared" si="189"/>
        <v>0</v>
      </c>
      <c r="EO164" s="23">
        <f t="shared" si="189"/>
        <v>0</v>
      </c>
      <c r="EP164" s="23">
        <f t="shared" si="189"/>
        <v>0</v>
      </c>
      <c r="EQ164" s="23">
        <f t="shared" si="189"/>
        <v>0</v>
      </c>
      <c r="ER164" s="23">
        <f t="shared" si="189"/>
        <v>0</v>
      </c>
      <c r="ES164" s="23">
        <f t="shared" si="189"/>
        <v>0</v>
      </c>
      <c r="ET164" s="23">
        <f t="shared" si="189"/>
        <v>0</v>
      </c>
      <c r="EU164" s="23">
        <f t="shared" si="189"/>
        <v>0</v>
      </c>
      <c r="EV164" s="23">
        <f t="shared" si="189"/>
        <v>0</v>
      </c>
      <c r="EW164" s="23">
        <f t="shared" si="189"/>
        <v>0</v>
      </c>
      <c r="EX164" s="23">
        <f t="shared" si="189"/>
        <v>0</v>
      </c>
      <c r="EY164" s="23">
        <f t="shared" si="189"/>
        <v>0</v>
      </c>
      <c r="EZ164" s="23">
        <f t="shared" si="189"/>
        <v>0</v>
      </c>
      <c r="FA164" s="23">
        <f t="shared" si="189"/>
        <v>0</v>
      </c>
      <c r="FB164" s="23">
        <f t="shared" si="189"/>
        <v>0</v>
      </c>
      <c r="FC164" s="23">
        <f t="shared" si="189"/>
        <v>0</v>
      </c>
      <c r="FD164" s="23">
        <f t="shared" si="189"/>
        <v>0</v>
      </c>
      <c r="FE164" s="23">
        <f t="shared" si="189"/>
        <v>0</v>
      </c>
      <c r="FF164" s="23">
        <f t="shared" si="189"/>
        <v>0</v>
      </c>
      <c r="FG164" s="23">
        <f t="shared" si="189"/>
        <v>0</v>
      </c>
      <c r="FH164" s="23">
        <f t="shared" ref="FH164:HS164" si="190">SUM(FH165:FH229)</f>
        <v>0</v>
      </c>
      <c r="FI164" s="23">
        <f t="shared" si="190"/>
        <v>0</v>
      </c>
      <c r="FJ164" s="23">
        <f t="shared" si="190"/>
        <v>0</v>
      </c>
      <c r="FK164" s="23">
        <f t="shared" si="190"/>
        <v>0</v>
      </c>
      <c r="FL164" s="23">
        <f t="shared" si="190"/>
        <v>0</v>
      </c>
      <c r="FM164" s="23">
        <f t="shared" si="190"/>
        <v>0</v>
      </c>
      <c r="FN164" s="23">
        <f t="shared" si="190"/>
        <v>0</v>
      </c>
      <c r="FO164" s="23">
        <f t="shared" si="190"/>
        <v>0</v>
      </c>
      <c r="FP164" s="23">
        <f t="shared" si="190"/>
        <v>0</v>
      </c>
      <c r="FQ164" s="23">
        <f t="shared" si="190"/>
        <v>0</v>
      </c>
      <c r="FR164" s="23">
        <f t="shared" si="190"/>
        <v>0</v>
      </c>
      <c r="FS164" s="23">
        <f t="shared" si="190"/>
        <v>0</v>
      </c>
      <c r="FT164" s="23">
        <f t="shared" si="190"/>
        <v>0</v>
      </c>
      <c r="FU164" s="23">
        <f t="shared" si="190"/>
        <v>0</v>
      </c>
      <c r="FV164" s="23">
        <f t="shared" si="190"/>
        <v>0</v>
      </c>
      <c r="FW164" s="23">
        <f t="shared" si="190"/>
        <v>0</v>
      </c>
      <c r="FX164" s="23">
        <f t="shared" si="190"/>
        <v>0</v>
      </c>
      <c r="FY164" s="23">
        <f t="shared" si="190"/>
        <v>0</v>
      </c>
      <c r="FZ164" s="23">
        <f t="shared" si="190"/>
        <v>0</v>
      </c>
      <c r="GA164" s="23">
        <f t="shared" si="190"/>
        <v>0</v>
      </c>
      <c r="GB164" s="23">
        <f t="shared" si="190"/>
        <v>0</v>
      </c>
      <c r="GC164" s="23">
        <f t="shared" si="190"/>
        <v>0</v>
      </c>
      <c r="GD164" s="23">
        <f t="shared" si="190"/>
        <v>0</v>
      </c>
      <c r="GE164" s="23">
        <f t="shared" si="190"/>
        <v>0</v>
      </c>
      <c r="GF164" s="23">
        <f t="shared" si="190"/>
        <v>0</v>
      </c>
      <c r="GG164" s="23">
        <f t="shared" si="190"/>
        <v>0</v>
      </c>
      <c r="GH164" s="23">
        <f t="shared" si="190"/>
        <v>0</v>
      </c>
      <c r="GI164" s="23">
        <f t="shared" si="190"/>
        <v>0</v>
      </c>
      <c r="GJ164" s="23">
        <f t="shared" si="190"/>
        <v>0</v>
      </c>
      <c r="GK164" s="23">
        <f t="shared" si="190"/>
        <v>0</v>
      </c>
      <c r="GL164" s="23">
        <f t="shared" si="190"/>
        <v>0</v>
      </c>
      <c r="GM164" s="23">
        <f t="shared" si="190"/>
        <v>0</v>
      </c>
      <c r="GN164" s="23">
        <f t="shared" si="190"/>
        <v>0</v>
      </c>
      <c r="GO164" s="23">
        <f t="shared" si="190"/>
        <v>0</v>
      </c>
      <c r="GP164" s="23">
        <f t="shared" si="190"/>
        <v>0</v>
      </c>
      <c r="GQ164" s="23">
        <f t="shared" si="190"/>
        <v>0</v>
      </c>
      <c r="GR164" s="23">
        <f t="shared" si="190"/>
        <v>0</v>
      </c>
      <c r="GS164" s="23">
        <f t="shared" si="190"/>
        <v>0</v>
      </c>
      <c r="GT164" s="23">
        <f t="shared" si="190"/>
        <v>0</v>
      </c>
      <c r="GU164" s="23">
        <f t="shared" si="190"/>
        <v>0</v>
      </c>
      <c r="GV164" s="23">
        <f t="shared" si="190"/>
        <v>0</v>
      </c>
      <c r="GW164" s="23">
        <f t="shared" si="190"/>
        <v>0</v>
      </c>
      <c r="GX164" s="23">
        <f t="shared" si="190"/>
        <v>0</v>
      </c>
      <c r="GY164" s="23">
        <f t="shared" si="190"/>
        <v>0</v>
      </c>
      <c r="GZ164" s="23">
        <f t="shared" si="190"/>
        <v>0</v>
      </c>
      <c r="HA164" s="23">
        <f t="shared" si="190"/>
        <v>0</v>
      </c>
      <c r="HB164" s="23">
        <f t="shared" si="190"/>
        <v>0</v>
      </c>
      <c r="HC164" s="23">
        <f t="shared" si="190"/>
        <v>0</v>
      </c>
      <c r="HD164" s="23">
        <f t="shared" si="190"/>
        <v>0</v>
      </c>
      <c r="HE164" s="23">
        <f t="shared" si="190"/>
        <v>0</v>
      </c>
      <c r="HF164" s="23">
        <f t="shared" si="190"/>
        <v>0</v>
      </c>
      <c r="HG164" s="23">
        <f t="shared" si="190"/>
        <v>0</v>
      </c>
      <c r="HH164" s="23">
        <f t="shared" si="190"/>
        <v>0</v>
      </c>
      <c r="HI164" s="23">
        <f t="shared" si="190"/>
        <v>0</v>
      </c>
      <c r="HJ164" s="23">
        <f t="shared" si="190"/>
        <v>0</v>
      </c>
      <c r="HK164" s="23">
        <f t="shared" si="190"/>
        <v>0</v>
      </c>
      <c r="HL164" s="23">
        <f t="shared" si="190"/>
        <v>0</v>
      </c>
      <c r="HM164" s="23">
        <f t="shared" si="190"/>
        <v>0</v>
      </c>
      <c r="HN164" s="23">
        <f t="shared" si="190"/>
        <v>0</v>
      </c>
      <c r="HO164" s="23">
        <f t="shared" si="190"/>
        <v>0</v>
      </c>
      <c r="HP164" s="23">
        <f t="shared" si="190"/>
        <v>0</v>
      </c>
      <c r="HQ164" s="23">
        <f t="shared" si="190"/>
        <v>0</v>
      </c>
      <c r="HR164" s="23">
        <f t="shared" si="190"/>
        <v>0</v>
      </c>
      <c r="HS164" s="23">
        <f t="shared" si="190"/>
        <v>0</v>
      </c>
      <c r="HT164" s="23">
        <f t="shared" ref="HT164:KE164" si="191">SUM(HT165:HT229)</f>
        <v>0</v>
      </c>
      <c r="HU164" s="23">
        <f t="shared" si="191"/>
        <v>0</v>
      </c>
      <c r="HV164" s="23">
        <f t="shared" si="191"/>
        <v>0</v>
      </c>
      <c r="HW164" s="23">
        <f t="shared" si="191"/>
        <v>0</v>
      </c>
      <c r="HX164" s="23">
        <f t="shared" si="191"/>
        <v>0</v>
      </c>
      <c r="HY164" s="23">
        <f t="shared" si="191"/>
        <v>0</v>
      </c>
      <c r="HZ164" s="23">
        <f t="shared" si="191"/>
        <v>0</v>
      </c>
      <c r="IA164" s="23">
        <f t="shared" si="191"/>
        <v>0</v>
      </c>
      <c r="IB164" s="23">
        <f t="shared" si="191"/>
        <v>0</v>
      </c>
      <c r="IC164" s="23">
        <f t="shared" si="191"/>
        <v>0</v>
      </c>
      <c r="ID164" s="23">
        <f t="shared" si="191"/>
        <v>0</v>
      </c>
      <c r="IE164" s="23">
        <f t="shared" si="191"/>
        <v>0</v>
      </c>
      <c r="IF164" s="23">
        <f t="shared" si="191"/>
        <v>0</v>
      </c>
      <c r="IG164" s="23">
        <f t="shared" si="191"/>
        <v>0</v>
      </c>
      <c r="IH164" s="23">
        <f t="shared" si="191"/>
        <v>0</v>
      </c>
      <c r="II164" s="23">
        <f t="shared" si="191"/>
        <v>0</v>
      </c>
      <c r="IJ164" s="23">
        <f t="shared" si="191"/>
        <v>0</v>
      </c>
      <c r="IK164" s="23">
        <f t="shared" si="191"/>
        <v>0</v>
      </c>
      <c r="IL164" s="23">
        <f t="shared" si="191"/>
        <v>0</v>
      </c>
      <c r="IM164" s="23">
        <f t="shared" si="191"/>
        <v>0</v>
      </c>
      <c r="IN164" s="23">
        <f t="shared" si="191"/>
        <v>0</v>
      </c>
      <c r="IO164" s="23">
        <f t="shared" si="191"/>
        <v>0</v>
      </c>
      <c r="IP164" s="23">
        <f t="shared" si="191"/>
        <v>0</v>
      </c>
      <c r="IQ164" s="23">
        <f t="shared" si="191"/>
        <v>0</v>
      </c>
      <c r="IR164" s="23">
        <f t="shared" si="191"/>
        <v>0</v>
      </c>
      <c r="IS164" s="23">
        <f t="shared" si="191"/>
        <v>0</v>
      </c>
      <c r="IT164" s="23">
        <f t="shared" si="191"/>
        <v>0</v>
      </c>
      <c r="IU164" s="23">
        <f t="shared" si="191"/>
        <v>0</v>
      </c>
      <c r="IV164" s="23">
        <f t="shared" si="191"/>
        <v>0</v>
      </c>
      <c r="IW164" s="23">
        <f t="shared" si="191"/>
        <v>0</v>
      </c>
      <c r="IX164" s="23">
        <f t="shared" si="191"/>
        <v>0</v>
      </c>
      <c r="IY164" s="23">
        <f t="shared" si="191"/>
        <v>0</v>
      </c>
      <c r="IZ164" s="23">
        <f t="shared" si="191"/>
        <v>0</v>
      </c>
      <c r="JA164" s="23">
        <f t="shared" si="191"/>
        <v>0</v>
      </c>
      <c r="JB164" s="23">
        <f t="shared" si="191"/>
        <v>0</v>
      </c>
      <c r="JC164" s="23">
        <f t="shared" si="191"/>
        <v>0</v>
      </c>
      <c r="JD164" s="23">
        <f t="shared" si="191"/>
        <v>0</v>
      </c>
      <c r="JE164" s="23">
        <f t="shared" si="191"/>
        <v>0</v>
      </c>
      <c r="JF164" s="23">
        <f t="shared" si="191"/>
        <v>0</v>
      </c>
      <c r="JG164" s="23">
        <f t="shared" si="191"/>
        <v>0</v>
      </c>
      <c r="JH164" s="23">
        <f t="shared" si="191"/>
        <v>0</v>
      </c>
      <c r="JI164" s="23">
        <f t="shared" si="191"/>
        <v>0</v>
      </c>
      <c r="JJ164" s="23">
        <f t="shared" si="191"/>
        <v>0</v>
      </c>
      <c r="JK164" s="23">
        <f t="shared" si="191"/>
        <v>0</v>
      </c>
      <c r="JL164" s="23">
        <f t="shared" si="191"/>
        <v>0</v>
      </c>
      <c r="JM164" s="23">
        <f t="shared" si="191"/>
        <v>0</v>
      </c>
      <c r="JN164" s="23">
        <f t="shared" si="191"/>
        <v>0</v>
      </c>
      <c r="JO164" s="23">
        <f t="shared" si="191"/>
        <v>0</v>
      </c>
      <c r="JP164" s="23">
        <f t="shared" si="191"/>
        <v>0</v>
      </c>
      <c r="JQ164" s="23">
        <f t="shared" si="191"/>
        <v>0</v>
      </c>
      <c r="JR164" s="23">
        <f t="shared" si="191"/>
        <v>0</v>
      </c>
      <c r="JS164" s="23">
        <f t="shared" si="191"/>
        <v>0</v>
      </c>
      <c r="JT164" s="23">
        <f t="shared" si="191"/>
        <v>0</v>
      </c>
      <c r="JU164" s="23">
        <f t="shared" si="191"/>
        <v>0</v>
      </c>
      <c r="JV164" s="23">
        <f t="shared" si="191"/>
        <v>0</v>
      </c>
      <c r="JW164" s="23">
        <f t="shared" si="191"/>
        <v>0</v>
      </c>
      <c r="JX164" s="23">
        <f t="shared" si="191"/>
        <v>0</v>
      </c>
      <c r="JY164" s="23">
        <f t="shared" si="191"/>
        <v>0</v>
      </c>
      <c r="JZ164" s="23">
        <f t="shared" si="191"/>
        <v>0</v>
      </c>
      <c r="KA164" s="23">
        <f t="shared" si="191"/>
        <v>0</v>
      </c>
      <c r="KB164" s="23">
        <f t="shared" si="191"/>
        <v>0</v>
      </c>
      <c r="KC164" s="23">
        <f t="shared" si="191"/>
        <v>0</v>
      </c>
      <c r="KD164" s="23">
        <f t="shared" si="191"/>
        <v>0</v>
      </c>
      <c r="KE164" s="23">
        <f t="shared" si="191"/>
        <v>0</v>
      </c>
      <c r="KF164" s="23">
        <f t="shared" ref="KF164:MQ164" si="192">SUM(KF165:KF229)</f>
        <v>0</v>
      </c>
      <c r="KG164" s="23">
        <f t="shared" si="192"/>
        <v>0</v>
      </c>
      <c r="KH164" s="23">
        <f t="shared" si="192"/>
        <v>0</v>
      </c>
      <c r="KI164" s="23">
        <f t="shared" si="192"/>
        <v>0</v>
      </c>
      <c r="KJ164" s="23">
        <f t="shared" si="192"/>
        <v>0</v>
      </c>
      <c r="KK164" s="23">
        <f t="shared" si="192"/>
        <v>0</v>
      </c>
      <c r="KL164" s="23">
        <f t="shared" si="192"/>
        <v>0</v>
      </c>
      <c r="KM164" s="23">
        <f t="shared" si="192"/>
        <v>0</v>
      </c>
      <c r="KN164" s="23">
        <f t="shared" si="192"/>
        <v>0</v>
      </c>
      <c r="KO164" s="23">
        <f t="shared" si="192"/>
        <v>0</v>
      </c>
      <c r="KP164" s="23">
        <f t="shared" si="192"/>
        <v>0</v>
      </c>
      <c r="KQ164" s="23">
        <f t="shared" si="192"/>
        <v>0</v>
      </c>
      <c r="KR164" s="23">
        <f t="shared" si="192"/>
        <v>0</v>
      </c>
      <c r="KS164" s="23">
        <f t="shared" si="192"/>
        <v>0</v>
      </c>
      <c r="KT164" s="23">
        <f t="shared" si="192"/>
        <v>0</v>
      </c>
      <c r="KU164" s="23">
        <f t="shared" si="192"/>
        <v>0</v>
      </c>
      <c r="KV164" s="23">
        <f t="shared" si="192"/>
        <v>0</v>
      </c>
      <c r="KW164" s="23">
        <f t="shared" si="192"/>
        <v>0</v>
      </c>
      <c r="KX164" s="23">
        <f t="shared" si="192"/>
        <v>0</v>
      </c>
      <c r="KY164" s="23">
        <f t="shared" si="192"/>
        <v>0</v>
      </c>
      <c r="KZ164" s="23">
        <f t="shared" si="192"/>
        <v>0</v>
      </c>
      <c r="LA164" s="23">
        <f t="shared" si="192"/>
        <v>0</v>
      </c>
      <c r="LB164" s="23">
        <f t="shared" si="192"/>
        <v>0</v>
      </c>
      <c r="LC164" s="23">
        <f t="shared" si="192"/>
        <v>0</v>
      </c>
      <c r="LD164" s="23">
        <f t="shared" si="192"/>
        <v>0</v>
      </c>
      <c r="LE164" s="23">
        <f t="shared" si="192"/>
        <v>0</v>
      </c>
      <c r="LF164" s="23">
        <f t="shared" si="192"/>
        <v>0</v>
      </c>
      <c r="LG164" s="23">
        <f t="shared" si="192"/>
        <v>0</v>
      </c>
      <c r="LH164" s="23">
        <f t="shared" si="192"/>
        <v>0</v>
      </c>
      <c r="LI164" s="23">
        <f t="shared" si="192"/>
        <v>0</v>
      </c>
      <c r="LJ164" s="23">
        <f t="shared" si="192"/>
        <v>0</v>
      </c>
      <c r="LK164" s="23">
        <f t="shared" si="192"/>
        <v>0</v>
      </c>
      <c r="LL164" s="23">
        <f t="shared" si="192"/>
        <v>0</v>
      </c>
      <c r="LM164" s="23">
        <f t="shared" si="192"/>
        <v>0</v>
      </c>
      <c r="LN164" s="23">
        <f t="shared" si="192"/>
        <v>0</v>
      </c>
      <c r="LO164" s="23">
        <f t="shared" si="192"/>
        <v>0</v>
      </c>
      <c r="LP164" s="23">
        <f t="shared" si="192"/>
        <v>0</v>
      </c>
      <c r="LQ164" s="23">
        <f t="shared" si="192"/>
        <v>0</v>
      </c>
      <c r="LR164" s="23">
        <f t="shared" si="192"/>
        <v>0</v>
      </c>
      <c r="LS164" s="23">
        <f t="shared" si="192"/>
        <v>0</v>
      </c>
      <c r="LT164" s="23">
        <f t="shared" si="192"/>
        <v>0</v>
      </c>
      <c r="LU164" s="23">
        <f t="shared" si="192"/>
        <v>0</v>
      </c>
      <c r="LV164" s="23">
        <f t="shared" si="192"/>
        <v>0</v>
      </c>
      <c r="LW164" s="23">
        <f t="shared" si="192"/>
        <v>0</v>
      </c>
      <c r="LX164" s="23">
        <f t="shared" si="192"/>
        <v>0</v>
      </c>
      <c r="LY164" s="23">
        <f t="shared" si="192"/>
        <v>0</v>
      </c>
      <c r="LZ164" s="23">
        <f t="shared" si="192"/>
        <v>0</v>
      </c>
      <c r="MA164" s="23">
        <f t="shared" si="192"/>
        <v>0</v>
      </c>
      <c r="MB164" s="23">
        <f t="shared" si="192"/>
        <v>0</v>
      </c>
      <c r="MC164" s="23">
        <f t="shared" si="192"/>
        <v>0</v>
      </c>
      <c r="MD164" s="23">
        <f t="shared" si="192"/>
        <v>0</v>
      </c>
      <c r="ME164" s="23">
        <f t="shared" si="192"/>
        <v>0</v>
      </c>
      <c r="MF164" s="23">
        <f t="shared" si="192"/>
        <v>0</v>
      </c>
      <c r="MG164" s="23">
        <f t="shared" si="192"/>
        <v>0</v>
      </c>
      <c r="MH164" s="23">
        <f t="shared" si="192"/>
        <v>0</v>
      </c>
      <c r="MI164" s="23">
        <f t="shared" si="192"/>
        <v>0</v>
      </c>
      <c r="MJ164" s="23">
        <f t="shared" si="192"/>
        <v>0</v>
      </c>
      <c r="MK164" s="23">
        <f t="shared" si="192"/>
        <v>0</v>
      </c>
      <c r="ML164" s="23">
        <f t="shared" si="192"/>
        <v>0</v>
      </c>
      <c r="MM164" s="23">
        <f t="shared" si="192"/>
        <v>0</v>
      </c>
      <c r="MN164" s="23">
        <f t="shared" si="192"/>
        <v>0</v>
      </c>
      <c r="MO164" s="23">
        <f t="shared" si="192"/>
        <v>0</v>
      </c>
      <c r="MP164" s="23">
        <f t="shared" si="192"/>
        <v>0</v>
      </c>
      <c r="MQ164" s="23">
        <f t="shared" si="192"/>
        <v>0</v>
      </c>
      <c r="MR164" s="23">
        <f t="shared" ref="MR164:PC164" si="193">SUM(MR165:MR229)</f>
        <v>0</v>
      </c>
      <c r="MS164" s="23">
        <f t="shared" si="193"/>
        <v>0</v>
      </c>
      <c r="MT164" s="23">
        <f t="shared" si="193"/>
        <v>0</v>
      </c>
      <c r="MU164" s="23">
        <f t="shared" si="193"/>
        <v>0</v>
      </c>
      <c r="MV164" s="23">
        <f t="shared" si="193"/>
        <v>0</v>
      </c>
      <c r="MW164" s="23">
        <f t="shared" si="193"/>
        <v>0</v>
      </c>
      <c r="MX164" s="23">
        <f t="shared" si="193"/>
        <v>0</v>
      </c>
      <c r="MY164" s="23">
        <f t="shared" si="193"/>
        <v>0</v>
      </c>
      <c r="MZ164" s="23">
        <f t="shared" si="193"/>
        <v>0</v>
      </c>
      <c r="NA164" s="23">
        <f t="shared" si="193"/>
        <v>0</v>
      </c>
      <c r="NB164" s="23">
        <f t="shared" si="193"/>
        <v>0</v>
      </c>
      <c r="NC164" s="23">
        <f t="shared" si="193"/>
        <v>0</v>
      </c>
      <c r="ND164" s="23">
        <f t="shared" si="193"/>
        <v>0</v>
      </c>
      <c r="NE164" s="23">
        <f t="shared" si="193"/>
        <v>0</v>
      </c>
      <c r="NF164" s="23">
        <f t="shared" si="193"/>
        <v>0</v>
      </c>
      <c r="NG164" s="23">
        <f t="shared" si="193"/>
        <v>0</v>
      </c>
      <c r="NH164" s="23">
        <f t="shared" si="193"/>
        <v>0</v>
      </c>
      <c r="NI164" s="23">
        <f t="shared" si="193"/>
        <v>0</v>
      </c>
      <c r="NJ164" s="23">
        <f t="shared" si="193"/>
        <v>0</v>
      </c>
      <c r="NK164" s="23">
        <f t="shared" si="193"/>
        <v>0</v>
      </c>
      <c r="NL164" s="23">
        <f t="shared" si="193"/>
        <v>0</v>
      </c>
      <c r="NM164" s="23">
        <f t="shared" si="193"/>
        <v>0</v>
      </c>
      <c r="NN164" s="23">
        <f t="shared" si="193"/>
        <v>0</v>
      </c>
      <c r="NO164" s="23">
        <f t="shared" si="193"/>
        <v>0</v>
      </c>
      <c r="NP164" s="23">
        <f t="shared" si="193"/>
        <v>0</v>
      </c>
      <c r="NQ164" s="23">
        <f t="shared" si="193"/>
        <v>0</v>
      </c>
      <c r="NR164" s="23">
        <f t="shared" si="193"/>
        <v>0</v>
      </c>
      <c r="NS164" s="23">
        <f t="shared" si="193"/>
        <v>0</v>
      </c>
      <c r="NT164" s="23">
        <f t="shared" si="193"/>
        <v>0</v>
      </c>
      <c r="NU164" s="23">
        <f t="shared" si="193"/>
        <v>0</v>
      </c>
      <c r="NV164" s="23">
        <f t="shared" si="193"/>
        <v>0</v>
      </c>
      <c r="NW164" s="23">
        <f t="shared" si="193"/>
        <v>0</v>
      </c>
      <c r="NX164" s="23">
        <f t="shared" si="193"/>
        <v>0</v>
      </c>
      <c r="NY164" s="23">
        <f t="shared" si="193"/>
        <v>0</v>
      </c>
      <c r="NZ164" s="23">
        <f t="shared" si="193"/>
        <v>0</v>
      </c>
      <c r="OA164" s="23">
        <f t="shared" si="193"/>
        <v>0</v>
      </c>
      <c r="OB164" s="23">
        <f t="shared" si="193"/>
        <v>0</v>
      </c>
      <c r="OC164" s="23">
        <f t="shared" si="193"/>
        <v>0</v>
      </c>
      <c r="OD164" s="23">
        <f t="shared" si="193"/>
        <v>0</v>
      </c>
      <c r="OE164" s="23">
        <f t="shared" si="193"/>
        <v>0</v>
      </c>
      <c r="OF164" s="23">
        <f t="shared" si="193"/>
        <v>0</v>
      </c>
      <c r="OG164" s="23">
        <f t="shared" si="193"/>
        <v>0</v>
      </c>
      <c r="OH164" s="23">
        <f t="shared" si="193"/>
        <v>0</v>
      </c>
      <c r="OI164" s="23">
        <f t="shared" si="193"/>
        <v>0</v>
      </c>
      <c r="OJ164" s="23">
        <f t="shared" si="193"/>
        <v>0</v>
      </c>
      <c r="OK164" s="23">
        <f t="shared" si="193"/>
        <v>0</v>
      </c>
      <c r="OL164" s="23">
        <f t="shared" si="193"/>
        <v>0</v>
      </c>
      <c r="OM164" s="23">
        <f t="shared" si="193"/>
        <v>0</v>
      </c>
      <c r="ON164" s="23">
        <f t="shared" si="193"/>
        <v>0</v>
      </c>
      <c r="OO164" s="23">
        <f t="shared" si="193"/>
        <v>0</v>
      </c>
      <c r="OP164" s="23">
        <f t="shared" si="193"/>
        <v>0</v>
      </c>
      <c r="OQ164" s="23">
        <f t="shared" si="193"/>
        <v>0</v>
      </c>
      <c r="OR164" s="23">
        <f t="shared" si="193"/>
        <v>0</v>
      </c>
      <c r="OS164" s="23">
        <f t="shared" si="193"/>
        <v>0</v>
      </c>
      <c r="OT164" s="23">
        <f t="shared" si="193"/>
        <v>0</v>
      </c>
      <c r="OU164" s="23">
        <f t="shared" si="193"/>
        <v>0</v>
      </c>
      <c r="OV164" s="23">
        <f t="shared" si="193"/>
        <v>0</v>
      </c>
      <c r="OW164" s="23">
        <f t="shared" si="193"/>
        <v>0</v>
      </c>
      <c r="OX164" s="23">
        <f t="shared" si="193"/>
        <v>0</v>
      </c>
      <c r="OY164" s="23">
        <f t="shared" si="193"/>
        <v>0</v>
      </c>
      <c r="OZ164" s="23">
        <f t="shared" si="193"/>
        <v>0</v>
      </c>
      <c r="PA164" s="23">
        <f t="shared" si="193"/>
        <v>0</v>
      </c>
      <c r="PB164" s="23">
        <f t="shared" si="193"/>
        <v>0</v>
      </c>
      <c r="PC164" s="23">
        <f t="shared" si="193"/>
        <v>0</v>
      </c>
      <c r="PD164" s="23">
        <f t="shared" ref="PD164:PV164" si="194">SUM(PD165:PD229)</f>
        <v>0</v>
      </c>
      <c r="PE164" s="23">
        <f t="shared" si="194"/>
        <v>0</v>
      </c>
      <c r="PF164" s="23">
        <f t="shared" si="194"/>
        <v>0</v>
      </c>
      <c r="PG164" s="23">
        <f t="shared" si="194"/>
        <v>0</v>
      </c>
      <c r="PH164" s="23">
        <f t="shared" si="194"/>
        <v>0</v>
      </c>
      <c r="PI164" s="23">
        <f t="shared" si="194"/>
        <v>0</v>
      </c>
      <c r="PJ164" s="23">
        <f t="shared" si="194"/>
        <v>0</v>
      </c>
      <c r="PK164" s="23">
        <f t="shared" si="194"/>
        <v>0</v>
      </c>
      <c r="PL164" s="23">
        <f t="shared" si="194"/>
        <v>0</v>
      </c>
      <c r="PM164" s="23">
        <f t="shared" si="194"/>
        <v>0</v>
      </c>
      <c r="PN164" s="23">
        <f t="shared" si="194"/>
        <v>0</v>
      </c>
      <c r="PO164" s="23">
        <f t="shared" si="194"/>
        <v>0</v>
      </c>
      <c r="PP164" s="23">
        <f t="shared" si="194"/>
        <v>0</v>
      </c>
      <c r="PQ164" s="23">
        <f t="shared" si="194"/>
        <v>0</v>
      </c>
      <c r="PR164" s="23">
        <f t="shared" si="194"/>
        <v>0</v>
      </c>
      <c r="PS164" s="23">
        <f t="shared" si="194"/>
        <v>0</v>
      </c>
      <c r="PT164" s="23">
        <f t="shared" si="194"/>
        <v>0</v>
      </c>
      <c r="PU164" s="23">
        <f t="shared" si="194"/>
        <v>0</v>
      </c>
      <c r="PV164" s="23">
        <f t="shared" si="194"/>
        <v>0</v>
      </c>
    </row>
    <row r="165" spans="1:438">
      <c r="A165" s="21" t="s">
        <v>249</v>
      </c>
      <c r="B165" s="24">
        <f t="shared" ref="B165:B228" si="195">SUM(AI165:AT165)/1000</f>
        <v>0</v>
      </c>
      <c r="C165" s="24">
        <f t="shared" ref="C165:C228" si="196">SUM(AU165:BF165)/1000</f>
        <v>0</v>
      </c>
      <c r="D165" s="24">
        <f t="shared" ref="D165:D228" si="197">SUM(BG165:BR165)/1000</f>
        <v>0</v>
      </c>
      <c r="E165" s="24">
        <f t="shared" ref="E165:E228" si="198">SUM(BS165:CD165)/1000</f>
        <v>0</v>
      </c>
      <c r="F165" s="24">
        <f t="shared" ref="F165:F228" si="199">SUM(CE165:CP165)/1000</f>
        <v>0</v>
      </c>
      <c r="G165" s="24">
        <f t="shared" ref="G165:G228" si="200">SUM(CQ165:DB165)/1000</f>
        <v>0</v>
      </c>
      <c r="H165" s="24">
        <f t="shared" ref="H165:H228" si="201">SUM(DC165:DN165)/1000</f>
        <v>0</v>
      </c>
      <c r="I165" s="24">
        <f t="shared" ref="I165:I228" si="202">SUM(DO165:DZ165)/1000</f>
        <v>0</v>
      </c>
      <c r="J165" s="24">
        <f t="shared" ref="J165:J228" si="203">SUM(EA165:EL165)/1000</f>
        <v>0</v>
      </c>
      <c r="K165" s="24">
        <f t="shared" ref="K165:K228" si="204">SUM(EM165:EX165)/1000</f>
        <v>0</v>
      </c>
      <c r="L165" s="24">
        <f t="shared" ref="L165:L228" si="205">SUM(EY165:FJ165)/1000</f>
        <v>0</v>
      </c>
      <c r="M165" s="24">
        <f t="shared" ref="M165:M228" si="206">SUM(FK165:FV165)/1000</f>
        <v>0</v>
      </c>
      <c r="N165" s="24">
        <f t="shared" ref="N165:N228" si="207">SUM(FW165:GH165)/1000</f>
        <v>0</v>
      </c>
      <c r="O165" s="24">
        <f t="shared" ref="O165:O228" si="208">SUM(GI165:GT165)/1000</f>
        <v>0</v>
      </c>
      <c r="P165" s="24">
        <f t="shared" ref="P165:P228" si="209">SUM(GU165:HF165)/1000</f>
        <v>0</v>
      </c>
      <c r="Q165" s="24">
        <f t="shared" ref="Q165:Q228" si="210">SUM(HG165:HR165)/1000</f>
        <v>0</v>
      </c>
      <c r="R165" s="24">
        <f t="shared" ref="R165:R228" si="211">SUM(HS165:ID165)/1000</f>
        <v>0</v>
      </c>
      <c r="S165" s="24">
        <f t="shared" ref="S165:S228" si="212">SUM(IE165:IP165)/1000</f>
        <v>0</v>
      </c>
      <c r="T165" s="24">
        <f t="shared" ref="T165:T228" si="213">SUM(IQ165:JB165)/1000</f>
        <v>0</v>
      </c>
      <c r="U165" s="24">
        <f t="shared" ref="U165:U228" si="214">SUM(JC165:JN165)/1000</f>
        <v>0</v>
      </c>
      <c r="V165" s="24">
        <f t="shared" ref="V165:V228" si="215">SUM(JO165:JZ165)/1000</f>
        <v>0</v>
      </c>
      <c r="W165" s="24">
        <f t="shared" ref="W165:W228" si="216">SUM(KA165:KL165)/1000</f>
        <v>0</v>
      </c>
      <c r="X165" s="24">
        <f t="shared" ref="X165:X228" si="217">SUM(KM165:KX165)/1000</f>
        <v>0</v>
      </c>
      <c r="Y165" s="24">
        <f t="shared" ref="Y165:Y228" si="218">SUM(KY165:LJ165)/1000</f>
        <v>0</v>
      </c>
      <c r="Z165" s="24">
        <f t="shared" ref="Z165:Z228" si="219">SUM(LK165:LV165)/1000</f>
        <v>0</v>
      </c>
      <c r="AA165" s="24">
        <f t="shared" ref="AA165:AA228" si="220">SUM(LW165:MH165)/1000</f>
        <v>0</v>
      </c>
      <c r="AB165" s="24">
        <f t="shared" ref="AB165:AB228" si="221">SUM(MI165:MT165)/1000</f>
        <v>0</v>
      </c>
      <c r="AC165" s="24">
        <f t="shared" ref="AC165:AC228" si="222">SUM(MU165:NF165)/1000</f>
        <v>0</v>
      </c>
      <c r="AD165" s="24">
        <f t="shared" ref="AD165:AD228" si="223">SUM(NG165:NR165)/1000</f>
        <v>0</v>
      </c>
      <c r="AE165" s="24">
        <f t="shared" ref="AE165:AE228" si="224">SUM(NS165:OD165)/1000</f>
        <v>0</v>
      </c>
      <c r="AF165" s="24">
        <f t="shared" ref="AF165:AF228" si="225">SUM(OE165:OP165)/1000</f>
        <v>0</v>
      </c>
      <c r="AG165" s="24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  <c r="GT165" s="25"/>
      <c r="GU165" s="25"/>
      <c r="GV165" s="25"/>
      <c r="GW165" s="25"/>
      <c r="GX165" s="25"/>
      <c r="GY165" s="25"/>
      <c r="GZ165" s="25"/>
      <c r="HA165" s="25"/>
      <c r="HB165" s="25"/>
      <c r="HC165" s="25"/>
      <c r="HD165" s="25"/>
      <c r="HE165" s="25"/>
      <c r="HF165" s="25"/>
      <c r="HG165" s="25"/>
      <c r="HH165" s="25"/>
      <c r="HI165" s="25"/>
      <c r="HJ165" s="25"/>
      <c r="HK165" s="25"/>
      <c r="HL165" s="25"/>
      <c r="HM165" s="25"/>
      <c r="HN165" s="25"/>
      <c r="HO165" s="25"/>
      <c r="HP165" s="25"/>
      <c r="HQ165" s="25"/>
      <c r="HR165" s="25"/>
      <c r="HS165" s="25"/>
      <c r="HT165" s="25"/>
      <c r="HU165" s="25"/>
      <c r="HV165" s="25"/>
      <c r="HW165" s="25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5"/>
      <c r="IQ165" s="25"/>
      <c r="IR165" s="25"/>
      <c r="IS165" s="25"/>
      <c r="IT165" s="25"/>
      <c r="IU165" s="25"/>
      <c r="IV165" s="25"/>
      <c r="IW165" s="25"/>
      <c r="IX165" s="25"/>
      <c r="IY165" s="25"/>
      <c r="IZ165" s="25"/>
      <c r="JA165" s="25"/>
      <c r="JB165" s="25"/>
      <c r="JC165" s="25"/>
      <c r="JD165" s="25"/>
      <c r="JE165" s="25"/>
      <c r="JF165" s="25"/>
      <c r="JG165" s="25"/>
      <c r="JH165" s="25"/>
      <c r="JI165" s="25"/>
      <c r="JJ165" s="25"/>
      <c r="JK165" s="25"/>
      <c r="JL165" s="25"/>
      <c r="JM165" s="25"/>
      <c r="JN165" s="25"/>
      <c r="JO165" s="25"/>
      <c r="JP165" s="25"/>
      <c r="JQ165" s="25"/>
      <c r="JR165" s="25"/>
      <c r="JS165" s="25"/>
      <c r="JT165" s="25"/>
      <c r="JU165" s="25"/>
      <c r="JV165" s="25"/>
      <c r="JW165" s="25"/>
      <c r="JX165" s="25"/>
      <c r="JY165" s="25"/>
      <c r="JZ165" s="25"/>
      <c r="KA165" s="25"/>
      <c r="KB165" s="25"/>
      <c r="KC165" s="25"/>
      <c r="KD165" s="25"/>
      <c r="KE165" s="25"/>
      <c r="KF165" s="25"/>
      <c r="KG165" s="25"/>
      <c r="KH165" s="25"/>
      <c r="KI165" s="25"/>
      <c r="KJ165" s="25"/>
      <c r="KK165" s="25"/>
      <c r="KL165" s="25"/>
      <c r="KM165" s="25"/>
      <c r="KN165" s="25"/>
      <c r="KO165" s="25"/>
      <c r="KP165" s="25"/>
      <c r="KQ165" s="25"/>
      <c r="KR165" s="25"/>
      <c r="KS165" s="25"/>
      <c r="KT165" s="25"/>
      <c r="KU165" s="25"/>
      <c r="KV165" s="25"/>
      <c r="KW165" s="25"/>
      <c r="KX165" s="25"/>
      <c r="KY165" s="25"/>
      <c r="KZ165" s="25"/>
      <c r="LA165" s="25"/>
      <c r="LB165" s="25"/>
      <c r="LC165" s="25"/>
      <c r="LD165" s="25"/>
      <c r="LE165" s="25"/>
      <c r="LF165" s="25"/>
      <c r="LG165" s="25"/>
      <c r="LH165" s="25"/>
      <c r="LI165" s="25"/>
      <c r="LJ165" s="25"/>
      <c r="LK165" s="25"/>
      <c r="LL165" s="25"/>
      <c r="LM165" s="25"/>
      <c r="LN165" s="25"/>
      <c r="LO165" s="25"/>
      <c r="LP165" s="25"/>
      <c r="LQ165" s="25"/>
      <c r="LR165" s="25"/>
      <c r="LS165" s="25"/>
      <c r="LT165" s="25"/>
      <c r="LU165" s="25"/>
      <c r="LV165" s="25"/>
      <c r="LW165" s="25"/>
      <c r="LX165" s="25"/>
      <c r="LY165" s="25"/>
      <c r="LZ165" s="25"/>
      <c r="MA165" s="25"/>
      <c r="MB165" s="25"/>
      <c r="MC165" s="25"/>
      <c r="MD165" s="25"/>
      <c r="ME165" s="25"/>
      <c r="MF165" s="25"/>
      <c r="MG165" s="25"/>
      <c r="MH165" s="25"/>
      <c r="MI165" s="25"/>
      <c r="MJ165" s="25"/>
      <c r="MK165" s="25"/>
      <c r="ML165" s="25"/>
      <c r="MM165" s="25"/>
      <c r="MN165" s="25"/>
      <c r="MO165" s="25"/>
      <c r="MP165" s="25"/>
      <c r="MQ165" s="25"/>
      <c r="MR165" s="25"/>
      <c r="MS165" s="25"/>
      <c r="MT165" s="25"/>
      <c r="MU165" s="25"/>
      <c r="MV165" s="25"/>
      <c r="MW165" s="25"/>
      <c r="MX165" s="25"/>
      <c r="MY165" s="25"/>
      <c r="MZ165" s="25"/>
      <c r="NA165" s="25"/>
      <c r="NB165" s="25"/>
      <c r="NC165" s="25"/>
      <c r="ND165" s="25"/>
      <c r="NE165" s="25"/>
      <c r="NF165" s="25"/>
      <c r="NG165" s="25"/>
      <c r="NH165" s="26"/>
      <c r="NI165" s="25"/>
      <c r="NJ165" s="26"/>
      <c r="NK165" s="26"/>
      <c r="NL165" s="26"/>
      <c r="NM165" s="25"/>
      <c r="NN165" s="23"/>
      <c r="NO165" s="25"/>
      <c r="NP165" s="25"/>
      <c r="NQ165" s="26"/>
      <c r="NR165" s="26"/>
      <c r="NS165" s="26"/>
      <c r="NT165" s="26"/>
      <c r="NU165" s="25"/>
      <c r="NV165" s="25"/>
      <c r="NW165" s="26"/>
      <c r="NX165" s="26"/>
      <c r="NY165" s="26"/>
      <c r="NZ165" s="25"/>
      <c r="OA165" s="25"/>
      <c r="OB165" s="25"/>
      <c r="OC165" s="25"/>
      <c r="OD165" s="25"/>
      <c r="OE165" s="25"/>
      <c r="OF165" s="25"/>
      <c r="OG165" s="25"/>
      <c r="OH165" s="25"/>
      <c r="OI165" s="25"/>
      <c r="OJ165" s="25"/>
      <c r="OK165" s="25"/>
      <c r="OL165" s="25"/>
      <c r="OM165" s="25"/>
      <c r="ON165" s="25"/>
      <c r="OO165" s="25"/>
      <c r="OP165" s="25"/>
    </row>
    <row r="166" spans="1:438">
      <c r="A166" s="21" t="s">
        <v>250</v>
      </c>
      <c r="B166" s="24">
        <f t="shared" si="195"/>
        <v>0</v>
      </c>
      <c r="C166" s="24">
        <f t="shared" si="196"/>
        <v>0</v>
      </c>
      <c r="D166" s="24">
        <f t="shared" si="197"/>
        <v>0</v>
      </c>
      <c r="E166" s="24">
        <f t="shared" si="198"/>
        <v>0</v>
      </c>
      <c r="F166" s="24">
        <f t="shared" si="199"/>
        <v>0</v>
      </c>
      <c r="G166" s="24">
        <f t="shared" si="200"/>
        <v>0</v>
      </c>
      <c r="H166" s="24">
        <f t="shared" si="201"/>
        <v>0</v>
      </c>
      <c r="I166" s="24">
        <f t="shared" si="202"/>
        <v>0</v>
      </c>
      <c r="J166" s="24">
        <f t="shared" si="203"/>
        <v>0</v>
      </c>
      <c r="K166" s="24">
        <f t="shared" si="204"/>
        <v>0</v>
      </c>
      <c r="L166" s="24">
        <f t="shared" si="205"/>
        <v>0</v>
      </c>
      <c r="M166" s="24">
        <f t="shared" si="206"/>
        <v>0</v>
      </c>
      <c r="N166" s="24">
        <f t="shared" si="207"/>
        <v>0</v>
      </c>
      <c r="O166" s="24">
        <f t="shared" si="208"/>
        <v>0</v>
      </c>
      <c r="P166" s="24">
        <f t="shared" si="209"/>
        <v>0</v>
      </c>
      <c r="Q166" s="24">
        <f t="shared" si="210"/>
        <v>0</v>
      </c>
      <c r="R166" s="24">
        <f t="shared" si="211"/>
        <v>0</v>
      </c>
      <c r="S166" s="24">
        <f t="shared" si="212"/>
        <v>0</v>
      </c>
      <c r="T166" s="24">
        <f t="shared" si="213"/>
        <v>0</v>
      </c>
      <c r="U166" s="24">
        <f t="shared" si="214"/>
        <v>0</v>
      </c>
      <c r="V166" s="24">
        <f t="shared" si="215"/>
        <v>0</v>
      </c>
      <c r="W166" s="24">
        <f t="shared" si="216"/>
        <v>0</v>
      </c>
      <c r="X166" s="24">
        <f t="shared" si="217"/>
        <v>0</v>
      </c>
      <c r="Y166" s="24">
        <f t="shared" si="218"/>
        <v>0</v>
      </c>
      <c r="Z166" s="24">
        <f t="shared" si="219"/>
        <v>0</v>
      </c>
      <c r="AA166" s="24">
        <f t="shared" si="220"/>
        <v>0</v>
      </c>
      <c r="AB166" s="24">
        <f t="shared" si="221"/>
        <v>0</v>
      </c>
      <c r="AC166" s="24">
        <f t="shared" si="222"/>
        <v>0</v>
      </c>
      <c r="AD166" s="24">
        <f t="shared" si="223"/>
        <v>0</v>
      </c>
      <c r="AE166" s="24">
        <f t="shared" si="224"/>
        <v>0</v>
      </c>
      <c r="AF166" s="24">
        <f t="shared" si="225"/>
        <v>0</v>
      </c>
      <c r="AG166" s="24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/>
      <c r="GW166" s="25"/>
      <c r="GX166" s="25"/>
      <c r="GY166" s="25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  <c r="LD166" s="25"/>
      <c r="LE166" s="25"/>
      <c r="LF166" s="25"/>
      <c r="LG166" s="25"/>
      <c r="LH166" s="25"/>
      <c r="LI166" s="25"/>
      <c r="LJ166" s="25"/>
      <c r="LK166" s="25"/>
      <c r="LL166" s="25"/>
      <c r="LM166" s="25"/>
      <c r="LN166" s="25"/>
      <c r="LO166" s="25"/>
      <c r="LP166" s="25"/>
      <c r="LQ166" s="25"/>
      <c r="LR166" s="25"/>
      <c r="LS166" s="25"/>
      <c r="LT166" s="25"/>
      <c r="LU166" s="25"/>
      <c r="LV166" s="25"/>
      <c r="LW166" s="25"/>
      <c r="LX166" s="25"/>
      <c r="LY166" s="25"/>
      <c r="LZ166" s="25"/>
      <c r="MA166" s="25"/>
      <c r="MB166" s="25"/>
      <c r="MC166" s="25"/>
      <c r="MD166" s="25"/>
      <c r="ME166" s="25"/>
      <c r="MF166" s="25"/>
      <c r="MG166" s="25"/>
      <c r="MH166" s="25"/>
      <c r="MI166" s="25"/>
      <c r="MJ166" s="25"/>
      <c r="MK166" s="25"/>
      <c r="ML166" s="25"/>
      <c r="MM166" s="25"/>
      <c r="MN166" s="25"/>
      <c r="MO166" s="25"/>
      <c r="MP166" s="25"/>
      <c r="MQ166" s="25"/>
      <c r="MR166" s="25"/>
      <c r="MS166" s="25"/>
      <c r="MT166" s="25"/>
      <c r="MU166" s="25"/>
      <c r="MV166" s="25"/>
      <c r="MW166" s="25"/>
      <c r="MX166" s="25"/>
      <c r="MY166" s="25"/>
      <c r="MZ166" s="25"/>
      <c r="NA166" s="25"/>
      <c r="NB166" s="25"/>
      <c r="NC166" s="25"/>
      <c r="ND166" s="25"/>
      <c r="NE166" s="25"/>
      <c r="NF166" s="25"/>
      <c r="NG166" s="25"/>
      <c r="NH166" s="25"/>
      <c r="NI166" s="25"/>
      <c r="NJ166" s="25"/>
      <c r="NK166" s="25"/>
      <c r="NL166" s="25"/>
      <c r="NM166" s="25"/>
      <c r="NN166" s="23"/>
      <c r="NO166" s="25"/>
      <c r="NP166" s="25"/>
      <c r="NQ166" s="25"/>
      <c r="NR166" s="25"/>
      <c r="NS166" s="25"/>
      <c r="NT166" s="25"/>
      <c r="NU166" s="25"/>
      <c r="NV166" s="25"/>
      <c r="NW166" s="23"/>
      <c r="NX166" s="26"/>
      <c r="NY166" s="25"/>
      <c r="NZ166" s="25"/>
      <c r="OA166" s="25"/>
      <c r="OB166" s="25"/>
      <c r="OC166" s="25"/>
      <c r="OD166" s="25"/>
      <c r="OE166" s="25"/>
      <c r="OF166" s="25"/>
      <c r="OG166" s="25"/>
      <c r="OH166" s="25"/>
      <c r="OI166" s="25"/>
      <c r="OJ166" s="25"/>
      <c r="OK166" s="25"/>
      <c r="OL166" s="25"/>
      <c r="OM166" s="25"/>
      <c r="ON166" s="25"/>
      <c r="OO166" s="25"/>
      <c r="OP166" s="25"/>
    </row>
    <row r="167" spans="1:438">
      <c r="A167" s="21" t="s">
        <v>251</v>
      </c>
      <c r="B167" s="24">
        <f t="shared" si="195"/>
        <v>0</v>
      </c>
      <c r="C167" s="24">
        <f t="shared" si="196"/>
        <v>0</v>
      </c>
      <c r="D167" s="24">
        <f t="shared" si="197"/>
        <v>0</v>
      </c>
      <c r="E167" s="24">
        <f t="shared" si="198"/>
        <v>0</v>
      </c>
      <c r="F167" s="24">
        <f t="shared" si="199"/>
        <v>0</v>
      </c>
      <c r="G167" s="24">
        <f t="shared" si="200"/>
        <v>0</v>
      </c>
      <c r="H167" s="24">
        <f t="shared" si="201"/>
        <v>0</v>
      </c>
      <c r="I167" s="24">
        <f t="shared" si="202"/>
        <v>0</v>
      </c>
      <c r="J167" s="24">
        <f t="shared" si="203"/>
        <v>0</v>
      </c>
      <c r="K167" s="24">
        <f t="shared" si="204"/>
        <v>0</v>
      </c>
      <c r="L167" s="24">
        <f t="shared" si="205"/>
        <v>0</v>
      </c>
      <c r="M167" s="24">
        <f t="shared" si="206"/>
        <v>0</v>
      </c>
      <c r="N167" s="24">
        <f t="shared" si="207"/>
        <v>0</v>
      </c>
      <c r="O167" s="24">
        <f t="shared" si="208"/>
        <v>0</v>
      </c>
      <c r="P167" s="24">
        <f t="shared" si="209"/>
        <v>0</v>
      </c>
      <c r="Q167" s="24">
        <f t="shared" si="210"/>
        <v>0</v>
      </c>
      <c r="R167" s="24">
        <f t="shared" si="211"/>
        <v>0</v>
      </c>
      <c r="S167" s="24">
        <f t="shared" si="212"/>
        <v>0</v>
      </c>
      <c r="T167" s="24">
        <f t="shared" si="213"/>
        <v>0</v>
      </c>
      <c r="U167" s="24">
        <f t="shared" si="214"/>
        <v>0</v>
      </c>
      <c r="V167" s="24">
        <f t="shared" si="215"/>
        <v>0</v>
      </c>
      <c r="W167" s="24">
        <f t="shared" si="216"/>
        <v>0</v>
      </c>
      <c r="X167" s="24">
        <f t="shared" si="217"/>
        <v>0</v>
      </c>
      <c r="Y167" s="24">
        <f t="shared" si="218"/>
        <v>0</v>
      </c>
      <c r="Z167" s="24">
        <f t="shared" si="219"/>
        <v>0</v>
      </c>
      <c r="AA167" s="24">
        <f t="shared" si="220"/>
        <v>0</v>
      </c>
      <c r="AB167" s="24">
        <f t="shared" si="221"/>
        <v>0</v>
      </c>
      <c r="AC167" s="24">
        <f t="shared" si="222"/>
        <v>0</v>
      </c>
      <c r="AD167" s="24">
        <f t="shared" si="223"/>
        <v>0</v>
      </c>
      <c r="AE167" s="24">
        <f t="shared" si="224"/>
        <v>0</v>
      </c>
      <c r="AF167" s="24">
        <f t="shared" si="225"/>
        <v>0</v>
      </c>
      <c r="AG167" s="24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  <c r="GT167" s="25"/>
      <c r="GU167" s="25"/>
      <c r="GV167" s="25"/>
      <c r="GW167" s="25"/>
      <c r="GX167" s="25"/>
      <c r="GY167" s="25"/>
      <c r="GZ167" s="25"/>
      <c r="HA167" s="25"/>
      <c r="HB167" s="25"/>
      <c r="HC167" s="25"/>
      <c r="HD167" s="25"/>
      <c r="HE167" s="25"/>
      <c r="HF167" s="25"/>
      <c r="HG167" s="25"/>
      <c r="HH167" s="25"/>
      <c r="HI167" s="25"/>
      <c r="HJ167" s="25"/>
      <c r="HK167" s="25"/>
      <c r="HL167" s="25"/>
      <c r="HM167" s="25"/>
      <c r="HN167" s="25"/>
      <c r="HO167" s="25"/>
      <c r="HP167" s="25"/>
      <c r="HQ167" s="25"/>
      <c r="HR167" s="25"/>
      <c r="HS167" s="25"/>
      <c r="HT167" s="25"/>
      <c r="HU167" s="25"/>
      <c r="HV167" s="25"/>
      <c r="HW167" s="25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5"/>
      <c r="IR167" s="25"/>
      <c r="IS167" s="25"/>
      <c r="IT167" s="25"/>
      <c r="IU167" s="25"/>
      <c r="IV167" s="25"/>
      <c r="IW167" s="25"/>
      <c r="IX167" s="25"/>
      <c r="IY167" s="25"/>
      <c r="IZ167" s="25"/>
      <c r="JA167" s="25"/>
      <c r="JB167" s="25"/>
      <c r="JC167" s="25"/>
      <c r="JD167" s="25"/>
      <c r="JE167" s="25"/>
      <c r="JF167" s="25"/>
      <c r="JG167" s="25"/>
      <c r="JH167" s="25"/>
      <c r="JI167" s="25"/>
      <c r="JJ167" s="25"/>
      <c r="JK167" s="25"/>
      <c r="JL167" s="25"/>
      <c r="JM167" s="25"/>
      <c r="JN167" s="25"/>
      <c r="JO167" s="25"/>
      <c r="JP167" s="25"/>
      <c r="JQ167" s="25"/>
      <c r="JR167" s="25"/>
      <c r="JS167" s="25"/>
      <c r="JT167" s="25"/>
      <c r="JU167" s="25"/>
      <c r="JV167" s="25"/>
      <c r="JW167" s="25"/>
      <c r="JX167" s="25"/>
      <c r="JY167" s="25"/>
      <c r="JZ167" s="25"/>
      <c r="KA167" s="25"/>
      <c r="KB167" s="25"/>
      <c r="KC167" s="25"/>
      <c r="KD167" s="25"/>
      <c r="KE167" s="25"/>
      <c r="KF167" s="25"/>
      <c r="KG167" s="25"/>
      <c r="KH167" s="25"/>
      <c r="KI167" s="25"/>
      <c r="KJ167" s="25"/>
      <c r="KK167" s="25"/>
      <c r="KL167" s="25"/>
      <c r="KM167" s="25"/>
      <c r="KN167" s="25"/>
      <c r="KO167" s="25"/>
      <c r="KP167" s="25"/>
      <c r="KQ167" s="25"/>
      <c r="KR167" s="25"/>
      <c r="KS167" s="25"/>
      <c r="KT167" s="25"/>
      <c r="KU167" s="25"/>
      <c r="KV167" s="25"/>
      <c r="KW167" s="25"/>
      <c r="KX167" s="25"/>
      <c r="KY167" s="25"/>
      <c r="KZ167" s="25"/>
      <c r="LA167" s="25"/>
      <c r="LB167" s="25"/>
      <c r="LC167" s="25"/>
      <c r="LD167" s="25"/>
      <c r="LE167" s="25"/>
      <c r="LF167" s="25"/>
      <c r="LG167" s="25"/>
      <c r="LH167" s="25"/>
      <c r="LI167" s="25"/>
      <c r="LJ167" s="25"/>
      <c r="LK167" s="25"/>
      <c r="LL167" s="25"/>
      <c r="LM167" s="25"/>
      <c r="LN167" s="25"/>
      <c r="LO167" s="25"/>
      <c r="LP167" s="25"/>
      <c r="LQ167" s="25"/>
      <c r="LR167" s="25"/>
      <c r="LS167" s="25"/>
      <c r="LT167" s="25"/>
      <c r="LU167" s="25"/>
      <c r="LV167" s="25"/>
      <c r="LW167" s="25"/>
      <c r="LX167" s="25"/>
      <c r="LY167" s="25"/>
      <c r="LZ167" s="25"/>
      <c r="MA167" s="25"/>
      <c r="MB167" s="25"/>
      <c r="MC167" s="25"/>
      <c r="MD167" s="25"/>
      <c r="ME167" s="25"/>
      <c r="MF167" s="25"/>
      <c r="MG167" s="25"/>
      <c r="MH167" s="25"/>
      <c r="MI167" s="25"/>
      <c r="MJ167" s="25"/>
      <c r="MK167" s="25"/>
      <c r="ML167" s="25"/>
      <c r="MM167" s="25"/>
      <c r="MN167" s="25"/>
      <c r="MO167" s="25"/>
      <c r="MP167" s="25"/>
      <c r="MQ167" s="25"/>
      <c r="MR167" s="25"/>
      <c r="MS167" s="25"/>
      <c r="MT167" s="25"/>
      <c r="MU167" s="25"/>
      <c r="MV167" s="25"/>
      <c r="MW167" s="25"/>
      <c r="MX167" s="25"/>
      <c r="MY167" s="25"/>
      <c r="MZ167" s="25"/>
      <c r="NA167" s="25"/>
      <c r="NB167" s="25"/>
      <c r="NC167" s="25"/>
      <c r="ND167" s="25"/>
      <c r="NE167" s="25"/>
      <c r="NF167" s="25"/>
      <c r="NG167" s="25"/>
      <c r="NH167" s="25"/>
      <c r="NI167" s="25"/>
      <c r="NJ167" s="25"/>
      <c r="NK167" s="25"/>
      <c r="NL167" s="25"/>
      <c r="NM167" s="25"/>
      <c r="NN167" s="23"/>
      <c r="NO167" s="25"/>
      <c r="NP167" s="25"/>
      <c r="NQ167" s="25"/>
      <c r="NR167" s="25"/>
      <c r="NS167" s="25"/>
      <c r="NT167" s="25"/>
      <c r="NU167" s="25"/>
      <c r="NV167" s="25"/>
      <c r="NW167" s="23"/>
      <c r="NX167" s="25"/>
      <c r="NY167" s="25"/>
      <c r="NZ167" s="25"/>
      <c r="OA167" s="25"/>
      <c r="OB167" s="25"/>
      <c r="OC167" s="25"/>
      <c r="OD167" s="25"/>
      <c r="OE167" s="25"/>
      <c r="OF167" s="25"/>
      <c r="OG167" s="25"/>
      <c r="OH167" s="25"/>
      <c r="OI167" s="25"/>
      <c r="OJ167" s="25"/>
      <c r="OK167" s="25"/>
      <c r="OL167" s="25"/>
      <c r="OM167" s="25"/>
      <c r="ON167" s="25"/>
      <c r="OO167" s="25"/>
      <c r="OP167" s="25"/>
    </row>
    <row r="168" spans="1:438">
      <c r="A168" s="21" t="s">
        <v>252</v>
      </c>
      <c r="B168" s="24">
        <f t="shared" si="195"/>
        <v>0</v>
      </c>
      <c r="C168" s="24">
        <f t="shared" si="196"/>
        <v>0</v>
      </c>
      <c r="D168" s="24">
        <f t="shared" si="197"/>
        <v>0</v>
      </c>
      <c r="E168" s="24">
        <f t="shared" si="198"/>
        <v>0</v>
      </c>
      <c r="F168" s="24">
        <f t="shared" si="199"/>
        <v>0</v>
      </c>
      <c r="G168" s="24">
        <f t="shared" si="200"/>
        <v>0</v>
      </c>
      <c r="H168" s="24">
        <f t="shared" si="201"/>
        <v>0</v>
      </c>
      <c r="I168" s="24">
        <f t="shared" si="202"/>
        <v>0</v>
      </c>
      <c r="J168" s="24">
        <f t="shared" si="203"/>
        <v>0</v>
      </c>
      <c r="K168" s="24">
        <f t="shared" si="204"/>
        <v>0</v>
      </c>
      <c r="L168" s="24">
        <f t="shared" si="205"/>
        <v>0</v>
      </c>
      <c r="M168" s="24">
        <f t="shared" si="206"/>
        <v>0</v>
      </c>
      <c r="N168" s="24">
        <f t="shared" si="207"/>
        <v>0</v>
      </c>
      <c r="O168" s="24">
        <f t="shared" si="208"/>
        <v>0</v>
      </c>
      <c r="P168" s="24">
        <f t="shared" si="209"/>
        <v>0</v>
      </c>
      <c r="Q168" s="24">
        <f t="shared" si="210"/>
        <v>0</v>
      </c>
      <c r="R168" s="24">
        <f t="shared" si="211"/>
        <v>0</v>
      </c>
      <c r="S168" s="24">
        <f t="shared" si="212"/>
        <v>0</v>
      </c>
      <c r="T168" s="24">
        <f t="shared" si="213"/>
        <v>0</v>
      </c>
      <c r="U168" s="24">
        <f t="shared" si="214"/>
        <v>0</v>
      </c>
      <c r="V168" s="24">
        <f t="shared" si="215"/>
        <v>0</v>
      </c>
      <c r="W168" s="24">
        <f t="shared" si="216"/>
        <v>0</v>
      </c>
      <c r="X168" s="24">
        <f t="shared" si="217"/>
        <v>0</v>
      </c>
      <c r="Y168" s="24">
        <f t="shared" si="218"/>
        <v>0</v>
      </c>
      <c r="Z168" s="24">
        <f t="shared" si="219"/>
        <v>0</v>
      </c>
      <c r="AA168" s="24">
        <f t="shared" si="220"/>
        <v>0</v>
      </c>
      <c r="AB168" s="24">
        <f t="shared" si="221"/>
        <v>0</v>
      </c>
      <c r="AC168" s="24">
        <f t="shared" si="222"/>
        <v>0</v>
      </c>
      <c r="AD168" s="24">
        <f t="shared" si="223"/>
        <v>0</v>
      </c>
      <c r="AE168" s="24">
        <f t="shared" si="224"/>
        <v>0</v>
      </c>
      <c r="AF168" s="24">
        <f t="shared" si="225"/>
        <v>0</v>
      </c>
      <c r="AG168" s="24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  <c r="LD168" s="25"/>
      <c r="LE168" s="25"/>
      <c r="LF168" s="25"/>
      <c r="LG168" s="25"/>
      <c r="LH168" s="25"/>
      <c r="LI168" s="25"/>
      <c r="LJ168" s="25"/>
      <c r="LK168" s="25"/>
      <c r="LL168" s="25"/>
      <c r="LM168" s="25"/>
      <c r="LN168" s="25"/>
      <c r="LO168" s="25"/>
      <c r="LP168" s="25"/>
      <c r="LQ168" s="25"/>
      <c r="LR168" s="25"/>
      <c r="LS168" s="25"/>
      <c r="LT168" s="25"/>
      <c r="LU168" s="25"/>
      <c r="LV168" s="25"/>
      <c r="LW168" s="25"/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/>
      <c r="MJ168" s="25"/>
      <c r="MK168" s="25"/>
      <c r="ML168" s="25"/>
      <c r="MM168" s="25"/>
      <c r="MN168" s="25"/>
      <c r="MO168" s="25"/>
      <c r="MP168" s="25"/>
      <c r="MQ168" s="25"/>
      <c r="MR168" s="25"/>
      <c r="MS168" s="25"/>
      <c r="MT168" s="25"/>
      <c r="MU168" s="25"/>
      <c r="MV168" s="25"/>
      <c r="MW168" s="25"/>
      <c r="MX168" s="25"/>
      <c r="MY168" s="25"/>
      <c r="MZ168" s="25"/>
      <c r="NA168" s="25"/>
      <c r="NB168" s="25"/>
      <c r="NC168" s="25"/>
      <c r="ND168" s="25"/>
      <c r="NE168" s="25"/>
      <c r="NF168" s="25"/>
      <c r="NG168" s="25"/>
      <c r="NH168" s="25"/>
      <c r="NI168" s="25"/>
      <c r="NJ168" s="25"/>
      <c r="NK168" s="25"/>
      <c r="NL168" s="25"/>
      <c r="NM168" s="25"/>
      <c r="NN168" s="23"/>
      <c r="NO168" s="25"/>
      <c r="NP168" s="25"/>
      <c r="NQ168" s="25"/>
      <c r="NR168" s="25"/>
      <c r="NS168" s="25"/>
      <c r="NT168" s="25"/>
      <c r="NU168" s="25"/>
      <c r="NV168" s="25"/>
      <c r="NW168" s="23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</row>
    <row r="169" spans="1:438">
      <c r="A169" s="21" t="s">
        <v>253</v>
      </c>
      <c r="B169" s="24">
        <f t="shared" si="195"/>
        <v>0</v>
      </c>
      <c r="C169" s="24">
        <f t="shared" si="196"/>
        <v>0</v>
      </c>
      <c r="D169" s="24">
        <f t="shared" si="197"/>
        <v>0</v>
      </c>
      <c r="E169" s="24">
        <f t="shared" si="198"/>
        <v>0</v>
      </c>
      <c r="F169" s="24">
        <f t="shared" si="199"/>
        <v>0</v>
      </c>
      <c r="G169" s="24">
        <f t="shared" si="200"/>
        <v>0</v>
      </c>
      <c r="H169" s="24">
        <f t="shared" si="201"/>
        <v>0</v>
      </c>
      <c r="I169" s="24">
        <f t="shared" si="202"/>
        <v>0</v>
      </c>
      <c r="J169" s="24">
        <f t="shared" si="203"/>
        <v>0</v>
      </c>
      <c r="K169" s="24">
        <f t="shared" si="204"/>
        <v>0</v>
      </c>
      <c r="L169" s="24">
        <f t="shared" si="205"/>
        <v>0</v>
      </c>
      <c r="M169" s="24">
        <f t="shared" si="206"/>
        <v>0</v>
      </c>
      <c r="N169" s="24">
        <f t="shared" si="207"/>
        <v>0</v>
      </c>
      <c r="O169" s="24">
        <f t="shared" si="208"/>
        <v>0</v>
      </c>
      <c r="P169" s="24">
        <f t="shared" si="209"/>
        <v>0</v>
      </c>
      <c r="Q169" s="24">
        <f t="shared" si="210"/>
        <v>0</v>
      </c>
      <c r="R169" s="24">
        <f t="shared" si="211"/>
        <v>0</v>
      </c>
      <c r="S169" s="24">
        <f t="shared" si="212"/>
        <v>0</v>
      </c>
      <c r="T169" s="24">
        <f t="shared" si="213"/>
        <v>0</v>
      </c>
      <c r="U169" s="24">
        <f t="shared" si="214"/>
        <v>0</v>
      </c>
      <c r="V169" s="24">
        <f t="shared" si="215"/>
        <v>0</v>
      </c>
      <c r="W169" s="24">
        <f t="shared" si="216"/>
        <v>0</v>
      </c>
      <c r="X169" s="24">
        <f t="shared" si="217"/>
        <v>0</v>
      </c>
      <c r="Y169" s="24">
        <f t="shared" si="218"/>
        <v>0</v>
      </c>
      <c r="Z169" s="24">
        <f t="shared" si="219"/>
        <v>0</v>
      </c>
      <c r="AA169" s="24">
        <f t="shared" si="220"/>
        <v>0</v>
      </c>
      <c r="AB169" s="24">
        <f t="shared" si="221"/>
        <v>0</v>
      </c>
      <c r="AC169" s="24">
        <f t="shared" si="222"/>
        <v>0</v>
      </c>
      <c r="AD169" s="24">
        <f t="shared" si="223"/>
        <v>0</v>
      </c>
      <c r="AE169" s="24">
        <f t="shared" si="224"/>
        <v>0</v>
      </c>
      <c r="AF169" s="24">
        <f t="shared" si="225"/>
        <v>0</v>
      </c>
      <c r="AG169" s="24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25"/>
      <c r="FP169" s="25"/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  <c r="GT169" s="25"/>
      <c r="GU169" s="25"/>
      <c r="GV169" s="25"/>
      <c r="GW169" s="25"/>
      <c r="GX169" s="25"/>
      <c r="GY169" s="25"/>
      <c r="GZ169" s="25"/>
      <c r="HA169" s="25"/>
      <c r="HB169" s="25"/>
      <c r="HC169" s="25"/>
      <c r="HD169" s="25"/>
      <c r="HE169" s="25"/>
      <c r="HF169" s="25"/>
      <c r="HG169" s="25"/>
      <c r="HH169" s="25"/>
      <c r="HI169" s="25"/>
      <c r="HJ169" s="25"/>
      <c r="HK169" s="25"/>
      <c r="HL169" s="25"/>
      <c r="HM169" s="25"/>
      <c r="HN169" s="25"/>
      <c r="HO169" s="25"/>
      <c r="HP169" s="25"/>
      <c r="HQ169" s="25"/>
      <c r="HR169" s="25"/>
      <c r="HS169" s="25"/>
      <c r="HT169" s="25"/>
      <c r="HU169" s="25"/>
      <c r="HV169" s="25"/>
      <c r="HW169" s="25"/>
      <c r="HX169" s="25"/>
      <c r="HY169" s="25"/>
      <c r="HZ169" s="25"/>
      <c r="IA169" s="25"/>
      <c r="IB169" s="25"/>
      <c r="IC169" s="25"/>
      <c r="ID169" s="25"/>
      <c r="IE169" s="25"/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/>
      <c r="IR169" s="25"/>
      <c r="IS169" s="25"/>
      <c r="IT169" s="25"/>
      <c r="IU169" s="25"/>
      <c r="IV169" s="25"/>
      <c r="IW169" s="25"/>
      <c r="IX169" s="25"/>
      <c r="IY169" s="25"/>
      <c r="IZ169" s="25"/>
      <c r="JA169" s="25"/>
      <c r="JB169" s="25"/>
      <c r="JC169" s="25"/>
      <c r="JD169" s="25"/>
      <c r="JE169" s="25"/>
      <c r="JF169" s="25"/>
      <c r="JG169" s="25"/>
      <c r="JH169" s="25"/>
      <c r="JI169" s="25"/>
      <c r="JJ169" s="25"/>
      <c r="JK169" s="25"/>
      <c r="JL169" s="25"/>
      <c r="JM169" s="25"/>
      <c r="JN169" s="25"/>
      <c r="JO169" s="25"/>
      <c r="JP169" s="25"/>
      <c r="JQ169" s="25"/>
      <c r="JR169" s="25"/>
      <c r="JS169" s="25"/>
      <c r="JT169" s="25"/>
      <c r="JU169" s="25"/>
      <c r="JV169" s="25"/>
      <c r="JW169" s="25"/>
      <c r="JX169" s="25"/>
      <c r="JY169" s="25"/>
      <c r="JZ169" s="25"/>
      <c r="KA169" s="25"/>
      <c r="KB169" s="25"/>
      <c r="KC169" s="25"/>
      <c r="KD169" s="25"/>
      <c r="KE169" s="25"/>
      <c r="KF169" s="25"/>
      <c r="KG169" s="25"/>
      <c r="KH169" s="25"/>
      <c r="KI169" s="25"/>
      <c r="KJ169" s="25"/>
      <c r="KK169" s="25"/>
      <c r="KL169" s="25"/>
      <c r="KM169" s="25"/>
      <c r="KN169" s="25"/>
      <c r="KO169" s="25"/>
      <c r="KP169" s="25"/>
      <c r="KQ169" s="25"/>
      <c r="KR169" s="25"/>
      <c r="KS169" s="25"/>
      <c r="KT169" s="25"/>
      <c r="KU169" s="25"/>
      <c r="KV169" s="25"/>
      <c r="KW169" s="25"/>
      <c r="KX169" s="25"/>
      <c r="KY169" s="25"/>
      <c r="KZ169" s="25"/>
      <c r="LA169" s="25"/>
      <c r="LB169" s="25"/>
      <c r="LC169" s="25"/>
      <c r="LD169" s="25"/>
      <c r="LE169" s="25"/>
      <c r="LF169" s="25"/>
      <c r="LG169" s="25"/>
      <c r="LH169" s="25"/>
      <c r="LI169" s="25"/>
      <c r="LJ169" s="25"/>
      <c r="LK169" s="25"/>
      <c r="LL169" s="25"/>
      <c r="LM169" s="25"/>
      <c r="LN169" s="25"/>
      <c r="LO169" s="25"/>
      <c r="LP169" s="25"/>
      <c r="LQ169" s="25"/>
      <c r="LR169" s="25"/>
      <c r="LS169" s="25"/>
      <c r="LT169" s="25"/>
      <c r="LU169" s="25"/>
      <c r="LV169" s="25"/>
      <c r="LW169" s="25"/>
      <c r="LX169" s="25"/>
      <c r="LY169" s="25"/>
      <c r="LZ169" s="25"/>
      <c r="MA169" s="25"/>
      <c r="MB169" s="25"/>
      <c r="MC169" s="25"/>
      <c r="MD169" s="25"/>
      <c r="ME169" s="25"/>
      <c r="MF169" s="25"/>
      <c r="MG169" s="25"/>
      <c r="MH169" s="25"/>
      <c r="MI169" s="25"/>
      <c r="MJ169" s="25"/>
      <c r="MK169" s="25"/>
      <c r="ML169" s="25"/>
      <c r="MM169" s="25"/>
      <c r="MN169" s="25"/>
      <c r="MO169" s="25"/>
      <c r="MP169" s="25"/>
      <c r="MQ169" s="25"/>
      <c r="MR169" s="25"/>
      <c r="MS169" s="25"/>
      <c r="MT169" s="25"/>
      <c r="MU169" s="25"/>
      <c r="MV169" s="25"/>
      <c r="MW169" s="25"/>
      <c r="MX169" s="25"/>
      <c r="MY169" s="25"/>
      <c r="MZ169" s="25"/>
      <c r="NA169" s="25"/>
      <c r="NB169" s="25"/>
      <c r="NC169" s="25"/>
      <c r="ND169" s="25"/>
      <c r="NE169" s="25"/>
      <c r="NF169" s="25"/>
      <c r="NG169" s="25"/>
      <c r="NH169" s="25"/>
      <c r="NI169" s="25"/>
      <c r="NJ169" s="25"/>
      <c r="NK169" s="25"/>
      <c r="NL169" s="25"/>
      <c r="NM169" s="25"/>
      <c r="NN169" s="23"/>
      <c r="NO169" s="25"/>
      <c r="NP169" s="25"/>
      <c r="NQ169" s="25"/>
      <c r="NR169" s="25"/>
      <c r="NS169" s="25"/>
      <c r="NT169" s="25"/>
      <c r="NU169" s="25"/>
      <c r="NV169" s="25"/>
      <c r="NW169" s="23"/>
      <c r="NX169" s="25"/>
      <c r="NY169" s="25"/>
      <c r="NZ169" s="25"/>
      <c r="OA169" s="25"/>
      <c r="OB169" s="25"/>
      <c r="OC169" s="25"/>
      <c r="OD169" s="25"/>
      <c r="OE169" s="25"/>
      <c r="OF169" s="25"/>
      <c r="OG169" s="25"/>
      <c r="OH169" s="25"/>
      <c r="OI169" s="25"/>
      <c r="OJ169" s="25"/>
      <c r="OK169" s="25"/>
      <c r="OL169" s="25"/>
      <c r="OM169" s="25"/>
      <c r="ON169" s="25"/>
      <c r="OO169" s="25"/>
      <c r="OP169" s="25"/>
    </row>
    <row r="170" spans="1:438">
      <c r="A170" s="21" t="s">
        <v>254</v>
      </c>
      <c r="B170" s="24">
        <f t="shared" si="195"/>
        <v>0</v>
      </c>
      <c r="C170" s="24">
        <f t="shared" si="196"/>
        <v>0</v>
      </c>
      <c r="D170" s="24">
        <f t="shared" si="197"/>
        <v>0</v>
      </c>
      <c r="E170" s="24">
        <f t="shared" si="198"/>
        <v>0</v>
      </c>
      <c r="F170" s="24">
        <f t="shared" si="199"/>
        <v>0</v>
      </c>
      <c r="G170" s="24">
        <f t="shared" si="200"/>
        <v>0</v>
      </c>
      <c r="H170" s="24">
        <f t="shared" si="201"/>
        <v>0</v>
      </c>
      <c r="I170" s="24">
        <f t="shared" si="202"/>
        <v>0</v>
      </c>
      <c r="J170" s="24">
        <f t="shared" si="203"/>
        <v>0</v>
      </c>
      <c r="K170" s="24">
        <f t="shared" si="204"/>
        <v>0</v>
      </c>
      <c r="L170" s="24">
        <f t="shared" si="205"/>
        <v>0</v>
      </c>
      <c r="M170" s="24">
        <f t="shared" si="206"/>
        <v>0</v>
      </c>
      <c r="N170" s="24">
        <f t="shared" si="207"/>
        <v>0</v>
      </c>
      <c r="O170" s="24">
        <f t="shared" si="208"/>
        <v>0</v>
      </c>
      <c r="P170" s="24">
        <f t="shared" si="209"/>
        <v>0</v>
      </c>
      <c r="Q170" s="24">
        <f t="shared" si="210"/>
        <v>0</v>
      </c>
      <c r="R170" s="24">
        <f t="shared" si="211"/>
        <v>0</v>
      </c>
      <c r="S170" s="24">
        <f t="shared" si="212"/>
        <v>0</v>
      </c>
      <c r="T170" s="24">
        <f t="shared" si="213"/>
        <v>0</v>
      </c>
      <c r="U170" s="24">
        <f t="shared" si="214"/>
        <v>0</v>
      </c>
      <c r="V170" s="24">
        <f t="shared" si="215"/>
        <v>0</v>
      </c>
      <c r="W170" s="24">
        <f t="shared" si="216"/>
        <v>0</v>
      </c>
      <c r="X170" s="24">
        <f t="shared" si="217"/>
        <v>0</v>
      </c>
      <c r="Y170" s="24">
        <f t="shared" si="218"/>
        <v>0</v>
      </c>
      <c r="Z170" s="24">
        <f t="shared" si="219"/>
        <v>0</v>
      </c>
      <c r="AA170" s="24">
        <f t="shared" si="220"/>
        <v>0</v>
      </c>
      <c r="AB170" s="24">
        <f t="shared" si="221"/>
        <v>0</v>
      </c>
      <c r="AC170" s="24">
        <f t="shared" si="222"/>
        <v>0</v>
      </c>
      <c r="AD170" s="24">
        <f t="shared" si="223"/>
        <v>0</v>
      </c>
      <c r="AE170" s="24">
        <f t="shared" si="224"/>
        <v>0</v>
      </c>
      <c r="AF170" s="24">
        <f t="shared" si="225"/>
        <v>0</v>
      </c>
      <c r="AG170" s="24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  <c r="GT170" s="25"/>
      <c r="GU170" s="25"/>
      <c r="GV170" s="25"/>
      <c r="GW170" s="25"/>
      <c r="GX170" s="25"/>
      <c r="GY170" s="25"/>
      <c r="GZ170" s="25"/>
      <c r="HA170" s="25"/>
      <c r="HB170" s="25"/>
      <c r="HC170" s="25"/>
      <c r="HD170" s="25"/>
      <c r="HE170" s="25"/>
      <c r="HF170" s="25"/>
      <c r="HG170" s="25"/>
      <c r="HH170" s="25"/>
      <c r="HI170" s="25"/>
      <c r="HJ170" s="25"/>
      <c r="HK170" s="25"/>
      <c r="HL170" s="25"/>
      <c r="HM170" s="25"/>
      <c r="HN170" s="25"/>
      <c r="HO170" s="25"/>
      <c r="HP170" s="25"/>
      <c r="HQ170" s="25"/>
      <c r="HR170" s="25"/>
      <c r="HS170" s="25"/>
      <c r="HT170" s="25"/>
      <c r="HU170" s="25"/>
      <c r="HV170" s="25"/>
      <c r="HW170" s="25"/>
      <c r="HX170" s="25"/>
      <c r="HY170" s="25"/>
      <c r="HZ170" s="25"/>
      <c r="IA170" s="25"/>
      <c r="IB170" s="25"/>
      <c r="IC170" s="25"/>
      <c r="ID170" s="25"/>
      <c r="IE170" s="25"/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5"/>
      <c r="IT170" s="25"/>
      <c r="IU170" s="25"/>
      <c r="IV170" s="25"/>
      <c r="IW170" s="25"/>
      <c r="IX170" s="25"/>
      <c r="IY170" s="25"/>
      <c r="IZ170" s="25"/>
      <c r="JA170" s="25"/>
      <c r="JB170" s="25"/>
      <c r="JC170" s="25"/>
      <c r="JD170" s="25"/>
      <c r="JE170" s="25"/>
      <c r="JF170" s="25"/>
      <c r="JG170" s="25"/>
      <c r="JH170" s="25"/>
      <c r="JI170" s="25"/>
      <c r="JJ170" s="25"/>
      <c r="JK170" s="25"/>
      <c r="JL170" s="25"/>
      <c r="JM170" s="25"/>
      <c r="JN170" s="25"/>
      <c r="JO170" s="25"/>
      <c r="JP170" s="25"/>
      <c r="JQ170" s="25"/>
      <c r="JR170" s="25"/>
      <c r="JS170" s="25"/>
      <c r="JT170" s="25"/>
      <c r="JU170" s="25"/>
      <c r="JV170" s="25"/>
      <c r="JW170" s="25"/>
      <c r="JX170" s="25"/>
      <c r="JY170" s="25"/>
      <c r="JZ170" s="25"/>
      <c r="KA170" s="25"/>
      <c r="KB170" s="25"/>
      <c r="KC170" s="25"/>
      <c r="KD170" s="25"/>
      <c r="KE170" s="25"/>
      <c r="KF170" s="25"/>
      <c r="KG170" s="25"/>
      <c r="KH170" s="25"/>
      <c r="KI170" s="25"/>
      <c r="KJ170" s="25"/>
      <c r="KK170" s="25"/>
      <c r="KL170" s="25"/>
      <c r="KM170" s="25"/>
      <c r="KN170" s="25"/>
      <c r="KO170" s="25"/>
      <c r="KP170" s="25"/>
      <c r="KQ170" s="25"/>
      <c r="KR170" s="25"/>
      <c r="KS170" s="25"/>
      <c r="KT170" s="25"/>
      <c r="KU170" s="25"/>
      <c r="KV170" s="25"/>
      <c r="KW170" s="25"/>
      <c r="KX170" s="25"/>
      <c r="KY170" s="25"/>
      <c r="KZ170" s="25"/>
      <c r="LA170" s="25"/>
      <c r="LB170" s="25"/>
      <c r="LC170" s="25"/>
      <c r="LD170" s="25"/>
      <c r="LE170" s="25"/>
      <c r="LF170" s="25"/>
      <c r="LG170" s="25"/>
      <c r="LH170" s="25"/>
      <c r="LI170" s="25"/>
      <c r="LJ170" s="25"/>
      <c r="LK170" s="25"/>
      <c r="LL170" s="25"/>
      <c r="LM170" s="25"/>
      <c r="LN170" s="25"/>
      <c r="LO170" s="25"/>
      <c r="LP170" s="25"/>
      <c r="LQ170" s="25"/>
      <c r="LR170" s="25"/>
      <c r="LS170" s="25"/>
      <c r="LT170" s="25"/>
      <c r="LU170" s="25"/>
      <c r="LV170" s="25"/>
      <c r="LW170" s="25"/>
      <c r="LX170" s="25"/>
      <c r="LY170" s="25"/>
      <c r="LZ170" s="25"/>
      <c r="MA170" s="25"/>
      <c r="MB170" s="25"/>
      <c r="MC170" s="25"/>
      <c r="MD170" s="25"/>
      <c r="ME170" s="25"/>
      <c r="MF170" s="25"/>
      <c r="MG170" s="25"/>
      <c r="MH170" s="25"/>
      <c r="MI170" s="25"/>
      <c r="MJ170" s="25"/>
      <c r="MK170" s="25"/>
      <c r="ML170" s="25"/>
      <c r="MM170" s="25"/>
      <c r="MN170" s="25"/>
      <c r="MO170" s="25"/>
      <c r="MP170" s="25"/>
      <c r="MQ170" s="25"/>
      <c r="MR170" s="25"/>
      <c r="MS170" s="25"/>
      <c r="MT170" s="25"/>
      <c r="MU170" s="25"/>
      <c r="MV170" s="25"/>
      <c r="MW170" s="25"/>
      <c r="MX170" s="25"/>
      <c r="MY170" s="25"/>
      <c r="MZ170" s="25"/>
      <c r="NA170" s="25"/>
      <c r="NB170" s="25"/>
      <c r="NC170" s="25"/>
      <c r="ND170" s="25"/>
      <c r="NE170" s="25"/>
      <c r="NF170" s="25"/>
      <c r="NG170" s="25"/>
      <c r="NH170" s="25"/>
      <c r="NI170" s="25"/>
      <c r="NJ170" s="25"/>
      <c r="NK170" s="25"/>
      <c r="NL170" s="25"/>
      <c r="NM170" s="25"/>
      <c r="NN170" s="23"/>
      <c r="NO170" s="25"/>
      <c r="NP170" s="25"/>
      <c r="NQ170" s="25"/>
      <c r="NR170" s="25"/>
      <c r="NS170" s="25"/>
      <c r="NT170" s="25"/>
      <c r="NU170" s="25"/>
      <c r="NV170" s="25"/>
      <c r="NW170" s="23"/>
      <c r="NX170" s="25"/>
      <c r="NY170" s="25"/>
      <c r="NZ170" s="25"/>
      <c r="OA170" s="25"/>
      <c r="OB170" s="25"/>
      <c r="OC170" s="25"/>
      <c r="OD170" s="25"/>
      <c r="OE170" s="25"/>
      <c r="OF170" s="25"/>
      <c r="OG170" s="25"/>
      <c r="OH170" s="25"/>
      <c r="OI170" s="25"/>
      <c r="OJ170" s="25"/>
      <c r="OK170" s="25"/>
      <c r="OL170" s="25"/>
      <c r="OM170" s="25"/>
      <c r="ON170" s="25"/>
      <c r="OO170" s="25"/>
      <c r="OP170" s="25"/>
    </row>
    <row r="171" spans="1:438">
      <c r="A171" s="21" t="s">
        <v>255</v>
      </c>
      <c r="B171" s="24">
        <f t="shared" si="195"/>
        <v>0</v>
      </c>
      <c r="C171" s="24">
        <f t="shared" si="196"/>
        <v>0</v>
      </c>
      <c r="D171" s="24">
        <f t="shared" si="197"/>
        <v>0</v>
      </c>
      <c r="E171" s="24">
        <f t="shared" si="198"/>
        <v>0</v>
      </c>
      <c r="F171" s="24">
        <f t="shared" si="199"/>
        <v>0</v>
      </c>
      <c r="G171" s="24">
        <f t="shared" si="200"/>
        <v>0</v>
      </c>
      <c r="H171" s="24">
        <f t="shared" si="201"/>
        <v>0</v>
      </c>
      <c r="I171" s="24">
        <f t="shared" si="202"/>
        <v>0</v>
      </c>
      <c r="J171" s="24">
        <f t="shared" si="203"/>
        <v>0</v>
      </c>
      <c r="K171" s="24">
        <f t="shared" si="204"/>
        <v>0</v>
      </c>
      <c r="L171" s="24">
        <f t="shared" si="205"/>
        <v>0</v>
      </c>
      <c r="M171" s="24">
        <f t="shared" si="206"/>
        <v>0</v>
      </c>
      <c r="N171" s="24">
        <f t="shared" si="207"/>
        <v>0</v>
      </c>
      <c r="O171" s="24">
        <f t="shared" si="208"/>
        <v>0</v>
      </c>
      <c r="P171" s="24">
        <f t="shared" si="209"/>
        <v>0</v>
      </c>
      <c r="Q171" s="24">
        <f t="shared" si="210"/>
        <v>0</v>
      </c>
      <c r="R171" s="24">
        <f t="shared" si="211"/>
        <v>0</v>
      </c>
      <c r="S171" s="24">
        <f t="shared" si="212"/>
        <v>0</v>
      </c>
      <c r="T171" s="24">
        <f t="shared" si="213"/>
        <v>0</v>
      </c>
      <c r="U171" s="24">
        <f t="shared" si="214"/>
        <v>0</v>
      </c>
      <c r="V171" s="24">
        <f t="shared" si="215"/>
        <v>0</v>
      </c>
      <c r="W171" s="24">
        <f t="shared" si="216"/>
        <v>0</v>
      </c>
      <c r="X171" s="24">
        <f t="shared" si="217"/>
        <v>0</v>
      </c>
      <c r="Y171" s="24">
        <f t="shared" si="218"/>
        <v>0</v>
      </c>
      <c r="Z171" s="24">
        <f t="shared" si="219"/>
        <v>0</v>
      </c>
      <c r="AA171" s="24">
        <f t="shared" si="220"/>
        <v>0</v>
      </c>
      <c r="AB171" s="24">
        <f t="shared" si="221"/>
        <v>0</v>
      </c>
      <c r="AC171" s="24">
        <f t="shared" si="222"/>
        <v>0</v>
      </c>
      <c r="AD171" s="24">
        <f t="shared" si="223"/>
        <v>0</v>
      </c>
      <c r="AE171" s="24">
        <f t="shared" si="224"/>
        <v>0</v>
      </c>
      <c r="AF171" s="24">
        <f t="shared" si="225"/>
        <v>0</v>
      </c>
      <c r="AG171" s="24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/>
      <c r="GW171" s="25"/>
      <c r="GX171" s="25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  <c r="LD171" s="25"/>
      <c r="LE171" s="25"/>
      <c r="LF171" s="25"/>
      <c r="LG171" s="25"/>
      <c r="LH171" s="25"/>
      <c r="LI171" s="25"/>
      <c r="LJ171" s="25"/>
      <c r="LK171" s="25"/>
      <c r="LL171" s="25"/>
      <c r="LM171" s="25"/>
      <c r="LN171" s="25"/>
      <c r="LO171" s="25"/>
      <c r="LP171" s="25"/>
      <c r="LQ171" s="25"/>
      <c r="LR171" s="25"/>
      <c r="LS171" s="25"/>
      <c r="LT171" s="25"/>
      <c r="LU171" s="25"/>
      <c r="LV171" s="25"/>
      <c r="LW171" s="25"/>
      <c r="LX171" s="25"/>
      <c r="LY171" s="25"/>
      <c r="LZ171" s="25"/>
      <c r="MA171" s="25"/>
      <c r="MB171" s="25"/>
      <c r="MC171" s="25"/>
      <c r="MD171" s="25"/>
      <c r="ME171" s="25"/>
      <c r="MF171" s="25"/>
      <c r="MG171" s="25"/>
      <c r="MH171" s="25"/>
      <c r="MI171" s="25"/>
      <c r="MJ171" s="25"/>
      <c r="MK171" s="25"/>
      <c r="ML171" s="25"/>
      <c r="MM171" s="25"/>
      <c r="MN171" s="25"/>
      <c r="MO171" s="25"/>
      <c r="MP171" s="25"/>
      <c r="MQ171" s="25"/>
      <c r="MR171" s="25"/>
      <c r="MS171" s="25"/>
      <c r="MT171" s="25"/>
      <c r="MU171" s="25"/>
      <c r="MV171" s="25"/>
      <c r="MW171" s="25"/>
      <c r="MX171" s="25"/>
      <c r="MY171" s="25"/>
      <c r="MZ171" s="25"/>
      <c r="NA171" s="25"/>
      <c r="NB171" s="25"/>
      <c r="NC171" s="25"/>
      <c r="ND171" s="25"/>
      <c r="NE171" s="25"/>
      <c r="NF171" s="25"/>
      <c r="NG171" s="25"/>
      <c r="NH171" s="25"/>
      <c r="NI171" s="25"/>
      <c r="NJ171" s="25"/>
      <c r="NK171" s="25"/>
      <c r="NL171" s="25"/>
      <c r="NM171" s="25"/>
      <c r="NN171" s="23"/>
      <c r="NO171" s="25"/>
      <c r="NP171" s="25"/>
      <c r="NQ171" s="25"/>
      <c r="NR171" s="25"/>
      <c r="NS171" s="25"/>
      <c r="NT171" s="25"/>
      <c r="NU171" s="25"/>
      <c r="NV171" s="25"/>
      <c r="NW171" s="23"/>
      <c r="NX171" s="25"/>
      <c r="NY171" s="25"/>
      <c r="NZ171" s="25"/>
      <c r="OA171" s="25"/>
      <c r="OB171" s="25"/>
      <c r="OC171" s="25"/>
      <c r="OD171" s="25"/>
      <c r="OE171" s="25"/>
      <c r="OF171" s="25"/>
      <c r="OG171" s="25"/>
      <c r="OH171" s="25"/>
      <c r="OI171" s="25"/>
      <c r="OJ171" s="25"/>
      <c r="OK171" s="25"/>
      <c r="OL171" s="25"/>
      <c r="OM171" s="25"/>
      <c r="ON171" s="25"/>
      <c r="OO171" s="25"/>
      <c r="OP171" s="25"/>
    </row>
    <row r="172" spans="1:438">
      <c r="A172" s="21" t="s">
        <v>256</v>
      </c>
      <c r="B172" s="24">
        <f t="shared" si="195"/>
        <v>0</v>
      </c>
      <c r="C172" s="24">
        <f t="shared" si="196"/>
        <v>0</v>
      </c>
      <c r="D172" s="24">
        <f t="shared" si="197"/>
        <v>0</v>
      </c>
      <c r="E172" s="24">
        <f t="shared" si="198"/>
        <v>0</v>
      </c>
      <c r="F172" s="24">
        <f t="shared" si="199"/>
        <v>0</v>
      </c>
      <c r="G172" s="24">
        <f t="shared" si="200"/>
        <v>0</v>
      </c>
      <c r="H172" s="24">
        <f t="shared" si="201"/>
        <v>0</v>
      </c>
      <c r="I172" s="24">
        <f t="shared" si="202"/>
        <v>0</v>
      </c>
      <c r="J172" s="24">
        <f t="shared" si="203"/>
        <v>0</v>
      </c>
      <c r="K172" s="24">
        <f t="shared" si="204"/>
        <v>0</v>
      </c>
      <c r="L172" s="24">
        <f t="shared" si="205"/>
        <v>0</v>
      </c>
      <c r="M172" s="24">
        <f t="shared" si="206"/>
        <v>0</v>
      </c>
      <c r="N172" s="24">
        <f t="shared" si="207"/>
        <v>0</v>
      </c>
      <c r="O172" s="24">
        <f t="shared" si="208"/>
        <v>0</v>
      </c>
      <c r="P172" s="24">
        <f t="shared" si="209"/>
        <v>0</v>
      </c>
      <c r="Q172" s="24">
        <f t="shared" si="210"/>
        <v>0</v>
      </c>
      <c r="R172" s="24">
        <f t="shared" si="211"/>
        <v>0</v>
      </c>
      <c r="S172" s="24">
        <f t="shared" si="212"/>
        <v>0</v>
      </c>
      <c r="T172" s="24">
        <f t="shared" si="213"/>
        <v>0</v>
      </c>
      <c r="U172" s="24">
        <f t="shared" si="214"/>
        <v>0</v>
      </c>
      <c r="V172" s="24">
        <f t="shared" si="215"/>
        <v>0</v>
      </c>
      <c r="W172" s="24">
        <f t="shared" si="216"/>
        <v>0</v>
      </c>
      <c r="X172" s="24">
        <f t="shared" si="217"/>
        <v>0</v>
      </c>
      <c r="Y172" s="24">
        <f t="shared" si="218"/>
        <v>0</v>
      </c>
      <c r="Z172" s="24">
        <f t="shared" si="219"/>
        <v>0</v>
      </c>
      <c r="AA172" s="24">
        <f t="shared" si="220"/>
        <v>0</v>
      </c>
      <c r="AB172" s="24">
        <f t="shared" si="221"/>
        <v>0</v>
      </c>
      <c r="AC172" s="24">
        <f t="shared" si="222"/>
        <v>0</v>
      </c>
      <c r="AD172" s="24">
        <f t="shared" si="223"/>
        <v>0</v>
      </c>
      <c r="AE172" s="24">
        <f t="shared" si="224"/>
        <v>0</v>
      </c>
      <c r="AF172" s="24">
        <f t="shared" si="225"/>
        <v>0</v>
      </c>
      <c r="AG172" s="24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  <c r="GT172" s="25"/>
      <c r="GU172" s="25"/>
      <c r="GV172" s="25"/>
      <c r="GW172" s="25"/>
      <c r="GX172" s="25"/>
      <c r="GY172" s="25"/>
      <c r="GZ172" s="25"/>
      <c r="HA172" s="25"/>
      <c r="HB172" s="25"/>
      <c r="HC172" s="25"/>
      <c r="HD172" s="25"/>
      <c r="HE172" s="25"/>
      <c r="HF172" s="25"/>
      <c r="HG172" s="25"/>
      <c r="HH172" s="25"/>
      <c r="HI172" s="25"/>
      <c r="HJ172" s="25"/>
      <c r="HK172" s="25"/>
      <c r="HL172" s="25"/>
      <c r="HM172" s="25"/>
      <c r="HN172" s="25"/>
      <c r="HO172" s="25"/>
      <c r="HP172" s="25"/>
      <c r="HQ172" s="25"/>
      <c r="HR172" s="25"/>
      <c r="HS172" s="25"/>
      <c r="HT172" s="25"/>
      <c r="HU172" s="25"/>
      <c r="HV172" s="25"/>
      <c r="HW172" s="25"/>
      <c r="HX172" s="25"/>
      <c r="HY172" s="25"/>
      <c r="HZ172" s="25"/>
      <c r="IA172" s="25"/>
      <c r="IB172" s="25"/>
      <c r="IC172" s="25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5"/>
      <c r="IT172" s="25"/>
      <c r="IU172" s="25"/>
      <c r="IV172" s="25"/>
      <c r="IW172" s="25"/>
      <c r="IX172" s="25"/>
      <c r="IY172" s="25"/>
      <c r="IZ172" s="25"/>
      <c r="JA172" s="25"/>
      <c r="JB172" s="25"/>
      <c r="JC172" s="25"/>
      <c r="JD172" s="25"/>
      <c r="JE172" s="25"/>
      <c r="JF172" s="25"/>
      <c r="JG172" s="25"/>
      <c r="JH172" s="25"/>
      <c r="JI172" s="25"/>
      <c r="JJ172" s="25"/>
      <c r="JK172" s="25"/>
      <c r="JL172" s="25"/>
      <c r="JM172" s="25"/>
      <c r="JN172" s="25"/>
      <c r="JO172" s="25"/>
      <c r="JP172" s="25"/>
      <c r="JQ172" s="25"/>
      <c r="JR172" s="25"/>
      <c r="JS172" s="25"/>
      <c r="JT172" s="25"/>
      <c r="JU172" s="25"/>
      <c r="JV172" s="25"/>
      <c r="JW172" s="25"/>
      <c r="JX172" s="25"/>
      <c r="JY172" s="25"/>
      <c r="JZ172" s="25"/>
      <c r="KA172" s="25"/>
      <c r="KB172" s="25"/>
      <c r="KC172" s="25"/>
      <c r="KD172" s="25"/>
      <c r="KE172" s="25"/>
      <c r="KF172" s="25"/>
      <c r="KG172" s="25"/>
      <c r="KH172" s="25"/>
      <c r="KI172" s="25"/>
      <c r="KJ172" s="25"/>
      <c r="KK172" s="25"/>
      <c r="KL172" s="25"/>
      <c r="KM172" s="25"/>
      <c r="KN172" s="25"/>
      <c r="KO172" s="25"/>
      <c r="KP172" s="25"/>
      <c r="KQ172" s="25"/>
      <c r="KR172" s="25"/>
      <c r="KS172" s="25"/>
      <c r="KT172" s="25"/>
      <c r="KU172" s="25"/>
      <c r="KV172" s="25"/>
      <c r="KW172" s="25"/>
      <c r="KX172" s="25"/>
      <c r="KY172" s="25"/>
      <c r="KZ172" s="25"/>
      <c r="LA172" s="25"/>
      <c r="LB172" s="25"/>
      <c r="LC172" s="25"/>
      <c r="LD172" s="25"/>
      <c r="LE172" s="25"/>
      <c r="LF172" s="25"/>
      <c r="LG172" s="25"/>
      <c r="LH172" s="25"/>
      <c r="LI172" s="25"/>
      <c r="LJ172" s="25"/>
      <c r="LK172" s="25"/>
      <c r="LL172" s="25"/>
      <c r="LM172" s="25"/>
      <c r="LN172" s="25"/>
      <c r="LO172" s="25"/>
      <c r="LP172" s="25"/>
      <c r="LQ172" s="25"/>
      <c r="LR172" s="25"/>
      <c r="LS172" s="25"/>
      <c r="LT172" s="25"/>
      <c r="LU172" s="25"/>
      <c r="LV172" s="25"/>
      <c r="LW172" s="25"/>
      <c r="LX172" s="25"/>
      <c r="LY172" s="25"/>
      <c r="LZ172" s="25"/>
      <c r="MA172" s="25"/>
      <c r="MB172" s="25"/>
      <c r="MC172" s="25"/>
      <c r="MD172" s="25"/>
      <c r="ME172" s="25"/>
      <c r="MF172" s="25"/>
      <c r="MG172" s="25"/>
      <c r="MH172" s="25"/>
      <c r="MI172" s="25"/>
      <c r="MJ172" s="25"/>
      <c r="MK172" s="25"/>
      <c r="ML172" s="25"/>
      <c r="MM172" s="25"/>
      <c r="MN172" s="25"/>
      <c r="MO172" s="25"/>
      <c r="MP172" s="25"/>
      <c r="MQ172" s="25"/>
      <c r="MR172" s="25"/>
      <c r="MS172" s="25"/>
      <c r="MT172" s="25"/>
      <c r="MU172" s="25"/>
      <c r="MV172" s="25"/>
      <c r="MW172" s="25"/>
      <c r="MX172" s="25"/>
      <c r="MY172" s="25"/>
      <c r="MZ172" s="25"/>
      <c r="NA172" s="25"/>
      <c r="NB172" s="25"/>
      <c r="NC172" s="25"/>
      <c r="ND172" s="25"/>
      <c r="NE172" s="25"/>
      <c r="NF172" s="25"/>
      <c r="NG172" s="25"/>
      <c r="NH172" s="25"/>
      <c r="NI172" s="25"/>
      <c r="NJ172" s="25"/>
      <c r="NK172" s="25"/>
      <c r="NL172" s="25"/>
      <c r="NM172" s="25"/>
      <c r="NN172" s="23"/>
      <c r="NO172" s="25"/>
      <c r="NP172" s="25"/>
      <c r="NQ172" s="25"/>
      <c r="NR172" s="25"/>
      <c r="NS172" s="25"/>
      <c r="NT172" s="25"/>
      <c r="NU172" s="25"/>
      <c r="NV172" s="25"/>
      <c r="NW172" s="23"/>
      <c r="NX172" s="26"/>
      <c r="NY172" s="25"/>
      <c r="NZ172" s="25"/>
      <c r="OA172" s="25"/>
      <c r="OB172" s="25"/>
      <c r="OC172" s="25"/>
      <c r="OD172" s="25"/>
      <c r="OE172" s="25"/>
      <c r="OF172" s="25"/>
      <c r="OG172" s="25"/>
      <c r="OH172" s="25"/>
      <c r="OI172" s="25"/>
      <c r="OJ172" s="25"/>
      <c r="OK172" s="25"/>
      <c r="OL172" s="25"/>
      <c r="OM172" s="25"/>
      <c r="ON172" s="25"/>
      <c r="OO172" s="25"/>
      <c r="OP172" s="25"/>
    </row>
    <row r="173" spans="1:438">
      <c r="A173" s="21" t="s">
        <v>257</v>
      </c>
      <c r="B173" s="24">
        <f t="shared" si="195"/>
        <v>0</v>
      </c>
      <c r="C173" s="24">
        <f t="shared" si="196"/>
        <v>0</v>
      </c>
      <c r="D173" s="24">
        <f t="shared" si="197"/>
        <v>0</v>
      </c>
      <c r="E173" s="24">
        <f t="shared" si="198"/>
        <v>0</v>
      </c>
      <c r="F173" s="24">
        <f t="shared" si="199"/>
        <v>0</v>
      </c>
      <c r="G173" s="24">
        <f t="shared" si="200"/>
        <v>0</v>
      </c>
      <c r="H173" s="24">
        <f t="shared" si="201"/>
        <v>0</v>
      </c>
      <c r="I173" s="24">
        <f t="shared" si="202"/>
        <v>0</v>
      </c>
      <c r="J173" s="24">
        <f t="shared" si="203"/>
        <v>0</v>
      </c>
      <c r="K173" s="24">
        <f t="shared" si="204"/>
        <v>0</v>
      </c>
      <c r="L173" s="24">
        <f t="shared" si="205"/>
        <v>0</v>
      </c>
      <c r="M173" s="24">
        <f t="shared" si="206"/>
        <v>0</v>
      </c>
      <c r="N173" s="24">
        <f t="shared" si="207"/>
        <v>0</v>
      </c>
      <c r="O173" s="24">
        <f t="shared" si="208"/>
        <v>0</v>
      </c>
      <c r="P173" s="24">
        <f t="shared" si="209"/>
        <v>0</v>
      </c>
      <c r="Q173" s="24">
        <f t="shared" si="210"/>
        <v>0</v>
      </c>
      <c r="R173" s="24">
        <f t="shared" si="211"/>
        <v>0</v>
      </c>
      <c r="S173" s="24">
        <f t="shared" si="212"/>
        <v>0</v>
      </c>
      <c r="T173" s="24">
        <f t="shared" si="213"/>
        <v>0</v>
      </c>
      <c r="U173" s="24">
        <f t="shared" si="214"/>
        <v>0</v>
      </c>
      <c r="V173" s="24">
        <f t="shared" si="215"/>
        <v>0</v>
      </c>
      <c r="W173" s="24">
        <f t="shared" si="216"/>
        <v>0</v>
      </c>
      <c r="X173" s="24">
        <f t="shared" si="217"/>
        <v>0</v>
      </c>
      <c r="Y173" s="24">
        <f t="shared" si="218"/>
        <v>0</v>
      </c>
      <c r="Z173" s="24">
        <f t="shared" si="219"/>
        <v>0</v>
      </c>
      <c r="AA173" s="24">
        <f t="shared" si="220"/>
        <v>0</v>
      </c>
      <c r="AB173" s="24">
        <f t="shared" si="221"/>
        <v>0</v>
      </c>
      <c r="AC173" s="24">
        <f t="shared" si="222"/>
        <v>0</v>
      </c>
      <c r="AD173" s="24">
        <f t="shared" si="223"/>
        <v>0</v>
      </c>
      <c r="AE173" s="24">
        <f t="shared" si="224"/>
        <v>0</v>
      </c>
      <c r="AF173" s="24">
        <f t="shared" si="225"/>
        <v>0</v>
      </c>
      <c r="AG173" s="24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  <c r="GT173" s="25"/>
      <c r="GU173" s="25"/>
      <c r="GV173" s="25"/>
      <c r="GW173" s="25"/>
      <c r="GX173" s="25"/>
      <c r="GY173" s="25"/>
      <c r="GZ173" s="25"/>
      <c r="HA173" s="25"/>
      <c r="HB173" s="25"/>
      <c r="HC173" s="25"/>
      <c r="HD173" s="25"/>
      <c r="HE173" s="25"/>
      <c r="HF173" s="25"/>
      <c r="HG173" s="25"/>
      <c r="HH173" s="25"/>
      <c r="HI173" s="25"/>
      <c r="HJ173" s="25"/>
      <c r="HK173" s="25"/>
      <c r="HL173" s="25"/>
      <c r="HM173" s="25"/>
      <c r="HN173" s="25"/>
      <c r="HO173" s="25"/>
      <c r="HP173" s="25"/>
      <c r="HQ173" s="25"/>
      <c r="HR173" s="25"/>
      <c r="HS173" s="25"/>
      <c r="HT173" s="25"/>
      <c r="HU173" s="25"/>
      <c r="HV173" s="25"/>
      <c r="HW173" s="25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5"/>
      <c r="IT173" s="25"/>
      <c r="IU173" s="25"/>
      <c r="IV173" s="25"/>
      <c r="IW173" s="25"/>
      <c r="IX173" s="25"/>
      <c r="IY173" s="25"/>
      <c r="IZ173" s="25"/>
      <c r="JA173" s="25"/>
      <c r="JB173" s="25"/>
      <c r="JC173" s="25"/>
      <c r="JD173" s="25"/>
      <c r="JE173" s="25"/>
      <c r="JF173" s="25"/>
      <c r="JG173" s="25"/>
      <c r="JH173" s="25"/>
      <c r="JI173" s="25"/>
      <c r="JJ173" s="25"/>
      <c r="JK173" s="25"/>
      <c r="JL173" s="25"/>
      <c r="JM173" s="25"/>
      <c r="JN173" s="25"/>
      <c r="JO173" s="25"/>
      <c r="JP173" s="25"/>
      <c r="JQ173" s="25"/>
      <c r="JR173" s="25"/>
      <c r="JS173" s="25"/>
      <c r="JT173" s="25"/>
      <c r="JU173" s="25"/>
      <c r="JV173" s="25"/>
      <c r="JW173" s="25"/>
      <c r="JX173" s="25"/>
      <c r="JY173" s="25"/>
      <c r="JZ173" s="25"/>
      <c r="KA173" s="25"/>
      <c r="KB173" s="25"/>
      <c r="KC173" s="25"/>
      <c r="KD173" s="25"/>
      <c r="KE173" s="25"/>
      <c r="KF173" s="25"/>
      <c r="KG173" s="25"/>
      <c r="KH173" s="25"/>
      <c r="KI173" s="25"/>
      <c r="KJ173" s="25"/>
      <c r="KK173" s="25"/>
      <c r="KL173" s="25"/>
      <c r="KM173" s="25"/>
      <c r="KN173" s="25"/>
      <c r="KO173" s="25"/>
      <c r="KP173" s="25"/>
      <c r="KQ173" s="25"/>
      <c r="KR173" s="25"/>
      <c r="KS173" s="25"/>
      <c r="KT173" s="25"/>
      <c r="KU173" s="25"/>
      <c r="KV173" s="25"/>
      <c r="KW173" s="25"/>
      <c r="KX173" s="25"/>
      <c r="KY173" s="25"/>
      <c r="KZ173" s="25"/>
      <c r="LA173" s="25"/>
      <c r="LB173" s="25"/>
      <c r="LC173" s="25"/>
      <c r="LD173" s="25"/>
      <c r="LE173" s="25"/>
      <c r="LF173" s="25"/>
      <c r="LG173" s="25"/>
      <c r="LH173" s="25"/>
      <c r="LI173" s="25"/>
      <c r="LJ173" s="25"/>
      <c r="LK173" s="25"/>
      <c r="LL173" s="25"/>
      <c r="LM173" s="25"/>
      <c r="LN173" s="25"/>
      <c r="LO173" s="25"/>
      <c r="LP173" s="25"/>
      <c r="LQ173" s="25"/>
      <c r="LR173" s="25"/>
      <c r="LS173" s="25"/>
      <c r="LT173" s="25"/>
      <c r="LU173" s="25"/>
      <c r="LV173" s="25"/>
      <c r="LW173" s="25"/>
      <c r="LX173" s="25"/>
      <c r="LY173" s="25"/>
      <c r="LZ173" s="25"/>
      <c r="MA173" s="25"/>
      <c r="MB173" s="25"/>
      <c r="MC173" s="25"/>
      <c r="MD173" s="25"/>
      <c r="ME173" s="25"/>
      <c r="MF173" s="25"/>
      <c r="MG173" s="25"/>
      <c r="MH173" s="25"/>
      <c r="MI173" s="25"/>
      <c r="MJ173" s="25"/>
      <c r="MK173" s="25"/>
      <c r="ML173" s="25"/>
      <c r="MM173" s="25"/>
      <c r="MN173" s="25"/>
      <c r="MO173" s="25"/>
      <c r="MP173" s="25"/>
      <c r="MQ173" s="25"/>
      <c r="MR173" s="25"/>
      <c r="MS173" s="25"/>
      <c r="MT173" s="25"/>
      <c r="MU173" s="25"/>
      <c r="MV173" s="25"/>
      <c r="MW173" s="25"/>
      <c r="MX173" s="25"/>
      <c r="MY173" s="25"/>
      <c r="MZ173" s="25"/>
      <c r="NA173" s="25"/>
      <c r="NB173" s="25"/>
      <c r="NC173" s="25"/>
      <c r="ND173" s="25"/>
      <c r="NE173" s="25"/>
      <c r="NF173" s="25"/>
      <c r="NG173" s="25"/>
      <c r="NH173" s="25"/>
      <c r="NI173" s="25"/>
      <c r="NJ173" s="25"/>
      <c r="NK173" s="25"/>
      <c r="NL173" s="25"/>
      <c r="NM173" s="25"/>
      <c r="NN173" s="23"/>
      <c r="NO173" s="25"/>
      <c r="NP173" s="25"/>
      <c r="NQ173" s="25"/>
      <c r="NR173" s="25"/>
      <c r="NS173" s="25"/>
      <c r="NT173" s="25"/>
      <c r="NU173" s="25"/>
      <c r="NV173" s="25"/>
      <c r="NW173" s="23"/>
      <c r="NX173" s="25"/>
      <c r="NY173" s="25"/>
      <c r="NZ173" s="25"/>
      <c r="OA173" s="25"/>
      <c r="OB173" s="25"/>
      <c r="OC173" s="25"/>
      <c r="OD173" s="25"/>
      <c r="OE173" s="25"/>
      <c r="OF173" s="25"/>
      <c r="OG173" s="25"/>
      <c r="OH173" s="25"/>
      <c r="OI173" s="25"/>
      <c r="OJ173" s="25"/>
      <c r="OK173" s="25"/>
      <c r="OL173" s="25"/>
      <c r="OM173" s="25"/>
      <c r="ON173" s="25"/>
      <c r="OO173" s="25"/>
      <c r="OP173" s="25"/>
    </row>
    <row r="174" spans="1:438">
      <c r="A174" s="21" t="s">
        <v>258</v>
      </c>
      <c r="B174" s="24">
        <f t="shared" si="195"/>
        <v>0</v>
      </c>
      <c r="C174" s="24">
        <f t="shared" si="196"/>
        <v>0</v>
      </c>
      <c r="D174" s="24">
        <f t="shared" si="197"/>
        <v>0</v>
      </c>
      <c r="E174" s="24">
        <f t="shared" si="198"/>
        <v>0</v>
      </c>
      <c r="F174" s="24">
        <f t="shared" si="199"/>
        <v>0</v>
      </c>
      <c r="G174" s="24">
        <f t="shared" si="200"/>
        <v>0</v>
      </c>
      <c r="H174" s="24">
        <f t="shared" si="201"/>
        <v>0</v>
      </c>
      <c r="I174" s="24">
        <f t="shared" si="202"/>
        <v>0</v>
      </c>
      <c r="J174" s="24">
        <f t="shared" si="203"/>
        <v>0</v>
      </c>
      <c r="K174" s="24">
        <f t="shared" si="204"/>
        <v>0</v>
      </c>
      <c r="L174" s="24">
        <f t="shared" si="205"/>
        <v>0</v>
      </c>
      <c r="M174" s="24">
        <f t="shared" si="206"/>
        <v>0</v>
      </c>
      <c r="N174" s="24">
        <f t="shared" si="207"/>
        <v>0</v>
      </c>
      <c r="O174" s="24">
        <f t="shared" si="208"/>
        <v>0</v>
      </c>
      <c r="P174" s="24">
        <f t="shared" si="209"/>
        <v>0</v>
      </c>
      <c r="Q174" s="24">
        <f t="shared" si="210"/>
        <v>0</v>
      </c>
      <c r="R174" s="24">
        <f t="shared" si="211"/>
        <v>0</v>
      </c>
      <c r="S174" s="24">
        <f t="shared" si="212"/>
        <v>0</v>
      </c>
      <c r="T174" s="24">
        <f t="shared" si="213"/>
        <v>0</v>
      </c>
      <c r="U174" s="24">
        <f t="shared" si="214"/>
        <v>0</v>
      </c>
      <c r="V174" s="24">
        <f t="shared" si="215"/>
        <v>0</v>
      </c>
      <c r="W174" s="24">
        <f t="shared" si="216"/>
        <v>0</v>
      </c>
      <c r="X174" s="24">
        <f t="shared" si="217"/>
        <v>0</v>
      </c>
      <c r="Y174" s="24">
        <f t="shared" si="218"/>
        <v>0</v>
      </c>
      <c r="Z174" s="24">
        <f t="shared" si="219"/>
        <v>0</v>
      </c>
      <c r="AA174" s="24">
        <f t="shared" si="220"/>
        <v>0</v>
      </c>
      <c r="AB174" s="24">
        <f t="shared" si="221"/>
        <v>0</v>
      </c>
      <c r="AC174" s="24">
        <f t="shared" si="222"/>
        <v>0</v>
      </c>
      <c r="AD174" s="24">
        <f t="shared" si="223"/>
        <v>0</v>
      </c>
      <c r="AE174" s="24">
        <f t="shared" si="224"/>
        <v>0</v>
      </c>
      <c r="AF174" s="24">
        <f t="shared" si="225"/>
        <v>0</v>
      </c>
      <c r="AG174" s="24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  <c r="GT174" s="25"/>
      <c r="GU174" s="25"/>
      <c r="GV174" s="25"/>
      <c r="GW174" s="25"/>
      <c r="GX174" s="25"/>
      <c r="GY174" s="25"/>
      <c r="GZ174" s="25"/>
      <c r="HA174" s="25"/>
      <c r="HB174" s="25"/>
      <c r="HC174" s="25"/>
      <c r="HD174" s="25"/>
      <c r="HE174" s="25"/>
      <c r="HF174" s="25"/>
      <c r="HG174" s="25"/>
      <c r="HH174" s="25"/>
      <c r="HI174" s="25"/>
      <c r="HJ174" s="25"/>
      <c r="HK174" s="25"/>
      <c r="HL174" s="25"/>
      <c r="HM174" s="25"/>
      <c r="HN174" s="25"/>
      <c r="HO174" s="25"/>
      <c r="HP174" s="25"/>
      <c r="HQ174" s="25"/>
      <c r="HR174" s="25"/>
      <c r="HS174" s="25"/>
      <c r="HT174" s="25"/>
      <c r="HU174" s="25"/>
      <c r="HV174" s="25"/>
      <c r="HW174" s="25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5"/>
      <c r="IT174" s="25"/>
      <c r="IU174" s="25"/>
      <c r="IV174" s="25"/>
      <c r="IW174" s="25"/>
      <c r="IX174" s="25"/>
      <c r="IY174" s="25"/>
      <c r="IZ174" s="25"/>
      <c r="JA174" s="25"/>
      <c r="JB174" s="25"/>
      <c r="JC174" s="25"/>
      <c r="JD174" s="25"/>
      <c r="JE174" s="25"/>
      <c r="JF174" s="25"/>
      <c r="JG174" s="25"/>
      <c r="JH174" s="25"/>
      <c r="JI174" s="25"/>
      <c r="JJ174" s="25"/>
      <c r="JK174" s="25"/>
      <c r="JL174" s="25"/>
      <c r="JM174" s="25"/>
      <c r="JN174" s="25"/>
      <c r="JO174" s="25"/>
      <c r="JP174" s="25"/>
      <c r="JQ174" s="25"/>
      <c r="JR174" s="25"/>
      <c r="JS174" s="25"/>
      <c r="JT174" s="25"/>
      <c r="JU174" s="25"/>
      <c r="JV174" s="25"/>
      <c r="JW174" s="25"/>
      <c r="JX174" s="25"/>
      <c r="JY174" s="25"/>
      <c r="JZ174" s="25"/>
      <c r="KA174" s="25"/>
      <c r="KB174" s="25"/>
      <c r="KC174" s="25"/>
      <c r="KD174" s="25"/>
      <c r="KE174" s="25"/>
      <c r="KF174" s="25"/>
      <c r="KG174" s="25"/>
      <c r="KH174" s="25"/>
      <c r="KI174" s="25"/>
      <c r="KJ174" s="25"/>
      <c r="KK174" s="25"/>
      <c r="KL174" s="25"/>
      <c r="KM174" s="25"/>
      <c r="KN174" s="25"/>
      <c r="KO174" s="25"/>
      <c r="KP174" s="25"/>
      <c r="KQ174" s="25"/>
      <c r="KR174" s="25"/>
      <c r="KS174" s="25"/>
      <c r="KT174" s="25"/>
      <c r="KU174" s="25"/>
      <c r="KV174" s="25"/>
      <c r="KW174" s="25"/>
      <c r="KX174" s="25"/>
      <c r="KY174" s="25"/>
      <c r="KZ174" s="25"/>
      <c r="LA174" s="25"/>
      <c r="LB174" s="25"/>
      <c r="LC174" s="25"/>
      <c r="LD174" s="25"/>
      <c r="LE174" s="25"/>
      <c r="LF174" s="25"/>
      <c r="LG174" s="25"/>
      <c r="LH174" s="25"/>
      <c r="LI174" s="25"/>
      <c r="LJ174" s="25"/>
      <c r="LK174" s="25"/>
      <c r="LL174" s="25"/>
      <c r="LM174" s="25"/>
      <c r="LN174" s="25"/>
      <c r="LO174" s="25"/>
      <c r="LP174" s="25"/>
      <c r="LQ174" s="25"/>
      <c r="LR174" s="25"/>
      <c r="LS174" s="25"/>
      <c r="LT174" s="25"/>
      <c r="LU174" s="25"/>
      <c r="LV174" s="25"/>
      <c r="LW174" s="25"/>
      <c r="LX174" s="25"/>
      <c r="LY174" s="25"/>
      <c r="LZ174" s="25"/>
      <c r="MA174" s="25"/>
      <c r="MB174" s="25"/>
      <c r="MC174" s="25"/>
      <c r="MD174" s="25"/>
      <c r="ME174" s="25"/>
      <c r="MF174" s="25"/>
      <c r="MG174" s="25"/>
      <c r="MH174" s="25"/>
      <c r="MI174" s="25"/>
      <c r="MJ174" s="25"/>
      <c r="MK174" s="25"/>
      <c r="ML174" s="25"/>
      <c r="MM174" s="25"/>
      <c r="MN174" s="25"/>
      <c r="MO174" s="25"/>
      <c r="MP174" s="25"/>
      <c r="MQ174" s="25"/>
      <c r="MR174" s="25"/>
      <c r="MS174" s="25"/>
      <c r="MT174" s="25"/>
      <c r="MU174" s="25"/>
      <c r="MV174" s="25"/>
      <c r="MW174" s="25"/>
      <c r="MX174" s="25"/>
      <c r="MY174" s="25"/>
      <c r="MZ174" s="25"/>
      <c r="NA174" s="25"/>
      <c r="NB174" s="25"/>
      <c r="NC174" s="25"/>
      <c r="ND174" s="25"/>
      <c r="NE174" s="25"/>
      <c r="NF174" s="25"/>
      <c r="NG174" s="25"/>
      <c r="NH174" s="25"/>
      <c r="NI174" s="25"/>
      <c r="NJ174" s="25"/>
      <c r="NK174" s="25"/>
      <c r="NL174" s="25"/>
      <c r="NM174" s="25"/>
      <c r="NN174" s="23"/>
      <c r="NO174" s="25"/>
      <c r="NP174" s="25"/>
      <c r="NQ174" s="25"/>
      <c r="NR174" s="25"/>
      <c r="NS174" s="25"/>
      <c r="NT174" s="25"/>
      <c r="NU174" s="25"/>
      <c r="NV174" s="25"/>
      <c r="NW174" s="23"/>
      <c r="NX174" s="25"/>
      <c r="NY174" s="25"/>
      <c r="NZ174" s="25"/>
      <c r="OA174" s="25"/>
      <c r="OB174" s="25"/>
      <c r="OC174" s="25"/>
      <c r="OD174" s="25"/>
      <c r="OE174" s="25"/>
      <c r="OF174" s="25"/>
      <c r="OG174" s="25"/>
      <c r="OH174" s="25"/>
      <c r="OI174" s="25"/>
      <c r="OJ174" s="25"/>
      <c r="OK174" s="25"/>
      <c r="OL174" s="25"/>
      <c r="OM174" s="25"/>
      <c r="ON174" s="25"/>
      <c r="OO174" s="25"/>
      <c r="OP174" s="25"/>
    </row>
    <row r="175" spans="1:438">
      <c r="A175" s="21" t="s">
        <v>259</v>
      </c>
      <c r="B175" s="24">
        <f t="shared" si="195"/>
        <v>0</v>
      </c>
      <c r="C175" s="24">
        <f t="shared" si="196"/>
        <v>0</v>
      </c>
      <c r="D175" s="24">
        <f t="shared" si="197"/>
        <v>0</v>
      </c>
      <c r="E175" s="24">
        <f t="shared" si="198"/>
        <v>0</v>
      </c>
      <c r="F175" s="24">
        <f t="shared" si="199"/>
        <v>0</v>
      </c>
      <c r="G175" s="24">
        <f t="shared" si="200"/>
        <v>0</v>
      </c>
      <c r="H175" s="24">
        <f t="shared" si="201"/>
        <v>0</v>
      </c>
      <c r="I175" s="24">
        <f t="shared" si="202"/>
        <v>0</v>
      </c>
      <c r="J175" s="24">
        <f t="shared" si="203"/>
        <v>0</v>
      </c>
      <c r="K175" s="24">
        <f t="shared" si="204"/>
        <v>0</v>
      </c>
      <c r="L175" s="24">
        <f t="shared" si="205"/>
        <v>0</v>
      </c>
      <c r="M175" s="24">
        <f t="shared" si="206"/>
        <v>0</v>
      </c>
      <c r="N175" s="24">
        <f t="shared" si="207"/>
        <v>0</v>
      </c>
      <c r="O175" s="24">
        <f t="shared" si="208"/>
        <v>0</v>
      </c>
      <c r="P175" s="24">
        <f t="shared" si="209"/>
        <v>0</v>
      </c>
      <c r="Q175" s="24">
        <f t="shared" si="210"/>
        <v>0</v>
      </c>
      <c r="R175" s="24">
        <f t="shared" si="211"/>
        <v>0</v>
      </c>
      <c r="S175" s="24">
        <f t="shared" si="212"/>
        <v>0</v>
      </c>
      <c r="T175" s="24">
        <f t="shared" si="213"/>
        <v>0</v>
      </c>
      <c r="U175" s="24">
        <f t="shared" si="214"/>
        <v>0</v>
      </c>
      <c r="V175" s="24">
        <f t="shared" si="215"/>
        <v>0</v>
      </c>
      <c r="W175" s="24">
        <f t="shared" si="216"/>
        <v>0</v>
      </c>
      <c r="X175" s="24">
        <f t="shared" si="217"/>
        <v>0</v>
      </c>
      <c r="Y175" s="24">
        <f t="shared" si="218"/>
        <v>0</v>
      </c>
      <c r="Z175" s="24">
        <f t="shared" si="219"/>
        <v>0</v>
      </c>
      <c r="AA175" s="24">
        <f t="shared" si="220"/>
        <v>0</v>
      </c>
      <c r="AB175" s="24">
        <f t="shared" si="221"/>
        <v>0</v>
      </c>
      <c r="AC175" s="24">
        <f t="shared" si="222"/>
        <v>0</v>
      </c>
      <c r="AD175" s="24">
        <f t="shared" si="223"/>
        <v>0</v>
      </c>
      <c r="AE175" s="24">
        <f t="shared" si="224"/>
        <v>0</v>
      </c>
      <c r="AF175" s="24">
        <f t="shared" si="225"/>
        <v>0</v>
      </c>
      <c r="AG175" s="24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  <c r="GT175" s="25"/>
      <c r="GU175" s="25"/>
      <c r="GV175" s="25"/>
      <c r="GW175" s="25"/>
      <c r="GX175" s="25"/>
      <c r="GY175" s="25"/>
      <c r="GZ175" s="25"/>
      <c r="HA175" s="25"/>
      <c r="HB175" s="25"/>
      <c r="HC175" s="25"/>
      <c r="HD175" s="25"/>
      <c r="HE175" s="25"/>
      <c r="HF175" s="25"/>
      <c r="HG175" s="25"/>
      <c r="HH175" s="25"/>
      <c r="HI175" s="25"/>
      <c r="HJ175" s="25"/>
      <c r="HK175" s="25"/>
      <c r="HL175" s="25"/>
      <c r="HM175" s="25"/>
      <c r="HN175" s="25"/>
      <c r="HO175" s="25"/>
      <c r="HP175" s="25"/>
      <c r="HQ175" s="25"/>
      <c r="HR175" s="25"/>
      <c r="HS175" s="25"/>
      <c r="HT175" s="25"/>
      <c r="HU175" s="25"/>
      <c r="HV175" s="25"/>
      <c r="HW175" s="25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5"/>
      <c r="IT175" s="25"/>
      <c r="IU175" s="25"/>
      <c r="IV175" s="25"/>
      <c r="IW175" s="25"/>
      <c r="IX175" s="25"/>
      <c r="IY175" s="25"/>
      <c r="IZ175" s="25"/>
      <c r="JA175" s="25"/>
      <c r="JB175" s="25"/>
      <c r="JC175" s="25"/>
      <c r="JD175" s="25"/>
      <c r="JE175" s="25"/>
      <c r="JF175" s="25"/>
      <c r="JG175" s="25"/>
      <c r="JH175" s="25"/>
      <c r="JI175" s="25"/>
      <c r="JJ175" s="25"/>
      <c r="JK175" s="25"/>
      <c r="JL175" s="25"/>
      <c r="JM175" s="25"/>
      <c r="JN175" s="25"/>
      <c r="JO175" s="25"/>
      <c r="JP175" s="25"/>
      <c r="JQ175" s="25"/>
      <c r="JR175" s="25"/>
      <c r="JS175" s="25"/>
      <c r="JT175" s="25"/>
      <c r="JU175" s="25"/>
      <c r="JV175" s="25"/>
      <c r="JW175" s="25"/>
      <c r="JX175" s="25"/>
      <c r="JY175" s="25"/>
      <c r="JZ175" s="25"/>
      <c r="KA175" s="25"/>
      <c r="KB175" s="25"/>
      <c r="KC175" s="25"/>
      <c r="KD175" s="25"/>
      <c r="KE175" s="25"/>
      <c r="KF175" s="25"/>
      <c r="KG175" s="25"/>
      <c r="KH175" s="25"/>
      <c r="KI175" s="25"/>
      <c r="KJ175" s="25"/>
      <c r="KK175" s="25"/>
      <c r="KL175" s="25"/>
      <c r="KM175" s="25"/>
      <c r="KN175" s="25"/>
      <c r="KO175" s="25"/>
      <c r="KP175" s="25"/>
      <c r="KQ175" s="25"/>
      <c r="KR175" s="25"/>
      <c r="KS175" s="25"/>
      <c r="KT175" s="25"/>
      <c r="KU175" s="25"/>
      <c r="KV175" s="25"/>
      <c r="KW175" s="25"/>
      <c r="KX175" s="25"/>
      <c r="KY175" s="25"/>
      <c r="KZ175" s="25"/>
      <c r="LA175" s="25"/>
      <c r="LB175" s="25"/>
      <c r="LC175" s="25"/>
      <c r="LD175" s="25"/>
      <c r="LE175" s="25"/>
      <c r="LF175" s="25"/>
      <c r="LG175" s="25"/>
      <c r="LH175" s="25"/>
      <c r="LI175" s="25"/>
      <c r="LJ175" s="25"/>
      <c r="LK175" s="25"/>
      <c r="LL175" s="25"/>
      <c r="LM175" s="25"/>
      <c r="LN175" s="25"/>
      <c r="LO175" s="25"/>
      <c r="LP175" s="25"/>
      <c r="LQ175" s="25"/>
      <c r="LR175" s="25"/>
      <c r="LS175" s="25"/>
      <c r="LT175" s="25"/>
      <c r="LU175" s="25"/>
      <c r="LV175" s="25"/>
      <c r="LW175" s="25"/>
      <c r="LX175" s="25"/>
      <c r="LY175" s="25"/>
      <c r="LZ175" s="25"/>
      <c r="MA175" s="25"/>
      <c r="MB175" s="25"/>
      <c r="MC175" s="25"/>
      <c r="MD175" s="25"/>
      <c r="ME175" s="25"/>
      <c r="MF175" s="25"/>
      <c r="MG175" s="25"/>
      <c r="MH175" s="25"/>
      <c r="MI175" s="25"/>
      <c r="MJ175" s="25"/>
      <c r="MK175" s="25"/>
      <c r="ML175" s="25"/>
      <c r="MM175" s="25"/>
      <c r="MN175" s="25"/>
      <c r="MO175" s="25"/>
      <c r="MP175" s="25"/>
      <c r="MQ175" s="25"/>
      <c r="MR175" s="25"/>
      <c r="MS175" s="25"/>
      <c r="MT175" s="25"/>
      <c r="MU175" s="25"/>
      <c r="MV175" s="25"/>
      <c r="MW175" s="25"/>
      <c r="MX175" s="25"/>
      <c r="MY175" s="25"/>
      <c r="MZ175" s="25"/>
      <c r="NA175" s="25"/>
      <c r="NB175" s="25"/>
      <c r="NC175" s="25"/>
      <c r="ND175" s="25"/>
      <c r="NE175" s="25"/>
      <c r="NF175" s="25"/>
      <c r="NG175" s="25"/>
      <c r="NH175" s="25"/>
      <c r="NI175" s="25"/>
      <c r="NJ175" s="25"/>
      <c r="NK175" s="25"/>
      <c r="NL175" s="25"/>
      <c r="NM175" s="25"/>
      <c r="NN175" s="23"/>
      <c r="NO175" s="25"/>
      <c r="NP175" s="25"/>
      <c r="NQ175" s="25"/>
      <c r="NR175" s="25"/>
      <c r="NS175" s="25"/>
      <c r="NT175" s="25"/>
      <c r="NU175" s="25"/>
      <c r="NV175" s="25"/>
      <c r="NW175" s="23"/>
      <c r="NX175" s="25"/>
      <c r="NY175" s="25"/>
      <c r="NZ175" s="25"/>
      <c r="OA175" s="25"/>
      <c r="OB175" s="25"/>
      <c r="OC175" s="25"/>
      <c r="OD175" s="25"/>
      <c r="OE175" s="25"/>
      <c r="OF175" s="25"/>
      <c r="OG175" s="25"/>
      <c r="OH175" s="25"/>
      <c r="OI175" s="25"/>
      <c r="OJ175" s="25"/>
      <c r="OK175" s="25"/>
      <c r="OL175" s="25"/>
      <c r="OM175" s="25"/>
      <c r="ON175" s="25"/>
      <c r="OO175" s="25"/>
      <c r="OP175" s="25"/>
    </row>
    <row r="176" spans="1:438">
      <c r="A176" s="21" t="s">
        <v>260</v>
      </c>
      <c r="B176" s="24">
        <f t="shared" si="195"/>
        <v>0</v>
      </c>
      <c r="C176" s="24">
        <f t="shared" si="196"/>
        <v>0</v>
      </c>
      <c r="D176" s="24">
        <f t="shared" si="197"/>
        <v>0</v>
      </c>
      <c r="E176" s="24">
        <f t="shared" si="198"/>
        <v>0</v>
      </c>
      <c r="F176" s="24">
        <f t="shared" si="199"/>
        <v>0</v>
      </c>
      <c r="G176" s="24">
        <f t="shared" si="200"/>
        <v>0</v>
      </c>
      <c r="H176" s="24">
        <f t="shared" si="201"/>
        <v>0</v>
      </c>
      <c r="I176" s="24">
        <f t="shared" si="202"/>
        <v>0</v>
      </c>
      <c r="J176" s="24">
        <f t="shared" si="203"/>
        <v>0</v>
      </c>
      <c r="K176" s="24">
        <f t="shared" si="204"/>
        <v>0</v>
      </c>
      <c r="L176" s="24">
        <f t="shared" si="205"/>
        <v>0</v>
      </c>
      <c r="M176" s="24">
        <f t="shared" si="206"/>
        <v>0</v>
      </c>
      <c r="N176" s="24">
        <f t="shared" si="207"/>
        <v>0</v>
      </c>
      <c r="O176" s="24">
        <f t="shared" si="208"/>
        <v>0</v>
      </c>
      <c r="P176" s="24">
        <f t="shared" si="209"/>
        <v>0</v>
      </c>
      <c r="Q176" s="24">
        <f t="shared" si="210"/>
        <v>0</v>
      </c>
      <c r="R176" s="24">
        <f t="shared" si="211"/>
        <v>0</v>
      </c>
      <c r="S176" s="24">
        <f t="shared" si="212"/>
        <v>0</v>
      </c>
      <c r="T176" s="24">
        <f t="shared" si="213"/>
        <v>0</v>
      </c>
      <c r="U176" s="24">
        <f t="shared" si="214"/>
        <v>0</v>
      </c>
      <c r="V176" s="24">
        <f t="shared" si="215"/>
        <v>0</v>
      </c>
      <c r="W176" s="24">
        <f t="shared" si="216"/>
        <v>0</v>
      </c>
      <c r="X176" s="24">
        <f t="shared" si="217"/>
        <v>0</v>
      </c>
      <c r="Y176" s="24">
        <f t="shared" si="218"/>
        <v>0</v>
      </c>
      <c r="Z176" s="24">
        <f t="shared" si="219"/>
        <v>0</v>
      </c>
      <c r="AA176" s="24">
        <f t="shared" si="220"/>
        <v>0</v>
      </c>
      <c r="AB176" s="24">
        <f t="shared" si="221"/>
        <v>0</v>
      </c>
      <c r="AC176" s="24">
        <f t="shared" si="222"/>
        <v>0</v>
      </c>
      <c r="AD176" s="24">
        <f t="shared" si="223"/>
        <v>0</v>
      </c>
      <c r="AE176" s="24">
        <f t="shared" si="224"/>
        <v>0</v>
      </c>
      <c r="AF176" s="24">
        <f t="shared" si="225"/>
        <v>0</v>
      </c>
      <c r="AG176" s="24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  <c r="GT176" s="25"/>
      <c r="GU176" s="25"/>
      <c r="GV176" s="25"/>
      <c r="GW176" s="25"/>
      <c r="GX176" s="25"/>
      <c r="GY176" s="25"/>
      <c r="GZ176" s="25"/>
      <c r="HA176" s="25"/>
      <c r="HB176" s="25"/>
      <c r="HC176" s="25"/>
      <c r="HD176" s="25"/>
      <c r="HE176" s="25"/>
      <c r="HF176" s="25"/>
      <c r="HG176" s="25"/>
      <c r="HH176" s="25"/>
      <c r="HI176" s="25"/>
      <c r="HJ176" s="25"/>
      <c r="HK176" s="25"/>
      <c r="HL176" s="25"/>
      <c r="HM176" s="25"/>
      <c r="HN176" s="25"/>
      <c r="HO176" s="25"/>
      <c r="HP176" s="25"/>
      <c r="HQ176" s="25"/>
      <c r="HR176" s="25"/>
      <c r="HS176" s="25"/>
      <c r="HT176" s="25"/>
      <c r="HU176" s="25"/>
      <c r="HV176" s="25"/>
      <c r="HW176" s="25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5"/>
      <c r="IT176" s="25"/>
      <c r="IU176" s="25"/>
      <c r="IV176" s="25"/>
      <c r="IW176" s="25"/>
      <c r="IX176" s="25"/>
      <c r="IY176" s="25"/>
      <c r="IZ176" s="25"/>
      <c r="JA176" s="25"/>
      <c r="JB176" s="25"/>
      <c r="JC176" s="25"/>
      <c r="JD176" s="25"/>
      <c r="JE176" s="25"/>
      <c r="JF176" s="25"/>
      <c r="JG176" s="25"/>
      <c r="JH176" s="25"/>
      <c r="JI176" s="25"/>
      <c r="JJ176" s="25"/>
      <c r="JK176" s="25"/>
      <c r="JL176" s="25"/>
      <c r="JM176" s="25"/>
      <c r="JN176" s="25"/>
      <c r="JO176" s="25"/>
      <c r="JP176" s="25"/>
      <c r="JQ176" s="25"/>
      <c r="JR176" s="25"/>
      <c r="JS176" s="25"/>
      <c r="JT176" s="25"/>
      <c r="JU176" s="25"/>
      <c r="JV176" s="25"/>
      <c r="JW176" s="25"/>
      <c r="JX176" s="25"/>
      <c r="JY176" s="25"/>
      <c r="JZ176" s="25"/>
      <c r="KA176" s="25"/>
      <c r="KB176" s="25"/>
      <c r="KC176" s="25"/>
      <c r="KD176" s="25"/>
      <c r="KE176" s="25"/>
      <c r="KF176" s="25"/>
      <c r="KG176" s="25"/>
      <c r="KH176" s="25"/>
      <c r="KI176" s="25"/>
      <c r="KJ176" s="25"/>
      <c r="KK176" s="25"/>
      <c r="KL176" s="25"/>
      <c r="KM176" s="25"/>
      <c r="KN176" s="25"/>
      <c r="KO176" s="25"/>
      <c r="KP176" s="25"/>
      <c r="KQ176" s="25"/>
      <c r="KR176" s="25"/>
      <c r="KS176" s="25"/>
      <c r="KT176" s="25"/>
      <c r="KU176" s="25"/>
      <c r="KV176" s="25"/>
      <c r="KW176" s="25"/>
      <c r="KX176" s="25"/>
      <c r="KY176" s="25"/>
      <c r="KZ176" s="25"/>
      <c r="LA176" s="25"/>
      <c r="LB176" s="25"/>
      <c r="LC176" s="25"/>
      <c r="LD176" s="25"/>
      <c r="LE176" s="25"/>
      <c r="LF176" s="25"/>
      <c r="LG176" s="25"/>
      <c r="LH176" s="25"/>
      <c r="LI176" s="25"/>
      <c r="LJ176" s="25"/>
      <c r="LK176" s="25"/>
      <c r="LL176" s="25"/>
      <c r="LM176" s="25"/>
      <c r="LN176" s="25"/>
      <c r="LO176" s="25"/>
      <c r="LP176" s="25"/>
      <c r="LQ176" s="25"/>
      <c r="LR176" s="25"/>
      <c r="LS176" s="25"/>
      <c r="LT176" s="25"/>
      <c r="LU176" s="25"/>
      <c r="LV176" s="25"/>
      <c r="LW176" s="25"/>
      <c r="LX176" s="25"/>
      <c r="LY176" s="25"/>
      <c r="LZ176" s="25"/>
      <c r="MA176" s="25"/>
      <c r="MB176" s="25"/>
      <c r="MC176" s="25"/>
      <c r="MD176" s="25"/>
      <c r="ME176" s="25"/>
      <c r="MF176" s="25"/>
      <c r="MG176" s="25"/>
      <c r="MH176" s="25"/>
      <c r="MI176" s="25"/>
      <c r="MJ176" s="25"/>
      <c r="MK176" s="25"/>
      <c r="ML176" s="25"/>
      <c r="MM176" s="25"/>
      <c r="MN176" s="25"/>
      <c r="MO176" s="25"/>
      <c r="MP176" s="25"/>
      <c r="MQ176" s="25"/>
      <c r="MR176" s="25"/>
      <c r="MS176" s="25"/>
      <c r="MT176" s="25"/>
      <c r="MU176" s="25"/>
      <c r="MV176" s="25"/>
      <c r="MW176" s="25"/>
      <c r="MX176" s="25"/>
      <c r="MY176" s="25"/>
      <c r="MZ176" s="25"/>
      <c r="NA176" s="25"/>
      <c r="NB176" s="25"/>
      <c r="NC176" s="25"/>
      <c r="ND176" s="25"/>
      <c r="NE176" s="25"/>
      <c r="NF176" s="25"/>
      <c r="NG176" s="25"/>
      <c r="NH176" s="25"/>
      <c r="NI176" s="25"/>
      <c r="NJ176" s="25"/>
      <c r="NK176" s="25"/>
      <c r="NL176" s="25"/>
      <c r="NM176" s="25"/>
      <c r="NN176" s="23"/>
      <c r="NO176" s="25"/>
      <c r="NP176" s="25"/>
      <c r="NQ176" s="25"/>
      <c r="NR176" s="25"/>
      <c r="NS176" s="25"/>
      <c r="NT176" s="25"/>
      <c r="NU176" s="25"/>
      <c r="NV176" s="25"/>
      <c r="NW176" s="23"/>
      <c r="NX176" s="25"/>
      <c r="NY176" s="25"/>
      <c r="NZ176" s="25"/>
      <c r="OA176" s="25"/>
      <c r="OB176" s="25"/>
      <c r="OC176" s="25"/>
      <c r="OD176" s="25"/>
      <c r="OE176" s="25"/>
      <c r="OF176" s="25"/>
      <c r="OG176" s="25"/>
      <c r="OH176" s="25"/>
      <c r="OI176" s="25"/>
      <c r="OJ176" s="25"/>
      <c r="OK176" s="25"/>
      <c r="OL176" s="25"/>
      <c r="OM176" s="25"/>
      <c r="ON176" s="25"/>
      <c r="OO176" s="25"/>
      <c r="OP176" s="25"/>
    </row>
    <row r="177" spans="1:406">
      <c r="A177" s="21" t="s">
        <v>261</v>
      </c>
      <c r="B177" s="24">
        <f t="shared" si="195"/>
        <v>0</v>
      </c>
      <c r="C177" s="24">
        <f t="shared" si="196"/>
        <v>0</v>
      </c>
      <c r="D177" s="24">
        <f t="shared" si="197"/>
        <v>0</v>
      </c>
      <c r="E177" s="24">
        <f t="shared" si="198"/>
        <v>0</v>
      </c>
      <c r="F177" s="24">
        <f t="shared" si="199"/>
        <v>0</v>
      </c>
      <c r="G177" s="24">
        <f t="shared" si="200"/>
        <v>0</v>
      </c>
      <c r="H177" s="24">
        <f t="shared" si="201"/>
        <v>0</v>
      </c>
      <c r="I177" s="24">
        <f t="shared" si="202"/>
        <v>0</v>
      </c>
      <c r="J177" s="24">
        <f t="shared" si="203"/>
        <v>0</v>
      </c>
      <c r="K177" s="24">
        <f t="shared" si="204"/>
        <v>0</v>
      </c>
      <c r="L177" s="24">
        <f t="shared" si="205"/>
        <v>0</v>
      </c>
      <c r="M177" s="24">
        <f t="shared" si="206"/>
        <v>0</v>
      </c>
      <c r="N177" s="24">
        <f t="shared" si="207"/>
        <v>0</v>
      </c>
      <c r="O177" s="24">
        <f t="shared" si="208"/>
        <v>0</v>
      </c>
      <c r="P177" s="24">
        <f t="shared" si="209"/>
        <v>0</v>
      </c>
      <c r="Q177" s="24">
        <f t="shared" si="210"/>
        <v>0</v>
      </c>
      <c r="R177" s="24">
        <f t="shared" si="211"/>
        <v>0</v>
      </c>
      <c r="S177" s="24">
        <f t="shared" si="212"/>
        <v>0</v>
      </c>
      <c r="T177" s="24">
        <f t="shared" si="213"/>
        <v>0</v>
      </c>
      <c r="U177" s="24">
        <f t="shared" si="214"/>
        <v>0</v>
      </c>
      <c r="V177" s="24">
        <f t="shared" si="215"/>
        <v>0</v>
      </c>
      <c r="W177" s="24">
        <f t="shared" si="216"/>
        <v>0</v>
      </c>
      <c r="X177" s="24">
        <f t="shared" si="217"/>
        <v>0</v>
      </c>
      <c r="Y177" s="24">
        <f t="shared" si="218"/>
        <v>0</v>
      </c>
      <c r="Z177" s="24">
        <f t="shared" si="219"/>
        <v>0</v>
      </c>
      <c r="AA177" s="24">
        <f t="shared" si="220"/>
        <v>0</v>
      </c>
      <c r="AB177" s="24">
        <f t="shared" si="221"/>
        <v>0</v>
      </c>
      <c r="AC177" s="24">
        <f t="shared" si="222"/>
        <v>0</v>
      </c>
      <c r="AD177" s="24">
        <f t="shared" si="223"/>
        <v>0</v>
      </c>
      <c r="AE177" s="24">
        <f t="shared" si="224"/>
        <v>0</v>
      </c>
      <c r="AF177" s="24">
        <f t="shared" si="225"/>
        <v>0</v>
      </c>
      <c r="AG177" s="24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  <c r="GT177" s="25"/>
      <c r="GU177" s="25"/>
      <c r="GV177" s="25"/>
      <c r="GW177" s="25"/>
      <c r="GX177" s="25"/>
      <c r="GY177" s="25"/>
      <c r="GZ177" s="25"/>
      <c r="HA177" s="25"/>
      <c r="HB177" s="25"/>
      <c r="HC177" s="25"/>
      <c r="HD177" s="25"/>
      <c r="HE177" s="25"/>
      <c r="HF177" s="25"/>
      <c r="HG177" s="25"/>
      <c r="HH177" s="25"/>
      <c r="HI177" s="25"/>
      <c r="HJ177" s="25"/>
      <c r="HK177" s="25"/>
      <c r="HL177" s="25"/>
      <c r="HM177" s="25"/>
      <c r="HN177" s="25"/>
      <c r="HO177" s="25"/>
      <c r="HP177" s="25"/>
      <c r="HQ177" s="25"/>
      <c r="HR177" s="25"/>
      <c r="HS177" s="25"/>
      <c r="HT177" s="25"/>
      <c r="HU177" s="25"/>
      <c r="HV177" s="25"/>
      <c r="HW177" s="25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5"/>
      <c r="IT177" s="25"/>
      <c r="IU177" s="25"/>
      <c r="IV177" s="25"/>
      <c r="IW177" s="25"/>
      <c r="IX177" s="25"/>
      <c r="IY177" s="25"/>
      <c r="IZ177" s="25"/>
      <c r="JA177" s="25"/>
      <c r="JB177" s="25"/>
      <c r="JC177" s="25"/>
      <c r="JD177" s="25"/>
      <c r="JE177" s="25"/>
      <c r="JF177" s="25"/>
      <c r="JG177" s="25"/>
      <c r="JH177" s="25"/>
      <c r="JI177" s="25"/>
      <c r="JJ177" s="25"/>
      <c r="JK177" s="25"/>
      <c r="JL177" s="25"/>
      <c r="JM177" s="25"/>
      <c r="JN177" s="25"/>
      <c r="JO177" s="25"/>
      <c r="JP177" s="25"/>
      <c r="JQ177" s="25"/>
      <c r="JR177" s="25"/>
      <c r="JS177" s="25"/>
      <c r="JT177" s="25"/>
      <c r="JU177" s="25"/>
      <c r="JV177" s="25"/>
      <c r="JW177" s="25"/>
      <c r="JX177" s="25"/>
      <c r="JY177" s="25"/>
      <c r="JZ177" s="25"/>
      <c r="KA177" s="25"/>
      <c r="KB177" s="25"/>
      <c r="KC177" s="25"/>
      <c r="KD177" s="25"/>
      <c r="KE177" s="25"/>
      <c r="KF177" s="25"/>
      <c r="KG177" s="25"/>
      <c r="KH177" s="25"/>
      <c r="KI177" s="25"/>
      <c r="KJ177" s="25"/>
      <c r="KK177" s="25"/>
      <c r="KL177" s="25"/>
      <c r="KM177" s="25"/>
      <c r="KN177" s="25"/>
      <c r="KO177" s="25"/>
      <c r="KP177" s="25"/>
      <c r="KQ177" s="25"/>
      <c r="KR177" s="25"/>
      <c r="KS177" s="25"/>
      <c r="KT177" s="25"/>
      <c r="KU177" s="25"/>
      <c r="KV177" s="25"/>
      <c r="KW177" s="25"/>
      <c r="KX177" s="25"/>
      <c r="KY177" s="25"/>
      <c r="KZ177" s="25"/>
      <c r="LA177" s="25"/>
      <c r="LB177" s="25"/>
      <c r="LC177" s="25"/>
      <c r="LD177" s="25"/>
      <c r="LE177" s="25"/>
      <c r="LF177" s="25"/>
      <c r="LG177" s="25"/>
      <c r="LH177" s="25"/>
      <c r="LI177" s="25"/>
      <c r="LJ177" s="25"/>
      <c r="LK177" s="25"/>
      <c r="LL177" s="25"/>
      <c r="LM177" s="25"/>
      <c r="LN177" s="25"/>
      <c r="LO177" s="25"/>
      <c r="LP177" s="25"/>
      <c r="LQ177" s="25"/>
      <c r="LR177" s="25"/>
      <c r="LS177" s="25"/>
      <c r="LT177" s="25"/>
      <c r="LU177" s="25"/>
      <c r="LV177" s="25"/>
      <c r="LW177" s="25"/>
      <c r="LX177" s="25"/>
      <c r="LY177" s="25"/>
      <c r="LZ177" s="25"/>
      <c r="MA177" s="25"/>
      <c r="MB177" s="25"/>
      <c r="MC177" s="25"/>
      <c r="MD177" s="25"/>
      <c r="ME177" s="25"/>
      <c r="MF177" s="25"/>
      <c r="MG177" s="25"/>
      <c r="MH177" s="25"/>
      <c r="MI177" s="25"/>
      <c r="MJ177" s="25"/>
      <c r="MK177" s="25"/>
      <c r="ML177" s="25"/>
      <c r="MM177" s="25"/>
      <c r="MN177" s="25"/>
      <c r="MO177" s="25"/>
      <c r="MP177" s="25"/>
      <c r="MQ177" s="25"/>
      <c r="MR177" s="25"/>
      <c r="MS177" s="25"/>
      <c r="MT177" s="25"/>
      <c r="MU177" s="25"/>
      <c r="MV177" s="25"/>
      <c r="MW177" s="25"/>
      <c r="MX177" s="25"/>
      <c r="MY177" s="25"/>
      <c r="MZ177" s="25"/>
      <c r="NA177" s="25"/>
      <c r="NB177" s="25"/>
      <c r="NC177" s="25"/>
      <c r="ND177" s="25"/>
      <c r="NE177" s="25"/>
      <c r="NF177" s="25"/>
      <c r="NG177" s="25"/>
      <c r="NH177" s="25"/>
      <c r="NI177" s="25"/>
      <c r="NJ177" s="25"/>
      <c r="NK177" s="25"/>
      <c r="NL177" s="25"/>
      <c r="NM177" s="25"/>
      <c r="NN177" s="23"/>
      <c r="NO177" s="25"/>
      <c r="NP177" s="25"/>
      <c r="NQ177" s="25"/>
      <c r="NR177" s="25"/>
      <c r="NS177" s="25"/>
      <c r="NT177" s="25"/>
      <c r="NU177" s="25"/>
      <c r="NV177" s="25"/>
      <c r="NW177" s="23"/>
      <c r="NX177" s="25"/>
      <c r="NY177" s="25"/>
      <c r="NZ177" s="25"/>
      <c r="OA177" s="25"/>
      <c r="OB177" s="25"/>
      <c r="OC177" s="25"/>
      <c r="OD177" s="25"/>
      <c r="OE177" s="25"/>
      <c r="OF177" s="25"/>
      <c r="OG177" s="25"/>
      <c r="OH177" s="25"/>
      <c r="OI177" s="25"/>
      <c r="OJ177" s="25"/>
      <c r="OK177" s="25"/>
      <c r="OL177" s="25"/>
      <c r="OM177" s="25"/>
      <c r="ON177" s="25"/>
      <c r="OO177" s="25"/>
      <c r="OP177" s="25"/>
    </row>
    <row r="178" spans="1:406">
      <c r="A178" s="21" t="s">
        <v>262</v>
      </c>
      <c r="B178" s="24">
        <f t="shared" si="195"/>
        <v>0</v>
      </c>
      <c r="C178" s="24">
        <f t="shared" si="196"/>
        <v>0</v>
      </c>
      <c r="D178" s="24">
        <f t="shared" si="197"/>
        <v>0</v>
      </c>
      <c r="E178" s="24">
        <f t="shared" si="198"/>
        <v>0</v>
      </c>
      <c r="F178" s="24">
        <f t="shared" si="199"/>
        <v>0</v>
      </c>
      <c r="G178" s="24">
        <f t="shared" si="200"/>
        <v>0</v>
      </c>
      <c r="H178" s="24">
        <f t="shared" si="201"/>
        <v>0</v>
      </c>
      <c r="I178" s="24">
        <f t="shared" si="202"/>
        <v>0</v>
      </c>
      <c r="J178" s="24">
        <f t="shared" si="203"/>
        <v>0</v>
      </c>
      <c r="K178" s="24">
        <f t="shared" si="204"/>
        <v>0</v>
      </c>
      <c r="L178" s="24">
        <f t="shared" si="205"/>
        <v>0</v>
      </c>
      <c r="M178" s="24">
        <f t="shared" si="206"/>
        <v>0</v>
      </c>
      <c r="N178" s="24">
        <f t="shared" si="207"/>
        <v>0</v>
      </c>
      <c r="O178" s="24">
        <f t="shared" si="208"/>
        <v>0</v>
      </c>
      <c r="P178" s="24">
        <f t="shared" si="209"/>
        <v>0</v>
      </c>
      <c r="Q178" s="24">
        <f t="shared" si="210"/>
        <v>0</v>
      </c>
      <c r="R178" s="24">
        <f t="shared" si="211"/>
        <v>0</v>
      </c>
      <c r="S178" s="24">
        <f t="shared" si="212"/>
        <v>0</v>
      </c>
      <c r="T178" s="24">
        <f t="shared" si="213"/>
        <v>0</v>
      </c>
      <c r="U178" s="24">
        <f t="shared" si="214"/>
        <v>0</v>
      </c>
      <c r="V178" s="24">
        <f t="shared" si="215"/>
        <v>0</v>
      </c>
      <c r="W178" s="24">
        <f t="shared" si="216"/>
        <v>0</v>
      </c>
      <c r="X178" s="24">
        <f t="shared" si="217"/>
        <v>0</v>
      </c>
      <c r="Y178" s="24">
        <f t="shared" si="218"/>
        <v>0</v>
      </c>
      <c r="Z178" s="24">
        <f t="shared" si="219"/>
        <v>0</v>
      </c>
      <c r="AA178" s="24">
        <f t="shared" si="220"/>
        <v>0</v>
      </c>
      <c r="AB178" s="24">
        <f t="shared" si="221"/>
        <v>0</v>
      </c>
      <c r="AC178" s="24">
        <f t="shared" si="222"/>
        <v>0</v>
      </c>
      <c r="AD178" s="24">
        <f t="shared" si="223"/>
        <v>0</v>
      </c>
      <c r="AE178" s="24">
        <f t="shared" si="224"/>
        <v>0</v>
      </c>
      <c r="AF178" s="24">
        <f t="shared" si="225"/>
        <v>0</v>
      </c>
      <c r="AG178" s="24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  <c r="GT178" s="25"/>
      <c r="GU178" s="25"/>
      <c r="GV178" s="25"/>
      <c r="GW178" s="25"/>
      <c r="GX178" s="25"/>
      <c r="GY178" s="25"/>
      <c r="GZ178" s="25"/>
      <c r="HA178" s="25"/>
      <c r="HB178" s="25"/>
      <c r="HC178" s="25"/>
      <c r="HD178" s="25"/>
      <c r="HE178" s="25"/>
      <c r="HF178" s="25"/>
      <c r="HG178" s="25"/>
      <c r="HH178" s="25"/>
      <c r="HI178" s="25"/>
      <c r="HJ178" s="25"/>
      <c r="HK178" s="25"/>
      <c r="HL178" s="25"/>
      <c r="HM178" s="25"/>
      <c r="HN178" s="25"/>
      <c r="HO178" s="25"/>
      <c r="HP178" s="25"/>
      <c r="HQ178" s="25"/>
      <c r="HR178" s="25"/>
      <c r="HS178" s="25"/>
      <c r="HT178" s="25"/>
      <c r="HU178" s="25"/>
      <c r="HV178" s="25"/>
      <c r="HW178" s="25"/>
      <c r="HX178" s="25"/>
      <c r="HY178" s="25"/>
      <c r="HZ178" s="25"/>
      <c r="IA178" s="25"/>
      <c r="IB178" s="25"/>
      <c r="IC178" s="25"/>
      <c r="ID178" s="25"/>
      <c r="IE178" s="25"/>
      <c r="IF178" s="25"/>
      <c r="IG178" s="25"/>
      <c r="IH178" s="25"/>
      <c r="II178" s="25"/>
      <c r="IJ178" s="25"/>
      <c r="IK178" s="25"/>
      <c r="IL178" s="25"/>
      <c r="IM178" s="25"/>
      <c r="IN178" s="25"/>
      <c r="IO178" s="25"/>
      <c r="IP178" s="25"/>
      <c r="IQ178" s="25"/>
      <c r="IR178" s="25"/>
      <c r="IS178" s="25"/>
      <c r="IT178" s="25"/>
      <c r="IU178" s="25"/>
      <c r="IV178" s="25"/>
      <c r="IW178" s="25"/>
      <c r="IX178" s="25"/>
      <c r="IY178" s="25"/>
      <c r="IZ178" s="25"/>
      <c r="JA178" s="25"/>
      <c r="JB178" s="25"/>
      <c r="JC178" s="25"/>
      <c r="JD178" s="25"/>
      <c r="JE178" s="25"/>
      <c r="JF178" s="25"/>
      <c r="JG178" s="25"/>
      <c r="JH178" s="25"/>
      <c r="JI178" s="25"/>
      <c r="JJ178" s="25"/>
      <c r="JK178" s="25"/>
      <c r="JL178" s="25"/>
      <c r="JM178" s="25"/>
      <c r="JN178" s="25"/>
      <c r="JO178" s="25"/>
      <c r="JP178" s="25"/>
      <c r="JQ178" s="25"/>
      <c r="JR178" s="25"/>
      <c r="JS178" s="25"/>
      <c r="JT178" s="25"/>
      <c r="JU178" s="25"/>
      <c r="JV178" s="25"/>
      <c r="JW178" s="25"/>
      <c r="JX178" s="25"/>
      <c r="JY178" s="25"/>
      <c r="JZ178" s="25"/>
      <c r="KA178" s="25"/>
      <c r="KB178" s="25"/>
      <c r="KC178" s="25"/>
      <c r="KD178" s="25"/>
      <c r="KE178" s="25"/>
      <c r="KF178" s="25"/>
      <c r="KG178" s="25"/>
      <c r="KH178" s="25"/>
      <c r="KI178" s="25"/>
      <c r="KJ178" s="25"/>
      <c r="KK178" s="25"/>
      <c r="KL178" s="25"/>
      <c r="KM178" s="25"/>
      <c r="KN178" s="25"/>
      <c r="KO178" s="25"/>
      <c r="KP178" s="25"/>
      <c r="KQ178" s="25"/>
      <c r="KR178" s="25"/>
      <c r="KS178" s="25"/>
      <c r="KT178" s="25"/>
      <c r="KU178" s="25"/>
      <c r="KV178" s="25"/>
      <c r="KW178" s="25"/>
      <c r="KX178" s="25"/>
      <c r="KY178" s="25"/>
      <c r="KZ178" s="25"/>
      <c r="LA178" s="25"/>
      <c r="LB178" s="25"/>
      <c r="LC178" s="25"/>
      <c r="LD178" s="25"/>
      <c r="LE178" s="25"/>
      <c r="LF178" s="25"/>
      <c r="LG178" s="25"/>
      <c r="LH178" s="25"/>
      <c r="LI178" s="25"/>
      <c r="LJ178" s="25"/>
      <c r="LK178" s="25"/>
      <c r="LL178" s="25"/>
      <c r="LM178" s="25"/>
      <c r="LN178" s="25"/>
      <c r="LO178" s="25"/>
      <c r="LP178" s="25"/>
      <c r="LQ178" s="25"/>
      <c r="LR178" s="25"/>
      <c r="LS178" s="25"/>
      <c r="LT178" s="25"/>
      <c r="LU178" s="25"/>
      <c r="LV178" s="25"/>
      <c r="LW178" s="25"/>
      <c r="LX178" s="25"/>
      <c r="LY178" s="25"/>
      <c r="LZ178" s="25"/>
      <c r="MA178" s="25"/>
      <c r="MB178" s="25"/>
      <c r="MC178" s="25"/>
      <c r="MD178" s="25"/>
      <c r="ME178" s="25"/>
      <c r="MF178" s="25"/>
      <c r="MG178" s="25"/>
      <c r="MH178" s="25"/>
      <c r="MI178" s="25"/>
      <c r="MJ178" s="25"/>
      <c r="MK178" s="25"/>
      <c r="ML178" s="25"/>
      <c r="MM178" s="25"/>
      <c r="MN178" s="25"/>
      <c r="MO178" s="25"/>
      <c r="MP178" s="25"/>
      <c r="MQ178" s="25"/>
      <c r="MR178" s="25"/>
      <c r="MS178" s="25"/>
      <c r="MT178" s="25"/>
      <c r="MU178" s="25"/>
      <c r="MV178" s="25"/>
      <c r="MW178" s="25"/>
      <c r="MX178" s="25"/>
      <c r="MY178" s="25"/>
      <c r="MZ178" s="25"/>
      <c r="NA178" s="25"/>
      <c r="NB178" s="25"/>
      <c r="NC178" s="25"/>
      <c r="ND178" s="25"/>
      <c r="NE178" s="25"/>
      <c r="NF178" s="25"/>
      <c r="NG178" s="25"/>
      <c r="NH178" s="25"/>
      <c r="NI178" s="25"/>
      <c r="NJ178" s="25"/>
      <c r="NK178" s="25"/>
      <c r="NL178" s="25"/>
      <c r="NM178" s="25"/>
      <c r="NN178" s="23"/>
      <c r="NO178" s="25"/>
      <c r="NP178" s="25"/>
      <c r="NQ178" s="25"/>
      <c r="NR178" s="25"/>
      <c r="NS178" s="25"/>
      <c r="NT178" s="25"/>
      <c r="NU178" s="25"/>
      <c r="NV178" s="25"/>
      <c r="NW178" s="23"/>
      <c r="NX178" s="25"/>
      <c r="NY178" s="25"/>
      <c r="NZ178" s="25"/>
      <c r="OA178" s="25"/>
      <c r="OB178" s="25"/>
      <c r="OC178" s="25"/>
      <c r="OD178" s="25"/>
      <c r="OE178" s="25"/>
      <c r="OF178" s="25"/>
      <c r="OG178" s="25"/>
      <c r="OH178" s="25"/>
      <c r="OI178" s="25"/>
      <c r="OJ178" s="25"/>
      <c r="OK178" s="25"/>
      <c r="OL178" s="25"/>
      <c r="OM178" s="25"/>
      <c r="ON178" s="25"/>
      <c r="OO178" s="25"/>
      <c r="OP178" s="25"/>
    </row>
    <row r="179" spans="1:406">
      <c r="A179" s="21" t="s">
        <v>263</v>
      </c>
      <c r="B179" s="24">
        <f t="shared" si="195"/>
        <v>0</v>
      </c>
      <c r="C179" s="24">
        <f t="shared" si="196"/>
        <v>0</v>
      </c>
      <c r="D179" s="24">
        <f t="shared" si="197"/>
        <v>0</v>
      </c>
      <c r="E179" s="24">
        <f t="shared" si="198"/>
        <v>0</v>
      </c>
      <c r="F179" s="24">
        <f t="shared" si="199"/>
        <v>0</v>
      </c>
      <c r="G179" s="24">
        <f t="shared" si="200"/>
        <v>0</v>
      </c>
      <c r="H179" s="24">
        <f t="shared" si="201"/>
        <v>0</v>
      </c>
      <c r="I179" s="24">
        <f t="shared" si="202"/>
        <v>0</v>
      </c>
      <c r="J179" s="24">
        <f t="shared" si="203"/>
        <v>0</v>
      </c>
      <c r="K179" s="24">
        <f t="shared" si="204"/>
        <v>0</v>
      </c>
      <c r="L179" s="24">
        <f t="shared" si="205"/>
        <v>0</v>
      </c>
      <c r="M179" s="24">
        <f t="shared" si="206"/>
        <v>0</v>
      </c>
      <c r="N179" s="24">
        <f t="shared" si="207"/>
        <v>0</v>
      </c>
      <c r="O179" s="24">
        <f t="shared" si="208"/>
        <v>0</v>
      </c>
      <c r="P179" s="24">
        <f t="shared" si="209"/>
        <v>0</v>
      </c>
      <c r="Q179" s="24">
        <f t="shared" si="210"/>
        <v>0</v>
      </c>
      <c r="R179" s="24">
        <f t="shared" si="211"/>
        <v>0</v>
      </c>
      <c r="S179" s="24">
        <f t="shared" si="212"/>
        <v>0</v>
      </c>
      <c r="T179" s="24">
        <f t="shared" si="213"/>
        <v>0</v>
      </c>
      <c r="U179" s="24">
        <f t="shared" si="214"/>
        <v>0</v>
      </c>
      <c r="V179" s="24">
        <f t="shared" si="215"/>
        <v>0</v>
      </c>
      <c r="W179" s="24">
        <f t="shared" si="216"/>
        <v>0</v>
      </c>
      <c r="X179" s="24">
        <f t="shared" si="217"/>
        <v>0</v>
      </c>
      <c r="Y179" s="24">
        <f t="shared" si="218"/>
        <v>0</v>
      </c>
      <c r="Z179" s="24">
        <f t="shared" si="219"/>
        <v>0</v>
      </c>
      <c r="AA179" s="24">
        <f t="shared" si="220"/>
        <v>0</v>
      </c>
      <c r="AB179" s="24">
        <f t="shared" si="221"/>
        <v>0</v>
      </c>
      <c r="AC179" s="24">
        <f t="shared" si="222"/>
        <v>0</v>
      </c>
      <c r="AD179" s="24">
        <f t="shared" si="223"/>
        <v>0</v>
      </c>
      <c r="AE179" s="24">
        <f t="shared" si="224"/>
        <v>0</v>
      </c>
      <c r="AF179" s="24">
        <f t="shared" si="225"/>
        <v>0</v>
      </c>
      <c r="AG179" s="24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  <c r="GT179" s="25"/>
      <c r="GU179" s="25"/>
      <c r="GV179" s="25"/>
      <c r="GW179" s="25"/>
      <c r="GX179" s="25"/>
      <c r="GY179" s="25"/>
      <c r="GZ179" s="25"/>
      <c r="HA179" s="25"/>
      <c r="HB179" s="25"/>
      <c r="HC179" s="25"/>
      <c r="HD179" s="25"/>
      <c r="HE179" s="25"/>
      <c r="HF179" s="25"/>
      <c r="HG179" s="25"/>
      <c r="HH179" s="25"/>
      <c r="HI179" s="25"/>
      <c r="HJ179" s="25"/>
      <c r="HK179" s="25"/>
      <c r="HL179" s="25"/>
      <c r="HM179" s="25"/>
      <c r="HN179" s="25"/>
      <c r="HO179" s="25"/>
      <c r="HP179" s="25"/>
      <c r="HQ179" s="25"/>
      <c r="HR179" s="25"/>
      <c r="HS179" s="25"/>
      <c r="HT179" s="25"/>
      <c r="HU179" s="25"/>
      <c r="HV179" s="25"/>
      <c r="HW179" s="25"/>
      <c r="HX179" s="25"/>
      <c r="HY179" s="25"/>
      <c r="HZ179" s="25"/>
      <c r="IA179" s="25"/>
      <c r="IB179" s="25"/>
      <c r="IC179" s="25"/>
      <c r="ID179" s="25"/>
      <c r="IE179" s="25"/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/>
      <c r="IR179" s="25"/>
      <c r="IS179" s="25"/>
      <c r="IT179" s="25"/>
      <c r="IU179" s="25"/>
      <c r="IV179" s="25"/>
      <c r="IW179" s="25"/>
      <c r="IX179" s="25"/>
      <c r="IY179" s="25"/>
      <c r="IZ179" s="25"/>
      <c r="JA179" s="25"/>
      <c r="JB179" s="25"/>
      <c r="JC179" s="25"/>
      <c r="JD179" s="25"/>
      <c r="JE179" s="25"/>
      <c r="JF179" s="25"/>
      <c r="JG179" s="25"/>
      <c r="JH179" s="25"/>
      <c r="JI179" s="25"/>
      <c r="JJ179" s="25"/>
      <c r="JK179" s="25"/>
      <c r="JL179" s="25"/>
      <c r="JM179" s="25"/>
      <c r="JN179" s="25"/>
      <c r="JO179" s="25"/>
      <c r="JP179" s="25"/>
      <c r="JQ179" s="25"/>
      <c r="JR179" s="25"/>
      <c r="JS179" s="25"/>
      <c r="JT179" s="25"/>
      <c r="JU179" s="25"/>
      <c r="JV179" s="25"/>
      <c r="JW179" s="25"/>
      <c r="JX179" s="25"/>
      <c r="JY179" s="25"/>
      <c r="JZ179" s="25"/>
      <c r="KA179" s="25"/>
      <c r="KB179" s="25"/>
      <c r="KC179" s="25"/>
      <c r="KD179" s="25"/>
      <c r="KE179" s="25"/>
      <c r="KF179" s="25"/>
      <c r="KG179" s="25"/>
      <c r="KH179" s="25"/>
      <c r="KI179" s="25"/>
      <c r="KJ179" s="25"/>
      <c r="KK179" s="25"/>
      <c r="KL179" s="25"/>
      <c r="KM179" s="25"/>
      <c r="KN179" s="25"/>
      <c r="KO179" s="25"/>
      <c r="KP179" s="25"/>
      <c r="KQ179" s="25"/>
      <c r="KR179" s="25"/>
      <c r="KS179" s="25"/>
      <c r="KT179" s="25"/>
      <c r="KU179" s="25"/>
      <c r="KV179" s="25"/>
      <c r="KW179" s="25"/>
      <c r="KX179" s="25"/>
      <c r="KY179" s="25"/>
      <c r="KZ179" s="25"/>
      <c r="LA179" s="25"/>
      <c r="LB179" s="25"/>
      <c r="LC179" s="25"/>
      <c r="LD179" s="25"/>
      <c r="LE179" s="25"/>
      <c r="LF179" s="25"/>
      <c r="LG179" s="25"/>
      <c r="LH179" s="25"/>
      <c r="LI179" s="25"/>
      <c r="LJ179" s="25"/>
      <c r="LK179" s="25"/>
      <c r="LL179" s="25"/>
      <c r="LM179" s="25"/>
      <c r="LN179" s="25"/>
      <c r="LO179" s="25"/>
      <c r="LP179" s="25"/>
      <c r="LQ179" s="25"/>
      <c r="LR179" s="25"/>
      <c r="LS179" s="25"/>
      <c r="LT179" s="25"/>
      <c r="LU179" s="25"/>
      <c r="LV179" s="25"/>
      <c r="LW179" s="25"/>
      <c r="LX179" s="25"/>
      <c r="LY179" s="25"/>
      <c r="LZ179" s="25"/>
      <c r="MA179" s="25"/>
      <c r="MB179" s="25"/>
      <c r="MC179" s="25"/>
      <c r="MD179" s="25"/>
      <c r="ME179" s="25"/>
      <c r="MF179" s="25"/>
      <c r="MG179" s="25"/>
      <c r="MH179" s="25"/>
      <c r="MI179" s="25"/>
      <c r="MJ179" s="25"/>
      <c r="MK179" s="25"/>
      <c r="ML179" s="25"/>
      <c r="MM179" s="25"/>
      <c r="MN179" s="25"/>
      <c r="MO179" s="25"/>
      <c r="MP179" s="25"/>
      <c r="MQ179" s="25"/>
      <c r="MR179" s="25"/>
      <c r="MS179" s="25"/>
      <c r="MT179" s="25"/>
      <c r="MU179" s="25"/>
      <c r="MV179" s="25"/>
      <c r="MW179" s="25"/>
      <c r="MX179" s="25"/>
      <c r="MY179" s="25"/>
      <c r="MZ179" s="25"/>
      <c r="NA179" s="25"/>
      <c r="NB179" s="25"/>
      <c r="NC179" s="25"/>
      <c r="ND179" s="25"/>
      <c r="NE179" s="25"/>
      <c r="NF179" s="25"/>
      <c r="NG179" s="25"/>
      <c r="NH179" s="25"/>
      <c r="NI179" s="25"/>
      <c r="NJ179" s="25"/>
      <c r="NK179" s="25"/>
      <c r="NL179" s="25"/>
      <c r="NM179" s="25"/>
      <c r="NN179" s="23"/>
      <c r="NO179" s="25"/>
      <c r="NP179" s="25"/>
      <c r="NQ179" s="25"/>
      <c r="NR179" s="25"/>
      <c r="NS179" s="25"/>
      <c r="NT179" s="25"/>
      <c r="NU179" s="25"/>
      <c r="NV179" s="25"/>
      <c r="NW179" s="23"/>
      <c r="NX179" s="25"/>
      <c r="NY179" s="25"/>
      <c r="NZ179" s="25"/>
      <c r="OA179" s="25"/>
      <c r="OB179" s="25"/>
      <c r="OC179" s="25"/>
      <c r="OD179" s="25"/>
      <c r="OE179" s="25"/>
      <c r="OF179" s="25"/>
      <c r="OG179" s="25"/>
      <c r="OH179" s="25"/>
      <c r="OI179" s="25"/>
      <c r="OJ179" s="25"/>
      <c r="OK179" s="25"/>
      <c r="OL179" s="25"/>
      <c r="OM179" s="25"/>
      <c r="ON179" s="25"/>
      <c r="OO179" s="25"/>
      <c r="OP179" s="25"/>
    </row>
    <row r="180" spans="1:406">
      <c r="A180" s="21" t="s">
        <v>264</v>
      </c>
      <c r="B180" s="24">
        <f t="shared" si="195"/>
        <v>0</v>
      </c>
      <c r="C180" s="24">
        <f t="shared" si="196"/>
        <v>0</v>
      </c>
      <c r="D180" s="24">
        <f t="shared" si="197"/>
        <v>0</v>
      </c>
      <c r="E180" s="24">
        <f t="shared" si="198"/>
        <v>0</v>
      </c>
      <c r="F180" s="24">
        <f t="shared" si="199"/>
        <v>0</v>
      </c>
      <c r="G180" s="24">
        <f t="shared" si="200"/>
        <v>0</v>
      </c>
      <c r="H180" s="24">
        <f t="shared" si="201"/>
        <v>0</v>
      </c>
      <c r="I180" s="24">
        <f t="shared" si="202"/>
        <v>0</v>
      </c>
      <c r="J180" s="24">
        <f t="shared" si="203"/>
        <v>0</v>
      </c>
      <c r="K180" s="24">
        <f t="shared" si="204"/>
        <v>0</v>
      </c>
      <c r="L180" s="24">
        <f t="shared" si="205"/>
        <v>0</v>
      </c>
      <c r="M180" s="24">
        <f t="shared" si="206"/>
        <v>0</v>
      </c>
      <c r="N180" s="24">
        <f t="shared" si="207"/>
        <v>0</v>
      </c>
      <c r="O180" s="24">
        <f t="shared" si="208"/>
        <v>0</v>
      </c>
      <c r="P180" s="24">
        <f t="shared" si="209"/>
        <v>0</v>
      </c>
      <c r="Q180" s="24">
        <f t="shared" si="210"/>
        <v>0</v>
      </c>
      <c r="R180" s="24">
        <f t="shared" si="211"/>
        <v>0</v>
      </c>
      <c r="S180" s="24">
        <f t="shared" si="212"/>
        <v>0</v>
      </c>
      <c r="T180" s="24">
        <f t="shared" si="213"/>
        <v>0</v>
      </c>
      <c r="U180" s="24">
        <f t="shared" si="214"/>
        <v>0</v>
      </c>
      <c r="V180" s="24">
        <f t="shared" si="215"/>
        <v>0</v>
      </c>
      <c r="W180" s="24">
        <f t="shared" si="216"/>
        <v>0</v>
      </c>
      <c r="X180" s="24">
        <f t="shared" si="217"/>
        <v>0</v>
      </c>
      <c r="Y180" s="24">
        <f t="shared" si="218"/>
        <v>0</v>
      </c>
      <c r="Z180" s="24">
        <f t="shared" si="219"/>
        <v>0</v>
      </c>
      <c r="AA180" s="24">
        <f t="shared" si="220"/>
        <v>0</v>
      </c>
      <c r="AB180" s="24">
        <f t="shared" si="221"/>
        <v>0</v>
      </c>
      <c r="AC180" s="24">
        <f t="shared" si="222"/>
        <v>0</v>
      </c>
      <c r="AD180" s="24">
        <f t="shared" si="223"/>
        <v>0</v>
      </c>
      <c r="AE180" s="24">
        <f t="shared" si="224"/>
        <v>0</v>
      </c>
      <c r="AF180" s="24">
        <f t="shared" si="225"/>
        <v>0</v>
      </c>
      <c r="AG180" s="24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  <c r="LD180" s="25"/>
      <c r="LE180" s="25"/>
      <c r="LF180" s="25"/>
      <c r="LG180" s="25"/>
      <c r="LH180" s="25"/>
      <c r="LI180" s="25"/>
      <c r="LJ180" s="25"/>
      <c r="LK180" s="25"/>
      <c r="LL180" s="25"/>
      <c r="LM180" s="25"/>
      <c r="LN180" s="25"/>
      <c r="LO180" s="25"/>
      <c r="LP180" s="25"/>
      <c r="LQ180" s="25"/>
      <c r="LR180" s="25"/>
      <c r="LS180" s="25"/>
      <c r="LT180" s="25"/>
      <c r="LU180" s="25"/>
      <c r="LV180" s="25"/>
      <c r="LW180" s="25"/>
      <c r="LX180" s="25"/>
      <c r="LY180" s="25"/>
      <c r="LZ180" s="25"/>
      <c r="MA180" s="25"/>
      <c r="MB180" s="25"/>
      <c r="MC180" s="25"/>
      <c r="MD180" s="25"/>
      <c r="ME180" s="25"/>
      <c r="MF180" s="25"/>
      <c r="MG180" s="25"/>
      <c r="MH180" s="25"/>
      <c r="MI180" s="25"/>
      <c r="MJ180" s="25"/>
      <c r="MK180" s="25"/>
      <c r="ML180" s="25"/>
      <c r="MM180" s="25"/>
      <c r="MN180" s="25"/>
      <c r="MO180" s="25"/>
      <c r="MP180" s="25"/>
      <c r="MQ180" s="25"/>
      <c r="MR180" s="25"/>
      <c r="MS180" s="25"/>
      <c r="MT180" s="25"/>
      <c r="MU180" s="25"/>
      <c r="MV180" s="25"/>
      <c r="MW180" s="25"/>
      <c r="MX180" s="25"/>
      <c r="MY180" s="25"/>
      <c r="MZ180" s="25"/>
      <c r="NA180" s="25"/>
      <c r="NB180" s="25"/>
      <c r="NC180" s="25"/>
      <c r="ND180" s="25"/>
      <c r="NE180" s="25"/>
      <c r="NF180" s="25"/>
      <c r="NG180" s="25"/>
      <c r="NH180" s="25"/>
      <c r="NI180" s="25"/>
      <c r="NJ180" s="25"/>
      <c r="NK180" s="25"/>
      <c r="NL180" s="25"/>
      <c r="NM180" s="25"/>
      <c r="NN180" s="23"/>
      <c r="NO180" s="25"/>
      <c r="NP180" s="25"/>
      <c r="NQ180" s="25"/>
      <c r="NR180" s="25"/>
      <c r="NS180" s="25"/>
      <c r="NT180" s="25"/>
      <c r="NU180" s="25"/>
      <c r="NV180" s="25"/>
      <c r="NW180" s="23"/>
      <c r="NX180" s="25"/>
      <c r="NY180" s="25"/>
      <c r="NZ180" s="25"/>
      <c r="OA180" s="25"/>
      <c r="OB180" s="25"/>
      <c r="OC180" s="25"/>
      <c r="OD180" s="25"/>
      <c r="OE180" s="25"/>
      <c r="OF180" s="25"/>
      <c r="OG180" s="25"/>
      <c r="OH180" s="25"/>
      <c r="OI180" s="25"/>
      <c r="OJ180" s="25"/>
      <c r="OK180" s="25"/>
      <c r="OL180" s="25"/>
      <c r="OM180" s="25"/>
      <c r="ON180" s="25"/>
      <c r="OO180" s="25"/>
      <c r="OP180" s="25"/>
    </row>
    <row r="181" spans="1:406">
      <c r="A181" s="21" t="s">
        <v>265</v>
      </c>
      <c r="B181" s="24">
        <f t="shared" si="195"/>
        <v>0</v>
      </c>
      <c r="C181" s="24">
        <f t="shared" si="196"/>
        <v>0</v>
      </c>
      <c r="D181" s="24">
        <f t="shared" si="197"/>
        <v>0</v>
      </c>
      <c r="E181" s="24">
        <f t="shared" si="198"/>
        <v>0</v>
      </c>
      <c r="F181" s="24">
        <f t="shared" si="199"/>
        <v>0</v>
      </c>
      <c r="G181" s="24">
        <f t="shared" si="200"/>
        <v>0</v>
      </c>
      <c r="H181" s="24">
        <f t="shared" si="201"/>
        <v>0</v>
      </c>
      <c r="I181" s="24">
        <f t="shared" si="202"/>
        <v>0</v>
      </c>
      <c r="J181" s="24">
        <f t="shared" si="203"/>
        <v>0</v>
      </c>
      <c r="K181" s="24">
        <f t="shared" si="204"/>
        <v>0</v>
      </c>
      <c r="L181" s="24">
        <f t="shared" si="205"/>
        <v>0</v>
      </c>
      <c r="M181" s="24">
        <f t="shared" si="206"/>
        <v>0</v>
      </c>
      <c r="N181" s="24">
        <f t="shared" si="207"/>
        <v>0</v>
      </c>
      <c r="O181" s="24">
        <f t="shared" si="208"/>
        <v>0</v>
      </c>
      <c r="P181" s="24">
        <f t="shared" si="209"/>
        <v>0</v>
      </c>
      <c r="Q181" s="24">
        <f t="shared" si="210"/>
        <v>0</v>
      </c>
      <c r="R181" s="24">
        <f t="shared" si="211"/>
        <v>0</v>
      </c>
      <c r="S181" s="24">
        <f t="shared" si="212"/>
        <v>0</v>
      </c>
      <c r="T181" s="24">
        <f t="shared" si="213"/>
        <v>0</v>
      </c>
      <c r="U181" s="24">
        <f t="shared" si="214"/>
        <v>0</v>
      </c>
      <c r="V181" s="24">
        <f t="shared" si="215"/>
        <v>0</v>
      </c>
      <c r="W181" s="24">
        <f t="shared" si="216"/>
        <v>0</v>
      </c>
      <c r="X181" s="24">
        <f t="shared" si="217"/>
        <v>0</v>
      </c>
      <c r="Y181" s="24">
        <f t="shared" si="218"/>
        <v>0</v>
      </c>
      <c r="Z181" s="24">
        <f t="shared" si="219"/>
        <v>0</v>
      </c>
      <c r="AA181" s="24">
        <f t="shared" si="220"/>
        <v>0</v>
      </c>
      <c r="AB181" s="24">
        <f t="shared" si="221"/>
        <v>0</v>
      </c>
      <c r="AC181" s="24">
        <f t="shared" si="222"/>
        <v>0</v>
      </c>
      <c r="AD181" s="24">
        <f t="shared" si="223"/>
        <v>0</v>
      </c>
      <c r="AE181" s="24">
        <f t="shared" si="224"/>
        <v>0</v>
      </c>
      <c r="AF181" s="24">
        <f t="shared" si="225"/>
        <v>0</v>
      </c>
      <c r="AG181" s="24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  <c r="GT181" s="25"/>
      <c r="GU181" s="25"/>
      <c r="GV181" s="25"/>
      <c r="GW181" s="25"/>
      <c r="GX181" s="25"/>
      <c r="GY181" s="25"/>
      <c r="GZ181" s="25"/>
      <c r="HA181" s="25"/>
      <c r="HB181" s="25"/>
      <c r="HC181" s="25"/>
      <c r="HD181" s="25"/>
      <c r="HE181" s="25"/>
      <c r="HF181" s="25"/>
      <c r="HG181" s="25"/>
      <c r="HH181" s="25"/>
      <c r="HI181" s="25"/>
      <c r="HJ181" s="25"/>
      <c r="HK181" s="25"/>
      <c r="HL181" s="25"/>
      <c r="HM181" s="25"/>
      <c r="HN181" s="25"/>
      <c r="HO181" s="25"/>
      <c r="HP181" s="25"/>
      <c r="HQ181" s="25"/>
      <c r="HR181" s="25"/>
      <c r="HS181" s="25"/>
      <c r="HT181" s="25"/>
      <c r="HU181" s="25"/>
      <c r="HV181" s="25"/>
      <c r="HW181" s="25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5"/>
      <c r="IT181" s="25"/>
      <c r="IU181" s="25"/>
      <c r="IV181" s="25"/>
      <c r="IW181" s="25"/>
      <c r="IX181" s="25"/>
      <c r="IY181" s="25"/>
      <c r="IZ181" s="25"/>
      <c r="JA181" s="25"/>
      <c r="JB181" s="25"/>
      <c r="JC181" s="25"/>
      <c r="JD181" s="25"/>
      <c r="JE181" s="25"/>
      <c r="JF181" s="25"/>
      <c r="JG181" s="25"/>
      <c r="JH181" s="25"/>
      <c r="JI181" s="25"/>
      <c r="JJ181" s="25"/>
      <c r="JK181" s="25"/>
      <c r="JL181" s="25"/>
      <c r="JM181" s="25"/>
      <c r="JN181" s="25"/>
      <c r="JO181" s="25"/>
      <c r="JP181" s="25"/>
      <c r="JQ181" s="25"/>
      <c r="JR181" s="25"/>
      <c r="JS181" s="25"/>
      <c r="JT181" s="25"/>
      <c r="JU181" s="25"/>
      <c r="JV181" s="25"/>
      <c r="JW181" s="25"/>
      <c r="JX181" s="25"/>
      <c r="JY181" s="25"/>
      <c r="JZ181" s="25"/>
      <c r="KA181" s="25"/>
      <c r="KB181" s="25"/>
      <c r="KC181" s="25"/>
      <c r="KD181" s="25"/>
      <c r="KE181" s="25"/>
      <c r="KF181" s="25"/>
      <c r="KG181" s="25"/>
      <c r="KH181" s="25"/>
      <c r="KI181" s="25"/>
      <c r="KJ181" s="25"/>
      <c r="KK181" s="25"/>
      <c r="KL181" s="25"/>
      <c r="KM181" s="25"/>
      <c r="KN181" s="25"/>
      <c r="KO181" s="25"/>
      <c r="KP181" s="25"/>
      <c r="KQ181" s="25"/>
      <c r="KR181" s="25"/>
      <c r="KS181" s="25"/>
      <c r="KT181" s="25"/>
      <c r="KU181" s="25"/>
      <c r="KV181" s="25"/>
      <c r="KW181" s="25"/>
      <c r="KX181" s="25"/>
      <c r="KY181" s="25"/>
      <c r="KZ181" s="25"/>
      <c r="LA181" s="25"/>
      <c r="LB181" s="25"/>
      <c r="LC181" s="25"/>
      <c r="LD181" s="25"/>
      <c r="LE181" s="25"/>
      <c r="LF181" s="25"/>
      <c r="LG181" s="25"/>
      <c r="LH181" s="25"/>
      <c r="LI181" s="25"/>
      <c r="LJ181" s="25"/>
      <c r="LK181" s="25"/>
      <c r="LL181" s="25"/>
      <c r="LM181" s="25"/>
      <c r="LN181" s="25"/>
      <c r="LO181" s="25"/>
      <c r="LP181" s="25"/>
      <c r="LQ181" s="25"/>
      <c r="LR181" s="25"/>
      <c r="LS181" s="25"/>
      <c r="LT181" s="25"/>
      <c r="LU181" s="25"/>
      <c r="LV181" s="25"/>
      <c r="LW181" s="25"/>
      <c r="LX181" s="25"/>
      <c r="LY181" s="25"/>
      <c r="LZ181" s="25"/>
      <c r="MA181" s="25"/>
      <c r="MB181" s="25"/>
      <c r="MC181" s="25"/>
      <c r="MD181" s="25"/>
      <c r="ME181" s="25"/>
      <c r="MF181" s="25"/>
      <c r="MG181" s="25"/>
      <c r="MH181" s="25"/>
      <c r="MI181" s="25"/>
      <c r="MJ181" s="25"/>
      <c r="MK181" s="25"/>
      <c r="ML181" s="25"/>
      <c r="MM181" s="25"/>
      <c r="MN181" s="25"/>
      <c r="MO181" s="25"/>
      <c r="MP181" s="25"/>
      <c r="MQ181" s="25"/>
      <c r="MR181" s="25"/>
      <c r="MS181" s="25"/>
      <c r="MT181" s="25"/>
      <c r="MU181" s="25"/>
      <c r="MV181" s="25"/>
      <c r="MW181" s="25"/>
      <c r="MX181" s="25"/>
      <c r="MY181" s="25"/>
      <c r="MZ181" s="25"/>
      <c r="NA181" s="25"/>
      <c r="NB181" s="25"/>
      <c r="NC181" s="25"/>
      <c r="ND181" s="25"/>
      <c r="NE181" s="25"/>
      <c r="NF181" s="25"/>
      <c r="NG181" s="25"/>
      <c r="NH181" s="25"/>
      <c r="NI181" s="25"/>
      <c r="NJ181" s="25"/>
      <c r="NK181" s="25"/>
      <c r="NL181" s="25"/>
      <c r="NM181" s="25"/>
      <c r="NN181" s="23"/>
      <c r="NO181" s="25"/>
      <c r="NP181" s="25"/>
      <c r="NQ181" s="25"/>
      <c r="NR181" s="25"/>
      <c r="NS181" s="25"/>
      <c r="NT181" s="25"/>
      <c r="NU181" s="25"/>
      <c r="NV181" s="25"/>
      <c r="NW181" s="23"/>
      <c r="NX181" s="25"/>
      <c r="NY181" s="25"/>
      <c r="NZ181" s="25"/>
      <c r="OA181" s="25"/>
      <c r="OB181" s="25"/>
      <c r="OC181" s="25"/>
      <c r="OD181" s="25"/>
      <c r="OE181" s="25"/>
      <c r="OF181" s="25"/>
      <c r="OG181" s="25"/>
      <c r="OH181" s="25"/>
      <c r="OI181" s="25"/>
      <c r="OJ181" s="25"/>
      <c r="OK181" s="25"/>
      <c r="OL181" s="25"/>
      <c r="OM181" s="25"/>
      <c r="ON181" s="25"/>
      <c r="OO181" s="25"/>
      <c r="OP181" s="25"/>
    </row>
    <row r="182" spans="1:406">
      <c r="A182" s="21" t="s">
        <v>266</v>
      </c>
      <c r="B182" s="24">
        <f t="shared" si="195"/>
        <v>0</v>
      </c>
      <c r="C182" s="24">
        <f t="shared" si="196"/>
        <v>0</v>
      </c>
      <c r="D182" s="24">
        <f t="shared" si="197"/>
        <v>0</v>
      </c>
      <c r="E182" s="24">
        <f t="shared" si="198"/>
        <v>0</v>
      </c>
      <c r="F182" s="24">
        <f t="shared" si="199"/>
        <v>0</v>
      </c>
      <c r="G182" s="24">
        <f t="shared" si="200"/>
        <v>0</v>
      </c>
      <c r="H182" s="24">
        <f t="shared" si="201"/>
        <v>0</v>
      </c>
      <c r="I182" s="24">
        <f t="shared" si="202"/>
        <v>0</v>
      </c>
      <c r="J182" s="24">
        <f t="shared" si="203"/>
        <v>0</v>
      </c>
      <c r="K182" s="24">
        <f t="shared" si="204"/>
        <v>0</v>
      </c>
      <c r="L182" s="24">
        <f t="shared" si="205"/>
        <v>0</v>
      </c>
      <c r="M182" s="24">
        <f t="shared" si="206"/>
        <v>0</v>
      </c>
      <c r="N182" s="24">
        <f t="shared" si="207"/>
        <v>0</v>
      </c>
      <c r="O182" s="24">
        <f t="shared" si="208"/>
        <v>0</v>
      </c>
      <c r="P182" s="24">
        <f t="shared" si="209"/>
        <v>0</v>
      </c>
      <c r="Q182" s="24">
        <f t="shared" si="210"/>
        <v>0</v>
      </c>
      <c r="R182" s="24">
        <f t="shared" si="211"/>
        <v>0</v>
      </c>
      <c r="S182" s="24">
        <f t="shared" si="212"/>
        <v>0</v>
      </c>
      <c r="T182" s="24">
        <f t="shared" si="213"/>
        <v>0</v>
      </c>
      <c r="U182" s="24">
        <f t="shared" si="214"/>
        <v>0</v>
      </c>
      <c r="V182" s="24">
        <f t="shared" si="215"/>
        <v>0</v>
      </c>
      <c r="W182" s="24">
        <f t="shared" si="216"/>
        <v>0</v>
      </c>
      <c r="X182" s="24">
        <f t="shared" si="217"/>
        <v>0</v>
      </c>
      <c r="Y182" s="24">
        <f t="shared" si="218"/>
        <v>0</v>
      </c>
      <c r="Z182" s="24">
        <f t="shared" si="219"/>
        <v>0</v>
      </c>
      <c r="AA182" s="24">
        <f t="shared" si="220"/>
        <v>0</v>
      </c>
      <c r="AB182" s="24">
        <f t="shared" si="221"/>
        <v>0</v>
      </c>
      <c r="AC182" s="24">
        <f t="shared" si="222"/>
        <v>0</v>
      </c>
      <c r="AD182" s="24">
        <f t="shared" si="223"/>
        <v>0</v>
      </c>
      <c r="AE182" s="24">
        <f t="shared" si="224"/>
        <v>0</v>
      </c>
      <c r="AF182" s="24">
        <f t="shared" si="225"/>
        <v>0</v>
      </c>
      <c r="AG182" s="24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  <c r="GT182" s="25"/>
      <c r="GU182" s="25"/>
      <c r="GV182" s="25"/>
      <c r="GW182" s="25"/>
      <c r="GX182" s="25"/>
      <c r="GY182" s="25"/>
      <c r="GZ182" s="25"/>
      <c r="HA182" s="25"/>
      <c r="HB182" s="25"/>
      <c r="HC182" s="25"/>
      <c r="HD182" s="25"/>
      <c r="HE182" s="25"/>
      <c r="HF182" s="25"/>
      <c r="HG182" s="25"/>
      <c r="HH182" s="25"/>
      <c r="HI182" s="25"/>
      <c r="HJ182" s="25"/>
      <c r="HK182" s="25"/>
      <c r="HL182" s="25"/>
      <c r="HM182" s="25"/>
      <c r="HN182" s="25"/>
      <c r="HO182" s="25"/>
      <c r="HP182" s="25"/>
      <c r="HQ182" s="25"/>
      <c r="HR182" s="25"/>
      <c r="HS182" s="25"/>
      <c r="HT182" s="25"/>
      <c r="HU182" s="25"/>
      <c r="HV182" s="25"/>
      <c r="HW182" s="25"/>
      <c r="HX182" s="25"/>
      <c r="HY182" s="25"/>
      <c r="HZ182" s="25"/>
      <c r="IA182" s="25"/>
      <c r="IB182" s="25"/>
      <c r="IC182" s="25"/>
      <c r="ID182" s="25"/>
      <c r="IE182" s="25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5"/>
      <c r="IS182" s="25"/>
      <c r="IT182" s="25"/>
      <c r="IU182" s="25"/>
      <c r="IV182" s="25"/>
      <c r="IW182" s="25"/>
      <c r="IX182" s="25"/>
      <c r="IY182" s="25"/>
      <c r="IZ182" s="25"/>
      <c r="JA182" s="25"/>
      <c r="JB182" s="25"/>
      <c r="JC182" s="25"/>
      <c r="JD182" s="25"/>
      <c r="JE182" s="25"/>
      <c r="JF182" s="25"/>
      <c r="JG182" s="25"/>
      <c r="JH182" s="25"/>
      <c r="JI182" s="25"/>
      <c r="JJ182" s="25"/>
      <c r="JK182" s="25"/>
      <c r="JL182" s="25"/>
      <c r="JM182" s="25"/>
      <c r="JN182" s="25"/>
      <c r="JO182" s="25"/>
      <c r="JP182" s="25"/>
      <c r="JQ182" s="25"/>
      <c r="JR182" s="25"/>
      <c r="JS182" s="25"/>
      <c r="JT182" s="25"/>
      <c r="JU182" s="25"/>
      <c r="JV182" s="25"/>
      <c r="JW182" s="25"/>
      <c r="JX182" s="25"/>
      <c r="JY182" s="25"/>
      <c r="JZ182" s="25"/>
      <c r="KA182" s="25"/>
      <c r="KB182" s="25"/>
      <c r="KC182" s="25"/>
      <c r="KD182" s="25"/>
      <c r="KE182" s="25"/>
      <c r="KF182" s="25"/>
      <c r="KG182" s="25"/>
      <c r="KH182" s="25"/>
      <c r="KI182" s="25"/>
      <c r="KJ182" s="25"/>
      <c r="KK182" s="25"/>
      <c r="KL182" s="25"/>
      <c r="KM182" s="25"/>
      <c r="KN182" s="25"/>
      <c r="KO182" s="25"/>
      <c r="KP182" s="25"/>
      <c r="KQ182" s="25"/>
      <c r="KR182" s="25"/>
      <c r="KS182" s="25"/>
      <c r="KT182" s="25"/>
      <c r="KU182" s="25"/>
      <c r="KV182" s="25"/>
      <c r="KW182" s="25"/>
      <c r="KX182" s="25"/>
      <c r="KY182" s="25"/>
      <c r="KZ182" s="25"/>
      <c r="LA182" s="25"/>
      <c r="LB182" s="25"/>
      <c r="LC182" s="25"/>
      <c r="LD182" s="25"/>
      <c r="LE182" s="25"/>
      <c r="LF182" s="25"/>
      <c r="LG182" s="25"/>
      <c r="LH182" s="25"/>
      <c r="LI182" s="25"/>
      <c r="LJ182" s="25"/>
      <c r="LK182" s="25"/>
      <c r="LL182" s="25"/>
      <c r="LM182" s="25"/>
      <c r="LN182" s="25"/>
      <c r="LO182" s="25"/>
      <c r="LP182" s="25"/>
      <c r="LQ182" s="25"/>
      <c r="LR182" s="25"/>
      <c r="LS182" s="25"/>
      <c r="LT182" s="25"/>
      <c r="LU182" s="25"/>
      <c r="LV182" s="25"/>
      <c r="LW182" s="25"/>
      <c r="LX182" s="25"/>
      <c r="LY182" s="25"/>
      <c r="LZ182" s="25"/>
      <c r="MA182" s="25"/>
      <c r="MB182" s="25"/>
      <c r="MC182" s="25"/>
      <c r="MD182" s="25"/>
      <c r="ME182" s="25"/>
      <c r="MF182" s="25"/>
      <c r="MG182" s="25"/>
      <c r="MH182" s="25"/>
      <c r="MI182" s="25"/>
      <c r="MJ182" s="25"/>
      <c r="MK182" s="25"/>
      <c r="ML182" s="25"/>
      <c r="MM182" s="25"/>
      <c r="MN182" s="25"/>
      <c r="MO182" s="25"/>
      <c r="MP182" s="25"/>
      <c r="MQ182" s="25"/>
      <c r="MR182" s="25"/>
      <c r="MS182" s="25"/>
      <c r="MT182" s="25"/>
      <c r="MU182" s="25"/>
      <c r="MV182" s="25"/>
      <c r="MW182" s="25"/>
      <c r="MX182" s="25"/>
      <c r="MY182" s="25"/>
      <c r="MZ182" s="25"/>
      <c r="NA182" s="25"/>
      <c r="NB182" s="25"/>
      <c r="NC182" s="25"/>
      <c r="ND182" s="25"/>
      <c r="NE182" s="25"/>
      <c r="NF182" s="25"/>
      <c r="NG182" s="25"/>
      <c r="NH182" s="25"/>
      <c r="NI182" s="25"/>
      <c r="NJ182" s="25"/>
      <c r="NK182" s="25"/>
      <c r="NL182" s="25"/>
      <c r="NM182" s="25"/>
      <c r="NN182" s="23"/>
      <c r="NO182" s="25"/>
      <c r="NP182" s="25"/>
      <c r="NQ182" s="25"/>
      <c r="NR182" s="25"/>
      <c r="NS182" s="25"/>
      <c r="NT182" s="25"/>
      <c r="NU182" s="25"/>
      <c r="NV182" s="25"/>
      <c r="NW182" s="23"/>
      <c r="NX182" s="25"/>
      <c r="NY182" s="25"/>
      <c r="NZ182" s="25"/>
      <c r="OA182" s="25"/>
      <c r="OB182" s="25"/>
      <c r="OC182" s="25"/>
      <c r="OD182" s="25"/>
      <c r="OE182" s="25"/>
      <c r="OF182" s="25"/>
      <c r="OG182" s="25"/>
      <c r="OH182" s="25"/>
      <c r="OI182" s="25"/>
      <c r="OJ182" s="25"/>
      <c r="OK182" s="25"/>
      <c r="OL182" s="25"/>
      <c r="OM182" s="25"/>
      <c r="ON182" s="25"/>
      <c r="OO182" s="25"/>
      <c r="OP182" s="25"/>
    </row>
    <row r="183" spans="1:406">
      <c r="A183" s="21" t="s">
        <v>267</v>
      </c>
      <c r="B183" s="24">
        <f t="shared" si="195"/>
        <v>0</v>
      </c>
      <c r="C183" s="24">
        <f t="shared" si="196"/>
        <v>0</v>
      </c>
      <c r="D183" s="24">
        <f t="shared" si="197"/>
        <v>0</v>
      </c>
      <c r="E183" s="24">
        <f t="shared" si="198"/>
        <v>0</v>
      </c>
      <c r="F183" s="24">
        <f t="shared" si="199"/>
        <v>0</v>
      </c>
      <c r="G183" s="24">
        <f t="shared" si="200"/>
        <v>0</v>
      </c>
      <c r="H183" s="24">
        <f t="shared" si="201"/>
        <v>0</v>
      </c>
      <c r="I183" s="24">
        <f t="shared" si="202"/>
        <v>0</v>
      </c>
      <c r="J183" s="24">
        <f t="shared" si="203"/>
        <v>0</v>
      </c>
      <c r="K183" s="24">
        <f t="shared" si="204"/>
        <v>0</v>
      </c>
      <c r="L183" s="24">
        <f t="shared" si="205"/>
        <v>0</v>
      </c>
      <c r="M183" s="24">
        <f t="shared" si="206"/>
        <v>0</v>
      </c>
      <c r="N183" s="24">
        <f t="shared" si="207"/>
        <v>0</v>
      </c>
      <c r="O183" s="24">
        <f t="shared" si="208"/>
        <v>0</v>
      </c>
      <c r="P183" s="24">
        <f t="shared" si="209"/>
        <v>0</v>
      </c>
      <c r="Q183" s="24">
        <f t="shared" si="210"/>
        <v>0</v>
      </c>
      <c r="R183" s="24">
        <f t="shared" si="211"/>
        <v>0</v>
      </c>
      <c r="S183" s="24">
        <f t="shared" si="212"/>
        <v>0</v>
      </c>
      <c r="T183" s="24">
        <f t="shared" si="213"/>
        <v>0</v>
      </c>
      <c r="U183" s="24">
        <f t="shared" si="214"/>
        <v>0</v>
      </c>
      <c r="V183" s="24">
        <f t="shared" si="215"/>
        <v>0</v>
      </c>
      <c r="W183" s="24">
        <f t="shared" si="216"/>
        <v>0</v>
      </c>
      <c r="X183" s="24">
        <f t="shared" si="217"/>
        <v>0</v>
      </c>
      <c r="Y183" s="24">
        <f t="shared" si="218"/>
        <v>0</v>
      </c>
      <c r="Z183" s="24">
        <f t="shared" si="219"/>
        <v>0</v>
      </c>
      <c r="AA183" s="24">
        <f t="shared" si="220"/>
        <v>0</v>
      </c>
      <c r="AB183" s="24">
        <f t="shared" si="221"/>
        <v>0</v>
      </c>
      <c r="AC183" s="24">
        <f t="shared" si="222"/>
        <v>0</v>
      </c>
      <c r="AD183" s="24">
        <f t="shared" si="223"/>
        <v>0</v>
      </c>
      <c r="AE183" s="24">
        <f t="shared" si="224"/>
        <v>0</v>
      </c>
      <c r="AF183" s="24">
        <f t="shared" si="225"/>
        <v>0</v>
      </c>
      <c r="AG183" s="24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/>
      <c r="GX183" s="25"/>
      <c r="GY183" s="25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  <c r="LD183" s="25"/>
      <c r="LE183" s="25"/>
      <c r="LF183" s="25"/>
      <c r="LG183" s="25"/>
      <c r="LH183" s="25"/>
      <c r="LI183" s="25"/>
      <c r="LJ183" s="25"/>
      <c r="LK183" s="25"/>
      <c r="LL183" s="25"/>
      <c r="LM183" s="25"/>
      <c r="LN183" s="25"/>
      <c r="LO183" s="25"/>
      <c r="LP183" s="25"/>
      <c r="LQ183" s="25"/>
      <c r="LR183" s="25"/>
      <c r="LS183" s="25"/>
      <c r="LT183" s="25"/>
      <c r="LU183" s="25"/>
      <c r="LV183" s="25"/>
      <c r="LW183" s="25"/>
      <c r="LX183" s="25"/>
      <c r="LY183" s="25"/>
      <c r="LZ183" s="25"/>
      <c r="MA183" s="25"/>
      <c r="MB183" s="25"/>
      <c r="MC183" s="25"/>
      <c r="MD183" s="25"/>
      <c r="ME183" s="25"/>
      <c r="MF183" s="25"/>
      <c r="MG183" s="25"/>
      <c r="MH183" s="25"/>
      <c r="MI183" s="25"/>
      <c r="MJ183" s="25"/>
      <c r="MK183" s="25"/>
      <c r="ML183" s="25"/>
      <c r="MM183" s="25"/>
      <c r="MN183" s="25"/>
      <c r="MO183" s="25"/>
      <c r="MP183" s="25"/>
      <c r="MQ183" s="25"/>
      <c r="MR183" s="25"/>
      <c r="MS183" s="25"/>
      <c r="MT183" s="25"/>
      <c r="MU183" s="25"/>
      <c r="MV183" s="25"/>
      <c r="MW183" s="25"/>
      <c r="MX183" s="25"/>
      <c r="MY183" s="25"/>
      <c r="MZ183" s="25"/>
      <c r="NA183" s="25"/>
      <c r="NB183" s="25"/>
      <c r="NC183" s="25"/>
      <c r="ND183" s="25"/>
      <c r="NE183" s="25"/>
      <c r="NF183" s="25"/>
      <c r="NG183" s="25"/>
      <c r="NH183" s="25"/>
      <c r="NI183" s="25"/>
      <c r="NJ183" s="25"/>
      <c r="NK183" s="25"/>
      <c r="NL183" s="25"/>
      <c r="NM183" s="25"/>
      <c r="NN183" s="23"/>
      <c r="NO183" s="25"/>
      <c r="NP183" s="25"/>
      <c r="NQ183" s="25"/>
      <c r="NR183" s="25"/>
      <c r="NS183" s="25"/>
      <c r="NT183" s="25"/>
      <c r="NU183" s="25"/>
      <c r="NV183" s="25"/>
      <c r="NW183" s="23"/>
      <c r="NX183" s="25"/>
      <c r="NY183" s="25"/>
      <c r="NZ183" s="25"/>
      <c r="OA183" s="25"/>
      <c r="OB183" s="25"/>
      <c r="OC183" s="25"/>
      <c r="OD183" s="25"/>
      <c r="OE183" s="25"/>
      <c r="OF183" s="25"/>
      <c r="OG183" s="25"/>
      <c r="OH183" s="25"/>
      <c r="OI183" s="25"/>
      <c r="OJ183" s="25"/>
      <c r="OK183" s="25"/>
      <c r="OL183" s="25"/>
      <c r="OM183" s="25"/>
      <c r="ON183" s="25"/>
      <c r="OO183" s="25"/>
      <c r="OP183" s="25"/>
    </row>
    <row r="184" spans="1:406">
      <c r="A184" s="21" t="s">
        <v>268</v>
      </c>
      <c r="B184" s="24">
        <f t="shared" si="195"/>
        <v>0</v>
      </c>
      <c r="C184" s="24">
        <f t="shared" si="196"/>
        <v>0</v>
      </c>
      <c r="D184" s="24">
        <f t="shared" si="197"/>
        <v>0</v>
      </c>
      <c r="E184" s="24">
        <f t="shared" si="198"/>
        <v>0</v>
      </c>
      <c r="F184" s="24">
        <f t="shared" si="199"/>
        <v>0</v>
      </c>
      <c r="G184" s="24">
        <f t="shared" si="200"/>
        <v>0</v>
      </c>
      <c r="H184" s="24">
        <f t="shared" si="201"/>
        <v>0</v>
      </c>
      <c r="I184" s="24">
        <f t="shared" si="202"/>
        <v>0</v>
      </c>
      <c r="J184" s="24">
        <f t="shared" si="203"/>
        <v>0</v>
      </c>
      <c r="K184" s="24">
        <f t="shared" si="204"/>
        <v>0</v>
      </c>
      <c r="L184" s="24">
        <f t="shared" si="205"/>
        <v>0</v>
      </c>
      <c r="M184" s="24">
        <f t="shared" si="206"/>
        <v>0</v>
      </c>
      <c r="N184" s="24">
        <f t="shared" si="207"/>
        <v>0</v>
      </c>
      <c r="O184" s="24">
        <f t="shared" si="208"/>
        <v>0</v>
      </c>
      <c r="P184" s="24">
        <f t="shared" si="209"/>
        <v>0</v>
      </c>
      <c r="Q184" s="24">
        <f t="shared" si="210"/>
        <v>0</v>
      </c>
      <c r="R184" s="24">
        <f t="shared" si="211"/>
        <v>0</v>
      </c>
      <c r="S184" s="24">
        <f t="shared" si="212"/>
        <v>0</v>
      </c>
      <c r="T184" s="24">
        <f t="shared" si="213"/>
        <v>0</v>
      </c>
      <c r="U184" s="24">
        <f t="shared" si="214"/>
        <v>0</v>
      </c>
      <c r="V184" s="24">
        <f t="shared" si="215"/>
        <v>0</v>
      </c>
      <c r="W184" s="24">
        <f t="shared" si="216"/>
        <v>0</v>
      </c>
      <c r="X184" s="24">
        <f t="shared" si="217"/>
        <v>0</v>
      </c>
      <c r="Y184" s="24">
        <f t="shared" si="218"/>
        <v>0</v>
      </c>
      <c r="Z184" s="24">
        <f t="shared" si="219"/>
        <v>0</v>
      </c>
      <c r="AA184" s="24">
        <f t="shared" si="220"/>
        <v>0</v>
      </c>
      <c r="AB184" s="24">
        <f t="shared" si="221"/>
        <v>0</v>
      </c>
      <c r="AC184" s="24">
        <f t="shared" si="222"/>
        <v>0</v>
      </c>
      <c r="AD184" s="24">
        <f t="shared" si="223"/>
        <v>0</v>
      </c>
      <c r="AE184" s="24">
        <f t="shared" si="224"/>
        <v>0</v>
      </c>
      <c r="AF184" s="24">
        <f t="shared" si="225"/>
        <v>0</v>
      </c>
      <c r="AG184" s="24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  <c r="EX184" s="25"/>
      <c r="EY184" s="25"/>
      <c r="EZ184" s="25"/>
      <c r="FA184" s="25"/>
      <c r="FB184" s="25"/>
      <c r="FC184" s="25"/>
      <c r="FD184" s="25"/>
      <c r="FE184" s="25"/>
      <c r="FF184" s="25"/>
      <c r="FG184" s="25"/>
      <c r="FH184" s="25"/>
      <c r="FI184" s="25"/>
      <c r="FJ184" s="25"/>
      <c r="FK184" s="25"/>
      <c r="FL184" s="25"/>
      <c r="FM184" s="25"/>
      <c r="FN184" s="25"/>
      <c r="FO184" s="25"/>
      <c r="FP184" s="25"/>
      <c r="FQ184" s="25"/>
      <c r="FR184" s="25"/>
      <c r="FS184" s="25"/>
      <c r="FT184" s="25"/>
      <c r="FU184" s="25"/>
      <c r="FV184" s="25"/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  <c r="GT184" s="25"/>
      <c r="GU184" s="25"/>
      <c r="GV184" s="25"/>
      <c r="GW184" s="25"/>
      <c r="GX184" s="25"/>
      <c r="GY184" s="25"/>
      <c r="GZ184" s="25"/>
      <c r="HA184" s="25"/>
      <c r="HB184" s="25"/>
      <c r="HC184" s="25"/>
      <c r="HD184" s="25"/>
      <c r="HE184" s="25"/>
      <c r="HF184" s="25"/>
      <c r="HG184" s="25"/>
      <c r="HH184" s="25"/>
      <c r="HI184" s="25"/>
      <c r="HJ184" s="25"/>
      <c r="HK184" s="25"/>
      <c r="HL184" s="25"/>
      <c r="HM184" s="25"/>
      <c r="HN184" s="25"/>
      <c r="HO184" s="25"/>
      <c r="HP184" s="25"/>
      <c r="HQ184" s="25"/>
      <c r="HR184" s="25"/>
      <c r="HS184" s="25"/>
      <c r="HT184" s="25"/>
      <c r="HU184" s="25"/>
      <c r="HV184" s="25"/>
      <c r="HW184" s="25"/>
      <c r="HX184" s="25"/>
      <c r="HY184" s="25"/>
      <c r="HZ184" s="25"/>
      <c r="IA184" s="25"/>
      <c r="IB184" s="25"/>
      <c r="IC184" s="25"/>
      <c r="ID184" s="25"/>
      <c r="IE184" s="25"/>
      <c r="IF184" s="25"/>
      <c r="IG184" s="25"/>
      <c r="IH184" s="25"/>
      <c r="II184" s="25"/>
      <c r="IJ184" s="25"/>
      <c r="IK184" s="25"/>
      <c r="IL184" s="25"/>
      <c r="IM184" s="25"/>
      <c r="IN184" s="25"/>
      <c r="IO184" s="25"/>
      <c r="IP184" s="25"/>
      <c r="IQ184" s="25"/>
      <c r="IR184" s="25"/>
      <c r="IS184" s="25"/>
      <c r="IT184" s="25"/>
      <c r="IU184" s="25"/>
      <c r="IV184" s="25"/>
      <c r="IW184" s="25"/>
      <c r="IX184" s="25"/>
      <c r="IY184" s="25"/>
      <c r="IZ184" s="25"/>
      <c r="JA184" s="25"/>
      <c r="JB184" s="25"/>
      <c r="JC184" s="25"/>
      <c r="JD184" s="25"/>
      <c r="JE184" s="25"/>
      <c r="JF184" s="25"/>
      <c r="JG184" s="25"/>
      <c r="JH184" s="25"/>
      <c r="JI184" s="25"/>
      <c r="JJ184" s="25"/>
      <c r="JK184" s="25"/>
      <c r="JL184" s="25"/>
      <c r="JM184" s="25"/>
      <c r="JN184" s="25"/>
      <c r="JO184" s="25"/>
      <c r="JP184" s="25"/>
      <c r="JQ184" s="25"/>
      <c r="JR184" s="25"/>
      <c r="JS184" s="25"/>
      <c r="JT184" s="25"/>
      <c r="JU184" s="25"/>
      <c r="JV184" s="25"/>
      <c r="JW184" s="25"/>
      <c r="JX184" s="25"/>
      <c r="JY184" s="25"/>
      <c r="JZ184" s="25"/>
      <c r="KA184" s="25"/>
      <c r="KB184" s="25"/>
      <c r="KC184" s="25"/>
      <c r="KD184" s="25"/>
      <c r="KE184" s="25"/>
      <c r="KF184" s="25"/>
      <c r="KG184" s="25"/>
      <c r="KH184" s="25"/>
      <c r="KI184" s="25"/>
      <c r="KJ184" s="25"/>
      <c r="KK184" s="25"/>
      <c r="KL184" s="25"/>
      <c r="KM184" s="25"/>
      <c r="KN184" s="25"/>
      <c r="KO184" s="25"/>
      <c r="KP184" s="25"/>
      <c r="KQ184" s="25"/>
      <c r="KR184" s="25"/>
      <c r="KS184" s="25"/>
      <c r="KT184" s="25"/>
      <c r="KU184" s="25"/>
      <c r="KV184" s="25"/>
      <c r="KW184" s="25"/>
      <c r="KX184" s="25"/>
      <c r="KY184" s="25"/>
      <c r="KZ184" s="25"/>
      <c r="LA184" s="25"/>
      <c r="LB184" s="25"/>
      <c r="LC184" s="25"/>
      <c r="LD184" s="25"/>
      <c r="LE184" s="25"/>
      <c r="LF184" s="25"/>
      <c r="LG184" s="25"/>
      <c r="LH184" s="25"/>
      <c r="LI184" s="25"/>
      <c r="LJ184" s="25"/>
      <c r="LK184" s="25"/>
      <c r="LL184" s="25"/>
      <c r="LM184" s="25"/>
      <c r="LN184" s="25"/>
      <c r="LO184" s="25"/>
      <c r="LP184" s="25"/>
      <c r="LQ184" s="25"/>
      <c r="LR184" s="25"/>
      <c r="LS184" s="25"/>
      <c r="LT184" s="25"/>
      <c r="LU184" s="25"/>
      <c r="LV184" s="25"/>
      <c r="LW184" s="25"/>
      <c r="LX184" s="25"/>
      <c r="LY184" s="25"/>
      <c r="LZ184" s="25"/>
      <c r="MA184" s="25"/>
      <c r="MB184" s="25"/>
      <c r="MC184" s="25"/>
      <c r="MD184" s="25"/>
      <c r="ME184" s="25"/>
      <c r="MF184" s="25"/>
      <c r="MG184" s="25"/>
      <c r="MH184" s="25"/>
      <c r="MI184" s="25"/>
      <c r="MJ184" s="25"/>
      <c r="MK184" s="25"/>
      <c r="ML184" s="25"/>
      <c r="MM184" s="25"/>
      <c r="MN184" s="25"/>
      <c r="MO184" s="25"/>
      <c r="MP184" s="25"/>
      <c r="MQ184" s="25"/>
      <c r="MR184" s="25"/>
      <c r="MS184" s="25"/>
      <c r="MT184" s="25"/>
      <c r="MU184" s="25"/>
      <c r="MV184" s="25"/>
      <c r="MW184" s="25"/>
      <c r="MX184" s="25"/>
      <c r="MY184" s="27"/>
      <c r="MZ184" s="25"/>
      <c r="NA184" s="26"/>
      <c r="NB184" s="26"/>
      <c r="NC184" s="26"/>
      <c r="ND184" s="25"/>
      <c r="NE184" s="25"/>
      <c r="NF184" s="25"/>
      <c r="NG184" s="26"/>
      <c r="NH184" s="26"/>
      <c r="NI184" s="26"/>
      <c r="NJ184" s="26"/>
      <c r="NK184" s="26"/>
      <c r="NL184" s="26"/>
      <c r="NM184" s="26"/>
      <c r="NN184" s="26"/>
      <c r="NO184" s="26"/>
      <c r="NP184" s="26"/>
      <c r="NQ184" s="26"/>
      <c r="NR184" s="25"/>
      <c r="NS184" s="25"/>
      <c r="NT184" s="26"/>
      <c r="NU184" s="26"/>
      <c r="NV184" s="26"/>
      <c r="NW184" s="23"/>
      <c r="NX184" s="26"/>
      <c r="NY184" s="26"/>
      <c r="NZ184" s="26"/>
      <c r="OA184" s="25"/>
      <c r="OB184" s="25"/>
      <c r="OC184" s="25"/>
      <c r="OD184" s="25"/>
      <c r="OE184" s="25"/>
      <c r="OF184" s="25"/>
      <c r="OG184" s="25"/>
      <c r="OH184" s="25"/>
      <c r="OI184" s="25"/>
      <c r="OJ184" s="25"/>
      <c r="OK184" s="25"/>
      <c r="OL184" s="25"/>
      <c r="OM184" s="25"/>
      <c r="ON184" s="25"/>
      <c r="OO184" s="25"/>
      <c r="OP184" s="25"/>
    </row>
    <row r="185" spans="1:406">
      <c r="A185" s="21" t="s">
        <v>269</v>
      </c>
      <c r="B185" s="24">
        <f t="shared" si="195"/>
        <v>0</v>
      </c>
      <c r="C185" s="24">
        <f t="shared" si="196"/>
        <v>0</v>
      </c>
      <c r="D185" s="24">
        <f t="shared" si="197"/>
        <v>0</v>
      </c>
      <c r="E185" s="24">
        <f t="shared" si="198"/>
        <v>0</v>
      </c>
      <c r="F185" s="24">
        <f t="shared" si="199"/>
        <v>0</v>
      </c>
      <c r="G185" s="24">
        <f t="shared" si="200"/>
        <v>0</v>
      </c>
      <c r="H185" s="24">
        <f t="shared" si="201"/>
        <v>0</v>
      </c>
      <c r="I185" s="24">
        <f t="shared" si="202"/>
        <v>0</v>
      </c>
      <c r="J185" s="24">
        <f t="shared" si="203"/>
        <v>0</v>
      </c>
      <c r="K185" s="24">
        <f t="shared" si="204"/>
        <v>0</v>
      </c>
      <c r="L185" s="24">
        <f t="shared" si="205"/>
        <v>0</v>
      </c>
      <c r="M185" s="24">
        <f t="shared" si="206"/>
        <v>0</v>
      </c>
      <c r="N185" s="24">
        <f t="shared" si="207"/>
        <v>0</v>
      </c>
      <c r="O185" s="24">
        <f t="shared" si="208"/>
        <v>0</v>
      </c>
      <c r="P185" s="24">
        <f t="shared" si="209"/>
        <v>0</v>
      </c>
      <c r="Q185" s="24">
        <f t="shared" si="210"/>
        <v>0</v>
      </c>
      <c r="R185" s="24">
        <f t="shared" si="211"/>
        <v>0</v>
      </c>
      <c r="S185" s="24">
        <f t="shared" si="212"/>
        <v>0</v>
      </c>
      <c r="T185" s="24">
        <f t="shared" si="213"/>
        <v>0</v>
      </c>
      <c r="U185" s="24">
        <f t="shared" si="214"/>
        <v>0</v>
      </c>
      <c r="V185" s="24">
        <f t="shared" si="215"/>
        <v>0</v>
      </c>
      <c r="W185" s="24">
        <f t="shared" si="216"/>
        <v>0</v>
      </c>
      <c r="X185" s="24">
        <f t="shared" si="217"/>
        <v>0</v>
      </c>
      <c r="Y185" s="24">
        <f t="shared" si="218"/>
        <v>0</v>
      </c>
      <c r="Z185" s="24">
        <f t="shared" si="219"/>
        <v>0</v>
      </c>
      <c r="AA185" s="24">
        <f t="shared" si="220"/>
        <v>0</v>
      </c>
      <c r="AB185" s="24">
        <f t="shared" si="221"/>
        <v>0</v>
      </c>
      <c r="AC185" s="24">
        <f t="shared" si="222"/>
        <v>0</v>
      </c>
      <c r="AD185" s="24">
        <f t="shared" si="223"/>
        <v>0</v>
      </c>
      <c r="AE185" s="24">
        <f t="shared" si="224"/>
        <v>0</v>
      </c>
      <c r="AF185" s="24">
        <f t="shared" si="225"/>
        <v>0</v>
      </c>
      <c r="AG185" s="24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  <c r="GT185" s="25"/>
      <c r="GU185" s="25"/>
      <c r="GV185" s="25"/>
      <c r="GW185" s="25"/>
      <c r="GX185" s="25"/>
      <c r="GY185" s="25"/>
      <c r="GZ185" s="25"/>
      <c r="HA185" s="25"/>
      <c r="HB185" s="25"/>
      <c r="HC185" s="25"/>
      <c r="HD185" s="25"/>
      <c r="HE185" s="25"/>
      <c r="HF185" s="25"/>
      <c r="HG185" s="25"/>
      <c r="HH185" s="25"/>
      <c r="HI185" s="25"/>
      <c r="HJ185" s="25"/>
      <c r="HK185" s="25"/>
      <c r="HL185" s="25"/>
      <c r="HM185" s="25"/>
      <c r="HN185" s="25"/>
      <c r="HO185" s="25"/>
      <c r="HP185" s="25"/>
      <c r="HQ185" s="25"/>
      <c r="HR185" s="25"/>
      <c r="HS185" s="25"/>
      <c r="HT185" s="25"/>
      <c r="HU185" s="25"/>
      <c r="HV185" s="25"/>
      <c r="HW185" s="25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5"/>
      <c r="IR185" s="25"/>
      <c r="IS185" s="25"/>
      <c r="IT185" s="25"/>
      <c r="IU185" s="25"/>
      <c r="IV185" s="25"/>
      <c r="IW185" s="25"/>
      <c r="IX185" s="25"/>
      <c r="IY185" s="25"/>
      <c r="IZ185" s="25"/>
      <c r="JA185" s="25"/>
      <c r="JB185" s="25"/>
      <c r="JC185" s="25"/>
      <c r="JD185" s="25"/>
      <c r="JE185" s="25"/>
      <c r="JF185" s="25"/>
      <c r="JG185" s="25"/>
      <c r="JH185" s="25"/>
      <c r="JI185" s="25"/>
      <c r="JJ185" s="25"/>
      <c r="JK185" s="25"/>
      <c r="JL185" s="25"/>
      <c r="JM185" s="25"/>
      <c r="JN185" s="25"/>
      <c r="JO185" s="25"/>
      <c r="JP185" s="25"/>
      <c r="JQ185" s="25"/>
      <c r="JR185" s="25"/>
      <c r="JS185" s="25"/>
      <c r="JT185" s="25"/>
      <c r="JU185" s="25"/>
      <c r="JV185" s="25"/>
      <c r="JW185" s="25"/>
      <c r="JX185" s="25"/>
      <c r="JY185" s="25"/>
      <c r="JZ185" s="25"/>
      <c r="KA185" s="25"/>
      <c r="KB185" s="25"/>
      <c r="KC185" s="25"/>
      <c r="KD185" s="25"/>
      <c r="KE185" s="25"/>
      <c r="KF185" s="25"/>
      <c r="KG185" s="25"/>
      <c r="KH185" s="25"/>
      <c r="KI185" s="25"/>
      <c r="KJ185" s="25"/>
      <c r="KK185" s="25"/>
      <c r="KL185" s="25"/>
      <c r="KM185" s="25"/>
      <c r="KN185" s="25"/>
      <c r="KO185" s="25"/>
      <c r="KP185" s="25"/>
      <c r="KQ185" s="25"/>
      <c r="KR185" s="25"/>
      <c r="KS185" s="25"/>
      <c r="KT185" s="25"/>
      <c r="KU185" s="25"/>
      <c r="KV185" s="25"/>
      <c r="KW185" s="25"/>
      <c r="KX185" s="25"/>
      <c r="KY185" s="25"/>
      <c r="KZ185" s="25"/>
      <c r="LA185" s="25"/>
      <c r="LB185" s="25"/>
      <c r="LC185" s="25"/>
      <c r="LD185" s="25"/>
      <c r="LE185" s="25"/>
      <c r="LF185" s="25"/>
      <c r="LG185" s="25"/>
      <c r="LH185" s="25"/>
      <c r="LI185" s="25"/>
      <c r="LJ185" s="25"/>
      <c r="LK185" s="25"/>
      <c r="LL185" s="25"/>
      <c r="LM185" s="25"/>
      <c r="LN185" s="25"/>
      <c r="LO185" s="25"/>
      <c r="LP185" s="25"/>
      <c r="LQ185" s="25"/>
      <c r="LR185" s="25"/>
      <c r="LS185" s="25"/>
      <c r="LT185" s="25"/>
      <c r="LU185" s="25"/>
      <c r="LV185" s="25"/>
      <c r="LW185" s="25"/>
      <c r="LX185" s="25"/>
      <c r="LY185" s="25"/>
      <c r="LZ185" s="25"/>
      <c r="MA185" s="25"/>
      <c r="MB185" s="25"/>
      <c r="MC185" s="25"/>
      <c r="MD185" s="25"/>
      <c r="ME185" s="25"/>
      <c r="MF185" s="25"/>
      <c r="MG185" s="25"/>
      <c r="MH185" s="25"/>
      <c r="MI185" s="25"/>
      <c r="MJ185" s="25"/>
      <c r="MK185" s="25"/>
      <c r="ML185" s="25"/>
      <c r="MM185" s="25"/>
      <c r="MN185" s="25"/>
      <c r="MO185" s="25"/>
      <c r="MP185" s="25"/>
      <c r="MQ185" s="25"/>
      <c r="MR185" s="25"/>
      <c r="MS185" s="25"/>
      <c r="MT185" s="25"/>
      <c r="MU185" s="25"/>
      <c r="MV185" s="25"/>
      <c r="MW185" s="25"/>
      <c r="MX185" s="25"/>
      <c r="MY185" s="25"/>
      <c r="MZ185" s="25"/>
      <c r="NA185" s="25"/>
      <c r="NB185" s="25"/>
      <c r="NC185" s="25"/>
      <c r="ND185" s="25"/>
      <c r="NE185" s="25"/>
      <c r="NF185" s="25"/>
      <c r="NG185" s="25"/>
      <c r="NH185" s="25"/>
      <c r="NI185" s="25"/>
      <c r="NJ185" s="25"/>
      <c r="NK185" s="25"/>
      <c r="NL185" s="25"/>
      <c r="NM185" s="25"/>
      <c r="NN185" s="23"/>
      <c r="NO185" s="25"/>
      <c r="NP185" s="25"/>
      <c r="NQ185" s="25"/>
      <c r="NR185" s="25"/>
      <c r="NS185" s="25"/>
      <c r="NT185" s="25"/>
      <c r="NU185" s="25"/>
      <c r="NV185" s="25"/>
      <c r="NW185" s="23"/>
      <c r="NX185" s="25"/>
      <c r="NY185" s="25"/>
      <c r="NZ185" s="25"/>
      <c r="OA185" s="25"/>
      <c r="OB185" s="25"/>
      <c r="OC185" s="25"/>
      <c r="OD185" s="25"/>
      <c r="OE185" s="25"/>
      <c r="OF185" s="25"/>
      <c r="OG185" s="25"/>
      <c r="OH185" s="25"/>
      <c r="OI185" s="25"/>
      <c r="OJ185" s="25"/>
      <c r="OK185" s="25"/>
      <c r="OL185" s="25"/>
      <c r="OM185" s="25"/>
      <c r="ON185" s="25"/>
      <c r="OO185" s="25"/>
      <c r="OP185" s="25"/>
    </row>
    <row r="186" spans="1:406">
      <c r="A186" s="21" t="s">
        <v>270</v>
      </c>
      <c r="B186" s="24">
        <f t="shared" si="195"/>
        <v>0</v>
      </c>
      <c r="C186" s="24">
        <f t="shared" si="196"/>
        <v>0</v>
      </c>
      <c r="D186" s="24">
        <f t="shared" si="197"/>
        <v>0</v>
      </c>
      <c r="E186" s="24">
        <f t="shared" si="198"/>
        <v>0</v>
      </c>
      <c r="F186" s="24">
        <f t="shared" si="199"/>
        <v>0</v>
      </c>
      <c r="G186" s="24">
        <f t="shared" si="200"/>
        <v>0</v>
      </c>
      <c r="H186" s="24">
        <f t="shared" si="201"/>
        <v>0</v>
      </c>
      <c r="I186" s="24">
        <f t="shared" si="202"/>
        <v>0</v>
      </c>
      <c r="J186" s="24">
        <f t="shared" si="203"/>
        <v>0</v>
      </c>
      <c r="K186" s="24">
        <f t="shared" si="204"/>
        <v>0</v>
      </c>
      <c r="L186" s="24">
        <f t="shared" si="205"/>
        <v>0</v>
      </c>
      <c r="M186" s="24">
        <f t="shared" si="206"/>
        <v>0</v>
      </c>
      <c r="N186" s="24">
        <f t="shared" si="207"/>
        <v>0</v>
      </c>
      <c r="O186" s="24">
        <f t="shared" si="208"/>
        <v>0</v>
      </c>
      <c r="P186" s="24">
        <f t="shared" si="209"/>
        <v>0</v>
      </c>
      <c r="Q186" s="24">
        <f t="shared" si="210"/>
        <v>0</v>
      </c>
      <c r="R186" s="24">
        <f t="shared" si="211"/>
        <v>0</v>
      </c>
      <c r="S186" s="24">
        <f t="shared" si="212"/>
        <v>0</v>
      </c>
      <c r="T186" s="24">
        <f t="shared" si="213"/>
        <v>0</v>
      </c>
      <c r="U186" s="24">
        <f t="shared" si="214"/>
        <v>0</v>
      </c>
      <c r="V186" s="24">
        <f t="shared" si="215"/>
        <v>0</v>
      </c>
      <c r="W186" s="24">
        <f t="shared" si="216"/>
        <v>0</v>
      </c>
      <c r="X186" s="24">
        <f t="shared" si="217"/>
        <v>0</v>
      </c>
      <c r="Y186" s="24">
        <f t="shared" si="218"/>
        <v>0</v>
      </c>
      <c r="Z186" s="24">
        <f t="shared" si="219"/>
        <v>0</v>
      </c>
      <c r="AA186" s="24">
        <f t="shared" si="220"/>
        <v>0</v>
      </c>
      <c r="AB186" s="24">
        <f t="shared" si="221"/>
        <v>0</v>
      </c>
      <c r="AC186" s="24">
        <f t="shared" si="222"/>
        <v>0</v>
      </c>
      <c r="AD186" s="24">
        <f t="shared" si="223"/>
        <v>0</v>
      </c>
      <c r="AE186" s="24">
        <f t="shared" si="224"/>
        <v>0</v>
      </c>
      <c r="AF186" s="24">
        <f t="shared" si="225"/>
        <v>0</v>
      </c>
      <c r="AG186" s="24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/>
      <c r="GX186" s="25"/>
      <c r="GY186" s="25"/>
      <c r="GZ186" s="25"/>
      <c r="HA186" s="25"/>
      <c r="HB186" s="25"/>
      <c r="HC186" s="25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5"/>
      <c r="HU186" s="25"/>
      <c r="HV186" s="25"/>
      <c r="HW186" s="25"/>
      <c r="HX186" s="25"/>
      <c r="HY186" s="25"/>
      <c r="HZ186" s="25"/>
      <c r="IA186" s="25"/>
      <c r="IB186" s="25"/>
      <c r="IC186" s="25"/>
      <c r="ID186" s="25"/>
      <c r="IE186" s="25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5"/>
      <c r="IR186" s="25"/>
      <c r="IS186" s="25"/>
      <c r="IT186" s="25"/>
      <c r="IU186" s="25"/>
      <c r="IV186" s="25"/>
      <c r="IW186" s="25"/>
      <c r="IX186" s="25"/>
      <c r="IY186" s="25"/>
      <c r="IZ186" s="25"/>
      <c r="JA186" s="25"/>
      <c r="JB186" s="25"/>
      <c r="JC186" s="25"/>
      <c r="JD186" s="25"/>
      <c r="JE186" s="25"/>
      <c r="JF186" s="25"/>
      <c r="JG186" s="25"/>
      <c r="JH186" s="25"/>
      <c r="JI186" s="25"/>
      <c r="JJ186" s="25"/>
      <c r="JK186" s="25"/>
      <c r="JL186" s="25"/>
      <c r="JM186" s="25"/>
      <c r="JN186" s="25"/>
      <c r="JO186" s="25"/>
      <c r="JP186" s="25"/>
      <c r="JQ186" s="25"/>
      <c r="JR186" s="25"/>
      <c r="JS186" s="25"/>
      <c r="JT186" s="25"/>
      <c r="JU186" s="25"/>
      <c r="JV186" s="25"/>
      <c r="JW186" s="25"/>
      <c r="JX186" s="25"/>
      <c r="JY186" s="25"/>
      <c r="JZ186" s="25"/>
      <c r="KA186" s="25"/>
      <c r="KB186" s="25"/>
      <c r="KC186" s="25"/>
      <c r="KD186" s="25"/>
      <c r="KE186" s="25"/>
      <c r="KF186" s="25"/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/>
      <c r="KS186" s="25"/>
      <c r="KT186" s="25"/>
      <c r="KU186" s="25"/>
      <c r="KV186" s="25"/>
      <c r="KW186" s="25"/>
      <c r="KX186" s="25"/>
      <c r="KY186" s="25"/>
      <c r="KZ186" s="25"/>
      <c r="LA186" s="25"/>
      <c r="LB186" s="25"/>
      <c r="LC186" s="25"/>
      <c r="LD186" s="25"/>
      <c r="LE186" s="25"/>
      <c r="LF186" s="25"/>
      <c r="LG186" s="25"/>
      <c r="LH186" s="25"/>
      <c r="LI186" s="25"/>
      <c r="LJ186" s="25"/>
      <c r="LK186" s="25"/>
      <c r="LL186" s="25"/>
      <c r="LM186" s="25"/>
      <c r="LN186" s="25"/>
      <c r="LO186" s="25"/>
      <c r="LP186" s="25"/>
      <c r="LQ186" s="25"/>
      <c r="LR186" s="25"/>
      <c r="LS186" s="25"/>
      <c r="LT186" s="25"/>
      <c r="LU186" s="25"/>
      <c r="LV186" s="25"/>
      <c r="LW186" s="25"/>
      <c r="LX186" s="25"/>
      <c r="LY186" s="25"/>
      <c r="LZ186" s="25"/>
      <c r="MA186" s="25"/>
      <c r="MB186" s="25"/>
      <c r="MC186" s="25"/>
      <c r="MD186" s="25"/>
      <c r="ME186" s="25"/>
      <c r="MF186" s="25"/>
      <c r="MG186" s="25"/>
      <c r="MH186" s="25"/>
      <c r="MI186" s="25"/>
      <c r="MJ186" s="25"/>
      <c r="MK186" s="25"/>
      <c r="ML186" s="25"/>
      <c r="MM186" s="25"/>
      <c r="MN186" s="25"/>
      <c r="MO186" s="25"/>
      <c r="MP186" s="25"/>
      <c r="MQ186" s="25"/>
      <c r="MR186" s="25"/>
      <c r="MS186" s="25"/>
      <c r="MT186" s="25"/>
      <c r="MU186" s="25"/>
      <c r="MV186" s="25"/>
      <c r="MW186" s="25"/>
      <c r="MX186" s="25"/>
      <c r="MY186" s="25"/>
      <c r="MZ186" s="25"/>
      <c r="NA186" s="25"/>
      <c r="NB186" s="25"/>
      <c r="NC186" s="25"/>
      <c r="ND186" s="25"/>
      <c r="NE186" s="25"/>
      <c r="NF186" s="25"/>
      <c r="NG186" s="25"/>
      <c r="NH186" s="25"/>
      <c r="NI186" s="25"/>
      <c r="NJ186" s="25"/>
      <c r="NK186" s="25"/>
      <c r="NL186" s="25"/>
      <c r="NM186" s="25"/>
      <c r="NN186" s="23"/>
      <c r="NO186" s="25"/>
      <c r="NP186" s="25"/>
      <c r="NQ186" s="25"/>
      <c r="NR186" s="25"/>
      <c r="NS186" s="25"/>
      <c r="NT186" s="25"/>
      <c r="NU186" s="25"/>
      <c r="NV186" s="25"/>
      <c r="NW186" s="23"/>
      <c r="NX186" s="25"/>
      <c r="NY186" s="25"/>
      <c r="NZ186" s="25"/>
      <c r="OA186" s="25"/>
      <c r="OB186" s="25"/>
      <c r="OC186" s="25"/>
      <c r="OD186" s="25"/>
      <c r="OE186" s="25"/>
      <c r="OF186" s="25"/>
      <c r="OG186" s="25"/>
      <c r="OH186" s="25"/>
      <c r="OI186" s="25"/>
      <c r="OJ186" s="25"/>
      <c r="OK186" s="25"/>
      <c r="OL186" s="25"/>
      <c r="OM186" s="25"/>
      <c r="ON186" s="25"/>
      <c r="OO186" s="25"/>
      <c r="OP186" s="25"/>
    </row>
    <row r="187" spans="1:406">
      <c r="A187" s="21" t="s">
        <v>271</v>
      </c>
      <c r="B187" s="24">
        <f t="shared" si="195"/>
        <v>0</v>
      </c>
      <c r="C187" s="24">
        <f t="shared" si="196"/>
        <v>0</v>
      </c>
      <c r="D187" s="24">
        <f t="shared" si="197"/>
        <v>0</v>
      </c>
      <c r="E187" s="24">
        <f t="shared" si="198"/>
        <v>0</v>
      </c>
      <c r="F187" s="24">
        <f t="shared" si="199"/>
        <v>0</v>
      </c>
      <c r="G187" s="24">
        <f t="shared" si="200"/>
        <v>0</v>
      </c>
      <c r="H187" s="24">
        <f t="shared" si="201"/>
        <v>0</v>
      </c>
      <c r="I187" s="24">
        <f t="shared" si="202"/>
        <v>0</v>
      </c>
      <c r="J187" s="24">
        <f t="shared" si="203"/>
        <v>0</v>
      </c>
      <c r="K187" s="24">
        <f t="shared" si="204"/>
        <v>0</v>
      </c>
      <c r="L187" s="24">
        <f t="shared" si="205"/>
        <v>0</v>
      </c>
      <c r="M187" s="24">
        <f t="shared" si="206"/>
        <v>0</v>
      </c>
      <c r="N187" s="24">
        <f t="shared" si="207"/>
        <v>0</v>
      </c>
      <c r="O187" s="24">
        <f t="shared" si="208"/>
        <v>0</v>
      </c>
      <c r="P187" s="24">
        <f t="shared" si="209"/>
        <v>0</v>
      </c>
      <c r="Q187" s="24">
        <f t="shared" si="210"/>
        <v>0</v>
      </c>
      <c r="R187" s="24">
        <f t="shared" si="211"/>
        <v>0</v>
      </c>
      <c r="S187" s="24">
        <f t="shared" si="212"/>
        <v>0</v>
      </c>
      <c r="T187" s="24">
        <f t="shared" si="213"/>
        <v>0</v>
      </c>
      <c r="U187" s="24">
        <f t="shared" si="214"/>
        <v>0</v>
      </c>
      <c r="V187" s="24">
        <f t="shared" si="215"/>
        <v>0</v>
      </c>
      <c r="W187" s="24">
        <f t="shared" si="216"/>
        <v>0</v>
      </c>
      <c r="X187" s="24">
        <f t="shared" si="217"/>
        <v>0</v>
      </c>
      <c r="Y187" s="24">
        <f t="shared" si="218"/>
        <v>0</v>
      </c>
      <c r="Z187" s="24">
        <f t="shared" si="219"/>
        <v>0</v>
      </c>
      <c r="AA187" s="24">
        <f t="shared" si="220"/>
        <v>0</v>
      </c>
      <c r="AB187" s="24">
        <f t="shared" si="221"/>
        <v>0</v>
      </c>
      <c r="AC187" s="24">
        <f t="shared" si="222"/>
        <v>0</v>
      </c>
      <c r="AD187" s="24">
        <f t="shared" si="223"/>
        <v>0</v>
      </c>
      <c r="AE187" s="24">
        <f t="shared" si="224"/>
        <v>0</v>
      </c>
      <c r="AF187" s="24">
        <f t="shared" si="225"/>
        <v>0</v>
      </c>
      <c r="AG187" s="24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  <c r="GT187" s="25"/>
      <c r="GU187" s="25"/>
      <c r="GV187" s="25"/>
      <c r="GW187" s="25"/>
      <c r="GX187" s="25"/>
      <c r="GY187" s="25"/>
      <c r="GZ187" s="25"/>
      <c r="HA187" s="25"/>
      <c r="HB187" s="25"/>
      <c r="HC187" s="25"/>
      <c r="HD187" s="25"/>
      <c r="HE187" s="25"/>
      <c r="HF187" s="25"/>
      <c r="HG187" s="25"/>
      <c r="HH187" s="25"/>
      <c r="HI187" s="25"/>
      <c r="HJ187" s="25"/>
      <c r="HK187" s="25"/>
      <c r="HL187" s="25"/>
      <c r="HM187" s="25"/>
      <c r="HN187" s="25"/>
      <c r="HO187" s="25"/>
      <c r="HP187" s="25"/>
      <c r="HQ187" s="25"/>
      <c r="HR187" s="25"/>
      <c r="HS187" s="25"/>
      <c r="HT187" s="25"/>
      <c r="HU187" s="25"/>
      <c r="HV187" s="25"/>
      <c r="HW187" s="25"/>
      <c r="HX187" s="25"/>
      <c r="HY187" s="25"/>
      <c r="HZ187" s="25"/>
      <c r="IA187" s="25"/>
      <c r="IB187" s="25"/>
      <c r="IC187" s="25"/>
      <c r="ID187" s="25"/>
      <c r="IE187" s="25"/>
      <c r="IF187" s="25"/>
      <c r="IG187" s="25"/>
      <c r="IH187" s="25"/>
      <c r="II187" s="25"/>
      <c r="IJ187" s="25"/>
      <c r="IK187" s="25"/>
      <c r="IL187" s="25"/>
      <c r="IM187" s="25"/>
      <c r="IN187" s="25"/>
      <c r="IO187" s="25"/>
      <c r="IP187" s="25"/>
      <c r="IQ187" s="25"/>
      <c r="IR187" s="25"/>
      <c r="IS187" s="25"/>
      <c r="IT187" s="25"/>
      <c r="IU187" s="25"/>
      <c r="IV187" s="25"/>
      <c r="IW187" s="25"/>
      <c r="IX187" s="25"/>
      <c r="IY187" s="25"/>
      <c r="IZ187" s="25"/>
      <c r="JA187" s="25"/>
      <c r="JB187" s="25"/>
      <c r="JC187" s="25"/>
      <c r="JD187" s="25"/>
      <c r="JE187" s="25"/>
      <c r="JF187" s="25"/>
      <c r="JG187" s="25"/>
      <c r="JH187" s="25"/>
      <c r="JI187" s="25"/>
      <c r="JJ187" s="25"/>
      <c r="JK187" s="25"/>
      <c r="JL187" s="25"/>
      <c r="JM187" s="25"/>
      <c r="JN187" s="25"/>
      <c r="JO187" s="25"/>
      <c r="JP187" s="25"/>
      <c r="JQ187" s="25"/>
      <c r="JR187" s="25"/>
      <c r="JS187" s="25"/>
      <c r="JT187" s="25"/>
      <c r="JU187" s="25"/>
      <c r="JV187" s="25"/>
      <c r="JW187" s="25"/>
      <c r="JX187" s="25"/>
      <c r="JY187" s="25"/>
      <c r="JZ187" s="25"/>
      <c r="KA187" s="25"/>
      <c r="KB187" s="25"/>
      <c r="KC187" s="25"/>
      <c r="KD187" s="25"/>
      <c r="KE187" s="25"/>
      <c r="KF187" s="25"/>
      <c r="KG187" s="25"/>
      <c r="KH187" s="25"/>
      <c r="KI187" s="25"/>
      <c r="KJ187" s="25"/>
      <c r="KK187" s="25"/>
      <c r="KL187" s="25"/>
      <c r="KM187" s="25"/>
      <c r="KN187" s="25"/>
      <c r="KO187" s="25"/>
      <c r="KP187" s="25"/>
      <c r="KQ187" s="25"/>
      <c r="KR187" s="25"/>
      <c r="KS187" s="25"/>
      <c r="KT187" s="25"/>
      <c r="KU187" s="25"/>
      <c r="KV187" s="25"/>
      <c r="KW187" s="25"/>
      <c r="KX187" s="25"/>
      <c r="KY187" s="25"/>
      <c r="KZ187" s="25"/>
      <c r="LA187" s="25"/>
      <c r="LB187" s="25"/>
      <c r="LC187" s="25"/>
      <c r="LD187" s="25"/>
      <c r="LE187" s="25"/>
      <c r="LF187" s="25"/>
      <c r="LG187" s="25"/>
      <c r="LH187" s="25"/>
      <c r="LI187" s="25"/>
      <c r="LJ187" s="25"/>
      <c r="LK187" s="25"/>
      <c r="LL187" s="25"/>
      <c r="LM187" s="25"/>
      <c r="LN187" s="25"/>
      <c r="LO187" s="25"/>
      <c r="LP187" s="25"/>
      <c r="LQ187" s="25"/>
      <c r="LR187" s="25"/>
      <c r="LS187" s="25"/>
      <c r="LT187" s="25"/>
      <c r="LU187" s="25"/>
      <c r="LV187" s="25"/>
      <c r="LW187" s="25"/>
      <c r="LX187" s="25"/>
      <c r="LY187" s="25"/>
      <c r="LZ187" s="25"/>
      <c r="MA187" s="25"/>
      <c r="MB187" s="25"/>
      <c r="MC187" s="25"/>
      <c r="MD187" s="25"/>
      <c r="ME187" s="25"/>
      <c r="MF187" s="25"/>
      <c r="MG187" s="25"/>
      <c r="MH187" s="25"/>
      <c r="MI187" s="25"/>
      <c r="MJ187" s="25"/>
      <c r="MK187" s="25"/>
      <c r="ML187" s="25"/>
      <c r="MM187" s="25"/>
      <c r="MN187" s="25"/>
      <c r="MO187" s="25"/>
      <c r="MP187" s="25"/>
      <c r="MQ187" s="25"/>
      <c r="MR187" s="25"/>
      <c r="MS187" s="25"/>
      <c r="MT187" s="25"/>
      <c r="MU187" s="25"/>
      <c r="MV187" s="25"/>
      <c r="MW187" s="25"/>
      <c r="MX187" s="25"/>
      <c r="MY187" s="25"/>
      <c r="MZ187" s="25"/>
      <c r="NA187" s="25"/>
      <c r="NB187" s="25"/>
      <c r="NC187" s="25"/>
      <c r="ND187" s="25"/>
      <c r="NE187" s="25"/>
      <c r="NF187" s="25"/>
      <c r="NG187" s="25"/>
      <c r="NH187" s="25"/>
      <c r="NI187" s="25"/>
      <c r="NJ187" s="25"/>
      <c r="NK187" s="25"/>
      <c r="NL187" s="25"/>
      <c r="NM187" s="25"/>
      <c r="NN187" s="23"/>
      <c r="NO187" s="25"/>
      <c r="NP187" s="25"/>
      <c r="NQ187" s="25"/>
      <c r="NR187" s="25"/>
      <c r="NS187" s="25"/>
      <c r="NT187" s="25"/>
      <c r="NU187" s="25"/>
      <c r="NV187" s="25"/>
      <c r="NW187" s="23"/>
      <c r="NX187" s="25"/>
      <c r="NY187" s="25"/>
      <c r="NZ187" s="25"/>
      <c r="OA187" s="25"/>
      <c r="OB187" s="25"/>
      <c r="OC187" s="25"/>
      <c r="OD187" s="25"/>
      <c r="OE187" s="25"/>
      <c r="OF187" s="25"/>
      <c r="OG187" s="25"/>
      <c r="OH187" s="25"/>
      <c r="OI187" s="25"/>
      <c r="OJ187" s="25"/>
      <c r="OK187" s="25"/>
      <c r="OL187" s="25"/>
      <c r="OM187" s="25"/>
      <c r="ON187" s="25"/>
      <c r="OO187" s="25"/>
      <c r="OP187" s="25"/>
    </row>
    <row r="188" spans="1:406">
      <c r="A188" s="21" t="s">
        <v>272</v>
      </c>
      <c r="B188" s="24">
        <f t="shared" si="195"/>
        <v>0</v>
      </c>
      <c r="C188" s="24">
        <f t="shared" si="196"/>
        <v>0</v>
      </c>
      <c r="D188" s="24">
        <f t="shared" si="197"/>
        <v>0</v>
      </c>
      <c r="E188" s="24">
        <f t="shared" si="198"/>
        <v>0</v>
      </c>
      <c r="F188" s="24">
        <f t="shared" si="199"/>
        <v>0</v>
      </c>
      <c r="G188" s="24">
        <f t="shared" si="200"/>
        <v>0</v>
      </c>
      <c r="H188" s="24">
        <f t="shared" si="201"/>
        <v>0</v>
      </c>
      <c r="I188" s="24">
        <f t="shared" si="202"/>
        <v>0</v>
      </c>
      <c r="J188" s="24">
        <f t="shared" si="203"/>
        <v>0</v>
      </c>
      <c r="K188" s="24">
        <f t="shared" si="204"/>
        <v>0</v>
      </c>
      <c r="L188" s="24">
        <f t="shared" si="205"/>
        <v>0</v>
      </c>
      <c r="M188" s="24">
        <f t="shared" si="206"/>
        <v>0</v>
      </c>
      <c r="N188" s="24">
        <f t="shared" si="207"/>
        <v>0</v>
      </c>
      <c r="O188" s="24">
        <f t="shared" si="208"/>
        <v>0</v>
      </c>
      <c r="P188" s="24">
        <f t="shared" si="209"/>
        <v>0</v>
      </c>
      <c r="Q188" s="24">
        <f t="shared" si="210"/>
        <v>0</v>
      </c>
      <c r="R188" s="24">
        <f t="shared" si="211"/>
        <v>0</v>
      </c>
      <c r="S188" s="24">
        <f t="shared" si="212"/>
        <v>0</v>
      </c>
      <c r="T188" s="24">
        <f t="shared" si="213"/>
        <v>0</v>
      </c>
      <c r="U188" s="24">
        <f t="shared" si="214"/>
        <v>0</v>
      </c>
      <c r="V188" s="24">
        <f t="shared" si="215"/>
        <v>0</v>
      </c>
      <c r="W188" s="24">
        <f t="shared" si="216"/>
        <v>0</v>
      </c>
      <c r="X188" s="24">
        <f t="shared" si="217"/>
        <v>0</v>
      </c>
      <c r="Y188" s="24">
        <f t="shared" si="218"/>
        <v>0</v>
      </c>
      <c r="Z188" s="24">
        <f t="shared" si="219"/>
        <v>0</v>
      </c>
      <c r="AA188" s="24">
        <f t="shared" si="220"/>
        <v>0</v>
      </c>
      <c r="AB188" s="24">
        <f t="shared" si="221"/>
        <v>0</v>
      </c>
      <c r="AC188" s="24">
        <f t="shared" si="222"/>
        <v>0</v>
      </c>
      <c r="AD188" s="24">
        <f t="shared" si="223"/>
        <v>0</v>
      </c>
      <c r="AE188" s="24">
        <f t="shared" si="224"/>
        <v>0</v>
      </c>
      <c r="AF188" s="24">
        <f t="shared" si="225"/>
        <v>0</v>
      </c>
      <c r="AG188" s="24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25"/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  <c r="GT188" s="25"/>
      <c r="GU188" s="25"/>
      <c r="GV188" s="25"/>
      <c r="GW188" s="25"/>
      <c r="GX188" s="25"/>
      <c r="GY188" s="25"/>
      <c r="GZ188" s="25"/>
      <c r="HA188" s="25"/>
      <c r="HB188" s="25"/>
      <c r="HC188" s="25"/>
      <c r="HD188" s="25"/>
      <c r="HE188" s="25"/>
      <c r="HF188" s="25"/>
      <c r="HG188" s="25"/>
      <c r="HH188" s="25"/>
      <c r="HI188" s="25"/>
      <c r="HJ188" s="25"/>
      <c r="HK188" s="25"/>
      <c r="HL188" s="25"/>
      <c r="HM188" s="25"/>
      <c r="HN188" s="25"/>
      <c r="HO188" s="25"/>
      <c r="HP188" s="25"/>
      <c r="HQ188" s="25"/>
      <c r="HR188" s="25"/>
      <c r="HS188" s="25"/>
      <c r="HT188" s="25"/>
      <c r="HU188" s="25"/>
      <c r="HV188" s="25"/>
      <c r="HW188" s="25"/>
      <c r="HX188" s="25"/>
      <c r="HY188" s="25"/>
      <c r="HZ188" s="25"/>
      <c r="IA188" s="25"/>
      <c r="IB188" s="25"/>
      <c r="IC188" s="25"/>
      <c r="ID188" s="25"/>
      <c r="IE188" s="25"/>
      <c r="IF188" s="25"/>
      <c r="IG188" s="25"/>
      <c r="IH188" s="25"/>
      <c r="II188" s="25"/>
      <c r="IJ188" s="25"/>
      <c r="IK188" s="25"/>
      <c r="IL188" s="25"/>
      <c r="IM188" s="25"/>
      <c r="IN188" s="25"/>
      <c r="IO188" s="25"/>
      <c r="IP188" s="25"/>
      <c r="IQ188" s="25"/>
      <c r="IR188" s="25"/>
      <c r="IS188" s="25"/>
      <c r="IT188" s="25"/>
      <c r="IU188" s="25"/>
      <c r="IV188" s="25"/>
      <c r="IW188" s="25"/>
      <c r="IX188" s="25"/>
      <c r="IY188" s="25"/>
      <c r="IZ188" s="25"/>
      <c r="JA188" s="25"/>
      <c r="JB188" s="25"/>
      <c r="JC188" s="25"/>
      <c r="JD188" s="25"/>
      <c r="JE188" s="25"/>
      <c r="JF188" s="25"/>
      <c r="JG188" s="25"/>
      <c r="JH188" s="25"/>
      <c r="JI188" s="25"/>
      <c r="JJ188" s="25"/>
      <c r="JK188" s="25"/>
      <c r="JL188" s="25"/>
      <c r="JM188" s="25"/>
      <c r="JN188" s="25"/>
      <c r="JO188" s="25"/>
      <c r="JP188" s="25"/>
      <c r="JQ188" s="25"/>
      <c r="JR188" s="25"/>
      <c r="JS188" s="25"/>
      <c r="JT188" s="25"/>
      <c r="JU188" s="25"/>
      <c r="JV188" s="25"/>
      <c r="JW188" s="25"/>
      <c r="JX188" s="25"/>
      <c r="JY188" s="25"/>
      <c r="JZ188" s="25"/>
      <c r="KA188" s="25"/>
      <c r="KB188" s="25"/>
      <c r="KC188" s="25"/>
      <c r="KD188" s="25"/>
      <c r="KE188" s="25"/>
      <c r="KF188" s="25"/>
      <c r="KG188" s="25"/>
      <c r="KH188" s="25"/>
      <c r="KI188" s="25"/>
      <c r="KJ188" s="25"/>
      <c r="KK188" s="25"/>
      <c r="KL188" s="25"/>
      <c r="KM188" s="25"/>
      <c r="KN188" s="25"/>
      <c r="KO188" s="25"/>
      <c r="KP188" s="25"/>
      <c r="KQ188" s="25"/>
      <c r="KR188" s="25"/>
      <c r="KS188" s="25"/>
      <c r="KT188" s="25"/>
      <c r="KU188" s="25"/>
      <c r="KV188" s="25"/>
      <c r="KW188" s="25"/>
      <c r="KX188" s="25"/>
      <c r="KY188" s="25"/>
      <c r="KZ188" s="25"/>
      <c r="LA188" s="25"/>
      <c r="LB188" s="25"/>
      <c r="LC188" s="25"/>
      <c r="LD188" s="25"/>
      <c r="LE188" s="25"/>
      <c r="LF188" s="25"/>
      <c r="LG188" s="25"/>
      <c r="LH188" s="25"/>
      <c r="LI188" s="25"/>
      <c r="LJ188" s="25"/>
      <c r="LK188" s="25"/>
      <c r="LL188" s="25"/>
      <c r="LM188" s="25"/>
      <c r="LN188" s="25"/>
      <c r="LO188" s="25"/>
      <c r="LP188" s="25"/>
      <c r="LQ188" s="25"/>
      <c r="LR188" s="25"/>
      <c r="LS188" s="25"/>
      <c r="LT188" s="25"/>
      <c r="LU188" s="25"/>
      <c r="LV188" s="25"/>
      <c r="LW188" s="25"/>
      <c r="LX188" s="25"/>
      <c r="LY188" s="25"/>
      <c r="LZ188" s="25"/>
      <c r="MA188" s="25"/>
      <c r="MB188" s="25"/>
      <c r="MC188" s="25"/>
      <c r="MD188" s="25"/>
      <c r="ME188" s="25"/>
      <c r="MF188" s="25"/>
      <c r="MG188" s="25"/>
      <c r="MH188" s="25"/>
      <c r="MI188" s="25"/>
      <c r="MJ188" s="25"/>
      <c r="MK188" s="25"/>
      <c r="ML188" s="25"/>
      <c r="MM188" s="25"/>
      <c r="MN188" s="25"/>
      <c r="MO188" s="25"/>
      <c r="MP188" s="25"/>
      <c r="MQ188" s="25"/>
      <c r="MR188" s="25"/>
      <c r="MS188" s="25"/>
      <c r="MT188" s="25"/>
      <c r="MU188" s="25"/>
      <c r="MV188" s="25"/>
      <c r="MW188" s="25"/>
      <c r="MX188" s="25"/>
      <c r="MY188" s="25"/>
      <c r="MZ188" s="25"/>
      <c r="NA188" s="25"/>
      <c r="NB188" s="25"/>
      <c r="NC188" s="25"/>
      <c r="ND188" s="25"/>
      <c r="NE188" s="25"/>
      <c r="NF188" s="25"/>
      <c r="NG188" s="25"/>
      <c r="NH188" s="25"/>
      <c r="NI188" s="25"/>
      <c r="NJ188" s="25"/>
      <c r="NK188" s="25"/>
      <c r="NL188" s="25"/>
      <c r="NM188" s="25"/>
      <c r="NN188" s="23"/>
      <c r="NO188" s="25"/>
      <c r="NP188" s="25"/>
      <c r="NQ188" s="25"/>
      <c r="NR188" s="25"/>
      <c r="NS188" s="25"/>
      <c r="NT188" s="25"/>
      <c r="NU188" s="25"/>
      <c r="NV188" s="25"/>
      <c r="NW188" s="23"/>
      <c r="NX188" s="25"/>
      <c r="NY188" s="25"/>
      <c r="NZ188" s="25"/>
      <c r="OA188" s="25"/>
      <c r="OB188" s="25"/>
      <c r="OC188" s="25"/>
      <c r="OD188" s="25"/>
      <c r="OE188" s="25"/>
      <c r="OF188" s="25"/>
      <c r="OG188" s="25"/>
      <c r="OH188" s="25"/>
      <c r="OI188" s="25"/>
      <c r="OJ188" s="25"/>
      <c r="OK188" s="25"/>
      <c r="OL188" s="25"/>
      <c r="OM188" s="25"/>
      <c r="ON188" s="25"/>
      <c r="OO188" s="25"/>
      <c r="OP188" s="25"/>
    </row>
    <row r="189" spans="1:406">
      <c r="A189" s="21" t="s">
        <v>273</v>
      </c>
      <c r="B189" s="24">
        <f t="shared" si="195"/>
        <v>0</v>
      </c>
      <c r="C189" s="24">
        <f t="shared" si="196"/>
        <v>0</v>
      </c>
      <c r="D189" s="24">
        <f t="shared" si="197"/>
        <v>0</v>
      </c>
      <c r="E189" s="24">
        <f t="shared" si="198"/>
        <v>0</v>
      </c>
      <c r="F189" s="24">
        <f t="shared" si="199"/>
        <v>0</v>
      </c>
      <c r="G189" s="24">
        <f t="shared" si="200"/>
        <v>0</v>
      </c>
      <c r="H189" s="24">
        <f t="shared" si="201"/>
        <v>0</v>
      </c>
      <c r="I189" s="24">
        <f t="shared" si="202"/>
        <v>0</v>
      </c>
      <c r="J189" s="24">
        <f t="shared" si="203"/>
        <v>0</v>
      </c>
      <c r="K189" s="24">
        <f t="shared" si="204"/>
        <v>0</v>
      </c>
      <c r="L189" s="24">
        <f t="shared" si="205"/>
        <v>0</v>
      </c>
      <c r="M189" s="24">
        <f t="shared" si="206"/>
        <v>0</v>
      </c>
      <c r="N189" s="24">
        <f t="shared" si="207"/>
        <v>0</v>
      </c>
      <c r="O189" s="24">
        <f t="shared" si="208"/>
        <v>0</v>
      </c>
      <c r="P189" s="24">
        <f t="shared" si="209"/>
        <v>0</v>
      </c>
      <c r="Q189" s="24">
        <f t="shared" si="210"/>
        <v>0</v>
      </c>
      <c r="R189" s="24">
        <f t="shared" si="211"/>
        <v>0</v>
      </c>
      <c r="S189" s="24">
        <f t="shared" si="212"/>
        <v>0</v>
      </c>
      <c r="T189" s="24">
        <f t="shared" si="213"/>
        <v>0</v>
      </c>
      <c r="U189" s="24">
        <f t="shared" si="214"/>
        <v>0</v>
      </c>
      <c r="V189" s="24">
        <f t="shared" si="215"/>
        <v>0</v>
      </c>
      <c r="W189" s="24">
        <f t="shared" si="216"/>
        <v>0</v>
      </c>
      <c r="X189" s="24">
        <f t="shared" si="217"/>
        <v>0</v>
      </c>
      <c r="Y189" s="24">
        <f t="shared" si="218"/>
        <v>0</v>
      </c>
      <c r="Z189" s="24">
        <f t="shared" si="219"/>
        <v>0</v>
      </c>
      <c r="AA189" s="24">
        <f t="shared" si="220"/>
        <v>0</v>
      </c>
      <c r="AB189" s="24">
        <f t="shared" si="221"/>
        <v>0</v>
      </c>
      <c r="AC189" s="24">
        <f t="shared" si="222"/>
        <v>0</v>
      </c>
      <c r="AD189" s="24">
        <f t="shared" si="223"/>
        <v>0</v>
      </c>
      <c r="AE189" s="24">
        <f t="shared" si="224"/>
        <v>0</v>
      </c>
      <c r="AF189" s="24">
        <f t="shared" si="225"/>
        <v>0</v>
      </c>
      <c r="AG189" s="24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/>
      <c r="GW189" s="25"/>
      <c r="GX189" s="25"/>
      <c r="GY189" s="25"/>
      <c r="GZ189" s="25"/>
      <c r="HA189" s="25"/>
      <c r="HB189" s="25"/>
      <c r="HC189" s="25"/>
      <c r="HD189" s="25"/>
      <c r="HE189" s="25"/>
      <c r="HF189" s="25"/>
      <c r="HG189" s="25"/>
      <c r="HH189" s="25"/>
      <c r="HI189" s="25"/>
      <c r="HJ189" s="25"/>
      <c r="HK189" s="25"/>
      <c r="HL189" s="25"/>
      <c r="HM189" s="25"/>
      <c r="HN189" s="25"/>
      <c r="HO189" s="25"/>
      <c r="HP189" s="25"/>
      <c r="HQ189" s="25"/>
      <c r="HR189" s="25"/>
      <c r="HS189" s="25"/>
      <c r="HT189" s="25"/>
      <c r="HU189" s="25"/>
      <c r="HV189" s="25"/>
      <c r="HW189" s="25"/>
      <c r="HX189" s="25"/>
      <c r="HY189" s="25"/>
      <c r="HZ189" s="25"/>
      <c r="IA189" s="25"/>
      <c r="IB189" s="25"/>
      <c r="IC189" s="25"/>
      <c r="ID189" s="25"/>
      <c r="IE189" s="25"/>
      <c r="IF189" s="25"/>
      <c r="IG189" s="25"/>
      <c r="IH189" s="25"/>
      <c r="II189" s="25"/>
      <c r="IJ189" s="25"/>
      <c r="IK189" s="25"/>
      <c r="IL189" s="25"/>
      <c r="IM189" s="25"/>
      <c r="IN189" s="25"/>
      <c r="IO189" s="25"/>
      <c r="IP189" s="25"/>
      <c r="IQ189" s="25"/>
      <c r="IR189" s="25"/>
      <c r="IS189" s="25"/>
      <c r="IT189" s="25"/>
      <c r="IU189" s="25"/>
      <c r="IV189" s="25"/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/>
      <c r="KB189" s="25"/>
      <c r="KC189" s="25"/>
      <c r="KD189" s="25"/>
      <c r="KE189" s="25"/>
      <c r="KF189" s="25"/>
      <c r="KG189" s="25"/>
      <c r="KH189" s="25"/>
      <c r="KI189" s="25"/>
      <c r="KJ189" s="25"/>
      <c r="KK189" s="25"/>
      <c r="KL189" s="25"/>
      <c r="KM189" s="25"/>
      <c r="KN189" s="25"/>
      <c r="KO189" s="25"/>
      <c r="KP189" s="25"/>
      <c r="KQ189" s="25"/>
      <c r="KR189" s="25"/>
      <c r="KS189" s="25"/>
      <c r="KT189" s="25"/>
      <c r="KU189" s="25"/>
      <c r="KV189" s="25"/>
      <c r="KW189" s="25"/>
      <c r="KX189" s="25"/>
      <c r="KY189" s="25"/>
      <c r="KZ189" s="25"/>
      <c r="LA189" s="25"/>
      <c r="LB189" s="25"/>
      <c r="LC189" s="25"/>
      <c r="LD189" s="25"/>
      <c r="LE189" s="25"/>
      <c r="LF189" s="25"/>
      <c r="LG189" s="25"/>
      <c r="LH189" s="25"/>
      <c r="LI189" s="25"/>
      <c r="LJ189" s="25"/>
      <c r="LK189" s="25"/>
      <c r="LL189" s="25"/>
      <c r="LM189" s="25"/>
      <c r="LN189" s="25"/>
      <c r="LO189" s="25"/>
      <c r="LP189" s="25"/>
      <c r="LQ189" s="25"/>
      <c r="LR189" s="25"/>
      <c r="LS189" s="25"/>
      <c r="LT189" s="25"/>
      <c r="LU189" s="25"/>
      <c r="LV189" s="25"/>
      <c r="LW189" s="25"/>
      <c r="LX189" s="25"/>
      <c r="LY189" s="25"/>
      <c r="LZ189" s="25"/>
      <c r="MA189" s="25"/>
      <c r="MB189" s="25"/>
      <c r="MC189" s="25"/>
      <c r="MD189" s="25"/>
      <c r="ME189" s="25"/>
      <c r="MF189" s="25"/>
      <c r="MG189" s="25"/>
      <c r="MH189" s="25"/>
      <c r="MI189" s="25"/>
      <c r="MJ189" s="25"/>
      <c r="MK189" s="25"/>
      <c r="ML189" s="25"/>
      <c r="MM189" s="25"/>
      <c r="MN189" s="25"/>
      <c r="MO189" s="25"/>
      <c r="MP189" s="25"/>
      <c r="MQ189" s="25"/>
      <c r="MR189" s="25"/>
      <c r="MS189" s="25"/>
      <c r="MT189" s="25"/>
      <c r="MU189" s="25"/>
      <c r="MV189" s="25"/>
      <c r="MW189" s="25"/>
      <c r="MX189" s="25"/>
      <c r="MY189" s="25"/>
      <c r="MZ189" s="25"/>
      <c r="NA189" s="25"/>
      <c r="NB189" s="25"/>
      <c r="NC189" s="25"/>
      <c r="ND189" s="25"/>
      <c r="NE189" s="25"/>
      <c r="NF189" s="25"/>
      <c r="NG189" s="25"/>
      <c r="NH189" s="25"/>
      <c r="NI189" s="25"/>
      <c r="NJ189" s="25"/>
      <c r="NK189" s="25"/>
      <c r="NL189" s="25"/>
      <c r="NM189" s="25"/>
      <c r="NN189" s="23"/>
      <c r="NO189" s="25"/>
      <c r="NP189" s="25"/>
      <c r="NQ189" s="25"/>
      <c r="NR189" s="25"/>
      <c r="NS189" s="25"/>
      <c r="NT189" s="25"/>
      <c r="NU189" s="25"/>
      <c r="NV189" s="25"/>
      <c r="NW189" s="23"/>
      <c r="NX189" s="25"/>
      <c r="NY189" s="25"/>
      <c r="NZ189" s="25"/>
      <c r="OA189" s="25"/>
      <c r="OB189" s="25"/>
      <c r="OC189" s="25"/>
      <c r="OD189" s="25"/>
      <c r="OE189" s="25"/>
      <c r="OF189" s="25"/>
      <c r="OG189" s="25"/>
      <c r="OH189" s="25"/>
      <c r="OI189" s="25"/>
      <c r="OJ189" s="25"/>
      <c r="OK189" s="25"/>
      <c r="OL189" s="25"/>
      <c r="OM189" s="25"/>
      <c r="ON189" s="25"/>
      <c r="OO189" s="25"/>
      <c r="OP189" s="25"/>
    </row>
    <row r="190" spans="1:406">
      <c r="A190" s="21" t="s">
        <v>274</v>
      </c>
      <c r="B190" s="24">
        <f t="shared" si="195"/>
        <v>0</v>
      </c>
      <c r="C190" s="24">
        <f t="shared" si="196"/>
        <v>0</v>
      </c>
      <c r="D190" s="24">
        <f t="shared" si="197"/>
        <v>0</v>
      </c>
      <c r="E190" s="24">
        <f t="shared" si="198"/>
        <v>0</v>
      </c>
      <c r="F190" s="24">
        <f t="shared" si="199"/>
        <v>0</v>
      </c>
      <c r="G190" s="24">
        <f t="shared" si="200"/>
        <v>0</v>
      </c>
      <c r="H190" s="24">
        <f t="shared" si="201"/>
        <v>0</v>
      </c>
      <c r="I190" s="24">
        <f t="shared" si="202"/>
        <v>0</v>
      </c>
      <c r="J190" s="24">
        <f t="shared" si="203"/>
        <v>0</v>
      </c>
      <c r="K190" s="24">
        <f t="shared" si="204"/>
        <v>0</v>
      </c>
      <c r="L190" s="24">
        <f t="shared" si="205"/>
        <v>0</v>
      </c>
      <c r="M190" s="24">
        <f t="shared" si="206"/>
        <v>0</v>
      </c>
      <c r="N190" s="24">
        <f t="shared" si="207"/>
        <v>0</v>
      </c>
      <c r="O190" s="24">
        <f t="shared" si="208"/>
        <v>0</v>
      </c>
      <c r="P190" s="24">
        <f t="shared" si="209"/>
        <v>0</v>
      </c>
      <c r="Q190" s="24">
        <f t="shared" si="210"/>
        <v>0</v>
      </c>
      <c r="R190" s="24">
        <f t="shared" si="211"/>
        <v>0</v>
      </c>
      <c r="S190" s="24">
        <f t="shared" si="212"/>
        <v>0</v>
      </c>
      <c r="T190" s="24">
        <f t="shared" si="213"/>
        <v>0</v>
      </c>
      <c r="U190" s="24">
        <f t="shared" si="214"/>
        <v>0</v>
      </c>
      <c r="V190" s="24">
        <f t="shared" si="215"/>
        <v>0</v>
      </c>
      <c r="W190" s="24">
        <f t="shared" si="216"/>
        <v>0</v>
      </c>
      <c r="X190" s="24">
        <f t="shared" si="217"/>
        <v>0</v>
      </c>
      <c r="Y190" s="24">
        <f t="shared" si="218"/>
        <v>0</v>
      </c>
      <c r="Z190" s="24">
        <f t="shared" si="219"/>
        <v>0</v>
      </c>
      <c r="AA190" s="24">
        <f t="shared" si="220"/>
        <v>0</v>
      </c>
      <c r="AB190" s="24">
        <f t="shared" si="221"/>
        <v>0</v>
      </c>
      <c r="AC190" s="24">
        <f t="shared" si="222"/>
        <v>0</v>
      </c>
      <c r="AD190" s="24">
        <f t="shared" si="223"/>
        <v>0</v>
      </c>
      <c r="AE190" s="24">
        <f t="shared" si="224"/>
        <v>0</v>
      </c>
      <c r="AF190" s="24">
        <f t="shared" si="225"/>
        <v>0</v>
      </c>
      <c r="AG190" s="24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5"/>
      <c r="GY190" s="25"/>
      <c r="GZ190" s="25"/>
      <c r="HA190" s="25"/>
      <c r="HB190" s="25"/>
      <c r="HC190" s="25"/>
      <c r="HD190" s="25"/>
      <c r="HE190" s="25"/>
      <c r="HF190" s="25"/>
      <c r="HG190" s="25"/>
      <c r="HH190" s="25"/>
      <c r="HI190" s="25"/>
      <c r="HJ190" s="25"/>
      <c r="HK190" s="25"/>
      <c r="HL190" s="25"/>
      <c r="HM190" s="25"/>
      <c r="HN190" s="25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/>
      <c r="IK190" s="25"/>
      <c r="IL190" s="25"/>
      <c r="IM190" s="25"/>
      <c r="IN190" s="25"/>
      <c r="IO190" s="25"/>
      <c r="IP190" s="25"/>
      <c r="IQ190" s="25"/>
      <c r="IR190" s="25"/>
      <c r="IS190" s="25"/>
      <c r="IT190" s="25"/>
      <c r="IU190" s="25"/>
      <c r="IV190" s="25"/>
      <c r="IW190" s="25"/>
      <c r="IX190" s="25"/>
      <c r="IY190" s="25"/>
      <c r="IZ190" s="25"/>
      <c r="JA190" s="25"/>
      <c r="JB190" s="25"/>
      <c r="JC190" s="25"/>
      <c r="JD190" s="25"/>
      <c r="JE190" s="25"/>
      <c r="JF190" s="25"/>
      <c r="JG190" s="25"/>
      <c r="JH190" s="25"/>
      <c r="JI190" s="25"/>
      <c r="JJ190" s="25"/>
      <c r="JK190" s="25"/>
      <c r="JL190" s="25"/>
      <c r="JM190" s="25"/>
      <c r="JN190" s="25"/>
      <c r="JO190" s="25"/>
      <c r="JP190" s="25"/>
      <c r="JQ190" s="25"/>
      <c r="JR190" s="25"/>
      <c r="JS190" s="25"/>
      <c r="JT190" s="25"/>
      <c r="JU190" s="25"/>
      <c r="JV190" s="25"/>
      <c r="JW190" s="25"/>
      <c r="JX190" s="25"/>
      <c r="JY190" s="25"/>
      <c r="JZ190" s="25"/>
      <c r="KA190" s="25"/>
      <c r="KB190" s="25"/>
      <c r="KC190" s="25"/>
      <c r="KD190" s="25"/>
      <c r="KE190" s="25"/>
      <c r="KF190" s="25"/>
      <c r="KG190" s="25"/>
      <c r="KH190" s="25"/>
      <c r="KI190" s="25"/>
      <c r="KJ190" s="25"/>
      <c r="KK190" s="25"/>
      <c r="KL190" s="25"/>
      <c r="KM190" s="25"/>
      <c r="KN190" s="25"/>
      <c r="KO190" s="25"/>
      <c r="KP190" s="25"/>
      <c r="KQ190" s="25"/>
      <c r="KR190" s="25"/>
      <c r="KS190" s="25"/>
      <c r="KT190" s="25"/>
      <c r="KU190" s="25"/>
      <c r="KV190" s="25"/>
      <c r="KW190" s="25"/>
      <c r="KX190" s="25"/>
      <c r="KY190" s="25"/>
      <c r="KZ190" s="25"/>
      <c r="LA190" s="25"/>
      <c r="LB190" s="25"/>
      <c r="LC190" s="25"/>
      <c r="LD190" s="25"/>
      <c r="LE190" s="25"/>
      <c r="LF190" s="25"/>
      <c r="LG190" s="25"/>
      <c r="LH190" s="25"/>
      <c r="LI190" s="25"/>
      <c r="LJ190" s="25"/>
      <c r="LK190" s="25"/>
      <c r="LL190" s="25"/>
      <c r="LM190" s="25"/>
      <c r="LN190" s="25"/>
      <c r="LO190" s="25"/>
      <c r="LP190" s="25"/>
      <c r="LQ190" s="25"/>
      <c r="LR190" s="25"/>
      <c r="LS190" s="25"/>
      <c r="LT190" s="25"/>
      <c r="LU190" s="25"/>
      <c r="LV190" s="25"/>
      <c r="LW190" s="25"/>
      <c r="LX190" s="25"/>
      <c r="LY190" s="25"/>
      <c r="LZ190" s="25"/>
      <c r="MA190" s="25"/>
      <c r="MB190" s="25"/>
      <c r="MC190" s="25"/>
      <c r="MD190" s="25"/>
      <c r="ME190" s="25"/>
      <c r="MF190" s="25"/>
      <c r="MG190" s="25"/>
      <c r="MH190" s="25"/>
      <c r="MI190" s="25"/>
      <c r="MJ190" s="25"/>
      <c r="MK190" s="25"/>
      <c r="ML190" s="25"/>
      <c r="MM190" s="25"/>
      <c r="MN190" s="25"/>
      <c r="MO190" s="25"/>
      <c r="MP190" s="25"/>
      <c r="MQ190" s="25"/>
      <c r="MR190" s="25"/>
      <c r="MS190" s="25"/>
      <c r="MT190" s="25"/>
      <c r="MU190" s="25"/>
      <c r="MV190" s="25"/>
      <c r="MW190" s="25"/>
      <c r="MX190" s="25"/>
      <c r="MY190" s="25"/>
      <c r="MZ190" s="25"/>
      <c r="NA190" s="25"/>
      <c r="NB190" s="25"/>
      <c r="NC190" s="25"/>
      <c r="ND190" s="25"/>
      <c r="NE190" s="25"/>
      <c r="NF190" s="25"/>
      <c r="NG190" s="25"/>
      <c r="NH190" s="25"/>
      <c r="NI190" s="25"/>
      <c r="NJ190" s="25"/>
      <c r="NK190" s="25"/>
      <c r="NL190" s="25"/>
      <c r="NM190" s="25"/>
      <c r="NN190" s="23"/>
      <c r="NO190" s="25"/>
      <c r="NP190" s="25"/>
      <c r="NQ190" s="25"/>
      <c r="NR190" s="25"/>
      <c r="NS190" s="25"/>
      <c r="NT190" s="25"/>
      <c r="NU190" s="25"/>
      <c r="NV190" s="25"/>
      <c r="NW190" s="23"/>
      <c r="NX190" s="25"/>
      <c r="NY190" s="25"/>
      <c r="NZ190" s="25"/>
      <c r="OA190" s="25"/>
      <c r="OB190" s="25"/>
      <c r="OC190" s="25"/>
      <c r="OD190" s="25"/>
      <c r="OE190" s="25"/>
      <c r="OF190" s="25"/>
      <c r="OG190" s="25"/>
      <c r="OH190" s="25"/>
      <c r="OI190" s="25"/>
      <c r="OJ190" s="25"/>
      <c r="OK190" s="25"/>
      <c r="OL190" s="25"/>
      <c r="OM190" s="25"/>
      <c r="ON190" s="25"/>
      <c r="OO190" s="25"/>
      <c r="OP190" s="25"/>
    </row>
    <row r="191" spans="1:406">
      <c r="A191" s="21" t="s">
        <v>275</v>
      </c>
      <c r="B191" s="24">
        <f t="shared" si="195"/>
        <v>0</v>
      </c>
      <c r="C191" s="24">
        <f t="shared" si="196"/>
        <v>0</v>
      </c>
      <c r="D191" s="24">
        <f t="shared" si="197"/>
        <v>0</v>
      </c>
      <c r="E191" s="24">
        <f t="shared" si="198"/>
        <v>0</v>
      </c>
      <c r="F191" s="24">
        <f t="shared" si="199"/>
        <v>0</v>
      </c>
      <c r="G191" s="24">
        <f t="shared" si="200"/>
        <v>0</v>
      </c>
      <c r="H191" s="24">
        <f t="shared" si="201"/>
        <v>0</v>
      </c>
      <c r="I191" s="24">
        <f t="shared" si="202"/>
        <v>0</v>
      </c>
      <c r="J191" s="24">
        <f t="shared" si="203"/>
        <v>0</v>
      </c>
      <c r="K191" s="24">
        <f t="shared" si="204"/>
        <v>0</v>
      </c>
      <c r="L191" s="24">
        <f t="shared" si="205"/>
        <v>0</v>
      </c>
      <c r="M191" s="24">
        <f t="shared" si="206"/>
        <v>0</v>
      </c>
      <c r="N191" s="24">
        <f t="shared" si="207"/>
        <v>0</v>
      </c>
      <c r="O191" s="24">
        <f t="shared" si="208"/>
        <v>0</v>
      </c>
      <c r="P191" s="24">
        <f t="shared" si="209"/>
        <v>0</v>
      </c>
      <c r="Q191" s="24">
        <f t="shared" si="210"/>
        <v>0</v>
      </c>
      <c r="R191" s="24">
        <f t="shared" si="211"/>
        <v>0</v>
      </c>
      <c r="S191" s="24">
        <f t="shared" si="212"/>
        <v>0</v>
      </c>
      <c r="T191" s="24">
        <f t="shared" si="213"/>
        <v>0</v>
      </c>
      <c r="U191" s="24">
        <f t="shared" si="214"/>
        <v>0</v>
      </c>
      <c r="V191" s="24">
        <f t="shared" si="215"/>
        <v>0</v>
      </c>
      <c r="W191" s="24">
        <f t="shared" si="216"/>
        <v>0</v>
      </c>
      <c r="X191" s="24">
        <f t="shared" si="217"/>
        <v>0</v>
      </c>
      <c r="Y191" s="24">
        <f t="shared" si="218"/>
        <v>0</v>
      </c>
      <c r="Z191" s="24">
        <f t="shared" si="219"/>
        <v>0</v>
      </c>
      <c r="AA191" s="24">
        <f t="shared" si="220"/>
        <v>0</v>
      </c>
      <c r="AB191" s="24">
        <f t="shared" si="221"/>
        <v>0</v>
      </c>
      <c r="AC191" s="24">
        <f t="shared" si="222"/>
        <v>0</v>
      </c>
      <c r="AD191" s="24">
        <f t="shared" si="223"/>
        <v>0</v>
      </c>
      <c r="AE191" s="24">
        <f t="shared" si="224"/>
        <v>0</v>
      </c>
      <c r="AF191" s="24">
        <f t="shared" si="225"/>
        <v>0</v>
      </c>
      <c r="AG191" s="24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/>
      <c r="GW191" s="25"/>
      <c r="GX191" s="25"/>
      <c r="GY191" s="25"/>
      <c r="GZ191" s="25"/>
      <c r="HA191" s="25"/>
      <c r="HB191" s="25"/>
      <c r="HC191" s="25"/>
      <c r="HD191" s="25"/>
      <c r="HE191" s="25"/>
      <c r="HF191" s="25"/>
      <c r="HG191" s="25"/>
      <c r="HH191" s="25"/>
      <c r="HI191" s="25"/>
      <c r="HJ191" s="25"/>
      <c r="HK191" s="25"/>
      <c r="HL191" s="25"/>
      <c r="HM191" s="25"/>
      <c r="HN191" s="25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  <c r="LD191" s="25"/>
      <c r="LE191" s="25"/>
      <c r="LF191" s="25"/>
      <c r="LG191" s="25"/>
      <c r="LH191" s="25"/>
      <c r="LI191" s="25"/>
      <c r="LJ191" s="25"/>
      <c r="LK191" s="25"/>
      <c r="LL191" s="25"/>
      <c r="LM191" s="25"/>
      <c r="LN191" s="25"/>
      <c r="LO191" s="25"/>
      <c r="LP191" s="25"/>
      <c r="LQ191" s="25"/>
      <c r="LR191" s="25"/>
      <c r="LS191" s="25"/>
      <c r="LT191" s="25"/>
      <c r="LU191" s="25"/>
      <c r="LV191" s="25"/>
      <c r="LW191" s="25"/>
      <c r="LX191" s="25"/>
      <c r="LY191" s="25"/>
      <c r="LZ191" s="25"/>
      <c r="MA191" s="25"/>
      <c r="MB191" s="25"/>
      <c r="MC191" s="25"/>
      <c r="MD191" s="25"/>
      <c r="ME191" s="25"/>
      <c r="MF191" s="25"/>
      <c r="MG191" s="25"/>
      <c r="MH191" s="25"/>
      <c r="MI191" s="25"/>
      <c r="MJ191" s="25"/>
      <c r="MK191" s="25"/>
      <c r="ML191" s="25"/>
      <c r="MM191" s="25"/>
      <c r="MN191" s="25"/>
      <c r="MO191" s="25"/>
      <c r="MP191" s="25"/>
      <c r="MQ191" s="25"/>
      <c r="MR191" s="25"/>
      <c r="MS191" s="25"/>
      <c r="MT191" s="25"/>
      <c r="MU191" s="25"/>
      <c r="MV191" s="25"/>
      <c r="MW191" s="25"/>
      <c r="MX191" s="25"/>
      <c r="MY191" s="25"/>
      <c r="MZ191" s="25"/>
      <c r="NA191" s="25"/>
      <c r="NB191" s="25"/>
      <c r="NC191" s="25"/>
      <c r="ND191" s="25"/>
      <c r="NE191" s="25"/>
      <c r="NF191" s="25"/>
      <c r="NG191" s="25"/>
      <c r="NH191" s="25"/>
      <c r="NI191" s="25"/>
      <c r="NJ191" s="25"/>
      <c r="NK191" s="25"/>
      <c r="NL191" s="25"/>
      <c r="NM191" s="25"/>
      <c r="NN191" s="23"/>
      <c r="NO191" s="25"/>
      <c r="NP191" s="25"/>
      <c r="NQ191" s="25"/>
      <c r="NR191" s="25"/>
      <c r="NS191" s="25"/>
      <c r="NT191" s="25"/>
      <c r="NU191" s="25"/>
      <c r="NV191" s="25"/>
      <c r="NW191" s="23"/>
      <c r="NX191" s="25"/>
      <c r="NY191" s="25"/>
      <c r="NZ191" s="25"/>
      <c r="OA191" s="25"/>
      <c r="OB191" s="25"/>
      <c r="OC191" s="25"/>
      <c r="OD191" s="25"/>
      <c r="OE191" s="25"/>
      <c r="OF191" s="25"/>
      <c r="OG191" s="25"/>
      <c r="OH191" s="25"/>
      <c r="OI191" s="25"/>
      <c r="OJ191" s="25"/>
      <c r="OK191" s="25"/>
      <c r="OL191" s="25"/>
      <c r="OM191" s="25"/>
      <c r="ON191" s="25"/>
      <c r="OO191" s="25"/>
      <c r="OP191" s="25"/>
    </row>
    <row r="192" spans="1:406">
      <c r="A192" s="21" t="s">
        <v>276</v>
      </c>
      <c r="B192" s="24">
        <f t="shared" si="195"/>
        <v>0</v>
      </c>
      <c r="C192" s="24">
        <f t="shared" si="196"/>
        <v>0</v>
      </c>
      <c r="D192" s="24">
        <f t="shared" si="197"/>
        <v>0</v>
      </c>
      <c r="E192" s="24">
        <f t="shared" si="198"/>
        <v>0</v>
      </c>
      <c r="F192" s="24">
        <f t="shared" si="199"/>
        <v>0</v>
      </c>
      <c r="G192" s="24">
        <f t="shared" si="200"/>
        <v>0</v>
      </c>
      <c r="H192" s="24">
        <f t="shared" si="201"/>
        <v>0</v>
      </c>
      <c r="I192" s="24">
        <f t="shared" si="202"/>
        <v>0</v>
      </c>
      <c r="J192" s="24">
        <f t="shared" si="203"/>
        <v>0</v>
      </c>
      <c r="K192" s="24">
        <f t="shared" si="204"/>
        <v>0</v>
      </c>
      <c r="L192" s="24">
        <f t="shared" si="205"/>
        <v>0</v>
      </c>
      <c r="M192" s="24">
        <f t="shared" si="206"/>
        <v>0</v>
      </c>
      <c r="N192" s="24">
        <f t="shared" si="207"/>
        <v>0</v>
      </c>
      <c r="O192" s="24">
        <f t="shared" si="208"/>
        <v>0</v>
      </c>
      <c r="P192" s="24">
        <f t="shared" si="209"/>
        <v>0</v>
      </c>
      <c r="Q192" s="24">
        <f t="shared" si="210"/>
        <v>0</v>
      </c>
      <c r="R192" s="24">
        <f t="shared" si="211"/>
        <v>0</v>
      </c>
      <c r="S192" s="24">
        <f t="shared" si="212"/>
        <v>0</v>
      </c>
      <c r="T192" s="24">
        <f t="shared" si="213"/>
        <v>0</v>
      </c>
      <c r="U192" s="24">
        <f t="shared" si="214"/>
        <v>0</v>
      </c>
      <c r="V192" s="24">
        <f t="shared" si="215"/>
        <v>0</v>
      </c>
      <c r="W192" s="24">
        <f t="shared" si="216"/>
        <v>0</v>
      </c>
      <c r="X192" s="24">
        <f t="shared" si="217"/>
        <v>0</v>
      </c>
      <c r="Y192" s="24">
        <f t="shared" si="218"/>
        <v>0</v>
      </c>
      <c r="Z192" s="24">
        <f t="shared" si="219"/>
        <v>0</v>
      </c>
      <c r="AA192" s="24">
        <f t="shared" si="220"/>
        <v>0</v>
      </c>
      <c r="AB192" s="24">
        <f t="shared" si="221"/>
        <v>0</v>
      </c>
      <c r="AC192" s="24">
        <f t="shared" si="222"/>
        <v>0</v>
      </c>
      <c r="AD192" s="24">
        <f t="shared" si="223"/>
        <v>0</v>
      </c>
      <c r="AE192" s="24">
        <f t="shared" si="224"/>
        <v>0</v>
      </c>
      <c r="AF192" s="24">
        <f t="shared" si="225"/>
        <v>0</v>
      </c>
      <c r="AG192" s="24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  <c r="GT192" s="25"/>
      <c r="GU192" s="25"/>
      <c r="GV192" s="25"/>
      <c r="GW192" s="25"/>
      <c r="GX192" s="25"/>
      <c r="GY192" s="25"/>
      <c r="GZ192" s="25"/>
      <c r="HA192" s="25"/>
      <c r="HB192" s="25"/>
      <c r="HC192" s="25"/>
      <c r="HD192" s="25"/>
      <c r="HE192" s="25"/>
      <c r="HF192" s="25"/>
      <c r="HG192" s="25"/>
      <c r="HH192" s="25"/>
      <c r="HI192" s="25"/>
      <c r="HJ192" s="25"/>
      <c r="HK192" s="25"/>
      <c r="HL192" s="25"/>
      <c r="HM192" s="25"/>
      <c r="HN192" s="25"/>
      <c r="HO192" s="25"/>
      <c r="HP192" s="25"/>
      <c r="HQ192" s="25"/>
      <c r="HR192" s="25"/>
      <c r="HS192" s="25"/>
      <c r="HT192" s="25"/>
      <c r="HU192" s="25"/>
      <c r="HV192" s="25"/>
      <c r="HW192" s="25"/>
      <c r="HX192" s="25"/>
      <c r="HY192" s="25"/>
      <c r="HZ192" s="25"/>
      <c r="IA192" s="25"/>
      <c r="IB192" s="25"/>
      <c r="IC192" s="25"/>
      <c r="ID192" s="25"/>
      <c r="IE192" s="25"/>
      <c r="IF192" s="25"/>
      <c r="IG192" s="25"/>
      <c r="IH192" s="25"/>
      <c r="II192" s="25"/>
      <c r="IJ192" s="25"/>
      <c r="IK192" s="25"/>
      <c r="IL192" s="25"/>
      <c r="IM192" s="25"/>
      <c r="IN192" s="25"/>
      <c r="IO192" s="25"/>
      <c r="IP192" s="25"/>
      <c r="IQ192" s="25"/>
      <c r="IR192" s="25"/>
      <c r="IS192" s="25"/>
      <c r="IT192" s="25"/>
      <c r="IU192" s="25"/>
      <c r="IV192" s="25"/>
      <c r="IW192" s="25"/>
      <c r="IX192" s="25"/>
      <c r="IY192" s="25"/>
      <c r="IZ192" s="25"/>
      <c r="JA192" s="25"/>
      <c r="JB192" s="25"/>
      <c r="JC192" s="25"/>
      <c r="JD192" s="25"/>
      <c r="JE192" s="25"/>
      <c r="JF192" s="25"/>
      <c r="JG192" s="25"/>
      <c r="JH192" s="25"/>
      <c r="JI192" s="25"/>
      <c r="JJ192" s="25"/>
      <c r="JK192" s="25"/>
      <c r="JL192" s="25"/>
      <c r="JM192" s="25"/>
      <c r="JN192" s="25"/>
      <c r="JO192" s="25"/>
      <c r="JP192" s="25"/>
      <c r="JQ192" s="25"/>
      <c r="JR192" s="25"/>
      <c r="JS192" s="25"/>
      <c r="JT192" s="25"/>
      <c r="JU192" s="25"/>
      <c r="JV192" s="25"/>
      <c r="JW192" s="25"/>
      <c r="JX192" s="25"/>
      <c r="JY192" s="25"/>
      <c r="JZ192" s="25"/>
      <c r="KA192" s="25"/>
      <c r="KB192" s="25"/>
      <c r="KC192" s="25"/>
      <c r="KD192" s="25"/>
      <c r="KE192" s="25"/>
      <c r="KF192" s="25"/>
      <c r="KG192" s="25"/>
      <c r="KH192" s="25"/>
      <c r="KI192" s="25"/>
      <c r="KJ192" s="25"/>
      <c r="KK192" s="25"/>
      <c r="KL192" s="25"/>
      <c r="KM192" s="25"/>
      <c r="KN192" s="25"/>
      <c r="KO192" s="25"/>
      <c r="KP192" s="25"/>
      <c r="KQ192" s="25"/>
      <c r="KR192" s="25"/>
      <c r="KS192" s="25"/>
      <c r="KT192" s="25"/>
      <c r="KU192" s="25"/>
      <c r="KV192" s="25"/>
      <c r="KW192" s="25"/>
      <c r="KX192" s="25"/>
      <c r="KY192" s="25"/>
      <c r="KZ192" s="25"/>
      <c r="LA192" s="25"/>
      <c r="LB192" s="25"/>
      <c r="LC192" s="25"/>
      <c r="LD192" s="25"/>
      <c r="LE192" s="25"/>
      <c r="LF192" s="25"/>
      <c r="LG192" s="25"/>
      <c r="LH192" s="25"/>
      <c r="LI192" s="25"/>
      <c r="LJ192" s="25"/>
      <c r="LK192" s="25"/>
      <c r="LL192" s="25"/>
      <c r="LM192" s="25"/>
      <c r="LN192" s="25"/>
      <c r="LO192" s="25"/>
      <c r="LP192" s="25"/>
      <c r="LQ192" s="25"/>
      <c r="LR192" s="25"/>
      <c r="LS192" s="25"/>
      <c r="LT192" s="25"/>
      <c r="LU192" s="25"/>
      <c r="LV192" s="25"/>
      <c r="LW192" s="25"/>
      <c r="LX192" s="25"/>
      <c r="LY192" s="25"/>
      <c r="LZ192" s="25"/>
      <c r="MA192" s="25"/>
      <c r="MB192" s="25"/>
      <c r="MC192" s="25"/>
      <c r="MD192" s="25"/>
      <c r="ME192" s="25"/>
      <c r="MF192" s="25"/>
      <c r="MG192" s="25"/>
      <c r="MH192" s="25"/>
      <c r="MI192" s="25"/>
      <c r="MJ192" s="25"/>
      <c r="MK192" s="25"/>
      <c r="ML192" s="25"/>
      <c r="MM192" s="25"/>
      <c r="MN192" s="25"/>
      <c r="MO192" s="25"/>
      <c r="MP192" s="25"/>
      <c r="MQ192" s="25"/>
      <c r="MR192" s="25"/>
      <c r="MS192" s="25"/>
      <c r="MT192" s="25"/>
      <c r="MU192" s="25"/>
      <c r="MV192" s="25"/>
      <c r="MW192" s="25"/>
      <c r="MX192" s="25"/>
      <c r="MY192" s="25"/>
      <c r="MZ192" s="25"/>
      <c r="NA192" s="26"/>
      <c r="NB192" s="26"/>
      <c r="NC192" s="25"/>
      <c r="ND192" s="25"/>
      <c r="NE192" s="26"/>
      <c r="NF192" s="25"/>
      <c r="NG192" s="25"/>
      <c r="NH192" s="25"/>
      <c r="NI192" s="25"/>
      <c r="NJ192" s="26"/>
      <c r="NK192" s="26"/>
      <c r="NL192" s="25"/>
      <c r="NM192" s="26"/>
      <c r="NN192" s="23"/>
      <c r="NO192" s="25"/>
      <c r="NP192" s="25"/>
      <c r="NQ192" s="25"/>
      <c r="NR192" s="25"/>
      <c r="NS192" s="25"/>
      <c r="NT192" s="25"/>
      <c r="NU192" s="25"/>
      <c r="NV192" s="25"/>
      <c r="NW192" s="23"/>
      <c r="NX192" s="25"/>
      <c r="NY192" s="25"/>
      <c r="NZ192" s="25"/>
      <c r="OA192" s="25"/>
      <c r="OB192" s="25"/>
      <c r="OC192" s="25"/>
      <c r="OD192" s="25"/>
      <c r="OE192" s="25"/>
      <c r="OF192" s="25"/>
      <c r="OG192" s="25"/>
      <c r="OH192" s="25"/>
      <c r="OI192" s="25"/>
      <c r="OJ192" s="25"/>
      <c r="OK192" s="25"/>
      <c r="OL192" s="25"/>
      <c r="OM192" s="25"/>
      <c r="ON192" s="25"/>
      <c r="OO192" s="25"/>
      <c r="OP192" s="25"/>
    </row>
    <row r="193" spans="1:406">
      <c r="A193" s="21" t="s">
        <v>277</v>
      </c>
      <c r="B193" s="24">
        <f t="shared" si="195"/>
        <v>0</v>
      </c>
      <c r="C193" s="24">
        <f t="shared" si="196"/>
        <v>0</v>
      </c>
      <c r="D193" s="24">
        <f t="shared" si="197"/>
        <v>0</v>
      </c>
      <c r="E193" s="24">
        <f t="shared" si="198"/>
        <v>0</v>
      </c>
      <c r="F193" s="24">
        <f t="shared" si="199"/>
        <v>0</v>
      </c>
      <c r="G193" s="24">
        <f t="shared" si="200"/>
        <v>0</v>
      </c>
      <c r="H193" s="24">
        <f t="shared" si="201"/>
        <v>0</v>
      </c>
      <c r="I193" s="24">
        <f t="shared" si="202"/>
        <v>0</v>
      </c>
      <c r="J193" s="24">
        <f t="shared" si="203"/>
        <v>0</v>
      </c>
      <c r="K193" s="24">
        <f t="shared" si="204"/>
        <v>0</v>
      </c>
      <c r="L193" s="24">
        <f t="shared" si="205"/>
        <v>0</v>
      </c>
      <c r="M193" s="24">
        <f t="shared" si="206"/>
        <v>0</v>
      </c>
      <c r="N193" s="24">
        <f t="shared" si="207"/>
        <v>0</v>
      </c>
      <c r="O193" s="24">
        <f t="shared" si="208"/>
        <v>0</v>
      </c>
      <c r="P193" s="24">
        <f t="shared" si="209"/>
        <v>0</v>
      </c>
      <c r="Q193" s="24">
        <f t="shared" si="210"/>
        <v>0</v>
      </c>
      <c r="R193" s="24">
        <f t="shared" si="211"/>
        <v>0</v>
      </c>
      <c r="S193" s="24">
        <f t="shared" si="212"/>
        <v>0</v>
      </c>
      <c r="T193" s="24">
        <f t="shared" si="213"/>
        <v>0</v>
      </c>
      <c r="U193" s="24">
        <f t="shared" si="214"/>
        <v>0</v>
      </c>
      <c r="V193" s="24">
        <f t="shared" si="215"/>
        <v>0</v>
      </c>
      <c r="W193" s="24">
        <f t="shared" si="216"/>
        <v>0</v>
      </c>
      <c r="X193" s="24">
        <f t="shared" si="217"/>
        <v>0</v>
      </c>
      <c r="Y193" s="24">
        <f t="shared" si="218"/>
        <v>0</v>
      </c>
      <c r="Z193" s="24">
        <f t="shared" si="219"/>
        <v>0</v>
      </c>
      <c r="AA193" s="24">
        <f t="shared" si="220"/>
        <v>0</v>
      </c>
      <c r="AB193" s="24">
        <f t="shared" si="221"/>
        <v>0</v>
      </c>
      <c r="AC193" s="24">
        <f t="shared" si="222"/>
        <v>0</v>
      </c>
      <c r="AD193" s="24">
        <f t="shared" si="223"/>
        <v>0</v>
      </c>
      <c r="AE193" s="24">
        <f t="shared" si="224"/>
        <v>0</v>
      </c>
      <c r="AF193" s="24">
        <f t="shared" si="225"/>
        <v>0</v>
      </c>
      <c r="AG193" s="24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  <c r="GT193" s="25"/>
      <c r="GU193" s="25"/>
      <c r="GV193" s="25"/>
      <c r="GW193" s="25"/>
      <c r="GX193" s="25"/>
      <c r="GY193" s="25"/>
      <c r="GZ193" s="25"/>
      <c r="HA193" s="25"/>
      <c r="HB193" s="25"/>
      <c r="HC193" s="25"/>
      <c r="HD193" s="25"/>
      <c r="HE193" s="25"/>
      <c r="HF193" s="25"/>
      <c r="HG193" s="25"/>
      <c r="HH193" s="25"/>
      <c r="HI193" s="25"/>
      <c r="HJ193" s="25"/>
      <c r="HK193" s="25"/>
      <c r="HL193" s="25"/>
      <c r="HM193" s="25"/>
      <c r="HN193" s="25"/>
      <c r="HO193" s="25"/>
      <c r="HP193" s="25"/>
      <c r="HQ193" s="25"/>
      <c r="HR193" s="25"/>
      <c r="HS193" s="25"/>
      <c r="HT193" s="25"/>
      <c r="HU193" s="25"/>
      <c r="HV193" s="25"/>
      <c r="HW193" s="25"/>
      <c r="HX193" s="25"/>
      <c r="HY193" s="25"/>
      <c r="HZ193" s="25"/>
      <c r="IA193" s="25"/>
      <c r="IB193" s="25"/>
      <c r="IC193" s="25"/>
      <c r="ID193" s="25"/>
      <c r="IE193" s="25"/>
      <c r="IF193" s="25"/>
      <c r="IG193" s="25"/>
      <c r="IH193" s="25"/>
      <c r="II193" s="25"/>
      <c r="IJ193" s="25"/>
      <c r="IK193" s="25"/>
      <c r="IL193" s="25"/>
      <c r="IM193" s="25"/>
      <c r="IN193" s="25"/>
      <c r="IO193" s="25"/>
      <c r="IP193" s="25"/>
      <c r="IQ193" s="25"/>
      <c r="IR193" s="25"/>
      <c r="IS193" s="25"/>
      <c r="IT193" s="25"/>
      <c r="IU193" s="25"/>
      <c r="IV193" s="25"/>
      <c r="IW193" s="25"/>
      <c r="IX193" s="25"/>
      <c r="IY193" s="25"/>
      <c r="IZ193" s="25"/>
      <c r="JA193" s="25"/>
      <c r="JB193" s="25"/>
      <c r="JC193" s="25"/>
      <c r="JD193" s="25"/>
      <c r="JE193" s="25"/>
      <c r="JF193" s="25"/>
      <c r="JG193" s="25"/>
      <c r="JH193" s="25"/>
      <c r="JI193" s="25"/>
      <c r="JJ193" s="25"/>
      <c r="JK193" s="25"/>
      <c r="JL193" s="25"/>
      <c r="JM193" s="25"/>
      <c r="JN193" s="25"/>
      <c r="JO193" s="25"/>
      <c r="JP193" s="25"/>
      <c r="JQ193" s="25"/>
      <c r="JR193" s="25"/>
      <c r="JS193" s="25"/>
      <c r="JT193" s="25"/>
      <c r="JU193" s="25"/>
      <c r="JV193" s="25"/>
      <c r="JW193" s="25"/>
      <c r="JX193" s="25"/>
      <c r="JY193" s="25"/>
      <c r="JZ193" s="25"/>
      <c r="KA193" s="25"/>
      <c r="KB193" s="25"/>
      <c r="KC193" s="25"/>
      <c r="KD193" s="25"/>
      <c r="KE193" s="25"/>
      <c r="KF193" s="25"/>
      <c r="KG193" s="25"/>
      <c r="KH193" s="25"/>
      <c r="KI193" s="25"/>
      <c r="KJ193" s="25"/>
      <c r="KK193" s="25"/>
      <c r="KL193" s="25"/>
      <c r="KM193" s="25"/>
      <c r="KN193" s="25"/>
      <c r="KO193" s="25"/>
      <c r="KP193" s="25"/>
      <c r="KQ193" s="25"/>
      <c r="KR193" s="25"/>
      <c r="KS193" s="25"/>
      <c r="KT193" s="25"/>
      <c r="KU193" s="25"/>
      <c r="KV193" s="25"/>
      <c r="KW193" s="25"/>
      <c r="KX193" s="25"/>
      <c r="KY193" s="25"/>
      <c r="KZ193" s="25"/>
      <c r="LA193" s="25"/>
      <c r="LB193" s="25"/>
      <c r="LC193" s="25"/>
      <c r="LD193" s="25"/>
      <c r="LE193" s="25"/>
      <c r="LF193" s="25"/>
      <c r="LG193" s="25"/>
      <c r="LH193" s="25"/>
      <c r="LI193" s="25"/>
      <c r="LJ193" s="25"/>
      <c r="LK193" s="25"/>
      <c r="LL193" s="25"/>
      <c r="LM193" s="25"/>
      <c r="LN193" s="25"/>
      <c r="LO193" s="25"/>
      <c r="LP193" s="25"/>
      <c r="LQ193" s="25"/>
      <c r="LR193" s="25"/>
      <c r="LS193" s="25"/>
      <c r="LT193" s="25"/>
      <c r="LU193" s="25"/>
      <c r="LV193" s="25"/>
      <c r="LW193" s="25"/>
      <c r="LX193" s="25"/>
      <c r="LY193" s="25"/>
      <c r="LZ193" s="25"/>
      <c r="MA193" s="25"/>
      <c r="MB193" s="25"/>
      <c r="MC193" s="25"/>
      <c r="MD193" s="25"/>
      <c r="ME193" s="25"/>
      <c r="MF193" s="25"/>
      <c r="MG193" s="25"/>
      <c r="MH193" s="25"/>
      <c r="MI193" s="25"/>
      <c r="MJ193" s="25"/>
      <c r="MK193" s="25"/>
      <c r="ML193" s="25"/>
      <c r="MM193" s="25"/>
      <c r="MN193" s="25"/>
      <c r="MO193" s="25"/>
      <c r="MP193" s="25"/>
      <c r="MQ193" s="25"/>
      <c r="MR193" s="25"/>
      <c r="MS193" s="25"/>
      <c r="MT193" s="25"/>
      <c r="MU193" s="25"/>
      <c r="MV193" s="25"/>
      <c r="MW193" s="25"/>
      <c r="MX193" s="25"/>
      <c r="MY193" s="25"/>
      <c r="MZ193" s="25"/>
      <c r="NA193" s="25"/>
      <c r="NB193" s="25"/>
      <c r="NC193" s="25"/>
      <c r="ND193" s="25"/>
      <c r="NE193" s="25"/>
      <c r="NF193" s="25"/>
      <c r="NG193" s="25"/>
      <c r="NH193" s="25"/>
      <c r="NI193" s="25"/>
      <c r="NJ193" s="25"/>
      <c r="NK193" s="25"/>
      <c r="NL193" s="25"/>
      <c r="NM193" s="25"/>
      <c r="NN193" s="23"/>
      <c r="NO193" s="25"/>
      <c r="NP193" s="25"/>
      <c r="NQ193" s="25"/>
      <c r="NR193" s="25"/>
      <c r="NS193" s="25"/>
      <c r="NT193" s="25"/>
      <c r="NU193" s="25"/>
      <c r="NV193" s="25"/>
      <c r="NW193" s="23"/>
      <c r="NX193" s="25"/>
      <c r="NY193" s="25"/>
      <c r="NZ193" s="25"/>
      <c r="OA193" s="25"/>
      <c r="OB193" s="25"/>
      <c r="OC193" s="25"/>
      <c r="OD193" s="25"/>
      <c r="OE193" s="25"/>
      <c r="OF193" s="25"/>
      <c r="OG193" s="25"/>
      <c r="OH193" s="25"/>
      <c r="OI193" s="25"/>
      <c r="OJ193" s="25"/>
      <c r="OK193" s="25"/>
      <c r="OL193" s="25"/>
      <c r="OM193" s="25"/>
      <c r="ON193" s="25"/>
      <c r="OO193" s="25"/>
      <c r="OP193" s="25"/>
    </row>
    <row r="194" spans="1:406">
      <c r="A194" s="21" t="s">
        <v>278</v>
      </c>
      <c r="B194" s="24">
        <f t="shared" si="195"/>
        <v>0</v>
      </c>
      <c r="C194" s="24">
        <f t="shared" si="196"/>
        <v>0</v>
      </c>
      <c r="D194" s="24">
        <f t="shared" si="197"/>
        <v>0</v>
      </c>
      <c r="E194" s="24">
        <f t="shared" si="198"/>
        <v>0</v>
      </c>
      <c r="F194" s="24">
        <f t="shared" si="199"/>
        <v>0</v>
      </c>
      <c r="G194" s="24">
        <f t="shared" si="200"/>
        <v>0</v>
      </c>
      <c r="H194" s="24">
        <f t="shared" si="201"/>
        <v>0</v>
      </c>
      <c r="I194" s="24">
        <f t="shared" si="202"/>
        <v>0</v>
      </c>
      <c r="J194" s="24">
        <f t="shared" si="203"/>
        <v>0</v>
      </c>
      <c r="K194" s="24">
        <f t="shared" si="204"/>
        <v>0</v>
      </c>
      <c r="L194" s="24">
        <f t="shared" si="205"/>
        <v>0</v>
      </c>
      <c r="M194" s="24">
        <f t="shared" si="206"/>
        <v>0</v>
      </c>
      <c r="N194" s="24">
        <f t="shared" si="207"/>
        <v>0</v>
      </c>
      <c r="O194" s="24">
        <f t="shared" si="208"/>
        <v>0</v>
      </c>
      <c r="P194" s="24">
        <f t="shared" si="209"/>
        <v>0</v>
      </c>
      <c r="Q194" s="24">
        <f t="shared" si="210"/>
        <v>0</v>
      </c>
      <c r="R194" s="24">
        <f t="shared" si="211"/>
        <v>0</v>
      </c>
      <c r="S194" s="24">
        <f t="shared" si="212"/>
        <v>0</v>
      </c>
      <c r="T194" s="24">
        <f t="shared" si="213"/>
        <v>0</v>
      </c>
      <c r="U194" s="24">
        <f t="shared" si="214"/>
        <v>0</v>
      </c>
      <c r="V194" s="24">
        <f t="shared" si="215"/>
        <v>0</v>
      </c>
      <c r="W194" s="24">
        <f t="shared" si="216"/>
        <v>0</v>
      </c>
      <c r="X194" s="24">
        <f t="shared" si="217"/>
        <v>0</v>
      </c>
      <c r="Y194" s="24">
        <f t="shared" si="218"/>
        <v>0</v>
      </c>
      <c r="Z194" s="24">
        <f t="shared" si="219"/>
        <v>0</v>
      </c>
      <c r="AA194" s="24">
        <f t="shared" si="220"/>
        <v>0</v>
      </c>
      <c r="AB194" s="24">
        <f t="shared" si="221"/>
        <v>0</v>
      </c>
      <c r="AC194" s="24">
        <f t="shared" si="222"/>
        <v>0</v>
      </c>
      <c r="AD194" s="24">
        <f t="shared" si="223"/>
        <v>0</v>
      </c>
      <c r="AE194" s="24">
        <f t="shared" si="224"/>
        <v>0</v>
      </c>
      <c r="AF194" s="24">
        <f t="shared" si="225"/>
        <v>0</v>
      </c>
      <c r="AG194" s="24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  <c r="GT194" s="25"/>
      <c r="GU194" s="25"/>
      <c r="GV194" s="25"/>
      <c r="GW194" s="25"/>
      <c r="GX194" s="25"/>
      <c r="GY194" s="25"/>
      <c r="GZ194" s="25"/>
      <c r="HA194" s="25"/>
      <c r="HB194" s="25"/>
      <c r="HC194" s="25"/>
      <c r="HD194" s="25"/>
      <c r="HE194" s="25"/>
      <c r="HF194" s="25"/>
      <c r="HG194" s="25"/>
      <c r="HH194" s="25"/>
      <c r="HI194" s="25"/>
      <c r="HJ194" s="25"/>
      <c r="HK194" s="25"/>
      <c r="HL194" s="25"/>
      <c r="HM194" s="25"/>
      <c r="HN194" s="25"/>
      <c r="HO194" s="25"/>
      <c r="HP194" s="25"/>
      <c r="HQ194" s="25"/>
      <c r="HR194" s="25"/>
      <c r="HS194" s="25"/>
      <c r="HT194" s="25"/>
      <c r="HU194" s="25"/>
      <c r="HV194" s="25"/>
      <c r="HW194" s="25"/>
      <c r="HX194" s="25"/>
      <c r="HY194" s="25"/>
      <c r="HZ194" s="25"/>
      <c r="IA194" s="25"/>
      <c r="IB194" s="25"/>
      <c r="IC194" s="25"/>
      <c r="ID194" s="25"/>
      <c r="IE194" s="25"/>
      <c r="IF194" s="25"/>
      <c r="IG194" s="25"/>
      <c r="IH194" s="25"/>
      <c r="II194" s="25"/>
      <c r="IJ194" s="25"/>
      <c r="IK194" s="25"/>
      <c r="IL194" s="25"/>
      <c r="IM194" s="25"/>
      <c r="IN194" s="25"/>
      <c r="IO194" s="25"/>
      <c r="IP194" s="25"/>
      <c r="IQ194" s="25"/>
      <c r="IR194" s="25"/>
      <c r="IS194" s="25"/>
      <c r="IT194" s="25"/>
      <c r="IU194" s="25"/>
      <c r="IV194" s="25"/>
      <c r="IW194" s="25"/>
      <c r="IX194" s="25"/>
      <c r="IY194" s="25"/>
      <c r="IZ194" s="25"/>
      <c r="JA194" s="25"/>
      <c r="JB194" s="25"/>
      <c r="JC194" s="25"/>
      <c r="JD194" s="25"/>
      <c r="JE194" s="25"/>
      <c r="JF194" s="25"/>
      <c r="JG194" s="25"/>
      <c r="JH194" s="25"/>
      <c r="JI194" s="25"/>
      <c r="JJ194" s="25"/>
      <c r="JK194" s="25"/>
      <c r="JL194" s="25"/>
      <c r="JM194" s="25"/>
      <c r="JN194" s="25"/>
      <c r="JO194" s="25"/>
      <c r="JP194" s="25"/>
      <c r="JQ194" s="25"/>
      <c r="JR194" s="25"/>
      <c r="JS194" s="25"/>
      <c r="JT194" s="25"/>
      <c r="JU194" s="25"/>
      <c r="JV194" s="25"/>
      <c r="JW194" s="25"/>
      <c r="JX194" s="25"/>
      <c r="JY194" s="25"/>
      <c r="JZ194" s="25"/>
      <c r="KA194" s="25"/>
      <c r="KB194" s="25"/>
      <c r="KC194" s="25"/>
      <c r="KD194" s="25"/>
      <c r="KE194" s="25"/>
      <c r="KF194" s="25"/>
      <c r="KG194" s="25"/>
      <c r="KH194" s="25"/>
      <c r="KI194" s="25"/>
      <c r="KJ194" s="25"/>
      <c r="KK194" s="25"/>
      <c r="KL194" s="25"/>
      <c r="KM194" s="25"/>
      <c r="KN194" s="25"/>
      <c r="KO194" s="25"/>
      <c r="KP194" s="25"/>
      <c r="KQ194" s="25"/>
      <c r="KR194" s="25"/>
      <c r="KS194" s="25"/>
      <c r="KT194" s="25"/>
      <c r="KU194" s="25"/>
      <c r="KV194" s="25"/>
      <c r="KW194" s="25"/>
      <c r="KX194" s="25"/>
      <c r="KY194" s="25"/>
      <c r="KZ194" s="25"/>
      <c r="LA194" s="25"/>
      <c r="LB194" s="25"/>
      <c r="LC194" s="25"/>
      <c r="LD194" s="25"/>
      <c r="LE194" s="25"/>
      <c r="LF194" s="25"/>
      <c r="LG194" s="25"/>
      <c r="LH194" s="25"/>
      <c r="LI194" s="25"/>
      <c r="LJ194" s="25"/>
      <c r="LK194" s="25"/>
      <c r="LL194" s="25"/>
      <c r="LM194" s="25"/>
      <c r="LN194" s="25"/>
      <c r="LO194" s="25"/>
      <c r="LP194" s="25"/>
      <c r="LQ194" s="25"/>
      <c r="LR194" s="25"/>
      <c r="LS194" s="25"/>
      <c r="LT194" s="25"/>
      <c r="LU194" s="25"/>
      <c r="LV194" s="25"/>
      <c r="LW194" s="25"/>
      <c r="LX194" s="25"/>
      <c r="LY194" s="25"/>
      <c r="LZ194" s="25"/>
      <c r="MA194" s="25"/>
      <c r="MB194" s="25"/>
      <c r="MC194" s="25"/>
      <c r="MD194" s="25"/>
      <c r="ME194" s="25"/>
      <c r="MF194" s="25"/>
      <c r="MG194" s="25"/>
      <c r="MH194" s="25"/>
      <c r="MI194" s="25"/>
      <c r="MJ194" s="25"/>
      <c r="MK194" s="25"/>
      <c r="ML194" s="25"/>
      <c r="MM194" s="25"/>
      <c r="MN194" s="25"/>
      <c r="MO194" s="25"/>
      <c r="MP194" s="25"/>
      <c r="MQ194" s="25"/>
      <c r="MR194" s="25"/>
      <c r="MS194" s="25"/>
      <c r="MT194" s="25"/>
      <c r="MU194" s="25"/>
      <c r="MV194" s="25"/>
      <c r="MW194" s="25"/>
      <c r="MX194" s="25"/>
      <c r="MY194" s="25"/>
      <c r="MZ194" s="25"/>
      <c r="NA194" s="25"/>
      <c r="NB194" s="25"/>
      <c r="NC194" s="25"/>
      <c r="ND194" s="25"/>
      <c r="NE194" s="25"/>
      <c r="NF194" s="25"/>
      <c r="NG194" s="25"/>
      <c r="NH194" s="25"/>
      <c r="NI194" s="25"/>
      <c r="NJ194" s="25"/>
      <c r="NK194" s="25"/>
      <c r="NL194" s="25"/>
      <c r="NM194" s="25"/>
      <c r="NN194" s="23"/>
      <c r="NO194" s="25"/>
      <c r="NP194" s="25"/>
      <c r="NQ194" s="25"/>
      <c r="NR194" s="25"/>
      <c r="NS194" s="25"/>
      <c r="NT194" s="25"/>
      <c r="NU194" s="25"/>
      <c r="NV194" s="25"/>
      <c r="NW194" s="23"/>
      <c r="NX194" s="25"/>
      <c r="NY194" s="25"/>
      <c r="NZ194" s="25"/>
      <c r="OA194" s="25"/>
      <c r="OB194" s="25"/>
      <c r="OC194" s="25"/>
      <c r="OD194" s="25"/>
      <c r="OE194" s="25"/>
      <c r="OF194" s="25"/>
      <c r="OG194" s="25"/>
      <c r="OH194" s="25"/>
      <c r="OI194" s="25"/>
      <c r="OJ194" s="25"/>
      <c r="OK194" s="25"/>
      <c r="OL194" s="25"/>
      <c r="OM194" s="25"/>
      <c r="ON194" s="25"/>
      <c r="OO194" s="25"/>
      <c r="OP194" s="25"/>
    </row>
    <row r="195" spans="1:406">
      <c r="A195" s="21" t="s">
        <v>279</v>
      </c>
      <c r="B195" s="24">
        <f t="shared" si="195"/>
        <v>0</v>
      </c>
      <c r="C195" s="24">
        <f t="shared" si="196"/>
        <v>0</v>
      </c>
      <c r="D195" s="24">
        <f t="shared" si="197"/>
        <v>0</v>
      </c>
      <c r="E195" s="24">
        <f t="shared" si="198"/>
        <v>0</v>
      </c>
      <c r="F195" s="24">
        <f t="shared" si="199"/>
        <v>0</v>
      </c>
      <c r="G195" s="24">
        <f t="shared" si="200"/>
        <v>0</v>
      </c>
      <c r="H195" s="24">
        <f t="shared" si="201"/>
        <v>0</v>
      </c>
      <c r="I195" s="24">
        <f t="shared" si="202"/>
        <v>0</v>
      </c>
      <c r="J195" s="24">
        <f t="shared" si="203"/>
        <v>0</v>
      </c>
      <c r="K195" s="24">
        <f t="shared" si="204"/>
        <v>0</v>
      </c>
      <c r="L195" s="24">
        <f t="shared" si="205"/>
        <v>0</v>
      </c>
      <c r="M195" s="24">
        <f t="shared" si="206"/>
        <v>0</v>
      </c>
      <c r="N195" s="24">
        <f t="shared" si="207"/>
        <v>0</v>
      </c>
      <c r="O195" s="24">
        <f t="shared" si="208"/>
        <v>0</v>
      </c>
      <c r="P195" s="24">
        <f t="shared" si="209"/>
        <v>0</v>
      </c>
      <c r="Q195" s="24">
        <f t="shared" si="210"/>
        <v>0</v>
      </c>
      <c r="R195" s="24">
        <f t="shared" si="211"/>
        <v>0</v>
      </c>
      <c r="S195" s="24">
        <f t="shared" si="212"/>
        <v>0</v>
      </c>
      <c r="T195" s="24">
        <f t="shared" si="213"/>
        <v>0</v>
      </c>
      <c r="U195" s="24">
        <f t="shared" si="214"/>
        <v>0</v>
      </c>
      <c r="V195" s="24">
        <f t="shared" si="215"/>
        <v>0</v>
      </c>
      <c r="W195" s="24">
        <f t="shared" si="216"/>
        <v>0</v>
      </c>
      <c r="X195" s="24">
        <f t="shared" si="217"/>
        <v>0</v>
      </c>
      <c r="Y195" s="24">
        <f t="shared" si="218"/>
        <v>0</v>
      </c>
      <c r="Z195" s="24">
        <f t="shared" si="219"/>
        <v>0</v>
      </c>
      <c r="AA195" s="24">
        <f t="shared" si="220"/>
        <v>0</v>
      </c>
      <c r="AB195" s="24">
        <f t="shared" si="221"/>
        <v>0</v>
      </c>
      <c r="AC195" s="24">
        <f t="shared" si="222"/>
        <v>0</v>
      </c>
      <c r="AD195" s="24">
        <f t="shared" si="223"/>
        <v>0</v>
      </c>
      <c r="AE195" s="24">
        <f t="shared" si="224"/>
        <v>0</v>
      </c>
      <c r="AF195" s="24">
        <f t="shared" si="225"/>
        <v>0</v>
      </c>
      <c r="AG195" s="24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  <c r="GT195" s="25"/>
      <c r="GU195" s="25"/>
      <c r="GV195" s="25"/>
      <c r="GW195" s="25"/>
      <c r="GX195" s="25"/>
      <c r="GY195" s="25"/>
      <c r="GZ195" s="25"/>
      <c r="HA195" s="25"/>
      <c r="HB195" s="25"/>
      <c r="HC195" s="25"/>
      <c r="HD195" s="25"/>
      <c r="HE195" s="25"/>
      <c r="HF195" s="25"/>
      <c r="HG195" s="25"/>
      <c r="HH195" s="25"/>
      <c r="HI195" s="25"/>
      <c r="HJ195" s="25"/>
      <c r="HK195" s="25"/>
      <c r="HL195" s="25"/>
      <c r="HM195" s="25"/>
      <c r="HN195" s="25"/>
      <c r="HO195" s="25"/>
      <c r="HP195" s="25"/>
      <c r="HQ195" s="25"/>
      <c r="HR195" s="25"/>
      <c r="HS195" s="25"/>
      <c r="HT195" s="25"/>
      <c r="HU195" s="25"/>
      <c r="HV195" s="25"/>
      <c r="HW195" s="25"/>
      <c r="HX195" s="25"/>
      <c r="HY195" s="25"/>
      <c r="HZ195" s="25"/>
      <c r="IA195" s="25"/>
      <c r="IB195" s="25"/>
      <c r="IC195" s="25"/>
      <c r="ID195" s="25"/>
      <c r="IE195" s="25"/>
      <c r="IF195" s="25"/>
      <c r="IG195" s="25"/>
      <c r="IH195" s="25"/>
      <c r="II195" s="25"/>
      <c r="IJ195" s="25"/>
      <c r="IK195" s="25"/>
      <c r="IL195" s="25"/>
      <c r="IM195" s="25"/>
      <c r="IN195" s="25"/>
      <c r="IO195" s="25"/>
      <c r="IP195" s="25"/>
      <c r="IQ195" s="25"/>
      <c r="IR195" s="25"/>
      <c r="IS195" s="25"/>
      <c r="IT195" s="25"/>
      <c r="IU195" s="25"/>
      <c r="IV195" s="25"/>
      <c r="IW195" s="25"/>
      <c r="IX195" s="25"/>
      <c r="IY195" s="25"/>
      <c r="IZ195" s="25"/>
      <c r="JA195" s="25"/>
      <c r="JB195" s="25"/>
      <c r="JC195" s="25"/>
      <c r="JD195" s="25"/>
      <c r="JE195" s="25"/>
      <c r="JF195" s="25"/>
      <c r="JG195" s="25"/>
      <c r="JH195" s="25"/>
      <c r="JI195" s="25"/>
      <c r="JJ195" s="25"/>
      <c r="JK195" s="25"/>
      <c r="JL195" s="25"/>
      <c r="JM195" s="25"/>
      <c r="JN195" s="25"/>
      <c r="JO195" s="25"/>
      <c r="JP195" s="25"/>
      <c r="JQ195" s="25"/>
      <c r="JR195" s="25"/>
      <c r="JS195" s="25"/>
      <c r="JT195" s="25"/>
      <c r="JU195" s="25"/>
      <c r="JV195" s="25"/>
      <c r="JW195" s="25"/>
      <c r="JX195" s="25"/>
      <c r="JY195" s="25"/>
      <c r="JZ195" s="25"/>
      <c r="KA195" s="25"/>
      <c r="KB195" s="25"/>
      <c r="KC195" s="25"/>
      <c r="KD195" s="25"/>
      <c r="KE195" s="25"/>
      <c r="KF195" s="25"/>
      <c r="KG195" s="25"/>
      <c r="KH195" s="25"/>
      <c r="KI195" s="25"/>
      <c r="KJ195" s="25"/>
      <c r="KK195" s="25"/>
      <c r="KL195" s="25"/>
      <c r="KM195" s="25"/>
      <c r="KN195" s="25"/>
      <c r="KO195" s="25"/>
      <c r="KP195" s="25"/>
      <c r="KQ195" s="25"/>
      <c r="KR195" s="25"/>
      <c r="KS195" s="25"/>
      <c r="KT195" s="25"/>
      <c r="KU195" s="25"/>
      <c r="KV195" s="25"/>
      <c r="KW195" s="25"/>
      <c r="KX195" s="25"/>
      <c r="KY195" s="25"/>
      <c r="KZ195" s="25"/>
      <c r="LA195" s="25"/>
      <c r="LB195" s="25"/>
      <c r="LC195" s="25"/>
      <c r="LD195" s="25"/>
      <c r="LE195" s="25"/>
      <c r="LF195" s="25"/>
      <c r="LG195" s="25"/>
      <c r="LH195" s="25"/>
      <c r="LI195" s="25"/>
      <c r="LJ195" s="25"/>
      <c r="LK195" s="25"/>
      <c r="LL195" s="25"/>
      <c r="LM195" s="25"/>
      <c r="LN195" s="25"/>
      <c r="LO195" s="25"/>
      <c r="LP195" s="25"/>
      <c r="LQ195" s="25"/>
      <c r="LR195" s="25"/>
      <c r="LS195" s="25"/>
      <c r="LT195" s="25"/>
      <c r="LU195" s="25"/>
      <c r="LV195" s="25"/>
      <c r="LW195" s="25"/>
      <c r="LX195" s="25"/>
      <c r="LY195" s="25"/>
      <c r="LZ195" s="25"/>
      <c r="MA195" s="25"/>
      <c r="MB195" s="25"/>
      <c r="MC195" s="25"/>
      <c r="MD195" s="25"/>
      <c r="ME195" s="25"/>
      <c r="MF195" s="25"/>
      <c r="MG195" s="25"/>
      <c r="MH195" s="25"/>
      <c r="MI195" s="25"/>
      <c r="MJ195" s="25"/>
      <c r="MK195" s="25"/>
      <c r="ML195" s="25"/>
      <c r="MM195" s="25"/>
      <c r="MN195" s="25"/>
      <c r="MO195" s="25"/>
      <c r="MP195" s="25"/>
      <c r="MQ195" s="25"/>
      <c r="MR195" s="25"/>
      <c r="MS195" s="25"/>
      <c r="MT195" s="25"/>
      <c r="MU195" s="25"/>
      <c r="MV195" s="25"/>
      <c r="MW195" s="25"/>
      <c r="MX195" s="25"/>
      <c r="MY195" s="25"/>
      <c r="MZ195" s="25"/>
      <c r="NA195" s="25"/>
      <c r="NB195" s="25"/>
      <c r="NC195" s="25"/>
      <c r="ND195" s="25"/>
      <c r="NE195" s="25"/>
      <c r="NF195" s="25"/>
      <c r="NG195" s="25"/>
      <c r="NH195" s="25"/>
      <c r="NI195" s="25"/>
      <c r="NJ195" s="25"/>
      <c r="NK195" s="25"/>
      <c r="NL195" s="25"/>
      <c r="NM195" s="25"/>
      <c r="NN195" s="23"/>
      <c r="NO195" s="25"/>
      <c r="NP195" s="25"/>
      <c r="NQ195" s="25"/>
      <c r="NR195" s="25"/>
      <c r="NS195" s="25"/>
      <c r="NT195" s="25"/>
      <c r="NU195" s="25"/>
      <c r="NV195" s="25"/>
      <c r="NW195" s="23"/>
      <c r="NX195" s="25"/>
      <c r="NY195" s="25"/>
      <c r="NZ195" s="25"/>
      <c r="OA195" s="25"/>
      <c r="OB195" s="25"/>
      <c r="OC195" s="25"/>
      <c r="OD195" s="25"/>
      <c r="OE195" s="25"/>
      <c r="OF195" s="25"/>
      <c r="OG195" s="25"/>
      <c r="OH195" s="25"/>
      <c r="OI195" s="25"/>
      <c r="OJ195" s="25"/>
      <c r="OK195" s="25"/>
      <c r="OL195" s="25"/>
      <c r="OM195" s="25"/>
      <c r="ON195" s="25"/>
      <c r="OO195" s="25"/>
      <c r="OP195" s="25"/>
    </row>
    <row r="196" spans="1:406">
      <c r="A196" s="21" t="s">
        <v>280</v>
      </c>
      <c r="B196" s="24">
        <f t="shared" si="195"/>
        <v>0</v>
      </c>
      <c r="C196" s="24">
        <f t="shared" si="196"/>
        <v>0</v>
      </c>
      <c r="D196" s="24">
        <f t="shared" si="197"/>
        <v>0</v>
      </c>
      <c r="E196" s="24">
        <f t="shared" si="198"/>
        <v>0</v>
      </c>
      <c r="F196" s="24">
        <f t="shared" si="199"/>
        <v>0</v>
      </c>
      <c r="G196" s="24">
        <f t="shared" si="200"/>
        <v>0</v>
      </c>
      <c r="H196" s="24">
        <f t="shared" si="201"/>
        <v>0</v>
      </c>
      <c r="I196" s="24">
        <f t="shared" si="202"/>
        <v>0</v>
      </c>
      <c r="J196" s="24">
        <f t="shared" si="203"/>
        <v>0</v>
      </c>
      <c r="K196" s="24">
        <f t="shared" si="204"/>
        <v>0</v>
      </c>
      <c r="L196" s="24">
        <f t="shared" si="205"/>
        <v>0</v>
      </c>
      <c r="M196" s="24">
        <f t="shared" si="206"/>
        <v>0</v>
      </c>
      <c r="N196" s="24">
        <f t="shared" si="207"/>
        <v>0</v>
      </c>
      <c r="O196" s="24">
        <f t="shared" si="208"/>
        <v>0</v>
      </c>
      <c r="P196" s="24">
        <f t="shared" si="209"/>
        <v>0</v>
      </c>
      <c r="Q196" s="24">
        <f t="shared" si="210"/>
        <v>0</v>
      </c>
      <c r="R196" s="24">
        <f t="shared" si="211"/>
        <v>0</v>
      </c>
      <c r="S196" s="24">
        <f t="shared" si="212"/>
        <v>0</v>
      </c>
      <c r="T196" s="24">
        <f t="shared" si="213"/>
        <v>0</v>
      </c>
      <c r="U196" s="24">
        <f t="shared" si="214"/>
        <v>0</v>
      </c>
      <c r="V196" s="24">
        <f t="shared" si="215"/>
        <v>0</v>
      </c>
      <c r="W196" s="24">
        <f t="shared" si="216"/>
        <v>0</v>
      </c>
      <c r="X196" s="24">
        <f t="shared" si="217"/>
        <v>0</v>
      </c>
      <c r="Y196" s="24">
        <f t="shared" si="218"/>
        <v>0</v>
      </c>
      <c r="Z196" s="24">
        <f t="shared" si="219"/>
        <v>0</v>
      </c>
      <c r="AA196" s="24">
        <f t="shared" si="220"/>
        <v>0</v>
      </c>
      <c r="AB196" s="24">
        <f t="shared" si="221"/>
        <v>0</v>
      </c>
      <c r="AC196" s="24">
        <f t="shared" si="222"/>
        <v>0</v>
      </c>
      <c r="AD196" s="24">
        <f t="shared" si="223"/>
        <v>0</v>
      </c>
      <c r="AE196" s="24">
        <f t="shared" si="224"/>
        <v>0</v>
      </c>
      <c r="AF196" s="24">
        <f t="shared" si="225"/>
        <v>0</v>
      </c>
      <c r="AG196" s="24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  <c r="GT196" s="25"/>
      <c r="GU196" s="25"/>
      <c r="GV196" s="25"/>
      <c r="GW196" s="25"/>
      <c r="GX196" s="25"/>
      <c r="GY196" s="25"/>
      <c r="GZ196" s="25"/>
      <c r="HA196" s="25"/>
      <c r="HB196" s="25"/>
      <c r="HC196" s="25"/>
      <c r="HD196" s="25"/>
      <c r="HE196" s="25"/>
      <c r="HF196" s="25"/>
      <c r="HG196" s="25"/>
      <c r="HH196" s="25"/>
      <c r="HI196" s="25"/>
      <c r="HJ196" s="25"/>
      <c r="HK196" s="25"/>
      <c r="HL196" s="25"/>
      <c r="HM196" s="25"/>
      <c r="HN196" s="25"/>
      <c r="HO196" s="25"/>
      <c r="HP196" s="25"/>
      <c r="HQ196" s="25"/>
      <c r="HR196" s="25"/>
      <c r="HS196" s="25"/>
      <c r="HT196" s="25"/>
      <c r="HU196" s="25"/>
      <c r="HV196" s="25"/>
      <c r="HW196" s="25"/>
      <c r="HX196" s="25"/>
      <c r="HY196" s="25"/>
      <c r="HZ196" s="25"/>
      <c r="IA196" s="25"/>
      <c r="IB196" s="25"/>
      <c r="IC196" s="25"/>
      <c r="ID196" s="25"/>
      <c r="IE196" s="25"/>
      <c r="IF196" s="25"/>
      <c r="IG196" s="25"/>
      <c r="IH196" s="25"/>
      <c r="II196" s="25"/>
      <c r="IJ196" s="25"/>
      <c r="IK196" s="25"/>
      <c r="IL196" s="25"/>
      <c r="IM196" s="25"/>
      <c r="IN196" s="25"/>
      <c r="IO196" s="25"/>
      <c r="IP196" s="25"/>
      <c r="IQ196" s="25"/>
      <c r="IR196" s="25"/>
      <c r="IS196" s="25"/>
      <c r="IT196" s="25"/>
      <c r="IU196" s="25"/>
      <c r="IV196" s="25"/>
      <c r="IW196" s="25"/>
      <c r="IX196" s="25"/>
      <c r="IY196" s="25"/>
      <c r="IZ196" s="25"/>
      <c r="JA196" s="25"/>
      <c r="JB196" s="25"/>
      <c r="JC196" s="25"/>
      <c r="JD196" s="25"/>
      <c r="JE196" s="25"/>
      <c r="JF196" s="25"/>
      <c r="JG196" s="25"/>
      <c r="JH196" s="25"/>
      <c r="JI196" s="25"/>
      <c r="JJ196" s="25"/>
      <c r="JK196" s="25"/>
      <c r="JL196" s="25"/>
      <c r="JM196" s="25"/>
      <c r="JN196" s="25"/>
      <c r="JO196" s="25"/>
      <c r="JP196" s="25"/>
      <c r="JQ196" s="25"/>
      <c r="JR196" s="25"/>
      <c r="JS196" s="25"/>
      <c r="JT196" s="25"/>
      <c r="JU196" s="25"/>
      <c r="JV196" s="25"/>
      <c r="JW196" s="25"/>
      <c r="JX196" s="25"/>
      <c r="JY196" s="25"/>
      <c r="JZ196" s="25"/>
      <c r="KA196" s="25"/>
      <c r="KB196" s="25"/>
      <c r="KC196" s="25"/>
      <c r="KD196" s="25"/>
      <c r="KE196" s="25"/>
      <c r="KF196" s="25"/>
      <c r="KG196" s="25"/>
      <c r="KH196" s="25"/>
      <c r="KI196" s="25"/>
      <c r="KJ196" s="25"/>
      <c r="KK196" s="25"/>
      <c r="KL196" s="25"/>
      <c r="KM196" s="25"/>
      <c r="KN196" s="25"/>
      <c r="KO196" s="25"/>
      <c r="KP196" s="25"/>
      <c r="KQ196" s="25"/>
      <c r="KR196" s="25"/>
      <c r="KS196" s="25"/>
      <c r="KT196" s="25"/>
      <c r="KU196" s="25"/>
      <c r="KV196" s="25"/>
      <c r="KW196" s="25"/>
      <c r="KX196" s="25"/>
      <c r="KY196" s="25"/>
      <c r="KZ196" s="25"/>
      <c r="LA196" s="25"/>
      <c r="LB196" s="25"/>
      <c r="LC196" s="25"/>
      <c r="LD196" s="25"/>
      <c r="LE196" s="25"/>
      <c r="LF196" s="25"/>
      <c r="LG196" s="25"/>
      <c r="LH196" s="25"/>
      <c r="LI196" s="25"/>
      <c r="LJ196" s="25"/>
      <c r="LK196" s="25"/>
      <c r="LL196" s="25"/>
      <c r="LM196" s="25"/>
      <c r="LN196" s="25"/>
      <c r="LO196" s="25"/>
      <c r="LP196" s="25"/>
      <c r="LQ196" s="25"/>
      <c r="LR196" s="25"/>
      <c r="LS196" s="25"/>
      <c r="LT196" s="25"/>
      <c r="LU196" s="25"/>
      <c r="LV196" s="25"/>
      <c r="LW196" s="25"/>
      <c r="LX196" s="25"/>
      <c r="LY196" s="25"/>
      <c r="LZ196" s="25"/>
      <c r="MA196" s="25"/>
      <c r="MB196" s="25"/>
      <c r="MC196" s="25"/>
      <c r="MD196" s="25"/>
      <c r="ME196" s="25"/>
      <c r="MF196" s="25"/>
      <c r="MG196" s="25"/>
      <c r="MH196" s="25"/>
      <c r="MI196" s="25"/>
      <c r="MJ196" s="25"/>
      <c r="MK196" s="25"/>
      <c r="ML196" s="25"/>
      <c r="MM196" s="25"/>
      <c r="MN196" s="25"/>
      <c r="MO196" s="25"/>
      <c r="MP196" s="25"/>
      <c r="MQ196" s="25"/>
      <c r="MR196" s="25"/>
      <c r="MS196" s="25"/>
      <c r="MT196" s="25"/>
      <c r="MU196" s="25"/>
      <c r="MV196" s="25"/>
      <c r="MW196" s="25"/>
      <c r="MX196" s="25"/>
      <c r="MY196" s="25"/>
      <c r="MZ196" s="25"/>
      <c r="NA196" s="25"/>
      <c r="NB196" s="25"/>
      <c r="NC196" s="25"/>
      <c r="ND196" s="25"/>
      <c r="NE196" s="25"/>
      <c r="NF196" s="25"/>
      <c r="NG196" s="25"/>
      <c r="NH196" s="25"/>
      <c r="NI196" s="25"/>
      <c r="NJ196" s="25"/>
      <c r="NK196" s="25"/>
      <c r="NL196" s="25"/>
      <c r="NM196" s="25"/>
      <c r="NN196" s="23"/>
      <c r="NO196" s="25"/>
      <c r="NP196" s="25"/>
      <c r="NQ196" s="25"/>
      <c r="NR196" s="25"/>
      <c r="NS196" s="25"/>
      <c r="NT196" s="25"/>
      <c r="NU196" s="25"/>
      <c r="NV196" s="25"/>
      <c r="NW196" s="23"/>
      <c r="NX196" s="25"/>
      <c r="NY196" s="25"/>
      <c r="NZ196" s="25"/>
      <c r="OA196" s="25"/>
      <c r="OB196" s="25"/>
      <c r="OC196" s="25"/>
      <c r="OD196" s="25"/>
      <c r="OE196" s="25"/>
      <c r="OF196" s="25"/>
      <c r="OG196" s="25"/>
      <c r="OH196" s="25"/>
      <c r="OI196" s="25"/>
      <c r="OJ196" s="25"/>
      <c r="OK196" s="25"/>
      <c r="OL196" s="25"/>
      <c r="OM196" s="25"/>
      <c r="ON196" s="25"/>
      <c r="OO196" s="25"/>
      <c r="OP196" s="25"/>
    </row>
    <row r="197" spans="1:406">
      <c r="A197" s="21" t="s">
        <v>281</v>
      </c>
      <c r="B197" s="24">
        <f t="shared" si="195"/>
        <v>0</v>
      </c>
      <c r="C197" s="24">
        <f t="shared" si="196"/>
        <v>0</v>
      </c>
      <c r="D197" s="24">
        <f t="shared" si="197"/>
        <v>0</v>
      </c>
      <c r="E197" s="24">
        <f t="shared" si="198"/>
        <v>0</v>
      </c>
      <c r="F197" s="24">
        <f t="shared" si="199"/>
        <v>0</v>
      </c>
      <c r="G197" s="24">
        <f t="shared" si="200"/>
        <v>0</v>
      </c>
      <c r="H197" s="24">
        <f t="shared" si="201"/>
        <v>0</v>
      </c>
      <c r="I197" s="24">
        <f t="shared" si="202"/>
        <v>0</v>
      </c>
      <c r="J197" s="24">
        <f t="shared" si="203"/>
        <v>0</v>
      </c>
      <c r="K197" s="24">
        <f t="shared" si="204"/>
        <v>0</v>
      </c>
      <c r="L197" s="24">
        <f t="shared" si="205"/>
        <v>0</v>
      </c>
      <c r="M197" s="24">
        <f t="shared" si="206"/>
        <v>0</v>
      </c>
      <c r="N197" s="24">
        <f t="shared" si="207"/>
        <v>0</v>
      </c>
      <c r="O197" s="24">
        <f t="shared" si="208"/>
        <v>0</v>
      </c>
      <c r="P197" s="24">
        <f t="shared" si="209"/>
        <v>0</v>
      </c>
      <c r="Q197" s="24">
        <f t="shared" si="210"/>
        <v>0</v>
      </c>
      <c r="R197" s="24">
        <f t="shared" si="211"/>
        <v>0</v>
      </c>
      <c r="S197" s="24">
        <f t="shared" si="212"/>
        <v>0</v>
      </c>
      <c r="T197" s="24">
        <f t="shared" si="213"/>
        <v>0</v>
      </c>
      <c r="U197" s="24">
        <f t="shared" si="214"/>
        <v>0</v>
      </c>
      <c r="V197" s="24">
        <f t="shared" si="215"/>
        <v>0</v>
      </c>
      <c r="W197" s="24">
        <f t="shared" si="216"/>
        <v>0</v>
      </c>
      <c r="X197" s="24">
        <f t="shared" si="217"/>
        <v>0</v>
      </c>
      <c r="Y197" s="24">
        <f t="shared" si="218"/>
        <v>0</v>
      </c>
      <c r="Z197" s="24">
        <f t="shared" si="219"/>
        <v>0</v>
      </c>
      <c r="AA197" s="24">
        <f t="shared" si="220"/>
        <v>0</v>
      </c>
      <c r="AB197" s="24">
        <f t="shared" si="221"/>
        <v>0</v>
      </c>
      <c r="AC197" s="24">
        <f t="shared" si="222"/>
        <v>0</v>
      </c>
      <c r="AD197" s="24">
        <f t="shared" si="223"/>
        <v>0</v>
      </c>
      <c r="AE197" s="24">
        <f t="shared" si="224"/>
        <v>0</v>
      </c>
      <c r="AF197" s="24">
        <f t="shared" si="225"/>
        <v>0</v>
      </c>
      <c r="AG197" s="24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  <c r="GT197" s="25"/>
      <c r="GU197" s="25"/>
      <c r="GV197" s="25"/>
      <c r="GW197" s="25"/>
      <c r="GX197" s="25"/>
      <c r="GY197" s="25"/>
      <c r="GZ197" s="25"/>
      <c r="HA197" s="25"/>
      <c r="HB197" s="25"/>
      <c r="HC197" s="25"/>
      <c r="HD197" s="25"/>
      <c r="HE197" s="25"/>
      <c r="HF197" s="25"/>
      <c r="HG197" s="25"/>
      <c r="HH197" s="25"/>
      <c r="HI197" s="25"/>
      <c r="HJ197" s="25"/>
      <c r="HK197" s="25"/>
      <c r="HL197" s="25"/>
      <c r="HM197" s="25"/>
      <c r="HN197" s="25"/>
      <c r="HO197" s="25"/>
      <c r="HP197" s="25"/>
      <c r="HQ197" s="25"/>
      <c r="HR197" s="25"/>
      <c r="HS197" s="25"/>
      <c r="HT197" s="25"/>
      <c r="HU197" s="25"/>
      <c r="HV197" s="25"/>
      <c r="HW197" s="25"/>
      <c r="HX197" s="25"/>
      <c r="HY197" s="25"/>
      <c r="HZ197" s="25"/>
      <c r="IA197" s="25"/>
      <c r="IB197" s="25"/>
      <c r="IC197" s="25"/>
      <c r="ID197" s="25"/>
      <c r="IE197" s="25"/>
      <c r="IF197" s="25"/>
      <c r="IG197" s="25"/>
      <c r="IH197" s="25"/>
      <c r="II197" s="25"/>
      <c r="IJ197" s="25"/>
      <c r="IK197" s="25"/>
      <c r="IL197" s="25"/>
      <c r="IM197" s="25"/>
      <c r="IN197" s="25"/>
      <c r="IO197" s="25"/>
      <c r="IP197" s="25"/>
      <c r="IQ197" s="25"/>
      <c r="IR197" s="25"/>
      <c r="IS197" s="25"/>
      <c r="IT197" s="25"/>
      <c r="IU197" s="25"/>
      <c r="IV197" s="25"/>
      <c r="IW197" s="25"/>
      <c r="IX197" s="25"/>
      <c r="IY197" s="25"/>
      <c r="IZ197" s="25"/>
      <c r="JA197" s="25"/>
      <c r="JB197" s="25"/>
      <c r="JC197" s="25"/>
      <c r="JD197" s="25"/>
      <c r="JE197" s="25"/>
      <c r="JF197" s="25"/>
      <c r="JG197" s="25"/>
      <c r="JH197" s="25"/>
      <c r="JI197" s="25"/>
      <c r="JJ197" s="25"/>
      <c r="JK197" s="25"/>
      <c r="JL197" s="25"/>
      <c r="JM197" s="25"/>
      <c r="JN197" s="25"/>
      <c r="JO197" s="25"/>
      <c r="JP197" s="25"/>
      <c r="JQ197" s="25"/>
      <c r="JR197" s="25"/>
      <c r="JS197" s="25"/>
      <c r="JT197" s="25"/>
      <c r="JU197" s="25"/>
      <c r="JV197" s="25"/>
      <c r="JW197" s="25"/>
      <c r="JX197" s="25"/>
      <c r="JY197" s="25"/>
      <c r="JZ197" s="25"/>
      <c r="KA197" s="25"/>
      <c r="KB197" s="25"/>
      <c r="KC197" s="25"/>
      <c r="KD197" s="25"/>
      <c r="KE197" s="25"/>
      <c r="KF197" s="25"/>
      <c r="KG197" s="25"/>
      <c r="KH197" s="25"/>
      <c r="KI197" s="25"/>
      <c r="KJ197" s="25"/>
      <c r="KK197" s="25"/>
      <c r="KL197" s="25"/>
      <c r="KM197" s="25"/>
      <c r="KN197" s="25"/>
      <c r="KO197" s="25"/>
      <c r="KP197" s="25"/>
      <c r="KQ197" s="25"/>
      <c r="KR197" s="25"/>
      <c r="KS197" s="25"/>
      <c r="KT197" s="25"/>
      <c r="KU197" s="25"/>
      <c r="KV197" s="25"/>
      <c r="KW197" s="25"/>
      <c r="KX197" s="25"/>
      <c r="KY197" s="25"/>
      <c r="KZ197" s="25"/>
      <c r="LA197" s="25"/>
      <c r="LB197" s="25"/>
      <c r="LC197" s="25"/>
      <c r="LD197" s="25"/>
      <c r="LE197" s="25"/>
      <c r="LF197" s="25"/>
      <c r="LG197" s="25"/>
      <c r="LH197" s="25"/>
      <c r="LI197" s="25"/>
      <c r="LJ197" s="25"/>
      <c r="LK197" s="25"/>
      <c r="LL197" s="25"/>
      <c r="LM197" s="25"/>
      <c r="LN197" s="25"/>
      <c r="LO197" s="25"/>
      <c r="LP197" s="25"/>
      <c r="LQ197" s="25"/>
      <c r="LR197" s="25"/>
      <c r="LS197" s="25"/>
      <c r="LT197" s="25"/>
      <c r="LU197" s="25"/>
      <c r="LV197" s="25"/>
      <c r="LW197" s="25"/>
      <c r="LX197" s="25"/>
      <c r="LY197" s="25"/>
      <c r="LZ197" s="25"/>
      <c r="MA197" s="25"/>
      <c r="MB197" s="25"/>
      <c r="MC197" s="25"/>
      <c r="MD197" s="25"/>
      <c r="ME197" s="25"/>
      <c r="MF197" s="25"/>
      <c r="MG197" s="25"/>
      <c r="MH197" s="25"/>
      <c r="MI197" s="25"/>
      <c r="MJ197" s="25"/>
      <c r="MK197" s="25"/>
      <c r="ML197" s="25"/>
      <c r="MM197" s="25"/>
      <c r="MN197" s="25"/>
      <c r="MO197" s="25"/>
      <c r="MP197" s="25"/>
      <c r="MQ197" s="25"/>
      <c r="MR197" s="25"/>
      <c r="MS197" s="25"/>
      <c r="MT197" s="25"/>
      <c r="MU197" s="25"/>
      <c r="MV197" s="25"/>
      <c r="MW197" s="25"/>
      <c r="MX197" s="25"/>
      <c r="MY197" s="25"/>
      <c r="MZ197" s="25"/>
      <c r="NA197" s="25"/>
      <c r="NB197" s="25"/>
      <c r="NC197" s="25"/>
      <c r="ND197" s="25"/>
      <c r="NE197" s="25"/>
      <c r="NF197" s="25"/>
      <c r="NG197" s="25"/>
      <c r="NH197" s="25"/>
      <c r="NI197" s="25"/>
      <c r="NJ197" s="25"/>
      <c r="NK197" s="25"/>
      <c r="NL197" s="25"/>
      <c r="NM197" s="25"/>
      <c r="NN197" s="23"/>
      <c r="NO197" s="25"/>
      <c r="NP197" s="25"/>
      <c r="NQ197" s="25"/>
      <c r="NR197" s="25"/>
      <c r="NS197" s="25"/>
      <c r="NT197" s="25"/>
      <c r="NU197" s="25"/>
      <c r="NV197" s="25"/>
      <c r="NW197" s="23"/>
      <c r="NX197" s="25"/>
      <c r="NY197" s="25"/>
      <c r="NZ197" s="25"/>
      <c r="OA197" s="25"/>
      <c r="OB197" s="25"/>
      <c r="OC197" s="25"/>
      <c r="OD197" s="25"/>
      <c r="OE197" s="25"/>
      <c r="OF197" s="25"/>
      <c r="OG197" s="25"/>
      <c r="OH197" s="25"/>
      <c r="OI197" s="25"/>
      <c r="OJ197" s="25"/>
      <c r="OK197" s="25"/>
      <c r="OL197" s="25"/>
      <c r="OM197" s="25"/>
      <c r="ON197" s="25"/>
      <c r="OO197" s="25"/>
      <c r="OP197" s="25"/>
    </row>
    <row r="198" spans="1:406">
      <c r="A198" s="21" t="s">
        <v>282</v>
      </c>
      <c r="B198" s="24">
        <f t="shared" si="195"/>
        <v>0</v>
      </c>
      <c r="C198" s="24">
        <f t="shared" si="196"/>
        <v>0</v>
      </c>
      <c r="D198" s="24">
        <f t="shared" si="197"/>
        <v>0</v>
      </c>
      <c r="E198" s="24">
        <f t="shared" si="198"/>
        <v>0</v>
      </c>
      <c r="F198" s="24">
        <f t="shared" si="199"/>
        <v>0</v>
      </c>
      <c r="G198" s="24">
        <f t="shared" si="200"/>
        <v>0</v>
      </c>
      <c r="H198" s="24">
        <f t="shared" si="201"/>
        <v>0</v>
      </c>
      <c r="I198" s="24">
        <f t="shared" si="202"/>
        <v>0</v>
      </c>
      <c r="J198" s="24">
        <f t="shared" si="203"/>
        <v>0</v>
      </c>
      <c r="K198" s="24">
        <f t="shared" si="204"/>
        <v>0</v>
      </c>
      <c r="L198" s="24">
        <f t="shared" si="205"/>
        <v>0</v>
      </c>
      <c r="M198" s="24">
        <f t="shared" si="206"/>
        <v>0</v>
      </c>
      <c r="N198" s="24">
        <f t="shared" si="207"/>
        <v>0</v>
      </c>
      <c r="O198" s="24">
        <f t="shared" si="208"/>
        <v>0</v>
      </c>
      <c r="P198" s="24">
        <f t="shared" si="209"/>
        <v>0</v>
      </c>
      <c r="Q198" s="24">
        <f t="shared" si="210"/>
        <v>0</v>
      </c>
      <c r="R198" s="24">
        <f t="shared" si="211"/>
        <v>0</v>
      </c>
      <c r="S198" s="24">
        <f t="shared" si="212"/>
        <v>0</v>
      </c>
      <c r="T198" s="24">
        <f t="shared" si="213"/>
        <v>0</v>
      </c>
      <c r="U198" s="24">
        <f t="shared" si="214"/>
        <v>0</v>
      </c>
      <c r="V198" s="24">
        <f t="shared" si="215"/>
        <v>0</v>
      </c>
      <c r="W198" s="24">
        <f t="shared" si="216"/>
        <v>0</v>
      </c>
      <c r="X198" s="24">
        <f t="shared" si="217"/>
        <v>0</v>
      </c>
      <c r="Y198" s="24">
        <f t="shared" si="218"/>
        <v>0</v>
      </c>
      <c r="Z198" s="24">
        <f t="shared" si="219"/>
        <v>0</v>
      </c>
      <c r="AA198" s="24">
        <f t="shared" si="220"/>
        <v>0</v>
      </c>
      <c r="AB198" s="24">
        <f t="shared" si="221"/>
        <v>0</v>
      </c>
      <c r="AC198" s="24">
        <f t="shared" si="222"/>
        <v>0</v>
      </c>
      <c r="AD198" s="24">
        <f t="shared" si="223"/>
        <v>0</v>
      </c>
      <c r="AE198" s="24">
        <f t="shared" si="224"/>
        <v>0</v>
      </c>
      <c r="AF198" s="24">
        <f t="shared" si="225"/>
        <v>0</v>
      </c>
      <c r="AG198" s="24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  <c r="GT198" s="25"/>
      <c r="GU198" s="25"/>
      <c r="GV198" s="25"/>
      <c r="GW198" s="25"/>
      <c r="GX198" s="25"/>
      <c r="GY198" s="25"/>
      <c r="GZ198" s="25"/>
      <c r="HA198" s="25"/>
      <c r="HB198" s="25"/>
      <c r="HC198" s="25"/>
      <c r="HD198" s="25"/>
      <c r="HE198" s="25"/>
      <c r="HF198" s="25"/>
      <c r="HG198" s="25"/>
      <c r="HH198" s="25"/>
      <c r="HI198" s="25"/>
      <c r="HJ198" s="25"/>
      <c r="HK198" s="25"/>
      <c r="HL198" s="25"/>
      <c r="HM198" s="25"/>
      <c r="HN198" s="25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J198" s="25"/>
      <c r="IK198" s="25"/>
      <c r="IL198" s="25"/>
      <c r="IM198" s="25"/>
      <c r="IN198" s="25"/>
      <c r="IO198" s="25"/>
      <c r="IP198" s="25"/>
      <c r="IQ198" s="25"/>
      <c r="IR198" s="25"/>
      <c r="IS198" s="25"/>
      <c r="IT198" s="25"/>
      <c r="IU198" s="25"/>
      <c r="IV198" s="25"/>
      <c r="IW198" s="25"/>
      <c r="IX198" s="25"/>
      <c r="IY198" s="25"/>
      <c r="IZ198" s="25"/>
      <c r="JA198" s="25"/>
      <c r="JB198" s="25"/>
      <c r="JC198" s="25"/>
      <c r="JD198" s="25"/>
      <c r="JE198" s="25"/>
      <c r="JF198" s="25"/>
      <c r="JG198" s="25"/>
      <c r="JH198" s="25"/>
      <c r="JI198" s="25"/>
      <c r="JJ198" s="25"/>
      <c r="JK198" s="25"/>
      <c r="JL198" s="25"/>
      <c r="JM198" s="25"/>
      <c r="JN198" s="25"/>
      <c r="JO198" s="25"/>
      <c r="JP198" s="25"/>
      <c r="JQ198" s="25"/>
      <c r="JR198" s="25"/>
      <c r="JS198" s="25"/>
      <c r="JT198" s="25"/>
      <c r="JU198" s="25"/>
      <c r="JV198" s="25"/>
      <c r="JW198" s="25"/>
      <c r="JX198" s="25"/>
      <c r="JY198" s="25"/>
      <c r="JZ198" s="25"/>
      <c r="KA198" s="25"/>
      <c r="KB198" s="25"/>
      <c r="KC198" s="25"/>
      <c r="KD198" s="25"/>
      <c r="KE198" s="25"/>
      <c r="KF198" s="25"/>
      <c r="KG198" s="25"/>
      <c r="KH198" s="25"/>
      <c r="KI198" s="25"/>
      <c r="KJ198" s="25"/>
      <c r="KK198" s="25"/>
      <c r="KL198" s="25"/>
      <c r="KM198" s="25"/>
      <c r="KN198" s="25"/>
      <c r="KO198" s="25"/>
      <c r="KP198" s="25"/>
      <c r="KQ198" s="25"/>
      <c r="KR198" s="25"/>
      <c r="KS198" s="25"/>
      <c r="KT198" s="25"/>
      <c r="KU198" s="25"/>
      <c r="KV198" s="25"/>
      <c r="KW198" s="25"/>
      <c r="KX198" s="25"/>
      <c r="KY198" s="25"/>
      <c r="KZ198" s="25"/>
      <c r="LA198" s="25"/>
      <c r="LB198" s="25"/>
      <c r="LC198" s="25"/>
      <c r="LD198" s="25"/>
      <c r="LE198" s="25"/>
      <c r="LF198" s="25"/>
      <c r="LG198" s="25"/>
      <c r="LH198" s="25"/>
      <c r="LI198" s="25"/>
      <c r="LJ198" s="25"/>
      <c r="LK198" s="25"/>
      <c r="LL198" s="25"/>
      <c r="LM198" s="25"/>
      <c r="LN198" s="25"/>
      <c r="LO198" s="25"/>
      <c r="LP198" s="25"/>
      <c r="LQ198" s="25"/>
      <c r="LR198" s="25"/>
      <c r="LS198" s="25"/>
      <c r="LT198" s="25"/>
      <c r="LU198" s="25"/>
      <c r="LV198" s="25"/>
      <c r="LW198" s="25"/>
      <c r="LX198" s="25"/>
      <c r="LY198" s="25"/>
      <c r="LZ198" s="25"/>
      <c r="MA198" s="25"/>
      <c r="MB198" s="25"/>
      <c r="MC198" s="25"/>
      <c r="MD198" s="25"/>
      <c r="ME198" s="25"/>
      <c r="MF198" s="25"/>
      <c r="MG198" s="25"/>
      <c r="MH198" s="25"/>
      <c r="MI198" s="25"/>
      <c r="MJ198" s="25"/>
      <c r="MK198" s="25"/>
      <c r="ML198" s="25"/>
      <c r="MM198" s="25"/>
      <c r="MN198" s="25"/>
      <c r="MO198" s="25"/>
      <c r="MP198" s="25"/>
      <c r="MQ198" s="25"/>
      <c r="MR198" s="25"/>
      <c r="MS198" s="25"/>
      <c r="MT198" s="25"/>
      <c r="MU198" s="25"/>
      <c r="MV198" s="25"/>
      <c r="MW198" s="25"/>
      <c r="MX198" s="25"/>
      <c r="MY198" s="25"/>
      <c r="MZ198" s="25"/>
      <c r="NA198" s="25"/>
      <c r="NB198" s="25"/>
      <c r="NC198" s="25"/>
      <c r="ND198" s="25"/>
      <c r="NE198" s="25"/>
      <c r="NF198" s="25"/>
      <c r="NG198" s="25"/>
      <c r="NH198" s="25"/>
      <c r="NI198" s="25"/>
      <c r="NJ198" s="25"/>
      <c r="NK198" s="25"/>
      <c r="NL198" s="25"/>
      <c r="NM198" s="25"/>
      <c r="NN198" s="23"/>
      <c r="NO198" s="25"/>
      <c r="NP198" s="25"/>
      <c r="NQ198" s="25"/>
      <c r="NR198" s="25"/>
      <c r="NS198" s="25"/>
      <c r="NT198" s="25"/>
      <c r="NU198" s="25"/>
      <c r="NV198" s="25"/>
      <c r="NW198" s="23"/>
      <c r="NX198" s="25"/>
      <c r="NY198" s="25"/>
      <c r="NZ198" s="25"/>
      <c r="OA198" s="25"/>
      <c r="OB198" s="25"/>
      <c r="OC198" s="25"/>
      <c r="OD198" s="25"/>
      <c r="OE198" s="25"/>
      <c r="OF198" s="25"/>
      <c r="OG198" s="25"/>
      <c r="OH198" s="25"/>
      <c r="OI198" s="25"/>
      <c r="OJ198" s="25"/>
      <c r="OK198" s="25"/>
      <c r="OL198" s="25"/>
      <c r="OM198" s="25"/>
      <c r="ON198" s="25"/>
      <c r="OO198" s="25"/>
      <c r="OP198" s="25"/>
    </row>
    <row r="199" spans="1:406">
      <c r="A199" s="21" t="s">
        <v>283</v>
      </c>
      <c r="B199" s="24">
        <f t="shared" si="195"/>
        <v>0</v>
      </c>
      <c r="C199" s="24">
        <f t="shared" si="196"/>
        <v>0</v>
      </c>
      <c r="D199" s="24">
        <f t="shared" si="197"/>
        <v>0</v>
      </c>
      <c r="E199" s="24">
        <f t="shared" si="198"/>
        <v>0</v>
      </c>
      <c r="F199" s="24">
        <f t="shared" si="199"/>
        <v>0</v>
      </c>
      <c r="G199" s="24">
        <f t="shared" si="200"/>
        <v>0</v>
      </c>
      <c r="H199" s="24">
        <f t="shared" si="201"/>
        <v>0</v>
      </c>
      <c r="I199" s="24">
        <f t="shared" si="202"/>
        <v>0</v>
      </c>
      <c r="J199" s="24">
        <f t="shared" si="203"/>
        <v>0</v>
      </c>
      <c r="K199" s="24">
        <f t="shared" si="204"/>
        <v>0</v>
      </c>
      <c r="L199" s="24">
        <f t="shared" si="205"/>
        <v>0</v>
      </c>
      <c r="M199" s="24">
        <f t="shared" si="206"/>
        <v>0</v>
      </c>
      <c r="N199" s="24">
        <f t="shared" si="207"/>
        <v>0</v>
      </c>
      <c r="O199" s="24">
        <f t="shared" si="208"/>
        <v>0</v>
      </c>
      <c r="P199" s="24">
        <f t="shared" si="209"/>
        <v>0</v>
      </c>
      <c r="Q199" s="24">
        <f t="shared" si="210"/>
        <v>0</v>
      </c>
      <c r="R199" s="24">
        <f t="shared" si="211"/>
        <v>0</v>
      </c>
      <c r="S199" s="24">
        <f t="shared" si="212"/>
        <v>0</v>
      </c>
      <c r="T199" s="24">
        <f t="shared" si="213"/>
        <v>0</v>
      </c>
      <c r="U199" s="24">
        <f t="shared" si="214"/>
        <v>0</v>
      </c>
      <c r="V199" s="24">
        <f t="shared" si="215"/>
        <v>0</v>
      </c>
      <c r="W199" s="24">
        <f t="shared" si="216"/>
        <v>0</v>
      </c>
      <c r="X199" s="24">
        <f t="shared" si="217"/>
        <v>0</v>
      </c>
      <c r="Y199" s="24">
        <f t="shared" si="218"/>
        <v>0</v>
      </c>
      <c r="Z199" s="24">
        <f t="shared" si="219"/>
        <v>0</v>
      </c>
      <c r="AA199" s="24">
        <f t="shared" si="220"/>
        <v>0</v>
      </c>
      <c r="AB199" s="24">
        <f t="shared" si="221"/>
        <v>0</v>
      </c>
      <c r="AC199" s="24">
        <f t="shared" si="222"/>
        <v>0</v>
      </c>
      <c r="AD199" s="24">
        <f t="shared" si="223"/>
        <v>0</v>
      </c>
      <c r="AE199" s="24">
        <f t="shared" si="224"/>
        <v>0</v>
      </c>
      <c r="AF199" s="24">
        <f t="shared" si="225"/>
        <v>0</v>
      </c>
      <c r="AG199" s="24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/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  <c r="GT199" s="25"/>
      <c r="GU199" s="25"/>
      <c r="GV199" s="25"/>
      <c r="GW199" s="25"/>
      <c r="GX199" s="25"/>
      <c r="GY199" s="25"/>
      <c r="GZ199" s="25"/>
      <c r="HA199" s="25"/>
      <c r="HB199" s="25"/>
      <c r="HC199" s="25"/>
      <c r="HD199" s="25"/>
      <c r="HE199" s="25"/>
      <c r="HF199" s="25"/>
      <c r="HG199" s="25"/>
      <c r="HH199" s="25"/>
      <c r="HI199" s="25"/>
      <c r="HJ199" s="25"/>
      <c r="HK199" s="25"/>
      <c r="HL199" s="25"/>
      <c r="HM199" s="25"/>
      <c r="HN199" s="25"/>
      <c r="HO199" s="25"/>
      <c r="HP199" s="25"/>
      <c r="HQ199" s="25"/>
      <c r="HR199" s="25"/>
      <c r="HS199" s="25"/>
      <c r="HT199" s="25"/>
      <c r="HU199" s="25"/>
      <c r="HV199" s="25"/>
      <c r="HW199" s="25"/>
      <c r="HX199" s="25"/>
      <c r="HY199" s="25"/>
      <c r="HZ199" s="25"/>
      <c r="IA199" s="25"/>
      <c r="IB199" s="25"/>
      <c r="IC199" s="25"/>
      <c r="ID199" s="25"/>
      <c r="IE199" s="25"/>
      <c r="IF199" s="25"/>
      <c r="IG199" s="25"/>
      <c r="IH199" s="25"/>
      <c r="II199" s="25"/>
      <c r="IJ199" s="25"/>
      <c r="IK199" s="25"/>
      <c r="IL199" s="25"/>
      <c r="IM199" s="25"/>
      <c r="IN199" s="25"/>
      <c r="IO199" s="25"/>
      <c r="IP199" s="25"/>
      <c r="IQ199" s="25"/>
      <c r="IR199" s="25"/>
      <c r="IS199" s="25"/>
      <c r="IT199" s="25"/>
      <c r="IU199" s="25"/>
      <c r="IV199" s="25"/>
      <c r="IW199" s="25"/>
      <c r="IX199" s="25"/>
      <c r="IY199" s="25"/>
      <c r="IZ199" s="25"/>
      <c r="JA199" s="25"/>
      <c r="JB199" s="25"/>
      <c r="JC199" s="25"/>
      <c r="JD199" s="25"/>
      <c r="JE199" s="25"/>
      <c r="JF199" s="25"/>
      <c r="JG199" s="25"/>
      <c r="JH199" s="25"/>
      <c r="JI199" s="25"/>
      <c r="JJ199" s="25"/>
      <c r="JK199" s="25"/>
      <c r="JL199" s="25"/>
      <c r="JM199" s="25"/>
      <c r="JN199" s="25"/>
      <c r="JO199" s="25"/>
      <c r="JP199" s="25"/>
      <c r="JQ199" s="25"/>
      <c r="JR199" s="25"/>
      <c r="JS199" s="25"/>
      <c r="JT199" s="25"/>
      <c r="JU199" s="25"/>
      <c r="JV199" s="25"/>
      <c r="JW199" s="25"/>
      <c r="JX199" s="25"/>
      <c r="JY199" s="25"/>
      <c r="JZ199" s="25"/>
      <c r="KA199" s="25"/>
      <c r="KB199" s="25"/>
      <c r="KC199" s="25"/>
      <c r="KD199" s="25"/>
      <c r="KE199" s="25"/>
      <c r="KF199" s="25"/>
      <c r="KG199" s="25"/>
      <c r="KH199" s="25"/>
      <c r="KI199" s="25"/>
      <c r="KJ199" s="25"/>
      <c r="KK199" s="25"/>
      <c r="KL199" s="25"/>
      <c r="KM199" s="25"/>
      <c r="KN199" s="25"/>
      <c r="KO199" s="25"/>
      <c r="KP199" s="25"/>
      <c r="KQ199" s="25"/>
      <c r="KR199" s="25"/>
      <c r="KS199" s="25"/>
      <c r="KT199" s="25"/>
      <c r="KU199" s="25"/>
      <c r="KV199" s="25"/>
      <c r="KW199" s="25"/>
      <c r="KX199" s="25"/>
      <c r="KY199" s="25"/>
      <c r="KZ199" s="25"/>
      <c r="LA199" s="25"/>
      <c r="LB199" s="25"/>
      <c r="LC199" s="25"/>
      <c r="LD199" s="25"/>
      <c r="LE199" s="25"/>
      <c r="LF199" s="25"/>
      <c r="LG199" s="25"/>
      <c r="LH199" s="25"/>
      <c r="LI199" s="25"/>
      <c r="LJ199" s="25"/>
      <c r="LK199" s="25"/>
      <c r="LL199" s="25"/>
      <c r="LM199" s="25"/>
      <c r="LN199" s="25"/>
      <c r="LO199" s="25"/>
      <c r="LP199" s="25"/>
      <c r="LQ199" s="25"/>
      <c r="LR199" s="25"/>
      <c r="LS199" s="25"/>
      <c r="LT199" s="25"/>
      <c r="LU199" s="25"/>
      <c r="LV199" s="25"/>
      <c r="LW199" s="25"/>
      <c r="LX199" s="25"/>
      <c r="LY199" s="25"/>
      <c r="LZ199" s="25"/>
      <c r="MA199" s="25"/>
      <c r="MB199" s="25"/>
      <c r="MC199" s="25"/>
      <c r="MD199" s="25"/>
      <c r="ME199" s="25"/>
      <c r="MF199" s="25"/>
      <c r="MG199" s="25"/>
      <c r="MH199" s="25"/>
      <c r="MI199" s="25"/>
      <c r="MJ199" s="25"/>
      <c r="MK199" s="25"/>
      <c r="ML199" s="25"/>
      <c r="MM199" s="25"/>
      <c r="MN199" s="25"/>
      <c r="MO199" s="25"/>
      <c r="MP199" s="25"/>
      <c r="MQ199" s="25"/>
      <c r="MR199" s="25"/>
      <c r="MS199" s="25"/>
      <c r="MT199" s="25"/>
      <c r="MU199" s="25"/>
      <c r="MV199" s="25"/>
      <c r="MW199" s="25"/>
      <c r="MX199" s="25"/>
      <c r="MY199" s="25"/>
      <c r="MZ199" s="25"/>
      <c r="NA199" s="25"/>
      <c r="NB199" s="25"/>
      <c r="NC199" s="25"/>
      <c r="ND199" s="25"/>
      <c r="NE199" s="25"/>
      <c r="NF199" s="25"/>
      <c r="NG199" s="25"/>
      <c r="NH199" s="25"/>
      <c r="NI199" s="25"/>
      <c r="NJ199" s="25"/>
      <c r="NK199" s="25"/>
      <c r="NL199" s="25"/>
      <c r="NM199" s="25"/>
      <c r="NN199" s="23"/>
      <c r="NO199" s="25"/>
      <c r="NP199" s="25"/>
      <c r="NQ199" s="25"/>
      <c r="NR199" s="25"/>
      <c r="NS199" s="25"/>
      <c r="NT199" s="25"/>
      <c r="NU199" s="25"/>
      <c r="NV199" s="25"/>
      <c r="NW199" s="23"/>
      <c r="NX199" s="25"/>
      <c r="NY199" s="25"/>
      <c r="NZ199" s="25"/>
      <c r="OA199" s="25"/>
      <c r="OB199" s="25"/>
      <c r="OC199" s="25"/>
      <c r="OD199" s="25"/>
      <c r="OE199" s="25"/>
      <c r="OF199" s="25"/>
      <c r="OG199" s="25"/>
      <c r="OH199" s="25"/>
      <c r="OI199" s="25"/>
      <c r="OJ199" s="25"/>
      <c r="OK199" s="25"/>
      <c r="OL199" s="25"/>
      <c r="OM199" s="25"/>
      <c r="ON199" s="25"/>
      <c r="OO199" s="25"/>
      <c r="OP199" s="25"/>
    </row>
    <row r="200" spans="1:406">
      <c r="A200" s="21" t="s">
        <v>284</v>
      </c>
      <c r="B200" s="24">
        <f t="shared" si="195"/>
        <v>0</v>
      </c>
      <c r="C200" s="24">
        <f t="shared" si="196"/>
        <v>0</v>
      </c>
      <c r="D200" s="24">
        <f t="shared" si="197"/>
        <v>0</v>
      </c>
      <c r="E200" s="24">
        <f t="shared" si="198"/>
        <v>0</v>
      </c>
      <c r="F200" s="24">
        <f t="shared" si="199"/>
        <v>0</v>
      </c>
      <c r="G200" s="24">
        <f t="shared" si="200"/>
        <v>0</v>
      </c>
      <c r="H200" s="24">
        <f t="shared" si="201"/>
        <v>0</v>
      </c>
      <c r="I200" s="24">
        <f t="shared" si="202"/>
        <v>0</v>
      </c>
      <c r="J200" s="24">
        <f t="shared" si="203"/>
        <v>0</v>
      </c>
      <c r="K200" s="24">
        <f t="shared" si="204"/>
        <v>0</v>
      </c>
      <c r="L200" s="24">
        <f t="shared" si="205"/>
        <v>0</v>
      </c>
      <c r="M200" s="24">
        <f t="shared" si="206"/>
        <v>0</v>
      </c>
      <c r="N200" s="24">
        <f t="shared" si="207"/>
        <v>0</v>
      </c>
      <c r="O200" s="24">
        <f t="shared" si="208"/>
        <v>0</v>
      </c>
      <c r="P200" s="24">
        <f t="shared" si="209"/>
        <v>0</v>
      </c>
      <c r="Q200" s="24">
        <f t="shared" si="210"/>
        <v>0</v>
      </c>
      <c r="R200" s="24">
        <f t="shared" si="211"/>
        <v>0</v>
      </c>
      <c r="S200" s="24">
        <f t="shared" si="212"/>
        <v>0</v>
      </c>
      <c r="T200" s="24">
        <f t="shared" si="213"/>
        <v>0</v>
      </c>
      <c r="U200" s="24">
        <f t="shared" si="214"/>
        <v>0</v>
      </c>
      <c r="V200" s="24">
        <f t="shared" si="215"/>
        <v>0</v>
      </c>
      <c r="W200" s="24">
        <f t="shared" si="216"/>
        <v>0</v>
      </c>
      <c r="X200" s="24">
        <f t="shared" si="217"/>
        <v>0</v>
      </c>
      <c r="Y200" s="24">
        <f t="shared" si="218"/>
        <v>0</v>
      </c>
      <c r="Z200" s="24">
        <f t="shared" si="219"/>
        <v>0</v>
      </c>
      <c r="AA200" s="24">
        <f t="shared" si="220"/>
        <v>0</v>
      </c>
      <c r="AB200" s="24">
        <f t="shared" si="221"/>
        <v>0</v>
      </c>
      <c r="AC200" s="24">
        <f t="shared" si="222"/>
        <v>0</v>
      </c>
      <c r="AD200" s="24">
        <f t="shared" si="223"/>
        <v>0</v>
      </c>
      <c r="AE200" s="24">
        <f t="shared" si="224"/>
        <v>0</v>
      </c>
      <c r="AF200" s="24">
        <f t="shared" si="225"/>
        <v>0</v>
      </c>
      <c r="AG200" s="24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  <c r="GT200" s="25"/>
      <c r="GU200" s="25"/>
      <c r="GV200" s="25"/>
      <c r="GW200" s="25"/>
      <c r="GX200" s="25"/>
      <c r="GY200" s="25"/>
      <c r="GZ200" s="25"/>
      <c r="HA200" s="25"/>
      <c r="HB200" s="25"/>
      <c r="HC200" s="25"/>
      <c r="HD200" s="25"/>
      <c r="HE200" s="25"/>
      <c r="HF200" s="25"/>
      <c r="HG200" s="25"/>
      <c r="HH200" s="25"/>
      <c r="HI200" s="25"/>
      <c r="HJ200" s="25"/>
      <c r="HK200" s="25"/>
      <c r="HL200" s="25"/>
      <c r="HM200" s="25"/>
      <c r="HN200" s="25"/>
      <c r="HO200" s="25"/>
      <c r="HP200" s="25"/>
      <c r="HQ200" s="25"/>
      <c r="HR200" s="25"/>
      <c r="HS200" s="25"/>
      <c r="HT200" s="25"/>
      <c r="HU200" s="25"/>
      <c r="HV200" s="25"/>
      <c r="HW200" s="25"/>
      <c r="HX200" s="25"/>
      <c r="HY200" s="25"/>
      <c r="HZ200" s="25"/>
      <c r="IA200" s="25"/>
      <c r="IB200" s="25"/>
      <c r="IC200" s="25"/>
      <c r="ID200" s="25"/>
      <c r="IE200" s="25"/>
      <c r="IF200" s="25"/>
      <c r="IG200" s="25"/>
      <c r="IH200" s="25"/>
      <c r="II200" s="25"/>
      <c r="IJ200" s="25"/>
      <c r="IK200" s="25"/>
      <c r="IL200" s="25"/>
      <c r="IM200" s="25"/>
      <c r="IN200" s="25"/>
      <c r="IO200" s="25"/>
      <c r="IP200" s="25"/>
      <c r="IQ200" s="25"/>
      <c r="IR200" s="25"/>
      <c r="IS200" s="25"/>
      <c r="IT200" s="25"/>
      <c r="IU200" s="25"/>
      <c r="IV200" s="25"/>
      <c r="IW200" s="25"/>
      <c r="IX200" s="25"/>
      <c r="IY200" s="25"/>
      <c r="IZ200" s="25"/>
      <c r="JA200" s="25"/>
      <c r="JB200" s="25"/>
      <c r="JC200" s="25"/>
      <c r="JD200" s="25"/>
      <c r="JE200" s="25"/>
      <c r="JF200" s="25"/>
      <c r="JG200" s="25"/>
      <c r="JH200" s="25"/>
      <c r="JI200" s="25"/>
      <c r="JJ200" s="25"/>
      <c r="JK200" s="25"/>
      <c r="JL200" s="25"/>
      <c r="JM200" s="25"/>
      <c r="JN200" s="25"/>
      <c r="JO200" s="25"/>
      <c r="JP200" s="25"/>
      <c r="JQ200" s="25"/>
      <c r="JR200" s="25"/>
      <c r="JS200" s="25"/>
      <c r="JT200" s="25"/>
      <c r="JU200" s="25"/>
      <c r="JV200" s="25"/>
      <c r="JW200" s="25"/>
      <c r="JX200" s="25"/>
      <c r="JY200" s="25"/>
      <c r="JZ200" s="25"/>
      <c r="KA200" s="25"/>
      <c r="KB200" s="25"/>
      <c r="KC200" s="25"/>
      <c r="KD200" s="25"/>
      <c r="KE200" s="25"/>
      <c r="KF200" s="25"/>
      <c r="KG200" s="25"/>
      <c r="KH200" s="25"/>
      <c r="KI200" s="25"/>
      <c r="KJ200" s="25"/>
      <c r="KK200" s="25"/>
      <c r="KL200" s="25"/>
      <c r="KM200" s="25"/>
      <c r="KN200" s="25"/>
      <c r="KO200" s="25"/>
      <c r="KP200" s="25"/>
      <c r="KQ200" s="25"/>
      <c r="KR200" s="25"/>
      <c r="KS200" s="25"/>
      <c r="KT200" s="25"/>
      <c r="KU200" s="25"/>
      <c r="KV200" s="25"/>
      <c r="KW200" s="25"/>
      <c r="KX200" s="25"/>
      <c r="KY200" s="25"/>
      <c r="KZ200" s="25"/>
      <c r="LA200" s="25"/>
      <c r="LB200" s="25"/>
      <c r="LC200" s="25"/>
      <c r="LD200" s="25"/>
      <c r="LE200" s="25"/>
      <c r="LF200" s="25"/>
      <c r="LG200" s="25"/>
      <c r="LH200" s="25"/>
      <c r="LI200" s="25"/>
      <c r="LJ200" s="25"/>
      <c r="LK200" s="25"/>
      <c r="LL200" s="25"/>
      <c r="LM200" s="25"/>
      <c r="LN200" s="25"/>
      <c r="LO200" s="25"/>
      <c r="LP200" s="25"/>
      <c r="LQ200" s="25"/>
      <c r="LR200" s="25"/>
      <c r="LS200" s="25"/>
      <c r="LT200" s="25"/>
      <c r="LU200" s="25"/>
      <c r="LV200" s="25"/>
      <c r="LW200" s="25"/>
      <c r="LX200" s="25"/>
      <c r="LY200" s="25"/>
      <c r="LZ200" s="25"/>
      <c r="MA200" s="25"/>
      <c r="MB200" s="25"/>
      <c r="MC200" s="25"/>
      <c r="MD200" s="25"/>
      <c r="ME200" s="25"/>
      <c r="MF200" s="25"/>
      <c r="MG200" s="25"/>
      <c r="MH200" s="25"/>
      <c r="MI200" s="25"/>
      <c r="MJ200" s="25"/>
      <c r="MK200" s="25"/>
      <c r="ML200" s="25"/>
      <c r="MM200" s="25"/>
      <c r="MN200" s="25"/>
      <c r="MO200" s="25"/>
      <c r="MP200" s="25"/>
      <c r="MQ200" s="25"/>
      <c r="MR200" s="25"/>
      <c r="MS200" s="25"/>
      <c r="MT200" s="25"/>
      <c r="MU200" s="25"/>
      <c r="MV200" s="25"/>
      <c r="MW200" s="25"/>
      <c r="MX200" s="25"/>
      <c r="MY200" s="25"/>
      <c r="MZ200" s="25"/>
      <c r="NA200" s="25"/>
      <c r="NB200" s="25"/>
      <c r="NC200" s="25"/>
      <c r="ND200" s="25"/>
      <c r="NE200" s="25"/>
      <c r="NF200" s="25"/>
      <c r="NG200" s="25"/>
      <c r="NH200" s="25"/>
      <c r="NI200" s="25"/>
      <c r="NJ200" s="25"/>
      <c r="NK200" s="25"/>
      <c r="NL200" s="25"/>
      <c r="NM200" s="25"/>
      <c r="NN200" s="23"/>
      <c r="NO200" s="25"/>
      <c r="NP200" s="25"/>
      <c r="NQ200" s="25"/>
      <c r="NR200" s="25"/>
      <c r="NS200" s="25"/>
      <c r="NT200" s="25"/>
      <c r="NU200" s="25"/>
      <c r="NV200" s="25"/>
      <c r="NW200" s="23"/>
      <c r="NX200" s="25"/>
      <c r="NY200" s="25"/>
      <c r="NZ200" s="25"/>
      <c r="OA200" s="25"/>
      <c r="OB200" s="25"/>
      <c r="OC200" s="25"/>
      <c r="OD200" s="25"/>
      <c r="OE200" s="25"/>
      <c r="OF200" s="25"/>
      <c r="OG200" s="25"/>
      <c r="OH200" s="25"/>
      <c r="OI200" s="25"/>
      <c r="OJ200" s="25"/>
      <c r="OK200" s="25"/>
      <c r="OL200" s="25"/>
      <c r="OM200" s="25"/>
      <c r="ON200" s="25"/>
      <c r="OO200" s="25"/>
      <c r="OP200" s="25"/>
    </row>
    <row r="201" spans="1:406">
      <c r="A201" s="21" t="s">
        <v>285</v>
      </c>
      <c r="B201" s="24">
        <f t="shared" si="195"/>
        <v>0</v>
      </c>
      <c r="C201" s="24">
        <f t="shared" si="196"/>
        <v>0</v>
      </c>
      <c r="D201" s="24">
        <f t="shared" si="197"/>
        <v>0</v>
      </c>
      <c r="E201" s="24">
        <f t="shared" si="198"/>
        <v>0</v>
      </c>
      <c r="F201" s="24">
        <f t="shared" si="199"/>
        <v>0</v>
      </c>
      <c r="G201" s="24">
        <f t="shared" si="200"/>
        <v>0</v>
      </c>
      <c r="H201" s="24">
        <f t="shared" si="201"/>
        <v>0</v>
      </c>
      <c r="I201" s="24">
        <f t="shared" si="202"/>
        <v>0</v>
      </c>
      <c r="J201" s="24">
        <f t="shared" si="203"/>
        <v>0</v>
      </c>
      <c r="K201" s="24">
        <f t="shared" si="204"/>
        <v>0</v>
      </c>
      <c r="L201" s="24">
        <f t="shared" si="205"/>
        <v>0</v>
      </c>
      <c r="M201" s="24">
        <f t="shared" si="206"/>
        <v>0</v>
      </c>
      <c r="N201" s="24">
        <f t="shared" si="207"/>
        <v>0</v>
      </c>
      <c r="O201" s="24">
        <f t="shared" si="208"/>
        <v>0</v>
      </c>
      <c r="P201" s="24">
        <f t="shared" si="209"/>
        <v>0</v>
      </c>
      <c r="Q201" s="24">
        <f t="shared" si="210"/>
        <v>0</v>
      </c>
      <c r="R201" s="24">
        <f t="shared" si="211"/>
        <v>0</v>
      </c>
      <c r="S201" s="24">
        <f t="shared" si="212"/>
        <v>0</v>
      </c>
      <c r="T201" s="24">
        <f t="shared" si="213"/>
        <v>0</v>
      </c>
      <c r="U201" s="24">
        <f t="shared" si="214"/>
        <v>0</v>
      </c>
      <c r="V201" s="24">
        <f t="shared" si="215"/>
        <v>0</v>
      </c>
      <c r="W201" s="24">
        <f t="shared" si="216"/>
        <v>0</v>
      </c>
      <c r="X201" s="24">
        <f t="shared" si="217"/>
        <v>0</v>
      </c>
      <c r="Y201" s="24">
        <f t="shared" si="218"/>
        <v>0</v>
      </c>
      <c r="Z201" s="24">
        <f t="shared" si="219"/>
        <v>0</v>
      </c>
      <c r="AA201" s="24">
        <f t="shared" si="220"/>
        <v>0</v>
      </c>
      <c r="AB201" s="24">
        <f t="shared" si="221"/>
        <v>0</v>
      </c>
      <c r="AC201" s="24">
        <f t="shared" si="222"/>
        <v>0</v>
      </c>
      <c r="AD201" s="24">
        <f t="shared" si="223"/>
        <v>0</v>
      </c>
      <c r="AE201" s="24">
        <f t="shared" si="224"/>
        <v>0</v>
      </c>
      <c r="AF201" s="24">
        <f t="shared" si="225"/>
        <v>0</v>
      </c>
      <c r="AG201" s="24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  <c r="GT201" s="25"/>
      <c r="GU201" s="25"/>
      <c r="GV201" s="25"/>
      <c r="GW201" s="25"/>
      <c r="GX201" s="25"/>
      <c r="GY201" s="25"/>
      <c r="GZ201" s="25"/>
      <c r="HA201" s="25"/>
      <c r="HB201" s="25"/>
      <c r="HC201" s="25"/>
      <c r="HD201" s="25"/>
      <c r="HE201" s="25"/>
      <c r="HF201" s="25"/>
      <c r="HG201" s="25"/>
      <c r="HH201" s="25"/>
      <c r="HI201" s="25"/>
      <c r="HJ201" s="25"/>
      <c r="HK201" s="25"/>
      <c r="HL201" s="25"/>
      <c r="HM201" s="25"/>
      <c r="HN201" s="25"/>
      <c r="HO201" s="25"/>
      <c r="HP201" s="25"/>
      <c r="HQ201" s="25"/>
      <c r="HR201" s="25"/>
      <c r="HS201" s="25"/>
      <c r="HT201" s="25"/>
      <c r="HU201" s="25"/>
      <c r="HV201" s="25"/>
      <c r="HW201" s="25"/>
      <c r="HX201" s="25"/>
      <c r="HY201" s="25"/>
      <c r="HZ201" s="25"/>
      <c r="IA201" s="25"/>
      <c r="IB201" s="25"/>
      <c r="IC201" s="25"/>
      <c r="ID201" s="25"/>
      <c r="IE201" s="25"/>
      <c r="IF201" s="25"/>
      <c r="IG201" s="25"/>
      <c r="IH201" s="25"/>
      <c r="II201" s="25"/>
      <c r="IJ201" s="25"/>
      <c r="IK201" s="25"/>
      <c r="IL201" s="25"/>
      <c r="IM201" s="25"/>
      <c r="IN201" s="25"/>
      <c r="IO201" s="25"/>
      <c r="IP201" s="25"/>
      <c r="IQ201" s="25"/>
      <c r="IR201" s="25"/>
      <c r="IS201" s="25"/>
      <c r="IT201" s="25"/>
      <c r="IU201" s="25"/>
      <c r="IV201" s="25"/>
      <c r="IW201" s="25"/>
      <c r="IX201" s="25"/>
      <c r="IY201" s="25"/>
      <c r="IZ201" s="25"/>
      <c r="JA201" s="25"/>
      <c r="JB201" s="25"/>
      <c r="JC201" s="25"/>
      <c r="JD201" s="25"/>
      <c r="JE201" s="25"/>
      <c r="JF201" s="25"/>
      <c r="JG201" s="25"/>
      <c r="JH201" s="25"/>
      <c r="JI201" s="25"/>
      <c r="JJ201" s="25"/>
      <c r="JK201" s="25"/>
      <c r="JL201" s="25"/>
      <c r="JM201" s="25"/>
      <c r="JN201" s="25"/>
      <c r="JO201" s="25"/>
      <c r="JP201" s="25"/>
      <c r="JQ201" s="25"/>
      <c r="JR201" s="25"/>
      <c r="JS201" s="25"/>
      <c r="JT201" s="25"/>
      <c r="JU201" s="25"/>
      <c r="JV201" s="25"/>
      <c r="JW201" s="25"/>
      <c r="JX201" s="25"/>
      <c r="JY201" s="25"/>
      <c r="JZ201" s="25"/>
      <c r="KA201" s="25"/>
      <c r="KB201" s="25"/>
      <c r="KC201" s="25"/>
      <c r="KD201" s="25"/>
      <c r="KE201" s="25"/>
      <c r="KF201" s="25"/>
      <c r="KG201" s="25"/>
      <c r="KH201" s="25"/>
      <c r="KI201" s="25"/>
      <c r="KJ201" s="25"/>
      <c r="KK201" s="25"/>
      <c r="KL201" s="25"/>
      <c r="KM201" s="25"/>
      <c r="KN201" s="25"/>
      <c r="KO201" s="25"/>
      <c r="KP201" s="25"/>
      <c r="KQ201" s="25"/>
      <c r="KR201" s="25"/>
      <c r="KS201" s="25"/>
      <c r="KT201" s="25"/>
      <c r="KU201" s="25"/>
      <c r="KV201" s="25"/>
      <c r="KW201" s="25"/>
      <c r="KX201" s="25"/>
      <c r="KY201" s="25"/>
      <c r="KZ201" s="25"/>
      <c r="LA201" s="25"/>
      <c r="LB201" s="25"/>
      <c r="LC201" s="25"/>
      <c r="LD201" s="25"/>
      <c r="LE201" s="25"/>
      <c r="LF201" s="25"/>
      <c r="LG201" s="25"/>
      <c r="LH201" s="25"/>
      <c r="LI201" s="25"/>
      <c r="LJ201" s="25"/>
      <c r="LK201" s="25"/>
      <c r="LL201" s="25"/>
      <c r="LM201" s="25"/>
      <c r="LN201" s="25"/>
      <c r="LO201" s="25"/>
      <c r="LP201" s="25"/>
      <c r="LQ201" s="25"/>
      <c r="LR201" s="25"/>
      <c r="LS201" s="25"/>
      <c r="LT201" s="25"/>
      <c r="LU201" s="25"/>
      <c r="LV201" s="25"/>
      <c r="LW201" s="25"/>
      <c r="LX201" s="25"/>
      <c r="LY201" s="25"/>
      <c r="LZ201" s="25"/>
      <c r="MA201" s="25"/>
      <c r="MB201" s="25"/>
      <c r="MC201" s="25"/>
      <c r="MD201" s="25"/>
      <c r="ME201" s="25"/>
      <c r="MF201" s="25"/>
      <c r="MG201" s="25"/>
      <c r="MH201" s="25"/>
      <c r="MI201" s="25"/>
      <c r="MJ201" s="25"/>
      <c r="MK201" s="25"/>
      <c r="ML201" s="25"/>
      <c r="MM201" s="25"/>
      <c r="MN201" s="25"/>
      <c r="MO201" s="25"/>
      <c r="MP201" s="25"/>
      <c r="MQ201" s="25"/>
      <c r="MR201" s="25"/>
      <c r="MS201" s="25"/>
      <c r="MT201" s="25"/>
      <c r="MU201" s="25"/>
      <c r="MV201" s="25"/>
      <c r="MW201" s="25"/>
      <c r="MX201" s="25"/>
      <c r="MY201" s="25"/>
      <c r="MZ201" s="25"/>
      <c r="NA201" s="25"/>
      <c r="NB201" s="25"/>
      <c r="NC201" s="25"/>
      <c r="ND201" s="25"/>
      <c r="NE201" s="25"/>
      <c r="NF201" s="25"/>
      <c r="NG201" s="25"/>
      <c r="NH201" s="25"/>
      <c r="NI201" s="25"/>
      <c r="NJ201" s="25"/>
      <c r="NK201" s="25"/>
      <c r="NL201" s="25"/>
      <c r="NM201" s="25"/>
      <c r="NN201" s="23"/>
      <c r="NO201" s="25"/>
      <c r="NP201" s="25"/>
      <c r="NQ201" s="25"/>
      <c r="NR201" s="25"/>
      <c r="NS201" s="25"/>
      <c r="NT201" s="25"/>
      <c r="NU201" s="25"/>
      <c r="NV201" s="25"/>
      <c r="NW201" s="23"/>
      <c r="NX201" s="25"/>
      <c r="NY201" s="25"/>
      <c r="NZ201" s="25"/>
      <c r="OA201" s="25"/>
      <c r="OB201" s="25"/>
      <c r="OC201" s="25"/>
      <c r="OD201" s="25"/>
      <c r="OE201" s="25"/>
      <c r="OF201" s="25"/>
      <c r="OG201" s="25"/>
      <c r="OH201" s="25"/>
      <c r="OI201" s="25"/>
      <c r="OJ201" s="25"/>
      <c r="OK201" s="25"/>
      <c r="OL201" s="25"/>
      <c r="OM201" s="25"/>
      <c r="ON201" s="25"/>
      <c r="OO201" s="25"/>
      <c r="OP201" s="25"/>
    </row>
    <row r="202" spans="1:406">
      <c r="A202" s="21" t="s">
        <v>286</v>
      </c>
      <c r="B202" s="24">
        <f t="shared" si="195"/>
        <v>0</v>
      </c>
      <c r="C202" s="24">
        <f t="shared" si="196"/>
        <v>0</v>
      </c>
      <c r="D202" s="24">
        <f t="shared" si="197"/>
        <v>0</v>
      </c>
      <c r="E202" s="24">
        <f t="shared" si="198"/>
        <v>0</v>
      </c>
      <c r="F202" s="24">
        <f t="shared" si="199"/>
        <v>0</v>
      </c>
      <c r="G202" s="24">
        <f t="shared" si="200"/>
        <v>0</v>
      </c>
      <c r="H202" s="24">
        <f t="shared" si="201"/>
        <v>0</v>
      </c>
      <c r="I202" s="24">
        <f t="shared" si="202"/>
        <v>0</v>
      </c>
      <c r="J202" s="24">
        <f t="shared" si="203"/>
        <v>0</v>
      </c>
      <c r="K202" s="24">
        <f t="shared" si="204"/>
        <v>0</v>
      </c>
      <c r="L202" s="24">
        <f t="shared" si="205"/>
        <v>0</v>
      </c>
      <c r="M202" s="24">
        <f t="shared" si="206"/>
        <v>0</v>
      </c>
      <c r="N202" s="24">
        <f t="shared" si="207"/>
        <v>0</v>
      </c>
      <c r="O202" s="24">
        <f t="shared" si="208"/>
        <v>0</v>
      </c>
      <c r="P202" s="24">
        <f t="shared" si="209"/>
        <v>0</v>
      </c>
      <c r="Q202" s="24">
        <f t="shared" si="210"/>
        <v>0</v>
      </c>
      <c r="R202" s="24">
        <f t="shared" si="211"/>
        <v>0</v>
      </c>
      <c r="S202" s="24">
        <f t="shared" si="212"/>
        <v>0</v>
      </c>
      <c r="T202" s="24">
        <f t="shared" si="213"/>
        <v>0</v>
      </c>
      <c r="U202" s="24">
        <f t="shared" si="214"/>
        <v>0</v>
      </c>
      <c r="V202" s="24">
        <f t="shared" si="215"/>
        <v>0</v>
      </c>
      <c r="W202" s="24">
        <f t="shared" si="216"/>
        <v>0</v>
      </c>
      <c r="X202" s="24">
        <f t="shared" si="217"/>
        <v>0</v>
      </c>
      <c r="Y202" s="24">
        <f t="shared" si="218"/>
        <v>0</v>
      </c>
      <c r="Z202" s="24">
        <f t="shared" si="219"/>
        <v>0</v>
      </c>
      <c r="AA202" s="24">
        <f t="shared" si="220"/>
        <v>0</v>
      </c>
      <c r="AB202" s="24">
        <f t="shared" si="221"/>
        <v>0</v>
      </c>
      <c r="AC202" s="24">
        <f t="shared" si="222"/>
        <v>0</v>
      </c>
      <c r="AD202" s="24">
        <f t="shared" si="223"/>
        <v>0</v>
      </c>
      <c r="AE202" s="24">
        <f t="shared" si="224"/>
        <v>0</v>
      </c>
      <c r="AF202" s="24">
        <f t="shared" si="225"/>
        <v>0</v>
      </c>
      <c r="AG202" s="24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/>
      <c r="GW202" s="25"/>
      <c r="GX202" s="25"/>
      <c r="GY202" s="25"/>
      <c r="GZ202" s="25"/>
      <c r="HA202" s="25"/>
      <c r="HB202" s="25"/>
      <c r="HC202" s="25"/>
      <c r="HD202" s="25"/>
      <c r="HE202" s="25"/>
      <c r="HF202" s="25"/>
      <c r="HG202" s="25"/>
      <c r="HH202" s="25"/>
      <c r="HI202" s="25"/>
      <c r="HJ202" s="25"/>
      <c r="HK202" s="25"/>
      <c r="HL202" s="25"/>
      <c r="HM202" s="25"/>
      <c r="HN202" s="25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  <c r="LD202" s="25"/>
      <c r="LE202" s="25"/>
      <c r="LF202" s="25"/>
      <c r="LG202" s="25"/>
      <c r="LH202" s="25"/>
      <c r="LI202" s="25"/>
      <c r="LJ202" s="25"/>
      <c r="LK202" s="25"/>
      <c r="LL202" s="25"/>
      <c r="LM202" s="25"/>
      <c r="LN202" s="25"/>
      <c r="LO202" s="25"/>
      <c r="LP202" s="25"/>
      <c r="LQ202" s="25"/>
      <c r="LR202" s="25"/>
      <c r="LS202" s="25"/>
      <c r="LT202" s="25"/>
      <c r="LU202" s="25"/>
      <c r="LV202" s="25"/>
      <c r="LW202" s="25"/>
      <c r="LX202" s="25"/>
      <c r="LY202" s="25"/>
      <c r="LZ202" s="25"/>
      <c r="MA202" s="25"/>
      <c r="MB202" s="25"/>
      <c r="MC202" s="25"/>
      <c r="MD202" s="25"/>
      <c r="ME202" s="25"/>
      <c r="MF202" s="25"/>
      <c r="MG202" s="25"/>
      <c r="MH202" s="25"/>
      <c r="MI202" s="25"/>
      <c r="MJ202" s="25"/>
      <c r="MK202" s="25"/>
      <c r="ML202" s="25"/>
      <c r="MM202" s="25"/>
      <c r="MN202" s="25"/>
      <c r="MO202" s="25"/>
      <c r="MP202" s="25"/>
      <c r="MQ202" s="25"/>
      <c r="MR202" s="25"/>
      <c r="MS202" s="25"/>
      <c r="MT202" s="25"/>
      <c r="MU202" s="25"/>
      <c r="MV202" s="25"/>
      <c r="MW202" s="25"/>
      <c r="MX202" s="25"/>
      <c r="MY202" s="25"/>
      <c r="MZ202" s="25"/>
      <c r="NA202" s="25"/>
      <c r="NB202" s="25"/>
      <c r="NC202" s="25"/>
      <c r="ND202" s="25"/>
      <c r="NE202" s="25"/>
      <c r="NF202" s="25"/>
      <c r="NG202" s="25"/>
      <c r="NH202" s="25"/>
      <c r="NI202" s="25"/>
      <c r="NJ202" s="25"/>
      <c r="NK202" s="25"/>
      <c r="NL202" s="25"/>
      <c r="NM202" s="25"/>
      <c r="NN202" s="23"/>
      <c r="NO202" s="25"/>
      <c r="NP202" s="25"/>
      <c r="NQ202" s="25"/>
      <c r="NR202" s="25"/>
      <c r="NS202" s="25"/>
      <c r="NT202" s="25"/>
      <c r="NU202" s="25"/>
      <c r="NV202" s="25"/>
      <c r="NW202" s="23"/>
      <c r="NX202" s="25"/>
      <c r="NY202" s="25"/>
      <c r="NZ202" s="25"/>
      <c r="OA202" s="25"/>
      <c r="OB202" s="25"/>
      <c r="OC202" s="25"/>
      <c r="OD202" s="25"/>
      <c r="OE202" s="25"/>
      <c r="OF202" s="25"/>
      <c r="OG202" s="25"/>
      <c r="OH202" s="25"/>
      <c r="OI202" s="25"/>
      <c r="OJ202" s="25"/>
      <c r="OK202" s="25"/>
      <c r="OL202" s="25"/>
      <c r="OM202" s="25"/>
      <c r="ON202" s="25"/>
      <c r="OO202" s="25"/>
      <c r="OP202" s="25"/>
    </row>
    <row r="203" spans="1:406">
      <c r="A203" s="21" t="s">
        <v>287</v>
      </c>
      <c r="B203" s="24">
        <f t="shared" si="195"/>
        <v>0</v>
      </c>
      <c r="C203" s="24">
        <f t="shared" si="196"/>
        <v>0</v>
      </c>
      <c r="D203" s="24">
        <f t="shared" si="197"/>
        <v>0</v>
      </c>
      <c r="E203" s="24">
        <f t="shared" si="198"/>
        <v>0</v>
      </c>
      <c r="F203" s="24">
        <f t="shared" si="199"/>
        <v>0</v>
      </c>
      <c r="G203" s="24">
        <f t="shared" si="200"/>
        <v>0</v>
      </c>
      <c r="H203" s="24">
        <f t="shared" si="201"/>
        <v>0</v>
      </c>
      <c r="I203" s="24">
        <f t="shared" si="202"/>
        <v>0</v>
      </c>
      <c r="J203" s="24">
        <f t="shared" si="203"/>
        <v>0</v>
      </c>
      <c r="K203" s="24">
        <f t="shared" si="204"/>
        <v>0</v>
      </c>
      <c r="L203" s="24">
        <f t="shared" si="205"/>
        <v>0</v>
      </c>
      <c r="M203" s="24">
        <f t="shared" si="206"/>
        <v>0</v>
      </c>
      <c r="N203" s="24">
        <f t="shared" si="207"/>
        <v>0</v>
      </c>
      <c r="O203" s="24">
        <f t="shared" si="208"/>
        <v>0</v>
      </c>
      <c r="P203" s="24">
        <f t="shared" si="209"/>
        <v>0</v>
      </c>
      <c r="Q203" s="24">
        <f t="shared" si="210"/>
        <v>0</v>
      </c>
      <c r="R203" s="24">
        <f t="shared" si="211"/>
        <v>0</v>
      </c>
      <c r="S203" s="24">
        <f t="shared" si="212"/>
        <v>0</v>
      </c>
      <c r="T203" s="24">
        <f t="shared" si="213"/>
        <v>0</v>
      </c>
      <c r="U203" s="24">
        <f t="shared" si="214"/>
        <v>0</v>
      </c>
      <c r="V203" s="24">
        <f t="shared" si="215"/>
        <v>0</v>
      </c>
      <c r="W203" s="24">
        <f t="shared" si="216"/>
        <v>0</v>
      </c>
      <c r="X203" s="24">
        <f t="shared" si="217"/>
        <v>0</v>
      </c>
      <c r="Y203" s="24">
        <f t="shared" si="218"/>
        <v>0</v>
      </c>
      <c r="Z203" s="24">
        <f t="shared" si="219"/>
        <v>0</v>
      </c>
      <c r="AA203" s="24">
        <f t="shared" si="220"/>
        <v>0</v>
      </c>
      <c r="AB203" s="24">
        <f t="shared" si="221"/>
        <v>0</v>
      </c>
      <c r="AC203" s="24">
        <f t="shared" si="222"/>
        <v>0</v>
      </c>
      <c r="AD203" s="24">
        <f t="shared" si="223"/>
        <v>0</v>
      </c>
      <c r="AE203" s="24">
        <f t="shared" si="224"/>
        <v>0</v>
      </c>
      <c r="AF203" s="24">
        <f t="shared" si="225"/>
        <v>0</v>
      </c>
      <c r="AG203" s="24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/>
      <c r="GW203" s="25"/>
      <c r="GX203" s="25"/>
      <c r="GY203" s="25"/>
      <c r="GZ203" s="25"/>
      <c r="HA203" s="25"/>
      <c r="HB203" s="25"/>
      <c r="HC203" s="25"/>
      <c r="HD203" s="25"/>
      <c r="HE203" s="25"/>
      <c r="HF203" s="25"/>
      <c r="HG203" s="25"/>
      <c r="HH203" s="25"/>
      <c r="HI203" s="25"/>
      <c r="HJ203" s="25"/>
      <c r="HK203" s="25"/>
      <c r="HL203" s="25"/>
      <c r="HM203" s="25"/>
      <c r="HN203" s="25"/>
      <c r="HO203" s="25"/>
      <c r="HP203" s="25"/>
      <c r="HQ203" s="25"/>
      <c r="HR203" s="25"/>
      <c r="HS203" s="25"/>
      <c r="HT203" s="25"/>
      <c r="HU203" s="25"/>
      <c r="HV203" s="25"/>
      <c r="HW203" s="25"/>
      <c r="HX203" s="25"/>
      <c r="HY203" s="25"/>
      <c r="HZ203" s="25"/>
      <c r="IA203" s="25"/>
      <c r="IB203" s="25"/>
      <c r="IC203" s="25"/>
      <c r="ID203" s="25"/>
      <c r="IE203" s="25"/>
      <c r="IF203" s="25"/>
      <c r="IG203" s="25"/>
      <c r="IH203" s="25"/>
      <c r="II203" s="25"/>
      <c r="IJ203" s="25"/>
      <c r="IK203" s="25"/>
      <c r="IL203" s="25"/>
      <c r="IM203" s="25"/>
      <c r="IN203" s="25"/>
      <c r="IO203" s="25"/>
      <c r="IP203" s="25"/>
      <c r="IQ203" s="25"/>
      <c r="IR203" s="25"/>
      <c r="IS203" s="25"/>
      <c r="IT203" s="25"/>
      <c r="IU203" s="25"/>
      <c r="IV203" s="25"/>
      <c r="IW203" s="25"/>
      <c r="IX203" s="25"/>
      <c r="IY203" s="25"/>
      <c r="IZ203" s="25"/>
      <c r="JA203" s="25"/>
      <c r="JB203" s="25"/>
      <c r="JC203" s="25"/>
      <c r="JD203" s="25"/>
      <c r="JE203" s="25"/>
      <c r="JF203" s="25"/>
      <c r="JG203" s="25"/>
      <c r="JH203" s="25"/>
      <c r="JI203" s="25"/>
      <c r="JJ203" s="25"/>
      <c r="JK203" s="25"/>
      <c r="JL203" s="25"/>
      <c r="JM203" s="25"/>
      <c r="JN203" s="25"/>
      <c r="JO203" s="25"/>
      <c r="JP203" s="25"/>
      <c r="JQ203" s="25"/>
      <c r="JR203" s="25"/>
      <c r="JS203" s="25"/>
      <c r="JT203" s="25"/>
      <c r="JU203" s="25"/>
      <c r="JV203" s="25"/>
      <c r="JW203" s="25"/>
      <c r="JX203" s="25"/>
      <c r="JY203" s="25"/>
      <c r="JZ203" s="25"/>
      <c r="KA203" s="25"/>
      <c r="KB203" s="25"/>
      <c r="KC203" s="25"/>
      <c r="KD203" s="25"/>
      <c r="KE203" s="25"/>
      <c r="KF203" s="25"/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/>
      <c r="KS203" s="25"/>
      <c r="KT203" s="25"/>
      <c r="KU203" s="25"/>
      <c r="KV203" s="25"/>
      <c r="KW203" s="25"/>
      <c r="KX203" s="25"/>
      <c r="KY203" s="25"/>
      <c r="KZ203" s="25"/>
      <c r="LA203" s="25"/>
      <c r="LB203" s="25"/>
      <c r="LC203" s="25"/>
      <c r="LD203" s="25"/>
      <c r="LE203" s="25"/>
      <c r="LF203" s="25"/>
      <c r="LG203" s="25"/>
      <c r="LH203" s="25"/>
      <c r="LI203" s="25"/>
      <c r="LJ203" s="25"/>
      <c r="LK203" s="25"/>
      <c r="LL203" s="25"/>
      <c r="LM203" s="25"/>
      <c r="LN203" s="25"/>
      <c r="LO203" s="25"/>
      <c r="LP203" s="25"/>
      <c r="LQ203" s="25"/>
      <c r="LR203" s="25"/>
      <c r="LS203" s="25"/>
      <c r="LT203" s="25"/>
      <c r="LU203" s="25"/>
      <c r="LV203" s="25"/>
      <c r="LW203" s="25"/>
      <c r="LX203" s="25"/>
      <c r="LY203" s="25"/>
      <c r="LZ203" s="25"/>
      <c r="MA203" s="25"/>
      <c r="MB203" s="25"/>
      <c r="MC203" s="25"/>
      <c r="MD203" s="25"/>
      <c r="ME203" s="25"/>
      <c r="MF203" s="25"/>
      <c r="MG203" s="25"/>
      <c r="MH203" s="25"/>
      <c r="MI203" s="25"/>
      <c r="MJ203" s="25"/>
      <c r="MK203" s="25"/>
      <c r="ML203" s="25"/>
      <c r="MM203" s="25"/>
      <c r="MN203" s="25"/>
      <c r="MO203" s="25"/>
      <c r="MP203" s="25"/>
      <c r="MQ203" s="25"/>
      <c r="MR203" s="25"/>
      <c r="MS203" s="25"/>
      <c r="MT203" s="25"/>
      <c r="MU203" s="25"/>
      <c r="MV203" s="25"/>
      <c r="MW203" s="25"/>
      <c r="MX203" s="25"/>
      <c r="MY203" s="25"/>
      <c r="MZ203" s="25"/>
      <c r="NA203" s="25"/>
      <c r="NB203" s="25"/>
      <c r="NC203" s="25"/>
      <c r="ND203" s="25"/>
      <c r="NE203" s="25"/>
      <c r="NF203" s="25"/>
      <c r="NG203" s="25"/>
      <c r="NH203" s="25"/>
      <c r="NI203" s="25"/>
      <c r="NJ203" s="25"/>
      <c r="NK203" s="25"/>
      <c r="NL203" s="25"/>
      <c r="NM203" s="25"/>
      <c r="NN203" s="23"/>
      <c r="NO203" s="25"/>
      <c r="NP203" s="25"/>
      <c r="NQ203" s="25"/>
      <c r="NR203" s="25"/>
      <c r="NS203" s="25"/>
      <c r="NT203" s="25"/>
      <c r="NU203" s="25"/>
      <c r="NV203" s="25"/>
      <c r="NW203" s="23"/>
      <c r="NX203" s="25"/>
      <c r="NY203" s="25"/>
      <c r="NZ203" s="25"/>
      <c r="OA203" s="25"/>
      <c r="OB203" s="25"/>
      <c r="OC203" s="25"/>
      <c r="OD203" s="25"/>
      <c r="OE203" s="25"/>
      <c r="OF203" s="25"/>
      <c r="OG203" s="25"/>
      <c r="OH203" s="25"/>
      <c r="OI203" s="25"/>
      <c r="OJ203" s="25"/>
      <c r="OK203" s="25"/>
      <c r="OL203" s="25"/>
      <c r="OM203" s="25"/>
      <c r="ON203" s="25"/>
      <c r="OO203" s="25"/>
      <c r="OP203" s="25"/>
    </row>
    <row r="204" spans="1:406">
      <c r="A204" s="21" t="s">
        <v>288</v>
      </c>
      <c r="B204" s="24">
        <f t="shared" si="195"/>
        <v>0</v>
      </c>
      <c r="C204" s="24">
        <f t="shared" si="196"/>
        <v>0</v>
      </c>
      <c r="D204" s="24">
        <f t="shared" si="197"/>
        <v>0</v>
      </c>
      <c r="E204" s="24">
        <f t="shared" si="198"/>
        <v>0</v>
      </c>
      <c r="F204" s="24">
        <f t="shared" si="199"/>
        <v>0</v>
      </c>
      <c r="G204" s="24">
        <f t="shared" si="200"/>
        <v>0</v>
      </c>
      <c r="H204" s="24">
        <f t="shared" si="201"/>
        <v>0</v>
      </c>
      <c r="I204" s="24">
        <f t="shared" si="202"/>
        <v>0</v>
      </c>
      <c r="J204" s="24">
        <f t="shared" si="203"/>
        <v>0</v>
      </c>
      <c r="K204" s="24">
        <f t="shared" si="204"/>
        <v>0</v>
      </c>
      <c r="L204" s="24">
        <f t="shared" si="205"/>
        <v>0</v>
      </c>
      <c r="M204" s="24">
        <f t="shared" si="206"/>
        <v>0</v>
      </c>
      <c r="N204" s="24">
        <f t="shared" si="207"/>
        <v>0</v>
      </c>
      <c r="O204" s="24">
        <f t="shared" si="208"/>
        <v>0</v>
      </c>
      <c r="P204" s="24">
        <f t="shared" si="209"/>
        <v>0</v>
      </c>
      <c r="Q204" s="24">
        <f t="shared" si="210"/>
        <v>0</v>
      </c>
      <c r="R204" s="24">
        <f t="shared" si="211"/>
        <v>0</v>
      </c>
      <c r="S204" s="24">
        <f t="shared" si="212"/>
        <v>0</v>
      </c>
      <c r="T204" s="24">
        <f t="shared" si="213"/>
        <v>0</v>
      </c>
      <c r="U204" s="24">
        <f t="shared" si="214"/>
        <v>0</v>
      </c>
      <c r="V204" s="24">
        <f t="shared" si="215"/>
        <v>0</v>
      </c>
      <c r="W204" s="24">
        <f t="shared" si="216"/>
        <v>0</v>
      </c>
      <c r="X204" s="24">
        <f t="shared" si="217"/>
        <v>0</v>
      </c>
      <c r="Y204" s="24">
        <f t="shared" si="218"/>
        <v>0</v>
      </c>
      <c r="Z204" s="24">
        <f t="shared" si="219"/>
        <v>0</v>
      </c>
      <c r="AA204" s="24">
        <f t="shared" si="220"/>
        <v>0</v>
      </c>
      <c r="AB204" s="24">
        <f t="shared" si="221"/>
        <v>0</v>
      </c>
      <c r="AC204" s="24">
        <f t="shared" si="222"/>
        <v>0</v>
      </c>
      <c r="AD204" s="24">
        <f t="shared" si="223"/>
        <v>0</v>
      </c>
      <c r="AE204" s="24">
        <f t="shared" si="224"/>
        <v>0</v>
      </c>
      <c r="AF204" s="24">
        <f t="shared" si="225"/>
        <v>0</v>
      </c>
      <c r="AG204" s="24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  <c r="GT204" s="25"/>
      <c r="GU204" s="25"/>
      <c r="GV204" s="25"/>
      <c r="GW204" s="25"/>
      <c r="GX204" s="25"/>
      <c r="GY204" s="25"/>
      <c r="GZ204" s="25"/>
      <c r="HA204" s="25"/>
      <c r="HB204" s="25"/>
      <c r="HC204" s="25"/>
      <c r="HD204" s="25"/>
      <c r="HE204" s="25"/>
      <c r="HF204" s="25"/>
      <c r="HG204" s="25"/>
      <c r="HH204" s="25"/>
      <c r="HI204" s="25"/>
      <c r="HJ204" s="25"/>
      <c r="HK204" s="25"/>
      <c r="HL204" s="25"/>
      <c r="HM204" s="25"/>
      <c r="HN204" s="25"/>
      <c r="HO204" s="25"/>
      <c r="HP204" s="25"/>
      <c r="HQ204" s="25"/>
      <c r="HR204" s="25"/>
      <c r="HS204" s="25"/>
      <c r="HT204" s="25"/>
      <c r="HU204" s="25"/>
      <c r="HV204" s="25"/>
      <c r="HW204" s="25"/>
      <c r="HX204" s="25"/>
      <c r="HY204" s="25"/>
      <c r="HZ204" s="25"/>
      <c r="IA204" s="25"/>
      <c r="IB204" s="25"/>
      <c r="IC204" s="25"/>
      <c r="ID204" s="25"/>
      <c r="IE204" s="25"/>
      <c r="IF204" s="25"/>
      <c r="IG204" s="25"/>
      <c r="IH204" s="25"/>
      <c r="II204" s="25"/>
      <c r="IJ204" s="25"/>
      <c r="IK204" s="25"/>
      <c r="IL204" s="25"/>
      <c r="IM204" s="25"/>
      <c r="IN204" s="25"/>
      <c r="IO204" s="25"/>
      <c r="IP204" s="25"/>
      <c r="IQ204" s="25"/>
      <c r="IR204" s="25"/>
      <c r="IS204" s="25"/>
      <c r="IT204" s="25"/>
      <c r="IU204" s="25"/>
      <c r="IV204" s="25"/>
      <c r="IW204" s="25"/>
      <c r="IX204" s="25"/>
      <c r="IY204" s="25"/>
      <c r="IZ204" s="25"/>
      <c r="JA204" s="25"/>
      <c r="JB204" s="25"/>
      <c r="JC204" s="25"/>
      <c r="JD204" s="25"/>
      <c r="JE204" s="25"/>
      <c r="JF204" s="25"/>
      <c r="JG204" s="25"/>
      <c r="JH204" s="25"/>
      <c r="JI204" s="25"/>
      <c r="JJ204" s="25"/>
      <c r="JK204" s="25"/>
      <c r="JL204" s="25"/>
      <c r="JM204" s="25"/>
      <c r="JN204" s="25"/>
      <c r="JO204" s="25"/>
      <c r="JP204" s="25"/>
      <c r="JQ204" s="25"/>
      <c r="JR204" s="25"/>
      <c r="JS204" s="25"/>
      <c r="JT204" s="25"/>
      <c r="JU204" s="25"/>
      <c r="JV204" s="25"/>
      <c r="JW204" s="25"/>
      <c r="JX204" s="25"/>
      <c r="JY204" s="25"/>
      <c r="JZ204" s="25"/>
      <c r="KA204" s="25"/>
      <c r="KB204" s="25"/>
      <c r="KC204" s="25"/>
      <c r="KD204" s="25"/>
      <c r="KE204" s="25"/>
      <c r="KF204" s="25"/>
      <c r="KG204" s="25"/>
      <c r="KH204" s="25"/>
      <c r="KI204" s="25"/>
      <c r="KJ204" s="25"/>
      <c r="KK204" s="25"/>
      <c r="KL204" s="25"/>
      <c r="KM204" s="25"/>
      <c r="KN204" s="25"/>
      <c r="KO204" s="25"/>
      <c r="KP204" s="25"/>
      <c r="KQ204" s="25"/>
      <c r="KR204" s="25"/>
      <c r="KS204" s="25"/>
      <c r="KT204" s="25"/>
      <c r="KU204" s="25"/>
      <c r="KV204" s="25"/>
      <c r="KW204" s="25"/>
      <c r="KX204" s="25"/>
      <c r="KY204" s="25"/>
      <c r="KZ204" s="25"/>
      <c r="LA204" s="25"/>
      <c r="LB204" s="25"/>
      <c r="LC204" s="25"/>
      <c r="LD204" s="25"/>
      <c r="LE204" s="25"/>
      <c r="LF204" s="25"/>
      <c r="LG204" s="25"/>
      <c r="LH204" s="25"/>
      <c r="LI204" s="25"/>
      <c r="LJ204" s="25"/>
      <c r="LK204" s="25"/>
      <c r="LL204" s="25"/>
      <c r="LM204" s="25"/>
      <c r="LN204" s="25"/>
      <c r="LO204" s="25"/>
      <c r="LP204" s="25"/>
      <c r="LQ204" s="25"/>
      <c r="LR204" s="25"/>
      <c r="LS204" s="25"/>
      <c r="LT204" s="25"/>
      <c r="LU204" s="25"/>
      <c r="LV204" s="25"/>
      <c r="LW204" s="25"/>
      <c r="LX204" s="25"/>
      <c r="LY204" s="25"/>
      <c r="LZ204" s="25"/>
      <c r="MA204" s="25"/>
      <c r="MB204" s="25"/>
      <c r="MC204" s="25"/>
      <c r="MD204" s="25"/>
      <c r="ME204" s="25"/>
      <c r="MF204" s="25"/>
      <c r="MG204" s="25"/>
      <c r="MH204" s="25"/>
      <c r="MI204" s="25"/>
      <c r="MJ204" s="25"/>
      <c r="MK204" s="25"/>
      <c r="ML204" s="25"/>
      <c r="MM204" s="25"/>
      <c r="MN204" s="25"/>
      <c r="MO204" s="25"/>
      <c r="MP204" s="25"/>
      <c r="MQ204" s="25"/>
      <c r="MR204" s="25"/>
      <c r="MS204" s="25"/>
      <c r="MT204" s="25"/>
      <c r="MU204" s="25"/>
      <c r="MV204" s="25"/>
      <c r="MW204" s="25"/>
      <c r="MX204" s="25"/>
      <c r="MY204" s="25"/>
      <c r="MZ204" s="25"/>
      <c r="NA204" s="25"/>
      <c r="NB204" s="25"/>
      <c r="NC204" s="25"/>
      <c r="ND204" s="25"/>
      <c r="NE204" s="25"/>
      <c r="NF204" s="25"/>
      <c r="NG204" s="25"/>
      <c r="NH204" s="25"/>
      <c r="NI204" s="25"/>
      <c r="NJ204" s="25"/>
      <c r="NK204" s="25"/>
      <c r="NL204" s="25"/>
      <c r="NM204" s="25"/>
      <c r="NN204" s="23"/>
      <c r="NO204" s="25"/>
      <c r="NP204" s="25"/>
      <c r="NQ204" s="25"/>
      <c r="NR204" s="25"/>
      <c r="NS204" s="25"/>
      <c r="NT204" s="25"/>
      <c r="NU204" s="25"/>
      <c r="NV204" s="25"/>
      <c r="NW204" s="23"/>
      <c r="NX204" s="25"/>
      <c r="NY204" s="25"/>
      <c r="NZ204" s="25"/>
      <c r="OA204" s="25"/>
      <c r="OB204" s="25"/>
      <c r="OC204" s="25"/>
      <c r="OD204" s="25"/>
      <c r="OE204" s="25"/>
      <c r="OF204" s="25"/>
      <c r="OG204" s="25"/>
      <c r="OH204" s="25"/>
      <c r="OI204" s="25"/>
      <c r="OJ204" s="25"/>
      <c r="OK204" s="25"/>
      <c r="OL204" s="25"/>
      <c r="OM204" s="25"/>
      <c r="ON204" s="25"/>
      <c r="OO204" s="25"/>
      <c r="OP204" s="25"/>
    </row>
    <row r="205" spans="1:406">
      <c r="A205" s="21" t="s">
        <v>289</v>
      </c>
      <c r="B205" s="24">
        <f t="shared" si="195"/>
        <v>0</v>
      </c>
      <c r="C205" s="24">
        <f t="shared" si="196"/>
        <v>0</v>
      </c>
      <c r="D205" s="24">
        <f t="shared" si="197"/>
        <v>0</v>
      </c>
      <c r="E205" s="24">
        <f t="shared" si="198"/>
        <v>0</v>
      </c>
      <c r="F205" s="24">
        <f t="shared" si="199"/>
        <v>0</v>
      </c>
      <c r="G205" s="24">
        <f t="shared" si="200"/>
        <v>0</v>
      </c>
      <c r="H205" s="24">
        <f t="shared" si="201"/>
        <v>0</v>
      </c>
      <c r="I205" s="24">
        <f t="shared" si="202"/>
        <v>0</v>
      </c>
      <c r="J205" s="24">
        <f t="shared" si="203"/>
        <v>0</v>
      </c>
      <c r="K205" s="24">
        <f t="shared" si="204"/>
        <v>0</v>
      </c>
      <c r="L205" s="24">
        <f t="shared" si="205"/>
        <v>0</v>
      </c>
      <c r="M205" s="24">
        <f t="shared" si="206"/>
        <v>0</v>
      </c>
      <c r="N205" s="24">
        <f t="shared" si="207"/>
        <v>0</v>
      </c>
      <c r="O205" s="24">
        <f t="shared" si="208"/>
        <v>0</v>
      </c>
      <c r="P205" s="24">
        <f t="shared" si="209"/>
        <v>0</v>
      </c>
      <c r="Q205" s="24">
        <f t="shared" si="210"/>
        <v>0</v>
      </c>
      <c r="R205" s="24">
        <f t="shared" si="211"/>
        <v>0</v>
      </c>
      <c r="S205" s="24">
        <f t="shared" si="212"/>
        <v>0</v>
      </c>
      <c r="T205" s="24">
        <f t="shared" si="213"/>
        <v>0</v>
      </c>
      <c r="U205" s="24">
        <f t="shared" si="214"/>
        <v>0</v>
      </c>
      <c r="V205" s="24">
        <f t="shared" si="215"/>
        <v>0</v>
      </c>
      <c r="W205" s="24">
        <f t="shared" si="216"/>
        <v>0</v>
      </c>
      <c r="X205" s="24">
        <f t="shared" si="217"/>
        <v>0</v>
      </c>
      <c r="Y205" s="24">
        <f t="shared" si="218"/>
        <v>0</v>
      </c>
      <c r="Z205" s="24">
        <f t="shared" si="219"/>
        <v>0</v>
      </c>
      <c r="AA205" s="24">
        <f t="shared" si="220"/>
        <v>0</v>
      </c>
      <c r="AB205" s="24">
        <f t="shared" si="221"/>
        <v>0</v>
      </c>
      <c r="AC205" s="24">
        <f t="shared" si="222"/>
        <v>0</v>
      </c>
      <c r="AD205" s="24">
        <f t="shared" si="223"/>
        <v>0</v>
      </c>
      <c r="AE205" s="24">
        <f t="shared" si="224"/>
        <v>0</v>
      </c>
      <c r="AF205" s="24">
        <f t="shared" si="225"/>
        <v>0</v>
      </c>
      <c r="AG205" s="24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  <c r="GT205" s="25"/>
      <c r="GU205" s="25"/>
      <c r="GV205" s="25"/>
      <c r="GW205" s="25"/>
      <c r="GX205" s="25"/>
      <c r="GY205" s="25"/>
      <c r="GZ205" s="25"/>
      <c r="HA205" s="25"/>
      <c r="HB205" s="25"/>
      <c r="HC205" s="25"/>
      <c r="HD205" s="25"/>
      <c r="HE205" s="25"/>
      <c r="HF205" s="25"/>
      <c r="HG205" s="25"/>
      <c r="HH205" s="25"/>
      <c r="HI205" s="25"/>
      <c r="HJ205" s="25"/>
      <c r="HK205" s="25"/>
      <c r="HL205" s="25"/>
      <c r="HM205" s="25"/>
      <c r="HN205" s="25"/>
      <c r="HO205" s="25"/>
      <c r="HP205" s="25"/>
      <c r="HQ205" s="25"/>
      <c r="HR205" s="25"/>
      <c r="HS205" s="25"/>
      <c r="HT205" s="25"/>
      <c r="HU205" s="25"/>
      <c r="HV205" s="25"/>
      <c r="HW205" s="25"/>
      <c r="HX205" s="25"/>
      <c r="HY205" s="25"/>
      <c r="HZ205" s="25"/>
      <c r="IA205" s="25"/>
      <c r="IB205" s="25"/>
      <c r="IC205" s="25"/>
      <c r="ID205" s="25"/>
      <c r="IE205" s="25"/>
      <c r="IF205" s="25"/>
      <c r="IG205" s="25"/>
      <c r="IH205" s="25"/>
      <c r="II205" s="25"/>
      <c r="IJ205" s="25"/>
      <c r="IK205" s="25"/>
      <c r="IL205" s="25"/>
      <c r="IM205" s="25"/>
      <c r="IN205" s="25"/>
      <c r="IO205" s="25"/>
      <c r="IP205" s="25"/>
      <c r="IQ205" s="25"/>
      <c r="IR205" s="25"/>
      <c r="IS205" s="25"/>
      <c r="IT205" s="25"/>
      <c r="IU205" s="25"/>
      <c r="IV205" s="25"/>
      <c r="IW205" s="25"/>
      <c r="IX205" s="25"/>
      <c r="IY205" s="25"/>
      <c r="IZ205" s="25"/>
      <c r="JA205" s="25"/>
      <c r="JB205" s="25"/>
      <c r="JC205" s="25"/>
      <c r="JD205" s="25"/>
      <c r="JE205" s="25"/>
      <c r="JF205" s="25"/>
      <c r="JG205" s="25"/>
      <c r="JH205" s="25"/>
      <c r="JI205" s="25"/>
      <c r="JJ205" s="25"/>
      <c r="JK205" s="25"/>
      <c r="JL205" s="25"/>
      <c r="JM205" s="25"/>
      <c r="JN205" s="25"/>
      <c r="JO205" s="25"/>
      <c r="JP205" s="25"/>
      <c r="JQ205" s="25"/>
      <c r="JR205" s="25"/>
      <c r="JS205" s="25"/>
      <c r="JT205" s="25"/>
      <c r="JU205" s="25"/>
      <c r="JV205" s="25"/>
      <c r="JW205" s="25"/>
      <c r="JX205" s="25"/>
      <c r="JY205" s="25"/>
      <c r="JZ205" s="25"/>
      <c r="KA205" s="25"/>
      <c r="KB205" s="25"/>
      <c r="KC205" s="25"/>
      <c r="KD205" s="25"/>
      <c r="KE205" s="25"/>
      <c r="KF205" s="25"/>
      <c r="KG205" s="25"/>
      <c r="KH205" s="25"/>
      <c r="KI205" s="25"/>
      <c r="KJ205" s="25"/>
      <c r="KK205" s="25"/>
      <c r="KL205" s="25"/>
      <c r="KM205" s="25"/>
      <c r="KN205" s="25"/>
      <c r="KO205" s="25"/>
      <c r="KP205" s="25"/>
      <c r="KQ205" s="25"/>
      <c r="KR205" s="25"/>
      <c r="KS205" s="25"/>
      <c r="KT205" s="25"/>
      <c r="KU205" s="25"/>
      <c r="KV205" s="25"/>
      <c r="KW205" s="25"/>
      <c r="KX205" s="25"/>
      <c r="KY205" s="25"/>
      <c r="KZ205" s="25"/>
      <c r="LA205" s="25"/>
      <c r="LB205" s="25"/>
      <c r="LC205" s="25"/>
      <c r="LD205" s="25"/>
      <c r="LE205" s="25"/>
      <c r="LF205" s="25"/>
      <c r="LG205" s="25"/>
      <c r="LH205" s="25"/>
      <c r="LI205" s="25"/>
      <c r="LJ205" s="25"/>
      <c r="LK205" s="25"/>
      <c r="LL205" s="25"/>
      <c r="LM205" s="25"/>
      <c r="LN205" s="25"/>
      <c r="LO205" s="25"/>
      <c r="LP205" s="25"/>
      <c r="LQ205" s="25"/>
      <c r="LR205" s="25"/>
      <c r="LS205" s="25"/>
      <c r="LT205" s="25"/>
      <c r="LU205" s="25"/>
      <c r="LV205" s="25"/>
      <c r="LW205" s="25"/>
      <c r="LX205" s="25"/>
      <c r="LY205" s="25"/>
      <c r="LZ205" s="25"/>
      <c r="MA205" s="25"/>
      <c r="MB205" s="25"/>
      <c r="MC205" s="25"/>
      <c r="MD205" s="25"/>
      <c r="ME205" s="25"/>
      <c r="MF205" s="25"/>
      <c r="MG205" s="25"/>
      <c r="MH205" s="25"/>
      <c r="MI205" s="25"/>
      <c r="MJ205" s="25"/>
      <c r="MK205" s="25"/>
      <c r="ML205" s="25"/>
      <c r="MM205" s="25"/>
      <c r="MN205" s="25"/>
      <c r="MO205" s="25"/>
      <c r="MP205" s="25"/>
      <c r="MQ205" s="25"/>
      <c r="MR205" s="25"/>
      <c r="MS205" s="25"/>
      <c r="MT205" s="25"/>
      <c r="MU205" s="25"/>
      <c r="MV205" s="25"/>
      <c r="MW205" s="25"/>
      <c r="MX205" s="25"/>
      <c r="MY205" s="25"/>
      <c r="MZ205" s="25"/>
      <c r="NA205" s="25"/>
      <c r="NB205" s="25"/>
      <c r="NC205" s="25"/>
      <c r="ND205" s="25"/>
      <c r="NE205" s="25"/>
      <c r="NF205" s="25"/>
      <c r="NG205" s="25"/>
      <c r="NH205" s="25"/>
      <c r="NI205" s="25"/>
      <c r="NJ205" s="25"/>
      <c r="NK205" s="25"/>
      <c r="NL205" s="25"/>
      <c r="NM205" s="25"/>
      <c r="NN205" s="23"/>
      <c r="NO205" s="25"/>
      <c r="NP205" s="25"/>
      <c r="NQ205" s="25"/>
      <c r="NR205" s="25"/>
      <c r="NS205" s="25"/>
      <c r="NT205" s="25"/>
      <c r="NU205" s="25"/>
      <c r="NV205" s="25"/>
      <c r="NW205" s="23"/>
      <c r="NX205" s="25"/>
      <c r="NY205" s="25"/>
      <c r="NZ205" s="25"/>
      <c r="OA205" s="25"/>
      <c r="OB205" s="25"/>
      <c r="OC205" s="25"/>
      <c r="OD205" s="25"/>
      <c r="OE205" s="25"/>
      <c r="OF205" s="25"/>
      <c r="OG205" s="25"/>
      <c r="OH205" s="25"/>
      <c r="OI205" s="25"/>
      <c r="OJ205" s="25"/>
      <c r="OK205" s="25"/>
      <c r="OL205" s="25"/>
      <c r="OM205" s="25"/>
      <c r="ON205" s="25"/>
      <c r="OO205" s="25"/>
      <c r="OP205" s="25"/>
    </row>
    <row r="206" spans="1:406">
      <c r="A206" s="21" t="s">
        <v>290</v>
      </c>
      <c r="B206" s="24">
        <f t="shared" si="195"/>
        <v>0</v>
      </c>
      <c r="C206" s="24">
        <f t="shared" si="196"/>
        <v>0</v>
      </c>
      <c r="D206" s="24">
        <f t="shared" si="197"/>
        <v>0</v>
      </c>
      <c r="E206" s="24">
        <f t="shared" si="198"/>
        <v>0</v>
      </c>
      <c r="F206" s="24">
        <f t="shared" si="199"/>
        <v>0</v>
      </c>
      <c r="G206" s="24">
        <f t="shared" si="200"/>
        <v>0</v>
      </c>
      <c r="H206" s="24">
        <f t="shared" si="201"/>
        <v>0</v>
      </c>
      <c r="I206" s="24">
        <f t="shared" si="202"/>
        <v>0</v>
      </c>
      <c r="J206" s="24">
        <f t="shared" si="203"/>
        <v>0</v>
      </c>
      <c r="K206" s="24">
        <f t="shared" si="204"/>
        <v>0</v>
      </c>
      <c r="L206" s="24">
        <f t="shared" si="205"/>
        <v>0</v>
      </c>
      <c r="M206" s="24">
        <f t="shared" si="206"/>
        <v>0</v>
      </c>
      <c r="N206" s="24">
        <f t="shared" si="207"/>
        <v>0</v>
      </c>
      <c r="O206" s="24">
        <f t="shared" si="208"/>
        <v>0</v>
      </c>
      <c r="P206" s="24">
        <f t="shared" si="209"/>
        <v>0</v>
      </c>
      <c r="Q206" s="24">
        <f t="shared" si="210"/>
        <v>0</v>
      </c>
      <c r="R206" s="24">
        <f t="shared" si="211"/>
        <v>0</v>
      </c>
      <c r="S206" s="24">
        <f t="shared" si="212"/>
        <v>0</v>
      </c>
      <c r="T206" s="24">
        <f t="shared" si="213"/>
        <v>0</v>
      </c>
      <c r="U206" s="24">
        <f t="shared" si="214"/>
        <v>0</v>
      </c>
      <c r="V206" s="24">
        <f t="shared" si="215"/>
        <v>0</v>
      </c>
      <c r="W206" s="24">
        <f t="shared" si="216"/>
        <v>0</v>
      </c>
      <c r="X206" s="24">
        <f t="shared" si="217"/>
        <v>0</v>
      </c>
      <c r="Y206" s="24">
        <f t="shared" si="218"/>
        <v>0</v>
      </c>
      <c r="Z206" s="24">
        <f t="shared" si="219"/>
        <v>0</v>
      </c>
      <c r="AA206" s="24">
        <f t="shared" si="220"/>
        <v>0</v>
      </c>
      <c r="AB206" s="24">
        <f t="shared" si="221"/>
        <v>0</v>
      </c>
      <c r="AC206" s="24">
        <f t="shared" si="222"/>
        <v>0</v>
      </c>
      <c r="AD206" s="24">
        <f t="shared" si="223"/>
        <v>0</v>
      </c>
      <c r="AE206" s="24">
        <f t="shared" si="224"/>
        <v>0</v>
      </c>
      <c r="AF206" s="24">
        <f t="shared" si="225"/>
        <v>0</v>
      </c>
      <c r="AG206" s="24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  <c r="GT206" s="25"/>
      <c r="GU206" s="25"/>
      <c r="GV206" s="25"/>
      <c r="GW206" s="25"/>
      <c r="GX206" s="25"/>
      <c r="GY206" s="25"/>
      <c r="GZ206" s="25"/>
      <c r="HA206" s="25"/>
      <c r="HB206" s="25"/>
      <c r="HC206" s="25"/>
      <c r="HD206" s="25"/>
      <c r="HE206" s="25"/>
      <c r="HF206" s="25"/>
      <c r="HG206" s="25"/>
      <c r="HH206" s="25"/>
      <c r="HI206" s="25"/>
      <c r="HJ206" s="25"/>
      <c r="HK206" s="25"/>
      <c r="HL206" s="25"/>
      <c r="HM206" s="25"/>
      <c r="HN206" s="25"/>
      <c r="HO206" s="25"/>
      <c r="HP206" s="25"/>
      <c r="HQ206" s="25"/>
      <c r="HR206" s="25"/>
      <c r="HS206" s="25"/>
      <c r="HT206" s="25"/>
      <c r="HU206" s="25"/>
      <c r="HV206" s="25"/>
      <c r="HW206" s="25"/>
      <c r="HX206" s="25"/>
      <c r="HY206" s="25"/>
      <c r="HZ206" s="25"/>
      <c r="IA206" s="25"/>
      <c r="IB206" s="25"/>
      <c r="IC206" s="25"/>
      <c r="ID206" s="25"/>
      <c r="IE206" s="25"/>
      <c r="IF206" s="25"/>
      <c r="IG206" s="25"/>
      <c r="IH206" s="25"/>
      <c r="II206" s="25"/>
      <c r="IJ206" s="25"/>
      <c r="IK206" s="25"/>
      <c r="IL206" s="25"/>
      <c r="IM206" s="25"/>
      <c r="IN206" s="25"/>
      <c r="IO206" s="25"/>
      <c r="IP206" s="25"/>
      <c r="IQ206" s="25"/>
      <c r="IR206" s="25"/>
      <c r="IS206" s="25"/>
      <c r="IT206" s="25"/>
      <c r="IU206" s="25"/>
      <c r="IV206" s="25"/>
      <c r="IW206" s="25"/>
      <c r="IX206" s="25"/>
      <c r="IY206" s="25"/>
      <c r="IZ206" s="25"/>
      <c r="JA206" s="25"/>
      <c r="JB206" s="25"/>
      <c r="JC206" s="25"/>
      <c r="JD206" s="25"/>
      <c r="JE206" s="25"/>
      <c r="JF206" s="25"/>
      <c r="JG206" s="25"/>
      <c r="JH206" s="25"/>
      <c r="JI206" s="25"/>
      <c r="JJ206" s="25"/>
      <c r="JK206" s="25"/>
      <c r="JL206" s="25"/>
      <c r="JM206" s="25"/>
      <c r="JN206" s="25"/>
      <c r="JO206" s="25"/>
      <c r="JP206" s="25"/>
      <c r="JQ206" s="25"/>
      <c r="JR206" s="25"/>
      <c r="JS206" s="25"/>
      <c r="JT206" s="25"/>
      <c r="JU206" s="25"/>
      <c r="JV206" s="25"/>
      <c r="JW206" s="25"/>
      <c r="JX206" s="25"/>
      <c r="JY206" s="25"/>
      <c r="JZ206" s="25"/>
      <c r="KA206" s="25"/>
      <c r="KB206" s="25"/>
      <c r="KC206" s="25"/>
      <c r="KD206" s="25"/>
      <c r="KE206" s="25"/>
      <c r="KF206" s="25"/>
      <c r="KG206" s="25"/>
      <c r="KH206" s="25"/>
      <c r="KI206" s="25"/>
      <c r="KJ206" s="25"/>
      <c r="KK206" s="25"/>
      <c r="KL206" s="25"/>
      <c r="KM206" s="25"/>
      <c r="KN206" s="25"/>
      <c r="KO206" s="25"/>
      <c r="KP206" s="25"/>
      <c r="KQ206" s="25"/>
      <c r="KR206" s="25"/>
      <c r="KS206" s="25"/>
      <c r="KT206" s="25"/>
      <c r="KU206" s="25"/>
      <c r="KV206" s="25"/>
      <c r="KW206" s="25"/>
      <c r="KX206" s="25"/>
      <c r="KY206" s="25"/>
      <c r="KZ206" s="25"/>
      <c r="LA206" s="25"/>
      <c r="LB206" s="25"/>
      <c r="LC206" s="25"/>
      <c r="LD206" s="25"/>
      <c r="LE206" s="25"/>
      <c r="LF206" s="25"/>
      <c r="LG206" s="25"/>
      <c r="LH206" s="25"/>
      <c r="LI206" s="25"/>
      <c r="LJ206" s="25"/>
      <c r="LK206" s="25"/>
      <c r="LL206" s="25"/>
      <c r="LM206" s="25"/>
      <c r="LN206" s="25"/>
      <c r="LO206" s="25"/>
      <c r="LP206" s="25"/>
      <c r="LQ206" s="25"/>
      <c r="LR206" s="25"/>
      <c r="LS206" s="25"/>
      <c r="LT206" s="25"/>
      <c r="LU206" s="25"/>
      <c r="LV206" s="25"/>
      <c r="LW206" s="25"/>
      <c r="LX206" s="25"/>
      <c r="LY206" s="25"/>
      <c r="LZ206" s="25"/>
      <c r="MA206" s="25"/>
      <c r="MB206" s="25"/>
      <c r="MC206" s="25"/>
      <c r="MD206" s="25"/>
      <c r="ME206" s="25"/>
      <c r="MF206" s="25"/>
      <c r="MG206" s="25"/>
      <c r="MH206" s="25"/>
      <c r="MI206" s="25"/>
      <c r="MJ206" s="25"/>
      <c r="MK206" s="25"/>
      <c r="ML206" s="25"/>
      <c r="MM206" s="25"/>
      <c r="MN206" s="25"/>
      <c r="MO206" s="25"/>
      <c r="MP206" s="25"/>
      <c r="MQ206" s="25"/>
      <c r="MR206" s="25"/>
      <c r="MS206" s="25"/>
      <c r="MT206" s="25"/>
      <c r="MU206" s="25"/>
      <c r="MV206" s="25"/>
      <c r="MW206" s="25"/>
      <c r="MX206" s="25"/>
      <c r="MY206" s="25"/>
      <c r="MZ206" s="25"/>
      <c r="NA206" s="25"/>
      <c r="NB206" s="25"/>
      <c r="NC206" s="25"/>
      <c r="ND206" s="25"/>
      <c r="NE206" s="25"/>
      <c r="NF206" s="25"/>
      <c r="NG206" s="25"/>
      <c r="NH206" s="25"/>
      <c r="NI206" s="25"/>
      <c r="NJ206" s="25"/>
      <c r="NK206" s="25"/>
      <c r="NL206" s="25"/>
      <c r="NM206" s="25"/>
      <c r="NN206" s="23"/>
      <c r="NO206" s="25"/>
      <c r="NP206" s="25"/>
      <c r="NQ206" s="25"/>
      <c r="NR206" s="25"/>
      <c r="NS206" s="25"/>
      <c r="NT206" s="25"/>
      <c r="NU206" s="25"/>
      <c r="NV206" s="25"/>
      <c r="NW206" s="23"/>
      <c r="NX206" s="25"/>
      <c r="NY206" s="25"/>
      <c r="NZ206" s="25"/>
      <c r="OA206" s="25"/>
      <c r="OB206" s="25"/>
      <c r="OC206" s="25"/>
      <c r="OD206" s="25"/>
      <c r="OE206" s="25"/>
      <c r="OF206" s="25"/>
      <c r="OG206" s="25"/>
      <c r="OH206" s="25"/>
      <c r="OI206" s="25"/>
      <c r="OJ206" s="25"/>
      <c r="OK206" s="25"/>
      <c r="OL206" s="25"/>
      <c r="OM206" s="25"/>
      <c r="ON206" s="25"/>
      <c r="OO206" s="25"/>
      <c r="OP206" s="25"/>
    </row>
    <row r="207" spans="1:406">
      <c r="A207" s="21" t="s">
        <v>291</v>
      </c>
      <c r="B207" s="24">
        <f t="shared" si="195"/>
        <v>0</v>
      </c>
      <c r="C207" s="24">
        <f t="shared" si="196"/>
        <v>0</v>
      </c>
      <c r="D207" s="24">
        <f t="shared" si="197"/>
        <v>0</v>
      </c>
      <c r="E207" s="24">
        <f t="shared" si="198"/>
        <v>0</v>
      </c>
      <c r="F207" s="24">
        <f t="shared" si="199"/>
        <v>0</v>
      </c>
      <c r="G207" s="24">
        <f t="shared" si="200"/>
        <v>0</v>
      </c>
      <c r="H207" s="24">
        <f t="shared" si="201"/>
        <v>0</v>
      </c>
      <c r="I207" s="24">
        <f t="shared" si="202"/>
        <v>0</v>
      </c>
      <c r="J207" s="24">
        <f t="shared" si="203"/>
        <v>0</v>
      </c>
      <c r="K207" s="24">
        <f t="shared" si="204"/>
        <v>0</v>
      </c>
      <c r="L207" s="24">
        <f t="shared" si="205"/>
        <v>0</v>
      </c>
      <c r="M207" s="24">
        <f t="shared" si="206"/>
        <v>0</v>
      </c>
      <c r="N207" s="24">
        <f t="shared" si="207"/>
        <v>0</v>
      </c>
      <c r="O207" s="24">
        <f t="shared" si="208"/>
        <v>0</v>
      </c>
      <c r="P207" s="24">
        <f t="shared" si="209"/>
        <v>0</v>
      </c>
      <c r="Q207" s="24">
        <f t="shared" si="210"/>
        <v>0</v>
      </c>
      <c r="R207" s="24">
        <f t="shared" si="211"/>
        <v>0</v>
      </c>
      <c r="S207" s="24">
        <f t="shared" si="212"/>
        <v>0</v>
      </c>
      <c r="T207" s="24">
        <f t="shared" si="213"/>
        <v>0</v>
      </c>
      <c r="U207" s="24">
        <f t="shared" si="214"/>
        <v>0</v>
      </c>
      <c r="V207" s="24">
        <f t="shared" si="215"/>
        <v>0</v>
      </c>
      <c r="W207" s="24">
        <f t="shared" si="216"/>
        <v>0</v>
      </c>
      <c r="X207" s="24">
        <f t="shared" si="217"/>
        <v>0</v>
      </c>
      <c r="Y207" s="24">
        <f t="shared" si="218"/>
        <v>0</v>
      </c>
      <c r="Z207" s="24">
        <f t="shared" si="219"/>
        <v>0</v>
      </c>
      <c r="AA207" s="24">
        <f t="shared" si="220"/>
        <v>0</v>
      </c>
      <c r="AB207" s="24">
        <f t="shared" si="221"/>
        <v>0</v>
      </c>
      <c r="AC207" s="24">
        <f t="shared" si="222"/>
        <v>0</v>
      </c>
      <c r="AD207" s="24">
        <f t="shared" si="223"/>
        <v>0</v>
      </c>
      <c r="AE207" s="24">
        <f t="shared" si="224"/>
        <v>0</v>
      </c>
      <c r="AF207" s="24">
        <f t="shared" si="225"/>
        <v>0</v>
      </c>
      <c r="AG207" s="24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/>
      <c r="FE207" s="25"/>
      <c r="FF207" s="25"/>
      <c r="FG207" s="25"/>
      <c r="FH207" s="25"/>
      <c r="FI207" s="25"/>
      <c r="FJ207" s="25"/>
      <c r="FK207" s="25"/>
      <c r="FL207" s="25"/>
      <c r="FM207" s="25"/>
      <c r="FN207" s="25"/>
      <c r="FO207" s="25"/>
      <c r="FP207" s="25"/>
      <c r="FQ207" s="25"/>
      <c r="FR207" s="25"/>
      <c r="FS207" s="25"/>
      <c r="FT207" s="25"/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/>
      <c r="GI207" s="25"/>
      <c r="GJ207" s="25"/>
      <c r="GK207" s="25"/>
      <c r="GL207" s="25"/>
      <c r="GM207" s="25"/>
      <c r="GN207" s="25"/>
      <c r="GO207" s="25"/>
      <c r="GP207" s="25"/>
      <c r="GQ207" s="25"/>
      <c r="GR207" s="25"/>
      <c r="GS207" s="25"/>
      <c r="GT207" s="25"/>
      <c r="GU207" s="25"/>
      <c r="GV207" s="25"/>
      <c r="GW207" s="25"/>
      <c r="GX207" s="25"/>
      <c r="GY207" s="25"/>
      <c r="GZ207" s="25"/>
      <c r="HA207" s="25"/>
      <c r="HB207" s="25"/>
      <c r="HC207" s="25"/>
      <c r="HD207" s="25"/>
      <c r="HE207" s="25"/>
      <c r="HF207" s="25"/>
      <c r="HG207" s="25"/>
      <c r="HH207" s="25"/>
      <c r="HI207" s="25"/>
      <c r="HJ207" s="25"/>
      <c r="HK207" s="25"/>
      <c r="HL207" s="25"/>
      <c r="HM207" s="25"/>
      <c r="HN207" s="25"/>
      <c r="HO207" s="25"/>
      <c r="HP207" s="25"/>
      <c r="HQ207" s="25"/>
      <c r="HR207" s="25"/>
      <c r="HS207" s="25"/>
      <c r="HT207" s="25"/>
      <c r="HU207" s="25"/>
      <c r="HV207" s="25"/>
      <c r="HW207" s="25"/>
      <c r="HX207" s="25"/>
      <c r="HY207" s="25"/>
      <c r="HZ207" s="25"/>
      <c r="IA207" s="25"/>
      <c r="IB207" s="25"/>
      <c r="IC207" s="25"/>
      <c r="ID207" s="25"/>
      <c r="IE207" s="25"/>
      <c r="IF207" s="25"/>
      <c r="IG207" s="25"/>
      <c r="IH207" s="25"/>
      <c r="II207" s="25"/>
      <c r="IJ207" s="25"/>
      <c r="IK207" s="25"/>
      <c r="IL207" s="25"/>
      <c r="IM207" s="25"/>
      <c r="IN207" s="25"/>
      <c r="IO207" s="25"/>
      <c r="IP207" s="25"/>
      <c r="IQ207" s="25"/>
      <c r="IR207" s="25"/>
      <c r="IS207" s="25"/>
      <c r="IT207" s="25"/>
      <c r="IU207" s="25"/>
      <c r="IV207" s="25"/>
      <c r="IW207" s="25"/>
      <c r="IX207" s="25"/>
      <c r="IY207" s="25"/>
      <c r="IZ207" s="25"/>
      <c r="JA207" s="25"/>
      <c r="JB207" s="25"/>
      <c r="JC207" s="25"/>
      <c r="JD207" s="25"/>
      <c r="JE207" s="25"/>
      <c r="JF207" s="25"/>
      <c r="JG207" s="25"/>
      <c r="JH207" s="25"/>
      <c r="JI207" s="25"/>
      <c r="JJ207" s="25"/>
      <c r="JK207" s="25"/>
      <c r="JL207" s="25"/>
      <c r="JM207" s="25"/>
      <c r="JN207" s="25"/>
      <c r="JO207" s="25"/>
      <c r="JP207" s="25"/>
      <c r="JQ207" s="25"/>
      <c r="JR207" s="25"/>
      <c r="JS207" s="25"/>
      <c r="JT207" s="25"/>
      <c r="JU207" s="25"/>
      <c r="JV207" s="25"/>
      <c r="JW207" s="25"/>
      <c r="JX207" s="25"/>
      <c r="JY207" s="25"/>
      <c r="JZ207" s="25"/>
      <c r="KA207" s="25"/>
      <c r="KB207" s="25"/>
      <c r="KC207" s="25"/>
      <c r="KD207" s="25"/>
      <c r="KE207" s="25"/>
      <c r="KF207" s="25"/>
      <c r="KG207" s="25"/>
      <c r="KH207" s="25"/>
      <c r="KI207" s="25"/>
      <c r="KJ207" s="25"/>
      <c r="KK207" s="25"/>
      <c r="KL207" s="25"/>
      <c r="KM207" s="25"/>
      <c r="KN207" s="25"/>
      <c r="KO207" s="25"/>
      <c r="KP207" s="25"/>
      <c r="KQ207" s="25"/>
      <c r="KR207" s="25"/>
      <c r="KS207" s="25"/>
      <c r="KT207" s="25"/>
      <c r="KU207" s="25"/>
      <c r="KV207" s="25"/>
      <c r="KW207" s="25"/>
      <c r="KX207" s="25"/>
      <c r="KY207" s="25"/>
      <c r="KZ207" s="25"/>
      <c r="LA207" s="25"/>
      <c r="LB207" s="25"/>
      <c r="LC207" s="25"/>
      <c r="LD207" s="25"/>
      <c r="LE207" s="25"/>
      <c r="LF207" s="25"/>
      <c r="LG207" s="25"/>
      <c r="LH207" s="25"/>
      <c r="LI207" s="25"/>
      <c r="LJ207" s="25"/>
      <c r="LK207" s="25"/>
      <c r="LL207" s="25"/>
      <c r="LM207" s="25"/>
      <c r="LN207" s="25"/>
      <c r="LO207" s="25"/>
      <c r="LP207" s="25"/>
      <c r="LQ207" s="25"/>
      <c r="LR207" s="25"/>
      <c r="LS207" s="25"/>
      <c r="LT207" s="25"/>
      <c r="LU207" s="25"/>
      <c r="LV207" s="25"/>
      <c r="LW207" s="25"/>
      <c r="LX207" s="25"/>
      <c r="LY207" s="25"/>
      <c r="LZ207" s="25"/>
      <c r="MA207" s="25"/>
      <c r="MB207" s="25"/>
      <c r="MC207" s="25"/>
      <c r="MD207" s="25"/>
      <c r="ME207" s="25"/>
      <c r="MF207" s="25"/>
      <c r="MG207" s="25"/>
      <c r="MH207" s="25"/>
      <c r="MI207" s="25"/>
      <c r="MJ207" s="25"/>
      <c r="MK207" s="25"/>
      <c r="ML207" s="25"/>
      <c r="MM207" s="25"/>
      <c r="MN207" s="25"/>
      <c r="MO207" s="25"/>
      <c r="MP207" s="25"/>
      <c r="MQ207" s="25"/>
      <c r="MR207" s="25"/>
      <c r="MS207" s="25"/>
      <c r="MT207" s="25"/>
      <c r="MU207" s="25"/>
      <c r="MV207" s="25"/>
      <c r="MW207" s="25"/>
      <c r="MX207" s="25"/>
      <c r="MY207" s="25"/>
      <c r="MZ207" s="27"/>
      <c r="NA207" s="26"/>
      <c r="NB207" s="25"/>
      <c r="NC207" s="25"/>
      <c r="ND207" s="25"/>
      <c r="NE207" s="25"/>
      <c r="NF207" s="25"/>
      <c r="NG207" s="25"/>
      <c r="NH207" s="25"/>
      <c r="NI207" s="25"/>
      <c r="NJ207" s="25"/>
      <c r="NK207" s="26"/>
      <c r="NL207" s="25"/>
      <c r="NM207" s="26"/>
      <c r="NN207" s="23"/>
      <c r="NO207" s="25"/>
      <c r="NP207" s="25"/>
      <c r="NQ207" s="26"/>
      <c r="NR207" s="25"/>
      <c r="NS207" s="25"/>
      <c r="NT207" s="26"/>
      <c r="NU207" s="25"/>
      <c r="NV207" s="25"/>
      <c r="NW207" s="23"/>
      <c r="NX207" s="26"/>
      <c r="NY207" s="25"/>
      <c r="NZ207" s="25"/>
      <c r="OA207" s="25"/>
      <c r="OB207" s="25"/>
      <c r="OC207" s="25"/>
      <c r="OD207" s="25"/>
      <c r="OE207" s="25"/>
      <c r="OF207" s="25"/>
      <c r="OG207" s="25"/>
      <c r="OH207" s="25"/>
      <c r="OI207" s="25"/>
      <c r="OJ207" s="25"/>
      <c r="OK207" s="25"/>
      <c r="OL207" s="25"/>
      <c r="OM207" s="25"/>
      <c r="ON207" s="25"/>
      <c r="OO207" s="25"/>
      <c r="OP207" s="25"/>
    </row>
    <row r="208" spans="1:406">
      <c r="A208" s="21" t="s">
        <v>292</v>
      </c>
      <c r="B208" s="24">
        <f t="shared" si="195"/>
        <v>0</v>
      </c>
      <c r="C208" s="24">
        <f t="shared" si="196"/>
        <v>0</v>
      </c>
      <c r="D208" s="24">
        <f t="shared" si="197"/>
        <v>0</v>
      </c>
      <c r="E208" s="24">
        <f t="shared" si="198"/>
        <v>0</v>
      </c>
      <c r="F208" s="24">
        <f t="shared" si="199"/>
        <v>0</v>
      </c>
      <c r="G208" s="24">
        <f t="shared" si="200"/>
        <v>0</v>
      </c>
      <c r="H208" s="24">
        <f t="shared" si="201"/>
        <v>0</v>
      </c>
      <c r="I208" s="24">
        <f t="shared" si="202"/>
        <v>0</v>
      </c>
      <c r="J208" s="24">
        <f t="shared" si="203"/>
        <v>0</v>
      </c>
      <c r="K208" s="24">
        <f t="shared" si="204"/>
        <v>0</v>
      </c>
      <c r="L208" s="24">
        <f t="shared" si="205"/>
        <v>0</v>
      </c>
      <c r="M208" s="24">
        <f t="shared" si="206"/>
        <v>0</v>
      </c>
      <c r="N208" s="24">
        <f t="shared" si="207"/>
        <v>0</v>
      </c>
      <c r="O208" s="24">
        <f t="shared" si="208"/>
        <v>0</v>
      </c>
      <c r="P208" s="24">
        <f t="shared" si="209"/>
        <v>0</v>
      </c>
      <c r="Q208" s="24">
        <f t="shared" si="210"/>
        <v>0</v>
      </c>
      <c r="R208" s="24">
        <f t="shared" si="211"/>
        <v>0</v>
      </c>
      <c r="S208" s="24">
        <f t="shared" si="212"/>
        <v>0</v>
      </c>
      <c r="T208" s="24">
        <f t="shared" si="213"/>
        <v>0</v>
      </c>
      <c r="U208" s="24">
        <f t="shared" si="214"/>
        <v>0</v>
      </c>
      <c r="V208" s="24">
        <f t="shared" si="215"/>
        <v>0</v>
      </c>
      <c r="W208" s="24">
        <f t="shared" si="216"/>
        <v>0</v>
      </c>
      <c r="X208" s="24">
        <f t="shared" si="217"/>
        <v>0</v>
      </c>
      <c r="Y208" s="24">
        <f t="shared" si="218"/>
        <v>0</v>
      </c>
      <c r="Z208" s="24">
        <f t="shared" si="219"/>
        <v>0</v>
      </c>
      <c r="AA208" s="24">
        <f t="shared" si="220"/>
        <v>0</v>
      </c>
      <c r="AB208" s="24">
        <f t="shared" si="221"/>
        <v>0</v>
      </c>
      <c r="AC208" s="24">
        <f t="shared" si="222"/>
        <v>0</v>
      </c>
      <c r="AD208" s="24">
        <f t="shared" si="223"/>
        <v>0</v>
      </c>
      <c r="AE208" s="24">
        <f t="shared" si="224"/>
        <v>0</v>
      </c>
      <c r="AF208" s="24">
        <f t="shared" si="225"/>
        <v>0</v>
      </c>
      <c r="AG208" s="24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  <c r="EZ208" s="25"/>
      <c r="FA208" s="25"/>
      <c r="FB208" s="25"/>
      <c r="FC208" s="25"/>
      <c r="FD208" s="25"/>
      <c r="FE208" s="25"/>
      <c r="FF208" s="25"/>
      <c r="FG208" s="25"/>
      <c r="FH208" s="25"/>
      <c r="FI208" s="25"/>
      <c r="FJ208" s="25"/>
      <c r="FK208" s="25"/>
      <c r="FL208" s="25"/>
      <c r="FM208" s="25"/>
      <c r="FN208" s="25"/>
      <c r="FO208" s="25"/>
      <c r="FP208" s="25"/>
      <c r="FQ208" s="25"/>
      <c r="FR208" s="25"/>
      <c r="FS208" s="25"/>
      <c r="FT208" s="25"/>
      <c r="FU208" s="25"/>
      <c r="FV208" s="25"/>
      <c r="FW208" s="25"/>
      <c r="FX208" s="25"/>
      <c r="FY208" s="25"/>
      <c r="FZ208" s="25"/>
      <c r="GA208" s="25"/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  <c r="GT208" s="25"/>
      <c r="GU208" s="25"/>
      <c r="GV208" s="25"/>
      <c r="GW208" s="25"/>
      <c r="GX208" s="25"/>
      <c r="GY208" s="25"/>
      <c r="GZ208" s="25"/>
      <c r="HA208" s="25"/>
      <c r="HB208" s="25"/>
      <c r="HC208" s="25"/>
      <c r="HD208" s="25"/>
      <c r="HE208" s="25"/>
      <c r="HF208" s="25"/>
      <c r="HG208" s="25"/>
      <c r="HH208" s="25"/>
      <c r="HI208" s="25"/>
      <c r="HJ208" s="25"/>
      <c r="HK208" s="25"/>
      <c r="HL208" s="25"/>
      <c r="HM208" s="25"/>
      <c r="HN208" s="25"/>
      <c r="HO208" s="25"/>
      <c r="HP208" s="25"/>
      <c r="HQ208" s="25"/>
      <c r="HR208" s="25"/>
      <c r="HS208" s="25"/>
      <c r="HT208" s="25"/>
      <c r="HU208" s="25"/>
      <c r="HV208" s="25"/>
      <c r="HW208" s="25"/>
      <c r="HX208" s="25"/>
      <c r="HY208" s="25"/>
      <c r="HZ208" s="25"/>
      <c r="IA208" s="25"/>
      <c r="IB208" s="25"/>
      <c r="IC208" s="25"/>
      <c r="ID208" s="25"/>
      <c r="IE208" s="25"/>
      <c r="IF208" s="25"/>
      <c r="IG208" s="25"/>
      <c r="IH208" s="25"/>
      <c r="II208" s="25"/>
      <c r="IJ208" s="25"/>
      <c r="IK208" s="25"/>
      <c r="IL208" s="25"/>
      <c r="IM208" s="25"/>
      <c r="IN208" s="25"/>
      <c r="IO208" s="25"/>
      <c r="IP208" s="25"/>
      <c r="IQ208" s="25"/>
      <c r="IR208" s="25"/>
      <c r="IS208" s="25"/>
      <c r="IT208" s="25"/>
      <c r="IU208" s="25"/>
      <c r="IV208" s="25"/>
      <c r="IW208" s="25"/>
      <c r="IX208" s="25"/>
      <c r="IY208" s="25"/>
      <c r="IZ208" s="25"/>
      <c r="JA208" s="25"/>
      <c r="JB208" s="25"/>
      <c r="JC208" s="25"/>
      <c r="JD208" s="25"/>
      <c r="JE208" s="25"/>
      <c r="JF208" s="25"/>
      <c r="JG208" s="25"/>
      <c r="JH208" s="25"/>
      <c r="JI208" s="25"/>
      <c r="JJ208" s="25"/>
      <c r="JK208" s="25"/>
      <c r="JL208" s="25"/>
      <c r="JM208" s="25"/>
      <c r="JN208" s="25"/>
      <c r="JO208" s="25"/>
      <c r="JP208" s="25"/>
      <c r="JQ208" s="25"/>
      <c r="JR208" s="25"/>
      <c r="JS208" s="25"/>
      <c r="JT208" s="25"/>
      <c r="JU208" s="25"/>
      <c r="JV208" s="25"/>
      <c r="JW208" s="25"/>
      <c r="JX208" s="25"/>
      <c r="JY208" s="25"/>
      <c r="JZ208" s="25"/>
      <c r="KA208" s="25"/>
      <c r="KB208" s="25"/>
      <c r="KC208" s="25"/>
      <c r="KD208" s="25"/>
      <c r="KE208" s="25"/>
      <c r="KF208" s="25"/>
      <c r="KG208" s="25"/>
      <c r="KH208" s="25"/>
      <c r="KI208" s="25"/>
      <c r="KJ208" s="25"/>
      <c r="KK208" s="25"/>
      <c r="KL208" s="25"/>
      <c r="KM208" s="25"/>
      <c r="KN208" s="25"/>
      <c r="KO208" s="25"/>
      <c r="KP208" s="25"/>
      <c r="KQ208" s="25"/>
      <c r="KR208" s="25"/>
      <c r="KS208" s="25"/>
      <c r="KT208" s="25"/>
      <c r="KU208" s="25"/>
      <c r="KV208" s="25"/>
      <c r="KW208" s="25"/>
      <c r="KX208" s="25"/>
      <c r="KY208" s="25"/>
      <c r="KZ208" s="25"/>
      <c r="LA208" s="25"/>
      <c r="LB208" s="25"/>
      <c r="LC208" s="25"/>
      <c r="LD208" s="25"/>
      <c r="LE208" s="25"/>
      <c r="LF208" s="25"/>
      <c r="LG208" s="25"/>
      <c r="LH208" s="25"/>
      <c r="LI208" s="25"/>
      <c r="LJ208" s="25"/>
      <c r="LK208" s="25"/>
      <c r="LL208" s="25"/>
      <c r="LM208" s="25"/>
      <c r="LN208" s="25"/>
      <c r="LO208" s="25"/>
      <c r="LP208" s="25"/>
      <c r="LQ208" s="25"/>
      <c r="LR208" s="25"/>
      <c r="LS208" s="25"/>
      <c r="LT208" s="25"/>
      <c r="LU208" s="25"/>
      <c r="LV208" s="25"/>
      <c r="LW208" s="25"/>
      <c r="LX208" s="25"/>
      <c r="LY208" s="25"/>
      <c r="LZ208" s="25"/>
      <c r="MA208" s="25"/>
      <c r="MB208" s="25"/>
      <c r="MC208" s="25"/>
      <c r="MD208" s="25"/>
      <c r="ME208" s="25"/>
      <c r="MF208" s="25"/>
      <c r="MG208" s="25"/>
      <c r="MH208" s="25"/>
      <c r="MI208" s="25"/>
      <c r="MJ208" s="25"/>
      <c r="MK208" s="25"/>
      <c r="ML208" s="25"/>
      <c r="MM208" s="25"/>
      <c r="MN208" s="25"/>
      <c r="MO208" s="25"/>
      <c r="MP208" s="25"/>
      <c r="MQ208" s="25"/>
      <c r="MR208" s="25"/>
      <c r="MS208" s="25"/>
      <c r="MT208" s="25"/>
      <c r="MU208" s="25"/>
      <c r="MV208" s="25"/>
      <c r="MW208" s="25"/>
      <c r="MX208" s="25"/>
      <c r="MY208" s="25"/>
      <c r="MZ208" s="25"/>
      <c r="NA208" s="25"/>
      <c r="NB208" s="25"/>
      <c r="NC208" s="25"/>
      <c r="ND208" s="25"/>
      <c r="NE208" s="25"/>
      <c r="NF208" s="25"/>
      <c r="NG208" s="25"/>
      <c r="NH208" s="25"/>
      <c r="NI208" s="25"/>
      <c r="NJ208" s="25"/>
      <c r="NK208" s="25"/>
      <c r="NL208" s="25"/>
      <c r="NM208" s="25"/>
      <c r="NN208" s="23"/>
      <c r="NO208" s="25"/>
      <c r="NP208" s="25"/>
      <c r="NQ208" s="25"/>
      <c r="NR208" s="25"/>
      <c r="NS208" s="25"/>
      <c r="NT208" s="25"/>
      <c r="NU208" s="25"/>
      <c r="NV208" s="25"/>
      <c r="NW208" s="23"/>
      <c r="NX208" s="25"/>
      <c r="NY208" s="25"/>
      <c r="NZ208" s="25"/>
      <c r="OA208" s="25"/>
      <c r="OB208" s="25"/>
      <c r="OC208" s="25"/>
      <c r="OD208" s="25"/>
      <c r="OE208" s="25"/>
      <c r="OF208" s="25"/>
      <c r="OG208" s="25"/>
      <c r="OH208" s="25"/>
      <c r="OI208" s="25"/>
      <c r="OJ208" s="25"/>
      <c r="OK208" s="25"/>
      <c r="OL208" s="25"/>
      <c r="OM208" s="25"/>
      <c r="ON208" s="25"/>
      <c r="OO208" s="25"/>
      <c r="OP208" s="25"/>
    </row>
    <row r="209" spans="1:406">
      <c r="A209" s="21" t="s">
        <v>293</v>
      </c>
      <c r="B209" s="24">
        <f t="shared" si="195"/>
        <v>0</v>
      </c>
      <c r="C209" s="24">
        <f t="shared" si="196"/>
        <v>0</v>
      </c>
      <c r="D209" s="24">
        <f t="shared" si="197"/>
        <v>0</v>
      </c>
      <c r="E209" s="24">
        <f t="shared" si="198"/>
        <v>0</v>
      </c>
      <c r="F209" s="24">
        <f t="shared" si="199"/>
        <v>0</v>
      </c>
      <c r="G209" s="24">
        <f t="shared" si="200"/>
        <v>0</v>
      </c>
      <c r="H209" s="24">
        <f t="shared" si="201"/>
        <v>0</v>
      </c>
      <c r="I209" s="24">
        <f t="shared" si="202"/>
        <v>0</v>
      </c>
      <c r="J209" s="24">
        <f t="shared" si="203"/>
        <v>0</v>
      </c>
      <c r="K209" s="24">
        <f t="shared" si="204"/>
        <v>0</v>
      </c>
      <c r="L209" s="24">
        <f t="shared" si="205"/>
        <v>0</v>
      </c>
      <c r="M209" s="24">
        <f t="shared" si="206"/>
        <v>0</v>
      </c>
      <c r="N209" s="24">
        <f t="shared" si="207"/>
        <v>0</v>
      </c>
      <c r="O209" s="24">
        <f t="shared" si="208"/>
        <v>0</v>
      </c>
      <c r="P209" s="24">
        <f t="shared" si="209"/>
        <v>0</v>
      </c>
      <c r="Q209" s="24">
        <f t="shared" si="210"/>
        <v>0</v>
      </c>
      <c r="R209" s="24">
        <f t="shared" si="211"/>
        <v>0</v>
      </c>
      <c r="S209" s="24">
        <f t="shared" si="212"/>
        <v>0</v>
      </c>
      <c r="T209" s="24">
        <f t="shared" si="213"/>
        <v>0</v>
      </c>
      <c r="U209" s="24">
        <f t="shared" si="214"/>
        <v>0</v>
      </c>
      <c r="V209" s="24">
        <f t="shared" si="215"/>
        <v>0</v>
      </c>
      <c r="W209" s="24">
        <f t="shared" si="216"/>
        <v>0</v>
      </c>
      <c r="X209" s="24">
        <f t="shared" si="217"/>
        <v>0</v>
      </c>
      <c r="Y209" s="24">
        <f t="shared" si="218"/>
        <v>0</v>
      </c>
      <c r="Z209" s="24">
        <f t="shared" si="219"/>
        <v>0</v>
      </c>
      <c r="AA209" s="24">
        <f t="shared" si="220"/>
        <v>0</v>
      </c>
      <c r="AB209" s="24">
        <f t="shared" si="221"/>
        <v>0</v>
      </c>
      <c r="AC209" s="24">
        <f t="shared" si="222"/>
        <v>0</v>
      </c>
      <c r="AD209" s="24">
        <f t="shared" si="223"/>
        <v>0</v>
      </c>
      <c r="AE209" s="24">
        <f t="shared" si="224"/>
        <v>0</v>
      </c>
      <c r="AF209" s="24">
        <f t="shared" si="225"/>
        <v>0</v>
      </c>
      <c r="AG209" s="24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25"/>
      <c r="FP209" s="25"/>
      <c r="FQ209" s="25"/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  <c r="GT209" s="25"/>
      <c r="GU209" s="25"/>
      <c r="GV209" s="25"/>
      <c r="GW209" s="25"/>
      <c r="GX209" s="25"/>
      <c r="GY209" s="25"/>
      <c r="GZ209" s="25"/>
      <c r="HA209" s="25"/>
      <c r="HB209" s="25"/>
      <c r="HC209" s="25"/>
      <c r="HD209" s="25"/>
      <c r="HE209" s="25"/>
      <c r="HF209" s="25"/>
      <c r="HG209" s="25"/>
      <c r="HH209" s="25"/>
      <c r="HI209" s="25"/>
      <c r="HJ209" s="25"/>
      <c r="HK209" s="25"/>
      <c r="HL209" s="25"/>
      <c r="HM209" s="25"/>
      <c r="HN209" s="25"/>
      <c r="HO209" s="25"/>
      <c r="HP209" s="25"/>
      <c r="HQ209" s="25"/>
      <c r="HR209" s="25"/>
      <c r="HS209" s="25"/>
      <c r="HT209" s="25"/>
      <c r="HU209" s="25"/>
      <c r="HV209" s="25"/>
      <c r="HW209" s="25"/>
      <c r="HX209" s="25"/>
      <c r="HY209" s="25"/>
      <c r="HZ209" s="25"/>
      <c r="IA209" s="25"/>
      <c r="IB209" s="25"/>
      <c r="IC209" s="25"/>
      <c r="ID209" s="25"/>
      <c r="IE209" s="25"/>
      <c r="IF209" s="25"/>
      <c r="IG209" s="25"/>
      <c r="IH209" s="25"/>
      <c r="II209" s="25"/>
      <c r="IJ209" s="25"/>
      <c r="IK209" s="25"/>
      <c r="IL209" s="25"/>
      <c r="IM209" s="25"/>
      <c r="IN209" s="25"/>
      <c r="IO209" s="25"/>
      <c r="IP209" s="25"/>
      <c r="IQ209" s="25"/>
      <c r="IR209" s="25"/>
      <c r="IS209" s="25"/>
      <c r="IT209" s="25"/>
      <c r="IU209" s="25"/>
      <c r="IV209" s="25"/>
      <c r="IW209" s="25"/>
      <c r="IX209" s="25"/>
      <c r="IY209" s="25"/>
      <c r="IZ209" s="25"/>
      <c r="JA209" s="25"/>
      <c r="JB209" s="25"/>
      <c r="JC209" s="25"/>
      <c r="JD209" s="25"/>
      <c r="JE209" s="25"/>
      <c r="JF209" s="25"/>
      <c r="JG209" s="25"/>
      <c r="JH209" s="25"/>
      <c r="JI209" s="25"/>
      <c r="JJ209" s="25"/>
      <c r="JK209" s="25"/>
      <c r="JL209" s="25"/>
      <c r="JM209" s="25"/>
      <c r="JN209" s="25"/>
      <c r="JO209" s="25"/>
      <c r="JP209" s="25"/>
      <c r="JQ209" s="25"/>
      <c r="JR209" s="25"/>
      <c r="JS209" s="25"/>
      <c r="JT209" s="25"/>
      <c r="JU209" s="25"/>
      <c r="JV209" s="25"/>
      <c r="JW209" s="25"/>
      <c r="JX209" s="25"/>
      <c r="JY209" s="25"/>
      <c r="JZ209" s="25"/>
      <c r="KA209" s="25"/>
      <c r="KB209" s="25"/>
      <c r="KC209" s="25"/>
      <c r="KD209" s="25"/>
      <c r="KE209" s="25"/>
      <c r="KF209" s="25"/>
      <c r="KG209" s="25"/>
      <c r="KH209" s="25"/>
      <c r="KI209" s="25"/>
      <c r="KJ209" s="25"/>
      <c r="KK209" s="25"/>
      <c r="KL209" s="25"/>
      <c r="KM209" s="25"/>
      <c r="KN209" s="25"/>
      <c r="KO209" s="25"/>
      <c r="KP209" s="25"/>
      <c r="KQ209" s="25"/>
      <c r="KR209" s="25"/>
      <c r="KS209" s="25"/>
      <c r="KT209" s="25"/>
      <c r="KU209" s="25"/>
      <c r="KV209" s="25"/>
      <c r="KW209" s="25"/>
      <c r="KX209" s="25"/>
      <c r="KY209" s="25"/>
      <c r="KZ209" s="25"/>
      <c r="LA209" s="25"/>
      <c r="LB209" s="25"/>
      <c r="LC209" s="25"/>
      <c r="LD209" s="25"/>
      <c r="LE209" s="25"/>
      <c r="LF209" s="25"/>
      <c r="LG209" s="25"/>
      <c r="LH209" s="25"/>
      <c r="LI209" s="25"/>
      <c r="LJ209" s="25"/>
      <c r="LK209" s="25"/>
      <c r="LL209" s="25"/>
      <c r="LM209" s="25"/>
      <c r="LN209" s="25"/>
      <c r="LO209" s="25"/>
      <c r="LP209" s="25"/>
      <c r="LQ209" s="25"/>
      <c r="LR209" s="25"/>
      <c r="LS209" s="25"/>
      <c r="LT209" s="25"/>
      <c r="LU209" s="25"/>
      <c r="LV209" s="25"/>
      <c r="LW209" s="25"/>
      <c r="LX209" s="25"/>
      <c r="LY209" s="25"/>
      <c r="LZ209" s="25"/>
      <c r="MA209" s="25"/>
      <c r="MB209" s="25"/>
      <c r="MC209" s="25"/>
      <c r="MD209" s="25"/>
      <c r="ME209" s="25"/>
      <c r="MF209" s="25"/>
      <c r="MG209" s="25"/>
      <c r="MH209" s="25"/>
      <c r="MI209" s="25"/>
      <c r="MJ209" s="25"/>
      <c r="MK209" s="25"/>
      <c r="ML209" s="25"/>
      <c r="MM209" s="25"/>
      <c r="MN209" s="25"/>
      <c r="MO209" s="25"/>
      <c r="MP209" s="25"/>
      <c r="MQ209" s="25"/>
      <c r="MR209" s="25"/>
      <c r="MS209" s="25"/>
      <c r="MT209" s="25"/>
      <c r="MU209" s="25"/>
      <c r="MV209" s="25"/>
      <c r="MW209" s="25"/>
      <c r="MX209" s="25"/>
      <c r="MY209" s="25"/>
      <c r="MZ209" s="25"/>
      <c r="NA209" s="25"/>
      <c r="NB209" s="25"/>
      <c r="NC209" s="25"/>
      <c r="ND209" s="25"/>
      <c r="NE209" s="25"/>
      <c r="NF209" s="25"/>
      <c r="NG209" s="25"/>
      <c r="NH209" s="25"/>
      <c r="NI209" s="25"/>
      <c r="NJ209" s="25"/>
      <c r="NK209" s="25"/>
      <c r="NL209" s="25"/>
      <c r="NM209" s="25"/>
      <c r="NN209" s="23"/>
      <c r="NO209" s="25"/>
      <c r="NP209" s="25"/>
      <c r="NQ209" s="25"/>
      <c r="NR209" s="25"/>
      <c r="NS209" s="25"/>
      <c r="NT209" s="25"/>
      <c r="NU209" s="25"/>
      <c r="NV209" s="25"/>
      <c r="NW209" s="23"/>
      <c r="NX209" s="25"/>
      <c r="NY209" s="25"/>
      <c r="NZ209" s="25"/>
      <c r="OA209" s="25"/>
      <c r="OB209" s="25"/>
      <c r="OC209" s="25"/>
      <c r="OD209" s="25"/>
      <c r="OE209" s="25"/>
      <c r="OF209" s="25"/>
      <c r="OG209" s="25"/>
      <c r="OH209" s="25"/>
      <c r="OI209" s="25"/>
      <c r="OJ209" s="25"/>
      <c r="OK209" s="25"/>
      <c r="OL209" s="25"/>
      <c r="OM209" s="25"/>
      <c r="ON209" s="25"/>
      <c r="OO209" s="25"/>
      <c r="OP209" s="25"/>
    </row>
    <row r="210" spans="1:406">
      <c r="A210" s="21" t="s">
        <v>294</v>
      </c>
      <c r="B210" s="24">
        <f t="shared" si="195"/>
        <v>0</v>
      </c>
      <c r="C210" s="24">
        <f t="shared" si="196"/>
        <v>0</v>
      </c>
      <c r="D210" s="24">
        <f t="shared" si="197"/>
        <v>0</v>
      </c>
      <c r="E210" s="24">
        <f t="shared" si="198"/>
        <v>0</v>
      </c>
      <c r="F210" s="24">
        <f t="shared" si="199"/>
        <v>0</v>
      </c>
      <c r="G210" s="24">
        <f t="shared" si="200"/>
        <v>0</v>
      </c>
      <c r="H210" s="24">
        <f t="shared" si="201"/>
        <v>0</v>
      </c>
      <c r="I210" s="24">
        <f t="shared" si="202"/>
        <v>0</v>
      </c>
      <c r="J210" s="24">
        <f t="shared" si="203"/>
        <v>0</v>
      </c>
      <c r="K210" s="24">
        <f t="shared" si="204"/>
        <v>0</v>
      </c>
      <c r="L210" s="24">
        <f t="shared" si="205"/>
        <v>0</v>
      </c>
      <c r="M210" s="24">
        <f t="shared" si="206"/>
        <v>0</v>
      </c>
      <c r="N210" s="24">
        <f t="shared" si="207"/>
        <v>0</v>
      </c>
      <c r="O210" s="24">
        <f t="shared" si="208"/>
        <v>0</v>
      </c>
      <c r="P210" s="24">
        <f t="shared" si="209"/>
        <v>0</v>
      </c>
      <c r="Q210" s="24">
        <f t="shared" si="210"/>
        <v>0</v>
      </c>
      <c r="R210" s="24">
        <f t="shared" si="211"/>
        <v>0</v>
      </c>
      <c r="S210" s="24">
        <f t="shared" si="212"/>
        <v>0</v>
      </c>
      <c r="T210" s="24">
        <f t="shared" si="213"/>
        <v>0</v>
      </c>
      <c r="U210" s="24">
        <f t="shared" si="214"/>
        <v>0</v>
      </c>
      <c r="V210" s="24">
        <f t="shared" si="215"/>
        <v>0</v>
      </c>
      <c r="W210" s="24">
        <f t="shared" si="216"/>
        <v>0</v>
      </c>
      <c r="X210" s="24">
        <f t="shared" si="217"/>
        <v>0</v>
      </c>
      <c r="Y210" s="24">
        <f t="shared" si="218"/>
        <v>0</v>
      </c>
      <c r="Z210" s="24">
        <f t="shared" si="219"/>
        <v>0</v>
      </c>
      <c r="AA210" s="24">
        <f t="shared" si="220"/>
        <v>0</v>
      </c>
      <c r="AB210" s="24">
        <f t="shared" si="221"/>
        <v>0</v>
      </c>
      <c r="AC210" s="24">
        <f t="shared" si="222"/>
        <v>0</v>
      </c>
      <c r="AD210" s="24">
        <f t="shared" si="223"/>
        <v>0</v>
      </c>
      <c r="AE210" s="24">
        <f t="shared" si="224"/>
        <v>0</v>
      </c>
      <c r="AF210" s="24">
        <f t="shared" si="225"/>
        <v>0</v>
      </c>
      <c r="AG210" s="24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  <c r="EZ210" s="25"/>
      <c r="FA210" s="25"/>
      <c r="FB210" s="25"/>
      <c r="FC210" s="25"/>
      <c r="FD210" s="25"/>
      <c r="FE210" s="25"/>
      <c r="FF210" s="25"/>
      <c r="FG210" s="25"/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  <c r="GT210" s="25"/>
      <c r="GU210" s="25"/>
      <c r="GV210" s="25"/>
      <c r="GW210" s="25"/>
      <c r="GX210" s="25"/>
      <c r="GY210" s="25"/>
      <c r="GZ210" s="25"/>
      <c r="HA210" s="25"/>
      <c r="HB210" s="25"/>
      <c r="HC210" s="25"/>
      <c r="HD210" s="25"/>
      <c r="HE210" s="25"/>
      <c r="HF210" s="25"/>
      <c r="HG210" s="25"/>
      <c r="HH210" s="25"/>
      <c r="HI210" s="25"/>
      <c r="HJ210" s="25"/>
      <c r="HK210" s="25"/>
      <c r="HL210" s="25"/>
      <c r="HM210" s="25"/>
      <c r="HN210" s="25"/>
      <c r="HO210" s="25"/>
      <c r="HP210" s="25"/>
      <c r="HQ210" s="25"/>
      <c r="HR210" s="25"/>
      <c r="HS210" s="25"/>
      <c r="HT210" s="25"/>
      <c r="HU210" s="25"/>
      <c r="HV210" s="25"/>
      <c r="HW210" s="25"/>
      <c r="HX210" s="25"/>
      <c r="HY210" s="25"/>
      <c r="HZ210" s="25"/>
      <c r="IA210" s="25"/>
      <c r="IB210" s="25"/>
      <c r="IC210" s="25"/>
      <c r="ID210" s="25"/>
      <c r="IE210" s="25"/>
      <c r="IF210" s="25"/>
      <c r="IG210" s="25"/>
      <c r="IH210" s="25"/>
      <c r="II210" s="25"/>
      <c r="IJ210" s="25"/>
      <c r="IK210" s="25"/>
      <c r="IL210" s="25"/>
      <c r="IM210" s="25"/>
      <c r="IN210" s="25"/>
      <c r="IO210" s="25"/>
      <c r="IP210" s="25"/>
      <c r="IQ210" s="25"/>
      <c r="IR210" s="25"/>
      <c r="IS210" s="25"/>
      <c r="IT210" s="25"/>
      <c r="IU210" s="25"/>
      <c r="IV210" s="25"/>
      <c r="IW210" s="25"/>
      <c r="IX210" s="25"/>
      <c r="IY210" s="25"/>
      <c r="IZ210" s="25"/>
      <c r="JA210" s="25"/>
      <c r="JB210" s="25"/>
      <c r="JC210" s="25"/>
      <c r="JD210" s="25"/>
      <c r="JE210" s="25"/>
      <c r="JF210" s="25"/>
      <c r="JG210" s="25"/>
      <c r="JH210" s="25"/>
      <c r="JI210" s="25"/>
      <c r="JJ210" s="25"/>
      <c r="JK210" s="25"/>
      <c r="JL210" s="25"/>
      <c r="JM210" s="25"/>
      <c r="JN210" s="25"/>
      <c r="JO210" s="25"/>
      <c r="JP210" s="25"/>
      <c r="JQ210" s="25"/>
      <c r="JR210" s="25"/>
      <c r="JS210" s="25"/>
      <c r="JT210" s="25"/>
      <c r="JU210" s="25"/>
      <c r="JV210" s="25"/>
      <c r="JW210" s="25"/>
      <c r="JX210" s="25"/>
      <c r="JY210" s="25"/>
      <c r="JZ210" s="25"/>
      <c r="KA210" s="25"/>
      <c r="KB210" s="25"/>
      <c r="KC210" s="25"/>
      <c r="KD210" s="25"/>
      <c r="KE210" s="25"/>
      <c r="KF210" s="25"/>
      <c r="KG210" s="25"/>
      <c r="KH210" s="25"/>
      <c r="KI210" s="25"/>
      <c r="KJ210" s="25"/>
      <c r="KK210" s="25"/>
      <c r="KL210" s="25"/>
      <c r="KM210" s="25"/>
      <c r="KN210" s="25"/>
      <c r="KO210" s="25"/>
      <c r="KP210" s="25"/>
      <c r="KQ210" s="25"/>
      <c r="KR210" s="25"/>
      <c r="KS210" s="25"/>
      <c r="KT210" s="25"/>
      <c r="KU210" s="25"/>
      <c r="KV210" s="25"/>
      <c r="KW210" s="25"/>
      <c r="KX210" s="25"/>
      <c r="KY210" s="25"/>
      <c r="KZ210" s="25"/>
      <c r="LA210" s="25"/>
      <c r="LB210" s="25"/>
      <c r="LC210" s="25"/>
      <c r="LD210" s="25"/>
      <c r="LE210" s="25"/>
      <c r="LF210" s="25"/>
      <c r="LG210" s="25"/>
      <c r="LH210" s="25"/>
      <c r="LI210" s="25"/>
      <c r="LJ210" s="25"/>
      <c r="LK210" s="25"/>
      <c r="LL210" s="25"/>
      <c r="LM210" s="25"/>
      <c r="LN210" s="25"/>
      <c r="LO210" s="25"/>
      <c r="LP210" s="25"/>
      <c r="LQ210" s="25"/>
      <c r="LR210" s="25"/>
      <c r="LS210" s="25"/>
      <c r="LT210" s="25"/>
      <c r="LU210" s="25"/>
      <c r="LV210" s="25"/>
      <c r="LW210" s="25"/>
      <c r="LX210" s="25"/>
      <c r="LY210" s="25"/>
      <c r="LZ210" s="25"/>
      <c r="MA210" s="25"/>
      <c r="MB210" s="25"/>
      <c r="MC210" s="25"/>
      <c r="MD210" s="25"/>
      <c r="ME210" s="25"/>
      <c r="MF210" s="25"/>
      <c r="MG210" s="25"/>
      <c r="MH210" s="25"/>
      <c r="MI210" s="25"/>
      <c r="MJ210" s="25"/>
      <c r="MK210" s="25"/>
      <c r="ML210" s="25"/>
      <c r="MM210" s="25"/>
      <c r="MN210" s="25"/>
      <c r="MO210" s="25"/>
      <c r="MP210" s="25"/>
      <c r="MQ210" s="25"/>
      <c r="MR210" s="25"/>
      <c r="MS210" s="25"/>
      <c r="MT210" s="25"/>
      <c r="MU210" s="25"/>
      <c r="MV210" s="25"/>
      <c r="MW210" s="25"/>
      <c r="MX210" s="25"/>
      <c r="MY210" s="25"/>
      <c r="MZ210" s="25"/>
      <c r="NA210" s="25"/>
      <c r="NB210" s="25"/>
      <c r="NC210" s="25"/>
      <c r="ND210" s="25"/>
      <c r="NE210" s="25"/>
      <c r="NF210" s="25"/>
      <c r="NG210" s="25"/>
      <c r="NH210" s="25"/>
      <c r="NI210" s="25"/>
      <c r="NJ210" s="25"/>
      <c r="NK210" s="25"/>
      <c r="NL210" s="25"/>
      <c r="NM210" s="25"/>
      <c r="NN210" s="23"/>
      <c r="NO210" s="25"/>
      <c r="NP210" s="25"/>
      <c r="NQ210" s="25"/>
      <c r="NR210" s="25"/>
      <c r="NS210" s="25"/>
      <c r="NT210" s="25"/>
      <c r="NU210" s="25"/>
      <c r="NV210" s="25"/>
      <c r="NW210" s="23"/>
      <c r="NX210" s="25"/>
      <c r="NY210" s="25"/>
      <c r="NZ210" s="25"/>
      <c r="OA210" s="25"/>
      <c r="OB210" s="25"/>
      <c r="OC210" s="25"/>
      <c r="OD210" s="25"/>
      <c r="OE210" s="25"/>
      <c r="OF210" s="25"/>
      <c r="OG210" s="25"/>
      <c r="OH210" s="25"/>
      <c r="OI210" s="25"/>
      <c r="OJ210" s="25"/>
      <c r="OK210" s="25"/>
      <c r="OL210" s="25"/>
      <c r="OM210" s="25"/>
      <c r="ON210" s="25"/>
      <c r="OO210" s="25"/>
      <c r="OP210" s="25"/>
    </row>
    <row r="211" spans="1:406">
      <c r="A211" s="21" t="s">
        <v>295</v>
      </c>
      <c r="B211" s="24">
        <f t="shared" si="195"/>
        <v>0</v>
      </c>
      <c r="C211" s="24">
        <f t="shared" si="196"/>
        <v>0</v>
      </c>
      <c r="D211" s="24">
        <f t="shared" si="197"/>
        <v>0</v>
      </c>
      <c r="E211" s="24">
        <f t="shared" si="198"/>
        <v>0</v>
      </c>
      <c r="F211" s="24">
        <f t="shared" si="199"/>
        <v>0</v>
      </c>
      <c r="G211" s="24">
        <f t="shared" si="200"/>
        <v>0</v>
      </c>
      <c r="H211" s="24">
        <f t="shared" si="201"/>
        <v>0</v>
      </c>
      <c r="I211" s="24">
        <f t="shared" si="202"/>
        <v>0</v>
      </c>
      <c r="J211" s="24">
        <f t="shared" si="203"/>
        <v>0</v>
      </c>
      <c r="K211" s="24">
        <f t="shared" si="204"/>
        <v>0</v>
      </c>
      <c r="L211" s="24">
        <f t="shared" si="205"/>
        <v>0</v>
      </c>
      <c r="M211" s="24">
        <f t="shared" si="206"/>
        <v>0</v>
      </c>
      <c r="N211" s="24">
        <f t="shared" si="207"/>
        <v>0</v>
      </c>
      <c r="O211" s="24">
        <f t="shared" si="208"/>
        <v>0</v>
      </c>
      <c r="P211" s="24">
        <f t="shared" si="209"/>
        <v>0</v>
      </c>
      <c r="Q211" s="24">
        <f t="shared" si="210"/>
        <v>0</v>
      </c>
      <c r="R211" s="24">
        <f t="shared" si="211"/>
        <v>0</v>
      </c>
      <c r="S211" s="24">
        <f t="shared" si="212"/>
        <v>0</v>
      </c>
      <c r="T211" s="24">
        <f t="shared" si="213"/>
        <v>0</v>
      </c>
      <c r="U211" s="24">
        <f t="shared" si="214"/>
        <v>0</v>
      </c>
      <c r="V211" s="24">
        <f t="shared" si="215"/>
        <v>0</v>
      </c>
      <c r="W211" s="24">
        <f t="shared" si="216"/>
        <v>0</v>
      </c>
      <c r="X211" s="24">
        <f t="shared" si="217"/>
        <v>0</v>
      </c>
      <c r="Y211" s="24">
        <f t="shared" si="218"/>
        <v>0</v>
      </c>
      <c r="Z211" s="24">
        <f t="shared" si="219"/>
        <v>0</v>
      </c>
      <c r="AA211" s="24">
        <f t="shared" si="220"/>
        <v>0</v>
      </c>
      <c r="AB211" s="24">
        <f t="shared" si="221"/>
        <v>0</v>
      </c>
      <c r="AC211" s="24">
        <f t="shared" si="222"/>
        <v>0</v>
      </c>
      <c r="AD211" s="24">
        <f t="shared" si="223"/>
        <v>0</v>
      </c>
      <c r="AE211" s="24">
        <f t="shared" si="224"/>
        <v>0</v>
      </c>
      <c r="AF211" s="24">
        <f t="shared" si="225"/>
        <v>0</v>
      </c>
      <c r="AG211" s="24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25"/>
      <c r="FP211" s="25"/>
      <c r="FQ211" s="25"/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  <c r="GT211" s="25"/>
      <c r="GU211" s="25"/>
      <c r="GV211" s="25"/>
      <c r="GW211" s="25"/>
      <c r="GX211" s="25"/>
      <c r="GY211" s="25"/>
      <c r="GZ211" s="25"/>
      <c r="HA211" s="25"/>
      <c r="HB211" s="25"/>
      <c r="HC211" s="25"/>
      <c r="HD211" s="25"/>
      <c r="HE211" s="25"/>
      <c r="HF211" s="25"/>
      <c r="HG211" s="25"/>
      <c r="HH211" s="25"/>
      <c r="HI211" s="25"/>
      <c r="HJ211" s="25"/>
      <c r="HK211" s="25"/>
      <c r="HL211" s="25"/>
      <c r="HM211" s="25"/>
      <c r="HN211" s="25"/>
      <c r="HO211" s="25"/>
      <c r="HP211" s="25"/>
      <c r="HQ211" s="25"/>
      <c r="HR211" s="25"/>
      <c r="HS211" s="25"/>
      <c r="HT211" s="25"/>
      <c r="HU211" s="25"/>
      <c r="HV211" s="25"/>
      <c r="HW211" s="25"/>
      <c r="HX211" s="25"/>
      <c r="HY211" s="25"/>
      <c r="HZ211" s="25"/>
      <c r="IA211" s="25"/>
      <c r="IB211" s="25"/>
      <c r="IC211" s="25"/>
      <c r="ID211" s="25"/>
      <c r="IE211" s="25"/>
      <c r="IF211" s="25"/>
      <c r="IG211" s="25"/>
      <c r="IH211" s="25"/>
      <c r="II211" s="25"/>
      <c r="IJ211" s="25"/>
      <c r="IK211" s="25"/>
      <c r="IL211" s="25"/>
      <c r="IM211" s="25"/>
      <c r="IN211" s="25"/>
      <c r="IO211" s="25"/>
      <c r="IP211" s="25"/>
      <c r="IQ211" s="25"/>
      <c r="IR211" s="25"/>
      <c r="IS211" s="25"/>
      <c r="IT211" s="25"/>
      <c r="IU211" s="25"/>
      <c r="IV211" s="25"/>
      <c r="IW211" s="25"/>
      <c r="IX211" s="25"/>
      <c r="IY211" s="25"/>
      <c r="IZ211" s="25"/>
      <c r="JA211" s="25"/>
      <c r="JB211" s="25"/>
      <c r="JC211" s="25"/>
      <c r="JD211" s="25"/>
      <c r="JE211" s="25"/>
      <c r="JF211" s="25"/>
      <c r="JG211" s="25"/>
      <c r="JH211" s="25"/>
      <c r="JI211" s="25"/>
      <c r="JJ211" s="25"/>
      <c r="JK211" s="25"/>
      <c r="JL211" s="25"/>
      <c r="JM211" s="25"/>
      <c r="JN211" s="25"/>
      <c r="JO211" s="25"/>
      <c r="JP211" s="25"/>
      <c r="JQ211" s="25"/>
      <c r="JR211" s="25"/>
      <c r="JS211" s="25"/>
      <c r="JT211" s="25"/>
      <c r="JU211" s="25"/>
      <c r="JV211" s="25"/>
      <c r="JW211" s="25"/>
      <c r="JX211" s="25"/>
      <c r="JY211" s="25"/>
      <c r="JZ211" s="25"/>
      <c r="KA211" s="25"/>
      <c r="KB211" s="25"/>
      <c r="KC211" s="25"/>
      <c r="KD211" s="25"/>
      <c r="KE211" s="25"/>
      <c r="KF211" s="25"/>
      <c r="KG211" s="25"/>
      <c r="KH211" s="25"/>
      <c r="KI211" s="25"/>
      <c r="KJ211" s="25"/>
      <c r="KK211" s="25"/>
      <c r="KL211" s="25"/>
      <c r="KM211" s="25"/>
      <c r="KN211" s="25"/>
      <c r="KO211" s="25"/>
      <c r="KP211" s="25"/>
      <c r="KQ211" s="25"/>
      <c r="KR211" s="25"/>
      <c r="KS211" s="25"/>
      <c r="KT211" s="25"/>
      <c r="KU211" s="25"/>
      <c r="KV211" s="25"/>
      <c r="KW211" s="25"/>
      <c r="KX211" s="25"/>
      <c r="KY211" s="25"/>
      <c r="KZ211" s="25"/>
      <c r="LA211" s="25"/>
      <c r="LB211" s="25"/>
      <c r="LC211" s="25"/>
      <c r="LD211" s="25"/>
      <c r="LE211" s="25"/>
      <c r="LF211" s="25"/>
      <c r="LG211" s="25"/>
      <c r="LH211" s="25"/>
      <c r="LI211" s="25"/>
      <c r="LJ211" s="25"/>
      <c r="LK211" s="25"/>
      <c r="LL211" s="25"/>
      <c r="LM211" s="25"/>
      <c r="LN211" s="25"/>
      <c r="LO211" s="25"/>
      <c r="LP211" s="25"/>
      <c r="LQ211" s="25"/>
      <c r="LR211" s="25"/>
      <c r="LS211" s="25"/>
      <c r="LT211" s="25"/>
      <c r="LU211" s="25"/>
      <c r="LV211" s="25"/>
      <c r="LW211" s="25"/>
      <c r="LX211" s="25"/>
      <c r="LY211" s="25"/>
      <c r="LZ211" s="25"/>
      <c r="MA211" s="25"/>
      <c r="MB211" s="25"/>
      <c r="MC211" s="25"/>
      <c r="MD211" s="25"/>
      <c r="ME211" s="25"/>
      <c r="MF211" s="25"/>
      <c r="MG211" s="25"/>
      <c r="MH211" s="25"/>
      <c r="MI211" s="25"/>
      <c r="MJ211" s="25"/>
      <c r="MK211" s="25"/>
      <c r="ML211" s="25"/>
      <c r="MM211" s="25"/>
      <c r="MN211" s="25"/>
      <c r="MO211" s="25"/>
      <c r="MP211" s="25"/>
      <c r="MQ211" s="25"/>
      <c r="MR211" s="25"/>
      <c r="MS211" s="25"/>
      <c r="MT211" s="25"/>
      <c r="MU211" s="25"/>
      <c r="MV211" s="25"/>
      <c r="MW211" s="25"/>
      <c r="MX211" s="25"/>
      <c r="MY211" s="25"/>
      <c r="MZ211" s="27"/>
      <c r="NA211" s="25"/>
      <c r="NB211" s="25"/>
      <c r="NC211" s="25"/>
      <c r="ND211" s="29"/>
      <c r="NE211" s="26"/>
      <c r="NF211" s="25"/>
      <c r="NG211" s="26"/>
      <c r="NH211" s="25"/>
      <c r="NI211" s="25"/>
      <c r="NJ211" s="25"/>
      <c r="NK211" s="25"/>
      <c r="NL211" s="25"/>
      <c r="NM211" s="25"/>
      <c r="NN211" s="23"/>
      <c r="NO211" s="25"/>
      <c r="NP211" s="25"/>
      <c r="NQ211" s="25"/>
      <c r="NR211" s="25"/>
      <c r="NS211" s="25"/>
      <c r="NT211" s="25"/>
      <c r="NU211" s="25"/>
      <c r="NV211" s="25"/>
      <c r="NW211" s="23"/>
      <c r="NX211" s="25"/>
      <c r="NY211" s="25"/>
      <c r="NZ211" s="25"/>
      <c r="OA211" s="25"/>
      <c r="OB211" s="25"/>
      <c r="OC211" s="25"/>
      <c r="OD211" s="25"/>
      <c r="OE211" s="25"/>
      <c r="OF211" s="25"/>
      <c r="OG211" s="25"/>
      <c r="OH211" s="25"/>
      <c r="OI211" s="25"/>
      <c r="OJ211" s="25"/>
      <c r="OK211" s="25"/>
      <c r="OL211" s="25"/>
      <c r="OM211" s="25"/>
      <c r="ON211" s="25"/>
      <c r="OO211" s="25"/>
      <c r="OP211" s="25"/>
    </row>
    <row r="212" spans="1:406">
      <c r="A212" s="21" t="s">
        <v>296</v>
      </c>
      <c r="B212" s="24">
        <f t="shared" si="195"/>
        <v>0</v>
      </c>
      <c r="C212" s="24">
        <f t="shared" si="196"/>
        <v>0</v>
      </c>
      <c r="D212" s="24">
        <f t="shared" si="197"/>
        <v>0</v>
      </c>
      <c r="E212" s="24">
        <f t="shared" si="198"/>
        <v>0</v>
      </c>
      <c r="F212" s="24">
        <f t="shared" si="199"/>
        <v>0</v>
      </c>
      <c r="G212" s="24">
        <f t="shared" si="200"/>
        <v>0</v>
      </c>
      <c r="H212" s="24">
        <f t="shared" si="201"/>
        <v>0</v>
      </c>
      <c r="I212" s="24">
        <f t="shared" si="202"/>
        <v>0</v>
      </c>
      <c r="J212" s="24">
        <f t="shared" si="203"/>
        <v>0</v>
      </c>
      <c r="K212" s="24">
        <f t="shared" si="204"/>
        <v>0</v>
      </c>
      <c r="L212" s="24">
        <f t="shared" si="205"/>
        <v>0</v>
      </c>
      <c r="M212" s="24">
        <f t="shared" si="206"/>
        <v>0</v>
      </c>
      <c r="N212" s="24">
        <f t="shared" si="207"/>
        <v>0</v>
      </c>
      <c r="O212" s="24">
        <f t="shared" si="208"/>
        <v>0</v>
      </c>
      <c r="P212" s="24">
        <f t="shared" si="209"/>
        <v>0</v>
      </c>
      <c r="Q212" s="24">
        <f t="shared" si="210"/>
        <v>0</v>
      </c>
      <c r="R212" s="24">
        <f t="shared" si="211"/>
        <v>0</v>
      </c>
      <c r="S212" s="24">
        <f t="shared" si="212"/>
        <v>0</v>
      </c>
      <c r="T212" s="24">
        <f t="shared" si="213"/>
        <v>0</v>
      </c>
      <c r="U212" s="24">
        <f t="shared" si="214"/>
        <v>0</v>
      </c>
      <c r="V212" s="24">
        <f t="shared" si="215"/>
        <v>0</v>
      </c>
      <c r="W212" s="24">
        <f t="shared" si="216"/>
        <v>0</v>
      </c>
      <c r="X212" s="24">
        <f t="shared" si="217"/>
        <v>0</v>
      </c>
      <c r="Y212" s="24">
        <f t="shared" si="218"/>
        <v>0</v>
      </c>
      <c r="Z212" s="24">
        <f t="shared" si="219"/>
        <v>0</v>
      </c>
      <c r="AA212" s="24">
        <f t="shared" si="220"/>
        <v>0</v>
      </c>
      <c r="AB212" s="24">
        <f t="shared" si="221"/>
        <v>0</v>
      </c>
      <c r="AC212" s="24">
        <f t="shared" si="222"/>
        <v>0</v>
      </c>
      <c r="AD212" s="24">
        <f t="shared" si="223"/>
        <v>0</v>
      </c>
      <c r="AE212" s="24">
        <f t="shared" si="224"/>
        <v>0</v>
      </c>
      <c r="AF212" s="24">
        <f t="shared" si="225"/>
        <v>0</v>
      </c>
      <c r="AG212" s="24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  <c r="EZ212" s="25"/>
      <c r="FA212" s="25"/>
      <c r="FB212" s="25"/>
      <c r="FC212" s="25"/>
      <c r="FD212" s="25"/>
      <c r="FE212" s="25"/>
      <c r="FF212" s="25"/>
      <c r="FG212" s="25"/>
      <c r="FH212" s="25"/>
      <c r="FI212" s="25"/>
      <c r="FJ212" s="25"/>
      <c r="FK212" s="25"/>
      <c r="FL212" s="25"/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  <c r="GT212" s="25"/>
      <c r="GU212" s="25"/>
      <c r="GV212" s="25"/>
      <c r="GW212" s="25"/>
      <c r="GX212" s="25"/>
      <c r="GY212" s="25"/>
      <c r="GZ212" s="25"/>
      <c r="HA212" s="25"/>
      <c r="HB212" s="25"/>
      <c r="HC212" s="25"/>
      <c r="HD212" s="25"/>
      <c r="HE212" s="25"/>
      <c r="HF212" s="25"/>
      <c r="HG212" s="25"/>
      <c r="HH212" s="25"/>
      <c r="HI212" s="25"/>
      <c r="HJ212" s="25"/>
      <c r="HK212" s="25"/>
      <c r="HL212" s="25"/>
      <c r="HM212" s="25"/>
      <c r="HN212" s="25"/>
      <c r="HO212" s="25"/>
      <c r="HP212" s="25"/>
      <c r="HQ212" s="25"/>
      <c r="HR212" s="25"/>
      <c r="HS212" s="25"/>
      <c r="HT212" s="25"/>
      <c r="HU212" s="25"/>
      <c r="HV212" s="25"/>
      <c r="HW212" s="25"/>
      <c r="HX212" s="25"/>
      <c r="HY212" s="25"/>
      <c r="HZ212" s="25"/>
      <c r="IA212" s="25"/>
      <c r="IB212" s="25"/>
      <c r="IC212" s="25"/>
      <c r="ID212" s="25"/>
      <c r="IE212" s="25"/>
      <c r="IF212" s="25"/>
      <c r="IG212" s="25"/>
      <c r="IH212" s="25"/>
      <c r="II212" s="25"/>
      <c r="IJ212" s="25"/>
      <c r="IK212" s="25"/>
      <c r="IL212" s="25"/>
      <c r="IM212" s="25"/>
      <c r="IN212" s="25"/>
      <c r="IO212" s="25"/>
      <c r="IP212" s="25"/>
      <c r="IQ212" s="25"/>
      <c r="IR212" s="25"/>
      <c r="IS212" s="25"/>
      <c r="IT212" s="25"/>
      <c r="IU212" s="25"/>
      <c r="IV212" s="25"/>
      <c r="IW212" s="25"/>
      <c r="IX212" s="25"/>
      <c r="IY212" s="25"/>
      <c r="IZ212" s="25"/>
      <c r="JA212" s="25"/>
      <c r="JB212" s="25"/>
      <c r="JC212" s="25"/>
      <c r="JD212" s="25"/>
      <c r="JE212" s="25"/>
      <c r="JF212" s="25"/>
      <c r="JG212" s="25"/>
      <c r="JH212" s="25"/>
      <c r="JI212" s="25"/>
      <c r="JJ212" s="25"/>
      <c r="JK212" s="25"/>
      <c r="JL212" s="25"/>
      <c r="JM212" s="25"/>
      <c r="JN212" s="25"/>
      <c r="JO212" s="25"/>
      <c r="JP212" s="25"/>
      <c r="JQ212" s="25"/>
      <c r="JR212" s="25"/>
      <c r="JS212" s="25"/>
      <c r="JT212" s="25"/>
      <c r="JU212" s="25"/>
      <c r="JV212" s="25"/>
      <c r="JW212" s="25"/>
      <c r="JX212" s="25"/>
      <c r="JY212" s="25"/>
      <c r="JZ212" s="25"/>
      <c r="KA212" s="25"/>
      <c r="KB212" s="25"/>
      <c r="KC212" s="25"/>
      <c r="KD212" s="25"/>
      <c r="KE212" s="25"/>
      <c r="KF212" s="25"/>
      <c r="KG212" s="25"/>
      <c r="KH212" s="25"/>
      <c r="KI212" s="25"/>
      <c r="KJ212" s="25"/>
      <c r="KK212" s="25"/>
      <c r="KL212" s="25"/>
      <c r="KM212" s="25"/>
      <c r="KN212" s="25"/>
      <c r="KO212" s="25"/>
      <c r="KP212" s="25"/>
      <c r="KQ212" s="25"/>
      <c r="KR212" s="25"/>
      <c r="KS212" s="25"/>
      <c r="KT212" s="25"/>
      <c r="KU212" s="25"/>
      <c r="KV212" s="25"/>
      <c r="KW212" s="25"/>
      <c r="KX212" s="25"/>
      <c r="KY212" s="25"/>
      <c r="KZ212" s="25"/>
      <c r="LA212" s="25"/>
      <c r="LB212" s="25"/>
      <c r="LC212" s="25"/>
      <c r="LD212" s="25"/>
      <c r="LE212" s="25"/>
      <c r="LF212" s="25"/>
      <c r="LG212" s="25"/>
      <c r="LH212" s="25"/>
      <c r="LI212" s="25"/>
      <c r="LJ212" s="25"/>
      <c r="LK212" s="25"/>
      <c r="LL212" s="25"/>
      <c r="LM212" s="25"/>
      <c r="LN212" s="25"/>
      <c r="LO212" s="25"/>
      <c r="LP212" s="25"/>
      <c r="LQ212" s="25"/>
      <c r="LR212" s="25"/>
      <c r="LS212" s="25"/>
      <c r="LT212" s="25"/>
      <c r="LU212" s="25"/>
      <c r="LV212" s="25"/>
      <c r="LW212" s="25"/>
      <c r="LX212" s="25"/>
      <c r="LY212" s="25"/>
      <c r="LZ212" s="25"/>
      <c r="MA212" s="25"/>
      <c r="MB212" s="25"/>
      <c r="MC212" s="25"/>
      <c r="MD212" s="25"/>
      <c r="ME212" s="25"/>
      <c r="MF212" s="25"/>
      <c r="MG212" s="25"/>
      <c r="MH212" s="25"/>
      <c r="MI212" s="25"/>
      <c r="MJ212" s="25"/>
      <c r="MK212" s="25"/>
      <c r="ML212" s="25"/>
      <c r="MM212" s="25"/>
      <c r="MN212" s="25"/>
      <c r="MO212" s="25"/>
      <c r="MP212" s="25"/>
      <c r="MQ212" s="25"/>
      <c r="MR212" s="25"/>
      <c r="MS212" s="25"/>
      <c r="MT212" s="25"/>
      <c r="MU212" s="25"/>
      <c r="MV212" s="25"/>
      <c r="MW212" s="25"/>
      <c r="MX212" s="25"/>
      <c r="MY212" s="25"/>
      <c r="MZ212" s="25"/>
      <c r="NA212" s="25"/>
      <c r="NB212" s="25"/>
      <c r="NC212" s="25"/>
      <c r="ND212" s="25"/>
      <c r="NE212" s="25"/>
      <c r="NF212" s="25"/>
      <c r="NG212" s="25"/>
      <c r="NH212" s="25"/>
      <c r="NI212" s="25"/>
      <c r="NJ212" s="25"/>
      <c r="NK212" s="25"/>
      <c r="NL212" s="25"/>
      <c r="NM212" s="26"/>
      <c r="NN212" s="23"/>
      <c r="NO212" s="25"/>
      <c r="NP212" s="25"/>
      <c r="NQ212" s="25"/>
      <c r="NR212" s="25"/>
      <c r="NS212" s="25"/>
      <c r="NT212" s="25"/>
      <c r="NU212" s="25"/>
      <c r="NV212" s="25"/>
      <c r="NW212" s="23"/>
      <c r="NX212" s="25"/>
      <c r="NY212" s="25"/>
      <c r="NZ212" s="25"/>
      <c r="OA212" s="25"/>
      <c r="OB212" s="25"/>
      <c r="OC212" s="25"/>
      <c r="OD212" s="25"/>
      <c r="OE212" s="25"/>
      <c r="OF212" s="25"/>
      <c r="OG212" s="25"/>
      <c r="OH212" s="25"/>
      <c r="OI212" s="25"/>
      <c r="OJ212" s="25"/>
      <c r="OK212" s="25"/>
      <c r="OL212" s="25"/>
      <c r="OM212" s="25"/>
      <c r="ON212" s="25"/>
      <c r="OO212" s="25"/>
      <c r="OP212" s="25"/>
    </row>
    <row r="213" spans="1:406">
      <c r="A213" s="21" t="s">
        <v>297</v>
      </c>
      <c r="B213" s="24">
        <f t="shared" si="195"/>
        <v>0</v>
      </c>
      <c r="C213" s="24">
        <f t="shared" si="196"/>
        <v>0</v>
      </c>
      <c r="D213" s="24">
        <f t="shared" si="197"/>
        <v>0</v>
      </c>
      <c r="E213" s="24">
        <f t="shared" si="198"/>
        <v>0</v>
      </c>
      <c r="F213" s="24">
        <f t="shared" si="199"/>
        <v>0</v>
      </c>
      <c r="G213" s="24">
        <f t="shared" si="200"/>
        <v>0</v>
      </c>
      <c r="H213" s="24">
        <f t="shared" si="201"/>
        <v>0</v>
      </c>
      <c r="I213" s="24">
        <f t="shared" si="202"/>
        <v>0</v>
      </c>
      <c r="J213" s="24">
        <f t="shared" si="203"/>
        <v>0</v>
      </c>
      <c r="K213" s="24">
        <f t="shared" si="204"/>
        <v>0</v>
      </c>
      <c r="L213" s="24">
        <f t="shared" si="205"/>
        <v>0</v>
      </c>
      <c r="M213" s="24">
        <f t="shared" si="206"/>
        <v>0</v>
      </c>
      <c r="N213" s="24">
        <f t="shared" si="207"/>
        <v>0</v>
      </c>
      <c r="O213" s="24">
        <f t="shared" si="208"/>
        <v>0</v>
      </c>
      <c r="P213" s="24">
        <f t="shared" si="209"/>
        <v>0</v>
      </c>
      <c r="Q213" s="24">
        <f t="shared" si="210"/>
        <v>0</v>
      </c>
      <c r="R213" s="24">
        <f t="shared" si="211"/>
        <v>0</v>
      </c>
      <c r="S213" s="24">
        <f t="shared" si="212"/>
        <v>0</v>
      </c>
      <c r="T213" s="24">
        <f t="shared" si="213"/>
        <v>0</v>
      </c>
      <c r="U213" s="24">
        <f t="shared" si="214"/>
        <v>0</v>
      </c>
      <c r="V213" s="24">
        <f t="shared" si="215"/>
        <v>0</v>
      </c>
      <c r="W213" s="24">
        <f t="shared" si="216"/>
        <v>0</v>
      </c>
      <c r="X213" s="24">
        <f t="shared" si="217"/>
        <v>0</v>
      </c>
      <c r="Y213" s="24">
        <f t="shared" si="218"/>
        <v>0</v>
      </c>
      <c r="Z213" s="24">
        <f t="shared" si="219"/>
        <v>0</v>
      </c>
      <c r="AA213" s="24">
        <f t="shared" si="220"/>
        <v>0</v>
      </c>
      <c r="AB213" s="24">
        <f t="shared" si="221"/>
        <v>0</v>
      </c>
      <c r="AC213" s="24">
        <f t="shared" si="222"/>
        <v>0</v>
      </c>
      <c r="AD213" s="24">
        <f t="shared" si="223"/>
        <v>0</v>
      </c>
      <c r="AE213" s="24">
        <f t="shared" si="224"/>
        <v>0</v>
      </c>
      <c r="AF213" s="24">
        <f t="shared" si="225"/>
        <v>0</v>
      </c>
      <c r="AG213" s="24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25"/>
      <c r="FP213" s="25"/>
      <c r="FQ213" s="25"/>
      <c r="FR213" s="25"/>
      <c r="FS213" s="25"/>
      <c r="FT213" s="25"/>
      <c r="FU213" s="25"/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  <c r="GT213" s="25"/>
      <c r="GU213" s="25"/>
      <c r="GV213" s="25"/>
      <c r="GW213" s="25"/>
      <c r="GX213" s="25"/>
      <c r="GY213" s="25"/>
      <c r="GZ213" s="25"/>
      <c r="HA213" s="25"/>
      <c r="HB213" s="25"/>
      <c r="HC213" s="25"/>
      <c r="HD213" s="25"/>
      <c r="HE213" s="25"/>
      <c r="HF213" s="25"/>
      <c r="HG213" s="25"/>
      <c r="HH213" s="25"/>
      <c r="HI213" s="25"/>
      <c r="HJ213" s="25"/>
      <c r="HK213" s="25"/>
      <c r="HL213" s="25"/>
      <c r="HM213" s="25"/>
      <c r="HN213" s="25"/>
      <c r="HO213" s="25"/>
      <c r="HP213" s="25"/>
      <c r="HQ213" s="25"/>
      <c r="HR213" s="25"/>
      <c r="HS213" s="25"/>
      <c r="HT213" s="25"/>
      <c r="HU213" s="25"/>
      <c r="HV213" s="25"/>
      <c r="HW213" s="25"/>
      <c r="HX213" s="25"/>
      <c r="HY213" s="25"/>
      <c r="HZ213" s="25"/>
      <c r="IA213" s="25"/>
      <c r="IB213" s="25"/>
      <c r="IC213" s="25"/>
      <c r="ID213" s="25"/>
      <c r="IE213" s="25"/>
      <c r="IF213" s="25"/>
      <c r="IG213" s="25"/>
      <c r="IH213" s="25"/>
      <c r="II213" s="25"/>
      <c r="IJ213" s="25"/>
      <c r="IK213" s="25"/>
      <c r="IL213" s="25"/>
      <c r="IM213" s="25"/>
      <c r="IN213" s="25"/>
      <c r="IO213" s="25"/>
      <c r="IP213" s="25"/>
      <c r="IQ213" s="25"/>
      <c r="IR213" s="25"/>
      <c r="IS213" s="25"/>
      <c r="IT213" s="25"/>
      <c r="IU213" s="25"/>
      <c r="IV213" s="25"/>
      <c r="IW213" s="25"/>
      <c r="IX213" s="25"/>
      <c r="IY213" s="25"/>
      <c r="IZ213" s="25"/>
      <c r="JA213" s="25"/>
      <c r="JB213" s="25"/>
      <c r="JC213" s="25"/>
      <c r="JD213" s="25"/>
      <c r="JE213" s="25"/>
      <c r="JF213" s="25"/>
      <c r="JG213" s="25"/>
      <c r="JH213" s="25"/>
      <c r="JI213" s="25"/>
      <c r="JJ213" s="25"/>
      <c r="JK213" s="25"/>
      <c r="JL213" s="25"/>
      <c r="JM213" s="25"/>
      <c r="JN213" s="25"/>
      <c r="JO213" s="25"/>
      <c r="JP213" s="25"/>
      <c r="JQ213" s="25"/>
      <c r="JR213" s="25"/>
      <c r="JS213" s="25"/>
      <c r="JT213" s="25"/>
      <c r="JU213" s="25"/>
      <c r="JV213" s="25"/>
      <c r="JW213" s="25"/>
      <c r="JX213" s="25"/>
      <c r="JY213" s="25"/>
      <c r="JZ213" s="25"/>
      <c r="KA213" s="25"/>
      <c r="KB213" s="25"/>
      <c r="KC213" s="25"/>
      <c r="KD213" s="25"/>
      <c r="KE213" s="25"/>
      <c r="KF213" s="25"/>
      <c r="KG213" s="25"/>
      <c r="KH213" s="25"/>
      <c r="KI213" s="25"/>
      <c r="KJ213" s="25"/>
      <c r="KK213" s="25"/>
      <c r="KL213" s="25"/>
      <c r="KM213" s="25"/>
      <c r="KN213" s="25"/>
      <c r="KO213" s="25"/>
      <c r="KP213" s="25"/>
      <c r="KQ213" s="25"/>
      <c r="KR213" s="25"/>
      <c r="KS213" s="25"/>
      <c r="KT213" s="25"/>
      <c r="KU213" s="25"/>
      <c r="KV213" s="25"/>
      <c r="KW213" s="25"/>
      <c r="KX213" s="25"/>
      <c r="KY213" s="25"/>
      <c r="KZ213" s="25"/>
      <c r="LA213" s="25"/>
      <c r="LB213" s="25"/>
      <c r="LC213" s="25"/>
      <c r="LD213" s="25"/>
      <c r="LE213" s="25"/>
      <c r="LF213" s="25"/>
      <c r="LG213" s="25"/>
      <c r="LH213" s="25"/>
      <c r="LI213" s="25"/>
      <c r="LJ213" s="25"/>
      <c r="LK213" s="25"/>
      <c r="LL213" s="25"/>
      <c r="LM213" s="25"/>
      <c r="LN213" s="25"/>
      <c r="LO213" s="25"/>
      <c r="LP213" s="25"/>
      <c r="LQ213" s="25"/>
      <c r="LR213" s="25"/>
      <c r="LS213" s="25"/>
      <c r="LT213" s="25"/>
      <c r="LU213" s="25"/>
      <c r="LV213" s="25"/>
      <c r="LW213" s="25"/>
      <c r="LX213" s="25"/>
      <c r="LY213" s="25"/>
      <c r="LZ213" s="25"/>
      <c r="MA213" s="25"/>
      <c r="MB213" s="25"/>
      <c r="MC213" s="25"/>
      <c r="MD213" s="25"/>
      <c r="ME213" s="25"/>
      <c r="MF213" s="25"/>
      <c r="MG213" s="25"/>
      <c r="MH213" s="25"/>
      <c r="MI213" s="25"/>
      <c r="MJ213" s="25"/>
      <c r="MK213" s="25"/>
      <c r="ML213" s="25"/>
      <c r="MM213" s="25"/>
      <c r="MN213" s="25"/>
      <c r="MO213" s="25"/>
      <c r="MP213" s="25"/>
      <c r="MQ213" s="25"/>
      <c r="MR213" s="25"/>
      <c r="MS213" s="25"/>
      <c r="MT213" s="25"/>
      <c r="MU213" s="25"/>
      <c r="MV213" s="25"/>
      <c r="MW213" s="25"/>
      <c r="MX213" s="25"/>
      <c r="MY213" s="25"/>
      <c r="MZ213" s="25"/>
      <c r="NA213" s="25"/>
      <c r="NB213" s="25"/>
      <c r="NC213" s="25"/>
      <c r="ND213" s="25"/>
      <c r="NE213" s="25"/>
      <c r="NF213" s="25"/>
      <c r="NG213" s="25"/>
      <c r="NH213" s="25"/>
      <c r="NI213" s="25"/>
      <c r="NJ213" s="25"/>
      <c r="NK213" s="25"/>
      <c r="NL213" s="25"/>
      <c r="NM213" s="25"/>
      <c r="NN213" s="23"/>
      <c r="NO213" s="25"/>
      <c r="NP213" s="25"/>
      <c r="NQ213" s="25"/>
      <c r="NR213" s="25"/>
      <c r="NS213" s="25"/>
      <c r="NT213" s="25"/>
      <c r="NU213" s="25"/>
      <c r="NV213" s="25"/>
      <c r="NW213" s="23"/>
      <c r="NX213" s="25"/>
      <c r="NY213" s="25"/>
      <c r="NZ213" s="25"/>
      <c r="OA213" s="25"/>
      <c r="OB213" s="25"/>
      <c r="OC213" s="25"/>
      <c r="OD213" s="25"/>
      <c r="OE213" s="25"/>
      <c r="OF213" s="25"/>
      <c r="OG213" s="25"/>
      <c r="OH213" s="25"/>
      <c r="OI213" s="25"/>
      <c r="OJ213" s="25"/>
      <c r="OK213" s="25"/>
      <c r="OL213" s="25"/>
      <c r="OM213" s="25"/>
      <c r="ON213" s="25"/>
      <c r="OO213" s="25"/>
      <c r="OP213" s="25"/>
    </row>
    <row r="214" spans="1:406">
      <c r="A214" s="21" t="s">
        <v>298</v>
      </c>
      <c r="B214" s="24">
        <f t="shared" si="195"/>
        <v>0</v>
      </c>
      <c r="C214" s="24">
        <f t="shared" si="196"/>
        <v>0</v>
      </c>
      <c r="D214" s="24">
        <f t="shared" si="197"/>
        <v>0</v>
      </c>
      <c r="E214" s="24">
        <f t="shared" si="198"/>
        <v>0</v>
      </c>
      <c r="F214" s="24">
        <f t="shared" si="199"/>
        <v>0</v>
      </c>
      <c r="G214" s="24">
        <f t="shared" si="200"/>
        <v>0</v>
      </c>
      <c r="H214" s="24">
        <f t="shared" si="201"/>
        <v>0</v>
      </c>
      <c r="I214" s="24">
        <f t="shared" si="202"/>
        <v>0</v>
      </c>
      <c r="J214" s="24">
        <f t="shared" si="203"/>
        <v>0</v>
      </c>
      <c r="K214" s="24">
        <f t="shared" si="204"/>
        <v>0</v>
      </c>
      <c r="L214" s="24">
        <f t="shared" si="205"/>
        <v>0</v>
      </c>
      <c r="M214" s="24">
        <f t="shared" si="206"/>
        <v>0</v>
      </c>
      <c r="N214" s="24">
        <f t="shared" si="207"/>
        <v>0</v>
      </c>
      <c r="O214" s="24">
        <f t="shared" si="208"/>
        <v>0</v>
      </c>
      <c r="P214" s="24">
        <f t="shared" si="209"/>
        <v>0</v>
      </c>
      <c r="Q214" s="24">
        <f t="shared" si="210"/>
        <v>0</v>
      </c>
      <c r="R214" s="24">
        <f t="shared" si="211"/>
        <v>0</v>
      </c>
      <c r="S214" s="24">
        <f t="shared" si="212"/>
        <v>0</v>
      </c>
      <c r="T214" s="24">
        <f t="shared" si="213"/>
        <v>0</v>
      </c>
      <c r="U214" s="24">
        <f t="shared" si="214"/>
        <v>0</v>
      </c>
      <c r="V214" s="24">
        <f t="shared" si="215"/>
        <v>0</v>
      </c>
      <c r="W214" s="24">
        <f t="shared" si="216"/>
        <v>0</v>
      </c>
      <c r="X214" s="24">
        <f t="shared" si="217"/>
        <v>0</v>
      </c>
      <c r="Y214" s="24">
        <f t="shared" si="218"/>
        <v>0</v>
      </c>
      <c r="Z214" s="24">
        <f t="shared" si="219"/>
        <v>0</v>
      </c>
      <c r="AA214" s="24">
        <f t="shared" si="220"/>
        <v>0</v>
      </c>
      <c r="AB214" s="24">
        <f t="shared" si="221"/>
        <v>0</v>
      </c>
      <c r="AC214" s="24">
        <f t="shared" si="222"/>
        <v>0</v>
      </c>
      <c r="AD214" s="24">
        <f t="shared" si="223"/>
        <v>0</v>
      </c>
      <c r="AE214" s="24">
        <f t="shared" si="224"/>
        <v>0</v>
      </c>
      <c r="AF214" s="24">
        <f t="shared" si="225"/>
        <v>0</v>
      </c>
      <c r="AG214" s="24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  <c r="EZ214" s="25"/>
      <c r="FA214" s="25"/>
      <c r="FB214" s="25"/>
      <c r="FC214" s="25"/>
      <c r="FD214" s="25"/>
      <c r="FE214" s="25"/>
      <c r="FF214" s="25"/>
      <c r="FG214" s="25"/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  <c r="GT214" s="25"/>
      <c r="GU214" s="25"/>
      <c r="GV214" s="25"/>
      <c r="GW214" s="25"/>
      <c r="GX214" s="25"/>
      <c r="GY214" s="25"/>
      <c r="GZ214" s="25"/>
      <c r="HA214" s="25"/>
      <c r="HB214" s="25"/>
      <c r="HC214" s="25"/>
      <c r="HD214" s="25"/>
      <c r="HE214" s="25"/>
      <c r="HF214" s="25"/>
      <c r="HG214" s="25"/>
      <c r="HH214" s="25"/>
      <c r="HI214" s="25"/>
      <c r="HJ214" s="25"/>
      <c r="HK214" s="25"/>
      <c r="HL214" s="25"/>
      <c r="HM214" s="25"/>
      <c r="HN214" s="25"/>
      <c r="HO214" s="25"/>
      <c r="HP214" s="25"/>
      <c r="HQ214" s="25"/>
      <c r="HR214" s="25"/>
      <c r="HS214" s="25"/>
      <c r="HT214" s="25"/>
      <c r="HU214" s="25"/>
      <c r="HV214" s="25"/>
      <c r="HW214" s="25"/>
      <c r="HX214" s="25"/>
      <c r="HY214" s="25"/>
      <c r="HZ214" s="25"/>
      <c r="IA214" s="25"/>
      <c r="IB214" s="25"/>
      <c r="IC214" s="25"/>
      <c r="ID214" s="25"/>
      <c r="IE214" s="25"/>
      <c r="IF214" s="25"/>
      <c r="IG214" s="25"/>
      <c r="IH214" s="25"/>
      <c r="II214" s="25"/>
      <c r="IJ214" s="25"/>
      <c r="IK214" s="25"/>
      <c r="IL214" s="25"/>
      <c r="IM214" s="25"/>
      <c r="IN214" s="25"/>
      <c r="IO214" s="25"/>
      <c r="IP214" s="25"/>
      <c r="IQ214" s="25"/>
      <c r="IR214" s="25"/>
      <c r="IS214" s="25"/>
      <c r="IT214" s="25"/>
      <c r="IU214" s="25"/>
      <c r="IV214" s="25"/>
      <c r="IW214" s="25"/>
      <c r="IX214" s="25"/>
      <c r="IY214" s="25"/>
      <c r="IZ214" s="25"/>
      <c r="JA214" s="25"/>
      <c r="JB214" s="25"/>
      <c r="JC214" s="25"/>
      <c r="JD214" s="25"/>
      <c r="JE214" s="25"/>
      <c r="JF214" s="25"/>
      <c r="JG214" s="25"/>
      <c r="JH214" s="25"/>
      <c r="JI214" s="25"/>
      <c r="JJ214" s="25"/>
      <c r="JK214" s="25"/>
      <c r="JL214" s="25"/>
      <c r="JM214" s="25"/>
      <c r="JN214" s="25"/>
      <c r="JO214" s="25"/>
      <c r="JP214" s="25"/>
      <c r="JQ214" s="25"/>
      <c r="JR214" s="25"/>
      <c r="JS214" s="25"/>
      <c r="JT214" s="25"/>
      <c r="JU214" s="25"/>
      <c r="JV214" s="25"/>
      <c r="JW214" s="25"/>
      <c r="JX214" s="25"/>
      <c r="JY214" s="25"/>
      <c r="JZ214" s="25"/>
      <c r="KA214" s="25"/>
      <c r="KB214" s="25"/>
      <c r="KC214" s="25"/>
      <c r="KD214" s="25"/>
      <c r="KE214" s="25"/>
      <c r="KF214" s="25"/>
      <c r="KG214" s="25"/>
      <c r="KH214" s="25"/>
      <c r="KI214" s="25"/>
      <c r="KJ214" s="25"/>
      <c r="KK214" s="25"/>
      <c r="KL214" s="25"/>
      <c r="KM214" s="25"/>
      <c r="KN214" s="25"/>
      <c r="KO214" s="25"/>
      <c r="KP214" s="25"/>
      <c r="KQ214" s="25"/>
      <c r="KR214" s="25"/>
      <c r="KS214" s="25"/>
      <c r="KT214" s="25"/>
      <c r="KU214" s="25"/>
      <c r="KV214" s="25"/>
      <c r="KW214" s="25"/>
      <c r="KX214" s="25"/>
      <c r="KY214" s="25"/>
      <c r="KZ214" s="25"/>
      <c r="LA214" s="25"/>
      <c r="LB214" s="25"/>
      <c r="LC214" s="25"/>
      <c r="LD214" s="25"/>
      <c r="LE214" s="25"/>
      <c r="LF214" s="25"/>
      <c r="LG214" s="25"/>
      <c r="LH214" s="25"/>
      <c r="LI214" s="25"/>
      <c r="LJ214" s="25"/>
      <c r="LK214" s="25"/>
      <c r="LL214" s="25"/>
      <c r="LM214" s="25"/>
      <c r="LN214" s="25"/>
      <c r="LO214" s="25"/>
      <c r="LP214" s="25"/>
      <c r="LQ214" s="25"/>
      <c r="LR214" s="25"/>
      <c r="LS214" s="25"/>
      <c r="LT214" s="25"/>
      <c r="LU214" s="25"/>
      <c r="LV214" s="25"/>
      <c r="LW214" s="25"/>
      <c r="LX214" s="25"/>
      <c r="LY214" s="25"/>
      <c r="LZ214" s="25"/>
      <c r="MA214" s="25"/>
      <c r="MB214" s="25"/>
      <c r="MC214" s="25"/>
      <c r="MD214" s="25"/>
      <c r="ME214" s="25"/>
      <c r="MF214" s="25"/>
      <c r="MG214" s="25"/>
      <c r="MH214" s="25"/>
      <c r="MI214" s="25"/>
      <c r="MJ214" s="25"/>
      <c r="MK214" s="25"/>
      <c r="ML214" s="25"/>
      <c r="MM214" s="25"/>
      <c r="MN214" s="25"/>
      <c r="MO214" s="25"/>
      <c r="MP214" s="25"/>
      <c r="MQ214" s="25"/>
      <c r="MR214" s="25"/>
      <c r="MS214" s="25"/>
      <c r="MT214" s="25"/>
      <c r="MU214" s="25"/>
      <c r="MV214" s="25"/>
      <c r="MW214" s="25"/>
      <c r="MX214" s="25"/>
      <c r="MY214" s="25"/>
      <c r="MZ214" s="25"/>
      <c r="NA214" s="25"/>
      <c r="NB214" s="25"/>
      <c r="NC214" s="25"/>
      <c r="ND214" s="25"/>
      <c r="NE214" s="25"/>
      <c r="NF214" s="25"/>
      <c r="NG214" s="25"/>
      <c r="NH214" s="25"/>
      <c r="NI214" s="25"/>
      <c r="NJ214" s="25"/>
      <c r="NK214" s="25"/>
      <c r="NL214" s="25"/>
      <c r="NM214" s="25"/>
      <c r="NN214" s="23"/>
      <c r="NO214" s="25"/>
      <c r="NP214" s="25"/>
      <c r="NQ214" s="25"/>
      <c r="NR214" s="25"/>
      <c r="NS214" s="25"/>
      <c r="NT214" s="25"/>
      <c r="NU214" s="25"/>
      <c r="NV214" s="25"/>
      <c r="NW214" s="23"/>
      <c r="NX214" s="25"/>
      <c r="NY214" s="25"/>
      <c r="NZ214" s="25"/>
      <c r="OA214" s="25"/>
      <c r="OB214" s="25"/>
      <c r="OC214" s="25"/>
      <c r="OD214" s="25"/>
      <c r="OE214" s="25"/>
      <c r="OF214" s="25"/>
      <c r="OG214" s="25"/>
      <c r="OH214" s="25"/>
      <c r="OI214" s="25"/>
      <c r="OJ214" s="25"/>
      <c r="OK214" s="25"/>
      <c r="OL214" s="25"/>
      <c r="OM214" s="25"/>
      <c r="ON214" s="25"/>
      <c r="OO214" s="25"/>
      <c r="OP214" s="25"/>
    </row>
    <row r="215" spans="1:406">
      <c r="A215" s="21" t="s">
        <v>299</v>
      </c>
      <c r="B215" s="24">
        <f t="shared" si="195"/>
        <v>0</v>
      </c>
      <c r="C215" s="24">
        <f t="shared" si="196"/>
        <v>0</v>
      </c>
      <c r="D215" s="24">
        <f t="shared" si="197"/>
        <v>0</v>
      </c>
      <c r="E215" s="24">
        <f t="shared" si="198"/>
        <v>0</v>
      </c>
      <c r="F215" s="24">
        <f t="shared" si="199"/>
        <v>0</v>
      </c>
      <c r="G215" s="24">
        <f t="shared" si="200"/>
        <v>0</v>
      </c>
      <c r="H215" s="24">
        <f t="shared" si="201"/>
        <v>0</v>
      </c>
      <c r="I215" s="24">
        <f t="shared" si="202"/>
        <v>0</v>
      </c>
      <c r="J215" s="24">
        <f t="shared" si="203"/>
        <v>0</v>
      </c>
      <c r="K215" s="24">
        <f t="shared" si="204"/>
        <v>0</v>
      </c>
      <c r="L215" s="24">
        <f t="shared" si="205"/>
        <v>0</v>
      </c>
      <c r="M215" s="24">
        <f t="shared" si="206"/>
        <v>0</v>
      </c>
      <c r="N215" s="24">
        <f t="shared" si="207"/>
        <v>0</v>
      </c>
      <c r="O215" s="24">
        <f t="shared" si="208"/>
        <v>0</v>
      </c>
      <c r="P215" s="24">
        <f t="shared" si="209"/>
        <v>0</v>
      </c>
      <c r="Q215" s="24">
        <f t="shared" si="210"/>
        <v>0</v>
      </c>
      <c r="R215" s="24">
        <f t="shared" si="211"/>
        <v>0</v>
      </c>
      <c r="S215" s="24">
        <f t="shared" si="212"/>
        <v>0</v>
      </c>
      <c r="T215" s="24">
        <f t="shared" si="213"/>
        <v>0</v>
      </c>
      <c r="U215" s="24">
        <f t="shared" si="214"/>
        <v>0</v>
      </c>
      <c r="V215" s="24">
        <f t="shared" si="215"/>
        <v>0</v>
      </c>
      <c r="W215" s="24">
        <f t="shared" si="216"/>
        <v>0</v>
      </c>
      <c r="X215" s="24">
        <f t="shared" si="217"/>
        <v>0</v>
      </c>
      <c r="Y215" s="24">
        <f t="shared" si="218"/>
        <v>0</v>
      </c>
      <c r="Z215" s="24">
        <f t="shared" si="219"/>
        <v>0</v>
      </c>
      <c r="AA215" s="24">
        <f t="shared" si="220"/>
        <v>0</v>
      </c>
      <c r="AB215" s="24">
        <f t="shared" si="221"/>
        <v>0</v>
      </c>
      <c r="AC215" s="24">
        <f t="shared" si="222"/>
        <v>0</v>
      </c>
      <c r="AD215" s="24">
        <f t="shared" si="223"/>
        <v>0</v>
      </c>
      <c r="AE215" s="24">
        <f t="shared" si="224"/>
        <v>0</v>
      </c>
      <c r="AF215" s="24">
        <f t="shared" si="225"/>
        <v>0</v>
      </c>
      <c r="AG215" s="24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  <c r="GT215" s="25"/>
      <c r="GU215" s="25"/>
      <c r="GV215" s="25"/>
      <c r="GW215" s="25"/>
      <c r="GX215" s="25"/>
      <c r="GY215" s="25"/>
      <c r="GZ215" s="25"/>
      <c r="HA215" s="25"/>
      <c r="HB215" s="25"/>
      <c r="HC215" s="25"/>
      <c r="HD215" s="25"/>
      <c r="HE215" s="25"/>
      <c r="HF215" s="25"/>
      <c r="HG215" s="25"/>
      <c r="HH215" s="25"/>
      <c r="HI215" s="25"/>
      <c r="HJ215" s="25"/>
      <c r="HK215" s="25"/>
      <c r="HL215" s="25"/>
      <c r="HM215" s="25"/>
      <c r="HN215" s="25"/>
      <c r="HO215" s="25"/>
      <c r="HP215" s="25"/>
      <c r="HQ215" s="25"/>
      <c r="HR215" s="25"/>
      <c r="HS215" s="25"/>
      <c r="HT215" s="25"/>
      <c r="HU215" s="25"/>
      <c r="HV215" s="25"/>
      <c r="HW215" s="25"/>
      <c r="HX215" s="25"/>
      <c r="HY215" s="25"/>
      <c r="HZ215" s="25"/>
      <c r="IA215" s="25"/>
      <c r="IB215" s="25"/>
      <c r="IC215" s="25"/>
      <c r="ID215" s="25"/>
      <c r="IE215" s="25"/>
      <c r="IF215" s="25"/>
      <c r="IG215" s="25"/>
      <c r="IH215" s="25"/>
      <c r="II215" s="25"/>
      <c r="IJ215" s="25"/>
      <c r="IK215" s="25"/>
      <c r="IL215" s="25"/>
      <c r="IM215" s="25"/>
      <c r="IN215" s="25"/>
      <c r="IO215" s="25"/>
      <c r="IP215" s="25"/>
      <c r="IQ215" s="25"/>
      <c r="IR215" s="25"/>
      <c r="IS215" s="25"/>
      <c r="IT215" s="25"/>
      <c r="IU215" s="25"/>
      <c r="IV215" s="25"/>
      <c r="IW215" s="25"/>
      <c r="IX215" s="25"/>
      <c r="IY215" s="25"/>
      <c r="IZ215" s="25"/>
      <c r="JA215" s="25"/>
      <c r="JB215" s="25"/>
      <c r="JC215" s="25"/>
      <c r="JD215" s="25"/>
      <c r="JE215" s="25"/>
      <c r="JF215" s="25"/>
      <c r="JG215" s="25"/>
      <c r="JH215" s="25"/>
      <c r="JI215" s="25"/>
      <c r="JJ215" s="25"/>
      <c r="JK215" s="25"/>
      <c r="JL215" s="25"/>
      <c r="JM215" s="25"/>
      <c r="JN215" s="25"/>
      <c r="JO215" s="25"/>
      <c r="JP215" s="25"/>
      <c r="JQ215" s="25"/>
      <c r="JR215" s="25"/>
      <c r="JS215" s="25"/>
      <c r="JT215" s="25"/>
      <c r="JU215" s="25"/>
      <c r="JV215" s="25"/>
      <c r="JW215" s="25"/>
      <c r="JX215" s="25"/>
      <c r="JY215" s="25"/>
      <c r="JZ215" s="25"/>
      <c r="KA215" s="25"/>
      <c r="KB215" s="25"/>
      <c r="KC215" s="25"/>
      <c r="KD215" s="25"/>
      <c r="KE215" s="25"/>
      <c r="KF215" s="25"/>
      <c r="KG215" s="25"/>
      <c r="KH215" s="25"/>
      <c r="KI215" s="25"/>
      <c r="KJ215" s="25"/>
      <c r="KK215" s="25"/>
      <c r="KL215" s="25"/>
      <c r="KM215" s="25"/>
      <c r="KN215" s="25"/>
      <c r="KO215" s="25"/>
      <c r="KP215" s="25"/>
      <c r="KQ215" s="25"/>
      <c r="KR215" s="25"/>
      <c r="KS215" s="25"/>
      <c r="KT215" s="25"/>
      <c r="KU215" s="25"/>
      <c r="KV215" s="25"/>
      <c r="KW215" s="25"/>
      <c r="KX215" s="25"/>
      <c r="KY215" s="25"/>
      <c r="KZ215" s="25"/>
      <c r="LA215" s="25"/>
      <c r="LB215" s="25"/>
      <c r="LC215" s="25"/>
      <c r="LD215" s="25"/>
      <c r="LE215" s="25"/>
      <c r="LF215" s="25"/>
      <c r="LG215" s="25"/>
      <c r="LH215" s="25"/>
      <c r="LI215" s="25"/>
      <c r="LJ215" s="25"/>
      <c r="LK215" s="25"/>
      <c r="LL215" s="25"/>
      <c r="LM215" s="25"/>
      <c r="LN215" s="25"/>
      <c r="LO215" s="25"/>
      <c r="LP215" s="25"/>
      <c r="LQ215" s="25"/>
      <c r="LR215" s="25"/>
      <c r="LS215" s="25"/>
      <c r="LT215" s="25"/>
      <c r="LU215" s="25"/>
      <c r="LV215" s="25"/>
      <c r="LW215" s="25"/>
      <c r="LX215" s="25"/>
      <c r="LY215" s="25"/>
      <c r="LZ215" s="25"/>
      <c r="MA215" s="25"/>
      <c r="MB215" s="25"/>
      <c r="MC215" s="25"/>
      <c r="MD215" s="25"/>
      <c r="ME215" s="25"/>
      <c r="MF215" s="25"/>
      <c r="MG215" s="25"/>
      <c r="MH215" s="25"/>
      <c r="MI215" s="25"/>
      <c r="MJ215" s="25"/>
      <c r="MK215" s="25"/>
      <c r="ML215" s="25"/>
      <c r="MM215" s="25"/>
      <c r="MN215" s="25"/>
      <c r="MO215" s="25"/>
      <c r="MP215" s="25"/>
      <c r="MQ215" s="25"/>
      <c r="MR215" s="25"/>
      <c r="MS215" s="25"/>
      <c r="MT215" s="25"/>
      <c r="MU215" s="25"/>
      <c r="MV215" s="25"/>
      <c r="MW215" s="25"/>
      <c r="MX215" s="25"/>
      <c r="MY215" s="25"/>
      <c r="MZ215" s="25"/>
      <c r="NA215" s="25"/>
      <c r="NB215" s="25"/>
      <c r="NC215" s="25"/>
      <c r="ND215" s="25"/>
      <c r="NE215" s="25"/>
      <c r="NF215" s="25"/>
      <c r="NG215" s="25"/>
      <c r="NH215" s="25"/>
      <c r="NI215" s="25"/>
      <c r="NJ215" s="25"/>
      <c r="NK215" s="26"/>
      <c r="NL215" s="25"/>
      <c r="NM215" s="25"/>
      <c r="NN215" s="23"/>
      <c r="NO215" s="26"/>
      <c r="NP215" s="26"/>
      <c r="NQ215" s="25"/>
      <c r="NR215" s="25"/>
      <c r="NS215" s="25"/>
      <c r="NT215" s="25"/>
      <c r="NU215" s="25"/>
      <c r="NV215" s="25"/>
      <c r="NW215" s="23"/>
      <c r="NX215" s="25"/>
      <c r="NY215" s="25"/>
      <c r="NZ215" s="26"/>
      <c r="OA215" s="26"/>
      <c r="OB215" s="25"/>
      <c r="OC215" s="25"/>
      <c r="OD215" s="25"/>
      <c r="OE215" s="25"/>
      <c r="OF215" s="25"/>
      <c r="OG215" s="25"/>
      <c r="OH215" s="25"/>
      <c r="OI215" s="25"/>
      <c r="OJ215" s="25"/>
      <c r="OK215" s="25"/>
      <c r="OL215" s="25"/>
      <c r="OM215" s="25"/>
      <c r="ON215" s="25"/>
      <c r="OO215" s="25"/>
      <c r="OP215" s="25"/>
    </row>
    <row r="216" spans="1:406">
      <c r="A216" s="21" t="s">
        <v>300</v>
      </c>
      <c r="B216" s="24">
        <f t="shared" si="195"/>
        <v>0</v>
      </c>
      <c r="C216" s="24">
        <f t="shared" si="196"/>
        <v>0</v>
      </c>
      <c r="D216" s="24">
        <f t="shared" si="197"/>
        <v>0</v>
      </c>
      <c r="E216" s="24">
        <f t="shared" si="198"/>
        <v>0</v>
      </c>
      <c r="F216" s="24">
        <f t="shared" si="199"/>
        <v>0</v>
      </c>
      <c r="G216" s="24">
        <f t="shared" si="200"/>
        <v>0</v>
      </c>
      <c r="H216" s="24">
        <f t="shared" si="201"/>
        <v>0</v>
      </c>
      <c r="I216" s="24">
        <f t="shared" si="202"/>
        <v>0</v>
      </c>
      <c r="J216" s="24">
        <f t="shared" si="203"/>
        <v>0</v>
      </c>
      <c r="K216" s="24">
        <f t="shared" si="204"/>
        <v>0</v>
      </c>
      <c r="L216" s="24">
        <f t="shared" si="205"/>
        <v>0</v>
      </c>
      <c r="M216" s="24">
        <f t="shared" si="206"/>
        <v>0</v>
      </c>
      <c r="N216" s="24">
        <f t="shared" si="207"/>
        <v>0</v>
      </c>
      <c r="O216" s="24">
        <f t="shared" si="208"/>
        <v>0</v>
      </c>
      <c r="P216" s="24">
        <f t="shared" si="209"/>
        <v>0</v>
      </c>
      <c r="Q216" s="24">
        <f t="shared" si="210"/>
        <v>0</v>
      </c>
      <c r="R216" s="24">
        <f t="shared" si="211"/>
        <v>0</v>
      </c>
      <c r="S216" s="24">
        <f t="shared" si="212"/>
        <v>0</v>
      </c>
      <c r="T216" s="24">
        <f t="shared" si="213"/>
        <v>0</v>
      </c>
      <c r="U216" s="24">
        <f t="shared" si="214"/>
        <v>0</v>
      </c>
      <c r="V216" s="24">
        <f t="shared" si="215"/>
        <v>0</v>
      </c>
      <c r="W216" s="24">
        <f t="shared" si="216"/>
        <v>0</v>
      </c>
      <c r="X216" s="24">
        <f t="shared" si="217"/>
        <v>0</v>
      </c>
      <c r="Y216" s="24">
        <f t="shared" si="218"/>
        <v>0</v>
      </c>
      <c r="Z216" s="24">
        <f t="shared" si="219"/>
        <v>0</v>
      </c>
      <c r="AA216" s="24">
        <f t="shared" si="220"/>
        <v>0</v>
      </c>
      <c r="AB216" s="24">
        <f t="shared" si="221"/>
        <v>0</v>
      </c>
      <c r="AC216" s="24">
        <f t="shared" si="222"/>
        <v>0</v>
      </c>
      <c r="AD216" s="24">
        <f t="shared" si="223"/>
        <v>0</v>
      </c>
      <c r="AE216" s="24">
        <f t="shared" si="224"/>
        <v>0</v>
      </c>
      <c r="AF216" s="24">
        <f t="shared" si="225"/>
        <v>0</v>
      </c>
      <c r="AG216" s="24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  <c r="EZ216" s="25"/>
      <c r="FA216" s="25"/>
      <c r="FB216" s="25"/>
      <c r="FC216" s="25"/>
      <c r="FD216" s="25"/>
      <c r="FE216" s="25"/>
      <c r="FF216" s="25"/>
      <c r="FG216" s="25"/>
      <c r="FH216" s="25"/>
      <c r="FI216" s="25"/>
      <c r="FJ216" s="25"/>
      <c r="FK216" s="25"/>
      <c r="FL216" s="25"/>
      <c r="FM216" s="25"/>
      <c r="FN216" s="25"/>
      <c r="FO216" s="25"/>
      <c r="FP216" s="25"/>
      <c r="FQ216" s="25"/>
      <c r="FR216" s="25"/>
      <c r="FS216" s="25"/>
      <c r="FT216" s="25"/>
      <c r="FU216" s="25"/>
      <c r="FV216" s="25"/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  <c r="GT216" s="25"/>
      <c r="GU216" s="25"/>
      <c r="GV216" s="25"/>
      <c r="GW216" s="25"/>
      <c r="GX216" s="25"/>
      <c r="GY216" s="25"/>
      <c r="GZ216" s="25"/>
      <c r="HA216" s="25"/>
      <c r="HB216" s="25"/>
      <c r="HC216" s="25"/>
      <c r="HD216" s="25"/>
      <c r="HE216" s="25"/>
      <c r="HF216" s="25"/>
      <c r="HG216" s="25"/>
      <c r="HH216" s="25"/>
      <c r="HI216" s="25"/>
      <c r="HJ216" s="25"/>
      <c r="HK216" s="25"/>
      <c r="HL216" s="25"/>
      <c r="HM216" s="25"/>
      <c r="HN216" s="25"/>
      <c r="HO216" s="25"/>
      <c r="HP216" s="25"/>
      <c r="HQ216" s="25"/>
      <c r="HR216" s="25"/>
      <c r="HS216" s="25"/>
      <c r="HT216" s="25"/>
      <c r="HU216" s="25"/>
      <c r="HV216" s="25"/>
      <c r="HW216" s="25"/>
      <c r="HX216" s="25"/>
      <c r="HY216" s="25"/>
      <c r="HZ216" s="25"/>
      <c r="IA216" s="25"/>
      <c r="IB216" s="25"/>
      <c r="IC216" s="25"/>
      <c r="ID216" s="25"/>
      <c r="IE216" s="25"/>
      <c r="IF216" s="25"/>
      <c r="IG216" s="25"/>
      <c r="IH216" s="25"/>
      <c r="II216" s="25"/>
      <c r="IJ216" s="25"/>
      <c r="IK216" s="25"/>
      <c r="IL216" s="25"/>
      <c r="IM216" s="25"/>
      <c r="IN216" s="25"/>
      <c r="IO216" s="25"/>
      <c r="IP216" s="25"/>
      <c r="IQ216" s="25"/>
      <c r="IR216" s="25"/>
      <c r="IS216" s="25"/>
      <c r="IT216" s="25"/>
      <c r="IU216" s="25"/>
      <c r="IV216" s="25"/>
      <c r="IW216" s="25"/>
      <c r="IX216" s="25"/>
      <c r="IY216" s="25"/>
      <c r="IZ216" s="25"/>
      <c r="JA216" s="25"/>
      <c r="JB216" s="25"/>
      <c r="JC216" s="25"/>
      <c r="JD216" s="25"/>
      <c r="JE216" s="25"/>
      <c r="JF216" s="25"/>
      <c r="JG216" s="25"/>
      <c r="JH216" s="25"/>
      <c r="JI216" s="25"/>
      <c r="JJ216" s="25"/>
      <c r="JK216" s="25"/>
      <c r="JL216" s="25"/>
      <c r="JM216" s="25"/>
      <c r="JN216" s="25"/>
      <c r="JO216" s="25"/>
      <c r="JP216" s="25"/>
      <c r="JQ216" s="25"/>
      <c r="JR216" s="25"/>
      <c r="JS216" s="25"/>
      <c r="JT216" s="25"/>
      <c r="JU216" s="25"/>
      <c r="JV216" s="25"/>
      <c r="JW216" s="25"/>
      <c r="JX216" s="25"/>
      <c r="JY216" s="25"/>
      <c r="JZ216" s="25"/>
      <c r="KA216" s="25"/>
      <c r="KB216" s="25"/>
      <c r="KC216" s="25"/>
      <c r="KD216" s="25"/>
      <c r="KE216" s="25"/>
      <c r="KF216" s="25"/>
      <c r="KG216" s="25"/>
      <c r="KH216" s="25"/>
      <c r="KI216" s="25"/>
      <c r="KJ216" s="25"/>
      <c r="KK216" s="25"/>
      <c r="KL216" s="25"/>
      <c r="KM216" s="25"/>
      <c r="KN216" s="25"/>
      <c r="KO216" s="25"/>
      <c r="KP216" s="25"/>
      <c r="KQ216" s="25"/>
      <c r="KR216" s="25"/>
      <c r="KS216" s="25"/>
      <c r="KT216" s="25"/>
      <c r="KU216" s="25"/>
      <c r="KV216" s="25"/>
      <c r="KW216" s="25"/>
      <c r="KX216" s="25"/>
      <c r="KY216" s="25"/>
      <c r="KZ216" s="25"/>
      <c r="LA216" s="25"/>
      <c r="LB216" s="25"/>
      <c r="LC216" s="25"/>
      <c r="LD216" s="25"/>
      <c r="LE216" s="25"/>
      <c r="LF216" s="25"/>
      <c r="LG216" s="25"/>
      <c r="LH216" s="25"/>
      <c r="LI216" s="25"/>
      <c r="LJ216" s="25"/>
      <c r="LK216" s="25"/>
      <c r="LL216" s="25"/>
      <c r="LM216" s="25"/>
      <c r="LN216" s="25"/>
      <c r="LO216" s="25"/>
      <c r="LP216" s="25"/>
      <c r="LQ216" s="25"/>
      <c r="LR216" s="25"/>
      <c r="LS216" s="25"/>
      <c r="LT216" s="25"/>
      <c r="LU216" s="25"/>
      <c r="LV216" s="25"/>
      <c r="LW216" s="25"/>
      <c r="LX216" s="25"/>
      <c r="LY216" s="25"/>
      <c r="LZ216" s="25"/>
      <c r="MA216" s="25"/>
      <c r="MB216" s="25"/>
      <c r="MC216" s="25"/>
      <c r="MD216" s="25"/>
      <c r="ME216" s="25"/>
      <c r="MF216" s="25"/>
      <c r="MG216" s="25"/>
      <c r="MH216" s="25"/>
      <c r="MI216" s="25"/>
      <c r="MJ216" s="25"/>
      <c r="MK216" s="25"/>
      <c r="ML216" s="25"/>
      <c r="MM216" s="25"/>
      <c r="MN216" s="25"/>
      <c r="MO216" s="25"/>
      <c r="MP216" s="25"/>
      <c r="MQ216" s="25"/>
      <c r="MR216" s="25"/>
      <c r="MS216" s="25"/>
      <c r="MT216" s="25"/>
      <c r="MU216" s="25"/>
      <c r="MV216" s="25"/>
      <c r="MW216" s="25"/>
      <c r="MX216" s="25"/>
      <c r="MY216" s="25"/>
      <c r="MZ216" s="25"/>
      <c r="NA216" s="25"/>
      <c r="NB216" s="25"/>
      <c r="NC216" s="25"/>
      <c r="ND216" s="25"/>
      <c r="NE216" s="25"/>
      <c r="NF216" s="25"/>
      <c r="NG216" s="25"/>
      <c r="NH216" s="25"/>
      <c r="NI216" s="25"/>
      <c r="NJ216" s="25"/>
      <c r="NK216" s="25"/>
      <c r="NL216" s="25"/>
      <c r="NM216" s="25"/>
      <c r="NN216" s="23"/>
      <c r="NO216" s="25"/>
      <c r="NP216" s="25"/>
      <c r="NQ216" s="25"/>
      <c r="NR216" s="25"/>
      <c r="NS216" s="25"/>
      <c r="NT216" s="25"/>
      <c r="NU216" s="25"/>
      <c r="NV216" s="25"/>
      <c r="NW216" s="23"/>
      <c r="NX216" s="25"/>
      <c r="NY216" s="25"/>
      <c r="NZ216" s="25"/>
      <c r="OA216" s="25"/>
      <c r="OB216" s="25"/>
      <c r="OC216" s="25"/>
      <c r="OD216" s="25"/>
      <c r="OE216" s="25"/>
      <c r="OF216" s="25"/>
      <c r="OG216" s="25"/>
      <c r="OH216" s="25"/>
      <c r="OI216" s="25"/>
      <c r="OJ216" s="25"/>
      <c r="OK216" s="25"/>
      <c r="OL216" s="25"/>
      <c r="OM216" s="25"/>
      <c r="ON216" s="25"/>
      <c r="OO216" s="25"/>
      <c r="OP216" s="25"/>
    </row>
    <row r="217" spans="1:406">
      <c r="A217" s="21" t="s">
        <v>301</v>
      </c>
      <c r="B217" s="24">
        <f t="shared" si="195"/>
        <v>0</v>
      </c>
      <c r="C217" s="24">
        <f t="shared" si="196"/>
        <v>0</v>
      </c>
      <c r="D217" s="24">
        <f t="shared" si="197"/>
        <v>0</v>
      </c>
      <c r="E217" s="24">
        <f t="shared" si="198"/>
        <v>0</v>
      </c>
      <c r="F217" s="24">
        <f t="shared" si="199"/>
        <v>0</v>
      </c>
      <c r="G217" s="24">
        <f t="shared" si="200"/>
        <v>0</v>
      </c>
      <c r="H217" s="24">
        <f t="shared" si="201"/>
        <v>0</v>
      </c>
      <c r="I217" s="24">
        <f t="shared" si="202"/>
        <v>0</v>
      </c>
      <c r="J217" s="24">
        <f t="shared" si="203"/>
        <v>0</v>
      </c>
      <c r="K217" s="24">
        <f t="shared" si="204"/>
        <v>0</v>
      </c>
      <c r="L217" s="24">
        <f t="shared" si="205"/>
        <v>0</v>
      </c>
      <c r="M217" s="24">
        <f t="shared" si="206"/>
        <v>0</v>
      </c>
      <c r="N217" s="24">
        <f t="shared" si="207"/>
        <v>0</v>
      </c>
      <c r="O217" s="24">
        <f t="shared" si="208"/>
        <v>0</v>
      </c>
      <c r="P217" s="24">
        <f t="shared" si="209"/>
        <v>0</v>
      </c>
      <c r="Q217" s="24">
        <f t="shared" si="210"/>
        <v>0</v>
      </c>
      <c r="R217" s="24">
        <f t="shared" si="211"/>
        <v>0</v>
      </c>
      <c r="S217" s="24">
        <f t="shared" si="212"/>
        <v>0</v>
      </c>
      <c r="T217" s="24">
        <f t="shared" si="213"/>
        <v>0</v>
      </c>
      <c r="U217" s="24">
        <f t="shared" si="214"/>
        <v>0</v>
      </c>
      <c r="V217" s="24">
        <f t="shared" si="215"/>
        <v>0</v>
      </c>
      <c r="W217" s="24">
        <f t="shared" si="216"/>
        <v>0</v>
      </c>
      <c r="X217" s="24">
        <f t="shared" si="217"/>
        <v>0</v>
      </c>
      <c r="Y217" s="24">
        <f t="shared" si="218"/>
        <v>0</v>
      </c>
      <c r="Z217" s="24">
        <f t="shared" si="219"/>
        <v>0</v>
      </c>
      <c r="AA217" s="24">
        <f t="shared" si="220"/>
        <v>0</v>
      </c>
      <c r="AB217" s="24">
        <f t="shared" si="221"/>
        <v>0</v>
      </c>
      <c r="AC217" s="24">
        <f t="shared" si="222"/>
        <v>0</v>
      </c>
      <c r="AD217" s="24">
        <f t="shared" si="223"/>
        <v>0</v>
      </c>
      <c r="AE217" s="24">
        <f t="shared" si="224"/>
        <v>0</v>
      </c>
      <c r="AF217" s="24">
        <f t="shared" si="225"/>
        <v>0</v>
      </c>
      <c r="AG217" s="24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/>
      <c r="GW217" s="25"/>
      <c r="GX217" s="25"/>
      <c r="GY217" s="25"/>
      <c r="GZ217" s="25"/>
      <c r="HA217" s="25"/>
      <c r="HB217" s="25"/>
      <c r="HC217" s="25"/>
      <c r="HD217" s="25"/>
      <c r="HE217" s="25"/>
      <c r="HF217" s="25"/>
      <c r="HG217" s="25"/>
      <c r="HH217" s="25"/>
      <c r="HI217" s="25"/>
      <c r="HJ217" s="25"/>
      <c r="HK217" s="25"/>
      <c r="HL217" s="25"/>
      <c r="HM217" s="25"/>
      <c r="HN217" s="25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  <c r="LD217" s="25"/>
      <c r="LE217" s="25"/>
      <c r="LF217" s="25"/>
      <c r="LG217" s="25"/>
      <c r="LH217" s="25"/>
      <c r="LI217" s="25"/>
      <c r="LJ217" s="25"/>
      <c r="LK217" s="25"/>
      <c r="LL217" s="25"/>
      <c r="LM217" s="25"/>
      <c r="LN217" s="25"/>
      <c r="LO217" s="25"/>
      <c r="LP217" s="25"/>
      <c r="LQ217" s="25"/>
      <c r="LR217" s="25"/>
      <c r="LS217" s="25"/>
      <c r="LT217" s="25"/>
      <c r="LU217" s="25"/>
      <c r="LV217" s="25"/>
      <c r="LW217" s="25"/>
      <c r="LX217" s="25"/>
      <c r="LY217" s="25"/>
      <c r="LZ217" s="25"/>
      <c r="MA217" s="25"/>
      <c r="MB217" s="25"/>
      <c r="MC217" s="25"/>
      <c r="MD217" s="25"/>
      <c r="ME217" s="25"/>
      <c r="MF217" s="25"/>
      <c r="MG217" s="25"/>
      <c r="MH217" s="25"/>
      <c r="MI217" s="25"/>
      <c r="MJ217" s="25"/>
      <c r="MK217" s="25"/>
      <c r="ML217" s="25"/>
      <c r="MM217" s="25"/>
      <c r="MN217" s="25"/>
      <c r="MO217" s="25"/>
      <c r="MP217" s="25"/>
      <c r="MQ217" s="25"/>
      <c r="MR217" s="25"/>
      <c r="MS217" s="25"/>
      <c r="MT217" s="25"/>
      <c r="MU217" s="25"/>
      <c r="MV217" s="25"/>
      <c r="MW217" s="25"/>
      <c r="MX217" s="25"/>
      <c r="MY217" s="25"/>
      <c r="MZ217" s="25"/>
      <c r="NA217" s="25"/>
      <c r="NB217" s="25"/>
      <c r="NC217" s="25"/>
      <c r="ND217" s="25"/>
      <c r="NE217" s="25"/>
      <c r="NF217" s="25"/>
      <c r="NG217" s="25"/>
      <c r="NH217" s="25"/>
      <c r="NI217" s="25"/>
      <c r="NJ217" s="25"/>
      <c r="NK217" s="25"/>
      <c r="NL217" s="25"/>
      <c r="NM217" s="25"/>
      <c r="NN217" s="23"/>
      <c r="NO217" s="25"/>
      <c r="NP217" s="25"/>
      <c r="NQ217" s="25"/>
      <c r="NR217" s="25"/>
      <c r="NS217" s="25"/>
      <c r="NT217" s="25"/>
      <c r="NU217" s="25"/>
      <c r="NV217" s="25"/>
      <c r="NW217" s="23"/>
      <c r="NX217" s="25"/>
      <c r="NY217" s="25"/>
      <c r="NZ217" s="25"/>
      <c r="OA217" s="25"/>
      <c r="OB217" s="25"/>
      <c r="OC217" s="25"/>
      <c r="OD217" s="25"/>
      <c r="OE217" s="25"/>
      <c r="OF217" s="25"/>
      <c r="OG217" s="25"/>
      <c r="OH217" s="25"/>
      <c r="OI217" s="25"/>
      <c r="OJ217" s="25"/>
      <c r="OK217" s="25"/>
      <c r="OL217" s="25"/>
      <c r="OM217" s="25"/>
      <c r="ON217" s="25"/>
      <c r="OO217" s="25"/>
      <c r="OP217" s="25"/>
    </row>
    <row r="218" spans="1:406">
      <c r="A218" s="21" t="s">
        <v>302</v>
      </c>
      <c r="B218" s="24">
        <f t="shared" si="195"/>
        <v>0</v>
      </c>
      <c r="C218" s="24">
        <f t="shared" si="196"/>
        <v>0</v>
      </c>
      <c r="D218" s="24">
        <f t="shared" si="197"/>
        <v>0</v>
      </c>
      <c r="E218" s="24">
        <f t="shared" si="198"/>
        <v>0</v>
      </c>
      <c r="F218" s="24">
        <f t="shared" si="199"/>
        <v>0</v>
      </c>
      <c r="G218" s="24">
        <f t="shared" si="200"/>
        <v>0</v>
      </c>
      <c r="H218" s="24">
        <f t="shared" si="201"/>
        <v>0</v>
      </c>
      <c r="I218" s="24">
        <f t="shared" si="202"/>
        <v>0</v>
      </c>
      <c r="J218" s="24">
        <f t="shared" si="203"/>
        <v>0</v>
      </c>
      <c r="K218" s="24">
        <f t="shared" si="204"/>
        <v>0</v>
      </c>
      <c r="L218" s="24">
        <f t="shared" si="205"/>
        <v>0</v>
      </c>
      <c r="M218" s="24">
        <f t="shared" si="206"/>
        <v>0</v>
      </c>
      <c r="N218" s="24">
        <f t="shared" si="207"/>
        <v>0</v>
      </c>
      <c r="O218" s="24">
        <f t="shared" si="208"/>
        <v>0</v>
      </c>
      <c r="P218" s="24">
        <f t="shared" si="209"/>
        <v>0</v>
      </c>
      <c r="Q218" s="24">
        <f t="shared" si="210"/>
        <v>0</v>
      </c>
      <c r="R218" s="24">
        <f t="shared" si="211"/>
        <v>0</v>
      </c>
      <c r="S218" s="24">
        <f t="shared" si="212"/>
        <v>0</v>
      </c>
      <c r="T218" s="24">
        <f t="shared" si="213"/>
        <v>0</v>
      </c>
      <c r="U218" s="24">
        <f t="shared" si="214"/>
        <v>0</v>
      </c>
      <c r="V218" s="24">
        <f t="shared" si="215"/>
        <v>0</v>
      </c>
      <c r="W218" s="24">
        <f t="shared" si="216"/>
        <v>0</v>
      </c>
      <c r="X218" s="24">
        <f t="shared" si="217"/>
        <v>0</v>
      </c>
      <c r="Y218" s="24">
        <f t="shared" si="218"/>
        <v>0</v>
      </c>
      <c r="Z218" s="24">
        <f t="shared" si="219"/>
        <v>0</v>
      </c>
      <c r="AA218" s="24">
        <f t="shared" si="220"/>
        <v>0</v>
      </c>
      <c r="AB218" s="24">
        <f t="shared" si="221"/>
        <v>0</v>
      </c>
      <c r="AC218" s="24">
        <f t="shared" si="222"/>
        <v>0</v>
      </c>
      <c r="AD218" s="24">
        <f t="shared" si="223"/>
        <v>0</v>
      </c>
      <c r="AE218" s="24">
        <f t="shared" si="224"/>
        <v>0</v>
      </c>
      <c r="AF218" s="24">
        <f t="shared" si="225"/>
        <v>0</v>
      </c>
      <c r="AG218" s="24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/>
      <c r="GW218" s="25"/>
      <c r="GX218" s="25"/>
      <c r="GY218" s="25"/>
      <c r="GZ218" s="25"/>
      <c r="HA218" s="25"/>
      <c r="HB218" s="25"/>
      <c r="HC218" s="25"/>
      <c r="HD218" s="25"/>
      <c r="HE218" s="25"/>
      <c r="HF218" s="25"/>
      <c r="HG218" s="25"/>
      <c r="HH218" s="25"/>
      <c r="HI218" s="25"/>
      <c r="HJ218" s="25"/>
      <c r="HK218" s="25"/>
      <c r="HL218" s="25"/>
      <c r="HM218" s="25"/>
      <c r="HN218" s="25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  <c r="LD218" s="25"/>
      <c r="LE218" s="25"/>
      <c r="LF218" s="25"/>
      <c r="LG218" s="25"/>
      <c r="LH218" s="25"/>
      <c r="LI218" s="25"/>
      <c r="LJ218" s="25"/>
      <c r="LK218" s="25"/>
      <c r="LL218" s="25"/>
      <c r="LM218" s="25"/>
      <c r="LN218" s="25"/>
      <c r="LO218" s="25"/>
      <c r="LP218" s="25"/>
      <c r="LQ218" s="25"/>
      <c r="LR218" s="25"/>
      <c r="LS218" s="25"/>
      <c r="LT218" s="25"/>
      <c r="LU218" s="25"/>
      <c r="LV218" s="25"/>
      <c r="LW218" s="25"/>
      <c r="LX218" s="25"/>
      <c r="LY218" s="25"/>
      <c r="LZ218" s="25"/>
      <c r="MA218" s="25"/>
      <c r="MB218" s="25"/>
      <c r="MC218" s="25"/>
      <c r="MD218" s="25"/>
      <c r="ME218" s="25"/>
      <c r="MF218" s="25"/>
      <c r="MG218" s="25"/>
      <c r="MH218" s="25"/>
      <c r="MI218" s="25"/>
      <c r="MJ218" s="25"/>
      <c r="MK218" s="25"/>
      <c r="ML218" s="25"/>
      <c r="MM218" s="25"/>
      <c r="MN218" s="25"/>
      <c r="MO218" s="25"/>
      <c r="MP218" s="25"/>
      <c r="MQ218" s="25"/>
      <c r="MR218" s="25"/>
      <c r="MS218" s="25"/>
      <c r="MT218" s="25"/>
      <c r="MU218" s="25"/>
      <c r="MV218" s="25"/>
      <c r="MW218" s="25"/>
      <c r="MX218" s="25"/>
      <c r="MY218" s="25"/>
      <c r="MZ218" s="25"/>
      <c r="NA218" s="25"/>
      <c r="NB218" s="25"/>
      <c r="NC218" s="25"/>
      <c r="ND218" s="25"/>
      <c r="NE218" s="25"/>
      <c r="NF218" s="25"/>
      <c r="NG218" s="25"/>
      <c r="NH218" s="25"/>
      <c r="NI218" s="25"/>
      <c r="NJ218" s="25"/>
      <c r="NK218" s="25"/>
      <c r="NL218" s="25"/>
      <c r="NM218" s="25"/>
      <c r="NN218" s="23"/>
      <c r="NO218" s="25"/>
      <c r="NP218" s="25"/>
      <c r="NQ218" s="25"/>
      <c r="NR218" s="25"/>
      <c r="NS218" s="25"/>
      <c r="NT218" s="25"/>
      <c r="NU218" s="25"/>
      <c r="NV218" s="25"/>
      <c r="NW218" s="23"/>
      <c r="NX218" s="25"/>
      <c r="NY218" s="25"/>
      <c r="NZ218" s="25"/>
      <c r="OA218" s="25"/>
      <c r="OB218" s="25"/>
      <c r="OC218" s="25"/>
      <c r="OD218" s="25"/>
      <c r="OE218" s="25"/>
      <c r="OF218" s="25"/>
      <c r="OG218" s="25"/>
      <c r="OH218" s="25"/>
      <c r="OI218" s="25"/>
      <c r="OJ218" s="25"/>
      <c r="OK218" s="25"/>
      <c r="OL218" s="25"/>
      <c r="OM218" s="25"/>
      <c r="ON218" s="25"/>
      <c r="OO218" s="25"/>
      <c r="OP218" s="25"/>
    </row>
    <row r="219" spans="1:406">
      <c r="A219" s="21" t="s">
        <v>303</v>
      </c>
      <c r="B219" s="24">
        <f t="shared" si="195"/>
        <v>0</v>
      </c>
      <c r="C219" s="24">
        <f t="shared" si="196"/>
        <v>0</v>
      </c>
      <c r="D219" s="24">
        <f t="shared" si="197"/>
        <v>0</v>
      </c>
      <c r="E219" s="24">
        <f t="shared" si="198"/>
        <v>0</v>
      </c>
      <c r="F219" s="24">
        <f t="shared" si="199"/>
        <v>0</v>
      </c>
      <c r="G219" s="24">
        <f t="shared" si="200"/>
        <v>0</v>
      </c>
      <c r="H219" s="24">
        <f t="shared" si="201"/>
        <v>0</v>
      </c>
      <c r="I219" s="24">
        <f t="shared" si="202"/>
        <v>0</v>
      </c>
      <c r="J219" s="24">
        <f t="shared" si="203"/>
        <v>0</v>
      </c>
      <c r="K219" s="24">
        <f t="shared" si="204"/>
        <v>0</v>
      </c>
      <c r="L219" s="24">
        <f t="shared" si="205"/>
        <v>0</v>
      </c>
      <c r="M219" s="24">
        <f t="shared" si="206"/>
        <v>0</v>
      </c>
      <c r="N219" s="24">
        <f t="shared" si="207"/>
        <v>0</v>
      </c>
      <c r="O219" s="24">
        <f t="shared" si="208"/>
        <v>0</v>
      </c>
      <c r="P219" s="24">
        <f t="shared" si="209"/>
        <v>0</v>
      </c>
      <c r="Q219" s="24">
        <f t="shared" si="210"/>
        <v>0</v>
      </c>
      <c r="R219" s="24">
        <f t="shared" si="211"/>
        <v>0</v>
      </c>
      <c r="S219" s="24">
        <f t="shared" si="212"/>
        <v>0</v>
      </c>
      <c r="T219" s="24">
        <f t="shared" si="213"/>
        <v>0</v>
      </c>
      <c r="U219" s="24">
        <f t="shared" si="214"/>
        <v>0</v>
      </c>
      <c r="V219" s="24">
        <f t="shared" si="215"/>
        <v>0</v>
      </c>
      <c r="W219" s="24">
        <f t="shared" si="216"/>
        <v>0</v>
      </c>
      <c r="X219" s="24">
        <f t="shared" si="217"/>
        <v>0</v>
      </c>
      <c r="Y219" s="24">
        <f t="shared" si="218"/>
        <v>0</v>
      </c>
      <c r="Z219" s="24">
        <f t="shared" si="219"/>
        <v>0</v>
      </c>
      <c r="AA219" s="24">
        <f t="shared" si="220"/>
        <v>0</v>
      </c>
      <c r="AB219" s="24">
        <f t="shared" si="221"/>
        <v>0</v>
      </c>
      <c r="AC219" s="24">
        <f t="shared" si="222"/>
        <v>0</v>
      </c>
      <c r="AD219" s="24">
        <f t="shared" si="223"/>
        <v>0</v>
      </c>
      <c r="AE219" s="24">
        <f t="shared" si="224"/>
        <v>0</v>
      </c>
      <c r="AF219" s="24">
        <f t="shared" si="225"/>
        <v>0</v>
      </c>
      <c r="AG219" s="24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/>
      <c r="GW219" s="25"/>
      <c r="GX219" s="25"/>
      <c r="GY219" s="25"/>
      <c r="GZ219" s="25"/>
      <c r="HA219" s="25"/>
      <c r="HB219" s="25"/>
      <c r="HC219" s="25"/>
      <c r="HD219" s="25"/>
      <c r="HE219" s="25"/>
      <c r="HF219" s="25"/>
      <c r="HG219" s="25"/>
      <c r="HH219" s="25"/>
      <c r="HI219" s="25"/>
      <c r="HJ219" s="25"/>
      <c r="HK219" s="25"/>
      <c r="HL219" s="25"/>
      <c r="HM219" s="25"/>
      <c r="HN219" s="25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  <c r="LD219" s="25"/>
      <c r="LE219" s="25"/>
      <c r="LF219" s="25"/>
      <c r="LG219" s="25"/>
      <c r="LH219" s="25"/>
      <c r="LI219" s="25"/>
      <c r="LJ219" s="25"/>
      <c r="LK219" s="25"/>
      <c r="LL219" s="25"/>
      <c r="LM219" s="25"/>
      <c r="LN219" s="25"/>
      <c r="LO219" s="25"/>
      <c r="LP219" s="25"/>
      <c r="LQ219" s="25"/>
      <c r="LR219" s="25"/>
      <c r="LS219" s="25"/>
      <c r="LT219" s="25"/>
      <c r="LU219" s="25"/>
      <c r="LV219" s="25"/>
      <c r="LW219" s="25"/>
      <c r="LX219" s="25"/>
      <c r="LY219" s="25"/>
      <c r="LZ219" s="25"/>
      <c r="MA219" s="25"/>
      <c r="MB219" s="25"/>
      <c r="MC219" s="25"/>
      <c r="MD219" s="25"/>
      <c r="ME219" s="25"/>
      <c r="MF219" s="25"/>
      <c r="MG219" s="25"/>
      <c r="MH219" s="25"/>
      <c r="MI219" s="25"/>
      <c r="MJ219" s="25"/>
      <c r="MK219" s="25"/>
      <c r="ML219" s="25"/>
      <c r="MM219" s="25"/>
      <c r="MN219" s="25"/>
      <c r="MO219" s="25"/>
      <c r="MP219" s="25"/>
      <c r="MQ219" s="25"/>
      <c r="MR219" s="25"/>
      <c r="MS219" s="25"/>
      <c r="MT219" s="25"/>
      <c r="MU219" s="25"/>
      <c r="MV219" s="25"/>
      <c r="MW219" s="25"/>
      <c r="MX219" s="25"/>
      <c r="MY219" s="25"/>
      <c r="MZ219" s="25"/>
      <c r="NA219" s="25"/>
      <c r="NB219" s="25"/>
      <c r="NC219" s="25"/>
      <c r="ND219" s="25"/>
      <c r="NE219" s="25"/>
      <c r="NF219" s="25"/>
      <c r="NG219" s="25"/>
      <c r="NH219" s="25"/>
      <c r="NI219" s="25"/>
      <c r="NJ219" s="25"/>
      <c r="NK219" s="25"/>
      <c r="NL219" s="25"/>
      <c r="NM219" s="25"/>
      <c r="NN219" s="23"/>
      <c r="NO219" s="25"/>
      <c r="NP219" s="25"/>
      <c r="NQ219" s="25"/>
      <c r="NR219" s="25"/>
      <c r="NS219" s="25"/>
      <c r="NT219" s="25"/>
      <c r="NU219" s="25"/>
      <c r="NV219" s="25"/>
      <c r="NW219" s="23"/>
      <c r="NX219" s="25"/>
      <c r="NY219" s="25"/>
      <c r="NZ219" s="25"/>
      <c r="OA219" s="25"/>
      <c r="OB219" s="25"/>
      <c r="OC219" s="25"/>
      <c r="OD219" s="25"/>
      <c r="OE219" s="25"/>
      <c r="OF219" s="25"/>
      <c r="OG219" s="25"/>
      <c r="OH219" s="25"/>
      <c r="OI219" s="25"/>
      <c r="OJ219" s="25"/>
      <c r="OK219" s="25"/>
      <c r="OL219" s="25"/>
      <c r="OM219" s="25"/>
      <c r="ON219" s="25"/>
      <c r="OO219" s="25"/>
      <c r="OP219" s="25"/>
    </row>
    <row r="220" spans="1:406">
      <c r="A220" s="21" t="s">
        <v>304</v>
      </c>
      <c r="B220" s="24">
        <f t="shared" si="195"/>
        <v>0</v>
      </c>
      <c r="C220" s="24">
        <f t="shared" si="196"/>
        <v>0</v>
      </c>
      <c r="D220" s="24">
        <f t="shared" si="197"/>
        <v>0</v>
      </c>
      <c r="E220" s="24">
        <f t="shared" si="198"/>
        <v>0</v>
      </c>
      <c r="F220" s="24">
        <f t="shared" si="199"/>
        <v>0</v>
      </c>
      <c r="G220" s="24">
        <f t="shared" si="200"/>
        <v>0</v>
      </c>
      <c r="H220" s="24">
        <f t="shared" si="201"/>
        <v>0</v>
      </c>
      <c r="I220" s="24">
        <f t="shared" si="202"/>
        <v>0</v>
      </c>
      <c r="J220" s="24">
        <f t="shared" si="203"/>
        <v>0</v>
      </c>
      <c r="K220" s="24">
        <f t="shared" si="204"/>
        <v>0</v>
      </c>
      <c r="L220" s="24">
        <f t="shared" si="205"/>
        <v>0</v>
      </c>
      <c r="M220" s="24">
        <f t="shared" si="206"/>
        <v>0</v>
      </c>
      <c r="N220" s="24">
        <f t="shared" si="207"/>
        <v>0</v>
      </c>
      <c r="O220" s="24">
        <f t="shared" si="208"/>
        <v>0</v>
      </c>
      <c r="P220" s="24">
        <f t="shared" si="209"/>
        <v>0</v>
      </c>
      <c r="Q220" s="24">
        <f t="shared" si="210"/>
        <v>0</v>
      </c>
      <c r="R220" s="24">
        <f t="shared" si="211"/>
        <v>0</v>
      </c>
      <c r="S220" s="24">
        <f t="shared" si="212"/>
        <v>0</v>
      </c>
      <c r="T220" s="24">
        <f t="shared" si="213"/>
        <v>0</v>
      </c>
      <c r="U220" s="24">
        <f t="shared" si="214"/>
        <v>0</v>
      </c>
      <c r="V220" s="24">
        <f t="shared" si="215"/>
        <v>0</v>
      </c>
      <c r="W220" s="24">
        <f t="shared" si="216"/>
        <v>0</v>
      </c>
      <c r="X220" s="24">
        <f t="shared" si="217"/>
        <v>0</v>
      </c>
      <c r="Y220" s="24">
        <f t="shared" si="218"/>
        <v>0</v>
      </c>
      <c r="Z220" s="24">
        <f t="shared" si="219"/>
        <v>0</v>
      </c>
      <c r="AA220" s="24">
        <f t="shared" si="220"/>
        <v>0</v>
      </c>
      <c r="AB220" s="24">
        <f t="shared" si="221"/>
        <v>0</v>
      </c>
      <c r="AC220" s="24">
        <f t="shared" si="222"/>
        <v>0</v>
      </c>
      <c r="AD220" s="24">
        <f t="shared" si="223"/>
        <v>0</v>
      </c>
      <c r="AE220" s="24">
        <f t="shared" si="224"/>
        <v>0</v>
      </c>
      <c r="AF220" s="24">
        <f t="shared" si="225"/>
        <v>0</v>
      </c>
      <c r="AG220" s="24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  <c r="EZ220" s="25"/>
      <c r="FA220" s="25"/>
      <c r="FB220" s="25"/>
      <c r="FC220" s="25"/>
      <c r="FD220" s="25"/>
      <c r="FE220" s="25"/>
      <c r="FF220" s="25"/>
      <c r="FG220" s="25"/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  <c r="GT220" s="25"/>
      <c r="GU220" s="25"/>
      <c r="GV220" s="25"/>
      <c r="GW220" s="25"/>
      <c r="GX220" s="25"/>
      <c r="GY220" s="25"/>
      <c r="GZ220" s="25"/>
      <c r="HA220" s="25"/>
      <c r="HB220" s="25"/>
      <c r="HC220" s="25"/>
      <c r="HD220" s="25"/>
      <c r="HE220" s="25"/>
      <c r="HF220" s="25"/>
      <c r="HG220" s="25"/>
      <c r="HH220" s="25"/>
      <c r="HI220" s="25"/>
      <c r="HJ220" s="25"/>
      <c r="HK220" s="25"/>
      <c r="HL220" s="25"/>
      <c r="HM220" s="25"/>
      <c r="HN220" s="25"/>
      <c r="HO220" s="25"/>
      <c r="HP220" s="25"/>
      <c r="HQ220" s="25"/>
      <c r="HR220" s="25"/>
      <c r="HS220" s="25"/>
      <c r="HT220" s="25"/>
      <c r="HU220" s="25"/>
      <c r="HV220" s="25"/>
      <c r="HW220" s="25"/>
      <c r="HX220" s="25"/>
      <c r="HY220" s="25"/>
      <c r="HZ220" s="25"/>
      <c r="IA220" s="25"/>
      <c r="IB220" s="25"/>
      <c r="IC220" s="25"/>
      <c r="ID220" s="25"/>
      <c r="IE220" s="25"/>
      <c r="IF220" s="25"/>
      <c r="IG220" s="25"/>
      <c r="IH220" s="25"/>
      <c r="II220" s="25"/>
      <c r="IJ220" s="25"/>
      <c r="IK220" s="25"/>
      <c r="IL220" s="25"/>
      <c r="IM220" s="25"/>
      <c r="IN220" s="25"/>
      <c r="IO220" s="25"/>
      <c r="IP220" s="25"/>
      <c r="IQ220" s="25"/>
      <c r="IR220" s="25"/>
      <c r="IS220" s="25"/>
      <c r="IT220" s="25"/>
      <c r="IU220" s="25"/>
      <c r="IV220" s="25"/>
      <c r="IW220" s="25"/>
      <c r="IX220" s="25"/>
      <c r="IY220" s="25"/>
      <c r="IZ220" s="25"/>
      <c r="JA220" s="25"/>
      <c r="JB220" s="25"/>
      <c r="JC220" s="25"/>
      <c r="JD220" s="25"/>
      <c r="JE220" s="25"/>
      <c r="JF220" s="25"/>
      <c r="JG220" s="25"/>
      <c r="JH220" s="25"/>
      <c r="JI220" s="25"/>
      <c r="JJ220" s="25"/>
      <c r="JK220" s="25"/>
      <c r="JL220" s="25"/>
      <c r="JM220" s="25"/>
      <c r="JN220" s="25"/>
      <c r="JO220" s="25"/>
      <c r="JP220" s="25"/>
      <c r="JQ220" s="25"/>
      <c r="JR220" s="25"/>
      <c r="JS220" s="25"/>
      <c r="JT220" s="25"/>
      <c r="JU220" s="25"/>
      <c r="JV220" s="25"/>
      <c r="JW220" s="25"/>
      <c r="JX220" s="25"/>
      <c r="JY220" s="25"/>
      <c r="JZ220" s="25"/>
      <c r="KA220" s="25"/>
      <c r="KB220" s="25"/>
      <c r="KC220" s="25"/>
      <c r="KD220" s="25"/>
      <c r="KE220" s="25"/>
      <c r="KF220" s="25"/>
      <c r="KG220" s="25"/>
      <c r="KH220" s="25"/>
      <c r="KI220" s="25"/>
      <c r="KJ220" s="25"/>
      <c r="KK220" s="25"/>
      <c r="KL220" s="25"/>
      <c r="KM220" s="25"/>
      <c r="KN220" s="25"/>
      <c r="KO220" s="25"/>
      <c r="KP220" s="25"/>
      <c r="KQ220" s="25"/>
      <c r="KR220" s="25"/>
      <c r="KS220" s="25"/>
      <c r="KT220" s="25"/>
      <c r="KU220" s="25"/>
      <c r="KV220" s="25"/>
      <c r="KW220" s="25"/>
      <c r="KX220" s="25"/>
      <c r="KY220" s="25"/>
      <c r="KZ220" s="25"/>
      <c r="LA220" s="25"/>
      <c r="LB220" s="25"/>
      <c r="LC220" s="25"/>
      <c r="LD220" s="25"/>
      <c r="LE220" s="25"/>
      <c r="LF220" s="25"/>
      <c r="LG220" s="25"/>
      <c r="LH220" s="25"/>
      <c r="LI220" s="25"/>
      <c r="LJ220" s="25"/>
      <c r="LK220" s="25"/>
      <c r="LL220" s="25"/>
      <c r="LM220" s="25"/>
      <c r="LN220" s="25"/>
      <c r="LO220" s="25"/>
      <c r="LP220" s="25"/>
      <c r="LQ220" s="25"/>
      <c r="LR220" s="25"/>
      <c r="LS220" s="25"/>
      <c r="LT220" s="25"/>
      <c r="LU220" s="25"/>
      <c r="LV220" s="25"/>
      <c r="LW220" s="25"/>
      <c r="LX220" s="25"/>
      <c r="LY220" s="25"/>
      <c r="LZ220" s="25"/>
      <c r="MA220" s="25"/>
      <c r="MB220" s="25"/>
      <c r="MC220" s="25"/>
      <c r="MD220" s="25"/>
      <c r="ME220" s="25"/>
      <c r="MF220" s="25"/>
      <c r="MG220" s="25"/>
      <c r="MH220" s="25"/>
      <c r="MI220" s="25"/>
      <c r="MJ220" s="25"/>
      <c r="MK220" s="25"/>
      <c r="ML220" s="25"/>
      <c r="MM220" s="25"/>
      <c r="MN220" s="25"/>
      <c r="MO220" s="25"/>
      <c r="MP220" s="25"/>
      <c r="MQ220" s="25"/>
      <c r="MR220" s="25"/>
      <c r="MS220" s="25"/>
      <c r="MT220" s="25"/>
      <c r="MU220" s="25"/>
      <c r="MV220" s="25"/>
      <c r="MW220" s="25"/>
      <c r="MX220" s="25"/>
      <c r="MY220" s="25"/>
      <c r="MZ220" s="25"/>
      <c r="NA220" s="25"/>
      <c r="NB220" s="25"/>
      <c r="NC220" s="25"/>
      <c r="ND220" s="25"/>
      <c r="NE220" s="25"/>
      <c r="NF220" s="25"/>
      <c r="NG220" s="25"/>
      <c r="NH220" s="25"/>
      <c r="NI220" s="25"/>
      <c r="NJ220" s="25"/>
      <c r="NK220" s="25"/>
      <c r="NL220" s="25"/>
      <c r="NM220" s="25"/>
      <c r="NN220" s="23"/>
      <c r="NO220" s="25"/>
      <c r="NP220" s="25"/>
      <c r="NQ220" s="25"/>
      <c r="NR220" s="25"/>
      <c r="NS220" s="25"/>
      <c r="NT220" s="25"/>
      <c r="NU220" s="25"/>
      <c r="NV220" s="25"/>
      <c r="NW220" s="23"/>
      <c r="NX220" s="25"/>
      <c r="NY220" s="25"/>
      <c r="NZ220" s="25"/>
      <c r="OA220" s="25"/>
      <c r="OB220" s="25"/>
      <c r="OC220" s="25"/>
      <c r="OD220" s="25"/>
      <c r="OE220" s="25"/>
      <c r="OF220" s="25"/>
      <c r="OG220" s="25"/>
      <c r="OH220" s="25"/>
      <c r="OI220" s="25"/>
      <c r="OJ220" s="25"/>
      <c r="OK220" s="25"/>
      <c r="OL220" s="25"/>
      <c r="OM220" s="25"/>
      <c r="ON220" s="25"/>
      <c r="OO220" s="25"/>
      <c r="OP220" s="25"/>
    </row>
    <row r="221" spans="1:406">
      <c r="A221" s="21" t="s">
        <v>305</v>
      </c>
      <c r="B221" s="24">
        <f t="shared" si="195"/>
        <v>0</v>
      </c>
      <c r="C221" s="24">
        <f t="shared" si="196"/>
        <v>0</v>
      </c>
      <c r="D221" s="24">
        <f t="shared" si="197"/>
        <v>0</v>
      </c>
      <c r="E221" s="24">
        <f t="shared" si="198"/>
        <v>0</v>
      </c>
      <c r="F221" s="24">
        <f t="shared" si="199"/>
        <v>0</v>
      </c>
      <c r="G221" s="24">
        <f t="shared" si="200"/>
        <v>0</v>
      </c>
      <c r="H221" s="24">
        <f t="shared" si="201"/>
        <v>0</v>
      </c>
      <c r="I221" s="24">
        <f t="shared" si="202"/>
        <v>0</v>
      </c>
      <c r="J221" s="24">
        <f t="shared" si="203"/>
        <v>0</v>
      </c>
      <c r="K221" s="24">
        <f t="shared" si="204"/>
        <v>0</v>
      </c>
      <c r="L221" s="24">
        <f t="shared" si="205"/>
        <v>0</v>
      </c>
      <c r="M221" s="24">
        <f t="shared" si="206"/>
        <v>0</v>
      </c>
      <c r="N221" s="24">
        <f t="shared" si="207"/>
        <v>0</v>
      </c>
      <c r="O221" s="24">
        <f t="shared" si="208"/>
        <v>0</v>
      </c>
      <c r="P221" s="24">
        <f t="shared" si="209"/>
        <v>0</v>
      </c>
      <c r="Q221" s="24">
        <f t="shared" si="210"/>
        <v>0</v>
      </c>
      <c r="R221" s="24">
        <f t="shared" si="211"/>
        <v>0</v>
      </c>
      <c r="S221" s="24">
        <f t="shared" si="212"/>
        <v>0</v>
      </c>
      <c r="T221" s="24">
        <f t="shared" si="213"/>
        <v>0</v>
      </c>
      <c r="U221" s="24">
        <f t="shared" si="214"/>
        <v>0</v>
      </c>
      <c r="V221" s="24">
        <f t="shared" si="215"/>
        <v>0</v>
      </c>
      <c r="W221" s="24">
        <f t="shared" si="216"/>
        <v>0</v>
      </c>
      <c r="X221" s="24">
        <f t="shared" si="217"/>
        <v>0</v>
      </c>
      <c r="Y221" s="24">
        <f t="shared" si="218"/>
        <v>0</v>
      </c>
      <c r="Z221" s="24">
        <f t="shared" si="219"/>
        <v>0</v>
      </c>
      <c r="AA221" s="24">
        <f t="shared" si="220"/>
        <v>0</v>
      </c>
      <c r="AB221" s="24">
        <f t="shared" si="221"/>
        <v>0</v>
      </c>
      <c r="AC221" s="24">
        <f t="shared" si="222"/>
        <v>0</v>
      </c>
      <c r="AD221" s="24">
        <f t="shared" si="223"/>
        <v>0</v>
      </c>
      <c r="AE221" s="24">
        <f t="shared" si="224"/>
        <v>0</v>
      </c>
      <c r="AF221" s="24">
        <f t="shared" si="225"/>
        <v>0</v>
      </c>
      <c r="AG221" s="24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  <c r="GT221" s="25"/>
      <c r="GU221" s="25"/>
      <c r="GV221" s="25"/>
      <c r="GW221" s="25"/>
      <c r="GX221" s="25"/>
      <c r="GY221" s="25"/>
      <c r="GZ221" s="25"/>
      <c r="HA221" s="25"/>
      <c r="HB221" s="25"/>
      <c r="HC221" s="25"/>
      <c r="HD221" s="25"/>
      <c r="HE221" s="25"/>
      <c r="HF221" s="25"/>
      <c r="HG221" s="25"/>
      <c r="HH221" s="25"/>
      <c r="HI221" s="25"/>
      <c r="HJ221" s="25"/>
      <c r="HK221" s="25"/>
      <c r="HL221" s="25"/>
      <c r="HM221" s="25"/>
      <c r="HN221" s="25"/>
      <c r="HO221" s="25"/>
      <c r="HP221" s="25"/>
      <c r="HQ221" s="25"/>
      <c r="HR221" s="25"/>
      <c r="HS221" s="25"/>
      <c r="HT221" s="25"/>
      <c r="HU221" s="25"/>
      <c r="HV221" s="25"/>
      <c r="HW221" s="25"/>
      <c r="HX221" s="25"/>
      <c r="HY221" s="25"/>
      <c r="HZ221" s="25"/>
      <c r="IA221" s="25"/>
      <c r="IB221" s="25"/>
      <c r="IC221" s="25"/>
      <c r="ID221" s="25"/>
      <c r="IE221" s="25"/>
      <c r="IF221" s="25"/>
      <c r="IG221" s="25"/>
      <c r="IH221" s="25"/>
      <c r="II221" s="25"/>
      <c r="IJ221" s="25"/>
      <c r="IK221" s="25"/>
      <c r="IL221" s="25"/>
      <c r="IM221" s="25"/>
      <c r="IN221" s="25"/>
      <c r="IO221" s="25"/>
      <c r="IP221" s="25"/>
      <c r="IQ221" s="25"/>
      <c r="IR221" s="25"/>
      <c r="IS221" s="25"/>
      <c r="IT221" s="25"/>
      <c r="IU221" s="25"/>
      <c r="IV221" s="25"/>
      <c r="IW221" s="25"/>
      <c r="IX221" s="25"/>
      <c r="IY221" s="25"/>
      <c r="IZ221" s="25"/>
      <c r="JA221" s="25"/>
      <c r="JB221" s="25"/>
      <c r="JC221" s="25"/>
      <c r="JD221" s="25"/>
      <c r="JE221" s="25"/>
      <c r="JF221" s="25"/>
      <c r="JG221" s="25"/>
      <c r="JH221" s="25"/>
      <c r="JI221" s="25"/>
      <c r="JJ221" s="25"/>
      <c r="JK221" s="25"/>
      <c r="JL221" s="25"/>
      <c r="JM221" s="25"/>
      <c r="JN221" s="25"/>
      <c r="JO221" s="25"/>
      <c r="JP221" s="25"/>
      <c r="JQ221" s="25"/>
      <c r="JR221" s="25"/>
      <c r="JS221" s="25"/>
      <c r="JT221" s="25"/>
      <c r="JU221" s="25"/>
      <c r="JV221" s="25"/>
      <c r="JW221" s="25"/>
      <c r="JX221" s="25"/>
      <c r="JY221" s="25"/>
      <c r="JZ221" s="25"/>
      <c r="KA221" s="25"/>
      <c r="KB221" s="25"/>
      <c r="KC221" s="25"/>
      <c r="KD221" s="25"/>
      <c r="KE221" s="25"/>
      <c r="KF221" s="25"/>
      <c r="KG221" s="25"/>
      <c r="KH221" s="25"/>
      <c r="KI221" s="25"/>
      <c r="KJ221" s="25"/>
      <c r="KK221" s="25"/>
      <c r="KL221" s="25"/>
      <c r="KM221" s="25"/>
      <c r="KN221" s="25"/>
      <c r="KO221" s="25"/>
      <c r="KP221" s="25"/>
      <c r="KQ221" s="25"/>
      <c r="KR221" s="25"/>
      <c r="KS221" s="25"/>
      <c r="KT221" s="25"/>
      <c r="KU221" s="25"/>
      <c r="KV221" s="25"/>
      <c r="KW221" s="25"/>
      <c r="KX221" s="25"/>
      <c r="KY221" s="25"/>
      <c r="KZ221" s="25"/>
      <c r="LA221" s="25"/>
      <c r="LB221" s="25"/>
      <c r="LC221" s="25"/>
      <c r="LD221" s="25"/>
      <c r="LE221" s="25"/>
      <c r="LF221" s="25"/>
      <c r="LG221" s="25"/>
      <c r="LH221" s="25"/>
      <c r="LI221" s="25"/>
      <c r="LJ221" s="25"/>
      <c r="LK221" s="25"/>
      <c r="LL221" s="25"/>
      <c r="LM221" s="25"/>
      <c r="LN221" s="25"/>
      <c r="LO221" s="25"/>
      <c r="LP221" s="25"/>
      <c r="LQ221" s="25"/>
      <c r="LR221" s="25"/>
      <c r="LS221" s="25"/>
      <c r="LT221" s="25"/>
      <c r="LU221" s="25"/>
      <c r="LV221" s="25"/>
      <c r="LW221" s="25"/>
      <c r="LX221" s="25"/>
      <c r="LY221" s="25"/>
      <c r="LZ221" s="25"/>
      <c r="MA221" s="25"/>
      <c r="MB221" s="25"/>
      <c r="MC221" s="25"/>
      <c r="MD221" s="25"/>
      <c r="ME221" s="25"/>
      <c r="MF221" s="25"/>
      <c r="MG221" s="25"/>
      <c r="MH221" s="25"/>
      <c r="MI221" s="25"/>
      <c r="MJ221" s="25"/>
      <c r="MK221" s="25"/>
      <c r="ML221" s="25"/>
      <c r="MM221" s="25"/>
      <c r="MN221" s="25"/>
      <c r="MO221" s="25"/>
      <c r="MP221" s="25"/>
      <c r="MQ221" s="25"/>
      <c r="MR221" s="25"/>
      <c r="MS221" s="25"/>
      <c r="MT221" s="25"/>
      <c r="MU221" s="25"/>
      <c r="MV221" s="25"/>
      <c r="MW221" s="25"/>
      <c r="MX221" s="25"/>
      <c r="MY221" s="25"/>
      <c r="MZ221" s="25"/>
      <c r="NA221" s="25"/>
      <c r="NB221" s="25"/>
      <c r="NC221" s="25"/>
      <c r="ND221" s="25"/>
      <c r="NE221" s="25"/>
      <c r="NF221" s="25"/>
      <c r="NG221" s="25"/>
      <c r="NH221" s="25"/>
      <c r="NI221" s="25"/>
      <c r="NJ221" s="25"/>
      <c r="NK221" s="25"/>
      <c r="NL221" s="25"/>
      <c r="NM221" s="25"/>
      <c r="NN221" s="23"/>
      <c r="NO221" s="25"/>
      <c r="NP221" s="25"/>
      <c r="NQ221" s="25"/>
      <c r="NR221" s="25"/>
      <c r="NS221" s="25"/>
      <c r="NT221" s="25"/>
      <c r="NU221" s="25"/>
      <c r="NV221" s="25"/>
      <c r="NW221" s="23"/>
      <c r="NX221" s="25"/>
      <c r="NY221" s="25"/>
      <c r="NZ221" s="25"/>
      <c r="OA221" s="25"/>
      <c r="OB221" s="25"/>
      <c r="OC221" s="25"/>
      <c r="OD221" s="25"/>
      <c r="OE221" s="25"/>
      <c r="OF221" s="25"/>
      <c r="OG221" s="25"/>
      <c r="OH221" s="25"/>
      <c r="OI221" s="25"/>
      <c r="OJ221" s="25"/>
      <c r="OK221" s="25"/>
      <c r="OL221" s="25"/>
      <c r="OM221" s="25"/>
      <c r="ON221" s="25"/>
      <c r="OO221" s="25"/>
      <c r="OP221" s="25"/>
    </row>
    <row r="222" spans="1:406">
      <c r="A222" s="21" t="s">
        <v>306</v>
      </c>
      <c r="B222" s="24">
        <f t="shared" si="195"/>
        <v>0</v>
      </c>
      <c r="C222" s="24">
        <f t="shared" si="196"/>
        <v>0</v>
      </c>
      <c r="D222" s="24">
        <f t="shared" si="197"/>
        <v>0</v>
      </c>
      <c r="E222" s="24">
        <f t="shared" si="198"/>
        <v>0</v>
      </c>
      <c r="F222" s="24">
        <f t="shared" si="199"/>
        <v>0</v>
      </c>
      <c r="G222" s="24">
        <f t="shared" si="200"/>
        <v>0</v>
      </c>
      <c r="H222" s="24">
        <f t="shared" si="201"/>
        <v>0</v>
      </c>
      <c r="I222" s="24">
        <f t="shared" si="202"/>
        <v>0</v>
      </c>
      <c r="J222" s="24">
        <f t="shared" si="203"/>
        <v>0</v>
      </c>
      <c r="K222" s="24">
        <f t="shared" si="204"/>
        <v>0</v>
      </c>
      <c r="L222" s="24">
        <f t="shared" si="205"/>
        <v>0</v>
      </c>
      <c r="M222" s="24">
        <f t="shared" si="206"/>
        <v>0</v>
      </c>
      <c r="N222" s="24">
        <f t="shared" si="207"/>
        <v>0</v>
      </c>
      <c r="O222" s="24">
        <f t="shared" si="208"/>
        <v>0</v>
      </c>
      <c r="P222" s="24">
        <f t="shared" si="209"/>
        <v>0</v>
      </c>
      <c r="Q222" s="24">
        <f t="shared" si="210"/>
        <v>0</v>
      </c>
      <c r="R222" s="24">
        <f t="shared" si="211"/>
        <v>0</v>
      </c>
      <c r="S222" s="24">
        <f t="shared" si="212"/>
        <v>0</v>
      </c>
      <c r="T222" s="24">
        <f t="shared" si="213"/>
        <v>0</v>
      </c>
      <c r="U222" s="24">
        <f t="shared" si="214"/>
        <v>0</v>
      </c>
      <c r="V222" s="24">
        <f t="shared" si="215"/>
        <v>0</v>
      </c>
      <c r="W222" s="24">
        <f t="shared" si="216"/>
        <v>0</v>
      </c>
      <c r="X222" s="24">
        <f t="shared" si="217"/>
        <v>0</v>
      </c>
      <c r="Y222" s="24">
        <f t="shared" si="218"/>
        <v>0</v>
      </c>
      <c r="Z222" s="24">
        <f t="shared" si="219"/>
        <v>0</v>
      </c>
      <c r="AA222" s="24">
        <f t="shared" si="220"/>
        <v>0</v>
      </c>
      <c r="AB222" s="24">
        <f t="shared" si="221"/>
        <v>0</v>
      </c>
      <c r="AC222" s="24">
        <f t="shared" si="222"/>
        <v>0</v>
      </c>
      <c r="AD222" s="24">
        <f t="shared" si="223"/>
        <v>0</v>
      </c>
      <c r="AE222" s="24">
        <f t="shared" si="224"/>
        <v>0</v>
      </c>
      <c r="AF222" s="24">
        <f t="shared" si="225"/>
        <v>0</v>
      </c>
      <c r="AG222" s="24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  <c r="EZ222" s="25"/>
      <c r="FA222" s="25"/>
      <c r="FB222" s="25"/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  <c r="GT222" s="25"/>
      <c r="GU222" s="25"/>
      <c r="GV222" s="25"/>
      <c r="GW222" s="25"/>
      <c r="GX222" s="25"/>
      <c r="GY222" s="25"/>
      <c r="GZ222" s="25"/>
      <c r="HA222" s="25"/>
      <c r="HB222" s="25"/>
      <c r="HC222" s="25"/>
      <c r="HD222" s="25"/>
      <c r="HE222" s="25"/>
      <c r="HF222" s="25"/>
      <c r="HG222" s="25"/>
      <c r="HH222" s="25"/>
      <c r="HI222" s="25"/>
      <c r="HJ222" s="25"/>
      <c r="HK222" s="25"/>
      <c r="HL222" s="25"/>
      <c r="HM222" s="25"/>
      <c r="HN222" s="25"/>
      <c r="HO222" s="25"/>
      <c r="HP222" s="25"/>
      <c r="HQ222" s="25"/>
      <c r="HR222" s="25"/>
      <c r="HS222" s="25"/>
      <c r="HT222" s="25"/>
      <c r="HU222" s="25"/>
      <c r="HV222" s="25"/>
      <c r="HW222" s="25"/>
      <c r="HX222" s="25"/>
      <c r="HY222" s="25"/>
      <c r="HZ222" s="25"/>
      <c r="IA222" s="25"/>
      <c r="IB222" s="25"/>
      <c r="IC222" s="25"/>
      <c r="ID222" s="25"/>
      <c r="IE222" s="25"/>
      <c r="IF222" s="25"/>
      <c r="IG222" s="25"/>
      <c r="IH222" s="25"/>
      <c r="II222" s="25"/>
      <c r="IJ222" s="25"/>
      <c r="IK222" s="25"/>
      <c r="IL222" s="25"/>
      <c r="IM222" s="25"/>
      <c r="IN222" s="25"/>
      <c r="IO222" s="25"/>
      <c r="IP222" s="25"/>
      <c r="IQ222" s="25"/>
      <c r="IR222" s="25"/>
      <c r="IS222" s="25"/>
      <c r="IT222" s="25"/>
      <c r="IU222" s="25"/>
      <c r="IV222" s="25"/>
      <c r="IW222" s="25"/>
      <c r="IX222" s="25"/>
      <c r="IY222" s="25"/>
      <c r="IZ222" s="25"/>
      <c r="JA222" s="25"/>
      <c r="JB222" s="25"/>
      <c r="JC222" s="25"/>
      <c r="JD222" s="25"/>
      <c r="JE222" s="25"/>
      <c r="JF222" s="25"/>
      <c r="JG222" s="25"/>
      <c r="JH222" s="25"/>
      <c r="JI222" s="25"/>
      <c r="JJ222" s="25"/>
      <c r="JK222" s="25"/>
      <c r="JL222" s="25"/>
      <c r="JM222" s="25"/>
      <c r="JN222" s="25"/>
      <c r="JO222" s="25"/>
      <c r="JP222" s="25"/>
      <c r="JQ222" s="25"/>
      <c r="JR222" s="25"/>
      <c r="JS222" s="25"/>
      <c r="JT222" s="25"/>
      <c r="JU222" s="25"/>
      <c r="JV222" s="25"/>
      <c r="JW222" s="25"/>
      <c r="JX222" s="25"/>
      <c r="JY222" s="25"/>
      <c r="JZ222" s="25"/>
      <c r="KA222" s="25"/>
      <c r="KB222" s="25"/>
      <c r="KC222" s="25"/>
      <c r="KD222" s="25"/>
      <c r="KE222" s="25"/>
      <c r="KF222" s="25"/>
      <c r="KG222" s="25"/>
      <c r="KH222" s="25"/>
      <c r="KI222" s="25"/>
      <c r="KJ222" s="25"/>
      <c r="KK222" s="25"/>
      <c r="KL222" s="25"/>
      <c r="KM222" s="25"/>
      <c r="KN222" s="25"/>
      <c r="KO222" s="25"/>
      <c r="KP222" s="25"/>
      <c r="KQ222" s="25"/>
      <c r="KR222" s="25"/>
      <c r="KS222" s="25"/>
      <c r="KT222" s="25"/>
      <c r="KU222" s="25"/>
      <c r="KV222" s="25"/>
      <c r="KW222" s="25"/>
      <c r="KX222" s="25"/>
      <c r="KY222" s="25"/>
      <c r="KZ222" s="25"/>
      <c r="LA222" s="25"/>
      <c r="LB222" s="25"/>
      <c r="LC222" s="25"/>
      <c r="LD222" s="25"/>
      <c r="LE222" s="25"/>
      <c r="LF222" s="25"/>
      <c r="LG222" s="25"/>
      <c r="LH222" s="25"/>
      <c r="LI222" s="25"/>
      <c r="LJ222" s="25"/>
      <c r="LK222" s="25"/>
      <c r="LL222" s="25"/>
      <c r="LM222" s="25"/>
      <c r="LN222" s="25"/>
      <c r="LO222" s="25"/>
      <c r="LP222" s="25"/>
      <c r="LQ222" s="25"/>
      <c r="LR222" s="25"/>
      <c r="LS222" s="25"/>
      <c r="LT222" s="25"/>
      <c r="LU222" s="25"/>
      <c r="LV222" s="25"/>
      <c r="LW222" s="25"/>
      <c r="LX222" s="25"/>
      <c r="LY222" s="25"/>
      <c r="LZ222" s="25"/>
      <c r="MA222" s="25"/>
      <c r="MB222" s="25"/>
      <c r="MC222" s="25"/>
      <c r="MD222" s="25"/>
      <c r="ME222" s="25"/>
      <c r="MF222" s="25"/>
      <c r="MG222" s="25"/>
      <c r="MH222" s="25"/>
      <c r="MI222" s="25"/>
      <c r="MJ222" s="25"/>
      <c r="MK222" s="25"/>
      <c r="ML222" s="25"/>
      <c r="MM222" s="25"/>
      <c r="MN222" s="25"/>
      <c r="MO222" s="25"/>
      <c r="MP222" s="25"/>
      <c r="MQ222" s="25"/>
      <c r="MR222" s="25"/>
      <c r="MS222" s="25"/>
      <c r="MT222" s="25"/>
      <c r="MU222" s="25"/>
      <c r="MV222" s="25"/>
      <c r="MW222" s="25"/>
      <c r="MX222" s="25"/>
      <c r="MY222" s="25"/>
      <c r="MZ222" s="25"/>
      <c r="NA222" s="25"/>
      <c r="NB222" s="25"/>
      <c r="NC222" s="25"/>
      <c r="ND222" s="25"/>
      <c r="NE222" s="25"/>
      <c r="NF222" s="25"/>
      <c r="NG222" s="25"/>
      <c r="NH222" s="25"/>
      <c r="NI222" s="25"/>
      <c r="NJ222" s="25"/>
      <c r="NK222" s="25"/>
      <c r="NL222" s="25"/>
      <c r="NM222" s="25"/>
      <c r="NN222" s="23"/>
      <c r="NO222" s="25"/>
      <c r="NP222" s="25"/>
      <c r="NQ222" s="25"/>
      <c r="NR222" s="25"/>
      <c r="NS222" s="25"/>
      <c r="NT222" s="25"/>
      <c r="NU222" s="25"/>
      <c r="NV222" s="25"/>
      <c r="NW222" s="23"/>
      <c r="NX222" s="25"/>
      <c r="NY222" s="25"/>
      <c r="NZ222" s="25"/>
      <c r="OA222" s="25"/>
      <c r="OB222" s="25"/>
      <c r="OC222" s="25"/>
      <c r="OD222" s="25"/>
      <c r="OE222" s="25"/>
      <c r="OF222" s="25"/>
      <c r="OG222" s="25"/>
      <c r="OH222" s="25"/>
      <c r="OI222" s="25"/>
      <c r="OJ222" s="25"/>
      <c r="OK222" s="25"/>
      <c r="OL222" s="25"/>
      <c r="OM222" s="25"/>
      <c r="ON222" s="25"/>
      <c r="OO222" s="25"/>
      <c r="OP222" s="25"/>
    </row>
    <row r="223" spans="1:406">
      <c r="A223" s="21" t="s">
        <v>307</v>
      </c>
      <c r="B223" s="24">
        <f t="shared" si="195"/>
        <v>0</v>
      </c>
      <c r="C223" s="24">
        <f t="shared" si="196"/>
        <v>0</v>
      </c>
      <c r="D223" s="24">
        <f t="shared" si="197"/>
        <v>0</v>
      </c>
      <c r="E223" s="24">
        <f t="shared" si="198"/>
        <v>0</v>
      </c>
      <c r="F223" s="24">
        <f t="shared" si="199"/>
        <v>0</v>
      </c>
      <c r="G223" s="24">
        <f t="shared" si="200"/>
        <v>0</v>
      </c>
      <c r="H223" s="24">
        <f t="shared" si="201"/>
        <v>0</v>
      </c>
      <c r="I223" s="24">
        <f t="shared" si="202"/>
        <v>0</v>
      </c>
      <c r="J223" s="24">
        <f t="shared" si="203"/>
        <v>0</v>
      </c>
      <c r="K223" s="24">
        <f t="shared" si="204"/>
        <v>0</v>
      </c>
      <c r="L223" s="24">
        <f t="shared" si="205"/>
        <v>0</v>
      </c>
      <c r="M223" s="24">
        <f t="shared" si="206"/>
        <v>0</v>
      </c>
      <c r="N223" s="24">
        <f t="shared" si="207"/>
        <v>0</v>
      </c>
      <c r="O223" s="24">
        <f t="shared" si="208"/>
        <v>0</v>
      </c>
      <c r="P223" s="24">
        <f t="shared" si="209"/>
        <v>0</v>
      </c>
      <c r="Q223" s="24">
        <f t="shared" si="210"/>
        <v>0</v>
      </c>
      <c r="R223" s="24">
        <f t="shared" si="211"/>
        <v>0</v>
      </c>
      <c r="S223" s="24">
        <f t="shared" si="212"/>
        <v>0</v>
      </c>
      <c r="T223" s="24">
        <f t="shared" si="213"/>
        <v>0</v>
      </c>
      <c r="U223" s="24">
        <f t="shared" si="214"/>
        <v>0</v>
      </c>
      <c r="V223" s="24">
        <f t="shared" si="215"/>
        <v>0</v>
      </c>
      <c r="W223" s="24">
        <f t="shared" si="216"/>
        <v>0</v>
      </c>
      <c r="X223" s="24">
        <f t="shared" si="217"/>
        <v>0</v>
      </c>
      <c r="Y223" s="24">
        <f t="shared" si="218"/>
        <v>0</v>
      </c>
      <c r="Z223" s="24">
        <f t="shared" si="219"/>
        <v>0</v>
      </c>
      <c r="AA223" s="24">
        <f t="shared" si="220"/>
        <v>0</v>
      </c>
      <c r="AB223" s="24">
        <f t="shared" si="221"/>
        <v>0</v>
      </c>
      <c r="AC223" s="24">
        <f t="shared" si="222"/>
        <v>0</v>
      </c>
      <c r="AD223" s="24">
        <f t="shared" si="223"/>
        <v>0</v>
      </c>
      <c r="AE223" s="24">
        <f t="shared" si="224"/>
        <v>0</v>
      </c>
      <c r="AF223" s="24">
        <f t="shared" si="225"/>
        <v>0</v>
      </c>
      <c r="AG223" s="24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/>
      <c r="GW223" s="25"/>
      <c r="GX223" s="25"/>
      <c r="GY223" s="25"/>
      <c r="GZ223" s="25"/>
      <c r="HA223" s="25"/>
      <c r="HB223" s="25"/>
      <c r="HC223" s="25"/>
      <c r="HD223" s="25"/>
      <c r="HE223" s="25"/>
      <c r="HF223" s="25"/>
      <c r="HG223" s="25"/>
      <c r="HH223" s="25"/>
      <c r="HI223" s="25"/>
      <c r="HJ223" s="25"/>
      <c r="HK223" s="25"/>
      <c r="HL223" s="25"/>
      <c r="HM223" s="25"/>
      <c r="HN223" s="25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/>
      <c r="KZ223" s="25"/>
      <c r="LA223" s="25"/>
      <c r="LB223" s="25"/>
      <c r="LC223" s="25"/>
      <c r="LD223" s="25"/>
      <c r="LE223" s="25"/>
      <c r="LF223" s="25"/>
      <c r="LG223" s="25"/>
      <c r="LH223" s="25"/>
      <c r="LI223" s="25"/>
      <c r="LJ223" s="25"/>
      <c r="LK223" s="25"/>
      <c r="LL223" s="25"/>
      <c r="LM223" s="25"/>
      <c r="LN223" s="25"/>
      <c r="LO223" s="25"/>
      <c r="LP223" s="25"/>
      <c r="LQ223" s="25"/>
      <c r="LR223" s="25"/>
      <c r="LS223" s="25"/>
      <c r="LT223" s="25"/>
      <c r="LU223" s="25"/>
      <c r="LV223" s="25"/>
      <c r="LW223" s="25"/>
      <c r="LX223" s="25"/>
      <c r="LY223" s="25"/>
      <c r="LZ223" s="25"/>
      <c r="MA223" s="25"/>
      <c r="MB223" s="25"/>
      <c r="MC223" s="25"/>
      <c r="MD223" s="25"/>
      <c r="ME223" s="25"/>
      <c r="MF223" s="25"/>
      <c r="MG223" s="25"/>
      <c r="MH223" s="25"/>
      <c r="MI223" s="25"/>
      <c r="MJ223" s="25"/>
      <c r="MK223" s="25"/>
      <c r="ML223" s="25"/>
      <c r="MM223" s="25"/>
      <c r="MN223" s="25"/>
      <c r="MO223" s="25"/>
      <c r="MP223" s="25"/>
      <c r="MQ223" s="25"/>
      <c r="MR223" s="25"/>
      <c r="MS223" s="25"/>
      <c r="MT223" s="25"/>
      <c r="MU223" s="25"/>
      <c r="MV223" s="25"/>
      <c r="MW223" s="25"/>
      <c r="MX223" s="25"/>
      <c r="MY223" s="25"/>
      <c r="MZ223" s="25"/>
      <c r="NA223" s="25"/>
      <c r="NB223" s="25"/>
      <c r="NC223" s="25"/>
      <c r="ND223" s="25"/>
      <c r="NE223" s="25"/>
      <c r="NF223" s="25"/>
      <c r="NG223" s="25"/>
      <c r="NH223" s="25"/>
      <c r="NI223" s="25"/>
      <c r="NJ223" s="25"/>
      <c r="NK223" s="25"/>
      <c r="NL223" s="25"/>
      <c r="NM223" s="25"/>
      <c r="NN223" s="23"/>
      <c r="NO223" s="25"/>
      <c r="NP223" s="25"/>
      <c r="NQ223" s="25"/>
      <c r="NR223" s="25"/>
      <c r="NS223" s="25"/>
      <c r="NT223" s="25"/>
      <c r="NU223" s="25"/>
      <c r="NV223" s="25"/>
      <c r="NW223" s="23"/>
      <c r="NX223" s="25"/>
      <c r="NY223" s="25"/>
      <c r="NZ223" s="25"/>
      <c r="OA223" s="25"/>
      <c r="OB223" s="25"/>
      <c r="OC223" s="25"/>
      <c r="OD223" s="25"/>
      <c r="OE223" s="25"/>
      <c r="OF223" s="25"/>
      <c r="OG223" s="25"/>
      <c r="OH223" s="25"/>
      <c r="OI223" s="25"/>
      <c r="OJ223" s="25"/>
      <c r="OK223" s="25"/>
      <c r="OL223" s="25"/>
      <c r="OM223" s="25"/>
      <c r="ON223" s="25"/>
      <c r="OO223" s="25"/>
      <c r="OP223" s="25"/>
    </row>
    <row r="224" spans="1:406">
      <c r="A224" s="21" t="s">
        <v>308</v>
      </c>
      <c r="B224" s="24">
        <f t="shared" si="195"/>
        <v>0</v>
      </c>
      <c r="C224" s="24">
        <f t="shared" si="196"/>
        <v>0</v>
      </c>
      <c r="D224" s="24">
        <f t="shared" si="197"/>
        <v>0</v>
      </c>
      <c r="E224" s="24">
        <f t="shared" si="198"/>
        <v>0</v>
      </c>
      <c r="F224" s="24">
        <f t="shared" si="199"/>
        <v>0</v>
      </c>
      <c r="G224" s="24">
        <f t="shared" si="200"/>
        <v>0</v>
      </c>
      <c r="H224" s="24">
        <f t="shared" si="201"/>
        <v>0</v>
      </c>
      <c r="I224" s="24">
        <f t="shared" si="202"/>
        <v>0</v>
      </c>
      <c r="J224" s="24">
        <f t="shared" si="203"/>
        <v>0</v>
      </c>
      <c r="K224" s="24">
        <f t="shared" si="204"/>
        <v>0</v>
      </c>
      <c r="L224" s="24">
        <f t="shared" si="205"/>
        <v>0</v>
      </c>
      <c r="M224" s="24">
        <f t="shared" si="206"/>
        <v>0</v>
      </c>
      <c r="N224" s="24">
        <f t="shared" si="207"/>
        <v>0</v>
      </c>
      <c r="O224" s="24">
        <f t="shared" si="208"/>
        <v>0</v>
      </c>
      <c r="P224" s="24">
        <f t="shared" si="209"/>
        <v>0</v>
      </c>
      <c r="Q224" s="24">
        <f t="shared" si="210"/>
        <v>0</v>
      </c>
      <c r="R224" s="24">
        <f t="shared" si="211"/>
        <v>0</v>
      </c>
      <c r="S224" s="24">
        <f t="shared" si="212"/>
        <v>0</v>
      </c>
      <c r="T224" s="24">
        <f t="shared" si="213"/>
        <v>0</v>
      </c>
      <c r="U224" s="24">
        <f t="shared" si="214"/>
        <v>0</v>
      </c>
      <c r="V224" s="24">
        <f t="shared" si="215"/>
        <v>0</v>
      </c>
      <c r="W224" s="24">
        <f t="shared" si="216"/>
        <v>0</v>
      </c>
      <c r="X224" s="24">
        <f t="shared" si="217"/>
        <v>0</v>
      </c>
      <c r="Y224" s="24">
        <f t="shared" si="218"/>
        <v>0</v>
      </c>
      <c r="Z224" s="24">
        <f t="shared" si="219"/>
        <v>0</v>
      </c>
      <c r="AA224" s="24">
        <f t="shared" si="220"/>
        <v>0</v>
      </c>
      <c r="AB224" s="24">
        <f t="shared" si="221"/>
        <v>0</v>
      </c>
      <c r="AC224" s="24">
        <f t="shared" si="222"/>
        <v>0</v>
      </c>
      <c r="AD224" s="24">
        <f t="shared" si="223"/>
        <v>0</v>
      </c>
      <c r="AE224" s="24">
        <f t="shared" si="224"/>
        <v>0</v>
      </c>
      <c r="AF224" s="24">
        <f t="shared" si="225"/>
        <v>0</v>
      </c>
      <c r="AG224" s="24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  <c r="EZ224" s="25"/>
      <c r="FA224" s="25"/>
      <c r="FB224" s="25"/>
      <c r="FC224" s="25"/>
      <c r="FD224" s="25"/>
      <c r="FE224" s="25"/>
      <c r="FF224" s="25"/>
      <c r="FG224" s="25"/>
      <c r="FH224" s="25"/>
      <c r="FI224" s="25"/>
      <c r="FJ224" s="25"/>
      <c r="FK224" s="25"/>
      <c r="FL224" s="25"/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  <c r="GT224" s="25"/>
      <c r="GU224" s="25"/>
      <c r="GV224" s="25"/>
      <c r="GW224" s="25"/>
      <c r="GX224" s="25"/>
      <c r="GY224" s="25"/>
      <c r="GZ224" s="25"/>
      <c r="HA224" s="25"/>
      <c r="HB224" s="25"/>
      <c r="HC224" s="25"/>
      <c r="HD224" s="25"/>
      <c r="HE224" s="25"/>
      <c r="HF224" s="25"/>
      <c r="HG224" s="25"/>
      <c r="HH224" s="25"/>
      <c r="HI224" s="25"/>
      <c r="HJ224" s="25"/>
      <c r="HK224" s="25"/>
      <c r="HL224" s="25"/>
      <c r="HM224" s="25"/>
      <c r="HN224" s="25"/>
      <c r="HO224" s="25"/>
      <c r="HP224" s="25"/>
      <c r="HQ224" s="25"/>
      <c r="HR224" s="25"/>
      <c r="HS224" s="25"/>
      <c r="HT224" s="25"/>
      <c r="HU224" s="25"/>
      <c r="HV224" s="25"/>
      <c r="HW224" s="25"/>
      <c r="HX224" s="25"/>
      <c r="HY224" s="25"/>
      <c r="HZ224" s="25"/>
      <c r="IA224" s="25"/>
      <c r="IB224" s="25"/>
      <c r="IC224" s="25"/>
      <c r="ID224" s="25"/>
      <c r="IE224" s="25"/>
      <c r="IF224" s="25"/>
      <c r="IG224" s="25"/>
      <c r="IH224" s="25"/>
      <c r="II224" s="25"/>
      <c r="IJ224" s="25"/>
      <c r="IK224" s="25"/>
      <c r="IL224" s="25"/>
      <c r="IM224" s="25"/>
      <c r="IN224" s="25"/>
      <c r="IO224" s="25"/>
      <c r="IP224" s="25"/>
      <c r="IQ224" s="25"/>
      <c r="IR224" s="25"/>
      <c r="IS224" s="25"/>
      <c r="IT224" s="25"/>
      <c r="IU224" s="25"/>
      <c r="IV224" s="25"/>
      <c r="IW224" s="25"/>
      <c r="IX224" s="25"/>
      <c r="IY224" s="25"/>
      <c r="IZ224" s="25"/>
      <c r="JA224" s="25"/>
      <c r="JB224" s="25"/>
      <c r="JC224" s="25"/>
      <c r="JD224" s="25"/>
      <c r="JE224" s="25"/>
      <c r="JF224" s="25"/>
      <c r="JG224" s="25"/>
      <c r="JH224" s="25"/>
      <c r="JI224" s="25"/>
      <c r="JJ224" s="25"/>
      <c r="JK224" s="25"/>
      <c r="JL224" s="25"/>
      <c r="JM224" s="25"/>
      <c r="JN224" s="25"/>
      <c r="JO224" s="25"/>
      <c r="JP224" s="25"/>
      <c r="JQ224" s="25"/>
      <c r="JR224" s="25"/>
      <c r="JS224" s="25"/>
      <c r="JT224" s="25"/>
      <c r="JU224" s="25"/>
      <c r="JV224" s="25"/>
      <c r="JW224" s="25"/>
      <c r="JX224" s="25"/>
      <c r="JY224" s="25"/>
      <c r="JZ224" s="25"/>
      <c r="KA224" s="25"/>
      <c r="KB224" s="25"/>
      <c r="KC224" s="25"/>
      <c r="KD224" s="25"/>
      <c r="KE224" s="25"/>
      <c r="KF224" s="25"/>
      <c r="KG224" s="25"/>
      <c r="KH224" s="25"/>
      <c r="KI224" s="25"/>
      <c r="KJ224" s="25"/>
      <c r="KK224" s="25"/>
      <c r="KL224" s="25"/>
      <c r="KM224" s="25"/>
      <c r="KN224" s="25"/>
      <c r="KO224" s="25"/>
      <c r="KP224" s="25"/>
      <c r="KQ224" s="25"/>
      <c r="KR224" s="25"/>
      <c r="KS224" s="25"/>
      <c r="KT224" s="25"/>
      <c r="KU224" s="25"/>
      <c r="KV224" s="25"/>
      <c r="KW224" s="25"/>
      <c r="KX224" s="25"/>
      <c r="KY224" s="25"/>
      <c r="KZ224" s="25"/>
      <c r="LA224" s="25"/>
      <c r="LB224" s="25"/>
      <c r="LC224" s="25"/>
      <c r="LD224" s="25"/>
      <c r="LE224" s="25"/>
      <c r="LF224" s="25"/>
      <c r="LG224" s="25"/>
      <c r="LH224" s="25"/>
      <c r="LI224" s="25"/>
      <c r="LJ224" s="25"/>
      <c r="LK224" s="25"/>
      <c r="LL224" s="25"/>
      <c r="LM224" s="25"/>
      <c r="LN224" s="25"/>
      <c r="LO224" s="25"/>
      <c r="LP224" s="25"/>
      <c r="LQ224" s="25"/>
      <c r="LR224" s="25"/>
      <c r="LS224" s="25"/>
      <c r="LT224" s="25"/>
      <c r="LU224" s="25"/>
      <c r="LV224" s="25"/>
      <c r="LW224" s="25"/>
      <c r="LX224" s="25"/>
      <c r="LY224" s="25"/>
      <c r="LZ224" s="25"/>
      <c r="MA224" s="25"/>
      <c r="MB224" s="25"/>
      <c r="MC224" s="25"/>
      <c r="MD224" s="25"/>
      <c r="ME224" s="25"/>
      <c r="MF224" s="25"/>
      <c r="MG224" s="25"/>
      <c r="MH224" s="25"/>
      <c r="MI224" s="25"/>
      <c r="MJ224" s="25"/>
      <c r="MK224" s="25"/>
      <c r="ML224" s="25"/>
      <c r="MM224" s="25"/>
      <c r="MN224" s="25"/>
      <c r="MO224" s="25"/>
      <c r="MP224" s="25"/>
      <c r="MQ224" s="25"/>
      <c r="MR224" s="25"/>
      <c r="MS224" s="25"/>
      <c r="MT224" s="25"/>
      <c r="MU224" s="25"/>
      <c r="MV224" s="25"/>
      <c r="MW224" s="25"/>
      <c r="MX224" s="25"/>
      <c r="MY224" s="25"/>
      <c r="MZ224" s="25"/>
      <c r="NA224" s="25"/>
      <c r="NB224" s="25"/>
      <c r="NC224" s="25"/>
      <c r="ND224" s="25"/>
      <c r="NE224" s="25"/>
      <c r="NF224" s="25"/>
      <c r="NG224" s="25"/>
      <c r="NH224" s="25"/>
      <c r="NI224" s="25"/>
      <c r="NJ224" s="25"/>
      <c r="NK224" s="25"/>
      <c r="NL224" s="25"/>
      <c r="NM224" s="25"/>
      <c r="NN224" s="23"/>
      <c r="NO224" s="25"/>
      <c r="NP224" s="25"/>
      <c r="NQ224" s="25"/>
      <c r="NR224" s="25"/>
      <c r="NS224" s="25"/>
      <c r="NT224" s="25"/>
      <c r="NU224" s="25"/>
      <c r="NV224" s="25"/>
      <c r="NW224" s="23"/>
      <c r="NX224" s="25"/>
      <c r="NY224" s="25"/>
      <c r="NZ224" s="25"/>
      <c r="OA224" s="25"/>
      <c r="OB224" s="25"/>
      <c r="OC224" s="25"/>
      <c r="OD224" s="25"/>
      <c r="OE224" s="25"/>
      <c r="OF224" s="25"/>
      <c r="OG224" s="25"/>
      <c r="OH224" s="25"/>
      <c r="OI224" s="25"/>
      <c r="OJ224" s="25"/>
      <c r="OK224" s="25"/>
      <c r="OL224" s="25"/>
      <c r="OM224" s="25"/>
      <c r="ON224" s="25"/>
      <c r="OO224" s="25"/>
      <c r="OP224" s="25"/>
    </row>
    <row r="225" spans="1:438">
      <c r="A225" s="21" t="s">
        <v>309</v>
      </c>
      <c r="B225" s="24">
        <f t="shared" si="195"/>
        <v>0</v>
      </c>
      <c r="C225" s="24">
        <f t="shared" si="196"/>
        <v>0</v>
      </c>
      <c r="D225" s="24">
        <f t="shared" si="197"/>
        <v>0</v>
      </c>
      <c r="E225" s="24">
        <f t="shared" si="198"/>
        <v>0</v>
      </c>
      <c r="F225" s="24">
        <f t="shared" si="199"/>
        <v>0</v>
      </c>
      <c r="G225" s="24">
        <f t="shared" si="200"/>
        <v>0</v>
      </c>
      <c r="H225" s="24">
        <f t="shared" si="201"/>
        <v>0</v>
      </c>
      <c r="I225" s="24">
        <f t="shared" si="202"/>
        <v>0</v>
      </c>
      <c r="J225" s="24">
        <f t="shared" si="203"/>
        <v>0</v>
      </c>
      <c r="K225" s="24">
        <f t="shared" si="204"/>
        <v>0</v>
      </c>
      <c r="L225" s="24">
        <f t="shared" si="205"/>
        <v>0</v>
      </c>
      <c r="M225" s="24">
        <f t="shared" si="206"/>
        <v>0</v>
      </c>
      <c r="N225" s="24">
        <f t="shared" si="207"/>
        <v>0</v>
      </c>
      <c r="O225" s="24">
        <f t="shared" si="208"/>
        <v>0</v>
      </c>
      <c r="P225" s="24">
        <f t="shared" si="209"/>
        <v>0</v>
      </c>
      <c r="Q225" s="24">
        <f t="shared" si="210"/>
        <v>0</v>
      </c>
      <c r="R225" s="24">
        <f t="shared" si="211"/>
        <v>0</v>
      </c>
      <c r="S225" s="24">
        <f t="shared" si="212"/>
        <v>0</v>
      </c>
      <c r="T225" s="24">
        <f t="shared" si="213"/>
        <v>0</v>
      </c>
      <c r="U225" s="24">
        <f t="shared" si="214"/>
        <v>0</v>
      </c>
      <c r="V225" s="24">
        <f t="shared" si="215"/>
        <v>0</v>
      </c>
      <c r="W225" s="24">
        <f t="shared" si="216"/>
        <v>0</v>
      </c>
      <c r="X225" s="24">
        <f t="shared" si="217"/>
        <v>0</v>
      </c>
      <c r="Y225" s="24">
        <f t="shared" si="218"/>
        <v>0</v>
      </c>
      <c r="Z225" s="24">
        <f t="shared" si="219"/>
        <v>0</v>
      </c>
      <c r="AA225" s="24">
        <f t="shared" si="220"/>
        <v>0</v>
      </c>
      <c r="AB225" s="24">
        <f t="shared" si="221"/>
        <v>0</v>
      </c>
      <c r="AC225" s="24">
        <f t="shared" si="222"/>
        <v>0</v>
      </c>
      <c r="AD225" s="24">
        <f t="shared" si="223"/>
        <v>0</v>
      </c>
      <c r="AE225" s="24">
        <f t="shared" si="224"/>
        <v>0</v>
      </c>
      <c r="AF225" s="24">
        <f t="shared" si="225"/>
        <v>0</v>
      </c>
      <c r="AG225" s="24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  <c r="EZ225" s="25"/>
      <c r="FA225" s="25"/>
      <c r="FB225" s="25"/>
      <c r="FC225" s="25"/>
      <c r="FD225" s="25"/>
      <c r="FE225" s="25"/>
      <c r="FF225" s="25"/>
      <c r="FG225" s="25"/>
      <c r="FH225" s="25"/>
      <c r="FI225" s="25"/>
      <c r="FJ225" s="25"/>
      <c r="FK225" s="25"/>
      <c r="FL225" s="25"/>
      <c r="FM225" s="25"/>
      <c r="FN225" s="25"/>
      <c r="FO225" s="25"/>
      <c r="FP225" s="25"/>
      <c r="FQ225" s="25"/>
      <c r="FR225" s="25"/>
      <c r="FS225" s="25"/>
      <c r="FT225" s="25"/>
      <c r="FU225" s="25"/>
      <c r="FV225" s="25"/>
      <c r="FW225" s="25"/>
      <c r="FX225" s="25"/>
      <c r="FY225" s="25"/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  <c r="GT225" s="25"/>
      <c r="GU225" s="25"/>
      <c r="GV225" s="25"/>
      <c r="GW225" s="25"/>
      <c r="GX225" s="25"/>
      <c r="GY225" s="25"/>
      <c r="GZ225" s="25"/>
      <c r="HA225" s="25"/>
      <c r="HB225" s="25"/>
      <c r="HC225" s="25"/>
      <c r="HD225" s="25"/>
      <c r="HE225" s="25"/>
      <c r="HF225" s="25"/>
      <c r="HG225" s="25"/>
      <c r="HH225" s="25"/>
      <c r="HI225" s="25"/>
      <c r="HJ225" s="25"/>
      <c r="HK225" s="25"/>
      <c r="HL225" s="25"/>
      <c r="HM225" s="25"/>
      <c r="HN225" s="25"/>
      <c r="HO225" s="25"/>
      <c r="HP225" s="25"/>
      <c r="HQ225" s="25"/>
      <c r="HR225" s="25"/>
      <c r="HS225" s="25"/>
      <c r="HT225" s="25"/>
      <c r="HU225" s="25"/>
      <c r="HV225" s="25"/>
      <c r="HW225" s="25"/>
      <c r="HX225" s="25"/>
      <c r="HY225" s="25"/>
      <c r="HZ225" s="25"/>
      <c r="IA225" s="25"/>
      <c r="IB225" s="25"/>
      <c r="IC225" s="25"/>
      <c r="ID225" s="25"/>
      <c r="IE225" s="25"/>
      <c r="IF225" s="25"/>
      <c r="IG225" s="25"/>
      <c r="IH225" s="25"/>
      <c r="II225" s="25"/>
      <c r="IJ225" s="25"/>
      <c r="IK225" s="25"/>
      <c r="IL225" s="25"/>
      <c r="IM225" s="25"/>
      <c r="IN225" s="25"/>
      <c r="IO225" s="25"/>
      <c r="IP225" s="25"/>
      <c r="IQ225" s="25"/>
      <c r="IR225" s="25"/>
      <c r="IS225" s="25"/>
      <c r="IT225" s="25"/>
      <c r="IU225" s="25"/>
      <c r="IV225" s="25"/>
      <c r="IW225" s="25"/>
      <c r="IX225" s="25"/>
      <c r="IY225" s="25"/>
      <c r="IZ225" s="25"/>
      <c r="JA225" s="25"/>
      <c r="JB225" s="25"/>
      <c r="JC225" s="25"/>
      <c r="JD225" s="25"/>
      <c r="JE225" s="25"/>
      <c r="JF225" s="25"/>
      <c r="JG225" s="25"/>
      <c r="JH225" s="25"/>
      <c r="JI225" s="25"/>
      <c r="JJ225" s="25"/>
      <c r="JK225" s="25"/>
      <c r="JL225" s="25"/>
      <c r="JM225" s="25"/>
      <c r="JN225" s="25"/>
      <c r="JO225" s="25"/>
      <c r="JP225" s="25"/>
      <c r="JQ225" s="25"/>
      <c r="JR225" s="25"/>
      <c r="JS225" s="25"/>
      <c r="JT225" s="25"/>
      <c r="JU225" s="25"/>
      <c r="JV225" s="25"/>
      <c r="JW225" s="25"/>
      <c r="JX225" s="25"/>
      <c r="JY225" s="25"/>
      <c r="JZ225" s="25"/>
      <c r="KA225" s="25"/>
      <c r="KB225" s="25"/>
      <c r="KC225" s="25"/>
      <c r="KD225" s="25"/>
      <c r="KE225" s="25"/>
      <c r="KF225" s="25"/>
      <c r="KG225" s="25"/>
      <c r="KH225" s="25"/>
      <c r="KI225" s="25"/>
      <c r="KJ225" s="25"/>
      <c r="KK225" s="25"/>
      <c r="KL225" s="25"/>
      <c r="KM225" s="25"/>
      <c r="KN225" s="25"/>
      <c r="KO225" s="25"/>
      <c r="KP225" s="25"/>
      <c r="KQ225" s="25"/>
      <c r="KR225" s="25"/>
      <c r="KS225" s="25"/>
      <c r="KT225" s="25"/>
      <c r="KU225" s="25"/>
      <c r="KV225" s="25"/>
      <c r="KW225" s="25"/>
      <c r="KX225" s="25"/>
      <c r="KY225" s="25"/>
      <c r="KZ225" s="25"/>
      <c r="LA225" s="25"/>
      <c r="LB225" s="25"/>
      <c r="LC225" s="25"/>
      <c r="LD225" s="25"/>
      <c r="LE225" s="25"/>
      <c r="LF225" s="25"/>
      <c r="LG225" s="25"/>
      <c r="LH225" s="25"/>
      <c r="LI225" s="25"/>
      <c r="LJ225" s="25"/>
      <c r="LK225" s="25"/>
      <c r="LL225" s="25"/>
      <c r="LM225" s="25"/>
      <c r="LN225" s="25"/>
      <c r="LO225" s="25"/>
      <c r="LP225" s="25"/>
      <c r="LQ225" s="25"/>
      <c r="LR225" s="25"/>
      <c r="LS225" s="25"/>
      <c r="LT225" s="25"/>
      <c r="LU225" s="25"/>
      <c r="LV225" s="25"/>
      <c r="LW225" s="25"/>
      <c r="LX225" s="25"/>
      <c r="LY225" s="25"/>
      <c r="LZ225" s="25"/>
      <c r="MA225" s="25"/>
      <c r="MB225" s="25"/>
      <c r="MC225" s="25"/>
      <c r="MD225" s="25"/>
      <c r="ME225" s="25"/>
      <c r="MF225" s="25"/>
      <c r="MG225" s="25"/>
      <c r="MH225" s="25"/>
      <c r="MI225" s="25"/>
      <c r="MJ225" s="25"/>
      <c r="MK225" s="25"/>
      <c r="ML225" s="25"/>
      <c r="MM225" s="25"/>
      <c r="MN225" s="25"/>
      <c r="MO225" s="25"/>
      <c r="MP225" s="25"/>
      <c r="MQ225" s="25"/>
      <c r="MR225" s="25"/>
      <c r="MS225" s="25"/>
      <c r="MT225" s="25"/>
      <c r="MU225" s="25"/>
      <c r="MV225" s="25"/>
      <c r="MW225" s="25"/>
      <c r="MX225" s="25"/>
      <c r="MY225" s="27"/>
      <c r="MZ225" s="25"/>
      <c r="NA225" s="25"/>
      <c r="NB225" s="25"/>
      <c r="NC225" s="25"/>
      <c r="ND225" s="25"/>
      <c r="NE225" s="25"/>
      <c r="NF225" s="25"/>
      <c r="NG225" s="25"/>
      <c r="NH225" s="26"/>
      <c r="NI225" s="26"/>
      <c r="NJ225" s="26"/>
      <c r="NK225" s="26"/>
      <c r="NL225" s="26"/>
      <c r="NM225" s="25"/>
      <c r="NN225" s="23"/>
      <c r="NO225" s="26"/>
      <c r="NP225" s="25"/>
      <c r="NQ225" s="25"/>
      <c r="NR225" s="25"/>
      <c r="NS225" s="25"/>
      <c r="NT225" s="26"/>
      <c r="NU225" s="26"/>
      <c r="NV225" s="26"/>
      <c r="NW225" s="26"/>
      <c r="NX225" s="26"/>
      <c r="NY225" s="25"/>
      <c r="NZ225" s="25"/>
      <c r="OA225" s="25"/>
      <c r="OB225" s="25"/>
      <c r="OC225" s="25"/>
      <c r="OD225" s="25"/>
      <c r="OE225" s="25"/>
      <c r="OF225" s="25"/>
      <c r="OG225" s="25"/>
      <c r="OH225" s="25"/>
      <c r="OI225" s="25"/>
      <c r="OJ225" s="25"/>
      <c r="OK225" s="25"/>
      <c r="OL225" s="25"/>
      <c r="OM225" s="25"/>
      <c r="ON225" s="25"/>
      <c r="OO225" s="25"/>
      <c r="OP225" s="25"/>
    </row>
    <row r="226" spans="1:438">
      <c r="A226" s="21" t="s">
        <v>310</v>
      </c>
      <c r="B226" s="24">
        <f t="shared" si="195"/>
        <v>0</v>
      </c>
      <c r="C226" s="24">
        <f t="shared" si="196"/>
        <v>0</v>
      </c>
      <c r="D226" s="24">
        <f t="shared" si="197"/>
        <v>0</v>
      </c>
      <c r="E226" s="24">
        <f t="shared" si="198"/>
        <v>0</v>
      </c>
      <c r="F226" s="24">
        <f t="shared" si="199"/>
        <v>0</v>
      </c>
      <c r="G226" s="24">
        <f t="shared" si="200"/>
        <v>0</v>
      </c>
      <c r="H226" s="24">
        <f t="shared" si="201"/>
        <v>0</v>
      </c>
      <c r="I226" s="24">
        <f t="shared" si="202"/>
        <v>0</v>
      </c>
      <c r="J226" s="24">
        <f t="shared" si="203"/>
        <v>0</v>
      </c>
      <c r="K226" s="24">
        <f t="shared" si="204"/>
        <v>0</v>
      </c>
      <c r="L226" s="24">
        <f t="shared" si="205"/>
        <v>0</v>
      </c>
      <c r="M226" s="24">
        <f t="shared" si="206"/>
        <v>0</v>
      </c>
      <c r="N226" s="24">
        <f t="shared" si="207"/>
        <v>0</v>
      </c>
      <c r="O226" s="24">
        <f t="shared" si="208"/>
        <v>0</v>
      </c>
      <c r="P226" s="24">
        <f t="shared" si="209"/>
        <v>0</v>
      </c>
      <c r="Q226" s="24">
        <f t="shared" si="210"/>
        <v>0</v>
      </c>
      <c r="R226" s="24">
        <f t="shared" si="211"/>
        <v>0</v>
      </c>
      <c r="S226" s="24">
        <f t="shared" si="212"/>
        <v>0</v>
      </c>
      <c r="T226" s="24">
        <f t="shared" si="213"/>
        <v>0</v>
      </c>
      <c r="U226" s="24">
        <f t="shared" si="214"/>
        <v>0</v>
      </c>
      <c r="V226" s="24">
        <f t="shared" si="215"/>
        <v>0</v>
      </c>
      <c r="W226" s="24">
        <f t="shared" si="216"/>
        <v>0</v>
      </c>
      <c r="X226" s="24">
        <f t="shared" si="217"/>
        <v>0</v>
      </c>
      <c r="Y226" s="24">
        <f t="shared" si="218"/>
        <v>0</v>
      </c>
      <c r="Z226" s="24">
        <f t="shared" si="219"/>
        <v>0</v>
      </c>
      <c r="AA226" s="24">
        <f t="shared" si="220"/>
        <v>0</v>
      </c>
      <c r="AB226" s="24">
        <f t="shared" si="221"/>
        <v>0</v>
      </c>
      <c r="AC226" s="24">
        <f t="shared" si="222"/>
        <v>0</v>
      </c>
      <c r="AD226" s="24">
        <f t="shared" si="223"/>
        <v>0</v>
      </c>
      <c r="AE226" s="24">
        <f t="shared" si="224"/>
        <v>0</v>
      </c>
      <c r="AF226" s="24">
        <f t="shared" si="225"/>
        <v>0</v>
      </c>
      <c r="AG226" s="24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  <c r="EZ226" s="25"/>
      <c r="FA226" s="25"/>
      <c r="FB226" s="25"/>
      <c r="FC226" s="25"/>
      <c r="FD226" s="25"/>
      <c r="FE226" s="25"/>
      <c r="FF226" s="25"/>
      <c r="FG226" s="25"/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  <c r="GT226" s="25"/>
      <c r="GU226" s="25"/>
      <c r="GV226" s="25"/>
      <c r="GW226" s="25"/>
      <c r="GX226" s="25"/>
      <c r="GY226" s="25"/>
      <c r="GZ226" s="25"/>
      <c r="HA226" s="25"/>
      <c r="HB226" s="25"/>
      <c r="HC226" s="25"/>
      <c r="HD226" s="25"/>
      <c r="HE226" s="25"/>
      <c r="HF226" s="25"/>
      <c r="HG226" s="25"/>
      <c r="HH226" s="25"/>
      <c r="HI226" s="25"/>
      <c r="HJ226" s="25"/>
      <c r="HK226" s="25"/>
      <c r="HL226" s="25"/>
      <c r="HM226" s="25"/>
      <c r="HN226" s="25"/>
      <c r="HO226" s="25"/>
      <c r="HP226" s="25"/>
      <c r="HQ226" s="25"/>
      <c r="HR226" s="25"/>
      <c r="HS226" s="25"/>
      <c r="HT226" s="25"/>
      <c r="HU226" s="25"/>
      <c r="HV226" s="25"/>
      <c r="HW226" s="25"/>
      <c r="HX226" s="25"/>
      <c r="HY226" s="25"/>
      <c r="HZ226" s="25"/>
      <c r="IA226" s="25"/>
      <c r="IB226" s="25"/>
      <c r="IC226" s="25"/>
      <c r="ID226" s="25"/>
      <c r="IE226" s="25"/>
      <c r="IF226" s="25"/>
      <c r="IG226" s="25"/>
      <c r="IH226" s="25"/>
      <c r="II226" s="25"/>
      <c r="IJ226" s="25"/>
      <c r="IK226" s="25"/>
      <c r="IL226" s="25"/>
      <c r="IM226" s="25"/>
      <c r="IN226" s="25"/>
      <c r="IO226" s="25"/>
      <c r="IP226" s="25"/>
      <c r="IQ226" s="25"/>
      <c r="IR226" s="25"/>
      <c r="IS226" s="25"/>
      <c r="IT226" s="25"/>
      <c r="IU226" s="25"/>
      <c r="IV226" s="25"/>
      <c r="IW226" s="25"/>
      <c r="IX226" s="25"/>
      <c r="IY226" s="25"/>
      <c r="IZ226" s="25"/>
      <c r="JA226" s="25"/>
      <c r="JB226" s="25"/>
      <c r="JC226" s="25"/>
      <c r="JD226" s="25"/>
      <c r="JE226" s="25"/>
      <c r="JF226" s="25"/>
      <c r="JG226" s="25"/>
      <c r="JH226" s="25"/>
      <c r="JI226" s="25"/>
      <c r="JJ226" s="25"/>
      <c r="JK226" s="25"/>
      <c r="JL226" s="25"/>
      <c r="JM226" s="25"/>
      <c r="JN226" s="25"/>
      <c r="JO226" s="25"/>
      <c r="JP226" s="25"/>
      <c r="JQ226" s="25"/>
      <c r="JR226" s="25"/>
      <c r="JS226" s="25"/>
      <c r="JT226" s="25"/>
      <c r="JU226" s="25"/>
      <c r="JV226" s="25"/>
      <c r="JW226" s="25"/>
      <c r="JX226" s="25"/>
      <c r="JY226" s="25"/>
      <c r="JZ226" s="25"/>
      <c r="KA226" s="25"/>
      <c r="KB226" s="25"/>
      <c r="KC226" s="25"/>
      <c r="KD226" s="25"/>
      <c r="KE226" s="25"/>
      <c r="KF226" s="25"/>
      <c r="KG226" s="25"/>
      <c r="KH226" s="25"/>
      <c r="KI226" s="25"/>
      <c r="KJ226" s="25"/>
      <c r="KK226" s="25"/>
      <c r="KL226" s="25"/>
      <c r="KM226" s="25"/>
      <c r="KN226" s="25"/>
      <c r="KO226" s="25"/>
      <c r="KP226" s="25"/>
      <c r="KQ226" s="25"/>
      <c r="KR226" s="25"/>
      <c r="KS226" s="25"/>
      <c r="KT226" s="25"/>
      <c r="KU226" s="25"/>
      <c r="KV226" s="25"/>
      <c r="KW226" s="25"/>
      <c r="KX226" s="25"/>
      <c r="KY226" s="25"/>
      <c r="KZ226" s="25"/>
      <c r="LA226" s="25"/>
      <c r="LB226" s="25"/>
      <c r="LC226" s="25"/>
      <c r="LD226" s="25"/>
      <c r="LE226" s="25"/>
      <c r="LF226" s="25"/>
      <c r="LG226" s="25"/>
      <c r="LH226" s="25"/>
      <c r="LI226" s="25"/>
      <c r="LJ226" s="25"/>
      <c r="LK226" s="25"/>
      <c r="LL226" s="25"/>
      <c r="LM226" s="25"/>
      <c r="LN226" s="25"/>
      <c r="LO226" s="25"/>
      <c r="LP226" s="25"/>
      <c r="LQ226" s="25"/>
      <c r="LR226" s="25"/>
      <c r="LS226" s="25"/>
      <c r="LT226" s="25"/>
      <c r="LU226" s="25"/>
      <c r="LV226" s="25"/>
      <c r="LW226" s="25"/>
      <c r="LX226" s="25"/>
      <c r="LY226" s="25"/>
      <c r="LZ226" s="25"/>
      <c r="MA226" s="25"/>
      <c r="MB226" s="25"/>
      <c r="MC226" s="25"/>
      <c r="MD226" s="25"/>
      <c r="ME226" s="25"/>
      <c r="MF226" s="25"/>
      <c r="MG226" s="25"/>
      <c r="MH226" s="25"/>
      <c r="MI226" s="25"/>
      <c r="MJ226" s="25"/>
      <c r="MK226" s="25"/>
      <c r="ML226" s="25"/>
      <c r="MM226" s="25"/>
      <c r="MN226" s="25"/>
      <c r="MO226" s="25"/>
      <c r="MP226" s="25"/>
      <c r="MQ226" s="25"/>
      <c r="MR226" s="25"/>
      <c r="MS226" s="25"/>
      <c r="MT226" s="25"/>
      <c r="MU226" s="25"/>
      <c r="MV226" s="25"/>
      <c r="MW226" s="25"/>
      <c r="MX226" s="25"/>
      <c r="MY226" s="25"/>
      <c r="MZ226" s="25"/>
      <c r="NA226" s="25"/>
      <c r="NB226" s="25"/>
      <c r="NC226" s="25"/>
      <c r="ND226" s="25"/>
      <c r="NE226" s="25"/>
      <c r="NF226" s="25"/>
      <c r="NG226" s="25"/>
      <c r="NH226" s="25"/>
      <c r="NI226" s="25"/>
      <c r="NJ226" s="25"/>
      <c r="NK226" s="25"/>
      <c r="NL226" s="25"/>
      <c r="NM226" s="25"/>
      <c r="NN226" s="23"/>
      <c r="NO226" s="25"/>
      <c r="NP226" s="25"/>
      <c r="NQ226" s="25"/>
      <c r="NR226" s="25"/>
      <c r="NS226" s="25"/>
      <c r="NT226" s="25"/>
      <c r="NU226" s="25"/>
      <c r="NV226" s="25"/>
      <c r="NW226" s="23"/>
      <c r="NX226" s="25"/>
      <c r="NY226" s="25"/>
      <c r="NZ226" s="25"/>
      <c r="OA226" s="25"/>
      <c r="OB226" s="25"/>
      <c r="OC226" s="25"/>
      <c r="OD226" s="25"/>
      <c r="OE226" s="25"/>
      <c r="OF226" s="25"/>
      <c r="OG226" s="25"/>
      <c r="OH226" s="25"/>
      <c r="OI226" s="25"/>
      <c r="OJ226" s="25"/>
      <c r="OK226" s="25"/>
      <c r="OL226" s="25"/>
      <c r="OM226" s="25"/>
      <c r="ON226" s="25"/>
      <c r="OO226" s="25"/>
      <c r="OP226" s="25"/>
    </row>
    <row r="227" spans="1:438">
      <c r="A227" s="21" t="s">
        <v>311</v>
      </c>
      <c r="B227" s="24">
        <f t="shared" si="195"/>
        <v>0</v>
      </c>
      <c r="C227" s="24">
        <f t="shared" si="196"/>
        <v>0</v>
      </c>
      <c r="D227" s="24">
        <f t="shared" si="197"/>
        <v>0</v>
      </c>
      <c r="E227" s="24">
        <f t="shared" si="198"/>
        <v>0</v>
      </c>
      <c r="F227" s="24">
        <f t="shared" si="199"/>
        <v>0</v>
      </c>
      <c r="G227" s="24">
        <f t="shared" si="200"/>
        <v>0</v>
      </c>
      <c r="H227" s="24">
        <f t="shared" si="201"/>
        <v>0</v>
      </c>
      <c r="I227" s="24">
        <f t="shared" si="202"/>
        <v>0</v>
      </c>
      <c r="J227" s="24">
        <f t="shared" si="203"/>
        <v>0</v>
      </c>
      <c r="K227" s="24">
        <f t="shared" si="204"/>
        <v>0</v>
      </c>
      <c r="L227" s="24">
        <f t="shared" si="205"/>
        <v>0</v>
      </c>
      <c r="M227" s="24">
        <f t="shared" si="206"/>
        <v>0</v>
      </c>
      <c r="N227" s="24">
        <f t="shared" si="207"/>
        <v>0</v>
      </c>
      <c r="O227" s="24">
        <f t="shared" si="208"/>
        <v>0</v>
      </c>
      <c r="P227" s="24">
        <f t="shared" si="209"/>
        <v>0</v>
      </c>
      <c r="Q227" s="24">
        <f t="shared" si="210"/>
        <v>0</v>
      </c>
      <c r="R227" s="24">
        <f t="shared" si="211"/>
        <v>0</v>
      </c>
      <c r="S227" s="24">
        <f t="shared" si="212"/>
        <v>0</v>
      </c>
      <c r="T227" s="24">
        <f t="shared" si="213"/>
        <v>0</v>
      </c>
      <c r="U227" s="24">
        <f t="shared" si="214"/>
        <v>0</v>
      </c>
      <c r="V227" s="24">
        <f t="shared" si="215"/>
        <v>0</v>
      </c>
      <c r="W227" s="24">
        <f t="shared" si="216"/>
        <v>0</v>
      </c>
      <c r="X227" s="24">
        <f t="shared" si="217"/>
        <v>0</v>
      </c>
      <c r="Y227" s="24">
        <f t="shared" si="218"/>
        <v>0</v>
      </c>
      <c r="Z227" s="24">
        <f t="shared" si="219"/>
        <v>0</v>
      </c>
      <c r="AA227" s="24">
        <f t="shared" si="220"/>
        <v>0</v>
      </c>
      <c r="AB227" s="24">
        <f t="shared" si="221"/>
        <v>0</v>
      </c>
      <c r="AC227" s="24">
        <f t="shared" si="222"/>
        <v>0</v>
      </c>
      <c r="AD227" s="24">
        <f t="shared" si="223"/>
        <v>0</v>
      </c>
      <c r="AE227" s="24">
        <f t="shared" si="224"/>
        <v>0</v>
      </c>
      <c r="AF227" s="24">
        <f t="shared" si="225"/>
        <v>0</v>
      </c>
      <c r="AG227" s="24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  <c r="EZ227" s="25"/>
      <c r="FA227" s="25"/>
      <c r="FB227" s="25"/>
      <c r="FC227" s="25"/>
      <c r="FD227" s="25"/>
      <c r="FE227" s="25"/>
      <c r="FF227" s="25"/>
      <c r="FG227" s="25"/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  <c r="GT227" s="25"/>
      <c r="GU227" s="25"/>
      <c r="GV227" s="25"/>
      <c r="GW227" s="25"/>
      <c r="GX227" s="25"/>
      <c r="GY227" s="25"/>
      <c r="GZ227" s="25"/>
      <c r="HA227" s="25"/>
      <c r="HB227" s="25"/>
      <c r="HC227" s="25"/>
      <c r="HD227" s="25"/>
      <c r="HE227" s="25"/>
      <c r="HF227" s="25"/>
      <c r="HG227" s="25"/>
      <c r="HH227" s="25"/>
      <c r="HI227" s="25"/>
      <c r="HJ227" s="25"/>
      <c r="HK227" s="25"/>
      <c r="HL227" s="25"/>
      <c r="HM227" s="25"/>
      <c r="HN227" s="25"/>
      <c r="HO227" s="25"/>
      <c r="HP227" s="25"/>
      <c r="HQ227" s="25"/>
      <c r="HR227" s="25"/>
      <c r="HS227" s="25"/>
      <c r="HT227" s="25"/>
      <c r="HU227" s="25"/>
      <c r="HV227" s="25"/>
      <c r="HW227" s="25"/>
      <c r="HX227" s="25"/>
      <c r="HY227" s="25"/>
      <c r="HZ227" s="25"/>
      <c r="IA227" s="25"/>
      <c r="IB227" s="25"/>
      <c r="IC227" s="25"/>
      <c r="ID227" s="25"/>
      <c r="IE227" s="25"/>
      <c r="IF227" s="25"/>
      <c r="IG227" s="25"/>
      <c r="IH227" s="25"/>
      <c r="II227" s="25"/>
      <c r="IJ227" s="25"/>
      <c r="IK227" s="25"/>
      <c r="IL227" s="25"/>
      <c r="IM227" s="25"/>
      <c r="IN227" s="25"/>
      <c r="IO227" s="25"/>
      <c r="IP227" s="25"/>
      <c r="IQ227" s="25"/>
      <c r="IR227" s="25"/>
      <c r="IS227" s="25"/>
      <c r="IT227" s="25"/>
      <c r="IU227" s="25"/>
      <c r="IV227" s="25"/>
      <c r="IW227" s="25"/>
      <c r="IX227" s="25"/>
      <c r="IY227" s="25"/>
      <c r="IZ227" s="25"/>
      <c r="JA227" s="25"/>
      <c r="JB227" s="25"/>
      <c r="JC227" s="25"/>
      <c r="JD227" s="25"/>
      <c r="JE227" s="25"/>
      <c r="JF227" s="25"/>
      <c r="JG227" s="25"/>
      <c r="JH227" s="25"/>
      <c r="JI227" s="25"/>
      <c r="JJ227" s="25"/>
      <c r="JK227" s="25"/>
      <c r="JL227" s="25"/>
      <c r="JM227" s="25"/>
      <c r="JN227" s="25"/>
      <c r="JO227" s="25"/>
      <c r="JP227" s="25"/>
      <c r="JQ227" s="25"/>
      <c r="JR227" s="25"/>
      <c r="JS227" s="25"/>
      <c r="JT227" s="25"/>
      <c r="JU227" s="25"/>
      <c r="JV227" s="25"/>
      <c r="JW227" s="25"/>
      <c r="JX227" s="25"/>
      <c r="JY227" s="25"/>
      <c r="JZ227" s="25"/>
      <c r="KA227" s="25"/>
      <c r="KB227" s="25"/>
      <c r="KC227" s="25"/>
      <c r="KD227" s="25"/>
      <c r="KE227" s="25"/>
      <c r="KF227" s="25"/>
      <c r="KG227" s="25"/>
      <c r="KH227" s="25"/>
      <c r="KI227" s="25"/>
      <c r="KJ227" s="25"/>
      <c r="KK227" s="25"/>
      <c r="KL227" s="25"/>
      <c r="KM227" s="25"/>
      <c r="KN227" s="25"/>
      <c r="KO227" s="25"/>
      <c r="KP227" s="25"/>
      <c r="KQ227" s="25"/>
      <c r="KR227" s="25"/>
      <c r="KS227" s="25"/>
      <c r="KT227" s="25"/>
      <c r="KU227" s="25"/>
      <c r="KV227" s="25"/>
      <c r="KW227" s="25"/>
      <c r="KX227" s="25"/>
      <c r="KY227" s="25"/>
      <c r="KZ227" s="25"/>
      <c r="LA227" s="25"/>
      <c r="LB227" s="25"/>
      <c r="LC227" s="25"/>
      <c r="LD227" s="25"/>
      <c r="LE227" s="25"/>
      <c r="LF227" s="25"/>
      <c r="LG227" s="25"/>
      <c r="LH227" s="25"/>
      <c r="LI227" s="25"/>
      <c r="LJ227" s="25"/>
      <c r="LK227" s="25"/>
      <c r="LL227" s="25"/>
      <c r="LM227" s="25"/>
      <c r="LN227" s="25"/>
      <c r="LO227" s="25"/>
      <c r="LP227" s="25"/>
      <c r="LQ227" s="25"/>
      <c r="LR227" s="25"/>
      <c r="LS227" s="25"/>
      <c r="LT227" s="25"/>
      <c r="LU227" s="25"/>
      <c r="LV227" s="25"/>
      <c r="LW227" s="25"/>
      <c r="LX227" s="25"/>
      <c r="LY227" s="25"/>
      <c r="LZ227" s="25"/>
      <c r="MA227" s="25"/>
      <c r="MB227" s="25"/>
      <c r="MC227" s="25"/>
      <c r="MD227" s="25"/>
      <c r="ME227" s="25"/>
      <c r="MF227" s="25"/>
      <c r="MG227" s="25"/>
      <c r="MH227" s="25"/>
      <c r="MI227" s="25"/>
      <c r="MJ227" s="25"/>
      <c r="MK227" s="25"/>
      <c r="ML227" s="25"/>
      <c r="MM227" s="25"/>
      <c r="MN227" s="25"/>
      <c r="MO227" s="25"/>
      <c r="MP227" s="25"/>
      <c r="MQ227" s="25"/>
      <c r="MR227" s="25"/>
      <c r="MS227" s="25"/>
      <c r="MT227" s="25"/>
      <c r="MU227" s="25"/>
      <c r="MV227" s="25"/>
      <c r="MW227" s="25"/>
      <c r="MX227" s="25"/>
      <c r="MY227" s="25"/>
      <c r="MZ227" s="25"/>
      <c r="NA227" s="25"/>
      <c r="NB227" s="25"/>
      <c r="NC227" s="25"/>
      <c r="ND227" s="25"/>
      <c r="NE227" s="25"/>
      <c r="NF227" s="25"/>
      <c r="NG227" s="25"/>
      <c r="NH227" s="25"/>
      <c r="NI227" s="25"/>
      <c r="NJ227" s="25"/>
      <c r="NK227" s="25"/>
      <c r="NL227" s="25"/>
      <c r="NM227" s="25"/>
      <c r="NN227" s="23"/>
      <c r="NO227" s="25"/>
      <c r="NP227" s="25"/>
      <c r="NQ227" s="25"/>
      <c r="NR227" s="25"/>
      <c r="NS227" s="25"/>
      <c r="NT227" s="25"/>
      <c r="NU227" s="25"/>
      <c r="NV227" s="25"/>
      <c r="NW227" s="23"/>
      <c r="NX227" s="25"/>
      <c r="NY227" s="25"/>
      <c r="NZ227" s="25"/>
      <c r="OA227" s="25"/>
      <c r="OB227" s="25"/>
      <c r="OC227" s="25"/>
      <c r="OD227" s="25"/>
      <c r="OE227" s="25"/>
      <c r="OF227" s="25"/>
      <c r="OG227" s="25"/>
      <c r="OH227" s="25"/>
      <c r="OI227" s="25"/>
      <c r="OJ227" s="25"/>
      <c r="OK227" s="25"/>
      <c r="OL227" s="25"/>
      <c r="OM227" s="25"/>
      <c r="ON227" s="25"/>
      <c r="OO227" s="25"/>
      <c r="OP227" s="25"/>
    </row>
    <row r="228" spans="1:438">
      <c r="A228" s="21" t="s">
        <v>312</v>
      </c>
      <c r="B228" s="24">
        <f t="shared" si="195"/>
        <v>0</v>
      </c>
      <c r="C228" s="24">
        <f t="shared" si="196"/>
        <v>0</v>
      </c>
      <c r="D228" s="24">
        <f t="shared" si="197"/>
        <v>0</v>
      </c>
      <c r="E228" s="24">
        <f t="shared" si="198"/>
        <v>0</v>
      </c>
      <c r="F228" s="24">
        <f t="shared" si="199"/>
        <v>0</v>
      </c>
      <c r="G228" s="24">
        <f t="shared" si="200"/>
        <v>0</v>
      </c>
      <c r="H228" s="24">
        <f t="shared" si="201"/>
        <v>0</v>
      </c>
      <c r="I228" s="24">
        <f t="shared" si="202"/>
        <v>0</v>
      </c>
      <c r="J228" s="24">
        <f t="shared" si="203"/>
        <v>0</v>
      </c>
      <c r="K228" s="24">
        <f t="shared" si="204"/>
        <v>0</v>
      </c>
      <c r="L228" s="24">
        <f t="shared" si="205"/>
        <v>0</v>
      </c>
      <c r="M228" s="24">
        <f t="shared" si="206"/>
        <v>0</v>
      </c>
      <c r="N228" s="24">
        <f t="shared" si="207"/>
        <v>0</v>
      </c>
      <c r="O228" s="24">
        <f t="shared" si="208"/>
        <v>0</v>
      </c>
      <c r="P228" s="24">
        <f t="shared" si="209"/>
        <v>0</v>
      </c>
      <c r="Q228" s="24">
        <f t="shared" si="210"/>
        <v>0</v>
      </c>
      <c r="R228" s="24">
        <f t="shared" si="211"/>
        <v>0</v>
      </c>
      <c r="S228" s="24">
        <f t="shared" si="212"/>
        <v>0</v>
      </c>
      <c r="T228" s="24">
        <f t="shared" si="213"/>
        <v>0</v>
      </c>
      <c r="U228" s="24">
        <f t="shared" si="214"/>
        <v>0</v>
      </c>
      <c r="V228" s="24">
        <f t="shared" si="215"/>
        <v>0</v>
      </c>
      <c r="W228" s="24">
        <f t="shared" si="216"/>
        <v>0</v>
      </c>
      <c r="X228" s="24">
        <f t="shared" si="217"/>
        <v>0</v>
      </c>
      <c r="Y228" s="24">
        <f t="shared" si="218"/>
        <v>0</v>
      </c>
      <c r="Z228" s="24">
        <f t="shared" si="219"/>
        <v>0</v>
      </c>
      <c r="AA228" s="24">
        <f t="shared" si="220"/>
        <v>0</v>
      </c>
      <c r="AB228" s="24">
        <f t="shared" si="221"/>
        <v>0</v>
      </c>
      <c r="AC228" s="24">
        <f t="shared" si="222"/>
        <v>0</v>
      </c>
      <c r="AD228" s="24">
        <f t="shared" si="223"/>
        <v>0</v>
      </c>
      <c r="AE228" s="24">
        <f t="shared" si="224"/>
        <v>0</v>
      </c>
      <c r="AF228" s="24">
        <f t="shared" si="225"/>
        <v>0</v>
      </c>
      <c r="AG228" s="24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  <c r="GT228" s="25"/>
      <c r="GU228" s="25"/>
      <c r="GV228" s="25"/>
      <c r="GW228" s="25"/>
      <c r="GX228" s="25"/>
      <c r="GY228" s="25"/>
      <c r="GZ228" s="25"/>
      <c r="HA228" s="25"/>
      <c r="HB228" s="25"/>
      <c r="HC228" s="25"/>
      <c r="HD228" s="25"/>
      <c r="HE228" s="25"/>
      <c r="HF228" s="25"/>
      <c r="HG228" s="25"/>
      <c r="HH228" s="25"/>
      <c r="HI228" s="25"/>
      <c r="HJ228" s="25"/>
      <c r="HK228" s="25"/>
      <c r="HL228" s="25"/>
      <c r="HM228" s="25"/>
      <c r="HN228" s="25"/>
      <c r="HO228" s="25"/>
      <c r="HP228" s="25"/>
      <c r="HQ228" s="25"/>
      <c r="HR228" s="25"/>
      <c r="HS228" s="25"/>
      <c r="HT228" s="25"/>
      <c r="HU228" s="25"/>
      <c r="HV228" s="25"/>
      <c r="HW228" s="25"/>
      <c r="HX228" s="25"/>
      <c r="HY228" s="25"/>
      <c r="HZ228" s="25"/>
      <c r="IA228" s="25"/>
      <c r="IB228" s="25"/>
      <c r="IC228" s="25"/>
      <c r="ID228" s="25"/>
      <c r="IE228" s="25"/>
      <c r="IF228" s="25"/>
      <c r="IG228" s="25"/>
      <c r="IH228" s="25"/>
      <c r="II228" s="25"/>
      <c r="IJ228" s="25"/>
      <c r="IK228" s="25"/>
      <c r="IL228" s="25"/>
      <c r="IM228" s="25"/>
      <c r="IN228" s="25"/>
      <c r="IO228" s="25"/>
      <c r="IP228" s="25"/>
      <c r="IQ228" s="25"/>
      <c r="IR228" s="25"/>
      <c r="IS228" s="25"/>
      <c r="IT228" s="25"/>
      <c r="IU228" s="25"/>
      <c r="IV228" s="25"/>
      <c r="IW228" s="25"/>
      <c r="IX228" s="25"/>
      <c r="IY228" s="25"/>
      <c r="IZ228" s="25"/>
      <c r="JA228" s="25"/>
      <c r="JB228" s="25"/>
      <c r="JC228" s="25"/>
      <c r="JD228" s="25"/>
      <c r="JE228" s="25"/>
      <c r="JF228" s="25"/>
      <c r="JG228" s="25"/>
      <c r="JH228" s="25"/>
      <c r="JI228" s="25"/>
      <c r="JJ228" s="25"/>
      <c r="JK228" s="25"/>
      <c r="JL228" s="25"/>
      <c r="JM228" s="25"/>
      <c r="JN228" s="25"/>
      <c r="JO228" s="25"/>
      <c r="JP228" s="25"/>
      <c r="JQ228" s="25"/>
      <c r="JR228" s="25"/>
      <c r="JS228" s="25"/>
      <c r="JT228" s="25"/>
      <c r="JU228" s="25"/>
      <c r="JV228" s="25"/>
      <c r="JW228" s="25"/>
      <c r="JX228" s="25"/>
      <c r="JY228" s="25"/>
      <c r="JZ228" s="25"/>
      <c r="KA228" s="25"/>
      <c r="KB228" s="25"/>
      <c r="KC228" s="25"/>
      <c r="KD228" s="25"/>
      <c r="KE228" s="25"/>
      <c r="KF228" s="25"/>
      <c r="KG228" s="25"/>
      <c r="KH228" s="25"/>
      <c r="KI228" s="25"/>
      <c r="KJ228" s="25"/>
      <c r="KK228" s="25"/>
      <c r="KL228" s="25"/>
      <c r="KM228" s="25"/>
      <c r="KN228" s="25"/>
      <c r="KO228" s="25"/>
      <c r="KP228" s="25"/>
      <c r="KQ228" s="25"/>
      <c r="KR228" s="25"/>
      <c r="KS228" s="25"/>
      <c r="KT228" s="25"/>
      <c r="KU228" s="25"/>
      <c r="KV228" s="25"/>
      <c r="KW228" s="25"/>
      <c r="KX228" s="25"/>
      <c r="KY228" s="25"/>
      <c r="KZ228" s="25"/>
      <c r="LA228" s="25"/>
      <c r="LB228" s="25"/>
      <c r="LC228" s="25"/>
      <c r="LD228" s="25"/>
      <c r="LE228" s="25"/>
      <c r="LF228" s="25"/>
      <c r="LG228" s="25"/>
      <c r="LH228" s="25"/>
      <c r="LI228" s="25"/>
      <c r="LJ228" s="25"/>
      <c r="LK228" s="25"/>
      <c r="LL228" s="25"/>
      <c r="LM228" s="25"/>
      <c r="LN228" s="25"/>
      <c r="LO228" s="25"/>
      <c r="LP228" s="25"/>
      <c r="LQ228" s="25"/>
      <c r="LR228" s="25"/>
      <c r="LS228" s="25"/>
      <c r="LT228" s="25"/>
      <c r="LU228" s="25"/>
      <c r="LV228" s="25"/>
      <c r="LW228" s="25"/>
      <c r="LX228" s="25"/>
      <c r="LY228" s="25"/>
      <c r="LZ228" s="25"/>
      <c r="MA228" s="25"/>
      <c r="MB228" s="25"/>
      <c r="MC228" s="25"/>
      <c r="MD228" s="25"/>
      <c r="ME228" s="25"/>
      <c r="MF228" s="25"/>
      <c r="MG228" s="25"/>
      <c r="MH228" s="25"/>
      <c r="MI228" s="25"/>
      <c r="MJ228" s="25"/>
      <c r="MK228" s="25"/>
      <c r="ML228" s="25"/>
      <c r="MM228" s="25"/>
      <c r="MN228" s="25"/>
      <c r="MO228" s="25"/>
      <c r="MP228" s="25"/>
      <c r="MQ228" s="25"/>
      <c r="MR228" s="25"/>
      <c r="MS228" s="25"/>
      <c r="MT228" s="25"/>
      <c r="MU228" s="25"/>
      <c r="MV228" s="25"/>
      <c r="MW228" s="25"/>
      <c r="MX228" s="25"/>
      <c r="MY228" s="25"/>
      <c r="MZ228" s="25"/>
      <c r="NA228" s="25"/>
      <c r="NB228" s="25"/>
      <c r="NC228" s="25"/>
      <c r="ND228" s="25"/>
      <c r="NE228" s="25"/>
      <c r="NF228" s="25"/>
      <c r="NG228" s="25"/>
      <c r="NH228" s="25"/>
      <c r="NI228" s="25"/>
      <c r="NJ228" s="25"/>
      <c r="NK228" s="25"/>
      <c r="NL228" s="25"/>
      <c r="NM228" s="25"/>
      <c r="NN228" s="23"/>
      <c r="NO228" s="25"/>
      <c r="NP228" s="25"/>
      <c r="NQ228" s="25"/>
      <c r="NR228" s="25"/>
      <c r="NS228" s="25"/>
      <c r="NT228" s="25"/>
      <c r="NU228" s="25"/>
      <c r="NV228" s="25"/>
      <c r="NW228" s="23"/>
      <c r="NX228" s="25"/>
      <c r="NY228" s="25"/>
      <c r="NZ228" s="25"/>
      <c r="OA228" s="25"/>
      <c r="OB228" s="25"/>
      <c r="OC228" s="25"/>
      <c r="OD228" s="25"/>
      <c r="OE228" s="25"/>
      <c r="OF228" s="25"/>
      <c r="OG228" s="25"/>
      <c r="OH228" s="25"/>
      <c r="OI228" s="25"/>
      <c r="OJ228" s="25"/>
      <c r="OK228" s="25"/>
      <c r="OL228" s="25"/>
      <c r="OM228" s="25"/>
      <c r="ON228" s="25"/>
      <c r="OO228" s="25"/>
      <c r="OP228" s="25"/>
    </row>
    <row r="229" spans="1:438">
      <c r="A229" s="21" t="s">
        <v>313</v>
      </c>
      <c r="B229" s="24">
        <f>SUM(AI229:AT229)/1000</f>
        <v>0</v>
      </c>
      <c r="C229" s="24">
        <f t="shared" ref="C229" si="226">SUM(AU229:BF229)/1000</f>
        <v>0</v>
      </c>
      <c r="D229" s="24">
        <f t="shared" ref="D229" si="227">SUM(BG229:BR229)/1000</f>
        <v>0</v>
      </c>
      <c r="E229" s="24">
        <f t="shared" ref="E229" si="228">SUM(BS229:CD229)/1000</f>
        <v>0</v>
      </c>
      <c r="F229" s="24">
        <f t="shared" ref="F229" si="229">SUM(CE229:CP229)/1000</f>
        <v>0</v>
      </c>
      <c r="G229" s="24">
        <f t="shared" ref="G229" si="230">SUM(CQ229:DB229)/1000</f>
        <v>0</v>
      </c>
      <c r="H229" s="24">
        <f t="shared" ref="H229" si="231">SUM(DC229:DN229)/1000</f>
        <v>0</v>
      </c>
      <c r="I229" s="24">
        <f t="shared" ref="I229" si="232">SUM(DO229:DZ229)/1000</f>
        <v>0</v>
      </c>
      <c r="J229" s="24">
        <f t="shared" ref="J229" si="233">SUM(EA229:EL229)/1000</f>
        <v>0</v>
      </c>
      <c r="K229" s="24">
        <f t="shared" ref="K229" si="234">SUM(EM229:EX229)/1000</f>
        <v>0</v>
      </c>
      <c r="L229" s="24">
        <f t="shared" ref="L229" si="235">SUM(EY229:FJ229)/1000</f>
        <v>0</v>
      </c>
      <c r="M229" s="24">
        <f t="shared" ref="M229" si="236">SUM(FK229:FV229)/1000</f>
        <v>0</v>
      </c>
      <c r="N229" s="24">
        <f t="shared" ref="N229" si="237">SUM(FW229:GH229)/1000</f>
        <v>0</v>
      </c>
      <c r="O229" s="24">
        <f t="shared" ref="O229" si="238">SUM(GI229:GT229)/1000</f>
        <v>0</v>
      </c>
      <c r="P229" s="24">
        <f t="shared" ref="P229" si="239">SUM(GU229:HF229)/1000</f>
        <v>0</v>
      </c>
      <c r="Q229" s="24">
        <f t="shared" ref="Q229" si="240">SUM(HG229:HR229)/1000</f>
        <v>0</v>
      </c>
      <c r="R229" s="24">
        <f t="shared" ref="R229" si="241">SUM(HS229:ID229)/1000</f>
        <v>0</v>
      </c>
      <c r="S229" s="24">
        <f t="shared" ref="S229" si="242">SUM(IE229:IP229)/1000</f>
        <v>0</v>
      </c>
      <c r="T229" s="24">
        <f t="shared" ref="T229" si="243">SUM(IQ229:JB229)/1000</f>
        <v>0</v>
      </c>
      <c r="U229" s="24">
        <f t="shared" ref="U229" si="244">SUM(JC229:JN229)/1000</f>
        <v>0</v>
      </c>
      <c r="V229" s="24">
        <f t="shared" ref="V229" si="245">SUM(JO229:JZ229)/1000</f>
        <v>0</v>
      </c>
      <c r="W229" s="24">
        <f t="shared" ref="W229" si="246">SUM(KA229:KL229)/1000</f>
        <v>0</v>
      </c>
      <c r="X229" s="24">
        <f t="shared" ref="X229" si="247">SUM(KM229:KX229)/1000</f>
        <v>0</v>
      </c>
      <c r="Y229" s="24">
        <f t="shared" ref="Y229" si="248">SUM(KY229:LJ229)/1000</f>
        <v>0</v>
      </c>
      <c r="Z229" s="24">
        <f t="shared" ref="Z229" si="249">SUM(LK229:LV229)/1000</f>
        <v>0</v>
      </c>
      <c r="AA229" s="24">
        <f t="shared" ref="AA229" si="250">SUM(LW229:MH229)/1000</f>
        <v>0</v>
      </c>
      <c r="AB229" s="24">
        <f t="shared" ref="AB229" si="251">SUM(MI229:MT229)/1000</f>
        <v>0</v>
      </c>
      <c r="AC229" s="24">
        <f t="shared" ref="AC229" si="252">SUM(MU229:NF229)/1000</f>
        <v>0</v>
      </c>
      <c r="AD229" s="24">
        <f t="shared" ref="AD229" si="253">SUM(NG229:NR229)/1000</f>
        <v>0</v>
      </c>
      <c r="AE229" s="24">
        <f t="shared" ref="AE229" si="254">SUM(NS229:OD229)/1000</f>
        <v>0</v>
      </c>
      <c r="AF229" s="24">
        <f t="shared" ref="AF229" si="255">SUM(OE229:OP229)/1000</f>
        <v>0</v>
      </c>
      <c r="AG229" s="24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  <c r="EZ229" s="25"/>
      <c r="FA229" s="25"/>
      <c r="FB229" s="25"/>
      <c r="FC229" s="25"/>
      <c r="FD229" s="25"/>
      <c r="FE229" s="25"/>
      <c r="FF229" s="25"/>
      <c r="FG229" s="25"/>
      <c r="FH229" s="25"/>
      <c r="FI229" s="25"/>
      <c r="FJ229" s="25"/>
      <c r="FK229" s="25"/>
      <c r="FL229" s="25"/>
      <c r="FM229" s="25"/>
      <c r="FN229" s="25"/>
      <c r="FO229" s="25"/>
      <c r="FP229" s="25"/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  <c r="GT229" s="25"/>
      <c r="GU229" s="25"/>
      <c r="GV229" s="25"/>
      <c r="GW229" s="25"/>
      <c r="GX229" s="25"/>
      <c r="GY229" s="25"/>
      <c r="GZ229" s="25"/>
      <c r="HA229" s="25"/>
      <c r="HB229" s="25"/>
      <c r="HC229" s="25"/>
      <c r="HD229" s="25"/>
      <c r="HE229" s="25"/>
      <c r="HF229" s="25"/>
      <c r="HG229" s="25"/>
      <c r="HH229" s="25"/>
      <c r="HI229" s="25"/>
      <c r="HJ229" s="25"/>
      <c r="HK229" s="25"/>
      <c r="HL229" s="25"/>
      <c r="HM229" s="25"/>
      <c r="HN229" s="25"/>
      <c r="HO229" s="25"/>
      <c r="HP229" s="25"/>
      <c r="HQ229" s="25"/>
      <c r="HR229" s="25"/>
      <c r="HS229" s="25"/>
      <c r="HT229" s="25"/>
      <c r="HU229" s="25"/>
      <c r="HV229" s="25"/>
      <c r="HW229" s="25"/>
      <c r="HX229" s="25"/>
      <c r="HY229" s="25"/>
      <c r="HZ229" s="25"/>
      <c r="IA229" s="25"/>
      <c r="IB229" s="25"/>
      <c r="IC229" s="25"/>
      <c r="ID229" s="25"/>
      <c r="IE229" s="25"/>
      <c r="IF229" s="25"/>
      <c r="IG229" s="25"/>
      <c r="IH229" s="25"/>
      <c r="II229" s="25"/>
      <c r="IJ229" s="25"/>
      <c r="IK229" s="25"/>
      <c r="IL229" s="25"/>
      <c r="IM229" s="25"/>
      <c r="IN229" s="25"/>
      <c r="IO229" s="25"/>
      <c r="IP229" s="25"/>
      <c r="IQ229" s="25"/>
      <c r="IR229" s="25"/>
      <c r="IS229" s="25"/>
      <c r="IT229" s="25"/>
      <c r="IU229" s="25"/>
      <c r="IV229" s="25"/>
      <c r="IW229" s="25"/>
      <c r="IX229" s="25"/>
      <c r="IY229" s="25"/>
      <c r="IZ229" s="25"/>
      <c r="JA229" s="25"/>
      <c r="JB229" s="25"/>
      <c r="JC229" s="25"/>
      <c r="JD229" s="25"/>
      <c r="JE229" s="25"/>
      <c r="JF229" s="25"/>
      <c r="JG229" s="25"/>
      <c r="JH229" s="25"/>
      <c r="JI229" s="25"/>
      <c r="JJ229" s="25"/>
      <c r="JK229" s="25"/>
      <c r="JL229" s="25"/>
      <c r="JM229" s="25"/>
      <c r="JN229" s="25"/>
      <c r="JO229" s="25"/>
      <c r="JP229" s="25"/>
      <c r="JQ229" s="25"/>
      <c r="JR229" s="25"/>
      <c r="JS229" s="25"/>
      <c r="JT229" s="25"/>
      <c r="JU229" s="25"/>
      <c r="JV229" s="25"/>
      <c r="JW229" s="25"/>
      <c r="JX229" s="25"/>
      <c r="JY229" s="25"/>
      <c r="JZ229" s="25"/>
      <c r="KA229" s="25"/>
      <c r="KB229" s="25"/>
      <c r="KC229" s="25"/>
      <c r="KD229" s="25"/>
      <c r="KE229" s="25"/>
      <c r="KF229" s="25"/>
      <c r="KG229" s="25"/>
      <c r="KH229" s="25"/>
      <c r="KI229" s="25"/>
      <c r="KJ229" s="25"/>
      <c r="KK229" s="25"/>
      <c r="KL229" s="25"/>
      <c r="KM229" s="25"/>
      <c r="KN229" s="25"/>
      <c r="KO229" s="25"/>
      <c r="KP229" s="25"/>
      <c r="KQ229" s="25"/>
      <c r="KR229" s="25"/>
      <c r="KS229" s="25"/>
      <c r="KT229" s="25"/>
      <c r="KU229" s="25"/>
      <c r="KV229" s="25"/>
      <c r="KW229" s="25"/>
      <c r="KX229" s="25"/>
      <c r="KY229" s="25"/>
      <c r="KZ229" s="25"/>
      <c r="LA229" s="25"/>
      <c r="LB229" s="25"/>
      <c r="LC229" s="25"/>
      <c r="LD229" s="25"/>
      <c r="LE229" s="25"/>
      <c r="LF229" s="25"/>
      <c r="LG229" s="25"/>
      <c r="LH229" s="25"/>
      <c r="LI229" s="25"/>
      <c r="LJ229" s="25"/>
      <c r="LK229" s="25"/>
      <c r="LL229" s="25"/>
      <c r="LM229" s="25"/>
      <c r="LN229" s="25"/>
      <c r="LO229" s="25"/>
      <c r="LP229" s="25"/>
      <c r="LQ229" s="25"/>
      <c r="LR229" s="25"/>
      <c r="LS229" s="25"/>
      <c r="LT229" s="25"/>
      <c r="LU229" s="25"/>
      <c r="LV229" s="25"/>
      <c r="LW229" s="25"/>
      <c r="LX229" s="25"/>
      <c r="LY229" s="25"/>
      <c r="LZ229" s="25"/>
      <c r="MA229" s="25"/>
      <c r="MB229" s="25"/>
      <c r="MC229" s="25"/>
      <c r="MD229" s="25"/>
      <c r="ME229" s="25"/>
      <c r="MF229" s="25"/>
      <c r="MG229" s="25"/>
      <c r="MH229" s="25"/>
      <c r="MI229" s="25"/>
      <c r="MJ229" s="25"/>
      <c r="MK229" s="25"/>
      <c r="ML229" s="25"/>
      <c r="MM229" s="25"/>
      <c r="MN229" s="25"/>
      <c r="MO229" s="25"/>
      <c r="MP229" s="25"/>
      <c r="MQ229" s="25"/>
      <c r="MR229" s="25"/>
      <c r="MS229" s="25"/>
      <c r="MT229" s="25"/>
      <c r="MU229" s="25"/>
      <c r="MV229" s="25"/>
      <c r="MW229" s="25"/>
      <c r="MX229" s="25"/>
      <c r="MY229" s="25"/>
      <c r="MZ229" s="25"/>
      <c r="NA229" s="25"/>
      <c r="NB229" s="25"/>
      <c r="NC229" s="25"/>
      <c r="ND229" s="25"/>
      <c r="NE229" s="25"/>
      <c r="NF229" s="25"/>
      <c r="NG229" s="25"/>
      <c r="NH229" s="25"/>
      <c r="NI229" s="25"/>
      <c r="NJ229" s="25"/>
      <c r="NK229" s="25"/>
      <c r="NL229" s="25"/>
      <c r="NM229" s="25"/>
      <c r="NN229" s="23"/>
      <c r="NO229" s="25"/>
      <c r="NP229" s="25"/>
      <c r="NQ229" s="25"/>
      <c r="NR229" s="25"/>
      <c r="NS229" s="25"/>
      <c r="NT229" s="25"/>
      <c r="NU229" s="25"/>
      <c r="NV229" s="25"/>
      <c r="NW229" s="23"/>
      <c r="NX229" s="25"/>
      <c r="NY229" s="25"/>
      <c r="NZ229" s="25"/>
      <c r="OA229" s="25"/>
      <c r="OB229" s="25"/>
      <c r="OC229" s="25"/>
      <c r="OD229" s="25"/>
      <c r="OE229" s="25"/>
      <c r="OF229" s="25"/>
      <c r="OG229" s="25"/>
      <c r="OH229" s="25"/>
      <c r="OI229" s="25"/>
      <c r="OJ229" s="25"/>
      <c r="OK229" s="25"/>
      <c r="OL229" s="25"/>
      <c r="OM229" s="25"/>
      <c r="ON229" s="25"/>
      <c r="OO229" s="25"/>
      <c r="OP229" s="25"/>
    </row>
    <row r="230" spans="1:438">
      <c r="A230" s="2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/>
      <c r="GW230" s="25"/>
      <c r="GX230" s="25"/>
      <c r="GY230" s="25"/>
      <c r="GZ230" s="25"/>
      <c r="HA230" s="25"/>
      <c r="HB230" s="25"/>
      <c r="HC230" s="25"/>
      <c r="HD230" s="25"/>
      <c r="HE230" s="25"/>
      <c r="HF230" s="25"/>
      <c r="HG230" s="25"/>
      <c r="HH230" s="25"/>
      <c r="HI230" s="25"/>
      <c r="HJ230" s="25"/>
      <c r="HK230" s="25"/>
      <c r="HL230" s="25"/>
      <c r="HM230" s="25"/>
      <c r="HN230" s="25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  <c r="LD230" s="25"/>
      <c r="LE230" s="25"/>
      <c r="LF230" s="25"/>
      <c r="LG230" s="25"/>
      <c r="LH230" s="25"/>
      <c r="LI230" s="25"/>
      <c r="LJ230" s="25"/>
      <c r="LK230" s="25"/>
      <c r="LL230" s="25"/>
      <c r="LM230" s="25"/>
      <c r="LN230" s="25"/>
      <c r="LO230" s="25"/>
      <c r="LP230" s="25"/>
      <c r="LQ230" s="25"/>
      <c r="LR230" s="25"/>
      <c r="LS230" s="25"/>
      <c r="LT230" s="25"/>
      <c r="LU230" s="25"/>
      <c r="LV230" s="25"/>
      <c r="LW230" s="25"/>
      <c r="LX230" s="25"/>
      <c r="LY230" s="25"/>
      <c r="LZ230" s="25"/>
      <c r="MA230" s="25"/>
      <c r="MB230" s="25"/>
      <c r="MC230" s="25"/>
      <c r="MD230" s="25"/>
      <c r="ME230" s="25"/>
      <c r="MF230" s="25"/>
      <c r="MG230" s="25"/>
      <c r="MH230" s="25"/>
      <c r="MI230" s="25"/>
      <c r="MJ230" s="25"/>
      <c r="MK230" s="25"/>
      <c r="ML230" s="25"/>
      <c r="MM230" s="25"/>
      <c r="MN230" s="25"/>
      <c r="MO230" s="25"/>
      <c r="MP230" s="25"/>
      <c r="MQ230" s="25"/>
      <c r="MR230" s="25"/>
      <c r="MS230" s="25"/>
      <c r="MT230" s="25"/>
      <c r="MU230" s="25"/>
      <c r="MV230" s="25"/>
      <c r="MW230" s="25"/>
      <c r="MX230" s="25"/>
      <c r="MY230" s="25"/>
      <c r="MZ230" s="25"/>
      <c r="NA230" s="25"/>
      <c r="NB230" s="25"/>
      <c r="NC230" s="25"/>
      <c r="ND230" s="25"/>
      <c r="NE230" s="25"/>
      <c r="NF230" s="25"/>
      <c r="NG230" s="25"/>
      <c r="NH230" s="25"/>
      <c r="NI230" s="25"/>
      <c r="NJ230" s="25"/>
      <c r="NK230" s="25"/>
      <c r="NL230" s="25"/>
      <c r="NM230" s="25"/>
      <c r="NN230" s="23"/>
      <c r="NO230" s="25"/>
      <c r="NP230" s="25"/>
      <c r="NQ230" s="25"/>
      <c r="NR230" s="25"/>
      <c r="NS230" s="25"/>
      <c r="NT230" s="25"/>
      <c r="NU230" s="25"/>
      <c r="NV230" s="25"/>
      <c r="NW230" s="23"/>
      <c r="NX230" s="25"/>
      <c r="NY230" s="25"/>
      <c r="NZ230" s="25"/>
      <c r="OA230" s="25"/>
      <c r="OB230" s="25"/>
      <c r="OC230" s="25"/>
      <c r="OD230" s="25"/>
      <c r="OE230" s="25"/>
      <c r="OF230" s="25"/>
      <c r="OG230" s="25"/>
      <c r="OH230" s="25"/>
      <c r="OI230" s="25"/>
      <c r="OJ230" s="25"/>
      <c r="OK230" s="25"/>
      <c r="OL230" s="25"/>
      <c r="OM230" s="25"/>
      <c r="ON230" s="25"/>
      <c r="OO230" s="25"/>
      <c r="OP230" s="25"/>
    </row>
    <row r="231" spans="1:438">
      <c r="A231" s="21" t="s">
        <v>314</v>
      </c>
      <c r="B231" s="22">
        <f t="shared" ref="B231:AF231" si="256">SUM(B232:B287)</f>
        <v>0</v>
      </c>
      <c r="C231" s="22">
        <f t="shared" si="256"/>
        <v>0</v>
      </c>
      <c r="D231" s="22">
        <f t="shared" si="256"/>
        <v>0</v>
      </c>
      <c r="E231" s="22">
        <f t="shared" si="256"/>
        <v>0</v>
      </c>
      <c r="F231" s="22">
        <f t="shared" si="256"/>
        <v>0</v>
      </c>
      <c r="G231" s="22">
        <f t="shared" si="256"/>
        <v>0</v>
      </c>
      <c r="H231" s="22">
        <f t="shared" si="256"/>
        <v>0</v>
      </c>
      <c r="I231" s="22">
        <f t="shared" si="256"/>
        <v>0</v>
      </c>
      <c r="J231" s="22">
        <f t="shared" si="256"/>
        <v>0</v>
      </c>
      <c r="K231" s="22">
        <f t="shared" si="256"/>
        <v>0</v>
      </c>
      <c r="L231" s="22">
        <f t="shared" si="256"/>
        <v>0</v>
      </c>
      <c r="M231" s="22">
        <f t="shared" si="256"/>
        <v>0</v>
      </c>
      <c r="N231" s="22">
        <f t="shared" si="256"/>
        <v>0</v>
      </c>
      <c r="O231" s="22">
        <f t="shared" si="256"/>
        <v>0</v>
      </c>
      <c r="P231" s="22">
        <f t="shared" si="256"/>
        <v>0</v>
      </c>
      <c r="Q231" s="22">
        <f t="shared" si="256"/>
        <v>0</v>
      </c>
      <c r="R231" s="22">
        <f t="shared" si="256"/>
        <v>0</v>
      </c>
      <c r="S231" s="22">
        <f t="shared" si="256"/>
        <v>0</v>
      </c>
      <c r="T231" s="22">
        <f t="shared" si="256"/>
        <v>0</v>
      </c>
      <c r="U231" s="22">
        <f t="shared" si="256"/>
        <v>0</v>
      </c>
      <c r="V231" s="22">
        <f t="shared" si="256"/>
        <v>0</v>
      </c>
      <c r="W231" s="22">
        <f t="shared" si="256"/>
        <v>0</v>
      </c>
      <c r="X231" s="22">
        <f t="shared" si="256"/>
        <v>0</v>
      </c>
      <c r="Y231" s="22">
        <f t="shared" si="256"/>
        <v>0</v>
      </c>
      <c r="Z231" s="22">
        <f t="shared" si="256"/>
        <v>0</v>
      </c>
      <c r="AA231" s="22">
        <f t="shared" si="256"/>
        <v>0</v>
      </c>
      <c r="AB231" s="22">
        <f t="shared" si="256"/>
        <v>0</v>
      </c>
      <c r="AC231" s="22">
        <f t="shared" si="256"/>
        <v>0</v>
      </c>
      <c r="AD231" s="22">
        <f t="shared" si="256"/>
        <v>0</v>
      </c>
      <c r="AE231" s="22">
        <f t="shared" si="256"/>
        <v>0</v>
      </c>
      <c r="AF231" s="22">
        <f t="shared" si="256"/>
        <v>28.972653674400004</v>
      </c>
      <c r="AG231" s="22"/>
      <c r="AI231" s="23">
        <f>SUM(AI232:AI287)</f>
        <v>0</v>
      </c>
      <c r="AJ231" s="23">
        <f t="shared" ref="AJ231:CU231" si="257">SUM(AJ232:AJ287)</f>
        <v>0</v>
      </c>
      <c r="AK231" s="23">
        <f t="shared" si="257"/>
        <v>0</v>
      </c>
      <c r="AL231" s="23">
        <f t="shared" si="257"/>
        <v>0</v>
      </c>
      <c r="AM231" s="23">
        <f t="shared" si="257"/>
        <v>0</v>
      </c>
      <c r="AN231" s="23">
        <f>SUM(AN232:AN287)</f>
        <v>0</v>
      </c>
      <c r="AO231" s="23">
        <f t="shared" si="257"/>
        <v>0</v>
      </c>
      <c r="AP231" s="23">
        <f t="shared" si="257"/>
        <v>0</v>
      </c>
      <c r="AQ231" s="23">
        <f t="shared" si="257"/>
        <v>0</v>
      </c>
      <c r="AR231" s="23">
        <f t="shared" si="257"/>
        <v>0</v>
      </c>
      <c r="AS231" s="23">
        <f t="shared" si="257"/>
        <v>0</v>
      </c>
      <c r="AT231" s="23">
        <f t="shared" si="257"/>
        <v>0</v>
      </c>
      <c r="AU231" s="23">
        <f t="shared" si="257"/>
        <v>0</v>
      </c>
      <c r="AV231" s="23">
        <f t="shared" si="257"/>
        <v>0</v>
      </c>
      <c r="AW231" s="23">
        <f t="shared" si="257"/>
        <v>0</v>
      </c>
      <c r="AX231" s="23">
        <f t="shared" si="257"/>
        <v>0</v>
      </c>
      <c r="AY231" s="23">
        <f t="shared" si="257"/>
        <v>0</v>
      </c>
      <c r="AZ231" s="23">
        <f t="shared" si="257"/>
        <v>0</v>
      </c>
      <c r="BA231" s="23">
        <f t="shared" si="257"/>
        <v>0</v>
      </c>
      <c r="BB231" s="23">
        <f t="shared" si="257"/>
        <v>0</v>
      </c>
      <c r="BC231" s="23">
        <f t="shared" si="257"/>
        <v>0</v>
      </c>
      <c r="BD231" s="23">
        <f t="shared" si="257"/>
        <v>0</v>
      </c>
      <c r="BE231" s="23">
        <f t="shared" si="257"/>
        <v>0</v>
      </c>
      <c r="BF231" s="23">
        <f t="shared" si="257"/>
        <v>0</v>
      </c>
      <c r="BG231" s="23">
        <f t="shared" si="257"/>
        <v>0</v>
      </c>
      <c r="BH231" s="23">
        <f t="shared" si="257"/>
        <v>0</v>
      </c>
      <c r="BI231" s="23">
        <f t="shared" si="257"/>
        <v>0</v>
      </c>
      <c r="BJ231" s="23">
        <f t="shared" si="257"/>
        <v>0</v>
      </c>
      <c r="BK231" s="23">
        <f t="shared" si="257"/>
        <v>0</v>
      </c>
      <c r="BL231" s="23">
        <f t="shared" si="257"/>
        <v>0</v>
      </c>
      <c r="BM231" s="23">
        <f t="shared" si="257"/>
        <v>0</v>
      </c>
      <c r="BN231" s="23">
        <f t="shared" si="257"/>
        <v>0</v>
      </c>
      <c r="BO231" s="23">
        <f t="shared" si="257"/>
        <v>0</v>
      </c>
      <c r="BP231" s="23">
        <f t="shared" si="257"/>
        <v>0</v>
      </c>
      <c r="BQ231" s="23">
        <f t="shared" si="257"/>
        <v>0</v>
      </c>
      <c r="BR231" s="23">
        <f t="shared" si="257"/>
        <v>0</v>
      </c>
      <c r="BS231" s="23">
        <f t="shared" si="257"/>
        <v>0</v>
      </c>
      <c r="BT231" s="23">
        <f t="shared" si="257"/>
        <v>0</v>
      </c>
      <c r="BU231" s="23">
        <f t="shared" si="257"/>
        <v>0</v>
      </c>
      <c r="BV231" s="23">
        <f t="shared" si="257"/>
        <v>0</v>
      </c>
      <c r="BW231" s="23">
        <f t="shared" si="257"/>
        <v>0</v>
      </c>
      <c r="BX231" s="23">
        <f t="shared" si="257"/>
        <v>0</v>
      </c>
      <c r="BY231" s="23">
        <f t="shared" si="257"/>
        <v>0</v>
      </c>
      <c r="BZ231" s="23">
        <f t="shared" si="257"/>
        <v>0</v>
      </c>
      <c r="CA231" s="23">
        <f t="shared" si="257"/>
        <v>0</v>
      </c>
      <c r="CB231" s="23">
        <f t="shared" si="257"/>
        <v>0</v>
      </c>
      <c r="CC231" s="23">
        <f t="shared" si="257"/>
        <v>0</v>
      </c>
      <c r="CD231" s="23">
        <f t="shared" si="257"/>
        <v>0</v>
      </c>
      <c r="CE231" s="23">
        <f t="shared" si="257"/>
        <v>0</v>
      </c>
      <c r="CF231" s="23">
        <f t="shared" si="257"/>
        <v>0</v>
      </c>
      <c r="CG231" s="23">
        <f t="shared" si="257"/>
        <v>0</v>
      </c>
      <c r="CH231" s="23">
        <f t="shared" si="257"/>
        <v>0</v>
      </c>
      <c r="CI231" s="23">
        <f t="shared" si="257"/>
        <v>0</v>
      </c>
      <c r="CJ231" s="23">
        <f t="shared" si="257"/>
        <v>0</v>
      </c>
      <c r="CK231" s="23">
        <f t="shared" si="257"/>
        <v>0</v>
      </c>
      <c r="CL231" s="23">
        <f t="shared" si="257"/>
        <v>0</v>
      </c>
      <c r="CM231" s="23">
        <f t="shared" si="257"/>
        <v>0</v>
      </c>
      <c r="CN231" s="23">
        <f t="shared" si="257"/>
        <v>0</v>
      </c>
      <c r="CO231" s="23">
        <f t="shared" si="257"/>
        <v>0</v>
      </c>
      <c r="CP231" s="23">
        <f t="shared" si="257"/>
        <v>0</v>
      </c>
      <c r="CQ231" s="23">
        <f t="shared" si="257"/>
        <v>0</v>
      </c>
      <c r="CR231" s="23">
        <f t="shared" si="257"/>
        <v>0</v>
      </c>
      <c r="CS231" s="23">
        <f t="shared" si="257"/>
        <v>0</v>
      </c>
      <c r="CT231" s="23">
        <f t="shared" si="257"/>
        <v>0</v>
      </c>
      <c r="CU231" s="23">
        <f t="shared" si="257"/>
        <v>0</v>
      </c>
      <c r="CV231" s="23">
        <f t="shared" ref="CV231:FG231" si="258">SUM(CV232:CV287)</f>
        <v>0</v>
      </c>
      <c r="CW231" s="23">
        <f t="shared" si="258"/>
        <v>0</v>
      </c>
      <c r="CX231" s="23">
        <f t="shared" si="258"/>
        <v>0</v>
      </c>
      <c r="CY231" s="23">
        <f t="shared" si="258"/>
        <v>0</v>
      </c>
      <c r="CZ231" s="23">
        <f t="shared" si="258"/>
        <v>0</v>
      </c>
      <c r="DA231" s="23">
        <f t="shared" si="258"/>
        <v>0</v>
      </c>
      <c r="DB231" s="23">
        <f t="shared" si="258"/>
        <v>0</v>
      </c>
      <c r="DC231" s="23">
        <f t="shared" si="258"/>
        <v>0</v>
      </c>
      <c r="DD231" s="23">
        <f t="shared" si="258"/>
        <v>0</v>
      </c>
      <c r="DE231" s="23">
        <f t="shared" si="258"/>
        <v>0</v>
      </c>
      <c r="DF231" s="23">
        <f t="shared" si="258"/>
        <v>0</v>
      </c>
      <c r="DG231" s="23">
        <f t="shared" si="258"/>
        <v>0</v>
      </c>
      <c r="DH231" s="23">
        <f t="shared" si="258"/>
        <v>0</v>
      </c>
      <c r="DI231" s="23">
        <f t="shared" si="258"/>
        <v>0</v>
      </c>
      <c r="DJ231" s="23">
        <f t="shared" si="258"/>
        <v>0</v>
      </c>
      <c r="DK231" s="23">
        <f t="shared" si="258"/>
        <v>0</v>
      </c>
      <c r="DL231" s="23">
        <f t="shared" si="258"/>
        <v>0</v>
      </c>
      <c r="DM231" s="23">
        <f t="shared" si="258"/>
        <v>0</v>
      </c>
      <c r="DN231" s="23">
        <f t="shared" si="258"/>
        <v>0</v>
      </c>
      <c r="DO231" s="23">
        <f t="shared" si="258"/>
        <v>0</v>
      </c>
      <c r="DP231" s="23">
        <f t="shared" si="258"/>
        <v>0</v>
      </c>
      <c r="DQ231" s="23">
        <f t="shared" si="258"/>
        <v>0</v>
      </c>
      <c r="DR231" s="23">
        <f t="shared" si="258"/>
        <v>0</v>
      </c>
      <c r="DS231" s="23">
        <f t="shared" si="258"/>
        <v>0</v>
      </c>
      <c r="DT231" s="23">
        <f t="shared" si="258"/>
        <v>0</v>
      </c>
      <c r="DU231" s="23">
        <f t="shared" si="258"/>
        <v>0</v>
      </c>
      <c r="DV231" s="23">
        <f t="shared" si="258"/>
        <v>0</v>
      </c>
      <c r="DW231" s="23">
        <f t="shared" si="258"/>
        <v>0</v>
      </c>
      <c r="DX231" s="23">
        <f t="shared" si="258"/>
        <v>0</v>
      </c>
      <c r="DY231" s="23">
        <f t="shared" si="258"/>
        <v>0</v>
      </c>
      <c r="DZ231" s="23">
        <f t="shared" si="258"/>
        <v>0</v>
      </c>
      <c r="EA231" s="23">
        <f t="shared" si="258"/>
        <v>0</v>
      </c>
      <c r="EB231" s="23">
        <f t="shared" si="258"/>
        <v>0</v>
      </c>
      <c r="EC231" s="23">
        <f t="shared" si="258"/>
        <v>0</v>
      </c>
      <c r="ED231" s="23">
        <f t="shared" si="258"/>
        <v>0</v>
      </c>
      <c r="EE231" s="23">
        <f t="shared" si="258"/>
        <v>0</v>
      </c>
      <c r="EF231" s="23">
        <f t="shared" si="258"/>
        <v>0</v>
      </c>
      <c r="EG231" s="23">
        <f t="shared" si="258"/>
        <v>0</v>
      </c>
      <c r="EH231" s="23">
        <f t="shared" si="258"/>
        <v>0</v>
      </c>
      <c r="EI231" s="23">
        <f t="shared" si="258"/>
        <v>0</v>
      </c>
      <c r="EJ231" s="23">
        <f t="shared" si="258"/>
        <v>0</v>
      </c>
      <c r="EK231" s="23">
        <f t="shared" si="258"/>
        <v>0</v>
      </c>
      <c r="EL231" s="23">
        <f t="shared" si="258"/>
        <v>0</v>
      </c>
      <c r="EM231" s="23">
        <f t="shared" si="258"/>
        <v>0</v>
      </c>
      <c r="EN231" s="23">
        <f t="shared" si="258"/>
        <v>0</v>
      </c>
      <c r="EO231" s="23">
        <f t="shared" si="258"/>
        <v>0</v>
      </c>
      <c r="EP231" s="23">
        <f t="shared" si="258"/>
        <v>0</v>
      </c>
      <c r="EQ231" s="23">
        <f t="shared" si="258"/>
        <v>0</v>
      </c>
      <c r="ER231" s="23">
        <f t="shared" si="258"/>
        <v>0</v>
      </c>
      <c r="ES231" s="23">
        <f t="shared" si="258"/>
        <v>0</v>
      </c>
      <c r="ET231" s="23">
        <f t="shared" si="258"/>
        <v>0</v>
      </c>
      <c r="EU231" s="23">
        <f t="shared" si="258"/>
        <v>0</v>
      </c>
      <c r="EV231" s="23">
        <f t="shared" si="258"/>
        <v>0</v>
      </c>
      <c r="EW231" s="23">
        <f t="shared" si="258"/>
        <v>0</v>
      </c>
      <c r="EX231" s="23">
        <f t="shared" si="258"/>
        <v>0</v>
      </c>
      <c r="EY231" s="23">
        <f t="shared" si="258"/>
        <v>0</v>
      </c>
      <c r="EZ231" s="23">
        <f t="shared" si="258"/>
        <v>0</v>
      </c>
      <c r="FA231" s="23">
        <f t="shared" si="258"/>
        <v>0</v>
      </c>
      <c r="FB231" s="23">
        <f t="shared" si="258"/>
        <v>0</v>
      </c>
      <c r="FC231" s="23">
        <f t="shared" si="258"/>
        <v>0</v>
      </c>
      <c r="FD231" s="23">
        <f t="shared" si="258"/>
        <v>0</v>
      </c>
      <c r="FE231" s="23">
        <f t="shared" si="258"/>
        <v>0</v>
      </c>
      <c r="FF231" s="23">
        <f t="shared" si="258"/>
        <v>0</v>
      </c>
      <c r="FG231" s="23">
        <f t="shared" si="258"/>
        <v>0</v>
      </c>
      <c r="FH231" s="23">
        <f t="shared" ref="FH231:HS231" si="259">SUM(FH232:FH287)</f>
        <v>0</v>
      </c>
      <c r="FI231" s="23">
        <f t="shared" si="259"/>
        <v>0</v>
      </c>
      <c r="FJ231" s="23">
        <f t="shared" si="259"/>
        <v>0</v>
      </c>
      <c r="FK231" s="23">
        <f t="shared" si="259"/>
        <v>0</v>
      </c>
      <c r="FL231" s="23">
        <f t="shared" si="259"/>
        <v>0</v>
      </c>
      <c r="FM231" s="23">
        <f t="shared" si="259"/>
        <v>0</v>
      </c>
      <c r="FN231" s="23">
        <f t="shared" si="259"/>
        <v>0</v>
      </c>
      <c r="FO231" s="23">
        <f t="shared" si="259"/>
        <v>0</v>
      </c>
      <c r="FP231" s="23">
        <f t="shared" si="259"/>
        <v>0</v>
      </c>
      <c r="FQ231" s="23">
        <f t="shared" si="259"/>
        <v>0</v>
      </c>
      <c r="FR231" s="23">
        <f t="shared" si="259"/>
        <v>0</v>
      </c>
      <c r="FS231" s="23">
        <f t="shared" si="259"/>
        <v>0</v>
      </c>
      <c r="FT231" s="23">
        <f t="shared" si="259"/>
        <v>0</v>
      </c>
      <c r="FU231" s="23">
        <f t="shared" si="259"/>
        <v>0</v>
      </c>
      <c r="FV231" s="23">
        <f t="shared" si="259"/>
        <v>0</v>
      </c>
      <c r="FW231" s="23">
        <f t="shared" si="259"/>
        <v>0</v>
      </c>
      <c r="FX231" s="23">
        <f t="shared" si="259"/>
        <v>0</v>
      </c>
      <c r="FY231" s="23">
        <f t="shared" si="259"/>
        <v>0</v>
      </c>
      <c r="FZ231" s="23">
        <f t="shared" si="259"/>
        <v>0</v>
      </c>
      <c r="GA231" s="23">
        <f t="shared" si="259"/>
        <v>0</v>
      </c>
      <c r="GB231" s="23">
        <f t="shared" si="259"/>
        <v>0</v>
      </c>
      <c r="GC231" s="23">
        <f t="shared" si="259"/>
        <v>0</v>
      </c>
      <c r="GD231" s="23">
        <f t="shared" si="259"/>
        <v>0</v>
      </c>
      <c r="GE231" s="23">
        <f t="shared" si="259"/>
        <v>0</v>
      </c>
      <c r="GF231" s="23">
        <f t="shared" si="259"/>
        <v>0</v>
      </c>
      <c r="GG231" s="23">
        <f t="shared" si="259"/>
        <v>0</v>
      </c>
      <c r="GH231" s="23">
        <f t="shared" si="259"/>
        <v>0</v>
      </c>
      <c r="GI231" s="23">
        <f t="shared" si="259"/>
        <v>0</v>
      </c>
      <c r="GJ231" s="23">
        <f t="shared" si="259"/>
        <v>0</v>
      </c>
      <c r="GK231" s="23">
        <f t="shared" si="259"/>
        <v>0</v>
      </c>
      <c r="GL231" s="23">
        <f t="shared" si="259"/>
        <v>0</v>
      </c>
      <c r="GM231" s="23">
        <f t="shared" si="259"/>
        <v>0</v>
      </c>
      <c r="GN231" s="23">
        <f t="shared" si="259"/>
        <v>0</v>
      </c>
      <c r="GO231" s="23">
        <f t="shared" si="259"/>
        <v>0</v>
      </c>
      <c r="GP231" s="23">
        <f t="shared" si="259"/>
        <v>0</v>
      </c>
      <c r="GQ231" s="23">
        <f t="shared" si="259"/>
        <v>0</v>
      </c>
      <c r="GR231" s="23">
        <f t="shared" si="259"/>
        <v>0</v>
      </c>
      <c r="GS231" s="23">
        <f t="shared" si="259"/>
        <v>0</v>
      </c>
      <c r="GT231" s="23">
        <f t="shared" si="259"/>
        <v>0</v>
      </c>
      <c r="GU231" s="23">
        <f t="shared" si="259"/>
        <v>0</v>
      </c>
      <c r="GV231" s="23">
        <f t="shared" si="259"/>
        <v>0</v>
      </c>
      <c r="GW231" s="23">
        <f t="shared" si="259"/>
        <v>0</v>
      </c>
      <c r="GX231" s="23">
        <f t="shared" si="259"/>
        <v>0</v>
      </c>
      <c r="GY231" s="23">
        <f t="shared" si="259"/>
        <v>0</v>
      </c>
      <c r="GZ231" s="23">
        <f t="shared" si="259"/>
        <v>0</v>
      </c>
      <c r="HA231" s="23">
        <f t="shared" si="259"/>
        <v>0</v>
      </c>
      <c r="HB231" s="23">
        <f t="shared" si="259"/>
        <v>0</v>
      </c>
      <c r="HC231" s="23">
        <f t="shared" si="259"/>
        <v>0</v>
      </c>
      <c r="HD231" s="23">
        <f t="shared" si="259"/>
        <v>0</v>
      </c>
      <c r="HE231" s="23">
        <f t="shared" si="259"/>
        <v>0</v>
      </c>
      <c r="HF231" s="23">
        <f t="shared" si="259"/>
        <v>0</v>
      </c>
      <c r="HG231" s="23">
        <f t="shared" si="259"/>
        <v>0</v>
      </c>
      <c r="HH231" s="23">
        <f t="shared" si="259"/>
        <v>0</v>
      </c>
      <c r="HI231" s="23">
        <f t="shared" si="259"/>
        <v>0</v>
      </c>
      <c r="HJ231" s="23">
        <f t="shared" si="259"/>
        <v>0</v>
      </c>
      <c r="HK231" s="23">
        <f t="shared" si="259"/>
        <v>0</v>
      </c>
      <c r="HL231" s="23">
        <f t="shared" si="259"/>
        <v>0</v>
      </c>
      <c r="HM231" s="23">
        <f t="shared" si="259"/>
        <v>0</v>
      </c>
      <c r="HN231" s="23">
        <f t="shared" si="259"/>
        <v>0</v>
      </c>
      <c r="HO231" s="23">
        <f t="shared" si="259"/>
        <v>0</v>
      </c>
      <c r="HP231" s="23">
        <f t="shared" si="259"/>
        <v>0</v>
      </c>
      <c r="HQ231" s="23">
        <f t="shared" si="259"/>
        <v>0</v>
      </c>
      <c r="HR231" s="23">
        <f t="shared" si="259"/>
        <v>0</v>
      </c>
      <c r="HS231" s="23">
        <f t="shared" si="259"/>
        <v>0</v>
      </c>
      <c r="HT231" s="23">
        <f t="shared" ref="HT231:KE231" si="260">SUM(HT232:HT287)</f>
        <v>0</v>
      </c>
      <c r="HU231" s="23">
        <f t="shared" si="260"/>
        <v>0</v>
      </c>
      <c r="HV231" s="23">
        <f t="shared" si="260"/>
        <v>0</v>
      </c>
      <c r="HW231" s="23">
        <f t="shared" si="260"/>
        <v>0</v>
      </c>
      <c r="HX231" s="23">
        <f t="shared" si="260"/>
        <v>0</v>
      </c>
      <c r="HY231" s="23">
        <f t="shared" si="260"/>
        <v>0</v>
      </c>
      <c r="HZ231" s="23">
        <f t="shared" si="260"/>
        <v>0</v>
      </c>
      <c r="IA231" s="23">
        <f t="shared" si="260"/>
        <v>0</v>
      </c>
      <c r="IB231" s="23">
        <f t="shared" si="260"/>
        <v>0</v>
      </c>
      <c r="IC231" s="23">
        <f t="shared" si="260"/>
        <v>0</v>
      </c>
      <c r="ID231" s="23">
        <f t="shared" si="260"/>
        <v>0</v>
      </c>
      <c r="IE231" s="23">
        <f t="shared" si="260"/>
        <v>0</v>
      </c>
      <c r="IF231" s="23">
        <f t="shared" si="260"/>
        <v>0</v>
      </c>
      <c r="IG231" s="23">
        <f t="shared" si="260"/>
        <v>0</v>
      </c>
      <c r="IH231" s="23">
        <f t="shared" si="260"/>
        <v>0</v>
      </c>
      <c r="II231" s="23">
        <f t="shared" si="260"/>
        <v>0</v>
      </c>
      <c r="IJ231" s="23">
        <f t="shared" si="260"/>
        <v>0</v>
      </c>
      <c r="IK231" s="23">
        <f t="shared" si="260"/>
        <v>0</v>
      </c>
      <c r="IL231" s="23">
        <f t="shared" si="260"/>
        <v>0</v>
      </c>
      <c r="IM231" s="23">
        <f t="shared" si="260"/>
        <v>0</v>
      </c>
      <c r="IN231" s="23">
        <f t="shared" si="260"/>
        <v>0</v>
      </c>
      <c r="IO231" s="23">
        <f t="shared" si="260"/>
        <v>0</v>
      </c>
      <c r="IP231" s="23">
        <f t="shared" si="260"/>
        <v>0</v>
      </c>
      <c r="IQ231" s="23">
        <f t="shared" si="260"/>
        <v>0</v>
      </c>
      <c r="IR231" s="23">
        <f t="shared" si="260"/>
        <v>0</v>
      </c>
      <c r="IS231" s="23">
        <f t="shared" si="260"/>
        <v>0</v>
      </c>
      <c r="IT231" s="23">
        <f t="shared" si="260"/>
        <v>0</v>
      </c>
      <c r="IU231" s="23">
        <f t="shared" si="260"/>
        <v>0</v>
      </c>
      <c r="IV231" s="23">
        <f t="shared" si="260"/>
        <v>0</v>
      </c>
      <c r="IW231" s="23">
        <f t="shared" si="260"/>
        <v>0</v>
      </c>
      <c r="IX231" s="23">
        <f t="shared" si="260"/>
        <v>0</v>
      </c>
      <c r="IY231" s="23">
        <f t="shared" si="260"/>
        <v>0</v>
      </c>
      <c r="IZ231" s="23">
        <f t="shared" si="260"/>
        <v>0</v>
      </c>
      <c r="JA231" s="23">
        <f t="shared" si="260"/>
        <v>0</v>
      </c>
      <c r="JB231" s="23">
        <f t="shared" si="260"/>
        <v>0</v>
      </c>
      <c r="JC231" s="23">
        <f t="shared" si="260"/>
        <v>0</v>
      </c>
      <c r="JD231" s="23">
        <f t="shared" si="260"/>
        <v>0</v>
      </c>
      <c r="JE231" s="23">
        <f t="shared" si="260"/>
        <v>0</v>
      </c>
      <c r="JF231" s="23">
        <f t="shared" si="260"/>
        <v>0</v>
      </c>
      <c r="JG231" s="23">
        <f t="shared" si="260"/>
        <v>0</v>
      </c>
      <c r="JH231" s="23">
        <f t="shared" si="260"/>
        <v>0</v>
      </c>
      <c r="JI231" s="23">
        <f t="shared" si="260"/>
        <v>0</v>
      </c>
      <c r="JJ231" s="23">
        <f t="shared" si="260"/>
        <v>0</v>
      </c>
      <c r="JK231" s="23">
        <f t="shared" si="260"/>
        <v>0</v>
      </c>
      <c r="JL231" s="23">
        <f t="shared" si="260"/>
        <v>0</v>
      </c>
      <c r="JM231" s="23">
        <f t="shared" si="260"/>
        <v>0</v>
      </c>
      <c r="JN231" s="23">
        <f t="shared" si="260"/>
        <v>0</v>
      </c>
      <c r="JO231" s="23">
        <f t="shared" si="260"/>
        <v>0</v>
      </c>
      <c r="JP231" s="23">
        <f t="shared" si="260"/>
        <v>0</v>
      </c>
      <c r="JQ231" s="23">
        <f t="shared" si="260"/>
        <v>0</v>
      </c>
      <c r="JR231" s="23">
        <f t="shared" si="260"/>
        <v>0</v>
      </c>
      <c r="JS231" s="23">
        <f t="shared" si="260"/>
        <v>0</v>
      </c>
      <c r="JT231" s="23">
        <f t="shared" si="260"/>
        <v>0</v>
      </c>
      <c r="JU231" s="23">
        <f t="shared" si="260"/>
        <v>0</v>
      </c>
      <c r="JV231" s="23">
        <f t="shared" si="260"/>
        <v>0</v>
      </c>
      <c r="JW231" s="23">
        <f t="shared" si="260"/>
        <v>0</v>
      </c>
      <c r="JX231" s="23">
        <f t="shared" si="260"/>
        <v>0</v>
      </c>
      <c r="JY231" s="23">
        <f t="shared" si="260"/>
        <v>0</v>
      </c>
      <c r="JZ231" s="23">
        <f t="shared" si="260"/>
        <v>0</v>
      </c>
      <c r="KA231" s="23">
        <f t="shared" si="260"/>
        <v>0</v>
      </c>
      <c r="KB231" s="23">
        <f t="shared" si="260"/>
        <v>0</v>
      </c>
      <c r="KC231" s="23">
        <f t="shared" si="260"/>
        <v>0</v>
      </c>
      <c r="KD231" s="23">
        <f t="shared" si="260"/>
        <v>0</v>
      </c>
      <c r="KE231" s="23">
        <f t="shared" si="260"/>
        <v>0</v>
      </c>
      <c r="KF231" s="23">
        <f t="shared" ref="KF231:MQ231" si="261">SUM(KF232:KF287)</f>
        <v>0</v>
      </c>
      <c r="KG231" s="23">
        <f t="shared" si="261"/>
        <v>0</v>
      </c>
      <c r="KH231" s="23">
        <f t="shared" si="261"/>
        <v>0</v>
      </c>
      <c r="KI231" s="23">
        <f t="shared" si="261"/>
        <v>0</v>
      </c>
      <c r="KJ231" s="23">
        <f t="shared" si="261"/>
        <v>0</v>
      </c>
      <c r="KK231" s="23">
        <f t="shared" si="261"/>
        <v>0</v>
      </c>
      <c r="KL231" s="23">
        <f t="shared" si="261"/>
        <v>0</v>
      </c>
      <c r="KM231" s="23">
        <f t="shared" si="261"/>
        <v>0</v>
      </c>
      <c r="KN231" s="23">
        <f t="shared" si="261"/>
        <v>0</v>
      </c>
      <c r="KO231" s="23">
        <f t="shared" si="261"/>
        <v>0</v>
      </c>
      <c r="KP231" s="23">
        <f t="shared" si="261"/>
        <v>0</v>
      </c>
      <c r="KQ231" s="23">
        <f t="shared" si="261"/>
        <v>0</v>
      </c>
      <c r="KR231" s="23">
        <f t="shared" si="261"/>
        <v>0</v>
      </c>
      <c r="KS231" s="23">
        <f t="shared" si="261"/>
        <v>0</v>
      </c>
      <c r="KT231" s="23">
        <f t="shared" si="261"/>
        <v>0</v>
      </c>
      <c r="KU231" s="23">
        <f t="shared" si="261"/>
        <v>0</v>
      </c>
      <c r="KV231" s="23">
        <f t="shared" si="261"/>
        <v>0</v>
      </c>
      <c r="KW231" s="23">
        <f t="shared" si="261"/>
        <v>0</v>
      </c>
      <c r="KX231" s="23">
        <f t="shared" si="261"/>
        <v>0</v>
      </c>
      <c r="KY231" s="23">
        <f t="shared" si="261"/>
        <v>0</v>
      </c>
      <c r="KZ231" s="23">
        <f t="shared" si="261"/>
        <v>0</v>
      </c>
      <c r="LA231" s="23">
        <f t="shared" si="261"/>
        <v>0</v>
      </c>
      <c r="LB231" s="23">
        <f t="shared" si="261"/>
        <v>0</v>
      </c>
      <c r="LC231" s="23">
        <f t="shared" si="261"/>
        <v>0</v>
      </c>
      <c r="LD231" s="23">
        <f t="shared" si="261"/>
        <v>0</v>
      </c>
      <c r="LE231" s="23">
        <f t="shared" si="261"/>
        <v>0</v>
      </c>
      <c r="LF231" s="23">
        <f t="shared" si="261"/>
        <v>0</v>
      </c>
      <c r="LG231" s="23">
        <f t="shared" si="261"/>
        <v>0</v>
      </c>
      <c r="LH231" s="23">
        <f t="shared" si="261"/>
        <v>0</v>
      </c>
      <c r="LI231" s="23">
        <f t="shared" si="261"/>
        <v>0</v>
      </c>
      <c r="LJ231" s="23">
        <f t="shared" si="261"/>
        <v>0</v>
      </c>
      <c r="LK231" s="23">
        <f t="shared" si="261"/>
        <v>0</v>
      </c>
      <c r="LL231" s="23">
        <f t="shared" si="261"/>
        <v>0</v>
      </c>
      <c r="LM231" s="23">
        <f t="shared" si="261"/>
        <v>0</v>
      </c>
      <c r="LN231" s="23">
        <f t="shared" si="261"/>
        <v>0</v>
      </c>
      <c r="LO231" s="23">
        <f t="shared" si="261"/>
        <v>0</v>
      </c>
      <c r="LP231" s="23">
        <f t="shared" si="261"/>
        <v>0</v>
      </c>
      <c r="LQ231" s="23">
        <f t="shared" si="261"/>
        <v>0</v>
      </c>
      <c r="LR231" s="23">
        <f t="shared" si="261"/>
        <v>0</v>
      </c>
      <c r="LS231" s="23">
        <f t="shared" si="261"/>
        <v>0</v>
      </c>
      <c r="LT231" s="23">
        <f t="shared" si="261"/>
        <v>0</v>
      </c>
      <c r="LU231" s="23">
        <f t="shared" si="261"/>
        <v>0</v>
      </c>
      <c r="LV231" s="23">
        <f t="shared" si="261"/>
        <v>0</v>
      </c>
      <c r="LW231" s="23">
        <f t="shared" si="261"/>
        <v>0</v>
      </c>
      <c r="LX231" s="23">
        <f t="shared" si="261"/>
        <v>0</v>
      </c>
      <c r="LY231" s="23">
        <f t="shared" si="261"/>
        <v>0</v>
      </c>
      <c r="LZ231" s="23">
        <f t="shared" si="261"/>
        <v>0</v>
      </c>
      <c r="MA231" s="23">
        <f t="shared" si="261"/>
        <v>0</v>
      </c>
      <c r="MB231" s="23">
        <f t="shared" si="261"/>
        <v>0</v>
      </c>
      <c r="MC231" s="23">
        <f t="shared" si="261"/>
        <v>0</v>
      </c>
      <c r="MD231" s="23">
        <f t="shared" si="261"/>
        <v>0</v>
      </c>
      <c r="ME231" s="23">
        <f t="shared" si="261"/>
        <v>0</v>
      </c>
      <c r="MF231" s="23">
        <f t="shared" si="261"/>
        <v>0</v>
      </c>
      <c r="MG231" s="23">
        <f t="shared" si="261"/>
        <v>0</v>
      </c>
      <c r="MH231" s="23">
        <f t="shared" si="261"/>
        <v>0</v>
      </c>
      <c r="MI231" s="23">
        <f t="shared" si="261"/>
        <v>0</v>
      </c>
      <c r="MJ231" s="23">
        <f t="shared" si="261"/>
        <v>0</v>
      </c>
      <c r="MK231" s="23">
        <f t="shared" si="261"/>
        <v>0</v>
      </c>
      <c r="ML231" s="23">
        <f t="shared" si="261"/>
        <v>0</v>
      </c>
      <c r="MM231" s="23">
        <f t="shared" si="261"/>
        <v>0</v>
      </c>
      <c r="MN231" s="23">
        <f t="shared" si="261"/>
        <v>0</v>
      </c>
      <c r="MO231" s="23">
        <f t="shared" si="261"/>
        <v>0</v>
      </c>
      <c r="MP231" s="23">
        <f t="shared" si="261"/>
        <v>0</v>
      </c>
      <c r="MQ231" s="23">
        <f t="shared" si="261"/>
        <v>0</v>
      </c>
      <c r="MR231" s="23">
        <f t="shared" ref="MR231:PC231" si="262">SUM(MR232:MR287)</f>
        <v>0</v>
      </c>
      <c r="MS231" s="23">
        <f t="shared" si="262"/>
        <v>0</v>
      </c>
      <c r="MT231" s="23">
        <f t="shared" si="262"/>
        <v>0</v>
      </c>
      <c r="MU231" s="23">
        <f t="shared" si="262"/>
        <v>0</v>
      </c>
      <c r="MV231" s="23">
        <f t="shared" si="262"/>
        <v>0</v>
      </c>
      <c r="MW231" s="23">
        <f t="shared" si="262"/>
        <v>0</v>
      </c>
      <c r="MX231" s="23">
        <f t="shared" si="262"/>
        <v>0</v>
      </c>
      <c r="MY231" s="23">
        <f t="shared" si="262"/>
        <v>0</v>
      </c>
      <c r="MZ231" s="23">
        <f t="shared" si="262"/>
        <v>0</v>
      </c>
      <c r="NA231" s="23">
        <f t="shared" si="262"/>
        <v>0</v>
      </c>
      <c r="NB231" s="23">
        <f t="shared" si="262"/>
        <v>0</v>
      </c>
      <c r="NC231" s="23">
        <f t="shared" si="262"/>
        <v>0</v>
      </c>
      <c r="ND231" s="23">
        <f t="shared" si="262"/>
        <v>0</v>
      </c>
      <c r="NE231" s="23">
        <f t="shared" si="262"/>
        <v>0</v>
      </c>
      <c r="NF231" s="23">
        <f t="shared" si="262"/>
        <v>0</v>
      </c>
      <c r="NG231" s="23">
        <f t="shared" si="262"/>
        <v>0</v>
      </c>
      <c r="NH231" s="23">
        <f t="shared" si="262"/>
        <v>0</v>
      </c>
      <c r="NI231" s="23">
        <f t="shared" si="262"/>
        <v>0</v>
      </c>
      <c r="NJ231" s="23">
        <f t="shared" si="262"/>
        <v>0</v>
      </c>
      <c r="NK231" s="23">
        <f t="shared" si="262"/>
        <v>0</v>
      </c>
      <c r="NL231" s="23">
        <f t="shared" si="262"/>
        <v>0</v>
      </c>
      <c r="NM231" s="23">
        <f t="shared" si="262"/>
        <v>0</v>
      </c>
      <c r="NN231" s="23">
        <f t="shared" si="262"/>
        <v>0</v>
      </c>
      <c r="NO231" s="23">
        <f t="shared" si="262"/>
        <v>0</v>
      </c>
      <c r="NP231" s="23">
        <f t="shared" si="262"/>
        <v>0</v>
      </c>
      <c r="NQ231" s="23">
        <f t="shared" si="262"/>
        <v>0</v>
      </c>
      <c r="NR231" s="23">
        <f t="shared" si="262"/>
        <v>0</v>
      </c>
      <c r="NS231" s="23">
        <f t="shared" si="262"/>
        <v>0</v>
      </c>
      <c r="NT231" s="23">
        <f t="shared" si="262"/>
        <v>0</v>
      </c>
      <c r="NU231" s="23">
        <f t="shared" si="262"/>
        <v>0</v>
      </c>
      <c r="NV231" s="23">
        <f t="shared" si="262"/>
        <v>0</v>
      </c>
      <c r="NW231" s="23">
        <f t="shared" si="262"/>
        <v>0</v>
      </c>
      <c r="NX231" s="23">
        <f t="shared" si="262"/>
        <v>0</v>
      </c>
      <c r="NY231" s="23">
        <f t="shared" si="262"/>
        <v>0</v>
      </c>
      <c r="NZ231" s="23">
        <f t="shared" si="262"/>
        <v>0</v>
      </c>
      <c r="OA231" s="23">
        <f t="shared" si="262"/>
        <v>0</v>
      </c>
      <c r="OB231" s="23">
        <f t="shared" si="262"/>
        <v>0</v>
      </c>
      <c r="OC231" s="23">
        <f t="shared" si="262"/>
        <v>0</v>
      </c>
      <c r="OD231" s="23">
        <f t="shared" si="262"/>
        <v>0</v>
      </c>
      <c r="OE231" s="23">
        <f t="shared" si="262"/>
        <v>0</v>
      </c>
      <c r="OF231" s="23">
        <f t="shared" si="262"/>
        <v>0</v>
      </c>
      <c r="OG231" s="23">
        <f t="shared" si="262"/>
        <v>0</v>
      </c>
      <c r="OH231" s="23">
        <f t="shared" si="262"/>
        <v>0</v>
      </c>
      <c r="OI231" s="23">
        <f t="shared" si="262"/>
        <v>0</v>
      </c>
      <c r="OJ231" s="23">
        <f t="shared" si="262"/>
        <v>0</v>
      </c>
      <c r="OK231" s="23">
        <f t="shared" si="262"/>
        <v>0</v>
      </c>
      <c r="OL231" s="23">
        <f t="shared" si="262"/>
        <v>0</v>
      </c>
      <c r="OM231" s="23">
        <f t="shared" si="262"/>
        <v>0</v>
      </c>
      <c r="ON231" s="23">
        <f t="shared" si="262"/>
        <v>0</v>
      </c>
      <c r="OO231" s="23">
        <f t="shared" si="262"/>
        <v>17569.416094200002</v>
      </c>
      <c r="OP231" s="23">
        <f t="shared" si="262"/>
        <v>11403.237580199999</v>
      </c>
      <c r="OQ231" s="23">
        <f t="shared" si="262"/>
        <v>0</v>
      </c>
      <c r="OR231" s="23">
        <f t="shared" si="262"/>
        <v>0</v>
      </c>
      <c r="OS231" s="23">
        <f t="shared" si="262"/>
        <v>0</v>
      </c>
      <c r="OT231" s="23">
        <f t="shared" si="262"/>
        <v>0</v>
      </c>
      <c r="OU231" s="23">
        <f t="shared" si="262"/>
        <v>0</v>
      </c>
      <c r="OV231" s="23">
        <f t="shared" si="262"/>
        <v>0</v>
      </c>
      <c r="OW231" s="23">
        <f t="shared" si="262"/>
        <v>0</v>
      </c>
      <c r="OX231" s="23">
        <f t="shared" si="262"/>
        <v>0</v>
      </c>
      <c r="OY231" s="23">
        <f t="shared" si="262"/>
        <v>0</v>
      </c>
      <c r="OZ231" s="23">
        <f t="shared" si="262"/>
        <v>0</v>
      </c>
      <c r="PA231" s="23">
        <f t="shared" si="262"/>
        <v>0</v>
      </c>
      <c r="PB231" s="23">
        <f t="shared" si="262"/>
        <v>0</v>
      </c>
      <c r="PC231" s="23">
        <f t="shared" si="262"/>
        <v>0</v>
      </c>
      <c r="PD231" s="23">
        <f t="shared" ref="PD231:PV231" si="263">SUM(PD232:PD287)</f>
        <v>0</v>
      </c>
      <c r="PE231" s="23">
        <f t="shared" si="263"/>
        <v>0</v>
      </c>
      <c r="PF231" s="23">
        <f t="shared" si="263"/>
        <v>0</v>
      </c>
      <c r="PG231" s="23">
        <f t="shared" si="263"/>
        <v>0</v>
      </c>
      <c r="PH231" s="23">
        <f t="shared" si="263"/>
        <v>0</v>
      </c>
      <c r="PI231" s="23">
        <f t="shared" si="263"/>
        <v>0</v>
      </c>
      <c r="PJ231" s="23">
        <f t="shared" si="263"/>
        <v>0</v>
      </c>
      <c r="PK231" s="23">
        <f t="shared" si="263"/>
        <v>0</v>
      </c>
      <c r="PL231" s="23">
        <f t="shared" si="263"/>
        <v>0</v>
      </c>
      <c r="PM231" s="23">
        <f t="shared" si="263"/>
        <v>0</v>
      </c>
      <c r="PN231" s="23">
        <f t="shared" si="263"/>
        <v>0</v>
      </c>
      <c r="PO231" s="23">
        <f t="shared" si="263"/>
        <v>0</v>
      </c>
      <c r="PP231" s="23">
        <f t="shared" si="263"/>
        <v>0</v>
      </c>
      <c r="PQ231" s="23">
        <f t="shared" si="263"/>
        <v>0</v>
      </c>
      <c r="PR231" s="23">
        <f t="shared" si="263"/>
        <v>0</v>
      </c>
      <c r="PS231" s="23">
        <f t="shared" si="263"/>
        <v>0</v>
      </c>
      <c r="PT231" s="23">
        <f t="shared" si="263"/>
        <v>0</v>
      </c>
      <c r="PU231" s="23">
        <f t="shared" si="263"/>
        <v>0</v>
      </c>
      <c r="PV231" s="23">
        <f t="shared" si="263"/>
        <v>0</v>
      </c>
    </row>
    <row r="232" spans="1:438">
      <c r="A232" s="21" t="s">
        <v>315</v>
      </c>
      <c r="B232" s="24">
        <f t="shared" ref="B232:B287" si="264">SUM(AI232:AT232)/1000</f>
        <v>0</v>
      </c>
      <c r="C232" s="24">
        <f t="shared" ref="C232:C287" si="265">SUM(AU232:BF232)/1000</f>
        <v>0</v>
      </c>
      <c r="D232" s="24">
        <f t="shared" ref="D232:D287" si="266">SUM(BG232:BR232)/1000</f>
        <v>0</v>
      </c>
      <c r="E232" s="24">
        <f t="shared" ref="E232:E287" si="267">SUM(BS232:CD232)/1000</f>
        <v>0</v>
      </c>
      <c r="F232" s="24">
        <f t="shared" ref="F232:F287" si="268">SUM(CE232:CP232)/1000</f>
        <v>0</v>
      </c>
      <c r="G232" s="24">
        <f t="shared" ref="G232:G287" si="269">SUM(CQ232:DB232)/1000</f>
        <v>0</v>
      </c>
      <c r="H232" s="24">
        <f t="shared" ref="H232:H287" si="270">SUM(DC232:DN232)/1000</f>
        <v>0</v>
      </c>
      <c r="I232" s="24">
        <f t="shared" ref="I232:I287" si="271">SUM(DO232:DZ232)/1000</f>
        <v>0</v>
      </c>
      <c r="J232" s="24">
        <f t="shared" ref="J232:J287" si="272">SUM(EA232:EL232)/1000</f>
        <v>0</v>
      </c>
      <c r="K232" s="24">
        <f t="shared" ref="K232:K287" si="273">SUM(EM232:EX232)/1000</f>
        <v>0</v>
      </c>
      <c r="L232" s="24">
        <f t="shared" ref="L232:L287" si="274">SUM(EY232:FJ232)/1000</f>
        <v>0</v>
      </c>
      <c r="M232" s="24">
        <f t="shared" ref="M232:M287" si="275">SUM(FK232:FV232)/1000</f>
        <v>0</v>
      </c>
      <c r="N232" s="24">
        <f t="shared" ref="N232:N287" si="276">SUM(FW232:GH232)/1000</f>
        <v>0</v>
      </c>
      <c r="O232" s="24">
        <f t="shared" ref="O232:O287" si="277">SUM(GI232:GT232)/1000</f>
        <v>0</v>
      </c>
      <c r="P232" s="24">
        <f t="shared" ref="P232:P287" si="278">SUM(GU232:HF232)/1000</f>
        <v>0</v>
      </c>
      <c r="Q232" s="24">
        <f t="shared" ref="Q232:Q287" si="279">SUM(HG232:HR232)/1000</f>
        <v>0</v>
      </c>
      <c r="R232" s="24">
        <f t="shared" ref="R232:R287" si="280">SUM(HS232:ID232)/1000</f>
        <v>0</v>
      </c>
      <c r="S232" s="24">
        <f t="shared" ref="S232:S287" si="281">SUM(IE232:IP232)/1000</f>
        <v>0</v>
      </c>
      <c r="T232" s="24">
        <f t="shared" ref="T232:T287" si="282">SUM(IQ232:JB232)/1000</f>
        <v>0</v>
      </c>
      <c r="U232" s="24">
        <f t="shared" ref="U232:U287" si="283">SUM(JC232:JN232)/1000</f>
        <v>0</v>
      </c>
      <c r="V232" s="24">
        <f t="shared" ref="V232:V287" si="284">SUM(JO232:JZ232)/1000</f>
        <v>0</v>
      </c>
      <c r="W232" s="24">
        <f t="shared" ref="W232:W287" si="285">SUM(KA232:KL232)/1000</f>
        <v>0</v>
      </c>
      <c r="X232" s="24">
        <f t="shared" ref="X232:X287" si="286">SUM(KM232:KX232)/1000</f>
        <v>0</v>
      </c>
      <c r="Y232" s="24">
        <f t="shared" ref="Y232:Y287" si="287">SUM(KY232:LJ232)/1000</f>
        <v>0</v>
      </c>
      <c r="Z232" s="24">
        <f t="shared" ref="Z232:Z287" si="288">SUM(LK232:LV232)/1000</f>
        <v>0</v>
      </c>
      <c r="AA232" s="24">
        <f t="shared" ref="AA232:AA287" si="289">SUM(LW232:MH232)/1000</f>
        <v>0</v>
      </c>
      <c r="AB232" s="24">
        <f t="shared" ref="AB232:AB287" si="290">SUM(MI232:MT232)/1000</f>
        <v>0</v>
      </c>
      <c r="AC232" s="24">
        <f t="shared" ref="AC232:AC287" si="291">SUM(MU232:NF232)/1000</f>
        <v>0</v>
      </c>
      <c r="AD232" s="24">
        <f t="shared" ref="AD232:AD287" si="292">SUM(NG232:NR232)/1000</f>
        <v>0</v>
      </c>
      <c r="AE232" s="24">
        <f t="shared" ref="AE232:AE287" si="293">SUM(NS232:OD232)/1000</f>
        <v>0</v>
      </c>
      <c r="AF232" s="24">
        <f t="shared" ref="AF232:AF287" si="294">SUM(OE232:OP232)/1000</f>
        <v>0</v>
      </c>
      <c r="AG232" s="24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/>
      <c r="GW232" s="25"/>
      <c r="GX232" s="25"/>
      <c r="GY232" s="25"/>
      <c r="GZ232" s="25"/>
      <c r="HA232" s="25"/>
      <c r="HB232" s="25"/>
      <c r="HC232" s="25"/>
      <c r="HD232" s="25"/>
      <c r="HE232" s="25"/>
      <c r="HF232" s="25"/>
      <c r="HG232" s="25"/>
      <c r="HH232" s="25"/>
      <c r="HI232" s="25"/>
      <c r="HJ232" s="25"/>
      <c r="HK232" s="25"/>
      <c r="HL232" s="25"/>
      <c r="HM232" s="25"/>
      <c r="HN232" s="25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  <c r="LD232" s="25"/>
      <c r="LE232" s="25"/>
      <c r="LF232" s="25"/>
      <c r="LG232" s="25"/>
      <c r="LH232" s="25"/>
      <c r="LI232" s="25"/>
      <c r="LJ232" s="25"/>
      <c r="LK232" s="25"/>
      <c r="LL232" s="25"/>
      <c r="LM232" s="25"/>
      <c r="LN232" s="25"/>
      <c r="LO232" s="25"/>
      <c r="LP232" s="25"/>
      <c r="LQ232" s="25"/>
      <c r="LR232" s="25"/>
      <c r="LS232" s="25"/>
      <c r="LT232" s="25"/>
      <c r="LU232" s="25"/>
      <c r="LV232" s="25"/>
      <c r="LW232" s="25"/>
      <c r="LX232" s="25"/>
      <c r="LY232" s="25"/>
      <c r="LZ232" s="25"/>
      <c r="MA232" s="25"/>
      <c r="MB232" s="25"/>
      <c r="MC232" s="25"/>
      <c r="MD232" s="25"/>
      <c r="ME232" s="25"/>
      <c r="MF232" s="25"/>
      <c r="MG232" s="25"/>
      <c r="MH232" s="25"/>
      <c r="MI232" s="25"/>
      <c r="MJ232" s="25"/>
      <c r="MK232" s="25"/>
      <c r="ML232" s="25"/>
      <c r="MM232" s="25"/>
      <c r="MN232" s="25"/>
      <c r="MO232" s="25"/>
      <c r="MP232" s="25"/>
      <c r="MQ232" s="25"/>
      <c r="MR232" s="25"/>
      <c r="MS232" s="25"/>
      <c r="MT232" s="25"/>
      <c r="MU232" s="25"/>
      <c r="MV232" s="25"/>
      <c r="MW232" s="25"/>
      <c r="MX232" s="25"/>
      <c r="MY232" s="25"/>
      <c r="MZ232" s="25"/>
      <c r="NA232" s="25"/>
      <c r="NB232" s="25"/>
      <c r="NC232" s="25"/>
      <c r="ND232" s="25"/>
      <c r="NE232" s="25"/>
      <c r="NF232" s="25"/>
      <c r="NG232" s="25"/>
      <c r="NH232" s="25"/>
      <c r="NI232" s="25"/>
      <c r="NJ232" s="25"/>
      <c r="NK232" s="25"/>
      <c r="NL232" s="25"/>
      <c r="NM232" s="25"/>
      <c r="NN232" s="23"/>
      <c r="NO232" s="25"/>
      <c r="NP232" s="25"/>
      <c r="NQ232" s="25"/>
      <c r="NR232" s="25"/>
      <c r="NS232" s="25"/>
      <c r="NT232" s="25"/>
      <c r="NU232" s="25"/>
      <c r="NV232" s="25"/>
      <c r="NW232" s="23"/>
      <c r="NX232" s="25"/>
      <c r="NY232" s="25"/>
      <c r="NZ232" s="25"/>
      <c r="OA232" s="25"/>
      <c r="OB232" s="25"/>
      <c r="OC232" s="25"/>
      <c r="OD232" s="25"/>
      <c r="OE232" s="25"/>
      <c r="OF232" s="25"/>
      <c r="OG232" s="25"/>
      <c r="OH232" s="25"/>
      <c r="OI232" s="25"/>
      <c r="OJ232" s="25"/>
      <c r="OK232" s="25"/>
      <c r="OL232" s="25"/>
      <c r="OM232" s="25"/>
      <c r="ON232" s="25"/>
      <c r="OO232" s="25"/>
      <c r="OP232" s="25"/>
    </row>
    <row r="233" spans="1:438">
      <c r="A233" s="21" t="s">
        <v>316</v>
      </c>
      <c r="B233" s="24">
        <f t="shared" si="264"/>
        <v>0</v>
      </c>
      <c r="C233" s="24">
        <f t="shared" si="265"/>
        <v>0</v>
      </c>
      <c r="D233" s="24">
        <f t="shared" si="266"/>
        <v>0</v>
      </c>
      <c r="E233" s="24">
        <f t="shared" si="267"/>
        <v>0</v>
      </c>
      <c r="F233" s="24">
        <f t="shared" si="268"/>
        <v>0</v>
      </c>
      <c r="G233" s="24">
        <f t="shared" si="269"/>
        <v>0</v>
      </c>
      <c r="H233" s="24">
        <f t="shared" si="270"/>
        <v>0</v>
      </c>
      <c r="I233" s="24">
        <f t="shared" si="271"/>
        <v>0</v>
      </c>
      <c r="J233" s="24">
        <f t="shared" si="272"/>
        <v>0</v>
      </c>
      <c r="K233" s="24">
        <f t="shared" si="273"/>
        <v>0</v>
      </c>
      <c r="L233" s="24">
        <f t="shared" si="274"/>
        <v>0</v>
      </c>
      <c r="M233" s="24">
        <f t="shared" si="275"/>
        <v>0</v>
      </c>
      <c r="N233" s="24">
        <f t="shared" si="276"/>
        <v>0</v>
      </c>
      <c r="O233" s="24">
        <f t="shared" si="277"/>
        <v>0</v>
      </c>
      <c r="P233" s="24">
        <f t="shared" si="278"/>
        <v>0</v>
      </c>
      <c r="Q233" s="24">
        <f t="shared" si="279"/>
        <v>0</v>
      </c>
      <c r="R233" s="24">
        <f t="shared" si="280"/>
        <v>0</v>
      </c>
      <c r="S233" s="24">
        <f t="shared" si="281"/>
        <v>0</v>
      </c>
      <c r="T233" s="24">
        <f t="shared" si="282"/>
        <v>0</v>
      </c>
      <c r="U233" s="24">
        <f t="shared" si="283"/>
        <v>0</v>
      </c>
      <c r="V233" s="24">
        <f t="shared" si="284"/>
        <v>0</v>
      </c>
      <c r="W233" s="24">
        <f t="shared" si="285"/>
        <v>0</v>
      </c>
      <c r="X233" s="24">
        <f t="shared" si="286"/>
        <v>0</v>
      </c>
      <c r="Y233" s="24">
        <f t="shared" si="287"/>
        <v>0</v>
      </c>
      <c r="Z233" s="24">
        <f t="shared" si="288"/>
        <v>0</v>
      </c>
      <c r="AA233" s="24">
        <f t="shared" si="289"/>
        <v>0</v>
      </c>
      <c r="AB233" s="24">
        <f t="shared" si="290"/>
        <v>0</v>
      </c>
      <c r="AC233" s="24">
        <f t="shared" si="291"/>
        <v>0</v>
      </c>
      <c r="AD233" s="24">
        <f t="shared" si="292"/>
        <v>0</v>
      </c>
      <c r="AE233" s="24">
        <f t="shared" si="293"/>
        <v>0</v>
      </c>
      <c r="AF233" s="24">
        <f t="shared" si="294"/>
        <v>0</v>
      </c>
      <c r="AG233" s="24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/>
      <c r="MC233" s="25"/>
      <c r="MD233" s="25"/>
      <c r="ME233" s="25"/>
      <c r="MF233" s="25"/>
      <c r="MG233" s="25"/>
      <c r="MH233" s="25"/>
      <c r="MI233" s="25"/>
      <c r="MJ233" s="25"/>
      <c r="MK233" s="25"/>
      <c r="ML233" s="25"/>
      <c r="MM233" s="25"/>
      <c r="MN233" s="25"/>
      <c r="MO233" s="25"/>
      <c r="MP233" s="25"/>
      <c r="MQ233" s="25"/>
      <c r="MR233" s="25"/>
      <c r="MS233" s="25"/>
      <c r="MT233" s="25"/>
      <c r="MU233" s="25"/>
      <c r="MV233" s="25"/>
      <c r="MW233" s="25"/>
      <c r="MX233" s="25"/>
      <c r="MY233" s="25"/>
      <c r="MZ233" s="25"/>
      <c r="NA233" s="25"/>
      <c r="NB233" s="25"/>
      <c r="NC233" s="25"/>
      <c r="ND233" s="25"/>
      <c r="NE233" s="25"/>
      <c r="NF233" s="25"/>
      <c r="NG233" s="25"/>
      <c r="NH233" s="25"/>
      <c r="NI233" s="25"/>
      <c r="NJ233" s="25"/>
      <c r="NK233" s="25"/>
      <c r="NL233" s="25"/>
      <c r="NM233" s="25"/>
      <c r="NN233" s="23"/>
      <c r="NO233" s="25"/>
      <c r="NP233" s="25"/>
      <c r="NQ233" s="25"/>
      <c r="NR233" s="25"/>
      <c r="NS233" s="25"/>
      <c r="NT233" s="25"/>
      <c r="NU233" s="25"/>
      <c r="NV233" s="25"/>
      <c r="NW233" s="23"/>
      <c r="NX233" s="25"/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</row>
    <row r="234" spans="1:438">
      <c r="A234" s="21" t="s">
        <v>317</v>
      </c>
      <c r="B234" s="24">
        <f t="shared" si="264"/>
        <v>0</v>
      </c>
      <c r="C234" s="24">
        <f t="shared" si="265"/>
        <v>0</v>
      </c>
      <c r="D234" s="24">
        <f t="shared" si="266"/>
        <v>0</v>
      </c>
      <c r="E234" s="24">
        <f t="shared" si="267"/>
        <v>0</v>
      </c>
      <c r="F234" s="24">
        <f t="shared" si="268"/>
        <v>0</v>
      </c>
      <c r="G234" s="24">
        <f t="shared" si="269"/>
        <v>0</v>
      </c>
      <c r="H234" s="24">
        <f t="shared" si="270"/>
        <v>0</v>
      </c>
      <c r="I234" s="24">
        <f t="shared" si="271"/>
        <v>0</v>
      </c>
      <c r="J234" s="24">
        <f t="shared" si="272"/>
        <v>0</v>
      </c>
      <c r="K234" s="24">
        <f t="shared" si="273"/>
        <v>0</v>
      </c>
      <c r="L234" s="24">
        <f t="shared" si="274"/>
        <v>0</v>
      </c>
      <c r="M234" s="24">
        <f t="shared" si="275"/>
        <v>0</v>
      </c>
      <c r="N234" s="24">
        <f t="shared" si="276"/>
        <v>0</v>
      </c>
      <c r="O234" s="24">
        <f t="shared" si="277"/>
        <v>0</v>
      </c>
      <c r="P234" s="24">
        <f t="shared" si="278"/>
        <v>0</v>
      </c>
      <c r="Q234" s="24">
        <f t="shared" si="279"/>
        <v>0</v>
      </c>
      <c r="R234" s="24">
        <f t="shared" si="280"/>
        <v>0</v>
      </c>
      <c r="S234" s="24">
        <f t="shared" si="281"/>
        <v>0</v>
      </c>
      <c r="T234" s="24">
        <f t="shared" si="282"/>
        <v>0</v>
      </c>
      <c r="U234" s="24">
        <f t="shared" si="283"/>
        <v>0</v>
      </c>
      <c r="V234" s="24">
        <f t="shared" si="284"/>
        <v>0</v>
      </c>
      <c r="W234" s="24">
        <f t="shared" si="285"/>
        <v>0</v>
      </c>
      <c r="X234" s="24">
        <f t="shared" si="286"/>
        <v>0</v>
      </c>
      <c r="Y234" s="24">
        <f t="shared" si="287"/>
        <v>0</v>
      </c>
      <c r="Z234" s="24">
        <f t="shared" si="288"/>
        <v>0</v>
      </c>
      <c r="AA234" s="24">
        <f t="shared" si="289"/>
        <v>0</v>
      </c>
      <c r="AB234" s="24">
        <f t="shared" si="290"/>
        <v>0</v>
      </c>
      <c r="AC234" s="24">
        <f t="shared" si="291"/>
        <v>0</v>
      </c>
      <c r="AD234" s="24">
        <f t="shared" si="292"/>
        <v>0</v>
      </c>
      <c r="AE234" s="24">
        <f t="shared" si="293"/>
        <v>0</v>
      </c>
      <c r="AF234" s="24">
        <f t="shared" si="294"/>
        <v>0</v>
      </c>
      <c r="AG234" s="24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/>
      <c r="GW234" s="25"/>
      <c r="GX234" s="25"/>
      <c r="GY234" s="25"/>
      <c r="GZ234" s="25"/>
      <c r="HA234" s="25"/>
      <c r="HB234" s="25"/>
      <c r="HC234" s="25"/>
      <c r="HD234" s="25"/>
      <c r="HE234" s="25"/>
      <c r="HF234" s="25"/>
      <c r="HG234" s="25"/>
      <c r="HH234" s="25"/>
      <c r="HI234" s="25"/>
      <c r="HJ234" s="25"/>
      <c r="HK234" s="25"/>
      <c r="HL234" s="25"/>
      <c r="HM234" s="25"/>
      <c r="HN234" s="25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  <c r="LD234" s="25"/>
      <c r="LE234" s="25"/>
      <c r="LF234" s="25"/>
      <c r="LG234" s="25"/>
      <c r="LH234" s="25"/>
      <c r="LI234" s="25"/>
      <c r="LJ234" s="25"/>
      <c r="LK234" s="25"/>
      <c r="LL234" s="25"/>
      <c r="LM234" s="25"/>
      <c r="LN234" s="25"/>
      <c r="LO234" s="25"/>
      <c r="LP234" s="25"/>
      <c r="LQ234" s="25"/>
      <c r="LR234" s="25"/>
      <c r="LS234" s="25"/>
      <c r="LT234" s="25"/>
      <c r="LU234" s="25"/>
      <c r="LV234" s="25"/>
      <c r="LW234" s="25"/>
      <c r="LX234" s="25"/>
      <c r="LY234" s="25"/>
      <c r="LZ234" s="25"/>
      <c r="MA234" s="25"/>
      <c r="MB234" s="25"/>
      <c r="MC234" s="25"/>
      <c r="MD234" s="25"/>
      <c r="ME234" s="25"/>
      <c r="MF234" s="25"/>
      <c r="MG234" s="25"/>
      <c r="MH234" s="25"/>
      <c r="MI234" s="25"/>
      <c r="MJ234" s="25"/>
      <c r="MK234" s="25"/>
      <c r="ML234" s="25"/>
      <c r="MM234" s="25"/>
      <c r="MN234" s="25"/>
      <c r="MO234" s="25"/>
      <c r="MP234" s="25"/>
      <c r="MQ234" s="25"/>
      <c r="MR234" s="25"/>
      <c r="MS234" s="25"/>
      <c r="MT234" s="25"/>
      <c r="MU234" s="25"/>
      <c r="MV234" s="25"/>
      <c r="MW234" s="25"/>
      <c r="MX234" s="25"/>
      <c r="MY234" s="25"/>
      <c r="MZ234" s="25"/>
      <c r="NA234" s="25"/>
      <c r="NB234" s="25"/>
      <c r="NC234" s="25"/>
      <c r="ND234" s="25"/>
      <c r="NE234" s="25"/>
      <c r="NF234" s="25"/>
      <c r="NG234" s="25"/>
      <c r="NH234" s="25"/>
      <c r="NI234" s="25"/>
      <c r="NJ234" s="25"/>
      <c r="NK234" s="25"/>
      <c r="NL234" s="25"/>
      <c r="NM234" s="25"/>
      <c r="NN234" s="23"/>
      <c r="NO234" s="25"/>
      <c r="NP234" s="25"/>
      <c r="NQ234" s="25"/>
      <c r="NR234" s="25"/>
      <c r="NS234" s="25"/>
      <c r="NT234" s="25"/>
      <c r="NU234" s="25"/>
      <c r="NV234" s="25"/>
      <c r="NW234" s="23"/>
      <c r="NX234" s="25"/>
      <c r="NY234" s="25"/>
      <c r="NZ234" s="25"/>
      <c r="OA234" s="25"/>
      <c r="OB234" s="25"/>
      <c r="OC234" s="25"/>
      <c r="OD234" s="25"/>
      <c r="OE234" s="25"/>
      <c r="OF234" s="25"/>
      <c r="OG234" s="25"/>
      <c r="OH234" s="25"/>
      <c r="OI234" s="25"/>
      <c r="OJ234" s="25"/>
      <c r="OK234" s="25"/>
      <c r="OL234" s="25"/>
      <c r="OM234" s="25"/>
      <c r="ON234" s="25"/>
      <c r="OO234" s="25"/>
      <c r="OP234" s="25"/>
    </row>
    <row r="235" spans="1:438">
      <c r="A235" s="21" t="s">
        <v>318</v>
      </c>
      <c r="B235" s="24">
        <f t="shared" si="264"/>
        <v>0</v>
      </c>
      <c r="C235" s="24">
        <f t="shared" si="265"/>
        <v>0</v>
      </c>
      <c r="D235" s="24">
        <f t="shared" si="266"/>
        <v>0</v>
      </c>
      <c r="E235" s="24">
        <f t="shared" si="267"/>
        <v>0</v>
      </c>
      <c r="F235" s="24">
        <f t="shared" si="268"/>
        <v>0</v>
      </c>
      <c r="G235" s="24">
        <f t="shared" si="269"/>
        <v>0</v>
      </c>
      <c r="H235" s="24">
        <f t="shared" si="270"/>
        <v>0</v>
      </c>
      <c r="I235" s="24">
        <f t="shared" si="271"/>
        <v>0</v>
      </c>
      <c r="J235" s="24">
        <f t="shared" si="272"/>
        <v>0</v>
      </c>
      <c r="K235" s="24">
        <f t="shared" si="273"/>
        <v>0</v>
      </c>
      <c r="L235" s="24">
        <f t="shared" si="274"/>
        <v>0</v>
      </c>
      <c r="M235" s="24">
        <f t="shared" si="275"/>
        <v>0</v>
      </c>
      <c r="N235" s="24">
        <f t="shared" si="276"/>
        <v>0</v>
      </c>
      <c r="O235" s="24">
        <f t="shared" si="277"/>
        <v>0</v>
      </c>
      <c r="P235" s="24">
        <f t="shared" si="278"/>
        <v>0</v>
      </c>
      <c r="Q235" s="24">
        <f t="shared" si="279"/>
        <v>0</v>
      </c>
      <c r="R235" s="24">
        <f t="shared" si="280"/>
        <v>0</v>
      </c>
      <c r="S235" s="24">
        <f t="shared" si="281"/>
        <v>0</v>
      </c>
      <c r="T235" s="24">
        <f t="shared" si="282"/>
        <v>0</v>
      </c>
      <c r="U235" s="24">
        <f t="shared" si="283"/>
        <v>0</v>
      </c>
      <c r="V235" s="24">
        <f t="shared" si="284"/>
        <v>0</v>
      </c>
      <c r="W235" s="24">
        <f t="shared" si="285"/>
        <v>0</v>
      </c>
      <c r="X235" s="24">
        <f t="shared" si="286"/>
        <v>0</v>
      </c>
      <c r="Y235" s="24">
        <f t="shared" si="287"/>
        <v>0</v>
      </c>
      <c r="Z235" s="24">
        <f t="shared" si="288"/>
        <v>0</v>
      </c>
      <c r="AA235" s="24">
        <f t="shared" si="289"/>
        <v>0</v>
      </c>
      <c r="AB235" s="24">
        <f t="shared" si="290"/>
        <v>0</v>
      </c>
      <c r="AC235" s="24">
        <f t="shared" si="291"/>
        <v>0</v>
      </c>
      <c r="AD235" s="24">
        <f t="shared" si="292"/>
        <v>0</v>
      </c>
      <c r="AE235" s="24">
        <f t="shared" si="293"/>
        <v>0</v>
      </c>
      <c r="AF235" s="24">
        <f t="shared" si="294"/>
        <v>0</v>
      </c>
      <c r="AG235" s="24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/>
      <c r="GX235" s="25"/>
      <c r="GY235" s="25"/>
      <c r="GZ235" s="25"/>
      <c r="HA235" s="25"/>
      <c r="HB235" s="25"/>
      <c r="HC235" s="25"/>
      <c r="HD235" s="25"/>
      <c r="HE235" s="25"/>
      <c r="HF235" s="25"/>
      <c r="HG235" s="25"/>
      <c r="HH235" s="25"/>
      <c r="HI235" s="25"/>
      <c r="HJ235" s="25"/>
      <c r="HK235" s="25"/>
      <c r="HL235" s="25"/>
      <c r="HM235" s="25"/>
      <c r="HN235" s="25"/>
      <c r="HO235" s="25"/>
      <c r="HP235" s="25"/>
      <c r="HQ235" s="25"/>
      <c r="HR235" s="25"/>
      <c r="HS235" s="25"/>
      <c r="HT235" s="25"/>
      <c r="HU235" s="25"/>
      <c r="HV235" s="25"/>
      <c r="HW235" s="25"/>
      <c r="HX235" s="25"/>
      <c r="HY235" s="25"/>
      <c r="HZ235" s="25"/>
      <c r="IA235" s="25"/>
      <c r="IB235" s="25"/>
      <c r="IC235" s="25"/>
      <c r="ID235" s="25"/>
      <c r="IE235" s="25"/>
      <c r="IF235" s="25"/>
      <c r="IG235" s="25"/>
      <c r="IH235" s="25"/>
      <c r="II235" s="25"/>
      <c r="IJ235" s="25"/>
      <c r="IK235" s="25"/>
      <c r="IL235" s="25"/>
      <c r="IM235" s="25"/>
      <c r="IN235" s="25"/>
      <c r="IO235" s="25"/>
      <c r="IP235" s="25"/>
      <c r="IQ235" s="25"/>
      <c r="IR235" s="25"/>
      <c r="IS235" s="25"/>
      <c r="IT235" s="25"/>
      <c r="IU235" s="25"/>
      <c r="IV235" s="25"/>
      <c r="IW235" s="25"/>
      <c r="IX235" s="25"/>
      <c r="IY235" s="25"/>
      <c r="IZ235" s="25"/>
      <c r="JA235" s="25"/>
      <c r="JB235" s="25"/>
      <c r="JC235" s="25"/>
      <c r="JD235" s="25"/>
      <c r="JE235" s="25"/>
      <c r="JF235" s="25"/>
      <c r="JG235" s="25"/>
      <c r="JH235" s="25"/>
      <c r="JI235" s="25"/>
      <c r="JJ235" s="25"/>
      <c r="JK235" s="25"/>
      <c r="JL235" s="25"/>
      <c r="JM235" s="25"/>
      <c r="JN235" s="25"/>
      <c r="JO235" s="25"/>
      <c r="JP235" s="25"/>
      <c r="JQ235" s="25"/>
      <c r="JR235" s="25"/>
      <c r="JS235" s="25"/>
      <c r="JT235" s="25"/>
      <c r="JU235" s="25"/>
      <c r="JV235" s="25"/>
      <c r="JW235" s="25"/>
      <c r="JX235" s="25"/>
      <c r="JY235" s="25"/>
      <c r="JZ235" s="25"/>
      <c r="KA235" s="25"/>
      <c r="KB235" s="25"/>
      <c r="KC235" s="25"/>
      <c r="KD235" s="25"/>
      <c r="KE235" s="25"/>
      <c r="KF235" s="25"/>
      <c r="KG235" s="25"/>
      <c r="KH235" s="25"/>
      <c r="KI235" s="25"/>
      <c r="KJ235" s="25"/>
      <c r="KK235" s="25"/>
      <c r="KL235" s="25"/>
      <c r="KM235" s="25"/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/>
      <c r="KZ235" s="25"/>
      <c r="LA235" s="25"/>
      <c r="LB235" s="25"/>
      <c r="LC235" s="25"/>
      <c r="LD235" s="25"/>
      <c r="LE235" s="25"/>
      <c r="LF235" s="25"/>
      <c r="LG235" s="25"/>
      <c r="LH235" s="25"/>
      <c r="LI235" s="25"/>
      <c r="LJ235" s="25"/>
      <c r="LK235" s="25"/>
      <c r="LL235" s="25"/>
      <c r="LM235" s="25"/>
      <c r="LN235" s="25"/>
      <c r="LO235" s="25"/>
      <c r="LP235" s="25"/>
      <c r="LQ235" s="25"/>
      <c r="LR235" s="25"/>
      <c r="LS235" s="25"/>
      <c r="LT235" s="25"/>
      <c r="LU235" s="25"/>
      <c r="LV235" s="25"/>
      <c r="LW235" s="25"/>
      <c r="LX235" s="25"/>
      <c r="LY235" s="25"/>
      <c r="LZ235" s="25"/>
      <c r="MA235" s="25"/>
      <c r="MB235" s="25"/>
      <c r="MC235" s="25"/>
      <c r="MD235" s="25"/>
      <c r="ME235" s="25"/>
      <c r="MF235" s="25"/>
      <c r="MG235" s="25"/>
      <c r="MH235" s="25"/>
      <c r="MI235" s="25"/>
      <c r="MJ235" s="25"/>
      <c r="MK235" s="25"/>
      <c r="ML235" s="25"/>
      <c r="MM235" s="25"/>
      <c r="MN235" s="25"/>
      <c r="MO235" s="25"/>
      <c r="MP235" s="25"/>
      <c r="MQ235" s="25"/>
      <c r="MR235" s="25"/>
      <c r="MS235" s="25"/>
      <c r="MT235" s="25"/>
      <c r="MU235" s="25"/>
      <c r="MV235" s="25"/>
      <c r="MW235" s="25"/>
      <c r="MX235" s="25"/>
      <c r="MY235" s="25"/>
      <c r="MZ235" s="25"/>
      <c r="NA235" s="25"/>
      <c r="NB235" s="25"/>
      <c r="NC235" s="25"/>
      <c r="ND235" s="25"/>
      <c r="NE235" s="25"/>
      <c r="NF235" s="25"/>
      <c r="NG235" s="25"/>
      <c r="NH235" s="25"/>
      <c r="NI235" s="25"/>
      <c r="NJ235" s="25"/>
      <c r="NK235" s="25"/>
      <c r="NL235" s="25"/>
      <c r="NM235" s="25"/>
      <c r="NN235" s="23"/>
      <c r="NO235" s="25"/>
      <c r="NP235" s="25"/>
      <c r="NQ235" s="25"/>
      <c r="NR235" s="25"/>
      <c r="NS235" s="25"/>
      <c r="NT235" s="25"/>
      <c r="NU235" s="25"/>
      <c r="NV235" s="25"/>
      <c r="NW235" s="23"/>
      <c r="NX235" s="25"/>
      <c r="NY235" s="25"/>
      <c r="NZ235" s="25"/>
      <c r="OA235" s="25"/>
      <c r="OB235" s="25"/>
      <c r="OC235" s="25"/>
      <c r="OD235" s="25"/>
      <c r="OE235" s="25"/>
      <c r="OF235" s="25"/>
      <c r="OG235" s="25"/>
      <c r="OH235" s="25"/>
      <c r="OI235" s="25"/>
      <c r="OJ235" s="25"/>
      <c r="OK235" s="25"/>
      <c r="OL235" s="25"/>
      <c r="OM235" s="25"/>
      <c r="ON235" s="25"/>
      <c r="OO235" s="25"/>
      <c r="OP235" s="25"/>
    </row>
    <row r="236" spans="1:438">
      <c r="A236" s="21" t="s">
        <v>319</v>
      </c>
      <c r="B236" s="24">
        <f t="shared" si="264"/>
        <v>0</v>
      </c>
      <c r="C236" s="24">
        <f t="shared" si="265"/>
        <v>0</v>
      </c>
      <c r="D236" s="24">
        <f t="shared" si="266"/>
        <v>0</v>
      </c>
      <c r="E236" s="24">
        <f t="shared" si="267"/>
        <v>0</v>
      </c>
      <c r="F236" s="24">
        <f t="shared" si="268"/>
        <v>0</v>
      </c>
      <c r="G236" s="24">
        <f t="shared" si="269"/>
        <v>0</v>
      </c>
      <c r="H236" s="24">
        <f t="shared" si="270"/>
        <v>0</v>
      </c>
      <c r="I236" s="24">
        <f t="shared" si="271"/>
        <v>0</v>
      </c>
      <c r="J236" s="24">
        <f t="shared" si="272"/>
        <v>0</v>
      </c>
      <c r="K236" s="24">
        <f t="shared" si="273"/>
        <v>0</v>
      </c>
      <c r="L236" s="24">
        <f t="shared" si="274"/>
        <v>0</v>
      </c>
      <c r="M236" s="24">
        <f t="shared" si="275"/>
        <v>0</v>
      </c>
      <c r="N236" s="24">
        <f t="shared" si="276"/>
        <v>0</v>
      </c>
      <c r="O236" s="24">
        <f t="shared" si="277"/>
        <v>0</v>
      </c>
      <c r="P236" s="24">
        <f t="shared" si="278"/>
        <v>0</v>
      </c>
      <c r="Q236" s="24">
        <f t="shared" si="279"/>
        <v>0</v>
      </c>
      <c r="R236" s="24">
        <f t="shared" si="280"/>
        <v>0</v>
      </c>
      <c r="S236" s="24">
        <f t="shared" si="281"/>
        <v>0</v>
      </c>
      <c r="T236" s="24">
        <f t="shared" si="282"/>
        <v>0</v>
      </c>
      <c r="U236" s="24">
        <f t="shared" si="283"/>
        <v>0</v>
      </c>
      <c r="V236" s="24">
        <f t="shared" si="284"/>
        <v>0</v>
      </c>
      <c r="W236" s="24">
        <f t="shared" si="285"/>
        <v>0</v>
      </c>
      <c r="X236" s="24">
        <f t="shared" si="286"/>
        <v>0</v>
      </c>
      <c r="Y236" s="24">
        <f t="shared" si="287"/>
        <v>0</v>
      </c>
      <c r="Z236" s="24">
        <f t="shared" si="288"/>
        <v>0</v>
      </c>
      <c r="AA236" s="24">
        <f t="shared" si="289"/>
        <v>0</v>
      </c>
      <c r="AB236" s="24">
        <f t="shared" si="290"/>
        <v>0</v>
      </c>
      <c r="AC236" s="24">
        <f t="shared" si="291"/>
        <v>0</v>
      </c>
      <c r="AD236" s="24">
        <f t="shared" si="292"/>
        <v>0</v>
      </c>
      <c r="AE236" s="24">
        <f t="shared" si="293"/>
        <v>0</v>
      </c>
      <c r="AF236" s="24">
        <f t="shared" si="294"/>
        <v>0</v>
      </c>
      <c r="AG236" s="24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/>
      <c r="GW236" s="25"/>
      <c r="GX236" s="25"/>
      <c r="GY236" s="25"/>
      <c r="GZ236" s="25"/>
      <c r="HA236" s="25"/>
      <c r="HB236" s="25"/>
      <c r="HC236" s="25"/>
      <c r="HD236" s="25"/>
      <c r="HE236" s="25"/>
      <c r="HF236" s="25"/>
      <c r="HG236" s="25"/>
      <c r="HH236" s="25"/>
      <c r="HI236" s="25"/>
      <c r="HJ236" s="25"/>
      <c r="HK236" s="25"/>
      <c r="HL236" s="25"/>
      <c r="HM236" s="25"/>
      <c r="HN236" s="25"/>
      <c r="HO236" s="25"/>
      <c r="HP236" s="25"/>
      <c r="HQ236" s="25"/>
      <c r="HR236" s="25"/>
      <c r="HS236" s="25"/>
      <c r="HT236" s="25"/>
      <c r="HU236" s="25"/>
      <c r="HV236" s="25"/>
      <c r="HW236" s="25"/>
      <c r="HX236" s="25"/>
      <c r="HY236" s="25"/>
      <c r="HZ236" s="25"/>
      <c r="IA236" s="25"/>
      <c r="IB236" s="25"/>
      <c r="IC236" s="25"/>
      <c r="ID236" s="25"/>
      <c r="IE236" s="25"/>
      <c r="IF236" s="25"/>
      <c r="IG236" s="25"/>
      <c r="IH236" s="25"/>
      <c r="II236" s="25"/>
      <c r="IJ236" s="25"/>
      <c r="IK236" s="25"/>
      <c r="IL236" s="25"/>
      <c r="IM236" s="25"/>
      <c r="IN236" s="25"/>
      <c r="IO236" s="25"/>
      <c r="IP236" s="25"/>
      <c r="IQ236" s="25"/>
      <c r="IR236" s="25"/>
      <c r="IS236" s="25"/>
      <c r="IT236" s="25"/>
      <c r="IU236" s="25"/>
      <c r="IV236" s="25"/>
      <c r="IW236" s="25"/>
      <c r="IX236" s="25"/>
      <c r="IY236" s="25"/>
      <c r="IZ236" s="25"/>
      <c r="JA236" s="25"/>
      <c r="JB236" s="25"/>
      <c r="JC236" s="25"/>
      <c r="JD236" s="25"/>
      <c r="JE236" s="25"/>
      <c r="JF236" s="25"/>
      <c r="JG236" s="25"/>
      <c r="JH236" s="25"/>
      <c r="JI236" s="25"/>
      <c r="JJ236" s="25"/>
      <c r="JK236" s="25"/>
      <c r="JL236" s="25"/>
      <c r="JM236" s="25"/>
      <c r="JN236" s="25"/>
      <c r="JO236" s="25"/>
      <c r="JP236" s="25"/>
      <c r="JQ236" s="25"/>
      <c r="JR236" s="25"/>
      <c r="JS236" s="25"/>
      <c r="JT236" s="25"/>
      <c r="JU236" s="25"/>
      <c r="JV236" s="25"/>
      <c r="JW236" s="25"/>
      <c r="JX236" s="25"/>
      <c r="JY236" s="25"/>
      <c r="JZ236" s="25"/>
      <c r="KA236" s="25"/>
      <c r="KB236" s="25"/>
      <c r="KC236" s="25"/>
      <c r="KD236" s="25"/>
      <c r="KE236" s="25"/>
      <c r="KF236" s="25"/>
      <c r="KG236" s="25"/>
      <c r="KH236" s="25"/>
      <c r="KI236" s="25"/>
      <c r="KJ236" s="25"/>
      <c r="KK236" s="25"/>
      <c r="KL236" s="25"/>
      <c r="KM236" s="25"/>
      <c r="KN236" s="25"/>
      <c r="KO236" s="25"/>
      <c r="KP236" s="25"/>
      <c r="KQ236" s="25"/>
      <c r="KR236" s="25"/>
      <c r="KS236" s="25"/>
      <c r="KT236" s="25"/>
      <c r="KU236" s="25"/>
      <c r="KV236" s="25"/>
      <c r="KW236" s="25"/>
      <c r="KX236" s="25"/>
      <c r="KY236" s="25"/>
      <c r="KZ236" s="25"/>
      <c r="LA236" s="25"/>
      <c r="LB236" s="25"/>
      <c r="LC236" s="25"/>
      <c r="LD236" s="25"/>
      <c r="LE236" s="25"/>
      <c r="LF236" s="25"/>
      <c r="LG236" s="25"/>
      <c r="LH236" s="25"/>
      <c r="LI236" s="25"/>
      <c r="LJ236" s="25"/>
      <c r="LK236" s="25"/>
      <c r="LL236" s="25"/>
      <c r="LM236" s="25"/>
      <c r="LN236" s="25"/>
      <c r="LO236" s="25"/>
      <c r="LP236" s="25"/>
      <c r="LQ236" s="25"/>
      <c r="LR236" s="25"/>
      <c r="LS236" s="25"/>
      <c r="LT236" s="25"/>
      <c r="LU236" s="25"/>
      <c r="LV236" s="25"/>
      <c r="LW236" s="25"/>
      <c r="LX236" s="25"/>
      <c r="LY236" s="25"/>
      <c r="LZ236" s="25"/>
      <c r="MA236" s="25"/>
      <c r="MB236" s="25"/>
      <c r="MC236" s="25"/>
      <c r="MD236" s="25"/>
      <c r="ME236" s="25"/>
      <c r="MF236" s="25"/>
      <c r="MG236" s="25"/>
      <c r="MH236" s="25"/>
      <c r="MI236" s="25"/>
      <c r="MJ236" s="25"/>
      <c r="MK236" s="25"/>
      <c r="ML236" s="25"/>
      <c r="MM236" s="25"/>
      <c r="MN236" s="25"/>
      <c r="MO236" s="25"/>
      <c r="MP236" s="25"/>
      <c r="MQ236" s="25"/>
      <c r="MR236" s="25"/>
      <c r="MS236" s="25"/>
      <c r="MT236" s="25"/>
      <c r="MU236" s="25"/>
      <c r="MV236" s="25"/>
      <c r="MW236" s="25"/>
      <c r="MX236" s="25"/>
      <c r="MY236" s="25"/>
      <c r="MZ236" s="25"/>
      <c r="NA236" s="25"/>
      <c r="NB236" s="25"/>
      <c r="NC236" s="25"/>
      <c r="ND236" s="25"/>
      <c r="NE236" s="25"/>
      <c r="NF236" s="25"/>
      <c r="NG236" s="25"/>
      <c r="NH236" s="25"/>
      <c r="NI236" s="25"/>
      <c r="NJ236" s="25"/>
      <c r="NK236" s="25"/>
      <c r="NL236" s="25"/>
      <c r="NM236" s="25"/>
      <c r="NN236" s="23"/>
      <c r="NO236" s="25"/>
      <c r="NP236" s="25"/>
      <c r="NQ236" s="25"/>
      <c r="NR236" s="25"/>
      <c r="NS236" s="25"/>
      <c r="NT236" s="25"/>
      <c r="NU236" s="25"/>
      <c r="NV236" s="25"/>
      <c r="NW236" s="23"/>
      <c r="NX236" s="25"/>
      <c r="NY236" s="25"/>
      <c r="NZ236" s="25"/>
      <c r="OA236" s="25"/>
      <c r="OB236" s="25"/>
      <c r="OC236" s="25"/>
      <c r="OD236" s="25"/>
      <c r="OE236" s="25"/>
      <c r="OF236" s="25"/>
      <c r="OG236" s="25"/>
      <c r="OH236" s="25"/>
      <c r="OI236" s="25"/>
      <c r="OJ236" s="25"/>
      <c r="OK236" s="25"/>
      <c r="OL236" s="25"/>
      <c r="OM236" s="25"/>
      <c r="ON236" s="25"/>
      <c r="OO236" s="25"/>
      <c r="OP236" s="25"/>
    </row>
    <row r="237" spans="1:438">
      <c r="A237" s="21" t="s">
        <v>320</v>
      </c>
      <c r="B237" s="24">
        <f t="shared" si="264"/>
        <v>0</v>
      </c>
      <c r="C237" s="24">
        <f t="shared" si="265"/>
        <v>0</v>
      </c>
      <c r="D237" s="24">
        <f t="shared" si="266"/>
        <v>0</v>
      </c>
      <c r="E237" s="24">
        <f t="shared" si="267"/>
        <v>0</v>
      </c>
      <c r="F237" s="24">
        <f t="shared" si="268"/>
        <v>0</v>
      </c>
      <c r="G237" s="24">
        <f t="shared" si="269"/>
        <v>0</v>
      </c>
      <c r="H237" s="24">
        <f t="shared" si="270"/>
        <v>0</v>
      </c>
      <c r="I237" s="24">
        <f t="shared" si="271"/>
        <v>0</v>
      </c>
      <c r="J237" s="24">
        <f t="shared" si="272"/>
        <v>0</v>
      </c>
      <c r="K237" s="24">
        <f t="shared" si="273"/>
        <v>0</v>
      </c>
      <c r="L237" s="24">
        <f t="shared" si="274"/>
        <v>0</v>
      </c>
      <c r="M237" s="24">
        <f t="shared" si="275"/>
        <v>0</v>
      </c>
      <c r="N237" s="24">
        <f t="shared" si="276"/>
        <v>0</v>
      </c>
      <c r="O237" s="24">
        <f t="shared" si="277"/>
        <v>0</v>
      </c>
      <c r="P237" s="24">
        <f t="shared" si="278"/>
        <v>0</v>
      </c>
      <c r="Q237" s="24">
        <f t="shared" si="279"/>
        <v>0</v>
      </c>
      <c r="R237" s="24">
        <f t="shared" si="280"/>
        <v>0</v>
      </c>
      <c r="S237" s="24">
        <f t="shared" si="281"/>
        <v>0</v>
      </c>
      <c r="T237" s="24">
        <f t="shared" si="282"/>
        <v>0</v>
      </c>
      <c r="U237" s="24">
        <f t="shared" si="283"/>
        <v>0</v>
      </c>
      <c r="V237" s="24">
        <f t="shared" si="284"/>
        <v>0</v>
      </c>
      <c r="W237" s="24">
        <f t="shared" si="285"/>
        <v>0</v>
      </c>
      <c r="X237" s="24">
        <f t="shared" si="286"/>
        <v>0</v>
      </c>
      <c r="Y237" s="24">
        <f t="shared" si="287"/>
        <v>0</v>
      </c>
      <c r="Z237" s="24">
        <f t="shared" si="288"/>
        <v>0</v>
      </c>
      <c r="AA237" s="24">
        <f t="shared" si="289"/>
        <v>0</v>
      </c>
      <c r="AB237" s="24">
        <f t="shared" si="290"/>
        <v>0</v>
      </c>
      <c r="AC237" s="24">
        <f t="shared" si="291"/>
        <v>0</v>
      </c>
      <c r="AD237" s="24">
        <f t="shared" si="292"/>
        <v>0</v>
      </c>
      <c r="AE237" s="24">
        <f t="shared" si="293"/>
        <v>0</v>
      </c>
      <c r="AF237" s="24">
        <f t="shared" si="294"/>
        <v>0</v>
      </c>
      <c r="AG237" s="24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/>
      <c r="EY237" s="25"/>
      <c r="EZ237" s="25"/>
      <c r="FA237" s="25"/>
      <c r="FB237" s="25"/>
      <c r="FC237" s="25"/>
      <c r="FD237" s="25"/>
      <c r="FE237" s="25"/>
      <c r="FF237" s="25"/>
      <c r="FG237" s="25"/>
      <c r="FH237" s="25"/>
      <c r="FI237" s="25"/>
      <c r="FJ237" s="25"/>
      <c r="FK237" s="25"/>
      <c r="FL237" s="25"/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  <c r="GT237" s="25"/>
      <c r="GU237" s="25"/>
      <c r="GV237" s="25"/>
      <c r="GW237" s="25"/>
      <c r="GX237" s="25"/>
      <c r="GY237" s="25"/>
      <c r="GZ237" s="25"/>
      <c r="HA237" s="25"/>
      <c r="HB237" s="25"/>
      <c r="HC237" s="25"/>
      <c r="HD237" s="25"/>
      <c r="HE237" s="25"/>
      <c r="HF237" s="25"/>
      <c r="HG237" s="25"/>
      <c r="HH237" s="25"/>
      <c r="HI237" s="25"/>
      <c r="HJ237" s="25"/>
      <c r="HK237" s="25"/>
      <c r="HL237" s="25"/>
      <c r="HM237" s="25"/>
      <c r="HN237" s="25"/>
      <c r="HO237" s="25"/>
      <c r="HP237" s="25"/>
      <c r="HQ237" s="25"/>
      <c r="HR237" s="25"/>
      <c r="HS237" s="25"/>
      <c r="HT237" s="25"/>
      <c r="HU237" s="25"/>
      <c r="HV237" s="25"/>
      <c r="HW237" s="25"/>
      <c r="HX237" s="25"/>
      <c r="HY237" s="25"/>
      <c r="HZ237" s="25"/>
      <c r="IA237" s="25"/>
      <c r="IB237" s="25"/>
      <c r="IC237" s="25"/>
      <c r="ID237" s="25"/>
      <c r="IE237" s="25"/>
      <c r="IF237" s="25"/>
      <c r="IG237" s="25"/>
      <c r="IH237" s="25"/>
      <c r="II237" s="25"/>
      <c r="IJ237" s="25"/>
      <c r="IK237" s="25"/>
      <c r="IL237" s="25"/>
      <c r="IM237" s="25"/>
      <c r="IN237" s="25"/>
      <c r="IO237" s="25"/>
      <c r="IP237" s="25"/>
      <c r="IQ237" s="25"/>
      <c r="IR237" s="25"/>
      <c r="IS237" s="25"/>
      <c r="IT237" s="25"/>
      <c r="IU237" s="25"/>
      <c r="IV237" s="25"/>
      <c r="IW237" s="25"/>
      <c r="IX237" s="25"/>
      <c r="IY237" s="25"/>
      <c r="IZ237" s="25"/>
      <c r="JA237" s="25"/>
      <c r="JB237" s="25"/>
      <c r="JC237" s="25"/>
      <c r="JD237" s="25"/>
      <c r="JE237" s="25"/>
      <c r="JF237" s="25"/>
      <c r="JG237" s="25"/>
      <c r="JH237" s="25"/>
      <c r="JI237" s="25"/>
      <c r="JJ237" s="25"/>
      <c r="JK237" s="25"/>
      <c r="JL237" s="25"/>
      <c r="JM237" s="25"/>
      <c r="JN237" s="25"/>
      <c r="JO237" s="25"/>
      <c r="JP237" s="25"/>
      <c r="JQ237" s="25"/>
      <c r="JR237" s="25"/>
      <c r="JS237" s="25"/>
      <c r="JT237" s="25"/>
      <c r="JU237" s="25"/>
      <c r="JV237" s="25"/>
      <c r="JW237" s="25"/>
      <c r="JX237" s="25"/>
      <c r="JY237" s="25"/>
      <c r="JZ237" s="25"/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/>
      <c r="KM237" s="25"/>
      <c r="KN237" s="25"/>
      <c r="KO237" s="25"/>
      <c r="KP237" s="25"/>
      <c r="KQ237" s="25"/>
      <c r="KR237" s="25"/>
      <c r="KS237" s="25"/>
      <c r="KT237" s="25"/>
      <c r="KU237" s="25"/>
      <c r="KV237" s="25"/>
      <c r="KW237" s="25"/>
      <c r="KX237" s="25"/>
      <c r="KY237" s="25"/>
      <c r="KZ237" s="25"/>
      <c r="LA237" s="25"/>
      <c r="LB237" s="25"/>
      <c r="LC237" s="25"/>
      <c r="LD237" s="25"/>
      <c r="LE237" s="25"/>
      <c r="LF237" s="25"/>
      <c r="LG237" s="25"/>
      <c r="LH237" s="25"/>
      <c r="LI237" s="25"/>
      <c r="LJ237" s="25"/>
      <c r="LK237" s="25"/>
      <c r="LL237" s="25"/>
      <c r="LM237" s="25"/>
      <c r="LN237" s="25"/>
      <c r="LO237" s="25"/>
      <c r="LP237" s="25"/>
      <c r="LQ237" s="25"/>
      <c r="LR237" s="25"/>
      <c r="LS237" s="25"/>
      <c r="LT237" s="25"/>
      <c r="LU237" s="25"/>
      <c r="LV237" s="25"/>
      <c r="LW237" s="25"/>
      <c r="LX237" s="25"/>
      <c r="LY237" s="25"/>
      <c r="LZ237" s="25"/>
      <c r="MA237" s="25"/>
      <c r="MB237" s="25"/>
      <c r="MC237" s="25"/>
      <c r="MD237" s="25"/>
      <c r="ME237" s="25"/>
      <c r="MF237" s="25"/>
      <c r="MG237" s="25"/>
      <c r="MH237" s="25"/>
      <c r="MI237" s="25"/>
      <c r="MJ237" s="25"/>
      <c r="MK237" s="25"/>
      <c r="ML237" s="25"/>
      <c r="MM237" s="25"/>
      <c r="MN237" s="25"/>
      <c r="MO237" s="25"/>
      <c r="MP237" s="25"/>
      <c r="MQ237" s="25"/>
      <c r="MR237" s="25"/>
      <c r="MS237" s="25"/>
      <c r="MT237" s="25"/>
      <c r="MU237" s="25"/>
      <c r="MV237" s="25"/>
      <c r="MW237" s="25"/>
      <c r="MX237" s="25"/>
      <c r="MY237" s="25"/>
      <c r="MZ237" s="27"/>
      <c r="NA237" s="25"/>
      <c r="NB237" s="25"/>
      <c r="NC237" s="25"/>
      <c r="ND237" s="25"/>
      <c r="NE237" s="25"/>
      <c r="NF237" s="25"/>
      <c r="NG237" s="25"/>
      <c r="NH237" s="25"/>
      <c r="NI237" s="25"/>
      <c r="NJ237" s="25"/>
      <c r="NK237" s="25"/>
      <c r="NL237" s="25"/>
      <c r="NM237" s="25"/>
      <c r="NN237" s="23"/>
      <c r="NO237" s="25"/>
      <c r="NP237" s="25"/>
      <c r="NQ237" s="25"/>
      <c r="NR237" s="25"/>
      <c r="NS237" s="25"/>
      <c r="NT237" s="25"/>
      <c r="NU237" s="25"/>
      <c r="NV237" s="25"/>
      <c r="NW237" s="23"/>
      <c r="NX237" s="25"/>
      <c r="NY237" s="25"/>
      <c r="NZ237" s="25"/>
      <c r="OA237" s="25"/>
      <c r="OB237" s="25"/>
      <c r="OC237" s="25"/>
      <c r="OD237" s="25"/>
      <c r="OE237" s="25"/>
      <c r="OF237" s="25"/>
      <c r="OG237" s="25"/>
      <c r="OH237" s="25"/>
      <c r="OI237" s="25"/>
      <c r="OJ237" s="25"/>
      <c r="OK237" s="25"/>
      <c r="OL237" s="25"/>
      <c r="OM237" s="25"/>
      <c r="ON237" s="25"/>
      <c r="OO237" s="25"/>
      <c r="OP237" s="25"/>
    </row>
    <row r="238" spans="1:438">
      <c r="A238" s="21" t="s">
        <v>321</v>
      </c>
      <c r="B238" s="24">
        <f t="shared" si="264"/>
        <v>0</v>
      </c>
      <c r="C238" s="24">
        <f t="shared" si="265"/>
        <v>0</v>
      </c>
      <c r="D238" s="24">
        <f t="shared" si="266"/>
        <v>0</v>
      </c>
      <c r="E238" s="24">
        <f t="shared" si="267"/>
        <v>0</v>
      </c>
      <c r="F238" s="24">
        <f t="shared" si="268"/>
        <v>0</v>
      </c>
      <c r="G238" s="24">
        <f t="shared" si="269"/>
        <v>0</v>
      </c>
      <c r="H238" s="24">
        <f t="shared" si="270"/>
        <v>0</v>
      </c>
      <c r="I238" s="24">
        <f t="shared" si="271"/>
        <v>0</v>
      </c>
      <c r="J238" s="24">
        <f t="shared" si="272"/>
        <v>0</v>
      </c>
      <c r="K238" s="24">
        <f t="shared" si="273"/>
        <v>0</v>
      </c>
      <c r="L238" s="24">
        <f t="shared" si="274"/>
        <v>0</v>
      </c>
      <c r="M238" s="24">
        <f t="shared" si="275"/>
        <v>0</v>
      </c>
      <c r="N238" s="24">
        <f t="shared" si="276"/>
        <v>0</v>
      </c>
      <c r="O238" s="24">
        <f t="shared" si="277"/>
        <v>0</v>
      </c>
      <c r="P238" s="24">
        <f t="shared" si="278"/>
        <v>0</v>
      </c>
      <c r="Q238" s="24">
        <f t="shared" si="279"/>
        <v>0</v>
      </c>
      <c r="R238" s="24">
        <f t="shared" si="280"/>
        <v>0</v>
      </c>
      <c r="S238" s="24">
        <f t="shared" si="281"/>
        <v>0</v>
      </c>
      <c r="T238" s="24">
        <f t="shared" si="282"/>
        <v>0</v>
      </c>
      <c r="U238" s="24">
        <f t="shared" si="283"/>
        <v>0</v>
      </c>
      <c r="V238" s="24">
        <f t="shared" si="284"/>
        <v>0</v>
      </c>
      <c r="W238" s="24">
        <f t="shared" si="285"/>
        <v>0</v>
      </c>
      <c r="X238" s="24">
        <f t="shared" si="286"/>
        <v>0</v>
      </c>
      <c r="Y238" s="24">
        <f t="shared" si="287"/>
        <v>0</v>
      </c>
      <c r="Z238" s="24">
        <f t="shared" si="288"/>
        <v>0</v>
      </c>
      <c r="AA238" s="24">
        <f t="shared" si="289"/>
        <v>0</v>
      </c>
      <c r="AB238" s="24">
        <f t="shared" si="290"/>
        <v>0</v>
      </c>
      <c r="AC238" s="24">
        <f t="shared" si="291"/>
        <v>0</v>
      </c>
      <c r="AD238" s="24">
        <f t="shared" si="292"/>
        <v>0</v>
      </c>
      <c r="AE238" s="24">
        <f t="shared" si="293"/>
        <v>0</v>
      </c>
      <c r="AF238" s="24">
        <f t="shared" si="294"/>
        <v>0</v>
      </c>
      <c r="AG238" s="24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25"/>
      <c r="EY238" s="25"/>
      <c r="EZ238" s="25"/>
      <c r="FA238" s="25"/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  <c r="GT238" s="25"/>
      <c r="GU238" s="25"/>
      <c r="GV238" s="25"/>
      <c r="GW238" s="25"/>
      <c r="GX238" s="25"/>
      <c r="GY238" s="25"/>
      <c r="GZ238" s="25"/>
      <c r="HA238" s="25"/>
      <c r="HB238" s="25"/>
      <c r="HC238" s="25"/>
      <c r="HD238" s="25"/>
      <c r="HE238" s="25"/>
      <c r="HF238" s="25"/>
      <c r="HG238" s="25"/>
      <c r="HH238" s="25"/>
      <c r="HI238" s="25"/>
      <c r="HJ238" s="25"/>
      <c r="HK238" s="25"/>
      <c r="HL238" s="25"/>
      <c r="HM238" s="25"/>
      <c r="HN238" s="25"/>
      <c r="HO238" s="25"/>
      <c r="HP238" s="25"/>
      <c r="HQ238" s="25"/>
      <c r="HR238" s="25"/>
      <c r="HS238" s="25"/>
      <c r="HT238" s="25"/>
      <c r="HU238" s="25"/>
      <c r="HV238" s="25"/>
      <c r="HW238" s="25"/>
      <c r="HX238" s="25"/>
      <c r="HY238" s="25"/>
      <c r="HZ238" s="25"/>
      <c r="IA238" s="25"/>
      <c r="IB238" s="25"/>
      <c r="IC238" s="25"/>
      <c r="ID238" s="25"/>
      <c r="IE238" s="25"/>
      <c r="IF238" s="25"/>
      <c r="IG238" s="25"/>
      <c r="IH238" s="25"/>
      <c r="II238" s="25"/>
      <c r="IJ238" s="25"/>
      <c r="IK238" s="25"/>
      <c r="IL238" s="25"/>
      <c r="IM238" s="25"/>
      <c r="IN238" s="25"/>
      <c r="IO238" s="25"/>
      <c r="IP238" s="25"/>
      <c r="IQ238" s="25"/>
      <c r="IR238" s="25"/>
      <c r="IS238" s="25"/>
      <c r="IT238" s="25"/>
      <c r="IU238" s="25"/>
      <c r="IV238" s="25"/>
      <c r="IW238" s="25"/>
      <c r="IX238" s="25"/>
      <c r="IY238" s="25"/>
      <c r="IZ238" s="25"/>
      <c r="JA238" s="25"/>
      <c r="JB238" s="25"/>
      <c r="JC238" s="25"/>
      <c r="JD238" s="25"/>
      <c r="JE238" s="25"/>
      <c r="JF238" s="25"/>
      <c r="JG238" s="25"/>
      <c r="JH238" s="25"/>
      <c r="JI238" s="25"/>
      <c r="JJ238" s="25"/>
      <c r="JK238" s="25"/>
      <c r="JL238" s="25"/>
      <c r="JM238" s="25"/>
      <c r="JN238" s="25"/>
      <c r="JO238" s="25"/>
      <c r="JP238" s="25"/>
      <c r="JQ238" s="25"/>
      <c r="JR238" s="25"/>
      <c r="JS238" s="25"/>
      <c r="JT238" s="25"/>
      <c r="JU238" s="25"/>
      <c r="JV238" s="25"/>
      <c r="JW238" s="25"/>
      <c r="JX238" s="25"/>
      <c r="JY238" s="25"/>
      <c r="JZ238" s="25"/>
      <c r="KA238" s="25"/>
      <c r="KB238" s="25"/>
      <c r="KC238" s="25"/>
      <c r="KD238" s="25"/>
      <c r="KE238" s="25"/>
      <c r="KF238" s="25"/>
      <c r="KG238" s="25"/>
      <c r="KH238" s="25"/>
      <c r="KI238" s="25"/>
      <c r="KJ238" s="25"/>
      <c r="KK238" s="25"/>
      <c r="KL238" s="25"/>
      <c r="KM238" s="25"/>
      <c r="KN238" s="25"/>
      <c r="KO238" s="25"/>
      <c r="KP238" s="25"/>
      <c r="KQ238" s="25"/>
      <c r="KR238" s="25"/>
      <c r="KS238" s="25"/>
      <c r="KT238" s="25"/>
      <c r="KU238" s="25"/>
      <c r="KV238" s="25"/>
      <c r="KW238" s="25"/>
      <c r="KX238" s="25"/>
      <c r="KY238" s="25"/>
      <c r="KZ238" s="25"/>
      <c r="LA238" s="25"/>
      <c r="LB238" s="25"/>
      <c r="LC238" s="25"/>
      <c r="LD238" s="25"/>
      <c r="LE238" s="25"/>
      <c r="LF238" s="25"/>
      <c r="LG238" s="25"/>
      <c r="LH238" s="25"/>
      <c r="LI238" s="25"/>
      <c r="LJ238" s="25"/>
      <c r="LK238" s="25"/>
      <c r="LL238" s="25"/>
      <c r="LM238" s="25"/>
      <c r="LN238" s="25"/>
      <c r="LO238" s="25"/>
      <c r="LP238" s="25"/>
      <c r="LQ238" s="25"/>
      <c r="LR238" s="25"/>
      <c r="LS238" s="25"/>
      <c r="LT238" s="25"/>
      <c r="LU238" s="25"/>
      <c r="LV238" s="25"/>
      <c r="LW238" s="25"/>
      <c r="LX238" s="25"/>
      <c r="LY238" s="25"/>
      <c r="LZ238" s="25"/>
      <c r="MA238" s="25"/>
      <c r="MB238" s="25"/>
      <c r="MC238" s="25"/>
      <c r="MD238" s="25"/>
      <c r="ME238" s="25"/>
      <c r="MF238" s="25"/>
      <c r="MG238" s="25"/>
      <c r="MH238" s="25"/>
      <c r="MI238" s="25"/>
      <c r="MJ238" s="25"/>
      <c r="MK238" s="25"/>
      <c r="ML238" s="25"/>
      <c r="MM238" s="25"/>
      <c r="MN238" s="25"/>
      <c r="MO238" s="25"/>
      <c r="MP238" s="25"/>
      <c r="MQ238" s="25"/>
      <c r="MR238" s="25"/>
      <c r="MS238" s="25"/>
      <c r="MT238" s="25"/>
      <c r="MU238" s="25"/>
      <c r="MV238" s="25"/>
      <c r="MW238" s="25"/>
      <c r="MX238" s="25"/>
      <c r="MY238" s="25"/>
      <c r="MZ238" s="25"/>
      <c r="NA238" s="25"/>
      <c r="NB238" s="25"/>
      <c r="NC238" s="25"/>
      <c r="ND238" s="25"/>
      <c r="NE238" s="25"/>
      <c r="NF238" s="25"/>
      <c r="NG238" s="25"/>
      <c r="NH238" s="25"/>
      <c r="NI238" s="25"/>
      <c r="NJ238" s="25"/>
      <c r="NK238" s="25"/>
      <c r="NL238" s="25"/>
      <c r="NM238" s="25"/>
      <c r="NN238" s="23"/>
      <c r="NO238" s="25"/>
      <c r="NP238" s="25"/>
      <c r="NQ238" s="25"/>
      <c r="NR238" s="25"/>
      <c r="NS238" s="25"/>
      <c r="NT238" s="25"/>
      <c r="NU238" s="25"/>
      <c r="NV238" s="25"/>
      <c r="NW238" s="23"/>
      <c r="NX238" s="25"/>
      <c r="NY238" s="25"/>
      <c r="NZ238" s="25"/>
      <c r="OA238" s="25"/>
      <c r="OB238" s="25"/>
      <c r="OC238" s="25"/>
      <c r="OD238" s="25"/>
      <c r="OE238" s="25"/>
      <c r="OF238" s="25"/>
      <c r="OG238" s="25"/>
      <c r="OH238" s="25"/>
      <c r="OI238" s="25"/>
      <c r="OJ238" s="25"/>
      <c r="OK238" s="25"/>
      <c r="OL238" s="25"/>
      <c r="OM238" s="25"/>
      <c r="ON238" s="25"/>
      <c r="OO238" s="25"/>
      <c r="OP238" s="25"/>
    </row>
    <row r="239" spans="1:438">
      <c r="A239" s="21" t="s">
        <v>322</v>
      </c>
      <c r="B239" s="24">
        <f t="shared" si="264"/>
        <v>0</v>
      </c>
      <c r="C239" s="24">
        <f t="shared" si="265"/>
        <v>0</v>
      </c>
      <c r="D239" s="24">
        <f t="shared" si="266"/>
        <v>0</v>
      </c>
      <c r="E239" s="24">
        <f t="shared" si="267"/>
        <v>0</v>
      </c>
      <c r="F239" s="24">
        <f t="shared" si="268"/>
        <v>0</v>
      </c>
      <c r="G239" s="24">
        <f t="shared" si="269"/>
        <v>0</v>
      </c>
      <c r="H239" s="24">
        <f t="shared" si="270"/>
        <v>0</v>
      </c>
      <c r="I239" s="24">
        <f t="shared" si="271"/>
        <v>0</v>
      </c>
      <c r="J239" s="24">
        <f t="shared" si="272"/>
        <v>0</v>
      </c>
      <c r="K239" s="24">
        <f t="shared" si="273"/>
        <v>0</v>
      </c>
      <c r="L239" s="24">
        <f t="shared" si="274"/>
        <v>0</v>
      </c>
      <c r="M239" s="24">
        <f t="shared" si="275"/>
        <v>0</v>
      </c>
      <c r="N239" s="24">
        <f t="shared" si="276"/>
        <v>0</v>
      </c>
      <c r="O239" s="24">
        <f t="shared" si="277"/>
        <v>0</v>
      </c>
      <c r="P239" s="24">
        <f t="shared" si="278"/>
        <v>0</v>
      </c>
      <c r="Q239" s="24">
        <f t="shared" si="279"/>
        <v>0</v>
      </c>
      <c r="R239" s="24">
        <f t="shared" si="280"/>
        <v>0</v>
      </c>
      <c r="S239" s="24">
        <f t="shared" si="281"/>
        <v>0</v>
      </c>
      <c r="T239" s="24">
        <f t="shared" si="282"/>
        <v>0</v>
      </c>
      <c r="U239" s="24">
        <f t="shared" si="283"/>
        <v>0</v>
      </c>
      <c r="V239" s="24">
        <f t="shared" si="284"/>
        <v>0</v>
      </c>
      <c r="W239" s="24">
        <f t="shared" si="285"/>
        <v>0</v>
      </c>
      <c r="X239" s="24">
        <f t="shared" si="286"/>
        <v>0</v>
      </c>
      <c r="Y239" s="24">
        <f t="shared" si="287"/>
        <v>0</v>
      </c>
      <c r="Z239" s="24">
        <f t="shared" si="288"/>
        <v>0</v>
      </c>
      <c r="AA239" s="24">
        <f t="shared" si="289"/>
        <v>0</v>
      </c>
      <c r="AB239" s="24">
        <f t="shared" si="290"/>
        <v>0</v>
      </c>
      <c r="AC239" s="24">
        <f t="shared" si="291"/>
        <v>0</v>
      </c>
      <c r="AD239" s="24">
        <f t="shared" si="292"/>
        <v>0</v>
      </c>
      <c r="AE239" s="24">
        <f t="shared" si="293"/>
        <v>0</v>
      </c>
      <c r="AF239" s="24">
        <f t="shared" si="294"/>
        <v>0</v>
      </c>
      <c r="AG239" s="24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/>
      <c r="EY239" s="25"/>
      <c r="EZ239" s="25"/>
      <c r="FA239" s="25"/>
      <c r="FB239" s="25"/>
      <c r="FC239" s="25"/>
      <c r="FD239" s="25"/>
      <c r="FE239" s="25"/>
      <c r="FF239" s="25"/>
      <c r="FG239" s="25"/>
      <c r="FH239" s="25"/>
      <c r="FI239" s="25"/>
      <c r="FJ239" s="25"/>
      <c r="FK239" s="25"/>
      <c r="FL239" s="25"/>
      <c r="FM239" s="25"/>
      <c r="FN239" s="25"/>
      <c r="FO239" s="25"/>
      <c r="FP239" s="25"/>
      <c r="FQ239" s="25"/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  <c r="GT239" s="25"/>
      <c r="GU239" s="25"/>
      <c r="GV239" s="25"/>
      <c r="GW239" s="25"/>
      <c r="GX239" s="25"/>
      <c r="GY239" s="25"/>
      <c r="GZ239" s="25"/>
      <c r="HA239" s="25"/>
      <c r="HB239" s="25"/>
      <c r="HC239" s="25"/>
      <c r="HD239" s="25"/>
      <c r="HE239" s="25"/>
      <c r="HF239" s="25"/>
      <c r="HG239" s="25"/>
      <c r="HH239" s="25"/>
      <c r="HI239" s="25"/>
      <c r="HJ239" s="25"/>
      <c r="HK239" s="25"/>
      <c r="HL239" s="25"/>
      <c r="HM239" s="25"/>
      <c r="HN239" s="25"/>
      <c r="HO239" s="25"/>
      <c r="HP239" s="25"/>
      <c r="HQ239" s="25"/>
      <c r="HR239" s="25"/>
      <c r="HS239" s="25"/>
      <c r="HT239" s="25"/>
      <c r="HU239" s="25"/>
      <c r="HV239" s="25"/>
      <c r="HW239" s="25"/>
      <c r="HX239" s="25"/>
      <c r="HY239" s="25"/>
      <c r="HZ239" s="25"/>
      <c r="IA239" s="25"/>
      <c r="IB239" s="25"/>
      <c r="IC239" s="25"/>
      <c r="ID239" s="25"/>
      <c r="IE239" s="25"/>
      <c r="IF239" s="25"/>
      <c r="IG239" s="25"/>
      <c r="IH239" s="25"/>
      <c r="II239" s="25"/>
      <c r="IJ239" s="25"/>
      <c r="IK239" s="25"/>
      <c r="IL239" s="25"/>
      <c r="IM239" s="25"/>
      <c r="IN239" s="25"/>
      <c r="IO239" s="25"/>
      <c r="IP239" s="25"/>
      <c r="IQ239" s="25"/>
      <c r="IR239" s="25"/>
      <c r="IS239" s="25"/>
      <c r="IT239" s="25"/>
      <c r="IU239" s="25"/>
      <c r="IV239" s="25"/>
      <c r="IW239" s="25"/>
      <c r="IX239" s="25"/>
      <c r="IY239" s="25"/>
      <c r="IZ239" s="25"/>
      <c r="JA239" s="25"/>
      <c r="JB239" s="25"/>
      <c r="JC239" s="25"/>
      <c r="JD239" s="25"/>
      <c r="JE239" s="25"/>
      <c r="JF239" s="25"/>
      <c r="JG239" s="25"/>
      <c r="JH239" s="25"/>
      <c r="JI239" s="25"/>
      <c r="JJ239" s="25"/>
      <c r="JK239" s="25"/>
      <c r="JL239" s="25"/>
      <c r="JM239" s="25"/>
      <c r="JN239" s="25"/>
      <c r="JO239" s="25"/>
      <c r="JP239" s="25"/>
      <c r="JQ239" s="25"/>
      <c r="JR239" s="25"/>
      <c r="JS239" s="25"/>
      <c r="JT239" s="25"/>
      <c r="JU239" s="25"/>
      <c r="JV239" s="25"/>
      <c r="JW239" s="25"/>
      <c r="JX239" s="25"/>
      <c r="JY239" s="25"/>
      <c r="JZ239" s="25"/>
      <c r="KA239" s="25"/>
      <c r="KB239" s="25"/>
      <c r="KC239" s="25"/>
      <c r="KD239" s="25"/>
      <c r="KE239" s="25"/>
      <c r="KF239" s="25"/>
      <c r="KG239" s="25"/>
      <c r="KH239" s="25"/>
      <c r="KI239" s="25"/>
      <c r="KJ239" s="25"/>
      <c r="KK239" s="25"/>
      <c r="KL239" s="25"/>
      <c r="KM239" s="25"/>
      <c r="KN239" s="25"/>
      <c r="KO239" s="25"/>
      <c r="KP239" s="25"/>
      <c r="KQ239" s="25"/>
      <c r="KR239" s="25"/>
      <c r="KS239" s="25"/>
      <c r="KT239" s="25"/>
      <c r="KU239" s="25"/>
      <c r="KV239" s="25"/>
      <c r="KW239" s="25"/>
      <c r="KX239" s="25"/>
      <c r="KY239" s="25"/>
      <c r="KZ239" s="25"/>
      <c r="LA239" s="25"/>
      <c r="LB239" s="25"/>
      <c r="LC239" s="25"/>
      <c r="LD239" s="25"/>
      <c r="LE239" s="25"/>
      <c r="LF239" s="25"/>
      <c r="LG239" s="25"/>
      <c r="LH239" s="25"/>
      <c r="LI239" s="25"/>
      <c r="LJ239" s="25"/>
      <c r="LK239" s="25"/>
      <c r="LL239" s="25"/>
      <c r="LM239" s="25"/>
      <c r="LN239" s="25"/>
      <c r="LO239" s="25"/>
      <c r="LP239" s="25"/>
      <c r="LQ239" s="25"/>
      <c r="LR239" s="25"/>
      <c r="LS239" s="25"/>
      <c r="LT239" s="25"/>
      <c r="LU239" s="25"/>
      <c r="LV239" s="25"/>
      <c r="LW239" s="25"/>
      <c r="LX239" s="25"/>
      <c r="LY239" s="25"/>
      <c r="LZ239" s="25"/>
      <c r="MA239" s="25"/>
      <c r="MB239" s="25"/>
      <c r="MC239" s="25"/>
      <c r="MD239" s="25"/>
      <c r="ME239" s="25"/>
      <c r="MF239" s="25"/>
      <c r="MG239" s="25"/>
      <c r="MH239" s="25"/>
      <c r="MI239" s="25"/>
      <c r="MJ239" s="25"/>
      <c r="MK239" s="25"/>
      <c r="ML239" s="25"/>
      <c r="MM239" s="25"/>
      <c r="MN239" s="25"/>
      <c r="MO239" s="25"/>
      <c r="MP239" s="25"/>
      <c r="MQ239" s="25"/>
      <c r="MR239" s="25"/>
      <c r="MS239" s="25"/>
      <c r="MT239" s="25"/>
      <c r="MU239" s="25"/>
      <c r="MV239" s="25"/>
      <c r="MW239" s="25"/>
      <c r="MX239" s="25"/>
      <c r="MY239" s="25"/>
      <c r="MZ239" s="25"/>
      <c r="NA239" s="25"/>
      <c r="NB239" s="25"/>
      <c r="NC239" s="25"/>
      <c r="ND239" s="25"/>
      <c r="NE239" s="25"/>
      <c r="NF239" s="25"/>
      <c r="NG239" s="25"/>
      <c r="NH239" s="25"/>
      <c r="NI239" s="25"/>
      <c r="NJ239" s="25"/>
      <c r="NK239" s="25"/>
      <c r="NL239" s="25"/>
      <c r="NM239" s="25"/>
      <c r="NN239" s="23"/>
      <c r="NO239" s="25"/>
      <c r="NP239" s="25"/>
      <c r="NQ239" s="25"/>
      <c r="NR239" s="25"/>
      <c r="NS239" s="25"/>
      <c r="NT239" s="25"/>
      <c r="NU239" s="25"/>
      <c r="NV239" s="25"/>
      <c r="NW239" s="23"/>
      <c r="NX239" s="25"/>
      <c r="NY239" s="25"/>
      <c r="NZ239" s="25"/>
      <c r="OA239" s="25"/>
      <c r="OB239" s="25"/>
      <c r="OC239" s="25"/>
      <c r="OD239" s="25"/>
      <c r="OE239" s="25"/>
      <c r="OF239" s="25"/>
      <c r="OG239" s="25"/>
      <c r="OH239" s="25"/>
      <c r="OI239" s="25"/>
      <c r="OJ239" s="25"/>
      <c r="OK239" s="25"/>
      <c r="OL239" s="25"/>
      <c r="OM239" s="25"/>
      <c r="ON239" s="25"/>
      <c r="OO239" s="25"/>
      <c r="OP239" s="25"/>
    </row>
    <row r="240" spans="1:438">
      <c r="A240" s="21" t="s">
        <v>323</v>
      </c>
      <c r="B240" s="24">
        <f t="shared" si="264"/>
        <v>0</v>
      </c>
      <c r="C240" s="24">
        <f t="shared" si="265"/>
        <v>0</v>
      </c>
      <c r="D240" s="24">
        <f t="shared" si="266"/>
        <v>0</v>
      </c>
      <c r="E240" s="24">
        <f t="shared" si="267"/>
        <v>0</v>
      </c>
      <c r="F240" s="24">
        <f t="shared" si="268"/>
        <v>0</v>
      </c>
      <c r="G240" s="24">
        <f t="shared" si="269"/>
        <v>0</v>
      </c>
      <c r="H240" s="24">
        <f t="shared" si="270"/>
        <v>0</v>
      </c>
      <c r="I240" s="24">
        <f t="shared" si="271"/>
        <v>0</v>
      </c>
      <c r="J240" s="24">
        <f t="shared" si="272"/>
        <v>0</v>
      </c>
      <c r="K240" s="24">
        <f t="shared" si="273"/>
        <v>0</v>
      </c>
      <c r="L240" s="24">
        <f t="shared" si="274"/>
        <v>0</v>
      </c>
      <c r="M240" s="24">
        <f t="shared" si="275"/>
        <v>0</v>
      </c>
      <c r="N240" s="24">
        <f t="shared" si="276"/>
        <v>0</v>
      </c>
      <c r="O240" s="24">
        <f t="shared" si="277"/>
        <v>0</v>
      </c>
      <c r="P240" s="24">
        <f t="shared" si="278"/>
        <v>0</v>
      </c>
      <c r="Q240" s="24">
        <f t="shared" si="279"/>
        <v>0</v>
      </c>
      <c r="R240" s="24">
        <f t="shared" si="280"/>
        <v>0</v>
      </c>
      <c r="S240" s="24">
        <f t="shared" si="281"/>
        <v>0</v>
      </c>
      <c r="T240" s="24">
        <f t="shared" si="282"/>
        <v>0</v>
      </c>
      <c r="U240" s="24">
        <f t="shared" si="283"/>
        <v>0</v>
      </c>
      <c r="V240" s="24">
        <f t="shared" si="284"/>
        <v>0</v>
      </c>
      <c r="W240" s="24">
        <f t="shared" si="285"/>
        <v>0</v>
      </c>
      <c r="X240" s="24">
        <f t="shared" si="286"/>
        <v>0</v>
      </c>
      <c r="Y240" s="24">
        <f t="shared" si="287"/>
        <v>0</v>
      </c>
      <c r="Z240" s="24">
        <f t="shared" si="288"/>
        <v>0</v>
      </c>
      <c r="AA240" s="24">
        <f t="shared" si="289"/>
        <v>0</v>
      </c>
      <c r="AB240" s="24">
        <f t="shared" si="290"/>
        <v>0</v>
      </c>
      <c r="AC240" s="24">
        <f t="shared" si="291"/>
        <v>0</v>
      </c>
      <c r="AD240" s="24">
        <f t="shared" si="292"/>
        <v>0</v>
      </c>
      <c r="AE240" s="24">
        <f t="shared" si="293"/>
        <v>0</v>
      </c>
      <c r="AF240" s="24">
        <f t="shared" si="294"/>
        <v>0</v>
      </c>
      <c r="AG240" s="24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/>
      <c r="EY240" s="25"/>
      <c r="EZ240" s="25"/>
      <c r="FA240" s="25"/>
      <c r="FB240" s="25"/>
      <c r="FC240" s="25"/>
      <c r="FD240" s="25"/>
      <c r="FE240" s="25"/>
      <c r="FF240" s="25"/>
      <c r="FG240" s="25"/>
      <c r="FH240" s="25"/>
      <c r="FI240" s="25"/>
      <c r="FJ240" s="25"/>
      <c r="FK240" s="25"/>
      <c r="FL240" s="25"/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  <c r="GT240" s="25"/>
      <c r="GU240" s="25"/>
      <c r="GV240" s="25"/>
      <c r="GW240" s="25"/>
      <c r="GX240" s="25"/>
      <c r="GY240" s="25"/>
      <c r="GZ240" s="25"/>
      <c r="HA240" s="25"/>
      <c r="HB240" s="25"/>
      <c r="HC240" s="25"/>
      <c r="HD240" s="25"/>
      <c r="HE240" s="25"/>
      <c r="HF240" s="25"/>
      <c r="HG240" s="25"/>
      <c r="HH240" s="25"/>
      <c r="HI240" s="25"/>
      <c r="HJ240" s="25"/>
      <c r="HK240" s="25"/>
      <c r="HL240" s="25"/>
      <c r="HM240" s="25"/>
      <c r="HN240" s="25"/>
      <c r="HO240" s="25"/>
      <c r="HP240" s="25"/>
      <c r="HQ240" s="25"/>
      <c r="HR240" s="25"/>
      <c r="HS240" s="25"/>
      <c r="HT240" s="25"/>
      <c r="HU240" s="25"/>
      <c r="HV240" s="25"/>
      <c r="HW240" s="25"/>
      <c r="HX240" s="25"/>
      <c r="HY240" s="25"/>
      <c r="HZ240" s="25"/>
      <c r="IA240" s="25"/>
      <c r="IB240" s="25"/>
      <c r="IC240" s="25"/>
      <c r="ID240" s="25"/>
      <c r="IE240" s="25"/>
      <c r="IF240" s="25"/>
      <c r="IG240" s="25"/>
      <c r="IH240" s="25"/>
      <c r="II240" s="25"/>
      <c r="IJ240" s="25"/>
      <c r="IK240" s="25"/>
      <c r="IL240" s="25"/>
      <c r="IM240" s="25"/>
      <c r="IN240" s="25"/>
      <c r="IO240" s="25"/>
      <c r="IP240" s="25"/>
      <c r="IQ240" s="25"/>
      <c r="IR240" s="25"/>
      <c r="IS240" s="25"/>
      <c r="IT240" s="25"/>
      <c r="IU240" s="25"/>
      <c r="IV240" s="25"/>
      <c r="IW240" s="25"/>
      <c r="IX240" s="25"/>
      <c r="IY240" s="25"/>
      <c r="IZ240" s="25"/>
      <c r="JA240" s="25"/>
      <c r="JB240" s="25"/>
      <c r="JC240" s="25"/>
      <c r="JD240" s="25"/>
      <c r="JE240" s="25"/>
      <c r="JF240" s="25"/>
      <c r="JG240" s="25"/>
      <c r="JH240" s="25"/>
      <c r="JI240" s="25"/>
      <c r="JJ240" s="25"/>
      <c r="JK240" s="25"/>
      <c r="JL240" s="25"/>
      <c r="JM240" s="25"/>
      <c r="JN240" s="25"/>
      <c r="JO240" s="25"/>
      <c r="JP240" s="25"/>
      <c r="JQ240" s="25"/>
      <c r="JR240" s="25"/>
      <c r="JS240" s="25"/>
      <c r="JT240" s="25"/>
      <c r="JU240" s="25"/>
      <c r="JV240" s="25"/>
      <c r="JW240" s="25"/>
      <c r="JX240" s="25"/>
      <c r="JY240" s="25"/>
      <c r="JZ240" s="25"/>
      <c r="KA240" s="25"/>
      <c r="KB240" s="25"/>
      <c r="KC240" s="25"/>
      <c r="KD240" s="25"/>
      <c r="KE240" s="25"/>
      <c r="KF240" s="25"/>
      <c r="KG240" s="25"/>
      <c r="KH240" s="25"/>
      <c r="KI240" s="25"/>
      <c r="KJ240" s="25"/>
      <c r="KK240" s="25"/>
      <c r="KL240" s="25"/>
      <c r="KM240" s="25"/>
      <c r="KN240" s="25"/>
      <c r="KO240" s="25"/>
      <c r="KP240" s="25"/>
      <c r="KQ240" s="25"/>
      <c r="KR240" s="25"/>
      <c r="KS240" s="25"/>
      <c r="KT240" s="25"/>
      <c r="KU240" s="25"/>
      <c r="KV240" s="25"/>
      <c r="KW240" s="25"/>
      <c r="KX240" s="25"/>
      <c r="KY240" s="25"/>
      <c r="KZ240" s="25"/>
      <c r="LA240" s="25"/>
      <c r="LB240" s="25"/>
      <c r="LC240" s="25"/>
      <c r="LD240" s="25"/>
      <c r="LE240" s="25"/>
      <c r="LF240" s="25"/>
      <c r="LG240" s="25"/>
      <c r="LH240" s="25"/>
      <c r="LI240" s="25"/>
      <c r="LJ240" s="25"/>
      <c r="LK240" s="25"/>
      <c r="LL240" s="25"/>
      <c r="LM240" s="25"/>
      <c r="LN240" s="25"/>
      <c r="LO240" s="25"/>
      <c r="LP240" s="25"/>
      <c r="LQ240" s="25"/>
      <c r="LR240" s="25"/>
      <c r="LS240" s="25"/>
      <c r="LT240" s="25"/>
      <c r="LU240" s="25"/>
      <c r="LV240" s="25"/>
      <c r="LW240" s="25"/>
      <c r="LX240" s="25"/>
      <c r="LY240" s="25"/>
      <c r="LZ240" s="25"/>
      <c r="MA240" s="25"/>
      <c r="MB240" s="25"/>
      <c r="MC240" s="25"/>
      <c r="MD240" s="25"/>
      <c r="ME240" s="25"/>
      <c r="MF240" s="25"/>
      <c r="MG240" s="25"/>
      <c r="MH240" s="25"/>
      <c r="MI240" s="25"/>
      <c r="MJ240" s="25"/>
      <c r="MK240" s="25"/>
      <c r="ML240" s="25"/>
      <c r="MM240" s="25"/>
      <c r="MN240" s="25"/>
      <c r="MO240" s="25"/>
      <c r="MP240" s="25"/>
      <c r="MQ240" s="25"/>
      <c r="MR240" s="25"/>
      <c r="MS240" s="25"/>
      <c r="MT240" s="25"/>
      <c r="MU240" s="25"/>
      <c r="MV240" s="25"/>
      <c r="MW240" s="25"/>
      <c r="MX240" s="25"/>
      <c r="MY240" s="25"/>
      <c r="MZ240" s="25"/>
      <c r="NA240" s="25"/>
      <c r="NB240" s="25"/>
      <c r="NC240" s="25"/>
      <c r="ND240" s="25"/>
      <c r="NE240" s="25"/>
      <c r="NF240" s="25"/>
      <c r="NG240" s="25"/>
      <c r="NH240" s="25"/>
      <c r="NI240" s="25"/>
      <c r="NJ240" s="25"/>
      <c r="NK240" s="25"/>
      <c r="NL240" s="25"/>
      <c r="NM240" s="25"/>
      <c r="NN240" s="23"/>
      <c r="NO240" s="25"/>
      <c r="NP240" s="25"/>
      <c r="NQ240" s="25"/>
      <c r="NR240" s="25"/>
      <c r="NS240" s="25"/>
      <c r="NT240" s="25"/>
      <c r="NU240" s="25"/>
      <c r="NV240" s="25"/>
      <c r="NW240" s="23"/>
      <c r="NX240" s="25"/>
      <c r="NY240" s="25"/>
      <c r="NZ240" s="25"/>
      <c r="OA240" s="25"/>
      <c r="OB240" s="25"/>
      <c r="OC240" s="25"/>
      <c r="OD240" s="25"/>
      <c r="OE240" s="25"/>
      <c r="OF240" s="25"/>
      <c r="OG240" s="25"/>
      <c r="OH240" s="25"/>
      <c r="OI240" s="25"/>
      <c r="OJ240" s="25"/>
      <c r="OK240" s="25"/>
      <c r="OL240" s="25"/>
      <c r="OM240" s="25"/>
      <c r="ON240" s="25"/>
      <c r="OO240" s="25"/>
      <c r="OP240" s="25"/>
    </row>
    <row r="241" spans="1:406">
      <c r="A241" s="21" t="s">
        <v>324</v>
      </c>
      <c r="B241" s="24">
        <f t="shared" si="264"/>
        <v>0</v>
      </c>
      <c r="C241" s="24">
        <f t="shared" si="265"/>
        <v>0</v>
      </c>
      <c r="D241" s="24">
        <f t="shared" si="266"/>
        <v>0</v>
      </c>
      <c r="E241" s="24">
        <f t="shared" si="267"/>
        <v>0</v>
      </c>
      <c r="F241" s="24">
        <f t="shared" si="268"/>
        <v>0</v>
      </c>
      <c r="G241" s="24">
        <f t="shared" si="269"/>
        <v>0</v>
      </c>
      <c r="H241" s="24">
        <f t="shared" si="270"/>
        <v>0</v>
      </c>
      <c r="I241" s="24">
        <f t="shared" si="271"/>
        <v>0</v>
      </c>
      <c r="J241" s="24">
        <f t="shared" si="272"/>
        <v>0</v>
      </c>
      <c r="K241" s="24">
        <f t="shared" si="273"/>
        <v>0</v>
      </c>
      <c r="L241" s="24">
        <f t="shared" si="274"/>
        <v>0</v>
      </c>
      <c r="M241" s="24">
        <f t="shared" si="275"/>
        <v>0</v>
      </c>
      <c r="N241" s="24">
        <f t="shared" si="276"/>
        <v>0</v>
      </c>
      <c r="O241" s="24">
        <f t="shared" si="277"/>
        <v>0</v>
      </c>
      <c r="P241" s="24">
        <f t="shared" si="278"/>
        <v>0</v>
      </c>
      <c r="Q241" s="24">
        <f t="shared" si="279"/>
        <v>0</v>
      </c>
      <c r="R241" s="24">
        <f t="shared" si="280"/>
        <v>0</v>
      </c>
      <c r="S241" s="24">
        <f t="shared" si="281"/>
        <v>0</v>
      </c>
      <c r="T241" s="24">
        <f t="shared" si="282"/>
        <v>0</v>
      </c>
      <c r="U241" s="24">
        <f t="shared" si="283"/>
        <v>0</v>
      </c>
      <c r="V241" s="24">
        <f t="shared" si="284"/>
        <v>0</v>
      </c>
      <c r="W241" s="24">
        <f t="shared" si="285"/>
        <v>0</v>
      </c>
      <c r="X241" s="24">
        <f t="shared" si="286"/>
        <v>0</v>
      </c>
      <c r="Y241" s="24">
        <f t="shared" si="287"/>
        <v>0</v>
      </c>
      <c r="Z241" s="24">
        <f t="shared" si="288"/>
        <v>0</v>
      </c>
      <c r="AA241" s="24">
        <f t="shared" si="289"/>
        <v>0</v>
      </c>
      <c r="AB241" s="24">
        <f t="shared" si="290"/>
        <v>0</v>
      </c>
      <c r="AC241" s="24">
        <f t="shared" si="291"/>
        <v>0</v>
      </c>
      <c r="AD241" s="24">
        <f t="shared" si="292"/>
        <v>0</v>
      </c>
      <c r="AE241" s="24">
        <f t="shared" si="293"/>
        <v>0</v>
      </c>
      <c r="AF241" s="24">
        <f t="shared" si="294"/>
        <v>0</v>
      </c>
      <c r="AG241" s="24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25"/>
      <c r="EY241" s="25"/>
      <c r="EZ241" s="25"/>
      <c r="FA241" s="25"/>
      <c r="FB241" s="25"/>
      <c r="FC241" s="25"/>
      <c r="FD241" s="25"/>
      <c r="FE241" s="25"/>
      <c r="FF241" s="25"/>
      <c r="FG241" s="25"/>
      <c r="FH241" s="25"/>
      <c r="FI241" s="25"/>
      <c r="FJ241" s="25"/>
      <c r="FK241" s="25"/>
      <c r="FL241" s="25"/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  <c r="GT241" s="25"/>
      <c r="GU241" s="25"/>
      <c r="GV241" s="25"/>
      <c r="GW241" s="25"/>
      <c r="GX241" s="25"/>
      <c r="GY241" s="25"/>
      <c r="GZ241" s="25"/>
      <c r="HA241" s="25"/>
      <c r="HB241" s="25"/>
      <c r="HC241" s="25"/>
      <c r="HD241" s="25"/>
      <c r="HE241" s="25"/>
      <c r="HF241" s="25"/>
      <c r="HG241" s="25"/>
      <c r="HH241" s="25"/>
      <c r="HI241" s="25"/>
      <c r="HJ241" s="25"/>
      <c r="HK241" s="25"/>
      <c r="HL241" s="25"/>
      <c r="HM241" s="25"/>
      <c r="HN241" s="25"/>
      <c r="HO241" s="25"/>
      <c r="HP241" s="25"/>
      <c r="HQ241" s="25"/>
      <c r="HR241" s="25"/>
      <c r="HS241" s="25"/>
      <c r="HT241" s="25"/>
      <c r="HU241" s="25"/>
      <c r="HV241" s="25"/>
      <c r="HW241" s="25"/>
      <c r="HX241" s="25"/>
      <c r="HY241" s="25"/>
      <c r="HZ241" s="25"/>
      <c r="IA241" s="25"/>
      <c r="IB241" s="25"/>
      <c r="IC241" s="25"/>
      <c r="ID241" s="25"/>
      <c r="IE241" s="25"/>
      <c r="IF241" s="25"/>
      <c r="IG241" s="25"/>
      <c r="IH241" s="25"/>
      <c r="II241" s="25"/>
      <c r="IJ241" s="25"/>
      <c r="IK241" s="25"/>
      <c r="IL241" s="25"/>
      <c r="IM241" s="25"/>
      <c r="IN241" s="25"/>
      <c r="IO241" s="25"/>
      <c r="IP241" s="25"/>
      <c r="IQ241" s="25"/>
      <c r="IR241" s="25"/>
      <c r="IS241" s="25"/>
      <c r="IT241" s="25"/>
      <c r="IU241" s="25"/>
      <c r="IV241" s="25"/>
      <c r="IW241" s="25"/>
      <c r="IX241" s="25"/>
      <c r="IY241" s="25"/>
      <c r="IZ241" s="25"/>
      <c r="JA241" s="25"/>
      <c r="JB241" s="25"/>
      <c r="JC241" s="25"/>
      <c r="JD241" s="25"/>
      <c r="JE241" s="25"/>
      <c r="JF241" s="25"/>
      <c r="JG241" s="25"/>
      <c r="JH241" s="25"/>
      <c r="JI241" s="25"/>
      <c r="JJ241" s="25"/>
      <c r="JK241" s="25"/>
      <c r="JL241" s="25"/>
      <c r="JM241" s="25"/>
      <c r="JN241" s="25"/>
      <c r="JO241" s="25"/>
      <c r="JP241" s="25"/>
      <c r="JQ241" s="25"/>
      <c r="JR241" s="25"/>
      <c r="JS241" s="25"/>
      <c r="JT241" s="25"/>
      <c r="JU241" s="25"/>
      <c r="JV241" s="25"/>
      <c r="JW241" s="25"/>
      <c r="JX241" s="25"/>
      <c r="JY241" s="25"/>
      <c r="JZ241" s="25"/>
      <c r="KA241" s="25"/>
      <c r="KB241" s="25"/>
      <c r="KC241" s="25"/>
      <c r="KD241" s="25"/>
      <c r="KE241" s="25"/>
      <c r="KF241" s="25"/>
      <c r="KG241" s="25"/>
      <c r="KH241" s="25"/>
      <c r="KI241" s="25"/>
      <c r="KJ241" s="25"/>
      <c r="KK241" s="25"/>
      <c r="KL241" s="25"/>
      <c r="KM241" s="25"/>
      <c r="KN241" s="25"/>
      <c r="KO241" s="25"/>
      <c r="KP241" s="25"/>
      <c r="KQ241" s="25"/>
      <c r="KR241" s="25"/>
      <c r="KS241" s="25"/>
      <c r="KT241" s="25"/>
      <c r="KU241" s="25"/>
      <c r="KV241" s="25"/>
      <c r="KW241" s="25"/>
      <c r="KX241" s="25"/>
      <c r="KY241" s="25"/>
      <c r="KZ241" s="25"/>
      <c r="LA241" s="25"/>
      <c r="LB241" s="25"/>
      <c r="LC241" s="25"/>
      <c r="LD241" s="25"/>
      <c r="LE241" s="25"/>
      <c r="LF241" s="25"/>
      <c r="LG241" s="25"/>
      <c r="LH241" s="25"/>
      <c r="LI241" s="25"/>
      <c r="LJ241" s="25"/>
      <c r="LK241" s="25"/>
      <c r="LL241" s="25"/>
      <c r="LM241" s="25"/>
      <c r="LN241" s="25"/>
      <c r="LO241" s="25"/>
      <c r="LP241" s="25"/>
      <c r="LQ241" s="25"/>
      <c r="LR241" s="25"/>
      <c r="LS241" s="25"/>
      <c r="LT241" s="25"/>
      <c r="LU241" s="25"/>
      <c r="LV241" s="25"/>
      <c r="LW241" s="25"/>
      <c r="LX241" s="25"/>
      <c r="LY241" s="25"/>
      <c r="LZ241" s="25"/>
      <c r="MA241" s="25"/>
      <c r="MB241" s="25"/>
      <c r="MC241" s="25"/>
      <c r="MD241" s="25"/>
      <c r="ME241" s="25"/>
      <c r="MF241" s="25"/>
      <c r="MG241" s="25"/>
      <c r="MH241" s="25"/>
      <c r="MI241" s="25"/>
      <c r="MJ241" s="25"/>
      <c r="MK241" s="25"/>
      <c r="ML241" s="25"/>
      <c r="MM241" s="25"/>
      <c r="MN241" s="25"/>
      <c r="MO241" s="25"/>
      <c r="MP241" s="25"/>
      <c r="MQ241" s="25"/>
      <c r="MR241" s="25"/>
      <c r="MS241" s="25"/>
      <c r="MT241" s="25"/>
      <c r="MU241" s="25"/>
      <c r="MV241" s="25"/>
      <c r="MW241" s="25"/>
      <c r="MX241" s="25"/>
      <c r="MY241" s="25"/>
      <c r="MZ241" s="25"/>
      <c r="NA241" s="25"/>
      <c r="NB241" s="25"/>
      <c r="NC241" s="25"/>
      <c r="ND241" s="25"/>
      <c r="NE241" s="25"/>
      <c r="NF241" s="25"/>
      <c r="NG241" s="25"/>
      <c r="NH241" s="25"/>
      <c r="NI241" s="25"/>
      <c r="NJ241" s="25"/>
      <c r="NK241" s="25"/>
      <c r="NL241" s="25"/>
      <c r="NM241" s="25"/>
      <c r="NN241" s="23"/>
      <c r="NO241" s="25"/>
      <c r="NP241" s="25"/>
      <c r="NQ241" s="25"/>
      <c r="NR241" s="25"/>
      <c r="NS241" s="25"/>
      <c r="NT241" s="25"/>
      <c r="NU241" s="25"/>
      <c r="NV241" s="25"/>
      <c r="NW241" s="23"/>
      <c r="NX241" s="25"/>
      <c r="NY241" s="25"/>
      <c r="NZ241" s="25"/>
      <c r="OA241" s="25"/>
      <c r="OB241" s="25"/>
      <c r="OC241" s="25"/>
      <c r="OD241" s="25"/>
      <c r="OE241" s="25"/>
      <c r="OF241" s="25"/>
      <c r="OG241" s="25"/>
      <c r="OH241" s="25"/>
      <c r="OI241" s="25"/>
      <c r="OJ241" s="25"/>
      <c r="OK241" s="25"/>
      <c r="OL241" s="25"/>
      <c r="OM241" s="25"/>
      <c r="ON241" s="25"/>
      <c r="OO241" s="25"/>
      <c r="OP241" s="25"/>
    </row>
    <row r="242" spans="1:406">
      <c r="A242" s="21" t="s">
        <v>325</v>
      </c>
      <c r="B242" s="24">
        <f t="shared" si="264"/>
        <v>0</v>
      </c>
      <c r="C242" s="24">
        <f t="shared" si="265"/>
        <v>0</v>
      </c>
      <c r="D242" s="24">
        <f t="shared" si="266"/>
        <v>0</v>
      </c>
      <c r="E242" s="24">
        <f t="shared" si="267"/>
        <v>0</v>
      </c>
      <c r="F242" s="24">
        <f t="shared" si="268"/>
        <v>0</v>
      </c>
      <c r="G242" s="24">
        <f t="shared" si="269"/>
        <v>0</v>
      </c>
      <c r="H242" s="24">
        <f t="shared" si="270"/>
        <v>0</v>
      </c>
      <c r="I242" s="24">
        <f t="shared" si="271"/>
        <v>0</v>
      </c>
      <c r="J242" s="24">
        <f t="shared" si="272"/>
        <v>0</v>
      </c>
      <c r="K242" s="24">
        <f t="shared" si="273"/>
        <v>0</v>
      </c>
      <c r="L242" s="24">
        <f t="shared" si="274"/>
        <v>0</v>
      </c>
      <c r="M242" s="24">
        <f t="shared" si="275"/>
        <v>0</v>
      </c>
      <c r="N242" s="24">
        <f t="shared" si="276"/>
        <v>0</v>
      </c>
      <c r="O242" s="24">
        <f t="shared" si="277"/>
        <v>0</v>
      </c>
      <c r="P242" s="24">
        <f t="shared" si="278"/>
        <v>0</v>
      </c>
      <c r="Q242" s="24">
        <f t="shared" si="279"/>
        <v>0</v>
      </c>
      <c r="R242" s="24">
        <f t="shared" si="280"/>
        <v>0</v>
      </c>
      <c r="S242" s="24">
        <f t="shared" si="281"/>
        <v>0</v>
      </c>
      <c r="T242" s="24">
        <f t="shared" si="282"/>
        <v>0</v>
      </c>
      <c r="U242" s="24">
        <f t="shared" si="283"/>
        <v>0</v>
      </c>
      <c r="V242" s="24">
        <f t="shared" si="284"/>
        <v>0</v>
      </c>
      <c r="W242" s="24">
        <f t="shared" si="285"/>
        <v>0</v>
      </c>
      <c r="X242" s="24">
        <f t="shared" si="286"/>
        <v>0</v>
      </c>
      <c r="Y242" s="24">
        <f t="shared" si="287"/>
        <v>0</v>
      </c>
      <c r="Z242" s="24">
        <f t="shared" si="288"/>
        <v>0</v>
      </c>
      <c r="AA242" s="24">
        <f t="shared" si="289"/>
        <v>0</v>
      </c>
      <c r="AB242" s="24">
        <f t="shared" si="290"/>
        <v>0</v>
      </c>
      <c r="AC242" s="24">
        <f t="shared" si="291"/>
        <v>0</v>
      </c>
      <c r="AD242" s="24">
        <f t="shared" si="292"/>
        <v>0</v>
      </c>
      <c r="AE242" s="24">
        <f t="shared" si="293"/>
        <v>0</v>
      </c>
      <c r="AF242" s="24">
        <f t="shared" si="294"/>
        <v>0</v>
      </c>
      <c r="AG242" s="24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/>
      <c r="EY242" s="25"/>
      <c r="EZ242" s="25"/>
      <c r="FA242" s="25"/>
      <c r="FB242" s="25"/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  <c r="GT242" s="25"/>
      <c r="GU242" s="25"/>
      <c r="GV242" s="25"/>
      <c r="GW242" s="25"/>
      <c r="GX242" s="25"/>
      <c r="GY242" s="25"/>
      <c r="GZ242" s="25"/>
      <c r="HA242" s="25"/>
      <c r="HB242" s="25"/>
      <c r="HC242" s="25"/>
      <c r="HD242" s="25"/>
      <c r="HE242" s="25"/>
      <c r="HF242" s="25"/>
      <c r="HG242" s="25"/>
      <c r="HH242" s="25"/>
      <c r="HI242" s="25"/>
      <c r="HJ242" s="25"/>
      <c r="HK242" s="25"/>
      <c r="HL242" s="25"/>
      <c r="HM242" s="25"/>
      <c r="HN242" s="25"/>
      <c r="HO242" s="25"/>
      <c r="HP242" s="25"/>
      <c r="HQ242" s="25"/>
      <c r="HR242" s="25"/>
      <c r="HS242" s="25"/>
      <c r="HT242" s="25"/>
      <c r="HU242" s="25"/>
      <c r="HV242" s="25"/>
      <c r="HW242" s="25"/>
      <c r="HX242" s="25"/>
      <c r="HY242" s="25"/>
      <c r="HZ242" s="25"/>
      <c r="IA242" s="25"/>
      <c r="IB242" s="25"/>
      <c r="IC242" s="25"/>
      <c r="ID242" s="25"/>
      <c r="IE242" s="25"/>
      <c r="IF242" s="25"/>
      <c r="IG242" s="25"/>
      <c r="IH242" s="25"/>
      <c r="II242" s="25"/>
      <c r="IJ242" s="25"/>
      <c r="IK242" s="25"/>
      <c r="IL242" s="25"/>
      <c r="IM242" s="25"/>
      <c r="IN242" s="25"/>
      <c r="IO242" s="25"/>
      <c r="IP242" s="25"/>
      <c r="IQ242" s="25"/>
      <c r="IR242" s="25"/>
      <c r="IS242" s="25"/>
      <c r="IT242" s="25"/>
      <c r="IU242" s="25"/>
      <c r="IV242" s="25"/>
      <c r="IW242" s="25"/>
      <c r="IX242" s="25"/>
      <c r="IY242" s="25"/>
      <c r="IZ242" s="25"/>
      <c r="JA242" s="25"/>
      <c r="JB242" s="25"/>
      <c r="JC242" s="25"/>
      <c r="JD242" s="25"/>
      <c r="JE242" s="25"/>
      <c r="JF242" s="25"/>
      <c r="JG242" s="25"/>
      <c r="JH242" s="25"/>
      <c r="JI242" s="25"/>
      <c r="JJ242" s="25"/>
      <c r="JK242" s="25"/>
      <c r="JL242" s="25"/>
      <c r="JM242" s="25"/>
      <c r="JN242" s="25"/>
      <c r="JO242" s="25"/>
      <c r="JP242" s="25"/>
      <c r="JQ242" s="25"/>
      <c r="JR242" s="25"/>
      <c r="JS242" s="25"/>
      <c r="JT242" s="25"/>
      <c r="JU242" s="25"/>
      <c r="JV242" s="25"/>
      <c r="JW242" s="25"/>
      <c r="JX242" s="25"/>
      <c r="JY242" s="25"/>
      <c r="JZ242" s="25"/>
      <c r="KA242" s="25"/>
      <c r="KB242" s="25"/>
      <c r="KC242" s="25"/>
      <c r="KD242" s="25"/>
      <c r="KE242" s="25"/>
      <c r="KF242" s="25"/>
      <c r="KG242" s="25"/>
      <c r="KH242" s="25"/>
      <c r="KI242" s="25"/>
      <c r="KJ242" s="25"/>
      <c r="KK242" s="25"/>
      <c r="KL242" s="25"/>
      <c r="KM242" s="25"/>
      <c r="KN242" s="25"/>
      <c r="KO242" s="25"/>
      <c r="KP242" s="25"/>
      <c r="KQ242" s="25"/>
      <c r="KR242" s="25"/>
      <c r="KS242" s="25"/>
      <c r="KT242" s="25"/>
      <c r="KU242" s="25"/>
      <c r="KV242" s="25"/>
      <c r="KW242" s="25"/>
      <c r="KX242" s="25"/>
      <c r="KY242" s="25"/>
      <c r="KZ242" s="25"/>
      <c r="LA242" s="25"/>
      <c r="LB242" s="25"/>
      <c r="LC242" s="25"/>
      <c r="LD242" s="25"/>
      <c r="LE242" s="25"/>
      <c r="LF242" s="25"/>
      <c r="LG242" s="25"/>
      <c r="LH242" s="25"/>
      <c r="LI242" s="25"/>
      <c r="LJ242" s="25"/>
      <c r="LK242" s="25"/>
      <c r="LL242" s="25"/>
      <c r="LM242" s="25"/>
      <c r="LN242" s="25"/>
      <c r="LO242" s="25"/>
      <c r="LP242" s="25"/>
      <c r="LQ242" s="25"/>
      <c r="LR242" s="25"/>
      <c r="LS242" s="25"/>
      <c r="LT242" s="25"/>
      <c r="LU242" s="25"/>
      <c r="LV242" s="25"/>
      <c r="LW242" s="25"/>
      <c r="LX242" s="25"/>
      <c r="LY242" s="25"/>
      <c r="LZ242" s="25"/>
      <c r="MA242" s="25"/>
      <c r="MB242" s="25"/>
      <c r="MC242" s="25"/>
      <c r="MD242" s="25"/>
      <c r="ME242" s="25"/>
      <c r="MF242" s="25"/>
      <c r="MG242" s="25"/>
      <c r="MH242" s="25"/>
      <c r="MI242" s="25"/>
      <c r="MJ242" s="25"/>
      <c r="MK242" s="25"/>
      <c r="ML242" s="25"/>
      <c r="MM242" s="25"/>
      <c r="MN242" s="25"/>
      <c r="MO242" s="25"/>
      <c r="MP242" s="25"/>
      <c r="MQ242" s="25"/>
      <c r="MR242" s="25"/>
      <c r="MS242" s="25"/>
      <c r="MT242" s="25"/>
      <c r="MU242" s="25"/>
      <c r="MV242" s="25"/>
      <c r="MW242" s="25"/>
      <c r="MX242" s="25"/>
      <c r="MY242" s="25"/>
      <c r="MZ242" s="25"/>
      <c r="NA242" s="25"/>
      <c r="NB242" s="25"/>
      <c r="NC242" s="25"/>
      <c r="ND242" s="25"/>
      <c r="NE242" s="25"/>
      <c r="NF242" s="25"/>
      <c r="NG242" s="25"/>
      <c r="NH242" s="25"/>
      <c r="NI242" s="25"/>
      <c r="NJ242" s="25"/>
      <c r="NK242" s="25"/>
      <c r="NL242" s="25"/>
      <c r="NM242" s="25"/>
      <c r="NN242" s="23"/>
      <c r="NO242" s="25"/>
      <c r="NP242" s="25"/>
      <c r="NQ242" s="25"/>
      <c r="NR242" s="25"/>
      <c r="NS242" s="25"/>
      <c r="NT242" s="25"/>
      <c r="NU242" s="25"/>
      <c r="NV242" s="25"/>
      <c r="NW242" s="23"/>
      <c r="NX242" s="25"/>
      <c r="NY242" s="25"/>
      <c r="NZ242" s="25"/>
      <c r="OA242" s="25"/>
      <c r="OB242" s="25"/>
      <c r="OC242" s="25"/>
      <c r="OD242" s="25"/>
      <c r="OE242" s="25"/>
      <c r="OF242" s="25"/>
      <c r="OG242" s="25"/>
      <c r="OH242" s="25"/>
      <c r="OI242" s="25"/>
      <c r="OJ242" s="25"/>
      <c r="OK242" s="25"/>
      <c r="OL242" s="25"/>
      <c r="OM242" s="25"/>
      <c r="ON242" s="25"/>
      <c r="OO242" s="25"/>
      <c r="OP242" s="25"/>
    </row>
    <row r="243" spans="1:406">
      <c r="A243" s="21" t="s">
        <v>326</v>
      </c>
      <c r="B243" s="24">
        <f t="shared" si="264"/>
        <v>0</v>
      </c>
      <c r="C243" s="24">
        <f t="shared" si="265"/>
        <v>0</v>
      </c>
      <c r="D243" s="24">
        <f t="shared" si="266"/>
        <v>0</v>
      </c>
      <c r="E243" s="24">
        <f t="shared" si="267"/>
        <v>0</v>
      </c>
      <c r="F243" s="24">
        <f t="shared" si="268"/>
        <v>0</v>
      </c>
      <c r="G243" s="24">
        <f t="shared" si="269"/>
        <v>0</v>
      </c>
      <c r="H243" s="24">
        <f t="shared" si="270"/>
        <v>0</v>
      </c>
      <c r="I243" s="24">
        <f t="shared" si="271"/>
        <v>0</v>
      </c>
      <c r="J243" s="24">
        <f t="shared" si="272"/>
        <v>0</v>
      </c>
      <c r="K243" s="24">
        <f t="shared" si="273"/>
        <v>0</v>
      </c>
      <c r="L243" s="24">
        <f t="shared" si="274"/>
        <v>0</v>
      </c>
      <c r="M243" s="24">
        <f t="shared" si="275"/>
        <v>0</v>
      </c>
      <c r="N243" s="24">
        <f t="shared" si="276"/>
        <v>0</v>
      </c>
      <c r="O243" s="24">
        <f t="shared" si="277"/>
        <v>0</v>
      </c>
      <c r="P243" s="24">
        <f t="shared" si="278"/>
        <v>0</v>
      </c>
      <c r="Q243" s="24">
        <f t="shared" si="279"/>
        <v>0</v>
      </c>
      <c r="R243" s="24">
        <f t="shared" si="280"/>
        <v>0</v>
      </c>
      <c r="S243" s="24">
        <f t="shared" si="281"/>
        <v>0</v>
      </c>
      <c r="T243" s="24">
        <f t="shared" si="282"/>
        <v>0</v>
      </c>
      <c r="U243" s="24">
        <f t="shared" si="283"/>
        <v>0</v>
      </c>
      <c r="V243" s="24">
        <f t="shared" si="284"/>
        <v>0</v>
      </c>
      <c r="W243" s="24">
        <f t="shared" si="285"/>
        <v>0</v>
      </c>
      <c r="X243" s="24">
        <f t="shared" si="286"/>
        <v>0</v>
      </c>
      <c r="Y243" s="24">
        <f t="shared" si="287"/>
        <v>0</v>
      </c>
      <c r="Z243" s="24">
        <f t="shared" si="288"/>
        <v>0</v>
      </c>
      <c r="AA243" s="24">
        <f t="shared" si="289"/>
        <v>0</v>
      </c>
      <c r="AB243" s="24">
        <f t="shared" si="290"/>
        <v>0</v>
      </c>
      <c r="AC243" s="24">
        <f t="shared" si="291"/>
        <v>0</v>
      </c>
      <c r="AD243" s="24">
        <f t="shared" si="292"/>
        <v>0</v>
      </c>
      <c r="AE243" s="24">
        <f t="shared" si="293"/>
        <v>0</v>
      </c>
      <c r="AF243" s="24">
        <f t="shared" si="294"/>
        <v>0</v>
      </c>
      <c r="AG243" s="24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25"/>
      <c r="EY243" s="25"/>
      <c r="EZ243" s="25"/>
      <c r="FA243" s="25"/>
      <c r="FB243" s="25"/>
      <c r="FC243" s="25"/>
      <c r="FD243" s="25"/>
      <c r="FE243" s="25"/>
      <c r="FF243" s="25"/>
      <c r="FG243" s="25"/>
      <c r="FH243" s="25"/>
      <c r="FI243" s="25"/>
      <c r="FJ243" s="25"/>
      <c r="FK243" s="25"/>
      <c r="FL243" s="25"/>
      <c r="FM243" s="25"/>
      <c r="FN243" s="25"/>
      <c r="FO243" s="25"/>
      <c r="FP243" s="25"/>
      <c r="FQ243" s="25"/>
      <c r="FR243" s="25"/>
      <c r="FS243" s="25"/>
      <c r="FT243" s="25"/>
      <c r="FU243" s="25"/>
      <c r="FV243" s="25"/>
      <c r="FW243" s="25"/>
      <c r="FX243" s="25"/>
      <c r="FY243" s="25"/>
      <c r="FZ243" s="25"/>
      <c r="GA243" s="25"/>
      <c r="GB243" s="25"/>
      <c r="GC243" s="25"/>
      <c r="GD243" s="25"/>
      <c r="GE243" s="25"/>
      <c r="GF243" s="25"/>
      <c r="GG243" s="25"/>
      <c r="GH243" s="25"/>
      <c r="GI243" s="25"/>
      <c r="GJ243" s="25"/>
      <c r="GK243" s="25"/>
      <c r="GL243" s="25"/>
      <c r="GM243" s="25"/>
      <c r="GN243" s="25"/>
      <c r="GO243" s="25"/>
      <c r="GP243" s="25"/>
      <c r="GQ243" s="25"/>
      <c r="GR243" s="25"/>
      <c r="GS243" s="25"/>
      <c r="GT243" s="25"/>
      <c r="GU243" s="25"/>
      <c r="GV243" s="25"/>
      <c r="GW243" s="25"/>
      <c r="GX243" s="25"/>
      <c r="GY243" s="25"/>
      <c r="GZ243" s="25"/>
      <c r="HA243" s="25"/>
      <c r="HB243" s="25"/>
      <c r="HC243" s="25"/>
      <c r="HD243" s="25"/>
      <c r="HE243" s="25"/>
      <c r="HF243" s="25"/>
      <c r="HG243" s="25"/>
      <c r="HH243" s="25"/>
      <c r="HI243" s="25"/>
      <c r="HJ243" s="25"/>
      <c r="HK243" s="25"/>
      <c r="HL243" s="25"/>
      <c r="HM243" s="25"/>
      <c r="HN243" s="25"/>
      <c r="HO243" s="25"/>
      <c r="HP243" s="25"/>
      <c r="HQ243" s="25"/>
      <c r="HR243" s="25"/>
      <c r="HS243" s="25"/>
      <c r="HT243" s="25"/>
      <c r="HU243" s="25"/>
      <c r="HV243" s="25"/>
      <c r="HW243" s="25"/>
      <c r="HX243" s="25"/>
      <c r="HY243" s="25"/>
      <c r="HZ243" s="25"/>
      <c r="IA243" s="25"/>
      <c r="IB243" s="25"/>
      <c r="IC243" s="25"/>
      <c r="ID243" s="25"/>
      <c r="IE243" s="25"/>
      <c r="IF243" s="25"/>
      <c r="IG243" s="25"/>
      <c r="IH243" s="25"/>
      <c r="II243" s="25"/>
      <c r="IJ243" s="25"/>
      <c r="IK243" s="25"/>
      <c r="IL243" s="25"/>
      <c r="IM243" s="25"/>
      <c r="IN243" s="25"/>
      <c r="IO243" s="25"/>
      <c r="IP243" s="25"/>
      <c r="IQ243" s="25"/>
      <c r="IR243" s="25"/>
      <c r="IS243" s="25"/>
      <c r="IT243" s="25"/>
      <c r="IU243" s="25"/>
      <c r="IV243" s="25"/>
      <c r="IW243" s="25"/>
      <c r="IX243" s="25"/>
      <c r="IY243" s="25"/>
      <c r="IZ243" s="25"/>
      <c r="JA243" s="25"/>
      <c r="JB243" s="25"/>
      <c r="JC243" s="25"/>
      <c r="JD243" s="25"/>
      <c r="JE243" s="25"/>
      <c r="JF243" s="25"/>
      <c r="JG243" s="25"/>
      <c r="JH243" s="25"/>
      <c r="JI243" s="25"/>
      <c r="JJ243" s="25"/>
      <c r="JK243" s="25"/>
      <c r="JL243" s="25"/>
      <c r="JM243" s="25"/>
      <c r="JN243" s="25"/>
      <c r="JO243" s="25"/>
      <c r="JP243" s="25"/>
      <c r="JQ243" s="25"/>
      <c r="JR243" s="25"/>
      <c r="JS243" s="25"/>
      <c r="JT243" s="25"/>
      <c r="JU243" s="25"/>
      <c r="JV243" s="25"/>
      <c r="JW243" s="25"/>
      <c r="JX243" s="25"/>
      <c r="JY243" s="25"/>
      <c r="JZ243" s="25"/>
      <c r="KA243" s="25"/>
      <c r="KB243" s="25"/>
      <c r="KC243" s="25"/>
      <c r="KD243" s="25"/>
      <c r="KE243" s="25"/>
      <c r="KF243" s="25"/>
      <c r="KG243" s="25"/>
      <c r="KH243" s="25"/>
      <c r="KI243" s="25"/>
      <c r="KJ243" s="25"/>
      <c r="KK243" s="25"/>
      <c r="KL243" s="25"/>
      <c r="KM243" s="25"/>
      <c r="KN243" s="25"/>
      <c r="KO243" s="25"/>
      <c r="KP243" s="25"/>
      <c r="KQ243" s="25"/>
      <c r="KR243" s="25"/>
      <c r="KS243" s="25"/>
      <c r="KT243" s="25"/>
      <c r="KU243" s="25"/>
      <c r="KV243" s="25"/>
      <c r="KW243" s="25"/>
      <c r="KX243" s="25"/>
      <c r="KY243" s="25"/>
      <c r="KZ243" s="25"/>
      <c r="LA243" s="25"/>
      <c r="LB243" s="25"/>
      <c r="LC243" s="25"/>
      <c r="LD243" s="25"/>
      <c r="LE243" s="25"/>
      <c r="LF243" s="25"/>
      <c r="LG243" s="25"/>
      <c r="LH243" s="25"/>
      <c r="LI243" s="25"/>
      <c r="LJ243" s="25"/>
      <c r="LK243" s="25"/>
      <c r="LL243" s="25"/>
      <c r="LM243" s="25"/>
      <c r="LN243" s="25"/>
      <c r="LO243" s="25"/>
      <c r="LP243" s="25"/>
      <c r="LQ243" s="25"/>
      <c r="LR243" s="25"/>
      <c r="LS243" s="25"/>
      <c r="LT243" s="25"/>
      <c r="LU243" s="25"/>
      <c r="LV243" s="25"/>
      <c r="LW243" s="25"/>
      <c r="LX243" s="25"/>
      <c r="LY243" s="25"/>
      <c r="LZ243" s="25"/>
      <c r="MA243" s="25"/>
      <c r="MB243" s="25"/>
      <c r="MC243" s="25"/>
      <c r="MD243" s="25"/>
      <c r="ME243" s="25"/>
      <c r="MF243" s="25"/>
      <c r="MG243" s="25"/>
      <c r="MH243" s="25"/>
      <c r="MI243" s="25"/>
      <c r="MJ243" s="25"/>
      <c r="MK243" s="25"/>
      <c r="ML243" s="25"/>
      <c r="MM243" s="25"/>
      <c r="MN243" s="25"/>
      <c r="MO243" s="25"/>
      <c r="MP243" s="25"/>
      <c r="MQ243" s="25"/>
      <c r="MR243" s="25"/>
      <c r="MS243" s="25"/>
      <c r="MT243" s="25"/>
      <c r="MU243" s="25"/>
      <c r="MV243" s="25"/>
      <c r="MW243" s="25"/>
      <c r="MX243" s="25"/>
      <c r="MY243" s="25"/>
      <c r="MZ243" s="25"/>
      <c r="NA243" s="25"/>
      <c r="NB243" s="25"/>
      <c r="NC243" s="25"/>
      <c r="ND243" s="25"/>
      <c r="NE243" s="26"/>
      <c r="NF243" s="26"/>
      <c r="NG243" s="25"/>
      <c r="NH243" s="26"/>
      <c r="NI243" s="26"/>
      <c r="NJ243" s="26"/>
      <c r="NK243" s="25"/>
      <c r="NL243" s="25"/>
      <c r="NM243" s="25"/>
      <c r="NN243" s="26"/>
      <c r="NO243" s="26"/>
      <c r="NP243" s="26"/>
      <c r="NQ243" s="26"/>
      <c r="NR243" s="25"/>
      <c r="NS243" s="25"/>
      <c r="NT243" s="26"/>
      <c r="NU243" s="26"/>
      <c r="NV243" s="25"/>
      <c r="NW243" s="23"/>
      <c r="NX243" s="25"/>
      <c r="NY243" s="26"/>
      <c r="NZ243" s="25"/>
      <c r="OA243" s="25"/>
      <c r="OB243" s="25"/>
      <c r="OC243" s="25"/>
      <c r="OD243" s="25"/>
      <c r="OE243" s="25"/>
      <c r="OF243" s="25"/>
      <c r="OG243" s="25"/>
      <c r="OH243" s="25"/>
      <c r="OI243" s="25"/>
      <c r="OJ243" s="25"/>
      <c r="OK243" s="25"/>
      <c r="OL243" s="25"/>
      <c r="OM243" s="25"/>
      <c r="ON243" s="25"/>
      <c r="OO243" s="25"/>
      <c r="OP243" s="25"/>
    </row>
    <row r="244" spans="1:406">
      <c r="A244" s="21" t="s">
        <v>327</v>
      </c>
      <c r="B244" s="24">
        <f t="shared" si="264"/>
        <v>0</v>
      </c>
      <c r="C244" s="24">
        <f t="shared" si="265"/>
        <v>0</v>
      </c>
      <c r="D244" s="24">
        <f t="shared" si="266"/>
        <v>0</v>
      </c>
      <c r="E244" s="24">
        <f t="shared" si="267"/>
        <v>0</v>
      </c>
      <c r="F244" s="24">
        <f t="shared" si="268"/>
        <v>0</v>
      </c>
      <c r="G244" s="24">
        <f t="shared" si="269"/>
        <v>0</v>
      </c>
      <c r="H244" s="24">
        <f t="shared" si="270"/>
        <v>0</v>
      </c>
      <c r="I244" s="24">
        <f t="shared" si="271"/>
        <v>0</v>
      </c>
      <c r="J244" s="24">
        <f t="shared" si="272"/>
        <v>0</v>
      </c>
      <c r="K244" s="24">
        <f t="shared" si="273"/>
        <v>0</v>
      </c>
      <c r="L244" s="24">
        <f t="shared" si="274"/>
        <v>0</v>
      </c>
      <c r="M244" s="24">
        <f t="shared" si="275"/>
        <v>0</v>
      </c>
      <c r="N244" s="24">
        <f t="shared" si="276"/>
        <v>0</v>
      </c>
      <c r="O244" s="24">
        <f t="shared" si="277"/>
        <v>0</v>
      </c>
      <c r="P244" s="24">
        <f t="shared" si="278"/>
        <v>0</v>
      </c>
      <c r="Q244" s="24">
        <f t="shared" si="279"/>
        <v>0</v>
      </c>
      <c r="R244" s="24">
        <f t="shared" si="280"/>
        <v>0</v>
      </c>
      <c r="S244" s="24">
        <f t="shared" si="281"/>
        <v>0</v>
      </c>
      <c r="T244" s="24">
        <f t="shared" si="282"/>
        <v>0</v>
      </c>
      <c r="U244" s="24">
        <f t="shared" si="283"/>
        <v>0</v>
      </c>
      <c r="V244" s="24">
        <f t="shared" si="284"/>
        <v>0</v>
      </c>
      <c r="W244" s="24">
        <f t="shared" si="285"/>
        <v>0</v>
      </c>
      <c r="X244" s="24">
        <f t="shared" si="286"/>
        <v>0</v>
      </c>
      <c r="Y244" s="24">
        <f t="shared" si="287"/>
        <v>0</v>
      </c>
      <c r="Z244" s="24">
        <f t="shared" si="288"/>
        <v>0</v>
      </c>
      <c r="AA244" s="24">
        <f t="shared" si="289"/>
        <v>0</v>
      </c>
      <c r="AB244" s="24">
        <f t="shared" si="290"/>
        <v>0</v>
      </c>
      <c r="AC244" s="24">
        <f t="shared" si="291"/>
        <v>0</v>
      </c>
      <c r="AD244" s="24">
        <f t="shared" si="292"/>
        <v>0</v>
      </c>
      <c r="AE244" s="24">
        <f t="shared" si="293"/>
        <v>0</v>
      </c>
      <c r="AF244" s="24">
        <f t="shared" si="294"/>
        <v>0</v>
      </c>
      <c r="AG244" s="24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/>
      <c r="EY244" s="25"/>
      <c r="EZ244" s="25"/>
      <c r="FA244" s="25"/>
      <c r="FB244" s="25"/>
      <c r="FC244" s="25"/>
      <c r="FD244" s="25"/>
      <c r="FE244" s="25"/>
      <c r="FF244" s="25"/>
      <c r="FG244" s="25"/>
      <c r="FH244" s="25"/>
      <c r="FI244" s="25"/>
      <c r="FJ244" s="25"/>
      <c r="FK244" s="25"/>
      <c r="FL244" s="25"/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  <c r="GT244" s="25"/>
      <c r="GU244" s="25"/>
      <c r="GV244" s="25"/>
      <c r="GW244" s="25"/>
      <c r="GX244" s="25"/>
      <c r="GY244" s="25"/>
      <c r="GZ244" s="25"/>
      <c r="HA244" s="25"/>
      <c r="HB244" s="25"/>
      <c r="HC244" s="25"/>
      <c r="HD244" s="25"/>
      <c r="HE244" s="25"/>
      <c r="HF244" s="25"/>
      <c r="HG244" s="25"/>
      <c r="HH244" s="25"/>
      <c r="HI244" s="25"/>
      <c r="HJ244" s="25"/>
      <c r="HK244" s="25"/>
      <c r="HL244" s="25"/>
      <c r="HM244" s="25"/>
      <c r="HN244" s="25"/>
      <c r="HO244" s="25"/>
      <c r="HP244" s="25"/>
      <c r="HQ244" s="25"/>
      <c r="HR244" s="25"/>
      <c r="HS244" s="25"/>
      <c r="HT244" s="25"/>
      <c r="HU244" s="25"/>
      <c r="HV244" s="25"/>
      <c r="HW244" s="25"/>
      <c r="HX244" s="25"/>
      <c r="HY244" s="25"/>
      <c r="HZ244" s="25"/>
      <c r="IA244" s="25"/>
      <c r="IB244" s="25"/>
      <c r="IC244" s="25"/>
      <c r="ID244" s="25"/>
      <c r="IE244" s="25"/>
      <c r="IF244" s="25"/>
      <c r="IG244" s="25"/>
      <c r="IH244" s="25"/>
      <c r="II244" s="25"/>
      <c r="IJ244" s="25"/>
      <c r="IK244" s="25"/>
      <c r="IL244" s="25"/>
      <c r="IM244" s="25"/>
      <c r="IN244" s="25"/>
      <c r="IO244" s="25"/>
      <c r="IP244" s="25"/>
      <c r="IQ244" s="25"/>
      <c r="IR244" s="25"/>
      <c r="IS244" s="25"/>
      <c r="IT244" s="25"/>
      <c r="IU244" s="25"/>
      <c r="IV244" s="25"/>
      <c r="IW244" s="25"/>
      <c r="IX244" s="25"/>
      <c r="IY244" s="25"/>
      <c r="IZ244" s="25"/>
      <c r="JA244" s="25"/>
      <c r="JB244" s="25"/>
      <c r="JC244" s="25"/>
      <c r="JD244" s="25"/>
      <c r="JE244" s="25"/>
      <c r="JF244" s="25"/>
      <c r="JG244" s="25"/>
      <c r="JH244" s="25"/>
      <c r="JI244" s="25"/>
      <c r="JJ244" s="25"/>
      <c r="JK244" s="25"/>
      <c r="JL244" s="25"/>
      <c r="JM244" s="25"/>
      <c r="JN244" s="25"/>
      <c r="JO244" s="25"/>
      <c r="JP244" s="25"/>
      <c r="JQ244" s="25"/>
      <c r="JR244" s="25"/>
      <c r="JS244" s="25"/>
      <c r="JT244" s="25"/>
      <c r="JU244" s="25"/>
      <c r="JV244" s="25"/>
      <c r="JW244" s="25"/>
      <c r="JX244" s="25"/>
      <c r="JY244" s="25"/>
      <c r="JZ244" s="25"/>
      <c r="KA244" s="25"/>
      <c r="KB244" s="25"/>
      <c r="KC244" s="25"/>
      <c r="KD244" s="25"/>
      <c r="KE244" s="25"/>
      <c r="KF244" s="25"/>
      <c r="KG244" s="25"/>
      <c r="KH244" s="25"/>
      <c r="KI244" s="25"/>
      <c r="KJ244" s="25"/>
      <c r="KK244" s="25"/>
      <c r="KL244" s="25"/>
      <c r="KM244" s="25"/>
      <c r="KN244" s="25"/>
      <c r="KO244" s="25"/>
      <c r="KP244" s="25"/>
      <c r="KQ244" s="25"/>
      <c r="KR244" s="25"/>
      <c r="KS244" s="25"/>
      <c r="KT244" s="25"/>
      <c r="KU244" s="25"/>
      <c r="KV244" s="25"/>
      <c r="KW244" s="25"/>
      <c r="KX244" s="25"/>
      <c r="KY244" s="25"/>
      <c r="KZ244" s="25"/>
      <c r="LA244" s="25"/>
      <c r="LB244" s="25"/>
      <c r="LC244" s="25"/>
      <c r="LD244" s="25"/>
      <c r="LE244" s="25"/>
      <c r="LF244" s="25"/>
      <c r="LG244" s="25"/>
      <c r="LH244" s="25"/>
      <c r="LI244" s="25"/>
      <c r="LJ244" s="25"/>
      <c r="LK244" s="25"/>
      <c r="LL244" s="25"/>
      <c r="LM244" s="25"/>
      <c r="LN244" s="25"/>
      <c r="LO244" s="25"/>
      <c r="LP244" s="25"/>
      <c r="LQ244" s="25"/>
      <c r="LR244" s="25"/>
      <c r="LS244" s="25"/>
      <c r="LT244" s="25"/>
      <c r="LU244" s="25"/>
      <c r="LV244" s="25"/>
      <c r="LW244" s="25"/>
      <c r="LX244" s="25"/>
      <c r="LY244" s="25"/>
      <c r="LZ244" s="25"/>
      <c r="MA244" s="25"/>
      <c r="MB244" s="25"/>
      <c r="MC244" s="25"/>
      <c r="MD244" s="25"/>
      <c r="ME244" s="25"/>
      <c r="MF244" s="25"/>
      <c r="MG244" s="25"/>
      <c r="MH244" s="25"/>
      <c r="MI244" s="25"/>
      <c r="MJ244" s="25"/>
      <c r="MK244" s="25"/>
      <c r="ML244" s="25"/>
      <c r="MM244" s="25"/>
      <c r="MN244" s="25"/>
      <c r="MO244" s="25"/>
      <c r="MP244" s="25"/>
      <c r="MQ244" s="25"/>
      <c r="MR244" s="25"/>
      <c r="MS244" s="25"/>
      <c r="MT244" s="25"/>
      <c r="MU244" s="25"/>
      <c r="MV244" s="25"/>
      <c r="MW244" s="25"/>
      <c r="MX244" s="25"/>
      <c r="MY244" s="25"/>
      <c r="MZ244" s="25"/>
      <c r="NA244" s="25"/>
      <c r="NB244" s="25"/>
      <c r="NC244" s="25"/>
      <c r="ND244" s="25"/>
      <c r="NE244" s="25"/>
      <c r="NF244" s="25"/>
      <c r="NG244" s="25"/>
      <c r="NH244" s="25"/>
      <c r="NI244" s="25"/>
      <c r="NJ244" s="25"/>
      <c r="NK244" s="25"/>
      <c r="NL244" s="25"/>
      <c r="NM244" s="25"/>
      <c r="NN244" s="23"/>
      <c r="NO244" s="25"/>
      <c r="NP244" s="25"/>
      <c r="NQ244" s="25"/>
      <c r="NR244" s="25"/>
      <c r="NS244" s="25"/>
      <c r="NT244" s="25"/>
      <c r="NU244" s="25"/>
      <c r="NV244" s="25"/>
      <c r="NW244" s="23"/>
      <c r="NX244" s="25"/>
      <c r="NY244" s="25"/>
      <c r="NZ244" s="25"/>
      <c r="OA244" s="25"/>
      <c r="OB244" s="25"/>
      <c r="OC244" s="25"/>
      <c r="OD244" s="25"/>
      <c r="OE244" s="25"/>
      <c r="OF244" s="25"/>
      <c r="OG244" s="25"/>
      <c r="OH244" s="25"/>
      <c r="OI244" s="25"/>
      <c r="OJ244" s="25"/>
      <c r="OK244" s="25"/>
      <c r="OL244" s="25"/>
      <c r="OM244" s="25"/>
      <c r="ON244" s="25"/>
      <c r="OO244" s="25"/>
      <c r="OP244" s="25"/>
    </row>
    <row r="245" spans="1:406">
      <c r="A245" s="21" t="s">
        <v>328</v>
      </c>
      <c r="B245" s="24">
        <f t="shared" si="264"/>
        <v>0</v>
      </c>
      <c r="C245" s="24">
        <f t="shared" si="265"/>
        <v>0</v>
      </c>
      <c r="D245" s="24">
        <f t="shared" si="266"/>
        <v>0</v>
      </c>
      <c r="E245" s="24">
        <f t="shared" si="267"/>
        <v>0</v>
      </c>
      <c r="F245" s="24">
        <f t="shared" si="268"/>
        <v>0</v>
      </c>
      <c r="G245" s="24">
        <f t="shared" si="269"/>
        <v>0</v>
      </c>
      <c r="H245" s="24">
        <f t="shared" si="270"/>
        <v>0</v>
      </c>
      <c r="I245" s="24">
        <f t="shared" si="271"/>
        <v>0</v>
      </c>
      <c r="J245" s="24">
        <f t="shared" si="272"/>
        <v>0</v>
      </c>
      <c r="K245" s="24">
        <f t="shared" si="273"/>
        <v>0</v>
      </c>
      <c r="L245" s="24">
        <f t="shared" si="274"/>
        <v>0</v>
      </c>
      <c r="M245" s="24">
        <f t="shared" si="275"/>
        <v>0</v>
      </c>
      <c r="N245" s="24">
        <f t="shared" si="276"/>
        <v>0</v>
      </c>
      <c r="O245" s="24">
        <f t="shared" si="277"/>
        <v>0</v>
      </c>
      <c r="P245" s="24">
        <f t="shared" si="278"/>
        <v>0</v>
      </c>
      <c r="Q245" s="24">
        <f t="shared" si="279"/>
        <v>0</v>
      </c>
      <c r="R245" s="24">
        <f t="shared" si="280"/>
        <v>0</v>
      </c>
      <c r="S245" s="24">
        <f t="shared" si="281"/>
        <v>0</v>
      </c>
      <c r="T245" s="24">
        <f t="shared" si="282"/>
        <v>0</v>
      </c>
      <c r="U245" s="24">
        <f t="shared" si="283"/>
        <v>0</v>
      </c>
      <c r="V245" s="24">
        <f t="shared" si="284"/>
        <v>0</v>
      </c>
      <c r="W245" s="24">
        <f t="shared" si="285"/>
        <v>0</v>
      </c>
      <c r="X245" s="24">
        <f t="shared" si="286"/>
        <v>0</v>
      </c>
      <c r="Y245" s="24">
        <f t="shared" si="287"/>
        <v>0</v>
      </c>
      <c r="Z245" s="24">
        <f t="shared" si="288"/>
        <v>0</v>
      </c>
      <c r="AA245" s="24">
        <f t="shared" si="289"/>
        <v>0</v>
      </c>
      <c r="AB245" s="24">
        <f t="shared" si="290"/>
        <v>0</v>
      </c>
      <c r="AC245" s="24">
        <f t="shared" si="291"/>
        <v>0</v>
      </c>
      <c r="AD245" s="24">
        <f t="shared" si="292"/>
        <v>0</v>
      </c>
      <c r="AE245" s="24">
        <f t="shared" si="293"/>
        <v>0</v>
      </c>
      <c r="AF245" s="24">
        <f t="shared" si="294"/>
        <v>0</v>
      </c>
      <c r="AG245" s="24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/>
      <c r="EY245" s="25"/>
      <c r="EZ245" s="25"/>
      <c r="FA245" s="25"/>
      <c r="FB245" s="25"/>
      <c r="FC245" s="25"/>
      <c r="FD245" s="25"/>
      <c r="FE245" s="25"/>
      <c r="FF245" s="25"/>
      <c r="FG245" s="25"/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  <c r="GT245" s="25"/>
      <c r="GU245" s="25"/>
      <c r="GV245" s="25"/>
      <c r="GW245" s="25"/>
      <c r="GX245" s="25"/>
      <c r="GY245" s="25"/>
      <c r="GZ245" s="25"/>
      <c r="HA245" s="25"/>
      <c r="HB245" s="25"/>
      <c r="HC245" s="25"/>
      <c r="HD245" s="25"/>
      <c r="HE245" s="25"/>
      <c r="HF245" s="25"/>
      <c r="HG245" s="25"/>
      <c r="HH245" s="25"/>
      <c r="HI245" s="25"/>
      <c r="HJ245" s="25"/>
      <c r="HK245" s="25"/>
      <c r="HL245" s="25"/>
      <c r="HM245" s="25"/>
      <c r="HN245" s="25"/>
      <c r="HO245" s="25"/>
      <c r="HP245" s="25"/>
      <c r="HQ245" s="25"/>
      <c r="HR245" s="25"/>
      <c r="HS245" s="25"/>
      <c r="HT245" s="25"/>
      <c r="HU245" s="25"/>
      <c r="HV245" s="25"/>
      <c r="HW245" s="25"/>
      <c r="HX245" s="25"/>
      <c r="HY245" s="25"/>
      <c r="HZ245" s="25"/>
      <c r="IA245" s="25"/>
      <c r="IB245" s="25"/>
      <c r="IC245" s="25"/>
      <c r="ID245" s="25"/>
      <c r="IE245" s="25"/>
      <c r="IF245" s="25"/>
      <c r="IG245" s="25"/>
      <c r="IH245" s="25"/>
      <c r="II245" s="25"/>
      <c r="IJ245" s="25"/>
      <c r="IK245" s="25"/>
      <c r="IL245" s="25"/>
      <c r="IM245" s="25"/>
      <c r="IN245" s="25"/>
      <c r="IO245" s="25"/>
      <c r="IP245" s="25"/>
      <c r="IQ245" s="25"/>
      <c r="IR245" s="25"/>
      <c r="IS245" s="25"/>
      <c r="IT245" s="25"/>
      <c r="IU245" s="25"/>
      <c r="IV245" s="25"/>
      <c r="IW245" s="25"/>
      <c r="IX245" s="25"/>
      <c r="IY245" s="25"/>
      <c r="IZ245" s="25"/>
      <c r="JA245" s="25"/>
      <c r="JB245" s="25"/>
      <c r="JC245" s="25"/>
      <c r="JD245" s="25"/>
      <c r="JE245" s="25"/>
      <c r="JF245" s="25"/>
      <c r="JG245" s="25"/>
      <c r="JH245" s="25"/>
      <c r="JI245" s="25"/>
      <c r="JJ245" s="25"/>
      <c r="JK245" s="25"/>
      <c r="JL245" s="25"/>
      <c r="JM245" s="25"/>
      <c r="JN245" s="25"/>
      <c r="JO245" s="25"/>
      <c r="JP245" s="25"/>
      <c r="JQ245" s="25"/>
      <c r="JR245" s="25"/>
      <c r="JS245" s="25"/>
      <c r="JT245" s="25"/>
      <c r="JU245" s="25"/>
      <c r="JV245" s="25"/>
      <c r="JW245" s="25"/>
      <c r="JX245" s="25"/>
      <c r="JY245" s="25"/>
      <c r="JZ245" s="25"/>
      <c r="KA245" s="25"/>
      <c r="KB245" s="25"/>
      <c r="KC245" s="25"/>
      <c r="KD245" s="25"/>
      <c r="KE245" s="25"/>
      <c r="KF245" s="25"/>
      <c r="KG245" s="25"/>
      <c r="KH245" s="25"/>
      <c r="KI245" s="25"/>
      <c r="KJ245" s="25"/>
      <c r="KK245" s="25"/>
      <c r="KL245" s="25"/>
      <c r="KM245" s="25"/>
      <c r="KN245" s="25"/>
      <c r="KO245" s="25"/>
      <c r="KP245" s="25"/>
      <c r="KQ245" s="25"/>
      <c r="KR245" s="25"/>
      <c r="KS245" s="25"/>
      <c r="KT245" s="25"/>
      <c r="KU245" s="25"/>
      <c r="KV245" s="25"/>
      <c r="KW245" s="25"/>
      <c r="KX245" s="25"/>
      <c r="KY245" s="25"/>
      <c r="KZ245" s="25"/>
      <c r="LA245" s="25"/>
      <c r="LB245" s="25"/>
      <c r="LC245" s="25"/>
      <c r="LD245" s="25"/>
      <c r="LE245" s="25"/>
      <c r="LF245" s="25"/>
      <c r="LG245" s="25"/>
      <c r="LH245" s="25"/>
      <c r="LI245" s="25"/>
      <c r="LJ245" s="25"/>
      <c r="LK245" s="25"/>
      <c r="LL245" s="25"/>
      <c r="LM245" s="25"/>
      <c r="LN245" s="25"/>
      <c r="LO245" s="25"/>
      <c r="LP245" s="25"/>
      <c r="LQ245" s="25"/>
      <c r="LR245" s="25"/>
      <c r="LS245" s="25"/>
      <c r="LT245" s="25"/>
      <c r="LU245" s="25"/>
      <c r="LV245" s="25"/>
      <c r="LW245" s="25"/>
      <c r="LX245" s="25"/>
      <c r="LY245" s="25"/>
      <c r="LZ245" s="25"/>
      <c r="MA245" s="25"/>
      <c r="MB245" s="25"/>
      <c r="MC245" s="25"/>
      <c r="MD245" s="25"/>
      <c r="ME245" s="25"/>
      <c r="MF245" s="25"/>
      <c r="MG245" s="25"/>
      <c r="MH245" s="25"/>
      <c r="MI245" s="25"/>
      <c r="MJ245" s="25"/>
      <c r="MK245" s="25"/>
      <c r="ML245" s="25"/>
      <c r="MM245" s="25"/>
      <c r="MN245" s="25"/>
      <c r="MO245" s="25"/>
      <c r="MP245" s="25"/>
      <c r="MQ245" s="25"/>
      <c r="MR245" s="25"/>
      <c r="MS245" s="25"/>
      <c r="MT245" s="25"/>
      <c r="MU245" s="25"/>
      <c r="MV245" s="25"/>
      <c r="MW245" s="25"/>
      <c r="MX245" s="25"/>
      <c r="MY245" s="25"/>
      <c r="MZ245" s="27"/>
      <c r="NA245" s="25"/>
      <c r="NB245" s="25"/>
      <c r="NC245" s="25"/>
      <c r="ND245" s="25"/>
      <c r="NE245" s="25"/>
      <c r="NF245" s="25"/>
      <c r="NG245" s="25"/>
      <c r="NH245" s="25"/>
      <c r="NI245" s="26"/>
      <c r="NJ245" s="25"/>
      <c r="NK245" s="25"/>
      <c r="NL245" s="25"/>
      <c r="NM245" s="26"/>
      <c r="NN245" s="23"/>
      <c r="NO245" s="25"/>
      <c r="NP245" s="25"/>
      <c r="NQ245" s="25"/>
      <c r="NR245" s="25"/>
      <c r="NS245" s="25"/>
      <c r="NT245" s="25"/>
      <c r="NU245" s="26"/>
      <c r="NV245" s="25"/>
      <c r="NW245" s="23"/>
      <c r="NX245" s="25"/>
      <c r="NY245" s="26"/>
      <c r="NZ245" s="25"/>
      <c r="OA245" s="25"/>
      <c r="OB245" s="25"/>
      <c r="OC245" s="25"/>
      <c r="OD245" s="25"/>
      <c r="OE245" s="25"/>
      <c r="OF245" s="25"/>
      <c r="OG245" s="25"/>
      <c r="OH245" s="25"/>
      <c r="OI245" s="25"/>
      <c r="OJ245" s="25"/>
      <c r="OK245" s="25"/>
      <c r="OL245" s="25"/>
      <c r="OM245" s="25"/>
      <c r="ON245" s="25"/>
      <c r="OO245" s="25"/>
      <c r="OP245" s="25"/>
    </row>
    <row r="246" spans="1:406">
      <c r="A246" s="21" t="s">
        <v>329</v>
      </c>
      <c r="B246" s="24">
        <f t="shared" si="264"/>
        <v>0</v>
      </c>
      <c r="C246" s="24">
        <f t="shared" si="265"/>
        <v>0</v>
      </c>
      <c r="D246" s="24">
        <f t="shared" si="266"/>
        <v>0</v>
      </c>
      <c r="E246" s="24">
        <f t="shared" si="267"/>
        <v>0</v>
      </c>
      <c r="F246" s="24">
        <f t="shared" si="268"/>
        <v>0</v>
      </c>
      <c r="G246" s="24">
        <f t="shared" si="269"/>
        <v>0</v>
      </c>
      <c r="H246" s="24">
        <f t="shared" si="270"/>
        <v>0</v>
      </c>
      <c r="I246" s="24">
        <f t="shared" si="271"/>
        <v>0</v>
      </c>
      <c r="J246" s="24">
        <f t="shared" si="272"/>
        <v>0</v>
      </c>
      <c r="K246" s="24">
        <f t="shared" si="273"/>
        <v>0</v>
      </c>
      <c r="L246" s="24">
        <f t="shared" si="274"/>
        <v>0</v>
      </c>
      <c r="M246" s="24">
        <f t="shared" si="275"/>
        <v>0</v>
      </c>
      <c r="N246" s="24">
        <f t="shared" si="276"/>
        <v>0</v>
      </c>
      <c r="O246" s="24">
        <f t="shared" si="277"/>
        <v>0</v>
      </c>
      <c r="P246" s="24">
        <f t="shared" si="278"/>
        <v>0</v>
      </c>
      <c r="Q246" s="24">
        <f t="shared" si="279"/>
        <v>0</v>
      </c>
      <c r="R246" s="24">
        <f t="shared" si="280"/>
        <v>0</v>
      </c>
      <c r="S246" s="24">
        <f t="shared" si="281"/>
        <v>0</v>
      </c>
      <c r="T246" s="24">
        <f t="shared" si="282"/>
        <v>0</v>
      </c>
      <c r="U246" s="24">
        <f t="shared" si="283"/>
        <v>0</v>
      </c>
      <c r="V246" s="24">
        <f t="shared" si="284"/>
        <v>0</v>
      </c>
      <c r="W246" s="24">
        <f t="shared" si="285"/>
        <v>0</v>
      </c>
      <c r="X246" s="24">
        <f t="shared" si="286"/>
        <v>0</v>
      </c>
      <c r="Y246" s="24">
        <f t="shared" si="287"/>
        <v>0</v>
      </c>
      <c r="Z246" s="24">
        <f t="shared" si="288"/>
        <v>0</v>
      </c>
      <c r="AA246" s="24">
        <f t="shared" si="289"/>
        <v>0</v>
      </c>
      <c r="AB246" s="24">
        <f t="shared" si="290"/>
        <v>0</v>
      </c>
      <c r="AC246" s="24">
        <f t="shared" si="291"/>
        <v>0</v>
      </c>
      <c r="AD246" s="24">
        <f t="shared" si="292"/>
        <v>0</v>
      </c>
      <c r="AE246" s="24">
        <f t="shared" si="293"/>
        <v>0</v>
      </c>
      <c r="AF246" s="24">
        <f t="shared" si="294"/>
        <v>25.051069645200002</v>
      </c>
      <c r="AG246" s="24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  <c r="EX246" s="25"/>
      <c r="EY246" s="25"/>
      <c r="EZ246" s="25"/>
      <c r="FA246" s="25"/>
      <c r="FB246" s="25"/>
      <c r="FC246" s="25"/>
      <c r="FD246" s="25"/>
      <c r="FE246" s="25"/>
      <c r="FF246" s="25"/>
      <c r="FG246" s="25"/>
      <c r="FH246" s="25"/>
      <c r="FI246" s="25"/>
      <c r="FJ246" s="25"/>
      <c r="FK246" s="25"/>
      <c r="FL246" s="25"/>
      <c r="FM246" s="25"/>
      <c r="FN246" s="25"/>
      <c r="FO246" s="25"/>
      <c r="FP246" s="25"/>
      <c r="FQ246" s="25"/>
      <c r="FR246" s="25"/>
      <c r="FS246" s="25"/>
      <c r="FT246" s="25"/>
      <c r="FU246" s="25"/>
      <c r="FV246" s="25"/>
      <c r="FW246" s="25"/>
      <c r="FX246" s="25"/>
      <c r="FY246" s="25"/>
      <c r="FZ246" s="25"/>
      <c r="GA246" s="25"/>
      <c r="GB246" s="25"/>
      <c r="GC246" s="25"/>
      <c r="GD246" s="25"/>
      <c r="GE246" s="25"/>
      <c r="GF246" s="25"/>
      <c r="GG246" s="25"/>
      <c r="GH246" s="25"/>
      <c r="GI246" s="25"/>
      <c r="GJ246" s="25"/>
      <c r="GK246" s="25"/>
      <c r="GL246" s="25"/>
      <c r="GM246" s="25"/>
      <c r="GN246" s="25"/>
      <c r="GO246" s="25"/>
      <c r="GP246" s="25"/>
      <c r="GQ246" s="25"/>
      <c r="GR246" s="25"/>
      <c r="GS246" s="25"/>
      <c r="GT246" s="25"/>
      <c r="GU246" s="25"/>
      <c r="GV246" s="25"/>
      <c r="GW246" s="25"/>
      <c r="GX246" s="25"/>
      <c r="GY246" s="25"/>
      <c r="GZ246" s="25"/>
      <c r="HA246" s="25"/>
      <c r="HB246" s="25"/>
      <c r="HC246" s="25"/>
      <c r="HD246" s="25"/>
      <c r="HE246" s="25"/>
      <c r="HF246" s="25"/>
      <c r="HG246" s="25"/>
      <c r="HH246" s="25"/>
      <c r="HI246" s="25"/>
      <c r="HJ246" s="25"/>
      <c r="HK246" s="25"/>
      <c r="HL246" s="25"/>
      <c r="HM246" s="25"/>
      <c r="HN246" s="25"/>
      <c r="HO246" s="25"/>
      <c r="HP246" s="25"/>
      <c r="HQ246" s="25"/>
      <c r="HR246" s="25"/>
      <c r="HS246" s="25"/>
      <c r="HT246" s="25"/>
      <c r="HU246" s="25"/>
      <c r="HV246" s="25"/>
      <c r="HW246" s="25"/>
      <c r="HX246" s="25"/>
      <c r="HY246" s="25"/>
      <c r="HZ246" s="25"/>
      <c r="IA246" s="25"/>
      <c r="IB246" s="25"/>
      <c r="IC246" s="25"/>
      <c r="ID246" s="25"/>
      <c r="IE246" s="25"/>
      <c r="IF246" s="25"/>
      <c r="IG246" s="25"/>
      <c r="IH246" s="25"/>
      <c r="II246" s="25"/>
      <c r="IJ246" s="25"/>
      <c r="IK246" s="25"/>
      <c r="IL246" s="25"/>
      <c r="IM246" s="25"/>
      <c r="IN246" s="25"/>
      <c r="IO246" s="25"/>
      <c r="IP246" s="25"/>
      <c r="IQ246" s="25"/>
      <c r="IR246" s="25"/>
      <c r="IS246" s="25"/>
      <c r="IT246" s="25"/>
      <c r="IU246" s="25"/>
      <c r="IV246" s="25"/>
      <c r="IW246" s="25"/>
      <c r="IX246" s="25"/>
      <c r="IY246" s="25"/>
      <c r="IZ246" s="25"/>
      <c r="JA246" s="25"/>
      <c r="JB246" s="25"/>
      <c r="JC246" s="25"/>
      <c r="JD246" s="25"/>
      <c r="JE246" s="25"/>
      <c r="JF246" s="25"/>
      <c r="JG246" s="25"/>
      <c r="JH246" s="25"/>
      <c r="JI246" s="25"/>
      <c r="JJ246" s="25"/>
      <c r="JK246" s="25"/>
      <c r="JL246" s="25"/>
      <c r="JM246" s="25"/>
      <c r="JN246" s="25"/>
      <c r="JO246" s="25"/>
      <c r="JP246" s="25"/>
      <c r="JQ246" s="25"/>
      <c r="JR246" s="25"/>
      <c r="JS246" s="25"/>
      <c r="JT246" s="25"/>
      <c r="JU246" s="25"/>
      <c r="JV246" s="25"/>
      <c r="JW246" s="25"/>
      <c r="JX246" s="25"/>
      <c r="JY246" s="25"/>
      <c r="JZ246" s="25"/>
      <c r="KA246" s="25"/>
      <c r="KB246" s="25"/>
      <c r="KC246" s="25"/>
      <c r="KD246" s="25"/>
      <c r="KE246" s="25"/>
      <c r="KF246" s="25"/>
      <c r="KG246" s="25"/>
      <c r="KH246" s="25"/>
      <c r="KI246" s="25"/>
      <c r="KJ246" s="25"/>
      <c r="KK246" s="25"/>
      <c r="KL246" s="25"/>
      <c r="KM246" s="25"/>
      <c r="KN246" s="25"/>
      <c r="KO246" s="25"/>
      <c r="KP246" s="25"/>
      <c r="KQ246" s="25"/>
      <c r="KR246" s="25"/>
      <c r="KS246" s="25"/>
      <c r="KT246" s="25"/>
      <c r="KU246" s="25"/>
      <c r="KV246" s="25"/>
      <c r="KW246" s="25"/>
      <c r="KX246" s="25"/>
      <c r="KY246" s="25"/>
      <c r="KZ246" s="25"/>
      <c r="LA246" s="25"/>
      <c r="LB246" s="25"/>
      <c r="LC246" s="25"/>
      <c r="LD246" s="25"/>
      <c r="LE246" s="25"/>
      <c r="LF246" s="25"/>
      <c r="LG246" s="25"/>
      <c r="LH246" s="25"/>
      <c r="LI246" s="25"/>
      <c r="LJ246" s="25"/>
      <c r="LK246" s="25"/>
      <c r="LL246" s="25"/>
      <c r="LM246" s="25"/>
      <c r="LN246" s="25"/>
      <c r="LO246" s="25"/>
      <c r="LP246" s="25"/>
      <c r="LQ246" s="25"/>
      <c r="LR246" s="25"/>
      <c r="LS246" s="25"/>
      <c r="LT246" s="25"/>
      <c r="LU246" s="25"/>
      <c r="LV246" s="25"/>
      <c r="LW246" s="25"/>
      <c r="LX246" s="25"/>
      <c r="LY246" s="25"/>
      <c r="LZ246" s="25"/>
      <c r="MA246" s="25"/>
      <c r="MB246" s="25"/>
      <c r="MC246" s="25"/>
      <c r="MD246" s="25"/>
      <c r="ME246" s="25"/>
      <c r="MF246" s="25"/>
      <c r="MG246" s="25"/>
      <c r="MH246" s="25"/>
      <c r="MI246" s="25"/>
      <c r="MJ246" s="25"/>
      <c r="MK246" s="25"/>
      <c r="ML246" s="25"/>
      <c r="MM246" s="25"/>
      <c r="MN246" s="25"/>
      <c r="MO246" s="25"/>
      <c r="MP246" s="25"/>
      <c r="MQ246" s="25"/>
      <c r="MR246" s="25"/>
      <c r="MS246" s="25"/>
      <c r="MT246" s="25"/>
      <c r="MU246" s="25"/>
      <c r="MV246" s="25"/>
      <c r="MW246" s="25"/>
      <c r="MX246" s="25"/>
      <c r="MY246" s="25"/>
      <c r="MZ246" s="25"/>
      <c r="NA246" s="26"/>
      <c r="NB246" s="26"/>
      <c r="NC246" s="26"/>
      <c r="ND246" s="26"/>
      <c r="NE246" s="26"/>
      <c r="NF246" s="26"/>
      <c r="NG246" s="25"/>
      <c r="NH246" s="26"/>
      <c r="NI246" s="26"/>
      <c r="NJ246" s="26"/>
      <c r="NK246" s="26"/>
      <c r="NL246" s="26"/>
      <c r="NM246" s="26"/>
      <c r="NN246" s="26"/>
      <c r="NO246" s="26"/>
      <c r="NP246" s="26"/>
      <c r="NQ246" s="26"/>
      <c r="NR246" s="26"/>
      <c r="NS246" s="26"/>
      <c r="NT246" s="26"/>
      <c r="NU246" s="26"/>
      <c r="NV246" s="26"/>
      <c r="NW246" s="26"/>
      <c r="NX246" s="26"/>
      <c r="NY246" s="26"/>
      <c r="NZ246" s="26"/>
      <c r="OA246" s="25"/>
      <c r="OB246" s="25"/>
      <c r="OC246" s="25"/>
      <c r="OD246" s="25"/>
      <c r="OE246" s="25"/>
      <c r="OF246" s="25"/>
      <c r="OG246" s="25"/>
      <c r="OH246" s="25"/>
      <c r="OI246" s="25"/>
      <c r="OJ246" s="25"/>
      <c r="OK246" s="25"/>
      <c r="OL246" s="25"/>
      <c r="OM246" s="25"/>
      <c r="ON246" s="25"/>
      <c r="OO246" s="25">
        <v>15409.856057400002</v>
      </c>
      <c r="OP246" s="25">
        <v>9641.213587799999</v>
      </c>
    </row>
    <row r="247" spans="1:406">
      <c r="A247" s="21" t="s">
        <v>330</v>
      </c>
      <c r="B247" s="24">
        <f t="shared" si="264"/>
        <v>0</v>
      </c>
      <c r="C247" s="24">
        <f t="shared" si="265"/>
        <v>0</v>
      </c>
      <c r="D247" s="24">
        <f t="shared" si="266"/>
        <v>0</v>
      </c>
      <c r="E247" s="24">
        <f t="shared" si="267"/>
        <v>0</v>
      </c>
      <c r="F247" s="24">
        <f t="shared" si="268"/>
        <v>0</v>
      </c>
      <c r="G247" s="24">
        <f t="shared" si="269"/>
        <v>0</v>
      </c>
      <c r="H247" s="24">
        <f t="shared" si="270"/>
        <v>0</v>
      </c>
      <c r="I247" s="24">
        <f t="shared" si="271"/>
        <v>0</v>
      </c>
      <c r="J247" s="24">
        <f t="shared" si="272"/>
        <v>0</v>
      </c>
      <c r="K247" s="24">
        <f t="shared" si="273"/>
        <v>0</v>
      </c>
      <c r="L247" s="24">
        <f t="shared" si="274"/>
        <v>0</v>
      </c>
      <c r="M247" s="24">
        <f t="shared" si="275"/>
        <v>0</v>
      </c>
      <c r="N247" s="24">
        <f t="shared" si="276"/>
        <v>0</v>
      </c>
      <c r="O247" s="24">
        <f t="shared" si="277"/>
        <v>0</v>
      </c>
      <c r="P247" s="24">
        <f t="shared" si="278"/>
        <v>0</v>
      </c>
      <c r="Q247" s="24">
        <f t="shared" si="279"/>
        <v>0</v>
      </c>
      <c r="R247" s="24">
        <f t="shared" si="280"/>
        <v>0</v>
      </c>
      <c r="S247" s="24">
        <f t="shared" si="281"/>
        <v>0</v>
      </c>
      <c r="T247" s="24">
        <f t="shared" si="282"/>
        <v>0</v>
      </c>
      <c r="U247" s="24">
        <f t="shared" si="283"/>
        <v>0</v>
      </c>
      <c r="V247" s="24">
        <f t="shared" si="284"/>
        <v>0</v>
      </c>
      <c r="W247" s="24">
        <f t="shared" si="285"/>
        <v>0</v>
      </c>
      <c r="X247" s="24">
        <f t="shared" si="286"/>
        <v>0</v>
      </c>
      <c r="Y247" s="24">
        <f t="shared" si="287"/>
        <v>0</v>
      </c>
      <c r="Z247" s="24">
        <f t="shared" si="288"/>
        <v>0</v>
      </c>
      <c r="AA247" s="24">
        <f t="shared" si="289"/>
        <v>0</v>
      </c>
      <c r="AB247" s="24">
        <f t="shared" si="290"/>
        <v>0</v>
      </c>
      <c r="AC247" s="24">
        <f t="shared" si="291"/>
        <v>0</v>
      </c>
      <c r="AD247" s="24">
        <f t="shared" si="292"/>
        <v>0</v>
      </c>
      <c r="AE247" s="24">
        <f t="shared" si="293"/>
        <v>0</v>
      </c>
      <c r="AF247" s="24">
        <f t="shared" si="294"/>
        <v>3.4012204487999997</v>
      </c>
      <c r="AG247" s="24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25"/>
      <c r="EY247" s="25"/>
      <c r="EZ247" s="25"/>
      <c r="FA247" s="25"/>
      <c r="FB247" s="25"/>
      <c r="FC247" s="25"/>
      <c r="FD247" s="25"/>
      <c r="FE247" s="25"/>
      <c r="FF247" s="25"/>
      <c r="FG247" s="25"/>
      <c r="FH247" s="25"/>
      <c r="FI247" s="25"/>
      <c r="FJ247" s="25"/>
      <c r="FK247" s="25"/>
      <c r="FL247" s="25"/>
      <c r="FM247" s="25"/>
      <c r="FN247" s="25"/>
      <c r="FO247" s="25"/>
      <c r="FP247" s="25"/>
      <c r="FQ247" s="25"/>
      <c r="FR247" s="25"/>
      <c r="FS247" s="25"/>
      <c r="FT247" s="25"/>
      <c r="FU247" s="25"/>
      <c r="FV247" s="25"/>
      <c r="FW247" s="25"/>
      <c r="FX247" s="25"/>
      <c r="FY247" s="25"/>
      <c r="FZ247" s="25"/>
      <c r="GA247" s="25"/>
      <c r="GB247" s="25"/>
      <c r="GC247" s="25"/>
      <c r="GD247" s="25"/>
      <c r="GE247" s="25"/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  <c r="GT247" s="25"/>
      <c r="GU247" s="25"/>
      <c r="GV247" s="25"/>
      <c r="GW247" s="25"/>
      <c r="GX247" s="25"/>
      <c r="GY247" s="25"/>
      <c r="GZ247" s="25"/>
      <c r="HA247" s="25"/>
      <c r="HB247" s="25"/>
      <c r="HC247" s="25"/>
      <c r="HD247" s="25"/>
      <c r="HE247" s="25"/>
      <c r="HF247" s="25"/>
      <c r="HG247" s="25"/>
      <c r="HH247" s="25"/>
      <c r="HI247" s="25"/>
      <c r="HJ247" s="25"/>
      <c r="HK247" s="25"/>
      <c r="HL247" s="25"/>
      <c r="HM247" s="25"/>
      <c r="HN247" s="25"/>
      <c r="HO247" s="25"/>
      <c r="HP247" s="25"/>
      <c r="HQ247" s="25"/>
      <c r="HR247" s="25"/>
      <c r="HS247" s="25"/>
      <c r="HT247" s="25"/>
      <c r="HU247" s="25"/>
      <c r="HV247" s="25"/>
      <c r="HW247" s="25"/>
      <c r="HX247" s="25"/>
      <c r="HY247" s="25"/>
      <c r="HZ247" s="25"/>
      <c r="IA247" s="25"/>
      <c r="IB247" s="25"/>
      <c r="IC247" s="25"/>
      <c r="ID247" s="25"/>
      <c r="IE247" s="25"/>
      <c r="IF247" s="25"/>
      <c r="IG247" s="25"/>
      <c r="IH247" s="25"/>
      <c r="II247" s="25"/>
      <c r="IJ247" s="25"/>
      <c r="IK247" s="25"/>
      <c r="IL247" s="25"/>
      <c r="IM247" s="25"/>
      <c r="IN247" s="25"/>
      <c r="IO247" s="25"/>
      <c r="IP247" s="25"/>
      <c r="IQ247" s="25"/>
      <c r="IR247" s="25"/>
      <c r="IS247" s="25"/>
      <c r="IT247" s="25"/>
      <c r="IU247" s="25"/>
      <c r="IV247" s="25"/>
      <c r="IW247" s="25"/>
      <c r="IX247" s="25"/>
      <c r="IY247" s="25"/>
      <c r="IZ247" s="25"/>
      <c r="JA247" s="25"/>
      <c r="JB247" s="25"/>
      <c r="JC247" s="25"/>
      <c r="JD247" s="25"/>
      <c r="JE247" s="25"/>
      <c r="JF247" s="25"/>
      <c r="JG247" s="25"/>
      <c r="JH247" s="25"/>
      <c r="JI247" s="25"/>
      <c r="JJ247" s="25"/>
      <c r="JK247" s="25"/>
      <c r="JL247" s="25"/>
      <c r="JM247" s="25"/>
      <c r="JN247" s="25"/>
      <c r="JO247" s="25"/>
      <c r="JP247" s="25"/>
      <c r="JQ247" s="25"/>
      <c r="JR247" s="25"/>
      <c r="JS247" s="25"/>
      <c r="JT247" s="25"/>
      <c r="JU247" s="25"/>
      <c r="JV247" s="25"/>
      <c r="JW247" s="25"/>
      <c r="JX247" s="25"/>
      <c r="JY247" s="25"/>
      <c r="JZ247" s="25"/>
      <c r="KA247" s="25"/>
      <c r="KB247" s="25"/>
      <c r="KC247" s="25"/>
      <c r="KD247" s="25"/>
      <c r="KE247" s="25"/>
      <c r="KF247" s="25"/>
      <c r="KG247" s="25"/>
      <c r="KH247" s="25"/>
      <c r="KI247" s="25"/>
      <c r="KJ247" s="25"/>
      <c r="KK247" s="25"/>
      <c r="KL247" s="25"/>
      <c r="KM247" s="25"/>
      <c r="KN247" s="25"/>
      <c r="KO247" s="25"/>
      <c r="KP247" s="25"/>
      <c r="KQ247" s="25"/>
      <c r="KR247" s="25"/>
      <c r="KS247" s="25"/>
      <c r="KT247" s="25"/>
      <c r="KU247" s="25"/>
      <c r="KV247" s="25"/>
      <c r="KW247" s="25"/>
      <c r="KX247" s="25"/>
      <c r="KY247" s="25"/>
      <c r="KZ247" s="25"/>
      <c r="LA247" s="25"/>
      <c r="LB247" s="25"/>
      <c r="LC247" s="25"/>
      <c r="LD247" s="25"/>
      <c r="LE247" s="25"/>
      <c r="LF247" s="25"/>
      <c r="LG247" s="25"/>
      <c r="LH247" s="25"/>
      <c r="LI247" s="25"/>
      <c r="LJ247" s="25"/>
      <c r="LK247" s="25"/>
      <c r="LL247" s="25"/>
      <c r="LM247" s="25"/>
      <c r="LN247" s="25"/>
      <c r="LO247" s="25"/>
      <c r="LP247" s="25"/>
      <c r="LQ247" s="25"/>
      <c r="LR247" s="25"/>
      <c r="LS247" s="25"/>
      <c r="LT247" s="25"/>
      <c r="LU247" s="25"/>
      <c r="LV247" s="25"/>
      <c r="LW247" s="25"/>
      <c r="LX247" s="25"/>
      <c r="LY247" s="25"/>
      <c r="LZ247" s="25"/>
      <c r="MA247" s="25"/>
      <c r="MB247" s="25"/>
      <c r="MC247" s="25"/>
      <c r="MD247" s="25"/>
      <c r="ME247" s="25"/>
      <c r="MF247" s="25"/>
      <c r="MG247" s="25"/>
      <c r="MH247" s="25"/>
      <c r="MI247" s="25"/>
      <c r="MJ247" s="25"/>
      <c r="MK247" s="25"/>
      <c r="ML247" s="25"/>
      <c r="MM247" s="25"/>
      <c r="MN247" s="25"/>
      <c r="MO247" s="25"/>
      <c r="MP247" s="25"/>
      <c r="MQ247" s="25"/>
      <c r="MR247" s="25"/>
      <c r="MS247" s="25"/>
      <c r="MT247" s="25"/>
      <c r="MU247" s="25"/>
      <c r="MV247" s="25"/>
      <c r="MW247" s="25"/>
      <c r="MX247" s="25"/>
      <c r="MY247" s="27"/>
      <c r="MZ247" s="27"/>
      <c r="NA247" s="26"/>
      <c r="NB247" s="26"/>
      <c r="NC247" s="26"/>
      <c r="ND247" s="26"/>
      <c r="NE247" s="26"/>
      <c r="NF247" s="26"/>
      <c r="NG247" s="26"/>
      <c r="NH247" s="26"/>
      <c r="NI247" s="26"/>
      <c r="NJ247" s="26"/>
      <c r="NK247" s="26"/>
      <c r="NL247" s="26"/>
      <c r="NM247" s="26"/>
      <c r="NN247" s="26"/>
      <c r="NO247" s="26"/>
      <c r="NP247" s="26"/>
      <c r="NQ247" s="26"/>
      <c r="NR247" s="26"/>
      <c r="NS247" s="26"/>
      <c r="NT247" s="25"/>
      <c r="NU247" s="26"/>
      <c r="NV247" s="26"/>
      <c r="NW247" s="26"/>
      <c r="NX247" s="26"/>
      <c r="NY247" s="26"/>
      <c r="NZ247" s="26"/>
      <c r="OA247" s="25"/>
      <c r="OB247" s="25"/>
      <c r="OC247" s="25"/>
      <c r="OD247" s="25"/>
      <c r="OE247" s="25"/>
      <c r="OF247" s="25"/>
      <c r="OG247" s="25"/>
      <c r="OH247" s="25"/>
      <c r="OI247" s="25"/>
      <c r="OJ247" s="25"/>
      <c r="OL247" s="25"/>
      <c r="OM247" s="25"/>
      <c r="ON247" s="25"/>
      <c r="OO247" s="25">
        <v>1639.1964564</v>
      </c>
      <c r="OP247" s="25">
        <v>1762.0239924</v>
      </c>
    </row>
    <row r="248" spans="1:406">
      <c r="A248" s="21" t="s">
        <v>331</v>
      </c>
      <c r="B248" s="24">
        <f t="shared" si="264"/>
        <v>0</v>
      </c>
      <c r="C248" s="24">
        <f t="shared" si="265"/>
        <v>0</v>
      </c>
      <c r="D248" s="24">
        <f t="shared" si="266"/>
        <v>0</v>
      </c>
      <c r="E248" s="24">
        <f t="shared" si="267"/>
        <v>0</v>
      </c>
      <c r="F248" s="24">
        <f t="shared" si="268"/>
        <v>0</v>
      </c>
      <c r="G248" s="24">
        <f t="shared" si="269"/>
        <v>0</v>
      </c>
      <c r="H248" s="24">
        <f t="shared" si="270"/>
        <v>0</v>
      </c>
      <c r="I248" s="24">
        <f t="shared" si="271"/>
        <v>0</v>
      </c>
      <c r="J248" s="24">
        <f t="shared" si="272"/>
        <v>0</v>
      </c>
      <c r="K248" s="24">
        <f t="shared" si="273"/>
        <v>0</v>
      </c>
      <c r="L248" s="24">
        <f t="shared" si="274"/>
        <v>0</v>
      </c>
      <c r="M248" s="24">
        <f t="shared" si="275"/>
        <v>0</v>
      </c>
      <c r="N248" s="24">
        <f t="shared" si="276"/>
        <v>0</v>
      </c>
      <c r="O248" s="24">
        <f t="shared" si="277"/>
        <v>0</v>
      </c>
      <c r="P248" s="24">
        <f t="shared" si="278"/>
        <v>0</v>
      </c>
      <c r="Q248" s="24">
        <f t="shared" si="279"/>
        <v>0</v>
      </c>
      <c r="R248" s="24">
        <f t="shared" si="280"/>
        <v>0</v>
      </c>
      <c r="S248" s="24">
        <f t="shared" si="281"/>
        <v>0</v>
      </c>
      <c r="T248" s="24">
        <f t="shared" si="282"/>
        <v>0</v>
      </c>
      <c r="U248" s="24">
        <f t="shared" si="283"/>
        <v>0</v>
      </c>
      <c r="V248" s="24">
        <f t="shared" si="284"/>
        <v>0</v>
      </c>
      <c r="W248" s="24">
        <f t="shared" si="285"/>
        <v>0</v>
      </c>
      <c r="X248" s="24">
        <f t="shared" si="286"/>
        <v>0</v>
      </c>
      <c r="Y248" s="24">
        <f t="shared" si="287"/>
        <v>0</v>
      </c>
      <c r="Z248" s="24">
        <f t="shared" si="288"/>
        <v>0</v>
      </c>
      <c r="AA248" s="24">
        <f t="shared" si="289"/>
        <v>0</v>
      </c>
      <c r="AB248" s="24">
        <f t="shared" si="290"/>
        <v>0</v>
      </c>
      <c r="AC248" s="24">
        <f t="shared" si="291"/>
        <v>0</v>
      </c>
      <c r="AD248" s="24">
        <f t="shared" si="292"/>
        <v>0</v>
      </c>
      <c r="AE248" s="24">
        <f t="shared" si="293"/>
        <v>0</v>
      </c>
      <c r="AF248" s="24">
        <f t="shared" si="294"/>
        <v>0</v>
      </c>
      <c r="AG248" s="24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  <c r="EX248" s="25"/>
      <c r="EY248" s="25"/>
      <c r="EZ248" s="25"/>
      <c r="FA248" s="25"/>
      <c r="FB248" s="25"/>
      <c r="FC248" s="25"/>
      <c r="FD248" s="25"/>
      <c r="FE248" s="25"/>
      <c r="FF248" s="25"/>
      <c r="FG248" s="25"/>
      <c r="FH248" s="25"/>
      <c r="FI248" s="25"/>
      <c r="FJ248" s="25"/>
      <c r="FK248" s="25"/>
      <c r="FL248" s="25"/>
      <c r="FM248" s="25"/>
      <c r="FN248" s="25"/>
      <c r="FO248" s="25"/>
      <c r="FP248" s="25"/>
      <c r="FQ248" s="25"/>
      <c r="FR248" s="25"/>
      <c r="FS248" s="25"/>
      <c r="FT248" s="25"/>
      <c r="FU248" s="25"/>
      <c r="FV248" s="25"/>
      <c r="FW248" s="25"/>
      <c r="FX248" s="25"/>
      <c r="FY248" s="25"/>
      <c r="FZ248" s="25"/>
      <c r="GA248" s="25"/>
      <c r="GB248" s="25"/>
      <c r="GC248" s="25"/>
      <c r="GD248" s="25"/>
      <c r="GE248" s="25"/>
      <c r="GF248" s="25"/>
      <c r="GG248" s="25"/>
      <c r="GH248" s="25"/>
      <c r="GI248" s="25"/>
      <c r="GJ248" s="25"/>
      <c r="GK248" s="25"/>
      <c r="GL248" s="25"/>
      <c r="GM248" s="25"/>
      <c r="GN248" s="25"/>
      <c r="GO248" s="25"/>
      <c r="GP248" s="25"/>
      <c r="GQ248" s="25"/>
      <c r="GR248" s="25"/>
      <c r="GS248" s="25"/>
      <c r="GT248" s="25"/>
      <c r="GU248" s="25"/>
      <c r="GV248" s="25"/>
      <c r="GW248" s="25"/>
      <c r="GX248" s="25"/>
      <c r="GY248" s="25"/>
      <c r="GZ248" s="25"/>
      <c r="HA248" s="25"/>
      <c r="HB248" s="25"/>
      <c r="HC248" s="25"/>
      <c r="HD248" s="25"/>
      <c r="HE248" s="25"/>
      <c r="HF248" s="25"/>
      <c r="HG248" s="25"/>
      <c r="HH248" s="25"/>
      <c r="HI248" s="25"/>
      <c r="HJ248" s="25"/>
      <c r="HK248" s="25"/>
      <c r="HL248" s="25"/>
      <c r="HM248" s="25"/>
      <c r="HN248" s="25"/>
      <c r="HO248" s="25"/>
      <c r="HP248" s="25"/>
      <c r="HQ248" s="25"/>
      <c r="HR248" s="25"/>
      <c r="HS248" s="25"/>
      <c r="HT248" s="25"/>
      <c r="HU248" s="25"/>
      <c r="HV248" s="25"/>
      <c r="HW248" s="25"/>
      <c r="HX248" s="25"/>
      <c r="HY248" s="25"/>
      <c r="HZ248" s="25"/>
      <c r="IA248" s="25"/>
      <c r="IB248" s="25"/>
      <c r="IC248" s="25"/>
      <c r="ID248" s="25"/>
      <c r="IE248" s="25"/>
      <c r="IF248" s="25"/>
      <c r="IG248" s="25"/>
      <c r="IH248" s="25"/>
      <c r="II248" s="25"/>
      <c r="IJ248" s="25"/>
      <c r="IK248" s="25"/>
      <c r="IL248" s="25"/>
      <c r="IM248" s="25"/>
      <c r="IN248" s="25"/>
      <c r="IO248" s="25"/>
      <c r="IP248" s="25"/>
      <c r="IQ248" s="25"/>
      <c r="IR248" s="25"/>
      <c r="IS248" s="25"/>
      <c r="IT248" s="25"/>
      <c r="IU248" s="25"/>
      <c r="IV248" s="25"/>
      <c r="IW248" s="25"/>
      <c r="IX248" s="25"/>
      <c r="IY248" s="25"/>
      <c r="IZ248" s="25"/>
      <c r="JA248" s="25"/>
      <c r="JB248" s="25"/>
      <c r="JC248" s="25"/>
      <c r="JD248" s="25"/>
      <c r="JE248" s="25"/>
      <c r="JF248" s="25"/>
      <c r="JG248" s="25"/>
      <c r="JH248" s="25"/>
      <c r="JI248" s="25"/>
      <c r="JJ248" s="25"/>
      <c r="JK248" s="25"/>
      <c r="JL248" s="25"/>
      <c r="JM248" s="25"/>
      <c r="JN248" s="25"/>
      <c r="JO248" s="25"/>
      <c r="JP248" s="25"/>
      <c r="JQ248" s="25"/>
      <c r="JR248" s="25"/>
      <c r="JS248" s="25"/>
      <c r="JT248" s="25"/>
      <c r="JU248" s="25"/>
      <c r="JV248" s="25"/>
      <c r="JW248" s="25"/>
      <c r="JX248" s="25"/>
      <c r="JY248" s="25"/>
      <c r="JZ248" s="25"/>
      <c r="KA248" s="25"/>
      <c r="KB248" s="25"/>
      <c r="KC248" s="25"/>
      <c r="KD248" s="25"/>
      <c r="KE248" s="25"/>
      <c r="KF248" s="25"/>
      <c r="KG248" s="25"/>
      <c r="KH248" s="25"/>
      <c r="KI248" s="25"/>
      <c r="KJ248" s="25"/>
      <c r="KK248" s="25"/>
      <c r="KL248" s="25"/>
      <c r="KM248" s="25"/>
      <c r="KN248" s="25"/>
      <c r="KO248" s="25"/>
      <c r="KP248" s="25"/>
      <c r="KQ248" s="25"/>
      <c r="KR248" s="25"/>
      <c r="KS248" s="25"/>
      <c r="KT248" s="25"/>
      <c r="KU248" s="25"/>
      <c r="KV248" s="25"/>
      <c r="KW248" s="25"/>
      <c r="KX248" s="25"/>
      <c r="KY248" s="25"/>
      <c r="KZ248" s="25"/>
      <c r="LA248" s="25"/>
      <c r="LB248" s="25"/>
      <c r="LC248" s="25"/>
      <c r="LD248" s="25"/>
      <c r="LE248" s="25"/>
      <c r="LF248" s="25"/>
      <c r="LG248" s="25"/>
      <c r="LH248" s="25"/>
      <c r="LI248" s="25"/>
      <c r="LJ248" s="25"/>
      <c r="LK248" s="25"/>
      <c r="LL248" s="25"/>
      <c r="LM248" s="25"/>
      <c r="LN248" s="25"/>
      <c r="LO248" s="25"/>
      <c r="LP248" s="25"/>
      <c r="LQ248" s="25"/>
      <c r="LR248" s="25"/>
      <c r="LS248" s="25"/>
      <c r="LT248" s="25"/>
      <c r="LU248" s="25"/>
      <c r="LV248" s="25"/>
      <c r="LW248" s="25"/>
      <c r="LX248" s="25"/>
      <c r="LY248" s="25"/>
      <c r="LZ248" s="25"/>
      <c r="MA248" s="25"/>
      <c r="MB248" s="25"/>
      <c r="MC248" s="25"/>
      <c r="MD248" s="25"/>
      <c r="ME248" s="25"/>
      <c r="MF248" s="25"/>
      <c r="MG248" s="25"/>
      <c r="MH248" s="25"/>
      <c r="MI248" s="25"/>
      <c r="MJ248" s="25"/>
      <c r="MK248" s="25"/>
      <c r="ML248" s="25"/>
      <c r="MM248" s="25"/>
      <c r="MN248" s="25"/>
      <c r="MO248" s="25"/>
      <c r="MP248" s="25"/>
      <c r="MQ248" s="25"/>
      <c r="MR248" s="25"/>
      <c r="MS248" s="25"/>
      <c r="MT248" s="25"/>
      <c r="MU248" s="25"/>
      <c r="MV248" s="25"/>
      <c r="MW248" s="25"/>
      <c r="MX248" s="25"/>
      <c r="MY248" s="27"/>
      <c r="MZ248" s="25"/>
      <c r="NA248" s="25"/>
      <c r="NB248" s="26"/>
      <c r="NC248" s="25"/>
      <c r="ND248" s="26"/>
      <c r="NE248" s="25"/>
      <c r="NF248" s="26"/>
      <c r="NG248" s="26"/>
      <c r="NH248" s="25"/>
      <c r="NI248" s="26"/>
      <c r="NJ248" s="25"/>
      <c r="NK248" s="25"/>
      <c r="NL248" s="26"/>
      <c r="NM248" s="25"/>
      <c r="NN248" s="23"/>
      <c r="NO248" s="26"/>
      <c r="NP248" s="25"/>
      <c r="NQ248" s="25"/>
      <c r="NR248" s="26"/>
      <c r="NS248" s="25"/>
      <c r="NT248" s="25"/>
      <c r="NU248" s="25"/>
      <c r="NV248" s="26"/>
      <c r="NW248" s="23"/>
      <c r="NX248" s="25"/>
      <c r="NY248" s="25"/>
      <c r="NZ248" s="25"/>
      <c r="OA248" s="25"/>
      <c r="OB248" s="25"/>
      <c r="OC248" s="25"/>
      <c r="OD248" s="25"/>
      <c r="OE248" s="25"/>
      <c r="OF248" s="25"/>
      <c r="OG248" s="25"/>
      <c r="OH248" s="25"/>
      <c r="OI248" s="25"/>
      <c r="OJ248" s="25"/>
      <c r="OK248" s="25"/>
      <c r="OL248" s="25"/>
      <c r="OM248" s="25"/>
      <c r="ON248" s="25"/>
      <c r="OO248" s="25"/>
      <c r="OP248" s="25"/>
    </row>
    <row r="249" spans="1:406">
      <c r="A249" s="21" t="s">
        <v>332</v>
      </c>
      <c r="B249" s="24">
        <f t="shared" si="264"/>
        <v>0</v>
      </c>
      <c r="C249" s="24">
        <f t="shared" si="265"/>
        <v>0</v>
      </c>
      <c r="D249" s="24">
        <f t="shared" si="266"/>
        <v>0</v>
      </c>
      <c r="E249" s="24">
        <f t="shared" si="267"/>
        <v>0</v>
      </c>
      <c r="F249" s="24">
        <f t="shared" si="268"/>
        <v>0</v>
      </c>
      <c r="G249" s="24">
        <f t="shared" si="269"/>
        <v>0</v>
      </c>
      <c r="H249" s="24">
        <f t="shared" si="270"/>
        <v>0</v>
      </c>
      <c r="I249" s="24">
        <f t="shared" si="271"/>
        <v>0</v>
      </c>
      <c r="J249" s="24">
        <f t="shared" si="272"/>
        <v>0</v>
      </c>
      <c r="K249" s="24">
        <f t="shared" si="273"/>
        <v>0</v>
      </c>
      <c r="L249" s="24">
        <f t="shared" si="274"/>
        <v>0</v>
      </c>
      <c r="M249" s="24">
        <f t="shared" si="275"/>
        <v>0</v>
      </c>
      <c r="N249" s="24">
        <f t="shared" si="276"/>
        <v>0</v>
      </c>
      <c r="O249" s="24">
        <f t="shared" si="277"/>
        <v>0</v>
      </c>
      <c r="P249" s="24">
        <f t="shared" si="278"/>
        <v>0</v>
      </c>
      <c r="Q249" s="24">
        <f t="shared" si="279"/>
        <v>0</v>
      </c>
      <c r="R249" s="24">
        <f t="shared" si="280"/>
        <v>0</v>
      </c>
      <c r="S249" s="24">
        <f t="shared" si="281"/>
        <v>0</v>
      </c>
      <c r="T249" s="24">
        <f t="shared" si="282"/>
        <v>0</v>
      </c>
      <c r="U249" s="24">
        <f t="shared" si="283"/>
        <v>0</v>
      </c>
      <c r="V249" s="24">
        <f t="shared" si="284"/>
        <v>0</v>
      </c>
      <c r="W249" s="24">
        <f t="shared" si="285"/>
        <v>0</v>
      </c>
      <c r="X249" s="24">
        <f t="shared" si="286"/>
        <v>0</v>
      </c>
      <c r="Y249" s="24">
        <f t="shared" si="287"/>
        <v>0</v>
      </c>
      <c r="Z249" s="24">
        <f t="shared" si="288"/>
        <v>0</v>
      </c>
      <c r="AA249" s="24">
        <f t="shared" si="289"/>
        <v>0</v>
      </c>
      <c r="AB249" s="24">
        <f t="shared" si="290"/>
        <v>0</v>
      </c>
      <c r="AC249" s="24">
        <f t="shared" si="291"/>
        <v>0</v>
      </c>
      <c r="AD249" s="24">
        <f t="shared" si="292"/>
        <v>0</v>
      </c>
      <c r="AE249" s="24">
        <f t="shared" si="293"/>
        <v>0</v>
      </c>
      <c r="AF249" s="24">
        <f t="shared" si="294"/>
        <v>0</v>
      </c>
      <c r="AG249" s="24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/>
      <c r="EY249" s="25"/>
      <c r="EZ249" s="25"/>
      <c r="FA249" s="25"/>
      <c r="FB249" s="25"/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  <c r="GT249" s="25"/>
      <c r="GU249" s="25"/>
      <c r="GV249" s="25"/>
      <c r="GW249" s="25"/>
      <c r="GX249" s="25"/>
      <c r="GY249" s="25"/>
      <c r="GZ249" s="25"/>
      <c r="HA249" s="25"/>
      <c r="HB249" s="25"/>
      <c r="HC249" s="25"/>
      <c r="HD249" s="25"/>
      <c r="HE249" s="25"/>
      <c r="HF249" s="25"/>
      <c r="HG249" s="25"/>
      <c r="HH249" s="25"/>
      <c r="HI249" s="25"/>
      <c r="HJ249" s="25"/>
      <c r="HK249" s="25"/>
      <c r="HL249" s="25"/>
      <c r="HM249" s="25"/>
      <c r="HN249" s="25"/>
      <c r="HO249" s="25"/>
      <c r="HP249" s="25"/>
      <c r="HQ249" s="25"/>
      <c r="HR249" s="25"/>
      <c r="HS249" s="25"/>
      <c r="HT249" s="25"/>
      <c r="HU249" s="25"/>
      <c r="HV249" s="25"/>
      <c r="HW249" s="25"/>
      <c r="HX249" s="25"/>
      <c r="HY249" s="25"/>
      <c r="HZ249" s="25"/>
      <c r="IA249" s="25"/>
      <c r="IB249" s="25"/>
      <c r="IC249" s="25"/>
      <c r="ID249" s="25"/>
      <c r="IE249" s="25"/>
      <c r="IF249" s="25"/>
      <c r="IG249" s="25"/>
      <c r="IH249" s="25"/>
      <c r="II249" s="25"/>
      <c r="IJ249" s="25"/>
      <c r="IK249" s="25"/>
      <c r="IL249" s="25"/>
      <c r="IM249" s="25"/>
      <c r="IN249" s="25"/>
      <c r="IO249" s="25"/>
      <c r="IP249" s="25"/>
      <c r="IQ249" s="25"/>
      <c r="IR249" s="25"/>
      <c r="IS249" s="25"/>
      <c r="IT249" s="25"/>
      <c r="IU249" s="25"/>
      <c r="IV249" s="25"/>
      <c r="IW249" s="25"/>
      <c r="IX249" s="25"/>
      <c r="IY249" s="25"/>
      <c r="IZ249" s="25"/>
      <c r="JA249" s="25"/>
      <c r="JB249" s="25"/>
      <c r="JC249" s="25"/>
      <c r="JD249" s="25"/>
      <c r="JE249" s="25"/>
      <c r="JF249" s="25"/>
      <c r="JG249" s="25"/>
      <c r="JH249" s="25"/>
      <c r="JI249" s="25"/>
      <c r="JJ249" s="25"/>
      <c r="JK249" s="25"/>
      <c r="JL249" s="25"/>
      <c r="JM249" s="25"/>
      <c r="JN249" s="25"/>
      <c r="JO249" s="25"/>
      <c r="JP249" s="25"/>
      <c r="JQ249" s="25"/>
      <c r="JR249" s="25"/>
      <c r="JS249" s="25"/>
      <c r="JT249" s="25"/>
      <c r="JU249" s="25"/>
      <c r="JV249" s="25"/>
      <c r="JW249" s="25"/>
      <c r="JX249" s="25"/>
      <c r="JY249" s="25"/>
      <c r="JZ249" s="25"/>
      <c r="KA249" s="25"/>
      <c r="KB249" s="25"/>
      <c r="KC249" s="25"/>
      <c r="KD249" s="25"/>
      <c r="KE249" s="25"/>
      <c r="KF249" s="25"/>
      <c r="KG249" s="25"/>
      <c r="KH249" s="25"/>
      <c r="KI249" s="25"/>
      <c r="KJ249" s="25"/>
      <c r="KK249" s="25"/>
      <c r="KL249" s="25"/>
      <c r="KM249" s="25"/>
      <c r="KN249" s="25"/>
      <c r="KO249" s="25"/>
      <c r="KP249" s="25"/>
      <c r="KQ249" s="25"/>
      <c r="KR249" s="25"/>
      <c r="KS249" s="25"/>
      <c r="KT249" s="25"/>
      <c r="KU249" s="25"/>
      <c r="KV249" s="25"/>
      <c r="KW249" s="25"/>
      <c r="KX249" s="25"/>
      <c r="KY249" s="25"/>
      <c r="KZ249" s="25"/>
      <c r="LA249" s="25"/>
      <c r="LB249" s="25"/>
      <c r="LC249" s="25"/>
      <c r="LD249" s="25"/>
      <c r="LE249" s="25"/>
      <c r="LF249" s="25"/>
      <c r="LG249" s="25"/>
      <c r="LH249" s="25"/>
      <c r="LI249" s="25"/>
      <c r="LJ249" s="25"/>
      <c r="LK249" s="25"/>
      <c r="LL249" s="25"/>
      <c r="LM249" s="25"/>
      <c r="LN249" s="25"/>
      <c r="LO249" s="25"/>
      <c r="LP249" s="25"/>
      <c r="LQ249" s="25"/>
      <c r="LR249" s="25"/>
      <c r="LS249" s="25"/>
      <c r="LT249" s="25"/>
      <c r="LU249" s="25"/>
      <c r="LV249" s="25"/>
      <c r="LW249" s="25"/>
      <c r="LX249" s="25"/>
      <c r="LY249" s="25"/>
      <c r="LZ249" s="25"/>
      <c r="MA249" s="25"/>
      <c r="MB249" s="25"/>
      <c r="MC249" s="25"/>
      <c r="MD249" s="25"/>
      <c r="ME249" s="25"/>
      <c r="MF249" s="25"/>
      <c r="MG249" s="25"/>
      <c r="MH249" s="25"/>
      <c r="MI249" s="25"/>
      <c r="MJ249" s="25"/>
      <c r="MK249" s="25"/>
      <c r="ML249" s="25"/>
      <c r="MM249" s="25"/>
      <c r="MN249" s="25"/>
      <c r="MO249" s="25"/>
      <c r="MP249" s="25"/>
      <c r="MQ249" s="25"/>
      <c r="MR249" s="25"/>
      <c r="MS249" s="25"/>
      <c r="MT249" s="25"/>
      <c r="MU249" s="25"/>
      <c r="MV249" s="25"/>
      <c r="MW249" s="25"/>
      <c r="MX249" s="25"/>
      <c r="MY249" s="25"/>
      <c r="MZ249" s="25"/>
      <c r="NA249" s="25"/>
      <c r="NB249" s="25"/>
      <c r="NC249" s="25"/>
      <c r="ND249" s="25"/>
      <c r="NE249" s="25"/>
      <c r="NF249" s="25"/>
      <c r="NG249" s="25"/>
      <c r="NH249" s="25"/>
      <c r="NI249" s="25"/>
      <c r="NJ249" s="25"/>
      <c r="NK249" s="25"/>
      <c r="NL249" s="25"/>
      <c r="NM249" s="25"/>
      <c r="NN249" s="23"/>
      <c r="NO249" s="25"/>
      <c r="NP249" s="25"/>
      <c r="NQ249" s="25"/>
      <c r="NR249" s="25"/>
      <c r="NS249" s="25"/>
      <c r="NT249" s="25"/>
      <c r="NU249" s="25"/>
      <c r="NV249" s="25"/>
      <c r="NW249" s="23"/>
      <c r="NX249" s="25"/>
      <c r="NY249" s="25"/>
      <c r="NZ249" s="25"/>
      <c r="OA249" s="25"/>
      <c r="OB249" s="25"/>
      <c r="OC249" s="25"/>
      <c r="OD249" s="25"/>
      <c r="OE249" s="25"/>
      <c r="OF249" s="25"/>
      <c r="OG249" s="25"/>
      <c r="OH249" s="25"/>
      <c r="OJ249" s="25"/>
      <c r="OK249" s="25"/>
      <c r="OM249" s="25"/>
      <c r="ON249" s="25"/>
      <c r="OO249" s="25"/>
      <c r="OP249" s="25"/>
    </row>
    <row r="250" spans="1:406">
      <c r="A250" s="21" t="s">
        <v>333</v>
      </c>
      <c r="B250" s="24">
        <f t="shared" si="264"/>
        <v>0</v>
      </c>
      <c r="C250" s="24">
        <f t="shared" si="265"/>
        <v>0</v>
      </c>
      <c r="D250" s="24">
        <f t="shared" si="266"/>
        <v>0</v>
      </c>
      <c r="E250" s="24">
        <f t="shared" si="267"/>
        <v>0</v>
      </c>
      <c r="F250" s="24">
        <f t="shared" si="268"/>
        <v>0</v>
      </c>
      <c r="G250" s="24">
        <f t="shared" si="269"/>
        <v>0</v>
      </c>
      <c r="H250" s="24">
        <f t="shared" si="270"/>
        <v>0</v>
      </c>
      <c r="I250" s="24">
        <f t="shared" si="271"/>
        <v>0</v>
      </c>
      <c r="J250" s="24">
        <f t="shared" si="272"/>
        <v>0</v>
      </c>
      <c r="K250" s="24">
        <f t="shared" si="273"/>
        <v>0</v>
      </c>
      <c r="L250" s="24">
        <f t="shared" si="274"/>
        <v>0</v>
      </c>
      <c r="M250" s="24">
        <f t="shared" si="275"/>
        <v>0</v>
      </c>
      <c r="N250" s="24">
        <f t="shared" si="276"/>
        <v>0</v>
      </c>
      <c r="O250" s="24">
        <f t="shared" si="277"/>
        <v>0</v>
      </c>
      <c r="P250" s="24">
        <f t="shared" si="278"/>
        <v>0</v>
      </c>
      <c r="Q250" s="24">
        <f t="shared" si="279"/>
        <v>0</v>
      </c>
      <c r="R250" s="24">
        <f t="shared" si="280"/>
        <v>0</v>
      </c>
      <c r="S250" s="24">
        <f t="shared" si="281"/>
        <v>0</v>
      </c>
      <c r="T250" s="24">
        <f t="shared" si="282"/>
        <v>0</v>
      </c>
      <c r="U250" s="24">
        <f t="shared" si="283"/>
        <v>0</v>
      </c>
      <c r="V250" s="24">
        <f t="shared" si="284"/>
        <v>0</v>
      </c>
      <c r="W250" s="24">
        <f t="shared" si="285"/>
        <v>0</v>
      </c>
      <c r="X250" s="24">
        <f t="shared" si="286"/>
        <v>0</v>
      </c>
      <c r="Y250" s="24">
        <f t="shared" si="287"/>
        <v>0</v>
      </c>
      <c r="Z250" s="24">
        <f t="shared" si="288"/>
        <v>0</v>
      </c>
      <c r="AA250" s="24">
        <f t="shared" si="289"/>
        <v>0</v>
      </c>
      <c r="AB250" s="24">
        <f t="shared" si="290"/>
        <v>0</v>
      </c>
      <c r="AC250" s="24">
        <f t="shared" si="291"/>
        <v>0</v>
      </c>
      <c r="AD250" s="24">
        <f t="shared" si="292"/>
        <v>0</v>
      </c>
      <c r="AE250" s="24">
        <f t="shared" si="293"/>
        <v>0</v>
      </c>
      <c r="AF250" s="24">
        <f t="shared" si="294"/>
        <v>0.52036358040000008</v>
      </c>
      <c r="AG250" s="24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25"/>
      <c r="EY250" s="25"/>
      <c r="EZ250" s="25"/>
      <c r="FA250" s="25"/>
      <c r="FB250" s="25"/>
      <c r="FC250" s="25"/>
      <c r="FD250" s="25"/>
      <c r="FE250" s="25"/>
      <c r="FF250" s="25"/>
      <c r="FG250" s="25"/>
      <c r="FH250" s="25"/>
      <c r="FI250" s="25"/>
      <c r="FJ250" s="25"/>
      <c r="FK250" s="25"/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  <c r="GT250" s="25"/>
      <c r="GU250" s="25"/>
      <c r="GV250" s="25"/>
      <c r="GW250" s="25"/>
      <c r="GX250" s="25"/>
      <c r="GY250" s="25"/>
      <c r="GZ250" s="25"/>
      <c r="HA250" s="25"/>
      <c r="HB250" s="25"/>
      <c r="HC250" s="25"/>
      <c r="HD250" s="25"/>
      <c r="HE250" s="25"/>
      <c r="HF250" s="25"/>
      <c r="HG250" s="25"/>
      <c r="HH250" s="25"/>
      <c r="HI250" s="25"/>
      <c r="HJ250" s="25"/>
      <c r="HK250" s="25"/>
      <c r="HL250" s="25"/>
      <c r="HM250" s="25"/>
      <c r="HN250" s="25"/>
      <c r="HO250" s="25"/>
      <c r="HP250" s="25"/>
      <c r="HQ250" s="25"/>
      <c r="HR250" s="25"/>
      <c r="HS250" s="25"/>
      <c r="HT250" s="25"/>
      <c r="HU250" s="25"/>
      <c r="HV250" s="25"/>
      <c r="HW250" s="25"/>
      <c r="HX250" s="25"/>
      <c r="HY250" s="25"/>
      <c r="HZ250" s="25"/>
      <c r="IA250" s="25"/>
      <c r="IB250" s="25"/>
      <c r="IC250" s="25"/>
      <c r="ID250" s="25"/>
      <c r="IE250" s="25"/>
      <c r="IF250" s="25"/>
      <c r="IG250" s="25"/>
      <c r="IH250" s="25"/>
      <c r="II250" s="25"/>
      <c r="IJ250" s="25"/>
      <c r="IK250" s="25"/>
      <c r="IL250" s="25"/>
      <c r="IM250" s="25"/>
      <c r="IN250" s="25"/>
      <c r="IO250" s="25"/>
      <c r="IP250" s="25"/>
      <c r="IQ250" s="25"/>
      <c r="IR250" s="25"/>
      <c r="IS250" s="25"/>
      <c r="IT250" s="25"/>
      <c r="IU250" s="25"/>
      <c r="IV250" s="25"/>
      <c r="IW250" s="25"/>
      <c r="IX250" s="25"/>
      <c r="IY250" s="25"/>
      <c r="IZ250" s="25"/>
      <c r="JA250" s="25"/>
      <c r="JB250" s="25"/>
      <c r="JC250" s="25"/>
      <c r="JD250" s="25"/>
      <c r="JE250" s="25"/>
      <c r="JF250" s="25"/>
      <c r="JG250" s="25"/>
      <c r="JH250" s="25"/>
      <c r="JI250" s="25"/>
      <c r="JJ250" s="25"/>
      <c r="JK250" s="25"/>
      <c r="JL250" s="25"/>
      <c r="JM250" s="25"/>
      <c r="JN250" s="25"/>
      <c r="JO250" s="25"/>
      <c r="JP250" s="25"/>
      <c r="JQ250" s="25"/>
      <c r="JR250" s="25"/>
      <c r="JS250" s="25"/>
      <c r="JT250" s="25"/>
      <c r="JU250" s="25"/>
      <c r="JV250" s="25"/>
      <c r="JW250" s="25"/>
      <c r="JX250" s="25"/>
      <c r="JY250" s="25"/>
      <c r="JZ250" s="25"/>
      <c r="KA250" s="25"/>
      <c r="KB250" s="25"/>
      <c r="KC250" s="25"/>
      <c r="KD250" s="25"/>
      <c r="KE250" s="25"/>
      <c r="KF250" s="25"/>
      <c r="KG250" s="25"/>
      <c r="KH250" s="25"/>
      <c r="KI250" s="25"/>
      <c r="KJ250" s="25"/>
      <c r="KK250" s="25"/>
      <c r="KL250" s="25"/>
      <c r="KM250" s="25"/>
      <c r="KN250" s="25"/>
      <c r="KO250" s="25"/>
      <c r="KP250" s="25"/>
      <c r="KQ250" s="25"/>
      <c r="KR250" s="25"/>
      <c r="KS250" s="25"/>
      <c r="KT250" s="25"/>
      <c r="KU250" s="25"/>
      <c r="KV250" s="25"/>
      <c r="KW250" s="25"/>
      <c r="KX250" s="25"/>
      <c r="KY250" s="25"/>
      <c r="KZ250" s="25"/>
      <c r="LA250" s="25"/>
      <c r="LB250" s="25"/>
      <c r="LC250" s="25"/>
      <c r="LD250" s="25"/>
      <c r="LE250" s="25"/>
      <c r="LF250" s="25"/>
      <c r="LG250" s="25"/>
      <c r="LH250" s="25"/>
      <c r="LI250" s="25"/>
      <c r="LJ250" s="25"/>
      <c r="LK250" s="25"/>
      <c r="LL250" s="25"/>
      <c r="LM250" s="25"/>
      <c r="LN250" s="25"/>
      <c r="LO250" s="25"/>
      <c r="LP250" s="25"/>
      <c r="LQ250" s="25"/>
      <c r="LR250" s="25"/>
      <c r="LS250" s="25"/>
      <c r="LT250" s="25"/>
      <c r="LU250" s="25"/>
      <c r="LV250" s="25"/>
      <c r="LW250" s="25"/>
      <c r="LX250" s="25"/>
      <c r="LY250" s="25"/>
      <c r="LZ250" s="25"/>
      <c r="MA250" s="25"/>
      <c r="MB250" s="25"/>
      <c r="MC250" s="25"/>
      <c r="MD250" s="25"/>
      <c r="ME250" s="25"/>
      <c r="MF250" s="25"/>
      <c r="MG250" s="25"/>
      <c r="MH250" s="25"/>
      <c r="MI250" s="25"/>
      <c r="MJ250" s="25"/>
      <c r="MK250" s="25"/>
      <c r="ML250" s="25"/>
      <c r="MM250" s="25"/>
      <c r="MN250" s="25"/>
      <c r="MO250" s="25"/>
      <c r="MP250" s="25"/>
      <c r="MQ250" s="25"/>
      <c r="MR250" s="25"/>
      <c r="MS250" s="25"/>
      <c r="MT250" s="25"/>
      <c r="MU250" s="25"/>
      <c r="MV250" s="25"/>
      <c r="MW250" s="25"/>
      <c r="MX250" s="25"/>
      <c r="MY250" s="25"/>
      <c r="MZ250" s="27"/>
      <c r="NA250" s="26"/>
      <c r="NB250" s="25"/>
      <c r="NC250" s="26"/>
      <c r="ND250" s="25"/>
      <c r="NE250" s="25"/>
      <c r="NF250" s="25"/>
      <c r="NG250" s="26"/>
      <c r="NH250" s="25"/>
      <c r="NI250" s="25"/>
      <c r="NJ250" s="26"/>
      <c r="NK250" s="26"/>
      <c r="NL250" s="26"/>
      <c r="NM250" s="25"/>
      <c r="NN250" s="26"/>
      <c r="NO250" s="26"/>
      <c r="NP250" s="25"/>
      <c r="NQ250" s="26"/>
      <c r="NR250" s="25"/>
      <c r="NS250" s="25"/>
      <c r="NT250" s="26"/>
      <c r="NU250" s="25"/>
      <c r="NV250" s="26"/>
      <c r="NW250" s="26"/>
      <c r="NX250" s="25"/>
      <c r="NY250" s="26"/>
      <c r="NZ250" s="25"/>
      <c r="OA250" s="26"/>
      <c r="OB250" s="25"/>
      <c r="OC250" s="25"/>
      <c r="OD250" s="25"/>
      <c r="OE250" s="25"/>
      <c r="OF250" s="25"/>
      <c r="OG250" s="25"/>
      <c r="OH250" s="25"/>
      <c r="OI250" s="25"/>
      <c r="OJ250" s="25"/>
      <c r="OK250" s="25"/>
      <c r="OL250" s="25"/>
      <c r="OM250" s="25"/>
      <c r="ON250" s="25"/>
      <c r="OO250" s="25">
        <v>520.36358040000005</v>
      </c>
      <c r="OP250" s="25"/>
    </row>
    <row r="251" spans="1:406">
      <c r="A251" s="21" t="s">
        <v>334</v>
      </c>
      <c r="B251" s="24">
        <f t="shared" si="264"/>
        <v>0</v>
      </c>
      <c r="C251" s="24">
        <f t="shared" si="265"/>
        <v>0</v>
      </c>
      <c r="D251" s="24">
        <f t="shared" si="266"/>
        <v>0</v>
      </c>
      <c r="E251" s="24">
        <f t="shared" si="267"/>
        <v>0</v>
      </c>
      <c r="F251" s="24">
        <f t="shared" si="268"/>
        <v>0</v>
      </c>
      <c r="G251" s="24">
        <f t="shared" si="269"/>
        <v>0</v>
      </c>
      <c r="H251" s="24">
        <f t="shared" si="270"/>
        <v>0</v>
      </c>
      <c r="I251" s="24">
        <f t="shared" si="271"/>
        <v>0</v>
      </c>
      <c r="J251" s="24">
        <f t="shared" si="272"/>
        <v>0</v>
      </c>
      <c r="K251" s="24">
        <f t="shared" si="273"/>
        <v>0</v>
      </c>
      <c r="L251" s="24">
        <f t="shared" si="274"/>
        <v>0</v>
      </c>
      <c r="M251" s="24">
        <f t="shared" si="275"/>
        <v>0</v>
      </c>
      <c r="N251" s="24">
        <f t="shared" si="276"/>
        <v>0</v>
      </c>
      <c r="O251" s="24">
        <f t="shared" si="277"/>
        <v>0</v>
      </c>
      <c r="P251" s="24">
        <f t="shared" si="278"/>
        <v>0</v>
      </c>
      <c r="Q251" s="24">
        <f t="shared" si="279"/>
        <v>0</v>
      </c>
      <c r="R251" s="24">
        <f t="shared" si="280"/>
        <v>0</v>
      </c>
      <c r="S251" s="24">
        <f t="shared" si="281"/>
        <v>0</v>
      </c>
      <c r="T251" s="24">
        <f t="shared" si="282"/>
        <v>0</v>
      </c>
      <c r="U251" s="24">
        <f t="shared" si="283"/>
        <v>0</v>
      </c>
      <c r="V251" s="24">
        <f t="shared" si="284"/>
        <v>0</v>
      </c>
      <c r="W251" s="24">
        <f t="shared" si="285"/>
        <v>0</v>
      </c>
      <c r="X251" s="24">
        <f t="shared" si="286"/>
        <v>0</v>
      </c>
      <c r="Y251" s="24">
        <f t="shared" si="287"/>
        <v>0</v>
      </c>
      <c r="Z251" s="24">
        <f t="shared" si="288"/>
        <v>0</v>
      </c>
      <c r="AA251" s="24">
        <f t="shared" si="289"/>
        <v>0</v>
      </c>
      <c r="AB251" s="24">
        <f t="shared" si="290"/>
        <v>0</v>
      </c>
      <c r="AC251" s="24">
        <f t="shared" si="291"/>
        <v>0</v>
      </c>
      <c r="AD251" s="24">
        <f t="shared" si="292"/>
        <v>0</v>
      </c>
      <c r="AE251" s="24">
        <f t="shared" si="293"/>
        <v>0</v>
      </c>
      <c r="AF251" s="24">
        <f t="shared" si="294"/>
        <v>0</v>
      </c>
      <c r="AG251" s="24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/>
      <c r="EY251" s="25"/>
      <c r="EZ251" s="25"/>
      <c r="FA251" s="25"/>
      <c r="FB251" s="25"/>
      <c r="FC251" s="25"/>
      <c r="FD251" s="25"/>
      <c r="FE251" s="25"/>
      <c r="FF251" s="25"/>
      <c r="FG251" s="25"/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  <c r="GT251" s="25"/>
      <c r="GU251" s="25"/>
      <c r="GV251" s="25"/>
      <c r="GW251" s="25"/>
      <c r="GX251" s="25"/>
      <c r="GY251" s="25"/>
      <c r="GZ251" s="25"/>
      <c r="HA251" s="25"/>
      <c r="HB251" s="25"/>
      <c r="HC251" s="25"/>
      <c r="HD251" s="25"/>
      <c r="HE251" s="25"/>
      <c r="HF251" s="25"/>
      <c r="HG251" s="25"/>
      <c r="HH251" s="25"/>
      <c r="HI251" s="25"/>
      <c r="HJ251" s="25"/>
      <c r="HK251" s="25"/>
      <c r="HL251" s="25"/>
      <c r="HM251" s="25"/>
      <c r="HN251" s="25"/>
      <c r="HO251" s="25"/>
      <c r="HP251" s="25"/>
      <c r="HQ251" s="25"/>
      <c r="HR251" s="25"/>
      <c r="HS251" s="25"/>
      <c r="HT251" s="25"/>
      <c r="HU251" s="25"/>
      <c r="HV251" s="25"/>
      <c r="HW251" s="25"/>
      <c r="HX251" s="25"/>
      <c r="HY251" s="25"/>
      <c r="HZ251" s="25"/>
      <c r="IA251" s="25"/>
      <c r="IB251" s="25"/>
      <c r="IC251" s="25"/>
      <c r="ID251" s="25"/>
      <c r="IE251" s="25"/>
      <c r="IF251" s="25"/>
      <c r="IG251" s="25"/>
      <c r="IH251" s="25"/>
      <c r="II251" s="25"/>
      <c r="IJ251" s="25"/>
      <c r="IK251" s="25"/>
      <c r="IL251" s="25"/>
      <c r="IM251" s="25"/>
      <c r="IN251" s="25"/>
      <c r="IO251" s="25"/>
      <c r="IP251" s="25"/>
      <c r="IQ251" s="25"/>
      <c r="IR251" s="25"/>
      <c r="IS251" s="25"/>
      <c r="IT251" s="25"/>
      <c r="IU251" s="25"/>
      <c r="IV251" s="25"/>
      <c r="IW251" s="25"/>
      <c r="IX251" s="25"/>
      <c r="IY251" s="25"/>
      <c r="IZ251" s="25"/>
      <c r="JA251" s="25"/>
      <c r="JB251" s="25"/>
      <c r="JC251" s="25"/>
      <c r="JD251" s="25"/>
      <c r="JE251" s="25"/>
      <c r="JF251" s="25"/>
      <c r="JG251" s="25"/>
      <c r="JH251" s="25"/>
      <c r="JI251" s="25"/>
      <c r="JJ251" s="25"/>
      <c r="JK251" s="25"/>
      <c r="JL251" s="25"/>
      <c r="JM251" s="25"/>
      <c r="JN251" s="25"/>
      <c r="JO251" s="25"/>
      <c r="JP251" s="25"/>
      <c r="JQ251" s="25"/>
      <c r="JR251" s="25"/>
      <c r="JS251" s="25"/>
      <c r="JT251" s="25"/>
      <c r="JU251" s="25"/>
      <c r="JV251" s="25"/>
      <c r="JW251" s="25"/>
      <c r="JX251" s="25"/>
      <c r="JY251" s="25"/>
      <c r="JZ251" s="25"/>
      <c r="KA251" s="25"/>
      <c r="KB251" s="25"/>
      <c r="KC251" s="25"/>
      <c r="KD251" s="25"/>
      <c r="KE251" s="25"/>
      <c r="KF251" s="25"/>
      <c r="KG251" s="25"/>
      <c r="KH251" s="25"/>
      <c r="KI251" s="25"/>
      <c r="KJ251" s="25"/>
      <c r="KK251" s="25"/>
      <c r="KL251" s="25"/>
      <c r="KM251" s="25"/>
      <c r="KN251" s="25"/>
      <c r="KO251" s="25"/>
      <c r="KP251" s="25"/>
      <c r="KQ251" s="25"/>
      <c r="KR251" s="25"/>
      <c r="KS251" s="25"/>
      <c r="KT251" s="25"/>
      <c r="KU251" s="25"/>
      <c r="KV251" s="25"/>
      <c r="KW251" s="25"/>
      <c r="KX251" s="25"/>
      <c r="KY251" s="25"/>
      <c r="KZ251" s="25"/>
      <c r="LA251" s="25"/>
      <c r="LB251" s="25"/>
      <c r="LC251" s="25"/>
      <c r="LD251" s="25"/>
      <c r="LE251" s="25"/>
      <c r="LF251" s="25"/>
      <c r="LG251" s="25"/>
      <c r="LH251" s="25"/>
      <c r="LI251" s="25"/>
      <c r="LJ251" s="25"/>
      <c r="LK251" s="25"/>
      <c r="LL251" s="25"/>
      <c r="LM251" s="25"/>
      <c r="LN251" s="25"/>
      <c r="LO251" s="25"/>
      <c r="LP251" s="25"/>
      <c r="LQ251" s="25"/>
      <c r="LR251" s="25"/>
      <c r="LS251" s="25"/>
      <c r="LT251" s="25"/>
      <c r="LU251" s="25"/>
      <c r="LV251" s="25"/>
      <c r="LW251" s="25"/>
      <c r="LX251" s="25"/>
      <c r="LY251" s="25"/>
      <c r="LZ251" s="25"/>
      <c r="MA251" s="25"/>
      <c r="MB251" s="25"/>
      <c r="MC251" s="25"/>
      <c r="MD251" s="25"/>
      <c r="ME251" s="25"/>
      <c r="MF251" s="25"/>
      <c r="MG251" s="25"/>
      <c r="MH251" s="25"/>
      <c r="MI251" s="25"/>
      <c r="MJ251" s="25"/>
      <c r="MK251" s="25"/>
      <c r="ML251" s="25"/>
      <c r="MM251" s="25"/>
      <c r="MN251" s="25"/>
      <c r="MO251" s="25"/>
      <c r="MP251" s="25"/>
      <c r="MQ251" s="25"/>
      <c r="MR251" s="25"/>
      <c r="MS251" s="25"/>
      <c r="MT251" s="25"/>
      <c r="MU251" s="25"/>
      <c r="MV251" s="25"/>
      <c r="MW251" s="25"/>
      <c r="MX251" s="25"/>
      <c r="MY251" s="25"/>
      <c r="MZ251" s="25"/>
      <c r="NA251" s="25"/>
      <c r="NB251" s="25"/>
      <c r="NC251" s="25"/>
      <c r="ND251" s="25"/>
      <c r="NE251" s="25"/>
      <c r="NF251" s="25"/>
      <c r="NG251" s="25"/>
      <c r="NH251" s="25"/>
      <c r="NI251" s="25"/>
      <c r="NJ251" s="25"/>
      <c r="NK251" s="25"/>
      <c r="NL251" s="25"/>
      <c r="NM251" s="25"/>
      <c r="NN251" s="23"/>
      <c r="NO251" s="25"/>
      <c r="NP251" s="25"/>
      <c r="NQ251" s="25"/>
      <c r="NR251" s="25"/>
      <c r="NS251" s="25"/>
      <c r="NT251" s="25"/>
      <c r="NU251" s="25"/>
      <c r="NV251" s="25"/>
      <c r="NW251" s="23"/>
      <c r="NX251" s="25"/>
      <c r="NY251" s="25"/>
      <c r="NZ251" s="25"/>
      <c r="OA251" s="25"/>
      <c r="OB251" s="25"/>
      <c r="OC251" s="25"/>
      <c r="OD251" s="25"/>
      <c r="OE251" s="25"/>
      <c r="OF251" s="25"/>
      <c r="OG251" s="25"/>
      <c r="OH251" s="25"/>
      <c r="OI251" s="25"/>
      <c r="OJ251" s="25"/>
      <c r="OK251" s="25"/>
      <c r="OL251" s="25"/>
      <c r="OM251" s="25"/>
      <c r="ON251" s="25"/>
      <c r="OO251" s="25"/>
      <c r="OP251" s="25"/>
    </row>
    <row r="252" spans="1:406">
      <c r="A252" s="21" t="s">
        <v>335</v>
      </c>
      <c r="B252" s="24">
        <f t="shared" si="264"/>
        <v>0</v>
      </c>
      <c r="C252" s="24">
        <f t="shared" si="265"/>
        <v>0</v>
      </c>
      <c r="D252" s="24">
        <f t="shared" si="266"/>
        <v>0</v>
      </c>
      <c r="E252" s="24">
        <f t="shared" si="267"/>
        <v>0</v>
      </c>
      <c r="F252" s="24">
        <f t="shared" si="268"/>
        <v>0</v>
      </c>
      <c r="G252" s="24">
        <f t="shared" si="269"/>
        <v>0</v>
      </c>
      <c r="H252" s="24">
        <f t="shared" si="270"/>
        <v>0</v>
      </c>
      <c r="I252" s="24">
        <f t="shared" si="271"/>
        <v>0</v>
      </c>
      <c r="J252" s="24">
        <f t="shared" si="272"/>
        <v>0</v>
      </c>
      <c r="K252" s="24">
        <f t="shared" si="273"/>
        <v>0</v>
      </c>
      <c r="L252" s="24">
        <f t="shared" si="274"/>
        <v>0</v>
      </c>
      <c r="M252" s="24">
        <f t="shared" si="275"/>
        <v>0</v>
      </c>
      <c r="N252" s="24">
        <f t="shared" si="276"/>
        <v>0</v>
      </c>
      <c r="O252" s="24">
        <f t="shared" si="277"/>
        <v>0</v>
      </c>
      <c r="P252" s="24">
        <f t="shared" si="278"/>
        <v>0</v>
      </c>
      <c r="Q252" s="24">
        <f t="shared" si="279"/>
        <v>0</v>
      </c>
      <c r="R252" s="24">
        <f t="shared" si="280"/>
        <v>0</v>
      </c>
      <c r="S252" s="24">
        <f t="shared" si="281"/>
        <v>0</v>
      </c>
      <c r="T252" s="24">
        <f t="shared" si="282"/>
        <v>0</v>
      </c>
      <c r="U252" s="24">
        <f t="shared" si="283"/>
        <v>0</v>
      </c>
      <c r="V252" s="24">
        <f t="shared" si="284"/>
        <v>0</v>
      </c>
      <c r="W252" s="24">
        <f t="shared" si="285"/>
        <v>0</v>
      </c>
      <c r="X252" s="24">
        <f t="shared" si="286"/>
        <v>0</v>
      </c>
      <c r="Y252" s="24">
        <f t="shared" si="287"/>
        <v>0</v>
      </c>
      <c r="Z252" s="24">
        <f t="shared" si="288"/>
        <v>0</v>
      </c>
      <c r="AA252" s="24">
        <f t="shared" si="289"/>
        <v>0</v>
      </c>
      <c r="AB252" s="24">
        <f t="shared" si="290"/>
        <v>0</v>
      </c>
      <c r="AC252" s="24">
        <f t="shared" si="291"/>
        <v>0</v>
      </c>
      <c r="AD252" s="24">
        <f t="shared" si="292"/>
        <v>0</v>
      </c>
      <c r="AE252" s="24">
        <f t="shared" si="293"/>
        <v>0</v>
      </c>
      <c r="AF252" s="24">
        <f t="shared" si="294"/>
        <v>0</v>
      </c>
      <c r="AG252" s="24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/>
      <c r="EY252" s="25"/>
      <c r="EZ252" s="25"/>
      <c r="FA252" s="25"/>
      <c r="FB252" s="25"/>
      <c r="FC252" s="25"/>
      <c r="FD252" s="25"/>
      <c r="FE252" s="25"/>
      <c r="FF252" s="25"/>
      <c r="FG252" s="25"/>
      <c r="FH252" s="25"/>
      <c r="FI252" s="25"/>
      <c r="FJ252" s="25"/>
      <c r="FK252" s="25"/>
      <c r="FL252" s="25"/>
      <c r="FM252" s="25"/>
      <c r="FN252" s="25"/>
      <c r="FO252" s="25"/>
      <c r="FP252" s="25"/>
      <c r="FQ252" s="25"/>
      <c r="FR252" s="25"/>
      <c r="FS252" s="25"/>
      <c r="FT252" s="25"/>
      <c r="FU252" s="25"/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  <c r="GT252" s="25"/>
      <c r="GU252" s="25"/>
      <c r="GV252" s="25"/>
      <c r="GW252" s="25"/>
      <c r="GX252" s="25"/>
      <c r="GY252" s="25"/>
      <c r="GZ252" s="25"/>
      <c r="HA252" s="25"/>
      <c r="HB252" s="25"/>
      <c r="HC252" s="25"/>
      <c r="HD252" s="25"/>
      <c r="HE252" s="25"/>
      <c r="HF252" s="25"/>
      <c r="HG252" s="25"/>
      <c r="HH252" s="25"/>
      <c r="HI252" s="25"/>
      <c r="HJ252" s="25"/>
      <c r="HK252" s="25"/>
      <c r="HL252" s="25"/>
      <c r="HM252" s="25"/>
      <c r="HN252" s="25"/>
      <c r="HO252" s="25"/>
      <c r="HP252" s="25"/>
      <c r="HQ252" s="25"/>
      <c r="HR252" s="25"/>
      <c r="HS252" s="25"/>
      <c r="HT252" s="25"/>
      <c r="HU252" s="25"/>
      <c r="HV252" s="25"/>
      <c r="HW252" s="25"/>
      <c r="HX252" s="25"/>
      <c r="HY252" s="25"/>
      <c r="HZ252" s="25"/>
      <c r="IA252" s="25"/>
      <c r="IB252" s="25"/>
      <c r="IC252" s="25"/>
      <c r="ID252" s="25"/>
      <c r="IE252" s="25"/>
      <c r="IF252" s="25"/>
      <c r="IG252" s="25"/>
      <c r="IH252" s="25"/>
      <c r="II252" s="25"/>
      <c r="IJ252" s="25"/>
      <c r="IK252" s="25"/>
      <c r="IL252" s="25"/>
      <c r="IM252" s="25"/>
      <c r="IN252" s="25"/>
      <c r="IO252" s="25"/>
      <c r="IP252" s="25"/>
      <c r="IQ252" s="25"/>
      <c r="IR252" s="25"/>
      <c r="IS252" s="25"/>
      <c r="IT252" s="25"/>
      <c r="IU252" s="25"/>
      <c r="IV252" s="25"/>
      <c r="IW252" s="25"/>
      <c r="IX252" s="25"/>
      <c r="IY252" s="25"/>
      <c r="IZ252" s="25"/>
      <c r="JA252" s="25"/>
      <c r="JB252" s="25"/>
      <c r="JC252" s="25"/>
      <c r="JD252" s="25"/>
      <c r="JE252" s="25"/>
      <c r="JF252" s="25"/>
      <c r="JG252" s="25"/>
      <c r="JH252" s="25"/>
      <c r="JI252" s="25"/>
      <c r="JJ252" s="25"/>
      <c r="JK252" s="25"/>
      <c r="JL252" s="25"/>
      <c r="JM252" s="25"/>
      <c r="JN252" s="25"/>
      <c r="JO252" s="25"/>
      <c r="JP252" s="25"/>
      <c r="JQ252" s="25"/>
      <c r="JR252" s="25"/>
      <c r="JS252" s="25"/>
      <c r="JT252" s="25"/>
      <c r="JU252" s="25"/>
      <c r="JV252" s="25"/>
      <c r="JW252" s="25"/>
      <c r="JX252" s="25"/>
      <c r="JY252" s="25"/>
      <c r="JZ252" s="25"/>
      <c r="KA252" s="25"/>
      <c r="KB252" s="25"/>
      <c r="KC252" s="25"/>
      <c r="KD252" s="25"/>
      <c r="KE252" s="25"/>
      <c r="KF252" s="25"/>
      <c r="KG252" s="25"/>
      <c r="KH252" s="25"/>
      <c r="KI252" s="25"/>
      <c r="KJ252" s="25"/>
      <c r="KK252" s="25"/>
      <c r="KL252" s="25"/>
      <c r="KM252" s="25"/>
      <c r="KN252" s="25"/>
      <c r="KO252" s="25"/>
      <c r="KP252" s="25"/>
      <c r="KQ252" s="25"/>
      <c r="KR252" s="25"/>
      <c r="KS252" s="25"/>
      <c r="KT252" s="25"/>
      <c r="KU252" s="25"/>
      <c r="KV252" s="25"/>
      <c r="KW252" s="25"/>
      <c r="KX252" s="25"/>
      <c r="KY252" s="25"/>
      <c r="KZ252" s="25"/>
      <c r="LA252" s="25"/>
      <c r="LB252" s="25"/>
      <c r="LC252" s="25"/>
      <c r="LD252" s="25"/>
      <c r="LE252" s="25"/>
      <c r="LF252" s="25"/>
      <c r="LG252" s="25"/>
      <c r="LH252" s="25"/>
      <c r="LI252" s="25"/>
      <c r="LJ252" s="25"/>
      <c r="LK252" s="25"/>
      <c r="LL252" s="25"/>
      <c r="LM252" s="25"/>
      <c r="LN252" s="25"/>
      <c r="LO252" s="25"/>
      <c r="LP252" s="25"/>
      <c r="LQ252" s="25"/>
      <c r="LR252" s="25"/>
      <c r="LS252" s="25"/>
      <c r="LT252" s="25"/>
      <c r="LU252" s="25"/>
      <c r="LV252" s="25"/>
      <c r="LW252" s="25"/>
      <c r="LX252" s="25"/>
      <c r="LY252" s="25"/>
      <c r="LZ252" s="25"/>
      <c r="MA252" s="25"/>
      <c r="MB252" s="25"/>
      <c r="MC252" s="25"/>
      <c r="MD252" s="25"/>
      <c r="ME252" s="25"/>
      <c r="MF252" s="25"/>
      <c r="MG252" s="25"/>
      <c r="MH252" s="25"/>
      <c r="MI252" s="25"/>
      <c r="MJ252" s="25"/>
      <c r="MK252" s="25"/>
      <c r="ML252" s="25"/>
      <c r="MM252" s="25"/>
      <c r="MN252" s="25"/>
      <c r="MO252" s="25"/>
      <c r="MP252" s="25"/>
      <c r="MQ252" s="25"/>
      <c r="MR252" s="25"/>
      <c r="MS252" s="25"/>
      <c r="MT252" s="25"/>
      <c r="MU252" s="25"/>
      <c r="MV252" s="25"/>
      <c r="MW252" s="25"/>
      <c r="MX252" s="25"/>
      <c r="MY252" s="25"/>
      <c r="MZ252" s="25"/>
      <c r="NA252" s="25"/>
      <c r="NB252" s="26"/>
      <c r="NC252" s="25"/>
      <c r="ND252" s="25"/>
      <c r="NE252" s="25"/>
      <c r="NF252" s="25"/>
      <c r="NG252" s="25"/>
      <c r="NH252" s="25"/>
      <c r="NI252" s="25"/>
      <c r="NJ252" s="25"/>
      <c r="NK252" s="26"/>
      <c r="NL252" s="25"/>
      <c r="NM252" s="25"/>
      <c r="NN252" s="23"/>
      <c r="NO252" s="25"/>
      <c r="NP252" s="25"/>
      <c r="NQ252" s="25"/>
      <c r="NR252" s="26"/>
      <c r="NS252" s="25"/>
      <c r="NT252" s="26"/>
      <c r="NU252" s="25"/>
      <c r="NV252" s="26"/>
      <c r="NW252" s="23"/>
      <c r="NX252" s="26"/>
      <c r="NY252" s="25"/>
      <c r="NZ252" s="25"/>
      <c r="OA252" s="25"/>
      <c r="OB252" s="25"/>
      <c r="OC252" s="25"/>
      <c r="OD252" s="25"/>
      <c r="OE252" s="25"/>
      <c r="OF252" s="25"/>
      <c r="OG252" s="25"/>
      <c r="OH252" s="25"/>
      <c r="OI252" s="25"/>
      <c r="OJ252" s="25"/>
      <c r="OK252" s="25"/>
      <c r="OL252" s="25"/>
      <c r="OM252" s="25"/>
      <c r="ON252" s="25"/>
      <c r="OO252" s="25"/>
      <c r="OP252" s="25"/>
    </row>
    <row r="253" spans="1:406">
      <c r="A253" s="21" t="s">
        <v>336</v>
      </c>
      <c r="B253" s="24">
        <f t="shared" si="264"/>
        <v>0</v>
      </c>
      <c r="C253" s="24">
        <f t="shared" si="265"/>
        <v>0</v>
      </c>
      <c r="D253" s="24">
        <f t="shared" si="266"/>
        <v>0</v>
      </c>
      <c r="E253" s="24">
        <f t="shared" si="267"/>
        <v>0</v>
      </c>
      <c r="F253" s="24">
        <f t="shared" si="268"/>
        <v>0</v>
      </c>
      <c r="G253" s="24">
        <f t="shared" si="269"/>
        <v>0</v>
      </c>
      <c r="H253" s="24">
        <f t="shared" si="270"/>
        <v>0</v>
      </c>
      <c r="I253" s="24">
        <f t="shared" si="271"/>
        <v>0</v>
      </c>
      <c r="J253" s="24">
        <f t="shared" si="272"/>
        <v>0</v>
      </c>
      <c r="K253" s="24">
        <f t="shared" si="273"/>
        <v>0</v>
      </c>
      <c r="L253" s="24">
        <f t="shared" si="274"/>
        <v>0</v>
      </c>
      <c r="M253" s="24">
        <f t="shared" si="275"/>
        <v>0</v>
      </c>
      <c r="N253" s="24">
        <f t="shared" si="276"/>
        <v>0</v>
      </c>
      <c r="O253" s="24">
        <f t="shared" si="277"/>
        <v>0</v>
      </c>
      <c r="P253" s="24">
        <f t="shared" si="278"/>
        <v>0</v>
      </c>
      <c r="Q253" s="24">
        <f t="shared" si="279"/>
        <v>0</v>
      </c>
      <c r="R253" s="24">
        <f t="shared" si="280"/>
        <v>0</v>
      </c>
      <c r="S253" s="24">
        <f t="shared" si="281"/>
        <v>0</v>
      </c>
      <c r="T253" s="24">
        <f t="shared" si="282"/>
        <v>0</v>
      </c>
      <c r="U253" s="24">
        <f t="shared" si="283"/>
        <v>0</v>
      </c>
      <c r="V253" s="24">
        <f t="shared" si="284"/>
        <v>0</v>
      </c>
      <c r="W253" s="24">
        <f t="shared" si="285"/>
        <v>0</v>
      </c>
      <c r="X253" s="24">
        <f t="shared" si="286"/>
        <v>0</v>
      </c>
      <c r="Y253" s="24">
        <f t="shared" si="287"/>
        <v>0</v>
      </c>
      <c r="Z253" s="24">
        <f t="shared" si="288"/>
        <v>0</v>
      </c>
      <c r="AA253" s="24">
        <f t="shared" si="289"/>
        <v>0</v>
      </c>
      <c r="AB253" s="24">
        <f t="shared" si="290"/>
        <v>0</v>
      </c>
      <c r="AC253" s="24">
        <f t="shared" si="291"/>
        <v>0</v>
      </c>
      <c r="AD253" s="24">
        <f t="shared" si="292"/>
        <v>0</v>
      </c>
      <c r="AE253" s="24">
        <f t="shared" si="293"/>
        <v>0</v>
      </c>
      <c r="AF253" s="24">
        <f t="shared" si="294"/>
        <v>0</v>
      </c>
      <c r="AG253" s="24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  <c r="GT253" s="25"/>
      <c r="GU253" s="25"/>
      <c r="GV253" s="25"/>
      <c r="GW253" s="25"/>
      <c r="GX253" s="25"/>
      <c r="GY253" s="25"/>
      <c r="GZ253" s="25"/>
      <c r="HA253" s="25"/>
      <c r="HB253" s="25"/>
      <c r="HC253" s="25"/>
      <c r="HD253" s="25"/>
      <c r="HE253" s="25"/>
      <c r="HF253" s="25"/>
      <c r="HG253" s="25"/>
      <c r="HH253" s="25"/>
      <c r="HI253" s="25"/>
      <c r="HJ253" s="25"/>
      <c r="HK253" s="25"/>
      <c r="HL253" s="25"/>
      <c r="HM253" s="25"/>
      <c r="HN253" s="25"/>
      <c r="HO253" s="25"/>
      <c r="HP253" s="25"/>
      <c r="HQ253" s="25"/>
      <c r="HR253" s="25"/>
      <c r="HS253" s="25"/>
      <c r="HT253" s="25"/>
      <c r="HU253" s="25"/>
      <c r="HV253" s="25"/>
      <c r="HW253" s="25"/>
      <c r="HX253" s="25"/>
      <c r="HY253" s="25"/>
      <c r="HZ253" s="25"/>
      <c r="IA253" s="25"/>
      <c r="IB253" s="25"/>
      <c r="IC253" s="25"/>
      <c r="ID253" s="25"/>
      <c r="IE253" s="25"/>
      <c r="IF253" s="25"/>
      <c r="IG253" s="25"/>
      <c r="IH253" s="25"/>
      <c r="II253" s="25"/>
      <c r="IJ253" s="25"/>
      <c r="IK253" s="25"/>
      <c r="IL253" s="25"/>
      <c r="IM253" s="25"/>
      <c r="IN253" s="25"/>
      <c r="IO253" s="25"/>
      <c r="IP253" s="25"/>
      <c r="IQ253" s="25"/>
      <c r="IR253" s="25"/>
      <c r="IS253" s="25"/>
      <c r="IT253" s="25"/>
      <c r="IU253" s="25"/>
      <c r="IV253" s="25"/>
      <c r="IW253" s="25"/>
      <c r="IX253" s="25"/>
      <c r="IY253" s="25"/>
      <c r="IZ253" s="25"/>
      <c r="JA253" s="25"/>
      <c r="JB253" s="25"/>
      <c r="JC253" s="25"/>
      <c r="JD253" s="25"/>
      <c r="JE253" s="25"/>
      <c r="JF253" s="25"/>
      <c r="JG253" s="25"/>
      <c r="JH253" s="25"/>
      <c r="JI253" s="25"/>
      <c r="JJ253" s="25"/>
      <c r="JK253" s="25"/>
      <c r="JL253" s="25"/>
      <c r="JM253" s="25"/>
      <c r="JN253" s="25"/>
      <c r="JO253" s="25"/>
      <c r="JP253" s="25"/>
      <c r="JQ253" s="25"/>
      <c r="JR253" s="25"/>
      <c r="JS253" s="25"/>
      <c r="JT253" s="25"/>
      <c r="JU253" s="25"/>
      <c r="JV253" s="25"/>
      <c r="JW253" s="25"/>
      <c r="JX253" s="25"/>
      <c r="JY253" s="25"/>
      <c r="JZ253" s="25"/>
      <c r="KA253" s="25"/>
      <c r="KB253" s="25"/>
      <c r="KC253" s="25"/>
      <c r="KD253" s="25"/>
      <c r="KE253" s="25"/>
      <c r="KF253" s="25"/>
      <c r="KG253" s="25"/>
      <c r="KH253" s="25"/>
      <c r="KI253" s="25"/>
      <c r="KJ253" s="25"/>
      <c r="KK253" s="25"/>
      <c r="KL253" s="25"/>
      <c r="KM253" s="25"/>
      <c r="KN253" s="25"/>
      <c r="KO253" s="25"/>
      <c r="KP253" s="25"/>
      <c r="KQ253" s="25"/>
      <c r="KR253" s="25"/>
      <c r="KS253" s="25"/>
      <c r="KT253" s="25"/>
      <c r="KU253" s="25"/>
      <c r="KV253" s="25"/>
      <c r="KW253" s="25"/>
      <c r="KX253" s="25"/>
      <c r="KY253" s="25"/>
      <c r="KZ253" s="25"/>
      <c r="LA253" s="25"/>
      <c r="LB253" s="25"/>
      <c r="LC253" s="25"/>
      <c r="LD253" s="25"/>
      <c r="LE253" s="25"/>
      <c r="LF253" s="25"/>
      <c r="LG253" s="25"/>
      <c r="LH253" s="25"/>
      <c r="LI253" s="25"/>
      <c r="LJ253" s="25"/>
      <c r="LK253" s="25"/>
      <c r="LL253" s="25"/>
      <c r="LM253" s="25"/>
      <c r="LN253" s="25"/>
      <c r="LO253" s="25"/>
      <c r="LP253" s="25"/>
      <c r="LQ253" s="25"/>
      <c r="LR253" s="25"/>
      <c r="LS253" s="25"/>
      <c r="LT253" s="25"/>
      <c r="LU253" s="25"/>
      <c r="LV253" s="25"/>
      <c r="LW253" s="25"/>
      <c r="LX253" s="25"/>
      <c r="LY253" s="25"/>
      <c r="LZ253" s="25"/>
      <c r="MA253" s="25"/>
      <c r="MB253" s="25"/>
      <c r="MC253" s="25"/>
      <c r="MD253" s="25"/>
      <c r="ME253" s="25"/>
      <c r="MF253" s="25"/>
      <c r="MG253" s="25"/>
      <c r="MH253" s="25"/>
      <c r="MI253" s="25"/>
      <c r="MJ253" s="25"/>
      <c r="MK253" s="25"/>
      <c r="ML253" s="25"/>
      <c r="MM253" s="25"/>
      <c r="MN253" s="25"/>
      <c r="MO253" s="25"/>
      <c r="MP253" s="25"/>
      <c r="MQ253" s="25"/>
      <c r="MR253" s="25"/>
      <c r="MS253" s="25"/>
      <c r="MT253" s="25"/>
      <c r="MU253" s="25"/>
      <c r="MV253" s="25"/>
      <c r="MW253" s="25"/>
      <c r="MX253" s="25"/>
      <c r="MY253" s="25"/>
      <c r="MZ253" s="25"/>
      <c r="NA253" s="25"/>
      <c r="NB253" s="25"/>
      <c r="NC253" s="25"/>
      <c r="ND253" s="25"/>
      <c r="NE253" s="25"/>
      <c r="NF253" s="25"/>
      <c r="NG253" s="25"/>
      <c r="NH253" s="25"/>
      <c r="NI253" s="25"/>
      <c r="NJ253" s="25"/>
      <c r="NK253" s="25"/>
      <c r="NL253" s="25"/>
      <c r="NM253" s="25"/>
      <c r="NN253" s="23"/>
      <c r="NO253" s="25"/>
      <c r="NP253" s="25"/>
      <c r="NQ253" s="25"/>
      <c r="NR253" s="25"/>
      <c r="NS253" s="25"/>
      <c r="NT253" s="25"/>
      <c r="NU253" s="25"/>
      <c r="NV253" s="25"/>
      <c r="NW253" s="23"/>
      <c r="NX253" s="25"/>
      <c r="NY253" s="25"/>
      <c r="NZ253" s="25"/>
      <c r="OA253" s="25"/>
      <c r="OB253" s="25"/>
      <c r="OC253" s="25"/>
      <c r="OD253" s="25"/>
      <c r="OE253" s="25"/>
      <c r="OF253" s="25"/>
      <c r="OG253" s="25"/>
      <c r="OH253" s="25"/>
      <c r="OI253" s="25"/>
      <c r="OJ253" s="25"/>
      <c r="OK253" s="25"/>
      <c r="OL253" s="25"/>
      <c r="OM253" s="25"/>
      <c r="ON253" s="25"/>
      <c r="OO253" s="25"/>
      <c r="OP253" s="25"/>
    </row>
    <row r="254" spans="1:406">
      <c r="A254" s="21" t="s">
        <v>337</v>
      </c>
      <c r="B254" s="24">
        <f t="shared" si="264"/>
        <v>0</v>
      </c>
      <c r="C254" s="24">
        <f t="shared" si="265"/>
        <v>0</v>
      </c>
      <c r="D254" s="24">
        <f t="shared" si="266"/>
        <v>0</v>
      </c>
      <c r="E254" s="24">
        <f t="shared" si="267"/>
        <v>0</v>
      </c>
      <c r="F254" s="24">
        <f t="shared" si="268"/>
        <v>0</v>
      </c>
      <c r="G254" s="24">
        <f t="shared" si="269"/>
        <v>0</v>
      </c>
      <c r="H254" s="24">
        <f t="shared" si="270"/>
        <v>0</v>
      </c>
      <c r="I254" s="24">
        <f t="shared" si="271"/>
        <v>0</v>
      </c>
      <c r="J254" s="24">
        <f t="shared" si="272"/>
        <v>0</v>
      </c>
      <c r="K254" s="24">
        <f t="shared" si="273"/>
        <v>0</v>
      </c>
      <c r="L254" s="24">
        <f t="shared" si="274"/>
        <v>0</v>
      </c>
      <c r="M254" s="24">
        <f t="shared" si="275"/>
        <v>0</v>
      </c>
      <c r="N254" s="24">
        <f t="shared" si="276"/>
        <v>0</v>
      </c>
      <c r="O254" s="24">
        <f t="shared" si="277"/>
        <v>0</v>
      </c>
      <c r="P254" s="24">
        <f t="shared" si="278"/>
        <v>0</v>
      </c>
      <c r="Q254" s="24">
        <f t="shared" si="279"/>
        <v>0</v>
      </c>
      <c r="R254" s="24">
        <f t="shared" si="280"/>
        <v>0</v>
      </c>
      <c r="S254" s="24">
        <f t="shared" si="281"/>
        <v>0</v>
      </c>
      <c r="T254" s="24">
        <f t="shared" si="282"/>
        <v>0</v>
      </c>
      <c r="U254" s="24">
        <f t="shared" si="283"/>
        <v>0</v>
      </c>
      <c r="V254" s="24">
        <f t="shared" si="284"/>
        <v>0</v>
      </c>
      <c r="W254" s="24">
        <f t="shared" si="285"/>
        <v>0</v>
      </c>
      <c r="X254" s="24">
        <f t="shared" si="286"/>
        <v>0</v>
      </c>
      <c r="Y254" s="24">
        <f t="shared" si="287"/>
        <v>0</v>
      </c>
      <c r="Z254" s="24">
        <f t="shared" si="288"/>
        <v>0</v>
      </c>
      <c r="AA254" s="24">
        <f t="shared" si="289"/>
        <v>0</v>
      </c>
      <c r="AB254" s="24">
        <f t="shared" si="290"/>
        <v>0</v>
      </c>
      <c r="AC254" s="24">
        <f t="shared" si="291"/>
        <v>0</v>
      </c>
      <c r="AD254" s="24">
        <f t="shared" si="292"/>
        <v>0</v>
      </c>
      <c r="AE254" s="24">
        <f t="shared" si="293"/>
        <v>0</v>
      </c>
      <c r="AF254" s="24">
        <f t="shared" si="294"/>
        <v>0</v>
      </c>
      <c r="AG254" s="24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25"/>
      <c r="EY254" s="25"/>
      <c r="EZ254" s="25"/>
      <c r="FA254" s="25"/>
      <c r="FB254" s="25"/>
      <c r="FC254" s="25"/>
      <c r="FD254" s="25"/>
      <c r="FE254" s="25"/>
      <c r="FF254" s="25"/>
      <c r="FG254" s="25"/>
      <c r="FH254" s="25"/>
      <c r="FI254" s="25"/>
      <c r="FJ254" s="25"/>
      <c r="FK254" s="25"/>
      <c r="FL254" s="25"/>
      <c r="FM254" s="25"/>
      <c r="FN254" s="25"/>
      <c r="FO254" s="25"/>
      <c r="FP254" s="25"/>
      <c r="FQ254" s="25"/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  <c r="GT254" s="25"/>
      <c r="GU254" s="25"/>
      <c r="GV254" s="25"/>
      <c r="GW254" s="25"/>
      <c r="GX254" s="25"/>
      <c r="GY254" s="25"/>
      <c r="GZ254" s="25"/>
      <c r="HA254" s="25"/>
      <c r="HB254" s="25"/>
      <c r="HC254" s="25"/>
      <c r="HD254" s="25"/>
      <c r="HE254" s="25"/>
      <c r="HF254" s="25"/>
      <c r="HG254" s="25"/>
      <c r="HH254" s="25"/>
      <c r="HI254" s="25"/>
      <c r="HJ254" s="25"/>
      <c r="HK254" s="25"/>
      <c r="HL254" s="25"/>
      <c r="HM254" s="25"/>
      <c r="HN254" s="25"/>
      <c r="HO254" s="25"/>
      <c r="HP254" s="25"/>
      <c r="HQ254" s="25"/>
      <c r="HR254" s="25"/>
      <c r="HS254" s="25"/>
      <c r="HT254" s="25"/>
      <c r="HU254" s="25"/>
      <c r="HV254" s="25"/>
      <c r="HW254" s="25"/>
      <c r="HX254" s="25"/>
      <c r="HY254" s="25"/>
      <c r="HZ254" s="25"/>
      <c r="IA254" s="25"/>
      <c r="IB254" s="25"/>
      <c r="IC254" s="25"/>
      <c r="ID254" s="25"/>
      <c r="IE254" s="25"/>
      <c r="IF254" s="25"/>
      <c r="IG254" s="25"/>
      <c r="IH254" s="25"/>
      <c r="II254" s="25"/>
      <c r="IJ254" s="25"/>
      <c r="IK254" s="25"/>
      <c r="IL254" s="25"/>
      <c r="IM254" s="25"/>
      <c r="IN254" s="25"/>
      <c r="IO254" s="25"/>
      <c r="IP254" s="25"/>
      <c r="IQ254" s="25"/>
      <c r="IR254" s="25"/>
      <c r="IS254" s="25"/>
      <c r="IT254" s="25"/>
      <c r="IU254" s="25"/>
      <c r="IV254" s="25"/>
      <c r="IW254" s="25"/>
      <c r="IX254" s="25"/>
      <c r="IY254" s="25"/>
      <c r="IZ254" s="25"/>
      <c r="JA254" s="25"/>
      <c r="JB254" s="25"/>
      <c r="JC254" s="25"/>
      <c r="JD254" s="25"/>
      <c r="JE254" s="25"/>
      <c r="JF254" s="25"/>
      <c r="JG254" s="25"/>
      <c r="JH254" s="25"/>
      <c r="JI254" s="25"/>
      <c r="JJ254" s="25"/>
      <c r="JK254" s="25"/>
      <c r="JL254" s="25"/>
      <c r="JM254" s="25"/>
      <c r="JN254" s="25"/>
      <c r="JO254" s="25"/>
      <c r="JP254" s="25"/>
      <c r="JQ254" s="25"/>
      <c r="JR254" s="25"/>
      <c r="JS254" s="25"/>
      <c r="JT254" s="25"/>
      <c r="JU254" s="25"/>
      <c r="JV254" s="25"/>
      <c r="JW254" s="25"/>
      <c r="JX254" s="25"/>
      <c r="JY254" s="25"/>
      <c r="JZ254" s="25"/>
      <c r="KA254" s="25"/>
      <c r="KB254" s="25"/>
      <c r="KC254" s="25"/>
      <c r="KD254" s="25"/>
      <c r="KE254" s="25"/>
      <c r="KF254" s="25"/>
      <c r="KG254" s="25"/>
      <c r="KH254" s="25"/>
      <c r="KI254" s="25"/>
      <c r="KJ254" s="25"/>
      <c r="KK254" s="25"/>
      <c r="KL254" s="25"/>
      <c r="KM254" s="25"/>
      <c r="KN254" s="25"/>
      <c r="KO254" s="25"/>
      <c r="KP254" s="25"/>
      <c r="KQ254" s="25"/>
      <c r="KR254" s="25"/>
      <c r="KS254" s="25"/>
      <c r="KT254" s="25"/>
      <c r="KU254" s="25"/>
      <c r="KV254" s="25"/>
      <c r="KW254" s="25"/>
      <c r="KX254" s="25"/>
      <c r="KY254" s="25"/>
      <c r="KZ254" s="25"/>
      <c r="LA254" s="25"/>
      <c r="LB254" s="25"/>
      <c r="LC254" s="25"/>
      <c r="LD254" s="25"/>
      <c r="LE254" s="25"/>
      <c r="LF254" s="25"/>
      <c r="LG254" s="25"/>
      <c r="LH254" s="25"/>
      <c r="LI254" s="25"/>
      <c r="LJ254" s="25"/>
      <c r="LK254" s="25"/>
      <c r="LL254" s="25"/>
      <c r="LM254" s="25"/>
      <c r="LN254" s="25"/>
      <c r="LO254" s="25"/>
      <c r="LP254" s="25"/>
      <c r="LQ254" s="25"/>
      <c r="LR254" s="25"/>
      <c r="LS254" s="25"/>
      <c r="LT254" s="25"/>
      <c r="LU254" s="25"/>
      <c r="LV254" s="25"/>
      <c r="LW254" s="25"/>
      <c r="LX254" s="25"/>
      <c r="LY254" s="25"/>
      <c r="LZ254" s="25"/>
      <c r="MA254" s="25"/>
      <c r="MB254" s="25"/>
      <c r="MC254" s="25"/>
      <c r="MD254" s="25"/>
      <c r="ME254" s="25"/>
      <c r="MF254" s="25"/>
      <c r="MG254" s="25"/>
      <c r="MH254" s="25"/>
      <c r="MI254" s="25"/>
      <c r="MJ254" s="25"/>
      <c r="MK254" s="25"/>
      <c r="ML254" s="25"/>
      <c r="MM254" s="25"/>
      <c r="MN254" s="25"/>
      <c r="MO254" s="25"/>
      <c r="MP254" s="25"/>
      <c r="MQ254" s="25"/>
      <c r="MR254" s="25"/>
      <c r="MS254" s="25"/>
      <c r="MT254" s="25"/>
      <c r="MU254" s="25"/>
      <c r="MV254" s="25"/>
      <c r="MW254" s="25"/>
      <c r="MX254" s="25"/>
      <c r="MY254" s="25"/>
      <c r="MZ254" s="25"/>
      <c r="NA254" s="25"/>
      <c r="NB254" s="25"/>
      <c r="NC254" s="25"/>
      <c r="ND254" s="25"/>
      <c r="NE254" s="25"/>
      <c r="NF254" s="25"/>
      <c r="NG254" s="25"/>
      <c r="NH254" s="25"/>
      <c r="NI254" s="25"/>
      <c r="NJ254" s="25"/>
      <c r="NK254" s="25"/>
      <c r="NL254" s="25"/>
      <c r="NM254" s="25"/>
      <c r="NN254" s="23"/>
      <c r="NO254" s="25"/>
      <c r="NP254" s="25"/>
      <c r="NQ254" s="25"/>
      <c r="NR254" s="25"/>
      <c r="NS254" s="25"/>
      <c r="NT254" s="25"/>
      <c r="NU254" s="25"/>
      <c r="NV254" s="25"/>
      <c r="NW254" s="23"/>
      <c r="NX254" s="25"/>
      <c r="NY254" s="25"/>
      <c r="NZ254" s="25"/>
      <c r="OA254" s="25"/>
      <c r="OB254" s="25"/>
      <c r="OC254" s="25"/>
      <c r="OD254" s="25"/>
      <c r="OE254" s="25"/>
      <c r="OF254" s="25"/>
      <c r="OG254" s="25"/>
      <c r="OH254" s="25"/>
      <c r="OI254" s="25"/>
      <c r="OJ254" s="25"/>
      <c r="OK254" s="25"/>
      <c r="OL254" s="25"/>
      <c r="OM254" s="25"/>
      <c r="ON254" s="25"/>
      <c r="OO254" s="25"/>
      <c r="OP254" s="25"/>
    </row>
    <row r="255" spans="1:406">
      <c r="A255" s="21" t="s">
        <v>338</v>
      </c>
      <c r="B255" s="24">
        <f t="shared" si="264"/>
        <v>0</v>
      </c>
      <c r="C255" s="24">
        <f t="shared" si="265"/>
        <v>0</v>
      </c>
      <c r="D255" s="24">
        <f t="shared" si="266"/>
        <v>0</v>
      </c>
      <c r="E255" s="24">
        <f t="shared" si="267"/>
        <v>0</v>
      </c>
      <c r="F255" s="24">
        <f t="shared" si="268"/>
        <v>0</v>
      </c>
      <c r="G255" s="24">
        <f t="shared" si="269"/>
        <v>0</v>
      </c>
      <c r="H255" s="24">
        <f t="shared" si="270"/>
        <v>0</v>
      </c>
      <c r="I255" s="24">
        <f t="shared" si="271"/>
        <v>0</v>
      </c>
      <c r="J255" s="24">
        <f t="shared" si="272"/>
        <v>0</v>
      </c>
      <c r="K255" s="24">
        <f t="shared" si="273"/>
        <v>0</v>
      </c>
      <c r="L255" s="24">
        <f t="shared" si="274"/>
        <v>0</v>
      </c>
      <c r="M255" s="24">
        <f t="shared" si="275"/>
        <v>0</v>
      </c>
      <c r="N255" s="24">
        <f t="shared" si="276"/>
        <v>0</v>
      </c>
      <c r="O255" s="24">
        <f t="shared" si="277"/>
        <v>0</v>
      </c>
      <c r="P255" s="24">
        <f t="shared" si="278"/>
        <v>0</v>
      </c>
      <c r="Q255" s="24">
        <f t="shared" si="279"/>
        <v>0</v>
      </c>
      <c r="R255" s="24">
        <f t="shared" si="280"/>
        <v>0</v>
      </c>
      <c r="S255" s="24">
        <f t="shared" si="281"/>
        <v>0</v>
      </c>
      <c r="T255" s="24">
        <f t="shared" si="282"/>
        <v>0</v>
      </c>
      <c r="U255" s="24">
        <f t="shared" si="283"/>
        <v>0</v>
      </c>
      <c r="V255" s="24">
        <f t="shared" si="284"/>
        <v>0</v>
      </c>
      <c r="W255" s="24">
        <f t="shared" si="285"/>
        <v>0</v>
      </c>
      <c r="X255" s="24">
        <f t="shared" si="286"/>
        <v>0</v>
      </c>
      <c r="Y255" s="24">
        <f t="shared" si="287"/>
        <v>0</v>
      </c>
      <c r="Z255" s="24">
        <f t="shared" si="288"/>
        <v>0</v>
      </c>
      <c r="AA255" s="24">
        <f t="shared" si="289"/>
        <v>0</v>
      </c>
      <c r="AB255" s="24">
        <f t="shared" si="290"/>
        <v>0</v>
      </c>
      <c r="AC255" s="24">
        <f t="shared" si="291"/>
        <v>0</v>
      </c>
      <c r="AD255" s="24">
        <f t="shared" si="292"/>
        <v>0</v>
      </c>
      <c r="AE255" s="24">
        <f t="shared" si="293"/>
        <v>0</v>
      </c>
      <c r="AF255" s="24">
        <f t="shared" si="294"/>
        <v>0</v>
      </c>
      <c r="AG255" s="24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25"/>
      <c r="EY255" s="25"/>
      <c r="EZ255" s="25"/>
      <c r="FA255" s="25"/>
      <c r="FB255" s="25"/>
      <c r="FC255" s="25"/>
      <c r="FD255" s="25"/>
      <c r="FE255" s="25"/>
      <c r="FF255" s="25"/>
      <c r="FG255" s="25"/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  <c r="GT255" s="25"/>
      <c r="GU255" s="25"/>
      <c r="GV255" s="25"/>
      <c r="GW255" s="25"/>
      <c r="GX255" s="25"/>
      <c r="GY255" s="25"/>
      <c r="GZ255" s="25"/>
      <c r="HA255" s="25"/>
      <c r="HB255" s="25"/>
      <c r="HC255" s="25"/>
      <c r="HD255" s="25"/>
      <c r="HE255" s="25"/>
      <c r="HF255" s="25"/>
      <c r="HG255" s="25"/>
      <c r="HH255" s="25"/>
      <c r="HI255" s="25"/>
      <c r="HJ255" s="25"/>
      <c r="HK255" s="25"/>
      <c r="HL255" s="25"/>
      <c r="HM255" s="25"/>
      <c r="HN255" s="25"/>
      <c r="HO255" s="25"/>
      <c r="HP255" s="25"/>
      <c r="HQ255" s="25"/>
      <c r="HR255" s="25"/>
      <c r="HS255" s="25"/>
      <c r="HT255" s="25"/>
      <c r="HU255" s="25"/>
      <c r="HV255" s="25"/>
      <c r="HW255" s="25"/>
      <c r="HX255" s="25"/>
      <c r="HY255" s="25"/>
      <c r="HZ255" s="25"/>
      <c r="IA255" s="25"/>
      <c r="IB255" s="25"/>
      <c r="IC255" s="25"/>
      <c r="ID255" s="25"/>
      <c r="IE255" s="25"/>
      <c r="IF255" s="25"/>
      <c r="IG255" s="25"/>
      <c r="IH255" s="25"/>
      <c r="II255" s="25"/>
      <c r="IJ255" s="25"/>
      <c r="IK255" s="25"/>
      <c r="IL255" s="25"/>
      <c r="IM255" s="25"/>
      <c r="IN255" s="25"/>
      <c r="IO255" s="25"/>
      <c r="IP255" s="25"/>
      <c r="IQ255" s="25"/>
      <c r="IR255" s="25"/>
      <c r="IS255" s="25"/>
      <c r="IT255" s="25"/>
      <c r="IU255" s="25"/>
      <c r="IV255" s="25"/>
      <c r="IW255" s="25"/>
      <c r="IX255" s="25"/>
      <c r="IY255" s="25"/>
      <c r="IZ255" s="25"/>
      <c r="JA255" s="25"/>
      <c r="JB255" s="25"/>
      <c r="JC255" s="25"/>
      <c r="JD255" s="25"/>
      <c r="JE255" s="25"/>
      <c r="JF255" s="25"/>
      <c r="JG255" s="25"/>
      <c r="JH255" s="25"/>
      <c r="JI255" s="25"/>
      <c r="JJ255" s="25"/>
      <c r="JK255" s="25"/>
      <c r="JL255" s="25"/>
      <c r="JM255" s="25"/>
      <c r="JN255" s="25"/>
      <c r="JO255" s="25"/>
      <c r="JP255" s="25"/>
      <c r="JQ255" s="25"/>
      <c r="JR255" s="25"/>
      <c r="JS255" s="25"/>
      <c r="JT255" s="25"/>
      <c r="JU255" s="25"/>
      <c r="JV255" s="25"/>
      <c r="JW255" s="25"/>
      <c r="JX255" s="25"/>
      <c r="JY255" s="25"/>
      <c r="JZ255" s="25"/>
      <c r="KA255" s="25"/>
      <c r="KB255" s="25"/>
      <c r="KC255" s="25"/>
      <c r="KD255" s="25"/>
      <c r="KE255" s="25"/>
      <c r="KF255" s="25"/>
      <c r="KG255" s="25"/>
      <c r="KH255" s="25"/>
      <c r="KI255" s="25"/>
      <c r="KJ255" s="25"/>
      <c r="KK255" s="25"/>
      <c r="KL255" s="25"/>
      <c r="KM255" s="25"/>
      <c r="KN255" s="25"/>
      <c r="KO255" s="25"/>
      <c r="KP255" s="25"/>
      <c r="KQ255" s="25"/>
      <c r="KR255" s="25"/>
      <c r="KS255" s="25"/>
      <c r="KT255" s="25"/>
      <c r="KU255" s="25"/>
      <c r="KV255" s="25"/>
      <c r="KW255" s="25"/>
      <c r="KX255" s="25"/>
      <c r="KY255" s="25"/>
      <c r="KZ255" s="25"/>
      <c r="LA255" s="25"/>
      <c r="LB255" s="25"/>
      <c r="LC255" s="25"/>
      <c r="LD255" s="25"/>
      <c r="LE255" s="25"/>
      <c r="LF255" s="25"/>
      <c r="LG255" s="25"/>
      <c r="LH255" s="25"/>
      <c r="LI255" s="25"/>
      <c r="LJ255" s="25"/>
      <c r="LK255" s="25"/>
      <c r="LL255" s="25"/>
      <c r="LM255" s="25"/>
      <c r="LN255" s="25"/>
      <c r="LO255" s="25"/>
      <c r="LP255" s="25"/>
      <c r="LQ255" s="25"/>
      <c r="LR255" s="25"/>
      <c r="LS255" s="25"/>
      <c r="LT255" s="25"/>
      <c r="LU255" s="25"/>
      <c r="LV255" s="25"/>
      <c r="LW255" s="25"/>
      <c r="LX255" s="25"/>
      <c r="LY255" s="25"/>
      <c r="LZ255" s="25"/>
      <c r="MA255" s="25"/>
      <c r="MB255" s="25"/>
      <c r="MC255" s="25"/>
      <c r="MD255" s="25"/>
      <c r="ME255" s="25"/>
      <c r="MF255" s="25"/>
      <c r="MG255" s="25"/>
      <c r="MH255" s="25"/>
      <c r="MI255" s="25"/>
      <c r="MJ255" s="25"/>
      <c r="MK255" s="25"/>
      <c r="ML255" s="25"/>
      <c r="MM255" s="25"/>
      <c r="MN255" s="25"/>
      <c r="MO255" s="25"/>
      <c r="MP255" s="25"/>
      <c r="MQ255" s="25"/>
      <c r="MR255" s="25"/>
      <c r="MS255" s="25"/>
      <c r="MT255" s="25"/>
      <c r="MU255" s="25"/>
      <c r="MV255" s="25"/>
      <c r="MW255" s="25"/>
      <c r="MX255" s="25"/>
      <c r="MY255" s="25"/>
      <c r="MZ255" s="25"/>
      <c r="NA255" s="25"/>
      <c r="NB255" s="25"/>
      <c r="NC255" s="25"/>
      <c r="ND255" s="25"/>
      <c r="NE255" s="25"/>
      <c r="NF255" s="25"/>
      <c r="NG255" s="25"/>
      <c r="NH255" s="25"/>
      <c r="NI255" s="25"/>
      <c r="NJ255" s="25"/>
      <c r="NK255" s="25"/>
      <c r="NL255" s="25"/>
      <c r="NM255" s="25"/>
      <c r="NN255" s="23"/>
      <c r="NO255" s="25"/>
      <c r="NP255" s="25"/>
      <c r="NQ255" s="25"/>
      <c r="NR255" s="25"/>
      <c r="NS255" s="25"/>
      <c r="NT255" s="25"/>
      <c r="NU255" s="25"/>
      <c r="NV255" s="25"/>
      <c r="NW255" s="23"/>
      <c r="NX255" s="25"/>
      <c r="NY255" s="25"/>
      <c r="NZ255" s="25"/>
      <c r="OA255" s="25"/>
      <c r="OB255" s="25"/>
      <c r="OC255" s="25"/>
      <c r="OD255" s="25"/>
      <c r="OE255" s="25"/>
      <c r="OF255" s="25"/>
      <c r="OG255" s="25"/>
      <c r="OH255" s="25"/>
      <c r="OI255" s="25"/>
      <c r="OJ255" s="25"/>
      <c r="OK255" s="25"/>
      <c r="OL255" s="25"/>
      <c r="OM255" s="25"/>
      <c r="ON255" s="25"/>
      <c r="OO255" s="25"/>
      <c r="OP255" s="25"/>
    </row>
    <row r="256" spans="1:406">
      <c r="A256" s="21" t="s">
        <v>339</v>
      </c>
      <c r="B256" s="24">
        <f t="shared" si="264"/>
        <v>0</v>
      </c>
      <c r="C256" s="24">
        <f t="shared" si="265"/>
        <v>0</v>
      </c>
      <c r="D256" s="24">
        <f t="shared" si="266"/>
        <v>0</v>
      </c>
      <c r="E256" s="24">
        <f t="shared" si="267"/>
        <v>0</v>
      </c>
      <c r="F256" s="24">
        <f t="shared" si="268"/>
        <v>0</v>
      </c>
      <c r="G256" s="24">
        <f t="shared" si="269"/>
        <v>0</v>
      </c>
      <c r="H256" s="24">
        <f t="shared" si="270"/>
        <v>0</v>
      </c>
      <c r="I256" s="24">
        <f t="shared" si="271"/>
        <v>0</v>
      </c>
      <c r="J256" s="24">
        <f t="shared" si="272"/>
        <v>0</v>
      </c>
      <c r="K256" s="24">
        <f t="shared" si="273"/>
        <v>0</v>
      </c>
      <c r="L256" s="24">
        <f t="shared" si="274"/>
        <v>0</v>
      </c>
      <c r="M256" s="24">
        <f t="shared" si="275"/>
        <v>0</v>
      </c>
      <c r="N256" s="24">
        <f t="shared" si="276"/>
        <v>0</v>
      </c>
      <c r="O256" s="24">
        <f t="shared" si="277"/>
        <v>0</v>
      </c>
      <c r="P256" s="24">
        <f t="shared" si="278"/>
        <v>0</v>
      </c>
      <c r="Q256" s="24">
        <f t="shared" si="279"/>
        <v>0</v>
      </c>
      <c r="R256" s="24">
        <f t="shared" si="280"/>
        <v>0</v>
      </c>
      <c r="S256" s="24">
        <f t="shared" si="281"/>
        <v>0</v>
      </c>
      <c r="T256" s="24">
        <f t="shared" si="282"/>
        <v>0</v>
      </c>
      <c r="U256" s="24">
        <f t="shared" si="283"/>
        <v>0</v>
      </c>
      <c r="V256" s="24">
        <f t="shared" si="284"/>
        <v>0</v>
      </c>
      <c r="W256" s="24">
        <f t="shared" si="285"/>
        <v>0</v>
      </c>
      <c r="X256" s="24">
        <f t="shared" si="286"/>
        <v>0</v>
      </c>
      <c r="Y256" s="24">
        <f t="shared" si="287"/>
        <v>0</v>
      </c>
      <c r="Z256" s="24">
        <f t="shared" si="288"/>
        <v>0</v>
      </c>
      <c r="AA256" s="24">
        <f t="shared" si="289"/>
        <v>0</v>
      </c>
      <c r="AB256" s="24">
        <f t="shared" si="290"/>
        <v>0</v>
      </c>
      <c r="AC256" s="24">
        <f t="shared" si="291"/>
        <v>0</v>
      </c>
      <c r="AD256" s="24">
        <f t="shared" si="292"/>
        <v>0</v>
      </c>
      <c r="AE256" s="24">
        <f t="shared" si="293"/>
        <v>0</v>
      </c>
      <c r="AF256" s="24">
        <f t="shared" si="294"/>
        <v>0</v>
      </c>
      <c r="AG256" s="24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25"/>
      <c r="EY256" s="25"/>
      <c r="EZ256" s="25"/>
      <c r="FA256" s="25"/>
      <c r="FB256" s="25"/>
      <c r="FC256" s="25"/>
      <c r="FD256" s="25"/>
      <c r="FE256" s="25"/>
      <c r="FF256" s="25"/>
      <c r="FG256" s="25"/>
      <c r="FH256" s="25"/>
      <c r="FI256" s="25"/>
      <c r="FJ256" s="25"/>
      <c r="FK256" s="25"/>
      <c r="FL256" s="25"/>
      <c r="FM256" s="25"/>
      <c r="FN256" s="25"/>
      <c r="FO256" s="25"/>
      <c r="FP256" s="25"/>
      <c r="FQ256" s="25"/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  <c r="GT256" s="25"/>
      <c r="GU256" s="25"/>
      <c r="GV256" s="25"/>
      <c r="GW256" s="25"/>
      <c r="GX256" s="25"/>
      <c r="GY256" s="25"/>
      <c r="GZ256" s="25"/>
      <c r="HA256" s="25"/>
      <c r="HB256" s="25"/>
      <c r="HC256" s="25"/>
      <c r="HD256" s="25"/>
      <c r="HE256" s="25"/>
      <c r="HF256" s="25"/>
      <c r="HG256" s="25"/>
      <c r="HH256" s="25"/>
      <c r="HI256" s="25"/>
      <c r="HJ256" s="25"/>
      <c r="HK256" s="25"/>
      <c r="HL256" s="25"/>
      <c r="HM256" s="25"/>
      <c r="HN256" s="25"/>
      <c r="HO256" s="25"/>
      <c r="HP256" s="25"/>
      <c r="HQ256" s="25"/>
      <c r="HR256" s="25"/>
      <c r="HS256" s="25"/>
      <c r="HT256" s="25"/>
      <c r="HU256" s="25"/>
      <c r="HV256" s="25"/>
      <c r="HW256" s="25"/>
      <c r="HX256" s="25"/>
      <c r="HY256" s="25"/>
      <c r="HZ256" s="25"/>
      <c r="IA256" s="25"/>
      <c r="IB256" s="25"/>
      <c r="IC256" s="25"/>
      <c r="ID256" s="25"/>
      <c r="IE256" s="25"/>
      <c r="IF256" s="25"/>
      <c r="IG256" s="25"/>
      <c r="IH256" s="25"/>
      <c r="II256" s="25"/>
      <c r="IJ256" s="25"/>
      <c r="IK256" s="25"/>
      <c r="IL256" s="25"/>
      <c r="IM256" s="25"/>
      <c r="IN256" s="25"/>
      <c r="IO256" s="25"/>
      <c r="IP256" s="25"/>
      <c r="IQ256" s="25"/>
      <c r="IR256" s="25"/>
      <c r="IS256" s="25"/>
      <c r="IT256" s="25"/>
      <c r="IU256" s="25"/>
      <c r="IV256" s="25"/>
      <c r="IW256" s="25"/>
      <c r="IX256" s="25"/>
      <c r="IY256" s="25"/>
      <c r="IZ256" s="25"/>
      <c r="JA256" s="25"/>
      <c r="JB256" s="25"/>
      <c r="JC256" s="25"/>
      <c r="JD256" s="25"/>
      <c r="JE256" s="25"/>
      <c r="JF256" s="25"/>
      <c r="JG256" s="25"/>
      <c r="JH256" s="25"/>
      <c r="JI256" s="25"/>
      <c r="JJ256" s="25"/>
      <c r="JK256" s="25"/>
      <c r="JL256" s="25"/>
      <c r="JM256" s="25"/>
      <c r="JN256" s="25"/>
      <c r="JO256" s="25"/>
      <c r="JP256" s="25"/>
      <c r="JQ256" s="25"/>
      <c r="JR256" s="25"/>
      <c r="JS256" s="25"/>
      <c r="JT256" s="25"/>
      <c r="JU256" s="25"/>
      <c r="JV256" s="25"/>
      <c r="JW256" s="25"/>
      <c r="JX256" s="25"/>
      <c r="JY256" s="25"/>
      <c r="JZ256" s="25"/>
      <c r="KA256" s="25"/>
      <c r="KB256" s="25"/>
      <c r="KC256" s="25"/>
      <c r="KD256" s="25"/>
      <c r="KE256" s="25"/>
      <c r="KF256" s="25"/>
      <c r="KG256" s="25"/>
      <c r="KH256" s="25"/>
      <c r="KI256" s="25"/>
      <c r="KJ256" s="25"/>
      <c r="KK256" s="25"/>
      <c r="KL256" s="25"/>
      <c r="KM256" s="25"/>
      <c r="KN256" s="25"/>
      <c r="KO256" s="25"/>
      <c r="KP256" s="25"/>
      <c r="KQ256" s="25"/>
      <c r="KR256" s="25"/>
      <c r="KS256" s="25"/>
      <c r="KT256" s="25"/>
      <c r="KU256" s="25"/>
      <c r="KV256" s="25"/>
      <c r="KW256" s="25"/>
      <c r="KX256" s="25"/>
      <c r="KY256" s="25"/>
      <c r="KZ256" s="25"/>
      <c r="LA256" s="25"/>
      <c r="LB256" s="25"/>
      <c r="LC256" s="25"/>
      <c r="LD256" s="25"/>
      <c r="LE256" s="25"/>
      <c r="LF256" s="25"/>
      <c r="LG256" s="25"/>
      <c r="LH256" s="25"/>
      <c r="LI256" s="25"/>
      <c r="LJ256" s="25"/>
      <c r="LK256" s="25"/>
      <c r="LL256" s="25"/>
      <c r="LM256" s="25"/>
      <c r="LN256" s="25"/>
      <c r="LO256" s="25"/>
      <c r="LP256" s="25"/>
      <c r="LQ256" s="25"/>
      <c r="LR256" s="25"/>
      <c r="LS256" s="25"/>
      <c r="LT256" s="25"/>
      <c r="LU256" s="25"/>
      <c r="LV256" s="25"/>
      <c r="LW256" s="25"/>
      <c r="LX256" s="25"/>
      <c r="LY256" s="25"/>
      <c r="LZ256" s="25"/>
      <c r="MA256" s="25"/>
      <c r="MB256" s="25"/>
      <c r="MC256" s="25"/>
      <c r="MD256" s="25"/>
      <c r="ME256" s="25"/>
      <c r="MF256" s="25"/>
      <c r="MG256" s="25"/>
      <c r="MH256" s="25"/>
      <c r="MI256" s="25"/>
      <c r="MJ256" s="25"/>
      <c r="MK256" s="25"/>
      <c r="ML256" s="25"/>
      <c r="MM256" s="25"/>
      <c r="MN256" s="25"/>
      <c r="MO256" s="25"/>
      <c r="MP256" s="25"/>
      <c r="MQ256" s="25"/>
      <c r="MR256" s="25"/>
      <c r="MS256" s="25"/>
      <c r="MT256" s="25"/>
      <c r="MU256" s="25"/>
      <c r="MV256" s="25"/>
      <c r="MW256" s="25"/>
      <c r="MX256" s="25"/>
      <c r="MY256" s="25"/>
      <c r="MZ256" s="25"/>
      <c r="NA256" s="25"/>
      <c r="NB256" s="25"/>
      <c r="NC256" s="25"/>
      <c r="ND256" s="25"/>
      <c r="NE256" s="25"/>
      <c r="NF256" s="25"/>
      <c r="NG256" s="25"/>
      <c r="NH256" s="25"/>
      <c r="NI256" s="25"/>
      <c r="NJ256" s="25"/>
      <c r="NK256" s="25"/>
      <c r="NL256" s="25"/>
      <c r="NM256" s="25"/>
      <c r="NN256" s="23"/>
      <c r="NO256" s="25"/>
      <c r="NP256" s="25"/>
      <c r="NQ256" s="25"/>
      <c r="NR256" s="25"/>
      <c r="NS256" s="25"/>
      <c r="NT256" s="25"/>
      <c r="NU256" s="25"/>
      <c r="NV256" s="25"/>
      <c r="NW256" s="23"/>
      <c r="NX256" s="25"/>
      <c r="NY256" s="25"/>
      <c r="NZ256" s="25"/>
      <c r="OA256" s="25"/>
      <c r="OB256" s="25"/>
      <c r="OC256" s="25"/>
      <c r="OD256" s="25"/>
      <c r="OE256" s="25"/>
      <c r="OF256" s="25"/>
      <c r="OG256" s="25"/>
      <c r="OH256" s="25"/>
      <c r="OI256" s="25"/>
      <c r="OJ256" s="25"/>
      <c r="OK256" s="25"/>
      <c r="OL256" s="25"/>
      <c r="OM256" s="25"/>
      <c r="ON256" s="25"/>
      <c r="OO256" s="25"/>
      <c r="OP256" s="25"/>
    </row>
    <row r="257" spans="1:406">
      <c r="A257" s="21" t="s">
        <v>340</v>
      </c>
      <c r="B257" s="24">
        <f t="shared" si="264"/>
        <v>0</v>
      </c>
      <c r="C257" s="24">
        <f t="shared" si="265"/>
        <v>0</v>
      </c>
      <c r="D257" s="24">
        <f t="shared" si="266"/>
        <v>0</v>
      </c>
      <c r="E257" s="24">
        <f t="shared" si="267"/>
        <v>0</v>
      </c>
      <c r="F257" s="24">
        <f t="shared" si="268"/>
        <v>0</v>
      </c>
      <c r="G257" s="24">
        <f t="shared" si="269"/>
        <v>0</v>
      </c>
      <c r="H257" s="24">
        <f t="shared" si="270"/>
        <v>0</v>
      </c>
      <c r="I257" s="24">
        <f t="shared" si="271"/>
        <v>0</v>
      </c>
      <c r="J257" s="24">
        <f t="shared" si="272"/>
        <v>0</v>
      </c>
      <c r="K257" s="24">
        <f t="shared" si="273"/>
        <v>0</v>
      </c>
      <c r="L257" s="24">
        <f t="shared" si="274"/>
        <v>0</v>
      </c>
      <c r="M257" s="24">
        <f t="shared" si="275"/>
        <v>0</v>
      </c>
      <c r="N257" s="24">
        <f t="shared" si="276"/>
        <v>0</v>
      </c>
      <c r="O257" s="24">
        <f t="shared" si="277"/>
        <v>0</v>
      </c>
      <c r="P257" s="24">
        <f t="shared" si="278"/>
        <v>0</v>
      </c>
      <c r="Q257" s="24">
        <f t="shared" si="279"/>
        <v>0</v>
      </c>
      <c r="R257" s="24">
        <f t="shared" si="280"/>
        <v>0</v>
      </c>
      <c r="S257" s="24">
        <f t="shared" si="281"/>
        <v>0</v>
      </c>
      <c r="T257" s="24">
        <f t="shared" si="282"/>
        <v>0</v>
      </c>
      <c r="U257" s="24">
        <f t="shared" si="283"/>
        <v>0</v>
      </c>
      <c r="V257" s="24">
        <f t="shared" si="284"/>
        <v>0</v>
      </c>
      <c r="W257" s="24">
        <f t="shared" si="285"/>
        <v>0</v>
      </c>
      <c r="X257" s="24">
        <f t="shared" si="286"/>
        <v>0</v>
      </c>
      <c r="Y257" s="24">
        <f t="shared" si="287"/>
        <v>0</v>
      </c>
      <c r="Z257" s="24">
        <f t="shared" si="288"/>
        <v>0</v>
      </c>
      <c r="AA257" s="24">
        <f t="shared" si="289"/>
        <v>0</v>
      </c>
      <c r="AB257" s="24">
        <f t="shared" si="290"/>
        <v>0</v>
      </c>
      <c r="AC257" s="24">
        <f t="shared" si="291"/>
        <v>0</v>
      </c>
      <c r="AD257" s="24">
        <f t="shared" si="292"/>
        <v>0</v>
      </c>
      <c r="AE257" s="24">
        <f t="shared" si="293"/>
        <v>0</v>
      </c>
      <c r="AF257" s="24">
        <f t="shared" si="294"/>
        <v>0</v>
      </c>
      <c r="AG257" s="24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  <c r="EX257" s="25"/>
      <c r="EY257" s="25"/>
      <c r="EZ257" s="25"/>
      <c r="FA257" s="25"/>
      <c r="FB257" s="25"/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  <c r="GT257" s="25"/>
      <c r="GU257" s="25"/>
      <c r="GV257" s="25"/>
      <c r="GW257" s="25"/>
      <c r="GX257" s="25"/>
      <c r="GY257" s="25"/>
      <c r="GZ257" s="25"/>
      <c r="HA257" s="25"/>
      <c r="HB257" s="25"/>
      <c r="HC257" s="25"/>
      <c r="HD257" s="25"/>
      <c r="HE257" s="25"/>
      <c r="HF257" s="25"/>
      <c r="HG257" s="25"/>
      <c r="HH257" s="25"/>
      <c r="HI257" s="25"/>
      <c r="HJ257" s="25"/>
      <c r="HK257" s="25"/>
      <c r="HL257" s="25"/>
      <c r="HM257" s="25"/>
      <c r="HN257" s="25"/>
      <c r="HO257" s="25"/>
      <c r="HP257" s="25"/>
      <c r="HQ257" s="25"/>
      <c r="HR257" s="25"/>
      <c r="HS257" s="25"/>
      <c r="HT257" s="25"/>
      <c r="HU257" s="25"/>
      <c r="HV257" s="25"/>
      <c r="HW257" s="25"/>
      <c r="HX257" s="25"/>
      <c r="HY257" s="25"/>
      <c r="HZ257" s="25"/>
      <c r="IA257" s="25"/>
      <c r="IB257" s="25"/>
      <c r="IC257" s="25"/>
      <c r="ID257" s="25"/>
      <c r="IE257" s="25"/>
      <c r="IF257" s="25"/>
      <c r="IG257" s="25"/>
      <c r="IH257" s="25"/>
      <c r="II257" s="25"/>
      <c r="IJ257" s="25"/>
      <c r="IK257" s="25"/>
      <c r="IL257" s="25"/>
      <c r="IM257" s="25"/>
      <c r="IN257" s="25"/>
      <c r="IO257" s="25"/>
      <c r="IP257" s="25"/>
      <c r="IQ257" s="25"/>
      <c r="IR257" s="25"/>
      <c r="IS257" s="25"/>
      <c r="IT257" s="25"/>
      <c r="IU257" s="25"/>
      <c r="IV257" s="25"/>
      <c r="IW257" s="25"/>
      <c r="IX257" s="25"/>
      <c r="IY257" s="25"/>
      <c r="IZ257" s="25"/>
      <c r="JA257" s="25"/>
      <c r="JB257" s="25"/>
      <c r="JC257" s="25"/>
      <c r="JD257" s="25"/>
      <c r="JE257" s="25"/>
      <c r="JF257" s="25"/>
      <c r="JG257" s="25"/>
      <c r="JH257" s="25"/>
      <c r="JI257" s="25"/>
      <c r="JJ257" s="25"/>
      <c r="JK257" s="25"/>
      <c r="JL257" s="25"/>
      <c r="JM257" s="25"/>
      <c r="JN257" s="25"/>
      <c r="JO257" s="25"/>
      <c r="JP257" s="25"/>
      <c r="JQ257" s="25"/>
      <c r="JR257" s="25"/>
      <c r="JS257" s="25"/>
      <c r="JT257" s="25"/>
      <c r="JU257" s="25"/>
      <c r="JV257" s="25"/>
      <c r="JW257" s="25"/>
      <c r="JX257" s="25"/>
      <c r="JY257" s="25"/>
      <c r="JZ257" s="25"/>
      <c r="KA257" s="25"/>
      <c r="KB257" s="25"/>
      <c r="KC257" s="25"/>
      <c r="KD257" s="25"/>
      <c r="KE257" s="25"/>
      <c r="KF257" s="25"/>
      <c r="KG257" s="25"/>
      <c r="KH257" s="25"/>
      <c r="KI257" s="25"/>
      <c r="KJ257" s="25"/>
      <c r="KK257" s="25"/>
      <c r="KL257" s="25"/>
      <c r="KM257" s="25"/>
      <c r="KN257" s="25"/>
      <c r="KO257" s="25"/>
      <c r="KP257" s="25"/>
      <c r="KQ257" s="25"/>
      <c r="KR257" s="25"/>
      <c r="KS257" s="25"/>
      <c r="KT257" s="25"/>
      <c r="KU257" s="25"/>
      <c r="KV257" s="25"/>
      <c r="KW257" s="25"/>
      <c r="KX257" s="25"/>
      <c r="KY257" s="25"/>
      <c r="KZ257" s="25"/>
      <c r="LA257" s="25"/>
      <c r="LB257" s="25"/>
      <c r="LC257" s="25"/>
      <c r="LD257" s="25"/>
      <c r="LE257" s="25"/>
      <c r="LF257" s="25"/>
      <c r="LG257" s="25"/>
      <c r="LH257" s="25"/>
      <c r="LI257" s="25"/>
      <c r="LJ257" s="25"/>
      <c r="LK257" s="25"/>
      <c r="LL257" s="25"/>
      <c r="LM257" s="25"/>
      <c r="LN257" s="25"/>
      <c r="LO257" s="25"/>
      <c r="LP257" s="25"/>
      <c r="LQ257" s="25"/>
      <c r="LR257" s="25"/>
      <c r="LS257" s="25"/>
      <c r="LT257" s="25"/>
      <c r="LU257" s="25"/>
      <c r="LV257" s="25"/>
      <c r="LW257" s="25"/>
      <c r="LX257" s="25"/>
      <c r="LY257" s="25"/>
      <c r="LZ257" s="25"/>
      <c r="MA257" s="25"/>
      <c r="MB257" s="25"/>
      <c r="MC257" s="25"/>
      <c r="MD257" s="25"/>
      <c r="ME257" s="25"/>
      <c r="MF257" s="25"/>
      <c r="MG257" s="25"/>
      <c r="MH257" s="25"/>
      <c r="MI257" s="25"/>
      <c r="MJ257" s="25"/>
      <c r="MK257" s="25"/>
      <c r="ML257" s="25"/>
      <c r="MM257" s="25"/>
      <c r="MN257" s="25"/>
      <c r="MO257" s="25"/>
      <c r="MP257" s="25"/>
      <c r="MQ257" s="25"/>
      <c r="MR257" s="25"/>
      <c r="MS257" s="25"/>
      <c r="MT257" s="25"/>
      <c r="MU257" s="25"/>
      <c r="MV257" s="25"/>
      <c r="MW257" s="25"/>
      <c r="MX257" s="25"/>
      <c r="MY257" s="25"/>
      <c r="MZ257" s="25"/>
      <c r="NA257" s="25"/>
      <c r="NB257" s="26"/>
      <c r="NC257" s="25"/>
      <c r="ND257" s="25"/>
      <c r="NE257" s="25"/>
      <c r="NF257" s="25"/>
      <c r="NG257" s="26"/>
      <c r="NH257" s="25"/>
      <c r="NI257" s="26"/>
      <c r="NJ257" s="25"/>
      <c r="NK257" s="25"/>
      <c r="NL257" s="26"/>
      <c r="NM257" s="25"/>
      <c r="NN257" s="26"/>
      <c r="NO257" s="25"/>
      <c r="NP257" s="26"/>
      <c r="NQ257" s="26"/>
      <c r="NR257" s="25"/>
      <c r="NS257" s="26"/>
      <c r="NT257" s="25"/>
      <c r="NU257" s="26"/>
      <c r="NV257" s="25"/>
      <c r="NW257" s="26"/>
      <c r="NX257" s="25"/>
      <c r="NY257" s="25"/>
      <c r="NZ257" s="26"/>
      <c r="OA257" s="25"/>
      <c r="OB257" s="25"/>
      <c r="OC257" s="25"/>
      <c r="OD257" s="25"/>
      <c r="OE257" s="25"/>
      <c r="OF257" s="25"/>
      <c r="OG257" s="25"/>
      <c r="OH257" s="25"/>
      <c r="OI257" s="25"/>
      <c r="OJ257" s="25"/>
      <c r="OK257" s="25"/>
      <c r="OL257" s="25"/>
      <c r="OM257" s="25"/>
      <c r="ON257" s="25"/>
      <c r="OO257" s="25"/>
      <c r="OP257" s="25"/>
    </row>
    <row r="258" spans="1:406">
      <c r="A258" s="21" t="s">
        <v>341</v>
      </c>
      <c r="B258" s="24">
        <f t="shared" si="264"/>
        <v>0</v>
      </c>
      <c r="C258" s="24">
        <f t="shared" si="265"/>
        <v>0</v>
      </c>
      <c r="D258" s="24">
        <f t="shared" si="266"/>
        <v>0</v>
      </c>
      <c r="E258" s="24">
        <f t="shared" si="267"/>
        <v>0</v>
      </c>
      <c r="F258" s="24">
        <f t="shared" si="268"/>
        <v>0</v>
      </c>
      <c r="G258" s="24">
        <f t="shared" si="269"/>
        <v>0</v>
      </c>
      <c r="H258" s="24">
        <f t="shared" si="270"/>
        <v>0</v>
      </c>
      <c r="I258" s="24">
        <f t="shared" si="271"/>
        <v>0</v>
      </c>
      <c r="J258" s="24">
        <f t="shared" si="272"/>
        <v>0</v>
      </c>
      <c r="K258" s="24">
        <f t="shared" si="273"/>
        <v>0</v>
      </c>
      <c r="L258" s="24">
        <f t="shared" si="274"/>
        <v>0</v>
      </c>
      <c r="M258" s="24">
        <f t="shared" si="275"/>
        <v>0</v>
      </c>
      <c r="N258" s="24">
        <f t="shared" si="276"/>
        <v>0</v>
      </c>
      <c r="O258" s="24">
        <f t="shared" si="277"/>
        <v>0</v>
      </c>
      <c r="P258" s="24">
        <f t="shared" si="278"/>
        <v>0</v>
      </c>
      <c r="Q258" s="24">
        <f t="shared" si="279"/>
        <v>0</v>
      </c>
      <c r="R258" s="24">
        <f t="shared" si="280"/>
        <v>0</v>
      </c>
      <c r="S258" s="24">
        <f t="shared" si="281"/>
        <v>0</v>
      </c>
      <c r="T258" s="24">
        <f t="shared" si="282"/>
        <v>0</v>
      </c>
      <c r="U258" s="24">
        <f t="shared" si="283"/>
        <v>0</v>
      </c>
      <c r="V258" s="24">
        <f t="shared" si="284"/>
        <v>0</v>
      </c>
      <c r="W258" s="24">
        <f t="shared" si="285"/>
        <v>0</v>
      </c>
      <c r="X258" s="24">
        <f t="shared" si="286"/>
        <v>0</v>
      </c>
      <c r="Y258" s="24">
        <f t="shared" si="287"/>
        <v>0</v>
      </c>
      <c r="Z258" s="24">
        <f t="shared" si="288"/>
        <v>0</v>
      </c>
      <c r="AA258" s="24">
        <f t="shared" si="289"/>
        <v>0</v>
      </c>
      <c r="AB258" s="24">
        <f t="shared" si="290"/>
        <v>0</v>
      </c>
      <c r="AC258" s="24">
        <f t="shared" si="291"/>
        <v>0</v>
      </c>
      <c r="AD258" s="24">
        <f t="shared" si="292"/>
        <v>0</v>
      </c>
      <c r="AE258" s="24">
        <f t="shared" si="293"/>
        <v>0</v>
      </c>
      <c r="AF258" s="24">
        <f t="shared" si="294"/>
        <v>0</v>
      </c>
      <c r="AG258" s="24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  <c r="GT258" s="25"/>
      <c r="GU258" s="25"/>
      <c r="GV258" s="25"/>
      <c r="GW258" s="25"/>
      <c r="GX258" s="25"/>
      <c r="GY258" s="25"/>
      <c r="GZ258" s="25"/>
      <c r="HA258" s="25"/>
      <c r="HB258" s="25"/>
      <c r="HC258" s="25"/>
      <c r="HD258" s="25"/>
      <c r="HE258" s="25"/>
      <c r="HF258" s="25"/>
      <c r="HG258" s="25"/>
      <c r="HH258" s="25"/>
      <c r="HI258" s="25"/>
      <c r="HJ258" s="25"/>
      <c r="HK258" s="25"/>
      <c r="HL258" s="25"/>
      <c r="HM258" s="25"/>
      <c r="HN258" s="25"/>
      <c r="HO258" s="25"/>
      <c r="HP258" s="25"/>
      <c r="HQ258" s="25"/>
      <c r="HR258" s="25"/>
      <c r="HS258" s="25"/>
      <c r="HT258" s="25"/>
      <c r="HU258" s="25"/>
      <c r="HV258" s="25"/>
      <c r="HW258" s="25"/>
      <c r="HX258" s="25"/>
      <c r="HY258" s="25"/>
      <c r="HZ258" s="25"/>
      <c r="IA258" s="25"/>
      <c r="IB258" s="25"/>
      <c r="IC258" s="25"/>
      <c r="ID258" s="25"/>
      <c r="IE258" s="25"/>
      <c r="IF258" s="25"/>
      <c r="IG258" s="25"/>
      <c r="IH258" s="25"/>
      <c r="II258" s="25"/>
      <c r="IJ258" s="25"/>
      <c r="IK258" s="25"/>
      <c r="IL258" s="25"/>
      <c r="IM258" s="25"/>
      <c r="IN258" s="25"/>
      <c r="IO258" s="25"/>
      <c r="IP258" s="25"/>
      <c r="IQ258" s="25"/>
      <c r="IR258" s="25"/>
      <c r="IS258" s="25"/>
      <c r="IT258" s="25"/>
      <c r="IU258" s="25"/>
      <c r="IV258" s="25"/>
      <c r="IW258" s="25"/>
      <c r="IX258" s="25"/>
      <c r="IY258" s="25"/>
      <c r="IZ258" s="25"/>
      <c r="JA258" s="25"/>
      <c r="JB258" s="25"/>
      <c r="JC258" s="25"/>
      <c r="JD258" s="25"/>
      <c r="JE258" s="25"/>
      <c r="JF258" s="25"/>
      <c r="JG258" s="25"/>
      <c r="JH258" s="25"/>
      <c r="JI258" s="25"/>
      <c r="JJ258" s="25"/>
      <c r="JK258" s="25"/>
      <c r="JL258" s="25"/>
      <c r="JM258" s="25"/>
      <c r="JN258" s="25"/>
      <c r="JO258" s="25"/>
      <c r="JP258" s="25"/>
      <c r="JQ258" s="25"/>
      <c r="JR258" s="25"/>
      <c r="JS258" s="25"/>
      <c r="JT258" s="25"/>
      <c r="JU258" s="25"/>
      <c r="JV258" s="25"/>
      <c r="JW258" s="25"/>
      <c r="JX258" s="25"/>
      <c r="JY258" s="25"/>
      <c r="JZ258" s="25"/>
      <c r="KA258" s="25"/>
      <c r="KB258" s="25"/>
      <c r="KC258" s="25"/>
      <c r="KD258" s="25"/>
      <c r="KE258" s="25"/>
      <c r="KF258" s="25"/>
      <c r="KG258" s="25"/>
      <c r="KH258" s="25"/>
      <c r="KI258" s="25"/>
      <c r="KJ258" s="25"/>
      <c r="KK258" s="25"/>
      <c r="KL258" s="25"/>
      <c r="KM258" s="25"/>
      <c r="KN258" s="25"/>
      <c r="KO258" s="25"/>
      <c r="KP258" s="25"/>
      <c r="KQ258" s="25"/>
      <c r="KR258" s="25"/>
      <c r="KS258" s="25"/>
      <c r="KT258" s="25"/>
      <c r="KU258" s="25"/>
      <c r="KV258" s="25"/>
      <c r="KW258" s="25"/>
      <c r="KX258" s="25"/>
      <c r="KY258" s="25"/>
      <c r="KZ258" s="25"/>
      <c r="LA258" s="25"/>
      <c r="LB258" s="25"/>
      <c r="LC258" s="25"/>
      <c r="LD258" s="25"/>
      <c r="LE258" s="25"/>
      <c r="LF258" s="25"/>
      <c r="LG258" s="25"/>
      <c r="LH258" s="25"/>
      <c r="LI258" s="25"/>
      <c r="LJ258" s="25"/>
      <c r="LK258" s="25"/>
      <c r="LL258" s="25"/>
      <c r="LM258" s="25"/>
      <c r="LN258" s="25"/>
      <c r="LO258" s="25"/>
      <c r="LP258" s="25"/>
      <c r="LQ258" s="25"/>
      <c r="LR258" s="25"/>
      <c r="LS258" s="25"/>
      <c r="LT258" s="25"/>
      <c r="LU258" s="25"/>
      <c r="LV258" s="25"/>
      <c r="LW258" s="25"/>
      <c r="LX258" s="25"/>
      <c r="LY258" s="25"/>
      <c r="LZ258" s="25"/>
      <c r="MA258" s="25"/>
      <c r="MB258" s="25"/>
      <c r="MC258" s="25"/>
      <c r="MD258" s="25"/>
      <c r="ME258" s="25"/>
      <c r="MF258" s="25"/>
      <c r="MG258" s="25"/>
      <c r="MH258" s="25"/>
      <c r="MI258" s="25"/>
      <c r="MJ258" s="25"/>
      <c r="MK258" s="25"/>
      <c r="ML258" s="25"/>
      <c r="MM258" s="25"/>
      <c r="MN258" s="25"/>
      <c r="MO258" s="25"/>
      <c r="MP258" s="25"/>
      <c r="MQ258" s="25"/>
      <c r="MR258" s="25"/>
      <c r="MS258" s="25"/>
      <c r="MT258" s="25"/>
      <c r="MU258" s="25"/>
      <c r="MV258" s="25"/>
      <c r="MW258" s="25"/>
      <c r="MX258" s="25"/>
      <c r="MY258" s="25"/>
      <c r="MZ258" s="25"/>
      <c r="NA258" s="25"/>
      <c r="NB258" s="25"/>
      <c r="NC258" s="25"/>
      <c r="ND258" s="25"/>
      <c r="NE258" s="25"/>
      <c r="NF258" s="25"/>
      <c r="NG258" s="25"/>
      <c r="NH258" s="25"/>
      <c r="NI258" s="25"/>
      <c r="NJ258" s="25"/>
      <c r="NK258" s="25"/>
      <c r="NL258" s="25"/>
      <c r="NM258" s="25"/>
      <c r="NN258" s="23"/>
      <c r="NO258" s="25"/>
      <c r="NP258" s="25"/>
      <c r="NQ258" s="25"/>
      <c r="NR258" s="25"/>
      <c r="NS258" s="25"/>
      <c r="NT258" s="25"/>
      <c r="NU258" s="25"/>
      <c r="NV258" s="25"/>
      <c r="NW258" s="23"/>
      <c r="NX258" s="25"/>
      <c r="NY258" s="25"/>
      <c r="NZ258" s="25"/>
      <c r="OA258" s="25"/>
      <c r="OB258" s="25"/>
      <c r="OC258" s="25"/>
      <c r="OD258" s="25"/>
      <c r="OE258" s="25"/>
      <c r="OF258" s="25"/>
      <c r="OG258" s="25"/>
      <c r="OH258" s="25"/>
      <c r="OI258" s="25"/>
      <c r="OJ258" s="25"/>
      <c r="OK258" s="25"/>
      <c r="OL258" s="25"/>
      <c r="OM258" s="25"/>
      <c r="ON258" s="25"/>
      <c r="OO258" s="25"/>
      <c r="OP258" s="25"/>
    </row>
    <row r="259" spans="1:406">
      <c r="A259" s="21" t="s">
        <v>342</v>
      </c>
      <c r="B259" s="24">
        <f t="shared" si="264"/>
        <v>0</v>
      </c>
      <c r="C259" s="24">
        <f t="shared" si="265"/>
        <v>0</v>
      </c>
      <c r="D259" s="24">
        <f t="shared" si="266"/>
        <v>0</v>
      </c>
      <c r="E259" s="24">
        <f t="shared" si="267"/>
        <v>0</v>
      </c>
      <c r="F259" s="24">
        <f t="shared" si="268"/>
        <v>0</v>
      </c>
      <c r="G259" s="24">
        <f t="shared" si="269"/>
        <v>0</v>
      </c>
      <c r="H259" s="24">
        <f t="shared" si="270"/>
        <v>0</v>
      </c>
      <c r="I259" s="24">
        <f t="shared" si="271"/>
        <v>0</v>
      </c>
      <c r="J259" s="24">
        <f t="shared" si="272"/>
        <v>0</v>
      </c>
      <c r="K259" s="24">
        <f t="shared" si="273"/>
        <v>0</v>
      </c>
      <c r="L259" s="24">
        <f t="shared" si="274"/>
        <v>0</v>
      </c>
      <c r="M259" s="24">
        <f t="shared" si="275"/>
        <v>0</v>
      </c>
      <c r="N259" s="24">
        <f t="shared" si="276"/>
        <v>0</v>
      </c>
      <c r="O259" s="24">
        <f t="shared" si="277"/>
        <v>0</v>
      </c>
      <c r="P259" s="24">
        <f t="shared" si="278"/>
        <v>0</v>
      </c>
      <c r="Q259" s="24">
        <f t="shared" si="279"/>
        <v>0</v>
      </c>
      <c r="R259" s="24">
        <f t="shared" si="280"/>
        <v>0</v>
      </c>
      <c r="S259" s="24">
        <f t="shared" si="281"/>
        <v>0</v>
      </c>
      <c r="T259" s="24">
        <f t="shared" si="282"/>
        <v>0</v>
      </c>
      <c r="U259" s="24">
        <f t="shared" si="283"/>
        <v>0</v>
      </c>
      <c r="V259" s="24">
        <f t="shared" si="284"/>
        <v>0</v>
      </c>
      <c r="W259" s="24">
        <f t="shared" si="285"/>
        <v>0</v>
      </c>
      <c r="X259" s="24">
        <f t="shared" si="286"/>
        <v>0</v>
      </c>
      <c r="Y259" s="24">
        <f t="shared" si="287"/>
        <v>0</v>
      </c>
      <c r="Z259" s="24">
        <f t="shared" si="288"/>
        <v>0</v>
      </c>
      <c r="AA259" s="24">
        <f t="shared" si="289"/>
        <v>0</v>
      </c>
      <c r="AB259" s="24">
        <f t="shared" si="290"/>
        <v>0</v>
      </c>
      <c r="AC259" s="24">
        <f t="shared" si="291"/>
        <v>0</v>
      </c>
      <c r="AD259" s="24">
        <f t="shared" si="292"/>
        <v>0</v>
      </c>
      <c r="AE259" s="24">
        <f t="shared" si="293"/>
        <v>0</v>
      </c>
      <c r="AF259" s="24">
        <f t="shared" si="294"/>
        <v>0</v>
      </c>
      <c r="AG259" s="24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R259" s="25"/>
      <c r="ES259" s="25"/>
      <c r="ET259" s="25"/>
      <c r="EU259" s="25"/>
      <c r="EV259" s="25"/>
      <c r="EW259" s="25"/>
      <c r="EX259" s="25"/>
      <c r="EY259" s="25"/>
      <c r="EZ259" s="25"/>
      <c r="FA259" s="25"/>
      <c r="FB259" s="25"/>
      <c r="FC259" s="25"/>
      <c r="FD259" s="25"/>
      <c r="FE259" s="25"/>
      <c r="FF259" s="25"/>
      <c r="FG259" s="25"/>
      <c r="FH259" s="25"/>
      <c r="FI259" s="25"/>
      <c r="FJ259" s="25"/>
      <c r="FK259" s="25"/>
      <c r="FL259" s="25"/>
      <c r="FM259" s="25"/>
      <c r="FN259" s="25"/>
      <c r="FO259" s="25"/>
      <c r="FP259" s="25"/>
      <c r="FQ259" s="25"/>
      <c r="FR259" s="25"/>
      <c r="FS259" s="25"/>
      <c r="FT259" s="25"/>
      <c r="FU259" s="25"/>
      <c r="FV259" s="25"/>
      <c r="FW259" s="25"/>
      <c r="FX259" s="25"/>
      <c r="FY259" s="25"/>
      <c r="FZ259" s="25"/>
      <c r="GA259" s="25"/>
      <c r="GB259" s="25"/>
      <c r="GC259" s="25"/>
      <c r="GD259" s="25"/>
      <c r="GE259" s="25"/>
      <c r="GF259" s="25"/>
      <c r="GG259" s="25"/>
      <c r="GH259" s="25"/>
      <c r="GI259" s="25"/>
      <c r="GJ259" s="25"/>
      <c r="GK259" s="25"/>
      <c r="GL259" s="25"/>
      <c r="GM259" s="25"/>
      <c r="GN259" s="25"/>
      <c r="GO259" s="25"/>
      <c r="GP259" s="25"/>
      <c r="GQ259" s="25"/>
      <c r="GR259" s="25"/>
      <c r="GS259" s="25"/>
      <c r="GT259" s="25"/>
      <c r="GU259" s="25"/>
      <c r="GV259" s="25"/>
      <c r="GW259" s="25"/>
      <c r="GX259" s="25"/>
      <c r="GY259" s="25"/>
      <c r="GZ259" s="25"/>
      <c r="HA259" s="25"/>
      <c r="HB259" s="25"/>
      <c r="HC259" s="25"/>
      <c r="HD259" s="25"/>
      <c r="HE259" s="25"/>
      <c r="HF259" s="25"/>
      <c r="HG259" s="25"/>
      <c r="HH259" s="25"/>
      <c r="HI259" s="25"/>
      <c r="HJ259" s="25"/>
      <c r="HK259" s="25"/>
      <c r="HL259" s="25"/>
      <c r="HM259" s="25"/>
      <c r="HN259" s="25"/>
      <c r="HO259" s="25"/>
      <c r="HP259" s="25"/>
      <c r="HQ259" s="25"/>
      <c r="HR259" s="25"/>
      <c r="HS259" s="25"/>
      <c r="HT259" s="25"/>
      <c r="HU259" s="25"/>
      <c r="HV259" s="25"/>
      <c r="HW259" s="25"/>
      <c r="HX259" s="25"/>
      <c r="HY259" s="25"/>
      <c r="HZ259" s="25"/>
      <c r="IA259" s="25"/>
      <c r="IB259" s="25"/>
      <c r="IC259" s="25"/>
      <c r="ID259" s="25"/>
      <c r="IE259" s="25"/>
      <c r="IF259" s="25"/>
      <c r="IG259" s="25"/>
      <c r="IH259" s="25"/>
      <c r="II259" s="25"/>
      <c r="IJ259" s="25"/>
      <c r="IK259" s="25"/>
      <c r="IL259" s="25"/>
      <c r="IM259" s="25"/>
      <c r="IN259" s="25"/>
      <c r="IO259" s="25"/>
      <c r="IP259" s="25"/>
      <c r="IQ259" s="25"/>
      <c r="IR259" s="25"/>
      <c r="IS259" s="25"/>
      <c r="IT259" s="25"/>
      <c r="IU259" s="25"/>
      <c r="IV259" s="25"/>
      <c r="IW259" s="25"/>
      <c r="IX259" s="25"/>
      <c r="IY259" s="25"/>
      <c r="IZ259" s="25"/>
      <c r="JA259" s="25"/>
      <c r="JB259" s="25"/>
      <c r="JC259" s="25"/>
      <c r="JD259" s="25"/>
      <c r="JE259" s="25"/>
      <c r="JF259" s="25"/>
      <c r="JG259" s="25"/>
      <c r="JH259" s="25"/>
      <c r="JI259" s="25"/>
      <c r="JJ259" s="25"/>
      <c r="JK259" s="25"/>
      <c r="JL259" s="25"/>
      <c r="JM259" s="25"/>
      <c r="JN259" s="25"/>
      <c r="JO259" s="25"/>
      <c r="JP259" s="25"/>
      <c r="JQ259" s="25"/>
      <c r="JR259" s="25"/>
      <c r="JS259" s="25"/>
      <c r="JT259" s="25"/>
      <c r="JU259" s="25"/>
      <c r="JV259" s="25"/>
      <c r="JW259" s="25"/>
      <c r="JX259" s="25"/>
      <c r="JY259" s="25"/>
      <c r="JZ259" s="25"/>
      <c r="KA259" s="25"/>
      <c r="KB259" s="25"/>
      <c r="KC259" s="25"/>
      <c r="KD259" s="25"/>
      <c r="KE259" s="25"/>
      <c r="KF259" s="25"/>
      <c r="KG259" s="25"/>
      <c r="KH259" s="25"/>
      <c r="KI259" s="25"/>
      <c r="KJ259" s="25"/>
      <c r="KK259" s="25"/>
      <c r="KL259" s="25"/>
      <c r="KM259" s="25"/>
      <c r="KN259" s="25"/>
      <c r="KO259" s="25"/>
      <c r="KP259" s="25"/>
      <c r="KQ259" s="25"/>
      <c r="KR259" s="25"/>
      <c r="KS259" s="25"/>
      <c r="KT259" s="25"/>
      <c r="KU259" s="25"/>
      <c r="KV259" s="25"/>
      <c r="KW259" s="25"/>
      <c r="KX259" s="25"/>
      <c r="KY259" s="25"/>
      <c r="KZ259" s="25"/>
      <c r="LA259" s="25"/>
      <c r="LB259" s="25"/>
      <c r="LC259" s="25"/>
      <c r="LD259" s="25"/>
      <c r="LE259" s="25"/>
      <c r="LF259" s="25"/>
      <c r="LG259" s="25"/>
      <c r="LH259" s="25"/>
      <c r="LI259" s="25"/>
      <c r="LJ259" s="25"/>
      <c r="LK259" s="25"/>
      <c r="LL259" s="25"/>
      <c r="LM259" s="25"/>
      <c r="LN259" s="25"/>
      <c r="LO259" s="25"/>
      <c r="LP259" s="25"/>
      <c r="LQ259" s="25"/>
      <c r="LR259" s="25"/>
      <c r="LS259" s="25"/>
      <c r="LT259" s="25"/>
      <c r="LU259" s="25"/>
      <c r="LV259" s="25"/>
      <c r="LW259" s="25"/>
      <c r="LX259" s="25"/>
      <c r="LY259" s="25"/>
      <c r="LZ259" s="25"/>
      <c r="MA259" s="25"/>
      <c r="MB259" s="25"/>
      <c r="MC259" s="25"/>
      <c r="MD259" s="25"/>
      <c r="ME259" s="25"/>
      <c r="MF259" s="25"/>
      <c r="MG259" s="25"/>
      <c r="MH259" s="25"/>
      <c r="MI259" s="25"/>
      <c r="MJ259" s="25"/>
      <c r="MK259" s="25"/>
      <c r="ML259" s="25"/>
      <c r="MM259" s="25"/>
      <c r="MN259" s="25"/>
      <c r="MO259" s="25"/>
      <c r="MP259" s="25"/>
      <c r="MQ259" s="25"/>
      <c r="MR259" s="25"/>
      <c r="MS259" s="25"/>
      <c r="MT259" s="25"/>
      <c r="MU259" s="25"/>
      <c r="MV259" s="25"/>
      <c r="MW259" s="25"/>
      <c r="MX259" s="25"/>
      <c r="MY259" s="25"/>
      <c r="MZ259" s="25"/>
      <c r="NA259" s="25"/>
      <c r="NB259" s="25"/>
      <c r="NC259" s="25"/>
      <c r="ND259" s="25"/>
      <c r="NE259" s="25"/>
      <c r="NF259" s="25"/>
      <c r="NG259" s="25"/>
      <c r="NH259" s="25"/>
      <c r="NI259" s="25"/>
      <c r="NJ259" s="25"/>
      <c r="NK259" s="25"/>
      <c r="NL259" s="25"/>
      <c r="NM259" s="25"/>
      <c r="NN259" s="23"/>
      <c r="NO259" s="25"/>
      <c r="NP259" s="25"/>
      <c r="NQ259" s="25"/>
      <c r="NR259" s="25"/>
      <c r="NS259" s="25"/>
      <c r="NT259" s="25"/>
      <c r="NU259" s="25"/>
      <c r="NV259" s="25"/>
      <c r="NW259" s="23"/>
      <c r="NX259" s="25"/>
      <c r="NY259" s="25"/>
      <c r="NZ259" s="25"/>
      <c r="OA259" s="25"/>
      <c r="OB259" s="25"/>
      <c r="OC259" s="25"/>
      <c r="OD259" s="25"/>
      <c r="OE259" s="25"/>
      <c r="OF259" s="25"/>
      <c r="OG259" s="25"/>
      <c r="OH259" s="25"/>
      <c r="OI259" s="25"/>
      <c r="OJ259" s="25"/>
      <c r="OK259" s="25"/>
      <c r="OL259" s="25"/>
      <c r="OM259" s="25"/>
      <c r="ON259" s="25"/>
      <c r="OO259" s="25"/>
      <c r="OP259" s="25"/>
    </row>
    <row r="260" spans="1:406">
      <c r="A260" s="21" t="s">
        <v>343</v>
      </c>
      <c r="B260" s="24">
        <f t="shared" si="264"/>
        <v>0</v>
      </c>
      <c r="C260" s="24">
        <f t="shared" si="265"/>
        <v>0</v>
      </c>
      <c r="D260" s="24">
        <f t="shared" si="266"/>
        <v>0</v>
      </c>
      <c r="E260" s="24">
        <f t="shared" si="267"/>
        <v>0</v>
      </c>
      <c r="F260" s="24">
        <f t="shared" si="268"/>
        <v>0</v>
      </c>
      <c r="G260" s="24">
        <f t="shared" si="269"/>
        <v>0</v>
      </c>
      <c r="H260" s="24">
        <f t="shared" si="270"/>
        <v>0</v>
      </c>
      <c r="I260" s="24">
        <f t="shared" si="271"/>
        <v>0</v>
      </c>
      <c r="J260" s="24">
        <f t="shared" si="272"/>
        <v>0</v>
      </c>
      <c r="K260" s="24">
        <f t="shared" si="273"/>
        <v>0</v>
      </c>
      <c r="L260" s="24">
        <f t="shared" si="274"/>
        <v>0</v>
      </c>
      <c r="M260" s="24">
        <f t="shared" si="275"/>
        <v>0</v>
      </c>
      <c r="N260" s="24">
        <f t="shared" si="276"/>
        <v>0</v>
      </c>
      <c r="O260" s="24">
        <f t="shared" si="277"/>
        <v>0</v>
      </c>
      <c r="P260" s="24">
        <f t="shared" si="278"/>
        <v>0</v>
      </c>
      <c r="Q260" s="24">
        <f t="shared" si="279"/>
        <v>0</v>
      </c>
      <c r="R260" s="24">
        <f t="shared" si="280"/>
        <v>0</v>
      </c>
      <c r="S260" s="24">
        <f t="shared" si="281"/>
        <v>0</v>
      </c>
      <c r="T260" s="24">
        <f t="shared" si="282"/>
        <v>0</v>
      </c>
      <c r="U260" s="24">
        <f t="shared" si="283"/>
        <v>0</v>
      </c>
      <c r="V260" s="24">
        <f t="shared" si="284"/>
        <v>0</v>
      </c>
      <c r="W260" s="24">
        <f t="shared" si="285"/>
        <v>0</v>
      </c>
      <c r="X260" s="24">
        <f t="shared" si="286"/>
        <v>0</v>
      </c>
      <c r="Y260" s="24">
        <f t="shared" si="287"/>
        <v>0</v>
      </c>
      <c r="Z260" s="24">
        <f t="shared" si="288"/>
        <v>0</v>
      </c>
      <c r="AA260" s="24">
        <f t="shared" si="289"/>
        <v>0</v>
      </c>
      <c r="AB260" s="24">
        <f t="shared" si="290"/>
        <v>0</v>
      </c>
      <c r="AC260" s="24">
        <f t="shared" si="291"/>
        <v>0</v>
      </c>
      <c r="AD260" s="24">
        <f t="shared" si="292"/>
        <v>0</v>
      </c>
      <c r="AE260" s="24">
        <f t="shared" si="293"/>
        <v>0</v>
      </c>
      <c r="AF260" s="24">
        <f t="shared" si="294"/>
        <v>0</v>
      </c>
      <c r="AG260" s="24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  <c r="GT260" s="25"/>
      <c r="GU260" s="25"/>
      <c r="GV260" s="25"/>
      <c r="GW260" s="25"/>
      <c r="GX260" s="25"/>
      <c r="GY260" s="25"/>
      <c r="GZ260" s="25"/>
      <c r="HA260" s="25"/>
      <c r="HB260" s="25"/>
      <c r="HC260" s="25"/>
      <c r="HD260" s="25"/>
      <c r="HE260" s="25"/>
      <c r="HF260" s="25"/>
      <c r="HG260" s="25"/>
      <c r="HH260" s="25"/>
      <c r="HI260" s="25"/>
      <c r="HJ260" s="25"/>
      <c r="HK260" s="25"/>
      <c r="HL260" s="25"/>
      <c r="HM260" s="25"/>
      <c r="HN260" s="25"/>
      <c r="HO260" s="25"/>
      <c r="HP260" s="25"/>
      <c r="HQ260" s="25"/>
      <c r="HR260" s="25"/>
      <c r="HS260" s="25"/>
      <c r="HT260" s="25"/>
      <c r="HU260" s="25"/>
      <c r="HV260" s="25"/>
      <c r="HW260" s="25"/>
      <c r="HX260" s="25"/>
      <c r="HY260" s="25"/>
      <c r="HZ260" s="25"/>
      <c r="IA260" s="25"/>
      <c r="IB260" s="25"/>
      <c r="IC260" s="25"/>
      <c r="ID260" s="25"/>
      <c r="IE260" s="25"/>
      <c r="IF260" s="25"/>
      <c r="IG260" s="25"/>
      <c r="IH260" s="25"/>
      <c r="II260" s="25"/>
      <c r="IJ260" s="25"/>
      <c r="IK260" s="25"/>
      <c r="IL260" s="25"/>
      <c r="IM260" s="25"/>
      <c r="IN260" s="25"/>
      <c r="IO260" s="25"/>
      <c r="IP260" s="25"/>
      <c r="IQ260" s="25"/>
      <c r="IR260" s="25"/>
      <c r="IS260" s="25"/>
      <c r="IT260" s="25"/>
      <c r="IU260" s="25"/>
      <c r="IV260" s="25"/>
      <c r="IW260" s="25"/>
      <c r="IX260" s="25"/>
      <c r="IY260" s="25"/>
      <c r="IZ260" s="25"/>
      <c r="JA260" s="25"/>
      <c r="JB260" s="25"/>
      <c r="JC260" s="25"/>
      <c r="JD260" s="25"/>
      <c r="JE260" s="25"/>
      <c r="JF260" s="25"/>
      <c r="JG260" s="25"/>
      <c r="JH260" s="25"/>
      <c r="JI260" s="25"/>
      <c r="JJ260" s="25"/>
      <c r="JK260" s="25"/>
      <c r="JL260" s="25"/>
      <c r="JM260" s="25"/>
      <c r="JN260" s="25"/>
      <c r="JO260" s="25"/>
      <c r="JP260" s="25"/>
      <c r="JQ260" s="25"/>
      <c r="JR260" s="25"/>
      <c r="JS260" s="25"/>
      <c r="JT260" s="25"/>
      <c r="JU260" s="25"/>
      <c r="JV260" s="25"/>
      <c r="JW260" s="25"/>
      <c r="JX260" s="25"/>
      <c r="JY260" s="25"/>
      <c r="JZ260" s="25"/>
      <c r="KA260" s="25"/>
      <c r="KB260" s="25"/>
      <c r="KC260" s="25"/>
      <c r="KD260" s="25"/>
      <c r="KE260" s="25"/>
      <c r="KF260" s="25"/>
      <c r="KG260" s="25"/>
      <c r="KH260" s="25"/>
      <c r="KI260" s="25"/>
      <c r="KJ260" s="25"/>
      <c r="KK260" s="25"/>
      <c r="KL260" s="25"/>
      <c r="KM260" s="25"/>
      <c r="KN260" s="25"/>
      <c r="KO260" s="25"/>
      <c r="KP260" s="25"/>
      <c r="KQ260" s="25"/>
      <c r="KR260" s="25"/>
      <c r="KS260" s="25"/>
      <c r="KT260" s="25"/>
      <c r="KU260" s="25"/>
      <c r="KV260" s="25"/>
      <c r="KW260" s="25"/>
      <c r="KX260" s="25"/>
      <c r="KY260" s="25"/>
      <c r="KZ260" s="25"/>
      <c r="LA260" s="25"/>
      <c r="LB260" s="25"/>
      <c r="LC260" s="25"/>
      <c r="LD260" s="25"/>
      <c r="LE260" s="25"/>
      <c r="LF260" s="25"/>
      <c r="LG260" s="25"/>
      <c r="LH260" s="25"/>
      <c r="LI260" s="25"/>
      <c r="LJ260" s="25"/>
      <c r="LK260" s="25"/>
      <c r="LL260" s="25"/>
      <c r="LM260" s="25"/>
      <c r="LN260" s="25"/>
      <c r="LO260" s="25"/>
      <c r="LP260" s="25"/>
      <c r="LQ260" s="25"/>
      <c r="LR260" s="25"/>
      <c r="LS260" s="25"/>
      <c r="LT260" s="25"/>
      <c r="LU260" s="25"/>
      <c r="LV260" s="25"/>
      <c r="LW260" s="25"/>
      <c r="LX260" s="25"/>
      <c r="LY260" s="25"/>
      <c r="LZ260" s="25"/>
      <c r="MA260" s="25"/>
      <c r="MB260" s="25"/>
      <c r="MC260" s="25"/>
      <c r="MD260" s="25"/>
      <c r="ME260" s="25"/>
      <c r="MF260" s="25"/>
      <c r="MG260" s="25"/>
      <c r="MH260" s="25"/>
      <c r="MI260" s="25"/>
      <c r="MJ260" s="25"/>
      <c r="MK260" s="25"/>
      <c r="ML260" s="25"/>
      <c r="MM260" s="25"/>
      <c r="MN260" s="25"/>
      <c r="MO260" s="25"/>
      <c r="MP260" s="25"/>
      <c r="MQ260" s="25"/>
      <c r="MR260" s="25"/>
      <c r="MS260" s="25"/>
      <c r="MT260" s="25"/>
      <c r="MU260" s="25"/>
      <c r="MV260" s="25"/>
      <c r="MW260" s="25"/>
      <c r="MX260" s="25"/>
      <c r="MY260" s="25"/>
      <c r="MZ260" s="25"/>
      <c r="NA260" s="25"/>
      <c r="NB260" s="25"/>
      <c r="NC260" s="25"/>
      <c r="ND260" s="25"/>
      <c r="NE260" s="25"/>
      <c r="NF260" s="25"/>
      <c r="NG260" s="25"/>
      <c r="NH260" s="25"/>
      <c r="NI260" s="25"/>
      <c r="NJ260" s="25"/>
      <c r="NK260" s="25"/>
      <c r="NL260" s="25"/>
      <c r="NM260" s="25"/>
      <c r="NN260" s="23"/>
      <c r="NO260" s="25"/>
      <c r="NP260" s="25"/>
      <c r="NQ260" s="25"/>
      <c r="NR260" s="25"/>
      <c r="NS260" s="25"/>
      <c r="NT260" s="25"/>
      <c r="NU260" s="25"/>
      <c r="NV260" s="25"/>
      <c r="NW260" s="23"/>
      <c r="NX260" s="25"/>
      <c r="NY260" s="25"/>
      <c r="NZ260" s="25"/>
      <c r="OA260" s="25"/>
      <c r="OB260" s="25"/>
      <c r="OC260" s="25"/>
      <c r="OD260" s="25"/>
      <c r="OE260" s="25"/>
      <c r="OF260" s="25"/>
      <c r="OG260" s="25"/>
      <c r="OH260" s="25"/>
      <c r="OI260" s="25"/>
      <c r="OJ260" s="25"/>
      <c r="OK260" s="25"/>
      <c r="OL260" s="25"/>
      <c r="OM260" s="25"/>
      <c r="ON260" s="25"/>
      <c r="OO260" s="25"/>
      <c r="OP260" s="25"/>
    </row>
    <row r="261" spans="1:406">
      <c r="A261" s="21" t="s">
        <v>344</v>
      </c>
      <c r="B261" s="24">
        <f t="shared" si="264"/>
        <v>0</v>
      </c>
      <c r="C261" s="24">
        <f t="shared" si="265"/>
        <v>0</v>
      </c>
      <c r="D261" s="24">
        <f t="shared" si="266"/>
        <v>0</v>
      </c>
      <c r="E261" s="24">
        <f t="shared" si="267"/>
        <v>0</v>
      </c>
      <c r="F261" s="24">
        <f t="shared" si="268"/>
        <v>0</v>
      </c>
      <c r="G261" s="24">
        <f t="shared" si="269"/>
        <v>0</v>
      </c>
      <c r="H261" s="24">
        <f t="shared" si="270"/>
        <v>0</v>
      </c>
      <c r="I261" s="24">
        <f t="shared" si="271"/>
        <v>0</v>
      </c>
      <c r="J261" s="24">
        <f t="shared" si="272"/>
        <v>0</v>
      </c>
      <c r="K261" s="24">
        <f t="shared" si="273"/>
        <v>0</v>
      </c>
      <c r="L261" s="24">
        <f t="shared" si="274"/>
        <v>0</v>
      </c>
      <c r="M261" s="24">
        <f t="shared" si="275"/>
        <v>0</v>
      </c>
      <c r="N261" s="24">
        <f t="shared" si="276"/>
        <v>0</v>
      </c>
      <c r="O261" s="24">
        <f t="shared" si="277"/>
        <v>0</v>
      </c>
      <c r="P261" s="24">
        <f t="shared" si="278"/>
        <v>0</v>
      </c>
      <c r="Q261" s="24">
        <f t="shared" si="279"/>
        <v>0</v>
      </c>
      <c r="R261" s="24">
        <f t="shared" si="280"/>
        <v>0</v>
      </c>
      <c r="S261" s="24">
        <f t="shared" si="281"/>
        <v>0</v>
      </c>
      <c r="T261" s="24">
        <f t="shared" si="282"/>
        <v>0</v>
      </c>
      <c r="U261" s="24">
        <f t="shared" si="283"/>
        <v>0</v>
      </c>
      <c r="V261" s="24">
        <f t="shared" si="284"/>
        <v>0</v>
      </c>
      <c r="W261" s="24">
        <f t="shared" si="285"/>
        <v>0</v>
      </c>
      <c r="X261" s="24">
        <f t="shared" si="286"/>
        <v>0</v>
      </c>
      <c r="Y261" s="24">
        <f t="shared" si="287"/>
        <v>0</v>
      </c>
      <c r="Z261" s="24">
        <f t="shared" si="288"/>
        <v>0</v>
      </c>
      <c r="AA261" s="24">
        <f t="shared" si="289"/>
        <v>0</v>
      </c>
      <c r="AB261" s="24">
        <f t="shared" si="290"/>
        <v>0</v>
      </c>
      <c r="AC261" s="24">
        <f t="shared" si="291"/>
        <v>0</v>
      </c>
      <c r="AD261" s="24">
        <f t="shared" si="292"/>
        <v>0</v>
      </c>
      <c r="AE261" s="24">
        <f t="shared" si="293"/>
        <v>0</v>
      </c>
      <c r="AF261" s="24">
        <f t="shared" si="294"/>
        <v>0</v>
      </c>
      <c r="AG261" s="24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  <c r="EX261" s="25"/>
      <c r="EY261" s="25"/>
      <c r="EZ261" s="25"/>
      <c r="FA261" s="25"/>
      <c r="FB261" s="25"/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  <c r="GT261" s="25"/>
      <c r="GU261" s="25"/>
      <c r="GV261" s="25"/>
      <c r="GW261" s="25"/>
      <c r="GX261" s="25"/>
      <c r="GY261" s="25"/>
      <c r="GZ261" s="25"/>
      <c r="HA261" s="25"/>
      <c r="HB261" s="25"/>
      <c r="HC261" s="25"/>
      <c r="HD261" s="25"/>
      <c r="HE261" s="25"/>
      <c r="HF261" s="25"/>
      <c r="HG261" s="25"/>
      <c r="HH261" s="25"/>
      <c r="HI261" s="25"/>
      <c r="HJ261" s="25"/>
      <c r="HK261" s="25"/>
      <c r="HL261" s="25"/>
      <c r="HM261" s="25"/>
      <c r="HN261" s="25"/>
      <c r="HO261" s="25"/>
      <c r="HP261" s="25"/>
      <c r="HQ261" s="25"/>
      <c r="HR261" s="25"/>
      <c r="HS261" s="25"/>
      <c r="HT261" s="25"/>
      <c r="HU261" s="25"/>
      <c r="HV261" s="25"/>
      <c r="HW261" s="25"/>
      <c r="HX261" s="25"/>
      <c r="HY261" s="25"/>
      <c r="HZ261" s="25"/>
      <c r="IA261" s="25"/>
      <c r="IB261" s="25"/>
      <c r="IC261" s="25"/>
      <c r="ID261" s="25"/>
      <c r="IE261" s="25"/>
      <c r="IF261" s="25"/>
      <c r="IG261" s="25"/>
      <c r="IH261" s="25"/>
      <c r="II261" s="25"/>
      <c r="IJ261" s="25"/>
      <c r="IK261" s="25"/>
      <c r="IL261" s="25"/>
      <c r="IM261" s="25"/>
      <c r="IN261" s="25"/>
      <c r="IO261" s="25"/>
      <c r="IP261" s="25"/>
      <c r="IQ261" s="25"/>
      <c r="IR261" s="25"/>
      <c r="IS261" s="25"/>
      <c r="IT261" s="25"/>
      <c r="IU261" s="25"/>
      <c r="IV261" s="25"/>
      <c r="IW261" s="25"/>
      <c r="IX261" s="25"/>
      <c r="IY261" s="25"/>
      <c r="IZ261" s="25"/>
      <c r="JA261" s="25"/>
      <c r="JB261" s="25"/>
      <c r="JC261" s="25"/>
      <c r="JD261" s="25"/>
      <c r="JE261" s="25"/>
      <c r="JF261" s="25"/>
      <c r="JG261" s="25"/>
      <c r="JH261" s="25"/>
      <c r="JI261" s="25"/>
      <c r="JJ261" s="25"/>
      <c r="JK261" s="25"/>
      <c r="JL261" s="25"/>
      <c r="JM261" s="25"/>
      <c r="JN261" s="25"/>
      <c r="JO261" s="25"/>
      <c r="JP261" s="25"/>
      <c r="JQ261" s="25"/>
      <c r="JR261" s="25"/>
      <c r="JS261" s="25"/>
      <c r="JT261" s="25"/>
      <c r="JU261" s="25"/>
      <c r="JV261" s="25"/>
      <c r="JW261" s="25"/>
      <c r="JX261" s="25"/>
      <c r="JY261" s="25"/>
      <c r="JZ261" s="25"/>
      <c r="KA261" s="25"/>
      <c r="KB261" s="25"/>
      <c r="KC261" s="25"/>
      <c r="KD261" s="25"/>
      <c r="KE261" s="25"/>
      <c r="KF261" s="25"/>
      <c r="KG261" s="25"/>
      <c r="KH261" s="25"/>
      <c r="KI261" s="25"/>
      <c r="KJ261" s="25"/>
      <c r="KK261" s="25"/>
      <c r="KL261" s="25"/>
      <c r="KM261" s="25"/>
      <c r="KN261" s="25"/>
      <c r="KO261" s="25"/>
      <c r="KP261" s="25"/>
      <c r="KQ261" s="25"/>
      <c r="KR261" s="25"/>
      <c r="KS261" s="25"/>
      <c r="KT261" s="25"/>
      <c r="KU261" s="25"/>
      <c r="KV261" s="25"/>
      <c r="KW261" s="25"/>
      <c r="KX261" s="25"/>
      <c r="KY261" s="25"/>
      <c r="KZ261" s="25"/>
      <c r="LA261" s="25"/>
      <c r="LB261" s="25"/>
      <c r="LC261" s="25"/>
      <c r="LD261" s="25"/>
      <c r="LE261" s="25"/>
      <c r="LF261" s="25"/>
      <c r="LG261" s="25"/>
      <c r="LH261" s="25"/>
      <c r="LI261" s="25"/>
      <c r="LJ261" s="25"/>
      <c r="LK261" s="25"/>
      <c r="LL261" s="25"/>
      <c r="LM261" s="25"/>
      <c r="LN261" s="25"/>
      <c r="LO261" s="25"/>
      <c r="LP261" s="25"/>
      <c r="LQ261" s="25"/>
      <c r="LR261" s="25"/>
      <c r="LS261" s="25"/>
      <c r="LT261" s="25"/>
      <c r="LU261" s="25"/>
      <c r="LV261" s="25"/>
      <c r="LW261" s="25"/>
      <c r="LX261" s="25"/>
      <c r="LY261" s="25"/>
      <c r="LZ261" s="25"/>
      <c r="MA261" s="25"/>
      <c r="MB261" s="25"/>
      <c r="MC261" s="25"/>
      <c r="MD261" s="25"/>
      <c r="ME261" s="25"/>
      <c r="MF261" s="25"/>
      <c r="MG261" s="25"/>
      <c r="MH261" s="25"/>
      <c r="MI261" s="25"/>
      <c r="MJ261" s="25"/>
      <c r="MK261" s="25"/>
      <c r="ML261" s="25"/>
      <c r="MM261" s="25"/>
      <c r="MN261" s="25"/>
      <c r="MO261" s="25"/>
      <c r="MP261" s="25"/>
      <c r="MQ261" s="25"/>
      <c r="MR261" s="25"/>
      <c r="MS261" s="25"/>
      <c r="MT261" s="25"/>
      <c r="MU261" s="25"/>
      <c r="MV261" s="25"/>
      <c r="MW261" s="25"/>
      <c r="MX261" s="25"/>
      <c r="MY261" s="25"/>
      <c r="MZ261" s="25"/>
      <c r="NA261" s="25"/>
      <c r="NB261" s="25"/>
      <c r="NC261" s="25"/>
      <c r="ND261" s="25"/>
      <c r="NE261" s="25"/>
      <c r="NF261" s="25"/>
      <c r="NG261" s="25"/>
      <c r="NH261" s="25"/>
      <c r="NI261" s="25"/>
      <c r="NJ261" s="25"/>
      <c r="NK261" s="25"/>
      <c r="NL261" s="25"/>
      <c r="NM261" s="25"/>
      <c r="NN261" s="23"/>
      <c r="NO261" s="25"/>
      <c r="NP261" s="25"/>
      <c r="NQ261" s="25"/>
      <c r="NR261" s="25"/>
      <c r="NS261" s="25"/>
      <c r="NT261" s="25"/>
      <c r="NU261" s="25"/>
      <c r="NV261" s="25"/>
      <c r="NW261" s="23"/>
      <c r="NX261" s="25"/>
      <c r="NY261" s="25"/>
      <c r="NZ261" s="25"/>
      <c r="OA261" s="25"/>
      <c r="OB261" s="25"/>
      <c r="OC261" s="25"/>
      <c r="OD261" s="25"/>
      <c r="OE261" s="25"/>
      <c r="OF261" s="25"/>
      <c r="OG261" s="25"/>
      <c r="OH261" s="25"/>
      <c r="OI261" s="25"/>
      <c r="OJ261" s="25"/>
      <c r="OK261" s="25"/>
      <c r="OL261" s="25"/>
      <c r="OM261" s="25"/>
      <c r="ON261" s="25"/>
      <c r="OO261" s="25"/>
      <c r="OP261" s="25"/>
    </row>
    <row r="262" spans="1:406">
      <c r="A262" s="21" t="s">
        <v>345</v>
      </c>
      <c r="B262" s="24">
        <f t="shared" si="264"/>
        <v>0</v>
      </c>
      <c r="C262" s="24">
        <f t="shared" si="265"/>
        <v>0</v>
      </c>
      <c r="D262" s="24">
        <f t="shared" si="266"/>
        <v>0</v>
      </c>
      <c r="E262" s="24">
        <f t="shared" si="267"/>
        <v>0</v>
      </c>
      <c r="F262" s="24">
        <f t="shared" si="268"/>
        <v>0</v>
      </c>
      <c r="G262" s="24">
        <f t="shared" si="269"/>
        <v>0</v>
      </c>
      <c r="H262" s="24">
        <f t="shared" si="270"/>
        <v>0</v>
      </c>
      <c r="I262" s="24">
        <f t="shared" si="271"/>
        <v>0</v>
      </c>
      <c r="J262" s="24">
        <f t="shared" si="272"/>
        <v>0</v>
      </c>
      <c r="K262" s="24">
        <f t="shared" si="273"/>
        <v>0</v>
      </c>
      <c r="L262" s="24">
        <f t="shared" si="274"/>
        <v>0</v>
      </c>
      <c r="M262" s="24">
        <f t="shared" si="275"/>
        <v>0</v>
      </c>
      <c r="N262" s="24">
        <f t="shared" si="276"/>
        <v>0</v>
      </c>
      <c r="O262" s="24">
        <f t="shared" si="277"/>
        <v>0</v>
      </c>
      <c r="P262" s="24">
        <f t="shared" si="278"/>
        <v>0</v>
      </c>
      <c r="Q262" s="24">
        <f t="shared" si="279"/>
        <v>0</v>
      </c>
      <c r="R262" s="24">
        <f t="shared" si="280"/>
        <v>0</v>
      </c>
      <c r="S262" s="24">
        <f t="shared" si="281"/>
        <v>0</v>
      </c>
      <c r="T262" s="24">
        <f t="shared" si="282"/>
        <v>0</v>
      </c>
      <c r="U262" s="24">
        <f t="shared" si="283"/>
        <v>0</v>
      </c>
      <c r="V262" s="24">
        <f t="shared" si="284"/>
        <v>0</v>
      </c>
      <c r="W262" s="24">
        <f t="shared" si="285"/>
        <v>0</v>
      </c>
      <c r="X262" s="24">
        <f t="shared" si="286"/>
        <v>0</v>
      </c>
      <c r="Y262" s="24">
        <f t="shared" si="287"/>
        <v>0</v>
      </c>
      <c r="Z262" s="24">
        <f t="shared" si="288"/>
        <v>0</v>
      </c>
      <c r="AA262" s="24">
        <f t="shared" si="289"/>
        <v>0</v>
      </c>
      <c r="AB262" s="24">
        <f t="shared" si="290"/>
        <v>0</v>
      </c>
      <c r="AC262" s="24">
        <f t="shared" si="291"/>
        <v>0</v>
      </c>
      <c r="AD262" s="24">
        <f t="shared" si="292"/>
        <v>0</v>
      </c>
      <c r="AE262" s="24">
        <f t="shared" si="293"/>
        <v>0</v>
      </c>
      <c r="AF262" s="24">
        <f t="shared" si="294"/>
        <v>0</v>
      </c>
      <c r="AG262" s="24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/>
      <c r="EU262" s="25"/>
      <c r="EV262" s="25"/>
      <c r="EW262" s="25"/>
      <c r="EX262" s="25"/>
      <c r="EY262" s="25"/>
      <c r="EZ262" s="25"/>
      <c r="FA262" s="25"/>
      <c r="FB262" s="25"/>
      <c r="FC262" s="25"/>
      <c r="FD262" s="25"/>
      <c r="FE262" s="25"/>
      <c r="FF262" s="25"/>
      <c r="FG262" s="25"/>
      <c r="FH262" s="25"/>
      <c r="FI262" s="25"/>
      <c r="FJ262" s="25"/>
      <c r="FK262" s="25"/>
      <c r="FL262" s="25"/>
      <c r="FM262" s="25"/>
      <c r="FN262" s="25"/>
      <c r="FO262" s="25"/>
      <c r="FP262" s="25"/>
      <c r="FQ262" s="25"/>
      <c r="FR262" s="25"/>
      <c r="FS262" s="25"/>
      <c r="FT262" s="25"/>
      <c r="FU262" s="25"/>
      <c r="FV262" s="25"/>
      <c r="FW262" s="25"/>
      <c r="FX262" s="25"/>
      <c r="FY262" s="25"/>
      <c r="FZ262" s="25"/>
      <c r="GA262" s="25"/>
      <c r="GB262" s="25"/>
      <c r="GC262" s="25"/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  <c r="GT262" s="25"/>
      <c r="GU262" s="25"/>
      <c r="GV262" s="25"/>
      <c r="GW262" s="25"/>
      <c r="GX262" s="25"/>
      <c r="GY262" s="25"/>
      <c r="GZ262" s="25"/>
      <c r="HA262" s="25"/>
      <c r="HB262" s="25"/>
      <c r="HC262" s="25"/>
      <c r="HD262" s="25"/>
      <c r="HE262" s="25"/>
      <c r="HF262" s="25"/>
      <c r="HG262" s="25"/>
      <c r="HH262" s="25"/>
      <c r="HI262" s="25"/>
      <c r="HJ262" s="25"/>
      <c r="HK262" s="25"/>
      <c r="HL262" s="25"/>
      <c r="HM262" s="25"/>
      <c r="HN262" s="25"/>
      <c r="HO262" s="25"/>
      <c r="HP262" s="25"/>
      <c r="HQ262" s="25"/>
      <c r="HR262" s="25"/>
      <c r="HS262" s="25"/>
      <c r="HT262" s="25"/>
      <c r="HU262" s="25"/>
      <c r="HV262" s="25"/>
      <c r="HW262" s="25"/>
      <c r="HX262" s="25"/>
      <c r="HY262" s="25"/>
      <c r="HZ262" s="25"/>
      <c r="IA262" s="25"/>
      <c r="IB262" s="25"/>
      <c r="IC262" s="25"/>
      <c r="ID262" s="25"/>
      <c r="IE262" s="25"/>
      <c r="IF262" s="25"/>
      <c r="IG262" s="25"/>
      <c r="IH262" s="25"/>
      <c r="II262" s="25"/>
      <c r="IJ262" s="25"/>
      <c r="IK262" s="25"/>
      <c r="IL262" s="25"/>
      <c r="IM262" s="25"/>
      <c r="IN262" s="25"/>
      <c r="IO262" s="25"/>
      <c r="IP262" s="25"/>
      <c r="IQ262" s="25"/>
      <c r="IR262" s="25"/>
      <c r="IS262" s="25"/>
      <c r="IT262" s="25"/>
      <c r="IU262" s="25"/>
      <c r="IV262" s="25"/>
      <c r="IW262" s="25"/>
      <c r="IX262" s="25"/>
      <c r="IY262" s="25"/>
      <c r="IZ262" s="25"/>
      <c r="JA262" s="25"/>
      <c r="JB262" s="25"/>
      <c r="JC262" s="25"/>
      <c r="JD262" s="25"/>
      <c r="JE262" s="25"/>
      <c r="JF262" s="25"/>
      <c r="JG262" s="25"/>
      <c r="JH262" s="25"/>
      <c r="JI262" s="25"/>
      <c r="JJ262" s="25"/>
      <c r="JK262" s="25"/>
      <c r="JL262" s="25"/>
      <c r="JM262" s="25"/>
      <c r="JN262" s="25"/>
      <c r="JO262" s="25"/>
      <c r="JP262" s="25"/>
      <c r="JQ262" s="25"/>
      <c r="JR262" s="25"/>
      <c r="JS262" s="25"/>
      <c r="JT262" s="25"/>
      <c r="JU262" s="25"/>
      <c r="JV262" s="25"/>
      <c r="JW262" s="25"/>
      <c r="JX262" s="25"/>
      <c r="JY262" s="25"/>
      <c r="JZ262" s="25"/>
      <c r="KA262" s="25"/>
      <c r="KB262" s="25"/>
      <c r="KC262" s="25"/>
      <c r="KD262" s="25"/>
      <c r="KE262" s="25"/>
      <c r="KF262" s="25"/>
      <c r="KG262" s="25"/>
      <c r="KH262" s="25"/>
      <c r="KI262" s="25"/>
      <c r="KJ262" s="25"/>
      <c r="KK262" s="25"/>
      <c r="KL262" s="25"/>
      <c r="KM262" s="25"/>
      <c r="KN262" s="25"/>
      <c r="KO262" s="25"/>
      <c r="KP262" s="25"/>
      <c r="KQ262" s="25"/>
      <c r="KR262" s="25"/>
      <c r="KS262" s="25"/>
      <c r="KT262" s="25"/>
      <c r="KU262" s="25"/>
      <c r="KV262" s="25"/>
      <c r="KW262" s="25"/>
      <c r="KX262" s="25"/>
      <c r="KY262" s="25"/>
      <c r="KZ262" s="25"/>
      <c r="LA262" s="25"/>
      <c r="LB262" s="25"/>
      <c r="LC262" s="25"/>
      <c r="LD262" s="25"/>
      <c r="LE262" s="25"/>
      <c r="LF262" s="25"/>
      <c r="LG262" s="25"/>
      <c r="LH262" s="25"/>
      <c r="LI262" s="25"/>
      <c r="LJ262" s="25"/>
      <c r="LK262" s="25"/>
      <c r="LL262" s="25"/>
      <c r="LM262" s="25"/>
      <c r="LN262" s="25"/>
      <c r="LO262" s="25"/>
      <c r="LP262" s="25"/>
      <c r="LQ262" s="25"/>
      <c r="LR262" s="25"/>
      <c r="LS262" s="25"/>
      <c r="LT262" s="25"/>
      <c r="LU262" s="25"/>
      <c r="LV262" s="25"/>
      <c r="LW262" s="25"/>
      <c r="LX262" s="25"/>
      <c r="LY262" s="25"/>
      <c r="LZ262" s="25"/>
      <c r="MA262" s="25"/>
      <c r="MB262" s="25"/>
      <c r="MC262" s="25"/>
      <c r="MD262" s="25"/>
      <c r="ME262" s="25"/>
      <c r="MF262" s="25"/>
      <c r="MG262" s="25"/>
      <c r="MH262" s="25"/>
      <c r="MI262" s="25"/>
      <c r="MJ262" s="25"/>
      <c r="MK262" s="25"/>
      <c r="ML262" s="25"/>
      <c r="MM262" s="25"/>
      <c r="MN262" s="25"/>
      <c r="MO262" s="25"/>
      <c r="MP262" s="25"/>
      <c r="MQ262" s="25"/>
      <c r="MR262" s="25"/>
      <c r="MS262" s="25"/>
      <c r="MT262" s="25"/>
      <c r="MU262" s="25"/>
      <c r="MV262" s="25"/>
      <c r="MW262" s="25"/>
      <c r="MX262" s="25"/>
      <c r="MY262" s="25"/>
      <c r="MZ262" s="25"/>
      <c r="NA262" s="25"/>
      <c r="NB262" s="25"/>
      <c r="NC262" s="25"/>
      <c r="ND262" s="25"/>
      <c r="NE262" s="25"/>
      <c r="NF262" s="25"/>
      <c r="NG262" s="25"/>
      <c r="NH262" s="25"/>
      <c r="NI262" s="25"/>
      <c r="NJ262" s="25"/>
      <c r="NK262" s="25"/>
      <c r="NL262" s="25"/>
      <c r="NM262" s="25"/>
      <c r="NN262" s="23"/>
      <c r="NO262" s="25"/>
      <c r="NP262" s="25"/>
      <c r="NQ262" s="25"/>
      <c r="NR262" s="25"/>
      <c r="NS262" s="25"/>
      <c r="NT262" s="25"/>
      <c r="NU262" s="25"/>
      <c r="NV262" s="25"/>
      <c r="NW262" s="23"/>
      <c r="NX262" s="25"/>
      <c r="NY262" s="25"/>
      <c r="NZ262" s="25"/>
      <c r="OA262" s="25"/>
      <c r="OB262" s="25"/>
      <c r="OC262" s="25"/>
      <c r="OD262" s="25"/>
      <c r="OE262" s="25"/>
      <c r="OF262" s="25"/>
      <c r="OG262" s="25"/>
      <c r="OH262" s="25"/>
      <c r="OI262" s="25"/>
      <c r="OJ262" s="25"/>
      <c r="OK262" s="25"/>
      <c r="OL262" s="25"/>
      <c r="OM262" s="25"/>
      <c r="ON262" s="25"/>
      <c r="OO262" s="25"/>
      <c r="OP262" s="25"/>
    </row>
    <row r="263" spans="1:406">
      <c r="A263" s="21" t="s">
        <v>346</v>
      </c>
      <c r="B263" s="24">
        <f t="shared" si="264"/>
        <v>0</v>
      </c>
      <c r="C263" s="24">
        <f t="shared" si="265"/>
        <v>0</v>
      </c>
      <c r="D263" s="24">
        <f t="shared" si="266"/>
        <v>0</v>
      </c>
      <c r="E263" s="24">
        <f t="shared" si="267"/>
        <v>0</v>
      </c>
      <c r="F263" s="24">
        <f t="shared" si="268"/>
        <v>0</v>
      </c>
      <c r="G263" s="24">
        <f t="shared" si="269"/>
        <v>0</v>
      </c>
      <c r="H263" s="24">
        <f t="shared" si="270"/>
        <v>0</v>
      </c>
      <c r="I263" s="24">
        <f t="shared" si="271"/>
        <v>0</v>
      </c>
      <c r="J263" s="24">
        <f t="shared" si="272"/>
        <v>0</v>
      </c>
      <c r="K263" s="24">
        <f t="shared" si="273"/>
        <v>0</v>
      </c>
      <c r="L263" s="24">
        <f t="shared" si="274"/>
        <v>0</v>
      </c>
      <c r="M263" s="24">
        <f t="shared" si="275"/>
        <v>0</v>
      </c>
      <c r="N263" s="24">
        <f t="shared" si="276"/>
        <v>0</v>
      </c>
      <c r="O263" s="24">
        <f t="shared" si="277"/>
        <v>0</v>
      </c>
      <c r="P263" s="24">
        <f t="shared" si="278"/>
        <v>0</v>
      </c>
      <c r="Q263" s="24">
        <f t="shared" si="279"/>
        <v>0</v>
      </c>
      <c r="R263" s="24">
        <f t="shared" si="280"/>
        <v>0</v>
      </c>
      <c r="S263" s="24">
        <f t="shared" si="281"/>
        <v>0</v>
      </c>
      <c r="T263" s="24">
        <f t="shared" si="282"/>
        <v>0</v>
      </c>
      <c r="U263" s="24">
        <f t="shared" si="283"/>
        <v>0</v>
      </c>
      <c r="V263" s="24">
        <f t="shared" si="284"/>
        <v>0</v>
      </c>
      <c r="W263" s="24">
        <f t="shared" si="285"/>
        <v>0</v>
      </c>
      <c r="X263" s="24">
        <f t="shared" si="286"/>
        <v>0</v>
      </c>
      <c r="Y263" s="24">
        <f t="shared" si="287"/>
        <v>0</v>
      </c>
      <c r="Z263" s="24">
        <f t="shared" si="288"/>
        <v>0</v>
      </c>
      <c r="AA263" s="24">
        <f t="shared" si="289"/>
        <v>0</v>
      </c>
      <c r="AB263" s="24">
        <f t="shared" si="290"/>
        <v>0</v>
      </c>
      <c r="AC263" s="24">
        <f t="shared" si="291"/>
        <v>0</v>
      </c>
      <c r="AD263" s="24">
        <f t="shared" si="292"/>
        <v>0</v>
      </c>
      <c r="AE263" s="24">
        <f t="shared" si="293"/>
        <v>0</v>
      </c>
      <c r="AF263" s="24">
        <f t="shared" si="294"/>
        <v>0</v>
      </c>
      <c r="AG263" s="24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  <c r="EX263" s="25"/>
      <c r="EY263" s="25"/>
      <c r="EZ263" s="25"/>
      <c r="FA263" s="25"/>
      <c r="FB263" s="25"/>
      <c r="FC263" s="25"/>
      <c r="FD263" s="25"/>
      <c r="FE263" s="25"/>
      <c r="FF263" s="25"/>
      <c r="FG263" s="25"/>
      <c r="FH263" s="25"/>
      <c r="FI263" s="25"/>
      <c r="FJ263" s="25"/>
      <c r="FK263" s="25"/>
      <c r="FL263" s="25"/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  <c r="GT263" s="25"/>
      <c r="GU263" s="25"/>
      <c r="GV263" s="25"/>
      <c r="GW263" s="25"/>
      <c r="GX263" s="25"/>
      <c r="GY263" s="25"/>
      <c r="GZ263" s="25"/>
      <c r="HA263" s="25"/>
      <c r="HB263" s="25"/>
      <c r="HC263" s="25"/>
      <c r="HD263" s="25"/>
      <c r="HE263" s="25"/>
      <c r="HF263" s="25"/>
      <c r="HG263" s="25"/>
      <c r="HH263" s="25"/>
      <c r="HI263" s="25"/>
      <c r="HJ263" s="25"/>
      <c r="HK263" s="25"/>
      <c r="HL263" s="25"/>
      <c r="HM263" s="25"/>
      <c r="HN263" s="25"/>
      <c r="HO263" s="25"/>
      <c r="HP263" s="25"/>
      <c r="HQ263" s="25"/>
      <c r="HR263" s="25"/>
      <c r="HS263" s="25"/>
      <c r="HT263" s="25"/>
      <c r="HU263" s="25"/>
      <c r="HV263" s="25"/>
      <c r="HW263" s="25"/>
      <c r="HX263" s="25"/>
      <c r="HY263" s="25"/>
      <c r="HZ263" s="25"/>
      <c r="IA263" s="25"/>
      <c r="IB263" s="25"/>
      <c r="IC263" s="25"/>
      <c r="ID263" s="25"/>
      <c r="IE263" s="25"/>
      <c r="IF263" s="25"/>
      <c r="IG263" s="25"/>
      <c r="IH263" s="25"/>
      <c r="II263" s="25"/>
      <c r="IJ263" s="25"/>
      <c r="IK263" s="25"/>
      <c r="IL263" s="25"/>
      <c r="IM263" s="25"/>
      <c r="IN263" s="25"/>
      <c r="IO263" s="25"/>
      <c r="IP263" s="25"/>
      <c r="IQ263" s="25"/>
      <c r="IR263" s="25"/>
      <c r="IS263" s="25"/>
      <c r="IT263" s="25"/>
      <c r="IU263" s="25"/>
      <c r="IV263" s="25"/>
      <c r="IW263" s="25"/>
      <c r="IX263" s="25"/>
      <c r="IY263" s="25"/>
      <c r="IZ263" s="25"/>
      <c r="JA263" s="25"/>
      <c r="JB263" s="25"/>
      <c r="JC263" s="25"/>
      <c r="JD263" s="25"/>
      <c r="JE263" s="25"/>
      <c r="JF263" s="25"/>
      <c r="JG263" s="25"/>
      <c r="JH263" s="25"/>
      <c r="JI263" s="25"/>
      <c r="JJ263" s="25"/>
      <c r="JK263" s="25"/>
      <c r="JL263" s="25"/>
      <c r="JM263" s="25"/>
      <c r="JN263" s="25"/>
      <c r="JO263" s="25"/>
      <c r="JP263" s="25"/>
      <c r="JQ263" s="25"/>
      <c r="JR263" s="25"/>
      <c r="JS263" s="25"/>
      <c r="JT263" s="25"/>
      <c r="JU263" s="25"/>
      <c r="JV263" s="25"/>
      <c r="JW263" s="25"/>
      <c r="JX263" s="25"/>
      <c r="JY263" s="25"/>
      <c r="JZ263" s="25"/>
      <c r="KA263" s="25"/>
      <c r="KB263" s="25"/>
      <c r="KC263" s="25"/>
      <c r="KD263" s="25"/>
      <c r="KE263" s="25"/>
      <c r="KF263" s="25"/>
      <c r="KG263" s="25"/>
      <c r="KH263" s="25"/>
      <c r="KI263" s="25"/>
      <c r="KJ263" s="25"/>
      <c r="KK263" s="25"/>
      <c r="KL263" s="25"/>
      <c r="KM263" s="25"/>
      <c r="KN263" s="25"/>
      <c r="KO263" s="25"/>
      <c r="KP263" s="25"/>
      <c r="KQ263" s="25"/>
      <c r="KR263" s="25"/>
      <c r="KS263" s="25"/>
      <c r="KT263" s="25"/>
      <c r="KU263" s="25"/>
      <c r="KV263" s="25"/>
      <c r="KW263" s="25"/>
      <c r="KX263" s="25"/>
      <c r="KY263" s="25"/>
      <c r="KZ263" s="25"/>
      <c r="LA263" s="25"/>
      <c r="LB263" s="25"/>
      <c r="LC263" s="25"/>
      <c r="LD263" s="25"/>
      <c r="LE263" s="25"/>
      <c r="LF263" s="25"/>
      <c r="LG263" s="25"/>
      <c r="LH263" s="25"/>
      <c r="LI263" s="25"/>
      <c r="LJ263" s="25"/>
      <c r="LK263" s="25"/>
      <c r="LL263" s="25"/>
      <c r="LM263" s="25"/>
      <c r="LN263" s="25"/>
      <c r="LO263" s="25"/>
      <c r="LP263" s="25"/>
      <c r="LQ263" s="25"/>
      <c r="LR263" s="25"/>
      <c r="LS263" s="25"/>
      <c r="LT263" s="25"/>
      <c r="LU263" s="25"/>
      <c r="LV263" s="25"/>
      <c r="LW263" s="25"/>
      <c r="LX263" s="25"/>
      <c r="LY263" s="25"/>
      <c r="LZ263" s="25"/>
      <c r="MA263" s="25"/>
      <c r="MB263" s="25"/>
      <c r="MC263" s="25"/>
      <c r="MD263" s="25"/>
      <c r="ME263" s="25"/>
      <c r="MF263" s="25"/>
      <c r="MG263" s="25"/>
      <c r="MH263" s="25"/>
      <c r="MI263" s="25"/>
      <c r="MJ263" s="25"/>
      <c r="MK263" s="25"/>
      <c r="ML263" s="25"/>
      <c r="MM263" s="25"/>
      <c r="MN263" s="25"/>
      <c r="MO263" s="25"/>
      <c r="MP263" s="25"/>
      <c r="MQ263" s="25"/>
      <c r="MR263" s="25"/>
      <c r="MS263" s="25"/>
      <c r="MT263" s="25"/>
      <c r="MU263" s="25"/>
      <c r="MV263" s="25"/>
      <c r="MW263" s="25"/>
      <c r="MX263" s="25"/>
      <c r="MY263" s="25"/>
      <c r="MZ263" s="25"/>
      <c r="NA263" s="25"/>
      <c r="NB263" s="25"/>
      <c r="NC263" s="25"/>
      <c r="ND263" s="25"/>
      <c r="NE263" s="25"/>
      <c r="NF263" s="25"/>
      <c r="NG263" s="25"/>
      <c r="NH263" s="25"/>
      <c r="NI263" s="25"/>
      <c r="NJ263" s="25"/>
      <c r="NK263" s="25"/>
      <c r="NL263" s="25"/>
      <c r="NM263" s="25"/>
      <c r="NN263" s="23"/>
      <c r="NO263" s="25"/>
      <c r="NP263" s="25"/>
      <c r="NQ263" s="25"/>
      <c r="NR263" s="25"/>
      <c r="NS263" s="25"/>
      <c r="NT263" s="25"/>
      <c r="NU263" s="25"/>
      <c r="NV263" s="25"/>
      <c r="NW263" s="23"/>
      <c r="NX263" s="25"/>
      <c r="NY263" s="25"/>
      <c r="NZ263" s="25"/>
      <c r="OA263" s="25"/>
      <c r="OB263" s="25"/>
      <c r="OC263" s="25"/>
      <c r="OD263" s="25"/>
      <c r="OE263" s="25"/>
      <c r="OF263" s="25"/>
      <c r="OG263" s="25"/>
      <c r="OH263" s="25"/>
      <c r="OI263" s="25"/>
      <c r="OJ263" s="25"/>
      <c r="OK263" s="25"/>
      <c r="OL263" s="25"/>
      <c r="OM263" s="25"/>
      <c r="ON263" s="25"/>
      <c r="OO263" s="25"/>
      <c r="OP263" s="25"/>
    </row>
    <row r="264" spans="1:406">
      <c r="A264" s="21" t="s">
        <v>347</v>
      </c>
      <c r="B264" s="24">
        <f t="shared" si="264"/>
        <v>0</v>
      </c>
      <c r="C264" s="24">
        <f t="shared" si="265"/>
        <v>0</v>
      </c>
      <c r="D264" s="24">
        <f t="shared" si="266"/>
        <v>0</v>
      </c>
      <c r="E264" s="24">
        <f t="shared" si="267"/>
        <v>0</v>
      </c>
      <c r="F264" s="24">
        <f t="shared" si="268"/>
        <v>0</v>
      </c>
      <c r="G264" s="24">
        <f t="shared" si="269"/>
        <v>0</v>
      </c>
      <c r="H264" s="24">
        <f t="shared" si="270"/>
        <v>0</v>
      </c>
      <c r="I264" s="24">
        <f t="shared" si="271"/>
        <v>0</v>
      </c>
      <c r="J264" s="24">
        <f t="shared" si="272"/>
        <v>0</v>
      </c>
      <c r="K264" s="24">
        <f t="shared" si="273"/>
        <v>0</v>
      </c>
      <c r="L264" s="24">
        <f t="shared" si="274"/>
        <v>0</v>
      </c>
      <c r="M264" s="24">
        <f t="shared" si="275"/>
        <v>0</v>
      </c>
      <c r="N264" s="24">
        <f t="shared" si="276"/>
        <v>0</v>
      </c>
      <c r="O264" s="24">
        <f t="shared" si="277"/>
        <v>0</v>
      </c>
      <c r="P264" s="24">
        <f t="shared" si="278"/>
        <v>0</v>
      </c>
      <c r="Q264" s="24">
        <f t="shared" si="279"/>
        <v>0</v>
      </c>
      <c r="R264" s="24">
        <f t="shared" si="280"/>
        <v>0</v>
      </c>
      <c r="S264" s="24">
        <f t="shared" si="281"/>
        <v>0</v>
      </c>
      <c r="T264" s="24">
        <f t="shared" si="282"/>
        <v>0</v>
      </c>
      <c r="U264" s="24">
        <f t="shared" si="283"/>
        <v>0</v>
      </c>
      <c r="V264" s="24">
        <f t="shared" si="284"/>
        <v>0</v>
      </c>
      <c r="W264" s="24">
        <f t="shared" si="285"/>
        <v>0</v>
      </c>
      <c r="X264" s="24">
        <f t="shared" si="286"/>
        <v>0</v>
      </c>
      <c r="Y264" s="24">
        <f t="shared" si="287"/>
        <v>0</v>
      </c>
      <c r="Z264" s="24">
        <f t="shared" si="288"/>
        <v>0</v>
      </c>
      <c r="AA264" s="24">
        <f t="shared" si="289"/>
        <v>0</v>
      </c>
      <c r="AB264" s="24">
        <f t="shared" si="290"/>
        <v>0</v>
      </c>
      <c r="AC264" s="24">
        <f t="shared" si="291"/>
        <v>0</v>
      </c>
      <c r="AD264" s="24">
        <f t="shared" si="292"/>
        <v>0</v>
      </c>
      <c r="AE264" s="24">
        <f t="shared" si="293"/>
        <v>0</v>
      </c>
      <c r="AF264" s="24">
        <f t="shared" si="294"/>
        <v>0</v>
      </c>
      <c r="AG264" s="24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  <c r="GT264" s="25"/>
      <c r="GU264" s="25"/>
      <c r="GV264" s="25"/>
      <c r="GW264" s="25"/>
      <c r="GX264" s="25"/>
      <c r="GY264" s="25"/>
      <c r="GZ264" s="25"/>
      <c r="HA264" s="25"/>
      <c r="HB264" s="25"/>
      <c r="HC264" s="25"/>
      <c r="HD264" s="25"/>
      <c r="HE264" s="25"/>
      <c r="HF264" s="25"/>
      <c r="HG264" s="25"/>
      <c r="HH264" s="25"/>
      <c r="HI264" s="25"/>
      <c r="HJ264" s="25"/>
      <c r="HK264" s="25"/>
      <c r="HL264" s="25"/>
      <c r="HM264" s="25"/>
      <c r="HN264" s="25"/>
      <c r="HO264" s="25"/>
      <c r="HP264" s="25"/>
      <c r="HQ264" s="25"/>
      <c r="HR264" s="25"/>
      <c r="HS264" s="25"/>
      <c r="HT264" s="25"/>
      <c r="HU264" s="25"/>
      <c r="HV264" s="25"/>
      <c r="HW264" s="25"/>
      <c r="HX264" s="25"/>
      <c r="HY264" s="25"/>
      <c r="HZ264" s="25"/>
      <c r="IA264" s="25"/>
      <c r="IB264" s="25"/>
      <c r="IC264" s="25"/>
      <c r="ID264" s="25"/>
      <c r="IE264" s="25"/>
      <c r="IF264" s="25"/>
      <c r="IG264" s="25"/>
      <c r="IH264" s="25"/>
      <c r="II264" s="25"/>
      <c r="IJ264" s="25"/>
      <c r="IK264" s="25"/>
      <c r="IL264" s="25"/>
      <c r="IM264" s="25"/>
      <c r="IN264" s="25"/>
      <c r="IO264" s="25"/>
      <c r="IP264" s="25"/>
      <c r="IQ264" s="25"/>
      <c r="IR264" s="25"/>
      <c r="IS264" s="25"/>
      <c r="IT264" s="25"/>
      <c r="IU264" s="25"/>
      <c r="IV264" s="25"/>
      <c r="IW264" s="25"/>
      <c r="IX264" s="25"/>
      <c r="IY264" s="25"/>
      <c r="IZ264" s="25"/>
      <c r="JA264" s="25"/>
      <c r="JB264" s="25"/>
      <c r="JC264" s="25"/>
      <c r="JD264" s="25"/>
      <c r="JE264" s="25"/>
      <c r="JF264" s="25"/>
      <c r="JG264" s="25"/>
      <c r="JH264" s="25"/>
      <c r="JI264" s="25"/>
      <c r="JJ264" s="25"/>
      <c r="JK264" s="25"/>
      <c r="JL264" s="25"/>
      <c r="JM264" s="25"/>
      <c r="JN264" s="25"/>
      <c r="JO264" s="25"/>
      <c r="JP264" s="25"/>
      <c r="JQ264" s="25"/>
      <c r="JR264" s="25"/>
      <c r="JS264" s="25"/>
      <c r="JT264" s="25"/>
      <c r="JU264" s="25"/>
      <c r="JV264" s="25"/>
      <c r="JW264" s="25"/>
      <c r="JX264" s="25"/>
      <c r="JY264" s="25"/>
      <c r="JZ264" s="25"/>
      <c r="KA264" s="25"/>
      <c r="KB264" s="25"/>
      <c r="KC264" s="25"/>
      <c r="KD264" s="25"/>
      <c r="KE264" s="25"/>
      <c r="KF264" s="25"/>
      <c r="KG264" s="25"/>
      <c r="KH264" s="25"/>
      <c r="KI264" s="25"/>
      <c r="KJ264" s="25"/>
      <c r="KK264" s="25"/>
      <c r="KL264" s="25"/>
      <c r="KM264" s="25"/>
      <c r="KN264" s="25"/>
      <c r="KO264" s="25"/>
      <c r="KP264" s="25"/>
      <c r="KQ264" s="25"/>
      <c r="KR264" s="25"/>
      <c r="KS264" s="25"/>
      <c r="KT264" s="25"/>
      <c r="KU264" s="25"/>
      <c r="KV264" s="25"/>
      <c r="KW264" s="25"/>
      <c r="KX264" s="25"/>
      <c r="KY264" s="25"/>
      <c r="KZ264" s="25"/>
      <c r="LA264" s="25"/>
      <c r="LB264" s="25"/>
      <c r="LC264" s="25"/>
      <c r="LD264" s="25"/>
      <c r="LE264" s="25"/>
      <c r="LF264" s="25"/>
      <c r="LG264" s="25"/>
      <c r="LH264" s="25"/>
      <c r="LI264" s="25"/>
      <c r="LJ264" s="25"/>
      <c r="LK264" s="25"/>
      <c r="LL264" s="25"/>
      <c r="LM264" s="25"/>
      <c r="LN264" s="25"/>
      <c r="LO264" s="25"/>
      <c r="LP264" s="25"/>
      <c r="LQ264" s="25"/>
      <c r="LR264" s="25"/>
      <c r="LS264" s="25"/>
      <c r="LT264" s="25"/>
      <c r="LU264" s="25"/>
      <c r="LV264" s="25"/>
      <c r="LW264" s="25"/>
      <c r="LX264" s="25"/>
      <c r="LY264" s="25"/>
      <c r="LZ264" s="25"/>
      <c r="MA264" s="25"/>
      <c r="MB264" s="25"/>
      <c r="MC264" s="25"/>
      <c r="MD264" s="25"/>
      <c r="ME264" s="25"/>
      <c r="MF264" s="25"/>
      <c r="MG264" s="25"/>
      <c r="MH264" s="25"/>
      <c r="MI264" s="25"/>
      <c r="MJ264" s="25"/>
      <c r="MK264" s="25"/>
      <c r="ML264" s="25"/>
      <c r="MM264" s="25"/>
      <c r="MN264" s="25"/>
      <c r="MO264" s="25"/>
      <c r="MP264" s="25"/>
      <c r="MQ264" s="25"/>
      <c r="MR264" s="25"/>
      <c r="MS264" s="25"/>
      <c r="MT264" s="25"/>
      <c r="MU264" s="25"/>
      <c r="MV264" s="25"/>
      <c r="MW264" s="25"/>
      <c r="MX264" s="25"/>
      <c r="MY264" s="25"/>
      <c r="MZ264" s="25"/>
      <c r="NA264" s="25"/>
      <c r="NB264" s="25"/>
      <c r="NC264" s="25"/>
      <c r="ND264" s="25"/>
      <c r="NE264" s="25"/>
      <c r="NF264" s="25"/>
      <c r="NG264" s="25"/>
      <c r="NH264" s="25"/>
      <c r="NI264" s="25"/>
      <c r="NJ264" s="25"/>
      <c r="NK264" s="25"/>
      <c r="NL264" s="25"/>
      <c r="NM264" s="25"/>
      <c r="NN264" s="23"/>
      <c r="NO264" s="25"/>
      <c r="NP264" s="25"/>
      <c r="NQ264" s="25"/>
      <c r="NR264" s="25"/>
      <c r="NS264" s="25"/>
      <c r="NT264" s="25"/>
      <c r="NU264" s="25"/>
      <c r="NV264" s="25"/>
      <c r="NW264" s="23"/>
      <c r="NX264" s="25"/>
      <c r="NY264" s="25"/>
      <c r="NZ264" s="25"/>
      <c r="OA264" s="25"/>
      <c r="OB264" s="25"/>
      <c r="OC264" s="25"/>
      <c r="OD264" s="25"/>
      <c r="OE264" s="25"/>
      <c r="OF264" s="25"/>
      <c r="OG264" s="25"/>
      <c r="OH264" s="25"/>
      <c r="OI264" s="25"/>
      <c r="OJ264" s="25"/>
      <c r="OK264" s="25"/>
      <c r="OL264" s="25"/>
      <c r="OM264" s="25"/>
      <c r="ON264" s="25"/>
      <c r="OO264" s="25"/>
      <c r="OP264" s="25"/>
    </row>
    <row r="265" spans="1:406">
      <c r="A265" s="21" t="s">
        <v>348</v>
      </c>
      <c r="B265" s="24">
        <f t="shared" si="264"/>
        <v>0</v>
      </c>
      <c r="C265" s="24">
        <f t="shared" si="265"/>
        <v>0</v>
      </c>
      <c r="D265" s="24">
        <f t="shared" si="266"/>
        <v>0</v>
      </c>
      <c r="E265" s="24">
        <f t="shared" si="267"/>
        <v>0</v>
      </c>
      <c r="F265" s="24">
        <f t="shared" si="268"/>
        <v>0</v>
      </c>
      <c r="G265" s="24">
        <f t="shared" si="269"/>
        <v>0</v>
      </c>
      <c r="H265" s="24">
        <f t="shared" si="270"/>
        <v>0</v>
      </c>
      <c r="I265" s="24">
        <f t="shared" si="271"/>
        <v>0</v>
      </c>
      <c r="J265" s="24">
        <f t="shared" si="272"/>
        <v>0</v>
      </c>
      <c r="K265" s="24">
        <f t="shared" si="273"/>
        <v>0</v>
      </c>
      <c r="L265" s="24">
        <f t="shared" si="274"/>
        <v>0</v>
      </c>
      <c r="M265" s="24">
        <f t="shared" si="275"/>
        <v>0</v>
      </c>
      <c r="N265" s="24">
        <f t="shared" si="276"/>
        <v>0</v>
      </c>
      <c r="O265" s="24">
        <f t="shared" si="277"/>
        <v>0</v>
      </c>
      <c r="P265" s="24">
        <f t="shared" si="278"/>
        <v>0</v>
      </c>
      <c r="Q265" s="24">
        <f t="shared" si="279"/>
        <v>0</v>
      </c>
      <c r="R265" s="24">
        <f t="shared" si="280"/>
        <v>0</v>
      </c>
      <c r="S265" s="24">
        <f t="shared" si="281"/>
        <v>0</v>
      </c>
      <c r="T265" s="24">
        <f t="shared" si="282"/>
        <v>0</v>
      </c>
      <c r="U265" s="24">
        <f t="shared" si="283"/>
        <v>0</v>
      </c>
      <c r="V265" s="24">
        <f t="shared" si="284"/>
        <v>0</v>
      </c>
      <c r="W265" s="24">
        <f t="shared" si="285"/>
        <v>0</v>
      </c>
      <c r="X265" s="24">
        <f t="shared" si="286"/>
        <v>0</v>
      </c>
      <c r="Y265" s="24">
        <f t="shared" si="287"/>
        <v>0</v>
      </c>
      <c r="Z265" s="24">
        <f t="shared" si="288"/>
        <v>0</v>
      </c>
      <c r="AA265" s="24">
        <f t="shared" si="289"/>
        <v>0</v>
      </c>
      <c r="AB265" s="24">
        <f t="shared" si="290"/>
        <v>0</v>
      </c>
      <c r="AC265" s="24">
        <f t="shared" si="291"/>
        <v>0</v>
      </c>
      <c r="AD265" s="24">
        <f t="shared" si="292"/>
        <v>0</v>
      </c>
      <c r="AE265" s="24">
        <f t="shared" si="293"/>
        <v>0</v>
      </c>
      <c r="AF265" s="24">
        <f t="shared" si="294"/>
        <v>0</v>
      </c>
      <c r="AG265" s="24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/>
      <c r="GW265" s="25"/>
      <c r="GX265" s="25"/>
      <c r="GY265" s="25"/>
      <c r="GZ265" s="25"/>
      <c r="HA265" s="25"/>
      <c r="HB265" s="25"/>
      <c r="HC265" s="25"/>
      <c r="HD265" s="25"/>
      <c r="HE265" s="25"/>
      <c r="HF265" s="25"/>
      <c r="HG265" s="25"/>
      <c r="HH265" s="25"/>
      <c r="HI265" s="25"/>
      <c r="HJ265" s="25"/>
      <c r="HK265" s="25"/>
      <c r="HL265" s="25"/>
      <c r="HM265" s="25"/>
      <c r="HN265" s="25"/>
      <c r="HO265" s="25"/>
      <c r="HP265" s="25"/>
      <c r="HQ265" s="25"/>
      <c r="HR265" s="25"/>
      <c r="HS265" s="25"/>
      <c r="HT265" s="25"/>
      <c r="HU265" s="25"/>
      <c r="HV265" s="25"/>
      <c r="HW265" s="25"/>
      <c r="HX265" s="25"/>
      <c r="HY265" s="25"/>
      <c r="HZ265" s="25"/>
      <c r="IA265" s="25"/>
      <c r="IB265" s="25"/>
      <c r="IC265" s="25"/>
      <c r="ID265" s="25"/>
      <c r="IE265" s="25"/>
      <c r="IF265" s="25"/>
      <c r="IG265" s="25"/>
      <c r="IH265" s="25"/>
      <c r="II265" s="25"/>
      <c r="IJ265" s="25"/>
      <c r="IK265" s="25"/>
      <c r="IL265" s="25"/>
      <c r="IM265" s="25"/>
      <c r="IN265" s="25"/>
      <c r="IO265" s="25"/>
      <c r="IP265" s="25"/>
      <c r="IQ265" s="25"/>
      <c r="IR265" s="25"/>
      <c r="IS265" s="25"/>
      <c r="IT265" s="25"/>
      <c r="IU265" s="25"/>
      <c r="IV265" s="25"/>
      <c r="IW265" s="25"/>
      <c r="IX265" s="25"/>
      <c r="IY265" s="25"/>
      <c r="IZ265" s="25"/>
      <c r="JA265" s="25"/>
      <c r="JB265" s="25"/>
      <c r="JC265" s="25"/>
      <c r="JD265" s="25"/>
      <c r="JE265" s="25"/>
      <c r="JF265" s="25"/>
      <c r="JG265" s="25"/>
      <c r="JH265" s="25"/>
      <c r="JI265" s="25"/>
      <c r="JJ265" s="25"/>
      <c r="JK265" s="25"/>
      <c r="JL265" s="25"/>
      <c r="JM265" s="25"/>
      <c r="JN265" s="25"/>
      <c r="JO265" s="25"/>
      <c r="JP265" s="25"/>
      <c r="JQ265" s="25"/>
      <c r="JR265" s="25"/>
      <c r="JS265" s="25"/>
      <c r="JT265" s="25"/>
      <c r="JU265" s="25"/>
      <c r="JV265" s="25"/>
      <c r="JW265" s="25"/>
      <c r="JX265" s="25"/>
      <c r="JY265" s="25"/>
      <c r="JZ265" s="25"/>
      <c r="KA265" s="25"/>
      <c r="KB265" s="25"/>
      <c r="KC265" s="25"/>
      <c r="KD265" s="25"/>
      <c r="KE265" s="25"/>
      <c r="KF265" s="25"/>
      <c r="KG265" s="25"/>
      <c r="KH265" s="25"/>
      <c r="KI265" s="25"/>
      <c r="KJ265" s="25"/>
      <c r="KK265" s="25"/>
      <c r="KL265" s="25"/>
      <c r="KM265" s="25"/>
      <c r="KN265" s="25"/>
      <c r="KO265" s="25"/>
      <c r="KP265" s="25"/>
      <c r="KQ265" s="25"/>
      <c r="KR265" s="25"/>
      <c r="KS265" s="25"/>
      <c r="KT265" s="25"/>
      <c r="KU265" s="25"/>
      <c r="KV265" s="25"/>
      <c r="KW265" s="25"/>
      <c r="KX265" s="25"/>
      <c r="KY265" s="25"/>
      <c r="KZ265" s="25"/>
      <c r="LA265" s="25"/>
      <c r="LB265" s="25"/>
      <c r="LC265" s="25"/>
      <c r="LD265" s="25"/>
      <c r="LE265" s="25"/>
      <c r="LF265" s="25"/>
      <c r="LG265" s="25"/>
      <c r="LH265" s="25"/>
      <c r="LI265" s="25"/>
      <c r="LJ265" s="25"/>
      <c r="LK265" s="25"/>
      <c r="LL265" s="25"/>
      <c r="LM265" s="25"/>
      <c r="LN265" s="25"/>
      <c r="LO265" s="25"/>
      <c r="LP265" s="25"/>
      <c r="LQ265" s="25"/>
      <c r="LR265" s="25"/>
      <c r="LS265" s="25"/>
      <c r="LT265" s="25"/>
      <c r="LU265" s="25"/>
      <c r="LV265" s="25"/>
      <c r="LW265" s="25"/>
      <c r="LX265" s="25"/>
      <c r="LY265" s="25"/>
      <c r="LZ265" s="25"/>
      <c r="MA265" s="25"/>
      <c r="MB265" s="25"/>
      <c r="MC265" s="25"/>
      <c r="MD265" s="25"/>
      <c r="ME265" s="25"/>
      <c r="MF265" s="25"/>
      <c r="MG265" s="25"/>
      <c r="MH265" s="25"/>
      <c r="MI265" s="25"/>
      <c r="MJ265" s="25"/>
      <c r="MK265" s="25"/>
      <c r="ML265" s="25"/>
      <c r="MM265" s="25"/>
      <c r="MN265" s="25"/>
      <c r="MO265" s="25"/>
      <c r="MP265" s="25"/>
      <c r="MQ265" s="25"/>
      <c r="MR265" s="25"/>
      <c r="MS265" s="25"/>
      <c r="MT265" s="25"/>
      <c r="MU265" s="25"/>
      <c r="MV265" s="25"/>
      <c r="MW265" s="25"/>
      <c r="MX265" s="25"/>
      <c r="MY265" s="25"/>
      <c r="MZ265" s="25"/>
      <c r="NA265" s="25"/>
      <c r="NB265" s="25"/>
      <c r="NC265" s="25"/>
      <c r="ND265" s="25"/>
      <c r="NE265" s="25"/>
      <c r="NF265" s="25"/>
      <c r="NG265" s="25"/>
      <c r="NH265" s="25"/>
      <c r="NI265" s="25"/>
      <c r="NJ265" s="25"/>
      <c r="NK265" s="25"/>
      <c r="NL265" s="25"/>
      <c r="NM265" s="25"/>
      <c r="NN265" s="23"/>
      <c r="NO265" s="25"/>
      <c r="NP265" s="25"/>
      <c r="NQ265" s="25"/>
      <c r="NR265" s="25"/>
      <c r="NS265" s="25"/>
      <c r="NT265" s="25"/>
      <c r="NU265" s="25"/>
      <c r="NV265" s="25"/>
      <c r="NW265" s="23"/>
      <c r="NX265" s="25"/>
      <c r="NY265" s="25"/>
      <c r="NZ265" s="25"/>
      <c r="OA265" s="25"/>
      <c r="OB265" s="25"/>
      <c r="OC265" s="25"/>
      <c r="OD265" s="25"/>
      <c r="OE265" s="25"/>
      <c r="OF265" s="25"/>
      <c r="OG265" s="25"/>
      <c r="OH265" s="25"/>
      <c r="OI265" s="25"/>
      <c r="OJ265" s="25"/>
      <c r="OK265" s="25"/>
      <c r="OL265" s="25"/>
      <c r="OM265" s="25"/>
      <c r="ON265" s="25"/>
      <c r="OO265" s="25"/>
      <c r="OP265" s="25"/>
    </row>
    <row r="266" spans="1:406">
      <c r="A266" s="21" t="s">
        <v>349</v>
      </c>
      <c r="B266" s="24">
        <f t="shared" si="264"/>
        <v>0</v>
      </c>
      <c r="C266" s="24">
        <f t="shared" si="265"/>
        <v>0</v>
      </c>
      <c r="D266" s="24">
        <f t="shared" si="266"/>
        <v>0</v>
      </c>
      <c r="E266" s="24">
        <f t="shared" si="267"/>
        <v>0</v>
      </c>
      <c r="F266" s="24">
        <f t="shared" si="268"/>
        <v>0</v>
      </c>
      <c r="G266" s="24">
        <f t="shared" si="269"/>
        <v>0</v>
      </c>
      <c r="H266" s="24">
        <f t="shared" si="270"/>
        <v>0</v>
      </c>
      <c r="I266" s="24">
        <f t="shared" si="271"/>
        <v>0</v>
      </c>
      <c r="J266" s="24">
        <f t="shared" si="272"/>
        <v>0</v>
      </c>
      <c r="K266" s="24">
        <f t="shared" si="273"/>
        <v>0</v>
      </c>
      <c r="L266" s="24">
        <f t="shared" si="274"/>
        <v>0</v>
      </c>
      <c r="M266" s="24">
        <f t="shared" si="275"/>
        <v>0</v>
      </c>
      <c r="N266" s="24">
        <f t="shared" si="276"/>
        <v>0</v>
      </c>
      <c r="O266" s="24">
        <f t="shared" si="277"/>
        <v>0</v>
      </c>
      <c r="P266" s="24">
        <f t="shared" si="278"/>
        <v>0</v>
      </c>
      <c r="Q266" s="24">
        <f t="shared" si="279"/>
        <v>0</v>
      </c>
      <c r="R266" s="24">
        <f t="shared" si="280"/>
        <v>0</v>
      </c>
      <c r="S266" s="24">
        <f t="shared" si="281"/>
        <v>0</v>
      </c>
      <c r="T266" s="24">
        <f t="shared" si="282"/>
        <v>0</v>
      </c>
      <c r="U266" s="24">
        <f t="shared" si="283"/>
        <v>0</v>
      </c>
      <c r="V266" s="24">
        <f t="shared" si="284"/>
        <v>0</v>
      </c>
      <c r="W266" s="24">
        <f t="shared" si="285"/>
        <v>0</v>
      </c>
      <c r="X266" s="24">
        <f t="shared" si="286"/>
        <v>0</v>
      </c>
      <c r="Y266" s="24">
        <f t="shared" si="287"/>
        <v>0</v>
      </c>
      <c r="Z266" s="24">
        <f t="shared" si="288"/>
        <v>0</v>
      </c>
      <c r="AA266" s="24">
        <f t="shared" si="289"/>
        <v>0</v>
      </c>
      <c r="AB266" s="24">
        <f t="shared" si="290"/>
        <v>0</v>
      </c>
      <c r="AC266" s="24">
        <f t="shared" si="291"/>
        <v>0</v>
      </c>
      <c r="AD266" s="24">
        <f t="shared" si="292"/>
        <v>0</v>
      </c>
      <c r="AE266" s="24">
        <f t="shared" si="293"/>
        <v>0</v>
      </c>
      <c r="AF266" s="24">
        <f t="shared" si="294"/>
        <v>0</v>
      </c>
      <c r="AG266" s="24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/>
      <c r="EY266" s="25"/>
      <c r="EZ266" s="25"/>
      <c r="FA266" s="25"/>
      <c r="FB266" s="25"/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  <c r="GT266" s="25"/>
      <c r="GU266" s="25"/>
      <c r="GV266" s="25"/>
      <c r="GW266" s="25"/>
      <c r="GX266" s="25"/>
      <c r="GY266" s="25"/>
      <c r="GZ266" s="25"/>
      <c r="HA266" s="25"/>
      <c r="HB266" s="25"/>
      <c r="HC266" s="25"/>
      <c r="HD266" s="25"/>
      <c r="HE266" s="25"/>
      <c r="HF266" s="25"/>
      <c r="HG266" s="25"/>
      <c r="HH266" s="25"/>
      <c r="HI266" s="25"/>
      <c r="HJ266" s="25"/>
      <c r="HK266" s="25"/>
      <c r="HL266" s="25"/>
      <c r="HM266" s="25"/>
      <c r="HN266" s="25"/>
      <c r="HO266" s="25"/>
      <c r="HP266" s="25"/>
      <c r="HQ266" s="25"/>
      <c r="HR266" s="25"/>
      <c r="HS266" s="25"/>
      <c r="HT266" s="25"/>
      <c r="HU266" s="25"/>
      <c r="HV266" s="25"/>
      <c r="HW266" s="25"/>
      <c r="HX266" s="25"/>
      <c r="HY266" s="25"/>
      <c r="HZ266" s="25"/>
      <c r="IA266" s="25"/>
      <c r="IB266" s="25"/>
      <c r="IC266" s="25"/>
      <c r="ID266" s="25"/>
      <c r="IE266" s="25"/>
      <c r="IF266" s="25"/>
      <c r="IG266" s="25"/>
      <c r="IH266" s="25"/>
      <c r="II266" s="25"/>
      <c r="IJ266" s="25"/>
      <c r="IK266" s="25"/>
      <c r="IL266" s="25"/>
      <c r="IM266" s="25"/>
      <c r="IN266" s="25"/>
      <c r="IO266" s="25"/>
      <c r="IP266" s="25"/>
      <c r="IQ266" s="25"/>
      <c r="IR266" s="25"/>
      <c r="IS266" s="25"/>
      <c r="IT266" s="25"/>
      <c r="IU266" s="25"/>
      <c r="IV266" s="25"/>
      <c r="IW266" s="25"/>
      <c r="IX266" s="25"/>
      <c r="IY266" s="25"/>
      <c r="IZ266" s="25"/>
      <c r="JA266" s="25"/>
      <c r="JB266" s="25"/>
      <c r="JC266" s="25"/>
      <c r="JD266" s="25"/>
      <c r="JE266" s="25"/>
      <c r="JF266" s="25"/>
      <c r="JG266" s="25"/>
      <c r="JH266" s="25"/>
      <c r="JI266" s="25"/>
      <c r="JJ266" s="25"/>
      <c r="JK266" s="25"/>
      <c r="JL266" s="25"/>
      <c r="JM266" s="25"/>
      <c r="JN266" s="25"/>
      <c r="JO266" s="25"/>
      <c r="JP266" s="25"/>
      <c r="JQ266" s="25"/>
      <c r="JR266" s="25"/>
      <c r="JS266" s="25"/>
      <c r="JT266" s="25"/>
      <c r="JU266" s="25"/>
      <c r="JV266" s="25"/>
      <c r="JW266" s="25"/>
      <c r="JX266" s="25"/>
      <c r="JY266" s="25"/>
      <c r="JZ266" s="25"/>
      <c r="KA266" s="25"/>
      <c r="KB266" s="25"/>
      <c r="KC266" s="25"/>
      <c r="KD266" s="25"/>
      <c r="KE266" s="25"/>
      <c r="KF266" s="25"/>
      <c r="KG266" s="25"/>
      <c r="KH266" s="25"/>
      <c r="KI266" s="25"/>
      <c r="KJ266" s="25"/>
      <c r="KK266" s="25"/>
      <c r="KL266" s="25"/>
      <c r="KM266" s="25"/>
      <c r="KN266" s="25"/>
      <c r="KO266" s="25"/>
      <c r="KP266" s="25"/>
      <c r="KQ266" s="25"/>
      <c r="KR266" s="25"/>
      <c r="KS266" s="25"/>
      <c r="KT266" s="25"/>
      <c r="KU266" s="25"/>
      <c r="KV266" s="25"/>
      <c r="KW266" s="25"/>
      <c r="KX266" s="25"/>
      <c r="KY266" s="25"/>
      <c r="KZ266" s="25"/>
      <c r="LA266" s="25"/>
      <c r="LB266" s="25"/>
      <c r="LC266" s="25"/>
      <c r="LD266" s="25"/>
      <c r="LE266" s="25"/>
      <c r="LF266" s="25"/>
      <c r="LG266" s="25"/>
      <c r="LH266" s="25"/>
      <c r="LI266" s="25"/>
      <c r="LJ266" s="25"/>
      <c r="LK266" s="25"/>
      <c r="LL266" s="25"/>
      <c r="LM266" s="25"/>
      <c r="LN266" s="25"/>
      <c r="LO266" s="25"/>
      <c r="LP266" s="25"/>
      <c r="LQ266" s="25"/>
      <c r="LR266" s="25"/>
      <c r="LS266" s="25"/>
      <c r="LT266" s="25"/>
      <c r="LU266" s="25"/>
      <c r="LV266" s="25"/>
      <c r="LW266" s="25"/>
      <c r="LX266" s="25"/>
      <c r="LY266" s="25"/>
      <c r="LZ266" s="25"/>
      <c r="MA266" s="25"/>
      <c r="MB266" s="25"/>
      <c r="MC266" s="25"/>
      <c r="MD266" s="25"/>
      <c r="ME266" s="25"/>
      <c r="MF266" s="25"/>
      <c r="MG266" s="25"/>
      <c r="MH266" s="25"/>
      <c r="MI266" s="25"/>
      <c r="MJ266" s="25"/>
      <c r="MK266" s="25"/>
      <c r="ML266" s="25"/>
      <c r="MM266" s="25"/>
      <c r="MN266" s="25"/>
      <c r="MO266" s="25"/>
      <c r="MP266" s="25"/>
      <c r="MQ266" s="25"/>
      <c r="MR266" s="26"/>
      <c r="MS266" s="25"/>
      <c r="MT266" s="25"/>
      <c r="MU266" s="26"/>
      <c r="MV266" s="25"/>
      <c r="MW266" s="25"/>
      <c r="MX266" s="25"/>
      <c r="MY266" s="25"/>
      <c r="MZ266" s="25"/>
      <c r="NA266" s="26"/>
      <c r="NB266" s="26"/>
      <c r="NC266" s="26"/>
      <c r="ND266" s="26"/>
      <c r="NE266" s="26"/>
      <c r="NF266" s="26"/>
      <c r="NG266" s="26"/>
      <c r="NH266" s="26"/>
      <c r="NI266" s="26"/>
      <c r="NJ266" s="26"/>
      <c r="NK266" s="26"/>
      <c r="NL266" s="26"/>
      <c r="NM266" s="26"/>
      <c r="NN266" s="26"/>
      <c r="NO266" s="26"/>
      <c r="NP266" s="26"/>
      <c r="NQ266" s="26"/>
      <c r="NR266" s="26"/>
      <c r="NS266" s="26"/>
      <c r="NT266" s="26"/>
      <c r="NU266" s="26"/>
      <c r="NV266" s="26"/>
      <c r="NW266" s="26"/>
      <c r="NX266" s="26"/>
      <c r="NY266" s="26"/>
      <c r="NZ266" s="26"/>
      <c r="OA266" s="26"/>
      <c r="OB266" s="25"/>
      <c r="OC266" s="25"/>
      <c r="OD266" s="25"/>
      <c r="OE266" s="25"/>
      <c r="OF266" s="25"/>
      <c r="OG266" s="25"/>
      <c r="OH266" s="25"/>
      <c r="OI266" s="25"/>
      <c r="OJ266" s="25"/>
      <c r="OK266" s="25"/>
      <c r="OL266" s="25"/>
      <c r="OM266" s="25"/>
      <c r="ON266" s="25"/>
      <c r="OO266" s="25"/>
      <c r="OP266" s="25"/>
    </row>
    <row r="267" spans="1:406">
      <c r="A267" s="21" t="s">
        <v>350</v>
      </c>
      <c r="B267" s="24">
        <f t="shared" si="264"/>
        <v>0</v>
      </c>
      <c r="C267" s="24">
        <f t="shared" si="265"/>
        <v>0</v>
      </c>
      <c r="D267" s="24">
        <f t="shared" si="266"/>
        <v>0</v>
      </c>
      <c r="E267" s="24">
        <f t="shared" si="267"/>
        <v>0</v>
      </c>
      <c r="F267" s="24">
        <f t="shared" si="268"/>
        <v>0</v>
      </c>
      <c r="G267" s="24">
        <f t="shared" si="269"/>
        <v>0</v>
      </c>
      <c r="H267" s="24">
        <f t="shared" si="270"/>
        <v>0</v>
      </c>
      <c r="I267" s="24">
        <f t="shared" si="271"/>
        <v>0</v>
      </c>
      <c r="J267" s="24">
        <f t="shared" si="272"/>
        <v>0</v>
      </c>
      <c r="K267" s="24">
        <f t="shared" si="273"/>
        <v>0</v>
      </c>
      <c r="L267" s="24">
        <f t="shared" si="274"/>
        <v>0</v>
      </c>
      <c r="M267" s="24">
        <f t="shared" si="275"/>
        <v>0</v>
      </c>
      <c r="N267" s="24">
        <f t="shared" si="276"/>
        <v>0</v>
      </c>
      <c r="O267" s="24">
        <f t="shared" si="277"/>
        <v>0</v>
      </c>
      <c r="P267" s="24">
        <f t="shared" si="278"/>
        <v>0</v>
      </c>
      <c r="Q267" s="24">
        <f t="shared" si="279"/>
        <v>0</v>
      </c>
      <c r="R267" s="24">
        <f t="shared" si="280"/>
        <v>0</v>
      </c>
      <c r="S267" s="24">
        <f t="shared" si="281"/>
        <v>0</v>
      </c>
      <c r="T267" s="24">
        <f t="shared" si="282"/>
        <v>0</v>
      </c>
      <c r="U267" s="24">
        <f t="shared" si="283"/>
        <v>0</v>
      </c>
      <c r="V267" s="24">
        <f t="shared" si="284"/>
        <v>0</v>
      </c>
      <c r="W267" s="24">
        <f t="shared" si="285"/>
        <v>0</v>
      </c>
      <c r="X267" s="24">
        <f t="shared" si="286"/>
        <v>0</v>
      </c>
      <c r="Y267" s="24">
        <f t="shared" si="287"/>
        <v>0</v>
      </c>
      <c r="Z267" s="24">
        <f t="shared" si="288"/>
        <v>0</v>
      </c>
      <c r="AA267" s="24">
        <f t="shared" si="289"/>
        <v>0</v>
      </c>
      <c r="AB267" s="24">
        <f t="shared" si="290"/>
        <v>0</v>
      </c>
      <c r="AC267" s="24">
        <f t="shared" si="291"/>
        <v>0</v>
      </c>
      <c r="AD267" s="24">
        <f t="shared" si="292"/>
        <v>0</v>
      </c>
      <c r="AE267" s="24">
        <f t="shared" si="293"/>
        <v>0</v>
      </c>
      <c r="AF267" s="24">
        <f t="shared" si="294"/>
        <v>0</v>
      </c>
      <c r="AG267" s="24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/>
      <c r="EY267" s="25"/>
      <c r="EZ267" s="25"/>
      <c r="FA267" s="25"/>
      <c r="FB267" s="25"/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  <c r="GT267" s="25"/>
      <c r="GU267" s="25"/>
      <c r="GV267" s="25"/>
      <c r="GW267" s="25"/>
      <c r="GX267" s="25"/>
      <c r="GY267" s="25"/>
      <c r="GZ267" s="25"/>
      <c r="HA267" s="25"/>
      <c r="HB267" s="25"/>
      <c r="HC267" s="25"/>
      <c r="HD267" s="25"/>
      <c r="HE267" s="25"/>
      <c r="HF267" s="25"/>
      <c r="HG267" s="25"/>
      <c r="HH267" s="25"/>
      <c r="HI267" s="25"/>
      <c r="HJ267" s="25"/>
      <c r="HK267" s="25"/>
      <c r="HL267" s="25"/>
      <c r="HM267" s="25"/>
      <c r="HN267" s="25"/>
      <c r="HO267" s="25"/>
      <c r="HP267" s="25"/>
      <c r="HQ267" s="25"/>
      <c r="HR267" s="25"/>
      <c r="HS267" s="25"/>
      <c r="HT267" s="25"/>
      <c r="HU267" s="25"/>
      <c r="HV267" s="25"/>
      <c r="HW267" s="25"/>
      <c r="HX267" s="25"/>
      <c r="HY267" s="25"/>
      <c r="HZ267" s="25"/>
      <c r="IA267" s="25"/>
      <c r="IB267" s="25"/>
      <c r="IC267" s="25"/>
      <c r="ID267" s="25"/>
      <c r="IE267" s="25"/>
      <c r="IF267" s="25"/>
      <c r="IG267" s="25"/>
      <c r="IH267" s="25"/>
      <c r="II267" s="25"/>
      <c r="IJ267" s="25"/>
      <c r="IK267" s="25"/>
      <c r="IL267" s="25"/>
      <c r="IM267" s="25"/>
      <c r="IN267" s="25"/>
      <c r="IO267" s="25"/>
      <c r="IP267" s="25"/>
      <c r="IQ267" s="25"/>
      <c r="IR267" s="25"/>
      <c r="IS267" s="25"/>
      <c r="IT267" s="25"/>
      <c r="IU267" s="25"/>
      <c r="IV267" s="25"/>
      <c r="IW267" s="25"/>
      <c r="IX267" s="25"/>
      <c r="IY267" s="25"/>
      <c r="IZ267" s="25"/>
      <c r="JA267" s="25"/>
      <c r="JB267" s="25"/>
      <c r="JC267" s="25"/>
      <c r="JD267" s="25"/>
      <c r="JE267" s="25"/>
      <c r="JF267" s="25"/>
      <c r="JG267" s="25"/>
      <c r="JH267" s="25"/>
      <c r="JI267" s="25"/>
      <c r="JJ267" s="25"/>
      <c r="JK267" s="25"/>
      <c r="JL267" s="25"/>
      <c r="JM267" s="25"/>
      <c r="JN267" s="25"/>
      <c r="JO267" s="25"/>
      <c r="JP267" s="25"/>
      <c r="JQ267" s="25"/>
      <c r="JR267" s="25"/>
      <c r="JS267" s="25"/>
      <c r="JT267" s="25"/>
      <c r="JU267" s="25"/>
      <c r="JV267" s="25"/>
      <c r="JW267" s="25"/>
      <c r="JX267" s="25"/>
      <c r="JY267" s="25"/>
      <c r="JZ267" s="25"/>
      <c r="KA267" s="25"/>
      <c r="KB267" s="25"/>
      <c r="KC267" s="25"/>
      <c r="KD267" s="25"/>
      <c r="KE267" s="25"/>
      <c r="KF267" s="25"/>
      <c r="KG267" s="25"/>
      <c r="KH267" s="25"/>
      <c r="KI267" s="25"/>
      <c r="KJ267" s="25"/>
      <c r="KK267" s="25"/>
      <c r="KL267" s="25"/>
      <c r="KM267" s="25"/>
      <c r="KN267" s="25"/>
      <c r="KO267" s="25"/>
      <c r="KP267" s="25"/>
      <c r="KQ267" s="25"/>
      <c r="KR267" s="25"/>
      <c r="KS267" s="25"/>
      <c r="KT267" s="25"/>
      <c r="KU267" s="25"/>
      <c r="KV267" s="25"/>
      <c r="KW267" s="25"/>
      <c r="KX267" s="25"/>
      <c r="KY267" s="25"/>
      <c r="KZ267" s="25"/>
      <c r="LA267" s="25"/>
      <c r="LB267" s="25"/>
      <c r="LC267" s="25"/>
      <c r="LD267" s="25"/>
      <c r="LE267" s="25"/>
      <c r="LF267" s="25"/>
      <c r="LG267" s="25"/>
      <c r="LH267" s="25"/>
      <c r="LI267" s="25"/>
      <c r="LJ267" s="25"/>
      <c r="LK267" s="25"/>
      <c r="LL267" s="25"/>
      <c r="LM267" s="25"/>
      <c r="LN267" s="25"/>
      <c r="LO267" s="25"/>
      <c r="LP267" s="25"/>
      <c r="LQ267" s="25"/>
      <c r="LR267" s="25"/>
      <c r="LS267" s="25"/>
      <c r="LT267" s="25"/>
      <c r="LU267" s="25"/>
      <c r="LV267" s="25"/>
      <c r="LW267" s="25"/>
      <c r="LX267" s="25"/>
      <c r="LY267" s="25"/>
      <c r="LZ267" s="25"/>
      <c r="MA267" s="25"/>
      <c r="MB267" s="25"/>
      <c r="MC267" s="25"/>
      <c r="MD267" s="25"/>
      <c r="ME267" s="25"/>
      <c r="MF267" s="25"/>
      <c r="MG267" s="25"/>
      <c r="MH267" s="25"/>
      <c r="MI267" s="25"/>
      <c r="MJ267" s="25"/>
      <c r="MK267" s="25"/>
      <c r="ML267" s="25"/>
      <c r="MM267" s="25"/>
      <c r="MN267" s="25"/>
      <c r="MO267" s="25"/>
      <c r="MP267" s="25"/>
      <c r="MQ267" s="25"/>
      <c r="MR267" s="25"/>
      <c r="MS267" s="25"/>
      <c r="MT267" s="25"/>
      <c r="MU267" s="25"/>
      <c r="MV267" s="25"/>
      <c r="MW267" s="25"/>
      <c r="MX267" s="25"/>
      <c r="MY267" s="25"/>
      <c r="MZ267" s="25"/>
      <c r="NA267" s="25"/>
      <c r="NB267" s="25"/>
      <c r="NC267" s="25"/>
      <c r="ND267" s="25"/>
      <c r="NE267" s="25"/>
      <c r="NF267" s="25"/>
      <c r="NG267" s="25"/>
      <c r="NH267" s="25"/>
      <c r="NI267" s="25"/>
      <c r="NJ267" s="25"/>
      <c r="NK267" s="25"/>
      <c r="NL267" s="25"/>
      <c r="NM267" s="25"/>
      <c r="NN267" s="23"/>
      <c r="NO267" s="25"/>
      <c r="NP267" s="25"/>
      <c r="NQ267" s="25"/>
      <c r="NR267" s="25"/>
      <c r="NS267" s="25"/>
      <c r="NT267" s="25"/>
      <c r="NU267" s="25"/>
      <c r="NV267" s="25"/>
      <c r="NW267" s="23"/>
      <c r="NX267" s="25"/>
      <c r="NY267" s="25"/>
      <c r="NZ267" s="25"/>
      <c r="OA267" s="25"/>
      <c r="OB267" s="25"/>
      <c r="OC267" s="25"/>
      <c r="OD267" s="25"/>
      <c r="OE267" s="25"/>
      <c r="OF267" s="25"/>
      <c r="OG267" s="25"/>
      <c r="OH267" s="25"/>
      <c r="OI267" s="25"/>
      <c r="OJ267" s="25"/>
      <c r="OK267" s="25"/>
      <c r="OL267" s="25"/>
      <c r="OM267" s="25"/>
      <c r="ON267" s="25"/>
      <c r="OO267" s="25"/>
      <c r="OP267" s="25"/>
    </row>
    <row r="268" spans="1:406">
      <c r="A268" s="21" t="s">
        <v>351</v>
      </c>
      <c r="B268" s="24">
        <f t="shared" si="264"/>
        <v>0</v>
      </c>
      <c r="C268" s="24">
        <f t="shared" si="265"/>
        <v>0</v>
      </c>
      <c r="D268" s="24">
        <f t="shared" si="266"/>
        <v>0</v>
      </c>
      <c r="E268" s="24">
        <f t="shared" si="267"/>
        <v>0</v>
      </c>
      <c r="F268" s="24">
        <f t="shared" si="268"/>
        <v>0</v>
      </c>
      <c r="G268" s="24">
        <f t="shared" si="269"/>
        <v>0</v>
      </c>
      <c r="H268" s="24">
        <f t="shared" si="270"/>
        <v>0</v>
      </c>
      <c r="I268" s="24">
        <f t="shared" si="271"/>
        <v>0</v>
      </c>
      <c r="J268" s="24">
        <f t="shared" si="272"/>
        <v>0</v>
      </c>
      <c r="K268" s="24">
        <f t="shared" si="273"/>
        <v>0</v>
      </c>
      <c r="L268" s="24">
        <f t="shared" si="274"/>
        <v>0</v>
      </c>
      <c r="M268" s="24">
        <f t="shared" si="275"/>
        <v>0</v>
      </c>
      <c r="N268" s="24">
        <f t="shared" si="276"/>
        <v>0</v>
      </c>
      <c r="O268" s="24">
        <f t="shared" si="277"/>
        <v>0</v>
      </c>
      <c r="P268" s="24">
        <f t="shared" si="278"/>
        <v>0</v>
      </c>
      <c r="Q268" s="24">
        <f t="shared" si="279"/>
        <v>0</v>
      </c>
      <c r="R268" s="24">
        <f t="shared" si="280"/>
        <v>0</v>
      </c>
      <c r="S268" s="24">
        <f t="shared" si="281"/>
        <v>0</v>
      </c>
      <c r="T268" s="24">
        <f t="shared" si="282"/>
        <v>0</v>
      </c>
      <c r="U268" s="24">
        <f t="shared" si="283"/>
        <v>0</v>
      </c>
      <c r="V268" s="24">
        <f t="shared" si="284"/>
        <v>0</v>
      </c>
      <c r="W268" s="24">
        <f t="shared" si="285"/>
        <v>0</v>
      </c>
      <c r="X268" s="24">
        <f t="shared" si="286"/>
        <v>0</v>
      </c>
      <c r="Y268" s="24">
        <f t="shared" si="287"/>
        <v>0</v>
      </c>
      <c r="Z268" s="24">
        <f t="shared" si="288"/>
        <v>0</v>
      </c>
      <c r="AA268" s="24">
        <f t="shared" si="289"/>
        <v>0</v>
      </c>
      <c r="AB268" s="24">
        <f t="shared" si="290"/>
        <v>0</v>
      </c>
      <c r="AC268" s="24">
        <f t="shared" si="291"/>
        <v>0</v>
      </c>
      <c r="AD268" s="24">
        <f t="shared" si="292"/>
        <v>0</v>
      </c>
      <c r="AE268" s="24">
        <f t="shared" si="293"/>
        <v>0</v>
      </c>
      <c r="AF268" s="24">
        <f t="shared" si="294"/>
        <v>0</v>
      </c>
      <c r="AG268" s="24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/>
      <c r="GW268" s="25"/>
      <c r="GX268" s="25"/>
      <c r="GY268" s="25"/>
      <c r="GZ268" s="25"/>
      <c r="HA268" s="25"/>
      <c r="HB268" s="25"/>
      <c r="HC268" s="25"/>
      <c r="HD268" s="25"/>
      <c r="HE268" s="25"/>
      <c r="HF268" s="25"/>
      <c r="HG268" s="25"/>
      <c r="HH268" s="25"/>
      <c r="HI268" s="25"/>
      <c r="HJ268" s="25"/>
      <c r="HK268" s="25"/>
      <c r="HL268" s="25"/>
      <c r="HM268" s="25"/>
      <c r="HN268" s="2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  <c r="LD268" s="25"/>
      <c r="LE268" s="25"/>
      <c r="LF268" s="25"/>
      <c r="LG268" s="25"/>
      <c r="LH268" s="25"/>
      <c r="LI268" s="25"/>
      <c r="LJ268" s="25"/>
      <c r="LK268" s="25"/>
      <c r="LL268" s="25"/>
      <c r="LM268" s="25"/>
      <c r="LN268" s="25"/>
      <c r="LO268" s="25"/>
      <c r="LP268" s="25"/>
      <c r="LQ268" s="25"/>
      <c r="LR268" s="25"/>
      <c r="LS268" s="25"/>
      <c r="LT268" s="25"/>
      <c r="LU268" s="25"/>
      <c r="LV268" s="25"/>
      <c r="LW268" s="25"/>
      <c r="LX268" s="25"/>
      <c r="LY268" s="25"/>
      <c r="LZ268" s="25"/>
      <c r="MA268" s="25"/>
      <c r="MB268" s="25"/>
      <c r="MC268" s="25"/>
      <c r="MD268" s="25"/>
      <c r="ME268" s="25"/>
      <c r="MF268" s="25"/>
      <c r="MG268" s="25"/>
      <c r="MH268" s="25"/>
      <c r="MI268" s="25"/>
      <c r="MJ268" s="25"/>
      <c r="MK268" s="25"/>
      <c r="ML268" s="25"/>
      <c r="MM268" s="25"/>
      <c r="MN268" s="25"/>
      <c r="MO268" s="25"/>
      <c r="MP268" s="25"/>
      <c r="MQ268" s="25"/>
      <c r="MR268" s="25"/>
      <c r="MS268" s="25"/>
      <c r="MT268" s="25"/>
      <c r="MU268" s="25"/>
      <c r="MV268" s="25"/>
      <c r="MW268" s="25"/>
      <c r="MX268" s="25"/>
      <c r="MY268" s="25"/>
      <c r="MZ268" s="25"/>
      <c r="NA268" s="25"/>
      <c r="NB268" s="25"/>
      <c r="NC268" s="25"/>
      <c r="ND268" s="25"/>
      <c r="NE268" s="25"/>
      <c r="NF268" s="25"/>
      <c r="NG268" s="25"/>
      <c r="NH268" s="25"/>
      <c r="NI268" s="25"/>
      <c r="NJ268" s="25"/>
      <c r="NK268" s="25"/>
      <c r="NL268" s="25"/>
      <c r="NM268" s="25"/>
      <c r="NN268" s="23"/>
      <c r="NO268" s="25"/>
      <c r="NP268" s="25"/>
      <c r="NQ268" s="25"/>
      <c r="NR268" s="25"/>
      <c r="NS268" s="25"/>
      <c r="NT268" s="25"/>
      <c r="NU268" s="25"/>
      <c r="NV268" s="25"/>
      <c r="NW268" s="23"/>
      <c r="NX268" s="25"/>
      <c r="NY268" s="25"/>
      <c r="NZ268" s="25"/>
      <c r="OA268" s="25"/>
      <c r="OB268" s="25"/>
      <c r="OC268" s="25"/>
      <c r="OD268" s="25"/>
      <c r="OE268" s="25"/>
      <c r="OF268" s="25"/>
      <c r="OG268" s="25"/>
      <c r="OH268" s="25"/>
      <c r="OI268" s="25"/>
      <c r="OJ268" s="25"/>
      <c r="OK268" s="25"/>
      <c r="OL268" s="25"/>
      <c r="OM268" s="25"/>
      <c r="ON268" s="25"/>
      <c r="OO268" s="25"/>
      <c r="OP268" s="25"/>
    </row>
    <row r="269" spans="1:406">
      <c r="A269" s="21" t="s">
        <v>352</v>
      </c>
      <c r="B269" s="24">
        <f t="shared" si="264"/>
        <v>0</v>
      </c>
      <c r="C269" s="24">
        <f t="shared" si="265"/>
        <v>0</v>
      </c>
      <c r="D269" s="24">
        <f t="shared" si="266"/>
        <v>0</v>
      </c>
      <c r="E269" s="24">
        <f t="shared" si="267"/>
        <v>0</v>
      </c>
      <c r="F269" s="24">
        <f t="shared" si="268"/>
        <v>0</v>
      </c>
      <c r="G269" s="24">
        <f t="shared" si="269"/>
        <v>0</v>
      </c>
      <c r="H269" s="24">
        <f t="shared" si="270"/>
        <v>0</v>
      </c>
      <c r="I269" s="24">
        <f t="shared" si="271"/>
        <v>0</v>
      </c>
      <c r="J269" s="24">
        <f t="shared" si="272"/>
        <v>0</v>
      </c>
      <c r="K269" s="24">
        <f t="shared" si="273"/>
        <v>0</v>
      </c>
      <c r="L269" s="24">
        <f t="shared" si="274"/>
        <v>0</v>
      </c>
      <c r="M269" s="24">
        <f t="shared" si="275"/>
        <v>0</v>
      </c>
      <c r="N269" s="24">
        <f t="shared" si="276"/>
        <v>0</v>
      </c>
      <c r="O269" s="24">
        <f t="shared" si="277"/>
        <v>0</v>
      </c>
      <c r="P269" s="24">
        <f t="shared" si="278"/>
        <v>0</v>
      </c>
      <c r="Q269" s="24">
        <f t="shared" si="279"/>
        <v>0</v>
      </c>
      <c r="R269" s="24">
        <f t="shared" si="280"/>
        <v>0</v>
      </c>
      <c r="S269" s="24">
        <f t="shared" si="281"/>
        <v>0</v>
      </c>
      <c r="T269" s="24">
        <f t="shared" si="282"/>
        <v>0</v>
      </c>
      <c r="U269" s="24">
        <f t="shared" si="283"/>
        <v>0</v>
      </c>
      <c r="V269" s="24">
        <f t="shared" si="284"/>
        <v>0</v>
      </c>
      <c r="W269" s="24">
        <f t="shared" si="285"/>
        <v>0</v>
      </c>
      <c r="X269" s="24">
        <f t="shared" si="286"/>
        <v>0</v>
      </c>
      <c r="Y269" s="24">
        <f t="shared" si="287"/>
        <v>0</v>
      </c>
      <c r="Z269" s="24">
        <f t="shared" si="288"/>
        <v>0</v>
      </c>
      <c r="AA269" s="24">
        <f t="shared" si="289"/>
        <v>0</v>
      </c>
      <c r="AB269" s="24">
        <f t="shared" si="290"/>
        <v>0</v>
      </c>
      <c r="AC269" s="24">
        <f t="shared" si="291"/>
        <v>0</v>
      </c>
      <c r="AD269" s="24">
        <f t="shared" si="292"/>
        <v>0</v>
      </c>
      <c r="AE269" s="24">
        <f t="shared" si="293"/>
        <v>0</v>
      </c>
      <c r="AF269" s="24">
        <f t="shared" si="294"/>
        <v>0</v>
      </c>
      <c r="AG269" s="24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/>
      <c r="GX269" s="25"/>
      <c r="GY269" s="25"/>
      <c r="GZ269" s="25"/>
      <c r="HA269" s="25"/>
      <c r="HB269" s="25"/>
      <c r="HC269" s="25"/>
      <c r="HD269" s="25"/>
      <c r="HE269" s="25"/>
      <c r="HF269" s="25"/>
      <c r="HG269" s="25"/>
      <c r="HH269" s="25"/>
      <c r="HI269" s="25"/>
      <c r="HJ269" s="25"/>
      <c r="HK269" s="25"/>
      <c r="HL269" s="25"/>
      <c r="HM269" s="25"/>
      <c r="HN269" s="2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  <c r="LD269" s="25"/>
      <c r="LE269" s="25"/>
      <c r="LF269" s="25"/>
      <c r="LG269" s="25"/>
      <c r="LH269" s="25"/>
      <c r="LI269" s="25"/>
      <c r="LJ269" s="25"/>
      <c r="LK269" s="25"/>
      <c r="LL269" s="25"/>
      <c r="LM269" s="25"/>
      <c r="LN269" s="25"/>
      <c r="LO269" s="25"/>
      <c r="LP269" s="25"/>
      <c r="LQ269" s="25"/>
      <c r="LR269" s="25"/>
      <c r="LS269" s="25"/>
      <c r="LT269" s="25"/>
      <c r="LU269" s="25"/>
      <c r="LV269" s="25"/>
      <c r="LW269" s="25"/>
      <c r="LX269" s="25"/>
      <c r="LY269" s="25"/>
      <c r="LZ269" s="25"/>
      <c r="MA269" s="25"/>
      <c r="MB269" s="25"/>
      <c r="MC269" s="25"/>
      <c r="MD269" s="25"/>
      <c r="ME269" s="25"/>
      <c r="MF269" s="25"/>
      <c r="MG269" s="25"/>
      <c r="MH269" s="25"/>
      <c r="MI269" s="25"/>
      <c r="MJ269" s="25"/>
      <c r="MK269" s="25"/>
      <c r="ML269" s="25"/>
      <c r="MM269" s="25"/>
      <c r="MN269" s="25"/>
      <c r="MO269" s="25"/>
      <c r="MP269" s="25"/>
      <c r="MQ269" s="25"/>
      <c r="MR269" s="25"/>
      <c r="MS269" s="25"/>
      <c r="MT269" s="25"/>
      <c r="MU269" s="25"/>
      <c r="MV269" s="25"/>
      <c r="MW269" s="25"/>
      <c r="MX269" s="25"/>
      <c r="MY269" s="25"/>
      <c r="MZ269" s="25"/>
      <c r="NA269" s="25"/>
      <c r="NB269" s="25"/>
      <c r="NC269" s="25"/>
      <c r="ND269" s="25"/>
      <c r="NE269" s="25"/>
      <c r="NF269" s="25"/>
      <c r="NG269" s="25"/>
      <c r="NH269" s="25"/>
      <c r="NI269" s="25"/>
      <c r="NJ269" s="25"/>
      <c r="NK269" s="25"/>
      <c r="NL269" s="25"/>
      <c r="NM269" s="25"/>
      <c r="NN269" s="23"/>
      <c r="NO269" s="25"/>
      <c r="NP269" s="25"/>
      <c r="NQ269" s="25"/>
      <c r="NR269" s="25"/>
      <c r="NS269" s="25"/>
      <c r="NT269" s="25"/>
      <c r="NU269" s="25"/>
      <c r="NV269" s="25"/>
      <c r="NW269" s="23"/>
      <c r="NX269" s="25"/>
      <c r="NY269" s="25"/>
      <c r="NZ269" s="25"/>
      <c r="OA269" s="25"/>
      <c r="OB269" s="25"/>
      <c r="OC269" s="25"/>
      <c r="OD269" s="25"/>
      <c r="OE269" s="25"/>
      <c r="OF269" s="25"/>
      <c r="OG269" s="25"/>
      <c r="OH269" s="25"/>
      <c r="OI269" s="25"/>
      <c r="OJ269" s="25"/>
      <c r="OK269" s="25"/>
      <c r="OL269" s="25"/>
      <c r="OM269" s="25"/>
      <c r="ON269" s="25"/>
      <c r="OO269" s="25"/>
      <c r="OP269" s="25"/>
    </row>
    <row r="270" spans="1:406">
      <c r="A270" s="21" t="s">
        <v>353</v>
      </c>
      <c r="B270" s="24">
        <f t="shared" si="264"/>
        <v>0</v>
      </c>
      <c r="C270" s="24">
        <f t="shared" si="265"/>
        <v>0</v>
      </c>
      <c r="D270" s="24">
        <f t="shared" si="266"/>
        <v>0</v>
      </c>
      <c r="E270" s="24">
        <f t="shared" si="267"/>
        <v>0</v>
      </c>
      <c r="F270" s="24">
        <f t="shared" si="268"/>
        <v>0</v>
      </c>
      <c r="G270" s="24">
        <f t="shared" si="269"/>
        <v>0</v>
      </c>
      <c r="H270" s="24">
        <f t="shared" si="270"/>
        <v>0</v>
      </c>
      <c r="I270" s="24">
        <f t="shared" si="271"/>
        <v>0</v>
      </c>
      <c r="J270" s="24">
        <f t="shared" si="272"/>
        <v>0</v>
      </c>
      <c r="K270" s="24">
        <f t="shared" si="273"/>
        <v>0</v>
      </c>
      <c r="L270" s="24">
        <f t="shared" si="274"/>
        <v>0</v>
      </c>
      <c r="M270" s="24">
        <f t="shared" si="275"/>
        <v>0</v>
      </c>
      <c r="N270" s="24">
        <f t="shared" si="276"/>
        <v>0</v>
      </c>
      <c r="O270" s="24">
        <f t="shared" si="277"/>
        <v>0</v>
      </c>
      <c r="P270" s="24">
        <f t="shared" si="278"/>
        <v>0</v>
      </c>
      <c r="Q270" s="24">
        <f t="shared" si="279"/>
        <v>0</v>
      </c>
      <c r="R270" s="24">
        <f t="shared" si="280"/>
        <v>0</v>
      </c>
      <c r="S270" s="24">
        <f t="shared" si="281"/>
        <v>0</v>
      </c>
      <c r="T270" s="24">
        <f t="shared" si="282"/>
        <v>0</v>
      </c>
      <c r="U270" s="24">
        <f t="shared" si="283"/>
        <v>0</v>
      </c>
      <c r="V270" s="24">
        <f t="shared" si="284"/>
        <v>0</v>
      </c>
      <c r="W270" s="24">
        <f t="shared" si="285"/>
        <v>0</v>
      </c>
      <c r="X270" s="24">
        <f t="shared" si="286"/>
        <v>0</v>
      </c>
      <c r="Y270" s="24">
        <f t="shared" si="287"/>
        <v>0</v>
      </c>
      <c r="Z270" s="24">
        <f t="shared" si="288"/>
        <v>0</v>
      </c>
      <c r="AA270" s="24">
        <f t="shared" si="289"/>
        <v>0</v>
      </c>
      <c r="AB270" s="24">
        <f t="shared" si="290"/>
        <v>0</v>
      </c>
      <c r="AC270" s="24">
        <f t="shared" si="291"/>
        <v>0</v>
      </c>
      <c r="AD270" s="24">
        <f t="shared" si="292"/>
        <v>0</v>
      </c>
      <c r="AE270" s="24">
        <f t="shared" si="293"/>
        <v>0</v>
      </c>
      <c r="AF270" s="24">
        <f t="shared" si="294"/>
        <v>0</v>
      </c>
      <c r="AG270" s="24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/>
      <c r="GW270" s="25"/>
      <c r="GX270" s="25"/>
      <c r="GY270" s="25"/>
      <c r="GZ270" s="25"/>
      <c r="HA270" s="25"/>
      <c r="HB270" s="25"/>
      <c r="HC270" s="25"/>
      <c r="HD270" s="25"/>
      <c r="HE270" s="25"/>
      <c r="HF270" s="25"/>
      <c r="HG270" s="25"/>
      <c r="HH270" s="25"/>
      <c r="HI270" s="25"/>
      <c r="HJ270" s="25"/>
      <c r="HK270" s="25"/>
      <c r="HL270" s="25"/>
      <c r="HM270" s="25"/>
      <c r="HN270" s="2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/>
      <c r="JD270" s="25"/>
      <c r="JE270" s="25"/>
      <c r="JF270" s="25"/>
      <c r="JG270" s="25"/>
      <c r="JH270" s="25"/>
      <c r="JI270" s="25"/>
      <c r="JJ270" s="25"/>
      <c r="JK270" s="25"/>
      <c r="JL270" s="25"/>
      <c r="JM270" s="25"/>
      <c r="JN270" s="25"/>
      <c r="JO270" s="25"/>
      <c r="JP270" s="25"/>
      <c r="JQ270" s="25"/>
      <c r="JR270" s="25"/>
      <c r="JS270" s="25"/>
      <c r="JT270" s="25"/>
      <c r="JU270" s="25"/>
      <c r="JV270" s="25"/>
      <c r="JW270" s="25"/>
      <c r="JX270" s="25"/>
      <c r="JY270" s="25"/>
      <c r="JZ270" s="25"/>
      <c r="KA270" s="25"/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  <c r="LD270" s="25"/>
      <c r="LE270" s="25"/>
      <c r="LF270" s="25"/>
      <c r="LG270" s="25"/>
      <c r="LH270" s="25"/>
      <c r="LI270" s="25"/>
      <c r="LJ270" s="25"/>
      <c r="LK270" s="25"/>
      <c r="LL270" s="25"/>
      <c r="LM270" s="25"/>
      <c r="LN270" s="25"/>
      <c r="LO270" s="25"/>
      <c r="LP270" s="25"/>
      <c r="LQ270" s="25"/>
      <c r="LR270" s="25"/>
      <c r="LS270" s="25"/>
      <c r="LT270" s="25"/>
      <c r="LU270" s="25"/>
      <c r="LV270" s="25"/>
      <c r="LW270" s="25"/>
      <c r="LX270" s="25"/>
      <c r="LY270" s="25"/>
      <c r="LZ270" s="25"/>
      <c r="MA270" s="25"/>
      <c r="MB270" s="25"/>
      <c r="MC270" s="25"/>
      <c r="MD270" s="25"/>
      <c r="ME270" s="25"/>
      <c r="MF270" s="25"/>
      <c r="MG270" s="25"/>
      <c r="MH270" s="25"/>
      <c r="MI270" s="25"/>
      <c r="MJ270" s="25"/>
      <c r="MK270" s="25"/>
      <c r="ML270" s="25"/>
      <c r="MM270" s="25"/>
      <c r="MN270" s="25"/>
      <c r="MO270" s="25"/>
      <c r="MP270" s="25"/>
      <c r="MQ270" s="25"/>
      <c r="MR270" s="25"/>
      <c r="MS270" s="25"/>
      <c r="MT270" s="25"/>
      <c r="MU270" s="25"/>
      <c r="MV270" s="25"/>
      <c r="MW270" s="25"/>
      <c r="MX270" s="25"/>
      <c r="MY270" s="25"/>
      <c r="MZ270" s="25"/>
      <c r="NA270" s="25"/>
      <c r="NB270" s="25"/>
      <c r="NC270" s="25"/>
      <c r="ND270" s="25"/>
      <c r="NE270" s="25"/>
      <c r="NF270" s="25"/>
      <c r="NG270" s="25"/>
      <c r="NH270" s="25"/>
      <c r="NI270" s="25"/>
      <c r="NJ270" s="25"/>
      <c r="NK270" s="25"/>
      <c r="NL270" s="25"/>
      <c r="NM270" s="25"/>
      <c r="NN270" s="23"/>
      <c r="NO270" s="26"/>
      <c r="NP270" s="25"/>
      <c r="NQ270" s="25"/>
      <c r="NR270" s="25"/>
      <c r="NS270" s="25"/>
      <c r="NT270" s="25"/>
      <c r="NU270" s="25"/>
      <c r="NV270" s="25"/>
      <c r="NW270" s="23"/>
      <c r="NX270" s="25"/>
      <c r="NY270" s="25"/>
      <c r="NZ270" s="25"/>
      <c r="OA270" s="25"/>
      <c r="OB270" s="25"/>
      <c r="OC270" s="25"/>
      <c r="OD270" s="25"/>
      <c r="OE270" s="25"/>
      <c r="OF270" s="25"/>
      <c r="OG270" s="25"/>
      <c r="OH270" s="25"/>
      <c r="OI270" s="25"/>
      <c r="OJ270" s="25"/>
      <c r="OK270" s="25"/>
      <c r="OL270" s="25"/>
      <c r="OM270" s="25"/>
      <c r="ON270" s="25"/>
      <c r="OO270" s="25"/>
      <c r="OP270" s="25"/>
    </row>
    <row r="271" spans="1:406">
      <c r="A271" s="21" t="s">
        <v>354</v>
      </c>
      <c r="B271" s="24">
        <f t="shared" si="264"/>
        <v>0</v>
      </c>
      <c r="C271" s="24">
        <f t="shared" si="265"/>
        <v>0</v>
      </c>
      <c r="D271" s="24">
        <f t="shared" si="266"/>
        <v>0</v>
      </c>
      <c r="E271" s="24">
        <f t="shared" si="267"/>
        <v>0</v>
      </c>
      <c r="F271" s="24">
        <f t="shared" si="268"/>
        <v>0</v>
      </c>
      <c r="G271" s="24">
        <f t="shared" si="269"/>
        <v>0</v>
      </c>
      <c r="H271" s="24">
        <f t="shared" si="270"/>
        <v>0</v>
      </c>
      <c r="I271" s="24">
        <f t="shared" si="271"/>
        <v>0</v>
      </c>
      <c r="J271" s="24">
        <f t="shared" si="272"/>
        <v>0</v>
      </c>
      <c r="K271" s="24">
        <f t="shared" si="273"/>
        <v>0</v>
      </c>
      <c r="L271" s="24">
        <f t="shared" si="274"/>
        <v>0</v>
      </c>
      <c r="M271" s="24">
        <f t="shared" si="275"/>
        <v>0</v>
      </c>
      <c r="N271" s="24">
        <f t="shared" si="276"/>
        <v>0</v>
      </c>
      <c r="O271" s="24">
        <f t="shared" si="277"/>
        <v>0</v>
      </c>
      <c r="P271" s="24">
        <f t="shared" si="278"/>
        <v>0</v>
      </c>
      <c r="Q271" s="24">
        <f t="shared" si="279"/>
        <v>0</v>
      </c>
      <c r="R271" s="24">
        <f t="shared" si="280"/>
        <v>0</v>
      </c>
      <c r="S271" s="24">
        <f t="shared" si="281"/>
        <v>0</v>
      </c>
      <c r="T271" s="24">
        <f t="shared" si="282"/>
        <v>0</v>
      </c>
      <c r="U271" s="24">
        <f t="shared" si="283"/>
        <v>0</v>
      </c>
      <c r="V271" s="24">
        <f t="shared" si="284"/>
        <v>0</v>
      </c>
      <c r="W271" s="24">
        <f t="shared" si="285"/>
        <v>0</v>
      </c>
      <c r="X271" s="24">
        <f t="shared" si="286"/>
        <v>0</v>
      </c>
      <c r="Y271" s="24">
        <f t="shared" si="287"/>
        <v>0</v>
      </c>
      <c r="Z271" s="24">
        <f t="shared" si="288"/>
        <v>0</v>
      </c>
      <c r="AA271" s="24">
        <f t="shared" si="289"/>
        <v>0</v>
      </c>
      <c r="AB271" s="24">
        <f t="shared" si="290"/>
        <v>0</v>
      </c>
      <c r="AC271" s="24">
        <f t="shared" si="291"/>
        <v>0</v>
      </c>
      <c r="AD271" s="24">
        <f t="shared" si="292"/>
        <v>0</v>
      </c>
      <c r="AE271" s="24">
        <f t="shared" si="293"/>
        <v>0</v>
      </c>
      <c r="AF271" s="24">
        <f t="shared" si="294"/>
        <v>0</v>
      </c>
      <c r="AG271" s="24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/>
      <c r="FY271" s="25"/>
      <c r="FZ271" s="25"/>
      <c r="GA271" s="25"/>
      <c r="GB271" s="25"/>
      <c r="GC271" s="25"/>
      <c r="GD271" s="25"/>
      <c r="GE271" s="25"/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/>
      <c r="GR271" s="25"/>
      <c r="GS271" s="25"/>
      <c r="GT271" s="25"/>
      <c r="GU271" s="25"/>
      <c r="GV271" s="25"/>
      <c r="GW271" s="25"/>
      <c r="GX271" s="25"/>
      <c r="GY271" s="25"/>
      <c r="GZ271" s="25"/>
      <c r="HA271" s="25"/>
      <c r="HB271" s="25"/>
      <c r="HC271" s="25"/>
      <c r="HD271" s="25"/>
      <c r="HE271" s="25"/>
      <c r="HF271" s="25"/>
      <c r="HG271" s="25"/>
      <c r="HH271" s="25"/>
      <c r="HI271" s="25"/>
      <c r="HJ271" s="25"/>
      <c r="HK271" s="25"/>
      <c r="HL271" s="25"/>
      <c r="HM271" s="25"/>
      <c r="HN271" s="25"/>
      <c r="HO271" s="25"/>
      <c r="HP271" s="25"/>
      <c r="HQ271" s="25"/>
      <c r="HR271" s="25"/>
      <c r="HS271" s="25"/>
      <c r="HT271" s="25"/>
      <c r="HU271" s="25"/>
      <c r="HV271" s="25"/>
      <c r="HW271" s="25"/>
      <c r="HX271" s="25"/>
      <c r="HY271" s="25"/>
      <c r="HZ271" s="25"/>
      <c r="IA271" s="25"/>
      <c r="IB271" s="25"/>
      <c r="IC271" s="25"/>
      <c r="ID271" s="25"/>
      <c r="IE271" s="25"/>
      <c r="IF271" s="25"/>
      <c r="IG271" s="25"/>
      <c r="IH271" s="25"/>
      <c r="II271" s="25"/>
      <c r="IJ271" s="25"/>
      <c r="IK271" s="25"/>
      <c r="IL271" s="25"/>
      <c r="IM271" s="25"/>
      <c r="IN271" s="25"/>
      <c r="IO271" s="25"/>
      <c r="IP271" s="25"/>
      <c r="IQ271" s="25"/>
      <c r="IR271" s="25"/>
      <c r="IS271" s="25"/>
      <c r="IT271" s="25"/>
      <c r="IU271" s="25"/>
      <c r="IV271" s="25"/>
      <c r="IW271" s="25"/>
      <c r="IX271" s="25"/>
      <c r="IY271" s="25"/>
      <c r="IZ271" s="25"/>
      <c r="JA271" s="25"/>
      <c r="JB271" s="25"/>
      <c r="JC271" s="25"/>
      <c r="JD271" s="25"/>
      <c r="JE271" s="25"/>
      <c r="JF271" s="25"/>
      <c r="JG271" s="25"/>
      <c r="JH271" s="25"/>
      <c r="JI271" s="25"/>
      <c r="JJ271" s="25"/>
      <c r="JK271" s="25"/>
      <c r="JL271" s="25"/>
      <c r="JM271" s="25"/>
      <c r="JN271" s="25"/>
      <c r="JO271" s="25"/>
      <c r="JP271" s="25"/>
      <c r="JQ271" s="25"/>
      <c r="JR271" s="25"/>
      <c r="JS271" s="25"/>
      <c r="JT271" s="25"/>
      <c r="JU271" s="25"/>
      <c r="JV271" s="25"/>
      <c r="JW271" s="25"/>
      <c r="JX271" s="25"/>
      <c r="JY271" s="25"/>
      <c r="JZ271" s="25"/>
      <c r="KA271" s="25"/>
      <c r="KB271" s="25"/>
      <c r="KC271" s="25"/>
      <c r="KD271" s="25"/>
      <c r="KE271" s="25"/>
      <c r="KF271" s="25"/>
      <c r="KG271" s="25"/>
      <c r="KH271" s="25"/>
      <c r="KI271" s="25"/>
      <c r="KJ271" s="25"/>
      <c r="KK271" s="25"/>
      <c r="KL271" s="25"/>
      <c r="KM271" s="25"/>
      <c r="KN271" s="25"/>
      <c r="KO271" s="25"/>
      <c r="KP271" s="25"/>
      <c r="KQ271" s="25"/>
      <c r="KR271" s="25"/>
      <c r="KS271" s="25"/>
      <c r="KT271" s="25"/>
      <c r="KU271" s="25"/>
      <c r="KV271" s="25"/>
      <c r="KW271" s="25"/>
      <c r="KX271" s="25"/>
      <c r="KY271" s="25"/>
      <c r="KZ271" s="25"/>
      <c r="LA271" s="25"/>
      <c r="LB271" s="25"/>
      <c r="LC271" s="25"/>
      <c r="LD271" s="25"/>
      <c r="LE271" s="25"/>
      <c r="LF271" s="25"/>
      <c r="LG271" s="25"/>
      <c r="LH271" s="25"/>
      <c r="LI271" s="25"/>
      <c r="LJ271" s="25"/>
      <c r="LK271" s="25"/>
      <c r="LL271" s="25"/>
      <c r="LM271" s="25"/>
      <c r="LN271" s="25"/>
      <c r="LO271" s="25"/>
      <c r="LP271" s="25"/>
      <c r="LQ271" s="25"/>
      <c r="LR271" s="25"/>
      <c r="LS271" s="25"/>
      <c r="LT271" s="25"/>
      <c r="LU271" s="25"/>
      <c r="LV271" s="25"/>
      <c r="LW271" s="25"/>
      <c r="LX271" s="25"/>
      <c r="LY271" s="25"/>
      <c r="LZ271" s="25"/>
      <c r="MA271" s="25"/>
      <c r="MB271" s="25"/>
      <c r="MC271" s="25"/>
      <c r="MD271" s="25"/>
      <c r="ME271" s="25"/>
      <c r="MF271" s="25"/>
      <c r="MG271" s="25"/>
      <c r="MH271" s="25"/>
      <c r="MI271" s="25"/>
      <c r="MJ271" s="25"/>
      <c r="MK271" s="25"/>
      <c r="ML271" s="25"/>
      <c r="MM271" s="25"/>
      <c r="MN271" s="25"/>
      <c r="MO271" s="25"/>
      <c r="MP271" s="25"/>
      <c r="MQ271" s="25"/>
      <c r="MR271" s="25"/>
      <c r="MS271" s="25"/>
      <c r="MT271" s="25"/>
      <c r="MU271" s="25"/>
      <c r="MV271" s="25"/>
      <c r="MW271" s="25"/>
      <c r="MX271" s="25"/>
      <c r="MY271" s="25"/>
      <c r="MZ271" s="27"/>
      <c r="NA271" s="25"/>
      <c r="NB271" s="26"/>
      <c r="NC271" s="25"/>
      <c r="ND271" s="26"/>
      <c r="NE271" s="25"/>
      <c r="NF271" s="26"/>
      <c r="NG271" s="25"/>
      <c r="NH271" s="25"/>
      <c r="NI271" s="26"/>
      <c r="NJ271" s="26"/>
      <c r="NK271" s="25"/>
      <c r="NL271" s="25"/>
      <c r="NM271" s="26"/>
      <c r="NN271" s="26"/>
      <c r="NO271" s="25"/>
      <c r="NP271" s="26"/>
      <c r="NQ271" s="26"/>
      <c r="NR271" s="25"/>
      <c r="NS271" s="26"/>
      <c r="NT271" s="26"/>
      <c r="NU271" s="25"/>
      <c r="NV271" s="26"/>
      <c r="NW271" s="23"/>
      <c r="NX271" s="26"/>
      <c r="NY271" s="25"/>
      <c r="NZ271" s="25"/>
      <c r="OA271" s="25"/>
      <c r="OB271" s="25"/>
      <c r="OC271" s="25"/>
      <c r="OD271" s="25"/>
      <c r="OE271" s="25"/>
      <c r="OF271" s="25"/>
      <c r="OG271" s="25"/>
      <c r="OH271" s="25"/>
      <c r="OI271" s="25"/>
      <c r="OJ271" s="25"/>
      <c r="OK271" s="25"/>
      <c r="OL271" s="25"/>
      <c r="OM271" s="25"/>
      <c r="ON271" s="25"/>
      <c r="OO271" s="25"/>
      <c r="OP271" s="25"/>
    </row>
    <row r="272" spans="1:406">
      <c r="A272" s="21" t="s">
        <v>355</v>
      </c>
      <c r="B272" s="24">
        <f t="shared" si="264"/>
        <v>0</v>
      </c>
      <c r="C272" s="24">
        <f t="shared" si="265"/>
        <v>0</v>
      </c>
      <c r="D272" s="24">
        <f t="shared" si="266"/>
        <v>0</v>
      </c>
      <c r="E272" s="24">
        <f t="shared" si="267"/>
        <v>0</v>
      </c>
      <c r="F272" s="24">
        <f t="shared" si="268"/>
        <v>0</v>
      </c>
      <c r="G272" s="24">
        <f t="shared" si="269"/>
        <v>0</v>
      </c>
      <c r="H272" s="24">
        <f t="shared" si="270"/>
        <v>0</v>
      </c>
      <c r="I272" s="24">
        <f t="shared" si="271"/>
        <v>0</v>
      </c>
      <c r="J272" s="24">
        <f t="shared" si="272"/>
        <v>0</v>
      </c>
      <c r="K272" s="24">
        <f t="shared" si="273"/>
        <v>0</v>
      </c>
      <c r="L272" s="24">
        <f t="shared" si="274"/>
        <v>0</v>
      </c>
      <c r="M272" s="24">
        <f t="shared" si="275"/>
        <v>0</v>
      </c>
      <c r="N272" s="24">
        <f t="shared" si="276"/>
        <v>0</v>
      </c>
      <c r="O272" s="24">
        <f t="shared" si="277"/>
        <v>0</v>
      </c>
      <c r="P272" s="24">
        <f t="shared" si="278"/>
        <v>0</v>
      </c>
      <c r="Q272" s="24">
        <f t="shared" si="279"/>
        <v>0</v>
      </c>
      <c r="R272" s="24">
        <f t="shared" si="280"/>
        <v>0</v>
      </c>
      <c r="S272" s="24">
        <f t="shared" si="281"/>
        <v>0</v>
      </c>
      <c r="T272" s="24">
        <f t="shared" si="282"/>
        <v>0</v>
      </c>
      <c r="U272" s="24">
        <f t="shared" si="283"/>
        <v>0</v>
      </c>
      <c r="V272" s="24">
        <f t="shared" si="284"/>
        <v>0</v>
      </c>
      <c r="W272" s="24">
        <f t="shared" si="285"/>
        <v>0</v>
      </c>
      <c r="X272" s="24">
        <f t="shared" si="286"/>
        <v>0</v>
      </c>
      <c r="Y272" s="24">
        <f t="shared" si="287"/>
        <v>0</v>
      </c>
      <c r="Z272" s="24">
        <f t="shared" si="288"/>
        <v>0</v>
      </c>
      <c r="AA272" s="24">
        <f t="shared" si="289"/>
        <v>0</v>
      </c>
      <c r="AB272" s="24">
        <f t="shared" si="290"/>
        <v>0</v>
      </c>
      <c r="AC272" s="24">
        <f t="shared" si="291"/>
        <v>0</v>
      </c>
      <c r="AD272" s="24">
        <f t="shared" si="292"/>
        <v>0</v>
      </c>
      <c r="AE272" s="24">
        <f t="shared" si="293"/>
        <v>0</v>
      </c>
      <c r="AF272" s="24">
        <f t="shared" si="294"/>
        <v>0</v>
      </c>
      <c r="AG272" s="24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/>
      <c r="EY272" s="25"/>
      <c r="EZ272" s="25"/>
      <c r="FA272" s="25"/>
      <c r="FB272" s="25"/>
      <c r="FC272" s="25"/>
      <c r="FD272" s="25"/>
      <c r="FE272" s="25"/>
      <c r="FF272" s="25"/>
      <c r="FG272" s="25"/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  <c r="GT272" s="25"/>
      <c r="GU272" s="25"/>
      <c r="GV272" s="25"/>
      <c r="GW272" s="25"/>
      <c r="GX272" s="25"/>
      <c r="GY272" s="25"/>
      <c r="GZ272" s="25"/>
      <c r="HA272" s="25"/>
      <c r="HB272" s="25"/>
      <c r="HC272" s="25"/>
      <c r="HD272" s="25"/>
      <c r="HE272" s="25"/>
      <c r="HF272" s="25"/>
      <c r="HG272" s="25"/>
      <c r="HH272" s="25"/>
      <c r="HI272" s="25"/>
      <c r="HJ272" s="25"/>
      <c r="HK272" s="25"/>
      <c r="HL272" s="25"/>
      <c r="HM272" s="25"/>
      <c r="HN272" s="25"/>
      <c r="HO272" s="25"/>
      <c r="HP272" s="25"/>
      <c r="HQ272" s="25"/>
      <c r="HR272" s="25"/>
      <c r="HS272" s="25"/>
      <c r="HT272" s="25"/>
      <c r="HU272" s="25"/>
      <c r="HV272" s="25"/>
      <c r="HW272" s="25"/>
      <c r="HX272" s="25"/>
      <c r="HY272" s="25"/>
      <c r="HZ272" s="25"/>
      <c r="IA272" s="25"/>
      <c r="IB272" s="25"/>
      <c r="IC272" s="25"/>
      <c r="ID272" s="25"/>
      <c r="IE272" s="25"/>
      <c r="IF272" s="25"/>
      <c r="IG272" s="25"/>
      <c r="IH272" s="25"/>
      <c r="II272" s="25"/>
      <c r="IJ272" s="25"/>
      <c r="IK272" s="25"/>
      <c r="IL272" s="25"/>
      <c r="IM272" s="25"/>
      <c r="IN272" s="25"/>
      <c r="IO272" s="25"/>
      <c r="IP272" s="25"/>
      <c r="IQ272" s="25"/>
      <c r="IR272" s="25"/>
      <c r="IS272" s="25"/>
      <c r="IT272" s="25"/>
      <c r="IU272" s="25"/>
      <c r="IV272" s="25"/>
      <c r="IW272" s="25"/>
      <c r="IX272" s="25"/>
      <c r="IY272" s="25"/>
      <c r="IZ272" s="25"/>
      <c r="JA272" s="25"/>
      <c r="JB272" s="25"/>
      <c r="JC272" s="25"/>
      <c r="JD272" s="25"/>
      <c r="JE272" s="25"/>
      <c r="JF272" s="25"/>
      <c r="JG272" s="25"/>
      <c r="JH272" s="25"/>
      <c r="JI272" s="25"/>
      <c r="JJ272" s="25"/>
      <c r="JK272" s="25"/>
      <c r="JL272" s="25"/>
      <c r="JM272" s="25"/>
      <c r="JN272" s="25"/>
      <c r="JO272" s="25"/>
      <c r="JP272" s="25"/>
      <c r="JQ272" s="25"/>
      <c r="JR272" s="25"/>
      <c r="JS272" s="25"/>
      <c r="JT272" s="25"/>
      <c r="JU272" s="25"/>
      <c r="JV272" s="25"/>
      <c r="JW272" s="25"/>
      <c r="JX272" s="25"/>
      <c r="JY272" s="25"/>
      <c r="JZ272" s="25"/>
      <c r="KA272" s="25"/>
      <c r="KB272" s="25"/>
      <c r="KC272" s="25"/>
      <c r="KD272" s="25"/>
      <c r="KE272" s="25"/>
      <c r="KF272" s="25"/>
      <c r="KG272" s="25"/>
      <c r="KH272" s="25"/>
      <c r="KI272" s="25"/>
      <c r="KJ272" s="25"/>
      <c r="KK272" s="25"/>
      <c r="KL272" s="25"/>
      <c r="KM272" s="25"/>
      <c r="KN272" s="25"/>
      <c r="KO272" s="25"/>
      <c r="KP272" s="25"/>
      <c r="KQ272" s="25"/>
      <c r="KR272" s="25"/>
      <c r="KS272" s="25"/>
      <c r="KT272" s="25"/>
      <c r="KU272" s="25"/>
      <c r="KV272" s="25"/>
      <c r="KW272" s="25"/>
      <c r="KX272" s="25"/>
      <c r="KY272" s="25"/>
      <c r="KZ272" s="25"/>
      <c r="LA272" s="25"/>
      <c r="LB272" s="25"/>
      <c r="LC272" s="25"/>
      <c r="LD272" s="25"/>
      <c r="LE272" s="25"/>
      <c r="LF272" s="25"/>
      <c r="LG272" s="25"/>
      <c r="LH272" s="25"/>
      <c r="LI272" s="25"/>
      <c r="LJ272" s="25"/>
      <c r="LK272" s="25"/>
      <c r="LL272" s="25"/>
      <c r="LM272" s="25"/>
      <c r="LN272" s="25"/>
      <c r="LO272" s="25"/>
      <c r="LP272" s="25"/>
      <c r="LQ272" s="25"/>
      <c r="LR272" s="25"/>
      <c r="LS272" s="25"/>
      <c r="LT272" s="25"/>
      <c r="LU272" s="25"/>
      <c r="LV272" s="25"/>
      <c r="LW272" s="25"/>
      <c r="LX272" s="25"/>
      <c r="LY272" s="25"/>
      <c r="LZ272" s="25"/>
      <c r="MA272" s="25"/>
      <c r="MB272" s="25"/>
      <c r="MC272" s="25"/>
      <c r="MD272" s="25"/>
      <c r="ME272" s="25"/>
      <c r="MF272" s="25"/>
      <c r="MG272" s="25"/>
      <c r="MH272" s="25"/>
      <c r="MI272" s="25"/>
      <c r="MJ272" s="25"/>
      <c r="MK272" s="25"/>
      <c r="ML272" s="25"/>
      <c r="MM272" s="25"/>
      <c r="MN272" s="25"/>
      <c r="MO272" s="25"/>
      <c r="MP272" s="25"/>
      <c r="MQ272" s="25"/>
      <c r="MR272" s="25"/>
      <c r="MS272" s="25"/>
      <c r="MT272" s="25"/>
      <c r="MU272" s="25"/>
      <c r="MV272" s="25"/>
      <c r="MW272" s="25"/>
      <c r="MX272" s="25"/>
      <c r="MY272" s="25"/>
      <c r="MZ272" s="25"/>
      <c r="NA272" s="25"/>
      <c r="NB272" s="25"/>
      <c r="NC272" s="25"/>
      <c r="ND272" s="25"/>
      <c r="NE272" s="25"/>
      <c r="NF272" s="25"/>
      <c r="NG272" s="25"/>
      <c r="NH272" s="25"/>
      <c r="NI272" s="25"/>
      <c r="NJ272" s="25"/>
      <c r="NK272" s="25"/>
      <c r="NL272" s="25"/>
      <c r="NM272" s="25"/>
      <c r="NN272" s="23"/>
      <c r="NO272" s="25"/>
      <c r="NP272" s="25"/>
      <c r="NQ272" s="25"/>
      <c r="NR272" s="25"/>
      <c r="NS272" s="25"/>
      <c r="NT272" s="25"/>
      <c r="NU272" s="25"/>
      <c r="NV272" s="25"/>
      <c r="NW272" s="23"/>
      <c r="NX272" s="25"/>
      <c r="NY272" s="25"/>
      <c r="NZ272" s="25"/>
      <c r="OA272" s="25"/>
      <c r="OB272" s="25"/>
      <c r="OC272" s="25"/>
      <c r="OD272" s="25"/>
      <c r="OE272" s="25"/>
      <c r="OF272" s="25"/>
      <c r="OG272" s="25"/>
      <c r="OH272" s="25"/>
      <c r="OI272" s="25"/>
      <c r="OJ272" s="25"/>
      <c r="OK272" s="25"/>
      <c r="OL272" s="25"/>
      <c r="OM272" s="25"/>
      <c r="ON272" s="25"/>
      <c r="OO272" s="25"/>
      <c r="OP272" s="25"/>
    </row>
    <row r="273" spans="1:406">
      <c r="A273" s="21" t="s">
        <v>356</v>
      </c>
      <c r="B273" s="24">
        <f t="shared" si="264"/>
        <v>0</v>
      </c>
      <c r="C273" s="24">
        <f t="shared" si="265"/>
        <v>0</v>
      </c>
      <c r="D273" s="24">
        <f t="shared" si="266"/>
        <v>0</v>
      </c>
      <c r="E273" s="24">
        <f t="shared" si="267"/>
        <v>0</v>
      </c>
      <c r="F273" s="24">
        <f t="shared" si="268"/>
        <v>0</v>
      </c>
      <c r="G273" s="24">
        <f t="shared" si="269"/>
        <v>0</v>
      </c>
      <c r="H273" s="24">
        <f t="shared" si="270"/>
        <v>0</v>
      </c>
      <c r="I273" s="24">
        <f t="shared" si="271"/>
        <v>0</v>
      </c>
      <c r="J273" s="24">
        <f t="shared" si="272"/>
        <v>0</v>
      </c>
      <c r="K273" s="24">
        <f t="shared" si="273"/>
        <v>0</v>
      </c>
      <c r="L273" s="24">
        <f t="shared" si="274"/>
        <v>0</v>
      </c>
      <c r="M273" s="24">
        <f t="shared" si="275"/>
        <v>0</v>
      </c>
      <c r="N273" s="24">
        <f t="shared" si="276"/>
        <v>0</v>
      </c>
      <c r="O273" s="24">
        <f t="shared" si="277"/>
        <v>0</v>
      </c>
      <c r="P273" s="24">
        <f t="shared" si="278"/>
        <v>0</v>
      </c>
      <c r="Q273" s="24">
        <f t="shared" si="279"/>
        <v>0</v>
      </c>
      <c r="R273" s="24">
        <f t="shared" si="280"/>
        <v>0</v>
      </c>
      <c r="S273" s="24">
        <f t="shared" si="281"/>
        <v>0</v>
      </c>
      <c r="T273" s="24">
        <f t="shared" si="282"/>
        <v>0</v>
      </c>
      <c r="U273" s="24">
        <f t="shared" si="283"/>
        <v>0</v>
      </c>
      <c r="V273" s="24">
        <f t="shared" si="284"/>
        <v>0</v>
      </c>
      <c r="W273" s="24">
        <f t="shared" si="285"/>
        <v>0</v>
      </c>
      <c r="X273" s="24">
        <f t="shared" si="286"/>
        <v>0</v>
      </c>
      <c r="Y273" s="24">
        <f t="shared" si="287"/>
        <v>0</v>
      </c>
      <c r="Z273" s="24">
        <f t="shared" si="288"/>
        <v>0</v>
      </c>
      <c r="AA273" s="24">
        <f t="shared" si="289"/>
        <v>0</v>
      </c>
      <c r="AB273" s="24">
        <f t="shared" si="290"/>
        <v>0</v>
      </c>
      <c r="AC273" s="24">
        <f t="shared" si="291"/>
        <v>0</v>
      </c>
      <c r="AD273" s="24">
        <f t="shared" si="292"/>
        <v>0</v>
      </c>
      <c r="AE273" s="24">
        <f t="shared" si="293"/>
        <v>0</v>
      </c>
      <c r="AF273" s="24">
        <f t="shared" si="294"/>
        <v>0</v>
      </c>
      <c r="AG273" s="24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/>
      <c r="EY273" s="25"/>
      <c r="EZ273" s="25"/>
      <c r="FA273" s="25"/>
      <c r="FB273" s="25"/>
      <c r="FC273" s="25"/>
      <c r="FD273" s="25"/>
      <c r="FE273" s="25"/>
      <c r="FF273" s="25"/>
      <c r="FG273" s="25"/>
      <c r="FH273" s="25"/>
      <c r="FI273" s="25"/>
      <c r="FJ273" s="25"/>
      <c r="FK273" s="25"/>
      <c r="FL273" s="25"/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  <c r="GT273" s="25"/>
      <c r="GU273" s="25"/>
      <c r="GV273" s="25"/>
      <c r="GW273" s="25"/>
      <c r="GX273" s="25"/>
      <c r="GY273" s="25"/>
      <c r="GZ273" s="25"/>
      <c r="HA273" s="25"/>
      <c r="HB273" s="25"/>
      <c r="HC273" s="25"/>
      <c r="HD273" s="25"/>
      <c r="HE273" s="25"/>
      <c r="HF273" s="25"/>
      <c r="HG273" s="25"/>
      <c r="HH273" s="25"/>
      <c r="HI273" s="25"/>
      <c r="HJ273" s="25"/>
      <c r="HK273" s="25"/>
      <c r="HL273" s="25"/>
      <c r="HM273" s="25"/>
      <c r="HN273" s="25"/>
      <c r="HO273" s="25"/>
      <c r="HP273" s="25"/>
      <c r="HQ273" s="25"/>
      <c r="HR273" s="25"/>
      <c r="HS273" s="25"/>
      <c r="HT273" s="25"/>
      <c r="HU273" s="25"/>
      <c r="HV273" s="25"/>
      <c r="HW273" s="25"/>
      <c r="HX273" s="25"/>
      <c r="HY273" s="25"/>
      <c r="HZ273" s="25"/>
      <c r="IA273" s="25"/>
      <c r="IB273" s="25"/>
      <c r="IC273" s="25"/>
      <c r="ID273" s="25"/>
      <c r="IE273" s="25"/>
      <c r="IF273" s="25"/>
      <c r="IG273" s="25"/>
      <c r="IH273" s="25"/>
      <c r="II273" s="25"/>
      <c r="IJ273" s="25"/>
      <c r="IK273" s="25"/>
      <c r="IL273" s="25"/>
      <c r="IM273" s="25"/>
      <c r="IN273" s="25"/>
      <c r="IO273" s="25"/>
      <c r="IP273" s="25"/>
      <c r="IQ273" s="25"/>
      <c r="IR273" s="25"/>
      <c r="IS273" s="25"/>
      <c r="IT273" s="25"/>
      <c r="IU273" s="25"/>
      <c r="IV273" s="25"/>
      <c r="IW273" s="25"/>
      <c r="IX273" s="25"/>
      <c r="IY273" s="25"/>
      <c r="IZ273" s="25"/>
      <c r="JA273" s="25"/>
      <c r="JB273" s="25"/>
      <c r="JC273" s="25"/>
      <c r="JD273" s="25"/>
      <c r="JE273" s="25"/>
      <c r="JF273" s="25"/>
      <c r="JG273" s="25"/>
      <c r="JH273" s="25"/>
      <c r="JI273" s="25"/>
      <c r="JJ273" s="25"/>
      <c r="JK273" s="25"/>
      <c r="JL273" s="25"/>
      <c r="JM273" s="25"/>
      <c r="JN273" s="25"/>
      <c r="JO273" s="25"/>
      <c r="JP273" s="25"/>
      <c r="JQ273" s="25"/>
      <c r="JR273" s="25"/>
      <c r="JS273" s="25"/>
      <c r="JT273" s="25"/>
      <c r="JU273" s="25"/>
      <c r="JV273" s="25"/>
      <c r="JW273" s="25"/>
      <c r="JX273" s="25"/>
      <c r="JY273" s="25"/>
      <c r="JZ273" s="25"/>
      <c r="KA273" s="25"/>
      <c r="KB273" s="25"/>
      <c r="KC273" s="25"/>
      <c r="KD273" s="25"/>
      <c r="KE273" s="25"/>
      <c r="KF273" s="25"/>
      <c r="KG273" s="25"/>
      <c r="KH273" s="25"/>
      <c r="KI273" s="25"/>
      <c r="KJ273" s="25"/>
      <c r="KK273" s="25"/>
      <c r="KL273" s="25"/>
      <c r="KM273" s="25"/>
      <c r="KN273" s="25"/>
      <c r="KO273" s="25"/>
      <c r="KP273" s="25"/>
      <c r="KQ273" s="25"/>
      <c r="KR273" s="25"/>
      <c r="KS273" s="25"/>
      <c r="KT273" s="25"/>
      <c r="KU273" s="25"/>
      <c r="KV273" s="25"/>
      <c r="KW273" s="25"/>
      <c r="KX273" s="25"/>
      <c r="KY273" s="25"/>
      <c r="KZ273" s="25"/>
      <c r="LA273" s="25"/>
      <c r="LB273" s="25"/>
      <c r="LC273" s="25"/>
      <c r="LD273" s="25"/>
      <c r="LE273" s="25"/>
      <c r="LF273" s="25"/>
      <c r="LG273" s="25"/>
      <c r="LH273" s="25"/>
      <c r="LI273" s="25"/>
      <c r="LJ273" s="25"/>
      <c r="LK273" s="25"/>
      <c r="LL273" s="25"/>
      <c r="LM273" s="25"/>
      <c r="LN273" s="25"/>
      <c r="LO273" s="25"/>
      <c r="LP273" s="25"/>
      <c r="LQ273" s="25"/>
      <c r="LR273" s="25"/>
      <c r="LS273" s="25"/>
      <c r="LT273" s="25"/>
      <c r="LU273" s="25"/>
      <c r="LV273" s="25"/>
      <c r="LW273" s="25"/>
      <c r="LX273" s="25"/>
      <c r="LY273" s="25"/>
      <c r="LZ273" s="25"/>
      <c r="MA273" s="25"/>
      <c r="MB273" s="25"/>
      <c r="MC273" s="25"/>
      <c r="MD273" s="25"/>
      <c r="ME273" s="25"/>
      <c r="MF273" s="25"/>
      <c r="MG273" s="25"/>
      <c r="MH273" s="25"/>
      <c r="MI273" s="25"/>
      <c r="MJ273" s="25"/>
      <c r="MK273" s="25"/>
      <c r="ML273" s="25"/>
      <c r="MM273" s="25"/>
      <c r="MN273" s="25"/>
      <c r="MO273" s="25"/>
      <c r="MP273" s="25"/>
      <c r="MQ273" s="25"/>
      <c r="MR273" s="25"/>
      <c r="MS273" s="25"/>
      <c r="MT273" s="25"/>
      <c r="MU273" s="25"/>
      <c r="MV273" s="25"/>
      <c r="MW273" s="25"/>
      <c r="MX273" s="25"/>
      <c r="MY273" s="25"/>
      <c r="MZ273" s="25"/>
      <c r="NA273" s="25"/>
      <c r="NB273" s="25"/>
      <c r="NC273" s="25"/>
      <c r="ND273" s="25"/>
      <c r="NE273" s="25"/>
      <c r="NF273" s="25"/>
      <c r="NG273" s="25"/>
      <c r="NH273" s="25"/>
      <c r="NI273" s="25"/>
      <c r="NJ273" s="25"/>
      <c r="NK273" s="25"/>
      <c r="NL273" s="25"/>
      <c r="NM273" s="25"/>
      <c r="NN273" s="23"/>
      <c r="NO273" s="25"/>
      <c r="NP273" s="25"/>
      <c r="NQ273" s="25"/>
      <c r="NR273" s="25"/>
      <c r="NS273" s="25"/>
      <c r="NT273" s="25"/>
      <c r="NU273" s="25"/>
      <c r="NV273" s="25"/>
      <c r="NW273" s="23"/>
      <c r="NX273" s="25"/>
      <c r="NY273" s="25"/>
      <c r="NZ273" s="25"/>
      <c r="OA273" s="25"/>
      <c r="OB273" s="25"/>
      <c r="OC273" s="25"/>
      <c r="OD273" s="25"/>
      <c r="OE273" s="25"/>
      <c r="OF273" s="25"/>
      <c r="OG273" s="25"/>
      <c r="OH273" s="25"/>
      <c r="OI273" s="25"/>
      <c r="OJ273" s="25"/>
      <c r="OK273" s="25"/>
      <c r="OL273" s="25"/>
      <c r="OM273" s="25"/>
      <c r="ON273" s="25"/>
      <c r="OO273" s="25"/>
      <c r="OP273" s="25"/>
    </row>
    <row r="274" spans="1:406">
      <c r="A274" s="21" t="s">
        <v>357</v>
      </c>
      <c r="B274" s="24">
        <f t="shared" si="264"/>
        <v>0</v>
      </c>
      <c r="C274" s="24">
        <f t="shared" si="265"/>
        <v>0</v>
      </c>
      <c r="D274" s="24">
        <f t="shared" si="266"/>
        <v>0</v>
      </c>
      <c r="E274" s="24">
        <f t="shared" si="267"/>
        <v>0</v>
      </c>
      <c r="F274" s="24">
        <f t="shared" si="268"/>
        <v>0</v>
      </c>
      <c r="G274" s="24">
        <f t="shared" si="269"/>
        <v>0</v>
      </c>
      <c r="H274" s="24">
        <f t="shared" si="270"/>
        <v>0</v>
      </c>
      <c r="I274" s="24">
        <f t="shared" si="271"/>
        <v>0</v>
      </c>
      <c r="J274" s="24">
        <f t="shared" si="272"/>
        <v>0</v>
      </c>
      <c r="K274" s="24">
        <f t="shared" si="273"/>
        <v>0</v>
      </c>
      <c r="L274" s="24">
        <f t="shared" si="274"/>
        <v>0</v>
      </c>
      <c r="M274" s="24">
        <f t="shared" si="275"/>
        <v>0</v>
      </c>
      <c r="N274" s="24">
        <f t="shared" si="276"/>
        <v>0</v>
      </c>
      <c r="O274" s="24">
        <f t="shared" si="277"/>
        <v>0</v>
      </c>
      <c r="P274" s="24">
        <f t="shared" si="278"/>
        <v>0</v>
      </c>
      <c r="Q274" s="24">
        <f t="shared" si="279"/>
        <v>0</v>
      </c>
      <c r="R274" s="24">
        <f t="shared" si="280"/>
        <v>0</v>
      </c>
      <c r="S274" s="24">
        <f t="shared" si="281"/>
        <v>0</v>
      </c>
      <c r="T274" s="24">
        <f t="shared" si="282"/>
        <v>0</v>
      </c>
      <c r="U274" s="24">
        <f t="shared" si="283"/>
        <v>0</v>
      </c>
      <c r="V274" s="24">
        <f t="shared" si="284"/>
        <v>0</v>
      </c>
      <c r="W274" s="24">
        <f t="shared" si="285"/>
        <v>0</v>
      </c>
      <c r="X274" s="24">
        <f t="shared" si="286"/>
        <v>0</v>
      </c>
      <c r="Y274" s="24">
        <f t="shared" si="287"/>
        <v>0</v>
      </c>
      <c r="Z274" s="24">
        <f t="shared" si="288"/>
        <v>0</v>
      </c>
      <c r="AA274" s="24">
        <f t="shared" si="289"/>
        <v>0</v>
      </c>
      <c r="AB274" s="24">
        <f t="shared" si="290"/>
        <v>0</v>
      </c>
      <c r="AC274" s="24">
        <f t="shared" si="291"/>
        <v>0</v>
      </c>
      <c r="AD274" s="24">
        <f t="shared" si="292"/>
        <v>0</v>
      </c>
      <c r="AE274" s="24">
        <f t="shared" si="293"/>
        <v>0</v>
      </c>
      <c r="AF274" s="24">
        <f t="shared" si="294"/>
        <v>0</v>
      </c>
      <c r="AG274" s="24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/>
      <c r="EY274" s="25"/>
      <c r="EZ274" s="25"/>
      <c r="FA274" s="25"/>
      <c r="FB274" s="25"/>
      <c r="FC274" s="25"/>
      <c r="FD274" s="25"/>
      <c r="FE274" s="25"/>
      <c r="FF274" s="25"/>
      <c r="FG274" s="25"/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  <c r="GT274" s="25"/>
      <c r="GU274" s="25"/>
      <c r="GV274" s="25"/>
      <c r="GW274" s="25"/>
      <c r="GX274" s="25"/>
      <c r="GY274" s="25"/>
      <c r="GZ274" s="25"/>
      <c r="HA274" s="25"/>
      <c r="HB274" s="25"/>
      <c r="HC274" s="25"/>
      <c r="HD274" s="25"/>
      <c r="HE274" s="25"/>
      <c r="HF274" s="25"/>
      <c r="HG274" s="25"/>
      <c r="HH274" s="25"/>
      <c r="HI274" s="25"/>
      <c r="HJ274" s="25"/>
      <c r="HK274" s="25"/>
      <c r="HL274" s="25"/>
      <c r="HM274" s="25"/>
      <c r="HN274" s="25"/>
      <c r="HO274" s="25"/>
      <c r="HP274" s="25"/>
      <c r="HQ274" s="25"/>
      <c r="HR274" s="25"/>
      <c r="HS274" s="25"/>
      <c r="HT274" s="25"/>
      <c r="HU274" s="25"/>
      <c r="HV274" s="25"/>
      <c r="HW274" s="25"/>
      <c r="HX274" s="25"/>
      <c r="HY274" s="25"/>
      <c r="HZ274" s="25"/>
      <c r="IA274" s="25"/>
      <c r="IB274" s="25"/>
      <c r="IC274" s="25"/>
      <c r="ID274" s="25"/>
      <c r="IE274" s="25"/>
      <c r="IF274" s="25"/>
      <c r="IG274" s="25"/>
      <c r="IH274" s="25"/>
      <c r="II274" s="25"/>
      <c r="IJ274" s="25"/>
      <c r="IK274" s="25"/>
      <c r="IL274" s="25"/>
      <c r="IM274" s="25"/>
      <c r="IN274" s="25"/>
      <c r="IO274" s="25"/>
      <c r="IP274" s="25"/>
      <c r="IQ274" s="25"/>
      <c r="IR274" s="25"/>
      <c r="IS274" s="25"/>
      <c r="IT274" s="25"/>
      <c r="IU274" s="25"/>
      <c r="IV274" s="25"/>
      <c r="IW274" s="25"/>
      <c r="IX274" s="25"/>
      <c r="IY274" s="25"/>
      <c r="IZ274" s="25"/>
      <c r="JA274" s="25"/>
      <c r="JB274" s="25"/>
      <c r="JC274" s="25"/>
      <c r="JD274" s="25"/>
      <c r="JE274" s="25"/>
      <c r="JF274" s="25"/>
      <c r="JG274" s="25"/>
      <c r="JH274" s="25"/>
      <c r="JI274" s="25"/>
      <c r="JJ274" s="25"/>
      <c r="JK274" s="25"/>
      <c r="JL274" s="25"/>
      <c r="JM274" s="25"/>
      <c r="JN274" s="25"/>
      <c r="JO274" s="25"/>
      <c r="JP274" s="25"/>
      <c r="JQ274" s="25"/>
      <c r="JR274" s="25"/>
      <c r="JS274" s="25"/>
      <c r="JT274" s="25"/>
      <c r="JU274" s="25"/>
      <c r="JV274" s="25"/>
      <c r="JW274" s="25"/>
      <c r="JX274" s="25"/>
      <c r="JY274" s="25"/>
      <c r="JZ274" s="25"/>
      <c r="KA274" s="25"/>
      <c r="KB274" s="25"/>
      <c r="KC274" s="25"/>
      <c r="KD274" s="25"/>
      <c r="KE274" s="25"/>
      <c r="KF274" s="25"/>
      <c r="KG274" s="25"/>
      <c r="KH274" s="25"/>
      <c r="KI274" s="25"/>
      <c r="KJ274" s="25"/>
      <c r="KK274" s="25"/>
      <c r="KL274" s="25"/>
      <c r="KM274" s="25"/>
      <c r="KN274" s="25"/>
      <c r="KO274" s="25"/>
      <c r="KP274" s="25"/>
      <c r="KQ274" s="25"/>
      <c r="KR274" s="25"/>
      <c r="KS274" s="25"/>
      <c r="KT274" s="25"/>
      <c r="KU274" s="25"/>
      <c r="KV274" s="25"/>
      <c r="KW274" s="25"/>
      <c r="KX274" s="25"/>
      <c r="KY274" s="25"/>
      <c r="KZ274" s="25"/>
      <c r="LA274" s="25"/>
      <c r="LB274" s="25"/>
      <c r="LC274" s="25"/>
      <c r="LD274" s="25"/>
      <c r="LE274" s="25"/>
      <c r="LF274" s="25"/>
      <c r="LG274" s="25"/>
      <c r="LH274" s="25"/>
      <c r="LI274" s="25"/>
      <c r="LJ274" s="25"/>
      <c r="LK274" s="25"/>
      <c r="LL274" s="25"/>
      <c r="LM274" s="25"/>
      <c r="LN274" s="25"/>
      <c r="LO274" s="25"/>
      <c r="LP274" s="25"/>
      <c r="LQ274" s="25"/>
      <c r="LR274" s="25"/>
      <c r="LS274" s="25"/>
      <c r="LT274" s="25"/>
      <c r="LU274" s="25"/>
      <c r="LV274" s="25"/>
      <c r="LW274" s="25"/>
      <c r="LX274" s="25"/>
      <c r="LY274" s="25"/>
      <c r="LZ274" s="25"/>
      <c r="MA274" s="25"/>
      <c r="MB274" s="25"/>
      <c r="MC274" s="25"/>
      <c r="MD274" s="25"/>
      <c r="ME274" s="25"/>
      <c r="MF274" s="25"/>
      <c r="MG274" s="25"/>
      <c r="MH274" s="25"/>
      <c r="MI274" s="25"/>
      <c r="MJ274" s="25"/>
      <c r="MK274" s="25"/>
      <c r="ML274" s="25"/>
      <c r="MM274" s="25"/>
      <c r="MN274" s="25"/>
      <c r="MO274" s="25"/>
      <c r="MP274" s="25"/>
      <c r="MQ274" s="25"/>
      <c r="MR274" s="25"/>
      <c r="MS274" s="25"/>
      <c r="MT274" s="25"/>
      <c r="MU274" s="25"/>
      <c r="MV274" s="25"/>
      <c r="MW274" s="25"/>
      <c r="MX274" s="25"/>
      <c r="MY274" s="25"/>
      <c r="MZ274" s="25"/>
      <c r="NA274" s="26"/>
      <c r="NB274" s="25"/>
      <c r="NC274" s="25"/>
      <c r="ND274" s="25"/>
      <c r="NE274" s="25"/>
      <c r="NF274" s="25"/>
      <c r="NG274" s="25"/>
      <c r="NH274" s="25"/>
      <c r="NI274" s="25"/>
      <c r="NJ274" s="26"/>
      <c r="NK274" s="26"/>
      <c r="NL274" s="26"/>
      <c r="NM274" s="25"/>
      <c r="NN274" s="26"/>
      <c r="NO274" s="26"/>
      <c r="NP274" s="25"/>
      <c r="NQ274" s="26"/>
      <c r="NR274" s="25"/>
      <c r="NS274" s="25"/>
      <c r="NT274" s="25"/>
      <c r="NU274" s="25"/>
      <c r="NV274" s="26"/>
      <c r="NW274" s="23"/>
      <c r="NX274" s="26"/>
      <c r="NY274" s="26"/>
      <c r="NZ274" s="26"/>
      <c r="OA274" s="25"/>
      <c r="OB274" s="25"/>
      <c r="OC274" s="25"/>
      <c r="OD274" s="25"/>
      <c r="OE274" s="25"/>
      <c r="OF274" s="25"/>
      <c r="OG274" s="25"/>
      <c r="OH274" s="25"/>
      <c r="OI274" s="25"/>
      <c r="OJ274" s="25"/>
      <c r="OK274" s="25"/>
      <c r="OL274" s="25"/>
      <c r="OM274" s="25"/>
      <c r="ON274" s="25"/>
      <c r="OO274" s="25"/>
      <c r="OP274" s="25"/>
    </row>
    <row r="275" spans="1:406">
      <c r="A275" s="21" t="s">
        <v>358</v>
      </c>
      <c r="B275" s="24">
        <f t="shared" si="264"/>
        <v>0</v>
      </c>
      <c r="C275" s="24">
        <f t="shared" si="265"/>
        <v>0</v>
      </c>
      <c r="D275" s="24">
        <f t="shared" si="266"/>
        <v>0</v>
      </c>
      <c r="E275" s="24">
        <f t="shared" si="267"/>
        <v>0</v>
      </c>
      <c r="F275" s="24">
        <f t="shared" si="268"/>
        <v>0</v>
      </c>
      <c r="G275" s="24">
        <f t="shared" si="269"/>
        <v>0</v>
      </c>
      <c r="H275" s="24">
        <f t="shared" si="270"/>
        <v>0</v>
      </c>
      <c r="I275" s="24">
        <f t="shared" si="271"/>
        <v>0</v>
      </c>
      <c r="J275" s="24">
        <f t="shared" si="272"/>
        <v>0</v>
      </c>
      <c r="K275" s="24">
        <f t="shared" si="273"/>
        <v>0</v>
      </c>
      <c r="L275" s="24">
        <f t="shared" si="274"/>
        <v>0</v>
      </c>
      <c r="M275" s="24">
        <f t="shared" si="275"/>
        <v>0</v>
      </c>
      <c r="N275" s="24">
        <f t="shared" si="276"/>
        <v>0</v>
      </c>
      <c r="O275" s="24">
        <f t="shared" si="277"/>
        <v>0</v>
      </c>
      <c r="P275" s="24">
        <f t="shared" si="278"/>
        <v>0</v>
      </c>
      <c r="Q275" s="24">
        <f t="shared" si="279"/>
        <v>0</v>
      </c>
      <c r="R275" s="24">
        <f t="shared" si="280"/>
        <v>0</v>
      </c>
      <c r="S275" s="24">
        <f t="shared" si="281"/>
        <v>0</v>
      </c>
      <c r="T275" s="24">
        <f t="shared" si="282"/>
        <v>0</v>
      </c>
      <c r="U275" s="24">
        <f t="shared" si="283"/>
        <v>0</v>
      </c>
      <c r="V275" s="24">
        <f t="shared" si="284"/>
        <v>0</v>
      </c>
      <c r="W275" s="24">
        <f t="shared" si="285"/>
        <v>0</v>
      </c>
      <c r="X275" s="24">
        <f t="shared" si="286"/>
        <v>0</v>
      </c>
      <c r="Y275" s="24">
        <f t="shared" si="287"/>
        <v>0</v>
      </c>
      <c r="Z275" s="24">
        <f t="shared" si="288"/>
        <v>0</v>
      </c>
      <c r="AA275" s="24">
        <f t="shared" si="289"/>
        <v>0</v>
      </c>
      <c r="AB275" s="24">
        <f t="shared" si="290"/>
        <v>0</v>
      </c>
      <c r="AC275" s="24">
        <f t="shared" si="291"/>
        <v>0</v>
      </c>
      <c r="AD275" s="24">
        <f t="shared" si="292"/>
        <v>0</v>
      </c>
      <c r="AE275" s="24">
        <f t="shared" si="293"/>
        <v>0</v>
      </c>
      <c r="AF275" s="24">
        <f t="shared" si="294"/>
        <v>0</v>
      </c>
      <c r="AG275" s="24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/>
      <c r="EY275" s="25"/>
      <c r="EZ275" s="25"/>
      <c r="FA275" s="25"/>
      <c r="FB275" s="25"/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  <c r="GT275" s="25"/>
      <c r="GU275" s="25"/>
      <c r="GV275" s="25"/>
      <c r="GW275" s="25"/>
      <c r="GX275" s="25"/>
      <c r="GY275" s="25"/>
      <c r="GZ275" s="25"/>
      <c r="HA275" s="25"/>
      <c r="HB275" s="25"/>
      <c r="HC275" s="25"/>
      <c r="HD275" s="25"/>
      <c r="HE275" s="25"/>
      <c r="HF275" s="25"/>
      <c r="HG275" s="25"/>
      <c r="HH275" s="25"/>
      <c r="HI275" s="25"/>
      <c r="HJ275" s="25"/>
      <c r="HK275" s="25"/>
      <c r="HL275" s="25"/>
      <c r="HM275" s="25"/>
      <c r="HN275" s="25"/>
      <c r="HO275" s="25"/>
      <c r="HP275" s="25"/>
      <c r="HQ275" s="25"/>
      <c r="HR275" s="25"/>
      <c r="HS275" s="25"/>
      <c r="HT275" s="25"/>
      <c r="HU275" s="25"/>
      <c r="HV275" s="25"/>
      <c r="HW275" s="25"/>
      <c r="HX275" s="25"/>
      <c r="HY275" s="25"/>
      <c r="HZ275" s="25"/>
      <c r="IA275" s="25"/>
      <c r="IB275" s="25"/>
      <c r="IC275" s="25"/>
      <c r="ID275" s="25"/>
      <c r="IE275" s="25"/>
      <c r="IF275" s="25"/>
      <c r="IG275" s="25"/>
      <c r="IH275" s="25"/>
      <c r="II275" s="25"/>
      <c r="IJ275" s="25"/>
      <c r="IK275" s="25"/>
      <c r="IL275" s="25"/>
      <c r="IM275" s="25"/>
      <c r="IN275" s="25"/>
      <c r="IO275" s="25"/>
      <c r="IP275" s="25"/>
      <c r="IQ275" s="25"/>
      <c r="IR275" s="25"/>
      <c r="IS275" s="25"/>
      <c r="IT275" s="25"/>
      <c r="IU275" s="25"/>
      <c r="IV275" s="25"/>
      <c r="IW275" s="25"/>
      <c r="IX275" s="25"/>
      <c r="IY275" s="25"/>
      <c r="IZ275" s="25"/>
      <c r="JA275" s="25"/>
      <c r="JB275" s="25"/>
      <c r="JC275" s="25"/>
      <c r="JD275" s="25"/>
      <c r="JE275" s="25"/>
      <c r="JF275" s="25"/>
      <c r="JG275" s="25"/>
      <c r="JH275" s="25"/>
      <c r="JI275" s="25"/>
      <c r="JJ275" s="25"/>
      <c r="JK275" s="25"/>
      <c r="JL275" s="25"/>
      <c r="JM275" s="25"/>
      <c r="JN275" s="25"/>
      <c r="JO275" s="25"/>
      <c r="JP275" s="25"/>
      <c r="JQ275" s="25"/>
      <c r="JR275" s="25"/>
      <c r="JS275" s="25"/>
      <c r="JT275" s="25"/>
      <c r="JU275" s="25"/>
      <c r="JV275" s="25"/>
      <c r="JW275" s="25"/>
      <c r="JX275" s="25"/>
      <c r="JY275" s="25"/>
      <c r="JZ275" s="25"/>
      <c r="KA275" s="25"/>
      <c r="KB275" s="25"/>
      <c r="KC275" s="25"/>
      <c r="KD275" s="25"/>
      <c r="KE275" s="25"/>
      <c r="KF275" s="25"/>
      <c r="KG275" s="25"/>
      <c r="KH275" s="25"/>
      <c r="KI275" s="25"/>
      <c r="KJ275" s="25"/>
      <c r="KK275" s="25"/>
      <c r="KL275" s="25"/>
      <c r="KM275" s="25"/>
      <c r="KN275" s="25"/>
      <c r="KO275" s="25"/>
      <c r="KP275" s="25"/>
      <c r="KQ275" s="25"/>
      <c r="KR275" s="25"/>
      <c r="KS275" s="25"/>
      <c r="KT275" s="25"/>
      <c r="KU275" s="25"/>
      <c r="KV275" s="25"/>
      <c r="KW275" s="25"/>
      <c r="KX275" s="25"/>
      <c r="KY275" s="25"/>
      <c r="KZ275" s="25"/>
      <c r="LA275" s="25"/>
      <c r="LB275" s="25"/>
      <c r="LC275" s="25"/>
      <c r="LD275" s="25"/>
      <c r="LE275" s="25"/>
      <c r="LF275" s="25"/>
      <c r="LG275" s="25"/>
      <c r="LH275" s="25"/>
      <c r="LI275" s="25"/>
      <c r="LJ275" s="25"/>
      <c r="LK275" s="25"/>
      <c r="LL275" s="25"/>
      <c r="LM275" s="25"/>
      <c r="LN275" s="25"/>
      <c r="LO275" s="25"/>
      <c r="LP275" s="25"/>
      <c r="LQ275" s="25"/>
      <c r="LR275" s="25"/>
      <c r="LS275" s="25"/>
      <c r="LT275" s="25"/>
      <c r="LU275" s="25"/>
      <c r="LV275" s="25"/>
      <c r="LW275" s="25"/>
      <c r="LX275" s="25"/>
      <c r="LY275" s="25"/>
      <c r="LZ275" s="25"/>
      <c r="MA275" s="25"/>
      <c r="MB275" s="25"/>
      <c r="MC275" s="25"/>
      <c r="MD275" s="25"/>
      <c r="ME275" s="25"/>
      <c r="MF275" s="25"/>
      <c r="MG275" s="25"/>
      <c r="MH275" s="25"/>
      <c r="MI275" s="25"/>
      <c r="MJ275" s="25"/>
      <c r="MK275" s="25"/>
      <c r="ML275" s="25"/>
      <c r="MM275" s="25"/>
      <c r="MN275" s="25"/>
      <c r="MO275" s="25"/>
      <c r="MP275" s="25"/>
      <c r="MQ275" s="25"/>
      <c r="MR275" s="25"/>
      <c r="MS275" s="25"/>
      <c r="MT275" s="25"/>
      <c r="MU275" s="25"/>
      <c r="MV275" s="25"/>
      <c r="MW275" s="25"/>
      <c r="MX275" s="25"/>
      <c r="MY275" s="25"/>
      <c r="MZ275" s="25"/>
      <c r="NA275" s="25"/>
      <c r="NB275" s="25"/>
      <c r="NC275" s="25"/>
      <c r="ND275" s="25"/>
      <c r="NE275" s="25"/>
      <c r="NF275" s="25"/>
      <c r="NG275" s="25"/>
      <c r="NH275" s="25"/>
      <c r="NI275" s="25"/>
      <c r="NJ275" s="25"/>
      <c r="NK275" s="25"/>
      <c r="NL275" s="25"/>
      <c r="NM275" s="25"/>
      <c r="NN275" s="23"/>
      <c r="NO275" s="25"/>
      <c r="NP275" s="25"/>
      <c r="NQ275" s="25"/>
      <c r="NR275" s="25"/>
      <c r="NS275" s="25"/>
      <c r="NT275" s="25"/>
      <c r="NU275" s="25"/>
      <c r="NV275" s="25"/>
      <c r="NW275" s="23"/>
      <c r="NX275" s="25"/>
      <c r="NY275" s="25"/>
      <c r="NZ275" s="25"/>
      <c r="OA275" s="25"/>
      <c r="OB275" s="25"/>
      <c r="OC275" s="25"/>
      <c r="OD275" s="25"/>
      <c r="OE275" s="25"/>
      <c r="OF275" s="25"/>
      <c r="OG275" s="25"/>
      <c r="OH275" s="25"/>
      <c r="OI275" s="25"/>
      <c r="OJ275" s="25"/>
      <c r="OK275" s="25"/>
      <c r="OL275" s="25"/>
      <c r="OM275" s="25"/>
      <c r="ON275" s="25"/>
      <c r="OO275" s="25"/>
      <c r="OP275" s="25"/>
    </row>
    <row r="276" spans="1:406">
      <c r="A276" s="21" t="s">
        <v>359</v>
      </c>
      <c r="B276" s="24">
        <f t="shared" si="264"/>
        <v>0</v>
      </c>
      <c r="C276" s="24">
        <f t="shared" si="265"/>
        <v>0</v>
      </c>
      <c r="D276" s="24">
        <f t="shared" si="266"/>
        <v>0</v>
      </c>
      <c r="E276" s="24">
        <f t="shared" si="267"/>
        <v>0</v>
      </c>
      <c r="F276" s="24">
        <f t="shared" si="268"/>
        <v>0</v>
      </c>
      <c r="G276" s="24">
        <f t="shared" si="269"/>
        <v>0</v>
      </c>
      <c r="H276" s="24">
        <f t="shared" si="270"/>
        <v>0</v>
      </c>
      <c r="I276" s="24">
        <f t="shared" si="271"/>
        <v>0</v>
      </c>
      <c r="J276" s="24">
        <f t="shared" si="272"/>
        <v>0</v>
      </c>
      <c r="K276" s="24">
        <f t="shared" si="273"/>
        <v>0</v>
      </c>
      <c r="L276" s="24">
        <f t="shared" si="274"/>
        <v>0</v>
      </c>
      <c r="M276" s="24">
        <f t="shared" si="275"/>
        <v>0</v>
      </c>
      <c r="N276" s="24">
        <f t="shared" si="276"/>
        <v>0</v>
      </c>
      <c r="O276" s="24">
        <f t="shared" si="277"/>
        <v>0</v>
      </c>
      <c r="P276" s="24">
        <f t="shared" si="278"/>
        <v>0</v>
      </c>
      <c r="Q276" s="24">
        <f t="shared" si="279"/>
        <v>0</v>
      </c>
      <c r="R276" s="24">
        <f t="shared" si="280"/>
        <v>0</v>
      </c>
      <c r="S276" s="24">
        <f t="shared" si="281"/>
        <v>0</v>
      </c>
      <c r="T276" s="24">
        <f t="shared" si="282"/>
        <v>0</v>
      </c>
      <c r="U276" s="24">
        <f t="shared" si="283"/>
        <v>0</v>
      </c>
      <c r="V276" s="24">
        <f t="shared" si="284"/>
        <v>0</v>
      </c>
      <c r="W276" s="24">
        <f t="shared" si="285"/>
        <v>0</v>
      </c>
      <c r="X276" s="24">
        <f t="shared" si="286"/>
        <v>0</v>
      </c>
      <c r="Y276" s="24">
        <f t="shared" si="287"/>
        <v>0</v>
      </c>
      <c r="Z276" s="24">
        <f t="shared" si="288"/>
        <v>0</v>
      </c>
      <c r="AA276" s="24">
        <f t="shared" si="289"/>
        <v>0</v>
      </c>
      <c r="AB276" s="24">
        <f t="shared" si="290"/>
        <v>0</v>
      </c>
      <c r="AC276" s="24">
        <f t="shared" si="291"/>
        <v>0</v>
      </c>
      <c r="AD276" s="24">
        <f t="shared" si="292"/>
        <v>0</v>
      </c>
      <c r="AE276" s="24">
        <f t="shared" si="293"/>
        <v>0</v>
      </c>
      <c r="AF276" s="24">
        <f t="shared" si="294"/>
        <v>0</v>
      </c>
      <c r="AG276" s="24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/>
      <c r="EY276" s="25"/>
      <c r="EZ276" s="25"/>
      <c r="FA276" s="25"/>
      <c r="FB276" s="25"/>
      <c r="FC276" s="25"/>
      <c r="FD276" s="25"/>
      <c r="FE276" s="25"/>
      <c r="FF276" s="25"/>
      <c r="FG276" s="25"/>
      <c r="FH276" s="25"/>
      <c r="FI276" s="25"/>
      <c r="FJ276" s="25"/>
      <c r="FK276" s="25"/>
      <c r="FL276" s="25"/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  <c r="GT276" s="25"/>
      <c r="GU276" s="25"/>
      <c r="GV276" s="25"/>
      <c r="GW276" s="25"/>
      <c r="GX276" s="25"/>
      <c r="GY276" s="25"/>
      <c r="GZ276" s="25"/>
      <c r="HA276" s="25"/>
      <c r="HB276" s="25"/>
      <c r="HC276" s="25"/>
      <c r="HD276" s="25"/>
      <c r="HE276" s="25"/>
      <c r="HF276" s="25"/>
      <c r="HG276" s="25"/>
      <c r="HH276" s="25"/>
      <c r="HI276" s="25"/>
      <c r="HJ276" s="25"/>
      <c r="HK276" s="25"/>
      <c r="HL276" s="25"/>
      <c r="HM276" s="25"/>
      <c r="HN276" s="25"/>
      <c r="HO276" s="25"/>
      <c r="HP276" s="25"/>
      <c r="HQ276" s="25"/>
      <c r="HR276" s="25"/>
      <c r="HS276" s="25"/>
      <c r="HT276" s="25"/>
      <c r="HU276" s="25"/>
      <c r="HV276" s="25"/>
      <c r="HW276" s="25"/>
      <c r="HX276" s="25"/>
      <c r="HY276" s="25"/>
      <c r="HZ276" s="25"/>
      <c r="IA276" s="25"/>
      <c r="IB276" s="25"/>
      <c r="IC276" s="25"/>
      <c r="ID276" s="25"/>
      <c r="IE276" s="25"/>
      <c r="IF276" s="25"/>
      <c r="IG276" s="25"/>
      <c r="IH276" s="25"/>
      <c r="II276" s="25"/>
      <c r="IJ276" s="25"/>
      <c r="IK276" s="25"/>
      <c r="IL276" s="25"/>
      <c r="IM276" s="25"/>
      <c r="IN276" s="25"/>
      <c r="IO276" s="25"/>
      <c r="IP276" s="25"/>
      <c r="IQ276" s="25"/>
      <c r="IR276" s="25"/>
      <c r="IS276" s="25"/>
      <c r="IT276" s="25"/>
      <c r="IU276" s="25"/>
      <c r="IV276" s="25"/>
      <c r="IW276" s="25"/>
      <c r="IX276" s="25"/>
      <c r="IY276" s="25"/>
      <c r="IZ276" s="25"/>
      <c r="JA276" s="25"/>
      <c r="JB276" s="25"/>
      <c r="JC276" s="25"/>
      <c r="JD276" s="25"/>
      <c r="JE276" s="25"/>
      <c r="JF276" s="25"/>
      <c r="JG276" s="25"/>
      <c r="JH276" s="25"/>
      <c r="JI276" s="25"/>
      <c r="JJ276" s="25"/>
      <c r="JK276" s="25"/>
      <c r="JL276" s="25"/>
      <c r="JM276" s="25"/>
      <c r="JN276" s="25"/>
      <c r="JO276" s="25"/>
      <c r="JP276" s="25"/>
      <c r="JQ276" s="25"/>
      <c r="JR276" s="25"/>
      <c r="JS276" s="25"/>
      <c r="JT276" s="25"/>
      <c r="JU276" s="25"/>
      <c r="JV276" s="25"/>
      <c r="JW276" s="25"/>
      <c r="JX276" s="25"/>
      <c r="JY276" s="25"/>
      <c r="JZ276" s="25"/>
      <c r="KA276" s="25"/>
      <c r="KB276" s="25"/>
      <c r="KC276" s="25"/>
      <c r="KD276" s="25"/>
      <c r="KE276" s="25"/>
      <c r="KF276" s="25"/>
      <c r="KG276" s="25"/>
      <c r="KH276" s="25"/>
      <c r="KI276" s="25"/>
      <c r="KJ276" s="25"/>
      <c r="KK276" s="25"/>
      <c r="KL276" s="25"/>
      <c r="KM276" s="25"/>
      <c r="KN276" s="25"/>
      <c r="KO276" s="25"/>
      <c r="KP276" s="25"/>
      <c r="KQ276" s="25"/>
      <c r="KR276" s="25"/>
      <c r="KS276" s="25"/>
      <c r="KT276" s="25"/>
      <c r="KU276" s="25"/>
      <c r="KV276" s="25"/>
      <c r="KW276" s="25"/>
      <c r="KX276" s="25"/>
      <c r="KY276" s="25"/>
      <c r="KZ276" s="25"/>
      <c r="LA276" s="25"/>
      <c r="LB276" s="25"/>
      <c r="LC276" s="25"/>
      <c r="LD276" s="25"/>
      <c r="LE276" s="25"/>
      <c r="LF276" s="25"/>
      <c r="LG276" s="25"/>
      <c r="LH276" s="25"/>
      <c r="LI276" s="25"/>
      <c r="LJ276" s="25"/>
      <c r="LK276" s="25"/>
      <c r="LL276" s="25"/>
      <c r="LM276" s="25"/>
      <c r="LN276" s="25"/>
      <c r="LO276" s="25"/>
      <c r="LP276" s="25"/>
      <c r="LQ276" s="25"/>
      <c r="LR276" s="25"/>
      <c r="LS276" s="25"/>
      <c r="LT276" s="25"/>
      <c r="LU276" s="25"/>
      <c r="LV276" s="25"/>
      <c r="LW276" s="25"/>
      <c r="LX276" s="25"/>
      <c r="LY276" s="25"/>
      <c r="LZ276" s="25"/>
      <c r="MA276" s="25"/>
      <c r="MB276" s="25"/>
      <c r="MC276" s="25"/>
      <c r="MD276" s="25"/>
      <c r="ME276" s="25"/>
      <c r="MF276" s="25"/>
      <c r="MG276" s="25"/>
      <c r="MH276" s="25"/>
      <c r="MI276" s="25"/>
      <c r="MJ276" s="25"/>
      <c r="MK276" s="25"/>
      <c r="ML276" s="25"/>
      <c r="MM276" s="25"/>
      <c r="MN276" s="25"/>
      <c r="MO276" s="25"/>
      <c r="MP276" s="25"/>
      <c r="MQ276" s="25"/>
      <c r="MR276" s="25"/>
      <c r="MS276" s="25"/>
      <c r="MT276" s="25"/>
      <c r="MU276" s="25"/>
      <c r="MV276" s="25"/>
      <c r="MW276" s="25"/>
      <c r="MX276" s="25"/>
      <c r="MY276" s="25"/>
      <c r="MZ276" s="25"/>
      <c r="NA276" s="25"/>
      <c r="NB276" s="25"/>
      <c r="NC276" s="25"/>
      <c r="ND276" s="25"/>
      <c r="NE276" s="25"/>
      <c r="NF276" s="25"/>
      <c r="NG276" s="25"/>
      <c r="NH276" s="25"/>
      <c r="NI276" s="25"/>
      <c r="NJ276" s="25"/>
      <c r="NK276" s="25"/>
      <c r="NL276" s="25"/>
      <c r="NM276" s="25"/>
      <c r="NN276" s="23"/>
      <c r="NO276" s="25"/>
      <c r="NP276" s="25"/>
      <c r="NQ276" s="25"/>
      <c r="NR276" s="25"/>
      <c r="NS276" s="25"/>
      <c r="NT276" s="25"/>
      <c r="NU276" s="25"/>
      <c r="NV276" s="25"/>
      <c r="NW276" s="23"/>
      <c r="NX276" s="25"/>
      <c r="NY276" s="25"/>
      <c r="NZ276" s="25"/>
      <c r="OA276" s="25"/>
      <c r="OB276" s="25"/>
      <c r="OC276" s="25"/>
      <c r="OD276" s="25"/>
      <c r="OE276" s="25"/>
      <c r="OF276" s="25"/>
      <c r="OG276" s="25"/>
      <c r="OH276" s="25"/>
      <c r="OI276" s="25"/>
      <c r="OJ276" s="25"/>
      <c r="OK276" s="25"/>
      <c r="OL276" s="25"/>
      <c r="OM276" s="25"/>
      <c r="ON276" s="25"/>
      <c r="OO276" s="25"/>
      <c r="OP276" s="25"/>
    </row>
    <row r="277" spans="1:406">
      <c r="A277" s="21" t="s">
        <v>360</v>
      </c>
      <c r="B277" s="24">
        <f t="shared" si="264"/>
        <v>0</v>
      </c>
      <c r="C277" s="24">
        <f t="shared" si="265"/>
        <v>0</v>
      </c>
      <c r="D277" s="24">
        <f t="shared" si="266"/>
        <v>0</v>
      </c>
      <c r="E277" s="24">
        <f t="shared" si="267"/>
        <v>0</v>
      </c>
      <c r="F277" s="24">
        <f t="shared" si="268"/>
        <v>0</v>
      </c>
      <c r="G277" s="24">
        <f t="shared" si="269"/>
        <v>0</v>
      </c>
      <c r="H277" s="24">
        <f t="shared" si="270"/>
        <v>0</v>
      </c>
      <c r="I277" s="24">
        <f t="shared" si="271"/>
        <v>0</v>
      </c>
      <c r="J277" s="24">
        <f t="shared" si="272"/>
        <v>0</v>
      </c>
      <c r="K277" s="24">
        <f t="shared" si="273"/>
        <v>0</v>
      </c>
      <c r="L277" s="24">
        <f t="shared" si="274"/>
        <v>0</v>
      </c>
      <c r="M277" s="24">
        <f t="shared" si="275"/>
        <v>0</v>
      </c>
      <c r="N277" s="24">
        <f t="shared" si="276"/>
        <v>0</v>
      </c>
      <c r="O277" s="24">
        <f t="shared" si="277"/>
        <v>0</v>
      </c>
      <c r="P277" s="24">
        <f t="shared" si="278"/>
        <v>0</v>
      </c>
      <c r="Q277" s="24">
        <f t="shared" si="279"/>
        <v>0</v>
      </c>
      <c r="R277" s="24">
        <f t="shared" si="280"/>
        <v>0</v>
      </c>
      <c r="S277" s="24">
        <f t="shared" si="281"/>
        <v>0</v>
      </c>
      <c r="T277" s="24">
        <f t="shared" si="282"/>
        <v>0</v>
      </c>
      <c r="U277" s="24">
        <f t="shared" si="283"/>
        <v>0</v>
      </c>
      <c r="V277" s="24">
        <f t="shared" si="284"/>
        <v>0</v>
      </c>
      <c r="W277" s="24">
        <f t="shared" si="285"/>
        <v>0</v>
      </c>
      <c r="X277" s="24">
        <f t="shared" si="286"/>
        <v>0</v>
      </c>
      <c r="Y277" s="24">
        <f t="shared" si="287"/>
        <v>0</v>
      </c>
      <c r="Z277" s="24">
        <f t="shared" si="288"/>
        <v>0</v>
      </c>
      <c r="AA277" s="24">
        <f t="shared" si="289"/>
        <v>0</v>
      </c>
      <c r="AB277" s="24">
        <f t="shared" si="290"/>
        <v>0</v>
      </c>
      <c r="AC277" s="24">
        <f t="shared" si="291"/>
        <v>0</v>
      </c>
      <c r="AD277" s="24">
        <f t="shared" si="292"/>
        <v>0</v>
      </c>
      <c r="AE277" s="24">
        <f t="shared" si="293"/>
        <v>0</v>
      </c>
      <c r="AF277" s="24">
        <f t="shared" si="294"/>
        <v>0</v>
      </c>
      <c r="AG277" s="24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  <c r="EX277" s="25"/>
      <c r="EY277" s="25"/>
      <c r="EZ277" s="25"/>
      <c r="FA277" s="25"/>
      <c r="FB277" s="25"/>
      <c r="FC277" s="25"/>
      <c r="FD277" s="25"/>
      <c r="FE277" s="25"/>
      <c r="FF277" s="25"/>
      <c r="FG277" s="25"/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  <c r="GT277" s="25"/>
      <c r="GU277" s="25"/>
      <c r="GV277" s="25"/>
      <c r="GW277" s="25"/>
      <c r="GX277" s="25"/>
      <c r="GY277" s="25"/>
      <c r="GZ277" s="25"/>
      <c r="HA277" s="25"/>
      <c r="HB277" s="25"/>
      <c r="HC277" s="25"/>
      <c r="HD277" s="25"/>
      <c r="HE277" s="25"/>
      <c r="HF277" s="25"/>
      <c r="HG277" s="25"/>
      <c r="HH277" s="25"/>
      <c r="HI277" s="25"/>
      <c r="HJ277" s="25"/>
      <c r="HK277" s="25"/>
      <c r="HL277" s="25"/>
      <c r="HM277" s="25"/>
      <c r="HN277" s="25"/>
      <c r="HO277" s="25"/>
      <c r="HP277" s="25"/>
      <c r="HQ277" s="25"/>
      <c r="HR277" s="25"/>
      <c r="HS277" s="25"/>
      <c r="HT277" s="25"/>
      <c r="HU277" s="25"/>
      <c r="HV277" s="25"/>
      <c r="HW277" s="25"/>
      <c r="HX277" s="25"/>
      <c r="HY277" s="25"/>
      <c r="HZ277" s="25"/>
      <c r="IA277" s="25"/>
      <c r="IB277" s="25"/>
      <c r="IC277" s="25"/>
      <c r="ID277" s="25"/>
      <c r="IE277" s="25"/>
      <c r="IF277" s="25"/>
      <c r="IG277" s="25"/>
      <c r="IH277" s="25"/>
      <c r="II277" s="25"/>
      <c r="IJ277" s="25"/>
      <c r="IK277" s="25"/>
      <c r="IL277" s="25"/>
      <c r="IM277" s="25"/>
      <c r="IN277" s="25"/>
      <c r="IO277" s="25"/>
      <c r="IP277" s="25"/>
      <c r="IQ277" s="25"/>
      <c r="IR277" s="25"/>
      <c r="IS277" s="25"/>
      <c r="IT277" s="25"/>
      <c r="IU277" s="25"/>
      <c r="IV277" s="25"/>
      <c r="IW277" s="25"/>
      <c r="IX277" s="25"/>
      <c r="IY277" s="25"/>
      <c r="IZ277" s="25"/>
      <c r="JA277" s="25"/>
      <c r="JB277" s="25"/>
      <c r="JC277" s="25"/>
      <c r="JD277" s="25"/>
      <c r="JE277" s="25"/>
      <c r="JF277" s="25"/>
      <c r="JG277" s="25"/>
      <c r="JH277" s="25"/>
      <c r="JI277" s="25"/>
      <c r="JJ277" s="25"/>
      <c r="JK277" s="25"/>
      <c r="JL277" s="25"/>
      <c r="JM277" s="25"/>
      <c r="JN277" s="25"/>
      <c r="JO277" s="25"/>
      <c r="JP277" s="25"/>
      <c r="JQ277" s="25"/>
      <c r="JR277" s="25"/>
      <c r="JS277" s="25"/>
      <c r="JT277" s="25"/>
      <c r="JU277" s="25"/>
      <c r="JV277" s="25"/>
      <c r="JW277" s="25"/>
      <c r="JX277" s="25"/>
      <c r="JY277" s="25"/>
      <c r="JZ277" s="25"/>
      <c r="KA277" s="25"/>
      <c r="KB277" s="25"/>
      <c r="KC277" s="25"/>
      <c r="KD277" s="25"/>
      <c r="KE277" s="25"/>
      <c r="KF277" s="25"/>
      <c r="KG277" s="25"/>
      <c r="KH277" s="25"/>
      <c r="KI277" s="25"/>
      <c r="KJ277" s="25"/>
      <c r="KK277" s="25"/>
      <c r="KL277" s="25"/>
      <c r="KM277" s="25"/>
      <c r="KN277" s="25"/>
      <c r="KO277" s="25"/>
      <c r="KP277" s="25"/>
      <c r="KQ277" s="25"/>
      <c r="KR277" s="25"/>
      <c r="KS277" s="25"/>
      <c r="KT277" s="25"/>
      <c r="KU277" s="25"/>
      <c r="KV277" s="25"/>
      <c r="KW277" s="25"/>
      <c r="KX277" s="25"/>
      <c r="KY277" s="25"/>
      <c r="KZ277" s="25"/>
      <c r="LA277" s="25"/>
      <c r="LB277" s="25"/>
      <c r="LC277" s="25"/>
      <c r="LD277" s="25"/>
      <c r="LE277" s="25"/>
      <c r="LF277" s="25"/>
      <c r="LG277" s="25"/>
      <c r="LH277" s="25"/>
      <c r="LI277" s="25"/>
      <c r="LJ277" s="25"/>
      <c r="LK277" s="25"/>
      <c r="LL277" s="25"/>
      <c r="LM277" s="25"/>
      <c r="LN277" s="25"/>
      <c r="LO277" s="25"/>
      <c r="LP277" s="25"/>
      <c r="LQ277" s="25"/>
      <c r="LR277" s="25"/>
      <c r="LS277" s="25"/>
      <c r="LT277" s="25"/>
      <c r="LU277" s="25"/>
      <c r="LV277" s="25"/>
      <c r="LW277" s="25"/>
      <c r="LX277" s="25"/>
      <c r="LY277" s="25"/>
      <c r="LZ277" s="25"/>
      <c r="MA277" s="25"/>
      <c r="MB277" s="25"/>
      <c r="MC277" s="25"/>
      <c r="MD277" s="25"/>
      <c r="ME277" s="25"/>
      <c r="MF277" s="25"/>
      <c r="MG277" s="25"/>
      <c r="MH277" s="25"/>
      <c r="MI277" s="25"/>
      <c r="MJ277" s="25"/>
      <c r="MK277" s="25"/>
      <c r="ML277" s="25"/>
      <c r="MM277" s="25"/>
      <c r="MN277" s="25"/>
      <c r="MO277" s="25"/>
      <c r="MP277" s="25"/>
      <c r="MQ277" s="25"/>
      <c r="MR277" s="25"/>
      <c r="MS277" s="25"/>
      <c r="MT277" s="25"/>
      <c r="MU277" s="25"/>
      <c r="MV277" s="25"/>
      <c r="MW277" s="25"/>
      <c r="MX277" s="25"/>
      <c r="MY277" s="25"/>
      <c r="MZ277" s="25"/>
      <c r="NA277" s="25"/>
      <c r="NB277" s="25"/>
      <c r="NC277" s="25"/>
      <c r="ND277" s="25"/>
      <c r="NE277" s="25"/>
      <c r="NF277" s="25"/>
      <c r="NG277" s="25"/>
      <c r="NH277" s="25"/>
      <c r="NI277" s="25"/>
      <c r="NJ277" s="25"/>
      <c r="NK277" s="25"/>
      <c r="NL277" s="25"/>
      <c r="NM277" s="25"/>
      <c r="NN277" s="23"/>
      <c r="NO277" s="25"/>
      <c r="NP277" s="25"/>
      <c r="NQ277" s="25"/>
      <c r="NR277" s="25"/>
      <c r="NS277" s="25"/>
      <c r="NT277" s="25"/>
      <c r="NU277" s="25"/>
      <c r="NV277" s="25"/>
      <c r="NW277" s="23"/>
      <c r="NX277" s="25"/>
      <c r="NY277" s="25"/>
      <c r="NZ277" s="25"/>
      <c r="OA277" s="25"/>
      <c r="OB277" s="25"/>
      <c r="OC277" s="25"/>
      <c r="OD277" s="25"/>
      <c r="OE277" s="25"/>
      <c r="OF277" s="25"/>
      <c r="OG277" s="25"/>
      <c r="OH277" s="25"/>
      <c r="OI277" s="25"/>
      <c r="OJ277" s="25"/>
      <c r="OK277" s="25"/>
      <c r="OL277" s="25"/>
      <c r="OM277" s="25"/>
      <c r="ON277" s="25"/>
      <c r="OO277" s="25"/>
      <c r="OP277" s="25"/>
    </row>
    <row r="278" spans="1:406">
      <c r="A278" s="21" t="s">
        <v>361</v>
      </c>
      <c r="B278" s="24">
        <f t="shared" si="264"/>
        <v>0</v>
      </c>
      <c r="C278" s="24">
        <f t="shared" si="265"/>
        <v>0</v>
      </c>
      <c r="D278" s="24">
        <f t="shared" si="266"/>
        <v>0</v>
      </c>
      <c r="E278" s="24">
        <f t="shared" si="267"/>
        <v>0</v>
      </c>
      <c r="F278" s="24">
        <f t="shared" si="268"/>
        <v>0</v>
      </c>
      <c r="G278" s="24">
        <f t="shared" si="269"/>
        <v>0</v>
      </c>
      <c r="H278" s="24">
        <f t="shared" si="270"/>
        <v>0</v>
      </c>
      <c r="I278" s="24">
        <f t="shared" si="271"/>
        <v>0</v>
      </c>
      <c r="J278" s="24">
        <f t="shared" si="272"/>
        <v>0</v>
      </c>
      <c r="K278" s="24">
        <f t="shared" si="273"/>
        <v>0</v>
      </c>
      <c r="L278" s="24">
        <f t="shared" si="274"/>
        <v>0</v>
      </c>
      <c r="M278" s="24">
        <f t="shared" si="275"/>
        <v>0</v>
      </c>
      <c r="N278" s="24">
        <f t="shared" si="276"/>
        <v>0</v>
      </c>
      <c r="O278" s="24">
        <f t="shared" si="277"/>
        <v>0</v>
      </c>
      <c r="P278" s="24">
        <f t="shared" si="278"/>
        <v>0</v>
      </c>
      <c r="Q278" s="24">
        <f t="shared" si="279"/>
        <v>0</v>
      </c>
      <c r="R278" s="24">
        <f t="shared" si="280"/>
        <v>0</v>
      </c>
      <c r="S278" s="24">
        <f t="shared" si="281"/>
        <v>0</v>
      </c>
      <c r="T278" s="24">
        <f t="shared" si="282"/>
        <v>0</v>
      </c>
      <c r="U278" s="24">
        <f t="shared" si="283"/>
        <v>0</v>
      </c>
      <c r="V278" s="24">
        <f t="shared" si="284"/>
        <v>0</v>
      </c>
      <c r="W278" s="24">
        <f t="shared" si="285"/>
        <v>0</v>
      </c>
      <c r="X278" s="24">
        <f t="shared" si="286"/>
        <v>0</v>
      </c>
      <c r="Y278" s="24">
        <f t="shared" si="287"/>
        <v>0</v>
      </c>
      <c r="Z278" s="24">
        <f t="shared" si="288"/>
        <v>0</v>
      </c>
      <c r="AA278" s="24">
        <f t="shared" si="289"/>
        <v>0</v>
      </c>
      <c r="AB278" s="24">
        <f t="shared" si="290"/>
        <v>0</v>
      </c>
      <c r="AC278" s="24">
        <f t="shared" si="291"/>
        <v>0</v>
      </c>
      <c r="AD278" s="24">
        <f t="shared" si="292"/>
        <v>0</v>
      </c>
      <c r="AE278" s="24">
        <f t="shared" si="293"/>
        <v>0</v>
      </c>
      <c r="AF278" s="24">
        <f t="shared" si="294"/>
        <v>0</v>
      </c>
      <c r="AG278" s="24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/>
      <c r="EY278" s="25"/>
      <c r="EZ278" s="25"/>
      <c r="FA278" s="25"/>
      <c r="FB278" s="25"/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  <c r="GT278" s="25"/>
      <c r="GU278" s="25"/>
      <c r="GV278" s="25"/>
      <c r="GW278" s="25"/>
      <c r="GX278" s="25"/>
      <c r="GY278" s="25"/>
      <c r="GZ278" s="25"/>
      <c r="HA278" s="25"/>
      <c r="HB278" s="25"/>
      <c r="HC278" s="25"/>
      <c r="HD278" s="25"/>
      <c r="HE278" s="25"/>
      <c r="HF278" s="25"/>
      <c r="HG278" s="25"/>
      <c r="HH278" s="25"/>
      <c r="HI278" s="25"/>
      <c r="HJ278" s="25"/>
      <c r="HK278" s="25"/>
      <c r="HL278" s="25"/>
      <c r="HM278" s="25"/>
      <c r="HN278" s="25"/>
      <c r="HO278" s="25"/>
      <c r="HP278" s="25"/>
      <c r="HQ278" s="25"/>
      <c r="HR278" s="25"/>
      <c r="HS278" s="25"/>
      <c r="HT278" s="25"/>
      <c r="HU278" s="25"/>
      <c r="HV278" s="25"/>
      <c r="HW278" s="25"/>
      <c r="HX278" s="25"/>
      <c r="HY278" s="25"/>
      <c r="HZ278" s="25"/>
      <c r="IA278" s="25"/>
      <c r="IB278" s="25"/>
      <c r="IC278" s="25"/>
      <c r="ID278" s="25"/>
      <c r="IE278" s="25"/>
      <c r="IF278" s="25"/>
      <c r="IG278" s="25"/>
      <c r="IH278" s="25"/>
      <c r="II278" s="25"/>
      <c r="IJ278" s="25"/>
      <c r="IK278" s="25"/>
      <c r="IL278" s="25"/>
      <c r="IM278" s="25"/>
      <c r="IN278" s="25"/>
      <c r="IO278" s="25"/>
      <c r="IP278" s="25"/>
      <c r="IQ278" s="25"/>
      <c r="IR278" s="25"/>
      <c r="IS278" s="25"/>
      <c r="IT278" s="25"/>
      <c r="IU278" s="25"/>
      <c r="IV278" s="25"/>
      <c r="IW278" s="25"/>
      <c r="IX278" s="25"/>
      <c r="IY278" s="25"/>
      <c r="IZ278" s="25"/>
      <c r="JA278" s="25"/>
      <c r="JB278" s="25"/>
      <c r="JC278" s="25"/>
      <c r="JD278" s="25"/>
      <c r="JE278" s="25"/>
      <c r="JF278" s="25"/>
      <c r="JG278" s="25"/>
      <c r="JH278" s="25"/>
      <c r="JI278" s="25"/>
      <c r="JJ278" s="25"/>
      <c r="JK278" s="25"/>
      <c r="JL278" s="25"/>
      <c r="JM278" s="25"/>
      <c r="JN278" s="25"/>
      <c r="JO278" s="25"/>
      <c r="JP278" s="25"/>
      <c r="JQ278" s="25"/>
      <c r="JR278" s="25"/>
      <c r="JS278" s="25"/>
      <c r="JT278" s="25"/>
      <c r="JU278" s="25"/>
      <c r="JV278" s="25"/>
      <c r="JW278" s="25"/>
      <c r="JX278" s="25"/>
      <c r="JY278" s="25"/>
      <c r="JZ278" s="25"/>
      <c r="KA278" s="25"/>
      <c r="KB278" s="25"/>
      <c r="KC278" s="25"/>
      <c r="KD278" s="25"/>
      <c r="KE278" s="25"/>
      <c r="KF278" s="25"/>
      <c r="KG278" s="25"/>
      <c r="KH278" s="25"/>
      <c r="KI278" s="25"/>
      <c r="KJ278" s="25"/>
      <c r="KK278" s="25"/>
      <c r="KL278" s="25"/>
      <c r="KM278" s="25"/>
      <c r="KN278" s="25"/>
      <c r="KO278" s="25"/>
      <c r="KP278" s="25"/>
      <c r="KQ278" s="25"/>
      <c r="KR278" s="25"/>
      <c r="KS278" s="25"/>
      <c r="KT278" s="25"/>
      <c r="KU278" s="25"/>
      <c r="KV278" s="25"/>
      <c r="KW278" s="25"/>
      <c r="KX278" s="25"/>
      <c r="KY278" s="25"/>
      <c r="KZ278" s="25"/>
      <c r="LA278" s="25"/>
      <c r="LB278" s="25"/>
      <c r="LC278" s="25"/>
      <c r="LD278" s="25"/>
      <c r="LE278" s="25"/>
      <c r="LF278" s="25"/>
      <c r="LG278" s="25"/>
      <c r="LH278" s="25"/>
      <c r="LI278" s="25"/>
      <c r="LJ278" s="25"/>
      <c r="LK278" s="25"/>
      <c r="LL278" s="25"/>
      <c r="LM278" s="25"/>
      <c r="LN278" s="25"/>
      <c r="LO278" s="25"/>
      <c r="LP278" s="25"/>
      <c r="LQ278" s="25"/>
      <c r="LR278" s="25"/>
      <c r="LS278" s="25"/>
      <c r="LT278" s="25"/>
      <c r="LU278" s="25"/>
      <c r="LV278" s="25"/>
      <c r="LW278" s="25"/>
      <c r="LX278" s="25"/>
      <c r="LY278" s="25"/>
      <c r="LZ278" s="25"/>
      <c r="MA278" s="25"/>
      <c r="MB278" s="25"/>
      <c r="MC278" s="25"/>
      <c r="MD278" s="25"/>
      <c r="ME278" s="25"/>
      <c r="MF278" s="25"/>
      <c r="MG278" s="25"/>
      <c r="MH278" s="25"/>
      <c r="MI278" s="25"/>
      <c r="MJ278" s="25"/>
      <c r="MK278" s="25"/>
      <c r="ML278" s="25"/>
      <c r="MM278" s="25"/>
      <c r="MN278" s="25"/>
      <c r="MO278" s="25"/>
      <c r="MP278" s="25"/>
      <c r="MQ278" s="25"/>
      <c r="MR278" s="25"/>
      <c r="MS278" s="25"/>
      <c r="MT278" s="25"/>
      <c r="MU278" s="25"/>
      <c r="MV278" s="25"/>
      <c r="MW278" s="25"/>
      <c r="MX278" s="25"/>
      <c r="MY278" s="25"/>
      <c r="MZ278" s="25"/>
      <c r="NA278" s="25"/>
      <c r="NB278" s="25"/>
      <c r="NC278" s="25"/>
      <c r="ND278" s="25"/>
      <c r="NE278" s="25"/>
      <c r="NF278" s="25"/>
      <c r="NG278" s="25"/>
      <c r="NH278" s="25"/>
      <c r="NI278" s="25"/>
      <c r="NJ278" s="25"/>
      <c r="NK278" s="25"/>
      <c r="NL278" s="25"/>
      <c r="NM278" s="25"/>
      <c r="NN278" s="23"/>
      <c r="NO278" s="25"/>
      <c r="NP278" s="25"/>
      <c r="NQ278" s="25"/>
      <c r="NR278" s="25"/>
      <c r="NS278" s="25"/>
      <c r="NT278" s="25"/>
      <c r="NU278" s="25"/>
      <c r="NV278" s="25"/>
      <c r="NW278" s="23"/>
      <c r="NX278" s="25"/>
      <c r="NY278" s="25"/>
      <c r="NZ278" s="25"/>
      <c r="OA278" s="25"/>
      <c r="OB278" s="25"/>
      <c r="OC278" s="25"/>
      <c r="OD278" s="25"/>
      <c r="OE278" s="25"/>
      <c r="OF278" s="25"/>
      <c r="OG278" s="25"/>
      <c r="OH278" s="25"/>
      <c r="OI278" s="25"/>
      <c r="OJ278" s="25"/>
      <c r="OK278" s="25"/>
      <c r="OL278" s="25"/>
      <c r="OM278" s="25"/>
      <c r="ON278" s="25"/>
      <c r="OO278" s="25"/>
      <c r="OP278" s="25"/>
    </row>
    <row r="279" spans="1:406">
      <c r="A279" s="21" t="s">
        <v>362</v>
      </c>
      <c r="B279" s="24">
        <f t="shared" si="264"/>
        <v>0</v>
      </c>
      <c r="C279" s="24">
        <f t="shared" si="265"/>
        <v>0</v>
      </c>
      <c r="D279" s="24">
        <f t="shared" si="266"/>
        <v>0</v>
      </c>
      <c r="E279" s="24">
        <f t="shared" si="267"/>
        <v>0</v>
      </c>
      <c r="F279" s="24">
        <f t="shared" si="268"/>
        <v>0</v>
      </c>
      <c r="G279" s="24">
        <f t="shared" si="269"/>
        <v>0</v>
      </c>
      <c r="H279" s="24">
        <f t="shared" si="270"/>
        <v>0</v>
      </c>
      <c r="I279" s="24">
        <f t="shared" si="271"/>
        <v>0</v>
      </c>
      <c r="J279" s="24">
        <f t="shared" si="272"/>
        <v>0</v>
      </c>
      <c r="K279" s="24">
        <f t="shared" si="273"/>
        <v>0</v>
      </c>
      <c r="L279" s="24">
        <f t="shared" si="274"/>
        <v>0</v>
      </c>
      <c r="M279" s="24">
        <f t="shared" si="275"/>
        <v>0</v>
      </c>
      <c r="N279" s="24">
        <f t="shared" si="276"/>
        <v>0</v>
      </c>
      <c r="O279" s="24">
        <f t="shared" si="277"/>
        <v>0</v>
      </c>
      <c r="P279" s="24">
        <f t="shared" si="278"/>
        <v>0</v>
      </c>
      <c r="Q279" s="24">
        <f t="shared" si="279"/>
        <v>0</v>
      </c>
      <c r="R279" s="24">
        <f t="shared" si="280"/>
        <v>0</v>
      </c>
      <c r="S279" s="24">
        <f t="shared" si="281"/>
        <v>0</v>
      </c>
      <c r="T279" s="24">
        <f t="shared" si="282"/>
        <v>0</v>
      </c>
      <c r="U279" s="24">
        <f t="shared" si="283"/>
        <v>0</v>
      </c>
      <c r="V279" s="24">
        <f t="shared" si="284"/>
        <v>0</v>
      </c>
      <c r="W279" s="24">
        <f t="shared" si="285"/>
        <v>0</v>
      </c>
      <c r="X279" s="24">
        <f t="shared" si="286"/>
        <v>0</v>
      </c>
      <c r="Y279" s="24">
        <f t="shared" si="287"/>
        <v>0</v>
      </c>
      <c r="Z279" s="24">
        <f t="shared" si="288"/>
        <v>0</v>
      </c>
      <c r="AA279" s="24">
        <f t="shared" si="289"/>
        <v>0</v>
      </c>
      <c r="AB279" s="24">
        <f t="shared" si="290"/>
        <v>0</v>
      </c>
      <c r="AC279" s="24">
        <f t="shared" si="291"/>
        <v>0</v>
      </c>
      <c r="AD279" s="24">
        <f t="shared" si="292"/>
        <v>0</v>
      </c>
      <c r="AE279" s="24">
        <f t="shared" si="293"/>
        <v>0</v>
      </c>
      <c r="AF279" s="24">
        <f t="shared" si="294"/>
        <v>0</v>
      </c>
      <c r="AG279" s="24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  <c r="GT279" s="25"/>
      <c r="GU279" s="25"/>
      <c r="GV279" s="25"/>
      <c r="GW279" s="25"/>
      <c r="GX279" s="25"/>
      <c r="GY279" s="25"/>
      <c r="GZ279" s="25"/>
      <c r="HA279" s="25"/>
      <c r="HB279" s="25"/>
      <c r="HC279" s="25"/>
      <c r="HD279" s="25"/>
      <c r="HE279" s="25"/>
      <c r="HF279" s="25"/>
      <c r="HG279" s="25"/>
      <c r="HH279" s="25"/>
      <c r="HI279" s="25"/>
      <c r="HJ279" s="25"/>
      <c r="HK279" s="25"/>
      <c r="HL279" s="25"/>
      <c r="HM279" s="25"/>
      <c r="HN279" s="25"/>
      <c r="HO279" s="25"/>
      <c r="HP279" s="25"/>
      <c r="HQ279" s="25"/>
      <c r="HR279" s="25"/>
      <c r="HS279" s="25"/>
      <c r="HT279" s="25"/>
      <c r="HU279" s="25"/>
      <c r="HV279" s="25"/>
      <c r="HW279" s="25"/>
      <c r="HX279" s="25"/>
      <c r="HY279" s="25"/>
      <c r="HZ279" s="25"/>
      <c r="IA279" s="25"/>
      <c r="IB279" s="25"/>
      <c r="IC279" s="25"/>
      <c r="ID279" s="25"/>
      <c r="IE279" s="25"/>
      <c r="IF279" s="25"/>
      <c r="IG279" s="25"/>
      <c r="IH279" s="25"/>
      <c r="II279" s="25"/>
      <c r="IJ279" s="25"/>
      <c r="IK279" s="25"/>
      <c r="IL279" s="25"/>
      <c r="IM279" s="25"/>
      <c r="IN279" s="25"/>
      <c r="IO279" s="25"/>
      <c r="IP279" s="25"/>
      <c r="IQ279" s="25"/>
      <c r="IR279" s="25"/>
      <c r="IS279" s="25"/>
      <c r="IT279" s="25"/>
      <c r="IU279" s="25"/>
      <c r="IV279" s="25"/>
      <c r="IW279" s="25"/>
      <c r="IX279" s="25"/>
      <c r="IY279" s="25"/>
      <c r="IZ279" s="25"/>
      <c r="JA279" s="25"/>
      <c r="JB279" s="25"/>
      <c r="JC279" s="25"/>
      <c r="JD279" s="25"/>
      <c r="JE279" s="25"/>
      <c r="JF279" s="25"/>
      <c r="JG279" s="25"/>
      <c r="JH279" s="25"/>
      <c r="JI279" s="25"/>
      <c r="JJ279" s="25"/>
      <c r="JK279" s="25"/>
      <c r="JL279" s="25"/>
      <c r="JM279" s="25"/>
      <c r="JN279" s="25"/>
      <c r="JO279" s="25"/>
      <c r="JP279" s="25"/>
      <c r="JQ279" s="25"/>
      <c r="JR279" s="25"/>
      <c r="JS279" s="25"/>
      <c r="JT279" s="25"/>
      <c r="JU279" s="25"/>
      <c r="JV279" s="25"/>
      <c r="JW279" s="25"/>
      <c r="JX279" s="25"/>
      <c r="JY279" s="25"/>
      <c r="JZ279" s="25"/>
      <c r="KA279" s="25"/>
      <c r="KB279" s="25"/>
      <c r="KC279" s="25"/>
      <c r="KD279" s="25"/>
      <c r="KE279" s="25"/>
      <c r="KF279" s="25"/>
      <c r="KG279" s="25"/>
      <c r="KH279" s="25"/>
      <c r="KI279" s="25"/>
      <c r="KJ279" s="25"/>
      <c r="KK279" s="25"/>
      <c r="KL279" s="25"/>
      <c r="KM279" s="25"/>
      <c r="KN279" s="25"/>
      <c r="KO279" s="25"/>
      <c r="KP279" s="25"/>
      <c r="KQ279" s="25"/>
      <c r="KR279" s="25"/>
      <c r="KS279" s="25"/>
      <c r="KT279" s="25"/>
      <c r="KU279" s="25"/>
      <c r="KV279" s="25"/>
      <c r="KW279" s="25"/>
      <c r="KX279" s="25"/>
      <c r="KY279" s="25"/>
      <c r="KZ279" s="25"/>
      <c r="LA279" s="25"/>
      <c r="LB279" s="25"/>
      <c r="LC279" s="25"/>
      <c r="LD279" s="25"/>
      <c r="LE279" s="25"/>
      <c r="LF279" s="25"/>
      <c r="LG279" s="25"/>
      <c r="LH279" s="25"/>
      <c r="LI279" s="25"/>
      <c r="LJ279" s="25"/>
      <c r="LK279" s="25"/>
      <c r="LL279" s="25"/>
      <c r="LM279" s="25"/>
      <c r="LN279" s="25"/>
      <c r="LO279" s="25"/>
      <c r="LP279" s="25"/>
      <c r="LQ279" s="25"/>
      <c r="LR279" s="25"/>
      <c r="LS279" s="25"/>
      <c r="LT279" s="25"/>
      <c r="LU279" s="25"/>
      <c r="LV279" s="25"/>
      <c r="LW279" s="25"/>
      <c r="LX279" s="25"/>
      <c r="LY279" s="25"/>
      <c r="LZ279" s="25"/>
      <c r="MA279" s="25"/>
      <c r="MB279" s="25"/>
      <c r="MC279" s="25"/>
      <c r="MD279" s="25"/>
      <c r="ME279" s="25"/>
      <c r="MF279" s="25"/>
      <c r="MG279" s="25"/>
      <c r="MH279" s="25"/>
      <c r="MI279" s="25"/>
      <c r="MJ279" s="25"/>
      <c r="MK279" s="25"/>
      <c r="ML279" s="25"/>
      <c r="MM279" s="25"/>
      <c r="MN279" s="25"/>
      <c r="MO279" s="25"/>
      <c r="MP279" s="25"/>
      <c r="MQ279" s="25"/>
      <c r="MR279" s="25"/>
      <c r="MS279" s="25"/>
      <c r="MT279" s="25"/>
      <c r="MU279" s="25"/>
      <c r="MV279" s="25"/>
      <c r="MW279" s="25"/>
      <c r="MX279" s="25"/>
      <c r="MY279" s="25"/>
      <c r="MZ279" s="25"/>
      <c r="NA279" s="25"/>
      <c r="NB279" s="25"/>
      <c r="NC279" s="25"/>
      <c r="ND279" s="25"/>
      <c r="NE279" s="25"/>
      <c r="NF279" s="25"/>
      <c r="NG279" s="25"/>
      <c r="NH279" s="25"/>
      <c r="NI279" s="25"/>
      <c r="NJ279" s="25"/>
      <c r="NK279" s="25"/>
      <c r="NL279" s="25"/>
      <c r="NM279" s="25"/>
      <c r="NN279" s="23"/>
      <c r="NO279" s="25"/>
      <c r="NP279" s="25"/>
      <c r="NQ279" s="25"/>
      <c r="NR279" s="25"/>
      <c r="NS279" s="25"/>
      <c r="NT279" s="25"/>
      <c r="NU279" s="25"/>
      <c r="NV279" s="25"/>
      <c r="NW279" s="23"/>
      <c r="NX279" s="25"/>
      <c r="NY279" s="25"/>
      <c r="NZ279" s="25"/>
      <c r="OA279" s="25"/>
      <c r="OB279" s="25"/>
      <c r="OC279" s="25"/>
      <c r="OD279" s="25"/>
      <c r="OE279" s="25"/>
      <c r="OF279" s="25"/>
      <c r="OG279" s="25"/>
      <c r="OH279" s="25"/>
      <c r="OI279" s="25"/>
      <c r="OJ279" s="25"/>
      <c r="OK279" s="25"/>
      <c r="OL279" s="25"/>
      <c r="OM279" s="25"/>
      <c r="ON279" s="25"/>
      <c r="OO279" s="25"/>
      <c r="OP279" s="25"/>
    </row>
    <row r="280" spans="1:406">
      <c r="A280" s="21" t="s">
        <v>363</v>
      </c>
      <c r="B280" s="24">
        <f t="shared" si="264"/>
        <v>0</v>
      </c>
      <c r="C280" s="24">
        <f t="shared" si="265"/>
        <v>0</v>
      </c>
      <c r="D280" s="24">
        <f t="shared" si="266"/>
        <v>0</v>
      </c>
      <c r="E280" s="24">
        <f t="shared" si="267"/>
        <v>0</v>
      </c>
      <c r="F280" s="24">
        <f t="shared" si="268"/>
        <v>0</v>
      </c>
      <c r="G280" s="24">
        <f t="shared" si="269"/>
        <v>0</v>
      </c>
      <c r="H280" s="24">
        <f t="shared" si="270"/>
        <v>0</v>
      </c>
      <c r="I280" s="24">
        <f t="shared" si="271"/>
        <v>0</v>
      </c>
      <c r="J280" s="24">
        <f t="shared" si="272"/>
        <v>0</v>
      </c>
      <c r="K280" s="24">
        <f t="shared" si="273"/>
        <v>0</v>
      </c>
      <c r="L280" s="24">
        <f t="shared" si="274"/>
        <v>0</v>
      </c>
      <c r="M280" s="24">
        <f t="shared" si="275"/>
        <v>0</v>
      </c>
      <c r="N280" s="24">
        <f t="shared" si="276"/>
        <v>0</v>
      </c>
      <c r="O280" s="24">
        <f t="shared" si="277"/>
        <v>0</v>
      </c>
      <c r="P280" s="24">
        <f t="shared" si="278"/>
        <v>0</v>
      </c>
      <c r="Q280" s="24">
        <f t="shared" si="279"/>
        <v>0</v>
      </c>
      <c r="R280" s="24">
        <f t="shared" si="280"/>
        <v>0</v>
      </c>
      <c r="S280" s="24">
        <f t="shared" si="281"/>
        <v>0</v>
      </c>
      <c r="T280" s="24">
        <f t="shared" si="282"/>
        <v>0</v>
      </c>
      <c r="U280" s="24">
        <f t="shared" si="283"/>
        <v>0</v>
      </c>
      <c r="V280" s="24">
        <f t="shared" si="284"/>
        <v>0</v>
      </c>
      <c r="W280" s="24">
        <f t="shared" si="285"/>
        <v>0</v>
      </c>
      <c r="X280" s="24">
        <f t="shared" si="286"/>
        <v>0</v>
      </c>
      <c r="Y280" s="24">
        <f t="shared" si="287"/>
        <v>0</v>
      </c>
      <c r="Z280" s="24">
        <f t="shared" si="288"/>
        <v>0</v>
      </c>
      <c r="AA280" s="24">
        <f t="shared" si="289"/>
        <v>0</v>
      </c>
      <c r="AB280" s="24">
        <f t="shared" si="290"/>
        <v>0</v>
      </c>
      <c r="AC280" s="24">
        <f t="shared" si="291"/>
        <v>0</v>
      </c>
      <c r="AD280" s="24">
        <f t="shared" si="292"/>
        <v>0</v>
      </c>
      <c r="AE280" s="24">
        <f t="shared" si="293"/>
        <v>0</v>
      </c>
      <c r="AF280" s="24">
        <f t="shared" si="294"/>
        <v>0</v>
      </c>
      <c r="AG280" s="24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/>
      <c r="EY280" s="25"/>
      <c r="EZ280" s="25"/>
      <c r="FA280" s="25"/>
      <c r="FB280" s="25"/>
      <c r="FC280" s="25"/>
      <c r="FD280" s="25"/>
      <c r="FE280" s="25"/>
      <c r="FF280" s="25"/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  <c r="GT280" s="25"/>
      <c r="GU280" s="25"/>
      <c r="GV280" s="25"/>
      <c r="GW280" s="25"/>
      <c r="GX280" s="25"/>
      <c r="GY280" s="25"/>
      <c r="GZ280" s="25"/>
      <c r="HA280" s="25"/>
      <c r="HB280" s="25"/>
      <c r="HC280" s="25"/>
      <c r="HD280" s="25"/>
      <c r="HE280" s="25"/>
      <c r="HF280" s="25"/>
      <c r="HG280" s="25"/>
      <c r="HH280" s="25"/>
      <c r="HI280" s="25"/>
      <c r="HJ280" s="25"/>
      <c r="HK280" s="25"/>
      <c r="HL280" s="25"/>
      <c r="HM280" s="25"/>
      <c r="HN280" s="25"/>
      <c r="HO280" s="25"/>
      <c r="HP280" s="25"/>
      <c r="HQ280" s="25"/>
      <c r="HR280" s="25"/>
      <c r="HS280" s="25"/>
      <c r="HT280" s="25"/>
      <c r="HU280" s="25"/>
      <c r="HV280" s="25"/>
      <c r="HW280" s="25"/>
      <c r="HX280" s="25"/>
      <c r="HY280" s="25"/>
      <c r="HZ280" s="25"/>
      <c r="IA280" s="25"/>
      <c r="IB280" s="25"/>
      <c r="IC280" s="25"/>
      <c r="ID280" s="25"/>
      <c r="IE280" s="25"/>
      <c r="IF280" s="25"/>
      <c r="IG280" s="25"/>
      <c r="IH280" s="25"/>
      <c r="II280" s="25"/>
      <c r="IJ280" s="25"/>
      <c r="IK280" s="25"/>
      <c r="IL280" s="25"/>
      <c r="IM280" s="25"/>
      <c r="IN280" s="25"/>
      <c r="IO280" s="25"/>
      <c r="IP280" s="25"/>
      <c r="IQ280" s="25"/>
      <c r="IR280" s="25"/>
      <c r="IS280" s="25"/>
      <c r="IT280" s="25"/>
      <c r="IU280" s="25"/>
      <c r="IV280" s="25"/>
      <c r="IW280" s="25"/>
      <c r="IX280" s="25"/>
      <c r="IY280" s="25"/>
      <c r="IZ280" s="25"/>
      <c r="JA280" s="25"/>
      <c r="JB280" s="25"/>
      <c r="JC280" s="25"/>
      <c r="JD280" s="25"/>
      <c r="JE280" s="25"/>
      <c r="JF280" s="25"/>
      <c r="JG280" s="25"/>
      <c r="JH280" s="25"/>
      <c r="JI280" s="25"/>
      <c r="JJ280" s="25"/>
      <c r="JK280" s="25"/>
      <c r="JL280" s="25"/>
      <c r="JM280" s="25"/>
      <c r="JN280" s="25"/>
      <c r="JO280" s="25"/>
      <c r="JP280" s="25"/>
      <c r="JQ280" s="25"/>
      <c r="JR280" s="25"/>
      <c r="JS280" s="25"/>
      <c r="JT280" s="25"/>
      <c r="JU280" s="25"/>
      <c r="JV280" s="25"/>
      <c r="JW280" s="25"/>
      <c r="JX280" s="25"/>
      <c r="JY280" s="25"/>
      <c r="JZ280" s="25"/>
      <c r="KA280" s="25"/>
      <c r="KB280" s="25"/>
      <c r="KC280" s="25"/>
      <c r="KD280" s="25"/>
      <c r="KE280" s="25"/>
      <c r="KF280" s="25"/>
      <c r="KG280" s="25"/>
      <c r="KH280" s="25"/>
      <c r="KI280" s="25"/>
      <c r="KJ280" s="25"/>
      <c r="KK280" s="25"/>
      <c r="KL280" s="25"/>
      <c r="KM280" s="25"/>
      <c r="KN280" s="25"/>
      <c r="KO280" s="25"/>
      <c r="KP280" s="25"/>
      <c r="KQ280" s="25"/>
      <c r="KR280" s="25"/>
      <c r="KS280" s="25"/>
      <c r="KT280" s="25"/>
      <c r="KU280" s="25"/>
      <c r="KV280" s="25"/>
      <c r="KW280" s="25"/>
      <c r="KX280" s="25"/>
      <c r="KY280" s="25"/>
      <c r="KZ280" s="25"/>
      <c r="LA280" s="25"/>
      <c r="LB280" s="25"/>
      <c r="LC280" s="25"/>
      <c r="LD280" s="25"/>
      <c r="LE280" s="25"/>
      <c r="LF280" s="25"/>
      <c r="LG280" s="25"/>
      <c r="LH280" s="25"/>
      <c r="LI280" s="25"/>
      <c r="LJ280" s="25"/>
      <c r="LK280" s="25"/>
      <c r="LL280" s="25"/>
      <c r="LM280" s="25"/>
      <c r="LN280" s="25"/>
      <c r="LO280" s="25"/>
      <c r="LP280" s="25"/>
      <c r="LQ280" s="25"/>
      <c r="LR280" s="25"/>
      <c r="LS280" s="25"/>
      <c r="LT280" s="25"/>
      <c r="LU280" s="25"/>
      <c r="LV280" s="25"/>
      <c r="LW280" s="25"/>
      <c r="LX280" s="25"/>
      <c r="LY280" s="25"/>
      <c r="LZ280" s="25"/>
      <c r="MA280" s="25"/>
      <c r="MB280" s="25"/>
      <c r="MC280" s="25"/>
      <c r="MD280" s="25"/>
      <c r="ME280" s="25"/>
      <c r="MF280" s="25"/>
      <c r="MG280" s="25"/>
      <c r="MH280" s="25"/>
      <c r="MI280" s="25"/>
      <c r="MJ280" s="25"/>
      <c r="MK280" s="25"/>
      <c r="ML280" s="25"/>
      <c r="MM280" s="25"/>
      <c r="MN280" s="25"/>
      <c r="MO280" s="25"/>
      <c r="MP280" s="25"/>
      <c r="MQ280" s="25"/>
      <c r="MR280" s="25"/>
      <c r="MS280" s="25"/>
      <c r="MT280" s="25"/>
      <c r="MU280" s="25"/>
      <c r="MV280" s="25"/>
      <c r="MW280" s="25"/>
      <c r="MX280" s="25"/>
      <c r="MY280" s="25"/>
      <c r="MZ280" s="25"/>
      <c r="NA280" s="25"/>
      <c r="NB280" s="25"/>
      <c r="NC280" s="25"/>
      <c r="ND280" s="25"/>
      <c r="NE280" s="25"/>
      <c r="NF280" s="25"/>
      <c r="NG280" s="25"/>
      <c r="NH280" s="25"/>
      <c r="NI280" s="25"/>
      <c r="NJ280" s="25"/>
      <c r="NK280" s="25"/>
      <c r="NL280" s="25"/>
      <c r="NM280" s="25"/>
      <c r="NN280" s="23"/>
      <c r="NO280" s="25"/>
      <c r="NP280" s="25"/>
      <c r="NQ280" s="25"/>
      <c r="NR280" s="25"/>
      <c r="NS280" s="25"/>
      <c r="NT280" s="25"/>
      <c r="NU280" s="25"/>
      <c r="NV280" s="25"/>
      <c r="NW280" s="23"/>
      <c r="NX280" s="25"/>
      <c r="NY280" s="25"/>
      <c r="NZ280" s="25"/>
      <c r="OA280" s="25"/>
      <c r="OB280" s="25"/>
      <c r="OC280" s="25"/>
      <c r="OD280" s="25"/>
      <c r="OE280" s="25"/>
      <c r="OF280" s="25"/>
      <c r="OG280" s="25"/>
      <c r="OH280" s="25"/>
      <c r="OI280" s="25"/>
      <c r="OJ280" s="25"/>
      <c r="OK280" s="25"/>
      <c r="OL280" s="25"/>
      <c r="OM280" s="25"/>
      <c r="ON280" s="25"/>
      <c r="OO280" s="25"/>
      <c r="OP280" s="25"/>
    </row>
    <row r="281" spans="1:406">
      <c r="A281" s="21" t="s">
        <v>364</v>
      </c>
      <c r="B281" s="24">
        <f t="shared" si="264"/>
        <v>0</v>
      </c>
      <c r="C281" s="24">
        <f t="shared" si="265"/>
        <v>0</v>
      </c>
      <c r="D281" s="24">
        <f t="shared" si="266"/>
        <v>0</v>
      </c>
      <c r="E281" s="24">
        <f t="shared" si="267"/>
        <v>0</v>
      </c>
      <c r="F281" s="24">
        <f t="shared" si="268"/>
        <v>0</v>
      </c>
      <c r="G281" s="24">
        <f t="shared" si="269"/>
        <v>0</v>
      </c>
      <c r="H281" s="24">
        <f t="shared" si="270"/>
        <v>0</v>
      </c>
      <c r="I281" s="24">
        <f t="shared" si="271"/>
        <v>0</v>
      </c>
      <c r="J281" s="24">
        <f t="shared" si="272"/>
        <v>0</v>
      </c>
      <c r="K281" s="24">
        <f t="shared" si="273"/>
        <v>0</v>
      </c>
      <c r="L281" s="24">
        <f t="shared" si="274"/>
        <v>0</v>
      </c>
      <c r="M281" s="24">
        <f t="shared" si="275"/>
        <v>0</v>
      </c>
      <c r="N281" s="24">
        <f t="shared" si="276"/>
        <v>0</v>
      </c>
      <c r="O281" s="24">
        <f t="shared" si="277"/>
        <v>0</v>
      </c>
      <c r="P281" s="24">
        <f t="shared" si="278"/>
        <v>0</v>
      </c>
      <c r="Q281" s="24">
        <f t="shared" si="279"/>
        <v>0</v>
      </c>
      <c r="R281" s="24">
        <f t="shared" si="280"/>
        <v>0</v>
      </c>
      <c r="S281" s="24">
        <f t="shared" si="281"/>
        <v>0</v>
      </c>
      <c r="T281" s="24">
        <f t="shared" si="282"/>
        <v>0</v>
      </c>
      <c r="U281" s="24">
        <f t="shared" si="283"/>
        <v>0</v>
      </c>
      <c r="V281" s="24">
        <f t="shared" si="284"/>
        <v>0</v>
      </c>
      <c r="W281" s="24">
        <f t="shared" si="285"/>
        <v>0</v>
      </c>
      <c r="X281" s="24">
        <f t="shared" si="286"/>
        <v>0</v>
      </c>
      <c r="Y281" s="24">
        <f t="shared" si="287"/>
        <v>0</v>
      </c>
      <c r="Z281" s="24">
        <f t="shared" si="288"/>
        <v>0</v>
      </c>
      <c r="AA281" s="24">
        <f t="shared" si="289"/>
        <v>0</v>
      </c>
      <c r="AB281" s="24">
        <f t="shared" si="290"/>
        <v>0</v>
      </c>
      <c r="AC281" s="24">
        <f t="shared" si="291"/>
        <v>0</v>
      </c>
      <c r="AD281" s="24">
        <f t="shared" si="292"/>
        <v>0</v>
      </c>
      <c r="AE281" s="24">
        <f t="shared" si="293"/>
        <v>0</v>
      </c>
      <c r="AF281" s="24">
        <f t="shared" si="294"/>
        <v>0</v>
      </c>
      <c r="AG281" s="24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5"/>
      <c r="IB281" s="25"/>
      <c r="IC281" s="25"/>
      <c r="ID281" s="25"/>
      <c r="IE281" s="25"/>
      <c r="IF281" s="25"/>
      <c r="IG281" s="25"/>
      <c r="IH281" s="25"/>
      <c r="II281" s="25"/>
      <c r="IJ281" s="25"/>
      <c r="IK281" s="25"/>
      <c r="IL281" s="25"/>
      <c r="IM281" s="25"/>
      <c r="IN281" s="25"/>
      <c r="IO281" s="25"/>
      <c r="IP281" s="25"/>
      <c r="IQ281" s="25"/>
      <c r="IR281" s="25"/>
      <c r="IS281" s="25"/>
      <c r="IT281" s="25"/>
      <c r="IU281" s="25"/>
      <c r="IV281" s="25"/>
      <c r="IW281" s="25"/>
      <c r="IX281" s="25"/>
      <c r="IY281" s="25"/>
      <c r="IZ281" s="25"/>
      <c r="JA281" s="25"/>
      <c r="JB281" s="25"/>
      <c r="JC281" s="25"/>
      <c r="JD281" s="25"/>
      <c r="JE281" s="25"/>
      <c r="JF281" s="25"/>
      <c r="JG281" s="25"/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5"/>
      <c r="JT281" s="25"/>
      <c r="JU281" s="25"/>
      <c r="JV281" s="25"/>
      <c r="JW281" s="25"/>
      <c r="JX281" s="25"/>
      <c r="JY281" s="25"/>
      <c r="JZ281" s="25"/>
      <c r="KA281" s="25"/>
      <c r="KB281" s="25"/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5"/>
      <c r="KZ281" s="25"/>
      <c r="LA281" s="25"/>
      <c r="LB281" s="25"/>
      <c r="LC281" s="25"/>
      <c r="LD281" s="25"/>
      <c r="LE281" s="25"/>
      <c r="LF281" s="25"/>
      <c r="LG281" s="25"/>
      <c r="LH281" s="25"/>
      <c r="LI281" s="25"/>
      <c r="LJ281" s="25"/>
      <c r="LK281" s="25"/>
      <c r="LL281" s="25"/>
      <c r="LM281" s="25"/>
      <c r="LN281" s="25"/>
      <c r="LO281" s="25"/>
      <c r="LP281" s="25"/>
      <c r="LQ281" s="25"/>
      <c r="LR281" s="25"/>
      <c r="LS281" s="25"/>
      <c r="LT281" s="25"/>
      <c r="LU281" s="25"/>
      <c r="LV281" s="25"/>
      <c r="LW281" s="25"/>
      <c r="LX281" s="25"/>
      <c r="LY281" s="25"/>
      <c r="LZ281" s="25"/>
      <c r="MA281" s="25"/>
      <c r="MB281" s="25"/>
      <c r="MC281" s="25"/>
      <c r="MD281" s="25"/>
      <c r="ME281" s="25"/>
      <c r="MF281" s="25"/>
      <c r="MG281" s="25"/>
      <c r="MH281" s="25"/>
      <c r="MI281" s="25"/>
      <c r="MJ281" s="25"/>
      <c r="MK281" s="25"/>
      <c r="ML281" s="25"/>
      <c r="MM281" s="25"/>
      <c r="MN281" s="25"/>
      <c r="MO281" s="25"/>
      <c r="MP281" s="25"/>
      <c r="MQ281" s="25"/>
      <c r="MR281" s="25"/>
      <c r="MS281" s="25"/>
      <c r="MT281" s="25"/>
      <c r="MU281" s="25"/>
      <c r="MV281" s="25"/>
      <c r="MW281" s="25"/>
      <c r="MX281" s="25"/>
      <c r="MY281" s="25"/>
      <c r="MZ281" s="25"/>
      <c r="NA281" s="25"/>
      <c r="NB281" s="25"/>
      <c r="NC281" s="25"/>
      <c r="ND281" s="25"/>
      <c r="NE281" s="25"/>
      <c r="NF281" s="25"/>
      <c r="NG281" s="25"/>
      <c r="NH281" s="25"/>
      <c r="NI281" s="25"/>
      <c r="NJ281" s="25"/>
      <c r="NK281" s="25"/>
      <c r="NL281" s="25"/>
      <c r="NM281" s="25"/>
      <c r="NN281" s="23"/>
      <c r="NO281" s="25"/>
      <c r="NP281" s="25"/>
      <c r="NQ281" s="25"/>
      <c r="NR281" s="25"/>
      <c r="NS281" s="25"/>
      <c r="NT281" s="25"/>
      <c r="NU281" s="25"/>
      <c r="NV281" s="25"/>
      <c r="NW281" s="23"/>
      <c r="NX281" s="25"/>
      <c r="NY281" s="25"/>
      <c r="NZ281" s="25"/>
      <c r="OA281" s="25"/>
      <c r="OB281" s="25"/>
      <c r="OC281" s="25"/>
      <c r="OD281" s="25"/>
      <c r="OE281" s="25"/>
      <c r="OF281" s="25"/>
      <c r="OG281" s="25"/>
      <c r="OH281" s="25"/>
      <c r="OI281" s="25"/>
      <c r="OJ281" s="25"/>
      <c r="OK281" s="25"/>
      <c r="OL281" s="25"/>
      <c r="OM281" s="25"/>
      <c r="ON281" s="25"/>
      <c r="OO281" s="25"/>
      <c r="OP281" s="25"/>
    </row>
    <row r="282" spans="1:406">
      <c r="A282" s="21" t="s">
        <v>365</v>
      </c>
      <c r="B282" s="24">
        <f t="shared" si="264"/>
        <v>0</v>
      </c>
      <c r="C282" s="24">
        <f t="shared" si="265"/>
        <v>0</v>
      </c>
      <c r="D282" s="24">
        <f t="shared" si="266"/>
        <v>0</v>
      </c>
      <c r="E282" s="24">
        <f t="shared" si="267"/>
        <v>0</v>
      </c>
      <c r="F282" s="24">
        <f t="shared" si="268"/>
        <v>0</v>
      </c>
      <c r="G282" s="24">
        <f t="shared" si="269"/>
        <v>0</v>
      </c>
      <c r="H282" s="24">
        <f t="shared" si="270"/>
        <v>0</v>
      </c>
      <c r="I282" s="24">
        <f t="shared" si="271"/>
        <v>0</v>
      </c>
      <c r="J282" s="24">
        <f t="shared" si="272"/>
        <v>0</v>
      </c>
      <c r="K282" s="24">
        <f t="shared" si="273"/>
        <v>0</v>
      </c>
      <c r="L282" s="24">
        <f t="shared" si="274"/>
        <v>0</v>
      </c>
      <c r="M282" s="24">
        <f t="shared" si="275"/>
        <v>0</v>
      </c>
      <c r="N282" s="24">
        <f t="shared" si="276"/>
        <v>0</v>
      </c>
      <c r="O282" s="24">
        <f t="shared" si="277"/>
        <v>0</v>
      </c>
      <c r="P282" s="24">
        <f t="shared" si="278"/>
        <v>0</v>
      </c>
      <c r="Q282" s="24">
        <f t="shared" si="279"/>
        <v>0</v>
      </c>
      <c r="R282" s="24">
        <f t="shared" si="280"/>
        <v>0</v>
      </c>
      <c r="S282" s="24">
        <f t="shared" si="281"/>
        <v>0</v>
      </c>
      <c r="T282" s="24">
        <f t="shared" si="282"/>
        <v>0</v>
      </c>
      <c r="U282" s="24">
        <f t="shared" si="283"/>
        <v>0</v>
      </c>
      <c r="V282" s="24">
        <f t="shared" si="284"/>
        <v>0</v>
      </c>
      <c r="W282" s="24">
        <f t="shared" si="285"/>
        <v>0</v>
      </c>
      <c r="X282" s="24">
        <f t="shared" si="286"/>
        <v>0</v>
      </c>
      <c r="Y282" s="24">
        <f t="shared" si="287"/>
        <v>0</v>
      </c>
      <c r="Z282" s="24">
        <f t="shared" si="288"/>
        <v>0</v>
      </c>
      <c r="AA282" s="24">
        <f t="shared" si="289"/>
        <v>0</v>
      </c>
      <c r="AB282" s="24">
        <f t="shared" si="290"/>
        <v>0</v>
      </c>
      <c r="AC282" s="24">
        <f t="shared" si="291"/>
        <v>0</v>
      </c>
      <c r="AD282" s="24">
        <f t="shared" si="292"/>
        <v>0</v>
      </c>
      <c r="AE282" s="24">
        <f t="shared" si="293"/>
        <v>0</v>
      </c>
      <c r="AF282" s="24">
        <f t="shared" si="294"/>
        <v>0</v>
      </c>
      <c r="AG282" s="24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25"/>
      <c r="EY282" s="25"/>
      <c r="EZ282" s="25"/>
      <c r="FA282" s="25"/>
      <c r="FB282" s="25"/>
      <c r="FC282" s="25"/>
      <c r="FD282" s="25"/>
      <c r="FE282" s="25"/>
      <c r="FF282" s="25"/>
      <c r="FG282" s="25"/>
      <c r="FH282" s="25"/>
      <c r="FI282" s="25"/>
      <c r="FJ282" s="25"/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  <c r="GT282" s="25"/>
      <c r="GU282" s="25"/>
      <c r="GV282" s="25"/>
      <c r="GW282" s="25"/>
      <c r="GX282" s="25"/>
      <c r="GY282" s="25"/>
      <c r="GZ282" s="25"/>
      <c r="HA282" s="25"/>
      <c r="HB282" s="25"/>
      <c r="HC282" s="25"/>
      <c r="HD282" s="25"/>
      <c r="HE282" s="25"/>
      <c r="HF282" s="25"/>
      <c r="HG282" s="25"/>
      <c r="HH282" s="25"/>
      <c r="HI282" s="25"/>
      <c r="HJ282" s="25"/>
      <c r="HK282" s="25"/>
      <c r="HL282" s="25"/>
      <c r="HM282" s="25"/>
      <c r="HN282" s="25"/>
      <c r="HO282" s="25"/>
      <c r="HP282" s="25"/>
      <c r="HQ282" s="25"/>
      <c r="HR282" s="25"/>
      <c r="HS282" s="25"/>
      <c r="HT282" s="25"/>
      <c r="HU282" s="25"/>
      <c r="HV282" s="25"/>
      <c r="HW282" s="25"/>
      <c r="HX282" s="25"/>
      <c r="HY282" s="25"/>
      <c r="HZ282" s="25"/>
      <c r="IA282" s="25"/>
      <c r="IB282" s="25"/>
      <c r="IC282" s="25"/>
      <c r="ID282" s="25"/>
      <c r="IE282" s="25"/>
      <c r="IF282" s="25"/>
      <c r="IG282" s="25"/>
      <c r="IH282" s="25"/>
      <c r="II282" s="25"/>
      <c r="IJ282" s="25"/>
      <c r="IK282" s="25"/>
      <c r="IL282" s="25"/>
      <c r="IM282" s="25"/>
      <c r="IN282" s="25"/>
      <c r="IO282" s="25"/>
      <c r="IP282" s="25"/>
      <c r="IQ282" s="25"/>
      <c r="IR282" s="25"/>
      <c r="IS282" s="25"/>
      <c r="IT282" s="25"/>
      <c r="IU282" s="25"/>
      <c r="IV282" s="25"/>
      <c r="IW282" s="25"/>
      <c r="IX282" s="25"/>
      <c r="IY282" s="25"/>
      <c r="IZ282" s="25"/>
      <c r="JA282" s="25"/>
      <c r="JB282" s="25"/>
      <c r="JC282" s="25"/>
      <c r="JD282" s="25"/>
      <c r="JE282" s="25"/>
      <c r="JF282" s="25"/>
      <c r="JG282" s="25"/>
      <c r="JH282" s="25"/>
      <c r="JI282" s="25"/>
      <c r="JJ282" s="25"/>
      <c r="JK282" s="25"/>
      <c r="JL282" s="25"/>
      <c r="JM282" s="25"/>
      <c r="JN282" s="25"/>
      <c r="JO282" s="25"/>
      <c r="JP282" s="25"/>
      <c r="JQ282" s="25"/>
      <c r="JR282" s="25"/>
      <c r="JS282" s="25"/>
      <c r="JT282" s="25"/>
      <c r="JU282" s="25"/>
      <c r="JV282" s="25"/>
      <c r="JW282" s="25"/>
      <c r="JX282" s="25"/>
      <c r="JY282" s="25"/>
      <c r="JZ282" s="25"/>
      <c r="KA282" s="25"/>
      <c r="KB282" s="25"/>
      <c r="KC282" s="25"/>
      <c r="KD282" s="25"/>
      <c r="KE282" s="25"/>
      <c r="KF282" s="25"/>
      <c r="KG282" s="25"/>
      <c r="KH282" s="25"/>
      <c r="KI282" s="25"/>
      <c r="KJ282" s="25"/>
      <c r="KK282" s="25"/>
      <c r="KL282" s="25"/>
      <c r="KM282" s="25"/>
      <c r="KN282" s="25"/>
      <c r="KO282" s="25"/>
      <c r="KP282" s="25"/>
      <c r="KQ282" s="25"/>
      <c r="KR282" s="25"/>
      <c r="KS282" s="25"/>
      <c r="KT282" s="25"/>
      <c r="KU282" s="25"/>
      <c r="KV282" s="25"/>
      <c r="KW282" s="25"/>
      <c r="KX282" s="25"/>
      <c r="KY282" s="25"/>
      <c r="KZ282" s="25"/>
      <c r="LA282" s="25"/>
      <c r="LB282" s="25"/>
      <c r="LC282" s="25"/>
      <c r="LD282" s="25"/>
      <c r="LE282" s="25"/>
      <c r="LF282" s="25"/>
      <c r="LG282" s="25"/>
      <c r="LH282" s="25"/>
      <c r="LI282" s="25"/>
      <c r="LJ282" s="25"/>
      <c r="LK282" s="25"/>
      <c r="LL282" s="25"/>
      <c r="LM282" s="25"/>
      <c r="LN282" s="25"/>
      <c r="LO282" s="25"/>
      <c r="LP282" s="25"/>
      <c r="LQ282" s="25"/>
      <c r="LR282" s="25"/>
      <c r="LS282" s="25"/>
      <c r="LT282" s="25"/>
      <c r="LU282" s="25"/>
      <c r="LV282" s="25"/>
      <c r="LW282" s="25"/>
      <c r="LX282" s="25"/>
      <c r="LY282" s="25"/>
      <c r="LZ282" s="25"/>
      <c r="MA282" s="25"/>
      <c r="MB282" s="25"/>
      <c r="MC282" s="25"/>
      <c r="MD282" s="25"/>
      <c r="ME282" s="25"/>
      <c r="MF282" s="25"/>
      <c r="MG282" s="25"/>
      <c r="MH282" s="25"/>
      <c r="MI282" s="25"/>
      <c r="MJ282" s="25"/>
      <c r="MK282" s="25"/>
      <c r="ML282" s="25"/>
      <c r="MM282" s="25"/>
      <c r="MN282" s="25"/>
      <c r="MO282" s="25"/>
      <c r="MP282" s="25"/>
      <c r="MQ282" s="25"/>
      <c r="MR282" s="25"/>
      <c r="MS282" s="25"/>
      <c r="MT282" s="25"/>
      <c r="MU282" s="25"/>
      <c r="MV282" s="25"/>
      <c r="MW282" s="25"/>
      <c r="MX282" s="25"/>
      <c r="MY282" s="25"/>
      <c r="MZ282" s="25"/>
      <c r="NA282" s="25"/>
      <c r="NB282" s="25"/>
      <c r="NC282" s="25"/>
      <c r="ND282" s="26"/>
      <c r="NE282" s="25"/>
      <c r="NF282" s="25"/>
      <c r="NG282" s="25"/>
      <c r="NH282" s="25"/>
      <c r="NI282" s="25"/>
      <c r="NJ282" s="25"/>
      <c r="NK282" s="26"/>
      <c r="NL282" s="25"/>
      <c r="NM282" s="25"/>
      <c r="NN282" s="23"/>
      <c r="NO282" s="25"/>
      <c r="NP282" s="25"/>
      <c r="NQ282" s="25"/>
      <c r="NR282" s="25"/>
      <c r="NS282" s="25"/>
      <c r="NT282" s="25"/>
      <c r="NU282" s="25"/>
      <c r="NV282" s="25"/>
      <c r="NW282" s="23"/>
      <c r="NX282" s="26"/>
      <c r="NY282" s="25"/>
      <c r="NZ282" s="25"/>
      <c r="OA282" s="25"/>
      <c r="OB282" s="25"/>
      <c r="OC282" s="25"/>
      <c r="OD282" s="25"/>
      <c r="OE282" s="25"/>
      <c r="OF282" s="25"/>
      <c r="OG282" s="25"/>
      <c r="OH282" s="25"/>
      <c r="OI282" s="25"/>
      <c r="OJ282" s="25"/>
      <c r="OK282" s="25"/>
      <c r="OL282" s="25"/>
      <c r="OM282" s="25"/>
      <c r="ON282" s="25"/>
      <c r="OO282" s="25"/>
      <c r="OP282" s="25"/>
    </row>
    <row r="283" spans="1:406">
      <c r="A283" s="21" t="s">
        <v>366</v>
      </c>
      <c r="B283" s="24">
        <f t="shared" si="264"/>
        <v>0</v>
      </c>
      <c r="C283" s="24">
        <f t="shared" si="265"/>
        <v>0</v>
      </c>
      <c r="D283" s="24">
        <f t="shared" si="266"/>
        <v>0</v>
      </c>
      <c r="E283" s="24">
        <f t="shared" si="267"/>
        <v>0</v>
      </c>
      <c r="F283" s="24">
        <f t="shared" si="268"/>
        <v>0</v>
      </c>
      <c r="G283" s="24">
        <f t="shared" si="269"/>
        <v>0</v>
      </c>
      <c r="H283" s="24">
        <f t="shared" si="270"/>
        <v>0</v>
      </c>
      <c r="I283" s="24">
        <f t="shared" si="271"/>
        <v>0</v>
      </c>
      <c r="J283" s="24">
        <f t="shared" si="272"/>
        <v>0</v>
      </c>
      <c r="K283" s="24">
        <f t="shared" si="273"/>
        <v>0</v>
      </c>
      <c r="L283" s="24">
        <f t="shared" si="274"/>
        <v>0</v>
      </c>
      <c r="M283" s="24">
        <f t="shared" si="275"/>
        <v>0</v>
      </c>
      <c r="N283" s="24">
        <f t="shared" si="276"/>
        <v>0</v>
      </c>
      <c r="O283" s="24">
        <f t="shared" si="277"/>
        <v>0</v>
      </c>
      <c r="P283" s="24">
        <f t="shared" si="278"/>
        <v>0</v>
      </c>
      <c r="Q283" s="24">
        <f t="shared" si="279"/>
        <v>0</v>
      </c>
      <c r="R283" s="24">
        <f t="shared" si="280"/>
        <v>0</v>
      </c>
      <c r="S283" s="24">
        <f t="shared" si="281"/>
        <v>0</v>
      </c>
      <c r="T283" s="24">
        <f t="shared" si="282"/>
        <v>0</v>
      </c>
      <c r="U283" s="24">
        <f t="shared" si="283"/>
        <v>0</v>
      </c>
      <c r="V283" s="24">
        <f t="shared" si="284"/>
        <v>0</v>
      </c>
      <c r="W283" s="24">
        <f t="shared" si="285"/>
        <v>0</v>
      </c>
      <c r="X283" s="24">
        <f t="shared" si="286"/>
        <v>0</v>
      </c>
      <c r="Y283" s="24">
        <f t="shared" si="287"/>
        <v>0</v>
      </c>
      <c r="Z283" s="24">
        <f t="shared" si="288"/>
        <v>0</v>
      </c>
      <c r="AA283" s="24">
        <f t="shared" si="289"/>
        <v>0</v>
      </c>
      <c r="AB283" s="24">
        <f t="shared" si="290"/>
        <v>0</v>
      </c>
      <c r="AC283" s="24">
        <f t="shared" si="291"/>
        <v>0</v>
      </c>
      <c r="AD283" s="24">
        <f t="shared" si="292"/>
        <v>0</v>
      </c>
      <c r="AE283" s="24">
        <f t="shared" si="293"/>
        <v>0</v>
      </c>
      <c r="AF283" s="24">
        <f t="shared" si="294"/>
        <v>0</v>
      </c>
      <c r="AG283" s="24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  <c r="EX283" s="25"/>
      <c r="EY283" s="25"/>
      <c r="EZ283" s="25"/>
      <c r="FA283" s="25"/>
      <c r="FB283" s="25"/>
      <c r="FC283" s="25"/>
      <c r="FD283" s="25"/>
      <c r="FE283" s="25"/>
      <c r="FF283" s="25"/>
      <c r="FG283" s="25"/>
      <c r="FH283" s="25"/>
      <c r="FI283" s="25"/>
      <c r="FJ283" s="25"/>
      <c r="FK283" s="25"/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/>
      <c r="GW283" s="25"/>
      <c r="GX283" s="25"/>
      <c r="GY283" s="25"/>
      <c r="GZ283" s="25"/>
      <c r="HA283" s="25"/>
      <c r="HB283" s="25"/>
      <c r="HC283" s="25"/>
      <c r="HD283" s="25"/>
      <c r="HE283" s="25"/>
      <c r="HF283" s="25"/>
      <c r="HG283" s="25"/>
      <c r="HH283" s="25"/>
      <c r="HI283" s="25"/>
      <c r="HJ283" s="25"/>
      <c r="HK283" s="25"/>
      <c r="HL283" s="25"/>
      <c r="HM283" s="25"/>
      <c r="HN283" s="25"/>
      <c r="HO283" s="25"/>
      <c r="HP283" s="25"/>
      <c r="HQ283" s="25"/>
      <c r="HR283" s="25"/>
      <c r="HS283" s="25"/>
      <c r="HT283" s="25"/>
      <c r="HU283" s="25"/>
      <c r="HV283" s="25"/>
      <c r="HW283" s="25"/>
      <c r="HX283" s="25"/>
      <c r="HY283" s="25"/>
      <c r="HZ283" s="25"/>
      <c r="IA283" s="25"/>
      <c r="IB283" s="25"/>
      <c r="IC283" s="25"/>
      <c r="ID283" s="25"/>
      <c r="IE283" s="25"/>
      <c r="IF283" s="25"/>
      <c r="IG283" s="25"/>
      <c r="IH283" s="25"/>
      <c r="II283" s="25"/>
      <c r="IJ283" s="25"/>
      <c r="IK283" s="25"/>
      <c r="IL283" s="25"/>
      <c r="IM283" s="25"/>
      <c r="IN283" s="25"/>
      <c r="IO283" s="25"/>
      <c r="IP283" s="25"/>
      <c r="IQ283" s="25"/>
      <c r="IR283" s="25"/>
      <c r="IS283" s="25"/>
      <c r="IT283" s="25"/>
      <c r="IU283" s="25"/>
      <c r="IV283" s="25"/>
      <c r="IW283" s="25"/>
      <c r="IX283" s="25"/>
      <c r="IY283" s="25"/>
      <c r="IZ283" s="25"/>
      <c r="JA283" s="25"/>
      <c r="JB283" s="25"/>
      <c r="JC283" s="25"/>
      <c r="JD283" s="25"/>
      <c r="JE283" s="25"/>
      <c r="JF283" s="25"/>
      <c r="JG283" s="25"/>
      <c r="JH283" s="25"/>
      <c r="JI283" s="25"/>
      <c r="JJ283" s="25"/>
      <c r="JK283" s="25"/>
      <c r="JL283" s="25"/>
      <c r="JM283" s="25"/>
      <c r="JN283" s="25"/>
      <c r="JO283" s="25"/>
      <c r="JP283" s="25"/>
      <c r="JQ283" s="25"/>
      <c r="JR283" s="25"/>
      <c r="JS283" s="25"/>
      <c r="JT283" s="25"/>
      <c r="JU283" s="25"/>
      <c r="JV283" s="25"/>
      <c r="JW283" s="25"/>
      <c r="JX283" s="25"/>
      <c r="JY283" s="25"/>
      <c r="JZ283" s="25"/>
      <c r="KA283" s="25"/>
      <c r="KB283" s="25"/>
      <c r="KC283" s="25"/>
      <c r="KD283" s="25"/>
      <c r="KE283" s="25"/>
      <c r="KF283" s="25"/>
      <c r="KG283" s="25"/>
      <c r="KH283" s="25"/>
      <c r="KI283" s="25"/>
      <c r="KJ283" s="25"/>
      <c r="KK283" s="25"/>
      <c r="KL283" s="25"/>
      <c r="KM283" s="25"/>
      <c r="KN283" s="25"/>
      <c r="KO283" s="25"/>
      <c r="KP283" s="25"/>
      <c r="KQ283" s="25"/>
      <c r="KR283" s="25"/>
      <c r="KS283" s="25"/>
      <c r="KT283" s="25"/>
      <c r="KU283" s="25"/>
      <c r="KV283" s="25"/>
      <c r="KW283" s="25"/>
      <c r="KX283" s="25"/>
      <c r="KY283" s="25"/>
      <c r="KZ283" s="25"/>
      <c r="LA283" s="25"/>
      <c r="LB283" s="25"/>
      <c r="LC283" s="25"/>
      <c r="LD283" s="25"/>
      <c r="LE283" s="25"/>
      <c r="LF283" s="25"/>
      <c r="LG283" s="25"/>
      <c r="LH283" s="25"/>
      <c r="LI283" s="25"/>
      <c r="LJ283" s="25"/>
      <c r="LK283" s="25"/>
      <c r="LL283" s="25"/>
      <c r="LM283" s="25"/>
      <c r="LN283" s="25"/>
      <c r="LO283" s="25"/>
      <c r="LP283" s="25"/>
      <c r="LQ283" s="25"/>
      <c r="LR283" s="25"/>
      <c r="LS283" s="25"/>
      <c r="LT283" s="25"/>
      <c r="LU283" s="25"/>
      <c r="LV283" s="25"/>
      <c r="LW283" s="25"/>
      <c r="LX283" s="25"/>
      <c r="LY283" s="25"/>
      <c r="LZ283" s="25"/>
      <c r="MA283" s="25"/>
      <c r="MB283" s="25"/>
      <c r="MC283" s="25"/>
      <c r="MD283" s="25"/>
      <c r="ME283" s="25"/>
      <c r="MF283" s="25"/>
      <c r="MG283" s="25"/>
      <c r="MH283" s="25"/>
      <c r="MI283" s="25"/>
      <c r="MJ283" s="25"/>
      <c r="MK283" s="25"/>
      <c r="ML283" s="25"/>
      <c r="MM283" s="25"/>
      <c r="MN283" s="25"/>
      <c r="MO283" s="25"/>
      <c r="MP283" s="25"/>
      <c r="MQ283" s="25"/>
      <c r="MR283" s="25"/>
      <c r="MS283" s="25"/>
      <c r="MT283" s="25"/>
      <c r="MU283" s="25"/>
      <c r="MV283" s="25"/>
      <c r="MW283" s="25"/>
      <c r="MX283" s="25"/>
      <c r="MY283" s="25"/>
      <c r="MZ283" s="25"/>
      <c r="NA283" s="25"/>
      <c r="NB283" s="25"/>
      <c r="NC283" s="25"/>
      <c r="ND283" s="25"/>
      <c r="NE283" s="25"/>
      <c r="NF283" s="25"/>
      <c r="NG283" s="25"/>
      <c r="NH283" s="25"/>
      <c r="NI283" s="25"/>
      <c r="NJ283" s="25"/>
      <c r="NK283" s="25"/>
      <c r="NL283" s="25"/>
      <c r="NM283" s="25"/>
      <c r="NN283" s="23"/>
      <c r="NO283" s="25"/>
      <c r="NP283" s="25"/>
      <c r="NQ283" s="25"/>
      <c r="NR283" s="25"/>
      <c r="NS283" s="25"/>
      <c r="NT283" s="25"/>
      <c r="NU283" s="25"/>
      <c r="NV283" s="25"/>
      <c r="NW283" s="23"/>
      <c r="NX283" s="25"/>
      <c r="NY283" s="25"/>
      <c r="NZ283" s="25"/>
      <c r="OA283" s="25"/>
      <c r="OB283" s="25"/>
      <c r="OC283" s="25"/>
      <c r="OD283" s="25"/>
      <c r="OE283" s="25"/>
      <c r="OF283" s="25"/>
      <c r="OG283" s="25"/>
      <c r="OH283" s="25"/>
      <c r="OI283" s="25"/>
      <c r="OJ283" s="25"/>
      <c r="OK283" s="25"/>
      <c r="OL283" s="25"/>
      <c r="OM283" s="25"/>
      <c r="ON283" s="25"/>
      <c r="OO283" s="25"/>
      <c r="OP283" s="25"/>
    </row>
    <row r="284" spans="1:406">
      <c r="A284" s="21" t="s">
        <v>367</v>
      </c>
      <c r="B284" s="24">
        <f t="shared" si="264"/>
        <v>0</v>
      </c>
      <c r="C284" s="24">
        <f t="shared" si="265"/>
        <v>0</v>
      </c>
      <c r="D284" s="24">
        <f t="shared" si="266"/>
        <v>0</v>
      </c>
      <c r="E284" s="24">
        <f t="shared" si="267"/>
        <v>0</v>
      </c>
      <c r="F284" s="24">
        <f t="shared" si="268"/>
        <v>0</v>
      </c>
      <c r="G284" s="24">
        <f t="shared" si="269"/>
        <v>0</v>
      </c>
      <c r="H284" s="24">
        <f t="shared" si="270"/>
        <v>0</v>
      </c>
      <c r="I284" s="24">
        <f t="shared" si="271"/>
        <v>0</v>
      </c>
      <c r="J284" s="24">
        <f t="shared" si="272"/>
        <v>0</v>
      </c>
      <c r="K284" s="24">
        <f t="shared" si="273"/>
        <v>0</v>
      </c>
      <c r="L284" s="24">
        <f t="shared" si="274"/>
        <v>0</v>
      </c>
      <c r="M284" s="24">
        <f t="shared" si="275"/>
        <v>0</v>
      </c>
      <c r="N284" s="24">
        <f t="shared" si="276"/>
        <v>0</v>
      </c>
      <c r="O284" s="24">
        <f t="shared" si="277"/>
        <v>0</v>
      </c>
      <c r="P284" s="24">
        <f t="shared" si="278"/>
        <v>0</v>
      </c>
      <c r="Q284" s="24">
        <f t="shared" si="279"/>
        <v>0</v>
      </c>
      <c r="R284" s="24">
        <f t="shared" si="280"/>
        <v>0</v>
      </c>
      <c r="S284" s="24">
        <f t="shared" si="281"/>
        <v>0</v>
      </c>
      <c r="T284" s="24">
        <f t="shared" si="282"/>
        <v>0</v>
      </c>
      <c r="U284" s="24">
        <f t="shared" si="283"/>
        <v>0</v>
      </c>
      <c r="V284" s="24">
        <f t="shared" si="284"/>
        <v>0</v>
      </c>
      <c r="W284" s="24">
        <f t="shared" si="285"/>
        <v>0</v>
      </c>
      <c r="X284" s="24">
        <f t="shared" si="286"/>
        <v>0</v>
      </c>
      <c r="Y284" s="24">
        <f t="shared" si="287"/>
        <v>0</v>
      </c>
      <c r="Z284" s="24">
        <f t="shared" si="288"/>
        <v>0</v>
      </c>
      <c r="AA284" s="24">
        <f t="shared" si="289"/>
        <v>0</v>
      </c>
      <c r="AB284" s="24">
        <f t="shared" si="290"/>
        <v>0</v>
      </c>
      <c r="AC284" s="24">
        <f t="shared" si="291"/>
        <v>0</v>
      </c>
      <c r="AD284" s="24">
        <f t="shared" si="292"/>
        <v>0</v>
      </c>
      <c r="AE284" s="24">
        <f t="shared" si="293"/>
        <v>0</v>
      </c>
      <c r="AF284" s="24">
        <f t="shared" si="294"/>
        <v>0</v>
      </c>
      <c r="AG284" s="24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  <c r="GT284" s="25"/>
      <c r="GU284" s="25"/>
      <c r="GV284" s="25"/>
      <c r="GW284" s="25"/>
      <c r="GX284" s="25"/>
      <c r="GY284" s="25"/>
      <c r="GZ284" s="25"/>
      <c r="HA284" s="25"/>
      <c r="HB284" s="25"/>
      <c r="HC284" s="25"/>
      <c r="HD284" s="25"/>
      <c r="HE284" s="25"/>
      <c r="HF284" s="25"/>
      <c r="HG284" s="25"/>
      <c r="HH284" s="25"/>
      <c r="HI284" s="25"/>
      <c r="HJ284" s="25"/>
      <c r="HK284" s="25"/>
      <c r="HL284" s="25"/>
      <c r="HM284" s="25"/>
      <c r="HN284" s="25"/>
      <c r="HO284" s="25"/>
      <c r="HP284" s="25"/>
      <c r="HQ284" s="25"/>
      <c r="HR284" s="25"/>
      <c r="HS284" s="25"/>
      <c r="HT284" s="25"/>
      <c r="HU284" s="25"/>
      <c r="HV284" s="25"/>
      <c r="HW284" s="25"/>
      <c r="HX284" s="25"/>
      <c r="HY284" s="25"/>
      <c r="HZ284" s="25"/>
      <c r="IA284" s="25"/>
      <c r="IB284" s="25"/>
      <c r="IC284" s="25"/>
      <c r="ID284" s="25"/>
      <c r="IE284" s="25"/>
      <c r="IF284" s="25"/>
      <c r="IG284" s="25"/>
      <c r="IH284" s="25"/>
      <c r="II284" s="25"/>
      <c r="IJ284" s="25"/>
      <c r="IK284" s="25"/>
      <c r="IL284" s="25"/>
      <c r="IM284" s="25"/>
      <c r="IN284" s="25"/>
      <c r="IO284" s="25"/>
      <c r="IP284" s="25"/>
      <c r="IQ284" s="25"/>
      <c r="IR284" s="25"/>
      <c r="IS284" s="25"/>
      <c r="IT284" s="25"/>
      <c r="IU284" s="25"/>
      <c r="IV284" s="25"/>
      <c r="IW284" s="25"/>
      <c r="IX284" s="25"/>
      <c r="IY284" s="25"/>
      <c r="IZ284" s="25"/>
      <c r="JA284" s="25"/>
      <c r="JB284" s="25"/>
      <c r="JC284" s="25"/>
      <c r="JD284" s="25"/>
      <c r="JE284" s="25"/>
      <c r="JF284" s="25"/>
      <c r="JG284" s="25"/>
      <c r="JH284" s="25"/>
      <c r="JI284" s="25"/>
      <c r="JJ284" s="25"/>
      <c r="JK284" s="25"/>
      <c r="JL284" s="25"/>
      <c r="JM284" s="25"/>
      <c r="JN284" s="25"/>
      <c r="JO284" s="25"/>
      <c r="JP284" s="25"/>
      <c r="JQ284" s="25"/>
      <c r="JR284" s="25"/>
      <c r="JS284" s="25"/>
      <c r="JT284" s="25"/>
      <c r="JU284" s="25"/>
      <c r="JV284" s="25"/>
      <c r="JW284" s="25"/>
      <c r="JX284" s="25"/>
      <c r="JY284" s="25"/>
      <c r="JZ284" s="25"/>
      <c r="KA284" s="25"/>
      <c r="KB284" s="25"/>
      <c r="KC284" s="25"/>
      <c r="KD284" s="25"/>
      <c r="KE284" s="25"/>
      <c r="KF284" s="25"/>
      <c r="KG284" s="25"/>
      <c r="KH284" s="25"/>
      <c r="KI284" s="25"/>
      <c r="KJ284" s="25"/>
      <c r="KK284" s="25"/>
      <c r="KL284" s="25"/>
      <c r="KM284" s="25"/>
      <c r="KN284" s="25"/>
      <c r="KO284" s="25"/>
      <c r="KP284" s="25"/>
      <c r="KQ284" s="25"/>
      <c r="KR284" s="25"/>
      <c r="KS284" s="25"/>
      <c r="KT284" s="25"/>
      <c r="KU284" s="25"/>
      <c r="KV284" s="25"/>
      <c r="KW284" s="25"/>
      <c r="KX284" s="25"/>
      <c r="KY284" s="25"/>
      <c r="KZ284" s="25"/>
      <c r="LA284" s="25"/>
      <c r="LB284" s="25"/>
      <c r="LC284" s="25"/>
      <c r="LD284" s="25"/>
      <c r="LE284" s="25"/>
      <c r="LF284" s="25"/>
      <c r="LG284" s="25"/>
      <c r="LH284" s="25"/>
      <c r="LI284" s="25"/>
      <c r="LJ284" s="25"/>
      <c r="LK284" s="25"/>
      <c r="LL284" s="25"/>
      <c r="LM284" s="25"/>
      <c r="LN284" s="25"/>
      <c r="LO284" s="25"/>
      <c r="LP284" s="25"/>
      <c r="LQ284" s="25"/>
      <c r="LR284" s="25"/>
      <c r="LS284" s="25"/>
      <c r="LT284" s="25"/>
      <c r="LU284" s="25"/>
      <c r="LV284" s="25"/>
      <c r="LW284" s="25"/>
      <c r="LX284" s="25"/>
      <c r="LY284" s="25"/>
      <c r="LZ284" s="25"/>
      <c r="MA284" s="25"/>
      <c r="MB284" s="25"/>
      <c r="MC284" s="25"/>
      <c r="MD284" s="25"/>
      <c r="ME284" s="25"/>
      <c r="MF284" s="25"/>
      <c r="MG284" s="25"/>
      <c r="MH284" s="25"/>
      <c r="MI284" s="25"/>
      <c r="MJ284" s="25"/>
      <c r="MK284" s="25"/>
      <c r="ML284" s="25"/>
      <c r="MM284" s="25"/>
      <c r="MN284" s="25"/>
      <c r="MO284" s="25"/>
      <c r="MP284" s="25"/>
      <c r="MQ284" s="25"/>
      <c r="MR284" s="25"/>
      <c r="MS284" s="25"/>
      <c r="MT284" s="25"/>
      <c r="MU284" s="25"/>
      <c r="MV284" s="25"/>
      <c r="MW284" s="25"/>
      <c r="MX284" s="25"/>
      <c r="MY284" s="25"/>
      <c r="MZ284" s="25"/>
      <c r="NA284" s="25"/>
      <c r="NB284" s="25"/>
      <c r="NC284" s="25"/>
      <c r="ND284" s="25"/>
      <c r="NE284" s="25"/>
      <c r="NF284" s="25"/>
      <c r="NG284" s="25"/>
      <c r="NH284" s="25"/>
      <c r="NI284" s="25"/>
      <c r="NJ284" s="25"/>
      <c r="NK284" s="25"/>
      <c r="NL284" s="25"/>
      <c r="NM284" s="25"/>
      <c r="NN284" s="23"/>
      <c r="NO284" s="25"/>
      <c r="NP284" s="25"/>
      <c r="NQ284" s="25"/>
      <c r="NR284" s="25"/>
      <c r="NS284" s="25"/>
      <c r="NT284" s="25"/>
      <c r="NU284" s="25"/>
      <c r="NV284" s="25"/>
      <c r="NW284" s="23"/>
      <c r="NX284" s="25"/>
      <c r="NY284" s="25"/>
      <c r="NZ284" s="25"/>
      <c r="OA284" s="25"/>
      <c r="OB284" s="25"/>
      <c r="OC284" s="25"/>
      <c r="OD284" s="25"/>
      <c r="OE284" s="25"/>
      <c r="OF284" s="25"/>
      <c r="OG284" s="25"/>
      <c r="OH284" s="25"/>
      <c r="OI284" s="25"/>
      <c r="OJ284" s="25"/>
      <c r="OK284" s="25"/>
      <c r="OL284" s="25"/>
      <c r="OM284" s="25"/>
      <c r="ON284" s="25"/>
      <c r="OO284" s="25"/>
      <c r="OP284" s="25"/>
    </row>
    <row r="285" spans="1:406">
      <c r="A285" s="21" t="s">
        <v>368</v>
      </c>
      <c r="B285" s="24">
        <f t="shared" si="264"/>
        <v>0</v>
      </c>
      <c r="C285" s="24">
        <f t="shared" si="265"/>
        <v>0</v>
      </c>
      <c r="D285" s="24">
        <f t="shared" si="266"/>
        <v>0</v>
      </c>
      <c r="E285" s="24">
        <f t="shared" si="267"/>
        <v>0</v>
      </c>
      <c r="F285" s="24">
        <f t="shared" si="268"/>
        <v>0</v>
      </c>
      <c r="G285" s="24">
        <f t="shared" si="269"/>
        <v>0</v>
      </c>
      <c r="H285" s="24">
        <f t="shared" si="270"/>
        <v>0</v>
      </c>
      <c r="I285" s="24">
        <f t="shared" si="271"/>
        <v>0</v>
      </c>
      <c r="J285" s="24">
        <f t="shared" si="272"/>
        <v>0</v>
      </c>
      <c r="K285" s="24">
        <f t="shared" si="273"/>
        <v>0</v>
      </c>
      <c r="L285" s="24">
        <f t="shared" si="274"/>
        <v>0</v>
      </c>
      <c r="M285" s="24">
        <f t="shared" si="275"/>
        <v>0</v>
      </c>
      <c r="N285" s="24">
        <f t="shared" si="276"/>
        <v>0</v>
      </c>
      <c r="O285" s="24">
        <f t="shared" si="277"/>
        <v>0</v>
      </c>
      <c r="P285" s="24">
        <f t="shared" si="278"/>
        <v>0</v>
      </c>
      <c r="Q285" s="24">
        <f t="shared" si="279"/>
        <v>0</v>
      </c>
      <c r="R285" s="24">
        <f t="shared" si="280"/>
        <v>0</v>
      </c>
      <c r="S285" s="24">
        <f t="shared" si="281"/>
        <v>0</v>
      </c>
      <c r="T285" s="24">
        <f t="shared" si="282"/>
        <v>0</v>
      </c>
      <c r="U285" s="24">
        <f t="shared" si="283"/>
        <v>0</v>
      </c>
      <c r="V285" s="24">
        <f t="shared" si="284"/>
        <v>0</v>
      </c>
      <c r="W285" s="24">
        <f t="shared" si="285"/>
        <v>0</v>
      </c>
      <c r="X285" s="24">
        <f t="shared" si="286"/>
        <v>0</v>
      </c>
      <c r="Y285" s="24">
        <f t="shared" si="287"/>
        <v>0</v>
      </c>
      <c r="Z285" s="24">
        <f t="shared" si="288"/>
        <v>0</v>
      </c>
      <c r="AA285" s="24">
        <f t="shared" si="289"/>
        <v>0</v>
      </c>
      <c r="AB285" s="24">
        <f t="shared" si="290"/>
        <v>0</v>
      </c>
      <c r="AC285" s="24">
        <f t="shared" si="291"/>
        <v>0</v>
      </c>
      <c r="AD285" s="24">
        <f t="shared" si="292"/>
        <v>0</v>
      </c>
      <c r="AE285" s="24">
        <f t="shared" si="293"/>
        <v>0</v>
      </c>
      <c r="AF285" s="24">
        <f t="shared" si="294"/>
        <v>0</v>
      </c>
      <c r="AG285" s="24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/>
      <c r="EY285" s="25"/>
      <c r="EZ285" s="25"/>
      <c r="FA285" s="25"/>
      <c r="FB285" s="25"/>
      <c r="FC285" s="25"/>
      <c r="FD285" s="25"/>
      <c r="FE285" s="25"/>
      <c r="FF285" s="25"/>
      <c r="FG285" s="25"/>
      <c r="FH285" s="25"/>
      <c r="FI285" s="25"/>
      <c r="FJ285" s="25"/>
      <c r="FK285" s="25"/>
      <c r="FL285" s="25"/>
      <c r="FM285" s="25"/>
      <c r="FN285" s="25"/>
      <c r="FO285" s="25"/>
      <c r="FP285" s="25"/>
      <c r="FQ285" s="25"/>
      <c r="FR285" s="25"/>
      <c r="FS285" s="25"/>
      <c r="FT285" s="25"/>
      <c r="FU285" s="25"/>
      <c r="FV285" s="25"/>
      <c r="FW285" s="25"/>
      <c r="FX285" s="25"/>
      <c r="FY285" s="25"/>
      <c r="FZ285" s="25"/>
      <c r="GA285" s="25"/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  <c r="GT285" s="25"/>
      <c r="GU285" s="25"/>
      <c r="GV285" s="25"/>
      <c r="GW285" s="25"/>
      <c r="GX285" s="25"/>
      <c r="GY285" s="25"/>
      <c r="GZ285" s="25"/>
      <c r="HA285" s="25"/>
      <c r="HB285" s="25"/>
      <c r="HC285" s="25"/>
      <c r="HD285" s="25"/>
      <c r="HE285" s="25"/>
      <c r="HF285" s="25"/>
      <c r="HG285" s="25"/>
      <c r="HH285" s="25"/>
      <c r="HI285" s="25"/>
      <c r="HJ285" s="25"/>
      <c r="HK285" s="25"/>
      <c r="HL285" s="25"/>
      <c r="HM285" s="25"/>
      <c r="HN285" s="25"/>
      <c r="HO285" s="25"/>
      <c r="HP285" s="25"/>
      <c r="HQ285" s="25"/>
      <c r="HR285" s="25"/>
      <c r="HS285" s="25"/>
      <c r="HT285" s="25"/>
      <c r="HU285" s="25"/>
      <c r="HV285" s="25"/>
      <c r="HW285" s="25"/>
      <c r="HX285" s="25"/>
      <c r="HY285" s="25"/>
      <c r="HZ285" s="25"/>
      <c r="IA285" s="25"/>
      <c r="IB285" s="25"/>
      <c r="IC285" s="25"/>
      <c r="ID285" s="25"/>
      <c r="IE285" s="25"/>
      <c r="IF285" s="25"/>
      <c r="IG285" s="25"/>
      <c r="IH285" s="25"/>
      <c r="II285" s="25"/>
      <c r="IJ285" s="25"/>
      <c r="IK285" s="25"/>
      <c r="IL285" s="25"/>
      <c r="IM285" s="25"/>
      <c r="IN285" s="25"/>
      <c r="IO285" s="25"/>
      <c r="IP285" s="25"/>
      <c r="IQ285" s="25"/>
      <c r="IR285" s="25"/>
      <c r="IS285" s="25"/>
      <c r="IT285" s="25"/>
      <c r="IU285" s="25"/>
      <c r="IV285" s="25"/>
      <c r="IW285" s="25"/>
      <c r="IX285" s="25"/>
      <c r="IY285" s="25"/>
      <c r="IZ285" s="25"/>
      <c r="JA285" s="25"/>
      <c r="JB285" s="25"/>
      <c r="JC285" s="25"/>
      <c r="JD285" s="25"/>
      <c r="JE285" s="25"/>
      <c r="JF285" s="25"/>
      <c r="JG285" s="25"/>
      <c r="JH285" s="25"/>
      <c r="JI285" s="25"/>
      <c r="JJ285" s="25"/>
      <c r="JK285" s="25"/>
      <c r="JL285" s="25"/>
      <c r="JM285" s="25"/>
      <c r="JN285" s="25"/>
      <c r="JO285" s="25"/>
      <c r="JP285" s="25"/>
      <c r="JQ285" s="25"/>
      <c r="JR285" s="25"/>
      <c r="JS285" s="25"/>
      <c r="JT285" s="25"/>
      <c r="JU285" s="25"/>
      <c r="JV285" s="25"/>
      <c r="JW285" s="25"/>
      <c r="JX285" s="25"/>
      <c r="JY285" s="25"/>
      <c r="JZ285" s="25"/>
      <c r="KA285" s="25"/>
      <c r="KB285" s="25"/>
      <c r="KC285" s="25"/>
      <c r="KD285" s="25"/>
      <c r="KE285" s="25"/>
      <c r="KF285" s="25"/>
      <c r="KG285" s="25"/>
      <c r="KH285" s="25"/>
      <c r="KI285" s="25"/>
      <c r="KJ285" s="25"/>
      <c r="KK285" s="25"/>
      <c r="KL285" s="25"/>
      <c r="KM285" s="25"/>
      <c r="KN285" s="25"/>
      <c r="KO285" s="25"/>
      <c r="KP285" s="25"/>
      <c r="KQ285" s="25"/>
      <c r="KR285" s="25"/>
      <c r="KS285" s="25"/>
      <c r="KT285" s="25"/>
      <c r="KU285" s="25"/>
      <c r="KV285" s="25"/>
      <c r="KW285" s="25"/>
      <c r="KX285" s="25"/>
      <c r="KY285" s="25"/>
      <c r="KZ285" s="25"/>
      <c r="LA285" s="25"/>
      <c r="LB285" s="25"/>
      <c r="LC285" s="25"/>
      <c r="LD285" s="25"/>
      <c r="LE285" s="25"/>
      <c r="LF285" s="25"/>
      <c r="LG285" s="25"/>
      <c r="LH285" s="25"/>
      <c r="LI285" s="25"/>
      <c r="LJ285" s="25"/>
      <c r="LK285" s="25"/>
      <c r="LL285" s="25"/>
      <c r="LM285" s="25"/>
      <c r="LN285" s="25"/>
      <c r="LO285" s="25"/>
      <c r="LP285" s="25"/>
      <c r="LQ285" s="25"/>
      <c r="LR285" s="25"/>
      <c r="LS285" s="25"/>
      <c r="LT285" s="25"/>
      <c r="LU285" s="25"/>
      <c r="LV285" s="25"/>
      <c r="LW285" s="25"/>
      <c r="LX285" s="25"/>
      <c r="LY285" s="25"/>
      <c r="LZ285" s="25"/>
      <c r="MA285" s="25"/>
      <c r="MB285" s="25"/>
      <c r="MC285" s="25"/>
      <c r="MD285" s="25"/>
      <c r="ME285" s="25"/>
      <c r="MF285" s="25"/>
      <c r="MG285" s="25"/>
      <c r="MH285" s="25"/>
      <c r="MI285" s="25"/>
      <c r="MJ285" s="25"/>
      <c r="MK285" s="25"/>
      <c r="ML285" s="25"/>
      <c r="MM285" s="25"/>
      <c r="MN285" s="25"/>
      <c r="MO285" s="25"/>
      <c r="MP285" s="25"/>
      <c r="MQ285" s="25"/>
      <c r="MR285" s="25"/>
      <c r="MS285" s="25"/>
      <c r="MT285" s="25"/>
      <c r="MU285" s="25"/>
      <c r="MV285" s="25"/>
      <c r="MW285" s="25"/>
      <c r="MX285" s="25"/>
      <c r="MY285" s="25"/>
      <c r="MZ285" s="25"/>
      <c r="NA285" s="25"/>
      <c r="NB285" s="25"/>
      <c r="NC285" s="25"/>
      <c r="ND285" s="25"/>
      <c r="NE285" s="25"/>
      <c r="NF285" s="25"/>
      <c r="NG285" s="25"/>
      <c r="NH285" s="25"/>
      <c r="NI285" s="25"/>
      <c r="NJ285" s="25"/>
      <c r="NK285" s="25"/>
      <c r="NL285" s="25"/>
      <c r="NM285" s="25"/>
      <c r="NN285" s="23"/>
      <c r="NO285" s="25"/>
      <c r="NP285" s="25"/>
      <c r="NQ285" s="25"/>
      <c r="NR285" s="25"/>
      <c r="NS285" s="25"/>
      <c r="NT285" s="25"/>
      <c r="NU285" s="25"/>
      <c r="NV285" s="25"/>
      <c r="NW285" s="23"/>
      <c r="NX285" s="25"/>
      <c r="NY285" s="25"/>
      <c r="NZ285" s="25"/>
      <c r="OA285" s="25"/>
      <c r="OB285" s="25"/>
      <c r="OC285" s="25"/>
      <c r="OD285" s="25"/>
      <c r="OE285" s="25"/>
      <c r="OF285" s="25"/>
      <c r="OG285" s="25"/>
      <c r="OH285" s="25"/>
      <c r="OI285" s="25"/>
      <c r="OJ285" s="25"/>
      <c r="OK285" s="25"/>
      <c r="OL285" s="25"/>
      <c r="OM285" s="25"/>
      <c r="ON285" s="25"/>
      <c r="OO285" s="25"/>
      <c r="OP285" s="25"/>
    </row>
    <row r="286" spans="1:406">
      <c r="A286" s="21" t="s">
        <v>369</v>
      </c>
      <c r="B286" s="24">
        <f t="shared" si="264"/>
        <v>0</v>
      </c>
      <c r="C286" s="24">
        <f t="shared" si="265"/>
        <v>0</v>
      </c>
      <c r="D286" s="24">
        <f t="shared" si="266"/>
        <v>0</v>
      </c>
      <c r="E286" s="24">
        <f t="shared" si="267"/>
        <v>0</v>
      </c>
      <c r="F286" s="24">
        <f t="shared" si="268"/>
        <v>0</v>
      </c>
      <c r="G286" s="24">
        <f t="shared" si="269"/>
        <v>0</v>
      </c>
      <c r="H286" s="24">
        <f t="shared" si="270"/>
        <v>0</v>
      </c>
      <c r="I286" s="24">
        <f t="shared" si="271"/>
        <v>0</v>
      </c>
      <c r="J286" s="24">
        <f t="shared" si="272"/>
        <v>0</v>
      </c>
      <c r="K286" s="24">
        <f t="shared" si="273"/>
        <v>0</v>
      </c>
      <c r="L286" s="24">
        <f t="shared" si="274"/>
        <v>0</v>
      </c>
      <c r="M286" s="24">
        <f t="shared" si="275"/>
        <v>0</v>
      </c>
      <c r="N286" s="24">
        <f t="shared" si="276"/>
        <v>0</v>
      </c>
      <c r="O286" s="24">
        <f t="shared" si="277"/>
        <v>0</v>
      </c>
      <c r="P286" s="24">
        <f t="shared" si="278"/>
        <v>0</v>
      </c>
      <c r="Q286" s="24">
        <f t="shared" si="279"/>
        <v>0</v>
      </c>
      <c r="R286" s="24">
        <f t="shared" si="280"/>
        <v>0</v>
      </c>
      <c r="S286" s="24">
        <f t="shared" si="281"/>
        <v>0</v>
      </c>
      <c r="T286" s="24">
        <f t="shared" si="282"/>
        <v>0</v>
      </c>
      <c r="U286" s="24">
        <f t="shared" si="283"/>
        <v>0</v>
      </c>
      <c r="V286" s="24">
        <f t="shared" si="284"/>
        <v>0</v>
      </c>
      <c r="W286" s="24">
        <f t="shared" si="285"/>
        <v>0</v>
      </c>
      <c r="X286" s="24">
        <f t="shared" si="286"/>
        <v>0</v>
      </c>
      <c r="Y286" s="24">
        <f t="shared" si="287"/>
        <v>0</v>
      </c>
      <c r="Z286" s="24">
        <f t="shared" si="288"/>
        <v>0</v>
      </c>
      <c r="AA286" s="24">
        <f t="shared" si="289"/>
        <v>0</v>
      </c>
      <c r="AB286" s="24">
        <f t="shared" si="290"/>
        <v>0</v>
      </c>
      <c r="AC286" s="24">
        <f t="shared" si="291"/>
        <v>0</v>
      </c>
      <c r="AD286" s="24">
        <f t="shared" si="292"/>
        <v>0</v>
      </c>
      <c r="AE286" s="24">
        <f t="shared" si="293"/>
        <v>0</v>
      </c>
      <c r="AF286" s="24">
        <f t="shared" si="294"/>
        <v>0</v>
      </c>
      <c r="AG286" s="24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  <c r="EX286" s="25"/>
      <c r="EY286" s="25"/>
      <c r="EZ286" s="25"/>
      <c r="FA286" s="25"/>
      <c r="FB286" s="25"/>
      <c r="FC286" s="25"/>
      <c r="FD286" s="25"/>
      <c r="FE286" s="25"/>
      <c r="FF286" s="25"/>
      <c r="FG286" s="25"/>
      <c r="FH286" s="25"/>
      <c r="FI286" s="25"/>
      <c r="FJ286" s="25"/>
      <c r="FK286" s="25"/>
      <c r="FL286" s="25"/>
      <c r="FM286" s="25"/>
      <c r="FN286" s="25"/>
      <c r="FO286" s="25"/>
      <c r="FP286" s="25"/>
      <c r="FQ286" s="25"/>
      <c r="FR286" s="25"/>
      <c r="FS286" s="25"/>
      <c r="FT286" s="25"/>
      <c r="FU286" s="25"/>
      <c r="FV286" s="25"/>
      <c r="FW286" s="25"/>
      <c r="FX286" s="25"/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/>
      <c r="GQ286" s="25"/>
      <c r="GR286" s="25"/>
      <c r="GS286" s="25"/>
      <c r="GT286" s="25"/>
      <c r="GU286" s="25"/>
      <c r="GV286" s="25"/>
      <c r="GW286" s="25"/>
      <c r="GX286" s="25"/>
      <c r="GY286" s="25"/>
      <c r="GZ286" s="25"/>
      <c r="HA286" s="25"/>
      <c r="HB286" s="25"/>
      <c r="HC286" s="25"/>
      <c r="HD286" s="25"/>
      <c r="HE286" s="25"/>
      <c r="HF286" s="25"/>
      <c r="HG286" s="25"/>
      <c r="HH286" s="25"/>
      <c r="HI286" s="25"/>
      <c r="HJ286" s="25"/>
      <c r="HK286" s="25"/>
      <c r="HL286" s="25"/>
      <c r="HM286" s="25"/>
      <c r="HN286" s="25"/>
      <c r="HO286" s="25"/>
      <c r="HP286" s="25"/>
      <c r="HQ286" s="25"/>
      <c r="HR286" s="25"/>
      <c r="HS286" s="25"/>
      <c r="HT286" s="25"/>
      <c r="HU286" s="25"/>
      <c r="HV286" s="25"/>
      <c r="HW286" s="25"/>
      <c r="HX286" s="25"/>
      <c r="HY286" s="25"/>
      <c r="HZ286" s="25"/>
      <c r="IA286" s="25"/>
      <c r="IB286" s="25"/>
      <c r="IC286" s="25"/>
      <c r="ID286" s="25"/>
      <c r="IE286" s="25"/>
      <c r="IF286" s="25"/>
      <c r="IG286" s="25"/>
      <c r="IH286" s="25"/>
      <c r="II286" s="25"/>
      <c r="IJ286" s="25"/>
      <c r="IK286" s="25"/>
      <c r="IL286" s="25"/>
      <c r="IM286" s="25"/>
      <c r="IN286" s="25"/>
      <c r="IO286" s="25"/>
      <c r="IP286" s="25"/>
      <c r="IQ286" s="25"/>
      <c r="IR286" s="25"/>
      <c r="IS286" s="25"/>
      <c r="IT286" s="25"/>
      <c r="IU286" s="25"/>
      <c r="IV286" s="25"/>
      <c r="IW286" s="25"/>
      <c r="IX286" s="25"/>
      <c r="IY286" s="25"/>
      <c r="IZ286" s="25"/>
      <c r="JA286" s="25"/>
      <c r="JB286" s="25"/>
      <c r="JC286" s="25"/>
      <c r="JD286" s="25"/>
      <c r="JE286" s="25"/>
      <c r="JF286" s="25"/>
      <c r="JG286" s="25"/>
      <c r="JH286" s="25"/>
      <c r="JI286" s="25"/>
      <c r="JJ286" s="25"/>
      <c r="JK286" s="25"/>
      <c r="JL286" s="25"/>
      <c r="JM286" s="25"/>
      <c r="JN286" s="25"/>
      <c r="JO286" s="25"/>
      <c r="JP286" s="25"/>
      <c r="JQ286" s="25"/>
      <c r="JR286" s="25"/>
      <c r="JS286" s="25"/>
      <c r="JT286" s="25"/>
      <c r="JU286" s="25"/>
      <c r="JV286" s="25"/>
      <c r="JW286" s="25"/>
      <c r="JX286" s="25"/>
      <c r="JY286" s="25"/>
      <c r="JZ286" s="25"/>
      <c r="KA286" s="25"/>
      <c r="KB286" s="25"/>
      <c r="KC286" s="25"/>
      <c r="KD286" s="25"/>
      <c r="KE286" s="25"/>
      <c r="KF286" s="25"/>
      <c r="KG286" s="25"/>
      <c r="KH286" s="25"/>
      <c r="KI286" s="25"/>
      <c r="KJ286" s="25"/>
      <c r="KK286" s="25"/>
      <c r="KL286" s="25"/>
      <c r="KM286" s="25"/>
      <c r="KN286" s="25"/>
      <c r="KO286" s="25"/>
      <c r="KP286" s="25"/>
      <c r="KQ286" s="25"/>
      <c r="KR286" s="25"/>
      <c r="KS286" s="25"/>
      <c r="KT286" s="25"/>
      <c r="KU286" s="25"/>
      <c r="KV286" s="25"/>
      <c r="KW286" s="25"/>
      <c r="KX286" s="25"/>
      <c r="KY286" s="25"/>
      <c r="KZ286" s="25"/>
      <c r="LA286" s="25"/>
      <c r="LB286" s="25"/>
      <c r="LC286" s="25"/>
      <c r="LD286" s="25"/>
      <c r="LE286" s="25"/>
      <c r="LF286" s="25"/>
      <c r="LG286" s="25"/>
      <c r="LH286" s="25"/>
      <c r="LI286" s="25"/>
      <c r="LJ286" s="25"/>
      <c r="LK286" s="25"/>
      <c r="LL286" s="25"/>
      <c r="LM286" s="25"/>
      <c r="LN286" s="25"/>
      <c r="LO286" s="25"/>
      <c r="LP286" s="25"/>
      <c r="LQ286" s="25"/>
      <c r="LR286" s="30"/>
      <c r="LS286" s="25"/>
      <c r="LT286" s="30"/>
      <c r="LU286" s="25"/>
      <c r="LV286" s="25"/>
      <c r="LW286" s="25"/>
      <c r="LX286" s="25"/>
      <c r="LY286" s="25"/>
      <c r="LZ286" s="25"/>
      <c r="MA286" s="25"/>
      <c r="MB286" s="25"/>
      <c r="MC286" s="25"/>
      <c r="MD286" s="25"/>
      <c r="ME286" s="25"/>
      <c r="MF286" s="25"/>
      <c r="MG286" s="25"/>
      <c r="MH286" s="25"/>
      <c r="MI286" s="25"/>
      <c r="MJ286" s="25"/>
      <c r="MK286" s="25"/>
      <c r="ML286" s="25"/>
      <c r="MM286" s="25"/>
      <c r="MN286" s="25"/>
      <c r="MO286" s="25"/>
      <c r="MP286" s="25"/>
      <c r="MQ286" s="25"/>
      <c r="MR286" s="25"/>
      <c r="MS286" s="25"/>
      <c r="MT286" s="25"/>
      <c r="MU286" s="25"/>
      <c r="MV286" s="25"/>
      <c r="MW286" s="25"/>
      <c r="MX286" s="25"/>
      <c r="MY286" s="25"/>
      <c r="MZ286" s="27"/>
      <c r="NA286" s="25"/>
      <c r="NB286" s="26"/>
      <c r="NC286" s="25"/>
      <c r="ND286" s="25"/>
      <c r="NE286" s="25"/>
      <c r="NF286" s="25"/>
      <c r="NG286" s="25"/>
      <c r="NH286" s="25"/>
      <c r="NI286" s="25"/>
      <c r="NJ286" s="25"/>
      <c r="NK286" s="26"/>
      <c r="NL286" s="25"/>
      <c r="NM286" s="25"/>
      <c r="NN286" s="26"/>
      <c r="NO286" s="26"/>
      <c r="NP286" s="25"/>
      <c r="NQ286" s="26"/>
      <c r="NR286" s="26"/>
      <c r="NS286" s="25"/>
      <c r="NT286" s="25"/>
      <c r="NU286" s="26"/>
      <c r="NV286" s="25"/>
      <c r="NW286" s="26"/>
      <c r="NX286" s="25"/>
      <c r="NY286" s="25"/>
      <c r="NZ286" s="25"/>
      <c r="OA286" s="25"/>
      <c r="OB286" s="25"/>
      <c r="OC286" s="25"/>
      <c r="OD286" s="25"/>
      <c r="OE286" s="25"/>
      <c r="OF286" s="25"/>
      <c r="OG286" s="25"/>
      <c r="OH286" s="25"/>
      <c r="OI286" s="25"/>
      <c r="OJ286" s="25"/>
      <c r="OK286" s="25"/>
      <c r="OL286" s="25"/>
      <c r="OM286" s="25"/>
      <c r="ON286" s="25"/>
      <c r="OO286" s="25"/>
      <c r="OP286" s="25"/>
    </row>
    <row r="287" spans="1:406">
      <c r="A287" s="21" t="s">
        <v>370</v>
      </c>
      <c r="B287" s="24">
        <f t="shared" si="264"/>
        <v>0</v>
      </c>
      <c r="C287" s="24">
        <f t="shared" si="265"/>
        <v>0</v>
      </c>
      <c r="D287" s="24">
        <f t="shared" si="266"/>
        <v>0</v>
      </c>
      <c r="E287" s="24">
        <f t="shared" si="267"/>
        <v>0</v>
      </c>
      <c r="F287" s="24">
        <f t="shared" si="268"/>
        <v>0</v>
      </c>
      <c r="G287" s="24">
        <f t="shared" si="269"/>
        <v>0</v>
      </c>
      <c r="H287" s="24">
        <f t="shared" si="270"/>
        <v>0</v>
      </c>
      <c r="I287" s="24">
        <f t="shared" si="271"/>
        <v>0</v>
      </c>
      <c r="J287" s="24">
        <f t="shared" si="272"/>
        <v>0</v>
      </c>
      <c r="K287" s="24">
        <f t="shared" si="273"/>
        <v>0</v>
      </c>
      <c r="L287" s="24">
        <f t="shared" si="274"/>
        <v>0</v>
      </c>
      <c r="M287" s="24">
        <f t="shared" si="275"/>
        <v>0</v>
      </c>
      <c r="N287" s="24">
        <f t="shared" si="276"/>
        <v>0</v>
      </c>
      <c r="O287" s="24">
        <f t="shared" si="277"/>
        <v>0</v>
      </c>
      <c r="P287" s="24">
        <f t="shared" si="278"/>
        <v>0</v>
      </c>
      <c r="Q287" s="24">
        <f t="shared" si="279"/>
        <v>0</v>
      </c>
      <c r="R287" s="24">
        <f t="shared" si="280"/>
        <v>0</v>
      </c>
      <c r="S287" s="24">
        <f t="shared" si="281"/>
        <v>0</v>
      </c>
      <c r="T287" s="24">
        <f t="shared" si="282"/>
        <v>0</v>
      </c>
      <c r="U287" s="24">
        <f t="shared" si="283"/>
        <v>0</v>
      </c>
      <c r="V287" s="24">
        <f t="shared" si="284"/>
        <v>0</v>
      </c>
      <c r="W287" s="24">
        <f t="shared" si="285"/>
        <v>0</v>
      </c>
      <c r="X287" s="24">
        <f t="shared" si="286"/>
        <v>0</v>
      </c>
      <c r="Y287" s="24">
        <f t="shared" si="287"/>
        <v>0</v>
      </c>
      <c r="Z287" s="24">
        <f t="shared" si="288"/>
        <v>0</v>
      </c>
      <c r="AA287" s="24">
        <f t="shared" si="289"/>
        <v>0</v>
      </c>
      <c r="AB287" s="24">
        <f t="shared" si="290"/>
        <v>0</v>
      </c>
      <c r="AC287" s="24">
        <f t="shared" si="291"/>
        <v>0</v>
      </c>
      <c r="AD287" s="24">
        <f t="shared" si="292"/>
        <v>0</v>
      </c>
      <c r="AE287" s="24">
        <f t="shared" si="293"/>
        <v>0</v>
      </c>
      <c r="AF287" s="24">
        <f t="shared" si="294"/>
        <v>0</v>
      </c>
      <c r="AG287" s="24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  <c r="EX287" s="25"/>
      <c r="EY287" s="25"/>
      <c r="EZ287" s="25"/>
      <c r="FA287" s="25"/>
      <c r="FB287" s="25"/>
      <c r="FC287" s="25"/>
      <c r="FD287" s="25"/>
      <c r="FE287" s="25"/>
      <c r="FF287" s="25"/>
      <c r="FG287" s="25"/>
      <c r="FH287" s="25"/>
      <c r="FI287" s="25"/>
      <c r="FJ287" s="25"/>
      <c r="FK287" s="25"/>
      <c r="FL287" s="25"/>
      <c r="FM287" s="25"/>
      <c r="FN287" s="25"/>
      <c r="FO287" s="25"/>
      <c r="FP287" s="25"/>
      <c r="FQ287" s="25"/>
      <c r="FR287" s="25"/>
      <c r="FS287" s="25"/>
      <c r="FT287" s="25"/>
      <c r="FU287" s="25"/>
      <c r="FV287" s="25"/>
      <c r="FW287" s="25"/>
      <c r="FX287" s="25"/>
      <c r="FY287" s="25"/>
      <c r="FZ287" s="25"/>
      <c r="GA287" s="25"/>
      <c r="GB287" s="25"/>
      <c r="GC287" s="25"/>
      <c r="GD287" s="25"/>
      <c r="GE287" s="25"/>
      <c r="GF287" s="25"/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  <c r="GT287" s="25"/>
      <c r="GU287" s="25"/>
      <c r="GV287" s="25"/>
      <c r="GW287" s="25"/>
      <c r="GX287" s="25"/>
      <c r="GY287" s="25"/>
      <c r="GZ287" s="25"/>
      <c r="HA287" s="25"/>
      <c r="HB287" s="25"/>
      <c r="HC287" s="25"/>
      <c r="HD287" s="25"/>
      <c r="HE287" s="25"/>
      <c r="HF287" s="25"/>
      <c r="HG287" s="25"/>
      <c r="HH287" s="25"/>
      <c r="HI287" s="25"/>
      <c r="HJ287" s="25"/>
      <c r="HK287" s="25"/>
      <c r="HL287" s="25"/>
      <c r="HM287" s="25"/>
      <c r="HN287" s="25"/>
      <c r="HO287" s="25"/>
      <c r="HP287" s="25"/>
      <c r="HQ287" s="25"/>
      <c r="HR287" s="25"/>
      <c r="HS287" s="25"/>
      <c r="HT287" s="25"/>
      <c r="HU287" s="25"/>
      <c r="HV287" s="25"/>
      <c r="HW287" s="25"/>
      <c r="HX287" s="25"/>
      <c r="HY287" s="25"/>
      <c r="HZ287" s="25"/>
      <c r="IA287" s="25"/>
      <c r="IB287" s="25"/>
      <c r="IC287" s="25"/>
      <c r="ID287" s="25"/>
      <c r="IE287" s="25"/>
      <c r="IF287" s="25"/>
      <c r="IG287" s="25"/>
      <c r="IH287" s="25"/>
      <c r="II287" s="25"/>
      <c r="IJ287" s="25"/>
      <c r="IK287" s="25"/>
      <c r="IL287" s="25"/>
      <c r="IM287" s="25"/>
      <c r="IN287" s="25"/>
      <c r="IO287" s="25"/>
      <c r="IP287" s="25"/>
      <c r="IQ287" s="25"/>
      <c r="IR287" s="25"/>
      <c r="IS287" s="25"/>
      <c r="IT287" s="25"/>
      <c r="IU287" s="25"/>
      <c r="IV287" s="25"/>
      <c r="IW287" s="25"/>
      <c r="IX287" s="25"/>
      <c r="IY287" s="25"/>
      <c r="IZ287" s="25"/>
      <c r="JA287" s="25"/>
      <c r="JB287" s="25"/>
      <c r="JC287" s="25"/>
      <c r="JD287" s="25"/>
      <c r="JE287" s="25"/>
      <c r="JF287" s="25"/>
      <c r="JG287" s="25"/>
      <c r="JH287" s="25"/>
      <c r="JI287" s="25"/>
      <c r="JJ287" s="25"/>
      <c r="JK287" s="25"/>
      <c r="JL287" s="25"/>
      <c r="JM287" s="25"/>
      <c r="JN287" s="25"/>
      <c r="JO287" s="25"/>
      <c r="JP287" s="25"/>
      <c r="JQ287" s="25"/>
      <c r="JR287" s="25"/>
      <c r="JS287" s="25"/>
      <c r="JT287" s="25"/>
      <c r="JU287" s="25"/>
      <c r="JV287" s="25"/>
      <c r="JW287" s="25"/>
      <c r="JX287" s="25"/>
      <c r="JY287" s="25"/>
      <c r="JZ287" s="25"/>
      <c r="KA287" s="25"/>
      <c r="KB287" s="25"/>
      <c r="KC287" s="25"/>
      <c r="KD287" s="25"/>
      <c r="KE287" s="25"/>
      <c r="KF287" s="25"/>
      <c r="KG287" s="25"/>
      <c r="KH287" s="25"/>
      <c r="KI287" s="25"/>
      <c r="KJ287" s="25"/>
      <c r="KK287" s="25"/>
      <c r="KL287" s="25"/>
      <c r="KM287" s="25"/>
      <c r="KN287" s="25"/>
      <c r="KO287" s="25"/>
      <c r="KP287" s="25"/>
      <c r="KQ287" s="25"/>
      <c r="KR287" s="25"/>
      <c r="KS287" s="25"/>
      <c r="KT287" s="25"/>
      <c r="KU287" s="25"/>
      <c r="KV287" s="25"/>
      <c r="KW287" s="25"/>
      <c r="KX287" s="25"/>
      <c r="KY287" s="25"/>
      <c r="KZ287" s="25"/>
      <c r="LA287" s="25"/>
      <c r="LB287" s="25"/>
      <c r="LC287" s="25"/>
      <c r="LD287" s="25"/>
      <c r="LE287" s="25"/>
      <c r="LF287" s="25"/>
      <c r="LG287" s="25"/>
      <c r="LH287" s="25"/>
      <c r="LI287" s="25"/>
      <c r="LJ287" s="25"/>
      <c r="LK287" s="25"/>
      <c r="LL287" s="25"/>
      <c r="LM287" s="25"/>
      <c r="LN287" s="25"/>
      <c r="LO287" s="25"/>
      <c r="LP287" s="25"/>
      <c r="LQ287" s="25"/>
      <c r="LR287" s="25"/>
      <c r="LS287" s="25"/>
      <c r="LT287" s="25"/>
      <c r="LU287" s="25"/>
      <c r="LV287" s="25"/>
      <c r="LW287" s="25"/>
      <c r="LX287" s="25"/>
      <c r="LY287" s="25"/>
      <c r="LZ287" s="25"/>
      <c r="MA287" s="25"/>
      <c r="MB287" s="25"/>
      <c r="MC287" s="25"/>
      <c r="MD287" s="25"/>
      <c r="ME287" s="25"/>
      <c r="MF287" s="25"/>
      <c r="MG287" s="25"/>
      <c r="MH287" s="25"/>
      <c r="MI287" s="25"/>
      <c r="MJ287" s="25"/>
      <c r="MK287" s="25"/>
      <c r="ML287" s="25"/>
      <c r="MM287" s="25"/>
      <c r="MN287" s="25"/>
      <c r="MO287" s="25"/>
      <c r="MP287" s="25"/>
      <c r="MQ287" s="25"/>
      <c r="MR287" s="25"/>
      <c r="MS287" s="25"/>
      <c r="MT287" s="25"/>
      <c r="MU287" s="25"/>
      <c r="MV287" s="25"/>
      <c r="MW287" s="25"/>
      <c r="MX287" s="25"/>
      <c r="MY287" s="25"/>
      <c r="MZ287" s="25"/>
      <c r="NA287" s="25"/>
      <c r="NB287" s="25"/>
      <c r="NC287" s="25"/>
      <c r="ND287" s="25"/>
      <c r="NE287" s="25"/>
      <c r="NF287" s="25"/>
      <c r="NG287" s="25"/>
      <c r="NH287" s="25"/>
      <c r="NI287" s="25"/>
      <c r="NJ287" s="25"/>
      <c r="NK287" s="25"/>
      <c r="NL287" s="25"/>
      <c r="NM287" s="25"/>
      <c r="NN287" s="23"/>
      <c r="NO287" s="25"/>
      <c r="NP287" s="25"/>
      <c r="NQ287" s="25"/>
      <c r="NR287" s="25"/>
      <c r="NS287" s="25"/>
      <c r="NT287" s="25"/>
      <c r="NU287" s="25"/>
      <c r="NV287" s="25"/>
      <c r="NW287" s="23"/>
      <c r="NX287" s="25"/>
      <c r="NY287" s="25"/>
      <c r="NZ287" s="25"/>
      <c r="OA287" s="25"/>
      <c r="OB287" s="25"/>
      <c r="OC287" s="25"/>
      <c r="OD287" s="25"/>
      <c r="OE287" s="25"/>
      <c r="OF287" s="25"/>
      <c r="OG287" s="25"/>
      <c r="OH287" s="25"/>
      <c r="OI287" s="25"/>
      <c r="OJ287" s="25"/>
      <c r="OK287" s="25"/>
      <c r="OL287" s="25"/>
      <c r="OM287" s="25"/>
      <c r="ON287" s="25"/>
      <c r="OO287" s="25"/>
      <c r="OP287" s="25"/>
    </row>
    <row r="288" spans="1:406">
      <c r="A288" s="2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/>
      <c r="EY288" s="25"/>
      <c r="EZ288" s="25"/>
      <c r="FA288" s="25"/>
      <c r="FB288" s="25"/>
      <c r="FC288" s="25"/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  <c r="FR288" s="25"/>
      <c r="FS288" s="25"/>
      <c r="FT288" s="25"/>
      <c r="FU288" s="25"/>
      <c r="FV288" s="25"/>
      <c r="FW288" s="25"/>
      <c r="FX288" s="25"/>
      <c r="FY288" s="25"/>
      <c r="FZ288" s="25"/>
      <c r="GA288" s="25"/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  <c r="GT288" s="25"/>
      <c r="GU288" s="25"/>
      <c r="GV288" s="25"/>
      <c r="GW288" s="25"/>
      <c r="GX288" s="25"/>
      <c r="GY288" s="25"/>
      <c r="GZ288" s="25"/>
      <c r="HA288" s="25"/>
      <c r="HB288" s="25"/>
      <c r="HC288" s="25"/>
      <c r="HD288" s="25"/>
      <c r="HE288" s="25"/>
      <c r="HF288" s="25"/>
      <c r="HG288" s="25"/>
      <c r="HH288" s="25"/>
      <c r="HI288" s="25"/>
      <c r="HJ288" s="25"/>
      <c r="HK288" s="25"/>
      <c r="HL288" s="25"/>
      <c r="HM288" s="25"/>
      <c r="HN288" s="25"/>
      <c r="HO288" s="25"/>
      <c r="HP288" s="25"/>
      <c r="HQ288" s="25"/>
      <c r="HR288" s="25"/>
      <c r="HS288" s="25"/>
      <c r="HT288" s="25"/>
      <c r="HU288" s="25"/>
      <c r="HV288" s="25"/>
      <c r="HW288" s="25"/>
      <c r="HX288" s="25"/>
      <c r="HY288" s="25"/>
      <c r="HZ288" s="25"/>
      <c r="IA288" s="25"/>
      <c r="IB288" s="25"/>
      <c r="IC288" s="25"/>
      <c r="ID288" s="25"/>
      <c r="IE288" s="25"/>
      <c r="IF288" s="25"/>
      <c r="IG288" s="25"/>
      <c r="IH288" s="25"/>
      <c r="II288" s="25"/>
      <c r="IJ288" s="25"/>
      <c r="IK288" s="25"/>
      <c r="IL288" s="25"/>
      <c r="IM288" s="25"/>
      <c r="IN288" s="25"/>
      <c r="IO288" s="25"/>
      <c r="IP288" s="25"/>
      <c r="IQ288" s="25"/>
      <c r="IR288" s="25"/>
      <c r="IS288" s="25"/>
      <c r="IT288" s="25"/>
      <c r="IU288" s="25"/>
      <c r="IV288" s="25"/>
      <c r="IW288" s="25"/>
      <c r="IX288" s="25"/>
      <c r="IY288" s="25"/>
      <c r="IZ288" s="25"/>
      <c r="JA288" s="25"/>
      <c r="JB288" s="25"/>
      <c r="JC288" s="25"/>
      <c r="JD288" s="25"/>
      <c r="JE288" s="25"/>
      <c r="JF288" s="25"/>
      <c r="JG288" s="25"/>
      <c r="JH288" s="25"/>
      <c r="JI288" s="25"/>
      <c r="JJ288" s="25"/>
      <c r="JK288" s="25"/>
      <c r="JL288" s="25"/>
      <c r="JM288" s="25"/>
      <c r="JN288" s="25"/>
      <c r="JO288" s="25"/>
      <c r="JP288" s="25"/>
      <c r="JQ288" s="25"/>
      <c r="JR288" s="25"/>
      <c r="JS288" s="25"/>
      <c r="JT288" s="25"/>
      <c r="JU288" s="25"/>
      <c r="JV288" s="25"/>
      <c r="JW288" s="25"/>
      <c r="JX288" s="25"/>
      <c r="JY288" s="25"/>
      <c r="JZ288" s="25"/>
      <c r="KA288" s="25"/>
      <c r="KB288" s="25"/>
      <c r="KC288" s="25"/>
      <c r="KD288" s="25"/>
      <c r="KE288" s="25"/>
      <c r="KF288" s="25"/>
      <c r="KG288" s="25"/>
      <c r="KH288" s="25"/>
      <c r="KI288" s="25"/>
      <c r="KJ288" s="25"/>
      <c r="KK288" s="25"/>
      <c r="KL288" s="25"/>
      <c r="KM288" s="25"/>
      <c r="KN288" s="25"/>
      <c r="KO288" s="25"/>
      <c r="KP288" s="25"/>
      <c r="KQ288" s="25"/>
      <c r="KR288" s="25"/>
      <c r="KS288" s="25"/>
      <c r="KT288" s="25"/>
      <c r="KU288" s="25"/>
      <c r="KV288" s="25"/>
      <c r="KW288" s="25"/>
      <c r="KX288" s="25"/>
      <c r="KY288" s="25"/>
      <c r="KZ288" s="25"/>
      <c r="LA288" s="25"/>
      <c r="LB288" s="25"/>
      <c r="LC288" s="25"/>
      <c r="LD288" s="25"/>
      <c r="LE288" s="25"/>
      <c r="LF288" s="25"/>
      <c r="LG288" s="25"/>
      <c r="LH288" s="25"/>
      <c r="LI288" s="25"/>
      <c r="LJ288" s="25"/>
      <c r="LK288" s="25"/>
      <c r="LL288" s="25"/>
      <c r="LM288" s="25"/>
      <c r="LN288" s="25"/>
      <c r="LO288" s="25"/>
      <c r="LP288" s="25"/>
      <c r="LQ288" s="25"/>
      <c r="LR288" s="25"/>
      <c r="LS288" s="25"/>
      <c r="LT288" s="25"/>
      <c r="LU288" s="25"/>
      <c r="LV288" s="25"/>
      <c r="LW288" s="25"/>
      <c r="LX288" s="25"/>
      <c r="LY288" s="25"/>
      <c r="LZ288" s="25"/>
      <c r="MA288" s="25"/>
      <c r="MB288" s="25"/>
      <c r="MC288" s="25"/>
      <c r="MD288" s="25"/>
      <c r="ME288" s="25"/>
      <c r="MF288" s="25"/>
      <c r="MG288" s="25"/>
      <c r="MH288" s="25"/>
      <c r="MI288" s="25"/>
      <c r="MJ288" s="25"/>
      <c r="MK288" s="25"/>
      <c r="ML288" s="25"/>
      <c r="MM288" s="25"/>
      <c r="MN288" s="25"/>
      <c r="MO288" s="25"/>
      <c r="MP288" s="25"/>
      <c r="MQ288" s="25"/>
      <c r="MR288" s="25"/>
      <c r="MS288" s="25"/>
      <c r="MT288" s="25"/>
      <c r="MU288" s="25"/>
      <c r="MV288" s="25"/>
      <c r="MW288" s="25"/>
      <c r="MX288" s="25"/>
      <c r="MY288" s="25"/>
      <c r="MZ288" s="25"/>
      <c r="NA288" s="25"/>
      <c r="NB288" s="25"/>
      <c r="NC288" s="25"/>
      <c r="ND288" s="25"/>
      <c r="NE288" s="25"/>
      <c r="NF288" s="25"/>
      <c r="NG288" s="25"/>
      <c r="NH288" s="25"/>
      <c r="NI288" s="25"/>
      <c r="NJ288" s="25"/>
      <c r="NK288" s="25"/>
      <c r="NL288" s="25"/>
      <c r="NM288" s="25"/>
      <c r="NN288" s="25"/>
      <c r="NO288" s="25"/>
      <c r="NP288" s="25"/>
      <c r="NQ288" s="25"/>
      <c r="NR288" s="25"/>
      <c r="NS288" s="25"/>
      <c r="NT288" s="25"/>
      <c r="NU288" s="25"/>
      <c r="NV288" s="25"/>
      <c r="NW288" s="25"/>
      <c r="NX288" s="25"/>
      <c r="NY288" s="25"/>
      <c r="NZ288" s="25"/>
      <c r="OA288" s="25"/>
      <c r="OB288" s="25"/>
      <c r="OC288" s="25"/>
      <c r="OD288" s="25"/>
      <c r="OE288" s="25"/>
      <c r="OF288" s="25"/>
      <c r="OG288" s="25"/>
      <c r="OH288" s="25"/>
      <c r="OI288" s="25"/>
      <c r="OJ288" s="25"/>
      <c r="OK288" s="25"/>
      <c r="OL288" s="25"/>
      <c r="OM288" s="25"/>
      <c r="ON288" s="25"/>
      <c r="OO288" s="25"/>
      <c r="OP288" s="25"/>
    </row>
    <row r="289" spans="1:438">
      <c r="A289" s="21" t="s">
        <v>371</v>
      </c>
      <c r="B289" s="22">
        <f t="shared" ref="B289:AF289" si="295">B231+B164+B74+B59+B37+B4</f>
        <v>0</v>
      </c>
      <c r="C289" s="22">
        <f t="shared" si="295"/>
        <v>0</v>
      </c>
      <c r="D289" s="22">
        <f t="shared" si="295"/>
        <v>0</v>
      </c>
      <c r="E289" s="22">
        <f t="shared" si="295"/>
        <v>0</v>
      </c>
      <c r="F289" s="22">
        <f t="shared" si="295"/>
        <v>0</v>
      </c>
      <c r="G289" s="22">
        <f t="shared" si="295"/>
        <v>0</v>
      </c>
      <c r="H289" s="22">
        <f t="shared" si="295"/>
        <v>0</v>
      </c>
      <c r="I289" s="22">
        <f t="shared" si="295"/>
        <v>0</v>
      </c>
      <c r="J289" s="22">
        <f t="shared" si="295"/>
        <v>0</v>
      </c>
      <c r="K289" s="22">
        <f t="shared" si="295"/>
        <v>0</v>
      </c>
      <c r="L289" s="22">
        <f t="shared" si="295"/>
        <v>0</v>
      </c>
      <c r="M289" s="22">
        <f t="shared" si="295"/>
        <v>0</v>
      </c>
      <c r="N289" s="22">
        <f t="shared" si="295"/>
        <v>0</v>
      </c>
      <c r="O289" s="22">
        <f t="shared" si="295"/>
        <v>0</v>
      </c>
      <c r="P289" s="22">
        <f t="shared" si="295"/>
        <v>0</v>
      </c>
      <c r="Q289" s="22">
        <f t="shared" si="295"/>
        <v>0</v>
      </c>
      <c r="R289" s="22">
        <f t="shared" si="295"/>
        <v>0</v>
      </c>
      <c r="S289" s="22">
        <f t="shared" si="295"/>
        <v>0</v>
      </c>
      <c r="T289" s="22">
        <f t="shared" si="295"/>
        <v>0</v>
      </c>
      <c r="U289" s="22">
        <f t="shared" si="295"/>
        <v>0</v>
      </c>
      <c r="V289" s="22">
        <f t="shared" si="295"/>
        <v>0</v>
      </c>
      <c r="W289" s="22">
        <f t="shared" si="295"/>
        <v>0</v>
      </c>
      <c r="X289" s="22">
        <f t="shared" si="295"/>
        <v>0</v>
      </c>
      <c r="Y289" s="22">
        <f t="shared" si="295"/>
        <v>0</v>
      </c>
      <c r="Z289" s="22">
        <f t="shared" si="295"/>
        <v>0</v>
      </c>
      <c r="AA289" s="22">
        <f t="shared" si="295"/>
        <v>0</v>
      </c>
      <c r="AB289" s="22">
        <f t="shared" si="295"/>
        <v>0</v>
      </c>
      <c r="AC289" s="22">
        <f t="shared" si="295"/>
        <v>0</v>
      </c>
      <c r="AD289" s="22">
        <f t="shared" si="295"/>
        <v>0</v>
      </c>
      <c r="AE289" s="22">
        <f t="shared" si="295"/>
        <v>0</v>
      </c>
      <c r="AF289" s="22">
        <f t="shared" si="295"/>
        <v>29.750640138000005</v>
      </c>
      <c r="AG289" s="22"/>
      <c r="AI289" s="25">
        <f>AI231+AI164+AI74+AI59+AI37+AI4</f>
        <v>0</v>
      </c>
      <c r="AJ289" s="25">
        <f t="shared" ref="AJ289:CU289" si="296">AJ231+AJ164+AJ74+AJ59+AJ37+AJ4</f>
        <v>0</v>
      </c>
      <c r="AK289" s="25">
        <f t="shared" si="296"/>
        <v>0</v>
      </c>
      <c r="AL289" s="25">
        <f t="shared" si="296"/>
        <v>0</v>
      </c>
      <c r="AM289" s="25">
        <f t="shared" si="296"/>
        <v>0</v>
      </c>
      <c r="AN289" s="25">
        <f t="shared" si="296"/>
        <v>0</v>
      </c>
      <c r="AO289" s="25">
        <f t="shared" si="296"/>
        <v>0</v>
      </c>
      <c r="AP289" s="25">
        <f t="shared" si="296"/>
        <v>0</v>
      </c>
      <c r="AQ289" s="25">
        <f t="shared" si="296"/>
        <v>0</v>
      </c>
      <c r="AR289" s="25">
        <f t="shared" si="296"/>
        <v>0</v>
      </c>
      <c r="AS289" s="25">
        <f t="shared" si="296"/>
        <v>0</v>
      </c>
      <c r="AT289" s="25">
        <f t="shared" si="296"/>
        <v>0</v>
      </c>
      <c r="AU289" s="25">
        <f t="shared" si="296"/>
        <v>0</v>
      </c>
      <c r="AV289" s="25">
        <f t="shared" si="296"/>
        <v>0</v>
      </c>
      <c r="AW289" s="25">
        <f t="shared" si="296"/>
        <v>0</v>
      </c>
      <c r="AX289" s="25">
        <f t="shared" si="296"/>
        <v>0</v>
      </c>
      <c r="AY289" s="25">
        <f t="shared" si="296"/>
        <v>0</v>
      </c>
      <c r="AZ289" s="25">
        <f t="shared" si="296"/>
        <v>0</v>
      </c>
      <c r="BA289" s="25">
        <f t="shared" si="296"/>
        <v>0</v>
      </c>
      <c r="BB289" s="25">
        <f t="shared" si="296"/>
        <v>0</v>
      </c>
      <c r="BC289" s="25">
        <f t="shared" si="296"/>
        <v>0</v>
      </c>
      <c r="BD289" s="25">
        <f t="shared" si="296"/>
        <v>0</v>
      </c>
      <c r="BE289" s="25">
        <f t="shared" si="296"/>
        <v>0</v>
      </c>
      <c r="BF289" s="25">
        <f t="shared" si="296"/>
        <v>0</v>
      </c>
      <c r="BG289" s="25">
        <f t="shared" si="296"/>
        <v>0</v>
      </c>
      <c r="BH289" s="25">
        <f t="shared" si="296"/>
        <v>0</v>
      </c>
      <c r="BI289" s="25">
        <f t="shared" si="296"/>
        <v>0</v>
      </c>
      <c r="BJ289" s="25">
        <f t="shared" si="296"/>
        <v>0</v>
      </c>
      <c r="BK289" s="25">
        <f t="shared" si="296"/>
        <v>0</v>
      </c>
      <c r="BL289" s="25">
        <f t="shared" si="296"/>
        <v>0</v>
      </c>
      <c r="BM289" s="25">
        <f t="shared" si="296"/>
        <v>0</v>
      </c>
      <c r="BN289" s="25">
        <f t="shared" si="296"/>
        <v>0</v>
      </c>
      <c r="BO289" s="25">
        <f t="shared" si="296"/>
        <v>0</v>
      </c>
      <c r="BP289" s="25">
        <f t="shared" si="296"/>
        <v>0</v>
      </c>
      <c r="BQ289" s="25">
        <f t="shared" si="296"/>
        <v>0</v>
      </c>
      <c r="BR289" s="25">
        <f t="shared" si="296"/>
        <v>0</v>
      </c>
      <c r="BS289" s="25">
        <f t="shared" si="296"/>
        <v>0</v>
      </c>
      <c r="BT289" s="25">
        <f t="shared" si="296"/>
        <v>0</v>
      </c>
      <c r="BU289" s="25">
        <f t="shared" si="296"/>
        <v>0</v>
      </c>
      <c r="BV289" s="25">
        <f t="shared" si="296"/>
        <v>0</v>
      </c>
      <c r="BW289" s="25">
        <f t="shared" si="296"/>
        <v>0</v>
      </c>
      <c r="BX289" s="25">
        <f t="shared" si="296"/>
        <v>0</v>
      </c>
      <c r="BY289" s="25">
        <f t="shared" si="296"/>
        <v>0</v>
      </c>
      <c r="BZ289" s="25">
        <f t="shared" si="296"/>
        <v>0</v>
      </c>
      <c r="CA289" s="25">
        <f t="shared" si="296"/>
        <v>0</v>
      </c>
      <c r="CB289" s="25">
        <f t="shared" si="296"/>
        <v>0</v>
      </c>
      <c r="CC289" s="25">
        <f t="shared" si="296"/>
        <v>0</v>
      </c>
      <c r="CD289" s="25">
        <f t="shared" si="296"/>
        <v>0</v>
      </c>
      <c r="CE289" s="25">
        <f t="shared" si="296"/>
        <v>0</v>
      </c>
      <c r="CF289" s="25">
        <f t="shared" si="296"/>
        <v>0</v>
      </c>
      <c r="CG289" s="25">
        <f t="shared" si="296"/>
        <v>0</v>
      </c>
      <c r="CH289" s="25">
        <f t="shared" si="296"/>
        <v>0</v>
      </c>
      <c r="CI289" s="25">
        <f t="shared" si="296"/>
        <v>0</v>
      </c>
      <c r="CJ289" s="25">
        <f t="shared" si="296"/>
        <v>0</v>
      </c>
      <c r="CK289" s="25">
        <f t="shared" si="296"/>
        <v>0</v>
      </c>
      <c r="CL289" s="25">
        <f t="shared" si="296"/>
        <v>0</v>
      </c>
      <c r="CM289" s="25">
        <f t="shared" si="296"/>
        <v>0</v>
      </c>
      <c r="CN289" s="25">
        <f t="shared" si="296"/>
        <v>0</v>
      </c>
      <c r="CO289" s="25">
        <f t="shared" si="296"/>
        <v>0</v>
      </c>
      <c r="CP289" s="25">
        <f t="shared" si="296"/>
        <v>0</v>
      </c>
      <c r="CQ289" s="25">
        <f t="shared" si="296"/>
        <v>0</v>
      </c>
      <c r="CR289" s="25">
        <f t="shared" si="296"/>
        <v>0</v>
      </c>
      <c r="CS289" s="25">
        <f t="shared" si="296"/>
        <v>0</v>
      </c>
      <c r="CT289" s="25">
        <f t="shared" si="296"/>
        <v>0</v>
      </c>
      <c r="CU289" s="25">
        <f t="shared" si="296"/>
        <v>0</v>
      </c>
      <c r="CV289" s="25">
        <f t="shared" ref="CV289:FG289" si="297">CV231+CV164+CV74+CV59+CV37+CV4</f>
        <v>0</v>
      </c>
      <c r="CW289" s="25">
        <f t="shared" si="297"/>
        <v>0</v>
      </c>
      <c r="CX289" s="25">
        <f t="shared" si="297"/>
        <v>0</v>
      </c>
      <c r="CY289" s="25">
        <f t="shared" si="297"/>
        <v>0</v>
      </c>
      <c r="CZ289" s="25">
        <f t="shared" si="297"/>
        <v>0</v>
      </c>
      <c r="DA289" s="25">
        <f t="shared" si="297"/>
        <v>0</v>
      </c>
      <c r="DB289" s="25">
        <f t="shared" si="297"/>
        <v>0</v>
      </c>
      <c r="DC289" s="25">
        <f t="shared" si="297"/>
        <v>0</v>
      </c>
      <c r="DD289" s="25">
        <f t="shared" si="297"/>
        <v>0</v>
      </c>
      <c r="DE289" s="25">
        <f t="shared" si="297"/>
        <v>0</v>
      </c>
      <c r="DF289" s="25">
        <f t="shared" si="297"/>
        <v>0</v>
      </c>
      <c r="DG289" s="25">
        <f t="shared" si="297"/>
        <v>0</v>
      </c>
      <c r="DH289" s="25">
        <f t="shared" si="297"/>
        <v>0</v>
      </c>
      <c r="DI289" s="25">
        <f t="shared" si="297"/>
        <v>0</v>
      </c>
      <c r="DJ289" s="25">
        <f t="shared" si="297"/>
        <v>0</v>
      </c>
      <c r="DK289" s="25">
        <f t="shared" si="297"/>
        <v>0</v>
      </c>
      <c r="DL289" s="25">
        <f t="shared" si="297"/>
        <v>0</v>
      </c>
      <c r="DM289" s="25">
        <f t="shared" si="297"/>
        <v>0</v>
      </c>
      <c r="DN289" s="25">
        <f t="shared" si="297"/>
        <v>0</v>
      </c>
      <c r="DO289" s="25">
        <f t="shared" si="297"/>
        <v>0</v>
      </c>
      <c r="DP289" s="25">
        <f t="shared" si="297"/>
        <v>0</v>
      </c>
      <c r="DQ289" s="25">
        <f t="shared" si="297"/>
        <v>0</v>
      </c>
      <c r="DR289" s="25">
        <f t="shared" si="297"/>
        <v>0</v>
      </c>
      <c r="DS289" s="25">
        <f t="shared" si="297"/>
        <v>0</v>
      </c>
      <c r="DT289" s="25">
        <f t="shared" si="297"/>
        <v>0</v>
      </c>
      <c r="DU289" s="25">
        <f t="shared" si="297"/>
        <v>0</v>
      </c>
      <c r="DV289" s="25">
        <f t="shared" si="297"/>
        <v>0</v>
      </c>
      <c r="DW289" s="25">
        <f t="shared" si="297"/>
        <v>0</v>
      </c>
      <c r="DX289" s="25">
        <f t="shared" si="297"/>
        <v>0</v>
      </c>
      <c r="DY289" s="25">
        <f t="shared" si="297"/>
        <v>0</v>
      </c>
      <c r="DZ289" s="25">
        <f t="shared" si="297"/>
        <v>0</v>
      </c>
      <c r="EA289" s="25">
        <f t="shared" si="297"/>
        <v>0</v>
      </c>
      <c r="EB289" s="25">
        <f t="shared" si="297"/>
        <v>0</v>
      </c>
      <c r="EC289" s="25">
        <f t="shared" si="297"/>
        <v>0</v>
      </c>
      <c r="ED289" s="25">
        <f t="shared" si="297"/>
        <v>0</v>
      </c>
      <c r="EE289" s="25">
        <f t="shared" si="297"/>
        <v>0</v>
      </c>
      <c r="EF289" s="25">
        <f t="shared" si="297"/>
        <v>0</v>
      </c>
      <c r="EG289" s="25">
        <f t="shared" si="297"/>
        <v>0</v>
      </c>
      <c r="EH289" s="25">
        <f t="shared" si="297"/>
        <v>0</v>
      </c>
      <c r="EI289" s="25">
        <f t="shared" si="297"/>
        <v>0</v>
      </c>
      <c r="EJ289" s="25">
        <f t="shared" si="297"/>
        <v>0</v>
      </c>
      <c r="EK289" s="25">
        <f t="shared" si="297"/>
        <v>0</v>
      </c>
      <c r="EL289" s="25">
        <f t="shared" si="297"/>
        <v>0</v>
      </c>
      <c r="EM289" s="25">
        <f t="shared" si="297"/>
        <v>0</v>
      </c>
      <c r="EN289" s="25">
        <f t="shared" si="297"/>
        <v>0</v>
      </c>
      <c r="EO289" s="25">
        <f t="shared" si="297"/>
        <v>0</v>
      </c>
      <c r="EP289" s="25">
        <f t="shared" si="297"/>
        <v>0</v>
      </c>
      <c r="EQ289" s="25">
        <f t="shared" si="297"/>
        <v>0</v>
      </c>
      <c r="ER289" s="25">
        <f t="shared" si="297"/>
        <v>0</v>
      </c>
      <c r="ES289" s="25">
        <f t="shared" si="297"/>
        <v>0</v>
      </c>
      <c r="ET289" s="25">
        <f t="shared" si="297"/>
        <v>0</v>
      </c>
      <c r="EU289" s="25">
        <f t="shared" si="297"/>
        <v>0</v>
      </c>
      <c r="EV289" s="25">
        <f t="shared" si="297"/>
        <v>0</v>
      </c>
      <c r="EW289" s="25">
        <f t="shared" si="297"/>
        <v>0</v>
      </c>
      <c r="EX289" s="25">
        <f t="shared" si="297"/>
        <v>0</v>
      </c>
      <c r="EY289" s="25">
        <f t="shared" si="297"/>
        <v>0</v>
      </c>
      <c r="EZ289" s="25">
        <f t="shared" si="297"/>
        <v>0</v>
      </c>
      <c r="FA289" s="25">
        <f t="shared" si="297"/>
        <v>0</v>
      </c>
      <c r="FB289" s="25">
        <f t="shared" si="297"/>
        <v>0</v>
      </c>
      <c r="FC289" s="25">
        <f t="shared" si="297"/>
        <v>0</v>
      </c>
      <c r="FD289" s="25">
        <f t="shared" si="297"/>
        <v>0</v>
      </c>
      <c r="FE289" s="25">
        <f t="shared" si="297"/>
        <v>0</v>
      </c>
      <c r="FF289" s="25">
        <f t="shared" si="297"/>
        <v>0</v>
      </c>
      <c r="FG289" s="25">
        <f t="shared" si="297"/>
        <v>0</v>
      </c>
      <c r="FH289" s="25">
        <f t="shared" ref="FH289:HS289" si="298">FH231+FH164+FH74+FH59+FH37+FH4</f>
        <v>0</v>
      </c>
      <c r="FI289" s="25">
        <f t="shared" si="298"/>
        <v>0</v>
      </c>
      <c r="FJ289" s="25">
        <f t="shared" si="298"/>
        <v>0</v>
      </c>
      <c r="FK289" s="25">
        <f t="shared" si="298"/>
        <v>0</v>
      </c>
      <c r="FL289" s="25">
        <f t="shared" si="298"/>
        <v>0</v>
      </c>
      <c r="FM289" s="25">
        <f t="shared" si="298"/>
        <v>0</v>
      </c>
      <c r="FN289" s="25">
        <f t="shared" si="298"/>
        <v>0</v>
      </c>
      <c r="FO289" s="25">
        <f t="shared" si="298"/>
        <v>0</v>
      </c>
      <c r="FP289" s="25">
        <f t="shared" si="298"/>
        <v>0</v>
      </c>
      <c r="FQ289" s="25">
        <f t="shared" si="298"/>
        <v>0</v>
      </c>
      <c r="FR289" s="25">
        <f t="shared" si="298"/>
        <v>0</v>
      </c>
      <c r="FS289" s="25">
        <f t="shared" si="298"/>
        <v>0</v>
      </c>
      <c r="FT289" s="25">
        <f t="shared" si="298"/>
        <v>0</v>
      </c>
      <c r="FU289" s="25">
        <f t="shared" si="298"/>
        <v>0</v>
      </c>
      <c r="FV289" s="25">
        <f t="shared" si="298"/>
        <v>0</v>
      </c>
      <c r="FW289" s="25">
        <f t="shared" si="298"/>
        <v>0</v>
      </c>
      <c r="FX289" s="25">
        <f t="shared" si="298"/>
        <v>0</v>
      </c>
      <c r="FY289" s="25">
        <f t="shared" si="298"/>
        <v>0</v>
      </c>
      <c r="FZ289" s="25">
        <f t="shared" si="298"/>
        <v>0</v>
      </c>
      <c r="GA289" s="25">
        <f t="shared" si="298"/>
        <v>0</v>
      </c>
      <c r="GB289" s="25">
        <f t="shared" si="298"/>
        <v>0</v>
      </c>
      <c r="GC289" s="25">
        <f t="shared" si="298"/>
        <v>0</v>
      </c>
      <c r="GD289" s="25">
        <f t="shared" si="298"/>
        <v>0</v>
      </c>
      <c r="GE289" s="25">
        <f t="shared" si="298"/>
        <v>0</v>
      </c>
      <c r="GF289" s="25">
        <f t="shared" si="298"/>
        <v>0</v>
      </c>
      <c r="GG289" s="25">
        <f t="shared" si="298"/>
        <v>0</v>
      </c>
      <c r="GH289" s="25">
        <f t="shared" si="298"/>
        <v>0</v>
      </c>
      <c r="GI289" s="25">
        <f t="shared" si="298"/>
        <v>0</v>
      </c>
      <c r="GJ289" s="25">
        <f t="shared" si="298"/>
        <v>0</v>
      </c>
      <c r="GK289" s="25">
        <f t="shared" si="298"/>
        <v>0</v>
      </c>
      <c r="GL289" s="25">
        <f t="shared" si="298"/>
        <v>0</v>
      </c>
      <c r="GM289" s="25">
        <f t="shared" si="298"/>
        <v>0</v>
      </c>
      <c r="GN289" s="25">
        <f t="shared" si="298"/>
        <v>0</v>
      </c>
      <c r="GO289" s="25">
        <f t="shared" si="298"/>
        <v>0</v>
      </c>
      <c r="GP289" s="25">
        <f t="shared" si="298"/>
        <v>0</v>
      </c>
      <c r="GQ289" s="25">
        <f t="shared" si="298"/>
        <v>0</v>
      </c>
      <c r="GR289" s="25">
        <f t="shared" si="298"/>
        <v>0</v>
      </c>
      <c r="GS289" s="25">
        <f t="shared" si="298"/>
        <v>0</v>
      </c>
      <c r="GT289" s="25">
        <f t="shared" si="298"/>
        <v>0</v>
      </c>
      <c r="GU289" s="25">
        <f t="shared" si="298"/>
        <v>0</v>
      </c>
      <c r="GV289" s="25">
        <f t="shared" si="298"/>
        <v>0</v>
      </c>
      <c r="GW289" s="25">
        <f t="shared" si="298"/>
        <v>0</v>
      </c>
      <c r="GX289" s="25">
        <f t="shared" si="298"/>
        <v>0</v>
      </c>
      <c r="GY289" s="25">
        <f t="shared" si="298"/>
        <v>0</v>
      </c>
      <c r="GZ289" s="25">
        <f t="shared" si="298"/>
        <v>0</v>
      </c>
      <c r="HA289" s="25">
        <f t="shared" si="298"/>
        <v>0</v>
      </c>
      <c r="HB289" s="25">
        <f t="shared" si="298"/>
        <v>0</v>
      </c>
      <c r="HC289" s="25">
        <f t="shared" si="298"/>
        <v>0</v>
      </c>
      <c r="HD289" s="25">
        <f t="shared" si="298"/>
        <v>0</v>
      </c>
      <c r="HE289" s="25">
        <f t="shared" si="298"/>
        <v>0</v>
      </c>
      <c r="HF289" s="25">
        <f t="shared" si="298"/>
        <v>0</v>
      </c>
      <c r="HG289" s="25">
        <f t="shared" si="298"/>
        <v>0</v>
      </c>
      <c r="HH289" s="25">
        <f t="shared" si="298"/>
        <v>0</v>
      </c>
      <c r="HI289" s="25">
        <f t="shared" si="298"/>
        <v>0</v>
      </c>
      <c r="HJ289" s="25">
        <f t="shared" si="298"/>
        <v>0</v>
      </c>
      <c r="HK289" s="25">
        <f t="shared" si="298"/>
        <v>0</v>
      </c>
      <c r="HL289" s="25">
        <f t="shared" si="298"/>
        <v>0</v>
      </c>
      <c r="HM289" s="25">
        <f t="shared" si="298"/>
        <v>0</v>
      </c>
      <c r="HN289" s="25">
        <f t="shared" si="298"/>
        <v>0</v>
      </c>
      <c r="HO289" s="25">
        <f t="shared" si="298"/>
        <v>0</v>
      </c>
      <c r="HP289" s="25">
        <f t="shared" si="298"/>
        <v>0</v>
      </c>
      <c r="HQ289" s="25">
        <f t="shared" si="298"/>
        <v>0</v>
      </c>
      <c r="HR289" s="25">
        <f t="shared" si="298"/>
        <v>0</v>
      </c>
      <c r="HS289" s="25">
        <f t="shared" si="298"/>
        <v>0</v>
      </c>
      <c r="HT289" s="25">
        <f t="shared" ref="HT289:KE289" si="299">HT231+HT164+HT74+HT59+HT37+HT4</f>
        <v>0</v>
      </c>
      <c r="HU289" s="25">
        <f t="shared" si="299"/>
        <v>0</v>
      </c>
      <c r="HV289" s="25">
        <f t="shared" si="299"/>
        <v>0</v>
      </c>
      <c r="HW289" s="25">
        <f t="shared" si="299"/>
        <v>0</v>
      </c>
      <c r="HX289" s="25">
        <f t="shared" si="299"/>
        <v>0</v>
      </c>
      <c r="HY289" s="25">
        <f t="shared" si="299"/>
        <v>0</v>
      </c>
      <c r="HZ289" s="25">
        <f t="shared" si="299"/>
        <v>0</v>
      </c>
      <c r="IA289" s="25">
        <f t="shared" si="299"/>
        <v>0</v>
      </c>
      <c r="IB289" s="25">
        <f t="shared" si="299"/>
        <v>0</v>
      </c>
      <c r="IC289" s="25">
        <f t="shared" si="299"/>
        <v>0</v>
      </c>
      <c r="ID289" s="25">
        <f t="shared" si="299"/>
        <v>0</v>
      </c>
      <c r="IE289" s="25">
        <f t="shared" si="299"/>
        <v>0</v>
      </c>
      <c r="IF289" s="25">
        <f t="shared" si="299"/>
        <v>0</v>
      </c>
      <c r="IG289" s="25">
        <f t="shared" si="299"/>
        <v>0</v>
      </c>
      <c r="IH289" s="25">
        <f t="shared" si="299"/>
        <v>0</v>
      </c>
      <c r="II289" s="25">
        <f t="shared" si="299"/>
        <v>0</v>
      </c>
      <c r="IJ289" s="25">
        <f t="shared" si="299"/>
        <v>0</v>
      </c>
      <c r="IK289" s="25">
        <f t="shared" si="299"/>
        <v>0</v>
      </c>
      <c r="IL289" s="25">
        <f t="shared" si="299"/>
        <v>0</v>
      </c>
      <c r="IM289" s="25">
        <f t="shared" si="299"/>
        <v>0</v>
      </c>
      <c r="IN289" s="25">
        <f t="shared" si="299"/>
        <v>0</v>
      </c>
      <c r="IO289" s="25">
        <f t="shared" si="299"/>
        <v>0</v>
      </c>
      <c r="IP289" s="25">
        <f t="shared" si="299"/>
        <v>0</v>
      </c>
      <c r="IQ289" s="25">
        <f t="shared" si="299"/>
        <v>0</v>
      </c>
      <c r="IR289" s="25">
        <f t="shared" si="299"/>
        <v>0</v>
      </c>
      <c r="IS289" s="25">
        <f t="shared" si="299"/>
        <v>0</v>
      </c>
      <c r="IT289" s="25">
        <f t="shared" si="299"/>
        <v>0</v>
      </c>
      <c r="IU289" s="25">
        <f t="shared" si="299"/>
        <v>0</v>
      </c>
      <c r="IV289" s="25">
        <f t="shared" si="299"/>
        <v>0</v>
      </c>
      <c r="IW289" s="25">
        <f t="shared" si="299"/>
        <v>0</v>
      </c>
      <c r="IX289" s="25">
        <f t="shared" si="299"/>
        <v>0</v>
      </c>
      <c r="IY289" s="25">
        <f t="shared" si="299"/>
        <v>0</v>
      </c>
      <c r="IZ289" s="25">
        <f t="shared" si="299"/>
        <v>0</v>
      </c>
      <c r="JA289" s="25">
        <f t="shared" si="299"/>
        <v>0</v>
      </c>
      <c r="JB289" s="25">
        <f t="shared" si="299"/>
        <v>0</v>
      </c>
      <c r="JC289" s="25">
        <f t="shared" si="299"/>
        <v>0</v>
      </c>
      <c r="JD289" s="25">
        <f t="shared" si="299"/>
        <v>0</v>
      </c>
      <c r="JE289" s="25">
        <f t="shared" si="299"/>
        <v>0</v>
      </c>
      <c r="JF289" s="25">
        <f t="shared" si="299"/>
        <v>0</v>
      </c>
      <c r="JG289" s="25">
        <f t="shared" si="299"/>
        <v>0</v>
      </c>
      <c r="JH289" s="25">
        <f t="shared" si="299"/>
        <v>0</v>
      </c>
      <c r="JI289" s="25">
        <f t="shared" si="299"/>
        <v>0</v>
      </c>
      <c r="JJ289" s="25">
        <f t="shared" si="299"/>
        <v>0</v>
      </c>
      <c r="JK289" s="25">
        <f t="shared" si="299"/>
        <v>0</v>
      </c>
      <c r="JL289" s="25">
        <f t="shared" si="299"/>
        <v>0</v>
      </c>
      <c r="JM289" s="25">
        <f t="shared" si="299"/>
        <v>0</v>
      </c>
      <c r="JN289" s="25">
        <f t="shared" si="299"/>
        <v>0</v>
      </c>
      <c r="JO289" s="25">
        <f t="shared" si="299"/>
        <v>0</v>
      </c>
      <c r="JP289" s="25">
        <f t="shared" si="299"/>
        <v>0</v>
      </c>
      <c r="JQ289" s="25">
        <f t="shared" si="299"/>
        <v>0</v>
      </c>
      <c r="JR289" s="25">
        <f t="shared" si="299"/>
        <v>0</v>
      </c>
      <c r="JS289" s="25">
        <f t="shared" si="299"/>
        <v>0</v>
      </c>
      <c r="JT289" s="25">
        <f t="shared" si="299"/>
        <v>0</v>
      </c>
      <c r="JU289" s="25">
        <f t="shared" si="299"/>
        <v>0</v>
      </c>
      <c r="JV289" s="25">
        <f t="shared" si="299"/>
        <v>0</v>
      </c>
      <c r="JW289" s="25">
        <f t="shared" si="299"/>
        <v>0</v>
      </c>
      <c r="JX289" s="25">
        <f t="shared" si="299"/>
        <v>0</v>
      </c>
      <c r="JY289" s="25">
        <f t="shared" si="299"/>
        <v>0</v>
      </c>
      <c r="JZ289" s="25">
        <f t="shared" si="299"/>
        <v>0</v>
      </c>
      <c r="KA289" s="25">
        <f t="shared" si="299"/>
        <v>0</v>
      </c>
      <c r="KB289" s="25">
        <f t="shared" si="299"/>
        <v>0</v>
      </c>
      <c r="KC289" s="25">
        <f t="shared" si="299"/>
        <v>0</v>
      </c>
      <c r="KD289" s="25">
        <f t="shared" si="299"/>
        <v>0</v>
      </c>
      <c r="KE289" s="25">
        <f t="shared" si="299"/>
        <v>0</v>
      </c>
      <c r="KF289" s="25">
        <f t="shared" ref="KF289:MQ289" si="300">KF231+KF164+KF74+KF59+KF37+KF4</f>
        <v>0</v>
      </c>
      <c r="KG289" s="25">
        <f t="shared" si="300"/>
        <v>0</v>
      </c>
      <c r="KH289" s="25">
        <f t="shared" si="300"/>
        <v>0</v>
      </c>
      <c r="KI289" s="25">
        <f t="shared" si="300"/>
        <v>0</v>
      </c>
      <c r="KJ289" s="25">
        <f t="shared" si="300"/>
        <v>0</v>
      </c>
      <c r="KK289" s="25">
        <f t="shared" si="300"/>
        <v>0</v>
      </c>
      <c r="KL289" s="25">
        <f t="shared" si="300"/>
        <v>0</v>
      </c>
      <c r="KM289" s="25">
        <f t="shared" si="300"/>
        <v>0</v>
      </c>
      <c r="KN289" s="25">
        <f t="shared" si="300"/>
        <v>0</v>
      </c>
      <c r="KO289" s="25">
        <f t="shared" si="300"/>
        <v>0</v>
      </c>
      <c r="KP289" s="25">
        <f t="shared" si="300"/>
        <v>0</v>
      </c>
      <c r="KQ289" s="25">
        <f t="shared" si="300"/>
        <v>0</v>
      </c>
      <c r="KR289" s="25">
        <f t="shared" si="300"/>
        <v>0</v>
      </c>
      <c r="KS289" s="25">
        <f t="shared" si="300"/>
        <v>0</v>
      </c>
      <c r="KT289" s="25">
        <f t="shared" si="300"/>
        <v>0</v>
      </c>
      <c r="KU289" s="25">
        <f t="shared" si="300"/>
        <v>0</v>
      </c>
      <c r="KV289" s="25">
        <f t="shared" si="300"/>
        <v>0</v>
      </c>
      <c r="KW289" s="25">
        <f t="shared" si="300"/>
        <v>0</v>
      </c>
      <c r="KX289" s="25">
        <f t="shared" si="300"/>
        <v>0</v>
      </c>
      <c r="KY289" s="25">
        <f t="shared" si="300"/>
        <v>0</v>
      </c>
      <c r="KZ289" s="25">
        <f t="shared" si="300"/>
        <v>0</v>
      </c>
      <c r="LA289" s="25">
        <f t="shared" si="300"/>
        <v>0</v>
      </c>
      <c r="LB289" s="25">
        <f t="shared" si="300"/>
        <v>0</v>
      </c>
      <c r="LC289" s="25">
        <f t="shared" si="300"/>
        <v>0</v>
      </c>
      <c r="LD289" s="25">
        <f t="shared" si="300"/>
        <v>0</v>
      </c>
      <c r="LE289" s="25">
        <f t="shared" si="300"/>
        <v>0</v>
      </c>
      <c r="LF289" s="25">
        <f t="shared" si="300"/>
        <v>0</v>
      </c>
      <c r="LG289" s="25">
        <f t="shared" si="300"/>
        <v>0</v>
      </c>
      <c r="LH289" s="25">
        <f t="shared" si="300"/>
        <v>0</v>
      </c>
      <c r="LI289" s="25">
        <f t="shared" si="300"/>
        <v>0</v>
      </c>
      <c r="LJ289" s="25">
        <f t="shared" si="300"/>
        <v>0</v>
      </c>
      <c r="LK289" s="25">
        <f t="shared" si="300"/>
        <v>0</v>
      </c>
      <c r="LL289" s="25">
        <f t="shared" si="300"/>
        <v>0</v>
      </c>
      <c r="LM289" s="25">
        <f t="shared" si="300"/>
        <v>0</v>
      </c>
      <c r="LN289" s="25">
        <f t="shared" si="300"/>
        <v>0</v>
      </c>
      <c r="LO289" s="25">
        <f t="shared" si="300"/>
        <v>0</v>
      </c>
      <c r="LP289" s="25">
        <f t="shared" si="300"/>
        <v>0</v>
      </c>
      <c r="LQ289" s="25">
        <f t="shared" si="300"/>
        <v>0</v>
      </c>
      <c r="LR289" s="25">
        <f t="shared" si="300"/>
        <v>0</v>
      </c>
      <c r="LS289" s="25">
        <f t="shared" si="300"/>
        <v>0</v>
      </c>
      <c r="LT289" s="25">
        <f t="shared" si="300"/>
        <v>0</v>
      </c>
      <c r="LU289" s="25">
        <f t="shared" si="300"/>
        <v>0</v>
      </c>
      <c r="LV289" s="25">
        <f t="shared" si="300"/>
        <v>0</v>
      </c>
      <c r="LW289" s="25">
        <f t="shared" si="300"/>
        <v>0</v>
      </c>
      <c r="LX289" s="25">
        <f t="shared" si="300"/>
        <v>0</v>
      </c>
      <c r="LY289" s="25">
        <f t="shared" si="300"/>
        <v>0</v>
      </c>
      <c r="LZ289" s="25">
        <f t="shared" si="300"/>
        <v>0</v>
      </c>
      <c r="MA289" s="25">
        <f t="shared" si="300"/>
        <v>0</v>
      </c>
      <c r="MB289" s="25">
        <f t="shared" si="300"/>
        <v>0</v>
      </c>
      <c r="MC289" s="25">
        <f t="shared" si="300"/>
        <v>0</v>
      </c>
      <c r="MD289" s="25">
        <f t="shared" si="300"/>
        <v>0</v>
      </c>
      <c r="ME289" s="25">
        <f t="shared" si="300"/>
        <v>0</v>
      </c>
      <c r="MF289" s="25">
        <f t="shared" si="300"/>
        <v>0</v>
      </c>
      <c r="MG289" s="25">
        <f t="shared" si="300"/>
        <v>0</v>
      </c>
      <c r="MH289" s="25">
        <f t="shared" si="300"/>
        <v>0</v>
      </c>
      <c r="MI289" s="25">
        <f t="shared" si="300"/>
        <v>0</v>
      </c>
      <c r="MJ289" s="25">
        <f t="shared" si="300"/>
        <v>0</v>
      </c>
      <c r="MK289" s="25">
        <f t="shared" si="300"/>
        <v>0</v>
      </c>
      <c r="ML289" s="25">
        <f t="shared" si="300"/>
        <v>0</v>
      </c>
      <c r="MM289" s="25">
        <f t="shared" si="300"/>
        <v>0</v>
      </c>
      <c r="MN289" s="25">
        <f t="shared" si="300"/>
        <v>0</v>
      </c>
      <c r="MO289" s="25">
        <f t="shared" si="300"/>
        <v>0</v>
      </c>
      <c r="MP289" s="25">
        <f t="shared" si="300"/>
        <v>0</v>
      </c>
      <c r="MQ289" s="25">
        <f t="shared" si="300"/>
        <v>0</v>
      </c>
      <c r="MR289" s="25">
        <f t="shared" ref="MR289:PC289" si="301">MR231+MR164+MR74+MR59+MR37+MR4</f>
        <v>0</v>
      </c>
      <c r="MS289" s="25">
        <f t="shared" si="301"/>
        <v>0</v>
      </c>
      <c r="MT289" s="25">
        <f t="shared" si="301"/>
        <v>0</v>
      </c>
      <c r="MU289" s="25">
        <f t="shared" si="301"/>
        <v>0</v>
      </c>
      <c r="MV289" s="25">
        <f t="shared" si="301"/>
        <v>0</v>
      </c>
      <c r="MW289" s="25">
        <f t="shared" si="301"/>
        <v>0</v>
      </c>
      <c r="MX289" s="25">
        <f t="shared" si="301"/>
        <v>0</v>
      </c>
      <c r="MY289" s="25">
        <f t="shared" si="301"/>
        <v>0</v>
      </c>
      <c r="MZ289" s="25">
        <f t="shared" si="301"/>
        <v>0</v>
      </c>
      <c r="NA289" s="25">
        <f t="shared" si="301"/>
        <v>0</v>
      </c>
      <c r="NB289" s="25">
        <f t="shared" si="301"/>
        <v>0</v>
      </c>
      <c r="NC289" s="25">
        <f t="shared" si="301"/>
        <v>0</v>
      </c>
      <c r="ND289" s="25">
        <f t="shared" si="301"/>
        <v>0</v>
      </c>
      <c r="NE289" s="25">
        <f t="shared" si="301"/>
        <v>0</v>
      </c>
      <c r="NF289" s="25">
        <f t="shared" si="301"/>
        <v>0</v>
      </c>
      <c r="NG289" s="25">
        <f t="shared" si="301"/>
        <v>0</v>
      </c>
      <c r="NH289" s="25">
        <f t="shared" si="301"/>
        <v>0</v>
      </c>
      <c r="NI289" s="25">
        <f t="shared" si="301"/>
        <v>0</v>
      </c>
      <c r="NJ289" s="25">
        <f t="shared" si="301"/>
        <v>0</v>
      </c>
      <c r="NK289" s="25">
        <f t="shared" si="301"/>
        <v>0</v>
      </c>
      <c r="NL289" s="25">
        <f t="shared" si="301"/>
        <v>0</v>
      </c>
      <c r="NM289" s="25">
        <f t="shared" si="301"/>
        <v>0</v>
      </c>
      <c r="NN289" s="25">
        <f t="shared" si="301"/>
        <v>0</v>
      </c>
      <c r="NO289" s="25">
        <f t="shared" si="301"/>
        <v>0</v>
      </c>
      <c r="NP289" s="25">
        <f t="shared" si="301"/>
        <v>0</v>
      </c>
      <c r="NQ289" s="25">
        <f t="shared" si="301"/>
        <v>0</v>
      </c>
      <c r="NR289" s="25">
        <f t="shared" si="301"/>
        <v>0</v>
      </c>
      <c r="NS289" s="25">
        <f t="shared" si="301"/>
        <v>0</v>
      </c>
      <c r="NT289" s="25">
        <f t="shared" si="301"/>
        <v>0</v>
      </c>
      <c r="NU289" s="25">
        <f t="shared" si="301"/>
        <v>0</v>
      </c>
      <c r="NV289" s="25">
        <f t="shared" si="301"/>
        <v>0</v>
      </c>
      <c r="NW289" s="25">
        <f t="shared" si="301"/>
        <v>0</v>
      </c>
      <c r="NX289" s="25">
        <f t="shared" si="301"/>
        <v>0</v>
      </c>
      <c r="NY289" s="25">
        <f t="shared" si="301"/>
        <v>0</v>
      </c>
      <c r="NZ289" s="25">
        <f t="shared" si="301"/>
        <v>0</v>
      </c>
      <c r="OA289" s="25">
        <f t="shared" si="301"/>
        <v>0</v>
      </c>
      <c r="OB289" s="25">
        <f t="shared" si="301"/>
        <v>0</v>
      </c>
      <c r="OC289" s="25">
        <f t="shared" si="301"/>
        <v>0</v>
      </c>
      <c r="OD289" s="25">
        <f t="shared" si="301"/>
        <v>0</v>
      </c>
      <c r="OE289" s="25">
        <f t="shared" si="301"/>
        <v>0</v>
      </c>
      <c r="OF289" s="25">
        <f t="shared" si="301"/>
        <v>0</v>
      </c>
      <c r="OG289" s="25">
        <f t="shared" si="301"/>
        <v>0</v>
      </c>
      <c r="OH289" s="25">
        <f t="shared" si="301"/>
        <v>0</v>
      </c>
      <c r="OI289" s="25">
        <f t="shared" si="301"/>
        <v>0</v>
      </c>
      <c r="OJ289" s="25">
        <f t="shared" si="301"/>
        <v>0</v>
      </c>
      <c r="OK289" s="25">
        <f t="shared" si="301"/>
        <v>0</v>
      </c>
      <c r="OL289" s="25">
        <f t="shared" si="301"/>
        <v>0</v>
      </c>
      <c r="OM289" s="25">
        <f t="shared" si="301"/>
        <v>0</v>
      </c>
      <c r="ON289" s="25">
        <f t="shared" si="301"/>
        <v>0</v>
      </c>
      <c r="OO289" s="25">
        <f t="shared" si="301"/>
        <v>18332.954575200001</v>
      </c>
      <c r="OP289" s="25">
        <f t="shared" si="301"/>
        <v>11417.685562799999</v>
      </c>
      <c r="OQ289" s="25">
        <f t="shared" si="301"/>
        <v>0</v>
      </c>
      <c r="OR289" s="25">
        <f t="shared" si="301"/>
        <v>0</v>
      </c>
      <c r="OS289" s="25">
        <f t="shared" si="301"/>
        <v>0</v>
      </c>
      <c r="OT289" s="25">
        <f t="shared" si="301"/>
        <v>0</v>
      </c>
      <c r="OU289" s="25">
        <f t="shared" si="301"/>
        <v>0</v>
      </c>
      <c r="OV289" s="25">
        <f t="shared" si="301"/>
        <v>0</v>
      </c>
      <c r="OW289" s="25">
        <f t="shared" si="301"/>
        <v>0</v>
      </c>
      <c r="OX289" s="25">
        <f t="shared" si="301"/>
        <v>0</v>
      </c>
      <c r="OY289" s="25">
        <f t="shared" si="301"/>
        <v>0</v>
      </c>
      <c r="OZ289" s="25">
        <f t="shared" si="301"/>
        <v>0</v>
      </c>
      <c r="PA289" s="25">
        <f t="shared" si="301"/>
        <v>0</v>
      </c>
      <c r="PB289" s="25">
        <f t="shared" si="301"/>
        <v>0</v>
      </c>
      <c r="PC289" s="25">
        <f t="shared" si="301"/>
        <v>0</v>
      </c>
      <c r="PD289" s="25">
        <f t="shared" ref="PD289:PV289" si="302">PD231+PD164+PD74+PD59+PD37+PD4</f>
        <v>0</v>
      </c>
      <c r="PE289" s="25">
        <f t="shared" si="302"/>
        <v>0</v>
      </c>
      <c r="PF289" s="25">
        <f t="shared" si="302"/>
        <v>0</v>
      </c>
      <c r="PG289" s="25">
        <f t="shared" si="302"/>
        <v>0</v>
      </c>
      <c r="PH289" s="25">
        <f t="shared" si="302"/>
        <v>0</v>
      </c>
      <c r="PI289" s="25">
        <f t="shared" si="302"/>
        <v>0</v>
      </c>
      <c r="PJ289" s="25">
        <f t="shared" si="302"/>
        <v>0</v>
      </c>
      <c r="PK289" s="25">
        <f t="shared" si="302"/>
        <v>0</v>
      </c>
      <c r="PL289" s="25">
        <f t="shared" si="302"/>
        <v>0</v>
      </c>
      <c r="PM289" s="25">
        <f t="shared" si="302"/>
        <v>0</v>
      </c>
      <c r="PN289" s="25">
        <f t="shared" si="302"/>
        <v>0</v>
      </c>
      <c r="PO289" s="25">
        <f t="shared" si="302"/>
        <v>0</v>
      </c>
      <c r="PP289" s="25">
        <f t="shared" si="302"/>
        <v>0</v>
      </c>
      <c r="PQ289" s="25">
        <f t="shared" si="302"/>
        <v>0</v>
      </c>
      <c r="PR289" s="25">
        <f t="shared" si="302"/>
        <v>0</v>
      </c>
      <c r="PS289" s="25">
        <f t="shared" si="302"/>
        <v>0</v>
      </c>
      <c r="PT289" s="25">
        <f t="shared" si="302"/>
        <v>0</v>
      </c>
      <c r="PU289" s="25">
        <f t="shared" si="302"/>
        <v>0</v>
      </c>
      <c r="PV289" s="25">
        <f t="shared" si="302"/>
        <v>0</v>
      </c>
    </row>
    <row r="290" spans="1:438">
      <c r="A290" s="21" t="s">
        <v>372</v>
      </c>
      <c r="B290" s="24">
        <f>SUM(AI290:AT290)/1000</f>
        <v>0</v>
      </c>
      <c r="C290" s="24">
        <f>SUM(AU290:BF290)/1000</f>
        <v>0</v>
      </c>
      <c r="D290" s="24">
        <f>SUM(BG290:BR290)/1000</f>
        <v>0</v>
      </c>
      <c r="E290" s="24">
        <f>SUM(BS290:CD290)/1000</f>
        <v>0</v>
      </c>
      <c r="F290" s="24">
        <f>SUM(CE290:CP290)/1000</f>
        <v>0</v>
      </c>
      <c r="G290" s="24">
        <f>SUM(CQ290:DB290)/1000</f>
        <v>0</v>
      </c>
      <c r="H290" s="24">
        <f>SUM(DC290:DN290)/1000</f>
        <v>0</v>
      </c>
      <c r="I290" s="24">
        <f>SUM(DO290:DZ290)/1000</f>
        <v>0</v>
      </c>
      <c r="J290" s="24">
        <f>SUM(EA290:EL290)/1000</f>
        <v>0</v>
      </c>
      <c r="K290" s="24">
        <f>SUM(EM290:EX290)/1000</f>
        <v>0</v>
      </c>
      <c r="L290" s="24">
        <f>SUM(EY290:FJ290)/1000</f>
        <v>0</v>
      </c>
      <c r="M290" s="24">
        <f>SUM(FK290:FV290)/1000</f>
        <v>0</v>
      </c>
      <c r="N290" s="24">
        <f>SUM(FW290:GH290)/1000</f>
        <v>0</v>
      </c>
      <c r="O290" s="24">
        <f>SUM(GI290:GT290)/1000</f>
        <v>0</v>
      </c>
      <c r="P290" s="24">
        <f>SUM(GU290:HF290)/1000</f>
        <v>0</v>
      </c>
      <c r="Q290" s="24">
        <f>SUM(HG290:HR290)/1000</f>
        <v>0</v>
      </c>
      <c r="R290" s="24">
        <f>SUM(HS290:ID290)/1000</f>
        <v>0</v>
      </c>
      <c r="S290" s="24">
        <f>SUM(IE290:IP290)/1000</f>
        <v>0</v>
      </c>
      <c r="T290" s="24">
        <f>SUM(IQ290:JB290)/1000</f>
        <v>0</v>
      </c>
      <c r="U290" s="24">
        <f>SUM(JC290:JN290)/1000</f>
        <v>0</v>
      </c>
      <c r="V290" s="24">
        <f>SUM(JO290:JZ290)/1000</f>
        <v>0</v>
      </c>
      <c r="W290" s="24">
        <f>SUM(KA290:KL290)/1000</f>
        <v>0</v>
      </c>
      <c r="X290" s="24">
        <f>SUM(KM290:KX290)/1000</f>
        <v>0</v>
      </c>
      <c r="Y290" s="24">
        <f>SUM(KY290:LJ290)/1000</f>
        <v>0</v>
      </c>
      <c r="Z290" s="24">
        <f>SUM(LK290:LV290)/1000</f>
        <v>0</v>
      </c>
      <c r="AA290" s="24">
        <f>SUM(LW290:MH290)/1000</f>
        <v>0</v>
      </c>
      <c r="AB290" s="24">
        <f>SUM(MI290:MT290)/1000</f>
        <v>0</v>
      </c>
      <c r="AC290" s="24">
        <f>SUM(MU290:NF290)/1000</f>
        <v>0</v>
      </c>
      <c r="AD290" s="24">
        <f>SUM(NG290:NR290)/1000</f>
        <v>0</v>
      </c>
      <c r="AE290" s="24">
        <f>SUM(NS290:OD290)/1000</f>
        <v>0</v>
      </c>
      <c r="AF290" s="24">
        <f>SUM(OE290:OP290)/1000</f>
        <v>238.94609025960003</v>
      </c>
      <c r="AG290" s="24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  <c r="EX290" s="25"/>
      <c r="EY290" s="25"/>
      <c r="EZ290" s="25"/>
      <c r="FA290" s="25"/>
      <c r="FB290" s="25"/>
      <c r="FC290" s="25"/>
      <c r="FD290" s="25"/>
      <c r="FE290" s="25"/>
      <c r="FF290" s="25"/>
      <c r="FG290" s="25"/>
      <c r="FH290" s="25"/>
      <c r="FI290" s="25"/>
      <c r="FJ290" s="25"/>
      <c r="FK290" s="25"/>
      <c r="FL290" s="25"/>
      <c r="FM290" s="25"/>
      <c r="FN290" s="25"/>
      <c r="FO290" s="25"/>
      <c r="FP290" s="25"/>
      <c r="FQ290" s="25"/>
      <c r="FR290" s="25"/>
      <c r="FS290" s="25"/>
      <c r="FT290" s="25"/>
      <c r="FU290" s="25"/>
      <c r="FV290" s="25"/>
      <c r="FW290" s="25"/>
      <c r="FX290" s="25"/>
      <c r="FY290" s="25"/>
      <c r="FZ290" s="25"/>
      <c r="GA290" s="25"/>
      <c r="GB290" s="25"/>
      <c r="GC290" s="25"/>
      <c r="GD290" s="25"/>
      <c r="GE290" s="25"/>
      <c r="GF290" s="25"/>
      <c r="GG290" s="25"/>
      <c r="GH290" s="25"/>
      <c r="GI290" s="25"/>
      <c r="GJ290" s="25"/>
      <c r="GK290" s="25"/>
      <c r="GL290" s="25"/>
      <c r="GM290" s="25"/>
      <c r="GN290" s="25"/>
      <c r="GO290" s="25"/>
      <c r="GP290" s="25"/>
      <c r="GQ290" s="25"/>
      <c r="GR290" s="25"/>
      <c r="GS290" s="25"/>
      <c r="GT290" s="25"/>
      <c r="GU290" s="25"/>
      <c r="GV290" s="25"/>
      <c r="GW290" s="25"/>
      <c r="GX290" s="25"/>
      <c r="GY290" s="25"/>
      <c r="GZ290" s="25"/>
      <c r="HA290" s="25"/>
      <c r="HB290" s="25"/>
      <c r="HC290" s="25"/>
      <c r="HD290" s="25"/>
      <c r="HE290" s="25"/>
      <c r="HF290" s="25"/>
      <c r="HG290" s="25"/>
      <c r="HH290" s="25"/>
      <c r="HI290" s="25"/>
      <c r="HJ290" s="25"/>
      <c r="HK290" s="25"/>
      <c r="HL290" s="25"/>
      <c r="HM290" s="25"/>
      <c r="HN290" s="25"/>
      <c r="HO290" s="25"/>
      <c r="HP290" s="25"/>
      <c r="HQ290" s="25"/>
      <c r="HR290" s="25"/>
      <c r="HS290" s="25"/>
      <c r="HT290" s="25"/>
      <c r="HU290" s="25"/>
      <c r="HV290" s="25"/>
      <c r="HW290" s="25"/>
      <c r="HX290" s="25"/>
      <c r="HY290" s="25"/>
      <c r="HZ290" s="25"/>
      <c r="IA290" s="25"/>
      <c r="IB290" s="25"/>
      <c r="IC290" s="25"/>
      <c r="ID290" s="25"/>
      <c r="IE290" s="25"/>
      <c r="IF290" s="25"/>
      <c r="IG290" s="25"/>
      <c r="IH290" s="25"/>
      <c r="II290" s="25"/>
      <c r="IJ290" s="25"/>
      <c r="IK290" s="25"/>
      <c r="IL290" s="25"/>
      <c r="IM290" s="25"/>
      <c r="IN290" s="25"/>
      <c r="IO290" s="25"/>
      <c r="IP290" s="25"/>
      <c r="IQ290" s="25"/>
      <c r="IR290" s="25"/>
      <c r="IS290" s="25"/>
      <c r="IT290" s="25"/>
      <c r="IU290" s="25"/>
      <c r="IV290" s="25"/>
      <c r="IW290" s="25"/>
      <c r="IX290" s="25"/>
      <c r="IY290" s="25"/>
      <c r="IZ290" s="25"/>
      <c r="JA290" s="25"/>
      <c r="JB290" s="25"/>
      <c r="JC290" s="25"/>
      <c r="JD290" s="25"/>
      <c r="JE290" s="25"/>
      <c r="JF290" s="25"/>
      <c r="JG290" s="25"/>
      <c r="JH290" s="25"/>
      <c r="JI290" s="25"/>
      <c r="JJ290" s="25"/>
      <c r="JK290" s="25"/>
      <c r="JL290" s="25"/>
      <c r="JM290" s="25"/>
      <c r="JN290" s="25"/>
      <c r="JO290" s="25"/>
      <c r="JP290" s="25"/>
      <c r="JQ290" s="25"/>
      <c r="JR290" s="25"/>
      <c r="JS290" s="25"/>
      <c r="JT290" s="25"/>
      <c r="JU290" s="25"/>
      <c r="JV290" s="25"/>
      <c r="JW290" s="25"/>
      <c r="JX290" s="25"/>
      <c r="JY290" s="25"/>
      <c r="JZ290" s="25"/>
      <c r="KA290" s="25"/>
      <c r="KB290" s="25"/>
      <c r="KC290" s="25"/>
      <c r="KD290" s="25"/>
      <c r="KE290" s="25"/>
      <c r="KF290" s="25"/>
      <c r="KG290" s="25"/>
      <c r="KH290" s="25"/>
      <c r="KI290" s="25"/>
      <c r="KJ290" s="25"/>
      <c r="KK290" s="25"/>
      <c r="KL290" s="25"/>
      <c r="KM290" s="25"/>
      <c r="KN290" s="25"/>
      <c r="KO290" s="25"/>
      <c r="KP290" s="25"/>
      <c r="KQ290" s="25"/>
      <c r="KR290" s="25"/>
      <c r="KS290" s="25"/>
      <c r="KT290" s="25"/>
      <c r="KU290" s="25"/>
      <c r="KV290" s="25"/>
      <c r="KW290" s="25"/>
      <c r="KX290" s="25"/>
      <c r="KY290" s="25"/>
      <c r="KZ290" s="25"/>
      <c r="LA290" s="25"/>
      <c r="LB290" s="25"/>
      <c r="LC290" s="25"/>
      <c r="LD290" s="25"/>
      <c r="LE290" s="25"/>
      <c r="LF290" s="25"/>
      <c r="LG290" s="25"/>
      <c r="LH290" s="25"/>
      <c r="LI290" s="25"/>
      <c r="LJ290" s="25"/>
      <c r="LK290" s="25"/>
      <c r="LL290" s="25"/>
      <c r="LM290" s="25"/>
      <c r="LN290" s="25"/>
      <c r="LO290" s="25"/>
      <c r="LP290" s="25"/>
      <c r="LQ290" s="25"/>
      <c r="LR290" s="25"/>
      <c r="LS290" s="25"/>
      <c r="LT290" s="25"/>
      <c r="LU290" s="25"/>
      <c r="LV290" s="25"/>
      <c r="LW290" s="25"/>
      <c r="LX290" s="25"/>
      <c r="LY290" s="25"/>
      <c r="LZ290" s="25"/>
      <c r="MA290" s="25"/>
      <c r="MB290" s="25"/>
      <c r="MC290" s="25"/>
      <c r="MD290" s="25"/>
      <c r="ME290" s="25"/>
      <c r="MF290" s="25"/>
      <c r="MG290" s="25"/>
      <c r="MH290" s="25"/>
      <c r="MI290" s="25"/>
      <c r="MJ290" s="25"/>
      <c r="MK290" s="25"/>
      <c r="ML290" s="25"/>
      <c r="MM290" s="26"/>
      <c r="MN290" s="25"/>
      <c r="MO290" s="26"/>
      <c r="MP290" s="26"/>
      <c r="MQ290" s="26"/>
      <c r="MR290" s="26"/>
      <c r="MS290" s="26"/>
      <c r="MT290" s="25"/>
      <c r="MU290" s="26"/>
      <c r="MV290" s="25"/>
      <c r="MW290" s="25"/>
      <c r="MX290" s="25"/>
      <c r="MY290" s="25"/>
      <c r="MZ290" s="25"/>
      <c r="NA290" s="25"/>
      <c r="NB290" s="25"/>
      <c r="NC290" s="25"/>
      <c r="ND290" s="26"/>
      <c r="NE290" s="29"/>
      <c r="NF290" s="26"/>
      <c r="NG290" s="26"/>
      <c r="NH290" s="26"/>
      <c r="NI290" s="26"/>
      <c r="NJ290" s="26"/>
      <c r="NK290" s="26"/>
      <c r="NL290" s="26"/>
      <c r="NM290" s="26"/>
      <c r="NN290" s="26"/>
      <c r="NO290" s="26"/>
      <c r="NP290" s="26"/>
      <c r="NQ290" s="26"/>
      <c r="NR290" s="26"/>
      <c r="NS290" s="26"/>
      <c r="NT290" s="26"/>
      <c r="NU290" s="26"/>
      <c r="NV290" s="26"/>
      <c r="NW290" s="26"/>
      <c r="NX290" s="26"/>
      <c r="NY290" s="26"/>
      <c r="NZ290" s="26"/>
      <c r="OA290" s="26"/>
      <c r="OB290" s="25"/>
      <c r="OC290" s="25"/>
      <c r="OD290" s="25"/>
      <c r="OE290" s="25"/>
      <c r="OF290" s="25"/>
      <c r="OG290" s="25"/>
      <c r="OH290" s="25"/>
      <c r="OI290" s="25"/>
      <c r="OJ290" s="25"/>
      <c r="OK290" s="25"/>
      <c r="OL290" s="25"/>
      <c r="OM290" s="25"/>
      <c r="ON290" s="25"/>
      <c r="OO290" s="25">
        <v>193827.953817</v>
      </c>
      <c r="OP290" s="25">
        <v>45118.136442600007</v>
      </c>
    </row>
    <row r="291" spans="1:438">
      <c r="A291" s="21" t="s">
        <v>373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5"/>
      <c r="AC291" s="25"/>
      <c r="AD291" s="25"/>
      <c r="AE291" s="25"/>
      <c r="AF291" s="25"/>
      <c r="AG291" s="25"/>
      <c r="AI291" s="25">
        <f t="shared" ref="AI291:CT291" si="303">AI290+AI307</f>
        <v>1085</v>
      </c>
      <c r="AJ291" s="25">
        <f t="shared" si="303"/>
        <v>25</v>
      </c>
      <c r="AK291" s="25">
        <f t="shared" si="303"/>
        <v>36</v>
      </c>
      <c r="AL291" s="25">
        <f t="shared" si="303"/>
        <v>40</v>
      </c>
      <c r="AM291" s="25">
        <f t="shared" si="303"/>
        <v>273</v>
      </c>
      <c r="AN291" s="25">
        <f t="shared" si="303"/>
        <v>291</v>
      </c>
      <c r="AO291" s="25">
        <f t="shared" si="303"/>
        <v>94</v>
      </c>
      <c r="AP291" s="25">
        <f t="shared" si="303"/>
        <v>40</v>
      </c>
      <c r="AQ291" s="25">
        <f t="shared" si="303"/>
        <v>22</v>
      </c>
      <c r="AR291" s="25">
        <f t="shared" si="303"/>
        <v>25</v>
      </c>
      <c r="AS291" s="25">
        <f t="shared" si="303"/>
        <v>30</v>
      </c>
      <c r="AT291" s="25">
        <f t="shared" si="303"/>
        <v>10</v>
      </c>
      <c r="AU291" s="25">
        <f t="shared" si="303"/>
        <v>58</v>
      </c>
      <c r="AV291" s="25">
        <f t="shared" si="303"/>
        <v>12</v>
      </c>
      <c r="AW291" s="25">
        <f t="shared" si="303"/>
        <v>15</v>
      </c>
      <c r="AX291" s="25">
        <f t="shared" si="303"/>
        <v>11</v>
      </c>
      <c r="AY291" s="25">
        <f t="shared" si="303"/>
        <v>14</v>
      </c>
      <c r="AZ291" s="25">
        <f t="shared" si="303"/>
        <v>63</v>
      </c>
      <c r="BA291" s="25">
        <f t="shared" si="303"/>
        <v>285</v>
      </c>
      <c r="BB291" s="25">
        <f t="shared" si="303"/>
        <v>285</v>
      </c>
      <c r="BC291" s="25">
        <f t="shared" si="303"/>
        <v>188</v>
      </c>
      <c r="BD291" s="25">
        <f t="shared" si="303"/>
        <v>1097</v>
      </c>
      <c r="BE291" s="25">
        <f t="shared" si="303"/>
        <v>291</v>
      </c>
      <c r="BF291" s="25">
        <f t="shared" si="303"/>
        <v>208</v>
      </c>
      <c r="BG291" s="25">
        <f t="shared" si="303"/>
        <v>201</v>
      </c>
      <c r="BH291" s="25">
        <f t="shared" si="303"/>
        <v>22</v>
      </c>
      <c r="BI291" s="25">
        <f t="shared" si="303"/>
        <v>45</v>
      </c>
      <c r="BJ291" s="25">
        <f t="shared" si="303"/>
        <v>162</v>
      </c>
      <c r="BK291" s="25">
        <f t="shared" si="303"/>
        <v>213</v>
      </c>
      <c r="BL291" s="25">
        <f t="shared" si="303"/>
        <v>271</v>
      </c>
      <c r="BM291" s="25">
        <f t="shared" si="303"/>
        <v>157</v>
      </c>
      <c r="BN291" s="25">
        <f t="shared" si="303"/>
        <v>337</v>
      </c>
      <c r="BO291" s="25">
        <f t="shared" si="303"/>
        <v>93</v>
      </c>
      <c r="BP291" s="25">
        <f t="shared" si="303"/>
        <v>232</v>
      </c>
      <c r="BQ291" s="25">
        <f t="shared" si="303"/>
        <v>176</v>
      </c>
      <c r="BR291" s="25">
        <f t="shared" si="303"/>
        <v>341</v>
      </c>
      <c r="BS291" s="25">
        <f t="shared" si="303"/>
        <v>359</v>
      </c>
      <c r="BT291" s="25">
        <f t="shared" si="303"/>
        <v>145</v>
      </c>
      <c r="BU291" s="25">
        <f t="shared" si="303"/>
        <v>129</v>
      </c>
      <c r="BV291" s="25">
        <f t="shared" si="303"/>
        <v>789</v>
      </c>
      <c r="BW291" s="25">
        <f t="shared" si="303"/>
        <v>861</v>
      </c>
      <c r="BX291" s="25">
        <f t="shared" si="303"/>
        <v>1215</v>
      </c>
      <c r="BY291" s="25">
        <f t="shared" si="303"/>
        <v>1122</v>
      </c>
      <c r="BZ291" s="25">
        <f t="shared" si="303"/>
        <v>483</v>
      </c>
      <c r="CA291" s="25">
        <f t="shared" si="303"/>
        <v>1043</v>
      </c>
      <c r="CB291" s="25">
        <f t="shared" si="303"/>
        <v>859</v>
      </c>
      <c r="CC291" s="25">
        <f t="shared" si="303"/>
        <v>1037</v>
      </c>
      <c r="CD291" s="25">
        <f t="shared" si="303"/>
        <v>231</v>
      </c>
      <c r="CE291" s="25">
        <f t="shared" si="303"/>
        <v>1257</v>
      </c>
      <c r="CF291" s="25">
        <f t="shared" si="303"/>
        <v>643</v>
      </c>
      <c r="CG291" s="25">
        <f t="shared" si="303"/>
        <v>535</v>
      </c>
      <c r="CH291" s="25">
        <f t="shared" si="303"/>
        <v>425</v>
      </c>
      <c r="CI291" s="25">
        <f t="shared" si="303"/>
        <v>528</v>
      </c>
      <c r="CJ291" s="25">
        <f t="shared" si="303"/>
        <v>497</v>
      </c>
      <c r="CK291" s="25">
        <f t="shared" si="303"/>
        <v>145</v>
      </c>
      <c r="CL291" s="25">
        <f t="shared" si="303"/>
        <v>247</v>
      </c>
      <c r="CM291" s="25">
        <f t="shared" si="303"/>
        <v>299</v>
      </c>
      <c r="CN291" s="25">
        <f t="shared" si="303"/>
        <v>144</v>
      </c>
      <c r="CO291" s="25">
        <f t="shared" si="303"/>
        <v>84</v>
      </c>
      <c r="CP291" s="25">
        <f t="shared" si="303"/>
        <v>57</v>
      </c>
      <c r="CQ291" s="25">
        <f t="shared" si="303"/>
        <v>328</v>
      </c>
      <c r="CR291" s="25">
        <f t="shared" si="303"/>
        <v>531</v>
      </c>
      <c r="CS291" s="25">
        <f t="shared" si="303"/>
        <v>111</v>
      </c>
      <c r="CT291" s="25">
        <f t="shared" si="303"/>
        <v>120</v>
      </c>
      <c r="CU291" s="25">
        <f t="shared" ref="CU291:FF291" si="304">CU290+CU307</f>
        <v>500</v>
      </c>
      <c r="CV291" s="25">
        <f t="shared" si="304"/>
        <v>606</v>
      </c>
      <c r="CW291" s="25">
        <f t="shared" si="304"/>
        <v>610</v>
      </c>
      <c r="CX291" s="25">
        <f t="shared" si="304"/>
        <v>877</v>
      </c>
      <c r="CY291" s="25">
        <f t="shared" si="304"/>
        <v>1581</v>
      </c>
      <c r="CZ291" s="25">
        <f t="shared" si="304"/>
        <v>1369</v>
      </c>
      <c r="DA291" s="25">
        <f t="shared" si="304"/>
        <v>633</v>
      </c>
      <c r="DB291" s="25">
        <f t="shared" si="304"/>
        <v>588</v>
      </c>
      <c r="DC291" s="25">
        <f t="shared" si="304"/>
        <v>1125</v>
      </c>
      <c r="DD291" s="25">
        <f t="shared" si="304"/>
        <v>1993</v>
      </c>
      <c r="DE291" s="25">
        <f t="shared" si="304"/>
        <v>1041</v>
      </c>
      <c r="DF291" s="25">
        <f t="shared" si="304"/>
        <v>1101</v>
      </c>
      <c r="DG291" s="25">
        <f t="shared" si="304"/>
        <v>1842</v>
      </c>
      <c r="DH291" s="25">
        <f t="shared" si="304"/>
        <v>1549</v>
      </c>
      <c r="DI291" s="25">
        <f t="shared" si="304"/>
        <v>923</v>
      </c>
      <c r="DJ291" s="25">
        <f t="shared" si="304"/>
        <v>858</v>
      </c>
      <c r="DK291" s="25">
        <f t="shared" si="304"/>
        <v>566</v>
      </c>
      <c r="DL291" s="25">
        <f t="shared" si="304"/>
        <v>790</v>
      </c>
      <c r="DM291" s="25">
        <f t="shared" si="304"/>
        <v>341</v>
      </c>
      <c r="DN291" s="25">
        <f t="shared" si="304"/>
        <v>778</v>
      </c>
      <c r="DO291" s="25">
        <f t="shared" si="304"/>
        <v>941</v>
      </c>
      <c r="DP291" s="25">
        <f t="shared" si="304"/>
        <v>1114</v>
      </c>
      <c r="DQ291" s="25">
        <f t="shared" si="304"/>
        <v>1069</v>
      </c>
      <c r="DR291" s="25">
        <f t="shared" si="304"/>
        <v>1173</v>
      </c>
      <c r="DS291" s="25">
        <f t="shared" si="304"/>
        <v>1683</v>
      </c>
      <c r="DT291" s="25">
        <f t="shared" si="304"/>
        <v>1224</v>
      </c>
      <c r="DU291" s="25">
        <f t="shared" si="304"/>
        <v>1084</v>
      </c>
      <c r="DV291" s="25">
        <f t="shared" si="304"/>
        <v>962</v>
      </c>
      <c r="DW291" s="25">
        <f t="shared" si="304"/>
        <v>1177</v>
      </c>
      <c r="DX291" s="25">
        <f t="shared" si="304"/>
        <v>953</v>
      </c>
      <c r="DY291" s="25">
        <f t="shared" si="304"/>
        <v>422</v>
      </c>
      <c r="DZ291" s="25">
        <f t="shared" si="304"/>
        <v>771</v>
      </c>
      <c r="EA291" s="25">
        <f t="shared" si="304"/>
        <v>592</v>
      </c>
      <c r="EB291" s="25">
        <f t="shared" si="304"/>
        <v>2688</v>
      </c>
      <c r="EC291" s="25">
        <f t="shared" si="304"/>
        <v>5341</v>
      </c>
      <c r="ED291" s="25">
        <f t="shared" si="304"/>
        <v>5249</v>
      </c>
      <c r="EE291" s="25">
        <f t="shared" si="304"/>
        <v>2862</v>
      </c>
      <c r="EF291" s="25">
        <f t="shared" si="304"/>
        <v>1944</v>
      </c>
      <c r="EG291" s="25">
        <f t="shared" si="304"/>
        <v>1938</v>
      </c>
      <c r="EH291" s="25">
        <f t="shared" si="304"/>
        <v>3408</v>
      </c>
      <c r="EI291" s="25">
        <f t="shared" si="304"/>
        <v>1504</v>
      </c>
      <c r="EJ291" s="25">
        <f t="shared" si="304"/>
        <v>1170</v>
      </c>
      <c r="EK291" s="25">
        <f t="shared" si="304"/>
        <v>2239</v>
      </c>
      <c r="EL291" s="25">
        <f t="shared" si="304"/>
        <v>636</v>
      </c>
      <c r="EM291" s="25">
        <f t="shared" si="304"/>
        <v>719</v>
      </c>
      <c r="EN291" s="25">
        <f t="shared" si="304"/>
        <v>2369</v>
      </c>
      <c r="EO291" s="25">
        <f t="shared" si="304"/>
        <v>3432</v>
      </c>
      <c r="EP291" s="25">
        <f t="shared" si="304"/>
        <v>1785</v>
      </c>
      <c r="EQ291" s="25">
        <f t="shared" si="304"/>
        <v>1761</v>
      </c>
      <c r="ER291" s="25">
        <f t="shared" si="304"/>
        <v>1669</v>
      </c>
      <c r="ES291" s="25">
        <f t="shared" si="304"/>
        <v>2374</v>
      </c>
      <c r="ET291" s="25">
        <f t="shared" si="304"/>
        <v>2924</v>
      </c>
      <c r="EU291" s="25">
        <f t="shared" si="304"/>
        <v>1286</v>
      </c>
      <c r="EV291" s="25">
        <f t="shared" si="304"/>
        <v>1962</v>
      </c>
      <c r="EW291" s="25">
        <f t="shared" si="304"/>
        <v>2059</v>
      </c>
      <c r="EX291" s="25">
        <f t="shared" si="304"/>
        <v>1641</v>
      </c>
      <c r="EY291" s="25">
        <f t="shared" si="304"/>
        <v>1761</v>
      </c>
      <c r="EZ291" s="25">
        <f t="shared" si="304"/>
        <v>2416</v>
      </c>
      <c r="FA291" s="25">
        <f t="shared" si="304"/>
        <v>1969</v>
      </c>
      <c r="FB291" s="25">
        <f t="shared" si="304"/>
        <v>2369</v>
      </c>
      <c r="FC291" s="25">
        <f t="shared" si="304"/>
        <v>1964</v>
      </c>
      <c r="FD291" s="25">
        <f t="shared" si="304"/>
        <v>1277</v>
      </c>
      <c r="FE291" s="25">
        <f t="shared" si="304"/>
        <v>2312</v>
      </c>
      <c r="FF291" s="25">
        <f t="shared" si="304"/>
        <v>1947</v>
      </c>
      <c r="FG291" s="25">
        <f t="shared" ref="FG291:HR291" si="305">FG290+FG307</f>
        <v>1169</v>
      </c>
      <c r="FH291" s="25">
        <f t="shared" si="305"/>
        <v>2576</v>
      </c>
      <c r="FI291" s="25">
        <f t="shared" si="305"/>
        <v>563</v>
      </c>
      <c r="FJ291" s="25">
        <f t="shared" si="305"/>
        <v>700</v>
      </c>
      <c r="FK291" s="25">
        <f t="shared" si="305"/>
        <v>2015</v>
      </c>
      <c r="FL291" s="25">
        <f t="shared" si="305"/>
        <v>1337</v>
      </c>
      <c r="FM291" s="25">
        <f t="shared" si="305"/>
        <v>1519</v>
      </c>
      <c r="FN291" s="25">
        <f t="shared" si="305"/>
        <v>937</v>
      </c>
      <c r="FO291" s="25">
        <f t="shared" si="305"/>
        <v>1711</v>
      </c>
      <c r="FP291" s="25">
        <f t="shared" si="305"/>
        <v>1608</v>
      </c>
      <c r="FQ291" s="25">
        <f t="shared" si="305"/>
        <v>1138</v>
      </c>
      <c r="FR291" s="25">
        <f t="shared" si="305"/>
        <v>1182</v>
      </c>
      <c r="FS291" s="25">
        <f t="shared" si="305"/>
        <v>1125</v>
      </c>
      <c r="FT291" s="25">
        <f t="shared" si="305"/>
        <v>545</v>
      </c>
      <c r="FU291" s="25">
        <f t="shared" si="305"/>
        <v>229</v>
      </c>
      <c r="FV291" s="25">
        <f t="shared" si="305"/>
        <v>938</v>
      </c>
      <c r="FW291" s="25">
        <f t="shared" si="305"/>
        <v>1131</v>
      </c>
      <c r="FX291" s="25">
        <f t="shared" si="305"/>
        <v>999</v>
      </c>
      <c r="FY291" s="25">
        <f t="shared" si="305"/>
        <v>1237</v>
      </c>
      <c r="FZ291" s="25">
        <f t="shared" si="305"/>
        <v>2227</v>
      </c>
      <c r="GA291" s="25">
        <f t="shared" si="305"/>
        <v>1429</v>
      </c>
      <c r="GB291" s="25">
        <f t="shared" si="305"/>
        <v>1264</v>
      </c>
      <c r="GC291" s="25">
        <f t="shared" si="305"/>
        <v>922</v>
      </c>
      <c r="GD291" s="25">
        <f t="shared" si="305"/>
        <v>642</v>
      </c>
      <c r="GE291" s="25">
        <f t="shared" si="305"/>
        <v>646</v>
      </c>
      <c r="GF291" s="25">
        <f t="shared" si="305"/>
        <v>559</v>
      </c>
      <c r="GG291" s="25">
        <f t="shared" si="305"/>
        <v>477</v>
      </c>
      <c r="GH291" s="25">
        <f t="shared" si="305"/>
        <v>603</v>
      </c>
      <c r="GI291" s="25">
        <f t="shared" si="305"/>
        <v>731</v>
      </c>
      <c r="GJ291" s="25">
        <f t="shared" si="305"/>
        <v>1762</v>
      </c>
      <c r="GK291" s="25">
        <f t="shared" si="305"/>
        <v>1309</v>
      </c>
      <c r="GL291" s="25">
        <f t="shared" si="305"/>
        <v>482</v>
      </c>
      <c r="GM291" s="25">
        <f t="shared" si="305"/>
        <v>899</v>
      </c>
      <c r="GN291" s="25">
        <f t="shared" si="305"/>
        <v>660</v>
      </c>
      <c r="GO291" s="25">
        <f t="shared" si="305"/>
        <v>685</v>
      </c>
      <c r="GP291" s="25">
        <f t="shared" si="305"/>
        <v>428</v>
      </c>
      <c r="GQ291" s="25">
        <f t="shared" si="305"/>
        <v>289</v>
      </c>
      <c r="GR291" s="25">
        <f t="shared" si="305"/>
        <v>350</v>
      </c>
      <c r="GS291" s="25">
        <f t="shared" si="305"/>
        <v>268</v>
      </c>
      <c r="GT291" s="25">
        <f t="shared" si="305"/>
        <v>866</v>
      </c>
      <c r="GU291" s="25">
        <f t="shared" si="305"/>
        <v>862</v>
      </c>
      <c r="GV291" s="25">
        <f t="shared" si="305"/>
        <v>1001</v>
      </c>
      <c r="GW291" s="25">
        <f t="shared" si="305"/>
        <v>878</v>
      </c>
      <c r="GX291" s="25">
        <f t="shared" si="305"/>
        <v>496</v>
      </c>
      <c r="GY291" s="25">
        <f t="shared" si="305"/>
        <v>1039</v>
      </c>
      <c r="GZ291" s="25">
        <f t="shared" si="305"/>
        <v>1075</v>
      </c>
      <c r="HA291" s="25">
        <f t="shared" si="305"/>
        <v>1252</v>
      </c>
      <c r="HB291" s="25">
        <f t="shared" si="305"/>
        <v>1320</v>
      </c>
      <c r="HC291" s="25">
        <f t="shared" si="305"/>
        <v>684</v>
      </c>
      <c r="HD291" s="25">
        <f t="shared" si="305"/>
        <v>871</v>
      </c>
      <c r="HE291" s="25">
        <f t="shared" si="305"/>
        <v>643</v>
      </c>
      <c r="HF291" s="25">
        <f t="shared" si="305"/>
        <v>1834</v>
      </c>
      <c r="HG291" s="25">
        <f t="shared" si="305"/>
        <v>1109</v>
      </c>
      <c r="HH291" s="25">
        <f t="shared" si="305"/>
        <v>1250</v>
      </c>
      <c r="HI291" s="25">
        <f t="shared" si="305"/>
        <v>660</v>
      </c>
      <c r="HJ291" s="25">
        <f t="shared" si="305"/>
        <v>1410</v>
      </c>
      <c r="HK291" s="25">
        <f t="shared" si="305"/>
        <v>1057</v>
      </c>
      <c r="HL291" s="25">
        <f t="shared" si="305"/>
        <v>696</v>
      </c>
      <c r="HM291" s="25">
        <f t="shared" si="305"/>
        <v>672</v>
      </c>
      <c r="HN291" s="25">
        <f t="shared" si="305"/>
        <v>932</v>
      </c>
      <c r="HO291" s="25">
        <f t="shared" si="305"/>
        <v>1035</v>
      </c>
      <c r="HP291" s="25">
        <f t="shared" si="305"/>
        <v>2702</v>
      </c>
      <c r="HQ291" s="25">
        <f t="shared" si="305"/>
        <v>313</v>
      </c>
      <c r="HR291" s="25">
        <f t="shared" si="305"/>
        <v>534</v>
      </c>
      <c r="HS291" s="25">
        <f t="shared" ref="HS291:KD291" si="306">HS290+HS307</f>
        <v>566</v>
      </c>
      <c r="HT291" s="25">
        <f t="shared" si="306"/>
        <v>1729</v>
      </c>
      <c r="HU291" s="25">
        <f t="shared" si="306"/>
        <v>3089</v>
      </c>
      <c r="HV291" s="25">
        <f t="shared" si="306"/>
        <v>1175</v>
      </c>
      <c r="HW291" s="25">
        <f t="shared" si="306"/>
        <v>1439</v>
      </c>
      <c r="HX291" s="25">
        <f t="shared" si="306"/>
        <v>1277</v>
      </c>
      <c r="HY291" s="25">
        <f t="shared" si="306"/>
        <v>985</v>
      </c>
      <c r="HZ291" s="25">
        <f t="shared" si="306"/>
        <v>848</v>
      </c>
      <c r="IA291" s="25">
        <f t="shared" si="306"/>
        <v>611</v>
      </c>
      <c r="IB291" s="25">
        <f t="shared" si="306"/>
        <v>537</v>
      </c>
      <c r="IC291" s="25">
        <f t="shared" si="306"/>
        <v>288</v>
      </c>
      <c r="ID291" s="25">
        <f t="shared" si="306"/>
        <v>283</v>
      </c>
      <c r="IE291" s="25">
        <f t="shared" si="306"/>
        <v>427</v>
      </c>
      <c r="IF291" s="25">
        <f t="shared" si="306"/>
        <v>814</v>
      </c>
      <c r="IG291" s="25">
        <f t="shared" si="306"/>
        <v>292</v>
      </c>
      <c r="IH291" s="25">
        <f t="shared" si="306"/>
        <v>304</v>
      </c>
      <c r="II291" s="25">
        <f t="shared" si="306"/>
        <v>534</v>
      </c>
      <c r="IJ291" s="25">
        <f t="shared" si="306"/>
        <v>689</v>
      </c>
      <c r="IK291" s="25">
        <f t="shared" si="306"/>
        <v>910</v>
      </c>
      <c r="IL291" s="25">
        <f t="shared" si="306"/>
        <v>855</v>
      </c>
      <c r="IM291" s="25">
        <f t="shared" si="306"/>
        <v>1798</v>
      </c>
      <c r="IN291" s="25">
        <f t="shared" si="306"/>
        <v>939</v>
      </c>
      <c r="IO291" s="25">
        <f t="shared" si="306"/>
        <v>449</v>
      </c>
      <c r="IP291" s="25">
        <f t="shared" si="306"/>
        <v>925</v>
      </c>
      <c r="IQ291" s="25">
        <f t="shared" si="306"/>
        <v>754</v>
      </c>
      <c r="IR291" s="25">
        <f t="shared" si="306"/>
        <v>1032</v>
      </c>
      <c r="IS291" s="25">
        <f t="shared" si="306"/>
        <v>585</v>
      </c>
      <c r="IT291" s="25">
        <f t="shared" si="306"/>
        <v>468</v>
      </c>
      <c r="IU291" s="25">
        <f t="shared" si="306"/>
        <v>316</v>
      </c>
      <c r="IV291" s="25">
        <f t="shared" si="306"/>
        <v>768</v>
      </c>
      <c r="IW291" s="25">
        <f t="shared" si="306"/>
        <v>732</v>
      </c>
      <c r="IX291" s="25">
        <f t="shared" si="306"/>
        <v>363</v>
      </c>
      <c r="IY291" s="25">
        <f t="shared" si="306"/>
        <v>457</v>
      </c>
      <c r="IZ291" s="25">
        <f t="shared" si="306"/>
        <v>473</v>
      </c>
      <c r="JA291" s="25">
        <f t="shared" si="306"/>
        <v>415</v>
      </c>
      <c r="JB291" s="25">
        <f t="shared" si="306"/>
        <v>811</v>
      </c>
      <c r="JC291" s="25">
        <f t="shared" si="306"/>
        <v>639</v>
      </c>
      <c r="JD291" s="25">
        <f t="shared" si="306"/>
        <v>971</v>
      </c>
      <c r="JE291" s="25">
        <f t="shared" si="306"/>
        <v>803</v>
      </c>
      <c r="JF291" s="25">
        <f t="shared" si="306"/>
        <v>1739</v>
      </c>
      <c r="JG291" s="25">
        <f t="shared" si="306"/>
        <v>557</v>
      </c>
      <c r="JH291" s="25">
        <f t="shared" si="306"/>
        <v>411</v>
      </c>
      <c r="JI291" s="25">
        <f t="shared" si="306"/>
        <v>214</v>
      </c>
      <c r="JJ291" s="25">
        <f t="shared" si="306"/>
        <v>462</v>
      </c>
      <c r="JK291" s="25">
        <f t="shared" si="306"/>
        <v>593</v>
      </c>
      <c r="JL291" s="25">
        <f t="shared" si="306"/>
        <v>458</v>
      </c>
      <c r="JM291" s="25">
        <f t="shared" si="306"/>
        <v>303</v>
      </c>
      <c r="JN291" s="25">
        <f t="shared" si="306"/>
        <v>524</v>
      </c>
      <c r="JO291" s="25">
        <f t="shared" si="306"/>
        <v>554</v>
      </c>
      <c r="JP291" s="25">
        <f t="shared" si="306"/>
        <v>911</v>
      </c>
      <c r="JQ291" s="25">
        <f t="shared" si="306"/>
        <v>1367</v>
      </c>
      <c r="JR291" s="25">
        <f t="shared" si="306"/>
        <v>415</v>
      </c>
      <c r="JS291" s="25">
        <f t="shared" si="306"/>
        <v>688</v>
      </c>
      <c r="JT291" s="25">
        <f t="shared" si="306"/>
        <v>840</v>
      </c>
      <c r="JU291" s="25">
        <f t="shared" si="306"/>
        <v>1153</v>
      </c>
      <c r="JV291" s="25">
        <f t="shared" si="306"/>
        <v>1131</v>
      </c>
      <c r="JW291" s="25">
        <f t="shared" si="306"/>
        <v>1124</v>
      </c>
      <c r="JX291" s="25">
        <f t="shared" si="306"/>
        <v>778</v>
      </c>
      <c r="JY291" s="25">
        <f t="shared" si="306"/>
        <v>1009</v>
      </c>
      <c r="JZ291" s="25">
        <f t="shared" si="306"/>
        <v>592</v>
      </c>
      <c r="KA291" s="25">
        <f t="shared" si="306"/>
        <v>163</v>
      </c>
      <c r="KB291" s="25">
        <f t="shared" si="306"/>
        <v>792</v>
      </c>
      <c r="KC291" s="25">
        <f t="shared" si="306"/>
        <v>897</v>
      </c>
      <c r="KD291" s="25">
        <f t="shared" si="306"/>
        <v>1203</v>
      </c>
      <c r="KE291" s="25">
        <f t="shared" ref="KE291:LI291" si="307">KE290+KE307</f>
        <v>1173</v>
      </c>
      <c r="KF291" s="25">
        <f t="shared" si="307"/>
        <v>924</v>
      </c>
      <c r="KG291" s="25">
        <f t="shared" si="307"/>
        <v>831</v>
      </c>
      <c r="KH291" s="25">
        <f t="shared" si="307"/>
        <v>861</v>
      </c>
      <c r="KI291" s="25">
        <f t="shared" si="307"/>
        <v>495</v>
      </c>
      <c r="KJ291" s="25">
        <f t="shared" si="307"/>
        <v>632</v>
      </c>
      <c r="KK291" s="25">
        <f t="shared" si="307"/>
        <v>459</v>
      </c>
      <c r="KL291" s="25">
        <f t="shared" si="307"/>
        <v>166</v>
      </c>
      <c r="KM291" s="25">
        <f t="shared" si="307"/>
        <v>191</v>
      </c>
      <c r="KN291" s="25">
        <f t="shared" si="307"/>
        <v>984</v>
      </c>
      <c r="KO291" s="25">
        <f t="shared" si="307"/>
        <v>597</v>
      </c>
      <c r="KP291" s="25">
        <f t="shared" si="307"/>
        <v>440</v>
      </c>
      <c r="KQ291" s="25">
        <f t="shared" si="307"/>
        <v>604</v>
      </c>
      <c r="KR291" s="25">
        <f t="shared" si="307"/>
        <v>436</v>
      </c>
      <c r="KS291" s="25">
        <f t="shared" si="307"/>
        <v>970</v>
      </c>
      <c r="KT291" s="25">
        <f t="shared" si="307"/>
        <v>1267</v>
      </c>
      <c r="KU291" s="25">
        <f t="shared" si="307"/>
        <v>885</v>
      </c>
      <c r="KV291" s="25">
        <f t="shared" si="307"/>
        <v>911</v>
      </c>
      <c r="KW291" s="25">
        <f t="shared" si="307"/>
        <v>610</v>
      </c>
      <c r="KX291" s="25">
        <f t="shared" si="307"/>
        <v>1440</v>
      </c>
      <c r="KY291" s="25">
        <f t="shared" si="307"/>
        <v>572</v>
      </c>
      <c r="KZ291" s="25">
        <f t="shared" si="307"/>
        <v>1180</v>
      </c>
      <c r="LA291" s="25">
        <f t="shared" si="307"/>
        <v>922.67105069999991</v>
      </c>
      <c r="LB291" s="25">
        <f t="shared" si="307"/>
        <v>636.51111509999998</v>
      </c>
      <c r="LC291" s="25">
        <f t="shared" si="307"/>
        <v>1295.3352468943344</v>
      </c>
      <c r="LD291" s="25">
        <f t="shared" si="307"/>
        <v>1217.381684134001</v>
      </c>
      <c r="LE291" s="25">
        <f t="shared" si="307"/>
        <v>1523.0504834380013</v>
      </c>
      <c r="LF291" s="25">
        <f t="shared" si="307"/>
        <v>1471.7932889000012</v>
      </c>
      <c r="LG291" s="25">
        <f t="shared" si="307"/>
        <v>1592.7175042606682</v>
      </c>
      <c r="LH291" s="25">
        <f t="shared" si="307"/>
        <v>1390.6712830193346</v>
      </c>
      <c r="LI291" s="25">
        <f t="shared" si="307"/>
        <v>1366.5557899436678</v>
      </c>
      <c r="LJ291" s="25">
        <f>LJ290+LJ307</f>
        <v>1335.1990755033344</v>
      </c>
      <c r="LK291" s="25">
        <f t="shared" ref="LK291:MV291" si="308">LK290+LK307</f>
        <v>991.91809948366756</v>
      </c>
      <c r="LL291" s="25">
        <f t="shared" si="308"/>
        <v>1476.1715172453346</v>
      </c>
      <c r="LM291" s="25">
        <f t="shared" si="308"/>
        <v>1299.2780995333344</v>
      </c>
      <c r="LN291" s="25">
        <f t="shared" si="308"/>
        <v>1019.8908691986676</v>
      </c>
      <c r="LO291" s="25">
        <f t="shared" si="308"/>
        <v>1340.3985982860013</v>
      </c>
      <c r="LP291" s="25">
        <f t="shared" si="308"/>
        <v>0</v>
      </c>
      <c r="LQ291" s="25">
        <f t="shared" si="308"/>
        <v>0</v>
      </c>
      <c r="LR291" s="25">
        <f t="shared" si="308"/>
        <v>0</v>
      </c>
      <c r="LS291" s="25">
        <f t="shared" si="308"/>
        <v>0</v>
      </c>
      <c r="LT291" s="25">
        <f t="shared" si="308"/>
        <v>0</v>
      </c>
      <c r="LU291" s="25">
        <f t="shared" si="308"/>
        <v>0</v>
      </c>
      <c r="LV291" s="25">
        <f t="shared" si="308"/>
        <v>0</v>
      </c>
      <c r="LW291" s="25">
        <f t="shared" si="308"/>
        <v>0</v>
      </c>
      <c r="LX291" s="25">
        <f t="shared" si="308"/>
        <v>0</v>
      </c>
      <c r="LY291" s="25">
        <f t="shared" si="308"/>
        <v>0</v>
      </c>
      <c r="LZ291" s="25">
        <f t="shared" si="308"/>
        <v>0</v>
      </c>
      <c r="MA291" s="25">
        <f t="shared" si="308"/>
        <v>0</v>
      </c>
      <c r="MB291" s="25">
        <f t="shared" si="308"/>
        <v>0</v>
      </c>
      <c r="MC291" s="25">
        <f t="shared" si="308"/>
        <v>0</v>
      </c>
      <c r="MD291" s="25">
        <f t="shared" si="308"/>
        <v>0</v>
      </c>
      <c r="ME291" s="25">
        <f t="shared" si="308"/>
        <v>0</v>
      </c>
      <c r="MF291" s="25">
        <f t="shared" si="308"/>
        <v>0</v>
      </c>
      <c r="MG291" s="25">
        <f t="shared" si="308"/>
        <v>0</v>
      </c>
      <c r="MH291" s="25">
        <f t="shared" si="308"/>
        <v>0</v>
      </c>
      <c r="MI291" s="25">
        <f t="shared" si="308"/>
        <v>0</v>
      </c>
      <c r="MJ291" s="25">
        <f t="shared" si="308"/>
        <v>0</v>
      </c>
      <c r="MK291" s="25">
        <f t="shared" si="308"/>
        <v>0</v>
      </c>
      <c r="ML291" s="25">
        <f t="shared" si="308"/>
        <v>0</v>
      </c>
      <c r="MM291" s="25">
        <f t="shared" si="308"/>
        <v>0</v>
      </c>
      <c r="MN291" s="25">
        <f t="shared" si="308"/>
        <v>0</v>
      </c>
      <c r="MO291" s="25">
        <f t="shared" si="308"/>
        <v>0</v>
      </c>
      <c r="MP291" s="25">
        <f t="shared" si="308"/>
        <v>0</v>
      </c>
      <c r="MQ291" s="25">
        <f t="shared" si="308"/>
        <v>0</v>
      </c>
      <c r="MR291" s="25">
        <f t="shared" si="308"/>
        <v>0</v>
      </c>
      <c r="MS291" s="25">
        <f t="shared" si="308"/>
        <v>0</v>
      </c>
      <c r="MT291" s="25">
        <f t="shared" si="308"/>
        <v>0</v>
      </c>
      <c r="MU291" s="25">
        <f t="shared" si="308"/>
        <v>0</v>
      </c>
      <c r="MV291" s="25">
        <f t="shared" si="308"/>
        <v>0</v>
      </c>
      <c r="MW291" s="25">
        <f>MW290+MW307</f>
        <v>0</v>
      </c>
      <c r="MX291" s="25">
        <f>MX290+MX307</f>
        <v>0</v>
      </c>
      <c r="MY291" s="25">
        <f>MY290+MY307</f>
        <v>0</v>
      </c>
      <c r="MZ291" s="25">
        <f>MZ290+MZ307</f>
        <v>0</v>
      </c>
      <c r="NA291" s="25">
        <f>NA290+NA307</f>
        <v>0</v>
      </c>
      <c r="NB291" s="25">
        <f t="shared" ref="NB291:PM291" si="309">NB290+NB308</f>
        <v>0</v>
      </c>
      <c r="NC291" s="25">
        <f t="shared" si="309"/>
        <v>0</v>
      </c>
      <c r="ND291" s="25">
        <f t="shared" si="309"/>
        <v>0</v>
      </c>
      <c r="NE291" s="25">
        <f t="shared" si="309"/>
        <v>0</v>
      </c>
      <c r="NF291" s="25">
        <f t="shared" si="309"/>
        <v>0</v>
      </c>
      <c r="NG291" s="25">
        <f t="shared" si="309"/>
        <v>0</v>
      </c>
      <c r="NH291" s="25">
        <f t="shared" si="309"/>
        <v>0</v>
      </c>
      <c r="NI291" s="25">
        <f t="shared" si="309"/>
        <v>0</v>
      </c>
      <c r="NJ291" s="25">
        <f t="shared" si="309"/>
        <v>0</v>
      </c>
      <c r="NK291" s="25">
        <f t="shared" si="309"/>
        <v>0</v>
      </c>
      <c r="NL291" s="25">
        <f t="shared" si="309"/>
        <v>0</v>
      </c>
      <c r="NM291" s="25">
        <f t="shared" si="309"/>
        <v>0</v>
      </c>
      <c r="NN291" s="25">
        <f t="shared" si="309"/>
        <v>0</v>
      </c>
      <c r="NO291" s="25">
        <f t="shared" si="309"/>
        <v>0</v>
      </c>
      <c r="NP291" s="25">
        <f t="shared" si="309"/>
        <v>0</v>
      </c>
      <c r="NQ291" s="25">
        <f t="shared" si="309"/>
        <v>0</v>
      </c>
      <c r="NR291" s="25">
        <f t="shared" si="309"/>
        <v>0</v>
      </c>
      <c r="NS291" s="25">
        <f t="shared" si="309"/>
        <v>0</v>
      </c>
      <c r="NT291" s="25">
        <f t="shared" si="309"/>
        <v>0</v>
      </c>
      <c r="NU291" s="25">
        <f t="shared" si="309"/>
        <v>0</v>
      </c>
      <c r="NV291" s="25">
        <f t="shared" si="309"/>
        <v>0</v>
      </c>
      <c r="NW291" s="25">
        <f t="shared" si="309"/>
        <v>0</v>
      </c>
      <c r="NX291" s="25">
        <f t="shared" si="309"/>
        <v>0</v>
      </c>
      <c r="NY291" s="25">
        <f t="shared" si="309"/>
        <v>0</v>
      </c>
      <c r="NZ291" s="25">
        <f t="shared" si="309"/>
        <v>0</v>
      </c>
      <c r="OA291" s="25">
        <f t="shared" si="309"/>
        <v>0</v>
      </c>
      <c r="OB291" s="25">
        <f t="shared" si="309"/>
        <v>0</v>
      </c>
      <c r="OC291" s="25">
        <f t="shared" si="309"/>
        <v>0</v>
      </c>
      <c r="OD291" s="25">
        <f t="shared" si="309"/>
        <v>0</v>
      </c>
      <c r="OE291" s="25">
        <f t="shared" si="309"/>
        <v>0</v>
      </c>
      <c r="OF291" s="25">
        <f t="shared" si="309"/>
        <v>0</v>
      </c>
      <c r="OG291" s="25">
        <f t="shared" si="309"/>
        <v>0</v>
      </c>
      <c r="OH291" s="25">
        <f t="shared" si="309"/>
        <v>0</v>
      </c>
      <c r="OI291" s="25">
        <f t="shared" si="309"/>
        <v>0</v>
      </c>
      <c r="OJ291" s="25">
        <f t="shared" si="309"/>
        <v>0</v>
      </c>
      <c r="OK291" s="25">
        <f t="shared" si="309"/>
        <v>0</v>
      </c>
      <c r="OL291" s="25">
        <f t="shared" si="309"/>
        <v>0</v>
      </c>
      <c r="OM291" s="25">
        <f t="shared" si="309"/>
        <v>0</v>
      </c>
      <c r="ON291" s="25">
        <f t="shared" si="309"/>
        <v>0</v>
      </c>
      <c r="OO291" s="25">
        <f t="shared" si="309"/>
        <v>193827.953817</v>
      </c>
      <c r="OP291" s="25">
        <f t="shared" si="309"/>
        <v>45118.136442600007</v>
      </c>
      <c r="OQ291" s="25">
        <f t="shared" si="309"/>
        <v>0</v>
      </c>
      <c r="OR291" s="25">
        <f t="shared" si="309"/>
        <v>0</v>
      </c>
      <c r="OS291" s="25">
        <f t="shared" si="309"/>
        <v>0</v>
      </c>
      <c r="OT291" s="25">
        <f t="shared" si="309"/>
        <v>0</v>
      </c>
      <c r="OU291" s="25">
        <f t="shared" si="309"/>
        <v>0</v>
      </c>
      <c r="OV291" s="25">
        <f t="shared" si="309"/>
        <v>0</v>
      </c>
      <c r="OW291" s="25">
        <f t="shared" si="309"/>
        <v>0</v>
      </c>
      <c r="OX291" s="25">
        <f t="shared" si="309"/>
        <v>0</v>
      </c>
      <c r="OY291" s="25">
        <f t="shared" si="309"/>
        <v>0</v>
      </c>
      <c r="OZ291" s="25">
        <f t="shared" si="309"/>
        <v>0</v>
      </c>
      <c r="PA291" s="25">
        <f t="shared" si="309"/>
        <v>0</v>
      </c>
      <c r="PB291" s="25">
        <f t="shared" si="309"/>
        <v>0</v>
      </c>
      <c r="PC291" s="25">
        <f t="shared" si="309"/>
        <v>0</v>
      </c>
      <c r="PD291" s="25">
        <f t="shared" si="309"/>
        <v>0</v>
      </c>
      <c r="PE291" s="25">
        <f t="shared" si="309"/>
        <v>0</v>
      </c>
      <c r="PF291" s="25">
        <f t="shared" si="309"/>
        <v>0</v>
      </c>
      <c r="PG291" s="25">
        <f t="shared" si="309"/>
        <v>0</v>
      </c>
      <c r="PH291" s="25">
        <f t="shared" si="309"/>
        <v>0</v>
      </c>
      <c r="PI291" s="25">
        <f t="shared" si="309"/>
        <v>0</v>
      </c>
      <c r="PJ291" s="25">
        <f t="shared" si="309"/>
        <v>0</v>
      </c>
      <c r="PK291" s="25">
        <f t="shared" si="309"/>
        <v>0</v>
      </c>
      <c r="PL291" s="25">
        <f t="shared" si="309"/>
        <v>0</v>
      </c>
      <c r="PM291" s="25">
        <f t="shared" si="309"/>
        <v>0</v>
      </c>
      <c r="PN291" s="25">
        <f t="shared" ref="PN291:PV291" si="310">PN290+PN308</f>
        <v>0</v>
      </c>
      <c r="PO291" s="25">
        <f t="shared" si="310"/>
        <v>0</v>
      </c>
      <c r="PP291" s="25">
        <f t="shared" si="310"/>
        <v>0</v>
      </c>
      <c r="PQ291" s="25">
        <f t="shared" si="310"/>
        <v>0</v>
      </c>
      <c r="PR291" s="25">
        <f t="shared" si="310"/>
        <v>0</v>
      </c>
      <c r="PS291" s="25">
        <f t="shared" si="310"/>
        <v>0</v>
      </c>
      <c r="PT291" s="25">
        <f t="shared" si="310"/>
        <v>0</v>
      </c>
      <c r="PU291" s="25">
        <f t="shared" si="310"/>
        <v>0</v>
      </c>
      <c r="PV291" s="25">
        <f t="shared" si="310"/>
        <v>0</v>
      </c>
    </row>
    <row r="292" spans="1:438">
      <c r="A292" s="21" t="s">
        <v>374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4"/>
      <c r="AC292" s="24"/>
      <c r="AD292" s="24"/>
      <c r="AE292" s="24"/>
      <c r="AF292" s="24"/>
      <c r="AG292" s="24"/>
      <c r="AI292" s="25">
        <v>30896</v>
      </c>
      <c r="AJ292" s="25">
        <v>70754</v>
      </c>
      <c r="AK292" s="25">
        <v>76768</v>
      </c>
      <c r="AL292" s="25">
        <v>74475</v>
      </c>
      <c r="AM292" s="25">
        <v>73112</v>
      </c>
      <c r="AN292" s="25">
        <v>66591</v>
      </c>
      <c r="AO292" s="25">
        <v>51087</v>
      </c>
      <c r="AP292" s="25">
        <v>42770</v>
      </c>
      <c r="AQ292" s="25">
        <v>25020</v>
      </c>
      <c r="AR292" s="25">
        <v>20691</v>
      </c>
      <c r="AS292" s="25">
        <v>21800</v>
      </c>
      <c r="AT292" s="25">
        <v>43756</v>
      </c>
      <c r="AU292" s="25">
        <v>44850</v>
      </c>
      <c r="AV292" s="25">
        <v>102577</v>
      </c>
      <c r="AW292" s="25">
        <v>80809</v>
      </c>
      <c r="AX292" s="25">
        <v>95737</v>
      </c>
      <c r="AY292" s="25">
        <v>100553</v>
      </c>
      <c r="AZ292" s="25">
        <v>88538</v>
      </c>
      <c r="BA292" s="25">
        <v>85987</v>
      </c>
      <c r="BB292" s="25">
        <v>88374</v>
      </c>
      <c r="BC292" s="25">
        <v>47494</v>
      </c>
      <c r="BD292" s="25">
        <v>32481</v>
      </c>
      <c r="BE292" s="25">
        <v>44206</v>
      </c>
      <c r="BF292" s="25">
        <v>49229</v>
      </c>
      <c r="BG292" s="25">
        <v>65124</v>
      </c>
      <c r="BH292" s="25">
        <v>81702</v>
      </c>
      <c r="BI292" s="25">
        <v>89974</v>
      </c>
      <c r="BJ292" s="25">
        <v>90462</v>
      </c>
      <c r="BK292" s="25">
        <v>103931</v>
      </c>
      <c r="BL292" s="25">
        <v>78800</v>
      </c>
      <c r="BM292" s="25">
        <v>91808</v>
      </c>
      <c r="BN292" s="25">
        <v>54633</v>
      </c>
      <c r="BO292" s="25">
        <v>44066</v>
      </c>
      <c r="BP292" s="25">
        <v>52865</v>
      </c>
      <c r="BQ292" s="25">
        <v>43984</v>
      </c>
      <c r="BR292" s="25">
        <v>50359</v>
      </c>
      <c r="BS292" s="25">
        <v>41762</v>
      </c>
      <c r="BT292" s="25">
        <v>100807</v>
      </c>
      <c r="BU292" s="25">
        <v>148708</v>
      </c>
      <c r="BV292" s="25">
        <v>123718</v>
      </c>
      <c r="BW292" s="25">
        <v>105583</v>
      </c>
      <c r="BX292" s="25">
        <v>107503</v>
      </c>
      <c r="BY292" s="25">
        <v>65867</v>
      </c>
      <c r="BZ292" s="25">
        <v>59113</v>
      </c>
      <c r="CA292" s="25">
        <v>39868</v>
      </c>
      <c r="CB292" s="25">
        <v>32446</v>
      </c>
      <c r="CC292" s="25">
        <v>23939</v>
      </c>
      <c r="CD292" s="25">
        <v>35814</v>
      </c>
      <c r="CE292" s="25">
        <v>39650</v>
      </c>
      <c r="CF292" s="25">
        <v>185332</v>
      </c>
      <c r="CG292" s="25">
        <v>152952</v>
      </c>
      <c r="CH292" s="25">
        <v>123253</v>
      </c>
      <c r="CI292" s="25">
        <v>93967</v>
      </c>
      <c r="CJ292" s="25">
        <v>97088</v>
      </c>
      <c r="CK292" s="25">
        <v>66216</v>
      </c>
      <c r="CL292" s="25">
        <v>35541</v>
      </c>
      <c r="CM292" s="25">
        <v>27012</v>
      </c>
      <c r="CN292" s="25">
        <v>22821</v>
      </c>
      <c r="CO292" s="25">
        <v>24799</v>
      </c>
      <c r="CP292" s="25">
        <v>29390</v>
      </c>
      <c r="CQ292" s="25">
        <v>27542</v>
      </c>
      <c r="CR292" s="25">
        <v>146057</v>
      </c>
      <c r="CS292" s="25">
        <v>111414</v>
      </c>
      <c r="CT292" s="25">
        <v>93490</v>
      </c>
      <c r="CU292" s="25">
        <v>83475</v>
      </c>
      <c r="CV292" s="25">
        <v>75230</v>
      </c>
      <c r="CW292" s="25">
        <v>70423</v>
      </c>
      <c r="CX292" s="25">
        <v>53510</v>
      </c>
      <c r="CY292" s="25">
        <v>40483</v>
      </c>
      <c r="CZ292" s="25">
        <v>39577</v>
      </c>
      <c r="DA292" s="25">
        <v>40640</v>
      </c>
      <c r="DB292" s="25">
        <v>68631</v>
      </c>
      <c r="DC292" s="25">
        <v>72681</v>
      </c>
      <c r="DD292" s="25">
        <v>129216</v>
      </c>
      <c r="DE292" s="25">
        <v>110008</v>
      </c>
      <c r="DF292" s="25">
        <v>108804</v>
      </c>
      <c r="DG292" s="25">
        <v>97551</v>
      </c>
      <c r="DH292" s="25">
        <v>107820</v>
      </c>
      <c r="DI292" s="25">
        <v>113024</v>
      </c>
      <c r="DJ292" s="25">
        <v>50630</v>
      </c>
      <c r="DK292" s="25">
        <v>44278</v>
      </c>
      <c r="DL292" s="25">
        <v>46784</v>
      </c>
      <c r="DM292" s="25">
        <v>54278</v>
      </c>
      <c r="DN292" s="25">
        <v>55517</v>
      </c>
      <c r="DO292" s="25">
        <v>57544</v>
      </c>
      <c r="DP292" s="25">
        <v>146399</v>
      </c>
      <c r="DQ292" s="25">
        <v>124613</v>
      </c>
      <c r="DR292" s="25">
        <v>100268</v>
      </c>
      <c r="DS292" s="25">
        <v>107754</v>
      </c>
      <c r="DT292" s="25">
        <v>130100</v>
      </c>
      <c r="DU292" s="25">
        <v>132852</v>
      </c>
      <c r="DV292" s="25">
        <v>54871</v>
      </c>
      <c r="DW292" s="25">
        <v>37485</v>
      </c>
      <c r="DX292" s="25">
        <v>40916</v>
      </c>
      <c r="DY292" s="25">
        <v>34032</v>
      </c>
      <c r="DZ292" s="25">
        <v>44462</v>
      </c>
      <c r="EA292" s="25">
        <v>33877</v>
      </c>
      <c r="EB292" s="25">
        <v>159048</v>
      </c>
      <c r="EC292" s="25">
        <v>156610</v>
      </c>
      <c r="ED292" s="25">
        <v>143154</v>
      </c>
      <c r="EE292" s="25">
        <v>156247</v>
      </c>
      <c r="EF292" s="25">
        <v>132794</v>
      </c>
      <c r="EG292" s="25">
        <v>68730</v>
      </c>
      <c r="EH292" s="25">
        <v>41704</v>
      </c>
      <c r="EI292" s="25">
        <v>47491</v>
      </c>
      <c r="EJ292" s="25">
        <v>42372</v>
      </c>
      <c r="EK292" s="25">
        <v>56873</v>
      </c>
      <c r="EL292" s="25">
        <v>38888</v>
      </c>
      <c r="EM292" s="25">
        <v>30847</v>
      </c>
      <c r="EN292" s="25">
        <v>146165</v>
      </c>
      <c r="EO292" s="25">
        <v>162671</v>
      </c>
      <c r="EP292" s="25">
        <v>119644</v>
      </c>
      <c r="EQ292" s="25">
        <v>162429</v>
      </c>
      <c r="ER292" s="25">
        <v>150666</v>
      </c>
      <c r="ES292" s="25">
        <v>91170</v>
      </c>
      <c r="ET292" s="25">
        <v>56784</v>
      </c>
      <c r="EU292" s="25">
        <v>35777</v>
      </c>
      <c r="EV292" s="25">
        <v>30047</v>
      </c>
      <c r="EW292" s="25">
        <v>36153</v>
      </c>
      <c r="EX292" s="25">
        <v>33779</v>
      </c>
      <c r="EY292" s="25">
        <v>26884</v>
      </c>
      <c r="EZ292" s="25">
        <v>164481</v>
      </c>
      <c r="FA292" s="25">
        <v>181811</v>
      </c>
      <c r="FB292" s="25">
        <v>132392</v>
      </c>
      <c r="FC292" s="25">
        <v>121908</v>
      </c>
      <c r="FD292" s="25">
        <v>78476</v>
      </c>
      <c r="FE292" s="25">
        <v>61660</v>
      </c>
      <c r="FF292" s="25">
        <v>26652</v>
      </c>
      <c r="FG292" s="25">
        <v>14977</v>
      </c>
      <c r="FH292" s="25">
        <v>20867</v>
      </c>
      <c r="FI292" s="25">
        <v>12718</v>
      </c>
      <c r="FJ292" s="25">
        <v>7864</v>
      </c>
      <c r="FK292" s="25">
        <v>44466</v>
      </c>
      <c r="FL292" s="25">
        <v>172704</v>
      </c>
      <c r="FM292" s="25">
        <v>174972</v>
      </c>
      <c r="FN292" s="25">
        <v>146173</v>
      </c>
      <c r="FO292" s="25">
        <v>128853</v>
      </c>
      <c r="FP292" s="25">
        <v>125865</v>
      </c>
      <c r="FQ292" s="25">
        <v>96352</v>
      </c>
      <c r="FR292" s="25">
        <v>64329</v>
      </c>
      <c r="FS292" s="25">
        <v>43214</v>
      </c>
      <c r="FT292" s="25">
        <v>28148</v>
      </c>
      <c r="FU292" s="25">
        <v>21811</v>
      </c>
      <c r="FV292" s="25">
        <v>23634</v>
      </c>
      <c r="FW292" s="25">
        <v>29702</v>
      </c>
      <c r="FX292" s="25">
        <v>142510</v>
      </c>
      <c r="FY292" s="25">
        <v>137750</v>
      </c>
      <c r="FZ292" s="25">
        <v>92597</v>
      </c>
      <c r="GA292" s="25">
        <v>101373</v>
      </c>
      <c r="GB292" s="25">
        <v>109269</v>
      </c>
      <c r="GC292" s="25">
        <v>98888</v>
      </c>
      <c r="GD292" s="25">
        <v>43520</v>
      </c>
      <c r="GE292" s="25">
        <v>41156</v>
      </c>
      <c r="GF292" s="25">
        <v>37564</v>
      </c>
      <c r="GG292" s="25">
        <v>47649</v>
      </c>
      <c r="GH292" s="25">
        <v>52924</v>
      </c>
      <c r="GI292" s="25">
        <v>63563</v>
      </c>
      <c r="GJ292" s="25">
        <v>179832</v>
      </c>
      <c r="GK292" s="25">
        <v>133760</v>
      </c>
      <c r="GL292" s="25">
        <v>121044</v>
      </c>
      <c r="GM292" s="25">
        <v>147490</v>
      </c>
      <c r="GN292" s="25">
        <v>120280</v>
      </c>
      <c r="GO292" s="25">
        <v>101278</v>
      </c>
      <c r="GP292" s="25">
        <v>71351</v>
      </c>
      <c r="GQ292" s="25">
        <v>38219</v>
      </c>
      <c r="GR292" s="25">
        <v>47915</v>
      </c>
      <c r="GS292" s="25">
        <v>33773</v>
      </c>
      <c r="GT292" s="25">
        <v>49606</v>
      </c>
      <c r="GU292" s="25">
        <v>59250</v>
      </c>
      <c r="GV292" s="25">
        <v>134965</v>
      </c>
      <c r="GW292" s="25">
        <v>124171</v>
      </c>
      <c r="GX292" s="25">
        <v>137386</v>
      </c>
      <c r="GY292" s="25">
        <v>136629</v>
      </c>
      <c r="GZ292" s="25">
        <v>140635</v>
      </c>
      <c r="HA292" s="25">
        <v>116128</v>
      </c>
      <c r="HB292" s="25">
        <v>74610</v>
      </c>
      <c r="HC292" s="25">
        <v>54377</v>
      </c>
      <c r="HD292" s="25">
        <v>55666</v>
      </c>
      <c r="HE292" s="25">
        <v>45349</v>
      </c>
      <c r="HF292" s="25">
        <v>40524</v>
      </c>
      <c r="HG292" s="25">
        <v>30120</v>
      </c>
      <c r="HH292" s="25">
        <v>169590</v>
      </c>
      <c r="HI292" s="25">
        <v>172409</v>
      </c>
      <c r="HJ292" s="25">
        <v>153618</v>
      </c>
      <c r="HK292" s="25">
        <v>154046</v>
      </c>
      <c r="HL292" s="25">
        <v>157300</v>
      </c>
      <c r="HM292" s="25">
        <v>107914</v>
      </c>
      <c r="HN292" s="25">
        <v>79866</v>
      </c>
      <c r="HO292" s="25">
        <v>57684</v>
      </c>
      <c r="HP292" s="25">
        <v>59336</v>
      </c>
      <c r="HQ292" s="25">
        <v>45863</v>
      </c>
      <c r="HR292" s="25">
        <v>52825</v>
      </c>
      <c r="HS292" s="25">
        <v>38665</v>
      </c>
      <c r="HT292" s="25">
        <v>199420</v>
      </c>
      <c r="HU292" s="25">
        <v>289179</v>
      </c>
      <c r="HV292" s="25">
        <v>224446</v>
      </c>
      <c r="HW292" s="25">
        <v>215243</v>
      </c>
      <c r="HX292" s="25">
        <v>163318</v>
      </c>
      <c r="HY292" s="25">
        <v>130314</v>
      </c>
      <c r="HZ292" s="25">
        <v>52457</v>
      </c>
      <c r="IA292" s="25">
        <v>29086</v>
      </c>
      <c r="IB292" s="25">
        <v>28037</v>
      </c>
      <c r="IC292" s="25">
        <v>36326</v>
      </c>
      <c r="ID292" s="25">
        <v>55619</v>
      </c>
      <c r="IE292" s="25">
        <v>69295</v>
      </c>
      <c r="IF292" s="25">
        <v>294429</v>
      </c>
      <c r="IG292" s="25">
        <v>260068</v>
      </c>
      <c r="IH292" s="25">
        <v>189393</v>
      </c>
      <c r="II292" s="25">
        <v>187173</v>
      </c>
      <c r="IJ292" s="25">
        <v>171620</v>
      </c>
      <c r="IK292" s="25">
        <v>128482</v>
      </c>
      <c r="IL292" s="25">
        <v>61970</v>
      </c>
      <c r="IM292" s="25">
        <v>34402</v>
      </c>
      <c r="IN292" s="25">
        <v>27667</v>
      </c>
      <c r="IO292" s="25">
        <v>25713</v>
      </c>
      <c r="IP292" s="25">
        <v>39220</v>
      </c>
      <c r="IQ292" s="25">
        <v>48165</v>
      </c>
      <c r="IR292" s="25">
        <v>190261</v>
      </c>
      <c r="IS292" s="25">
        <v>187969</v>
      </c>
      <c r="IT292" s="25">
        <v>146888</v>
      </c>
      <c r="IU292" s="25">
        <v>176762</v>
      </c>
      <c r="IV292" s="25">
        <v>155583</v>
      </c>
      <c r="IW292" s="25">
        <v>116789</v>
      </c>
      <c r="IX292" s="25">
        <v>77369</v>
      </c>
      <c r="IY292" s="25">
        <v>66573</v>
      </c>
      <c r="IZ292" s="25">
        <v>51305</v>
      </c>
      <c r="JA292" s="25">
        <v>73457</v>
      </c>
      <c r="JB292" s="25">
        <v>75209</v>
      </c>
      <c r="JC292" s="25">
        <v>91780</v>
      </c>
      <c r="JD292" s="25">
        <v>273287</v>
      </c>
      <c r="JE292" s="25">
        <v>253699</v>
      </c>
      <c r="JF292" s="25">
        <v>194346</v>
      </c>
      <c r="JG292" s="25">
        <v>193093</v>
      </c>
      <c r="JH292" s="25">
        <v>140139</v>
      </c>
      <c r="JI292" s="25">
        <v>72369</v>
      </c>
      <c r="JJ292" s="25">
        <v>32369</v>
      </c>
      <c r="JK292" s="25">
        <v>17716</v>
      </c>
      <c r="JL292" s="25">
        <v>18869</v>
      </c>
      <c r="JM292" s="25">
        <v>12017</v>
      </c>
      <c r="JN292" s="25">
        <v>13587</v>
      </c>
      <c r="JO292" s="25">
        <v>54831</v>
      </c>
      <c r="JP292" s="25">
        <v>289761</v>
      </c>
      <c r="JQ292" s="25">
        <v>317008</v>
      </c>
      <c r="JR292" s="25">
        <v>247850</v>
      </c>
      <c r="JS292" s="25">
        <v>259124</v>
      </c>
      <c r="JT292" s="25">
        <v>192679</v>
      </c>
      <c r="JU292" s="25">
        <v>124211</v>
      </c>
      <c r="JV292" s="25">
        <v>37837</v>
      </c>
      <c r="JW292" s="25">
        <v>26187</v>
      </c>
      <c r="JX292" s="25">
        <v>19123</v>
      </c>
      <c r="JY292" s="25">
        <v>13768</v>
      </c>
      <c r="JZ292" s="25">
        <v>16249</v>
      </c>
      <c r="KA292" s="25">
        <v>79793</v>
      </c>
      <c r="KB292" s="25">
        <v>342799</v>
      </c>
      <c r="KC292" s="25">
        <v>403003</v>
      </c>
      <c r="KD292" s="25">
        <v>305409</v>
      </c>
      <c r="KE292" s="25">
        <v>263868</v>
      </c>
      <c r="KF292" s="25">
        <v>158777</v>
      </c>
      <c r="KG292" s="25">
        <v>94409</v>
      </c>
      <c r="KH292" s="25">
        <v>41975</v>
      </c>
      <c r="KI292" s="25">
        <v>39616</v>
      </c>
      <c r="KJ292" s="25">
        <v>33253</v>
      </c>
      <c r="KK292" s="25">
        <v>33749</v>
      </c>
      <c r="KL292" s="25">
        <v>36327</v>
      </c>
      <c r="KM292" s="25">
        <v>83973</v>
      </c>
      <c r="KN292" s="25">
        <v>366637</v>
      </c>
      <c r="KO292" s="25">
        <v>328199</v>
      </c>
      <c r="KP292" s="25">
        <v>242330</v>
      </c>
      <c r="KQ292" s="25">
        <v>210016</v>
      </c>
      <c r="KR292" s="25">
        <v>208106</v>
      </c>
      <c r="KS292" s="25">
        <v>91010</v>
      </c>
      <c r="KT292" s="25">
        <v>44394</v>
      </c>
      <c r="KU292" s="25">
        <v>24325</v>
      </c>
      <c r="KV292" s="25">
        <v>35512</v>
      </c>
      <c r="KW292" s="25">
        <v>95198</v>
      </c>
      <c r="KX292" s="25">
        <v>157735</v>
      </c>
      <c r="KY292" s="25">
        <v>133707</v>
      </c>
      <c r="KZ292" s="25">
        <v>428343</v>
      </c>
      <c r="LA292" s="25">
        <v>386305</v>
      </c>
      <c r="LB292" s="25">
        <v>279170</v>
      </c>
      <c r="LC292" s="25">
        <v>237276</v>
      </c>
      <c r="LD292" s="25">
        <v>160631</v>
      </c>
      <c r="LE292" s="25">
        <v>107810</v>
      </c>
      <c r="LF292" s="25">
        <v>87724</v>
      </c>
      <c r="LG292" s="25">
        <v>54038</v>
      </c>
      <c r="LH292" s="25">
        <v>57989</v>
      </c>
      <c r="LI292" s="25">
        <v>78857</v>
      </c>
      <c r="LJ292" s="25">
        <v>110938</v>
      </c>
      <c r="LK292" s="25">
        <f>LK290+LK308</f>
        <v>0</v>
      </c>
      <c r="LL292" s="25">
        <f>LL290+LL308</f>
        <v>6238.7128229999998</v>
      </c>
      <c r="LM292" s="25">
        <f t="shared" ref="LM292:NX292" si="311">LM290+LM308</f>
        <v>3138.2059295999998</v>
      </c>
      <c r="LN292" s="25">
        <f t="shared" si="311"/>
        <v>0</v>
      </c>
      <c r="LO292" s="25">
        <f t="shared" si="311"/>
        <v>0</v>
      </c>
      <c r="LP292" s="25">
        <f t="shared" si="311"/>
        <v>0</v>
      </c>
      <c r="LQ292" s="25">
        <f t="shared" si="311"/>
        <v>0</v>
      </c>
      <c r="LR292" s="25">
        <f t="shared" si="311"/>
        <v>0</v>
      </c>
      <c r="LS292" s="25">
        <f t="shared" si="311"/>
        <v>0</v>
      </c>
      <c r="LT292" s="25">
        <f t="shared" si="311"/>
        <v>0</v>
      </c>
      <c r="LU292" s="25">
        <f t="shared" si="311"/>
        <v>0</v>
      </c>
      <c r="LV292" s="25">
        <f t="shared" si="311"/>
        <v>0</v>
      </c>
      <c r="LW292" s="25">
        <f t="shared" si="311"/>
        <v>0</v>
      </c>
      <c r="LX292" s="25">
        <f t="shared" si="311"/>
        <v>0</v>
      </c>
      <c r="LY292" s="25">
        <f t="shared" si="311"/>
        <v>0</v>
      </c>
      <c r="LZ292" s="25">
        <f t="shared" si="311"/>
        <v>0</v>
      </c>
      <c r="MA292" s="25">
        <f t="shared" si="311"/>
        <v>0</v>
      </c>
      <c r="MB292" s="25">
        <f t="shared" si="311"/>
        <v>0</v>
      </c>
      <c r="MC292" s="25">
        <f t="shared" si="311"/>
        <v>0</v>
      </c>
      <c r="MD292" s="25">
        <f t="shared" si="311"/>
        <v>0</v>
      </c>
      <c r="ME292" s="25">
        <f t="shared" si="311"/>
        <v>0</v>
      </c>
      <c r="MF292" s="25">
        <f t="shared" si="311"/>
        <v>0</v>
      </c>
      <c r="MG292" s="25">
        <f t="shared" si="311"/>
        <v>0</v>
      </c>
      <c r="MH292" s="25">
        <f t="shared" si="311"/>
        <v>0</v>
      </c>
      <c r="MI292" s="25">
        <f t="shared" si="311"/>
        <v>0</v>
      </c>
      <c r="MJ292" s="25">
        <f t="shared" si="311"/>
        <v>0</v>
      </c>
      <c r="MK292" s="25">
        <f t="shared" si="311"/>
        <v>0</v>
      </c>
      <c r="ML292" s="25">
        <f t="shared" si="311"/>
        <v>0</v>
      </c>
      <c r="MM292" s="25">
        <f t="shared" si="311"/>
        <v>0</v>
      </c>
      <c r="MN292" s="25">
        <f t="shared" si="311"/>
        <v>0</v>
      </c>
      <c r="MO292" s="25">
        <f t="shared" si="311"/>
        <v>0</v>
      </c>
      <c r="MP292" s="25">
        <f t="shared" si="311"/>
        <v>0</v>
      </c>
      <c r="MQ292" s="25">
        <f t="shared" si="311"/>
        <v>0</v>
      </c>
      <c r="MR292" s="25">
        <f t="shared" si="311"/>
        <v>0</v>
      </c>
      <c r="MS292" s="25">
        <f t="shared" si="311"/>
        <v>0</v>
      </c>
      <c r="MT292" s="25">
        <f t="shared" si="311"/>
        <v>0</v>
      </c>
      <c r="MU292" s="25">
        <f t="shared" si="311"/>
        <v>0</v>
      </c>
      <c r="MV292" s="25">
        <f t="shared" si="311"/>
        <v>0</v>
      </c>
      <c r="MW292" s="25">
        <f t="shared" si="311"/>
        <v>0</v>
      </c>
      <c r="MX292" s="25">
        <f t="shared" si="311"/>
        <v>0</v>
      </c>
      <c r="MY292" s="25">
        <f t="shared" si="311"/>
        <v>0</v>
      </c>
      <c r="MZ292" s="25">
        <f t="shared" si="311"/>
        <v>0</v>
      </c>
      <c r="NA292" s="25">
        <f t="shared" si="311"/>
        <v>0</v>
      </c>
      <c r="NB292" s="25">
        <f t="shared" si="311"/>
        <v>0</v>
      </c>
      <c r="NC292" s="25">
        <f t="shared" si="311"/>
        <v>0</v>
      </c>
      <c r="ND292" s="25">
        <f t="shared" si="311"/>
        <v>0</v>
      </c>
      <c r="NE292" s="25">
        <f t="shared" si="311"/>
        <v>0</v>
      </c>
      <c r="NF292" s="25">
        <f t="shared" si="311"/>
        <v>0</v>
      </c>
      <c r="NG292" s="25">
        <f t="shared" si="311"/>
        <v>0</v>
      </c>
      <c r="NH292" s="25">
        <f t="shared" si="311"/>
        <v>0</v>
      </c>
      <c r="NI292" s="25">
        <f t="shared" si="311"/>
        <v>0</v>
      </c>
      <c r="NJ292" s="25">
        <f t="shared" si="311"/>
        <v>0</v>
      </c>
      <c r="NK292" s="25">
        <f t="shared" si="311"/>
        <v>0</v>
      </c>
      <c r="NL292" s="25">
        <f t="shared" si="311"/>
        <v>0</v>
      </c>
      <c r="NM292" s="25">
        <f t="shared" si="311"/>
        <v>0</v>
      </c>
      <c r="NN292" s="25">
        <f t="shared" si="311"/>
        <v>0</v>
      </c>
      <c r="NO292" s="25">
        <f t="shared" si="311"/>
        <v>0</v>
      </c>
      <c r="NP292" s="25">
        <f t="shared" si="311"/>
        <v>0</v>
      </c>
      <c r="NQ292" s="25">
        <f t="shared" si="311"/>
        <v>0</v>
      </c>
      <c r="NR292" s="25">
        <f t="shared" si="311"/>
        <v>0</v>
      </c>
      <c r="NS292" s="25">
        <f t="shared" si="311"/>
        <v>0</v>
      </c>
      <c r="NT292" s="25">
        <f t="shared" si="311"/>
        <v>0</v>
      </c>
      <c r="NU292" s="25">
        <f t="shared" si="311"/>
        <v>0</v>
      </c>
      <c r="NV292" s="25">
        <f t="shared" si="311"/>
        <v>0</v>
      </c>
      <c r="NW292" s="25">
        <f t="shared" si="311"/>
        <v>0</v>
      </c>
      <c r="NX292" s="25">
        <f t="shared" si="311"/>
        <v>0</v>
      </c>
      <c r="NY292" s="25">
        <f t="shared" ref="NY292" si="312">NY290+NY308</f>
        <v>0</v>
      </c>
      <c r="NZ292" s="25">
        <f>NZ290+NZ308</f>
        <v>0</v>
      </c>
      <c r="OA292" s="25">
        <f>OA290+OA308</f>
        <v>0</v>
      </c>
      <c r="OB292" s="25">
        <f t="shared" ref="OB292:PV292" si="313">OB290+OB308</f>
        <v>0</v>
      </c>
      <c r="OC292" s="25">
        <f t="shared" si="313"/>
        <v>0</v>
      </c>
      <c r="OD292" s="25">
        <f t="shared" si="313"/>
        <v>0</v>
      </c>
      <c r="OE292" s="25">
        <f t="shared" si="313"/>
        <v>0</v>
      </c>
      <c r="OF292" s="25">
        <f t="shared" si="313"/>
        <v>0</v>
      </c>
      <c r="OG292" s="25">
        <f t="shared" si="313"/>
        <v>0</v>
      </c>
      <c r="OH292" s="25">
        <f t="shared" si="313"/>
        <v>0</v>
      </c>
      <c r="OI292" s="25">
        <f t="shared" si="313"/>
        <v>0</v>
      </c>
      <c r="OJ292" s="25">
        <f t="shared" si="313"/>
        <v>0</v>
      </c>
      <c r="OK292" s="25">
        <f t="shared" si="313"/>
        <v>0</v>
      </c>
      <c r="OL292" s="25">
        <f t="shared" si="313"/>
        <v>0</v>
      </c>
      <c r="OM292" s="25">
        <f t="shared" si="313"/>
        <v>0</v>
      </c>
      <c r="ON292" s="25">
        <f t="shared" si="313"/>
        <v>0</v>
      </c>
      <c r="OO292" s="25">
        <f t="shared" si="313"/>
        <v>193827.953817</v>
      </c>
      <c r="OP292" s="25">
        <f t="shared" si="313"/>
        <v>45118.136442600007</v>
      </c>
      <c r="OQ292" s="25">
        <f t="shared" si="313"/>
        <v>0</v>
      </c>
      <c r="OR292" s="25">
        <f t="shared" si="313"/>
        <v>0</v>
      </c>
      <c r="OS292" s="25">
        <f t="shared" si="313"/>
        <v>0</v>
      </c>
      <c r="OT292" s="25">
        <f t="shared" si="313"/>
        <v>0</v>
      </c>
      <c r="OU292" s="25">
        <f t="shared" si="313"/>
        <v>0</v>
      </c>
      <c r="OV292" s="25">
        <f t="shared" si="313"/>
        <v>0</v>
      </c>
      <c r="OW292" s="25">
        <f t="shared" si="313"/>
        <v>0</v>
      </c>
      <c r="OX292" s="25">
        <f t="shared" si="313"/>
        <v>0</v>
      </c>
      <c r="OY292" s="25">
        <f t="shared" si="313"/>
        <v>0</v>
      </c>
      <c r="OZ292" s="25">
        <f t="shared" si="313"/>
        <v>0</v>
      </c>
      <c r="PA292" s="25">
        <f t="shared" si="313"/>
        <v>0</v>
      </c>
      <c r="PB292" s="25">
        <f t="shared" si="313"/>
        <v>0</v>
      </c>
      <c r="PC292" s="25">
        <f t="shared" si="313"/>
        <v>0</v>
      </c>
      <c r="PD292" s="25">
        <f t="shared" si="313"/>
        <v>0</v>
      </c>
      <c r="PE292" s="25">
        <f t="shared" si="313"/>
        <v>0</v>
      </c>
      <c r="PF292" s="25">
        <f t="shared" si="313"/>
        <v>0</v>
      </c>
      <c r="PG292" s="25">
        <f t="shared" si="313"/>
        <v>0</v>
      </c>
      <c r="PH292" s="25">
        <f t="shared" si="313"/>
        <v>0</v>
      </c>
      <c r="PI292" s="25">
        <f t="shared" si="313"/>
        <v>0</v>
      </c>
      <c r="PJ292" s="25">
        <f t="shared" si="313"/>
        <v>0</v>
      </c>
      <c r="PK292" s="25">
        <f t="shared" si="313"/>
        <v>0</v>
      </c>
      <c r="PL292" s="25">
        <f t="shared" si="313"/>
        <v>0</v>
      </c>
      <c r="PM292" s="25">
        <f t="shared" si="313"/>
        <v>0</v>
      </c>
      <c r="PN292" s="25">
        <f t="shared" si="313"/>
        <v>0</v>
      </c>
      <c r="PO292" s="25">
        <f t="shared" si="313"/>
        <v>0</v>
      </c>
      <c r="PP292" s="25">
        <f t="shared" si="313"/>
        <v>0</v>
      </c>
      <c r="PQ292" s="25">
        <f t="shared" si="313"/>
        <v>0</v>
      </c>
      <c r="PR292" s="25">
        <f t="shared" si="313"/>
        <v>0</v>
      </c>
      <c r="PS292" s="25">
        <f t="shared" si="313"/>
        <v>0</v>
      </c>
      <c r="PT292" s="25">
        <f t="shared" si="313"/>
        <v>0</v>
      </c>
      <c r="PU292" s="25">
        <f t="shared" si="313"/>
        <v>0</v>
      </c>
      <c r="PV292" s="25">
        <f t="shared" si="313"/>
        <v>0</v>
      </c>
    </row>
    <row r="293" spans="1:438" ht="15.75" thickBot="1">
      <c r="A293" s="31" t="s">
        <v>375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1"/>
      <c r="AA293" s="1"/>
      <c r="AB293" s="25"/>
      <c r="AC293" s="25"/>
      <c r="AD293" s="25"/>
      <c r="AE293" s="25"/>
      <c r="AF293" s="25"/>
      <c r="AG293" s="25"/>
      <c r="AI293" s="33">
        <f>[1]Corn!$U$93*1000</f>
        <v>118237.10605650001</v>
      </c>
      <c r="AJ293" s="33">
        <f>[1]Corn!$U$94*1000</f>
        <v>137487.396878325</v>
      </c>
      <c r="AK293" s="33">
        <f>[1]Corn!$U$95*1000</f>
        <v>204076.57925767501</v>
      </c>
      <c r="AL293" s="33">
        <f>[1]Corn!$U$96*1000</f>
        <v>201410.23461119999</v>
      </c>
      <c r="AM293" s="33">
        <f>[1]Corn!$U$97*1000</f>
        <v>194092.42493295</v>
      </c>
      <c r="AN293" s="33">
        <f>[1]Corn!$U$98*1000</f>
        <v>184540.30959419999</v>
      </c>
      <c r="AO293" s="33">
        <f>[1]Corn!$U$99*1000</f>
        <v>197716.11880927501</v>
      </c>
      <c r="AP293" s="33">
        <f>[1]Corn!$U$98*1000</f>
        <v>184540.30959419999</v>
      </c>
      <c r="AQ293" s="33">
        <f>[1]Corn!$U$99*1000</f>
        <v>197716.11880927501</v>
      </c>
      <c r="AR293" s="33">
        <f>[1]Corn!$U$102*1000</f>
        <v>158514.96734640002</v>
      </c>
      <c r="AS293" s="33">
        <f>[1]Corn!$U$103*1000</f>
        <v>192885.49674540001</v>
      </c>
      <c r="AT293" s="33">
        <f>[1]Corn!$U$104*1000</f>
        <v>218649.26452972498</v>
      </c>
      <c r="AU293" s="33">
        <f>[1]Corn!$V$93*1000</f>
        <v>241599.46615987501</v>
      </c>
      <c r="AV293" s="33">
        <f>[1]Corn!$V$94*1000</f>
        <v>209920.94556952501</v>
      </c>
      <c r="AW293" s="33">
        <f>[1]Corn!$V$95*1000</f>
        <v>202261.36436572499</v>
      </c>
      <c r="AX293" s="33">
        <f>[1]Corn!$V$96*1000</f>
        <v>181651.23513652501</v>
      </c>
      <c r="AY293" s="33">
        <f>[1]Corn!$V$97*1000</f>
        <v>214095.84218775001</v>
      </c>
      <c r="AZ293" s="33">
        <f>[1]Corn!$V$98*1000</f>
        <v>164273.034517425</v>
      </c>
      <c r="BA293" s="33">
        <f>[1]Corn!$V$99*1000</f>
        <v>214137.926847</v>
      </c>
      <c r="BB293" s="33">
        <f>[1]Corn!$V$98*1000</f>
        <v>164273.034517425</v>
      </c>
      <c r="BC293" s="33">
        <f>[1]Corn!$V$99*1000</f>
        <v>214137.926847</v>
      </c>
      <c r="BD293" s="33">
        <f>[1]Corn!$V$102*1000</f>
        <v>137334.94333020001</v>
      </c>
      <c r="BE293" s="33">
        <f>[1]Corn!$V$103*1000</f>
        <v>148282.09622865001</v>
      </c>
      <c r="BF293" s="33">
        <f>[1]Corn!$V$104*1000</f>
        <v>110171.83897327501</v>
      </c>
      <c r="BG293" s="33">
        <f>[1]Corn!$W$93*1000</f>
        <v>99967.962571650001</v>
      </c>
      <c r="BH293" s="33">
        <f>[1]Corn!$W$94*1000</f>
        <v>145155.84774885001</v>
      </c>
      <c r="BI293" s="33">
        <f>[1]Corn!$W$95*1000</f>
        <v>241872.05585969999</v>
      </c>
      <c r="BJ293" s="33">
        <f>[1]Corn!$W$96*1000</f>
        <v>187604.75385832498</v>
      </c>
      <c r="BK293" s="33">
        <f>[1]Corn!$W$97*1000</f>
        <v>182962.473439275</v>
      </c>
      <c r="BL293" s="33">
        <f>[1]Corn!$W$98*1000</f>
        <v>153618.2971695</v>
      </c>
      <c r="BM293" s="33">
        <f>[1]Corn!$W$99*1000</f>
        <v>168594.73533990001</v>
      </c>
      <c r="BN293" s="33">
        <f>[1]Corn!$W$98*1000</f>
        <v>153618.2971695</v>
      </c>
      <c r="BO293" s="33">
        <f>[1]Corn!$W$99*1000</f>
        <v>168594.73533990001</v>
      </c>
      <c r="BP293" s="33">
        <f>[1]Corn!$W$102*1000</f>
        <v>113329.74346290001</v>
      </c>
      <c r="BQ293" s="33">
        <f>[1]Corn!$W$103*1000</f>
        <v>97419.923453249998</v>
      </c>
      <c r="BR293" s="33">
        <f>[1]Corn!$W$104*1000</f>
        <v>141981.13695330001</v>
      </c>
      <c r="BS293" s="33">
        <f>[1]Corn!$X$93*1000</f>
        <v>141986.35718324999</v>
      </c>
      <c r="BT293" s="33">
        <f>[1]Corn!$X$94*1000</f>
        <v>119774.78659642499</v>
      </c>
      <c r="BU293" s="33">
        <f>[1]Corn!$X$95*1000</f>
        <v>118334.93615774999</v>
      </c>
      <c r="BV293" s="33">
        <f>[1]Corn!$X$96*1000</f>
        <v>141528.10681642499</v>
      </c>
      <c r="BW293" s="33">
        <f>[1]Corn!$X$97*1000</f>
        <v>118211.35922100001</v>
      </c>
      <c r="BX293" s="33">
        <f>[1]Corn!$X$98*1000</f>
        <v>123264.726843375</v>
      </c>
      <c r="BY293" s="33">
        <f>[1]Corn!$X$99*1000</f>
        <v>128497.39322355001</v>
      </c>
      <c r="BZ293" s="33">
        <f>[1]Corn!$X$98*1000</f>
        <v>123264.726843375</v>
      </c>
      <c r="CA293" s="33">
        <f>[1]Corn!$X$99*1000</f>
        <v>128497.39322355001</v>
      </c>
      <c r="CB293" s="33">
        <f>[1]Corn!$X$102*1000</f>
        <v>131137.29421650001</v>
      </c>
      <c r="CC293" s="33">
        <f>[1]Corn!$X$103*1000</f>
        <v>127758.037804425</v>
      </c>
      <c r="CD293" s="33">
        <f>[1]Corn!$X$104*1000</f>
        <v>137481.861702375</v>
      </c>
      <c r="CE293" s="33">
        <f>[1]Corn!$Y$93*1000</f>
        <v>124979.28893055</v>
      </c>
      <c r="CF293" s="33">
        <f>[1]Corn!$Y$94*1000</f>
        <v>157259.66345324999</v>
      </c>
      <c r="CG293" s="33">
        <f>[1]Corn!$Y$95*1000</f>
        <v>169221.37552244999</v>
      </c>
      <c r="CH293" s="33">
        <f>[1]Corn!$Y$96*1000</f>
        <v>185882.95588680002</v>
      </c>
      <c r="CI293" s="33">
        <f>[1]Corn!$Y$97*1000</f>
        <v>129788.6796972</v>
      </c>
      <c r="CJ293" s="33">
        <f>[1]Corn!$Y$98*1000</f>
        <v>146606.29612042499</v>
      </c>
      <c r="CK293" s="33">
        <f>[1]Corn!$Y$99*1000</f>
        <v>173263.215329325</v>
      </c>
      <c r="CL293" s="33">
        <f>[1]Corn!$Y$98*1000</f>
        <v>146606.29612042499</v>
      </c>
      <c r="CM293" s="33">
        <f>[1]Corn!$Y$99*1000</f>
        <v>173263.215329325</v>
      </c>
      <c r="CN293" s="33">
        <f>[1]Corn!$Y$102*1000</f>
        <v>199202.7938445</v>
      </c>
      <c r="CO293" s="33">
        <f>[1]Corn!$Y$103*1000</f>
        <v>188634.217848525</v>
      </c>
      <c r="CP293" s="33">
        <f>[1]Corn!$Y$104*1000</f>
        <v>183702.50992912499</v>
      </c>
      <c r="CQ293" s="33">
        <f>[1]Corn!$Z$93*1000</f>
        <v>190715.105438775</v>
      </c>
      <c r="CR293" s="33">
        <f>[1]Corn!$Z$94*1000</f>
        <v>181235.60483715002</v>
      </c>
      <c r="CS293" s="33">
        <f>[1]Corn!$Z$95*1000</f>
        <v>163066.34253937501</v>
      </c>
      <c r="CT293" s="33">
        <f>[1]Corn!$Z$96*1000</f>
        <v>164370.9000501</v>
      </c>
      <c r="CU293" s="33">
        <f>[1]Corn!$Z$97*1000</f>
        <v>156648.459561525</v>
      </c>
      <c r="CV293" s="33">
        <f>[1]Corn!$Z$98*1000</f>
        <v>144080.44101090002</v>
      </c>
      <c r="CW293" s="33">
        <f>[1]Corn!$Z$99*1000</f>
        <v>154046.70640282502</v>
      </c>
      <c r="CX293" s="33">
        <f>[1]Corn!$Z$98*1000</f>
        <v>144080.44101090002</v>
      </c>
      <c r="CY293" s="33">
        <f>[1]Corn!$Z$99*1000</f>
        <v>154046.70640282502</v>
      </c>
      <c r="CZ293" s="33">
        <f>[1]Corn!$Z$102*1000</f>
        <v>143632.56417795</v>
      </c>
      <c r="DA293" s="33">
        <f>[1]Corn!$Z$103*1000</f>
        <v>153539.233913025</v>
      </c>
      <c r="DB293" s="33">
        <f>[1]Corn!$Z$104*1000</f>
        <v>188128.94210707498</v>
      </c>
      <c r="DC293" s="33">
        <f>[1]Corn!$AA$93*1000</f>
        <v>202614.38340030002</v>
      </c>
      <c r="DD293" s="33">
        <f>[1]Corn!$AA$94*1000</f>
        <v>157351.78122142499</v>
      </c>
      <c r="DE293" s="33">
        <f>[1]Corn!$AA$95*1000</f>
        <v>146709.023631975</v>
      </c>
      <c r="DF293" s="33">
        <f>[1]Corn!$AA$96*1000</f>
        <v>140378.39250660001</v>
      </c>
      <c r="DG293" s="33">
        <f>[1]Corn!$AA$97*1000</f>
        <v>130467.27022245</v>
      </c>
      <c r="DH293" s="33">
        <f>[1]Corn!$AA$98*1000</f>
        <v>144441.27464309998</v>
      </c>
      <c r="DI293" s="33">
        <f>[1]Corn!$AA$99*1000</f>
        <v>175632.27457275</v>
      </c>
      <c r="DJ293" s="33">
        <f>[1]Corn!$AA$98*1000</f>
        <v>144441.27464309998</v>
      </c>
      <c r="DK293" s="33">
        <f>[1]Corn!$AA$99*1000</f>
        <v>175632.27457275</v>
      </c>
      <c r="DL293" s="33">
        <f>[1]Corn!$AA$102*1000</f>
        <v>154600.184629575</v>
      </c>
      <c r="DM293" s="33">
        <f>[1]Corn!$AA$103*1000</f>
        <v>183033.42289942503</v>
      </c>
      <c r="DN293" s="33">
        <f>[1]Corn!$AA$104*1000</f>
        <v>226563.2551755</v>
      </c>
      <c r="DO293" s="33">
        <f>[1]Corn!$AB$93*1000</f>
        <v>163900.20537945</v>
      </c>
      <c r="DP293" s="33">
        <f>[1]Corn!$AB$94*1000</f>
        <v>144338.8542039</v>
      </c>
      <c r="DQ293" s="33">
        <f>[1]Corn!$AB$95*1000</f>
        <v>139642.05269542499</v>
      </c>
      <c r="DR293" s="33">
        <f>[1]Corn!$AB$96*1000</f>
        <v>142520.312694825</v>
      </c>
      <c r="DS293" s="33">
        <f>[1]Corn!$AB$97*1000</f>
        <v>146425.78875735</v>
      </c>
      <c r="DT293" s="33">
        <f>[1]Corn!$AB$98*1000</f>
        <v>159431.81845747499</v>
      </c>
      <c r="DU293" s="33">
        <f>[1]Corn!$AB$99*1000</f>
        <v>176789.42948182498</v>
      </c>
      <c r="DV293" s="33">
        <f>[1]Corn!$AB$98*1000</f>
        <v>159431.81845747499</v>
      </c>
      <c r="DW293" s="33">
        <f>[1]Corn!$AB$99*1000</f>
        <v>176789.42948182498</v>
      </c>
      <c r="DX293" s="33">
        <f>[1]Corn!$AB$102*1000</f>
        <v>169917.92190652501</v>
      </c>
      <c r="DY293" s="33">
        <f>[1]Corn!$AB$103*1000</f>
        <v>173417.26722840001</v>
      </c>
      <c r="DZ293" s="33">
        <f>[1]Corn!$AB$104*1000</f>
        <v>168287.71023180001</v>
      </c>
      <c r="EA293" s="33">
        <f>[1]Corn!$AC$93*1000</f>
        <v>120116.951804475</v>
      </c>
      <c r="EB293" s="33">
        <f>[1]Corn!$AC$94*1000</f>
        <v>127811.33454127501</v>
      </c>
      <c r="EC293" s="33">
        <f>[1]Corn!$AC$95*1000</f>
        <v>145497.457864575</v>
      </c>
      <c r="ED293" s="33">
        <f>[1]Corn!$AC$96*1000</f>
        <v>161093.46567982499</v>
      </c>
      <c r="EE293" s="33">
        <f>[1]Corn!$AC$97*1000</f>
        <v>123334.24723605</v>
      </c>
      <c r="EF293" s="33">
        <f>[1]Corn!$AC$98*1000</f>
        <v>105761.48085179999</v>
      </c>
      <c r="EG293" s="33">
        <f>[1]Corn!$AC$99*1000</f>
        <v>134548.553079</v>
      </c>
      <c r="EH293" s="33">
        <f>[1]Corn!$AC$98*1000</f>
        <v>105761.48085179999</v>
      </c>
      <c r="EI293" s="33">
        <f>[1]Corn!$AC$99*1000</f>
        <v>134548.553079</v>
      </c>
      <c r="EJ293" s="33">
        <f>[1]Corn!$AC$102*1000</f>
        <v>144671.35450657501</v>
      </c>
      <c r="EK293" s="33">
        <f>[1]Corn!$AC$103*1000</f>
        <v>138813.20537040001</v>
      </c>
      <c r="EL293" s="33">
        <f>[1]Corn!$AC$104*1000</f>
        <v>127373.85486315</v>
      </c>
      <c r="EM293" s="33">
        <f>[1]Corn!$AD$93*1000</f>
        <v>143326.93270590002</v>
      </c>
      <c r="EN293" s="33">
        <f>[1]Corn!$AD$94*1000</f>
        <v>158272.376253075</v>
      </c>
      <c r="EO293" s="33">
        <f>[1]Corn!$AD$95*1000</f>
        <v>167950.328266125</v>
      </c>
      <c r="EP293" s="33">
        <f>[1]Corn!$AD$96*1000</f>
        <v>192596.28970724999</v>
      </c>
      <c r="EQ293" s="33">
        <f>[1]Corn!$AD$97*1000</f>
        <v>162874.54829902502</v>
      </c>
      <c r="ER293" s="33">
        <f>[1]Corn!$AD$98*1000</f>
        <v>150439.66135942499</v>
      </c>
      <c r="ES293" s="33">
        <f>[1]Corn!$AD$99*1000</f>
        <v>170807.40814702501</v>
      </c>
      <c r="ET293" s="33">
        <f>[1]Corn!$AD$98*1000</f>
        <v>150439.66135942499</v>
      </c>
      <c r="EU293" s="33">
        <f>[1]Corn!$AD$99*1000</f>
        <v>170807.40814702501</v>
      </c>
      <c r="EV293" s="33">
        <f>[1]Corn!$AD$102*1000</f>
        <v>139246.51988767501</v>
      </c>
      <c r="EW293" s="33">
        <f>[1]Corn!$AD$103*1000</f>
        <v>167286.46540319998</v>
      </c>
      <c r="EX293" s="33">
        <f>[1]Corn!$AD$104*1000</f>
        <v>152949.14321377501</v>
      </c>
      <c r="EY293" s="33">
        <f>[1]Corn!$AE$93*1000</f>
        <v>165001.51642590002</v>
      </c>
      <c r="EZ293" s="33">
        <f>[1]Corn!$AE$94*1000</f>
        <v>155878.09377187499</v>
      </c>
      <c r="FA293" s="33">
        <f>[1]Corn!$AE$95*1000</f>
        <v>178010.53811302502</v>
      </c>
      <c r="FB293" s="33">
        <f>[1]Corn!$AE$96*1000</f>
        <v>181472.39698725002</v>
      </c>
      <c r="FC293" s="33">
        <f>[1]Corn!$AE$97*1000</f>
        <v>145589.540201325</v>
      </c>
      <c r="FD293" s="33">
        <f>[1]Corn!$AE$98*1000</f>
        <v>112145.6409867</v>
      </c>
      <c r="FE293" s="33">
        <f>[1]Corn!$AE$99*1000</f>
        <v>142027.00096455001</v>
      </c>
      <c r="FF293" s="33">
        <f>[1]Corn!$AE$98*1000</f>
        <v>112145.6409867</v>
      </c>
      <c r="FG293" s="33">
        <f>[1]Corn!$AE$99*1000</f>
        <v>142027.00096455001</v>
      </c>
      <c r="FH293" s="33">
        <f>[1]Corn!$AE$102*1000</f>
        <v>158345.06185304999</v>
      </c>
      <c r="FI293" s="33">
        <f>[1]Corn!$AE$103*1000</f>
        <v>148366.13169509999</v>
      </c>
      <c r="FJ293" s="33">
        <f>[1]Corn!$AE$104*1000</f>
        <v>144833.96506320001</v>
      </c>
      <c r="FK293" s="33">
        <f>[1]Corn!$AF$93*1000</f>
        <v>132196.50879322499</v>
      </c>
      <c r="FL293" s="33">
        <f>[1]Corn!$AF$94*1000</f>
        <v>187728.28355317502</v>
      </c>
      <c r="FM293" s="33">
        <f>[1]Corn!$AF$95*1000</f>
        <v>157404.26697232501</v>
      </c>
      <c r="FN293" s="33">
        <f>[1]Corn!$AF$96*1000</f>
        <v>177620.50111297501</v>
      </c>
      <c r="FO293" s="33">
        <f>[1]Corn!$AF$97*1000</f>
        <v>160723.87654882501</v>
      </c>
      <c r="FP293" s="33">
        <f>[1]Corn!$AF$98*1000</f>
        <v>135898.5061188</v>
      </c>
      <c r="FQ293" s="33">
        <f>[1]Corn!$AF$99*1000</f>
        <v>181612.97313435</v>
      </c>
      <c r="FR293" s="33">
        <f>[1]Corn!$AF$98*1000</f>
        <v>135898.5061188</v>
      </c>
      <c r="FS293" s="33">
        <f>[1]Corn!$AF$99*1000</f>
        <v>181612.97313435</v>
      </c>
      <c r="FT293" s="33">
        <f>[1]Corn!$AF$102*1000</f>
        <v>197477.54721427502</v>
      </c>
      <c r="FU293" s="33">
        <f>[1]Corn!$AF$103*1000</f>
        <v>198379.0840761</v>
      </c>
      <c r="FV293" s="33">
        <f>[1]Corn!$AF$104*1000</f>
        <v>224007.24398647499</v>
      </c>
      <c r="FW293" s="33">
        <f>[1]Corn!$AG$93*1000</f>
        <v>206327.12038447498</v>
      </c>
      <c r="FX293" s="33">
        <f>[1]Corn!$AG$94*1000</f>
        <v>190896.10096815001</v>
      </c>
      <c r="FY293" s="33">
        <f>[1]Corn!$AG$95*1000</f>
        <v>198715.78497105002</v>
      </c>
      <c r="FZ293" s="33">
        <f>[1]Corn!$AG$96*1000</f>
        <v>184715.612474625</v>
      </c>
      <c r="GA293" s="33">
        <f>[1]Corn!$AG$97*1000</f>
        <v>158875.74192622499</v>
      </c>
      <c r="GB293" s="33">
        <f>[1]Corn!$AG$98*1000</f>
        <v>169402.24901025</v>
      </c>
      <c r="GC293" s="33">
        <f>[1]Corn!$AG$99*1000</f>
        <v>169771.34603812499</v>
      </c>
      <c r="GD293" s="33">
        <f>[1]Corn!$AG$98*1000</f>
        <v>169402.24901025</v>
      </c>
      <c r="GE293" s="33">
        <f>[1]Corn!$AG$99*1000</f>
        <v>169771.34603812499</v>
      </c>
      <c r="GF293" s="33">
        <f>[1]Corn!$AG$102*1000</f>
        <v>170294.03829337499</v>
      </c>
      <c r="GG293" s="33">
        <f>[1]Corn!$AG$103*1000</f>
        <v>165284.83397385001</v>
      </c>
      <c r="GH293" s="33">
        <f>[1]Corn!$AG$104*1000</f>
        <v>185588.45775584999</v>
      </c>
      <c r="GI293" s="33">
        <f>[1]Corn!$AH$93*1000</f>
        <v>215272.88593672498</v>
      </c>
      <c r="GJ293" s="33">
        <f>[1]Corn!$AH$94*1000</f>
        <v>222097.70276752501</v>
      </c>
      <c r="GK293" s="33">
        <f>[1]Corn!$AH$95*1000</f>
        <v>255788.5747617</v>
      </c>
      <c r="GL293" s="33">
        <f>[1]Corn!$AH$96*1000</f>
        <v>202189.98579165002</v>
      </c>
      <c r="GM293" s="33">
        <f>[1]Corn!$AH$97*1000</f>
        <v>226569.6013374</v>
      </c>
      <c r="GN293" s="33">
        <f>[1]Corn!$AH$98*1000</f>
        <v>213346.18016077502</v>
      </c>
      <c r="GO293" s="33">
        <f>[1]Corn!$AH$99*1000</f>
        <v>215577.375729525</v>
      </c>
      <c r="GP293" s="33">
        <f>[1]Corn!$AH$98*1000</f>
        <v>213346.18016077502</v>
      </c>
      <c r="GQ293" s="33">
        <f>[1]Corn!$AH$99*1000</f>
        <v>215577.375729525</v>
      </c>
      <c r="GR293" s="33">
        <f>[1]Corn!$AH$102*1000</f>
        <v>178682.62106655003</v>
      </c>
      <c r="GS293" s="33">
        <f>[1]Corn!$AH$103*1000</f>
        <v>163039.80833887501</v>
      </c>
      <c r="GT293" s="33">
        <f>[1]Corn!$AH$104*1000</f>
        <v>176987.6053155</v>
      </c>
      <c r="GU293" s="33">
        <f>[1]Corn!$AI$93*1000</f>
        <v>166109.66573737501</v>
      </c>
      <c r="GV293" s="33">
        <f>[1]Corn!$AI$94*1000</f>
        <v>138984.82731945001</v>
      </c>
      <c r="GW293" s="33">
        <f>[1]Corn!$AI$95*1000</f>
        <v>143693.57709179999</v>
      </c>
      <c r="GX293" s="33">
        <f>[1]Corn!$AI$96*1000</f>
        <v>128484.0473868</v>
      </c>
      <c r="GY293" s="33">
        <f>[1]Corn!$AI$97*1000</f>
        <v>123283.97791762496</v>
      </c>
      <c r="GZ293" s="33">
        <f>[1]Corn!$AI$98*1000</f>
        <v>119167.03923705005</v>
      </c>
      <c r="HA293" s="33">
        <f>[1]Corn!$AI$99*1000</f>
        <v>168590.99141932491</v>
      </c>
      <c r="HB293" s="33">
        <f>[1]Corn!$AI$98*1000</f>
        <v>119167.03923705005</v>
      </c>
      <c r="HC293" s="33">
        <f>[1]Corn!$AI$99*1000</f>
        <v>168590.99141932491</v>
      </c>
      <c r="HD293" s="33">
        <f>[1]Corn!$AI$102*1000</f>
        <v>146794.74405952499</v>
      </c>
      <c r="HE293" s="33">
        <f>[1]Corn!$AI$103*1000</f>
        <v>200672.80429949999</v>
      </c>
      <c r="HF293" s="33">
        <f>[1]Corn!$AI$104*1000</f>
        <v>188762.33788132502</v>
      </c>
      <c r="HG293" s="33">
        <f>[1]Corn!$AJ$93*1000</f>
        <v>197299.46493539994</v>
      </c>
      <c r="HH293" s="33">
        <f>[1]Corn!$AJ$94*1000</f>
        <v>138305.2132197</v>
      </c>
      <c r="HI293" s="33">
        <f>[1]Corn!$AJ$95*1000</f>
        <v>131276.52396944998</v>
      </c>
      <c r="HJ293" s="33">
        <f>[1]Corn!$AJ$96*1000</f>
        <v>134036.32096777498</v>
      </c>
      <c r="HK293" s="33">
        <f>[1]Corn!$AJ$97*1000</f>
        <v>144773.23166392499</v>
      </c>
      <c r="HL293" s="33">
        <f>[1]Corn!$AJ$98*1000</f>
        <v>142701.53262322501</v>
      </c>
      <c r="HM293" s="33">
        <f>[1]Corn!$AJ$99*1000</f>
        <v>190214.90820157499</v>
      </c>
      <c r="HN293" s="33">
        <f>[1]Corn!$AJ$98*1000</f>
        <v>142701.53262322501</v>
      </c>
      <c r="HO293" s="33">
        <f>[1]Corn!$AJ$99*1000</f>
        <v>190214.90820157499</v>
      </c>
      <c r="HP293" s="33">
        <f>[1]Corn!$AJ$102*1000</f>
        <v>171704.02791442501</v>
      </c>
      <c r="HQ293" s="33">
        <f>[1]Corn!$AJ$103*1000</f>
        <v>184580.16601049999</v>
      </c>
      <c r="HR293" s="33">
        <f>[1]Corn!$AJ$104*1000</f>
        <v>185696.464549725</v>
      </c>
      <c r="HS293" s="33">
        <f>[1]Corn!$AK$93*1000</f>
        <v>174703.746838725</v>
      </c>
      <c r="HT293" s="33">
        <f>[1]Corn!$AK$94*1000</f>
        <v>135770.27191807501</v>
      </c>
      <c r="HU293" s="33">
        <f>[1]Corn!$AK$95*1000</f>
        <v>141429.57596032499</v>
      </c>
      <c r="HV293" s="33">
        <f>[1]Corn!$AK$96*1000</f>
        <v>159734.06032320001</v>
      </c>
      <c r="HW293" s="33">
        <f>[1]Corn!$AK$97*1000</f>
        <v>112030.40224530001</v>
      </c>
      <c r="HX293" s="33">
        <f>[1]Corn!$AK$98*1000</f>
        <v>131116.90146299999</v>
      </c>
      <c r="HY293" s="33">
        <f>[1]Corn!$AK$99*1000</f>
        <v>171935.0998578</v>
      </c>
      <c r="HZ293" s="33">
        <f>[1]Corn!$AK$98*1000</f>
        <v>131116.90146299999</v>
      </c>
      <c r="IA293" s="33">
        <f>[1]Corn!$AK$99*1000</f>
        <v>171935.0998578</v>
      </c>
      <c r="IB293" s="33">
        <f>[1]Corn!$AK$102*1000</f>
        <v>149879.83303395001</v>
      </c>
      <c r="IC293" s="33">
        <f>[1]Corn!$AK$103*1000</f>
        <v>164788.19562645</v>
      </c>
      <c r="ID293" s="33">
        <f>[1]Corn!$AK$104*1000</f>
        <v>151295.70427155</v>
      </c>
      <c r="IE293" s="33">
        <f>[1]Corn!$AL$93*1000</f>
        <v>121735.01443725001</v>
      </c>
      <c r="IF293" s="33">
        <f>[1]Corn!$AL$94*1000</f>
        <v>125454.94400069999</v>
      </c>
      <c r="IG293" s="33">
        <f>[1]Corn!$AL$95*1000</f>
        <v>159011.845840125</v>
      </c>
      <c r="IH293" s="33">
        <f>[1]Corn!$AL$96*1000</f>
        <v>172870.8201711</v>
      </c>
      <c r="II293" s="33">
        <f>[1]Corn!$AL$97*1000</f>
        <v>139473.75736349999</v>
      </c>
      <c r="IJ293" s="33">
        <f>[1]Corn!$AL$98*1000</f>
        <v>131790.20483227499</v>
      </c>
      <c r="IK293" s="33">
        <f>[1]Corn!$AL$99*1000</f>
        <v>133234.27554735</v>
      </c>
      <c r="IL293" s="33">
        <f>[1]Corn!$AL$98*1000</f>
        <v>131790.20483227499</v>
      </c>
      <c r="IM293" s="33">
        <f>[1]Corn!$AL$99*1000</f>
        <v>133234.27554735</v>
      </c>
      <c r="IN293" s="33">
        <f>[1]Corn!$AL$102*1000</f>
        <v>115424.09499465</v>
      </c>
      <c r="IO293" s="33">
        <f>[1]Corn!$AL$103*1000</f>
        <v>95015.672931149995</v>
      </c>
      <c r="IP293" s="33">
        <f>[1]Corn!$AL$104*1000</f>
        <v>80455.628804174994</v>
      </c>
      <c r="IQ293" s="33">
        <f>[1]Corn!$AM$93*1000</f>
        <v>92054.231756324996</v>
      </c>
      <c r="IR293" s="33">
        <f>[1]Corn!$AM$94*1000</f>
        <v>68618.308594500006</v>
      </c>
      <c r="IS293" s="33">
        <f>[1]Corn!$AM$95*1000</f>
        <v>60199.943740199997</v>
      </c>
      <c r="IT293" s="33">
        <f>[1]Corn!$AM$96*1000</f>
        <v>54285.911373149997</v>
      </c>
      <c r="IU293" s="33">
        <f>[1]Corn!$AM$97*1000</f>
        <v>53633.827490625001</v>
      </c>
      <c r="IV293" s="33">
        <f>[1]Corn!$AM$98*1000</f>
        <v>53138.752062749998</v>
      </c>
      <c r="IW293" s="33">
        <f>[1]Corn!$AM$99*1000</f>
        <v>74115.486309600004</v>
      </c>
      <c r="IX293" s="33">
        <f>[1]Corn!$AM$98*1000</f>
        <v>53138.752062749998</v>
      </c>
      <c r="IY293" s="33">
        <f>[1]Corn!$AM$99*1000</f>
        <v>74115.486309600004</v>
      </c>
      <c r="IZ293" s="33">
        <f>[1]Corn!$AM$102*1000</f>
        <v>45865.723768875003</v>
      </c>
      <c r="JA293" s="33">
        <f>[1]Corn!$AM$103*1000</f>
        <v>59654.697414524999</v>
      </c>
      <c r="JB293" s="33">
        <f>[1]Corn!$AM$104*1000</f>
        <v>56791.318613625001</v>
      </c>
      <c r="JC293" s="33">
        <f>[1]Corn!$AN$93*1000</f>
        <v>80918.906496525</v>
      </c>
      <c r="JD293" s="33">
        <f>[1]Corn!$AN$94*1000</f>
        <v>130456.19987055</v>
      </c>
      <c r="JE293" s="33">
        <f>[1]Corn!$AN$95*1000</f>
        <v>138882.4777431</v>
      </c>
      <c r="JF293" s="33">
        <f>[1]Corn!$AN$96*1000</f>
        <v>138192.65545612501</v>
      </c>
      <c r="JG293" s="33">
        <f>[1]Corn!$AN$97*1000</f>
        <v>116716.511337075</v>
      </c>
      <c r="JH293" s="33">
        <f>[1]Corn!$AN$98*1000</f>
        <v>134897.1510591</v>
      </c>
      <c r="JI293" s="33">
        <f>[1]Corn!$AN$99*1000</f>
        <v>202023.25337925</v>
      </c>
      <c r="JJ293" s="33">
        <f>[1]Corn!$AN$98*1000</f>
        <v>134897.1510591</v>
      </c>
      <c r="JK293" s="33">
        <f>[1]Corn!$AN$99*1000</f>
        <v>202023.25337925</v>
      </c>
      <c r="JL293" s="33">
        <f>[1]Corn!$AN$102*1000</f>
        <v>188817.406189425</v>
      </c>
      <c r="JM293" s="33">
        <f>[1]Corn!$AN$103*1000</f>
        <v>181424.812583475</v>
      </c>
      <c r="JN293" s="33">
        <f>[1]Corn!$AN$104*1000</f>
        <v>174233.25688297499</v>
      </c>
      <c r="JO293" s="33">
        <f>[1]Corn!$AO$93*1000</f>
        <v>155755.70095334901</v>
      </c>
      <c r="JP293" s="33">
        <f>[1]Corn!$AO$94*1000</f>
        <v>150085.59788517799</v>
      </c>
      <c r="JQ293" s="33">
        <f>[1]Corn!$AO$95*1000</f>
        <v>95380.922460584203</v>
      </c>
      <c r="JR293" s="33">
        <f>[1]Corn!$AO$96*1000</f>
        <v>118175.342035808</v>
      </c>
      <c r="JS293" s="33">
        <f>[1]Corn!$AO$97*1000</f>
        <v>127407.46034934701</v>
      </c>
      <c r="JT293" s="33">
        <f>[1]Corn!$AO$98*1000</f>
        <v>154494.76192826201</v>
      </c>
      <c r="JU293" s="33">
        <f>[1]Corn!$AO$99*1000</f>
        <v>157071.65415519199</v>
      </c>
      <c r="JV293" s="33">
        <f>[1]Corn!$AO$98*1000</f>
        <v>154494.76192826201</v>
      </c>
      <c r="JW293" s="33">
        <f>[1]Corn!$AO$99*1000</f>
        <v>157071.65415519199</v>
      </c>
      <c r="JX293" s="33">
        <f>[1]Corn!$AO$102*1000</f>
        <v>167209.04100760401</v>
      </c>
      <c r="JY293" s="33">
        <f>[1]Corn!$AO$103*1000</f>
        <v>200155.348966338</v>
      </c>
      <c r="JZ293" s="33">
        <f>[1]Corn!$AO$104*1000</f>
        <v>158429.663592408</v>
      </c>
      <c r="KA293" s="33">
        <f>[1]Corn!$AP$93*1000</f>
        <v>132541.10353408699</v>
      </c>
      <c r="KB293" s="33">
        <f>[1]Corn!$AP$94*1000</f>
        <v>93252.253192258504</v>
      </c>
      <c r="KC293" s="33">
        <f>[1]Corn!$AP$95*1000</f>
        <v>75396.792420087804</v>
      </c>
      <c r="KD293" s="33">
        <f>[1]Corn!$AP$96*1000</f>
        <v>105247.53972547399</v>
      </c>
      <c r="KE293" s="33">
        <f>[1]Corn!$AP$97*1000</f>
        <v>104995.071492538</v>
      </c>
      <c r="KF293" s="33">
        <f>[1]Corn!$AP$98*1000</f>
        <v>130983.57005810598</v>
      </c>
      <c r="KG293" s="33">
        <f>[1]Corn!$AP$99*1000</f>
        <v>175820.63629538199</v>
      </c>
      <c r="KH293" s="33">
        <f>[1]Corn!$AP$98*1000</f>
        <v>130983.57005810598</v>
      </c>
      <c r="KI293" s="33">
        <f>[1]Corn!$AP$99*1000</f>
        <v>175820.63629538199</v>
      </c>
      <c r="KJ293" s="33">
        <f>[1]Corn!$AP$102*1000</f>
        <v>239268.68246130299</v>
      </c>
      <c r="KK293" s="33">
        <f>[1]Corn!$AP$103*1000</f>
        <v>226834.28640441201</v>
      </c>
      <c r="KL293" s="33">
        <f>[1]Corn!$AP$104*1000</f>
        <v>227461.89488843901</v>
      </c>
      <c r="KM293" s="33">
        <f>[1]Corn!$AQ$93*1000</f>
        <v>243905.581358683</v>
      </c>
      <c r="KN293" s="33">
        <f>[1]Corn!$AQ$94*1000</f>
        <v>144320.49218284001</v>
      </c>
      <c r="KO293" s="33">
        <f>[1]Corn!$AQ$95*1000</f>
        <v>159902.685836638</v>
      </c>
      <c r="KP293" s="33">
        <f>[1]Corn!$AQ$96*1000</f>
        <v>154272.41241435701</v>
      </c>
      <c r="KQ293" s="33">
        <f>[1]Corn!$AQ$97*1000</f>
        <v>183354.14184554</v>
      </c>
      <c r="KR293" s="33">
        <f>[1]Corn!$AQ$98*1000</f>
        <v>202052.46007658003</v>
      </c>
      <c r="KS293" s="33">
        <f>[1]Corn!$AQ$99*1000</f>
        <v>263174.20264504006</v>
      </c>
      <c r="KT293" s="33">
        <f>[1]Corn!$AQ$98*1000</f>
        <v>202052.46007658003</v>
      </c>
      <c r="KU293" s="33">
        <f>[1]Corn!$AQ$99*1000</f>
        <v>263174.20264504006</v>
      </c>
      <c r="KV293" s="33">
        <f>[1]Corn!$AQ$102*1000</f>
        <v>194658.05771413998</v>
      </c>
      <c r="KW293" s="33">
        <f>[1]Corn!$AQ$103*1000</f>
        <v>188163.17682126004</v>
      </c>
      <c r="KX293" s="33">
        <f>[1]Corn!$AQ$104*1000</f>
        <v>140449.70693121999</v>
      </c>
      <c r="KY293" s="33">
        <f>[1]Corn!$AR$93*1000</f>
        <v>140229.09595836001</v>
      </c>
      <c r="KZ293" s="33">
        <f>[1]Corn!$AR$94*1000</f>
        <v>105685.76534414</v>
      </c>
      <c r="LA293" s="33">
        <f>[1]Corn!$AR$95*1000</f>
        <v>104694.48633865999</v>
      </c>
      <c r="LB293" s="33">
        <f>[1]Corn!$AR$96*1000</f>
        <v>141138.28212461999</v>
      </c>
      <c r="LC293" s="33">
        <f>[1]Corn!$AR$97*1000</f>
        <v>152559.54827588002</v>
      </c>
      <c r="LD293" s="33">
        <f>[1]Corn!$AR$98*1000</f>
        <v>154512.83662494001</v>
      </c>
      <c r="LE293" s="33">
        <f>[1]Corn!$AR$99*1000</f>
        <v>255650.45475316004</v>
      </c>
      <c r="LF293" s="33">
        <f>[1]Corn!$AR$98*1000</f>
        <v>154512.83662494001</v>
      </c>
      <c r="LG293" s="33">
        <f>[1]Corn!$AR$99*1000</f>
        <v>255650.45475316004</v>
      </c>
      <c r="LH293" s="33">
        <f>[1]Corn!$AR$102*1000</f>
        <v>283564.02388862008</v>
      </c>
      <c r="LI293" s="33">
        <f>[1]Corn!$AR$103*1000</f>
        <v>267149.20775783999</v>
      </c>
      <c r="LJ293" s="33">
        <f>[1]Corn!$AR$104*1000</f>
        <v>230817.53820056003</v>
      </c>
      <c r="LK293" s="33">
        <f>[1]Corn!$AS$93*1000</f>
        <v>208979.31157617999</v>
      </c>
      <c r="LL293" s="33">
        <f>[1]Corn!$AS$94*1000</f>
        <v>223760.25069454007</v>
      </c>
      <c r="LM293" s="33">
        <f>[1]Corn!$AS$95*1000</f>
        <v>201075.85330108003</v>
      </c>
      <c r="LN293" s="33">
        <f>[1]Corn!$AS$96*1000</f>
        <v>170352.49504172002</v>
      </c>
      <c r="LO293" s="33">
        <f>[1]Corn!$AS$97*1000</f>
        <v>189196.93325134</v>
      </c>
      <c r="LP293" s="33">
        <f>[1]Corn!$AS$98*1000</f>
        <v>141987.70464094001</v>
      </c>
      <c r="LQ293" s="33">
        <f>[1]Corn!$AS$99*1000</f>
        <v>184142.83621062001</v>
      </c>
      <c r="LR293" s="33">
        <f>[1]Corn!$AS$98*1000</f>
        <v>141987.70464094001</v>
      </c>
      <c r="LS293" s="33">
        <f>[1]Corn!$AS$99*1000</f>
        <v>184142.83621062001</v>
      </c>
      <c r="LT293" s="33">
        <f>[1]Corn!$AS$102*1000</f>
        <v>117532.84897750001</v>
      </c>
      <c r="LU293" s="33">
        <f>[1]Corn!$AS$103*1000</f>
        <v>123615.42721670002</v>
      </c>
      <c r="LV293" s="33">
        <f>[1]Corn!$AS$104*1000</f>
        <v>110698.95571952</v>
      </c>
      <c r="LW293" s="33">
        <f>[1]Corn!$AT$93*1000</f>
        <v>81361.20396448001</v>
      </c>
      <c r="LX293" s="33">
        <f>[1]Corn!$AT$94*1000</f>
        <v>91407.020400620007</v>
      </c>
      <c r="LY293" s="33">
        <f>[1]Corn!$AT$95*1000</f>
        <v>99544.387956300008</v>
      </c>
      <c r="LZ293" s="33">
        <f>[1]Corn!$AT$96*1000</f>
        <v>101910.11674493999</v>
      </c>
      <c r="MA293" s="33">
        <f>[1]Corn!$AT$97*1000</f>
        <v>98237.453264140015</v>
      </c>
      <c r="MB293" s="33">
        <f>[1]Corn!$AT$98*1000</f>
        <v>154561.00657558002</v>
      </c>
      <c r="MC293" s="33">
        <f>[1]Corn!$AT$99*1000</f>
        <v>182438.68051572001</v>
      </c>
      <c r="MD293" s="33">
        <f>[1]Corn!$AT$98*1000</f>
        <v>154561.00657558002</v>
      </c>
      <c r="ME293" s="33">
        <f>[1]Corn!$AT$99*1000</f>
        <v>182438.68051572001</v>
      </c>
      <c r="MF293" s="33">
        <f>[1]Corn!$AT$102*1000</f>
        <v>199796.71986680001</v>
      </c>
      <c r="MG293" s="33">
        <f>[1]Corn!$AT$103*1000</f>
        <v>174687.14497396004</v>
      </c>
      <c r="MH293" s="33">
        <f>[1]Corn!$AT$104*1000</f>
        <v>177178.38884402</v>
      </c>
      <c r="MI293" s="33">
        <f>[1]Corn!$AU$93*1000</f>
        <v>154471.32370164001</v>
      </c>
      <c r="MJ293" s="33">
        <f>[1]Corn!$AU$94*1000</f>
        <v>145546.91914842004</v>
      </c>
      <c r="MK293" s="33">
        <f>[1]Corn!$AU$95*1000</f>
        <v>150305.80793002003</v>
      </c>
      <c r="ML293" s="33">
        <f>[1]Corn!$AU$96*1000</f>
        <v>188310.83212844</v>
      </c>
      <c r="MM293" s="33">
        <f>[1]Corn!$AU$97*1000</f>
        <v>232281.73778224003</v>
      </c>
      <c r="MN293" s="33">
        <f>[1]Corn!$AU$98*1000</f>
        <v>255601.28487056005</v>
      </c>
      <c r="MO293" s="33">
        <f>[1]Corn!$AU$99*1000</f>
        <v>367463.56300704007</v>
      </c>
      <c r="MP293" s="33">
        <f>[1]Corn!$AU$98*1000</f>
        <v>255601.28487056005</v>
      </c>
      <c r="MQ293" s="33">
        <f>[1]Corn!$AU$99*1000</f>
        <v>367463.56300704007</v>
      </c>
      <c r="MR293" s="33">
        <f>[1]Corn!$AU$102*1000</f>
        <v>250130.14927794004</v>
      </c>
      <c r="MS293" s="33">
        <f>[1]Corn!$AU$103*1000</f>
        <v>216118.96355647998</v>
      </c>
      <c r="MT293" s="33">
        <f>[1]Corn!$AU$104*1000</f>
        <v>130225.17824604</v>
      </c>
      <c r="MU293" s="33">
        <f>[1]Corn!$AV$93*1000</f>
        <v>96214.327147480013</v>
      </c>
      <c r="MV293" s="33">
        <f>[1]Corn!$AV$94*1000</f>
        <v>159463.09033794003</v>
      </c>
      <c r="MW293" s="33">
        <f>[1]Corn!$AV$95*1000</f>
        <v>176595.55842376</v>
      </c>
      <c r="MX293" s="33">
        <f>[1]Corn!$AV$96*1000</f>
        <v>186226.26924733998</v>
      </c>
      <c r="MY293" s="33">
        <f>[1]Corn!$AV$97*1000</f>
        <v>227311.47755656004</v>
      </c>
      <c r="MZ293" s="33">
        <f>[1]Corn!$AV$98*1000</f>
        <v>252191.78458528002</v>
      </c>
      <c r="NA293" s="33">
        <f>[1]Corn!$AV$99*1000</f>
        <v>294580.37271044002</v>
      </c>
      <c r="NB293" s="33">
        <f>[1]Corn!$AV$98*1000</f>
        <v>252191.78458528002</v>
      </c>
      <c r="NC293" s="33">
        <f>[1]Corn!$AV$99*1000</f>
        <v>294580.37271044002</v>
      </c>
      <c r="ND293" s="33">
        <f>[1]Corn!$AV$102*1000</f>
        <v>216582.94379614003</v>
      </c>
      <c r="NE293" s="33">
        <f>[1]Corn!$AV$103*1000</f>
        <v>176817.24018990001</v>
      </c>
      <c r="NF293" s="33">
        <f>[1]Corn!$AV$104*1000</f>
        <v>131519.28310254004</v>
      </c>
      <c r="NG293" s="33">
        <f>[1]Corn!$AV$93*1000</f>
        <v>96214.327147480013</v>
      </c>
      <c r="NH293" s="33">
        <f>[1]Corn!$AV$94*1000</f>
        <v>159463.09033794003</v>
      </c>
      <c r="NI293" s="33">
        <f>[1]Corn!$AV$95*1000</f>
        <v>176595.55842376</v>
      </c>
      <c r="NJ293" s="33">
        <f>[1]Corn!$AV$96*1000</f>
        <v>186226.26924733998</v>
      </c>
      <c r="NK293" s="33">
        <f>[1]Corn!$AV$97*1000</f>
        <v>227311.47755656004</v>
      </c>
      <c r="NL293" s="33">
        <f>[1]Corn!$AV$98*1000</f>
        <v>252191.78458528002</v>
      </c>
      <c r="NM293" s="33">
        <f>[1]Corn!$AV$99*1000</f>
        <v>294580.37271044002</v>
      </c>
      <c r="NN293" s="33">
        <f>[1]Corn!$AV$98*1000</f>
        <v>252191.78458528002</v>
      </c>
      <c r="NO293" s="33">
        <f>[1]Corn!$AV$99*1000</f>
        <v>294580.37271044002</v>
      </c>
      <c r="NP293" s="33">
        <f>[1]Corn!$AV$102*1000</f>
        <v>216582.94379614003</v>
      </c>
      <c r="NQ293" s="33">
        <f>[1]Corn!$AV$103*1000</f>
        <v>176817.24018990001</v>
      </c>
      <c r="NR293" s="33">
        <f>[1]Corn!$AV$104*1000</f>
        <v>131519.28310254004</v>
      </c>
      <c r="NS293" s="33">
        <f>[1]Corn!$AW$93*1000</f>
        <v>100183.13976826002</v>
      </c>
      <c r="NT293" s="33">
        <f>[1]Corn!$AW$94*1000</f>
        <v>86814.242363319994</v>
      </c>
      <c r="NU293" s="33">
        <f>[1]Corn!$AW$95*1000</f>
        <v>97487.181481460007</v>
      </c>
      <c r="NV293" s="33">
        <f>[1]Corn!$AW$96*1000</f>
        <v>144446.55307754001</v>
      </c>
      <c r="NW293" s="33">
        <f>[1]Corn!$AW$97*1000</f>
        <v>123310.02280098002</v>
      </c>
      <c r="NX293" s="33">
        <f>[1]Corn!$AW$98*1000</f>
        <v>133904.54599506001</v>
      </c>
      <c r="NY293" s="33">
        <f>[1]Corn!$AW$99*1000</f>
        <v>193940.91359856</v>
      </c>
      <c r="NZ293" s="33">
        <f>[1]Corn!$AW$98*1000</f>
        <v>133904.54599506001</v>
      </c>
      <c r="OA293" s="33">
        <f>[1]Corn!$AW$99*1000</f>
        <v>193940.91359856</v>
      </c>
      <c r="OB293" s="33">
        <f>[1]Corn!$AW$102*1000</f>
        <v>150142.30724434002</v>
      </c>
      <c r="OC293" s="33">
        <f>[1]Corn!$AW$103*1000</f>
        <v>92483.281812479996</v>
      </c>
      <c r="OD293" s="33">
        <f>[1]Corn!$AW$104*1000</f>
        <v>105619.47851602001</v>
      </c>
      <c r="OE293" s="33">
        <f>[1]Corn!$AX$93*1000</f>
        <v>122109.36434186001</v>
      </c>
      <c r="OF293" s="33">
        <f>[1]Corn!$AX$94*1000</f>
        <v>107114.12090812002</v>
      </c>
      <c r="OG293" s="33">
        <f>[1]Corn!$AX$95*1000</f>
        <v>141018.37296096003</v>
      </c>
      <c r="OH293" s="33">
        <f>[1]Corn!$AX$96*1000</f>
        <v>184753.88911994002</v>
      </c>
      <c r="OI293" s="33">
        <f>[1]Corn!$AX$97*1000</f>
        <v>163784.52069726001</v>
      </c>
      <c r="OJ293" s="33">
        <f>[1]Corn!$AX$98*1000</f>
        <v>197791.96257897999</v>
      </c>
      <c r="OK293" s="33">
        <f>[1]Corn!$AX$99*1000</f>
        <v>236754.54760478</v>
      </c>
      <c r="OL293" s="33">
        <f>[1]Corn!$AX$98*1000</f>
        <v>197791.96257897999</v>
      </c>
      <c r="OM293" s="33">
        <f>[1]Corn!$AX$99*1000</f>
        <v>236754.54760478</v>
      </c>
      <c r="ON293" s="33">
        <f>[1]Corn!$AX$102*1000</f>
        <v>211681.21827712006</v>
      </c>
      <c r="OO293" s="33">
        <f>[1]Corn!$AX$103*1000</f>
        <v>210289.26181118001</v>
      </c>
      <c r="OP293" s="33">
        <f>[1]Corn!$AX$104*1000</f>
        <v>201381.23015962003</v>
      </c>
      <c r="OQ293" s="33">
        <f>[1]Corn!$AY$93*1000</f>
        <v>201381.23015962003</v>
      </c>
      <c r="OR293" s="33">
        <f>[1]Corn!$AY$94*1000</f>
        <v>171325.19657114</v>
      </c>
      <c r="OS293" s="33">
        <f>[1]Corn!$AY$95*1000</f>
        <v>158854.67110768001</v>
      </c>
      <c r="OT293" s="33">
        <f>[1]Corn!$AY$96*1000</f>
        <v>188528.26221537997</v>
      </c>
      <c r="OU293" s="33">
        <f>[1]Corn!$AY$97*1000</f>
        <v>214770.55924516005</v>
      </c>
      <c r="OV293" s="33">
        <f>[1]Corn!$AY$98*1000</f>
        <v>243388.60013014</v>
      </c>
      <c r="OW293" s="33">
        <f>[1]Corn!$AY$99*1000</f>
        <v>238238.58048258</v>
      </c>
      <c r="OX293" s="33">
        <f>[1]Corn!$AY$98*1000</f>
        <v>243388.60013014</v>
      </c>
      <c r="OY293" s="33">
        <f>[1]Corn!$AY$99*1000</f>
        <v>238238.58048258</v>
      </c>
      <c r="OZ293" s="33">
        <f>[1]Corn!$AY$100*1000</f>
        <v>289835.42786191998</v>
      </c>
      <c r="PA293" s="33">
        <f>[1]Corn!$AY$101*1000</f>
        <v>307254.52605040005</v>
      </c>
      <c r="PB293" s="33">
        <f>[1]Corn!$AY$102*1000</f>
        <v>287440.09085173998</v>
      </c>
      <c r="PC293" s="33">
        <f>[1]Corn!$AZ$93*1000</f>
        <v>144338.94608079013</v>
      </c>
      <c r="PD293" s="33">
        <f>[1]Corn!$AZ$94*1000</f>
        <v>153714.20141910107</v>
      </c>
      <c r="PE293" s="33">
        <f>[1]Corn!$AZ$95*1000</f>
        <v>173140.09830859775</v>
      </c>
      <c r="PF293" s="33">
        <f>[1]Corn!$AZ$96*1000</f>
        <v>209774.63052336682</v>
      </c>
      <c r="PG293" s="33">
        <f>[1]Corn!$AZ$97*1000</f>
        <v>220001.72397744923</v>
      </c>
      <c r="PH293" s="33">
        <f>[1]Corn!$AZ$98*1000</f>
        <v>258831.00563438263</v>
      </c>
      <c r="PI293" s="33">
        <f>[1]Corn!$AZ$99*1000</f>
        <v>332031.01457539795</v>
      </c>
      <c r="PJ293" s="33">
        <f>[1]Corn!$AZ$98*1000</f>
        <v>258831.00563438263</v>
      </c>
      <c r="PK293" s="33">
        <f>[1]Corn!$AZ$99*1000</f>
        <v>332031.01457539795</v>
      </c>
      <c r="PL293" s="33">
        <f>[1]Corn!$AZ$100*1000</f>
        <v>326999.86075952713</v>
      </c>
      <c r="PM293" s="33">
        <f>[1]Corn!$AZ$101*1000</f>
        <v>342553.52094747347</v>
      </c>
      <c r="PN293" s="33">
        <f>[1]Corn!$AZ$102*1000</f>
        <v>267757.55302956788</v>
      </c>
      <c r="PO293" s="33">
        <f>[1]Corn!$AY$99*1000</f>
        <v>238238.58048258</v>
      </c>
      <c r="PP293" s="33">
        <f>[1]Corn!$AY$98*1000</f>
        <v>243388.60013014</v>
      </c>
      <c r="PQ293" s="33">
        <f>[1]Corn!$AY$99*1000</f>
        <v>238238.58048258</v>
      </c>
      <c r="PR293" s="33">
        <f>[1]Corn!$AY$98*1000</f>
        <v>243388.60013014</v>
      </c>
      <c r="PS293" s="33">
        <f>[1]Corn!$AY$99*1000</f>
        <v>238238.58048258</v>
      </c>
      <c r="PT293" s="33">
        <f>[1]Corn!$AY$98*1000</f>
        <v>243388.60013014</v>
      </c>
      <c r="PU293" s="33">
        <f>[1]Corn!$AY$99*1000</f>
        <v>238238.58048258</v>
      </c>
      <c r="PV293" s="33">
        <f>[1]Corn!$AY$98*1000</f>
        <v>243388.60013014</v>
      </c>
    </row>
    <row r="294" spans="1:438">
      <c r="A294" s="2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34"/>
      <c r="AA294" s="34"/>
      <c r="AB294" s="34"/>
      <c r="AC294" s="34"/>
      <c r="AD294" s="34"/>
      <c r="AE294" s="34"/>
      <c r="AF294" s="34"/>
      <c r="AG294" s="1"/>
      <c r="AH294" s="1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/>
      <c r="EY294" s="25"/>
      <c r="EZ294" s="25"/>
      <c r="FA294" s="25"/>
      <c r="FB294" s="25"/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  <c r="GT294" s="25"/>
      <c r="GU294" s="25"/>
      <c r="GV294" s="25"/>
      <c r="GW294" s="25"/>
      <c r="GX294" s="25"/>
      <c r="GY294" s="25"/>
      <c r="GZ294" s="25"/>
      <c r="HA294" s="25"/>
      <c r="HB294" s="25"/>
      <c r="HC294" s="25"/>
      <c r="HD294" s="25"/>
      <c r="HE294" s="25"/>
      <c r="HF294" s="25"/>
      <c r="HG294" s="25"/>
      <c r="HH294" s="25"/>
      <c r="HI294" s="25"/>
      <c r="HJ294" s="25"/>
      <c r="HK294" s="25"/>
      <c r="HL294" s="25"/>
      <c r="HM294" s="25"/>
      <c r="HN294" s="35">
        <f t="shared" ref="HN294:JY294" si="314">HN293-HN290</f>
        <v>142701.53262322501</v>
      </c>
      <c r="HO294" s="35">
        <f t="shared" si="314"/>
        <v>190214.90820157499</v>
      </c>
      <c r="HP294" s="35">
        <f t="shared" si="314"/>
        <v>171704.02791442501</v>
      </c>
      <c r="HQ294" s="35">
        <f t="shared" si="314"/>
        <v>184580.16601049999</v>
      </c>
      <c r="HR294" s="35">
        <f t="shared" si="314"/>
        <v>185696.464549725</v>
      </c>
      <c r="HS294" s="35">
        <f t="shared" si="314"/>
        <v>174703.746838725</v>
      </c>
      <c r="HT294" s="35">
        <f t="shared" si="314"/>
        <v>135770.27191807501</v>
      </c>
      <c r="HU294" s="35">
        <f t="shared" si="314"/>
        <v>141429.57596032499</v>
      </c>
      <c r="HV294" s="35">
        <f t="shared" si="314"/>
        <v>159734.06032320001</v>
      </c>
      <c r="HW294" s="35">
        <f t="shared" si="314"/>
        <v>112030.40224530001</v>
      </c>
      <c r="HX294" s="35">
        <f t="shared" si="314"/>
        <v>131116.90146299999</v>
      </c>
      <c r="HY294" s="35">
        <f t="shared" si="314"/>
        <v>171935.0998578</v>
      </c>
      <c r="HZ294" s="35">
        <f t="shared" si="314"/>
        <v>131116.90146299999</v>
      </c>
      <c r="IA294" s="35">
        <f t="shared" si="314"/>
        <v>171935.0998578</v>
      </c>
      <c r="IB294" s="35">
        <f t="shared" si="314"/>
        <v>149879.83303395001</v>
      </c>
      <c r="IC294" s="35">
        <f t="shared" si="314"/>
        <v>164788.19562645</v>
      </c>
      <c r="ID294" s="35">
        <f t="shared" si="314"/>
        <v>151295.70427155</v>
      </c>
      <c r="IE294" s="35">
        <f t="shared" si="314"/>
        <v>121735.01443725001</v>
      </c>
      <c r="IF294" s="35">
        <f t="shared" si="314"/>
        <v>125454.94400069999</v>
      </c>
      <c r="IG294" s="35">
        <f t="shared" si="314"/>
        <v>159011.845840125</v>
      </c>
      <c r="IH294" s="35">
        <f t="shared" si="314"/>
        <v>172870.8201711</v>
      </c>
      <c r="II294" s="35">
        <f t="shared" si="314"/>
        <v>139473.75736349999</v>
      </c>
      <c r="IJ294" s="35">
        <f t="shared" si="314"/>
        <v>131790.20483227499</v>
      </c>
      <c r="IK294" s="35">
        <f t="shared" si="314"/>
        <v>133234.27554735</v>
      </c>
      <c r="IL294" s="35">
        <f t="shared" si="314"/>
        <v>131790.20483227499</v>
      </c>
      <c r="IM294" s="35">
        <f t="shared" si="314"/>
        <v>133234.27554735</v>
      </c>
      <c r="IN294" s="35">
        <f t="shared" si="314"/>
        <v>115424.09499465</v>
      </c>
      <c r="IO294" s="35">
        <f t="shared" si="314"/>
        <v>95015.672931149995</v>
      </c>
      <c r="IP294" s="35">
        <f t="shared" si="314"/>
        <v>80455.628804174994</v>
      </c>
      <c r="IQ294" s="35">
        <f t="shared" si="314"/>
        <v>92054.231756324996</v>
      </c>
      <c r="IR294" s="35">
        <f t="shared" si="314"/>
        <v>68618.308594500006</v>
      </c>
      <c r="IS294" s="35">
        <f t="shared" si="314"/>
        <v>60199.943740199997</v>
      </c>
      <c r="IT294" s="35">
        <f t="shared" si="314"/>
        <v>54285.911373149997</v>
      </c>
      <c r="IU294" s="35">
        <f t="shared" si="314"/>
        <v>53633.827490625001</v>
      </c>
      <c r="IV294" s="35">
        <f t="shared" si="314"/>
        <v>53138.752062749998</v>
      </c>
      <c r="IW294" s="35">
        <f t="shared" si="314"/>
        <v>74115.486309600004</v>
      </c>
      <c r="IX294" s="35">
        <f t="shared" si="314"/>
        <v>53138.752062749998</v>
      </c>
      <c r="IY294" s="35">
        <f t="shared" si="314"/>
        <v>74115.486309600004</v>
      </c>
      <c r="IZ294" s="35">
        <f t="shared" si="314"/>
        <v>45865.723768875003</v>
      </c>
      <c r="JA294" s="35">
        <f t="shared" si="314"/>
        <v>59654.697414524999</v>
      </c>
      <c r="JB294" s="35">
        <f t="shared" si="314"/>
        <v>56791.318613625001</v>
      </c>
      <c r="JC294" s="35">
        <f t="shared" si="314"/>
        <v>80918.906496525</v>
      </c>
      <c r="JD294" s="35">
        <f t="shared" si="314"/>
        <v>130456.19987055</v>
      </c>
      <c r="JE294" s="35">
        <f t="shared" si="314"/>
        <v>138882.4777431</v>
      </c>
      <c r="JF294" s="35">
        <f t="shared" si="314"/>
        <v>138192.65545612501</v>
      </c>
      <c r="JG294" s="35">
        <f t="shared" si="314"/>
        <v>116716.511337075</v>
      </c>
      <c r="JH294" s="35">
        <f t="shared" si="314"/>
        <v>134897.1510591</v>
      </c>
      <c r="JI294" s="35">
        <f t="shared" si="314"/>
        <v>202023.25337925</v>
      </c>
      <c r="JJ294" s="35">
        <f t="shared" si="314"/>
        <v>134897.1510591</v>
      </c>
      <c r="JK294" s="35">
        <f t="shared" si="314"/>
        <v>202023.25337925</v>
      </c>
      <c r="JL294" s="35">
        <f t="shared" si="314"/>
        <v>188817.406189425</v>
      </c>
      <c r="JM294" s="35">
        <f t="shared" si="314"/>
        <v>181424.812583475</v>
      </c>
      <c r="JN294" s="35">
        <f t="shared" si="314"/>
        <v>174233.25688297499</v>
      </c>
      <c r="JO294" s="35">
        <f t="shared" si="314"/>
        <v>155755.70095334901</v>
      </c>
      <c r="JP294" s="35">
        <f t="shared" si="314"/>
        <v>150085.59788517799</v>
      </c>
      <c r="JQ294" s="35">
        <f t="shared" si="314"/>
        <v>95380.922460584203</v>
      </c>
      <c r="JR294" s="35">
        <f t="shared" si="314"/>
        <v>118175.342035808</v>
      </c>
      <c r="JS294" s="35">
        <f t="shared" si="314"/>
        <v>127407.46034934701</v>
      </c>
      <c r="JT294" s="35">
        <f t="shared" si="314"/>
        <v>154494.76192826201</v>
      </c>
      <c r="JU294" s="35">
        <f t="shared" si="314"/>
        <v>157071.65415519199</v>
      </c>
      <c r="JV294" s="35">
        <f t="shared" si="314"/>
        <v>154494.76192826201</v>
      </c>
      <c r="JW294" s="35">
        <f t="shared" si="314"/>
        <v>157071.65415519199</v>
      </c>
      <c r="JX294" s="35">
        <f t="shared" si="314"/>
        <v>167209.04100760401</v>
      </c>
      <c r="JY294" s="35">
        <f t="shared" si="314"/>
        <v>200155.348966338</v>
      </c>
      <c r="JZ294" s="35">
        <f t="shared" ref="JZ294:MK294" si="315">JZ293-JZ290</f>
        <v>158429.663592408</v>
      </c>
      <c r="KA294" s="35">
        <f t="shared" si="315"/>
        <v>132541.10353408699</v>
      </c>
      <c r="KB294" s="35">
        <f t="shared" si="315"/>
        <v>93252.253192258504</v>
      </c>
      <c r="KC294" s="35">
        <f t="shared" si="315"/>
        <v>75396.792420087804</v>
      </c>
      <c r="KD294" s="35">
        <f t="shared" si="315"/>
        <v>105247.53972547399</v>
      </c>
      <c r="KE294" s="35">
        <f t="shared" si="315"/>
        <v>104995.071492538</v>
      </c>
      <c r="KF294" s="35">
        <f t="shared" si="315"/>
        <v>130983.57005810598</v>
      </c>
      <c r="KG294" s="35">
        <f t="shared" si="315"/>
        <v>175820.63629538199</v>
      </c>
      <c r="KH294" s="35">
        <f t="shared" si="315"/>
        <v>130983.57005810598</v>
      </c>
      <c r="KI294" s="35">
        <f t="shared" si="315"/>
        <v>175820.63629538199</v>
      </c>
      <c r="KJ294" s="35">
        <f t="shared" si="315"/>
        <v>239268.68246130299</v>
      </c>
      <c r="KK294" s="35">
        <f t="shared" si="315"/>
        <v>226834.28640441201</v>
      </c>
      <c r="KL294" s="35">
        <f t="shared" si="315"/>
        <v>227461.89488843901</v>
      </c>
      <c r="KM294" s="35">
        <f t="shared" si="315"/>
        <v>243905.581358683</v>
      </c>
      <c r="KN294" s="35">
        <f t="shared" si="315"/>
        <v>144320.49218284001</v>
      </c>
      <c r="KO294" s="35">
        <f t="shared" si="315"/>
        <v>159902.685836638</v>
      </c>
      <c r="KP294" s="35">
        <f t="shared" si="315"/>
        <v>154272.41241435701</v>
      </c>
      <c r="KQ294" s="35">
        <f t="shared" si="315"/>
        <v>183354.14184554</v>
      </c>
      <c r="KR294" s="35">
        <f t="shared" si="315"/>
        <v>202052.46007658003</v>
      </c>
      <c r="KS294" s="35">
        <f t="shared" si="315"/>
        <v>263174.20264504006</v>
      </c>
      <c r="KT294" s="35">
        <f t="shared" si="315"/>
        <v>202052.46007658003</v>
      </c>
      <c r="KU294" s="35">
        <f t="shared" si="315"/>
        <v>263174.20264504006</v>
      </c>
      <c r="KV294" s="35">
        <f t="shared" si="315"/>
        <v>194658.05771413998</v>
      </c>
      <c r="KW294" s="35">
        <f t="shared" si="315"/>
        <v>188163.17682126004</v>
      </c>
      <c r="KX294" s="35">
        <f t="shared" si="315"/>
        <v>140449.70693121999</v>
      </c>
      <c r="KY294" s="35">
        <f t="shared" si="315"/>
        <v>140229.09595836001</v>
      </c>
      <c r="KZ294" s="35">
        <f t="shared" si="315"/>
        <v>105685.76534414</v>
      </c>
      <c r="LA294" s="35">
        <f t="shared" si="315"/>
        <v>104694.48633865999</v>
      </c>
      <c r="LB294" s="35">
        <f t="shared" si="315"/>
        <v>141138.28212461999</v>
      </c>
      <c r="LC294" s="35">
        <f t="shared" si="315"/>
        <v>152559.54827588002</v>
      </c>
      <c r="LD294" s="35">
        <f t="shared" si="315"/>
        <v>154512.83662494001</v>
      </c>
      <c r="LE294" s="35">
        <f t="shared" si="315"/>
        <v>255650.45475316004</v>
      </c>
      <c r="LF294" s="35">
        <f t="shared" si="315"/>
        <v>154512.83662494001</v>
      </c>
      <c r="LG294" s="35">
        <f t="shared" si="315"/>
        <v>255650.45475316004</v>
      </c>
      <c r="LH294" s="35">
        <f t="shared" si="315"/>
        <v>283564.02388862008</v>
      </c>
      <c r="LI294" s="35">
        <f t="shared" si="315"/>
        <v>267149.20775783999</v>
      </c>
      <c r="LJ294" s="35">
        <f t="shared" si="315"/>
        <v>230817.53820056003</v>
      </c>
      <c r="LK294" s="35">
        <f t="shared" si="315"/>
        <v>208979.31157617999</v>
      </c>
      <c r="LL294" s="35">
        <f t="shared" si="315"/>
        <v>223760.25069454007</v>
      </c>
      <c r="LM294" s="35">
        <f t="shared" si="315"/>
        <v>201075.85330108003</v>
      </c>
      <c r="LN294" s="35">
        <f t="shared" si="315"/>
        <v>170352.49504172002</v>
      </c>
      <c r="LO294" s="35">
        <f t="shared" si="315"/>
        <v>189196.93325134</v>
      </c>
      <c r="LP294" s="35">
        <f t="shared" si="315"/>
        <v>141987.70464094001</v>
      </c>
      <c r="LQ294" s="35">
        <f t="shared" si="315"/>
        <v>184142.83621062001</v>
      </c>
      <c r="LR294" s="35">
        <f t="shared" si="315"/>
        <v>141987.70464094001</v>
      </c>
      <c r="LS294" s="35">
        <f t="shared" si="315"/>
        <v>184142.83621062001</v>
      </c>
      <c r="LT294" s="35">
        <f t="shared" si="315"/>
        <v>117532.84897750001</v>
      </c>
      <c r="LU294" s="35">
        <f t="shared" si="315"/>
        <v>123615.42721670002</v>
      </c>
      <c r="LV294" s="35">
        <f t="shared" si="315"/>
        <v>110698.95571952</v>
      </c>
      <c r="LW294" s="35">
        <f t="shared" si="315"/>
        <v>81361.20396448001</v>
      </c>
      <c r="LX294" s="35">
        <f t="shared" si="315"/>
        <v>91407.020400620007</v>
      </c>
      <c r="LY294" s="35">
        <f t="shared" si="315"/>
        <v>99544.387956300008</v>
      </c>
      <c r="LZ294" s="35">
        <f t="shared" si="315"/>
        <v>101910.11674493999</v>
      </c>
      <c r="MA294" s="35">
        <f t="shared" si="315"/>
        <v>98237.453264140015</v>
      </c>
      <c r="MB294" s="35">
        <f t="shared" si="315"/>
        <v>154561.00657558002</v>
      </c>
      <c r="MC294" s="35">
        <f t="shared" si="315"/>
        <v>182438.68051572001</v>
      </c>
      <c r="MD294" s="35">
        <f t="shared" si="315"/>
        <v>154561.00657558002</v>
      </c>
      <c r="ME294" s="35">
        <f t="shared" si="315"/>
        <v>182438.68051572001</v>
      </c>
      <c r="MF294" s="35">
        <f t="shared" si="315"/>
        <v>199796.71986680001</v>
      </c>
      <c r="MG294" s="35">
        <f t="shared" si="315"/>
        <v>174687.14497396004</v>
      </c>
      <c r="MH294" s="35">
        <f t="shared" si="315"/>
        <v>177178.38884402</v>
      </c>
      <c r="MI294" s="35">
        <f t="shared" si="315"/>
        <v>154471.32370164001</v>
      </c>
      <c r="MJ294" s="35">
        <f t="shared" si="315"/>
        <v>145546.91914842004</v>
      </c>
      <c r="MK294" s="35">
        <f t="shared" si="315"/>
        <v>150305.80793002003</v>
      </c>
      <c r="ML294" s="35">
        <f t="shared" ref="ML294:NC294" si="316">ML293-ML290</f>
        <v>188310.83212844</v>
      </c>
      <c r="MM294" s="35">
        <f t="shared" si="316"/>
        <v>232281.73778224003</v>
      </c>
      <c r="MN294" s="35">
        <f t="shared" si="316"/>
        <v>255601.28487056005</v>
      </c>
      <c r="MO294" s="35">
        <f t="shared" si="316"/>
        <v>367463.56300704007</v>
      </c>
      <c r="MP294" s="35">
        <f t="shared" si="316"/>
        <v>255601.28487056005</v>
      </c>
      <c r="MQ294" s="35">
        <f t="shared" si="316"/>
        <v>367463.56300704007</v>
      </c>
      <c r="MR294" s="35">
        <f t="shared" si="316"/>
        <v>250130.14927794004</v>
      </c>
      <c r="MS294" s="35">
        <f t="shared" si="316"/>
        <v>216118.96355647998</v>
      </c>
      <c r="MT294" s="35">
        <f t="shared" si="316"/>
        <v>130225.17824604</v>
      </c>
      <c r="MU294" s="35">
        <f t="shared" si="316"/>
        <v>96214.327147480013</v>
      </c>
      <c r="MV294" s="35">
        <f t="shared" si="316"/>
        <v>159463.09033794003</v>
      </c>
      <c r="MW294" s="35">
        <f t="shared" si="316"/>
        <v>176595.55842376</v>
      </c>
      <c r="MX294" s="35">
        <f t="shared" si="316"/>
        <v>186226.26924733998</v>
      </c>
      <c r="MY294" s="35">
        <f t="shared" si="316"/>
        <v>227311.47755656004</v>
      </c>
      <c r="MZ294" s="35">
        <f t="shared" si="316"/>
        <v>252191.78458528002</v>
      </c>
      <c r="NA294" s="35">
        <f t="shared" si="316"/>
        <v>294580.37271044002</v>
      </c>
      <c r="NB294" s="35">
        <f t="shared" si="316"/>
        <v>252191.78458528002</v>
      </c>
      <c r="NC294" s="35">
        <f t="shared" si="316"/>
        <v>294580.37271044002</v>
      </c>
      <c r="ND294" s="35">
        <f>ND293-ND290</f>
        <v>216582.94379614003</v>
      </c>
      <c r="NE294" s="35">
        <f t="shared" ref="NE294" si="317">NE293-NE290</f>
        <v>176817.24018990001</v>
      </c>
      <c r="NF294" s="35">
        <f>NF293-NF290</f>
        <v>131519.28310254004</v>
      </c>
      <c r="NG294" s="35">
        <f t="shared" ref="NG294:NO294" si="318">NG293-NG290</f>
        <v>96214.327147480013</v>
      </c>
      <c r="NH294" s="35">
        <f t="shared" si="318"/>
        <v>159463.09033794003</v>
      </c>
      <c r="NI294" s="35">
        <f t="shared" si="318"/>
        <v>176595.55842376</v>
      </c>
      <c r="NJ294" s="35">
        <f t="shared" si="318"/>
        <v>186226.26924733998</v>
      </c>
      <c r="NK294" s="35">
        <f t="shared" si="318"/>
        <v>227311.47755656004</v>
      </c>
      <c r="NL294" s="35">
        <f t="shared" si="318"/>
        <v>252191.78458528002</v>
      </c>
      <c r="NM294" s="35">
        <f t="shared" si="318"/>
        <v>294580.37271044002</v>
      </c>
      <c r="NN294" s="35">
        <f t="shared" si="318"/>
        <v>252191.78458528002</v>
      </c>
      <c r="NO294" s="35">
        <f t="shared" si="318"/>
        <v>294580.37271044002</v>
      </c>
      <c r="NP294" s="35">
        <f>NP293-NP290</f>
        <v>216582.94379614003</v>
      </c>
      <c r="NQ294" s="35">
        <f t="shared" ref="NQ294:NX294" si="319">NQ293-NQ290</f>
        <v>176817.24018990001</v>
      </c>
      <c r="NR294" s="35">
        <f t="shared" si="319"/>
        <v>131519.28310254004</v>
      </c>
      <c r="NS294" s="35">
        <f t="shared" si="319"/>
        <v>100183.13976826002</v>
      </c>
      <c r="NT294" s="35">
        <f t="shared" si="319"/>
        <v>86814.242363319994</v>
      </c>
      <c r="NU294" s="35">
        <f t="shared" si="319"/>
        <v>97487.181481460007</v>
      </c>
      <c r="NV294" s="35">
        <f t="shared" si="319"/>
        <v>144446.55307754001</v>
      </c>
      <c r="NW294" s="35">
        <f t="shared" si="319"/>
        <v>123310.02280098002</v>
      </c>
      <c r="NX294" s="35">
        <f t="shared" si="319"/>
        <v>133904.54599506001</v>
      </c>
      <c r="NY294" s="36">
        <f t="shared" ref="NY294:PB294" si="320">AVERAGE(NM294,NA294,MO294,MC294,LQ294)</f>
        <v>264641.16503085208</v>
      </c>
      <c r="NZ294" s="36">
        <f t="shared" si="320"/>
        <v>211306.71305152803</v>
      </c>
      <c r="OA294" s="36">
        <f t="shared" si="320"/>
        <v>264641.16503085208</v>
      </c>
      <c r="OB294" s="36">
        <f t="shared" si="320"/>
        <v>200125.12114290401</v>
      </c>
      <c r="OC294" s="36">
        <f t="shared" si="320"/>
        <v>173611.20322538802</v>
      </c>
      <c r="OD294" s="36">
        <f t="shared" si="320"/>
        <v>136228.21780293202</v>
      </c>
      <c r="OE294" s="36">
        <f t="shared" si="320"/>
        <v>105688.864345868</v>
      </c>
      <c r="OF294" s="36">
        <f t="shared" si="320"/>
        <v>128538.87251764801</v>
      </c>
      <c r="OG294" s="36">
        <f t="shared" si="320"/>
        <v>140105.69884306</v>
      </c>
      <c r="OH294" s="36">
        <f t="shared" si="320"/>
        <v>161424.00808911998</v>
      </c>
      <c r="OI294" s="36">
        <f t="shared" si="320"/>
        <v>181690.43379209604</v>
      </c>
      <c r="OJ294" s="36">
        <f t="shared" si="320"/>
        <v>209690.08132235199</v>
      </c>
      <c r="OK294" s="36">
        <f t="shared" si="320"/>
        <v>280740.83079489844</v>
      </c>
      <c r="OL294" s="36">
        <f t="shared" si="320"/>
        <v>225170.51473364566</v>
      </c>
      <c r="OM294" s="36">
        <f t="shared" si="320"/>
        <v>280740.83079489844</v>
      </c>
      <c r="ON294" s="36">
        <f t="shared" si="320"/>
        <v>216643.57557598484</v>
      </c>
      <c r="OO294" s="36">
        <f t="shared" si="320"/>
        <v>183610.35842712561</v>
      </c>
      <c r="OP294" s="36">
        <f t="shared" si="320"/>
        <v>141334.07021961443</v>
      </c>
      <c r="OQ294" s="36">
        <f t="shared" si="320"/>
        <v>110554.39642214561</v>
      </c>
      <c r="OR294" s="36">
        <f t="shared" si="320"/>
        <v>135965.24294105364</v>
      </c>
      <c r="OS294" s="36">
        <f t="shared" si="320"/>
        <v>148217.96102041198</v>
      </c>
      <c r="OT294" s="36">
        <f t="shared" si="320"/>
        <v>173326.78635795601</v>
      </c>
      <c r="OU294" s="36">
        <f t="shared" si="320"/>
        <v>198381.02989768723</v>
      </c>
      <c r="OV294" s="36">
        <f t="shared" si="320"/>
        <v>220715.89627170641</v>
      </c>
      <c r="OW294" s="36">
        <f t="shared" si="320"/>
        <v>300401.26085073419</v>
      </c>
      <c r="OX294" s="36">
        <f t="shared" si="320"/>
        <v>239292.41636525877</v>
      </c>
      <c r="OY294" s="36">
        <f t="shared" si="320"/>
        <v>300401.26085073419</v>
      </c>
      <c r="OZ294" s="36">
        <f t="shared" si="320"/>
        <v>220012.94671782182</v>
      </c>
      <c r="PA294" s="36">
        <f t="shared" si="320"/>
        <v>185395.00111775874</v>
      </c>
      <c r="PB294" s="36">
        <f t="shared" si="320"/>
        <v>134165.20649473331</v>
      </c>
    </row>
    <row r="295" spans="1:438">
      <c r="A295" s="21" t="s">
        <v>376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/>
      <c r="EY295" s="25"/>
      <c r="EZ295" s="25"/>
      <c r="FA295" s="25"/>
      <c r="FB295" s="25"/>
      <c r="FC295" s="25"/>
      <c r="FD295" s="25"/>
      <c r="FE295" s="25"/>
      <c r="FF295" s="25"/>
      <c r="FG295" s="25"/>
      <c r="FH295" s="25"/>
      <c r="FI295" s="25"/>
      <c r="FJ295" s="25"/>
      <c r="FK295" s="25"/>
      <c r="FL295" s="25"/>
      <c r="FM295" s="25"/>
      <c r="FN295" s="25"/>
      <c r="FO295" s="25"/>
      <c r="FP295" s="25"/>
      <c r="FQ295" s="25"/>
      <c r="FR295" s="25"/>
      <c r="FS295" s="25"/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  <c r="GT295" s="25"/>
      <c r="GU295" s="25"/>
      <c r="GV295" s="25"/>
      <c r="GW295" s="25"/>
      <c r="GX295" s="25"/>
      <c r="GY295" s="25"/>
      <c r="GZ295" s="25"/>
      <c r="HA295" s="25"/>
      <c r="HB295" s="25"/>
      <c r="HC295" s="25"/>
      <c r="HD295" s="25"/>
      <c r="HE295" s="25"/>
      <c r="HF295" s="25"/>
      <c r="HG295" s="25"/>
      <c r="HH295" s="25"/>
      <c r="HI295" s="25"/>
      <c r="HJ295" s="25"/>
      <c r="HK295" s="25"/>
      <c r="HL295" s="25"/>
      <c r="HM295" s="25"/>
      <c r="HN295" s="25"/>
      <c r="HO295" s="25"/>
      <c r="HP295" s="25"/>
      <c r="HQ295" s="25"/>
      <c r="HR295" s="25"/>
      <c r="HS295" s="25"/>
      <c r="HT295" s="25"/>
      <c r="HU295" s="25"/>
      <c r="HV295" s="25"/>
      <c r="HW295" s="25"/>
      <c r="HX295" s="25"/>
      <c r="HY295" s="25"/>
      <c r="HZ295" s="25"/>
      <c r="IA295" s="25"/>
      <c r="IB295" s="25"/>
      <c r="IC295" s="25"/>
      <c r="ID295" s="25"/>
      <c r="IE295" s="25"/>
      <c r="IF295" s="25"/>
      <c r="IG295" s="25"/>
      <c r="IH295" s="25"/>
      <c r="II295" s="25"/>
      <c r="IJ295" s="25"/>
      <c r="IK295" s="25"/>
      <c r="IL295" s="25"/>
      <c r="IM295" s="25"/>
      <c r="IN295" s="25"/>
      <c r="IO295" s="25"/>
      <c r="IP295" s="25"/>
      <c r="IQ295" s="25"/>
      <c r="IR295" s="25"/>
      <c r="IS295" s="25"/>
      <c r="IT295" s="25"/>
      <c r="IU295" s="25"/>
      <c r="IV295" s="25"/>
      <c r="IW295" s="25"/>
      <c r="IX295" s="25"/>
      <c r="IY295" s="25"/>
      <c r="IZ295" s="25"/>
      <c r="JA295" s="25"/>
      <c r="JB295" s="25"/>
      <c r="JC295" s="25"/>
      <c r="JD295" s="25"/>
      <c r="JE295" s="25"/>
      <c r="JF295" s="25"/>
      <c r="JG295" s="25"/>
      <c r="JH295" s="25"/>
      <c r="JI295" s="25"/>
      <c r="JJ295" s="25"/>
      <c r="JK295" s="25"/>
      <c r="JL295" s="25"/>
      <c r="JM295" s="25"/>
      <c r="JN295" s="25"/>
      <c r="JO295" s="25"/>
      <c r="JP295" s="25"/>
      <c r="JQ295" s="25"/>
      <c r="JR295" s="25"/>
      <c r="JS295" s="25"/>
      <c r="JT295" s="25"/>
      <c r="JU295" s="25"/>
      <c r="JV295" s="25"/>
      <c r="JW295" s="25"/>
      <c r="JX295" s="25"/>
      <c r="JY295" s="25"/>
      <c r="JZ295" s="25"/>
      <c r="KA295" s="25"/>
      <c r="KB295" s="25"/>
      <c r="KC295" s="25"/>
      <c r="KD295" s="25"/>
      <c r="KE295" s="25"/>
      <c r="KF295" s="25"/>
      <c r="KG295" s="25"/>
      <c r="KH295" s="25"/>
      <c r="KI295" s="25"/>
      <c r="KJ295" s="25"/>
      <c r="KK295" s="25"/>
      <c r="KL295" s="25"/>
      <c r="KM295" s="25"/>
      <c r="KN295" s="25"/>
      <c r="KO295" s="25"/>
      <c r="KP295" s="25"/>
      <c r="KQ295" s="25"/>
      <c r="KR295" s="25"/>
      <c r="KS295" s="25"/>
      <c r="KT295" s="25"/>
      <c r="KU295" s="25"/>
      <c r="KV295" s="25"/>
      <c r="KW295" s="25"/>
      <c r="KX295" s="25"/>
      <c r="KY295" s="25"/>
      <c r="KZ295" s="25"/>
      <c r="LA295" s="25"/>
      <c r="LB295" s="25"/>
      <c r="LC295" s="25"/>
      <c r="LD295" s="25"/>
      <c r="LE295" s="25"/>
      <c r="LF295" s="25"/>
      <c r="LG295" s="25"/>
      <c r="LH295" s="25"/>
      <c r="LI295" s="25"/>
      <c r="LJ295" s="25"/>
      <c r="LK295" s="25"/>
      <c r="LL295" s="25"/>
      <c r="LM295" s="25"/>
      <c r="LN295" s="25"/>
      <c r="LO295" s="25"/>
      <c r="LP295" s="25"/>
      <c r="LQ295" s="25"/>
      <c r="LR295" s="25"/>
      <c r="LS295" s="25"/>
      <c r="LT295" s="25"/>
      <c r="LU295" s="25"/>
      <c r="LV295" s="25"/>
      <c r="LW295" s="25"/>
      <c r="LX295" s="25"/>
      <c r="LY295" s="25"/>
      <c r="LZ295" s="25"/>
      <c r="MA295" s="25"/>
      <c r="MB295" s="25"/>
      <c r="MC295" s="25"/>
      <c r="MD295" s="25"/>
      <c r="ME295" s="25"/>
      <c r="MF295" s="25"/>
      <c r="MG295" s="25"/>
      <c r="MH295" s="25"/>
      <c r="MI295" s="25"/>
      <c r="MJ295" s="25"/>
      <c r="MK295" s="25"/>
      <c r="ML295" s="25"/>
      <c r="MM295" s="25"/>
      <c r="MN295" s="25"/>
      <c r="MO295" s="25"/>
      <c r="MP295" s="25"/>
      <c r="MQ295" s="25"/>
      <c r="MR295" s="25"/>
      <c r="MS295" s="25"/>
      <c r="MT295" s="25"/>
      <c r="MU295" s="25"/>
      <c r="MV295" s="25"/>
      <c r="MW295" s="25"/>
      <c r="MX295" s="25"/>
      <c r="MY295" s="25"/>
      <c r="MZ295" s="25"/>
      <c r="NA295" s="25"/>
      <c r="NB295" s="25"/>
      <c r="NC295" s="25"/>
      <c r="ND295" s="25"/>
      <c r="NE295" s="25"/>
      <c r="NF295" s="25"/>
      <c r="NG295" s="25"/>
      <c r="NH295" s="25"/>
      <c r="NI295" s="25"/>
      <c r="NJ295" s="25"/>
      <c r="NK295" s="25"/>
      <c r="NL295" s="25"/>
      <c r="NM295" s="25"/>
      <c r="NN295" s="25"/>
      <c r="NO295" s="25"/>
      <c r="NP295" s="25"/>
      <c r="NQ295" s="25"/>
      <c r="NR295" s="25"/>
      <c r="NS295" s="25"/>
      <c r="NT295" s="25"/>
      <c r="NU295" s="25"/>
      <c r="NV295" s="25"/>
      <c r="NY295" s="25"/>
      <c r="NZ295" s="25"/>
      <c r="OA295" s="25"/>
      <c r="OB295" s="25"/>
      <c r="OC295" s="25"/>
      <c r="OD295" s="25"/>
      <c r="OE295" s="25"/>
      <c r="OF295" s="25"/>
      <c r="OG295" s="25"/>
      <c r="OH295" s="25"/>
      <c r="OI295" s="25"/>
      <c r="OJ295" s="25"/>
      <c r="OK295" s="25"/>
      <c r="OL295" s="25"/>
      <c r="OM295" s="25"/>
      <c r="ON295" s="25"/>
      <c r="OO295" s="25"/>
      <c r="OP295" s="25">
        <f t="shared" ref="OP295:PB295" si="321">OP296/0.0367437</f>
        <v>1292695.309447502</v>
      </c>
      <c r="OQ295" s="25">
        <f t="shared" si="321"/>
        <v>1278054.7826946725</v>
      </c>
      <c r="OR295" s="25">
        <f t="shared" si="321"/>
        <v>1052211.6077056029</v>
      </c>
      <c r="OS295" s="25">
        <f t="shared" si="321"/>
        <v>1007878.5108222937</v>
      </c>
      <c r="OT295" s="25">
        <f t="shared" si="321"/>
        <v>1157455.000434852</v>
      </c>
      <c r="OU295" s="25">
        <f t="shared" si="321"/>
        <v>1318854.5054695262</v>
      </c>
      <c r="OV295" s="25">
        <f t="shared" si="321"/>
        <v>1654642.8923023611</v>
      </c>
      <c r="OW295" s="25">
        <f t="shared" si="321"/>
        <v>1462627.5468112521</v>
      </c>
      <c r="OX295" s="25">
        <f t="shared" si="321"/>
        <v>1543985.6420317448</v>
      </c>
      <c r="OY295" s="25">
        <f t="shared" si="321"/>
        <v>1462660.2672741241</v>
      </c>
      <c r="OZ295" s="25">
        <f t="shared" si="321"/>
        <v>1839232.9342929898</v>
      </c>
      <c r="PA295" s="25">
        <f t="shared" si="321"/>
        <v>1887080.0343063422</v>
      </c>
      <c r="PB295" s="25">
        <f t="shared" si="321"/>
        <v>1765237.7701467734</v>
      </c>
    </row>
    <row r="296" spans="1:438">
      <c r="A296" s="2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/>
      <c r="GW296" s="25"/>
      <c r="GX296" s="25"/>
      <c r="GY296" s="25"/>
      <c r="GZ296" s="25"/>
      <c r="HA296" s="25"/>
      <c r="HB296" s="25"/>
      <c r="HC296" s="25"/>
      <c r="HD296" s="25"/>
      <c r="HE296" s="25"/>
      <c r="HF296" s="25"/>
      <c r="HG296" s="25"/>
      <c r="HH296" s="25"/>
      <c r="HI296" s="25"/>
      <c r="HJ296" s="25"/>
      <c r="HK296" s="25"/>
      <c r="HL296" s="25"/>
      <c r="HM296" s="25"/>
      <c r="HN296" s="25"/>
      <c r="HO296" s="25"/>
      <c r="HP296" s="25"/>
      <c r="HQ296" s="25"/>
      <c r="HR296" s="25"/>
      <c r="HS296" s="25"/>
      <c r="HT296" s="25"/>
      <c r="HU296" s="25"/>
      <c r="HV296" s="25"/>
      <c r="HW296" s="25"/>
      <c r="HX296" s="25"/>
      <c r="HY296" s="25"/>
      <c r="HZ296" s="25"/>
      <c r="IA296" s="25"/>
      <c r="IB296" s="25"/>
      <c r="IC296" s="25"/>
      <c r="ID296" s="25"/>
      <c r="IE296" s="25"/>
      <c r="IF296" s="25"/>
      <c r="IG296" s="25"/>
      <c r="IH296" s="25"/>
      <c r="II296" s="25"/>
      <c r="IJ296" s="25"/>
      <c r="IK296" s="25"/>
      <c r="IL296" s="25"/>
      <c r="IM296" s="25"/>
      <c r="IN296" s="25"/>
      <c r="IO296" s="25"/>
      <c r="IP296" s="25"/>
      <c r="IQ296" s="25"/>
      <c r="IR296" s="25"/>
      <c r="IS296" s="25"/>
      <c r="IT296" s="25"/>
      <c r="IU296" s="25"/>
      <c r="IV296" s="25"/>
      <c r="IW296" s="25"/>
      <c r="IX296" s="25"/>
      <c r="IY296" s="25"/>
      <c r="IZ296" s="25"/>
      <c r="JA296" s="25"/>
      <c r="JB296" s="25"/>
      <c r="JC296" s="25"/>
      <c r="JD296" s="25"/>
      <c r="JE296" s="25"/>
      <c r="JF296" s="25"/>
      <c r="JG296" s="25"/>
      <c r="JH296" s="25"/>
      <c r="JI296" s="25"/>
      <c r="JJ296" s="25"/>
      <c r="JK296" s="25"/>
      <c r="JL296" s="25"/>
      <c r="JM296" s="25"/>
      <c r="JN296" s="25"/>
      <c r="JO296" s="25"/>
      <c r="JP296" s="25"/>
      <c r="JQ296" s="25"/>
      <c r="JR296" s="25"/>
      <c r="JS296" s="25"/>
      <c r="JT296" s="25"/>
      <c r="JU296" s="25"/>
      <c r="JV296" s="25"/>
      <c r="JW296" s="25"/>
      <c r="JX296" s="25"/>
      <c r="JY296" s="25"/>
      <c r="JZ296" s="25"/>
      <c r="KA296" s="25"/>
      <c r="KB296" s="25"/>
      <c r="KC296" s="25"/>
      <c r="KD296" s="25"/>
      <c r="KE296" s="25"/>
      <c r="KF296" s="25"/>
      <c r="KG296" s="25"/>
      <c r="KH296" s="25"/>
      <c r="KI296" s="25"/>
      <c r="KJ296" s="25"/>
      <c r="KK296" s="25"/>
      <c r="KL296" s="25"/>
      <c r="KM296" s="25"/>
      <c r="KN296" s="25"/>
      <c r="KO296" s="25"/>
      <c r="KP296" s="25"/>
      <c r="KQ296" s="25"/>
      <c r="KR296" s="25"/>
      <c r="KS296" s="25"/>
      <c r="KT296" s="25"/>
      <c r="KU296" s="25"/>
      <c r="KV296" s="25"/>
      <c r="KW296" s="25"/>
      <c r="KX296" s="25"/>
      <c r="KY296" s="25"/>
      <c r="KZ296" s="25"/>
      <c r="LA296" s="25"/>
      <c r="LB296" s="25"/>
      <c r="LC296" s="25"/>
      <c r="LD296" s="25"/>
      <c r="LE296" s="25"/>
      <c r="LF296" s="25"/>
      <c r="LG296" s="25"/>
      <c r="LH296" s="25"/>
      <c r="LI296" s="25"/>
      <c r="LJ296" s="25"/>
      <c r="LK296" s="25"/>
      <c r="LL296" s="25"/>
      <c r="LM296" s="25"/>
      <c r="LN296" s="25"/>
      <c r="LO296" s="25"/>
      <c r="LP296" s="25"/>
      <c r="LQ296" s="25"/>
      <c r="LR296" s="25"/>
      <c r="LS296" s="25"/>
      <c r="LT296" s="25"/>
      <c r="LU296" s="25"/>
      <c r="LV296" s="25"/>
      <c r="LW296" s="25"/>
      <c r="LX296" s="25"/>
      <c r="LY296" s="25"/>
      <c r="LZ296" s="25"/>
      <c r="MA296" s="25"/>
      <c r="MB296" s="25"/>
      <c r="MC296" s="25"/>
      <c r="MD296" s="25"/>
      <c r="ME296" s="25"/>
      <c r="MF296" s="25"/>
      <c r="MG296" s="25"/>
      <c r="MH296" s="25"/>
      <c r="MI296" s="25"/>
      <c r="MJ296" s="25"/>
      <c r="MK296" s="25"/>
      <c r="ML296" s="25"/>
      <c r="MM296" s="25"/>
      <c r="MN296" s="25"/>
      <c r="MO296" s="25"/>
      <c r="MP296" s="25"/>
      <c r="MQ296" s="25"/>
      <c r="MR296" s="25"/>
      <c r="MS296" s="25"/>
      <c r="MT296" s="25"/>
      <c r="MU296" s="25"/>
      <c r="MV296" s="25"/>
      <c r="MW296" s="25"/>
      <c r="MX296" s="25"/>
      <c r="MY296" s="25"/>
      <c r="MZ296" s="25"/>
      <c r="NA296" s="25"/>
      <c r="NB296" s="25"/>
      <c r="NC296" s="25"/>
      <c r="ND296" s="25"/>
      <c r="NE296" s="25"/>
      <c r="NF296" s="25"/>
      <c r="NG296" s="25"/>
      <c r="NH296" s="25"/>
      <c r="NI296" s="25"/>
      <c r="NJ296" s="25"/>
      <c r="NK296" s="25"/>
      <c r="NL296" s="25"/>
      <c r="NM296" s="25"/>
      <c r="NN296" s="25"/>
      <c r="NO296" s="25"/>
      <c r="NP296" s="25"/>
      <c r="NQ296" s="25"/>
      <c r="NR296" s="25"/>
      <c r="NS296" s="25"/>
      <c r="NT296" s="25"/>
      <c r="NU296" s="25"/>
      <c r="NV296" s="25"/>
      <c r="NW296" s="25"/>
      <c r="NX296" s="25"/>
      <c r="NY296" s="25"/>
      <c r="NZ296" s="25"/>
      <c r="OA296" s="25"/>
      <c r="OB296" s="25"/>
      <c r="OC296" s="25"/>
      <c r="OD296" s="25"/>
      <c r="OE296" s="25"/>
      <c r="OF296" s="25"/>
      <c r="OG296" s="25"/>
      <c r="OH296" s="25"/>
      <c r="OI296" s="25"/>
      <c r="OJ296" s="25"/>
      <c r="OK296" s="25"/>
      <c r="OL296" s="25"/>
      <c r="OM296" s="25"/>
      <c r="ON296" s="25"/>
      <c r="OO296" s="25"/>
      <c r="OP296" s="25">
        <f>(OP293-OP292-'Corn Export Forecast'!$AF14)/(OQ2-OP2-8)*7</f>
        <v>47498.408641746173</v>
      </c>
      <c r="OQ296" s="25">
        <f>(OQ293-OQ292-'Corn Export Forecast'!$AF3)/(OR2-OQ2)*7</f>
        <v>46960.461518898235</v>
      </c>
      <c r="OR296" s="25">
        <f>(OR293-OR292-'Corn Export Forecast'!$AF4)/(OS2-OR2)*7</f>
        <v>38662.147650052357</v>
      </c>
      <c r="OS296" s="25">
        <f>(OS293-OS292-'Corn Export Forecast'!$AF5)/(OT2-OS2)*7</f>
        <v>37033.185638101109</v>
      </c>
      <c r="OT296" s="25">
        <f>(OT293-OT292-'Corn Export Forecast'!$AF6)/(OU2-OT2)*7</f>
        <v>42529.17929947807</v>
      </c>
      <c r="OU296" s="25">
        <f>(OU293-OU292-'Corn Export Forecast'!$AF7)/(OV2-OU2)*7</f>
        <v>48459.594292620626</v>
      </c>
      <c r="OV296" s="25">
        <f>(OV293-OV292-'Corn Export Forecast'!$AF8)/(OW2-OV2)*7</f>
        <v>60797.702041890261</v>
      </c>
      <c r="OW296" s="25">
        <f>(OW293-OW292-'Corn Export Forecast'!$AF9)/(OX2-OW2)*7</f>
        <v>53742.347791768603</v>
      </c>
      <c r="OX296" s="25">
        <f>(OX293-OX292-'Corn Export Forecast'!$AF10)/(OY2-OX2)*7</f>
        <v>56731.745235121816</v>
      </c>
      <c r="OY296" s="25">
        <f>(OY293-OY292-'Corn Export Forecast'!$AF11)/(OZ2-OY2)*7</f>
        <v>53743.550062640228</v>
      </c>
      <c r="OZ296" s="25">
        <f>(OZ293-OZ292-'Corn Export Forecast'!$AF12)/(PA2-OZ2)*7</f>
        <v>67580.223167781325</v>
      </c>
      <c r="PA296" s="25">
        <f>(PA293-PA292-'Corn Export Forecast'!$AF13)/(PB2-PA2)*7</f>
        <v>69338.302656541942</v>
      </c>
      <c r="PB296" s="25">
        <f>(PB293-PB292-'Corn Export Forecast'!$AF14)/(PC2-PB2)*7</f>
        <v>64861.367054941991</v>
      </c>
    </row>
    <row r="297" spans="1:438">
      <c r="A297" s="21" t="s">
        <v>349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/>
      <c r="EY297" s="25"/>
      <c r="EZ297" s="25"/>
      <c r="FA297" s="25"/>
      <c r="FB297" s="25"/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25"/>
      <c r="GV297" s="25"/>
      <c r="GW297" s="25"/>
      <c r="GX297" s="25"/>
      <c r="GY297" s="25"/>
      <c r="GZ297" s="25"/>
      <c r="HA297" s="25"/>
      <c r="HB297" s="25"/>
      <c r="HC297" s="25"/>
      <c r="HD297" s="25"/>
      <c r="HE297" s="25"/>
      <c r="HF297" s="25"/>
      <c r="HG297" s="25"/>
      <c r="HH297" s="25"/>
      <c r="HI297" s="25"/>
      <c r="HJ297" s="25"/>
      <c r="HK297" s="25"/>
      <c r="HL297" s="25"/>
      <c r="HM297" s="25"/>
      <c r="HN297" s="25"/>
      <c r="HO297" s="25"/>
      <c r="HP297" s="25"/>
      <c r="HQ297" s="25"/>
      <c r="HR297" s="25"/>
      <c r="HS297" s="25"/>
      <c r="HT297" s="25"/>
      <c r="HU297" s="25"/>
      <c r="HV297" s="25"/>
      <c r="HW297" s="25"/>
      <c r="HX297" s="25"/>
      <c r="HY297" s="25"/>
      <c r="HZ297" s="25"/>
      <c r="IA297" s="25"/>
      <c r="IB297" s="25"/>
      <c r="IC297" s="25"/>
      <c r="ID297" s="25"/>
      <c r="IE297" s="25"/>
      <c r="IF297" s="25"/>
      <c r="IG297" s="25"/>
      <c r="IH297" s="25"/>
      <c r="II297" s="25"/>
      <c r="IJ297" s="25"/>
      <c r="IK297" s="25"/>
      <c r="IL297" s="25"/>
      <c r="IM297" s="25"/>
      <c r="IN297" s="25"/>
      <c r="IO297" s="25"/>
      <c r="IP297" s="25"/>
      <c r="IQ297" s="25"/>
      <c r="IR297" s="25"/>
      <c r="IS297" s="25"/>
      <c r="IT297" s="25"/>
      <c r="IU297" s="25"/>
      <c r="IV297" s="25"/>
      <c r="IW297" s="25"/>
      <c r="IX297" s="25"/>
      <c r="IY297" s="25"/>
      <c r="IZ297" s="25"/>
      <c r="JA297" s="25"/>
      <c r="JB297" s="25"/>
      <c r="JC297" s="25"/>
      <c r="JD297" s="25"/>
      <c r="JE297" s="25"/>
      <c r="JF297" s="25"/>
      <c r="JG297" s="25"/>
      <c r="JH297" s="25"/>
      <c r="JI297" s="25"/>
      <c r="JJ297" s="25"/>
      <c r="JK297" s="25"/>
      <c r="JL297" s="25"/>
      <c r="JM297" s="25"/>
      <c r="JN297" s="25"/>
      <c r="JO297" s="25"/>
      <c r="JP297" s="25"/>
      <c r="JQ297" s="25"/>
      <c r="JR297" s="25"/>
      <c r="JS297" s="25"/>
      <c r="JT297" s="25"/>
      <c r="JU297" s="25"/>
      <c r="JV297" s="25"/>
      <c r="JW297" s="25"/>
      <c r="JX297" s="25"/>
      <c r="JY297" s="25"/>
      <c r="JZ297" s="25"/>
      <c r="KA297" s="25"/>
      <c r="KB297" s="25"/>
      <c r="KC297" s="25"/>
      <c r="KD297" s="25"/>
      <c r="KE297" s="25"/>
      <c r="KF297" s="25"/>
      <c r="KG297" s="25"/>
      <c r="KH297" s="25"/>
      <c r="KI297" s="25"/>
      <c r="KJ297" s="25"/>
      <c r="KK297" s="25"/>
      <c r="KL297" s="25"/>
      <c r="KM297" s="25"/>
      <c r="KN297" s="25"/>
      <c r="KO297" s="25"/>
      <c r="KP297" s="25"/>
      <c r="KQ297" s="25"/>
      <c r="KR297" s="25"/>
      <c r="KS297" s="25"/>
      <c r="KT297" s="25"/>
      <c r="KU297" s="25"/>
      <c r="KV297" s="25"/>
      <c r="KW297" s="25"/>
      <c r="KX297" s="25"/>
      <c r="KY297" s="25"/>
      <c r="KZ297" s="25"/>
      <c r="LA297" s="25"/>
      <c r="LB297" s="25"/>
      <c r="LC297" s="25"/>
      <c r="LD297" s="25"/>
      <c r="LE297" s="25"/>
      <c r="LF297" s="25"/>
      <c r="LG297" s="25"/>
      <c r="LH297" s="25"/>
      <c r="LI297" s="25"/>
      <c r="LJ297" s="25"/>
      <c r="LK297" s="25"/>
      <c r="LL297" s="25"/>
      <c r="LM297" s="25"/>
      <c r="LN297" s="25"/>
      <c r="LO297" s="25"/>
      <c r="LP297" s="25"/>
      <c r="LQ297" s="25"/>
      <c r="LR297" s="25"/>
      <c r="LS297" s="25"/>
      <c r="LT297" s="25"/>
      <c r="LU297" s="25"/>
      <c r="LV297" s="25"/>
      <c r="LW297" s="25"/>
      <c r="LX297" s="25"/>
      <c r="LY297" s="25"/>
      <c r="LZ297" s="25"/>
      <c r="MA297" s="25"/>
      <c r="MB297" s="25"/>
      <c r="MC297" s="25"/>
      <c r="MD297" s="25"/>
      <c r="ME297" s="25"/>
      <c r="MF297" s="25"/>
      <c r="MG297" s="25"/>
      <c r="MH297" s="25"/>
      <c r="MI297" s="25"/>
      <c r="MJ297" s="25"/>
      <c r="MK297" s="25"/>
      <c r="ML297" s="25"/>
      <c r="MM297" s="25"/>
      <c r="MN297" s="25"/>
      <c r="MO297" s="25"/>
      <c r="MP297" s="25"/>
      <c r="MQ297" s="25"/>
      <c r="MR297" s="25"/>
      <c r="MS297" s="25"/>
      <c r="MT297" s="25"/>
      <c r="MU297" s="25"/>
      <c r="MV297" s="25"/>
      <c r="MW297" s="25"/>
      <c r="MX297" s="25"/>
      <c r="MY297" s="25"/>
      <c r="MZ297" s="25"/>
      <c r="NA297" s="25"/>
      <c r="NB297" s="25"/>
      <c r="NC297" s="25"/>
      <c r="ND297" s="25"/>
      <c r="NE297" s="25"/>
      <c r="NF297" s="25"/>
      <c r="NG297" s="25"/>
      <c r="NH297" s="25"/>
      <c r="NI297" s="25"/>
      <c r="NJ297" s="25"/>
      <c r="NK297" s="25"/>
      <c r="NL297" s="25"/>
      <c r="NM297" s="25"/>
      <c r="NN297" s="25"/>
      <c r="NO297" s="25"/>
      <c r="NP297" s="25"/>
      <c r="NQ297" s="25"/>
      <c r="NR297" s="25"/>
      <c r="NS297" s="25"/>
      <c r="NT297" s="25"/>
      <c r="NU297" s="25"/>
      <c r="NV297" s="25"/>
      <c r="NW297" s="25"/>
      <c r="NX297" s="25"/>
      <c r="NY297" s="25"/>
      <c r="NZ297" s="25"/>
      <c r="OA297" s="25"/>
      <c r="OB297" s="25"/>
      <c r="OC297" s="25"/>
      <c r="OD297" s="25"/>
      <c r="OE297" s="25"/>
      <c r="OF297" s="25"/>
      <c r="OG297" s="25"/>
      <c r="OH297" s="25"/>
      <c r="OI297" s="25"/>
      <c r="OJ297" s="25"/>
      <c r="OK297" s="25"/>
      <c r="OL297" s="25"/>
      <c r="OM297" s="25"/>
      <c r="ON297" s="25"/>
      <c r="OO297" s="25"/>
      <c r="OP297" s="25"/>
    </row>
    <row r="298" spans="1:438">
      <c r="A298" s="21" t="s">
        <v>377</v>
      </c>
      <c r="B298" s="24">
        <f>SUM(AI298:AT298)/1000</f>
        <v>2.2933469041170769</v>
      </c>
      <c r="C298" s="24">
        <f>SUM(AU298:BF298)/1000</f>
        <v>4.6502047332729166</v>
      </c>
      <c r="D298" s="24">
        <f>SUM(BG298:BR298)/1000</f>
        <v>10.040220752983789</v>
      </c>
      <c r="E298" s="24">
        <f>SUM(BS298:CD298)/1000</f>
        <v>4.898229375570283</v>
      </c>
      <c r="F298" s="24">
        <f>SUM(CE298:CP298)/1000</f>
        <v>6.4744626547688542</v>
      </c>
      <c r="G298" s="24">
        <f>SUM(CQ298:DB298)/1000</f>
        <v>8.3774456747133179</v>
      </c>
      <c r="H298" s="24">
        <f>SUM(DC298:DN298)/1000</f>
        <v>7.4457394713996417</v>
      </c>
      <c r="I298" s="24">
        <f>SUM(DO298:DZ298)/1000</f>
        <v>9.2130213076891732</v>
      </c>
      <c r="J298" s="24">
        <f>SUM(EA298:EL298)/1000</f>
        <v>7.0010845749506672</v>
      </c>
      <c r="K298" s="24">
        <f>SUM(EM298:EX298)/1000</f>
        <v>8.1960057266565407</v>
      </c>
      <c r="L298" s="24">
        <f>SUM(EY298:FJ298)/1000</f>
        <v>8.8069341323823966</v>
      </c>
      <c r="M298" s="24">
        <f>SUM(FK298:FV298)/1000</f>
        <v>9.1214621030739877</v>
      </c>
      <c r="N298" s="24">
        <f>SUM(FW298:GH298)/1000</f>
        <v>9.8196078768704211</v>
      </c>
      <c r="O298" s="24">
        <f>SUM(GI298:GT298)/1000</f>
        <v>13.58867163825532</v>
      </c>
      <c r="P298" s="24">
        <f>SUM(GU298:HF298)/1000</f>
        <v>15.215580496465479</v>
      </c>
      <c r="Q298" s="24">
        <f>SUM(HG298:HR298)/1000</f>
        <v>12.152346854390295</v>
      </c>
      <c r="R298" s="24">
        <f>SUM(HS298:ID298)/1000</f>
        <v>12.790436729458477</v>
      </c>
      <c r="S298" s="24">
        <f>SUM(IE298:IP298)/1000</f>
        <v>11.596909955885458</v>
      </c>
      <c r="T298" s="24">
        <f>SUM(IQ298:JB298)/1000</f>
        <v>15.647987585789314</v>
      </c>
      <c r="U298" s="24">
        <f>SUM(JC298:JN298)/1000</f>
        <v>7.0999133917365223</v>
      </c>
      <c r="V298" s="24">
        <f>SUM(JO298:JZ298)/1000</f>
        <v>16.257670551626809</v>
      </c>
      <c r="W298" s="24">
        <f>SUM(KA298:KL298)/1000</f>
        <v>17.56361594313687</v>
      </c>
      <c r="X298" s="24">
        <f>SUM(KM298:KX298)/1000</f>
        <v>20.670262836233498</v>
      </c>
      <c r="Y298" s="24">
        <f>SUM(KY298:LJ298)/1000</f>
        <v>19.655435609011676</v>
      </c>
      <c r="Z298" s="24">
        <f t="shared" ref="Z298:AF298" si="322">SUM(LK298:LV298)/1000</f>
        <v>0</v>
      </c>
      <c r="AA298" s="24">
        <f t="shared" si="322"/>
        <v>0</v>
      </c>
      <c r="AB298" s="24">
        <f t="shared" si="322"/>
        <v>0</v>
      </c>
      <c r="AC298" s="24">
        <f t="shared" si="322"/>
        <v>0</v>
      </c>
      <c r="AD298" s="24">
        <f t="shared" si="322"/>
        <v>0</v>
      </c>
      <c r="AE298" s="24">
        <f t="shared" si="322"/>
        <v>0</v>
      </c>
      <c r="AF298" s="24">
        <f t="shared" si="322"/>
        <v>0</v>
      </c>
      <c r="AG298" s="24"/>
      <c r="AI298" s="25">
        <f>'Corn Exports'!AD266*39.3674/1000</f>
        <v>63.901016153621057</v>
      </c>
      <c r="AJ298" s="25">
        <f>'Corn Exports'!AE266*39.3674/1000</f>
        <v>41.465120185619242</v>
      </c>
      <c r="AK298" s="25">
        <f>'Corn Exports'!AF266*39.3674/1000</f>
        <v>48.298921384902705</v>
      </c>
      <c r="AL298" s="25">
        <f>'Corn Exports'!AG266*39.3674/1000</f>
        <v>24.727313184208249</v>
      </c>
      <c r="AM298" s="25">
        <f>'Corn Exports'!AH266*39.3674/1000</f>
        <v>35.185536637005654</v>
      </c>
      <c r="AN298" s="25">
        <f>'Corn Exports'!AI266*39.3674/1000</f>
        <v>60.979749795266308</v>
      </c>
      <c r="AO298" s="25">
        <f>'Corn Exports'!AJ266*39.3674/1000</f>
        <v>188.68894754636995</v>
      </c>
      <c r="AP298" s="25">
        <f>'Corn Exports'!AK266*39.3674/1000</f>
        <v>253.13224769319399</v>
      </c>
      <c r="AQ298" s="25">
        <f>'Corn Exports'!AL266*39.3674/1000</f>
        <v>392.44344022314192</v>
      </c>
      <c r="AR298" s="25">
        <f>'Corn Exports'!AM266*39.3674/1000</f>
        <v>356.4400605932434</v>
      </c>
      <c r="AS298" s="25">
        <f>'Corn Exports'!AN266*39.3674/1000</f>
        <v>461.87624905163995</v>
      </c>
      <c r="AT298" s="25">
        <f>'Corn Exports'!AO266*39.3674/1000</f>
        <v>366.20830166886452</v>
      </c>
      <c r="AU298" s="25">
        <f>'Corn Exports'!AP266*39.3674/1000</f>
        <v>385.1367872195537</v>
      </c>
      <c r="AV298" s="25">
        <f>'Corn Exports'!AQ266*39.3674/1000</f>
        <v>529.19416580490281</v>
      </c>
      <c r="AW298" s="25">
        <f>'Corn Exports'!AR266*39.3674/1000</f>
        <v>658.76625398135639</v>
      </c>
      <c r="AX298" s="25">
        <f>'Corn Exports'!AS266*39.3674/1000</f>
        <v>1077.0604759988034</v>
      </c>
      <c r="AY298" s="25">
        <f>'Corn Exports'!AT266*39.3674/1000</f>
        <v>138.15300782540209</v>
      </c>
      <c r="AZ298" s="25">
        <f>'Corn Exports'!AU266*39.3674/1000</f>
        <v>182.61936537266064</v>
      </c>
      <c r="BA298" s="25">
        <f>'Corn Exports'!AV266*39.3674/1000</f>
        <v>236.36375414401101</v>
      </c>
      <c r="BB298" s="25">
        <f>'Corn Exports'!AW266*39.3674/1000</f>
        <v>202.03589101897606</v>
      </c>
      <c r="BC298" s="25">
        <f>'Corn Exports'!AX266*39.3674/1000</f>
        <v>344.3314278110322</v>
      </c>
      <c r="BD298" s="25">
        <f>'Corn Exports'!AY266*39.3674/1000</f>
        <v>182.86733747586865</v>
      </c>
      <c r="BE298" s="25">
        <f>'Corn Exports'!AZ266*39.3674/1000</f>
        <v>154.19509809475011</v>
      </c>
      <c r="BF298" s="25">
        <f>'Corn Exports'!BA266*39.3674/1000</f>
        <v>559.48116852559883</v>
      </c>
      <c r="BG298" s="25">
        <f>'Corn Exports'!BB266*39.3674/1000</f>
        <v>664.45364915099651</v>
      </c>
      <c r="BH298" s="25">
        <f>'Corn Exports'!BC266*39.3674/1000</f>
        <v>603.23739596229564</v>
      </c>
      <c r="BI298" s="25">
        <f>'Corn Exports'!BD266*39.3674/1000</f>
        <v>399.41982538176995</v>
      </c>
      <c r="BJ298" s="25">
        <f>'Corn Exports'!BE266*39.3674/1000</f>
        <v>779.09626688868354</v>
      </c>
      <c r="BK298" s="25">
        <f>'Corn Exports'!BF266*39.3674/1000</f>
        <v>800.07098723853233</v>
      </c>
      <c r="BL298" s="25">
        <f>'Corn Exports'!BG266*39.3674/1000</f>
        <v>624.04659493325289</v>
      </c>
      <c r="BM298" s="25">
        <f>'Corn Exports'!BH266*39.3674/1000</f>
        <v>944.45754879088986</v>
      </c>
      <c r="BN298" s="25">
        <f>'Corn Exports'!BI266*39.3674/1000</f>
        <v>1179.5583500167497</v>
      </c>
      <c r="BO298" s="25">
        <f>'Corn Exports'!BJ266*39.3674/1000</f>
        <v>1481.2711224145521</v>
      </c>
      <c r="BP298" s="25">
        <f>'Corn Exports'!BK266*39.3674/1000</f>
        <v>1056.7383872280852</v>
      </c>
      <c r="BQ298" s="25">
        <f>'Corn Exports'!BL266*39.3674/1000</f>
        <v>1041.466870269456</v>
      </c>
      <c r="BR298" s="25">
        <f>'Corn Exports'!BM266*39.3674/1000</f>
        <v>466.4037547085245</v>
      </c>
      <c r="BS298" s="25">
        <f>'Corn Exports'!BN266*39.3674/1000</f>
        <v>375.90432086942639</v>
      </c>
      <c r="BT298" s="25">
        <f>'Corn Exports'!BO266*39.3674/1000</f>
        <v>750.78761660389387</v>
      </c>
      <c r="BU298" s="25">
        <f>'Corn Exports'!BP266*39.3674/1000</f>
        <v>521.50656565776126</v>
      </c>
      <c r="BV298" s="25">
        <f>'Corn Exports'!BQ266*39.3674/1000</f>
        <v>567.36962607633882</v>
      </c>
      <c r="BW298" s="25">
        <f>'Corn Exports'!BR266*39.3674/1000</f>
        <v>220.1899286948337</v>
      </c>
      <c r="BX298" s="25">
        <f>'Corn Exports'!BS266*39.3674/1000</f>
        <v>204.219440370287</v>
      </c>
      <c r="BY298" s="25">
        <f>'Corn Exports'!BT266*39.3674/1000</f>
        <v>237.50039627209068</v>
      </c>
      <c r="BZ298" s="25">
        <f>'Corn Exports'!BU266*39.3674/1000</f>
        <v>356.45261418096828</v>
      </c>
      <c r="CA298" s="25">
        <f>'Corn Exports'!BV266*39.3674/1000</f>
        <v>480.84828470295497</v>
      </c>
      <c r="CB298" s="25">
        <f>'Corn Exports'!BW266*39.3674/1000</f>
        <v>602.07053223413743</v>
      </c>
      <c r="CC298" s="25">
        <f>'Corn Exports'!BX266*39.3674/1000</f>
        <v>319.16799369030696</v>
      </c>
      <c r="CD298" s="25">
        <f>'Corn Exports'!BY266*39.3674/1000</f>
        <v>262.21205621728393</v>
      </c>
      <c r="CE298" s="25">
        <f>'Corn Exports'!BZ266*39.3674/1000</f>
        <v>358.46459783337218</v>
      </c>
      <c r="CF298" s="25">
        <f>'Corn Exports'!CA266*39.3674/1000</f>
        <v>278.99697791830437</v>
      </c>
      <c r="CG298" s="25">
        <f>'Corn Exports'!CB266*39.3674/1000</f>
        <v>370.56749626069666</v>
      </c>
      <c r="CH298" s="25">
        <f>'Corn Exports'!CC266*39.3674/1000</f>
        <v>302.23707841352274</v>
      </c>
      <c r="CI298" s="25">
        <f>'Corn Exports'!CD266*39.3674/1000</f>
        <v>287.39052364676627</v>
      </c>
      <c r="CJ298" s="25">
        <f>'Corn Exports'!CE266*39.3674/1000</f>
        <v>607.26027838915184</v>
      </c>
      <c r="CK298" s="25">
        <f>'Corn Exports'!CF266*39.3674/1000</f>
        <v>905.32693097440949</v>
      </c>
      <c r="CL298" s="25">
        <f>'Corn Exports'!CG266*39.3674/1000</f>
        <v>934.04349536897655</v>
      </c>
      <c r="CM298" s="25">
        <f>'Corn Exports'!CH266*39.3674/1000</f>
        <v>596.96788628037484</v>
      </c>
      <c r="CN298" s="25">
        <f>'Corn Exports'!CI266*39.3674/1000</f>
        <v>729.73664483230868</v>
      </c>
      <c r="CO298" s="25">
        <f>'Corn Exports'!CJ266*39.3674/1000</f>
        <v>451.29388456467399</v>
      </c>
      <c r="CP298" s="25">
        <f>'Corn Exports'!CK266*39.3674/1000</f>
        <v>652.17686028629726</v>
      </c>
      <c r="CQ298" s="25">
        <f>'Corn Exports'!CL266*39.3674/1000</f>
        <v>753.64983460517215</v>
      </c>
      <c r="CR298" s="25">
        <f>'Corn Exports'!CM266*39.3674/1000</f>
        <v>567.78993879127643</v>
      </c>
      <c r="CS298" s="25">
        <f>'Corn Exports'!CN266*39.3674/1000</f>
        <v>668.54890843547662</v>
      </c>
      <c r="CT298" s="25">
        <f>'Corn Exports'!CO266*39.3674/1000</f>
        <v>992.50663828181052</v>
      </c>
      <c r="CU298" s="25">
        <f>'Corn Exports'!CP266*39.3674/1000</f>
        <v>327.76053703159323</v>
      </c>
      <c r="CV298" s="25">
        <f>'Corn Exports'!CQ266*39.3674/1000</f>
        <v>369.64132045521484</v>
      </c>
      <c r="CW298" s="25">
        <f>'Corn Exports'!CR266*39.3674/1000</f>
        <v>1252.9281809313682</v>
      </c>
      <c r="CX298" s="25">
        <f>'Corn Exports'!CS266*39.3674/1000</f>
        <v>861.81929557117894</v>
      </c>
      <c r="CY298" s="25">
        <f>'Corn Exports'!CT266*39.3674/1000</f>
        <v>929.92064918801441</v>
      </c>
      <c r="CZ298" s="25">
        <f>'Corn Exports'!CU266*39.3674/1000</f>
        <v>667.45054700082972</v>
      </c>
      <c r="DA298" s="25">
        <f>'Corn Exports'!CV266*39.3674/1000</f>
        <v>426.42414240368566</v>
      </c>
      <c r="DB298" s="25">
        <f>'Corn Exports'!CW266*39.3674/1000</f>
        <v>559.00568201769761</v>
      </c>
      <c r="DC298" s="25">
        <f>'Corn Exports'!CX266*39.3674/1000</f>
        <v>1035.6948546195965</v>
      </c>
      <c r="DD298" s="25">
        <f>'Corn Exports'!CY266*39.3674/1000</f>
        <v>420.92009160785517</v>
      </c>
      <c r="DE298" s="25">
        <f>'Corn Exports'!CZ266*39.3674/1000</f>
        <v>420.62066529323147</v>
      </c>
      <c r="DF298" s="25">
        <f>'Corn Exports'!DA266*39.3674/1000</f>
        <v>600.93621484452535</v>
      </c>
      <c r="DG298" s="25">
        <f>'Corn Exports'!DB266*39.3674/1000</f>
        <v>260.22951925213596</v>
      </c>
      <c r="DH298" s="25">
        <f>'Corn Exports'!DC266*39.3674/1000</f>
        <v>351.14647612001062</v>
      </c>
      <c r="DI298" s="25">
        <f>'Corn Exports'!DD266*39.3674/1000</f>
        <v>692.4639579991142</v>
      </c>
      <c r="DJ298" s="25">
        <f>'Corn Exports'!DE266*39.3674/1000</f>
        <v>895.72405629511513</v>
      </c>
      <c r="DK298" s="25">
        <f>'Corn Exports'!DF266*39.3674/1000</f>
        <v>1403.8920475387536</v>
      </c>
      <c r="DL298" s="25">
        <f>'Corn Exports'!DG266*39.3674/1000</f>
        <v>336.03025169101545</v>
      </c>
      <c r="DM298" s="25">
        <f>'Corn Exports'!DH266*39.3674/1000</f>
        <v>241.75621749339797</v>
      </c>
      <c r="DN298" s="25">
        <f>'Corn Exports'!DI266*39.3674/1000</f>
        <v>786.32511864489015</v>
      </c>
      <c r="DO298" s="25">
        <f>'Corn Exports'!DJ266*39.3674/1000</f>
        <v>1220.3130301266781</v>
      </c>
      <c r="DP298" s="25">
        <f>'Corn Exports'!DK266*39.3674/1000</f>
        <v>558.21697574693167</v>
      </c>
      <c r="DQ298" s="25">
        <f>'Corn Exports'!DL266*39.3674/1000</f>
        <v>655.80996156342349</v>
      </c>
      <c r="DR298" s="25">
        <f>'Corn Exports'!DM266*39.3674/1000</f>
        <v>599.81522595546062</v>
      </c>
      <c r="DS298" s="25">
        <f>'Corn Exports'!DN266*39.3674/1000</f>
        <v>198.95933213098729</v>
      </c>
      <c r="DT298" s="25">
        <f>'Corn Exports'!DO266*39.3674/1000</f>
        <v>540.24256286333514</v>
      </c>
      <c r="DU298" s="25">
        <f>'Corn Exports'!DP266*39.3674/1000</f>
        <v>1984.0993443807354</v>
      </c>
      <c r="DV298" s="25">
        <f>'Corn Exports'!DQ266*39.3674/1000</f>
        <v>1291.3440191603518</v>
      </c>
      <c r="DW298" s="25">
        <f>'Corn Exports'!DR266*39.3674/1000</f>
        <v>477.40860166633104</v>
      </c>
      <c r="DX298" s="25">
        <f>'Corn Exports'!DS266*39.3674/1000</f>
        <v>109.7862390789229</v>
      </c>
      <c r="DY298" s="25">
        <f>'Corn Exports'!DT266*39.3674/1000</f>
        <v>420.38059730081324</v>
      </c>
      <c r="DZ298" s="25">
        <f>'Corn Exports'!DU266*39.3674/1000</f>
        <v>1156.6454177152016</v>
      </c>
      <c r="EA298" s="25">
        <f>'Corn Exports'!DV266*39.3674/1000</f>
        <v>1259.0313943215751</v>
      </c>
      <c r="EB298" s="25">
        <f>'Corn Exports'!DW266*39.3674/1000</f>
        <v>662.61974046520879</v>
      </c>
      <c r="EC298" s="25">
        <f>'Corn Exports'!DX266*39.3674/1000</f>
        <v>387.48523801949801</v>
      </c>
      <c r="ED298" s="25">
        <f>'Corn Exports'!DY266*39.3674/1000</f>
        <v>257.83906817721089</v>
      </c>
      <c r="EE298" s="25">
        <f>'Corn Exports'!DZ266*39.3674/1000</f>
        <v>312.76085949110569</v>
      </c>
      <c r="EF298" s="25">
        <f>'Corn Exports'!EA266*39.3674/1000</f>
        <v>552.2682799735361</v>
      </c>
      <c r="EG298" s="25">
        <f>'Corn Exports'!EB266*39.3674/1000</f>
        <v>1200.8315667858349</v>
      </c>
      <c r="EH298" s="25">
        <f>'Corn Exports'!EC266*39.3674/1000</f>
        <v>605.76795127553316</v>
      </c>
      <c r="EI298" s="25">
        <f>'Corn Exports'!ED266*39.3674/1000</f>
        <v>525.06729007726358</v>
      </c>
      <c r="EJ298" s="25">
        <f>'Corn Exports'!EE266*39.3674/1000</f>
        <v>1021.0285445753591</v>
      </c>
      <c r="EK298" s="25">
        <f>'Corn Exports'!EF266*39.3674/1000</f>
        <v>27.911274989398969</v>
      </c>
      <c r="EL298" s="25">
        <f>'Corn Exports'!EG266*39.3674/1000</f>
        <v>188.47336679914346</v>
      </c>
      <c r="EM298" s="25">
        <f>'Corn Exports'!EH266*39.3674/1000</f>
        <v>575.29124989588297</v>
      </c>
      <c r="EN298" s="25">
        <f>'Corn Exports'!EI266*39.3674/1000</f>
        <v>821.6552540145791</v>
      </c>
      <c r="EO298" s="25">
        <f>'Corn Exports'!EJ266*39.3674/1000</f>
        <v>1156.0744619475652</v>
      </c>
      <c r="EP298" s="25">
        <f>'Corn Exports'!EK266*39.3674/1000</f>
        <v>1339.6720772673812</v>
      </c>
      <c r="EQ298" s="25">
        <f>'Corn Exports'!EL266*39.3674/1000</f>
        <v>118.77367799456786</v>
      </c>
      <c r="ER298" s="25">
        <f>'Corn Exports'!EM266*39.3674/1000</f>
        <v>442.21562586622917</v>
      </c>
      <c r="ES298" s="25">
        <f>'Corn Exports'!EN266*39.3674/1000</f>
        <v>1038.0347813784929</v>
      </c>
      <c r="ET298" s="25">
        <f>'Corn Exports'!EO266*39.3674/1000</f>
        <v>610.43246151944015</v>
      </c>
      <c r="EU298" s="25">
        <f>'Corn Exports'!EP266*39.3674/1000</f>
        <v>867.27778149304493</v>
      </c>
      <c r="EV298" s="25">
        <f>'Corn Exports'!EQ266*39.3674/1000</f>
        <v>585.27941123053665</v>
      </c>
      <c r="EW298" s="25">
        <f>'Corn Exports'!ER266*39.3674/1000</f>
        <v>248.88231580933788</v>
      </c>
      <c r="EX298" s="25">
        <f>'Corn Exports'!ES266*39.3674/1000</f>
        <v>392.41662823948258</v>
      </c>
      <c r="EY298" s="25">
        <f>'Corn Exports'!ET266*39.3674/1000</f>
        <v>545.7301855073282</v>
      </c>
      <c r="EZ298" s="25">
        <f>'Corn Exports'!EU266*39.3674/1000</f>
        <v>849.34350909365526</v>
      </c>
      <c r="FA298" s="25">
        <f>'Corn Exports'!EV266*39.3674/1000</f>
        <v>1084.4612034190461</v>
      </c>
      <c r="FB298" s="25">
        <f>'Corn Exports'!EW266*39.3674/1000</f>
        <v>1946.1118779600436</v>
      </c>
      <c r="FC298" s="25">
        <f>'Corn Exports'!EX266*39.3674/1000</f>
        <v>329.11694443614095</v>
      </c>
      <c r="FD298" s="25">
        <f>'Corn Exports'!EY266*39.3674/1000</f>
        <v>248.21434095632134</v>
      </c>
      <c r="FE298" s="25">
        <f>'Corn Exports'!EZ266*39.3674/1000</f>
        <v>818.39829542150665</v>
      </c>
      <c r="FF298" s="25">
        <f>'Corn Exports'!FA266*39.3674/1000</f>
        <v>781.91679458011015</v>
      </c>
      <c r="FG298" s="25">
        <f>'Corn Exports'!FB266*39.3674/1000</f>
        <v>754.50068888430451</v>
      </c>
      <c r="FH298" s="25">
        <f>'Corn Exports'!FC266*39.3674/1000</f>
        <v>444.32013410964259</v>
      </c>
      <c r="FI298" s="25">
        <f>'Corn Exports'!FD266*39.3674/1000</f>
        <v>570.37814761850996</v>
      </c>
      <c r="FJ298" s="25">
        <f>'Corn Exports'!FE266*39.3674/1000</f>
        <v>434.44201039578735</v>
      </c>
      <c r="FK298" s="25">
        <f>'Corn Exports'!FF266*39.3674/1000</f>
        <v>633.95478526462193</v>
      </c>
      <c r="FL298" s="25">
        <f>'Corn Exports'!FG266*39.3674/1000</f>
        <v>816.26697519443371</v>
      </c>
      <c r="FM298" s="25">
        <f>'Corn Exports'!FH266*39.3674/1000</f>
        <v>1220.3243438538868</v>
      </c>
      <c r="FN298" s="25">
        <f>'Corn Exports'!FI266*39.3674/1000</f>
        <v>1663.512795277514</v>
      </c>
      <c r="FO298" s="25">
        <f>'Corn Exports'!FJ266*39.3674/1000</f>
        <v>332.71889421780156</v>
      </c>
      <c r="FP298" s="25">
        <f>'Corn Exports'!FK266*39.3674/1000</f>
        <v>214.16079697046021</v>
      </c>
      <c r="FQ298" s="25">
        <f>'Corn Exports'!FL266*39.3674/1000</f>
        <v>716.78459693406126</v>
      </c>
      <c r="FR298" s="25">
        <f>'Corn Exports'!FM266*39.3674/1000</f>
        <v>965.68008626138214</v>
      </c>
      <c r="FS298" s="25">
        <f>'Corn Exports'!FN266*39.3674/1000</f>
        <v>764.97255080277841</v>
      </c>
      <c r="FT298" s="25">
        <f>'Corn Exports'!FO266*39.3674/1000</f>
        <v>686.70666569288232</v>
      </c>
      <c r="FU298" s="25">
        <f>'Corn Exports'!FP266*39.3674/1000</f>
        <v>471.57009849629873</v>
      </c>
      <c r="FV298" s="25">
        <f>'Corn Exports'!FQ266*39.3674/1000</f>
        <v>634.80951410786702</v>
      </c>
      <c r="FW298" s="25">
        <f>'Corn Exports'!FR266*39.3674/1000</f>
        <v>726.76004969842552</v>
      </c>
      <c r="FX298" s="25">
        <f>'Corn Exports'!FS266*39.3674/1000</f>
        <v>1093.1851719750325</v>
      </c>
      <c r="FY298" s="25">
        <f>'Corn Exports'!FT266*39.3674/1000</f>
        <v>948.32482872298328</v>
      </c>
      <c r="FZ298" s="25">
        <f>'Corn Exports'!FU266*39.3674/1000</f>
        <v>1512.4850758535524</v>
      </c>
      <c r="GA298" s="25">
        <f>'Corn Exports'!FV266*39.3674/1000</f>
        <v>230.3068805405911</v>
      </c>
      <c r="GB298" s="25">
        <f>'Corn Exports'!FW266*39.3674/1000</f>
        <v>181.11215993284949</v>
      </c>
      <c r="GC298" s="25">
        <f>'Corn Exports'!FX266*39.3674/1000</f>
        <v>1129.4326491440265</v>
      </c>
      <c r="GD298" s="25">
        <f>'Corn Exports'!FY266*39.3674/1000</f>
        <v>1054.7457763962443</v>
      </c>
      <c r="GE298" s="25">
        <f>'Corn Exports'!FZ266*39.3674/1000</f>
        <v>812.33274279447437</v>
      </c>
      <c r="GF298" s="25">
        <f>'Corn Exports'!GA266*39.3674/1000</f>
        <v>684.11954174360039</v>
      </c>
      <c r="GG298" s="25">
        <f>'Corn Exports'!GB266*39.3674/1000</f>
        <v>495.51800436361134</v>
      </c>
      <c r="GH298" s="25">
        <f>'Corn Exports'!GC266*39.3674/1000</f>
        <v>951.28499570502879</v>
      </c>
      <c r="GI298" s="25">
        <f>'Corn Exports'!GD266*39.3674/1000</f>
        <v>1386.5181920926141</v>
      </c>
      <c r="GJ298" s="25">
        <f>'Corn Exports'!GE266*39.3674/1000</f>
        <v>1622.7844622035516</v>
      </c>
      <c r="GK298" s="25">
        <f>'Corn Exports'!GF266*39.3674/1000</f>
        <v>1562.2330842165768</v>
      </c>
      <c r="GL298" s="25">
        <f>'Corn Exports'!GG266*39.3674/1000</f>
        <v>1985.503331432586</v>
      </c>
      <c r="GM298" s="25">
        <f>'Corn Exports'!GH266*39.3674/1000</f>
        <v>346.08769023200296</v>
      </c>
      <c r="GN298" s="25">
        <f>'Corn Exports'!GI266*39.3674/1000</f>
        <v>826.95131820884399</v>
      </c>
      <c r="GO298" s="25">
        <f>'Corn Exports'!GJ266*39.3674/1000</f>
        <v>1401.4258099897856</v>
      </c>
      <c r="GP298" s="25">
        <f>'Corn Exports'!GK266*39.3674/1000</f>
        <v>1171.5344377046322</v>
      </c>
      <c r="GQ298" s="25">
        <f>'Corn Exports'!GL266*39.3674/1000</f>
        <v>1312.9487436349132</v>
      </c>
      <c r="GR298" s="25">
        <f>'Corn Exports'!GM266*39.3674/1000</f>
        <v>631.08590301306992</v>
      </c>
      <c r="GS298" s="25">
        <f>'Corn Exports'!GN266*39.3674/1000</f>
        <v>470.25569136673181</v>
      </c>
      <c r="GT298" s="25">
        <f>'Corn Exports'!GO266*39.3674/1000</f>
        <v>871.34297416001118</v>
      </c>
      <c r="GU298" s="25">
        <f>'Corn Exports'!GP266*39.3674/1000</f>
        <v>1580.5067684322323</v>
      </c>
      <c r="GV298" s="25">
        <f>'Corn Exports'!GQ266*39.3674/1000</f>
        <v>1483.1335478922088</v>
      </c>
      <c r="GW298" s="25">
        <f>'Corn Exports'!GR266*39.3674/1000</f>
        <v>1506.2257950208891</v>
      </c>
      <c r="GX298" s="25">
        <f>'Corn Exports'!GS266*39.3674/1000</f>
        <v>1123.5073557378712</v>
      </c>
      <c r="GY298" s="25">
        <f>'Corn Exports'!GT266*39.3674/1000</f>
        <v>1318.0527844317564</v>
      </c>
      <c r="GZ298" s="25">
        <f>'Corn Exports'!GU266*39.3674/1000</f>
        <v>1304.5009540088745</v>
      </c>
      <c r="HA298" s="25">
        <f>'Corn Exports'!GV266*39.3674/1000</f>
        <v>1262.4603835612481</v>
      </c>
      <c r="HB298" s="25">
        <f>'Corn Exports'!GW266*39.3674/1000</f>
        <v>1201.6424355633251</v>
      </c>
      <c r="HC298" s="25">
        <f>'Corn Exports'!GX266*39.3674/1000</f>
        <v>1305.7555378685424</v>
      </c>
      <c r="HD298" s="25">
        <f>'Corn Exports'!GY266*39.3674/1000</f>
        <v>1070.4247425169574</v>
      </c>
      <c r="HE298" s="25">
        <f>'Corn Exports'!GZ266*39.3674/1000</f>
        <v>785.11176014738066</v>
      </c>
      <c r="HF298" s="25">
        <f>'Corn Exports'!HA266*39.3674/1000</f>
        <v>1274.2584312841914</v>
      </c>
      <c r="HG298" s="25">
        <f>'Corn Exports'!HB266*39.3674/1000</f>
        <v>1137.5259936450423</v>
      </c>
      <c r="HH298" s="25">
        <f>'Corn Exports'!HC266*39.3674/1000</f>
        <v>1303.2534993471738</v>
      </c>
      <c r="HI298" s="25">
        <f>'Corn Exports'!HD266*39.3674/1000</f>
        <v>1260.5128726556786</v>
      </c>
      <c r="HJ298" s="25">
        <f>'Corn Exports'!HE266*39.3674/1000</f>
        <v>970.19550327823515</v>
      </c>
      <c r="HK298" s="25">
        <f>'Corn Exports'!HF266*39.3674/1000</f>
        <v>850.75230060500587</v>
      </c>
      <c r="HL298" s="25">
        <f>'Corn Exports'!HG266*39.3674/1000</f>
        <v>864.29157744016254</v>
      </c>
      <c r="HM298" s="25">
        <f>'Corn Exports'!HH266*39.3674/1000</f>
        <v>957.29134499241991</v>
      </c>
      <c r="HN298" s="25">
        <f>'Corn Exports'!HI266*39.3674/1000</f>
        <v>913.45979602937382</v>
      </c>
      <c r="HO298" s="25">
        <f>'Corn Exports'!HJ266*39.3674/1000</f>
        <v>880.61542601178064</v>
      </c>
      <c r="HP298" s="25">
        <f>'Corn Exports'!HK266*39.3674/1000</f>
        <v>872.13663987284122</v>
      </c>
      <c r="HQ298" s="25">
        <f>'Corn Exports'!HL266*39.3674/1000</f>
        <v>1008.6322641534265</v>
      </c>
      <c r="HR298" s="25">
        <f>'Corn Exports'!HM266*39.3674/1000</f>
        <v>1133.679636359157</v>
      </c>
      <c r="HS298" s="25">
        <f>'Corn Exports'!HN266*39.3674/1000</f>
        <v>951.48383833528874</v>
      </c>
      <c r="HT298" s="25">
        <f>'Corn Exports'!HO266*39.3674/1000</f>
        <v>825.74136932775332</v>
      </c>
      <c r="HU298" s="25">
        <f>'Corn Exports'!HP266*39.3674/1000</f>
        <v>1053.7776003157817</v>
      </c>
      <c r="HV298" s="25">
        <f>'Corn Exports'!HQ266*39.3674/1000</f>
        <v>801.22281765793332</v>
      </c>
      <c r="HW298" s="25">
        <f>'Corn Exports'!HR266*39.3674/1000</f>
        <v>955.70013900264701</v>
      </c>
      <c r="HX298" s="25">
        <f>'Corn Exports'!HS266*39.3674/1000</f>
        <v>1047.8738494860927</v>
      </c>
      <c r="HY298" s="25">
        <f>'Corn Exports'!HT266*39.3674/1000</f>
        <v>1329.9342127744032</v>
      </c>
      <c r="HZ298" s="25">
        <f>'Corn Exports'!HU266*39.3674/1000</f>
        <v>1580.5159124035383</v>
      </c>
      <c r="IA298" s="25">
        <f>'Corn Exports'!HV266*39.3674/1000</f>
        <v>1261.7160023039307</v>
      </c>
      <c r="IB298" s="25">
        <f>'Corn Exports'!HW266*39.3674/1000</f>
        <v>1113.8139712409061</v>
      </c>
      <c r="IC298" s="25">
        <f>'Corn Exports'!HX266*39.3674/1000</f>
        <v>914.08019123508734</v>
      </c>
      <c r="ID298" s="25">
        <f>'Corn Exports'!HY266*39.3674/1000</f>
        <v>954.57682537511482</v>
      </c>
      <c r="IE298" s="25">
        <f>'Corn Exports'!HZ266*39.3674/1000</f>
        <v>948.89237487420053</v>
      </c>
      <c r="IF298" s="25">
        <f>'Corn Exports'!IA266*39.3674/1000</f>
        <v>610.28491811803133</v>
      </c>
      <c r="IG298" s="25">
        <f>'Corn Exports'!IB266*39.3674/1000</f>
        <v>896.87030734219411</v>
      </c>
      <c r="IH298" s="25">
        <f>'Corn Exports'!IC266*39.3674/1000</f>
        <v>665.72032165069572</v>
      </c>
      <c r="II298" s="25">
        <f>'Corn Exports'!ID266*39.3674/1000</f>
        <v>536.95801737378076</v>
      </c>
      <c r="IJ298" s="25">
        <f>'Corn Exports'!IE266*39.3674/1000</f>
        <v>722.54653871722826</v>
      </c>
      <c r="IK298" s="25">
        <f>'Corn Exports'!IF266*39.3674/1000</f>
        <v>1259.5036261956216</v>
      </c>
      <c r="IL298" s="25">
        <f>'Corn Exports'!IG266*39.3674/1000</f>
        <v>1510.9386598249216</v>
      </c>
      <c r="IM298" s="25">
        <f>'Corn Exports'!IH266*39.3674/1000</f>
        <v>1261.6402158298879</v>
      </c>
      <c r="IN298" s="25">
        <f>'Corn Exports'!II266*39.3674/1000</f>
        <v>1212.7298882280129</v>
      </c>
      <c r="IO298" s="25">
        <f>'Corn Exports'!IJ266*39.3674/1000</f>
        <v>932.17580048412663</v>
      </c>
      <c r="IP298" s="25">
        <f>'Corn Exports'!IK266*39.3674/1000</f>
        <v>1038.6492872467552</v>
      </c>
      <c r="IQ298" s="25">
        <f>'Corn Exports'!IL266*39.3674/1000</f>
        <v>956.27667414260577</v>
      </c>
      <c r="IR298" s="25">
        <f>'Corn Exports'!IM266*39.3674/1000</f>
        <v>1049.425534921917</v>
      </c>
      <c r="IS298" s="25">
        <f>'Corn Exports'!IN266*39.3674/1000</f>
        <v>1488.1165473061733</v>
      </c>
      <c r="IT298" s="25">
        <f>'Corn Exports'!IO266*39.3674/1000</f>
        <v>1373.3195669342392</v>
      </c>
      <c r="IU298" s="25">
        <f>'Corn Exports'!IP266*39.3674/1000</f>
        <v>1433.3387347947034</v>
      </c>
      <c r="IV298" s="25">
        <f>'Corn Exports'!IQ266*39.3674/1000</f>
        <v>1526.5908139619751</v>
      </c>
      <c r="IW298" s="25">
        <f>'Corn Exports'!IR266*39.3674/1000</f>
        <v>1829.0744696356251</v>
      </c>
      <c r="IX298" s="25">
        <f>'Corn Exports'!IS266*39.3674/1000</f>
        <v>1875.0391986165182</v>
      </c>
      <c r="IY298" s="25">
        <f>'Corn Exports'!IT266*39.3674/1000</f>
        <v>1543.7772954876282</v>
      </c>
      <c r="IZ298" s="25">
        <f>'Corn Exports'!IU266*39.3674/1000</f>
        <v>1114.5488985617887</v>
      </c>
      <c r="JA298" s="25">
        <f>'Corn Exports'!IV266*39.3674/1000</f>
        <v>804.3220040003398</v>
      </c>
      <c r="JB298" s="25">
        <f>'Corn Exports'!IW266*39.3674/1000</f>
        <v>654.15784742580024</v>
      </c>
      <c r="JC298" s="25">
        <f>'Corn Exports'!IX266*39.3674/1000</f>
        <v>563.37479549365798</v>
      </c>
      <c r="JD298" s="25">
        <f>'Corn Exports'!IY266*39.3674/1000</f>
        <v>621.57725773299478</v>
      </c>
      <c r="JE298" s="25">
        <f>'Corn Exports'!IZ266*39.3674/1000</f>
        <v>732.79848037666932</v>
      </c>
      <c r="JF298" s="25">
        <f>'Corn Exports'!JA266*39.3674/1000</f>
        <v>381.96227935079781</v>
      </c>
      <c r="JG298" s="25">
        <f>'Corn Exports'!JB266*39.3674/1000</f>
        <v>429.13246271841052</v>
      </c>
      <c r="JH298" s="25">
        <f>'Corn Exports'!JC266*39.3674/1000</f>
        <v>405.76202188644362</v>
      </c>
      <c r="JI298" s="25">
        <f>'Corn Exports'!JD266*39.3674/1000</f>
        <v>633.92130903068892</v>
      </c>
      <c r="JJ298" s="25">
        <f>'Corn Exports'!JE266*39.3674/1000</f>
        <v>725.16248942350808</v>
      </c>
      <c r="JK298" s="25">
        <f>'Corn Exports'!JF266*39.3674/1000</f>
        <v>660.30693565510057</v>
      </c>
      <c r="JL298" s="25">
        <f>'Corn Exports'!JG266*39.3674/1000</f>
        <v>480.49538940357706</v>
      </c>
      <c r="JM298" s="25">
        <f>'Corn Exports'!JH266*39.3674/1000</f>
        <v>642.2241899589153</v>
      </c>
      <c r="JN298" s="25">
        <f>'Corn Exports'!JI266*39.3674/1000</f>
        <v>823.19578070575869</v>
      </c>
      <c r="JO298" s="25">
        <f>'Corn Exports'!JJ266*39.3674/1000</f>
        <v>1018.2142161865129</v>
      </c>
      <c r="JP298" s="25">
        <f>'Corn Exports'!JK266*39.3674/1000</f>
        <v>1602.028887199913</v>
      </c>
      <c r="JQ298" s="25">
        <f>'Corn Exports'!JL266*39.3674/1000</f>
        <v>1191.0296944937163</v>
      </c>
      <c r="JR298" s="25">
        <f>'Corn Exports'!JM266*39.3674/1000</f>
        <v>1525.4912126668121</v>
      </c>
      <c r="JS298" s="25">
        <f>'Corn Exports'!JN266*39.3674/1000</f>
        <v>1182.0014951636065</v>
      </c>
      <c r="JT298" s="25">
        <f>'Corn Exports'!JO266*39.3674/1000</f>
        <v>1210.3594299039089</v>
      </c>
      <c r="JU298" s="25">
        <f>'Corn Exports'!JP266*39.3674/1000</f>
        <v>1455.346413936978</v>
      </c>
      <c r="JV298" s="25">
        <f>'Corn Exports'!JQ266*39.3674/1000</f>
        <v>1388.0494198299234</v>
      </c>
      <c r="JW298" s="25">
        <f>'Corn Exports'!JR266*39.3674/1000</f>
        <v>1303.3012339770412</v>
      </c>
      <c r="JX298" s="25">
        <f>'Corn Exports'!JS266*39.3674/1000</f>
        <v>1547.2656430495065</v>
      </c>
      <c r="JY298" s="25">
        <f>'Corn Exports'!JT266*39.3674/1000</f>
        <v>1288.1488986105164</v>
      </c>
      <c r="JZ298" s="25">
        <f>'Corn Exports'!JU266*39.3674/1000</f>
        <v>1546.4340066083726</v>
      </c>
      <c r="KA298" s="25">
        <f>'Corn Exports'!JV266*39.3674/1000</f>
        <v>1672.476056913096</v>
      </c>
      <c r="KB298" s="25">
        <f>'Corn Exports'!JW266*39.3674/1000</f>
        <v>1385.6295220677425</v>
      </c>
      <c r="KC298" s="25">
        <f>'Corn Exports'!JX266*39.3674/1000</f>
        <v>890.15708257809558</v>
      </c>
      <c r="KD298" s="25">
        <f>'Corn Exports'!JY266*39.3674/1000</f>
        <v>1187.1865918416859</v>
      </c>
      <c r="KE298" s="25">
        <f>'Corn Exports'!JZ266*39.3674/1000</f>
        <v>1254.1131776195734</v>
      </c>
      <c r="KF298" s="25">
        <f>'Corn Exports'!KA266*39.3674/1000</f>
        <v>1236.9268510764848</v>
      </c>
      <c r="KG298" s="25">
        <f>'Corn Exports'!KB266*39.3674/1000</f>
        <v>1273.8148711845781</v>
      </c>
      <c r="KH298" s="25">
        <f>'Corn Exports'!KC266*39.3674/1000</f>
        <v>1775.6219130332377</v>
      </c>
      <c r="KI298" s="25">
        <f>'Corn Exports'!KD266*39.3674/1000</f>
        <v>1902.2395685825327</v>
      </c>
      <c r="KJ298" s="25">
        <f>'Corn Exports'!KE266*39.3674/1000</f>
        <v>1429.4857132585446</v>
      </c>
      <c r="KK298" s="25">
        <f>'Corn Exports'!KF266*39.3674/1000</f>
        <v>1847.2109942816935</v>
      </c>
      <c r="KL298" s="25">
        <f>'Corn Exports'!KG266*39.3674/1000</f>
        <v>1708.753600699604</v>
      </c>
      <c r="KM298" s="25">
        <f>'Corn Exports'!KH266*39.3674/1000</f>
        <v>1528.7942010815425</v>
      </c>
      <c r="KN298" s="25">
        <f>'Corn Exports'!KI266*39.3674/1000</f>
        <v>1696.6714699359231</v>
      </c>
      <c r="KO298" s="25">
        <f>'Corn Exports'!KJ266*39.3674/1000</f>
        <v>1083.6828809801018</v>
      </c>
      <c r="KP298" s="25">
        <f>'Corn Exports'!KK266*39.3674/1000</f>
        <v>1596.8239527535768</v>
      </c>
      <c r="KQ298" s="25">
        <f>'Corn Exports'!KL266*39.3674/1000</f>
        <v>1382.8683526985214</v>
      </c>
      <c r="KR298" s="25">
        <f>'Corn Exports'!KM266*39.3674/1000</f>
        <v>1675.2542743644128</v>
      </c>
      <c r="KS298" s="25">
        <f>'Corn Exports'!KN266*39.3674/1000</f>
        <v>2019.157020402024</v>
      </c>
      <c r="KT298" s="25">
        <f>'Corn Exports'!KO266*39.3674/1000</f>
        <v>2082.5808452395345</v>
      </c>
      <c r="KU298" s="25">
        <f>'Corn Exports'!KP266*39.3674/1000</f>
        <v>2128.5824600707792</v>
      </c>
      <c r="KV298" s="25">
        <f>'Corn Exports'!KQ266*39.3674/1000</f>
        <v>1860.9613573697065</v>
      </c>
      <c r="KW298" s="25">
        <f>'Corn Exports'!KR266*39.3674/1000</f>
        <v>1728.2356839707049</v>
      </c>
      <c r="KX298" s="25">
        <f>'Corn Exports'!KS266*39.3674/1000</f>
        <v>1886.6503373666683</v>
      </c>
      <c r="KY298" s="25">
        <f>'Corn Exports'!KT266*39.3674/1000</f>
        <v>1859.1319431782895</v>
      </c>
      <c r="KZ298" s="25">
        <f>'Corn Exports'!KU266*39.3674/1000</f>
        <v>1554.6793890051676</v>
      </c>
      <c r="LA298" s="25">
        <f>'Corn Exports'!KV266*39.3674/1000</f>
        <v>1652.9239215228388</v>
      </c>
      <c r="LB298" s="25">
        <f>'Corn Exports'!KW266*39.3674/1000</f>
        <v>1571.4994917483311</v>
      </c>
      <c r="LC298" s="25">
        <f>'Corn Exports'!KX266*39.3674/1000</f>
        <v>1408.7764780416931</v>
      </c>
      <c r="LD298" s="25">
        <f>'Corn Exports'!KY266*39.3674/1000</f>
        <v>1594.9337853968736</v>
      </c>
      <c r="LE298" s="25">
        <f>'Corn Exports'!KZ266*39.3674/1000</f>
        <v>1825.9187146571744</v>
      </c>
      <c r="LF298" s="25">
        <f>'Corn Exports'!LA266*39.3674/1000</f>
        <v>1903.819305862532</v>
      </c>
      <c r="LG298" s="25">
        <f>'Corn Exports'!LB266*39.3674/1000</f>
        <v>2147.6567842146674</v>
      </c>
      <c r="LH298" s="25">
        <f>'Corn Exports'!LC266*39.3674/1000</f>
        <v>2140.6501774559611</v>
      </c>
      <c r="LI298" s="25">
        <f>'Corn Exports'!LD266*39.3674/1000</f>
        <v>1995.4456179281462</v>
      </c>
      <c r="LJ298" s="25">
        <f>'Corn Exports'!LE266*39.3674/1000</f>
        <v>0</v>
      </c>
      <c r="LK298" s="25">
        <f>'Corn Exports'!LF266*39.3674/1000</f>
        <v>0</v>
      </c>
      <c r="LL298" s="25">
        <f>'Corn Exports'!LG266*39.3674/1000</f>
        <v>0</v>
      </c>
      <c r="LM298" s="25">
        <f>'Corn Exports'!LH266*39.3674/1000</f>
        <v>0</v>
      </c>
      <c r="LN298" s="25">
        <f>'Corn Exports'!LI266*39.3674/1000</f>
        <v>0</v>
      </c>
      <c r="LO298" s="25">
        <f>'Corn Exports'!LJ266*39.3674/1000</f>
        <v>0</v>
      </c>
      <c r="LP298" s="25">
        <f>'Corn Exports'!LK266*39.3674/1000</f>
        <v>0</v>
      </c>
      <c r="LQ298" s="25">
        <f>'Corn Exports'!LL266*39.3674/1000</f>
        <v>0</v>
      </c>
      <c r="LR298" s="25">
        <f>'Corn Exports'!LM266*39.3674/1000</f>
        <v>0</v>
      </c>
      <c r="LS298" s="25">
        <f>'Corn Exports'!LN266*39.3674/1000</f>
        <v>0</v>
      </c>
      <c r="LT298" s="25">
        <f>'Corn Exports'!LO266*39.3674/1000</f>
        <v>0</v>
      </c>
      <c r="LU298" s="25">
        <f>'Corn Exports'!LP266*39.3674/1000</f>
        <v>0</v>
      </c>
      <c r="LV298" s="25">
        <f>'Corn Exports'!LQ266*39.3674/1000</f>
        <v>0</v>
      </c>
      <c r="LW298" s="25">
        <f>'Corn Exports'!LR266*39.3674/1000</f>
        <v>0</v>
      </c>
      <c r="LX298" s="25">
        <f>'Corn Exports'!LS266*39.3674/1000</f>
        <v>0</v>
      </c>
      <c r="LY298" s="25">
        <f>'Corn Exports'!LT266*39.3674/1000</f>
        <v>0</v>
      </c>
      <c r="LZ298" s="25">
        <f>'Corn Exports'!LU266*39.3674/1000</f>
        <v>0</v>
      </c>
      <c r="MA298" s="25">
        <f>'Corn Exports'!LV266*39.3674/1000</f>
        <v>0</v>
      </c>
      <c r="MB298" s="25">
        <f>'Corn Exports'!LW266*39.3674/1000</f>
        <v>0</v>
      </c>
      <c r="MC298" s="25">
        <f>'Corn Exports'!LX266*39.3674/1000</f>
        <v>0</v>
      </c>
      <c r="MD298" s="25">
        <f>'Corn Exports'!LY266*39.3674/1000</f>
        <v>0</v>
      </c>
      <c r="ME298" s="25">
        <f>'Corn Exports'!LZ266*39.3674/1000</f>
        <v>0</v>
      </c>
      <c r="MF298" s="25">
        <f>'Corn Exports'!MA266*39.3674/1000</f>
        <v>0</v>
      </c>
      <c r="MG298" s="25">
        <f>'Corn Exports'!MB266*39.3674/1000</f>
        <v>0</v>
      </c>
      <c r="MH298" s="25">
        <f>'Corn Exports'!MC266*39.3674/1000</f>
        <v>0</v>
      </c>
      <c r="MI298" s="25">
        <f>'Corn Exports'!MD266*39.3674/1000</f>
        <v>0</v>
      </c>
      <c r="MJ298" s="25">
        <f>'Corn Exports'!ME266*39.3674/1000</f>
        <v>0</v>
      </c>
      <c r="MK298" s="25">
        <f>'Corn Exports'!MF266*39.3674/1000</f>
        <v>0</v>
      </c>
      <c r="ML298" s="25">
        <f>'Corn Exports'!MG266*39.3674/1000</f>
        <v>0</v>
      </c>
      <c r="MM298" s="25">
        <f>'Corn Exports'!MH266*39.3674/1000</f>
        <v>0</v>
      </c>
      <c r="MN298" s="25">
        <f>'Corn Exports'!MI266*39.3674/1000</f>
        <v>0</v>
      </c>
      <c r="MO298" s="25">
        <f>'Corn Exports'!MJ266*39.3674/1000</f>
        <v>0</v>
      </c>
      <c r="MP298" s="25">
        <f>'Corn Exports'!MK266*39.3674/1000</f>
        <v>0</v>
      </c>
      <c r="MQ298" s="25">
        <f>'Corn Exports'!ML266*39.3674/1000</f>
        <v>0</v>
      </c>
      <c r="MR298" s="25">
        <f>'Corn Exports'!MM266*39.3674/1000</f>
        <v>0</v>
      </c>
      <c r="MS298" s="25">
        <f>'Corn Exports'!MN266*39.3674/1000</f>
        <v>0</v>
      </c>
      <c r="MT298" s="25">
        <f>'Corn Exports'!MO266*39.3674/1000</f>
        <v>0</v>
      </c>
      <c r="MU298" s="25">
        <f>'Corn Exports'!MP266*39.3674/1000</f>
        <v>0</v>
      </c>
      <c r="MV298" s="25">
        <f>'Corn Exports'!MQ266*39.3674/1000</f>
        <v>0</v>
      </c>
      <c r="MW298" s="25">
        <f>'Corn Exports'!MR266*39.3674/1000</f>
        <v>0</v>
      </c>
      <c r="MX298" s="25">
        <f>'Corn Exports'!MS266*39.3674/1000</f>
        <v>0</v>
      </c>
      <c r="MY298" s="25">
        <f>'Corn Exports'!MT266*39.3674/1000</f>
        <v>0</v>
      </c>
      <c r="MZ298" s="25">
        <f>'Corn Exports'!MU266*39.3674/1000</f>
        <v>0</v>
      </c>
      <c r="NA298" s="25">
        <f>'Corn Exports'!MV266*39.3674/1000</f>
        <v>0</v>
      </c>
      <c r="NB298" s="25">
        <f>'Corn Exports'!MW266*39.3674/1000</f>
        <v>0</v>
      </c>
      <c r="NC298" s="25">
        <f>'Corn Exports'!MX266*39.3674/1000</f>
        <v>0</v>
      </c>
      <c r="ND298" s="25">
        <f>'Corn Exports'!MY266*39.3674/1000</f>
        <v>0</v>
      </c>
      <c r="NE298" s="25">
        <f>'Corn Exports'!MZ266*39.3674/1000</f>
        <v>0</v>
      </c>
      <c r="NF298" s="25">
        <f>'Corn Exports'!NA266*39.3674/1000</f>
        <v>0</v>
      </c>
      <c r="NG298" s="25">
        <f>'Corn Exports'!NB266*39.3674/1000</f>
        <v>0</v>
      </c>
      <c r="NH298" s="25">
        <f>'Corn Exports'!NC266*39.3674/1000</f>
        <v>0</v>
      </c>
      <c r="NI298" s="25">
        <f>'Corn Exports'!ND266*39.3674/1000</f>
        <v>0</v>
      </c>
      <c r="NJ298" s="25">
        <f>'Corn Exports'!NE266*39.3674/1000</f>
        <v>0</v>
      </c>
      <c r="NK298" s="25">
        <f>'Corn Exports'!NF266*39.3674/1000</f>
        <v>0</v>
      </c>
      <c r="NL298" s="25">
        <f>'Corn Exports'!NG266*39.3674/1000</f>
        <v>0</v>
      </c>
      <c r="NM298" s="25">
        <f>'Corn Exports'!NH266*39.3674/1000</f>
        <v>0</v>
      </c>
      <c r="NN298" s="25">
        <f>'Corn Exports'!NI266*39.3674/1000</f>
        <v>0</v>
      </c>
      <c r="NO298" s="25">
        <f>'Corn Exports'!NJ266*39.3674/1000</f>
        <v>0</v>
      </c>
      <c r="NP298" s="25">
        <f>'Corn Exports'!NK266*39.3674/1000</f>
        <v>0</v>
      </c>
      <c r="NQ298" s="25">
        <f>'Corn Exports'!NL266*39.3674/1000</f>
        <v>0</v>
      </c>
      <c r="NR298" s="25">
        <f>'Corn Exports'!NM266*39.3674/1000</f>
        <v>0</v>
      </c>
      <c r="NS298" s="25">
        <f>'Corn Exports'!NN266*39.3674/1000</f>
        <v>0</v>
      </c>
      <c r="NT298" s="25">
        <f>'Corn Exports'!NO266*39.3674/1000</f>
        <v>0</v>
      </c>
      <c r="NU298" s="25">
        <f>'Corn Exports'!NP266*39.3674/1000</f>
        <v>0</v>
      </c>
      <c r="NV298" s="25">
        <f>'Corn Exports'!NQ266*39.3674/1000</f>
        <v>0</v>
      </c>
      <c r="NW298" s="25">
        <f>'Corn Exports'!NR266*39.3674/1000</f>
        <v>0</v>
      </c>
      <c r="NX298" s="25">
        <f>'Corn Exports'!NS266*39.3674/1000</f>
        <v>0</v>
      </c>
      <c r="NY298" s="25">
        <f>'Corn Exports'!NT266*39.3674/1000</f>
        <v>0</v>
      </c>
      <c r="NZ298" s="25">
        <f>'Corn Exports'!NU266*39.3674/1000</f>
        <v>0</v>
      </c>
      <c r="OA298" s="25">
        <f>'Corn Exports'!NV266*39.3674/1000</f>
        <v>0</v>
      </c>
      <c r="OB298" s="25">
        <f>'Corn Exports'!NW266*39.3674/1000</f>
        <v>0</v>
      </c>
      <c r="OC298" s="25">
        <f>'Corn Exports'!NX266*39.3674/1000</f>
        <v>0</v>
      </c>
      <c r="OD298" s="25">
        <f>'Corn Exports'!NY266*39.3674/1000</f>
        <v>0</v>
      </c>
      <c r="OE298" s="25">
        <f>'Corn Exports'!NZ266*39.3674/1000</f>
        <v>0</v>
      </c>
      <c r="OF298" s="25">
        <f>'Corn Exports'!OA266*39.3674/1000</f>
        <v>0</v>
      </c>
      <c r="OG298" s="25">
        <f>'Corn Exports'!OB266*39.3674/1000</f>
        <v>0</v>
      </c>
      <c r="OH298" s="25">
        <f>'Corn Exports'!OC266*39.3674/1000</f>
        <v>0</v>
      </c>
      <c r="OI298" s="25">
        <f>'Corn Exports'!OD266*39.3674/1000</f>
        <v>0</v>
      </c>
      <c r="OJ298" s="25">
        <f>'Corn Exports'!OE266*39.3674/1000</f>
        <v>0</v>
      </c>
      <c r="OK298" s="25">
        <f>'Corn Exports'!OF266*39.3674/1000</f>
        <v>0</v>
      </c>
      <c r="OL298" s="25">
        <f>'Corn Exports'!OG266*39.3674/1000</f>
        <v>0</v>
      </c>
      <c r="OM298" s="25">
        <f>'Corn Exports'!OH266*39.3674/1000</f>
        <v>0</v>
      </c>
      <c r="ON298" s="30">
        <v>-2067.2812531999998</v>
      </c>
      <c r="OO298" s="30">
        <v>-6518.9274830000004</v>
      </c>
      <c r="OP298" s="30">
        <v>-10970.5737128</v>
      </c>
      <c r="OQ298" s="30">
        <v>-15422.219942600001</v>
      </c>
      <c r="OR298" s="30">
        <v>-19873.866172400001</v>
      </c>
      <c r="OS298" s="30">
        <v>-24325.512402200002</v>
      </c>
      <c r="OT298" s="30">
        <v>-28777.158631999999</v>
      </c>
      <c r="OU298" s="30">
        <v>-33228.804861800003</v>
      </c>
      <c r="OV298" s="30">
        <v>-37680.4510916</v>
      </c>
      <c r="OW298" s="30">
        <v>-42132.097321399997</v>
      </c>
      <c r="OX298" s="30">
        <v>-46583.743551200001</v>
      </c>
      <c r="OY298" s="30">
        <v>-51035.389780999998</v>
      </c>
      <c r="OZ298" s="30">
        <v>-55487.036010800002</v>
      </c>
      <c r="PA298" s="30">
        <v>-59938.682240599999</v>
      </c>
      <c r="PB298" s="30">
        <v>-64390.328470400003</v>
      </c>
    </row>
    <row r="299" spans="1:438">
      <c r="A299" s="21" t="s">
        <v>378</v>
      </c>
      <c r="B299" s="22">
        <f t="shared" ref="B299:AF299" si="323">B298*0.0367437</f>
        <v>8.4266050640806625E-2</v>
      </c>
      <c r="C299" s="22">
        <f t="shared" si="323"/>
        <v>0.17086572765796004</v>
      </c>
      <c r="D299" s="22">
        <f t="shared" si="323"/>
        <v>0.36891485928141043</v>
      </c>
      <c r="E299" s="22">
        <f t="shared" si="323"/>
        <v>0.17997907070714181</v>
      </c>
      <c r="F299" s="22">
        <f t="shared" si="323"/>
        <v>0.23789571344803032</v>
      </c>
      <c r="G299" s="22">
        <f t="shared" si="323"/>
        <v>0.3078183506379637</v>
      </c>
      <c r="H299" s="22">
        <f t="shared" si="323"/>
        <v>0.273584017415267</v>
      </c>
      <c r="I299" s="22">
        <f t="shared" si="323"/>
        <v>0.33852049102333864</v>
      </c>
      <c r="J299" s="22">
        <f t="shared" si="323"/>
        <v>0.25724575129661481</v>
      </c>
      <c r="K299" s="22">
        <f t="shared" si="323"/>
        <v>0.30115157561854994</v>
      </c>
      <c r="L299" s="22">
        <f t="shared" si="323"/>
        <v>0.32359934568001902</v>
      </c>
      <c r="M299" s="22">
        <f t="shared" si="323"/>
        <v>0.33515626707671964</v>
      </c>
      <c r="N299" s="22">
        <f t="shared" si="323"/>
        <v>0.36080872594536367</v>
      </c>
      <c r="O299" s="22">
        <f t="shared" si="323"/>
        <v>0.49929807407456195</v>
      </c>
      <c r="P299" s="22">
        <f t="shared" si="323"/>
        <v>0.55907672508797857</v>
      </c>
      <c r="Q299" s="22">
        <f t="shared" si="323"/>
        <v>0.44652218711366065</v>
      </c>
      <c r="R299" s="22">
        <f t="shared" si="323"/>
        <v>0.46996797005620344</v>
      </c>
      <c r="S299" s="22">
        <f t="shared" si="323"/>
        <v>0.42611338034606849</v>
      </c>
      <c r="T299" s="22">
        <f t="shared" si="323"/>
        <v>0.57496496145596676</v>
      </c>
      <c r="U299" s="22">
        <f t="shared" si="323"/>
        <v>0.26087708769194923</v>
      </c>
      <c r="V299" s="22">
        <f t="shared" si="323"/>
        <v>0.59736696944780998</v>
      </c>
      <c r="W299" s="22">
        <f t="shared" si="323"/>
        <v>0.64535223512983819</v>
      </c>
      <c r="X299" s="22">
        <f t="shared" si="323"/>
        <v>0.75950193657571274</v>
      </c>
      <c r="Y299" s="22">
        <f t="shared" si="323"/>
        <v>0.7222134293868423</v>
      </c>
      <c r="Z299" s="22">
        <f t="shared" si="323"/>
        <v>0</v>
      </c>
      <c r="AA299" s="22">
        <f t="shared" si="323"/>
        <v>0</v>
      </c>
      <c r="AB299" s="22">
        <f t="shared" si="323"/>
        <v>0</v>
      </c>
      <c r="AC299" s="22">
        <f t="shared" si="323"/>
        <v>0</v>
      </c>
      <c r="AD299" s="22">
        <f t="shared" si="323"/>
        <v>0</v>
      </c>
      <c r="AE299" s="22">
        <f t="shared" si="323"/>
        <v>0</v>
      </c>
      <c r="AF299" s="22">
        <f t="shared" si="323"/>
        <v>0</v>
      </c>
      <c r="AG299" s="22"/>
      <c r="AI299" s="25">
        <f>'[2]Soybean Exports'!AT266</f>
        <v>60</v>
      </c>
      <c r="AJ299" s="25">
        <f>'[2]Soybean Exports'!AU266</f>
        <v>70</v>
      </c>
      <c r="AK299" s="25">
        <f>'[2]Soybean Exports'!AV266</f>
        <v>75</v>
      </c>
      <c r="AL299" s="25">
        <f>'[2]Soybean Exports'!AW266</f>
        <v>1732</v>
      </c>
      <c r="AM299" s="25">
        <f>'[2]Soybean Exports'!AX266</f>
        <v>7825</v>
      </c>
      <c r="AN299" s="25">
        <f>'[2]Soybean Exports'!AY266</f>
        <v>6944</v>
      </c>
      <c r="AO299" s="25">
        <f>'[2]Soybean Exports'!AZ266</f>
        <v>9898</v>
      </c>
      <c r="AP299" s="25">
        <f>'[2]Soybean Exports'!BA266</f>
        <v>8220</v>
      </c>
      <c r="AQ299" s="25">
        <f>'[2]Soybean Exports'!BB266</f>
        <v>6795</v>
      </c>
      <c r="AR299" s="25">
        <f>'[2]Soybean Exports'!BC266</f>
        <v>6197</v>
      </c>
      <c r="AS299" s="25">
        <f>'[2]Soybean Exports'!BD266</f>
        <v>6004</v>
      </c>
      <c r="AT299" s="25">
        <f>'[2]Soybean Exports'!BE266</f>
        <v>8136</v>
      </c>
      <c r="AU299" s="25">
        <f>'[2]Soybean Exports'!BF266</f>
        <v>13433</v>
      </c>
      <c r="AV299" s="25">
        <f>'[2]Soybean Exports'!BG266</f>
        <v>863</v>
      </c>
      <c r="AW299" s="25">
        <f>'[2]Soybean Exports'!BH266</f>
        <v>38</v>
      </c>
      <c r="AX299" s="25">
        <f>'[2]Soybean Exports'!BI266</f>
        <v>1822</v>
      </c>
      <c r="AY299" s="25">
        <f>'[2]Soybean Exports'!BJ266</f>
        <v>8372</v>
      </c>
      <c r="AZ299" s="25">
        <f>'[2]Soybean Exports'!BK266</f>
        <v>7073</v>
      </c>
      <c r="BA299" s="25">
        <f>'[2]Soybean Exports'!BL266</f>
        <v>5695</v>
      </c>
      <c r="BB299" s="25">
        <f>'[2]Soybean Exports'!BM266</f>
        <v>2811</v>
      </c>
      <c r="BC299" s="25">
        <f>'[2]Soybean Exports'!BN266</f>
        <v>5931</v>
      </c>
      <c r="BD299" s="25">
        <f>'[2]Soybean Exports'!BO266</f>
        <v>6509</v>
      </c>
      <c r="BE299" s="25">
        <f>'[2]Soybean Exports'!BP266</f>
        <v>6628</v>
      </c>
      <c r="BF299" s="25">
        <f>'[2]Soybean Exports'!BQ266</f>
        <v>9422</v>
      </c>
      <c r="BG299" s="25">
        <f>'[2]Soybean Exports'!BR266</f>
        <v>10247</v>
      </c>
      <c r="BH299" s="25">
        <f>'[2]Soybean Exports'!BS266</f>
        <v>2625</v>
      </c>
      <c r="BI299" s="25">
        <f>'[2]Soybean Exports'!BT266</f>
        <v>3934</v>
      </c>
      <c r="BJ299" s="25">
        <f>'[2]Soybean Exports'!BU266</f>
        <v>4885</v>
      </c>
      <c r="BK299" s="25">
        <f>'[2]Soybean Exports'!BV266</f>
        <v>12232</v>
      </c>
      <c r="BL299" s="25">
        <f>'[2]Soybean Exports'!BW266</f>
        <v>6882</v>
      </c>
      <c r="BM299" s="25">
        <f>'[2]Soybean Exports'!BX266</f>
        <v>9999</v>
      </c>
      <c r="BN299" s="25">
        <f>'[2]Soybean Exports'!BY266</f>
        <v>10702</v>
      </c>
      <c r="BO299" s="25">
        <f>'[2]Soybean Exports'!BZ266</f>
        <v>7563</v>
      </c>
      <c r="BP299" s="25">
        <f>'[2]Soybean Exports'!CA266</f>
        <v>5029</v>
      </c>
      <c r="BQ299" s="25">
        <f>'[2]Soybean Exports'!CB266</f>
        <v>4741</v>
      </c>
      <c r="BR299" s="25">
        <f>'[2]Soybean Exports'!CC266</f>
        <v>9395</v>
      </c>
      <c r="BS299" s="25">
        <f>'[2]Soybean Exports'!CD266</f>
        <v>3690</v>
      </c>
      <c r="BT299" s="25">
        <f>'[2]Soybean Exports'!CE266</f>
        <v>9544</v>
      </c>
      <c r="BU299" s="25">
        <f>'[2]Soybean Exports'!CF266</f>
        <v>8841</v>
      </c>
      <c r="BV299" s="25">
        <f>'[2]Soybean Exports'!CG266</f>
        <v>8675</v>
      </c>
      <c r="BW299" s="25">
        <f>'[2]Soybean Exports'!CH266</f>
        <v>9189</v>
      </c>
      <c r="BX299" s="25">
        <f>'[2]Soybean Exports'!CI266</f>
        <v>8005</v>
      </c>
      <c r="BY299" s="25">
        <f>'[2]Soybean Exports'!CJ266</f>
        <v>8711</v>
      </c>
      <c r="BZ299" s="25">
        <f>'[2]Soybean Exports'!CK266</f>
        <v>11461</v>
      </c>
      <c r="CA299" s="25">
        <f>'[2]Soybean Exports'!CL266</f>
        <v>9499</v>
      </c>
      <c r="CB299" s="25">
        <f>'[2]Soybean Exports'!CM266</f>
        <v>10103</v>
      </c>
      <c r="CC299" s="25">
        <f>'[2]Soybean Exports'!CN266</f>
        <v>5940</v>
      </c>
      <c r="CD299" s="25">
        <f>'[2]Soybean Exports'!CO266</f>
        <v>6194</v>
      </c>
      <c r="CE299" s="25">
        <f>'[2]Soybean Exports'!CP266</f>
        <v>4769</v>
      </c>
      <c r="CF299" s="25">
        <f>'[2]Soybean Exports'!CQ266</f>
        <v>14834</v>
      </c>
      <c r="CG299" s="25">
        <f>'[2]Soybean Exports'!CR266</f>
        <v>11656</v>
      </c>
      <c r="CH299" s="25">
        <f>'[2]Soybean Exports'!CS266</f>
        <v>13301</v>
      </c>
      <c r="CI299" s="25">
        <f>'[2]Soybean Exports'!CT266</f>
        <v>8789</v>
      </c>
      <c r="CJ299" s="25">
        <f>'[2]Soybean Exports'!CU266</f>
        <v>9316</v>
      </c>
      <c r="CK299" s="25">
        <f>'[2]Soybean Exports'!CV266</f>
        <v>8499</v>
      </c>
      <c r="CL299" s="25">
        <f>'[2]Soybean Exports'!CW266</f>
        <v>6521</v>
      </c>
      <c r="CM299" s="25">
        <f>'[2]Soybean Exports'!CX266</f>
        <v>8293</v>
      </c>
      <c r="CN299" s="25">
        <f>'[2]Soybean Exports'!CY266</f>
        <v>9521</v>
      </c>
      <c r="CO299" s="25">
        <f>'[2]Soybean Exports'!CZ266</f>
        <v>9403</v>
      </c>
      <c r="CP299" s="25">
        <f>'[2]Soybean Exports'!DA266</f>
        <v>9304</v>
      </c>
      <c r="CQ299" s="25">
        <f>'[2]Soybean Exports'!DB266</f>
        <v>6655</v>
      </c>
      <c r="CR299" s="25">
        <f>'[2]Soybean Exports'!DC266</f>
        <v>13849</v>
      </c>
      <c r="CS299" s="25">
        <f>'[2]Soybean Exports'!DD266</f>
        <v>13637</v>
      </c>
      <c r="CT299" s="25">
        <f>'[2]Soybean Exports'!DE266</f>
        <v>10114</v>
      </c>
      <c r="CU299" s="25">
        <f>'[2]Soybean Exports'!DF266</f>
        <v>6710</v>
      </c>
      <c r="CV299" s="25">
        <f>'[2]Soybean Exports'!DG266</f>
        <v>8148</v>
      </c>
      <c r="CW299" s="25">
        <f>'[2]Soybean Exports'!DH266</f>
        <v>10428</v>
      </c>
      <c r="CX299" s="25">
        <f>'[2]Soybean Exports'!DI266</f>
        <v>12376</v>
      </c>
      <c r="CY299" s="25">
        <f>'[2]Soybean Exports'!DJ266</f>
        <v>7986</v>
      </c>
      <c r="CZ299" s="25">
        <f>'[2]Soybean Exports'!DK266</f>
        <v>9059</v>
      </c>
      <c r="DA299" s="25">
        <f>'[2]Soybean Exports'!DL266</f>
        <v>7097</v>
      </c>
      <c r="DB299" s="25">
        <f>'[2]Soybean Exports'!DM266</f>
        <v>12274</v>
      </c>
      <c r="DC299" s="25">
        <f>'[2]Soybean Exports'!DN266</f>
        <v>11631</v>
      </c>
      <c r="DD299" s="25">
        <f>'[2]Soybean Exports'!DO266</f>
        <v>14105</v>
      </c>
      <c r="DE299" s="25">
        <f>'[2]Soybean Exports'!DP266</f>
        <v>8117</v>
      </c>
      <c r="DF299" s="25">
        <f>'[2]Soybean Exports'!DQ266</f>
        <v>12853</v>
      </c>
      <c r="DG299" s="25">
        <f>'[2]Soybean Exports'!DR266</f>
        <v>5977</v>
      </c>
      <c r="DH299" s="25">
        <f>'[2]Soybean Exports'!DS266</f>
        <v>13290</v>
      </c>
      <c r="DI299" s="25">
        <f>'[2]Soybean Exports'!DT266</f>
        <v>11005</v>
      </c>
      <c r="DJ299" s="25">
        <f>'[2]Soybean Exports'!DU266</f>
        <v>7756</v>
      </c>
      <c r="DK299" s="25">
        <f>'[2]Soybean Exports'!DV266</f>
        <v>9620</v>
      </c>
      <c r="DL299" s="25">
        <f>'[2]Soybean Exports'!DW266</f>
        <v>8182</v>
      </c>
      <c r="DM299" s="25">
        <f>'[2]Soybean Exports'!DX266</f>
        <v>13978</v>
      </c>
      <c r="DN299" s="25">
        <f>'[2]Soybean Exports'!DY266</f>
        <v>9103</v>
      </c>
      <c r="DO299" s="25">
        <f>'[2]Soybean Exports'!DZ266</f>
        <v>9047</v>
      </c>
      <c r="DP299" s="25">
        <f>'[2]Soybean Exports'!EA266</f>
        <v>17749</v>
      </c>
      <c r="DQ299" s="25">
        <f>'[2]Soybean Exports'!EB266</f>
        <v>11409</v>
      </c>
      <c r="DR299" s="25">
        <f>'[2]Soybean Exports'!EC266</f>
        <v>9153</v>
      </c>
      <c r="DS299" s="25">
        <f>'[2]Soybean Exports'!ED266</f>
        <v>12529</v>
      </c>
      <c r="DT299" s="25">
        <f>'[2]Soybean Exports'!EE266</f>
        <v>9078</v>
      </c>
      <c r="DU299" s="25">
        <f>'[2]Soybean Exports'!EF266</f>
        <v>15379</v>
      </c>
      <c r="DV299" s="25">
        <f>'[2]Soybean Exports'!EG266</f>
        <v>9278</v>
      </c>
      <c r="DW299" s="25">
        <f>'[2]Soybean Exports'!EH266</f>
        <v>11135</v>
      </c>
      <c r="DX299" s="25">
        <f>'[2]Soybean Exports'!EI266</f>
        <v>12041</v>
      </c>
      <c r="DY299" s="25">
        <f>'[2]Soybean Exports'!EJ266</f>
        <v>10602</v>
      </c>
      <c r="DZ299" s="25">
        <f>'[2]Soybean Exports'!EK266</f>
        <v>12340</v>
      </c>
      <c r="EA299" s="25">
        <f>'[2]Soybean Exports'!EL266</f>
        <v>6233</v>
      </c>
      <c r="EB299" s="25">
        <f>'[2]Soybean Exports'!EM266</f>
        <v>21924</v>
      </c>
      <c r="EC299" s="25">
        <f>'[2]Soybean Exports'!EN266</f>
        <v>11075</v>
      </c>
      <c r="ED299" s="25">
        <f>'[2]Soybean Exports'!EO266</f>
        <v>13222</v>
      </c>
      <c r="EE299" s="25">
        <f>'[2]Soybean Exports'!EP266</f>
        <v>13323</v>
      </c>
      <c r="EF299" s="25">
        <f>'[2]Soybean Exports'!EQ266</f>
        <v>10995</v>
      </c>
      <c r="EG299" s="25">
        <f>'[2]Soybean Exports'!ER266</f>
        <v>12756</v>
      </c>
      <c r="EH299" s="25">
        <f>'[2]Soybean Exports'!ES266</f>
        <v>11546</v>
      </c>
      <c r="EI299" s="25">
        <f>'[2]Soybean Exports'!ET266</f>
        <v>8446</v>
      </c>
      <c r="EJ299" s="25">
        <f>'[2]Soybean Exports'!EU266</f>
        <v>10502</v>
      </c>
      <c r="EK299" s="25">
        <f>'[2]Soybean Exports'!EV266</f>
        <v>10681</v>
      </c>
      <c r="EL299" s="25">
        <f>'[2]Soybean Exports'!EW266</f>
        <v>12651</v>
      </c>
      <c r="EM299" s="25">
        <f>'[2]Soybean Exports'!EX266</f>
        <v>8505</v>
      </c>
      <c r="EN299" s="25">
        <f>'[2]Soybean Exports'!EY266</f>
        <v>16480</v>
      </c>
      <c r="EO299" s="25">
        <f>'[2]Soybean Exports'!EZ266</f>
        <v>11247</v>
      </c>
      <c r="EP299" s="25">
        <f>'[2]Soybean Exports'!FA266</f>
        <v>16903</v>
      </c>
      <c r="EQ299" s="25">
        <f>'[2]Soybean Exports'!FB266</f>
        <v>14460</v>
      </c>
      <c r="ER299" s="25">
        <f>'[2]Soybean Exports'!FC266</f>
        <v>10614</v>
      </c>
      <c r="ES299" s="25">
        <f>'[2]Soybean Exports'!FD266</f>
        <v>9876</v>
      </c>
      <c r="ET299" s="25">
        <f>'[2]Soybean Exports'!FE266</f>
        <v>15462</v>
      </c>
      <c r="EU299" s="25">
        <f>'[2]Soybean Exports'!FF266</f>
        <v>13719</v>
      </c>
      <c r="EV299" s="25">
        <f>'[2]Soybean Exports'!FG266</f>
        <v>10039</v>
      </c>
      <c r="EW299" s="25">
        <f>'[2]Soybean Exports'!FH266</f>
        <v>14692</v>
      </c>
      <c r="EX299" s="25">
        <f>'[2]Soybean Exports'!FI266</f>
        <v>8979</v>
      </c>
      <c r="EY299" s="25">
        <f>'[2]Soybean Exports'!FJ266</f>
        <v>7000</v>
      </c>
      <c r="EZ299" s="25">
        <f>'[2]Soybean Exports'!FK266</f>
        <v>16824</v>
      </c>
      <c r="FA299" s="25">
        <f>'[2]Soybean Exports'!FL266</f>
        <v>10139</v>
      </c>
      <c r="FB299" s="25">
        <f>'[2]Soybean Exports'!FM266</f>
        <v>11048</v>
      </c>
      <c r="FC299" s="25">
        <f>'[2]Soybean Exports'!FN266</f>
        <v>12783</v>
      </c>
      <c r="FD299" s="25">
        <f>'[2]Soybean Exports'!FO266</f>
        <v>9922</v>
      </c>
      <c r="FE299" s="25">
        <f>'[2]Soybean Exports'!FP266</f>
        <v>18965</v>
      </c>
      <c r="FF299" s="25">
        <f>'[2]Soybean Exports'!FQ266</f>
        <v>10567</v>
      </c>
      <c r="FG299" s="25">
        <f>'[2]Soybean Exports'!FR266</f>
        <v>8130</v>
      </c>
      <c r="FH299" s="25">
        <f>'[2]Soybean Exports'!FS266</f>
        <v>2975</v>
      </c>
      <c r="FI299" s="25">
        <f>'[2]Soybean Exports'!FT266</f>
        <v>365</v>
      </c>
      <c r="FJ299" s="25">
        <f>'[2]Soybean Exports'!FU266</f>
        <v>1711</v>
      </c>
      <c r="FK299" s="25">
        <f>'[2]Soybean Exports'!FV266</f>
        <v>4960</v>
      </c>
      <c r="FL299" s="25">
        <f>'[2]Soybean Exports'!FW266</f>
        <v>15539</v>
      </c>
      <c r="FM299" s="25">
        <f>'[2]Soybean Exports'!FX266</f>
        <v>12891</v>
      </c>
      <c r="FN299" s="25">
        <f>'[2]Soybean Exports'!FY266</f>
        <v>6677</v>
      </c>
      <c r="FO299" s="25">
        <f>'[2]Soybean Exports'!FZ266</f>
        <v>8878</v>
      </c>
      <c r="FP299" s="25">
        <f>'[2]Soybean Exports'!GA266</f>
        <v>9545</v>
      </c>
      <c r="FQ299" s="25">
        <f>'[2]Soybean Exports'!GB266</f>
        <v>12733</v>
      </c>
      <c r="FR299" s="25">
        <f>'[2]Soybean Exports'!GC266</f>
        <v>12797</v>
      </c>
      <c r="FS299" s="25">
        <f>'[2]Soybean Exports'!GD266</f>
        <v>10255</v>
      </c>
      <c r="FT299" s="25">
        <f>'[2]Soybean Exports'!GE266</f>
        <v>12041</v>
      </c>
      <c r="FU299" s="25">
        <f>'[2]Soybean Exports'!GF266</f>
        <v>8860</v>
      </c>
      <c r="FV299" s="25">
        <f>'[2]Soybean Exports'!GG266</f>
        <v>9924</v>
      </c>
      <c r="FW299" s="25">
        <f>'[2]Soybean Exports'!GH266</f>
        <v>8151</v>
      </c>
      <c r="FX299" s="25">
        <f>'[2]Soybean Exports'!GI266</f>
        <v>18430</v>
      </c>
      <c r="FY299" s="25">
        <f>'[2]Soybean Exports'!GJ266</f>
        <v>8911</v>
      </c>
      <c r="FZ299" s="25">
        <f>'[2]Soybean Exports'!GK266</f>
        <v>5891</v>
      </c>
      <c r="GA299" s="25">
        <f>'[2]Soybean Exports'!GL266</f>
        <v>10572</v>
      </c>
      <c r="GB299" s="25">
        <f>'[2]Soybean Exports'!GM266</f>
        <v>10150</v>
      </c>
      <c r="GC299" s="25">
        <f>'[2]Soybean Exports'!GN266</f>
        <v>10493</v>
      </c>
      <c r="GD299" s="25">
        <f>'[2]Soybean Exports'!GO266</f>
        <v>12927</v>
      </c>
      <c r="GE299" s="25">
        <f>'[2]Soybean Exports'!GP266</f>
        <v>10908</v>
      </c>
      <c r="GF299" s="25">
        <f>'[2]Soybean Exports'!GQ266</f>
        <v>11360</v>
      </c>
      <c r="GG299" s="25">
        <f>'[2]Soybean Exports'!GR266</f>
        <v>11736</v>
      </c>
      <c r="GH299" s="25">
        <f>'[2]Soybean Exports'!GS266</f>
        <v>9161</v>
      </c>
      <c r="GI299" s="25">
        <f>'[2]Soybean Exports'!GT266</f>
        <v>14970</v>
      </c>
      <c r="GJ299" s="25">
        <f>'[2]Soybean Exports'!GU266</f>
        <v>16111</v>
      </c>
      <c r="GK299" s="25">
        <f>'[2]Soybean Exports'!GV266</f>
        <v>9267</v>
      </c>
      <c r="GL299" s="25">
        <f>'[2]Soybean Exports'!GW266</f>
        <v>9869</v>
      </c>
      <c r="GM299" s="25">
        <f>'[2]Soybean Exports'!GX266</f>
        <v>13229</v>
      </c>
      <c r="GN299" s="25">
        <f>'[2]Soybean Exports'!GY266</f>
        <v>8346</v>
      </c>
      <c r="GO299" s="25">
        <f>'[2]Soybean Exports'!GZ266</f>
        <v>11812</v>
      </c>
      <c r="GP299" s="25">
        <f>'[2]Soybean Exports'!HA266</f>
        <v>14478</v>
      </c>
      <c r="GQ299" s="25">
        <f>'[2]Soybean Exports'!HB266</f>
        <v>13044</v>
      </c>
      <c r="GR299" s="25">
        <f>'[2]Soybean Exports'!HC266</f>
        <v>11131</v>
      </c>
      <c r="GS299" s="25">
        <f>'[2]Soybean Exports'!HD266</f>
        <v>9812</v>
      </c>
      <c r="GT299" s="25">
        <f>'[2]Soybean Exports'!HE266</f>
        <v>11196</v>
      </c>
      <c r="GU299" s="25">
        <f>'[2]Soybean Exports'!HF266</f>
        <v>11632</v>
      </c>
      <c r="GV299" s="25">
        <f>'[2]Soybean Exports'!HG266</f>
        <v>12978</v>
      </c>
      <c r="GW299" s="25">
        <f>'[2]Soybean Exports'!HH266</f>
        <v>11155</v>
      </c>
      <c r="GX299" s="25">
        <f>'[2]Soybean Exports'!HI266</f>
        <v>5784</v>
      </c>
      <c r="GY299" s="25">
        <f>'[2]Soybean Exports'!HJ266</f>
        <v>14048</v>
      </c>
      <c r="GZ299" s="25">
        <f>'[2]Soybean Exports'!HK266</f>
        <v>11746</v>
      </c>
      <c r="HA299" s="25">
        <f>'[2]Soybean Exports'!HL266</f>
        <v>10658</v>
      </c>
      <c r="HB299" s="25">
        <f>'[2]Soybean Exports'!HM266</f>
        <v>13976</v>
      </c>
      <c r="HC299" s="25">
        <f>'[2]Soybean Exports'!HN266</f>
        <v>11756</v>
      </c>
      <c r="HD299" s="25">
        <f>'[2]Soybean Exports'!HO266</f>
        <v>11403</v>
      </c>
      <c r="HE299" s="25">
        <f>'[2]Soybean Exports'!HP266</f>
        <v>9471</v>
      </c>
      <c r="HF299" s="25">
        <f>'[2]Soybean Exports'!HQ266</f>
        <v>9467</v>
      </c>
      <c r="HG299" s="25">
        <f>'[2]Soybean Exports'!HR266</f>
        <v>4684</v>
      </c>
      <c r="HH299" s="25">
        <f>'[2]Soybean Exports'!HS266</f>
        <v>18432</v>
      </c>
      <c r="HI299" s="25">
        <f>'[2]Soybean Exports'!HT266</f>
        <v>8964</v>
      </c>
      <c r="HJ299" s="25">
        <f>'[2]Soybean Exports'!HU266</f>
        <v>5838</v>
      </c>
      <c r="HK299" s="25">
        <f>'[2]Soybean Exports'!HV266</f>
        <v>12026</v>
      </c>
      <c r="HL299" s="25">
        <f>'[2]Soybean Exports'!HW266</f>
        <v>7916</v>
      </c>
      <c r="HM299" s="25">
        <f>'[2]Soybean Exports'!HX266</f>
        <v>7285</v>
      </c>
      <c r="HN299" s="25">
        <f>'[2]Soybean Exports'!HY266</f>
        <v>13399</v>
      </c>
      <c r="HO299" s="25">
        <f>'[2]Soybean Exports'!HZ266</f>
        <v>10721</v>
      </c>
      <c r="HP299" s="25">
        <f>'[2]Soybean Exports'!IA266</f>
        <v>12189</v>
      </c>
      <c r="HQ299" s="25">
        <f>'[2]Soybean Exports'!IB266</f>
        <v>12060</v>
      </c>
      <c r="HR299" s="25">
        <f>'[2]Soybean Exports'!IC266</f>
        <v>7383</v>
      </c>
      <c r="HS299" s="25">
        <f>'[2]Soybean Exports'!ID266</f>
        <v>2243</v>
      </c>
      <c r="HT299" s="25">
        <f>'[2]Soybean Exports'!IE266</f>
        <v>13037</v>
      </c>
      <c r="HU299" s="25">
        <f>'[2]Soybean Exports'!IF266</f>
        <v>11997</v>
      </c>
      <c r="HV299" s="25">
        <f>'[2]Soybean Exports'!IG266</f>
        <v>10310</v>
      </c>
      <c r="HW299" s="25">
        <f>'[2]Soybean Exports'!IH266</f>
        <v>10502</v>
      </c>
      <c r="HX299" s="25">
        <f>'[2]Soybean Exports'!II266</f>
        <v>9857</v>
      </c>
      <c r="HY299" s="25">
        <f>'[2]Soybean Exports'!IJ266</f>
        <v>12550</v>
      </c>
      <c r="HZ299" s="25">
        <f>'[2]Soybean Exports'!IK266</f>
        <v>13636</v>
      </c>
      <c r="IA299" s="25">
        <f>'[2]Soybean Exports'!IL266</f>
        <v>12979</v>
      </c>
      <c r="IB299" s="25">
        <f>'[2]Soybean Exports'!IM266</f>
        <v>7448</v>
      </c>
      <c r="IC299" s="25">
        <f>'[2]Soybean Exports'!IN266</f>
        <v>8725</v>
      </c>
      <c r="ID299" s="25">
        <f>'[2]Soybean Exports'!IO266</f>
        <v>6807</v>
      </c>
      <c r="IE299" s="25">
        <f>'[2]Soybean Exports'!IP266</f>
        <v>8017</v>
      </c>
      <c r="IF299" s="25">
        <f>'[2]Soybean Exports'!IQ266</f>
        <v>20570</v>
      </c>
      <c r="IG299" s="25">
        <f>'[2]Soybean Exports'!IR266</f>
        <v>12181</v>
      </c>
      <c r="IH299" s="25">
        <f>'[2]Soybean Exports'!IS266</f>
        <v>8522</v>
      </c>
      <c r="II299" s="25">
        <f>'[2]Soybean Exports'!IT266</f>
        <v>7269</v>
      </c>
      <c r="IJ299" s="25">
        <f>'[2]Soybean Exports'!IU266</f>
        <v>7509</v>
      </c>
      <c r="IK299" s="25">
        <f>'[2]Soybean Exports'!IV266</f>
        <v>9324</v>
      </c>
      <c r="IL299" s="25">
        <f>'[2]Soybean Exports'!IW266</f>
        <v>13222</v>
      </c>
      <c r="IM299" s="25">
        <f>'[2]Soybean Exports'!IX266</f>
        <v>10109</v>
      </c>
      <c r="IN299" s="25">
        <f>'[2]Soybean Exports'!IY266</f>
        <v>7973</v>
      </c>
      <c r="IO299" s="25">
        <f>'[2]Soybean Exports'!IZ266</f>
        <v>9790</v>
      </c>
      <c r="IP299" s="25">
        <f>'[2]Soybean Exports'!JA266</f>
        <v>9809</v>
      </c>
      <c r="IQ299" s="25">
        <f>'[2]Soybean Exports'!JB266</f>
        <v>7607</v>
      </c>
      <c r="IR299" s="25">
        <f>'[2]Soybean Exports'!JC266</f>
        <v>18663</v>
      </c>
      <c r="IS299" s="25">
        <f>'[2]Soybean Exports'!JD266</f>
        <v>8158</v>
      </c>
      <c r="IT299" s="25">
        <f>'[2]Soybean Exports'!JE266</f>
        <v>6607</v>
      </c>
      <c r="IU299" s="25">
        <f>'[2]Soybean Exports'!JF266</f>
        <v>11972</v>
      </c>
      <c r="IV299" s="25">
        <f>'[2]Soybean Exports'!JG266</f>
        <v>8196</v>
      </c>
      <c r="IW299" s="25">
        <f>'[2]Soybean Exports'!JH266</f>
        <v>10061</v>
      </c>
      <c r="IX299" s="25">
        <f>'[2]Soybean Exports'!JI266</f>
        <v>13274</v>
      </c>
      <c r="IY299" s="25">
        <f>'[2]Soybean Exports'!JJ266</f>
        <v>10886</v>
      </c>
      <c r="IZ299" s="25">
        <f>'[2]Soybean Exports'!JK266</f>
        <v>9431</v>
      </c>
      <c r="JA299" s="25">
        <f>'[2]Soybean Exports'!JL266</f>
        <v>8074</v>
      </c>
      <c r="JB299" s="25">
        <f>'[2]Soybean Exports'!JM266</f>
        <v>8864</v>
      </c>
      <c r="JC299" s="25">
        <f>'[2]Soybean Exports'!JN266</f>
        <v>9698</v>
      </c>
      <c r="JD299" s="25">
        <f>'[2]Soybean Exports'!JO266</f>
        <v>13895</v>
      </c>
      <c r="JE299" s="25">
        <f>'[2]Soybean Exports'!JP266</f>
        <v>8501</v>
      </c>
      <c r="JF299" s="25">
        <f>'[2]Soybean Exports'!JQ266</f>
        <v>7968</v>
      </c>
      <c r="JG299" s="25">
        <f>'[2]Soybean Exports'!JR266</f>
        <v>8905</v>
      </c>
      <c r="JH299" s="25">
        <f>'[2]Soybean Exports'!JS266</f>
        <v>9053</v>
      </c>
      <c r="JI299" s="25">
        <f>'[2]Soybean Exports'!JT266</f>
        <v>10348</v>
      </c>
      <c r="JJ299" s="25">
        <f>'[2]Soybean Exports'!JU266</f>
        <v>9306</v>
      </c>
      <c r="JK299" s="25">
        <f>'[2]Soybean Exports'!JV266</f>
        <v>4141</v>
      </c>
      <c r="JL299" s="25">
        <f>'[2]Soybean Exports'!JW266</f>
        <v>5742</v>
      </c>
      <c r="JM299" s="25">
        <f>'[2]Soybean Exports'!JX266</f>
        <v>6976</v>
      </c>
      <c r="JN299" s="25">
        <f>'[2]Soybean Exports'!JY266</f>
        <v>3323</v>
      </c>
      <c r="JO299" s="25">
        <f>'[2]Soybean Exports'!JZ266</f>
        <v>7184</v>
      </c>
      <c r="JP299" s="25">
        <f>'[2]Soybean Exports'!KA266</f>
        <v>11900</v>
      </c>
      <c r="JQ299" s="25">
        <f>'[2]Soybean Exports'!KB266</f>
        <v>12956</v>
      </c>
      <c r="JR299" s="25">
        <f>'[2]Soybean Exports'!KC266</f>
        <v>10328</v>
      </c>
      <c r="JS299" s="25">
        <f>'[2]Soybean Exports'!KD266</f>
        <v>9554</v>
      </c>
      <c r="JT299" s="25">
        <f>'[2]Soybean Exports'!KE266</f>
        <v>13024</v>
      </c>
      <c r="JU299" s="25">
        <f>'[2]Soybean Exports'!KF266</f>
        <v>11604</v>
      </c>
      <c r="JV299" s="25">
        <f>'[2]Soybean Exports'!KG266</f>
        <v>9991</v>
      </c>
      <c r="JW299" s="25">
        <f>'[2]Soybean Exports'!KH266</f>
        <v>14255</v>
      </c>
      <c r="JX299" s="25">
        <f>'[2]Soybean Exports'!KI266</f>
        <v>10052</v>
      </c>
      <c r="JY299" s="25">
        <f>'[2]Soybean Exports'!KJ266</f>
        <v>8556</v>
      </c>
      <c r="JZ299" s="25">
        <f>'[2]Soybean Exports'!KK266</f>
        <v>5313</v>
      </c>
      <c r="KA299" s="25">
        <f>'[2]Soybean Exports'!KL266</f>
        <v>7547</v>
      </c>
      <c r="KB299" s="25">
        <f>'[2]Soybean Exports'!KM266</f>
        <v>9859</v>
      </c>
      <c r="KC299" s="25">
        <f>'[2]Soybean Exports'!KN266</f>
        <v>17594</v>
      </c>
      <c r="KD299" s="25">
        <f>'[2]Soybean Exports'!KO266</f>
        <v>13124</v>
      </c>
      <c r="KE299" s="25">
        <f>'[2]Soybean Exports'!KP266</f>
        <v>8800</v>
      </c>
      <c r="KF299" s="25">
        <f>'[2]Soybean Exports'!KQ266</f>
        <v>9780</v>
      </c>
      <c r="KG299" s="25">
        <f>'[2]Soybean Exports'!KR266</f>
        <v>11066</v>
      </c>
      <c r="KH299" s="25">
        <f>'[2]Soybean Exports'!KS266</f>
        <v>9485</v>
      </c>
      <c r="KI299" s="25">
        <f>'[2]Soybean Exports'!KT266</f>
        <v>12048</v>
      </c>
      <c r="KJ299" s="25">
        <f>'[2]Soybean Exports'!KU266</f>
        <v>9374</v>
      </c>
      <c r="KK299" s="25">
        <f>'[2]Soybean Exports'!KV266</f>
        <v>12135</v>
      </c>
      <c r="KL299" s="25">
        <f>'[2]Soybean Exports'!KW266</f>
        <v>10652</v>
      </c>
      <c r="KM299" s="25">
        <f>'[2]Soybean Exports'!KX266</f>
        <v>12593</v>
      </c>
      <c r="KN299" s="25">
        <f>'[2]Soybean Exports'!KY266</f>
        <v>16763</v>
      </c>
      <c r="KO299" s="25">
        <f>'[2]Soybean Exports'!KZ266</f>
        <v>9592</v>
      </c>
      <c r="KP299" s="25">
        <f>'[2]Soybean Exports'!LA266</f>
        <v>9308</v>
      </c>
      <c r="KQ299" s="25">
        <f>'[2]Soybean Exports'!LB266</f>
        <v>9539</v>
      </c>
      <c r="KR299" s="25">
        <f>'[2]Soybean Exports'!LC266</f>
        <v>10451</v>
      </c>
      <c r="KS299" s="25">
        <f>'[2]Soybean Exports'!LD266</f>
        <v>12646</v>
      </c>
      <c r="KT299" s="25">
        <f>'[2]Soybean Exports'!LE266</f>
        <v>10678</v>
      </c>
      <c r="KU299" s="25">
        <f>'[2]Soybean Exports'!LF266</f>
        <v>9282</v>
      </c>
      <c r="KV299" s="25">
        <f>'[2]Soybean Exports'!LG266</f>
        <v>11517</v>
      </c>
      <c r="KW299" s="25">
        <f>'[2]Soybean Exports'!LH266</f>
        <v>10309</v>
      </c>
      <c r="KX299" s="25">
        <f>'[2]Soybean Exports'!LI266</f>
        <v>8762</v>
      </c>
      <c r="KY299" s="25">
        <f>'[2]Soybean Exports'!LJ266</f>
        <v>9495</v>
      </c>
      <c r="KZ299" s="25">
        <f>'[2]Soybean Exports'!LK266</f>
        <v>14510</v>
      </c>
      <c r="LA299" s="25">
        <f>'[2]Soybean Exports'!LL266</f>
        <v>14866.133582999999</v>
      </c>
      <c r="LB299" s="25">
        <f>'[2]Soybean Exports'!LM266</f>
        <v>11366.075695799998</v>
      </c>
      <c r="LC299" s="25">
        <f>'[2]Soybean Exports'!LN266</f>
        <v>8203.53274032234</v>
      </c>
      <c r="LD299" s="25">
        <f>'[2]Soybean Exports'!LO266</f>
        <v>9923.0726268043418</v>
      </c>
      <c r="LE299" s="25">
        <f>'[2]Soybean Exports'!LP266</f>
        <v>13294.353426959011</v>
      </c>
      <c r="LF299" s="25">
        <f>'[2]Soybean Exports'!LQ266</f>
        <v>12856.468458885345</v>
      </c>
      <c r="LG299" s="25">
        <f>'[2]Soybean Exports'!LR266</f>
        <v>8982.1161925476754</v>
      </c>
      <c r="LH299" s="25">
        <f>'[2]Soybean Exports'!LS266</f>
        <v>11831.798561425343</v>
      </c>
      <c r="LI299" s="25">
        <f>'[2]Soybean Exports'!LT266</f>
        <v>14684.049202372014</v>
      </c>
      <c r="LJ299" s="25">
        <f>'[2]Soybean Exports'!LU266</f>
        <v>13874.74900014868</v>
      </c>
      <c r="LK299" s="25">
        <f>'[2]Soybean Exports'!LV266</f>
        <v>10802.447263626342</v>
      </c>
      <c r="LL299" s="25">
        <f>'[2]Soybean Exports'!LW266</f>
        <v>16525.473342737347</v>
      </c>
      <c r="LM299" s="25">
        <f>'[2]Soybean Exports'!LX266</f>
        <v>12720.52986273301</v>
      </c>
      <c r="LN299" s="25">
        <f>'[2]Soybean Exports'!LY266</f>
        <v>10190.111302851343</v>
      </c>
      <c r="LO299" s="25">
        <f>'[2]Soybean Exports'!LZ266</f>
        <v>11232.33442149501</v>
      </c>
      <c r="LP299" s="25">
        <f t="shared" ref="LP299:OA299" si="324">LP298*0.0367437</f>
        <v>0</v>
      </c>
      <c r="LQ299" s="25">
        <f t="shared" si="324"/>
        <v>0</v>
      </c>
      <c r="LR299" s="25">
        <f t="shared" si="324"/>
        <v>0</v>
      </c>
      <c r="LS299" s="25">
        <f t="shared" si="324"/>
        <v>0</v>
      </c>
      <c r="LT299" s="25">
        <f t="shared" si="324"/>
        <v>0</v>
      </c>
      <c r="LU299" s="25">
        <f t="shared" si="324"/>
        <v>0</v>
      </c>
      <c r="LV299" s="25">
        <f t="shared" si="324"/>
        <v>0</v>
      </c>
      <c r="LW299" s="25">
        <f t="shared" si="324"/>
        <v>0</v>
      </c>
      <c r="LX299" s="25">
        <f t="shared" si="324"/>
        <v>0</v>
      </c>
      <c r="LY299" s="25">
        <f t="shared" si="324"/>
        <v>0</v>
      </c>
      <c r="LZ299" s="25">
        <f t="shared" si="324"/>
        <v>0</v>
      </c>
      <c r="MA299" s="25">
        <f t="shared" si="324"/>
        <v>0</v>
      </c>
      <c r="MB299" s="25">
        <f t="shared" si="324"/>
        <v>0</v>
      </c>
      <c r="MC299" s="25">
        <f t="shared" si="324"/>
        <v>0</v>
      </c>
      <c r="MD299" s="25">
        <f t="shared" si="324"/>
        <v>0</v>
      </c>
      <c r="ME299" s="25">
        <f t="shared" si="324"/>
        <v>0</v>
      </c>
      <c r="MF299" s="25">
        <f t="shared" si="324"/>
        <v>0</v>
      </c>
      <c r="MG299" s="25">
        <f t="shared" si="324"/>
        <v>0</v>
      </c>
      <c r="MH299" s="25">
        <f t="shared" si="324"/>
        <v>0</v>
      </c>
      <c r="MI299" s="25">
        <f t="shared" si="324"/>
        <v>0</v>
      </c>
      <c r="MJ299" s="25">
        <f t="shared" si="324"/>
        <v>0</v>
      </c>
      <c r="MK299" s="25">
        <f t="shared" si="324"/>
        <v>0</v>
      </c>
      <c r="ML299" s="25">
        <f t="shared" si="324"/>
        <v>0</v>
      </c>
      <c r="MM299" s="25">
        <f t="shared" si="324"/>
        <v>0</v>
      </c>
      <c r="MN299" s="25">
        <f t="shared" si="324"/>
        <v>0</v>
      </c>
      <c r="MO299" s="25">
        <f t="shared" si="324"/>
        <v>0</v>
      </c>
      <c r="MP299" s="25">
        <f t="shared" si="324"/>
        <v>0</v>
      </c>
      <c r="MQ299" s="25">
        <f t="shared" si="324"/>
        <v>0</v>
      </c>
      <c r="MR299" s="25">
        <f t="shared" si="324"/>
        <v>0</v>
      </c>
      <c r="MS299" s="25">
        <f t="shared" si="324"/>
        <v>0</v>
      </c>
      <c r="MT299" s="25">
        <f t="shared" si="324"/>
        <v>0</v>
      </c>
      <c r="MU299" s="25">
        <f t="shared" si="324"/>
        <v>0</v>
      </c>
      <c r="MV299" s="25">
        <f t="shared" si="324"/>
        <v>0</v>
      </c>
      <c r="MW299" s="25">
        <f t="shared" si="324"/>
        <v>0</v>
      </c>
      <c r="MX299" s="25">
        <f t="shared" si="324"/>
        <v>0</v>
      </c>
      <c r="MY299" s="25">
        <f t="shared" si="324"/>
        <v>0</v>
      </c>
      <c r="MZ299" s="25">
        <f t="shared" si="324"/>
        <v>0</v>
      </c>
      <c r="NA299" s="25">
        <f t="shared" si="324"/>
        <v>0</v>
      </c>
      <c r="NB299" s="25">
        <f t="shared" si="324"/>
        <v>0</v>
      </c>
      <c r="NC299" s="25">
        <f t="shared" si="324"/>
        <v>0</v>
      </c>
      <c r="ND299" s="25">
        <f t="shared" si="324"/>
        <v>0</v>
      </c>
      <c r="NE299" s="25">
        <f t="shared" si="324"/>
        <v>0</v>
      </c>
      <c r="NF299" s="25">
        <f t="shared" si="324"/>
        <v>0</v>
      </c>
      <c r="NG299" s="25">
        <f t="shared" si="324"/>
        <v>0</v>
      </c>
      <c r="NH299" s="25">
        <f t="shared" si="324"/>
        <v>0</v>
      </c>
      <c r="NI299" s="25">
        <f t="shared" si="324"/>
        <v>0</v>
      </c>
      <c r="NJ299" s="25">
        <f t="shared" si="324"/>
        <v>0</v>
      </c>
      <c r="NK299" s="25">
        <f t="shared" si="324"/>
        <v>0</v>
      </c>
      <c r="NL299" s="25">
        <f t="shared" si="324"/>
        <v>0</v>
      </c>
      <c r="NM299" s="25">
        <f t="shared" si="324"/>
        <v>0</v>
      </c>
      <c r="NN299" s="25">
        <f t="shared" si="324"/>
        <v>0</v>
      </c>
      <c r="NO299" s="25">
        <f t="shared" si="324"/>
        <v>0</v>
      </c>
      <c r="NP299" s="25">
        <f t="shared" si="324"/>
        <v>0</v>
      </c>
      <c r="NQ299" s="25">
        <f t="shared" si="324"/>
        <v>0</v>
      </c>
      <c r="NR299" s="25">
        <f t="shared" si="324"/>
        <v>0</v>
      </c>
      <c r="NS299" s="25">
        <f t="shared" si="324"/>
        <v>0</v>
      </c>
      <c r="NT299" s="25">
        <f t="shared" si="324"/>
        <v>0</v>
      </c>
      <c r="NU299" s="25">
        <f t="shared" si="324"/>
        <v>0</v>
      </c>
      <c r="NV299" s="25">
        <f t="shared" si="324"/>
        <v>0</v>
      </c>
      <c r="NW299" s="25">
        <f t="shared" si="324"/>
        <v>0</v>
      </c>
      <c r="NX299" s="25">
        <f t="shared" si="324"/>
        <v>0</v>
      </c>
      <c r="NY299" s="25">
        <f t="shared" si="324"/>
        <v>0</v>
      </c>
      <c r="NZ299" s="25">
        <f t="shared" si="324"/>
        <v>0</v>
      </c>
      <c r="OA299" s="25">
        <f t="shared" si="324"/>
        <v>0</v>
      </c>
      <c r="OB299" s="25">
        <f t="shared" ref="OB299:OF299" si="325">OB298*0.0367437</f>
        <v>0</v>
      </c>
      <c r="OC299" s="25">
        <f t="shared" si="325"/>
        <v>0</v>
      </c>
      <c r="OD299" s="25">
        <f t="shared" si="325"/>
        <v>0</v>
      </c>
      <c r="OE299" s="25">
        <f t="shared" si="325"/>
        <v>0</v>
      </c>
      <c r="OF299" s="25">
        <f t="shared" si="325"/>
        <v>0</v>
      </c>
      <c r="OG299" s="25">
        <f>OG298*0.0367437</f>
        <v>0</v>
      </c>
      <c r="OH299" s="25">
        <f>OH298*0.0367437</f>
        <v>0</v>
      </c>
      <c r="OI299" s="30">
        <f t="shared" ref="OI299" si="326">OI298*0.0367437</f>
        <v>0</v>
      </c>
      <c r="OJ299" s="30">
        <f>OJ298*0.0367437</f>
        <v>0</v>
      </c>
      <c r="OK299" s="30">
        <f>OK298*0.0367437</f>
        <v>0</v>
      </c>
      <c r="OL299" s="30">
        <f t="shared" ref="OL299:PB299" si="327">OL298*0.0367437</f>
        <v>0</v>
      </c>
      <c r="OM299" s="30">
        <f t="shared" si="327"/>
        <v>0</v>
      </c>
      <c r="ON299" s="30">
        <f t="shared" si="327"/>
        <v>-75.959562183204824</v>
      </c>
      <c r="OO299" s="30">
        <f t="shared" si="327"/>
        <v>-239.52951575710711</v>
      </c>
      <c r="OP299" s="30">
        <f t="shared" si="327"/>
        <v>-403.09946933100935</v>
      </c>
      <c r="OQ299" s="30">
        <f t="shared" si="327"/>
        <v>-566.66942290491158</v>
      </c>
      <c r="OR299" s="30">
        <f t="shared" si="327"/>
        <v>-730.23937647881382</v>
      </c>
      <c r="OS299" s="30">
        <f t="shared" si="327"/>
        <v>-893.80933005271618</v>
      </c>
      <c r="OT299" s="30">
        <f t="shared" si="327"/>
        <v>-1057.3792836266182</v>
      </c>
      <c r="OU299" s="30">
        <f t="shared" si="327"/>
        <v>-1220.9492372005207</v>
      </c>
      <c r="OV299" s="30">
        <f t="shared" si="327"/>
        <v>-1384.5191907744229</v>
      </c>
      <c r="OW299" s="30">
        <f t="shared" si="327"/>
        <v>-1548.0891443483249</v>
      </c>
      <c r="OX299" s="30">
        <f t="shared" si="327"/>
        <v>-1711.6590979222274</v>
      </c>
      <c r="OY299" s="30">
        <f t="shared" si="327"/>
        <v>-1875.2290514961294</v>
      </c>
      <c r="OZ299" s="30">
        <f t="shared" si="327"/>
        <v>-2038.7990050700319</v>
      </c>
      <c r="PA299" s="30">
        <f t="shared" si="327"/>
        <v>-2202.3689586439341</v>
      </c>
      <c r="PB299" s="30">
        <f t="shared" si="327"/>
        <v>-2365.9389122178363</v>
      </c>
    </row>
    <row r="300" spans="1:438">
      <c r="A300" s="21" t="s">
        <v>379</v>
      </c>
      <c r="B300" s="24">
        <f t="shared" ref="B300:AF300" si="328">B266</f>
        <v>0</v>
      </c>
      <c r="C300" s="24">
        <f t="shared" si="328"/>
        <v>0</v>
      </c>
      <c r="D300" s="24">
        <f t="shared" si="328"/>
        <v>0</v>
      </c>
      <c r="E300" s="24">
        <f t="shared" si="328"/>
        <v>0</v>
      </c>
      <c r="F300" s="24">
        <f t="shared" si="328"/>
        <v>0</v>
      </c>
      <c r="G300" s="24">
        <f t="shared" si="328"/>
        <v>0</v>
      </c>
      <c r="H300" s="24">
        <f t="shared" si="328"/>
        <v>0</v>
      </c>
      <c r="I300" s="24">
        <f t="shared" si="328"/>
        <v>0</v>
      </c>
      <c r="J300" s="24">
        <f t="shared" si="328"/>
        <v>0</v>
      </c>
      <c r="K300" s="24">
        <f t="shared" si="328"/>
        <v>0</v>
      </c>
      <c r="L300" s="24">
        <f t="shared" si="328"/>
        <v>0</v>
      </c>
      <c r="M300" s="24">
        <f t="shared" si="328"/>
        <v>0</v>
      </c>
      <c r="N300" s="24">
        <f t="shared" si="328"/>
        <v>0</v>
      </c>
      <c r="O300" s="24">
        <f t="shared" si="328"/>
        <v>0</v>
      </c>
      <c r="P300" s="24">
        <f t="shared" si="328"/>
        <v>0</v>
      </c>
      <c r="Q300" s="24">
        <f t="shared" si="328"/>
        <v>0</v>
      </c>
      <c r="R300" s="24">
        <f t="shared" si="328"/>
        <v>0</v>
      </c>
      <c r="S300" s="24">
        <f t="shared" si="328"/>
        <v>0</v>
      </c>
      <c r="T300" s="24">
        <f t="shared" si="328"/>
        <v>0</v>
      </c>
      <c r="U300" s="24">
        <f t="shared" si="328"/>
        <v>0</v>
      </c>
      <c r="V300" s="24">
        <f t="shared" si="328"/>
        <v>0</v>
      </c>
      <c r="W300" s="24">
        <f t="shared" si="328"/>
        <v>0</v>
      </c>
      <c r="X300" s="24">
        <f t="shared" si="328"/>
        <v>0</v>
      </c>
      <c r="Y300" s="24">
        <f t="shared" si="328"/>
        <v>0</v>
      </c>
      <c r="Z300" s="24">
        <f t="shared" si="328"/>
        <v>0</v>
      </c>
      <c r="AA300" s="24">
        <f t="shared" si="328"/>
        <v>0</v>
      </c>
      <c r="AB300" s="24">
        <f t="shared" si="328"/>
        <v>0</v>
      </c>
      <c r="AC300" s="24">
        <f t="shared" si="328"/>
        <v>0</v>
      </c>
      <c r="AD300" s="24">
        <f t="shared" si="328"/>
        <v>0</v>
      </c>
      <c r="AE300" s="24">
        <f t="shared" si="328"/>
        <v>0</v>
      </c>
      <c r="AF300" s="24">
        <f t="shared" si="328"/>
        <v>0</v>
      </c>
      <c r="AG300" s="24"/>
      <c r="AI300" s="25"/>
      <c r="AJ300" s="25"/>
      <c r="AK300" s="25"/>
      <c r="AL300" s="25">
        <f>AL266</f>
        <v>0</v>
      </c>
      <c r="AM300" s="25">
        <f t="shared" ref="AM300:CX300" si="329">AM266</f>
        <v>0</v>
      </c>
      <c r="AN300" s="25">
        <f t="shared" si="329"/>
        <v>0</v>
      </c>
      <c r="AO300" s="25">
        <f t="shared" si="329"/>
        <v>0</v>
      </c>
      <c r="AP300" s="25">
        <f t="shared" si="329"/>
        <v>0</v>
      </c>
      <c r="AQ300" s="25">
        <f t="shared" si="329"/>
        <v>0</v>
      </c>
      <c r="AR300" s="25">
        <f t="shared" si="329"/>
        <v>0</v>
      </c>
      <c r="AS300" s="25">
        <f t="shared" si="329"/>
        <v>0</v>
      </c>
      <c r="AT300" s="25">
        <f t="shared" si="329"/>
        <v>0</v>
      </c>
      <c r="AU300" s="25">
        <f t="shared" si="329"/>
        <v>0</v>
      </c>
      <c r="AV300" s="25">
        <f t="shared" si="329"/>
        <v>0</v>
      </c>
      <c r="AW300" s="25">
        <f t="shared" si="329"/>
        <v>0</v>
      </c>
      <c r="AX300" s="25">
        <f t="shared" si="329"/>
        <v>0</v>
      </c>
      <c r="AY300" s="25">
        <f t="shared" si="329"/>
        <v>0</v>
      </c>
      <c r="AZ300" s="25">
        <f t="shared" si="329"/>
        <v>0</v>
      </c>
      <c r="BA300" s="25">
        <f t="shared" si="329"/>
        <v>0</v>
      </c>
      <c r="BB300" s="25">
        <f t="shared" si="329"/>
        <v>0</v>
      </c>
      <c r="BC300" s="25">
        <f t="shared" si="329"/>
        <v>0</v>
      </c>
      <c r="BD300" s="25">
        <f t="shared" si="329"/>
        <v>0</v>
      </c>
      <c r="BE300" s="25">
        <f t="shared" si="329"/>
        <v>0</v>
      </c>
      <c r="BF300" s="25">
        <f t="shared" si="329"/>
        <v>0</v>
      </c>
      <c r="BG300" s="25">
        <f t="shared" si="329"/>
        <v>0</v>
      </c>
      <c r="BH300" s="25">
        <f t="shared" si="329"/>
        <v>0</v>
      </c>
      <c r="BI300" s="25">
        <f t="shared" si="329"/>
        <v>0</v>
      </c>
      <c r="BJ300" s="25">
        <f t="shared" si="329"/>
        <v>0</v>
      </c>
      <c r="BK300" s="25">
        <f t="shared" si="329"/>
        <v>0</v>
      </c>
      <c r="BL300" s="25">
        <f t="shared" si="329"/>
        <v>0</v>
      </c>
      <c r="BM300" s="25">
        <f t="shared" si="329"/>
        <v>0</v>
      </c>
      <c r="BN300" s="25">
        <f t="shared" si="329"/>
        <v>0</v>
      </c>
      <c r="BO300" s="25">
        <f t="shared" si="329"/>
        <v>0</v>
      </c>
      <c r="BP300" s="25">
        <f t="shared" si="329"/>
        <v>0</v>
      </c>
      <c r="BQ300" s="25">
        <f t="shared" si="329"/>
        <v>0</v>
      </c>
      <c r="BR300" s="25">
        <f t="shared" si="329"/>
        <v>0</v>
      </c>
      <c r="BS300" s="25">
        <f t="shared" si="329"/>
        <v>0</v>
      </c>
      <c r="BT300" s="25">
        <f t="shared" si="329"/>
        <v>0</v>
      </c>
      <c r="BU300" s="25">
        <f t="shared" si="329"/>
        <v>0</v>
      </c>
      <c r="BV300" s="25">
        <f t="shared" si="329"/>
        <v>0</v>
      </c>
      <c r="BW300" s="25">
        <f t="shared" si="329"/>
        <v>0</v>
      </c>
      <c r="BX300" s="25">
        <f t="shared" si="329"/>
        <v>0</v>
      </c>
      <c r="BY300" s="25">
        <f t="shared" si="329"/>
        <v>0</v>
      </c>
      <c r="BZ300" s="25">
        <f t="shared" si="329"/>
        <v>0</v>
      </c>
      <c r="CA300" s="25">
        <f t="shared" si="329"/>
        <v>0</v>
      </c>
      <c r="CB300" s="25">
        <f t="shared" si="329"/>
        <v>0</v>
      </c>
      <c r="CC300" s="25">
        <f t="shared" si="329"/>
        <v>0</v>
      </c>
      <c r="CD300" s="25">
        <f t="shared" si="329"/>
        <v>0</v>
      </c>
      <c r="CE300" s="25">
        <f t="shared" si="329"/>
        <v>0</v>
      </c>
      <c r="CF300" s="25">
        <f t="shared" si="329"/>
        <v>0</v>
      </c>
      <c r="CG300" s="25">
        <f t="shared" si="329"/>
        <v>0</v>
      </c>
      <c r="CH300" s="25">
        <f t="shared" si="329"/>
        <v>0</v>
      </c>
      <c r="CI300" s="25">
        <f t="shared" si="329"/>
        <v>0</v>
      </c>
      <c r="CJ300" s="25">
        <f t="shared" si="329"/>
        <v>0</v>
      </c>
      <c r="CK300" s="25">
        <f t="shared" si="329"/>
        <v>0</v>
      </c>
      <c r="CL300" s="25">
        <f t="shared" si="329"/>
        <v>0</v>
      </c>
      <c r="CM300" s="25">
        <f t="shared" si="329"/>
        <v>0</v>
      </c>
      <c r="CN300" s="25">
        <f t="shared" si="329"/>
        <v>0</v>
      </c>
      <c r="CO300" s="25">
        <f t="shared" si="329"/>
        <v>0</v>
      </c>
      <c r="CP300" s="25">
        <f t="shared" si="329"/>
        <v>0</v>
      </c>
      <c r="CQ300" s="25">
        <f t="shared" si="329"/>
        <v>0</v>
      </c>
      <c r="CR300" s="25">
        <f t="shared" si="329"/>
        <v>0</v>
      </c>
      <c r="CS300" s="25">
        <f t="shared" si="329"/>
        <v>0</v>
      </c>
      <c r="CT300" s="25">
        <f t="shared" si="329"/>
        <v>0</v>
      </c>
      <c r="CU300" s="25">
        <f t="shared" si="329"/>
        <v>0</v>
      </c>
      <c r="CV300" s="25">
        <f t="shared" si="329"/>
        <v>0</v>
      </c>
      <c r="CW300" s="25">
        <f t="shared" si="329"/>
        <v>0</v>
      </c>
      <c r="CX300" s="25">
        <f t="shared" si="329"/>
        <v>0</v>
      </c>
      <c r="CY300" s="25">
        <f t="shared" ref="CY300:FJ300" si="330">CY266</f>
        <v>0</v>
      </c>
      <c r="CZ300" s="25">
        <f t="shared" si="330"/>
        <v>0</v>
      </c>
      <c r="DA300" s="25">
        <f t="shared" si="330"/>
        <v>0</v>
      </c>
      <c r="DB300" s="25">
        <f t="shared" si="330"/>
        <v>0</v>
      </c>
      <c r="DC300" s="25">
        <f t="shared" si="330"/>
        <v>0</v>
      </c>
      <c r="DD300" s="25">
        <f t="shared" si="330"/>
        <v>0</v>
      </c>
      <c r="DE300" s="25">
        <f t="shared" si="330"/>
        <v>0</v>
      </c>
      <c r="DF300" s="25">
        <f t="shared" si="330"/>
        <v>0</v>
      </c>
      <c r="DG300" s="25">
        <f t="shared" si="330"/>
        <v>0</v>
      </c>
      <c r="DH300" s="25">
        <f t="shared" si="330"/>
        <v>0</v>
      </c>
      <c r="DI300" s="25">
        <f t="shared" si="330"/>
        <v>0</v>
      </c>
      <c r="DJ300" s="25">
        <f t="shared" si="330"/>
        <v>0</v>
      </c>
      <c r="DK300" s="25">
        <f t="shared" si="330"/>
        <v>0</v>
      </c>
      <c r="DL300" s="25">
        <f t="shared" si="330"/>
        <v>0</v>
      </c>
      <c r="DM300" s="25">
        <f t="shared" si="330"/>
        <v>0</v>
      </c>
      <c r="DN300" s="25">
        <f t="shared" si="330"/>
        <v>0</v>
      </c>
      <c r="DO300" s="25">
        <f t="shared" si="330"/>
        <v>0</v>
      </c>
      <c r="DP300" s="25">
        <f t="shared" si="330"/>
        <v>0</v>
      </c>
      <c r="DQ300" s="25">
        <f t="shared" si="330"/>
        <v>0</v>
      </c>
      <c r="DR300" s="25">
        <f t="shared" si="330"/>
        <v>0</v>
      </c>
      <c r="DS300" s="25">
        <f t="shared" si="330"/>
        <v>0</v>
      </c>
      <c r="DT300" s="25">
        <f t="shared" si="330"/>
        <v>0</v>
      </c>
      <c r="DU300" s="25">
        <f t="shared" si="330"/>
        <v>0</v>
      </c>
      <c r="DV300" s="25">
        <f t="shared" si="330"/>
        <v>0</v>
      </c>
      <c r="DW300" s="25">
        <f t="shared" si="330"/>
        <v>0</v>
      </c>
      <c r="DX300" s="25">
        <f t="shared" si="330"/>
        <v>0</v>
      </c>
      <c r="DY300" s="25">
        <f t="shared" si="330"/>
        <v>0</v>
      </c>
      <c r="DZ300" s="25">
        <f t="shared" si="330"/>
        <v>0</v>
      </c>
      <c r="EA300" s="25">
        <f t="shared" si="330"/>
        <v>0</v>
      </c>
      <c r="EB300" s="25">
        <f t="shared" si="330"/>
        <v>0</v>
      </c>
      <c r="EC300" s="25">
        <f t="shared" si="330"/>
        <v>0</v>
      </c>
      <c r="ED300" s="25">
        <f t="shared" si="330"/>
        <v>0</v>
      </c>
      <c r="EE300" s="25">
        <f t="shared" si="330"/>
        <v>0</v>
      </c>
      <c r="EF300" s="25">
        <f t="shared" si="330"/>
        <v>0</v>
      </c>
      <c r="EG300" s="25">
        <f t="shared" si="330"/>
        <v>0</v>
      </c>
      <c r="EH300" s="25">
        <f t="shared" si="330"/>
        <v>0</v>
      </c>
      <c r="EI300" s="25">
        <f t="shared" si="330"/>
        <v>0</v>
      </c>
      <c r="EJ300" s="25">
        <f t="shared" si="330"/>
        <v>0</v>
      </c>
      <c r="EK300" s="25">
        <f t="shared" si="330"/>
        <v>0</v>
      </c>
      <c r="EL300" s="25">
        <f t="shared" si="330"/>
        <v>0</v>
      </c>
      <c r="EM300" s="25">
        <f t="shared" si="330"/>
        <v>0</v>
      </c>
      <c r="EN300" s="25">
        <f t="shared" si="330"/>
        <v>0</v>
      </c>
      <c r="EO300" s="25">
        <f t="shared" si="330"/>
        <v>0</v>
      </c>
      <c r="EP300" s="25">
        <f t="shared" si="330"/>
        <v>0</v>
      </c>
      <c r="EQ300" s="25">
        <f t="shared" si="330"/>
        <v>0</v>
      </c>
      <c r="ER300" s="25">
        <f t="shared" si="330"/>
        <v>0</v>
      </c>
      <c r="ES300" s="25">
        <f t="shared" si="330"/>
        <v>0</v>
      </c>
      <c r="ET300" s="25">
        <f t="shared" si="330"/>
        <v>0</v>
      </c>
      <c r="EU300" s="25">
        <f t="shared" si="330"/>
        <v>0</v>
      </c>
      <c r="EV300" s="25">
        <f t="shared" si="330"/>
        <v>0</v>
      </c>
      <c r="EW300" s="25">
        <f t="shared" si="330"/>
        <v>0</v>
      </c>
      <c r="EX300" s="25">
        <f t="shared" si="330"/>
        <v>0</v>
      </c>
      <c r="EY300" s="25">
        <f t="shared" si="330"/>
        <v>0</v>
      </c>
      <c r="EZ300" s="25">
        <f t="shared" si="330"/>
        <v>0</v>
      </c>
      <c r="FA300" s="25">
        <f t="shared" si="330"/>
        <v>0</v>
      </c>
      <c r="FB300" s="25">
        <f t="shared" si="330"/>
        <v>0</v>
      </c>
      <c r="FC300" s="25">
        <f t="shared" si="330"/>
        <v>0</v>
      </c>
      <c r="FD300" s="25">
        <f t="shared" si="330"/>
        <v>0</v>
      </c>
      <c r="FE300" s="25">
        <f t="shared" si="330"/>
        <v>0</v>
      </c>
      <c r="FF300" s="25">
        <f t="shared" si="330"/>
        <v>0</v>
      </c>
      <c r="FG300" s="25">
        <f t="shared" si="330"/>
        <v>0</v>
      </c>
      <c r="FH300" s="25">
        <f t="shared" si="330"/>
        <v>0</v>
      </c>
      <c r="FI300" s="25">
        <f t="shared" si="330"/>
        <v>0</v>
      </c>
      <c r="FJ300" s="25">
        <f t="shared" si="330"/>
        <v>0</v>
      </c>
      <c r="FK300" s="25">
        <f t="shared" ref="FK300:HV300" si="331">FK266</f>
        <v>0</v>
      </c>
      <c r="FL300" s="25">
        <f t="shared" si="331"/>
        <v>0</v>
      </c>
      <c r="FM300" s="25">
        <f t="shared" si="331"/>
        <v>0</v>
      </c>
      <c r="FN300" s="25">
        <f t="shared" si="331"/>
        <v>0</v>
      </c>
      <c r="FO300" s="25">
        <f t="shared" si="331"/>
        <v>0</v>
      </c>
      <c r="FP300" s="25">
        <f t="shared" si="331"/>
        <v>0</v>
      </c>
      <c r="FQ300" s="25">
        <f t="shared" si="331"/>
        <v>0</v>
      </c>
      <c r="FR300" s="25">
        <f t="shared" si="331"/>
        <v>0</v>
      </c>
      <c r="FS300" s="25">
        <f t="shared" si="331"/>
        <v>0</v>
      </c>
      <c r="FT300" s="25">
        <f t="shared" si="331"/>
        <v>0</v>
      </c>
      <c r="FU300" s="25">
        <f t="shared" si="331"/>
        <v>0</v>
      </c>
      <c r="FV300" s="25">
        <f t="shared" si="331"/>
        <v>0</v>
      </c>
      <c r="FW300" s="25">
        <f t="shared" si="331"/>
        <v>0</v>
      </c>
      <c r="FX300" s="25">
        <f t="shared" si="331"/>
        <v>0</v>
      </c>
      <c r="FY300" s="25">
        <f t="shared" si="331"/>
        <v>0</v>
      </c>
      <c r="FZ300" s="25">
        <f t="shared" si="331"/>
        <v>0</v>
      </c>
      <c r="GA300" s="25">
        <f t="shared" si="331"/>
        <v>0</v>
      </c>
      <c r="GB300" s="25">
        <f t="shared" si="331"/>
        <v>0</v>
      </c>
      <c r="GC300" s="25">
        <f t="shared" si="331"/>
        <v>0</v>
      </c>
      <c r="GD300" s="25">
        <f t="shared" si="331"/>
        <v>0</v>
      </c>
      <c r="GE300" s="25">
        <f t="shared" si="331"/>
        <v>0</v>
      </c>
      <c r="GF300" s="25">
        <f t="shared" si="331"/>
        <v>0</v>
      </c>
      <c r="GG300" s="25">
        <f t="shared" si="331"/>
        <v>0</v>
      </c>
      <c r="GH300" s="25">
        <f t="shared" si="331"/>
        <v>0</v>
      </c>
      <c r="GI300" s="25">
        <f t="shared" si="331"/>
        <v>0</v>
      </c>
      <c r="GJ300" s="25">
        <f t="shared" si="331"/>
        <v>0</v>
      </c>
      <c r="GK300" s="25">
        <f t="shared" si="331"/>
        <v>0</v>
      </c>
      <c r="GL300" s="25">
        <f t="shared" si="331"/>
        <v>0</v>
      </c>
      <c r="GM300" s="25">
        <f t="shared" si="331"/>
        <v>0</v>
      </c>
      <c r="GN300" s="25">
        <f t="shared" si="331"/>
        <v>0</v>
      </c>
      <c r="GO300" s="25">
        <f t="shared" si="331"/>
        <v>0</v>
      </c>
      <c r="GP300" s="25">
        <f t="shared" si="331"/>
        <v>0</v>
      </c>
      <c r="GQ300" s="25">
        <f t="shared" si="331"/>
        <v>0</v>
      </c>
      <c r="GR300" s="25">
        <f t="shared" si="331"/>
        <v>0</v>
      </c>
      <c r="GS300" s="25">
        <f t="shared" si="331"/>
        <v>0</v>
      </c>
      <c r="GT300" s="25">
        <f t="shared" si="331"/>
        <v>0</v>
      </c>
      <c r="GU300" s="25">
        <f t="shared" si="331"/>
        <v>0</v>
      </c>
      <c r="GV300" s="25">
        <f t="shared" si="331"/>
        <v>0</v>
      </c>
      <c r="GW300" s="25">
        <f t="shared" si="331"/>
        <v>0</v>
      </c>
      <c r="GX300" s="25">
        <f t="shared" si="331"/>
        <v>0</v>
      </c>
      <c r="GY300" s="25">
        <f t="shared" si="331"/>
        <v>0</v>
      </c>
      <c r="GZ300" s="25">
        <f t="shared" si="331"/>
        <v>0</v>
      </c>
      <c r="HA300" s="25">
        <f t="shared" si="331"/>
        <v>0</v>
      </c>
      <c r="HB300" s="25">
        <f t="shared" si="331"/>
        <v>0</v>
      </c>
      <c r="HC300" s="25">
        <f t="shared" si="331"/>
        <v>0</v>
      </c>
      <c r="HD300" s="25">
        <f t="shared" si="331"/>
        <v>0</v>
      </c>
      <c r="HE300" s="25">
        <f t="shared" si="331"/>
        <v>0</v>
      </c>
      <c r="HF300" s="25">
        <f t="shared" si="331"/>
        <v>0</v>
      </c>
      <c r="HG300" s="25">
        <f t="shared" si="331"/>
        <v>0</v>
      </c>
      <c r="HH300" s="25">
        <f t="shared" si="331"/>
        <v>0</v>
      </c>
      <c r="HI300" s="25">
        <f t="shared" si="331"/>
        <v>0</v>
      </c>
      <c r="HJ300" s="25">
        <f t="shared" si="331"/>
        <v>0</v>
      </c>
      <c r="HK300" s="25">
        <f t="shared" si="331"/>
        <v>0</v>
      </c>
      <c r="HL300" s="25">
        <f t="shared" si="331"/>
        <v>0</v>
      </c>
      <c r="HM300" s="25">
        <f t="shared" si="331"/>
        <v>0</v>
      </c>
      <c r="HN300" s="25">
        <f t="shared" si="331"/>
        <v>0</v>
      </c>
      <c r="HO300" s="25">
        <f t="shared" si="331"/>
        <v>0</v>
      </c>
      <c r="HP300" s="25">
        <f t="shared" si="331"/>
        <v>0</v>
      </c>
      <c r="HQ300" s="25">
        <f t="shared" si="331"/>
        <v>0</v>
      </c>
      <c r="HR300" s="25">
        <f t="shared" si="331"/>
        <v>0</v>
      </c>
      <c r="HS300" s="25">
        <f t="shared" si="331"/>
        <v>0</v>
      </c>
      <c r="HT300" s="25">
        <f t="shared" si="331"/>
        <v>0</v>
      </c>
      <c r="HU300" s="25">
        <f t="shared" si="331"/>
        <v>0</v>
      </c>
      <c r="HV300" s="25">
        <f t="shared" si="331"/>
        <v>0</v>
      </c>
      <c r="HW300" s="25">
        <f t="shared" ref="HW300:KH300" si="332">HW266</f>
        <v>0</v>
      </c>
      <c r="HX300" s="25">
        <f t="shared" si="332"/>
        <v>0</v>
      </c>
      <c r="HY300" s="25">
        <f t="shared" si="332"/>
        <v>0</v>
      </c>
      <c r="HZ300" s="25">
        <f t="shared" si="332"/>
        <v>0</v>
      </c>
      <c r="IA300" s="25">
        <f t="shared" si="332"/>
        <v>0</v>
      </c>
      <c r="IB300" s="25">
        <f t="shared" si="332"/>
        <v>0</v>
      </c>
      <c r="IC300" s="25">
        <f t="shared" si="332"/>
        <v>0</v>
      </c>
      <c r="ID300" s="25">
        <f t="shared" si="332"/>
        <v>0</v>
      </c>
      <c r="IE300" s="25">
        <f t="shared" si="332"/>
        <v>0</v>
      </c>
      <c r="IF300" s="25">
        <f t="shared" si="332"/>
        <v>0</v>
      </c>
      <c r="IG300" s="25">
        <f t="shared" si="332"/>
        <v>0</v>
      </c>
      <c r="IH300" s="25">
        <f t="shared" si="332"/>
        <v>0</v>
      </c>
      <c r="II300" s="25">
        <f t="shared" si="332"/>
        <v>0</v>
      </c>
      <c r="IJ300" s="25">
        <f t="shared" si="332"/>
        <v>0</v>
      </c>
      <c r="IK300" s="25">
        <f t="shared" si="332"/>
        <v>0</v>
      </c>
      <c r="IL300" s="25">
        <f t="shared" si="332"/>
        <v>0</v>
      </c>
      <c r="IM300" s="25">
        <f t="shared" si="332"/>
        <v>0</v>
      </c>
      <c r="IN300" s="25">
        <f t="shared" si="332"/>
        <v>0</v>
      </c>
      <c r="IO300" s="25">
        <f t="shared" si="332"/>
        <v>0</v>
      </c>
      <c r="IP300" s="25">
        <f t="shared" si="332"/>
        <v>0</v>
      </c>
      <c r="IQ300" s="25">
        <f t="shared" si="332"/>
        <v>0</v>
      </c>
      <c r="IR300" s="25">
        <f t="shared" si="332"/>
        <v>0</v>
      </c>
      <c r="IS300" s="25">
        <f t="shared" si="332"/>
        <v>0</v>
      </c>
      <c r="IT300" s="25">
        <f t="shared" si="332"/>
        <v>0</v>
      </c>
      <c r="IU300" s="25">
        <f t="shared" si="332"/>
        <v>0</v>
      </c>
      <c r="IV300" s="25">
        <f t="shared" si="332"/>
        <v>0</v>
      </c>
      <c r="IW300" s="25">
        <f t="shared" si="332"/>
        <v>0</v>
      </c>
      <c r="IX300" s="25">
        <f t="shared" si="332"/>
        <v>0</v>
      </c>
      <c r="IY300" s="25">
        <f t="shared" si="332"/>
        <v>0</v>
      </c>
      <c r="IZ300" s="25">
        <f t="shared" si="332"/>
        <v>0</v>
      </c>
      <c r="JA300" s="25">
        <f t="shared" si="332"/>
        <v>0</v>
      </c>
      <c r="JB300" s="25">
        <f t="shared" si="332"/>
        <v>0</v>
      </c>
      <c r="JC300" s="25">
        <f t="shared" si="332"/>
        <v>0</v>
      </c>
      <c r="JD300" s="25">
        <f t="shared" si="332"/>
        <v>0</v>
      </c>
      <c r="JE300" s="25">
        <f t="shared" si="332"/>
        <v>0</v>
      </c>
      <c r="JF300" s="25">
        <f t="shared" si="332"/>
        <v>0</v>
      </c>
      <c r="JG300" s="25">
        <f t="shared" si="332"/>
        <v>0</v>
      </c>
      <c r="JH300" s="25">
        <f t="shared" si="332"/>
        <v>0</v>
      </c>
      <c r="JI300" s="25">
        <f t="shared" si="332"/>
        <v>0</v>
      </c>
      <c r="JJ300" s="25">
        <f t="shared" si="332"/>
        <v>0</v>
      </c>
      <c r="JK300" s="25">
        <f t="shared" si="332"/>
        <v>0</v>
      </c>
      <c r="JL300" s="25">
        <f t="shared" si="332"/>
        <v>0</v>
      </c>
      <c r="JM300" s="25">
        <f t="shared" si="332"/>
        <v>0</v>
      </c>
      <c r="JN300" s="25">
        <f t="shared" si="332"/>
        <v>0</v>
      </c>
      <c r="JO300" s="25">
        <f t="shared" si="332"/>
        <v>0</v>
      </c>
      <c r="JP300" s="25">
        <f t="shared" si="332"/>
        <v>0</v>
      </c>
      <c r="JQ300" s="25">
        <f t="shared" si="332"/>
        <v>0</v>
      </c>
      <c r="JR300" s="25">
        <f t="shared" si="332"/>
        <v>0</v>
      </c>
      <c r="JS300" s="25">
        <f t="shared" si="332"/>
        <v>0</v>
      </c>
      <c r="JT300" s="25">
        <f t="shared" si="332"/>
        <v>0</v>
      </c>
      <c r="JU300" s="25">
        <f t="shared" si="332"/>
        <v>0</v>
      </c>
      <c r="JV300" s="25">
        <f t="shared" si="332"/>
        <v>0</v>
      </c>
      <c r="JW300" s="25">
        <f t="shared" si="332"/>
        <v>0</v>
      </c>
      <c r="JX300" s="25">
        <f t="shared" si="332"/>
        <v>0</v>
      </c>
      <c r="JY300" s="25">
        <f t="shared" si="332"/>
        <v>0</v>
      </c>
      <c r="JZ300" s="25">
        <f t="shared" si="332"/>
        <v>0</v>
      </c>
      <c r="KA300" s="25">
        <f t="shared" si="332"/>
        <v>0</v>
      </c>
      <c r="KB300" s="25">
        <f t="shared" si="332"/>
        <v>0</v>
      </c>
      <c r="KC300" s="25">
        <f t="shared" si="332"/>
        <v>0</v>
      </c>
      <c r="KD300" s="25">
        <f t="shared" si="332"/>
        <v>0</v>
      </c>
      <c r="KE300" s="25">
        <f t="shared" si="332"/>
        <v>0</v>
      </c>
      <c r="KF300" s="25">
        <f t="shared" si="332"/>
        <v>0</v>
      </c>
      <c r="KG300" s="25">
        <f t="shared" si="332"/>
        <v>0</v>
      </c>
      <c r="KH300" s="25">
        <f t="shared" si="332"/>
        <v>0</v>
      </c>
      <c r="KI300" s="25">
        <f t="shared" ref="KI300:MT300" si="333">KI266</f>
        <v>0</v>
      </c>
      <c r="KJ300" s="25">
        <f t="shared" si="333"/>
        <v>0</v>
      </c>
      <c r="KK300" s="25">
        <f t="shared" si="333"/>
        <v>0</v>
      </c>
      <c r="KL300" s="25">
        <f t="shared" si="333"/>
        <v>0</v>
      </c>
      <c r="KM300" s="25">
        <f t="shared" si="333"/>
        <v>0</v>
      </c>
      <c r="KN300" s="25">
        <f t="shared" si="333"/>
        <v>0</v>
      </c>
      <c r="KO300" s="25">
        <f t="shared" si="333"/>
        <v>0</v>
      </c>
      <c r="KP300" s="25">
        <f t="shared" si="333"/>
        <v>0</v>
      </c>
      <c r="KQ300" s="25">
        <f t="shared" si="333"/>
        <v>0</v>
      </c>
      <c r="KR300" s="25">
        <f t="shared" si="333"/>
        <v>0</v>
      </c>
      <c r="KS300" s="25">
        <f t="shared" si="333"/>
        <v>0</v>
      </c>
      <c r="KT300" s="25">
        <f t="shared" si="333"/>
        <v>0</v>
      </c>
      <c r="KU300" s="25">
        <f t="shared" si="333"/>
        <v>0</v>
      </c>
      <c r="KV300" s="25">
        <f t="shared" si="333"/>
        <v>0</v>
      </c>
      <c r="KW300" s="25">
        <f t="shared" si="333"/>
        <v>0</v>
      </c>
      <c r="KX300" s="25">
        <f t="shared" si="333"/>
        <v>0</v>
      </c>
      <c r="KY300" s="25">
        <f t="shared" si="333"/>
        <v>0</v>
      </c>
      <c r="KZ300" s="25">
        <f t="shared" si="333"/>
        <v>0</v>
      </c>
      <c r="LA300" s="25">
        <f t="shared" si="333"/>
        <v>0</v>
      </c>
      <c r="LB300" s="25">
        <f t="shared" si="333"/>
        <v>0</v>
      </c>
      <c r="LC300" s="25">
        <f t="shared" si="333"/>
        <v>0</v>
      </c>
      <c r="LD300" s="25">
        <f t="shared" si="333"/>
        <v>0</v>
      </c>
      <c r="LE300" s="25">
        <f t="shared" si="333"/>
        <v>0</v>
      </c>
      <c r="LF300" s="25">
        <f t="shared" si="333"/>
        <v>0</v>
      </c>
      <c r="LG300" s="25">
        <f t="shared" si="333"/>
        <v>0</v>
      </c>
      <c r="LH300" s="25">
        <f t="shared" si="333"/>
        <v>0</v>
      </c>
      <c r="LI300" s="25">
        <f t="shared" si="333"/>
        <v>0</v>
      </c>
      <c r="LJ300" s="25">
        <f t="shared" si="333"/>
        <v>0</v>
      </c>
      <c r="LK300" s="25">
        <f t="shared" si="333"/>
        <v>0</v>
      </c>
      <c r="LL300" s="25">
        <f t="shared" si="333"/>
        <v>0</v>
      </c>
      <c r="LM300" s="25">
        <f t="shared" si="333"/>
        <v>0</v>
      </c>
      <c r="LN300" s="25">
        <f t="shared" si="333"/>
        <v>0</v>
      </c>
      <c r="LO300" s="25">
        <f t="shared" si="333"/>
        <v>0</v>
      </c>
      <c r="LP300" s="25">
        <f t="shared" si="333"/>
        <v>0</v>
      </c>
      <c r="LQ300" s="25">
        <f t="shared" si="333"/>
        <v>0</v>
      </c>
      <c r="LR300" s="25">
        <f t="shared" si="333"/>
        <v>0</v>
      </c>
      <c r="LS300" s="25">
        <f t="shared" si="333"/>
        <v>0</v>
      </c>
      <c r="LT300" s="25">
        <f t="shared" si="333"/>
        <v>0</v>
      </c>
      <c r="LU300" s="25">
        <f t="shared" si="333"/>
        <v>0</v>
      </c>
      <c r="LV300" s="25">
        <f t="shared" si="333"/>
        <v>0</v>
      </c>
      <c r="LW300" s="25">
        <f t="shared" si="333"/>
        <v>0</v>
      </c>
      <c r="LX300" s="25">
        <f t="shared" si="333"/>
        <v>0</v>
      </c>
      <c r="LY300" s="25">
        <f t="shared" si="333"/>
        <v>0</v>
      </c>
      <c r="LZ300" s="25">
        <f t="shared" si="333"/>
        <v>0</v>
      </c>
      <c r="MA300" s="25">
        <f t="shared" si="333"/>
        <v>0</v>
      </c>
      <c r="MB300" s="25">
        <f t="shared" si="333"/>
        <v>0</v>
      </c>
      <c r="MC300" s="25">
        <f t="shared" si="333"/>
        <v>0</v>
      </c>
      <c r="MD300" s="25">
        <f t="shared" si="333"/>
        <v>0</v>
      </c>
      <c r="ME300" s="25">
        <f t="shared" si="333"/>
        <v>0</v>
      </c>
      <c r="MF300" s="25">
        <f t="shared" si="333"/>
        <v>0</v>
      </c>
      <c r="MG300" s="25">
        <f t="shared" si="333"/>
        <v>0</v>
      </c>
      <c r="MH300" s="25">
        <f t="shared" si="333"/>
        <v>0</v>
      </c>
      <c r="MI300" s="25">
        <f t="shared" si="333"/>
        <v>0</v>
      </c>
      <c r="MJ300" s="25">
        <f t="shared" si="333"/>
        <v>0</v>
      </c>
      <c r="MK300" s="25">
        <f t="shared" si="333"/>
        <v>0</v>
      </c>
      <c r="ML300" s="25">
        <f t="shared" si="333"/>
        <v>0</v>
      </c>
      <c r="MM300" s="25">
        <f t="shared" si="333"/>
        <v>0</v>
      </c>
      <c r="MN300" s="25">
        <f t="shared" si="333"/>
        <v>0</v>
      </c>
      <c r="MO300" s="25">
        <f t="shared" si="333"/>
        <v>0</v>
      </c>
      <c r="MP300" s="25">
        <f t="shared" si="333"/>
        <v>0</v>
      </c>
      <c r="MQ300" s="25">
        <f t="shared" si="333"/>
        <v>0</v>
      </c>
      <c r="MR300" s="25">
        <f t="shared" si="333"/>
        <v>0</v>
      </c>
      <c r="MS300" s="25">
        <f t="shared" si="333"/>
        <v>0</v>
      </c>
      <c r="MT300" s="25">
        <f t="shared" si="333"/>
        <v>0</v>
      </c>
      <c r="MU300" s="25">
        <f t="shared" ref="MU300:OF300" si="334">MU266</f>
        <v>0</v>
      </c>
      <c r="MV300" s="25">
        <f t="shared" si="334"/>
        <v>0</v>
      </c>
      <c r="MW300" s="25">
        <f t="shared" si="334"/>
        <v>0</v>
      </c>
      <c r="MX300" s="25">
        <f t="shared" si="334"/>
        <v>0</v>
      </c>
      <c r="MY300" s="25">
        <f t="shared" si="334"/>
        <v>0</v>
      </c>
      <c r="MZ300" s="25">
        <f t="shared" si="334"/>
        <v>0</v>
      </c>
      <c r="NA300" s="25">
        <f t="shared" si="334"/>
        <v>0</v>
      </c>
      <c r="NB300" s="25">
        <f t="shared" si="334"/>
        <v>0</v>
      </c>
      <c r="NC300" s="25">
        <f t="shared" si="334"/>
        <v>0</v>
      </c>
      <c r="ND300" s="25">
        <f t="shared" si="334"/>
        <v>0</v>
      </c>
      <c r="NE300" s="25">
        <f t="shared" si="334"/>
        <v>0</v>
      </c>
      <c r="NF300" s="25">
        <f t="shared" si="334"/>
        <v>0</v>
      </c>
      <c r="NG300" s="25">
        <f t="shared" si="334"/>
        <v>0</v>
      </c>
      <c r="NH300" s="25">
        <f t="shared" si="334"/>
        <v>0</v>
      </c>
      <c r="NI300" s="25">
        <f t="shared" si="334"/>
        <v>0</v>
      </c>
      <c r="NJ300" s="25">
        <f t="shared" si="334"/>
        <v>0</v>
      </c>
      <c r="NK300" s="25">
        <f t="shared" si="334"/>
        <v>0</v>
      </c>
      <c r="NL300" s="25">
        <f t="shared" si="334"/>
        <v>0</v>
      </c>
      <c r="NM300" s="25">
        <f t="shared" si="334"/>
        <v>0</v>
      </c>
      <c r="NN300" s="25">
        <f t="shared" si="334"/>
        <v>0</v>
      </c>
      <c r="NO300" s="25">
        <f t="shared" si="334"/>
        <v>0</v>
      </c>
      <c r="NP300" s="25">
        <f t="shared" si="334"/>
        <v>0</v>
      </c>
      <c r="NQ300" s="25">
        <f t="shared" si="334"/>
        <v>0</v>
      </c>
      <c r="NR300" s="25">
        <f t="shared" si="334"/>
        <v>0</v>
      </c>
      <c r="NS300" s="25">
        <f t="shared" si="334"/>
        <v>0</v>
      </c>
      <c r="NT300" s="25">
        <f t="shared" si="334"/>
        <v>0</v>
      </c>
      <c r="NU300" s="25">
        <f t="shared" si="334"/>
        <v>0</v>
      </c>
      <c r="NV300" s="25">
        <f t="shared" si="334"/>
        <v>0</v>
      </c>
      <c r="NW300" s="25">
        <f t="shared" si="334"/>
        <v>0</v>
      </c>
      <c r="NX300" s="25">
        <f t="shared" si="334"/>
        <v>0</v>
      </c>
      <c r="NY300" s="25">
        <f t="shared" si="334"/>
        <v>0</v>
      </c>
      <c r="NZ300" s="25">
        <f t="shared" si="334"/>
        <v>0</v>
      </c>
      <c r="OA300" s="25">
        <f t="shared" si="334"/>
        <v>0</v>
      </c>
      <c r="OB300" s="25">
        <f t="shared" si="334"/>
        <v>0</v>
      </c>
      <c r="OC300" s="25">
        <f t="shared" si="334"/>
        <v>0</v>
      </c>
      <c r="OD300" s="25">
        <f t="shared" si="334"/>
        <v>0</v>
      </c>
      <c r="OE300" s="25">
        <f t="shared" si="334"/>
        <v>0</v>
      </c>
      <c r="OF300" s="25">
        <f t="shared" si="334"/>
        <v>0</v>
      </c>
      <c r="OG300" s="25">
        <f>OG266</f>
        <v>0</v>
      </c>
      <c r="OH300" s="25">
        <f>OH266</f>
        <v>0</v>
      </c>
      <c r="OI300" s="30">
        <f>OI266</f>
        <v>0</v>
      </c>
      <c r="OJ300" s="30">
        <f>OJ266</f>
        <v>0</v>
      </c>
      <c r="OK300" s="30">
        <f>OK266</f>
        <v>0</v>
      </c>
      <c r="OL300" s="30">
        <f t="shared" ref="OL300:PB300" si="335">OL266</f>
        <v>0</v>
      </c>
      <c r="OM300" s="30">
        <f t="shared" si="335"/>
        <v>0</v>
      </c>
      <c r="ON300" s="30">
        <f t="shared" si="335"/>
        <v>0</v>
      </c>
      <c r="OO300" s="30">
        <f t="shared" si="335"/>
        <v>0</v>
      </c>
      <c r="OP300" s="30">
        <f t="shared" si="335"/>
        <v>0</v>
      </c>
      <c r="OQ300" s="30">
        <f t="shared" si="335"/>
        <v>0</v>
      </c>
      <c r="OR300" s="30">
        <f t="shared" si="335"/>
        <v>0</v>
      </c>
      <c r="OS300" s="30">
        <f t="shared" si="335"/>
        <v>0</v>
      </c>
      <c r="OT300" s="30">
        <f t="shared" si="335"/>
        <v>0</v>
      </c>
      <c r="OU300" s="30">
        <f t="shared" si="335"/>
        <v>0</v>
      </c>
      <c r="OV300" s="30">
        <f t="shared" si="335"/>
        <v>0</v>
      </c>
      <c r="OW300" s="30">
        <f t="shared" si="335"/>
        <v>0</v>
      </c>
      <c r="OX300" s="30">
        <f t="shared" si="335"/>
        <v>0</v>
      </c>
      <c r="OY300" s="30">
        <f t="shared" si="335"/>
        <v>0</v>
      </c>
      <c r="OZ300" s="30">
        <f t="shared" si="335"/>
        <v>0</v>
      </c>
      <c r="PA300" s="30">
        <f t="shared" si="335"/>
        <v>0</v>
      </c>
      <c r="PB300" s="30">
        <f t="shared" si="335"/>
        <v>0</v>
      </c>
    </row>
    <row r="301" spans="1:438">
      <c r="A301" s="21" t="s">
        <v>380</v>
      </c>
      <c r="B301" s="37">
        <f t="shared" ref="B301:AF301" si="336">B300/B299</f>
        <v>0</v>
      </c>
      <c r="C301" s="37">
        <f t="shared" si="336"/>
        <v>0</v>
      </c>
      <c r="D301" s="37">
        <f t="shared" si="336"/>
        <v>0</v>
      </c>
      <c r="E301" s="37">
        <f t="shared" si="336"/>
        <v>0</v>
      </c>
      <c r="F301" s="37">
        <f t="shared" si="336"/>
        <v>0</v>
      </c>
      <c r="G301" s="37">
        <f t="shared" si="336"/>
        <v>0</v>
      </c>
      <c r="H301" s="37">
        <f t="shared" si="336"/>
        <v>0</v>
      </c>
      <c r="I301" s="37">
        <f t="shared" si="336"/>
        <v>0</v>
      </c>
      <c r="J301" s="37">
        <f t="shared" si="336"/>
        <v>0</v>
      </c>
      <c r="K301" s="37">
        <f t="shared" si="336"/>
        <v>0</v>
      </c>
      <c r="L301" s="37">
        <f t="shared" si="336"/>
        <v>0</v>
      </c>
      <c r="M301" s="37">
        <f t="shared" si="336"/>
        <v>0</v>
      </c>
      <c r="N301" s="37">
        <f t="shared" si="336"/>
        <v>0</v>
      </c>
      <c r="O301" s="37">
        <f t="shared" si="336"/>
        <v>0</v>
      </c>
      <c r="P301" s="37">
        <f t="shared" si="336"/>
        <v>0</v>
      </c>
      <c r="Q301" s="37">
        <f t="shared" si="336"/>
        <v>0</v>
      </c>
      <c r="R301" s="37">
        <f t="shared" si="336"/>
        <v>0</v>
      </c>
      <c r="S301" s="37">
        <f t="shared" si="336"/>
        <v>0</v>
      </c>
      <c r="T301" s="37">
        <f t="shared" si="336"/>
        <v>0</v>
      </c>
      <c r="U301" s="37">
        <f t="shared" si="336"/>
        <v>0</v>
      </c>
      <c r="V301" s="37">
        <f t="shared" si="336"/>
        <v>0</v>
      </c>
      <c r="W301" s="37">
        <f t="shared" si="336"/>
        <v>0</v>
      </c>
      <c r="X301" s="37">
        <f t="shared" si="336"/>
        <v>0</v>
      </c>
      <c r="Y301" s="37">
        <f t="shared" si="336"/>
        <v>0</v>
      </c>
      <c r="Z301" s="37" t="e">
        <f t="shared" si="336"/>
        <v>#DIV/0!</v>
      </c>
      <c r="AA301" s="37" t="e">
        <f t="shared" si="336"/>
        <v>#DIV/0!</v>
      </c>
      <c r="AB301" s="37" t="e">
        <f t="shared" si="336"/>
        <v>#DIV/0!</v>
      </c>
      <c r="AC301" s="37" t="e">
        <f t="shared" si="336"/>
        <v>#DIV/0!</v>
      </c>
      <c r="AD301" s="37" t="e">
        <f t="shared" si="336"/>
        <v>#DIV/0!</v>
      </c>
      <c r="AE301" s="37" t="e">
        <f t="shared" si="336"/>
        <v>#DIV/0!</v>
      </c>
      <c r="AF301" s="37" t="e">
        <f t="shared" si="336"/>
        <v>#DIV/0!</v>
      </c>
      <c r="AG301" s="37"/>
      <c r="AI301" s="38"/>
      <c r="AJ301" s="38"/>
      <c r="AK301" s="38"/>
      <c r="AL301" s="38">
        <f t="shared" ref="AL301:CW301" si="337">AL300/AL299</f>
        <v>0</v>
      </c>
      <c r="AM301" s="38">
        <f t="shared" si="337"/>
        <v>0</v>
      </c>
      <c r="AN301" s="38">
        <f t="shared" si="337"/>
        <v>0</v>
      </c>
      <c r="AO301" s="38">
        <f t="shared" si="337"/>
        <v>0</v>
      </c>
      <c r="AP301" s="38">
        <f t="shared" si="337"/>
        <v>0</v>
      </c>
      <c r="AQ301" s="38">
        <f t="shared" si="337"/>
        <v>0</v>
      </c>
      <c r="AR301" s="38">
        <f t="shared" si="337"/>
        <v>0</v>
      </c>
      <c r="AS301" s="38">
        <f t="shared" si="337"/>
        <v>0</v>
      </c>
      <c r="AT301" s="38">
        <f t="shared" si="337"/>
        <v>0</v>
      </c>
      <c r="AU301" s="38">
        <f t="shared" si="337"/>
        <v>0</v>
      </c>
      <c r="AV301" s="38">
        <f t="shared" si="337"/>
        <v>0</v>
      </c>
      <c r="AW301" s="38">
        <f t="shared" si="337"/>
        <v>0</v>
      </c>
      <c r="AX301" s="38">
        <f t="shared" si="337"/>
        <v>0</v>
      </c>
      <c r="AY301" s="38">
        <f t="shared" si="337"/>
        <v>0</v>
      </c>
      <c r="AZ301" s="38">
        <f t="shared" si="337"/>
        <v>0</v>
      </c>
      <c r="BA301" s="38">
        <f t="shared" si="337"/>
        <v>0</v>
      </c>
      <c r="BB301" s="38">
        <f t="shared" si="337"/>
        <v>0</v>
      </c>
      <c r="BC301" s="38">
        <f t="shared" si="337"/>
        <v>0</v>
      </c>
      <c r="BD301" s="38">
        <f t="shared" si="337"/>
        <v>0</v>
      </c>
      <c r="BE301" s="38">
        <f t="shared" si="337"/>
        <v>0</v>
      </c>
      <c r="BF301" s="38">
        <f t="shared" si="337"/>
        <v>0</v>
      </c>
      <c r="BG301" s="38">
        <f t="shared" si="337"/>
        <v>0</v>
      </c>
      <c r="BH301" s="38">
        <f t="shared" si="337"/>
        <v>0</v>
      </c>
      <c r="BI301" s="38">
        <f t="shared" si="337"/>
        <v>0</v>
      </c>
      <c r="BJ301" s="38">
        <f t="shared" si="337"/>
        <v>0</v>
      </c>
      <c r="BK301" s="38">
        <f t="shared" si="337"/>
        <v>0</v>
      </c>
      <c r="BL301" s="38">
        <f t="shared" si="337"/>
        <v>0</v>
      </c>
      <c r="BM301" s="38">
        <f t="shared" si="337"/>
        <v>0</v>
      </c>
      <c r="BN301" s="38">
        <f t="shared" si="337"/>
        <v>0</v>
      </c>
      <c r="BO301" s="38">
        <f t="shared" si="337"/>
        <v>0</v>
      </c>
      <c r="BP301" s="38">
        <f t="shared" si="337"/>
        <v>0</v>
      </c>
      <c r="BQ301" s="38">
        <f t="shared" si="337"/>
        <v>0</v>
      </c>
      <c r="BR301" s="38">
        <f t="shared" si="337"/>
        <v>0</v>
      </c>
      <c r="BS301" s="38">
        <f t="shared" si="337"/>
        <v>0</v>
      </c>
      <c r="BT301" s="38">
        <f t="shared" si="337"/>
        <v>0</v>
      </c>
      <c r="BU301" s="38">
        <f t="shared" si="337"/>
        <v>0</v>
      </c>
      <c r="BV301" s="38">
        <f t="shared" si="337"/>
        <v>0</v>
      </c>
      <c r="BW301" s="38">
        <f t="shared" si="337"/>
        <v>0</v>
      </c>
      <c r="BX301" s="38">
        <f t="shared" si="337"/>
        <v>0</v>
      </c>
      <c r="BY301" s="38">
        <f t="shared" si="337"/>
        <v>0</v>
      </c>
      <c r="BZ301" s="38">
        <f t="shared" si="337"/>
        <v>0</v>
      </c>
      <c r="CA301" s="38">
        <f t="shared" si="337"/>
        <v>0</v>
      </c>
      <c r="CB301" s="38">
        <f t="shared" si="337"/>
        <v>0</v>
      </c>
      <c r="CC301" s="38">
        <f t="shared" si="337"/>
        <v>0</v>
      </c>
      <c r="CD301" s="38">
        <f t="shared" si="337"/>
        <v>0</v>
      </c>
      <c r="CE301" s="38">
        <f t="shared" si="337"/>
        <v>0</v>
      </c>
      <c r="CF301" s="38">
        <f t="shared" si="337"/>
        <v>0</v>
      </c>
      <c r="CG301" s="38">
        <f t="shared" si="337"/>
        <v>0</v>
      </c>
      <c r="CH301" s="38">
        <f t="shared" si="337"/>
        <v>0</v>
      </c>
      <c r="CI301" s="38">
        <f t="shared" si="337"/>
        <v>0</v>
      </c>
      <c r="CJ301" s="38">
        <f t="shared" si="337"/>
        <v>0</v>
      </c>
      <c r="CK301" s="38">
        <f t="shared" si="337"/>
        <v>0</v>
      </c>
      <c r="CL301" s="38">
        <f t="shared" si="337"/>
        <v>0</v>
      </c>
      <c r="CM301" s="38">
        <f t="shared" si="337"/>
        <v>0</v>
      </c>
      <c r="CN301" s="38">
        <f t="shared" si="337"/>
        <v>0</v>
      </c>
      <c r="CO301" s="38">
        <f t="shared" si="337"/>
        <v>0</v>
      </c>
      <c r="CP301" s="38">
        <f t="shared" si="337"/>
        <v>0</v>
      </c>
      <c r="CQ301" s="38">
        <f t="shared" si="337"/>
        <v>0</v>
      </c>
      <c r="CR301" s="38">
        <f t="shared" si="337"/>
        <v>0</v>
      </c>
      <c r="CS301" s="38">
        <f t="shared" si="337"/>
        <v>0</v>
      </c>
      <c r="CT301" s="38">
        <f t="shared" si="337"/>
        <v>0</v>
      </c>
      <c r="CU301" s="38">
        <f t="shared" si="337"/>
        <v>0</v>
      </c>
      <c r="CV301" s="38">
        <f t="shared" si="337"/>
        <v>0</v>
      </c>
      <c r="CW301" s="38">
        <f t="shared" si="337"/>
        <v>0</v>
      </c>
      <c r="CX301" s="38">
        <f t="shared" ref="CX301:FI301" si="338">CX300/CX299</f>
        <v>0</v>
      </c>
      <c r="CY301" s="38">
        <f t="shared" si="338"/>
        <v>0</v>
      </c>
      <c r="CZ301" s="38">
        <f t="shared" si="338"/>
        <v>0</v>
      </c>
      <c r="DA301" s="38">
        <f t="shared" si="338"/>
        <v>0</v>
      </c>
      <c r="DB301" s="38">
        <f t="shared" si="338"/>
        <v>0</v>
      </c>
      <c r="DC301" s="38">
        <f t="shared" si="338"/>
        <v>0</v>
      </c>
      <c r="DD301" s="38">
        <f t="shared" si="338"/>
        <v>0</v>
      </c>
      <c r="DE301" s="38">
        <f t="shared" si="338"/>
        <v>0</v>
      </c>
      <c r="DF301" s="38">
        <f t="shared" si="338"/>
        <v>0</v>
      </c>
      <c r="DG301" s="38">
        <f t="shared" si="338"/>
        <v>0</v>
      </c>
      <c r="DH301" s="38">
        <f t="shared" si="338"/>
        <v>0</v>
      </c>
      <c r="DI301" s="38">
        <f t="shared" si="338"/>
        <v>0</v>
      </c>
      <c r="DJ301" s="38">
        <f t="shared" si="338"/>
        <v>0</v>
      </c>
      <c r="DK301" s="38">
        <f t="shared" si="338"/>
        <v>0</v>
      </c>
      <c r="DL301" s="38">
        <f t="shared" si="338"/>
        <v>0</v>
      </c>
      <c r="DM301" s="38">
        <f t="shared" si="338"/>
        <v>0</v>
      </c>
      <c r="DN301" s="38">
        <f t="shared" si="338"/>
        <v>0</v>
      </c>
      <c r="DO301" s="38">
        <f t="shared" si="338"/>
        <v>0</v>
      </c>
      <c r="DP301" s="38">
        <f t="shared" si="338"/>
        <v>0</v>
      </c>
      <c r="DQ301" s="38">
        <f t="shared" si="338"/>
        <v>0</v>
      </c>
      <c r="DR301" s="38">
        <f t="shared" si="338"/>
        <v>0</v>
      </c>
      <c r="DS301" s="38">
        <f t="shared" si="338"/>
        <v>0</v>
      </c>
      <c r="DT301" s="38">
        <f t="shared" si="338"/>
        <v>0</v>
      </c>
      <c r="DU301" s="38">
        <f t="shared" si="338"/>
        <v>0</v>
      </c>
      <c r="DV301" s="38">
        <f t="shared" si="338"/>
        <v>0</v>
      </c>
      <c r="DW301" s="38">
        <f t="shared" si="338"/>
        <v>0</v>
      </c>
      <c r="DX301" s="38">
        <f t="shared" si="338"/>
        <v>0</v>
      </c>
      <c r="DY301" s="38">
        <f t="shared" si="338"/>
        <v>0</v>
      </c>
      <c r="DZ301" s="38">
        <f t="shared" si="338"/>
        <v>0</v>
      </c>
      <c r="EA301" s="38">
        <f t="shared" si="338"/>
        <v>0</v>
      </c>
      <c r="EB301" s="38">
        <f t="shared" si="338"/>
        <v>0</v>
      </c>
      <c r="EC301" s="38">
        <f t="shared" si="338"/>
        <v>0</v>
      </c>
      <c r="ED301" s="38">
        <f t="shared" si="338"/>
        <v>0</v>
      </c>
      <c r="EE301" s="38">
        <f t="shared" si="338"/>
        <v>0</v>
      </c>
      <c r="EF301" s="38">
        <f t="shared" si="338"/>
        <v>0</v>
      </c>
      <c r="EG301" s="38">
        <f t="shared" si="338"/>
        <v>0</v>
      </c>
      <c r="EH301" s="38">
        <f t="shared" si="338"/>
        <v>0</v>
      </c>
      <c r="EI301" s="38">
        <f t="shared" si="338"/>
        <v>0</v>
      </c>
      <c r="EJ301" s="38">
        <f t="shared" si="338"/>
        <v>0</v>
      </c>
      <c r="EK301" s="38">
        <f t="shared" si="338"/>
        <v>0</v>
      </c>
      <c r="EL301" s="38">
        <f t="shared" si="338"/>
        <v>0</v>
      </c>
      <c r="EM301" s="38">
        <f t="shared" si="338"/>
        <v>0</v>
      </c>
      <c r="EN301" s="38">
        <f t="shared" si="338"/>
        <v>0</v>
      </c>
      <c r="EO301" s="38">
        <f t="shared" si="338"/>
        <v>0</v>
      </c>
      <c r="EP301" s="38">
        <f t="shared" si="338"/>
        <v>0</v>
      </c>
      <c r="EQ301" s="38">
        <f t="shared" si="338"/>
        <v>0</v>
      </c>
      <c r="ER301" s="38">
        <f t="shared" si="338"/>
        <v>0</v>
      </c>
      <c r="ES301" s="38">
        <f t="shared" si="338"/>
        <v>0</v>
      </c>
      <c r="ET301" s="38">
        <f t="shared" si="338"/>
        <v>0</v>
      </c>
      <c r="EU301" s="38">
        <f t="shared" si="338"/>
        <v>0</v>
      </c>
      <c r="EV301" s="38">
        <f t="shared" si="338"/>
        <v>0</v>
      </c>
      <c r="EW301" s="38">
        <f t="shared" si="338"/>
        <v>0</v>
      </c>
      <c r="EX301" s="38">
        <f t="shared" si="338"/>
        <v>0</v>
      </c>
      <c r="EY301" s="38">
        <f t="shared" si="338"/>
        <v>0</v>
      </c>
      <c r="EZ301" s="38">
        <f t="shared" si="338"/>
        <v>0</v>
      </c>
      <c r="FA301" s="38">
        <f t="shared" si="338"/>
        <v>0</v>
      </c>
      <c r="FB301" s="38">
        <f t="shared" si="338"/>
        <v>0</v>
      </c>
      <c r="FC301" s="38">
        <f t="shared" si="338"/>
        <v>0</v>
      </c>
      <c r="FD301" s="38">
        <f t="shared" si="338"/>
        <v>0</v>
      </c>
      <c r="FE301" s="38">
        <f t="shared" si="338"/>
        <v>0</v>
      </c>
      <c r="FF301" s="38">
        <f t="shared" si="338"/>
        <v>0</v>
      </c>
      <c r="FG301" s="38">
        <f t="shared" si="338"/>
        <v>0</v>
      </c>
      <c r="FH301" s="38">
        <f t="shared" si="338"/>
        <v>0</v>
      </c>
      <c r="FI301" s="38">
        <f t="shared" si="338"/>
        <v>0</v>
      </c>
      <c r="FJ301" s="38">
        <f t="shared" ref="FJ301:HU301" si="339">FJ300/FJ299</f>
        <v>0</v>
      </c>
      <c r="FK301" s="38">
        <f t="shared" si="339"/>
        <v>0</v>
      </c>
      <c r="FL301" s="38">
        <f t="shared" si="339"/>
        <v>0</v>
      </c>
      <c r="FM301" s="38">
        <f t="shared" si="339"/>
        <v>0</v>
      </c>
      <c r="FN301" s="38">
        <f t="shared" si="339"/>
        <v>0</v>
      </c>
      <c r="FO301" s="38">
        <f t="shared" si="339"/>
        <v>0</v>
      </c>
      <c r="FP301" s="38">
        <f t="shared" si="339"/>
        <v>0</v>
      </c>
      <c r="FQ301" s="38">
        <f t="shared" si="339"/>
        <v>0</v>
      </c>
      <c r="FR301" s="38">
        <f t="shared" si="339"/>
        <v>0</v>
      </c>
      <c r="FS301" s="38">
        <f t="shared" si="339"/>
        <v>0</v>
      </c>
      <c r="FT301" s="38">
        <f t="shared" si="339"/>
        <v>0</v>
      </c>
      <c r="FU301" s="38">
        <f t="shared" si="339"/>
        <v>0</v>
      </c>
      <c r="FV301" s="38">
        <f t="shared" si="339"/>
        <v>0</v>
      </c>
      <c r="FW301" s="38">
        <f t="shared" si="339"/>
        <v>0</v>
      </c>
      <c r="FX301" s="38">
        <f t="shared" si="339"/>
        <v>0</v>
      </c>
      <c r="FY301" s="38">
        <f t="shared" si="339"/>
        <v>0</v>
      </c>
      <c r="FZ301" s="38">
        <f t="shared" si="339"/>
        <v>0</v>
      </c>
      <c r="GA301" s="38">
        <f t="shared" si="339"/>
        <v>0</v>
      </c>
      <c r="GB301" s="38">
        <f t="shared" si="339"/>
        <v>0</v>
      </c>
      <c r="GC301" s="38">
        <f t="shared" si="339"/>
        <v>0</v>
      </c>
      <c r="GD301" s="38">
        <f t="shared" si="339"/>
        <v>0</v>
      </c>
      <c r="GE301" s="38">
        <f t="shared" si="339"/>
        <v>0</v>
      </c>
      <c r="GF301" s="38">
        <f t="shared" si="339"/>
        <v>0</v>
      </c>
      <c r="GG301" s="38">
        <f t="shared" si="339"/>
        <v>0</v>
      </c>
      <c r="GH301" s="38">
        <f t="shared" si="339"/>
        <v>0</v>
      </c>
      <c r="GI301" s="38">
        <f t="shared" si="339"/>
        <v>0</v>
      </c>
      <c r="GJ301" s="38">
        <f t="shared" si="339"/>
        <v>0</v>
      </c>
      <c r="GK301" s="38">
        <f t="shared" si="339"/>
        <v>0</v>
      </c>
      <c r="GL301" s="38">
        <f t="shared" si="339"/>
        <v>0</v>
      </c>
      <c r="GM301" s="38">
        <f t="shared" si="339"/>
        <v>0</v>
      </c>
      <c r="GN301" s="38">
        <f t="shared" si="339"/>
        <v>0</v>
      </c>
      <c r="GO301" s="38">
        <f t="shared" si="339"/>
        <v>0</v>
      </c>
      <c r="GP301" s="38">
        <f t="shared" si="339"/>
        <v>0</v>
      </c>
      <c r="GQ301" s="38">
        <f t="shared" si="339"/>
        <v>0</v>
      </c>
      <c r="GR301" s="38">
        <f t="shared" si="339"/>
        <v>0</v>
      </c>
      <c r="GS301" s="38">
        <f t="shared" si="339"/>
        <v>0</v>
      </c>
      <c r="GT301" s="38">
        <f t="shared" si="339"/>
        <v>0</v>
      </c>
      <c r="GU301" s="38">
        <f t="shared" si="339"/>
        <v>0</v>
      </c>
      <c r="GV301" s="38">
        <f t="shared" si="339"/>
        <v>0</v>
      </c>
      <c r="GW301" s="38">
        <f t="shared" si="339"/>
        <v>0</v>
      </c>
      <c r="GX301" s="38">
        <f t="shared" si="339"/>
        <v>0</v>
      </c>
      <c r="GY301" s="38">
        <f t="shared" si="339"/>
        <v>0</v>
      </c>
      <c r="GZ301" s="38">
        <f t="shared" si="339"/>
        <v>0</v>
      </c>
      <c r="HA301" s="38">
        <f t="shared" si="339"/>
        <v>0</v>
      </c>
      <c r="HB301" s="38">
        <f t="shared" si="339"/>
        <v>0</v>
      </c>
      <c r="HC301" s="38">
        <f t="shared" si="339"/>
        <v>0</v>
      </c>
      <c r="HD301" s="38">
        <f t="shared" si="339"/>
        <v>0</v>
      </c>
      <c r="HE301" s="38">
        <f t="shared" si="339"/>
        <v>0</v>
      </c>
      <c r="HF301" s="38">
        <f t="shared" si="339"/>
        <v>0</v>
      </c>
      <c r="HG301" s="38">
        <f t="shared" si="339"/>
        <v>0</v>
      </c>
      <c r="HH301" s="38">
        <f t="shared" si="339"/>
        <v>0</v>
      </c>
      <c r="HI301" s="38">
        <f t="shared" si="339"/>
        <v>0</v>
      </c>
      <c r="HJ301" s="38">
        <f t="shared" si="339"/>
        <v>0</v>
      </c>
      <c r="HK301" s="38">
        <f t="shared" si="339"/>
        <v>0</v>
      </c>
      <c r="HL301" s="38">
        <f t="shared" si="339"/>
        <v>0</v>
      </c>
      <c r="HM301" s="38">
        <f t="shared" si="339"/>
        <v>0</v>
      </c>
      <c r="HN301" s="38">
        <f t="shared" si="339"/>
        <v>0</v>
      </c>
      <c r="HO301" s="38">
        <f t="shared" si="339"/>
        <v>0</v>
      </c>
      <c r="HP301" s="38">
        <f t="shared" si="339"/>
        <v>0</v>
      </c>
      <c r="HQ301" s="38">
        <f t="shared" si="339"/>
        <v>0</v>
      </c>
      <c r="HR301" s="38">
        <f t="shared" si="339"/>
        <v>0</v>
      </c>
      <c r="HS301" s="38">
        <f t="shared" si="339"/>
        <v>0</v>
      </c>
      <c r="HT301" s="38">
        <f t="shared" si="339"/>
        <v>0</v>
      </c>
      <c r="HU301" s="38">
        <f t="shared" si="339"/>
        <v>0</v>
      </c>
      <c r="HV301" s="38">
        <f t="shared" ref="HV301:KG301" si="340">HV300/HV299</f>
        <v>0</v>
      </c>
      <c r="HW301" s="38">
        <f t="shared" si="340"/>
        <v>0</v>
      </c>
      <c r="HX301" s="38">
        <f t="shared" si="340"/>
        <v>0</v>
      </c>
      <c r="HY301" s="38">
        <f t="shared" si="340"/>
        <v>0</v>
      </c>
      <c r="HZ301" s="38">
        <f t="shared" si="340"/>
        <v>0</v>
      </c>
      <c r="IA301" s="38">
        <f t="shared" si="340"/>
        <v>0</v>
      </c>
      <c r="IB301" s="38">
        <f t="shared" si="340"/>
        <v>0</v>
      </c>
      <c r="IC301" s="38">
        <f t="shared" si="340"/>
        <v>0</v>
      </c>
      <c r="ID301" s="38">
        <f t="shared" si="340"/>
        <v>0</v>
      </c>
      <c r="IE301" s="38">
        <f t="shared" si="340"/>
        <v>0</v>
      </c>
      <c r="IF301" s="38">
        <f t="shared" si="340"/>
        <v>0</v>
      </c>
      <c r="IG301" s="38">
        <f t="shared" si="340"/>
        <v>0</v>
      </c>
      <c r="IH301" s="38">
        <f t="shared" si="340"/>
        <v>0</v>
      </c>
      <c r="II301" s="38">
        <f t="shared" si="340"/>
        <v>0</v>
      </c>
      <c r="IJ301" s="38">
        <f t="shared" si="340"/>
        <v>0</v>
      </c>
      <c r="IK301" s="38">
        <f t="shared" si="340"/>
        <v>0</v>
      </c>
      <c r="IL301" s="38">
        <f t="shared" si="340"/>
        <v>0</v>
      </c>
      <c r="IM301" s="38">
        <f t="shared" si="340"/>
        <v>0</v>
      </c>
      <c r="IN301" s="38">
        <f t="shared" si="340"/>
        <v>0</v>
      </c>
      <c r="IO301" s="38">
        <f t="shared" si="340"/>
        <v>0</v>
      </c>
      <c r="IP301" s="38">
        <f t="shared" si="340"/>
        <v>0</v>
      </c>
      <c r="IQ301" s="38">
        <f t="shared" si="340"/>
        <v>0</v>
      </c>
      <c r="IR301" s="38">
        <f t="shared" si="340"/>
        <v>0</v>
      </c>
      <c r="IS301" s="38">
        <f t="shared" si="340"/>
        <v>0</v>
      </c>
      <c r="IT301" s="38">
        <f t="shared" si="340"/>
        <v>0</v>
      </c>
      <c r="IU301" s="38">
        <f t="shared" si="340"/>
        <v>0</v>
      </c>
      <c r="IV301" s="38">
        <f t="shared" si="340"/>
        <v>0</v>
      </c>
      <c r="IW301" s="38">
        <f t="shared" si="340"/>
        <v>0</v>
      </c>
      <c r="IX301" s="38">
        <f t="shared" si="340"/>
        <v>0</v>
      </c>
      <c r="IY301" s="38">
        <f t="shared" si="340"/>
        <v>0</v>
      </c>
      <c r="IZ301" s="38">
        <f t="shared" si="340"/>
        <v>0</v>
      </c>
      <c r="JA301" s="38">
        <f t="shared" si="340"/>
        <v>0</v>
      </c>
      <c r="JB301" s="38">
        <f t="shared" si="340"/>
        <v>0</v>
      </c>
      <c r="JC301" s="38">
        <f t="shared" si="340"/>
        <v>0</v>
      </c>
      <c r="JD301" s="38">
        <f t="shared" si="340"/>
        <v>0</v>
      </c>
      <c r="JE301" s="38">
        <f t="shared" si="340"/>
        <v>0</v>
      </c>
      <c r="JF301" s="38">
        <f t="shared" si="340"/>
        <v>0</v>
      </c>
      <c r="JG301" s="38">
        <f t="shared" si="340"/>
        <v>0</v>
      </c>
      <c r="JH301" s="38">
        <f t="shared" si="340"/>
        <v>0</v>
      </c>
      <c r="JI301" s="38">
        <f t="shared" si="340"/>
        <v>0</v>
      </c>
      <c r="JJ301" s="38">
        <f t="shared" si="340"/>
        <v>0</v>
      </c>
      <c r="JK301" s="38">
        <f t="shared" si="340"/>
        <v>0</v>
      </c>
      <c r="JL301" s="38">
        <f t="shared" si="340"/>
        <v>0</v>
      </c>
      <c r="JM301" s="38">
        <f t="shared" si="340"/>
        <v>0</v>
      </c>
      <c r="JN301" s="38">
        <f t="shared" si="340"/>
        <v>0</v>
      </c>
      <c r="JO301" s="38">
        <f t="shared" si="340"/>
        <v>0</v>
      </c>
      <c r="JP301" s="38">
        <f t="shared" si="340"/>
        <v>0</v>
      </c>
      <c r="JQ301" s="38">
        <f t="shared" si="340"/>
        <v>0</v>
      </c>
      <c r="JR301" s="38">
        <f t="shared" si="340"/>
        <v>0</v>
      </c>
      <c r="JS301" s="38">
        <f t="shared" si="340"/>
        <v>0</v>
      </c>
      <c r="JT301" s="38">
        <f t="shared" si="340"/>
        <v>0</v>
      </c>
      <c r="JU301" s="38">
        <f t="shared" si="340"/>
        <v>0</v>
      </c>
      <c r="JV301" s="38">
        <f t="shared" si="340"/>
        <v>0</v>
      </c>
      <c r="JW301" s="38">
        <f t="shared" si="340"/>
        <v>0</v>
      </c>
      <c r="JX301" s="38">
        <f t="shared" si="340"/>
        <v>0</v>
      </c>
      <c r="JY301" s="38">
        <f t="shared" si="340"/>
        <v>0</v>
      </c>
      <c r="JZ301" s="38">
        <f t="shared" si="340"/>
        <v>0</v>
      </c>
      <c r="KA301" s="38">
        <f t="shared" si="340"/>
        <v>0</v>
      </c>
      <c r="KB301" s="38">
        <f t="shared" si="340"/>
        <v>0</v>
      </c>
      <c r="KC301" s="38">
        <f t="shared" si="340"/>
        <v>0</v>
      </c>
      <c r="KD301" s="38">
        <f t="shared" si="340"/>
        <v>0</v>
      </c>
      <c r="KE301" s="38">
        <f t="shared" si="340"/>
        <v>0</v>
      </c>
      <c r="KF301" s="38">
        <f t="shared" si="340"/>
        <v>0</v>
      </c>
      <c r="KG301" s="38">
        <f t="shared" si="340"/>
        <v>0</v>
      </c>
      <c r="KH301" s="38">
        <f t="shared" ref="KH301:MS301" si="341">KH300/KH299</f>
        <v>0</v>
      </c>
      <c r="KI301" s="38">
        <f t="shared" si="341"/>
        <v>0</v>
      </c>
      <c r="KJ301" s="38">
        <f t="shared" si="341"/>
        <v>0</v>
      </c>
      <c r="KK301" s="38">
        <f t="shared" si="341"/>
        <v>0</v>
      </c>
      <c r="KL301" s="38">
        <f t="shared" si="341"/>
        <v>0</v>
      </c>
      <c r="KM301" s="38">
        <f t="shared" si="341"/>
        <v>0</v>
      </c>
      <c r="KN301" s="38">
        <f t="shared" si="341"/>
        <v>0</v>
      </c>
      <c r="KO301" s="38">
        <f t="shared" si="341"/>
        <v>0</v>
      </c>
      <c r="KP301" s="38">
        <f t="shared" si="341"/>
        <v>0</v>
      </c>
      <c r="KQ301" s="38">
        <f t="shared" si="341"/>
        <v>0</v>
      </c>
      <c r="KR301" s="38">
        <f t="shared" si="341"/>
        <v>0</v>
      </c>
      <c r="KS301" s="38">
        <f t="shared" si="341"/>
        <v>0</v>
      </c>
      <c r="KT301" s="38">
        <f t="shared" si="341"/>
        <v>0</v>
      </c>
      <c r="KU301" s="38">
        <f t="shared" si="341"/>
        <v>0</v>
      </c>
      <c r="KV301" s="38">
        <f t="shared" si="341"/>
        <v>0</v>
      </c>
      <c r="KW301" s="38">
        <f t="shared" si="341"/>
        <v>0</v>
      </c>
      <c r="KX301" s="38">
        <f t="shared" si="341"/>
        <v>0</v>
      </c>
      <c r="KY301" s="38">
        <f t="shared" si="341"/>
        <v>0</v>
      </c>
      <c r="KZ301" s="38">
        <f t="shared" si="341"/>
        <v>0</v>
      </c>
      <c r="LA301" s="38">
        <f t="shared" si="341"/>
        <v>0</v>
      </c>
      <c r="LB301" s="38">
        <f t="shared" si="341"/>
        <v>0</v>
      </c>
      <c r="LC301" s="38">
        <f t="shared" si="341"/>
        <v>0</v>
      </c>
      <c r="LD301" s="38">
        <f t="shared" si="341"/>
        <v>0</v>
      </c>
      <c r="LE301" s="38">
        <f t="shared" si="341"/>
        <v>0</v>
      </c>
      <c r="LF301" s="38">
        <f t="shared" si="341"/>
        <v>0</v>
      </c>
      <c r="LG301" s="38">
        <f t="shared" si="341"/>
        <v>0</v>
      </c>
      <c r="LH301" s="38">
        <f t="shared" si="341"/>
        <v>0</v>
      </c>
      <c r="LI301" s="38">
        <f t="shared" si="341"/>
        <v>0</v>
      </c>
      <c r="LJ301" s="38">
        <f t="shared" si="341"/>
        <v>0</v>
      </c>
      <c r="LK301" s="38">
        <f t="shared" si="341"/>
        <v>0</v>
      </c>
      <c r="LL301" s="38">
        <f t="shared" si="341"/>
        <v>0</v>
      </c>
      <c r="LM301" s="38">
        <f t="shared" si="341"/>
        <v>0</v>
      </c>
      <c r="LN301" s="38">
        <f t="shared" si="341"/>
        <v>0</v>
      </c>
      <c r="LO301" s="38">
        <f t="shared" si="341"/>
        <v>0</v>
      </c>
      <c r="LP301" s="38" t="e">
        <f t="shared" si="341"/>
        <v>#DIV/0!</v>
      </c>
      <c r="LQ301" s="38" t="e">
        <f t="shared" si="341"/>
        <v>#DIV/0!</v>
      </c>
      <c r="LR301" s="38" t="e">
        <f t="shared" si="341"/>
        <v>#DIV/0!</v>
      </c>
      <c r="LS301" s="38" t="e">
        <f t="shared" si="341"/>
        <v>#DIV/0!</v>
      </c>
      <c r="LT301" s="38" t="e">
        <f t="shared" si="341"/>
        <v>#DIV/0!</v>
      </c>
      <c r="LU301" s="38" t="e">
        <f t="shared" si="341"/>
        <v>#DIV/0!</v>
      </c>
      <c r="LV301" s="38" t="e">
        <f t="shared" si="341"/>
        <v>#DIV/0!</v>
      </c>
      <c r="LW301" s="38" t="e">
        <f t="shared" si="341"/>
        <v>#DIV/0!</v>
      </c>
      <c r="LX301" s="38" t="e">
        <f t="shared" si="341"/>
        <v>#DIV/0!</v>
      </c>
      <c r="LY301" s="38" t="e">
        <f t="shared" si="341"/>
        <v>#DIV/0!</v>
      </c>
      <c r="LZ301" s="38" t="e">
        <f t="shared" si="341"/>
        <v>#DIV/0!</v>
      </c>
      <c r="MA301" s="38" t="e">
        <f t="shared" si="341"/>
        <v>#DIV/0!</v>
      </c>
      <c r="MB301" s="38" t="e">
        <f t="shared" si="341"/>
        <v>#DIV/0!</v>
      </c>
      <c r="MC301" s="38" t="e">
        <f t="shared" si="341"/>
        <v>#DIV/0!</v>
      </c>
      <c r="MD301" s="38" t="e">
        <f t="shared" si="341"/>
        <v>#DIV/0!</v>
      </c>
      <c r="ME301" s="38" t="e">
        <f t="shared" si="341"/>
        <v>#DIV/0!</v>
      </c>
      <c r="MF301" s="38" t="e">
        <f t="shared" si="341"/>
        <v>#DIV/0!</v>
      </c>
      <c r="MG301" s="38" t="e">
        <f t="shared" si="341"/>
        <v>#DIV/0!</v>
      </c>
      <c r="MH301" s="38" t="e">
        <f t="shared" si="341"/>
        <v>#DIV/0!</v>
      </c>
      <c r="MI301" s="38" t="e">
        <f t="shared" si="341"/>
        <v>#DIV/0!</v>
      </c>
      <c r="MJ301" s="38" t="e">
        <f t="shared" si="341"/>
        <v>#DIV/0!</v>
      </c>
      <c r="MK301" s="38" t="e">
        <f t="shared" si="341"/>
        <v>#DIV/0!</v>
      </c>
      <c r="ML301" s="38" t="e">
        <f t="shared" si="341"/>
        <v>#DIV/0!</v>
      </c>
      <c r="MM301" s="38" t="e">
        <f t="shared" si="341"/>
        <v>#DIV/0!</v>
      </c>
      <c r="MN301" s="38" t="e">
        <f t="shared" si="341"/>
        <v>#DIV/0!</v>
      </c>
      <c r="MO301" s="38" t="e">
        <f t="shared" si="341"/>
        <v>#DIV/0!</v>
      </c>
      <c r="MP301" s="38" t="e">
        <f t="shared" si="341"/>
        <v>#DIV/0!</v>
      </c>
      <c r="MQ301" s="38" t="e">
        <f t="shared" si="341"/>
        <v>#DIV/0!</v>
      </c>
      <c r="MR301" s="38" t="e">
        <f t="shared" si="341"/>
        <v>#DIV/0!</v>
      </c>
      <c r="MS301" s="38" t="e">
        <f t="shared" si="341"/>
        <v>#DIV/0!</v>
      </c>
      <c r="MT301" s="38" t="e">
        <f t="shared" ref="MT301:OF301" si="342">MT300/MT299</f>
        <v>#DIV/0!</v>
      </c>
      <c r="MU301" s="38" t="e">
        <f t="shared" si="342"/>
        <v>#DIV/0!</v>
      </c>
      <c r="MV301" s="38" t="e">
        <f t="shared" si="342"/>
        <v>#DIV/0!</v>
      </c>
      <c r="MW301" s="38" t="e">
        <f t="shared" si="342"/>
        <v>#DIV/0!</v>
      </c>
      <c r="MX301" s="38" t="e">
        <f t="shared" si="342"/>
        <v>#DIV/0!</v>
      </c>
      <c r="MY301" s="38" t="e">
        <f t="shared" si="342"/>
        <v>#DIV/0!</v>
      </c>
      <c r="MZ301" s="38" t="e">
        <f t="shared" si="342"/>
        <v>#DIV/0!</v>
      </c>
      <c r="NA301" s="38" t="e">
        <f t="shared" si="342"/>
        <v>#DIV/0!</v>
      </c>
      <c r="NB301" s="38" t="e">
        <f t="shared" si="342"/>
        <v>#DIV/0!</v>
      </c>
      <c r="NC301" s="38" t="e">
        <f t="shared" si="342"/>
        <v>#DIV/0!</v>
      </c>
      <c r="ND301" s="38" t="e">
        <f t="shared" si="342"/>
        <v>#DIV/0!</v>
      </c>
      <c r="NE301" s="38" t="e">
        <f t="shared" si="342"/>
        <v>#DIV/0!</v>
      </c>
      <c r="NF301" s="38" t="e">
        <f t="shared" si="342"/>
        <v>#DIV/0!</v>
      </c>
      <c r="NG301" s="38" t="e">
        <f t="shared" si="342"/>
        <v>#DIV/0!</v>
      </c>
      <c r="NH301" s="38" t="e">
        <f t="shared" si="342"/>
        <v>#DIV/0!</v>
      </c>
      <c r="NI301" s="38" t="e">
        <f t="shared" si="342"/>
        <v>#DIV/0!</v>
      </c>
      <c r="NJ301" s="38" t="e">
        <f t="shared" si="342"/>
        <v>#DIV/0!</v>
      </c>
      <c r="NK301" s="38" t="e">
        <f t="shared" si="342"/>
        <v>#DIV/0!</v>
      </c>
      <c r="NL301" s="38" t="e">
        <f t="shared" si="342"/>
        <v>#DIV/0!</v>
      </c>
      <c r="NM301" s="38" t="e">
        <f t="shared" si="342"/>
        <v>#DIV/0!</v>
      </c>
      <c r="NN301" s="38" t="e">
        <f t="shared" si="342"/>
        <v>#DIV/0!</v>
      </c>
      <c r="NO301" s="38" t="e">
        <f t="shared" si="342"/>
        <v>#DIV/0!</v>
      </c>
      <c r="NP301" s="38" t="e">
        <f t="shared" si="342"/>
        <v>#DIV/0!</v>
      </c>
      <c r="NQ301" s="38" t="e">
        <f t="shared" si="342"/>
        <v>#DIV/0!</v>
      </c>
      <c r="NR301" s="38" t="e">
        <f t="shared" si="342"/>
        <v>#DIV/0!</v>
      </c>
      <c r="NS301" s="38" t="e">
        <f t="shared" si="342"/>
        <v>#DIV/0!</v>
      </c>
      <c r="NT301" s="38" t="e">
        <f t="shared" si="342"/>
        <v>#DIV/0!</v>
      </c>
      <c r="NU301" s="38" t="e">
        <f t="shared" si="342"/>
        <v>#DIV/0!</v>
      </c>
      <c r="NV301" s="38" t="e">
        <f t="shared" si="342"/>
        <v>#DIV/0!</v>
      </c>
      <c r="NW301" s="38" t="e">
        <f t="shared" si="342"/>
        <v>#DIV/0!</v>
      </c>
      <c r="NX301" s="38" t="e">
        <f t="shared" si="342"/>
        <v>#DIV/0!</v>
      </c>
      <c r="NY301" s="38" t="e">
        <f t="shared" si="342"/>
        <v>#DIV/0!</v>
      </c>
      <c r="NZ301" s="38" t="e">
        <f t="shared" si="342"/>
        <v>#DIV/0!</v>
      </c>
      <c r="OA301" s="38" t="e">
        <f t="shared" si="342"/>
        <v>#DIV/0!</v>
      </c>
      <c r="OB301" s="38" t="e">
        <f t="shared" si="342"/>
        <v>#DIV/0!</v>
      </c>
      <c r="OC301" s="38" t="e">
        <f t="shared" si="342"/>
        <v>#DIV/0!</v>
      </c>
      <c r="OD301" s="38" t="e">
        <f t="shared" si="342"/>
        <v>#DIV/0!</v>
      </c>
      <c r="OE301" s="38" t="e">
        <f t="shared" si="342"/>
        <v>#DIV/0!</v>
      </c>
      <c r="OF301" s="38" t="e">
        <f t="shared" si="342"/>
        <v>#DIV/0!</v>
      </c>
      <c r="OG301" s="38" t="e">
        <f>OG300/OG299</f>
        <v>#DIV/0!</v>
      </c>
      <c r="OH301" s="38" t="e">
        <f>OH300/OH299</f>
        <v>#DIV/0!</v>
      </c>
      <c r="OI301" s="39" t="e">
        <f>OI300/OI299</f>
        <v>#DIV/0!</v>
      </c>
      <c r="OJ301" s="39" t="e">
        <f>OJ300/OJ299</f>
        <v>#DIV/0!</v>
      </c>
      <c r="OK301" s="39" t="e">
        <f>OK300/OK299</f>
        <v>#DIV/0!</v>
      </c>
      <c r="OL301" s="39" t="e">
        <f t="shared" ref="OL301:PB301" si="343">OL300/OL299</f>
        <v>#DIV/0!</v>
      </c>
      <c r="OM301" s="39" t="e">
        <f t="shared" si="343"/>
        <v>#DIV/0!</v>
      </c>
      <c r="ON301" s="39">
        <f t="shared" si="343"/>
        <v>0</v>
      </c>
      <c r="OO301" s="39">
        <f t="shared" si="343"/>
        <v>0</v>
      </c>
      <c r="OP301" s="39">
        <f t="shared" si="343"/>
        <v>0</v>
      </c>
      <c r="OQ301" s="39">
        <f t="shared" si="343"/>
        <v>0</v>
      </c>
      <c r="OR301" s="39">
        <f t="shared" si="343"/>
        <v>0</v>
      </c>
      <c r="OS301" s="39">
        <f t="shared" si="343"/>
        <v>0</v>
      </c>
      <c r="OT301" s="39">
        <f t="shared" si="343"/>
        <v>0</v>
      </c>
      <c r="OU301" s="39">
        <f t="shared" si="343"/>
        <v>0</v>
      </c>
      <c r="OV301" s="39">
        <f t="shared" si="343"/>
        <v>0</v>
      </c>
      <c r="OW301" s="39">
        <f t="shared" si="343"/>
        <v>0</v>
      </c>
      <c r="OX301" s="39">
        <f t="shared" si="343"/>
        <v>0</v>
      </c>
      <c r="OY301" s="39">
        <f t="shared" si="343"/>
        <v>0</v>
      </c>
      <c r="OZ301" s="39">
        <f t="shared" si="343"/>
        <v>0</v>
      </c>
      <c r="PA301" s="39">
        <f t="shared" si="343"/>
        <v>0</v>
      </c>
      <c r="PB301" s="39">
        <f t="shared" si="343"/>
        <v>0</v>
      </c>
    </row>
    <row r="302" spans="1:438">
      <c r="A302" s="21" t="s">
        <v>381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>
        <v>129.19999999999999</v>
      </c>
      <c r="EZ302" s="25">
        <v>710.3</v>
      </c>
      <c r="FA302" s="25">
        <v>1023.7</v>
      </c>
      <c r="FB302" s="25">
        <v>1351.6</v>
      </c>
      <c r="FC302" s="25">
        <v>1747.9</v>
      </c>
      <c r="FD302" s="25">
        <v>2103.8000000000002</v>
      </c>
      <c r="FE302" s="25">
        <v>2520.1999999999998</v>
      </c>
      <c r="FF302" s="25">
        <v>2794.9</v>
      </c>
      <c r="FG302" s="25">
        <v>2946</v>
      </c>
      <c r="FH302" s="25">
        <v>3049.2</v>
      </c>
      <c r="FI302" s="25">
        <v>3071.9</v>
      </c>
      <c r="FJ302" s="25">
        <v>3127.4</v>
      </c>
      <c r="FK302" s="25">
        <v>113.6</v>
      </c>
      <c r="FL302" s="25">
        <v>518.6</v>
      </c>
      <c r="FM302" s="25">
        <v>906.2</v>
      </c>
      <c r="FN302" s="25">
        <v>1167.8</v>
      </c>
      <c r="FO302" s="25">
        <v>1393.9</v>
      </c>
      <c r="FP302" s="25">
        <v>1653.5</v>
      </c>
      <c r="FQ302" s="25">
        <v>2007.7</v>
      </c>
      <c r="FR302" s="25">
        <v>2354.6</v>
      </c>
      <c r="FS302" s="25">
        <v>2626.7</v>
      </c>
      <c r="FT302" s="25">
        <v>2956</v>
      </c>
      <c r="FU302" s="25">
        <v>3210.7</v>
      </c>
      <c r="FV302" s="25">
        <v>3456.3</v>
      </c>
      <c r="FW302" s="25">
        <v>199</v>
      </c>
      <c r="FX302" s="25">
        <v>680.9</v>
      </c>
      <c r="FY302" s="25">
        <v>967.6</v>
      </c>
      <c r="FZ302" s="25">
        <v>1162.9000000000001</v>
      </c>
      <c r="GA302" s="25">
        <v>1517.6</v>
      </c>
      <c r="GB302" s="25">
        <v>1788.4</v>
      </c>
      <c r="GC302" s="25">
        <v>2066.1999999999998</v>
      </c>
      <c r="GD302" s="25">
        <v>2428</v>
      </c>
      <c r="GE302" s="25">
        <v>2795.2</v>
      </c>
      <c r="GF302" s="25">
        <v>3032.1</v>
      </c>
      <c r="GG302" s="25">
        <v>3332.7</v>
      </c>
      <c r="GH302" s="25">
        <v>3594</v>
      </c>
      <c r="GI302" s="25">
        <v>339.2</v>
      </c>
      <c r="GJ302" s="25">
        <v>779.9</v>
      </c>
      <c r="GK302" s="25">
        <v>1044.4000000000001</v>
      </c>
      <c r="GL302" s="25">
        <v>1285.2</v>
      </c>
      <c r="GM302" s="25">
        <v>1645.6</v>
      </c>
      <c r="GN302" s="25">
        <v>1865.2</v>
      </c>
      <c r="GO302" s="25">
        <v>2235.1</v>
      </c>
      <c r="GP302" s="25">
        <v>2615.5</v>
      </c>
      <c r="GQ302" s="25">
        <v>2943.7</v>
      </c>
      <c r="GR302" s="25">
        <v>3263.4</v>
      </c>
      <c r="GS302" s="25">
        <v>3544.7</v>
      </c>
      <c r="GT302" s="25">
        <v>3853.5</v>
      </c>
      <c r="GU302" s="25">
        <v>297.2</v>
      </c>
      <c r="GV302" s="25">
        <v>651.1</v>
      </c>
      <c r="GW302" s="25">
        <v>935.8</v>
      </c>
      <c r="GX302" s="25">
        <v>1111.5999999999999</v>
      </c>
      <c r="GY302" s="25">
        <v>1499.6</v>
      </c>
      <c r="GZ302" s="25">
        <v>1810.5</v>
      </c>
      <c r="HA302" s="25">
        <v>2171.9</v>
      </c>
      <c r="HB302" s="25">
        <v>2450.8000000000002</v>
      </c>
      <c r="HC302" s="25">
        <v>2803.5</v>
      </c>
      <c r="HD302" s="25">
        <v>3027.9</v>
      </c>
      <c r="HE302" s="25">
        <v>3300.5</v>
      </c>
      <c r="HF302" s="25">
        <v>3575</v>
      </c>
      <c r="HG302" s="25">
        <v>127.9</v>
      </c>
      <c r="HH302" s="25">
        <v>538.9</v>
      </c>
      <c r="HI302" s="25">
        <v>768.9</v>
      </c>
      <c r="HJ302" s="25">
        <v>928.1</v>
      </c>
      <c r="HK302" s="25">
        <v>1290</v>
      </c>
      <c r="HL302" s="25">
        <v>1494.1</v>
      </c>
      <c r="HM302" s="25">
        <v>1756.2</v>
      </c>
      <c r="HN302" s="25">
        <v>2008.8</v>
      </c>
      <c r="HO302" s="25">
        <v>2388.6999999999998</v>
      </c>
      <c r="HP302" s="25">
        <v>2661</v>
      </c>
      <c r="HQ302" s="25">
        <v>2927.1</v>
      </c>
      <c r="HR302" s="25">
        <v>3097.8</v>
      </c>
      <c r="HS302" s="25">
        <v>76.099999999999994</v>
      </c>
      <c r="HT302" s="25">
        <v>439.7</v>
      </c>
      <c r="HU302" s="25">
        <v>792.2</v>
      </c>
      <c r="HV302" s="25">
        <v>1065.5999999999999</v>
      </c>
      <c r="HW302" s="25">
        <v>1332.7</v>
      </c>
      <c r="HX302" s="25">
        <v>1588.7</v>
      </c>
      <c r="HY302" s="25">
        <v>1933.3</v>
      </c>
      <c r="HZ302" s="25">
        <v>2301</v>
      </c>
      <c r="IA302" s="25">
        <v>2594.6</v>
      </c>
      <c r="IB302" s="25">
        <v>2813.9</v>
      </c>
      <c r="IC302" s="25">
        <v>3056.6</v>
      </c>
      <c r="ID302" s="25">
        <v>3276.4</v>
      </c>
      <c r="IE302" s="25">
        <v>241.1</v>
      </c>
      <c r="IF302" s="25">
        <v>737.5</v>
      </c>
      <c r="IG302" s="25">
        <v>1003.3</v>
      </c>
      <c r="IH302" s="25">
        <v>1229.7</v>
      </c>
      <c r="II302" s="25">
        <v>1411.6</v>
      </c>
      <c r="IJ302" s="25">
        <v>1625.3</v>
      </c>
      <c r="IK302" s="25">
        <v>1969.9</v>
      </c>
      <c r="IL302" s="25">
        <v>2237</v>
      </c>
      <c r="IM302" s="25">
        <v>2542.3000000000002</v>
      </c>
      <c r="IN302" s="25">
        <v>2706.7</v>
      </c>
      <c r="IO302" s="25">
        <v>2958.7</v>
      </c>
      <c r="IP302" s="25">
        <v>3214.7</v>
      </c>
      <c r="IQ302" s="25">
        <v>183.9</v>
      </c>
      <c r="IR302" s="25">
        <v>636.6</v>
      </c>
      <c r="IS302" s="25">
        <v>858.6</v>
      </c>
      <c r="IT302" s="25">
        <v>1044.9000000000001</v>
      </c>
      <c r="IU302" s="25">
        <v>1356.5</v>
      </c>
      <c r="IV302" s="25">
        <v>1609.9</v>
      </c>
      <c r="IW302" s="25">
        <v>1845.8</v>
      </c>
      <c r="IX302" s="25">
        <v>2168</v>
      </c>
      <c r="IY302" s="25">
        <v>2471.3000000000002</v>
      </c>
      <c r="IZ302" s="25">
        <v>2703.2</v>
      </c>
      <c r="JA302" s="25">
        <v>2971.1</v>
      </c>
      <c r="JB302" s="25">
        <v>3153.1</v>
      </c>
      <c r="JC302" s="25">
        <v>242.7</v>
      </c>
      <c r="JD302" s="25">
        <v>602.1</v>
      </c>
      <c r="JE302" s="25">
        <v>795.9</v>
      </c>
      <c r="JF302" s="25">
        <v>1010</v>
      </c>
      <c r="JG302" s="25">
        <v>1263.9000000000001</v>
      </c>
      <c r="JH302" s="25">
        <v>1550.4</v>
      </c>
      <c r="JI302" s="25">
        <v>1806.7</v>
      </c>
      <c r="JJ302" s="25">
        <v>2036.9</v>
      </c>
      <c r="JK302" s="25">
        <v>2116.3000000000002</v>
      </c>
      <c r="JL302" s="25">
        <v>2306.1999999999998</v>
      </c>
      <c r="JM302" s="25">
        <v>2476.1999999999998</v>
      </c>
      <c r="JN302" s="25">
        <v>2565.4</v>
      </c>
      <c r="JO302" s="25">
        <v>147.30000000000001</v>
      </c>
      <c r="JP302" s="25">
        <v>575.79999999999995</v>
      </c>
      <c r="JQ302" s="25">
        <v>822.9</v>
      </c>
      <c r="JR302" s="25">
        <v>1049.9000000000001</v>
      </c>
      <c r="JS302" s="25">
        <v>1429.9</v>
      </c>
      <c r="JT302" s="25">
        <v>1643.8</v>
      </c>
      <c r="JU302" s="25">
        <v>2023.4</v>
      </c>
      <c r="JV302" s="25">
        <v>2239.6999999999998</v>
      </c>
      <c r="JW302" s="25">
        <v>2586.1999999999998</v>
      </c>
      <c r="JX302" s="25">
        <v>2829.2</v>
      </c>
      <c r="JY302" s="25">
        <v>3011.3</v>
      </c>
      <c r="JZ302" s="25">
        <v>3194.5</v>
      </c>
      <c r="KA302" s="25">
        <v>185.1</v>
      </c>
      <c r="KB302" s="25">
        <v>566.79999999999995</v>
      </c>
      <c r="KC302" s="25">
        <v>973.4</v>
      </c>
      <c r="KD302" s="25">
        <v>1265</v>
      </c>
      <c r="KE302" s="25">
        <v>1552</v>
      </c>
      <c r="KF302" s="25">
        <v>1797.9</v>
      </c>
      <c r="KG302" s="25">
        <v>2061.6</v>
      </c>
      <c r="KH302" s="25">
        <v>2316.4</v>
      </c>
      <c r="KI302" s="25">
        <v>2634.7</v>
      </c>
      <c r="KJ302" s="25">
        <v>2895.8</v>
      </c>
      <c r="KK302" s="25">
        <v>3165.9</v>
      </c>
      <c r="KL302" s="25">
        <v>3416.3</v>
      </c>
      <c r="KM302" s="25">
        <v>251.2</v>
      </c>
      <c r="KN302" s="25">
        <v>759</v>
      </c>
      <c r="KO302" s="25">
        <v>950.6</v>
      </c>
      <c r="KP302" s="25">
        <v>1170</v>
      </c>
      <c r="KQ302" s="25">
        <v>1412.7</v>
      </c>
      <c r="KR302" s="25">
        <v>1733.4</v>
      </c>
      <c r="KS302" s="25">
        <v>2048.9</v>
      </c>
      <c r="KT302" s="25">
        <v>2300.3000000000002</v>
      </c>
      <c r="KU302" s="25">
        <v>2505.8000000000002</v>
      </c>
      <c r="KV302" s="25">
        <v>2807.6</v>
      </c>
      <c r="KW302" s="25">
        <v>3029.5</v>
      </c>
      <c r="KX302" s="25">
        <v>3252.5</v>
      </c>
      <c r="KY302" s="25">
        <v>221.7</v>
      </c>
      <c r="KZ302" s="25">
        <v>714.5</v>
      </c>
      <c r="LA302" s="25">
        <v>1078</v>
      </c>
      <c r="LB302" s="25">
        <v>1275.3</v>
      </c>
      <c r="LC302" s="25">
        <v>1539</v>
      </c>
      <c r="LD302" s="25">
        <v>1812.2</v>
      </c>
      <c r="LE302" s="25">
        <v>2165.6999999999998</v>
      </c>
      <c r="LF302" s="25">
        <v>2442.5</v>
      </c>
      <c r="LG302" s="25">
        <v>2739.8</v>
      </c>
      <c r="LH302" s="25">
        <v>2970.5</v>
      </c>
      <c r="LI302" s="25">
        <v>3331.9</v>
      </c>
      <c r="LJ302" s="25">
        <v>3665</v>
      </c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</row>
    <row r="303" spans="1:438" ht="15.75" thickBot="1">
      <c r="A303" s="31" t="s">
        <v>382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40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2">
        <f>(EY302-EX302*0)*36.7437/EY299</f>
        <v>0.67818371999999982</v>
      </c>
      <c r="EZ303" s="42">
        <f>(EZ302-EY302)*36.7437/EZ299</f>
        <v>1.2691253013552064</v>
      </c>
      <c r="FA303" s="42">
        <f t="shared" ref="FA303:FJ303" si="344">(FA302-EZ302)*36.7437/FA299</f>
        <v>1.1357604872275375</v>
      </c>
      <c r="FB303" s="42">
        <f t="shared" si="344"/>
        <v>1.0905375841781313</v>
      </c>
      <c r="FC303" s="42">
        <f t="shared" si="344"/>
        <v>1.1391323093170622</v>
      </c>
      <c r="FD303" s="42">
        <f t="shared" si="344"/>
        <v>1.3179885940334612</v>
      </c>
      <c r="FE303" s="42">
        <f t="shared" si="344"/>
        <v>0.80675331821776886</v>
      </c>
      <c r="FF303" s="42">
        <f t="shared" si="344"/>
        <v>0.95519015709283706</v>
      </c>
      <c r="FG303" s="42">
        <f t="shared" si="344"/>
        <v>0.68289951660516557</v>
      </c>
      <c r="FH303" s="42">
        <f t="shared" si="344"/>
        <v>1.2746049882352917</v>
      </c>
      <c r="FI303" s="42">
        <f t="shared" si="344"/>
        <v>2.2851561369863287</v>
      </c>
      <c r="FJ303" s="42">
        <f t="shared" si="344"/>
        <v>1.1918616890707188</v>
      </c>
      <c r="FK303" s="42">
        <f>(FK302-FJ302*0)*36.7437/FK299</f>
        <v>0.84154925806451597</v>
      </c>
      <c r="FL303" s="42">
        <f t="shared" ref="FL303:FV303" si="345">(FL302-FK302)*36.7437/FL299</f>
        <v>0.9576677070596562</v>
      </c>
      <c r="FM303" s="42">
        <f t="shared" si="345"/>
        <v>1.1047907935769141</v>
      </c>
      <c r="FN303" s="42">
        <f t="shared" si="345"/>
        <v>1.4395914212969891</v>
      </c>
      <c r="FO303" s="42">
        <f t="shared" si="345"/>
        <v>0.9357682552376666</v>
      </c>
      <c r="FP303" s="42">
        <f t="shared" si="345"/>
        <v>0.99933625144054439</v>
      </c>
      <c r="FQ303" s="42">
        <f t="shared" si="345"/>
        <v>1.0221172182517868</v>
      </c>
      <c r="FR303" s="42">
        <f t="shared" si="345"/>
        <v>0.99604513010861861</v>
      </c>
      <c r="FS303" s="42">
        <f t="shared" si="345"/>
        <v>0.97493522866894156</v>
      </c>
      <c r="FT303" s="42">
        <f t="shared" si="345"/>
        <v>1.004875044431526</v>
      </c>
      <c r="FU303" s="42">
        <f t="shared" si="345"/>
        <v>1.056277696388261</v>
      </c>
      <c r="FV303" s="42">
        <f t="shared" si="345"/>
        <v>0.90933622732769182</v>
      </c>
      <c r="FW303" s="42">
        <f>(FW302-FV302*0)*36.7437/FW299</f>
        <v>0.89706739050423256</v>
      </c>
      <c r="FX303" s="42">
        <f t="shared" ref="FX303:GH303" si="346">(FX302-FW302)*36.7437/FX299</f>
        <v>0.96075903581117728</v>
      </c>
      <c r="FY303" s="42">
        <f t="shared" si="346"/>
        <v>1.1821814375490969</v>
      </c>
      <c r="FZ303" s="42">
        <f t="shared" si="346"/>
        <v>1.218136922424037</v>
      </c>
      <c r="GA303" s="42">
        <f t="shared" si="346"/>
        <v>1.2327838053348459</v>
      </c>
      <c r="GB303" s="42">
        <f t="shared" si="346"/>
        <v>0.98031467586206955</v>
      </c>
      <c r="GC303" s="42">
        <f t="shared" si="346"/>
        <v>0.9727818412274839</v>
      </c>
      <c r="GD303" s="42">
        <f t="shared" si="346"/>
        <v>1.0283801856579258</v>
      </c>
      <c r="GE303" s="42">
        <f t="shared" si="346"/>
        <v>1.2369166336633657</v>
      </c>
      <c r="GF303" s="42">
        <f t="shared" si="346"/>
        <v>0.76624846214788767</v>
      </c>
      <c r="GG303" s="42">
        <f t="shared" si="346"/>
        <v>0.94113464723926343</v>
      </c>
      <c r="GH303" s="42">
        <f t="shared" si="346"/>
        <v>1.0480437517738244</v>
      </c>
      <c r="GI303" s="42">
        <f>(GI302-GH302*0)*36.7437/GI299</f>
        <v>0.83256266132264523</v>
      </c>
      <c r="GJ303" s="42">
        <f t="shared" ref="GJ303:GT303" si="347">(GJ302-GI302)*36.7437/GJ299</f>
        <v>1.0050864992862019</v>
      </c>
      <c r="GK303" s="42">
        <f t="shared" si="347"/>
        <v>1.0487437843962453</v>
      </c>
      <c r="GL303" s="42">
        <f t="shared" si="347"/>
        <v>0.8965328766845676</v>
      </c>
      <c r="GM303" s="42">
        <f t="shared" si="347"/>
        <v>1.0010151545846242</v>
      </c>
      <c r="GN303" s="42">
        <f t="shared" si="347"/>
        <v>0.96680044572250234</v>
      </c>
      <c r="GO303" s="42">
        <f t="shared" si="347"/>
        <v>1.1506514248222142</v>
      </c>
      <c r="GP303" s="42">
        <f t="shared" si="347"/>
        <v>0.96541673435557418</v>
      </c>
      <c r="GQ303" s="42">
        <f t="shared" si="347"/>
        <v>0.92450799908003622</v>
      </c>
      <c r="GR303" s="42">
        <f t="shared" si="347"/>
        <v>1.0553374261072688</v>
      </c>
      <c r="GS303" s="42">
        <f t="shared" si="347"/>
        <v>1.0534042814920495</v>
      </c>
      <c r="GT303" s="42">
        <f t="shared" si="347"/>
        <v>1.0134382422293682</v>
      </c>
      <c r="GU303" s="42">
        <f>(GU302-GT302*0)*36.7437/GU299</f>
        <v>0.93880911623108654</v>
      </c>
      <c r="GV303" s="42">
        <f t="shared" ref="GV303:HF303" si="348">(GV302-GU302)*36.7437/GV299</f>
        <v>1.0019722168284788</v>
      </c>
      <c r="GW303" s="42">
        <f t="shared" si="348"/>
        <v>0.93777959569699654</v>
      </c>
      <c r="GX303" s="42">
        <f t="shared" si="348"/>
        <v>1.1167950311203316</v>
      </c>
      <c r="GY303" s="42">
        <f t="shared" si="348"/>
        <v>1.0148459282460136</v>
      </c>
      <c r="GZ303" s="42">
        <f t="shared" si="348"/>
        <v>0.97255374851013132</v>
      </c>
      <c r="HA303" s="42">
        <f t="shared" si="348"/>
        <v>1.2459348076562209</v>
      </c>
      <c r="HB303" s="42">
        <f t="shared" si="348"/>
        <v>0.73324398468803687</v>
      </c>
      <c r="HC303" s="42">
        <f t="shared" si="348"/>
        <v>1.1023735105478047</v>
      </c>
      <c r="HD303" s="42">
        <f t="shared" si="348"/>
        <v>0.7230804419889505</v>
      </c>
      <c r="HE303" s="42">
        <f t="shared" si="348"/>
        <v>1.0575792017738355</v>
      </c>
      <c r="HF303" s="42">
        <f t="shared" si="348"/>
        <v>1.0654004066758211</v>
      </c>
      <c r="HG303" s="42">
        <f>(HG302-HF302*0)*36.7437/HG299</f>
        <v>1.0033132429547396</v>
      </c>
      <c r="HH303" s="42">
        <f t="shared" ref="HH303:HR303" si="349">(HH302-HG302)*36.7437/HH299</f>
        <v>0.81931752929687496</v>
      </c>
      <c r="HI303" s="42">
        <f t="shared" si="349"/>
        <v>0.94277677376171343</v>
      </c>
      <c r="HJ303" s="42">
        <f t="shared" si="349"/>
        <v>1.0019864748201441</v>
      </c>
      <c r="HK303" s="42">
        <f t="shared" si="349"/>
        <v>1.1057329976717112</v>
      </c>
      <c r="HL303" s="42">
        <f t="shared" si="349"/>
        <v>0.94737104219302626</v>
      </c>
      <c r="HM303" s="42">
        <f t="shared" si="349"/>
        <v>1.3219662004118056</v>
      </c>
      <c r="HN303" s="42">
        <f t="shared" si="349"/>
        <v>0.69269785954175656</v>
      </c>
      <c r="HO303" s="42">
        <f t="shared" si="349"/>
        <v>1.3020176877156975</v>
      </c>
      <c r="HP303" s="42">
        <f t="shared" si="349"/>
        <v>0.82084744523750974</v>
      </c>
      <c r="HQ303" s="42">
        <f t="shared" si="349"/>
        <v>0.81073785820895494</v>
      </c>
      <c r="HR303" s="42">
        <f t="shared" si="349"/>
        <v>0.84953942706217112</v>
      </c>
      <c r="HS303" s="42">
        <f>(HS302-HR302*0)*36.7437/HS299</f>
        <v>1.2466319973250108</v>
      </c>
      <c r="HT303" s="42">
        <f t="shared" ref="HT303:ID303" si="350">(HT302-HS302)*36.7437/HT299</f>
        <v>1.0247763534555496</v>
      </c>
      <c r="HU303" s="42">
        <f t="shared" si="350"/>
        <v>1.0796160915228807</v>
      </c>
      <c r="HV303" s="42">
        <f t="shared" si="350"/>
        <v>0.97436736954413128</v>
      </c>
      <c r="HW303" s="42">
        <f t="shared" si="350"/>
        <v>0.93451173776423579</v>
      </c>
      <c r="HX303" s="42">
        <f t="shared" si="350"/>
        <v>0.95428499543471634</v>
      </c>
      <c r="HY303" s="42">
        <f t="shared" si="350"/>
        <v>1.0089146629482069</v>
      </c>
      <c r="HZ303" s="42">
        <f t="shared" si="350"/>
        <v>0.99080804414784396</v>
      </c>
      <c r="IA303" s="42">
        <f t="shared" si="350"/>
        <v>0.83118501579474502</v>
      </c>
      <c r="IB303" s="42">
        <f t="shared" si="350"/>
        <v>1.0818868703007527</v>
      </c>
      <c r="IC303" s="42">
        <f t="shared" si="350"/>
        <v>1.0220855002865321</v>
      </c>
      <c r="ID303" s="42">
        <f t="shared" si="350"/>
        <v>1.1864647069193486</v>
      </c>
      <c r="IE303" s="42">
        <f>(IE302-ID302*0)*36.7437/IE299</f>
        <v>1.1050151016589747</v>
      </c>
      <c r="IF303" s="42">
        <f t="shared" ref="IF303:IP303" si="351">(IF302-IE302)*36.7437/IF299</f>
        <v>0.88670747107438008</v>
      </c>
      <c r="IG303" s="42">
        <f t="shared" si="351"/>
        <v>0.80177944832115577</v>
      </c>
      <c r="IH303" s="42">
        <f t="shared" si="351"/>
        <v>0.97615274348744452</v>
      </c>
      <c r="II303" s="42">
        <f t="shared" si="351"/>
        <v>0.91947709863805127</v>
      </c>
      <c r="IJ303" s="42">
        <f t="shared" si="351"/>
        <v>1.0456956572113465</v>
      </c>
      <c r="IK303" s="42">
        <f t="shared" si="351"/>
        <v>1.3579878828828833</v>
      </c>
      <c r="IL303" s="42">
        <f t="shared" si="351"/>
        <v>0.74226609211919492</v>
      </c>
      <c r="IM303" s="42">
        <f t="shared" si="351"/>
        <v>1.1096895449599371</v>
      </c>
      <c r="IN303" s="42">
        <f t="shared" si="351"/>
        <v>0.75764007023704838</v>
      </c>
      <c r="IO303" s="42">
        <f t="shared" si="351"/>
        <v>0.94580310520939725</v>
      </c>
      <c r="IP303" s="42">
        <f t="shared" si="351"/>
        <v>0.9589547558364766</v>
      </c>
      <c r="IQ303" s="42">
        <f>(IQ302-IP302*0)*36.7437/IQ299</f>
        <v>0.88828269094255285</v>
      </c>
      <c r="IR303" s="42">
        <f t="shared" ref="IR303:JB303" si="352">(IR302-IQ302)*36.7437/IR299</f>
        <v>0.89127541070567429</v>
      </c>
      <c r="IS303" s="42">
        <f t="shared" si="352"/>
        <v>0.99988985045354251</v>
      </c>
      <c r="IT303" s="42">
        <f t="shared" si="352"/>
        <v>1.0360755728772517</v>
      </c>
      <c r="IU303" s="42">
        <f t="shared" si="352"/>
        <v>0.95634287671232843</v>
      </c>
      <c r="IV303" s="42">
        <f t="shared" si="352"/>
        <v>1.1360241068814059</v>
      </c>
      <c r="IW303" s="42">
        <f t="shared" si="352"/>
        <v>0.86152855879137213</v>
      </c>
      <c r="IX303" s="42">
        <f t="shared" si="352"/>
        <v>0.89188037818291399</v>
      </c>
      <c r="IY303" s="42">
        <f t="shared" si="352"/>
        <v>1.0237336220834103</v>
      </c>
      <c r="IZ303" s="42">
        <f t="shared" si="352"/>
        <v>0.90349528469939411</v>
      </c>
      <c r="JA303" s="42">
        <f t="shared" si="352"/>
        <v>1.2191772640574687</v>
      </c>
      <c r="JB303" s="42">
        <f t="shared" si="352"/>
        <v>0.75443968862815869</v>
      </c>
      <c r="JC303" s="42">
        <f>(JC302-JB302*0)*36.7437/JC299</f>
        <v>0.91953969787585055</v>
      </c>
      <c r="JD303" s="42">
        <f t="shared" ref="JD303:JN303" si="353">(JD302-JC302)*36.7437/JD299</f>
        <v>0.9503912040302267</v>
      </c>
      <c r="JE303" s="42">
        <f t="shared" si="353"/>
        <v>0.83765781202211476</v>
      </c>
      <c r="JF303" s="42">
        <f t="shared" si="353"/>
        <v>0.98730248117469888</v>
      </c>
      <c r="JG303" s="42">
        <f t="shared" si="353"/>
        <v>1.0476390151600228</v>
      </c>
      <c r="JH303" s="42">
        <f t="shared" si="353"/>
        <v>1.1628266928090134</v>
      </c>
      <c r="JI303" s="42">
        <f t="shared" si="353"/>
        <v>0.91007057499033606</v>
      </c>
      <c r="JJ303" s="42">
        <f t="shared" si="353"/>
        <v>0.90891894906511939</v>
      </c>
      <c r="JK303" s="42">
        <f t="shared" si="353"/>
        <v>0.70452783868630842</v>
      </c>
      <c r="JL303" s="42">
        <f t="shared" si="353"/>
        <v>1.2151913322883987</v>
      </c>
      <c r="JM303" s="42">
        <f t="shared" si="353"/>
        <v>0.8954170011467889</v>
      </c>
      <c r="JN303" s="42">
        <f t="shared" si="353"/>
        <v>0.98631900090280167</v>
      </c>
      <c r="JO303" s="42">
        <f>(JO302-JN302*0)*36.7437/JO299</f>
        <v>0.7533890604120268</v>
      </c>
      <c r="JP303" s="42">
        <f t="shared" ref="JP303:JZ303" si="354">(JP302-JO302)*36.7437/JP299</f>
        <v>1.3230819705882351</v>
      </c>
      <c r="JQ303" s="42">
        <f t="shared" si="354"/>
        <v>0.70078483096634769</v>
      </c>
      <c r="JR303" s="42">
        <f t="shared" si="354"/>
        <v>0.80759294151820338</v>
      </c>
      <c r="JS303" s="42">
        <f t="shared" si="354"/>
        <v>1.4614408624659827</v>
      </c>
      <c r="JT303" s="42">
        <f t="shared" si="354"/>
        <v>0.60346110488329197</v>
      </c>
      <c r="JU303" s="42">
        <f t="shared" si="354"/>
        <v>1.2019914270941059</v>
      </c>
      <c r="JV303" s="42">
        <f t="shared" si="354"/>
        <v>0.79548216494845259</v>
      </c>
      <c r="JW303" s="42">
        <f t="shared" si="354"/>
        <v>0.89313869168712734</v>
      </c>
      <c r="JX303" s="42">
        <f t="shared" si="354"/>
        <v>0.88825299442896921</v>
      </c>
      <c r="JY303" s="42">
        <f t="shared" si="354"/>
        <v>0.78202755610098318</v>
      </c>
      <c r="JZ303" s="42">
        <f t="shared" si="354"/>
        <v>1.2669764426877457</v>
      </c>
      <c r="KA303" s="42">
        <f>(KA302-JZ302*0)*36.7437/KA299</f>
        <v>0.90118707698423206</v>
      </c>
      <c r="KB303" s="42">
        <f t="shared" ref="KB303:KL303" si="355">(KB302-KA302)*36.7437/KB299</f>
        <v>1.4225651982959728</v>
      </c>
      <c r="KC303" s="42">
        <f t="shared" si="355"/>
        <v>0.84915246220302376</v>
      </c>
      <c r="KD303" s="42">
        <f t="shared" si="355"/>
        <v>0.81640223407497714</v>
      </c>
      <c r="KE303" s="42">
        <f t="shared" si="355"/>
        <v>1.1983456704545454</v>
      </c>
      <c r="KF303" s="42">
        <f t="shared" si="355"/>
        <v>0.92385233435582848</v>
      </c>
      <c r="KG303" s="42">
        <f t="shared" si="355"/>
        <v>0.87559314024941182</v>
      </c>
      <c r="KH303" s="42">
        <f t="shared" si="355"/>
        <v>0.98706323247232541</v>
      </c>
      <c r="KI303" s="42">
        <f t="shared" si="355"/>
        <v>0.97074366782868438</v>
      </c>
      <c r="KJ303" s="42">
        <f t="shared" si="355"/>
        <v>1.0234457083422246</v>
      </c>
      <c r="KK303" s="42">
        <f t="shared" si="355"/>
        <v>0.81783876143386869</v>
      </c>
      <c r="KL303" s="42">
        <f t="shared" si="355"/>
        <v>0.8637460082613595</v>
      </c>
      <c r="KM303" s="42">
        <f>(KM302-KL302*0)*36.7437/KM299</f>
        <v>0.73294826014452474</v>
      </c>
      <c r="KN303" s="42">
        <f t="shared" ref="KN303:KX303" si="356">(KN302-KM302)*36.7437/KN299</f>
        <v>1.1130734868460297</v>
      </c>
      <c r="KO303" s="42">
        <f t="shared" si="356"/>
        <v>0.73395464136780653</v>
      </c>
      <c r="KP303" s="42">
        <f t="shared" si="356"/>
        <v>0.86609022131499769</v>
      </c>
      <c r="KQ303" s="42">
        <f t="shared" si="356"/>
        <v>0.93486696613900833</v>
      </c>
      <c r="KR303" s="42">
        <f t="shared" si="356"/>
        <v>1.1275193369055594</v>
      </c>
      <c r="KS303" s="42">
        <f t="shared" si="356"/>
        <v>0.91670388660445978</v>
      </c>
      <c r="KT303" s="42">
        <f t="shared" si="356"/>
        <v>0.86508392770181708</v>
      </c>
      <c r="KU303" s="42">
        <f t="shared" si="356"/>
        <v>0.81349174208144792</v>
      </c>
      <c r="KV303" s="42">
        <f t="shared" si="356"/>
        <v>0.96285913519145505</v>
      </c>
      <c r="KW303" s="42">
        <f t="shared" si="356"/>
        <v>0.79090377631196063</v>
      </c>
      <c r="KX303" s="42">
        <f t="shared" si="356"/>
        <v>0.93515693905501007</v>
      </c>
      <c r="KY303" s="42">
        <f>(KY302-KX302*0)*36.7437/KY299</f>
        <v>0.85793346919431268</v>
      </c>
      <c r="KZ303" s="42">
        <f t="shared" ref="KZ303:LJ303" si="357">(KZ302-KY302)*36.7437/KZ299</f>
        <v>1.2479183569951757</v>
      </c>
      <c r="LA303" s="42">
        <f t="shared" si="357"/>
        <v>0.89844039645072782</v>
      </c>
      <c r="LB303" s="42">
        <f t="shared" si="357"/>
        <v>0.63782190124590243</v>
      </c>
      <c r="LC303" s="42">
        <f t="shared" si="357"/>
        <v>1.1811147705152305</v>
      </c>
      <c r="LD303" s="42">
        <f t="shared" si="357"/>
        <v>1.0116200110119311</v>
      </c>
      <c r="LE303" s="42">
        <f t="shared" si="357"/>
        <v>0.97702366808305241</v>
      </c>
      <c r="LF303" s="42">
        <f t="shared" si="357"/>
        <v>0.79109252999962643</v>
      </c>
      <c r="LG303" s="42">
        <f t="shared" si="357"/>
        <v>1.216183555837699</v>
      </c>
      <c r="LH303" s="42">
        <f t="shared" si="357"/>
        <v>0.71643981648203625</v>
      </c>
      <c r="LI303" s="42">
        <f t="shared" si="357"/>
        <v>0.90432638824547973</v>
      </c>
      <c r="LJ303" s="42">
        <f t="shared" si="357"/>
        <v>0.88212957725353025</v>
      </c>
      <c r="LK303" s="41"/>
      <c r="LL303" s="41"/>
      <c r="LM303" s="41"/>
      <c r="LN303" s="41"/>
      <c r="LO303" s="41"/>
      <c r="LP303" s="41"/>
      <c r="LQ303" s="41"/>
      <c r="LR303" s="41"/>
      <c r="LS303" s="41"/>
      <c r="LT303" s="41"/>
      <c r="LU303" s="41"/>
      <c r="LV303" s="41"/>
      <c r="LW303" s="41"/>
      <c r="LX303" s="41"/>
      <c r="LY303" s="41"/>
      <c r="LZ303" s="41"/>
      <c r="MA303" s="41"/>
      <c r="MB303" s="41"/>
      <c r="MC303" s="41"/>
      <c r="MD303" s="41"/>
      <c r="ME303" s="41"/>
      <c r="MF303" s="41"/>
      <c r="MG303" s="41"/>
      <c r="MH303" s="41"/>
      <c r="MI303" s="41"/>
      <c r="MJ303" s="41"/>
      <c r="MK303" s="41"/>
      <c r="ML303" s="41"/>
      <c r="MM303" s="41"/>
      <c r="MN303" s="41"/>
      <c r="MO303" s="41"/>
      <c r="MP303" s="41"/>
      <c r="MQ303" s="41"/>
      <c r="MR303" s="41"/>
      <c r="MS303" s="41"/>
      <c r="MT303" s="41"/>
      <c r="MU303" s="41"/>
      <c r="MV303" s="41"/>
      <c r="MW303" s="41"/>
      <c r="MX303" s="41"/>
      <c r="MY303" s="41"/>
      <c r="MZ303" s="41"/>
      <c r="NA303" s="41"/>
      <c r="NB303" s="41"/>
      <c r="NC303" s="41"/>
      <c r="ND303" s="41"/>
      <c r="NE303" s="41"/>
      <c r="NF303" s="41"/>
      <c r="NG303" s="41"/>
      <c r="NH303" s="41"/>
      <c r="NI303" s="41"/>
      <c r="NJ303" s="41"/>
      <c r="NK303" s="41"/>
      <c r="NL303" s="41"/>
      <c r="NM303" s="41"/>
      <c r="NN303" s="41"/>
      <c r="NO303" s="41"/>
      <c r="NP303" s="41"/>
      <c r="NQ303" s="41"/>
      <c r="NR303" s="41"/>
      <c r="NS303" s="41"/>
      <c r="NT303" s="41"/>
      <c r="NU303" s="41"/>
      <c r="NV303" s="41"/>
      <c r="NW303" s="41"/>
      <c r="NX303" s="41"/>
      <c r="NY303" s="41"/>
      <c r="NZ303" s="41"/>
      <c r="OA303" s="41"/>
      <c r="OB303" s="41"/>
      <c r="OC303" s="41"/>
      <c r="OD303" s="41"/>
      <c r="OE303" s="41"/>
      <c r="OF303" s="41"/>
      <c r="OG303" s="41"/>
      <c r="OH303" s="41"/>
      <c r="OI303" s="41"/>
      <c r="OJ303" s="41"/>
      <c r="OK303" s="41"/>
      <c r="OL303" s="41"/>
      <c r="OM303" s="41"/>
      <c r="ON303" s="41"/>
      <c r="OO303" s="41"/>
      <c r="OP303" s="41"/>
      <c r="OQ303" s="41"/>
      <c r="OR303" s="41"/>
      <c r="OS303" s="41"/>
      <c r="OT303" s="41"/>
      <c r="OU303" s="41"/>
      <c r="OV303" s="41"/>
      <c r="OW303" s="41"/>
      <c r="OX303" s="41"/>
      <c r="OY303" s="41"/>
      <c r="OZ303" s="41"/>
      <c r="PA303" s="41"/>
      <c r="PB303" s="41"/>
    </row>
    <row r="304" spans="1:438">
      <c r="A304" s="2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</row>
    <row r="305" spans="1:418">
      <c r="A305" s="21" t="s">
        <v>326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/>
      <c r="EY305" s="25"/>
      <c r="EZ305" s="25"/>
      <c r="FA305" s="25"/>
      <c r="FB305" s="25"/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  <c r="GT305" s="25"/>
      <c r="GU305" s="25"/>
      <c r="GV305" s="25"/>
      <c r="GW305" s="25"/>
      <c r="GX305" s="25"/>
      <c r="GY305" s="25"/>
      <c r="GZ305" s="25"/>
      <c r="HA305" s="25"/>
      <c r="HB305" s="25"/>
      <c r="HC305" s="25"/>
      <c r="HD305" s="25"/>
      <c r="HE305" s="25"/>
      <c r="HF305" s="25"/>
      <c r="HG305" s="25"/>
      <c r="HH305" s="25"/>
      <c r="HI305" s="25"/>
      <c r="HJ305" s="25"/>
      <c r="HK305" s="25"/>
      <c r="HL305" s="25"/>
      <c r="HM305" s="25"/>
      <c r="HN305" s="25"/>
      <c r="HO305" s="25"/>
      <c r="HP305" s="25"/>
      <c r="HQ305" s="25"/>
      <c r="HR305" s="25"/>
      <c r="HS305" s="25"/>
      <c r="HT305" s="25"/>
      <c r="HU305" s="25"/>
      <c r="HV305" s="25"/>
      <c r="HW305" s="25"/>
      <c r="HX305" s="25"/>
      <c r="HY305" s="25"/>
      <c r="HZ305" s="25"/>
      <c r="IA305" s="25"/>
      <c r="IB305" s="25"/>
      <c r="IC305" s="25"/>
      <c r="ID305" s="25"/>
      <c r="IE305" s="25"/>
      <c r="IF305" s="25"/>
      <c r="IG305" s="25"/>
      <c r="IH305" s="25"/>
      <c r="II305" s="25"/>
      <c r="IJ305" s="25"/>
      <c r="IK305" s="25"/>
      <c r="IL305" s="25"/>
      <c r="IM305" s="25"/>
      <c r="IN305" s="25"/>
      <c r="IO305" s="25"/>
      <c r="IP305" s="25"/>
      <c r="IQ305" s="25"/>
      <c r="IR305" s="25"/>
      <c r="IS305" s="25"/>
      <c r="IT305" s="25"/>
      <c r="IU305" s="25"/>
      <c r="IV305" s="25"/>
      <c r="IW305" s="25"/>
      <c r="IX305" s="25"/>
      <c r="IY305" s="25"/>
      <c r="IZ305" s="25"/>
      <c r="JA305" s="25"/>
      <c r="JB305" s="25"/>
      <c r="JC305" s="25"/>
      <c r="JD305" s="25"/>
      <c r="JE305" s="25"/>
      <c r="JF305" s="25"/>
      <c r="JG305" s="25"/>
      <c r="JH305" s="25"/>
      <c r="JI305" s="25"/>
      <c r="JJ305" s="25"/>
      <c r="JK305" s="25"/>
      <c r="JL305" s="25"/>
      <c r="JM305" s="25"/>
      <c r="JN305" s="25"/>
      <c r="JO305" s="25"/>
      <c r="JP305" s="25"/>
      <c r="JQ305" s="25"/>
      <c r="JR305" s="25"/>
      <c r="JS305" s="25"/>
      <c r="JT305" s="25"/>
      <c r="JU305" s="25"/>
      <c r="JV305" s="25"/>
      <c r="JW305" s="25"/>
      <c r="JX305" s="25"/>
      <c r="JY305" s="25"/>
      <c r="JZ305" s="25"/>
      <c r="KA305" s="25"/>
      <c r="KB305" s="25"/>
      <c r="KC305" s="25"/>
      <c r="KD305" s="25"/>
      <c r="KE305" s="25"/>
      <c r="KF305" s="25"/>
      <c r="KG305" s="25"/>
      <c r="KH305" s="25"/>
      <c r="KI305" s="25"/>
      <c r="KJ305" s="25"/>
      <c r="KK305" s="25"/>
      <c r="KL305" s="25"/>
      <c r="KM305" s="25"/>
      <c r="KN305" s="25"/>
      <c r="KO305" s="25"/>
      <c r="KP305" s="25"/>
      <c r="KQ305" s="25"/>
      <c r="KR305" s="25"/>
      <c r="KS305" s="25"/>
      <c r="KT305" s="25"/>
      <c r="KU305" s="25"/>
      <c r="KV305" s="25"/>
      <c r="KW305" s="25"/>
      <c r="KX305" s="25"/>
      <c r="KY305" s="25"/>
      <c r="KZ305" s="25"/>
      <c r="LA305" s="25"/>
      <c r="LB305" s="25"/>
      <c r="LC305" s="25"/>
      <c r="LD305" s="25"/>
      <c r="LE305" s="25"/>
      <c r="LF305" s="25"/>
      <c r="LG305" s="25"/>
      <c r="LH305" s="25"/>
      <c r="LI305" s="25"/>
      <c r="LJ305" s="25"/>
      <c r="LK305" s="25"/>
      <c r="LL305" s="25"/>
      <c r="LM305" s="25"/>
      <c r="LN305" s="25"/>
      <c r="LO305" s="25"/>
      <c r="LP305" s="25"/>
      <c r="LQ305" s="25"/>
      <c r="LR305" s="25"/>
      <c r="LS305" s="25"/>
      <c r="LT305" s="25"/>
      <c r="LU305" s="25"/>
      <c r="LV305" s="25"/>
      <c r="LW305" s="25"/>
      <c r="LX305" s="25"/>
      <c r="LY305" s="25"/>
      <c r="LZ305" s="25"/>
      <c r="MA305" s="25"/>
      <c r="MB305" s="25"/>
      <c r="MC305" s="25"/>
      <c r="MD305" s="25"/>
      <c r="ME305" s="25"/>
      <c r="MF305" s="25"/>
      <c r="MG305" s="25"/>
      <c r="MH305" s="25"/>
      <c r="MI305" s="25"/>
      <c r="MJ305" s="25"/>
      <c r="MK305" s="25"/>
      <c r="ML305" s="25"/>
      <c r="MM305" s="25"/>
      <c r="MN305" s="25"/>
      <c r="MO305" s="25"/>
      <c r="MP305" s="25"/>
      <c r="MQ305" s="25"/>
      <c r="MR305" s="25"/>
      <c r="MS305" s="25"/>
      <c r="MT305" s="25"/>
      <c r="MU305" s="25"/>
      <c r="MV305" s="25"/>
      <c r="MW305" s="25"/>
      <c r="MX305" s="25"/>
      <c r="MY305" s="25"/>
      <c r="MZ305" s="25"/>
      <c r="NA305" s="25"/>
      <c r="NB305" s="25"/>
      <c r="NC305" s="25"/>
      <c r="ND305" s="25"/>
      <c r="NE305" s="25"/>
      <c r="NF305" s="25"/>
      <c r="NG305" s="25"/>
      <c r="NH305" s="25"/>
      <c r="NI305" s="25"/>
      <c r="NJ305" s="25"/>
      <c r="NK305" s="25"/>
      <c r="NL305" s="25"/>
      <c r="NM305" s="25"/>
      <c r="NN305" s="25"/>
      <c r="NO305" s="25"/>
      <c r="NP305" s="25"/>
      <c r="NQ305" s="25"/>
      <c r="NR305" s="25"/>
      <c r="NS305" s="25"/>
      <c r="NT305" s="25"/>
      <c r="NU305" s="25"/>
      <c r="NV305" s="25"/>
      <c r="NW305" s="25"/>
      <c r="NX305" s="25"/>
      <c r="NY305" s="25"/>
      <c r="NZ305" s="25"/>
      <c r="OA305" s="25"/>
      <c r="OB305" s="25"/>
      <c r="OC305" s="25"/>
      <c r="OD305" s="25"/>
      <c r="OE305" s="25"/>
      <c r="OF305" s="25"/>
      <c r="OG305" s="25"/>
      <c r="OH305" s="25"/>
      <c r="OI305" s="25"/>
      <c r="OJ305" s="25"/>
      <c r="OK305" s="25"/>
      <c r="OL305" s="25"/>
      <c r="OM305" s="25"/>
      <c r="ON305" s="25"/>
      <c r="OO305" s="25"/>
      <c r="OP305" s="25"/>
    </row>
    <row r="306" spans="1:418">
      <c r="A306" s="21" t="s">
        <v>383</v>
      </c>
      <c r="B306" s="24">
        <f>SUM(AI306:AT306)/1000</f>
        <v>0.86291812195351913</v>
      </c>
      <c r="C306" s="24">
        <f>SUM(AU306:BF306)/1000</f>
        <v>1.6705176972280109</v>
      </c>
      <c r="D306" s="24">
        <f>SUM(BG306:BR306)/1000</f>
        <v>1.2559957508306159</v>
      </c>
      <c r="E306" s="24">
        <f>SUM(BS306:CD306)/1000</f>
        <v>1.3075770479491697</v>
      </c>
      <c r="F306" s="24">
        <f>SUM(CE306:CP306)/1000</f>
        <v>2.2445005843143426</v>
      </c>
      <c r="G306" s="24">
        <f>SUM(CQ306:DB306)/1000</f>
        <v>1.3641129826723846</v>
      </c>
      <c r="H306" s="24">
        <f>SUM(DC306:DN306)/1000</f>
        <v>1.5582354639477354</v>
      </c>
      <c r="I306" s="24">
        <f>SUM(DO306:DZ306)/1000</f>
        <v>4.2348469659051453</v>
      </c>
      <c r="J306" s="24">
        <f>SUM(EA306:EL306)/1000</f>
        <v>6.1050525682998815</v>
      </c>
      <c r="K306" s="24">
        <f>SUM(EM306:EX306)/1000</f>
        <v>6.1155067622060022</v>
      </c>
      <c r="L306" s="24">
        <f>SUM(EY306:FJ306)/1000</f>
        <v>3.1441546884801754</v>
      </c>
      <c r="M306" s="24">
        <f>SUM(FK306:FV306)/1000</f>
        <v>3.6806544224107154</v>
      </c>
      <c r="N306" s="24">
        <f>SUM(FW306:GH306)/1000</f>
        <v>2.9166539222525114</v>
      </c>
      <c r="O306" s="24">
        <f>SUM(GI306:GT306)/1000</f>
        <v>3.1767983560767341</v>
      </c>
      <c r="P306" s="24">
        <f>SUM(GU306:HF306)/1000</f>
        <v>4.8667418779049321</v>
      </c>
      <c r="Q306" s="24">
        <f>SUM(HG306:HR306)/1000</f>
        <v>2.8545545784112614</v>
      </c>
      <c r="R306" s="24">
        <f>SUM(HS306:ID306)/1000</f>
        <v>3.2513421799174784</v>
      </c>
      <c r="S306" s="24">
        <f>SUM(IE306:IP306)/1000</f>
        <v>1.4846388935412456</v>
      </c>
      <c r="T306" s="24">
        <f>SUM(IQ306:JB306)/1000</f>
        <v>1.3477474437909145</v>
      </c>
      <c r="U306" s="24">
        <f>SUM(JC306:JN306)/1000</f>
        <v>0.72602853199396189</v>
      </c>
      <c r="V306" s="24">
        <f>SUM(JO306:JZ306)/1000</f>
        <v>0.74241793819036572</v>
      </c>
      <c r="W306" s="24">
        <f>SUM(KA306:KL306)/1000</f>
        <v>2.3099157801231778</v>
      </c>
      <c r="X306" s="24">
        <f>SUM(KM306:KX306)/1000</f>
        <v>1.5719701737967324</v>
      </c>
      <c r="Y306" s="24">
        <f>SUM(KY306:LJ306)/1000</f>
        <v>0.97925888365048763</v>
      </c>
      <c r="Z306" s="24">
        <f t="shared" ref="Z306:AF306" si="358">SUM(LK306:LV306)/1000</f>
        <v>0</v>
      </c>
      <c r="AA306" s="24">
        <f t="shared" si="358"/>
        <v>0</v>
      </c>
      <c r="AB306" s="24">
        <f t="shared" si="358"/>
        <v>0</v>
      </c>
      <c r="AC306" s="24">
        <f t="shared" si="358"/>
        <v>0</v>
      </c>
      <c r="AD306" s="24">
        <f t="shared" si="358"/>
        <v>0</v>
      </c>
      <c r="AE306" s="24">
        <f t="shared" si="358"/>
        <v>0</v>
      </c>
      <c r="AF306" s="24">
        <f t="shared" si="358"/>
        <v>0</v>
      </c>
      <c r="AG306" s="24"/>
      <c r="AI306" s="25">
        <f>'Corn Exports'!AD243*39.3674/1000</f>
        <v>94.406079342575694</v>
      </c>
      <c r="AJ306" s="25">
        <f>'Corn Exports'!AE243*39.3674/1000</f>
        <v>54.036220940313306</v>
      </c>
      <c r="AK306" s="25">
        <f>'Corn Exports'!AF243*39.3674/1000</f>
        <v>34.029521688362856</v>
      </c>
      <c r="AL306" s="25">
        <f>'Corn Exports'!AG243*39.3674/1000</f>
        <v>56.418302956755156</v>
      </c>
      <c r="AM306" s="25">
        <f>'Corn Exports'!AH243*39.3674/1000</f>
        <v>18.37008337077765</v>
      </c>
      <c r="AN306" s="25">
        <f>'Corn Exports'!AI243*39.3674/1000</f>
        <v>26.215300786020755</v>
      </c>
      <c r="AO306" s="25">
        <f>'Corn Exports'!AJ243*39.3674/1000</f>
        <v>37.845192426475961</v>
      </c>
      <c r="AP306" s="25">
        <f>'Corn Exports'!AK243*39.3674/1000</f>
        <v>69.291154764540451</v>
      </c>
      <c r="AQ306" s="25">
        <f>'Corn Exports'!AL243*39.3674/1000</f>
        <v>122.30914025605591</v>
      </c>
      <c r="AR306" s="25">
        <f>'Corn Exports'!AM243*39.3674/1000</f>
        <v>133.72670578313927</v>
      </c>
      <c r="AS306" s="25">
        <f>'Corn Exports'!AN243*39.3674/1000</f>
        <v>131.51045511071777</v>
      </c>
      <c r="AT306" s="25">
        <f>'Corn Exports'!AO243*39.3674/1000</f>
        <v>84.759964527784518</v>
      </c>
      <c r="AU306" s="25">
        <f>'Corn Exports'!AP243*39.3674/1000</f>
        <v>140.08719023042445</v>
      </c>
      <c r="AV306" s="25">
        <f>'Corn Exports'!AQ243*39.3674/1000</f>
        <v>72.437300823991961</v>
      </c>
      <c r="AW306" s="25">
        <f>'Corn Exports'!AR243*39.3674/1000</f>
        <v>172.19337829328026</v>
      </c>
      <c r="AX306" s="25">
        <f>'Corn Exports'!AS243*39.3674/1000</f>
        <v>130.20085244065052</v>
      </c>
      <c r="AY306" s="25">
        <f>'Corn Exports'!AT243*39.3674/1000</f>
        <v>97.94991066254704</v>
      </c>
      <c r="AZ306" s="25">
        <f>'Corn Exports'!AU243*39.3674/1000</f>
        <v>62.183654356341158</v>
      </c>
      <c r="BA306" s="25">
        <f>'Corn Exports'!AV243*39.3674/1000</f>
        <v>45.428489307705604</v>
      </c>
      <c r="BB306" s="25">
        <f>'Corn Exports'!AW243*39.3674/1000</f>
        <v>134.8751265861213</v>
      </c>
      <c r="BC306" s="25">
        <f>'Corn Exports'!AX243*39.3674/1000</f>
        <v>150.01382348696973</v>
      </c>
      <c r="BD306" s="25">
        <f>'Corn Exports'!AY243*39.3674/1000</f>
        <v>201.42773943585843</v>
      </c>
      <c r="BE306" s="25">
        <f>'Corn Exports'!AZ243*39.3674/1000</f>
        <v>238.46082322432821</v>
      </c>
      <c r="BF306" s="25">
        <f>'Corn Exports'!BA243*39.3674/1000</f>
        <v>225.25940837979229</v>
      </c>
      <c r="BG306" s="25">
        <f>'Corn Exports'!BB243*39.3674/1000</f>
        <v>214.86007830150677</v>
      </c>
      <c r="BH306" s="25">
        <f>'Corn Exports'!BC243*39.3674/1000</f>
        <v>103.39506808386571</v>
      </c>
      <c r="BI306" s="25">
        <f>'Corn Exports'!BD243*39.3674/1000</f>
        <v>82.909472707594801</v>
      </c>
      <c r="BJ306" s="25">
        <f>'Corn Exports'!BE243*39.3674/1000</f>
        <v>57.355947472010406</v>
      </c>
      <c r="BK306" s="25">
        <f>'Corn Exports'!BF243*39.3674/1000</f>
        <v>47.812121149792503</v>
      </c>
      <c r="BL306" s="25">
        <f>'Corn Exports'!BG243*39.3674/1000</f>
        <v>47.636990851901857</v>
      </c>
      <c r="BM306" s="25">
        <f>'Corn Exports'!BH243*39.3674/1000</f>
        <v>49.1728680661464</v>
      </c>
      <c r="BN306" s="25">
        <f>'Corn Exports'!BI243*39.3674/1000</f>
        <v>68.60613182942835</v>
      </c>
      <c r="BO306" s="25">
        <f>'Corn Exports'!BJ243*39.3674/1000</f>
        <v>81.172118159493763</v>
      </c>
      <c r="BP306" s="25">
        <f>'Corn Exports'!BK243*39.3674/1000</f>
        <v>169.21926288042934</v>
      </c>
      <c r="BQ306" s="25">
        <f>'Corn Exports'!BL243*39.3674/1000</f>
        <v>207.38371938978554</v>
      </c>
      <c r="BR306" s="25">
        <f>'Corn Exports'!BM243*39.3674/1000</f>
        <v>126.47197193866022</v>
      </c>
      <c r="BS306" s="25">
        <f>'Corn Exports'!BN243*39.3674/1000</f>
        <v>122.03637094252713</v>
      </c>
      <c r="BT306" s="25">
        <f>'Corn Exports'!BO243*39.3674/1000</f>
        <v>127.45301157197684</v>
      </c>
      <c r="BU306" s="25">
        <f>'Corn Exports'!BP243*39.3674/1000</f>
        <v>194.36053449443042</v>
      </c>
      <c r="BV306" s="25">
        <f>'Corn Exports'!BQ243*39.3674/1000</f>
        <v>112.2724693787121</v>
      </c>
      <c r="BW306" s="25">
        <f>'Corn Exports'!BR243*39.3674/1000</f>
        <v>168.20722673421167</v>
      </c>
      <c r="BX306" s="25">
        <f>'Corn Exports'!BS243*39.3674/1000</f>
        <v>97.133772477863701</v>
      </c>
      <c r="BY306" s="25">
        <f>'Corn Exports'!BT243*39.3674/1000</f>
        <v>105.34629857098365</v>
      </c>
      <c r="BZ306" s="25">
        <f>'Corn Exports'!BU243*39.3674/1000</f>
        <v>130.32018901531936</v>
      </c>
      <c r="CA306" s="25">
        <f>'Corn Exports'!BV243*39.3674/1000</f>
        <v>62.369633433747154</v>
      </c>
      <c r="CB306" s="25">
        <f>'Corn Exports'!BW243*39.3674/1000</f>
        <v>105.45788601742726</v>
      </c>
      <c r="CC306" s="25">
        <f>'Corn Exports'!BX243*39.3674/1000</f>
        <v>53.785149185815207</v>
      </c>
      <c r="CD306" s="25">
        <f>'Corn Exports'!BY243*39.3674/1000</f>
        <v>28.834506126155254</v>
      </c>
      <c r="CE306" s="25">
        <f>'Corn Exports'!BZ243*39.3674/1000</f>
        <v>193.15322031693648</v>
      </c>
      <c r="CF306" s="25">
        <f>'Corn Exports'!CA243*39.3674/1000</f>
        <v>158.31158999056743</v>
      </c>
      <c r="CG306" s="25">
        <f>'Corn Exports'!CB243*39.3674/1000</f>
        <v>251.17559281631839</v>
      </c>
      <c r="CH306" s="25">
        <f>'Corn Exports'!CC243*39.3674/1000</f>
        <v>276.59893269771857</v>
      </c>
      <c r="CI306" s="25">
        <f>'Corn Exports'!CD243*39.3674/1000</f>
        <v>121.99111603369167</v>
      </c>
      <c r="CJ306" s="25">
        <f>'Corn Exports'!CE243*39.3674/1000</f>
        <v>147.54464126927607</v>
      </c>
      <c r="CK306" s="25">
        <f>'Corn Exports'!CF243*39.3674/1000</f>
        <v>120.86888728411094</v>
      </c>
      <c r="CL306" s="25">
        <f>'Corn Exports'!CG243*39.3674/1000</f>
        <v>166.2304241239504</v>
      </c>
      <c r="CM306" s="25">
        <f>'Corn Exports'!CH243*39.3674/1000</f>
        <v>259.43926315572497</v>
      </c>
      <c r="CN306" s="25">
        <f>'Corn Exports'!CI243*39.3674/1000</f>
        <v>260.17078086018859</v>
      </c>
      <c r="CO306" s="25">
        <f>'Corn Exports'!CJ243*39.3674/1000</f>
        <v>169.81749557941862</v>
      </c>
      <c r="CP306" s="25">
        <f>'Corn Exports'!CK243*39.3674/1000</f>
        <v>119.19864018644056</v>
      </c>
      <c r="CQ306" s="25">
        <f>'Corn Exports'!CL243*39.3674/1000</f>
        <v>154.53466489358058</v>
      </c>
      <c r="CR306" s="25">
        <f>'Corn Exports'!CM243*39.3674/1000</f>
        <v>130.31089006144904</v>
      </c>
      <c r="CS306" s="25">
        <f>'Corn Exports'!CN243*39.3674/1000</f>
        <v>112.72191881577662</v>
      </c>
      <c r="CT306" s="25">
        <f>'Corn Exports'!CO243*39.3674/1000</f>
        <v>79.034908594969806</v>
      </c>
      <c r="CU306" s="25">
        <f>'Corn Exports'!CP243*39.3674/1000</f>
        <v>48.018247960584148</v>
      </c>
      <c r="CV306" s="25">
        <f>'Corn Exports'!CQ243*39.3674/1000</f>
        <v>45.172768076272362</v>
      </c>
      <c r="CW306" s="25">
        <f>'Corn Exports'!CR243*39.3674/1000</f>
        <v>51.227781888918202</v>
      </c>
      <c r="CX306" s="25">
        <f>'Corn Exports'!CS243*39.3674/1000</f>
        <v>64.40920398263296</v>
      </c>
      <c r="CY306" s="25">
        <f>'Corn Exports'!CT243*39.3674/1000</f>
        <v>132.20322717405509</v>
      </c>
      <c r="CZ306" s="25">
        <f>'Corn Exports'!CU243*39.3674/1000</f>
        <v>113.07682888849307</v>
      </c>
      <c r="DA306" s="25">
        <f>'Corn Exports'!CV243*39.3674/1000</f>
        <v>186.46262300725564</v>
      </c>
      <c r="DB306" s="25">
        <f>'Corn Exports'!CW243*39.3674/1000</f>
        <v>246.93991932839674</v>
      </c>
      <c r="DC306" s="25">
        <f>'Corn Exports'!CX243*39.3674/1000</f>
        <v>212.90574816309871</v>
      </c>
      <c r="DD306" s="25">
        <f>'Corn Exports'!CY243*39.3674/1000</f>
        <v>138.97131576598846</v>
      </c>
      <c r="DE306" s="25">
        <f>'Corn Exports'!CZ243*39.3674/1000</f>
        <v>137.84614234768216</v>
      </c>
      <c r="DF306" s="25">
        <f>'Corn Exports'!DA243*39.3674/1000</f>
        <v>146.30974019530024</v>
      </c>
      <c r="DG306" s="25">
        <f>'Corn Exports'!DB243*39.3674/1000</f>
        <v>104.210276373162</v>
      </c>
      <c r="DH306" s="25">
        <f>'Corn Exports'!DC243*39.3674/1000</f>
        <v>79.520004021870449</v>
      </c>
      <c r="DI306" s="25">
        <f>'Corn Exports'!DD243*39.3674/1000</f>
        <v>78.79468561998705</v>
      </c>
      <c r="DJ306" s="25">
        <f>'Corn Exports'!DE243*39.3674/1000</f>
        <v>62.882005792000683</v>
      </c>
      <c r="DK306" s="25">
        <f>'Corn Exports'!DF243*39.3674/1000</f>
        <v>58.778222466472783</v>
      </c>
      <c r="DL306" s="25">
        <f>'Corn Exports'!DG243*39.3674/1000</f>
        <v>98.107062982955114</v>
      </c>
      <c r="DM306" s="25">
        <f>'Corn Exports'!DH243*39.3674/1000</f>
        <v>191.98310195492371</v>
      </c>
      <c r="DN306" s="25">
        <f>'Corn Exports'!DI243*39.3674/1000</f>
        <v>247.92715826429358</v>
      </c>
      <c r="DO306" s="25">
        <f>'Corn Exports'!DJ243*39.3674/1000</f>
        <v>363.73942941629986</v>
      </c>
      <c r="DP306" s="25">
        <f>'Corn Exports'!DK243*39.3674/1000</f>
        <v>334.70809543322332</v>
      </c>
      <c r="DQ306" s="25">
        <f>'Corn Exports'!DL243*39.3674/1000</f>
        <v>400.92904559491973</v>
      </c>
      <c r="DR306" s="25">
        <f>'Corn Exports'!DM243*39.3674/1000</f>
        <v>325.90586068216174</v>
      </c>
      <c r="DS306" s="25">
        <f>'Corn Exports'!DN243*39.3674/1000</f>
        <v>235.79202346355206</v>
      </c>
      <c r="DT306" s="25">
        <f>'Corn Exports'!DO243*39.3674/1000</f>
        <v>210.51095757636742</v>
      </c>
      <c r="DU306" s="25">
        <f>'Corn Exports'!DP243*39.3674/1000</f>
        <v>260.55265789912886</v>
      </c>
      <c r="DV306" s="25">
        <f>'Corn Exports'!DQ243*39.3674/1000</f>
        <v>360.71261993151722</v>
      </c>
      <c r="DW306" s="25">
        <f>'Corn Exports'!DR243*39.3674/1000</f>
        <v>372.75166554226564</v>
      </c>
      <c r="DX306" s="25">
        <f>'Corn Exports'!DS243*39.3674/1000</f>
        <v>413.60661937142868</v>
      </c>
      <c r="DY306" s="25">
        <f>'Corn Exports'!DT243*39.3674/1000</f>
        <v>463.0212602382029</v>
      </c>
      <c r="DZ306" s="25">
        <f>'Corn Exports'!DU243*39.3674/1000</f>
        <v>492.61673075607769</v>
      </c>
      <c r="EA306" s="25">
        <f>'Corn Exports'!DV243*39.3674/1000</f>
        <v>513.89273721132406</v>
      </c>
      <c r="EB306" s="25">
        <f>'Corn Exports'!DW243*39.3674/1000</f>
        <v>483.90454087499359</v>
      </c>
      <c r="EC306" s="25">
        <f>'Corn Exports'!DX243*39.3674/1000</f>
        <v>490.04479509811728</v>
      </c>
      <c r="ED306" s="25">
        <f>'Corn Exports'!DY243*39.3674/1000</f>
        <v>451.65778362613185</v>
      </c>
      <c r="EE306" s="25">
        <f>'Corn Exports'!DZ243*39.3674/1000</f>
        <v>453.05557137540239</v>
      </c>
      <c r="EF306" s="25">
        <f>'Corn Exports'!EA243*39.3674/1000</f>
        <v>326.934944910475</v>
      </c>
      <c r="EG306" s="25">
        <f>'Corn Exports'!EB243*39.3674/1000</f>
        <v>400.73407752877239</v>
      </c>
      <c r="EH306" s="25">
        <f>'Corn Exports'!EC243*39.3674/1000</f>
        <v>474.64929208788396</v>
      </c>
      <c r="EI306" s="25">
        <f>'Corn Exports'!ED243*39.3674/1000</f>
        <v>393.94770099422743</v>
      </c>
      <c r="EJ306" s="25">
        <f>'Corn Exports'!EE243*39.3674/1000</f>
        <v>570.93252025174434</v>
      </c>
      <c r="EK306" s="25">
        <f>'Corn Exports'!EF243*39.3674/1000</f>
        <v>734.25624637840349</v>
      </c>
      <c r="EL306" s="25">
        <f>'Corn Exports'!EG243*39.3674/1000</f>
        <v>811.04235796240562</v>
      </c>
      <c r="EM306" s="25">
        <f>'Corn Exports'!EH243*39.3674/1000</f>
        <v>624.37205831871336</v>
      </c>
      <c r="EN306" s="25">
        <f>'Corn Exports'!EI243*39.3674/1000</f>
        <v>460.30472584755927</v>
      </c>
      <c r="EO306" s="25">
        <f>'Corn Exports'!EJ243*39.3674/1000</f>
        <v>634.05149438487319</v>
      </c>
      <c r="EP306" s="25">
        <f>'Corn Exports'!EK243*39.3674/1000</f>
        <v>524.03789588382142</v>
      </c>
      <c r="EQ306" s="25">
        <f>'Corn Exports'!EL243*39.3674/1000</f>
        <v>532.48878516115008</v>
      </c>
      <c r="ER306" s="25">
        <f>'Corn Exports'!EM243*39.3674/1000</f>
        <v>367.94503628670753</v>
      </c>
      <c r="ES306" s="25">
        <f>'Corn Exports'!EN243*39.3674/1000</f>
        <v>488.25350661756852</v>
      </c>
      <c r="ET306" s="25">
        <f>'Corn Exports'!EO243*39.3674/1000</f>
        <v>604.96049211446211</v>
      </c>
      <c r="EU306" s="25">
        <f>'Corn Exports'!EP243*39.3674/1000</f>
        <v>460.38810646726296</v>
      </c>
      <c r="EV306" s="25">
        <f>'Corn Exports'!EQ243*39.3674/1000</f>
        <v>473.08892762844772</v>
      </c>
      <c r="EW306" s="25">
        <f>'Corn Exports'!ER243*39.3674/1000</f>
        <v>522.2307991816931</v>
      </c>
      <c r="EX306" s="25">
        <f>'Corn Exports'!ES243*39.3674/1000</f>
        <v>423.38493431374263</v>
      </c>
      <c r="EY306" s="25">
        <f>'Corn Exports'!ET243*39.3674/1000</f>
        <v>453.63877076563466</v>
      </c>
      <c r="EZ306" s="25">
        <f>'Corn Exports'!EU243*39.3674/1000</f>
        <v>418.25609630657874</v>
      </c>
      <c r="FA306" s="25">
        <f>'Corn Exports'!EV243*39.3674/1000</f>
        <v>403.18869138540259</v>
      </c>
      <c r="FB306" s="25">
        <f>'Corn Exports'!EW243*39.3674/1000</f>
        <v>283.66458781350156</v>
      </c>
      <c r="FC306" s="25">
        <f>'Corn Exports'!EX243*39.3674/1000</f>
        <v>217.68866508628753</v>
      </c>
      <c r="FD306" s="25">
        <f>'Corn Exports'!EY243*39.3674/1000</f>
        <v>173.54792590705395</v>
      </c>
      <c r="FE306" s="25">
        <f>'Corn Exports'!EZ243*39.3674/1000</f>
        <v>102.36009451810131</v>
      </c>
      <c r="FF306" s="25">
        <f>'Corn Exports'!FA243*39.3674/1000</f>
        <v>121.22767192094</v>
      </c>
      <c r="FG306" s="25">
        <f>'Corn Exports'!FB243*39.3674/1000</f>
        <v>105.08639281030878</v>
      </c>
      <c r="FH306" s="25">
        <f>'Corn Exports'!FC243*39.3674/1000</f>
        <v>175.82399984937442</v>
      </c>
      <c r="FI306" s="25">
        <f>'Corn Exports'!FD243*39.3674/1000</f>
        <v>236.25635122680904</v>
      </c>
      <c r="FJ306" s="25">
        <f>'Corn Exports'!FE243*39.3674/1000</f>
        <v>453.41544089018305</v>
      </c>
      <c r="FK306" s="25">
        <f>'Corn Exports'!FF243*39.3674/1000</f>
        <v>459.80304728625657</v>
      </c>
      <c r="FL306" s="25">
        <f>'Corn Exports'!FG243*39.3674/1000</f>
        <v>348.18367443436858</v>
      </c>
      <c r="FM306" s="25">
        <f>'Corn Exports'!FH243*39.3674/1000</f>
        <v>414.36696383289024</v>
      </c>
      <c r="FN306" s="25">
        <f>'Corn Exports'!FI243*39.3674/1000</f>
        <v>350.41883297965967</v>
      </c>
      <c r="FO306" s="25">
        <f>'Corn Exports'!FJ243*39.3674/1000</f>
        <v>276.14932827808957</v>
      </c>
      <c r="FP306" s="25">
        <f>'Corn Exports'!FK243*39.3674/1000</f>
        <v>221.4502469093884</v>
      </c>
      <c r="FQ306" s="25">
        <f>'Corn Exports'!FL243*39.3674/1000</f>
        <v>266.7012811807358</v>
      </c>
      <c r="FR306" s="25">
        <f>'Corn Exports'!FM243*39.3674/1000</f>
        <v>333.90513076652292</v>
      </c>
      <c r="FS306" s="25">
        <f>'Corn Exports'!FN243*39.3674/1000</f>
        <v>261.42458980703401</v>
      </c>
      <c r="FT306" s="25">
        <f>'Corn Exports'!FO243*39.3674/1000</f>
        <v>269.90058625981248</v>
      </c>
      <c r="FU306" s="25">
        <f>'Corn Exports'!FP243*39.3674/1000</f>
        <v>199.29688415647917</v>
      </c>
      <c r="FV306" s="25">
        <f>'Corn Exports'!FQ243*39.3674/1000</f>
        <v>279.05385651947779</v>
      </c>
      <c r="FW306" s="25">
        <f>'Corn Exports'!FR243*39.3674/1000</f>
        <v>252.32292874134887</v>
      </c>
      <c r="FX306" s="25">
        <f>'Corn Exports'!FS243*39.3674/1000</f>
        <v>313.88510301402499</v>
      </c>
      <c r="FY306" s="25">
        <f>'Corn Exports'!FT243*39.3674/1000</f>
        <v>332.14778346760073</v>
      </c>
      <c r="FZ306" s="25">
        <f>'Corn Exports'!FU243*39.3674/1000</f>
        <v>306.13396001543646</v>
      </c>
      <c r="GA306" s="25">
        <f>'Corn Exports'!FV243*39.3674/1000</f>
        <v>120.80379460701883</v>
      </c>
      <c r="GB306" s="25">
        <f>'Corn Exports'!FW243*39.3674/1000</f>
        <v>100.87691137578848</v>
      </c>
      <c r="GC306" s="25">
        <f>'Corn Exports'!FX243*39.3674/1000</f>
        <v>147.53441242001873</v>
      </c>
      <c r="GD306" s="25">
        <f>'Corn Exports'!FY243*39.3674/1000</f>
        <v>173.9147696372373</v>
      </c>
      <c r="GE306" s="25">
        <f>'Corn Exports'!FZ243*39.3674/1000</f>
        <v>257.59884520222812</v>
      </c>
      <c r="GF306" s="25">
        <f>'Corn Exports'!GA243*39.3674/1000</f>
        <v>261.595225610554</v>
      </c>
      <c r="GG306" s="25">
        <f>'Corn Exports'!GB243*39.3674/1000</f>
        <v>318.81292863502597</v>
      </c>
      <c r="GH306" s="25">
        <f>'Corn Exports'!GC243*39.3674/1000</f>
        <v>331.0272595262295</v>
      </c>
      <c r="GI306" s="25">
        <f>'Corn Exports'!GD243*39.3674/1000</f>
        <v>307.5288030959814</v>
      </c>
      <c r="GJ306" s="25">
        <f>'Corn Exports'!GE243*39.3674/1000</f>
        <v>300.11381727980421</v>
      </c>
      <c r="GK306" s="25">
        <f>'Corn Exports'!GF243*39.3674/1000</f>
        <v>278.92057151400343</v>
      </c>
      <c r="GL306" s="25">
        <f>'Corn Exports'!GG243*39.3674/1000</f>
        <v>320.16298175442898</v>
      </c>
      <c r="GM306" s="25">
        <f>'Corn Exports'!GH243*39.3674/1000</f>
        <v>220.25502137192584</v>
      </c>
      <c r="GN306" s="25">
        <f>'Corn Exports'!GI243*39.3674/1000</f>
        <v>162.64645231977224</v>
      </c>
      <c r="GO306" s="25">
        <f>'Corn Exports'!GJ243*39.3674/1000</f>
        <v>152.50966270575825</v>
      </c>
      <c r="GP306" s="25">
        <f>'Corn Exports'!GK243*39.3674/1000</f>
        <v>193.0058318980922</v>
      </c>
      <c r="GQ306" s="25">
        <f>'Corn Exports'!GL243*39.3674/1000</f>
        <v>253.3520129696621</v>
      </c>
      <c r="GR306" s="25">
        <f>'Corn Exports'!GM243*39.3674/1000</f>
        <v>265.62012281074885</v>
      </c>
      <c r="GS306" s="25">
        <f>'Corn Exports'!GN243*39.3674/1000</f>
        <v>327.30550822220641</v>
      </c>
      <c r="GT306" s="25">
        <f>'Corn Exports'!GO243*39.3674/1000</f>
        <v>395.37757013435055</v>
      </c>
      <c r="GU306" s="25">
        <f>'Corn Exports'!GP243*39.3674/1000</f>
        <v>494.79578561301804</v>
      </c>
      <c r="GV306" s="25">
        <f>'Corn Exports'!GQ243*39.3674/1000</f>
        <v>457.24722981500463</v>
      </c>
      <c r="GW306" s="25">
        <f>'Corn Exports'!GR243*39.3674/1000</f>
        <v>516.95224801721724</v>
      </c>
      <c r="GX306" s="25">
        <f>'Corn Exports'!GS243*39.3674/1000</f>
        <v>494.62995426899766</v>
      </c>
      <c r="GY306" s="25">
        <f>'Corn Exports'!GT243*39.3674/1000</f>
        <v>504.05924847604638</v>
      </c>
      <c r="GZ306" s="25">
        <f>'Corn Exports'!GU243*39.3674/1000</f>
        <v>395.97952241488798</v>
      </c>
      <c r="HA306" s="25">
        <f>'Corn Exports'!GV243*39.3674/1000</f>
        <v>429.7920685129439</v>
      </c>
      <c r="HB306" s="25">
        <f>'Corn Exports'!GW243*39.3674/1000</f>
        <v>375.8505419195431</v>
      </c>
      <c r="HC306" s="25">
        <f>'Corn Exports'!GX243*39.3674/1000</f>
        <v>315.23872073241165</v>
      </c>
      <c r="HD306" s="25">
        <f>'Corn Exports'!GY243*39.3674/1000</f>
        <v>255.52440357632869</v>
      </c>
      <c r="HE306" s="25">
        <f>'Corn Exports'!GZ243*39.3674/1000</f>
        <v>265.23886570206656</v>
      </c>
      <c r="HF306" s="25">
        <f>'Corn Exports'!HA243*39.3674/1000</f>
        <v>361.43328885646548</v>
      </c>
      <c r="HG306" s="25">
        <f>'Corn Exports'!HB243*39.3674/1000</f>
        <v>403.604044658276</v>
      </c>
      <c r="HH306" s="25">
        <f>'Corn Exports'!HC243*39.3674/1000</f>
        <v>283.02683456056343</v>
      </c>
      <c r="HI306" s="25">
        <f>'Corn Exports'!HD243*39.3674/1000</f>
        <v>229.65331906607355</v>
      </c>
      <c r="HJ306" s="25">
        <f>'Corn Exports'!HE243*39.3674/1000</f>
        <v>306.45942340089692</v>
      </c>
      <c r="HK306" s="25">
        <f>'Corn Exports'!HF243*39.3674/1000</f>
        <v>220.9361697429253</v>
      </c>
      <c r="HL306" s="25">
        <f>'Corn Exports'!HG243*39.3674/1000</f>
        <v>163.66344790805405</v>
      </c>
      <c r="HM306" s="25">
        <f>'Corn Exports'!HH243*39.3674/1000</f>
        <v>140.66093568422198</v>
      </c>
      <c r="HN306" s="25">
        <f>'Corn Exports'!HI243*39.3674/1000</f>
        <v>137.50797039193228</v>
      </c>
      <c r="HO306" s="25">
        <f>'Corn Exports'!HJ243*39.3674/1000</f>
        <v>124.22116015435408</v>
      </c>
      <c r="HP306" s="25">
        <f>'Corn Exports'!HK243*39.3674/1000</f>
        <v>213.40060749156316</v>
      </c>
      <c r="HQ306" s="25">
        <f>'Corn Exports'!HL243*39.3674/1000</f>
        <v>242.02387238229812</v>
      </c>
      <c r="HR306" s="25">
        <f>'Corn Exports'!HM243*39.3674/1000</f>
        <v>389.39679297010269</v>
      </c>
      <c r="HS306" s="25">
        <f>'Corn Exports'!HN243*39.3674/1000</f>
        <v>408.03654600311899</v>
      </c>
      <c r="HT306" s="25">
        <f>'Corn Exports'!HO243*39.3674/1000</f>
        <v>316.4344112175678</v>
      </c>
      <c r="HU306" s="25">
        <f>'Corn Exports'!HP243*39.3674/1000</f>
        <v>304.88495552809064</v>
      </c>
      <c r="HV306" s="25">
        <f>'Corn Exports'!HQ243*39.3674/1000</f>
        <v>324.51954164266459</v>
      </c>
      <c r="HW306" s="25">
        <f>'Corn Exports'!HR243*39.3674/1000</f>
        <v>265.85259665750635</v>
      </c>
      <c r="HX306" s="25">
        <f>'Corn Exports'!HS243*39.3674/1000</f>
        <v>255.70898781065412</v>
      </c>
      <c r="HY306" s="25">
        <f>'Corn Exports'!HT243*39.3674/1000</f>
        <v>259.83028416597108</v>
      </c>
      <c r="HZ306" s="25">
        <f>'Corn Exports'!HU243*39.3674/1000</f>
        <v>260.11777682312788</v>
      </c>
      <c r="IA306" s="25">
        <f>'Corn Exports'!HV243*39.3674/1000</f>
        <v>227.14895580623721</v>
      </c>
      <c r="IB306" s="25">
        <f>'Corn Exports'!HW243*39.3674/1000</f>
        <v>222.66236554638198</v>
      </c>
      <c r="IC306" s="25">
        <f>'Corn Exports'!HX243*39.3674/1000</f>
        <v>237.28140590844512</v>
      </c>
      <c r="ID306" s="25">
        <f>'Corn Exports'!HY243*39.3674/1000</f>
        <v>168.86435280771289</v>
      </c>
      <c r="IE306" s="25">
        <f>'Corn Exports'!HZ243*39.3674/1000</f>
        <v>193.17801752725725</v>
      </c>
      <c r="IF306" s="25">
        <f>'Corn Exports'!IA243*39.3674/1000</f>
        <v>119.97820248590071</v>
      </c>
      <c r="IG306" s="25">
        <f>'Corn Exports'!IB243*39.3674/1000</f>
        <v>119.05140675016081</v>
      </c>
      <c r="IH306" s="25">
        <f>'Corn Exports'!IC243*39.3674/1000</f>
        <v>102.42022775312925</v>
      </c>
      <c r="II306" s="25">
        <f>'Corn Exports'!ID243*39.3674/1000</f>
        <v>90.900528716037101</v>
      </c>
      <c r="IJ306" s="25">
        <f>'Corn Exports'!IE243*39.3674/1000</f>
        <v>62.811643707715419</v>
      </c>
      <c r="IK306" s="25">
        <f>'Corn Exports'!IF243*39.3674/1000</f>
        <v>73.551315497653889</v>
      </c>
      <c r="IL306" s="25">
        <f>'Corn Exports'!IG243*39.3674/1000</f>
        <v>65.919819038863196</v>
      </c>
      <c r="IM306" s="25">
        <f>'Corn Exports'!IH243*39.3674/1000</f>
        <v>86.208586558212744</v>
      </c>
      <c r="IN306" s="25">
        <f>'Corn Exports'!II243*39.3674/1000</f>
        <v>112.95625245330817</v>
      </c>
      <c r="IO306" s="25">
        <f>'Corn Exports'!IJ243*39.3674/1000</f>
        <v>205.75640246248307</v>
      </c>
      <c r="IP306" s="25">
        <f>'Corn Exports'!IK243*39.3674/1000</f>
        <v>251.90649059052396</v>
      </c>
      <c r="IQ306" s="25">
        <f>'Corn Exports'!IL243*39.3674/1000</f>
        <v>232.54048926023717</v>
      </c>
      <c r="IR306" s="25">
        <f>'Corn Exports'!IM243*39.3674/1000</f>
        <v>170.6729993354862</v>
      </c>
      <c r="IS306" s="25">
        <f>'Corn Exports'!IN243*39.3674/1000</f>
        <v>83.344353783595821</v>
      </c>
      <c r="IT306" s="25">
        <f>'Corn Exports'!IO243*39.3674/1000</f>
        <v>87.515554524683424</v>
      </c>
      <c r="IU306" s="25">
        <f>'Corn Exports'!IP243*39.3674/1000</f>
        <v>85.610818806916953</v>
      </c>
      <c r="IV306" s="25">
        <f>'Corn Exports'!IQ243*39.3674/1000</f>
        <v>78.636603404191945</v>
      </c>
      <c r="IW306" s="25">
        <f>'Corn Exports'!IR243*39.3674/1000</f>
        <v>79.152695343993599</v>
      </c>
      <c r="IX306" s="25">
        <f>'Corn Exports'!IS243*39.3674/1000</f>
        <v>114.794810616031</v>
      </c>
      <c r="IY306" s="25">
        <f>'Corn Exports'!IT243*39.3674/1000</f>
        <v>98.245617395622574</v>
      </c>
      <c r="IZ306" s="25">
        <f>'Corn Exports'!IU243*39.3674/1000</f>
        <v>128.82615709349116</v>
      </c>
      <c r="JA306" s="25">
        <f>'Corn Exports'!IV243*39.3674/1000</f>
        <v>103.72952045806751</v>
      </c>
      <c r="JB306" s="25">
        <f>'Corn Exports'!IW243*39.3674/1000</f>
        <v>84.677823768596866</v>
      </c>
      <c r="JC306" s="25">
        <f>'Corn Exports'!IX243*39.3674/1000</f>
        <v>38.659160855256211</v>
      </c>
      <c r="JD306" s="25">
        <f>'Corn Exports'!IY243*39.3674/1000</f>
        <v>55.476008964564755</v>
      </c>
      <c r="JE306" s="25">
        <f>'Corn Exports'!IZ243*39.3674/1000</f>
        <v>49.457881002271101</v>
      </c>
      <c r="JF306" s="25">
        <f>'Corn Exports'!JA243*39.3674/1000</f>
        <v>50.073316765920445</v>
      </c>
      <c r="JG306" s="25">
        <f>'Corn Exports'!JB243*39.3674/1000</f>
        <v>72.310835051355866</v>
      </c>
      <c r="JH306" s="25">
        <f>'Corn Exports'!JC243*39.3674/1000</f>
        <v>54.967046222730339</v>
      </c>
      <c r="JI306" s="25">
        <f>'Corn Exports'!JD243*39.3674/1000</f>
        <v>57.861190632296704</v>
      </c>
      <c r="JJ306" s="25">
        <f>'Corn Exports'!JE243*39.3674/1000</f>
        <v>72.334702366289633</v>
      </c>
      <c r="JK306" s="25">
        <f>'Corn Exports'!JF243*39.3674/1000</f>
        <v>70.034451143906438</v>
      </c>
      <c r="JL306" s="25">
        <f>'Corn Exports'!JG243*39.3674/1000</f>
        <v>76.521246381263211</v>
      </c>
      <c r="JM306" s="25">
        <f>'Corn Exports'!JH243*39.3674/1000</f>
        <v>71.615273301857442</v>
      </c>
      <c r="JN306" s="25">
        <f>'Corn Exports'!JI243*39.3674/1000</f>
        <v>56.717419306249809</v>
      </c>
      <c r="JO306" s="25">
        <f>'Corn Exports'!JJ243*39.3674/1000</f>
        <v>55.314517132350552</v>
      </c>
      <c r="JP306" s="25">
        <f>'Corn Exports'!JK243*39.3674/1000</f>
        <v>47.328575548536911</v>
      </c>
      <c r="JQ306" s="25">
        <f>'Corn Exports'!JL243*39.3674/1000</f>
        <v>51.242815197675192</v>
      </c>
      <c r="JR306" s="25">
        <f>'Corn Exports'!JM243*39.3674/1000</f>
        <v>60.208091606595914</v>
      </c>
      <c r="JS306" s="25">
        <f>'Corn Exports'!JN243*39.3674/1000</f>
        <v>52.98326939706633</v>
      </c>
      <c r="JT306" s="25">
        <f>'Corn Exports'!JO243*39.3674/1000</f>
        <v>51.20096990525883</v>
      </c>
      <c r="JU306" s="25">
        <f>'Corn Exports'!JP243*39.3674/1000</f>
        <v>40.119096612893316</v>
      </c>
      <c r="JV306" s="25">
        <f>'Corn Exports'!JQ243*39.3674/1000</f>
        <v>30.479026118117812</v>
      </c>
      <c r="JW306" s="25">
        <f>'Corn Exports'!JR243*39.3674/1000</f>
        <v>25.742448981715999</v>
      </c>
      <c r="JX306" s="25">
        <f>'Corn Exports'!JS243*39.3674/1000</f>
        <v>34.770493329261257</v>
      </c>
      <c r="JY306" s="25">
        <f>'Corn Exports'!JT243*39.3674/1000</f>
        <v>73.142471492489719</v>
      </c>
      <c r="JZ306" s="25">
        <f>'Corn Exports'!JU243*39.3674/1000</f>
        <v>219.88616286840391</v>
      </c>
      <c r="KA306" s="25">
        <f>'Corn Exports'!JV243*39.3674/1000</f>
        <v>311.19259092087964</v>
      </c>
      <c r="KB306" s="25">
        <f>'Corn Exports'!JW243*39.3674/1000</f>
        <v>309.66136318357019</v>
      </c>
      <c r="KC306" s="25">
        <f>'Corn Exports'!JX243*39.3674/1000</f>
        <v>135.21639819316133</v>
      </c>
      <c r="KD306" s="25">
        <f>'Corn Exports'!JY243*39.3674/1000</f>
        <v>183.97515284695041</v>
      </c>
      <c r="KE306" s="25">
        <f>'Corn Exports'!JZ243*39.3674/1000</f>
        <v>140.69689163918713</v>
      </c>
      <c r="KF306" s="25">
        <f>'Corn Exports'!KA243*39.3674/1000</f>
        <v>129.43089906018969</v>
      </c>
      <c r="KG306" s="25">
        <f>'Corn Exports'!KB243*39.3674/1000</f>
        <v>166.55247789299176</v>
      </c>
      <c r="KH306" s="25">
        <f>'Corn Exports'!KC243*39.3674/1000</f>
        <v>214.87077209845762</v>
      </c>
      <c r="KI306" s="25">
        <f>'Corn Exports'!KD243*39.3674/1000</f>
        <v>171.39583801633754</v>
      </c>
      <c r="KJ306" s="25">
        <f>'Corn Exports'!KE243*39.3674/1000</f>
        <v>178.12378612406408</v>
      </c>
      <c r="KK306" s="25">
        <f>'Corn Exports'!KF243*39.3674/1000</f>
        <v>172.00119991329404</v>
      </c>
      <c r="KL306" s="25">
        <f>'Corn Exports'!KG243*39.3674/1000</f>
        <v>196.79841023409404</v>
      </c>
      <c r="KM306" s="25">
        <f>'Corn Exports'!KH243*39.3674/1000</f>
        <v>285.58420185746041</v>
      </c>
      <c r="KN306" s="25">
        <f>'Corn Exports'!KI243*39.3674/1000</f>
        <v>141.93923187625921</v>
      </c>
      <c r="KO306" s="25">
        <f>'Corn Exports'!KJ243*39.3674/1000</f>
        <v>98.01097379296202</v>
      </c>
      <c r="KP306" s="25">
        <f>'Corn Exports'!KK243*39.3674/1000</f>
        <v>98.934669877411793</v>
      </c>
      <c r="KQ306" s="25">
        <f>'Corn Exports'!KL243*39.3674/1000</f>
        <v>93.578472448119001</v>
      </c>
      <c r="KR306" s="25">
        <f>'Corn Exports'!KM243*39.3674/1000</f>
        <v>97.24644480225885</v>
      </c>
      <c r="KS306" s="25">
        <f>'Corn Exports'!KN243*39.3674/1000</f>
        <v>105.00874654549177</v>
      </c>
      <c r="KT306" s="25">
        <f>'Corn Exports'!KO243*39.3674/1000</f>
        <v>115.74779840517223</v>
      </c>
      <c r="KU306" s="25">
        <f>'Corn Exports'!KP243*39.3674/1000</f>
        <v>115.57793751447474</v>
      </c>
      <c r="KV306" s="25">
        <f>'Corn Exports'!KQ243*39.3674/1000</f>
        <v>130.17094080570104</v>
      </c>
      <c r="KW306" s="25">
        <f>'Corn Exports'!KR243*39.3674/1000</f>
        <v>124.30996516381546</v>
      </c>
      <c r="KX306" s="25">
        <f>'Corn Exports'!KS243*39.3674/1000</f>
        <v>165.86079070760596</v>
      </c>
      <c r="KY306" s="25">
        <f>'Corn Exports'!KT243*39.3674/1000</f>
        <v>187.09340204479096</v>
      </c>
      <c r="KZ306" s="25">
        <f>'Corn Exports'!KU243*39.3674/1000</f>
        <v>103.25093429887606</v>
      </c>
      <c r="LA306" s="25">
        <f>'Corn Exports'!KV243*39.3674/1000</f>
        <v>96.188068869254209</v>
      </c>
      <c r="LB306" s="25">
        <f>'Corn Exports'!KW243*39.3674/1000</f>
        <v>87.221242634688409</v>
      </c>
      <c r="LC306" s="25">
        <f>'Corn Exports'!KX243*39.3674/1000</f>
        <v>87.326475795987307</v>
      </c>
      <c r="LD306" s="25">
        <f>'Corn Exports'!KY243*39.3674/1000</f>
        <v>74.083835589293074</v>
      </c>
      <c r="LE306" s="25">
        <f>'Corn Exports'!KZ243*39.3674/1000</f>
        <v>70.599672556656159</v>
      </c>
      <c r="LF306" s="25">
        <f>'Corn Exports'!LA243*39.3674/1000</f>
        <v>59.698353951938977</v>
      </c>
      <c r="LG306" s="25">
        <f>'Corn Exports'!LB243*39.3674/1000</f>
        <v>88.274349160499881</v>
      </c>
      <c r="LH306" s="25">
        <f>'Corn Exports'!LC243*39.3674/1000</f>
        <v>57.664982705633378</v>
      </c>
      <c r="LI306" s="25">
        <f>'Corn Exports'!LD243*39.3674/1000</f>
        <v>67.857566042869209</v>
      </c>
      <c r="LJ306" s="25">
        <f>'Corn Exports'!LE243*39.3674/1000</f>
        <v>0</v>
      </c>
      <c r="LK306" s="25">
        <f>'Corn Exports'!LF243*39.3674/1000</f>
        <v>0</v>
      </c>
      <c r="LL306" s="25">
        <f>'Corn Exports'!LG243*39.3674/1000</f>
        <v>0</v>
      </c>
      <c r="LM306" s="25">
        <f>'Corn Exports'!LH243*39.3674/1000</f>
        <v>0</v>
      </c>
      <c r="LN306" s="25">
        <f>'Corn Exports'!LI243*39.3674/1000</f>
        <v>0</v>
      </c>
      <c r="LO306" s="25">
        <f>'Corn Exports'!LJ243*39.3674/1000</f>
        <v>0</v>
      </c>
      <c r="LP306" s="25">
        <f>'Corn Exports'!LK243*39.3674/1000</f>
        <v>0</v>
      </c>
      <c r="LQ306" s="25">
        <f>'Corn Exports'!LL243*39.3674/1000</f>
        <v>0</v>
      </c>
      <c r="LR306" s="25">
        <f>'Corn Exports'!LM243*39.3674/1000</f>
        <v>0</v>
      </c>
      <c r="LS306" s="25">
        <f>'Corn Exports'!LN243*39.3674/1000</f>
        <v>0</v>
      </c>
      <c r="LT306" s="25">
        <f>'Corn Exports'!LO243*39.3674/1000</f>
        <v>0</v>
      </c>
      <c r="LU306" s="25">
        <f>'Corn Exports'!LP243*39.3674/1000</f>
        <v>0</v>
      </c>
      <c r="LV306" s="25">
        <f>'Corn Exports'!LQ243*39.3674/1000</f>
        <v>0</v>
      </c>
      <c r="LW306" s="25">
        <f>'Corn Exports'!LR243*39.3674/1000</f>
        <v>0</v>
      </c>
      <c r="LX306" s="25">
        <f>'Corn Exports'!LS243*39.3674/1000</f>
        <v>0</v>
      </c>
      <c r="LY306" s="25">
        <f>'Corn Exports'!LT243*39.3674/1000</f>
        <v>0</v>
      </c>
      <c r="LZ306" s="25">
        <f>'Corn Exports'!LU243*39.3674/1000</f>
        <v>0</v>
      </c>
      <c r="MA306" s="25">
        <f>'Corn Exports'!LV243*39.3674/1000</f>
        <v>0</v>
      </c>
      <c r="MB306" s="25">
        <f>'Corn Exports'!LW243*39.3674/1000</f>
        <v>0</v>
      </c>
      <c r="MC306" s="25">
        <f>'Corn Exports'!LX243*39.3674/1000</f>
        <v>0</v>
      </c>
      <c r="MD306" s="25">
        <f>'Corn Exports'!LY243*39.3674/1000</f>
        <v>0</v>
      </c>
      <c r="ME306" s="25">
        <f>'Corn Exports'!LZ243*39.3674/1000</f>
        <v>0</v>
      </c>
      <c r="MF306" s="25">
        <f>'Corn Exports'!MA243*39.3674/1000</f>
        <v>0</v>
      </c>
      <c r="MG306" s="25">
        <f>'Corn Exports'!MB243*39.3674/1000</f>
        <v>0</v>
      </c>
      <c r="MH306" s="25">
        <f>'Corn Exports'!MC243*39.3674/1000</f>
        <v>0</v>
      </c>
      <c r="MI306" s="25">
        <f>'Corn Exports'!MD243*39.3674/1000</f>
        <v>0</v>
      </c>
      <c r="MJ306" s="25">
        <f>'Corn Exports'!ME243*39.3674/1000</f>
        <v>0</v>
      </c>
      <c r="MK306" s="25">
        <f>'Corn Exports'!MF243*39.3674/1000</f>
        <v>0</v>
      </c>
      <c r="ML306" s="25">
        <f>'Corn Exports'!MG243*39.3674/1000</f>
        <v>0</v>
      </c>
      <c r="MM306" s="25">
        <f>'Corn Exports'!MH243*39.3674/1000</f>
        <v>0</v>
      </c>
      <c r="MN306" s="25">
        <f>'Corn Exports'!MI243*39.3674/1000</f>
        <v>0</v>
      </c>
      <c r="MO306" s="25">
        <f>'Corn Exports'!MJ243*39.3674/1000</f>
        <v>0</v>
      </c>
      <c r="MP306" s="25">
        <f>'Corn Exports'!MK243*39.3674/1000</f>
        <v>0</v>
      </c>
      <c r="MQ306" s="25">
        <f>'Corn Exports'!ML243*39.3674/1000</f>
        <v>0</v>
      </c>
      <c r="MR306" s="25">
        <f>'Corn Exports'!MM243*39.3674/1000</f>
        <v>0</v>
      </c>
      <c r="MS306" s="25">
        <f>'Corn Exports'!MN243*39.3674/1000</f>
        <v>0</v>
      </c>
      <c r="MT306" s="25">
        <f>'Corn Exports'!MO243*39.3674/1000</f>
        <v>0</v>
      </c>
      <c r="MU306" s="25">
        <f>'Corn Exports'!MP243*39.3674/1000</f>
        <v>0</v>
      </c>
      <c r="MV306" s="25">
        <f>'Corn Exports'!MQ243*39.3674/1000</f>
        <v>0</v>
      </c>
      <c r="MW306" s="25">
        <f>'Corn Exports'!MR243*39.3674/1000</f>
        <v>0</v>
      </c>
      <c r="MX306" s="25">
        <f>'Corn Exports'!MS243*39.3674/1000</f>
        <v>0</v>
      </c>
      <c r="MY306" s="25">
        <f>'Corn Exports'!MT243*39.3674/1000</f>
        <v>0</v>
      </c>
      <c r="MZ306" s="25">
        <f>'Corn Exports'!MU243*39.3674/1000</f>
        <v>0</v>
      </c>
      <c r="NA306" s="25">
        <f>'Corn Exports'!MV243*39.3674/1000</f>
        <v>0</v>
      </c>
      <c r="NB306" s="25">
        <f>'Corn Exports'!MW243*39.3674/1000</f>
        <v>0</v>
      </c>
      <c r="NC306" s="25">
        <f>'Corn Exports'!MX243*39.3674/1000</f>
        <v>0</v>
      </c>
      <c r="ND306" s="25">
        <f>'Corn Exports'!MY243*39.3674/1000</f>
        <v>0</v>
      </c>
      <c r="NE306" s="25">
        <f>'Corn Exports'!MZ243*39.3674/1000</f>
        <v>0</v>
      </c>
      <c r="NF306" s="25">
        <f>'Corn Exports'!NA243*39.3674/1000</f>
        <v>0</v>
      </c>
      <c r="NG306" s="25">
        <f>'Corn Exports'!NB243*39.3674/1000</f>
        <v>0</v>
      </c>
      <c r="NH306" s="25">
        <f>'Corn Exports'!NC243*39.3674/1000</f>
        <v>0</v>
      </c>
      <c r="NI306" s="25">
        <f>'Corn Exports'!ND243*39.3674/1000</f>
        <v>0</v>
      </c>
      <c r="NJ306" s="25">
        <f>'Corn Exports'!NE243*39.3674/1000</f>
        <v>0</v>
      </c>
      <c r="NK306" s="25">
        <f>'Corn Exports'!NF243*39.3674/1000</f>
        <v>0</v>
      </c>
      <c r="NL306" s="25">
        <f>'Corn Exports'!NG243*39.3674/1000</f>
        <v>0</v>
      </c>
      <c r="NM306" s="25">
        <f>'Corn Exports'!NH243*39.3674/1000</f>
        <v>0</v>
      </c>
      <c r="NN306" s="25">
        <f>'Corn Exports'!NI243*39.3674/1000</f>
        <v>0</v>
      </c>
      <c r="NO306" s="25">
        <f>'Corn Exports'!NJ243*39.3674/1000</f>
        <v>0</v>
      </c>
      <c r="NP306" s="25">
        <f>'Corn Exports'!NK243*39.3674/1000</f>
        <v>0</v>
      </c>
      <c r="NQ306" s="25">
        <f>'Corn Exports'!NL243*39.3674/1000</f>
        <v>0</v>
      </c>
      <c r="NR306" s="25">
        <f>'Corn Exports'!NM243*39.3674/1000</f>
        <v>0</v>
      </c>
      <c r="NS306" s="25">
        <f>'Corn Exports'!NN243*39.3674/1000</f>
        <v>0</v>
      </c>
      <c r="NT306" s="25">
        <f>'Corn Exports'!NO243*39.3674/1000</f>
        <v>0</v>
      </c>
      <c r="NU306" s="25">
        <f>'Corn Exports'!NP243*39.3674/1000</f>
        <v>0</v>
      </c>
      <c r="NV306" s="25">
        <f>'Corn Exports'!NQ243*39.3674/1000</f>
        <v>0</v>
      </c>
      <c r="NW306" s="25">
        <f>'Corn Exports'!NR243*39.3674/1000</f>
        <v>0</v>
      </c>
      <c r="NX306" s="25">
        <f>'Corn Exports'!NS243*39.3674/1000</f>
        <v>0</v>
      </c>
      <c r="NY306" s="25">
        <f>'Corn Exports'!NT243*39.3674/1000</f>
        <v>0</v>
      </c>
      <c r="NZ306" s="25">
        <f>'Corn Exports'!NU243*39.3674/1000</f>
        <v>0</v>
      </c>
      <c r="OA306" s="25">
        <f>'Corn Exports'!NV243*39.3674/1000</f>
        <v>0</v>
      </c>
      <c r="OB306" s="25">
        <f>'Corn Exports'!NW243*39.3674/1000</f>
        <v>0</v>
      </c>
      <c r="OC306" s="25">
        <f>'Corn Exports'!NX243*39.3674/1000</f>
        <v>0</v>
      </c>
      <c r="OD306" s="25">
        <f>'Corn Exports'!NY243*39.3674/1000</f>
        <v>0</v>
      </c>
      <c r="OE306" s="25">
        <f>'Corn Exports'!NZ243*39.3674/1000</f>
        <v>0</v>
      </c>
      <c r="OF306" s="25">
        <f>'Corn Exports'!OA243*39.3674/1000</f>
        <v>0</v>
      </c>
      <c r="OG306" s="25">
        <f>'Corn Exports'!OB243*39.3674/1000</f>
        <v>0</v>
      </c>
      <c r="OH306" s="25">
        <f>'Corn Exports'!OC243*39.3674/1000</f>
        <v>0</v>
      </c>
      <c r="OI306" s="25">
        <f>'Corn Exports'!OD243*39.3674/1000</f>
        <v>0</v>
      </c>
      <c r="OJ306" s="25">
        <f>'Corn Exports'!OE243*39.3674/1000</f>
        <v>0</v>
      </c>
      <c r="OK306" s="25">
        <f>'Corn Exports'!OF243*39.3674/1000</f>
        <v>0</v>
      </c>
      <c r="OL306" s="25">
        <f>'Corn Exports'!OG243*39.3674/1000</f>
        <v>0</v>
      </c>
      <c r="OM306" s="25">
        <f>'Corn Exports'!OH243*39.3674/1000</f>
        <v>0</v>
      </c>
      <c r="ON306" s="30">
        <v>30000</v>
      </c>
      <c r="OO306" s="30">
        <v>30000</v>
      </c>
      <c r="OP306" s="30">
        <v>30000</v>
      </c>
      <c r="OQ306" s="30">
        <v>30000</v>
      </c>
      <c r="OR306" s="30">
        <v>30000</v>
      </c>
      <c r="OS306" s="30">
        <v>30000</v>
      </c>
      <c r="OT306" s="30">
        <v>30000</v>
      </c>
      <c r="OU306" s="30">
        <v>30000</v>
      </c>
      <c r="OV306" s="30">
        <v>30000</v>
      </c>
      <c r="OW306" s="30">
        <v>30000</v>
      </c>
      <c r="OX306" s="30">
        <v>30000</v>
      </c>
      <c r="OY306" s="30">
        <v>30000</v>
      </c>
      <c r="OZ306" s="30">
        <v>30000</v>
      </c>
      <c r="PA306" s="30">
        <v>30000</v>
      </c>
      <c r="PB306" s="30">
        <v>30000</v>
      </c>
    </row>
    <row r="307" spans="1:418">
      <c r="A307" s="21" t="s">
        <v>378</v>
      </c>
      <c r="B307" s="22">
        <f t="shared" ref="B307:AF307" si="359">B306*0.0367437</f>
        <v>3.1706804597623518E-2</v>
      </c>
      <c r="C307" s="22">
        <f t="shared" si="359"/>
        <v>6.1381001111636857E-2</v>
      </c>
      <c r="D307" s="22">
        <f t="shared" si="359"/>
        <v>4.6149931069794897E-2</v>
      </c>
      <c r="E307" s="22">
        <f t="shared" si="359"/>
        <v>4.8045218776729903E-2</v>
      </c>
      <c r="F307" s="22">
        <f t="shared" si="359"/>
        <v>8.2471256119870912E-2</v>
      </c>
      <c r="G307" s="22">
        <f t="shared" si="359"/>
        <v>5.0122558201419296E-2</v>
      </c>
      <c r="H307" s="22">
        <f t="shared" si="359"/>
        <v>5.7255336416656401E-2</v>
      </c>
      <c r="I307" s="22">
        <f t="shared" si="359"/>
        <v>0.15560394646112888</v>
      </c>
      <c r="J307" s="22">
        <f t="shared" si="359"/>
        <v>0.22432222005384034</v>
      </c>
      <c r="K307" s="22">
        <f t="shared" si="359"/>
        <v>0.22470634581846866</v>
      </c>
      <c r="L307" s="22">
        <f t="shared" si="359"/>
        <v>0.11552787662710902</v>
      </c>
      <c r="M307" s="22">
        <f t="shared" si="359"/>
        <v>0.13524086190073259</v>
      </c>
      <c r="N307" s="22">
        <f t="shared" si="359"/>
        <v>0.10716865672306959</v>
      </c>
      <c r="O307" s="22">
        <f t="shared" si="359"/>
        <v>0.11672732575617668</v>
      </c>
      <c r="P307" s="22">
        <f t="shared" si="359"/>
        <v>0.17882210353917544</v>
      </c>
      <c r="Q307" s="22">
        <f t="shared" si="359"/>
        <v>0.10488689706276985</v>
      </c>
      <c r="R307" s="22">
        <f t="shared" si="359"/>
        <v>0.11946634165623385</v>
      </c>
      <c r="S307" s="22">
        <f t="shared" si="359"/>
        <v>5.455112611261146E-2</v>
      </c>
      <c r="T307" s="22">
        <f t="shared" si="359"/>
        <v>4.952122775042022E-2</v>
      </c>
      <c r="U307" s="22">
        <f t="shared" si="359"/>
        <v>2.6676974571026534E-2</v>
      </c>
      <c r="V307" s="22">
        <f t="shared" si="359"/>
        <v>2.727918199548534E-2</v>
      </c>
      <c r="W307" s="22">
        <f t="shared" si="359"/>
        <v>8.4874852450112004E-2</v>
      </c>
      <c r="X307" s="22">
        <f t="shared" si="359"/>
        <v>5.7760000474934993E-2</v>
      </c>
      <c r="Y307" s="22">
        <f t="shared" si="359"/>
        <v>3.5981594643188418E-2</v>
      </c>
      <c r="Z307" s="22">
        <f t="shared" si="359"/>
        <v>0</v>
      </c>
      <c r="AA307" s="22">
        <f t="shared" si="359"/>
        <v>0</v>
      </c>
      <c r="AB307" s="22">
        <f t="shared" si="359"/>
        <v>0</v>
      </c>
      <c r="AC307" s="22">
        <f t="shared" si="359"/>
        <v>0</v>
      </c>
      <c r="AD307" s="22">
        <f t="shared" si="359"/>
        <v>0</v>
      </c>
      <c r="AE307" s="22">
        <f t="shared" si="359"/>
        <v>0</v>
      </c>
      <c r="AF307" s="22">
        <f t="shared" si="359"/>
        <v>0</v>
      </c>
      <c r="AG307" s="22"/>
      <c r="AI307" s="25">
        <f>'[2]Soybean Exports'!AT243</f>
        <v>1085</v>
      </c>
      <c r="AJ307" s="25">
        <f>'[2]Soybean Exports'!AU243</f>
        <v>25</v>
      </c>
      <c r="AK307" s="25">
        <f>'[2]Soybean Exports'!AV243</f>
        <v>36</v>
      </c>
      <c r="AL307" s="25">
        <f>'[2]Soybean Exports'!AW243</f>
        <v>40</v>
      </c>
      <c r="AM307" s="25">
        <f>'[2]Soybean Exports'!AX243</f>
        <v>273</v>
      </c>
      <c r="AN307" s="25">
        <f>'[2]Soybean Exports'!AY243</f>
        <v>291</v>
      </c>
      <c r="AO307" s="25">
        <f>'[2]Soybean Exports'!AZ243</f>
        <v>94</v>
      </c>
      <c r="AP307" s="25">
        <f>'[2]Soybean Exports'!BA243</f>
        <v>40</v>
      </c>
      <c r="AQ307" s="25">
        <f>'[2]Soybean Exports'!BB243</f>
        <v>22</v>
      </c>
      <c r="AR307" s="25">
        <f>'[2]Soybean Exports'!BC243</f>
        <v>25</v>
      </c>
      <c r="AS307" s="25">
        <f>'[2]Soybean Exports'!BD243</f>
        <v>30</v>
      </c>
      <c r="AT307" s="25">
        <f>'[2]Soybean Exports'!BE243</f>
        <v>10</v>
      </c>
      <c r="AU307" s="25">
        <f>'[2]Soybean Exports'!BF243</f>
        <v>58</v>
      </c>
      <c r="AV307" s="25">
        <f>'[2]Soybean Exports'!BG243</f>
        <v>12</v>
      </c>
      <c r="AW307" s="25">
        <f>'[2]Soybean Exports'!BH243</f>
        <v>15</v>
      </c>
      <c r="AX307" s="25">
        <f>'[2]Soybean Exports'!BI243</f>
        <v>11</v>
      </c>
      <c r="AY307" s="25">
        <f>'[2]Soybean Exports'!BJ243</f>
        <v>14</v>
      </c>
      <c r="AZ307" s="25">
        <f>'[2]Soybean Exports'!BK243</f>
        <v>63</v>
      </c>
      <c r="BA307" s="25">
        <f>'[2]Soybean Exports'!BL243</f>
        <v>285</v>
      </c>
      <c r="BB307" s="25">
        <f>'[2]Soybean Exports'!BM243</f>
        <v>285</v>
      </c>
      <c r="BC307" s="25">
        <f>'[2]Soybean Exports'!BN243</f>
        <v>188</v>
      </c>
      <c r="BD307" s="25">
        <f>'[2]Soybean Exports'!BO243</f>
        <v>1097</v>
      </c>
      <c r="BE307" s="25">
        <f>'[2]Soybean Exports'!BP243</f>
        <v>291</v>
      </c>
      <c r="BF307" s="25">
        <f>'[2]Soybean Exports'!BQ243</f>
        <v>208</v>
      </c>
      <c r="BG307" s="25">
        <f>'[2]Soybean Exports'!BR243</f>
        <v>201</v>
      </c>
      <c r="BH307" s="25">
        <f>'[2]Soybean Exports'!BS243</f>
        <v>22</v>
      </c>
      <c r="BI307" s="25">
        <f>'[2]Soybean Exports'!BT243</f>
        <v>45</v>
      </c>
      <c r="BJ307" s="25">
        <f>'[2]Soybean Exports'!BU243</f>
        <v>162</v>
      </c>
      <c r="BK307" s="25">
        <f>'[2]Soybean Exports'!BV243</f>
        <v>213</v>
      </c>
      <c r="BL307" s="25">
        <f>'[2]Soybean Exports'!BW243</f>
        <v>271</v>
      </c>
      <c r="BM307" s="25">
        <f>'[2]Soybean Exports'!BX243</f>
        <v>157</v>
      </c>
      <c r="BN307" s="25">
        <f>'[2]Soybean Exports'!BY243</f>
        <v>337</v>
      </c>
      <c r="BO307" s="25">
        <f>'[2]Soybean Exports'!BZ243</f>
        <v>93</v>
      </c>
      <c r="BP307" s="25">
        <f>'[2]Soybean Exports'!CA243</f>
        <v>232</v>
      </c>
      <c r="BQ307" s="25">
        <f>'[2]Soybean Exports'!CB243</f>
        <v>176</v>
      </c>
      <c r="BR307" s="25">
        <f>'[2]Soybean Exports'!CC243</f>
        <v>341</v>
      </c>
      <c r="BS307" s="25">
        <f>'[2]Soybean Exports'!CD243</f>
        <v>359</v>
      </c>
      <c r="BT307" s="25">
        <f>'[2]Soybean Exports'!CE243</f>
        <v>145</v>
      </c>
      <c r="BU307" s="25">
        <f>'[2]Soybean Exports'!CF243</f>
        <v>129</v>
      </c>
      <c r="BV307" s="25">
        <f>'[2]Soybean Exports'!CG243</f>
        <v>789</v>
      </c>
      <c r="BW307" s="25">
        <f>'[2]Soybean Exports'!CH243</f>
        <v>861</v>
      </c>
      <c r="BX307" s="25">
        <f>'[2]Soybean Exports'!CI243</f>
        <v>1215</v>
      </c>
      <c r="BY307" s="25">
        <f>'[2]Soybean Exports'!CJ243</f>
        <v>1122</v>
      </c>
      <c r="BZ307" s="25">
        <f>'[2]Soybean Exports'!CK243</f>
        <v>483</v>
      </c>
      <c r="CA307" s="25">
        <f>'[2]Soybean Exports'!CL243</f>
        <v>1043</v>
      </c>
      <c r="CB307" s="25">
        <f>'[2]Soybean Exports'!CM243</f>
        <v>859</v>
      </c>
      <c r="CC307" s="25">
        <f>'[2]Soybean Exports'!CN243</f>
        <v>1037</v>
      </c>
      <c r="CD307" s="25">
        <f>'[2]Soybean Exports'!CO243</f>
        <v>231</v>
      </c>
      <c r="CE307" s="25">
        <f>'[2]Soybean Exports'!CP243</f>
        <v>1257</v>
      </c>
      <c r="CF307" s="25">
        <f>'[2]Soybean Exports'!CQ243</f>
        <v>643</v>
      </c>
      <c r="CG307" s="25">
        <f>'[2]Soybean Exports'!CR243</f>
        <v>535</v>
      </c>
      <c r="CH307" s="25">
        <f>'[2]Soybean Exports'!CS243</f>
        <v>425</v>
      </c>
      <c r="CI307" s="25">
        <f>'[2]Soybean Exports'!CT243</f>
        <v>528</v>
      </c>
      <c r="CJ307" s="25">
        <f>'[2]Soybean Exports'!CU243</f>
        <v>497</v>
      </c>
      <c r="CK307" s="25">
        <f>'[2]Soybean Exports'!CV243</f>
        <v>145</v>
      </c>
      <c r="CL307" s="25">
        <f>'[2]Soybean Exports'!CW243</f>
        <v>247</v>
      </c>
      <c r="CM307" s="25">
        <f>'[2]Soybean Exports'!CX243</f>
        <v>299</v>
      </c>
      <c r="CN307" s="25">
        <f>'[2]Soybean Exports'!CY243</f>
        <v>144</v>
      </c>
      <c r="CO307" s="25">
        <f>'[2]Soybean Exports'!CZ243</f>
        <v>84</v>
      </c>
      <c r="CP307" s="25">
        <f>'[2]Soybean Exports'!DA243</f>
        <v>57</v>
      </c>
      <c r="CQ307" s="25">
        <f>'[2]Soybean Exports'!DB243</f>
        <v>328</v>
      </c>
      <c r="CR307" s="25">
        <f>'[2]Soybean Exports'!DC243</f>
        <v>531</v>
      </c>
      <c r="CS307" s="25">
        <f>'[2]Soybean Exports'!DD243</f>
        <v>111</v>
      </c>
      <c r="CT307" s="25">
        <f>'[2]Soybean Exports'!DE243</f>
        <v>120</v>
      </c>
      <c r="CU307" s="25">
        <f>'[2]Soybean Exports'!DF243</f>
        <v>500</v>
      </c>
      <c r="CV307" s="25">
        <f>'[2]Soybean Exports'!DG243</f>
        <v>606</v>
      </c>
      <c r="CW307" s="25">
        <f>'[2]Soybean Exports'!DH243</f>
        <v>610</v>
      </c>
      <c r="CX307" s="25">
        <f>'[2]Soybean Exports'!DI243</f>
        <v>877</v>
      </c>
      <c r="CY307" s="25">
        <f>'[2]Soybean Exports'!DJ243</f>
        <v>1581</v>
      </c>
      <c r="CZ307" s="25">
        <f>'[2]Soybean Exports'!DK243</f>
        <v>1369</v>
      </c>
      <c r="DA307" s="25">
        <f>'[2]Soybean Exports'!DL243</f>
        <v>633</v>
      </c>
      <c r="DB307" s="25">
        <f>'[2]Soybean Exports'!DM243</f>
        <v>588</v>
      </c>
      <c r="DC307" s="25">
        <f>'[2]Soybean Exports'!DN243</f>
        <v>1125</v>
      </c>
      <c r="DD307" s="25">
        <f>'[2]Soybean Exports'!DO243</f>
        <v>1993</v>
      </c>
      <c r="DE307" s="25">
        <f>'[2]Soybean Exports'!DP243</f>
        <v>1041</v>
      </c>
      <c r="DF307" s="25">
        <f>'[2]Soybean Exports'!DQ243</f>
        <v>1101</v>
      </c>
      <c r="DG307" s="25">
        <f>'[2]Soybean Exports'!DR243</f>
        <v>1842</v>
      </c>
      <c r="DH307" s="25">
        <f>'[2]Soybean Exports'!DS243</f>
        <v>1549</v>
      </c>
      <c r="DI307" s="25">
        <f>'[2]Soybean Exports'!DT243</f>
        <v>923</v>
      </c>
      <c r="DJ307" s="25">
        <f>'[2]Soybean Exports'!DU243</f>
        <v>858</v>
      </c>
      <c r="DK307" s="25">
        <f>'[2]Soybean Exports'!DV243</f>
        <v>566</v>
      </c>
      <c r="DL307" s="25">
        <f>'[2]Soybean Exports'!DW243</f>
        <v>790</v>
      </c>
      <c r="DM307" s="25">
        <f>'[2]Soybean Exports'!DX243</f>
        <v>341</v>
      </c>
      <c r="DN307" s="25">
        <f>'[2]Soybean Exports'!DY243</f>
        <v>778</v>
      </c>
      <c r="DO307" s="25">
        <f>'[2]Soybean Exports'!DZ243</f>
        <v>941</v>
      </c>
      <c r="DP307" s="25">
        <f>'[2]Soybean Exports'!EA243</f>
        <v>1114</v>
      </c>
      <c r="DQ307" s="25">
        <f>'[2]Soybean Exports'!EB243</f>
        <v>1069</v>
      </c>
      <c r="DR307" s="25">
        <f>'[2]Soybean Exports'!EC243</f>
        <v>1173</v>
      </c>
      <c r="DS307" s="25">
        <f>'[2]Soybean Exports'!ED243</f>
        <v>1683</v>
      </c>
      <c r="DT307" s="25">
        <f>'[2]Soybean Exports'!EE243</f>
        <v>1224</v>
      </c>
      <c r="DU307" s="25">
        <f>'[2]Soybean Exports'!EF243</f>
        <v>1084</v>
      </c>
      <c r="DV307" s="25">
        <f>'[2]Soybean Exports'!EG243</f>
        <v>962</v>
      </c>
      <c r="DW307" s="25">
        <f>'[2]Soybean Exports'!EH243</f>
        <v>1177</v>
      </c>
      <c r="DX307" s="25">
        <f>'[2]Soybean Exports'!EI243</f>
        <v>953</v>
      </c>
      <c r="DY307" s="25">
        <f>'[2]Soybean Exports'!EJ243</f>
        <v>422</v>
      </c>
      <c r="DZ307" s="25">
        <f>'[2]Soybean Exports'!EK243</f>
        <v>771</v>
      </c>
      <c r="EA307" s="25">
        <f>'[2]Soybean Exports'!EL243</f>
        <v>592</v>
      </c>
      <c r="EB307" s="25">
        <f>'[2]Soybean Exports'!EM243</f>
        <v>2688</v>
      </c>
      <c r="EC307" s="25">
        <f>'[2]Soybean Exports'!EN243</f>
        <v>5341</v>
      </c>
      <c r="ED307" s="25">
        <f>'[2]Soybean Exports'!EO243</f>
        <v>5249</v>
      </c>
      <c r="EE307" s="25">
        <f>'[2]Soybean Exports'!EP243</f>
        <v>2862</v>
      </c>
      <c r="EF307" s="25">
        <f>'[2]Soybean Exports'!EQ243</f>
        <v>1944</v>
      </c>
      <c r="EG307" s="25">
        <f>'[2]Soybean Exports'!ER243</f>
        <v>1938</v>
      </c>
      <c r="EH307" s="25">
        <f>'[2]Soybean Exports'!ES243</f>
        <v>3408</v>
      </c>
      <c r="EI307" s="25">
        <f>'[2]Soybean Exports'!ET243</f>
        <v>1504</v>
      </c>
      <c r="EJ307" s="25">
        <f>'[2]Soybean Exports'!EU243</f>
        <v>1170</v>
      </c>
      <c r="EK307" s="25">
        <f>'[2]Soybean Exports'!EV243</f>
        <v>2239</v>
      </c>
      <c r="EL307" s="25">
        <f>'[2]Soybean Exports'!EW243</f>
        <v>636</v>
      </c>
      <c r="EM307" s="25">
        <f>'[2]Soybean Exports'!EX243</f>
        <v>719</v>
      </c>
      <c r="EN307" s="25">
        <f>'[2]Soybean Exports'!EY243</f>
        <v>2369</v>
      </c>
      <c r="EO307" s="25">
        <f>'[2]Soybean Exports'!EZ243</f>
        <v>3432</v>
      </c>
      <c r="EP307" s="25">
        <f>'[2]Soybean Exports'!FA243</f>
        <v>1785</v>
      </c>
      <c r="EQ307" s="25">
        <f>'[2]Soybean Exports'!FB243</f>
        <v>1761</v>
      </c>
      <c r="ER307" s="25">
        <f>'[2]Soybean Exports'!FC243</f>
        <v>1669</v>
      </c>
      <c r="ES307" s="25">
        <f>'[2]Soybean Exports'!FD243</f>
        <v>2374</v>
      </c>
      <c r="ET307" s="25">
        <f>'[2]Soybean Exports'!FE243</f>
        <v>2924</v>
      </c>
      <c r="EU307" s="25">
        <f>'[2]Soybean Exports'!FF243</f>
        <v>1286</v>
      </c>
      <c r="EV307" s="25">
        <f>'[2]Soybean Exports'!FG243</f>
        <v>1962</v>
      </c>
      <c r="EW307" s="25">
        <f>'[2]Soybean Exports'!FH243</f>
        <v>2059</v>
      </c>
      <c r="EX307" s="25">
        <f>'[2]Soybean Exports'!FI243</f>
        <v>1641</v>
      </c>
      <c r="EY307" s="25">
        <f>'[2]Soybean Exports'!FJ243</f>
        <v>1761</v>
      </c>
      <c r="EZ307" s="25">
        <f>'[2]Soybean Exports'!FK243</f>
        <v>2416</v>
      </c>
      <c r="FA307" s="25">
        <f>'[2]Soybean Exports'!FL243</f>
        <v>1969</v>
      </c>
      <c r="FB307" s="25">
        <f>'[2]Soybean Exports'!FM243</f>
        <v>2369</v>
      </c>
      <c r="FC307" s="25">
        <f>'[2]Soybean Exports'!FN243</f>
        <v>1964</v>
      </c>
      <c r="FD307" s="25">
        <f>'[2]Soybean Exports'!FO243</f>
        <v>1277</v>
      </c>
      <c r="FE307" s="25">
        <f>'[2]Soybean Exports'!FP243</f>
        <v>2312</v>
      </c>
      <c r="FF307" s="25">
        <f>'[2]Soybean Exports'!FQ243</f>
        <v>1947</v>
      </c>
      <c r="FG307" s="25">
        <f>'[2]Soybean Exports'!FR243</f>
        <v>1169</v>
      </c>
      <c r="FH307" s="25">
        <f>'[2]Soybean Exports'!FS243</f>
        <v>2576</v>
      </c>
      <c r="FI307" s="25">
        <f>'[2]Soybean Exports'!FT243</f>
        <v>563</v>
      </c>
      <c r="FJ307" s="25">
        <f>'[2]Soybean Exports'!FU243</f>
        <v>700</v>
      </c>
      <c r="FK307" s="25">
        <f>'[2]Soybean Exports'!FV243</f>
        <v>2015</v>
      </c>
      <c r="FL307" s="25">
        <f>'[2]Soybean Exports'!FW243</f>
        <v>1337</v>
      </c>
      <c r="FM307" s="25">
        <f>'[2]Soybean Exports'!FX243</f>
        <v>1519</v>
      </c>
      <c r="FN307" s="25">
        <f>'[2]Soybean Exports'!FY243</f>
        <v>937</v>
      </c>
      <c r="FO307" s="25">
        <f>'[2]Soybean Exports'!FZ243</f>
        <v>1711</v>
      </c>
      <c r="FP307" s="25">
        <f>'[2]Soybean Exports'!GA243</f>
        <v>1608</v>
      </c>
      <c r="FQ307" s="25">
        <f>'[2]Soybean Exports'!GB243</f>
        <v>1138</v>
      </c>
      <c r="FR307" s="25">
        <f>'[2]Soybean Exports'!GC243</f>
        <v>1182</v>
      </c>
      <c r="FS307" s="25">
        <f>'[2]Soybean Exports'!GD243</f>
        <v>1125</v>
      </c>
      <c r="FT307" s="25">
        <f>'[2]Soybean Exports'!GE243</f>
        <v>545</v>
      </c>
      <c r="FU307" s="25">
        <f>'[2]Soybean Exports'!GF243</f>
        <v>229</v>
      </c>
      <c r="FV307" s="25">
        <f>'[2]Soybean Exports'!GG243</f>
        <v>938</v>
      </c>
      <c r="FW307" s="25">
        <f>'[2]Soybean Exports'!GH243</f>
        <v>1131</v>
      </c>
      <c r="FX307" s="25">
        <f>'[2]Soybean Exports'!GI243</f>
        <v>999</v>
      </c>
      <c r="FY307" s="25">
        <f>'[2]Soybean Exports'!GJ243</f>
        <v>1237</v>
      </c>
      <c r="FZ307" s="25">
        <f>'[2]Soybean Exports'!GK243</f>
        <v>2227</v>
      </c>
      <c r="GA307" s="25">
        <f>'[2]Soybean Exports'!GL243</f>
        <v>1429</v>
      </c>
      <c r="GB307" s="25">
        <f>'[2]Soybean Exports'!GM243</f>
        <v>1264</v>
      </c>
      <c r="GC307" s="25">
        <f>'[2]Soybean Exports'!GN243</f>
        <v>922</v>
      </c>
      <c r="GD307" s="25">
        <f>'[2]Soybean Exports'!GO243</f>
        <v>642</v>
      </c>
      <c r="GE307" s="25">
        <f>'[2]Soybean Exports'!GP243</f>
        <v>646</v>
      </c>
      <c r="GF307" s="25">
        <f>'[2]Soybean Exports'!GQ243</f>
        <v>559</v>
      </c>
      <c r="GG307" s="25">
        <f>'[2]Soybean Exports'!GR243</f>
        <v>477</v>
      </c>
      <c r="GH307" s="25">
        <f>'[2]Soybean Exports'!GS243</f>
        <v>603</v>
      </c>
      <c r="GI307" s="25">
        <f>'[2]Soybean Exports'!GT243</f>
        <v>731</v>
      </c>
      <c r="GJ307" s="25">
        <f>'[2]Soybean Exports'!GU243</f>
        <v>1762</v>
      </c>
      <c r="GK307" s="25">
        <f>'[2]Soybean Exports'!GV243</f>
        <v>1309</v>
      </c>
      <c r="GL307" s="25">
        <f>'[2]Soybean Exports'!GW243</f>
        <v>482</v>
      </c>
      <c r="GM307" s="25">
        <f>'[2]Soybean Exports'!GX243</f>
        <v>899</v>
      </c>
      <c r="GN307" s="25">
        <f>'[2]Soybean Exports'!GY243</f>
        <v>660</v>
      </c>
      <c r="GO307" s="25">
        <f>'[2]Soybean Exports'!GZ243</f>
        <v>685</v>
      </c>
      <c r="GP307" s="25">
        <f>'[2]Soybean Exports'!HA243</f>
        <v>428</v>
      </c>
      <c r="GQ307" s="25">
        <f>'[2]Soybean Exports'!HB243</f>
        <v>289</v>
      </c>
      <c r="GR307" s="25">
        <f>'[2]Soybean Exports'!HC243</f>
        <v>350</v>
      </c>
      <c r="GS307" s="25">
        <f>'[2]Soybean Exports'!HD243</f>
        <v>268</v>
      </c>
      <c r="GT307" s="25">
        <f>'[2]Soybean Exports'!HE243</f>
        <v>866</v>
      </c>
      <c r="GU307" s="25">
        <f>'[2]Soybean Exports'!HF243</f>
        <v>862</v>
      </c>
      <c r="GV307" s="25">
        <f>'[2]Soybean Exports'!HG243</f>
        <v>1001</v>
      </c>
      <c r="GW307" s="25">
        <f>'[2]Soybean Exports'!HH243</f>
        <v>878</v>
      </c>
      <c r="GX307" s="25">
        <f>'[2]Soybean Exports'!HI243</f>
        <v>496</v>
      </c>
      <c r="GY307" s="25">
        <f>'[2]Soybean Exports'!HJ243</f>
        <v>1039</v>
      </c>
      <c r="GZ307" s="25">
        <f>'[2]Soybean Exports'!HK243</f>
        <v>1075</v>
      </c>
      <c r="HA307" s="25">
        <f>'[2]Soybean Exports'!HL243</f>
        <v>1252</v>
      </c>
      <c r="HB307" s="25">
        <f>'[2]Soybean Exports'!HM243</f>
        <v>1320</v>
      </c>
      <c r="HC307" s="25">
        <f>'[2]Soybean Exports'!HN243</f>
        <v>684</v>
      </c>
      <c r="HD307" s="25">
        <f>'[2]Soybean Exports'!HO243</f>
        <v>871</v>
      </c>
      <c r="HE307" s="25">
        <f>'[2]Soybean Exports'!HP243</f>
        <v>643</v>
      </c>
      <c r="HF307" s="25">
        <f>'[2]Soybean Exports'!HQ243</f>
        <v>1834</v>
      </c>
      <c r="HG307" s="25">
        <f>'[2]Soybean Exports'!HR243</f>
        <v>1109</v>
      </c>
      <c r="HH307" s="25">
        <f>'[2]Soybean Exports'!HS243</f>
        <v>1250</v>
      </c>
      <c r="HI307" s="25">
        <f>'[2]Soybean Exports'!HT243</f>
        <v>660</v>
      </c>
      <c r="HJ307" s="25">
        <f>'[2]Soybean Exports'!HU243</f>
        <v>1410</v>
      </c>
      <c r="HK307" s="25">
        <f>'[2]Soybean Exports'!HV243</f>
        <v>1057</v>
      </c>
      <c r="HL307" s="25">
        <f>'[2]Soybean Exports'!HW243</f>
        <v>696</v>
      </c>
      <c r="HM307" s="25">
        <f>'[2]Soybean Exports'!HX243</f>
        <v>672</v>
      </c>
      <c r="HN307" s="25">
        <f>'[2]Soybean Exports'!HY243</f>
        <v>932</v>
      </c>
      <c r="HO307" s="25">
        <f>'[2]Soybean Exports'!HZ243</f>
        <v>1035</v>
      </c>
      <c r="HP307" s="25">
        <f>'[2]Soybean Exports'!IA243</f>
        <v>2702</v>
      </c>
      <c r="HQ307" s="25">
        <f>'[2]Soybean Exports'!IB243</f>
        <v>313</v>
      </c>
      <c r="HR307" s="25">
        <f>'[2]Soybean Exports'!IC243</f>
        <v>534</v>
      </c>
      <c r="HS307" s="25">
        <f>'[2]Soybean Exports'!ID243</f>
        <v>566</v>
      </c>
      <c r="HT307" s="25">
        <f>'[2]Soybean Exports'!IE243</f>
        <v>1729</v>
      </c>
      <c r="HU307" s="25">
        <f>'[2]Soybean Exports'!IF243</f>
        <v>3089</v>
      </c>
      <c r="HV307" s="25">
        <f>'[2]Soybean Exports'!IG243</f>
        <v>1175</v>
      </c>
      <c r="HW307" s="25">
        <f>'[2]Soybean Exports'!IH243</f>
        <v>1439</v>
      </c>
      <c r="HX307" s="25">
        <f>'[2]Soybean Exports'!II243</f>
        <v>1277</v>
      </c>
      <c r="HY307" s="25">
        <f>'[2]Soybean Exports'!IJ243</f>
        <v>985</v>
      </c>
      <c r="HZ307" s="25">
        <f>'[2]Soybean Exports'!IK243</f>
        <v>848</v>
      </c>
      <c r="IA307" s="25">
        <f>'[2]Soybean Exports'!IL243</f>
        <v>611</v>
      </c>
      <c r="IB307" s="25">
        <f>'[2]Soybean Exports'!IM243</f>
        <v>537</v>
      </c>
      <c r="IC307" s="25">
        <f>'[2]Soybean Exports'!IN243</f>
        <v>288</v>
      </c>
      <c r="ID307" s="25">
        <f>'[2]Soybean Exports'!IO243</f>
        <v>283</v>
      </c>
      <c r="IE307" s="25">
        <f>'[2]Soybean Exports'!IP243</f>
        <v>427</v>
      </c>
      <c r="IF307" s="25">
        <f>'[2]Soybean Exports'!IQ243</f>
        <v>814</v>
      </c>
      <c r="IG307" s="25">
        <f>'[2]Soybean Exports'!IR243</f>
        <v>292</v>
      </c>
      <c r="IH307" s="25">
        <f>'[2]Soybean Exports'!IS243</f>
        <v>304</v>
      </c>
      <c r="II307" s="25">
        <f>'[2]Soybean Exports'!IT243</f>
        <v>534</v>
      </c>
      <c r="IJ307" s="25">
        <f>'[2]Soybean Exports'!IU243</f>
        <v>689</v>
      </c>
      <c r="IK307" s="25">
        <f>'[2]Soybean Exports'!IV243</f>
        <v>910</v>
      </c>
      <c r="IL307" s="25">
        <f>'[2]Soybean Exports'!IW243</f>
        <v>855</v>
      </c>
      <c r="IM307" s="25">
        <f>'[2]Soybean Exports'!IX243</f>
        <v>1798</v>
      </c>
      <c r="IN307" s="25">
        <f>'[2]Soybean Exports'!IY243</f>
        <v>939</v>
      </c>
      <c r="IO307" s="25">
        <f>'[2]Soybean Exports'!IZ243</f>
        <v>449</v>
      </c>
      <c r="IP307" s="25">
        <f>'[2]Soybean Exports'!JA243</f>
        <v>925</v>
      </c>
      <c r="IQ307" s="25">
        <f>'[2]Soybean Exports'!JB243</f>
        <v>754</v>
      </c>
      <c r="IR307" s="25">
        <f>'[2]Soybean Exports'!JC243</f>
        <v>1032</v>
      </c>
      <c r="IS307" s="25">
        <f>'[2]Soybean Exports'!JD243</f>
        <v>585</v>
      </c>
      <c r="IT307" s="25">
        <f>'[2]Soybean Exports'!JE243</f>
        <v>468</v>
      </c>
      <c r="IU307" s="25">
        <f>'[2]Soybean Exports'!JF243</f>
        <v>316</v>
      </c>
      <c r="IV307" s="25">
        <f>'[2]Soybean Exports'!JG243</f>
        <v>768</v>
      </c>
      <c r="IW307" s="25">
        <f>'[2]Soybean Exports'!JH243</f>
        <v>732</v>
      </c>
      <c r="IX307" s="25">
        <f>'[2]Soybean Exports'!JI243</f>
        <v>363</v>
      </c>
      <c r="IY307" s="25">
        <f>'[2]Soybean Exports'!JJ243</f>
        <v>457</v>
      </c>
      <c r="IZ307" s="25">
        <f>'[2]Soybean Exports'!JK243</f>
        <v>473</v>
      </c>
      <c r="JA307" s="25">
        <f>'[2]Soybean Exports'!JL243</f>
        <v>415</v>
      </c>
      <c r="JB307" s="25">
        <f>'[2]Soybean Exports'!JM243</f>
        <v>811</v>
      </c>
      <c r="JC307" s="25">
        <f>'[2]Soybean Exports'!JN243</f>
        <v>639</v>
      </c>
      <c r="JD307" s="25">
        <f>'[2]Soybean Exports'!JO243</f>
        <v>971</v>
      </c>
      <c r="JE307" s="25">
        <f>'[2]Soybean Exports'!JP243</f>
        <v>803</v>
      </c>
      <c r="JF307" s="25">
        <f>'[2]Soybean Exports'!JQ243</f>
        <v>1739</v>
      </c>
      <c r="JG307" s="25">
        <f>'[2]Soybean Exports'!JR243</f>
        <v>557</v>
      </c>
      <c r="JH307" s="25">
        <f>'[2]Soybean Exports'!JS243</f>
        <v>411</v>
      </c>
      <c r="JI307" s="25">
        <f>'[2]Soybean Exports'!JT243</f>
        <v>214</v>
      </c>
      <c r="JJ307" s="25">
        <f>'[2]Soybean Exports'!JU243</f>
        <v>462</v>
      </c>
      <c r="JK307" s="25">
        <f>'[2]Soybean Exports'!JV243</f>
        <v>593</v>
      </c>
      <c r="JL307" s="25">
        <f>'[2]Soybean Exports'!JW243</f>
        <v>458</v>
      </c>
      <c r="JM307" s="25">
        <f>'[2]Soybean Exports'!JX243</f>
        <v>303</v>
      </c>
      <c r="JN307" s="25">
        <f>'[2]Soybean Exports'!JY243</f>
        <v>524</v>
      </c>
      <c r="JO307" s="25">
        <f>'[2]Soybean Exports'!JZ243</f>
        <v>554</v>
      </c>
      <c r="JP307" s="25">
        <f>'[2]Soybean Exports'!KA243</f>
        <v>911</v>
      </c>
      <c r="JQ307" s="25">
        <f>'[2]Soybean Exports'!KB243</f>
        <v>1367</v>
      </c>
      <c r="JR307" s="25">
        <f>'[2]Soybean Exports'!KC243</f>
        <v>415</v>
      </c>
      <c r="JS307" s="25">
        <f>'[2]Soybean Exports'!KD243</f>
        <v>688</v>
      </c>
      <c r="JT307" s="25">
        <f>'[2]Soybean Exports'!KE243</f>
        <v>840</v>
      </c>
      <c r="JU307" s="25">
        <f>'[2]Soybean Exports'!KF243</f>
        <v>1153</v>
      </c>
      <c r="JV307" s="25">
        <f>'[2]Soybean Exports'!KG243</f>
        <v>1131</v>
      </c>
      <c r="JW307" s="25">
        <f>'[2]Soybean Exports'!KH243</f>
        <v>1124</v>
      </c>
      <c r="JX307" s="25">
        <f>'[2]Soybean Exports'!KI243</f>
        <v>778</v>
      </c>
      <c r="JY307" s="25">
        <f>'[2]Soybean Exports'!KJ243</f>
        <v>1009</v>
      </c>
      <c r="JZ307" s="25">
        <f>'[2]Soybean Exports'!KK243</f>
        <v>592</v>
      </c>
      <c r="KA307" s="25">
        <f>'[2]Soybean Exports'!KL243</f>
        <v>163</v>
      </c>
      <c r="KB307" s="25">
        <f>'[2]Soybean Exports'!KM243</f>
        <v>792</v>
      </c>
      <c r="KC307" s="25">
        <f>'[2]Soybean Exports'!KN243</f>
        <v>897</v>
      </c>
      <c r="KD307" s="25">
        <f>'[2]Soybean Exports'!KO243</f>
        <v>1203</v>
      </c>
      <c r="KE307" s="25">
        <f>'[2]Soybean Exports'!KP243</f>
        <v>1173</v>
      </c>
      <c r="KF307" s="25">
        <f>'[2]Soybean Exports'!KQ243</f>
        <v>924</v>
      </c>
      <c r="KG307" s="25">
        <f>'[2]Soybean Exports'!KR243</f>
        <v>831</v>
      </c>
      <c r="KH307" s="25">
        <f>'[2]Soybean Exports'!KS243</f>
        <v>861</v>
      </c>
      <c r="KI307" s="25">
        <f>'[2]Soybean Exports'!KT243</f>
        <v>495</v>
      </c>
      <c r="KJ307" s="25">
        <f>'[2]Soybean Exports'!KU243</f>
        <v>632</v>
      </c>
      <c r="KK307" s="25">
        <f>'[2]Soybean Exports'!KV243</f>
        <v>459</v>
      </c>
      <c r="KL307" s="25">
        <f>'[2]Soybean Exports'!KW243</f>
        <v>166</v>
      </c>
      <c r="KM307" s="25">
        <f>'[2]Soybean Exports'!KX243</f>
        <v>191</v>
      </c>
      <c r="KN307" s="25">
        <f>'[2]Soybean Exports'!KY243</f>
        <v>984</v>
      </c>
      <c r="KO307" s="25">
        <f>'[2]Soybean Exports'!KZ243</f>
        <v>597</v>
      </c>
      <c r="KP307" s="25">
        <f>'[2]Soybean Exports'!LA243</f>
        <v>440</v>
      </c>
      <c r="KQ307" s="25">
        <f>'[2]Soybean Exports'!LB243</f>
        <v>604</v>
      </c>
      <c r="KR307" s="25">
        <f>'[2]Soybean Exports'!LC243</f>
        <v>436</v>
      </c>
      <c r="KS307" s="25">
        <f>'[2]Soybean Exports'!LD243</f>
        <v>970</v>
      </c>
      <c r="KT307" s="25">
        <f>'[2]Soybean Exports'!LE243</f>
        <v>1267</v>
      </c>
      <c r="KU307" s="25">
        <f>'[2]Soybean Exports'!LF243</f>
        <v>885</v>
      </c>
      <c r="KV307" s="25">
        <f>'[2]Soybean Exports'!LG243</f>
        <v>911</v>
      </c>
      <c r="KW307" s="25">
        <f>'[2]Soybean Exports'!LH243</f>
        <v>610</v>
      </c>
      <c r="KX307" s="25">
        <f>'[2]Soybean Exports'!LI243</f>
        <v>1440</v>
      </c>
      <c r="KY307" s="25">
        <f>'[2]Soybean Exports'!LJ243</f>
        <v>572</v>
      </c>
      <c r="KZ307" s="25">
        <f>'[2]Soybean Exports'!LK243</f>
        <v>1180</v>
      </c>
      <c r="LA307" s="25">
        <f>'[2]Soybean Exports'!LL243</f>
        <v>922.67105069999991</v>
      </c>
      <c r="LB307" s="25">
        <f>'[2]Soybean Exports'!LM243</f>
        <v>636.51111509999998</v>
      </c>
      <c r="LC307" s="25">
        <f>'[2]Soybean Exports'!LN243</f>
        <v>1295.3352468943344</v>
      </c>
      <c r="LD307" s="25">
        <f>'[2]Soybean Exports'!LO243</f>
        <v>1217.381684134001</v>
      </c>
      <c r="LE307" s="25">
        <f>'[2]Soybean Exports'!LP243</f>
        <v>1523.0504834380013</v>
      </c>
      <c r="LF307" s="25">
        <f>'[2]Soybean Exports'!LQ243</f>
        <v>1471.7932889000012</v>
      </c>
      <c r="LG307" s="25">
        <f>'[2]Soybean Exports'!LR243</f>
        <v>1592.7175042606682</v>
      </c>
      <c r="LH307" s="25">
        <f>'[2]Soybean Exports'!LS243</f>
        <v>1390.6712830193346</v>
      </c>
      <c r="LI307" s="25">
        <f>'[2]Soybean Exports'!LT243</f>
        <v>1366.5557899436678</v>
      </c>
      <c r="LJ307" s="25">
        <f>'[2]Soybean Exports'!LU243</f>
        <v>1335.1990755033344</v>
      </c>
      <c r="LK307" s="25">
        <f>'[2]Soybean Exports'!LV243</f>
        <v>991.91809948366756</v>
      </c>
      <c r="LL307" s="25">
        <f>'[2]Soybean Exports'!LW243</f>
        <v>1476.1715172453346</v>
      </c>
      <c r="LM307" s="25">
        <f>'[2]Soybean Exports'!LX243</f>
        <v>1299.2780995333344</v>
      </c>
      <c r="LN307" s="25">
        <f>'[2]Soybean Exports'!LY243</f>
        <v>1019.8908691986676</v>
      </c>
      <c r="LO307" s="25">
        <f>'[2]Soybean Exports'!LZ243</f>
        <v>1340.3985982860013</v>
      </c>
      <c r="LP307" s="25">
        <f t="shared" ref="LP307:OA307" si="360">LP306*0.0367437</f>
        <v>0</v>
      </c>
      <c r="LQ307" s="25">
        <f t="shared" si="360"/>
        <v>0</v>
      </c>
      <c r="LR307" s="25">
        <f t="shared" si="360"/>
        <v>0</v>
      </c>
      <c r="LS307" s="25">
        <f t="shared" si="360"/>
        <v>0</v>
      </c>
      <c r="LT307" s="25">
        <f t="shared" si="360"/>
        <v>0</v>
      </c>
      <c r="LU307" s="25">
        <f t="shared" si="360"/>
        <v>0</v>
      </c>
      <c r="LV307" s="25">
        <f t="shared" si="360"/>
        <v>0</v>
      </c>
      <c r="LW307" s="25">
        <f t="shared" si="360"/>
        <v>0</v>
      </c>
      <c r="LX307" s="25">
        <f t="shared" si="360"/>
        <v>0</v>
      </c>
      <c r="LY307" s="25">
        <f t="shared" si="360"/>
        <v>0</v>
      </c>
      <c r="LZ307" s="25">
        <f t="shared" si="360"/>
        <v>0</v>
      </c>
      <c r="MA307" s="25">
        <f t="shared" si="360"/>
        <v>0</v>
      </c>
      <c r="MB307" s="25">
        <f t="shared" si="360"/>
        <v>0</v>
      </c>
      <c r="MC307" s="25">
        <f t="shared" si="360"/>
        <v>0</v>
      </c>
      <c r="MD307" s="25">
        <f t="shared" si="360"/>
        <v>0</v>
      </c>
      <c r="ME307" s="25">
        <f t="shared" si="360"/>
        <v>0</v>
      </c>
      <c r="MF307" s="25">
        <f t="shared" si="360"/>
        <v>0</v>
      </c>
      <c r="MG307" s="25">
        <f t="shared" si="360"/>
        <v>0</v>
      </c>
      <c r="MH307" s="25">
        <f t="shared" si="360"/>
        <v>0</v>
      </c>
      <c r="MI307" s="25">
        <f t="shared" si="360"/>
        <v>0</v>
      </c>
      <c r="MJ307" s="25">
        <f t="shared" si="360"/>
        <v>0</v>
      </c>
      <c r="MK307" s="25">
        <f t="shared" si="360"/>
        <v>0</v>
      </c>
      <c r="ML307" s="25">
        <f t="shared" si="360"/>
        <v>0</v>
      </c>
      <c r="MM307" s="25">
        <f t="shared" si="360"/>
        <v>0</v>
      </c>
      <c r="MN307" s="25">
        <f t="shared" si="360"/>
        <v>0</v>
      </c>
      <c r="MO307" s="25">
        <f t="shared" si="360"/>
        <v>0</v>
      </c>
      <c r="MP307" s="25">
        <f t="shared" si="360"/>
        <v>0</v>
      </c>
      <c r="MQ307" s="25">
        <f t="shared" si="360"/>
        <v>0</v>
      </c>
      <c r="MR307" s="25">
        <f t="shared" si="360"/>
        <v>0</v>
      </c>
      <c r="MS307" s="25">
        <f t="shared" si="360"/>
        <v>0</v>
      </c>
      <c r="MT307" s="25">
        <f t="shared" si="360"/>
        <v>0</v>
      </c>
      <c r="MU307" s="25">
        <f t="shared" si="360"/>
        <v>0</v>
      </c>
      <c r="MV307" s="25">
        <f t="shared" si="360"/>
        <v>0</v>
      </c>
      <c r="MW307" s="25">
        <f t="shared" si="360"/>
        <v>0</v>
      </c>
      <c r="MX307" s="25">
        <f t="shared" si="360"/>
        <v>0</v>
      </c>
      <c r="MY307" s="25">
        <f t="shared" si="360"/>
        <v>0</v>
      </c>
      <c r="MZ307" s="25">
        <f t="shared" si="360"/>
        <v>0</v>
      </c>
      <c r="NA307" s="25">
        <f t="shared" si="360"/>
        <v>0</v>
      </c>
      <c r="NB307" s="25">
        <f t="shared" si="360"/>
        <v>0</v>
      </c>
      <c r="NC307" s="25">
        <f t="shared" si="360"/>
        <v>0</v>
      </c>
      <c r="ND307" s="25">
        <f t="shared" si="360"/>
        <v>0</v>
      </c>
      <c r="NE307" s="25">
        <f t="shared" si="360"/>
        <v>0</v>
      </c>
      <c r="NF307" s="25">
        <f t="shared" si="360"/>
        <v>0</v>
      </c>
      <c r="NG307" s="25">
        <f t="shared" si="360"/>
        <v>0</v>
      </c>
      <c r="NH307" s="25">
        <f t="shared" si="360"/>
        <v>0</v>
      </c>
      <c r="NI307" s="25">
        <f t="shared" si="360"/>
        <v>0</v>
      </c>
      <c r="NJ307" s="25">
        <f t="shared" si="360"/>
        <v>0</v>
      </c>
      <c r="NK307" s="25">
        <f t="shared" si="360"/>
        <v>0</v>
      </c>
      <c r="NL307" s="25">
        <f t="shared" si="360"/>
        <v>0</v>
      </c>
      <c r="NM307" s="25">
        <f t="shared" si="360"/>
        <v>0</v>
      </c>
      <c r="NN307" s="25">
        <f t="shared" si="360"/>
        <v>0</v>
      </c>
      <c r="NO307" s="25">
        <f t="shared" si="360"/>
        <v>0</v>
      </c>
      <c r="NP307" s="25">
        <f t="shared" si="360"/>
        <v>0</v>
      </c>
      <c r="NQ307" s="25">
        <f t="shared" si="360"/>
        <v>0</v>
      </c>
      <c r="NR307" s="25">
        <f t="shared" si="360"/>
        <v>0</v>
      </c>
      <c r="NS307" s="25">
        <f t="shared" si="360"/>
        <v>0</v>
      </c>
      <c r="NT307" s="25">
        <f t="shared" si="360"/>
        <v>0</v>
      </c>
      <c r="NU307" s="25">
        <f t="shared" si="360"/>
        <v>0</v>
      </c>
      <c r="NV307" s="25">
        <f t="shared" si="360"/>
        <v>0</v>
      </c>
      <c r="NW307" s="25">
        <f t="shared" si="360"/>
        <v>0</v>
      </c>
      <c r="NX307" s="25">
        <f t="shared" si="360"/>
        <v>0</v>
      </c>
      <c r="NY307" s="25">
        <f t="shared" si="360"/>
        <v>0</v>
      </c>
      <c r="NZ307" s="25">
        <f t="shared" si="360"/>
        <v>0</v>
      </c>
      <c r="OA307" s="25">
        <f t="shared" si="360"/>
        <v>0</v>
      </c>
      <c r="OB307" s="25">
        <f t="shared" ref="OB307:OF307" si="361">OB306*0.0367437</f>
        <v>0</v>
      </c>
      <c r="OC307" s="25">
        <f t="shared" si="361"/>
        <v>0</v>
      </c>
      <c r="OD307" s="25">
        <f t="shared" si="361"/>
        <v>0</v>
      </c>
      <c r="OE307" s="25">
        <f t="shared" si="361"/>
        <v>0</v>
      </c>
      <c r="OF307" s="25">
        <f t="shared" si="361"/>
        <v>0</v>
      </c>
      <c r="OG307" s="25">
        <f>OG306*0.0367437</f>
        <v>0</v>
      </c>
      <c r="OH307" s="25">
        <f>OH306*0.0367437</f>
        <v>0</v>
      </c>
      <c r="OI307" s="30">
        <f>OI306*0.0367437</f>
        <v>0</v>
      </c>
      <c r="OJ307" s="30">
        <f>OJ306*0.0367437</f>
        <v>0</v>
      </c>
      <c r="OK307" s="30">
        <f>OK306*0.0367437</f>
        <v>0</v>
      </c>
      <c r="OL307" s="30">
        <f t="shared" ref="OL307:PB307" si="362">OL306*0.0367437</f>
        <v>0</v>
      </c>
      <c r="OM307" s="30">
        <f t="shared" si="362"/>
        <v>0</v>
      </c>
      <c r="ON307" s="30">
        <f t="shared" si="362"/>
        <v>1102.3109999999999</v>
      </c>
      <c r="OO307" s="30">
        <f t="shared" si="362"/>
        <v>1102.3109999999999</v>
      </c>
      <c r="OP307" s="30">
        <f t="shared" si="362"/>
        <v>1102.3109999999999</v>
      </c>
      <c r="OQ307" s="30">
        <f t="shared" si="362"/>
        <v>1102.3109999999999</v>
      </c>
      <c r="OR307" s="30">
        <f t="shared" si="362"/>
        <v>1102.3109999999999</v>
      </c>
      <c r="OS307" s="30">
        <f t="shared" si="362"/>
        <v>1102.3109999999999</v>
      </c>
      <c r="OT307" s="30">
        <f t="shared" si="362"/>
        <v>1102.3109999999999</v>
      </c>
      <c r="OU307" s="30">
        <f t="shared" si="362"/>
        <v>1102.3109999999999</v>
      </c>
      <c r="OV307" s="30">
        <f t="shared" si="362"/>
        <v>1102.3109999999999</v>
      </c>
      <c r="OW307" s="30">
        <f t="shared" si="362"/>
        <v>1102.3109999999999</v>
      </c>
      <c r="OX307" s="30">
        <f t="shared" si="362"/>
        <v>1102.3109999999999</v>
      </c>
      <c r="OY307" s="30">
        <f t="shared" si="362"/>
        <v>1102.3109999999999</v>
      </c>
      <c r="OZ307" s="30">
        <f t="shared" si="362"/>
        <v>1102.3109999999999</v>
      </c>
      <c r="PA307" s="30">
        <f t="shared" si="362"/>
        <v>1102.3109999999999</v>
      </c>
      <c r="PB307" s="30">
        <f t="shared" si="362"/>
        <v>1102.3109999999999</v>
      </c>
    </row>
    <row r="308" spans="1:418">
      <c r="A308" s="21" t="s">
        <v>379</v>
      </c>
      <c r="B308" s="24">
        <f t="shared" ref="B308:AF308" si="363">B243</f>
        <v>0</v>
      </c>
      <c r="C308" s="24">
        <f t="shared" si="363"/>
        <v>0</v>
      </c>
      <c r="D308" s="24">
        <f t="shared" si="363"/>
        <v>0</v>
      </c>
      <c r="E308" s="24">
        <f t="shared" si="363"/>
        <v>0</v>
      </c>
      <c r="F308" s="24">
        <f t="shared" si="363"/>
        <v>0</v>
      </c>
      <c r="G308" s="24">
        <f t="shared" si="363"/>
        <v>0</v>
      </c>
      <c r="H308" s="24">
        <f t="shared" si="363"/>
        <v>0</v>
      </c>
      <c r="I308" s="24">
        <f t="shared" si="363"/>
        <v>0</v>
      </c>
      <c r="J308" s="24">
        <f t="shared" si="363"/>
        <v>0</v>
      </c>
      <c r="K308" s="24">
        <f t="shared" si="363"/>
        <v>0</v>
      </c>
      <c r="L308" s="24">
        <f t="shared" si="363"/>
        <v>0</v>
      </c>
      <c r="M308" s="24">
        <f t="shared" si="363"/>
        <v>0</v>
      </c>
      <c r="N308" s="24">
        <f t="shared" si="363"/>
        <v>0</v>
      </c>
      <c r="O308" s="24">
        <f t="shared" si="363"/>
        <v>0</v>
      </c>
      <c r="P308" s="24">
        <f t="shared" si="363"/>
        <v>0</v>
      </c>
      <c r="Q308" s="24">
        <f t="shared" si="363"/>
        <v>0</v>
      </c>
      <c r="R308" s="24">
        <f t="shared" si="363"/>
        <v>0</v>
      </c>
      <c r="S308" s="24">
        <f t="shared" si="363"/>
        <v>0</v>
      </c>
      <c r="T308" s="24">
        <f t="shared" si="363"/>
        <v>0</v>
      </c>
      <c r="U308" s="24">
        <f t="shared" si="363"/>
        <v>0</v>
      </c>
      <c r="V308" s="24">
        <f t="shared" si="363"/>
        <v>0</v>
      </c>
      <c r="W308" s="24">
        <f t="shared" si="363"/>
        <v>0</v>
      </c>
      <c r="X308" s="24">
        <f t="shared" si="363"/>
        <v>0</v>
      </c>
      <c r="Y308" s="24">
        <f t="shared" si="363"/>
        <v>0</v>
      </c>
      <c r="Z308" s="24">
        <f t="shared" si="363"/>
        <v>0</v>
      </c>
      <c r="AA308" s="24">
        <f t="shared" si="363"/>
        <v>0</v>
      </c>
      <c r="AB308" s="24">
        <f t="shared" si="363"/>
        <v>0</v>
      </c>
      <c r="AC308" s="24">
        <f t="shared" si="363"/>
        <v>0</v>
      </c>
      <c r="AD308" s="24">
        <f t="shared" si="363"/>
        <v>0</v>
      </c>
      <c r="AE308" s="24">
        <f t="shared" si="363"/>
        <v>0</v>
      </c>
      <c r="AF308" s="24">
        <f t="shared" si="363"/>
        <v>0</v>
      </c>
      <c r="AG308" s="24"/>
      <c r="AI308" s="43">
        <f>AI243</f>
        <v>0</v>
      </c>
      <c r="AJ308" s="43">
        <f t="shared" ref="AJ308:CU308" si="364">AJ243</f>
        <v>0</v>
      </c>
      <c r="AK308" s="43">
        <f t="shared" si="364"/>
        <v>0</v>
      </c>
      <c r="AL308" s="43">
        <f t="shared" si="364"/>
        <v>0</v>
      </c>
      <c r="AM308" s="43">
        <f t="shared" si="364"/>
        <v>0</v>
      </c>
      <c r="AN308" s="43">
        <f t="shared" si="364"/>
        <v>0</v>
      </c>
      <c r="AO308" s="43">
        <f t="shared" si="364"/>
        <v>0</v>
      </c>
      <c r="AP308" s="43">
        <f t="shared" si="364"/>
        <v>0</v>
      </c>
      <c r="AQ308" s="43">
        <f t="shared" si="364"/>
        <v>0</v>
      </c>
      <c r="AR308" s="43">
        <f t="shared" si="364"/>
        <v>0</v>
      </c>
      <c r="AS308" s="43">
        <f t="shared" si="364"/>
        <v>0</v>
      </c>
      <c r="AT308" s="43">
        <f t="shared" si="364"/>
        <v>0</v>
      </c>
      <c r="AU308" s="43">
        <f t="shared" si="364"/>
        <v>0</v>
      </c>
      <c r="AV308" s="43">
        <f t="shared" si="364"/>
        <v>0</v>
      </c>
      <c r="AW308" s="43">
        <f t="shared" si="364"/>
        <v>0</v>
      </c>
      <c r="AX308" s="43">
        <f t="shared" si="364"/>
        <v>0</v>
      </c>
      <c r="AY308" s="43">
        <f t="shared" si="364"/>
        <v>0</v>
      </c>
      <c r="AZ308" s="43">
        <f t="shared" si="364"/>
        <v>0</v>
      </c>
      <c r="BA308" s="43">
        <f t="shared" si="364"/>
        <v>0</v>
      </c>
      <c r="BB308" s="43">
        <f t="shared" si="364"/>
        <v>0</v>
      </c>
      <c r="BC308" s="43">
        <f t="shared" si="364"/>
        <v>0</v>
      </c>
      <c r="BD308" s="43">
        <f t="shared" si="364"/>
        <v>0</v>
      </c>
      <c r="BE308" s="43">
        <f t="shared" si="364"/>
        <v>0</v>
      </c>
      <c r="BF308" s="43">
        <f t="shared" si="364"/>
        <v>0</v>
      </c>
      <c r="BG308" s="43">
        <f t="shared" si="364"/>
        <v>0</v>
      </c>
      <c r="BH308" s="43">
        <f t="shared" si="364"/>
        <v>0</v>
      </c>
      <c r="BI308" s="43">
        <f t="shared" si="364"/>
        <v>0</v>
      </c>
      <c r="BJ308" s="43">
        <f t="shared" si="364"/>
        <v>0</v>
      </c>
      <c r="BK308" s="43">
        <f t="shared" si="364"/>
        <v>0</v>
      </c>
      <c r="BL308" s="43">
        <f t="shared" si="364"/>
        <v>0</v>
      </c>
      <c r="BM308" s="43">
        <f t="shared" si="364"/>
        <v>0</v>
      </c>
      <c r="BN308" s="43">
        <f t="shared" si="364"/>
        <v>0</v>
      </c>
      <c r="BO308" s="43">
        <f t="shared" si="364"/>
        <v>0</v>
      </c>
      <c r="BP308" s="43">
        <f t="shared" si="364"/>
        <v>0</v>
      </c>
      <c r="BQ308" s="43">
        <f t="shared" si="364"/>
        <v>0</v>
      </c>
      <c r="BR308" s="43">
        <f t="shared" si="364"/>
        <v>0</v>
      </c>
      <c r="BS308" s="43">
        <f t="shared" si="364"/>
        <v>0</v>
      </c>
      <c r="BT308" s="43">
        <f t="shared" si="364"/>
        <v>0</v>
      </c>
      <c r="BU308" s="43">
        <f t="shared" si="364"/>
        <v>0</v>
      </c>
      <c r="BV308" s="43">
        <f t="shared" si="364"/>
        <v>0</v>
      </c>
      <c r="BW308" s="43">
        <f t="shared" si="364"/>
        <v>0</v>
      </c>
      <c r="BX308" s="43">
        <f t="shared" si="364"/>
        <v>0</v>
      </c>
      <c r="BY308" s="43">
        <f t="shared" si="364"/>
        <v>0</v>
      </c>
      <c r="BZ308" s="43">
        <f t="shared" si="364"/>
        <v>0</v>
      </c>
      <c r="CA308" s="43">
        <f t="shared" si="364"/>
        <v>0</v>
      </c>
      <c r="CB308" s="43">
        <f t="shared" si="364"/>
        <v>0</v>
      </c>
      <c r="CC308" s="43">
        <f t="shared" si="364"/>
        <v>0</v>
      </c>
      <c r="CD308" s="43">
        <f t="shared" si="364"/>
        <v>0</v>
      </c>
      <c r="CE308" s="43">
        <f t="shared" si="364"/>
        <v>0</v>
      </c>
      <c r="CF308" s="43">
        <f t="shared" si="364"/>
        <v>0</v>
      </c>
      <c r="CG308" s="43">
        <f t="shared" si="364"/>
        <v>0</v>
      </c>
      <c r="CH308" s="43">
        <f t="shared" si="364"/>
        <v>0</v>
      </c>
      <c r="CI308" s="43">
        <f t="shared" si="364"/>
        <v>0</v>
      </c>
      <c r="CJ308" s="43">
        <f t="shared" si="364"/>
        <v>0</v>
      </c>
      <c r="CK308" s="43">
        <f t="shared" si="364"/>
        <v>0</v>
      </c>
      <c r="CL308" s="43">
        <f t="shared" si="364"/>
        <v>0</v>
      </c>
      <c r="CM308" s="43">
        <f t="shared" si="364"/>
        <v>0</v>
      </c>
      <c r="CN308" s="43">
        <f t="shared" si="364"/>
        <v>0</v>
      </c>
      <c r="CO308" s="43">
        <f t="shared" si="364"/>
        <v>0</v>
      </c>
      <c r="CP308" s="43">
        <f t="shared" si="364"/>
        <v>0</v>
      </c>
      <c r="CQ308" s="43">
        <f t="shared" si="364"/>
        <v>0</v>
      </c>
      <c r="CR308" s="43">
        <f t="shared" si="364"/>
        <v>0</v>
      </c>
      <c r="CS308" s="43">
        <f t="shared" si="364"/>
        <v>0</v>
      </c>
      <c r="CT308" s="43">
        <f t="shared" si="364"/>
        <v>0</v>
      </c>
      <c r="CU308" s="43">
        <f t="shared" si="364"/>
        <v>0</v>
      </c>
      <c r="CV308" s="43">
        <f t="shared" ref="CV308:FG308" si="365">CV243</f>
        <v>0</v>
      </c>
      <c r="CW308" s="43">
        <f t="shared" si="365"/>
        <v>0</v>
      </c>
      <c r="CX308" s="43">
        <f t="shared" si="365"/>
        <v>0</v>
      </c>
      <c r="CY308" s="43">
        <f t="shared" si="365"/>
        <v>0</v>
      </c>
      <c r="CZ308" s="43">
        <f t="shared" si="365"/>
        <v>0</v>
      </c>
      <c r="DA308" s="43">
        <f t="shared" si="365"/>
        <v>0</v>
      </c>
      <c r="DB308" s="43">
        <f t="shared" si="365"/>
        <v>0</v>
      </c>
      <c r="DC308" s="43">
        <f t="shared" si="365"/>
        <v>0</v>
      </c>
      <c r="DD308" s="43">
        <f t="shared" si="365"/>
        <v>0</v>
      </c>
      <c r="DE308" s="43">
        <f t="shared" si="365"/>
        <v>0</v>
      </c>
      <c r="DF308" s="43">
        <f t="shared" si="365"/>
        <v>0</v>
      </c>
      <c r="DG308" s="43">
        <f t="shared" si="365"/>
        <v>0</v>
      </c>
      <c r="DH308" s="43">
        <f t="shared" si="365"/>
        <v>0</v>
      </c>
      <c r="DI308" s="43">
        <f t="shared" si="365"/>
        <v>0</v>
      </c>
      <c r="DJ308" s="43">
        <f t="shared" si="365"/>
        <v>0</v>
      </c>
      <c r="DK308" s="43">
        <f t="shared" si="365"/>
        <v>0</v>
      </c>
      <c r="DL308" s="43">
        <f t="shared" si="365"/>
        <v>0</v>
      </c>
      <c r="DM308" s="43">
        <f t="shared" si="365"/>
        <v>0</v>
      </c>
      <c r="DN308" s="43">
        <f t="shared" si="365"/>
        <v>0</v>
      </c>
      <c r="DO308" s="43">
        <f t="shared" si="365"/>
        <v>0</v>
      </c>
      <c r="DP308" s="43">
        <f t="shared" si="365"/>
        <v>0</v>
      </c>
      <c r="DQ308" s="43">
        <f t="shared" si="365"/>
        <v>0</v>
      </c>
      <c r="DR308" s="43">
        <f t="shared" si="365"/>
        <v>0</v>
      </c>
      <c r="DS308" s="43">
        <f t="shared" si="365"/>
        <v>0</v>
      </c>
      <c r="DT308" s="43">
        <f t="shared" si="365"/>
        <v>0</v>
      </c>
      <c r="DU308" s="43">
        <f t="shared" si="365"/>
        <v>0</v>
      </c>
      <c r="DV308" s="43">
        <f t="shared" si="365"/>
        <v>0</v>
      </c>
      <c r="DW308" s="43">
        <f t="shared" si="365"/>
        <v>0</v>
      </c>
      <c r="DX308" s="43">
        <f t="shared" si="365"/>
        <v>0</v>
      </c>
      <c r="DY308" s="43">
        <f t="shared" si="365"/>
        <v>0</v>
      </c>
      <c r="DZ308" s="43">
        <f t="shared" si="365"/>
        <v>0</v>
      </c>
      <c r="EA308" s="43">
        <f t="shared" si="365"/>
        <v>0</v>
      </c>
      <c r="EB308" s="43">
        <f t="shared" si="365"/>
        <v>0</v>
      </c>
      <c r="EC308" s="43">
        <f t="shared" si="365"/>
        <v>0</v>
      </c>
      <c r="ED308" s="43">
        <f t="shared" si="365"/>
        <v>0</v>
      </c>
      <c r="EE308" s="43">
        <f t="shared" si="365"/>
        <v>0</v>
      </c>
      <c r="EF308" s="43">
        <f t="shared" si="365"/>
        <v>0</v>
      </c>
      <c r="EG308" s="43">
        <f t="shared" si="365"/>
        <v>0</v>
      </c>
      <c r="EH308" s="43">
        <f t="shared" si="365"/>
        <v>0</v>
      </c>
      <c r="EI308" s="43">
        <f t="shared" si="365"/>
        <v>0</v>
      </c>
      <c r="EJ308" s="43">
        <f t="shared" si="365"/>
        <v>0</v>
      </c>
      <c r="EK308" s="43">
        <f t="shared" si="365"/>
        <v>0</v>
      </c>
      <c r="EL308" s="43">
        <f t="shared" si="365"/>
        <v>0</v>
      </c>
      <c r="EM308" s="43">
        <f t="shared" si="365"/>
        <v>0</v>
      </c>
      <c r="EN308" s="43">
        <f t="shared" si="365"/>
        <v>0</v>
      </c>
      <c r="EO308" s="43">
        <f t="shared" si="365"/>
        <v>0</v>
      </c>
      <c r="EP308" s="43">
        <f t="shared" si="365"/>
        <v>0</v>
      </c>
      <c r="EQ308" s="43">
        <f t="shared" si="365"/>
        <v>0</v>
      </c>
      <c r="ER308" s="43">
        <f t="shared" si="365"/>
        <v>0</v>
      </c>
      <c r="ES308" s="43">
        <f t="shared" si="365"/>
        <v>0</v>
      </c>
      <c r="ET308" s="43">
        <f t="shared" si="365"/>
        <v>0</v>
      </c>
      <c r="EU308" s="43">
        <f t="shared" si="365"/>
        <v>0</v>
      </c>
      <c r="EV308" s="43">
        <f t="shared" si="365"/>
        <v>0</v>
      </c>
      <c r="EW308" s="43">
        <f t="shared" si="365"/>
        <v>0</v>
      </c>
      <c r="EX308" s="43">
        <f t="shared" si="365"/>
        <v>0</v>
      </c>
      <c r="EY308" s="43">
        <f t="shared" si="365"/>
        <v>0</v>
      </c>
      <c r="EZ308" s="43">
        <f t="shared" si="365"/>
        <v>0</v>
      </c>
      <c r="FA308" s="43">
        <f t="shared" si="365"/>
        <v>0</v>
      </c>
      <c r="FB308" s="43">
        <f t="shared" si="365"/>
        <v>0</v>
      </c>
      <c r="FC308" s="43">
        <f t="shared" si="365"/>
        <v>0</v>
      </c>
      <c r="FD308" s="43">
        <f t="shared" si="365"/>
        <v>0</v>
      </c>
      <c r="FE308" s="43">
        <f t="shared" si="365"/>
        <v>0</v>
      </c>
      <c r="FF308" s="43">
        <f t="shared" si="365"/>
        <v>0</v>
      </c>
      <c r="FG308" s="43">
        <f t="shared" si="365"/>
        <v>0</v>
      </c>
      <c r="FH308" s="43">
        <f t="shared" ref="FH308:HS308" si="366">FH243</f>
        <v>0</v>
      </c>
      <c r="FI308" s="43">
        <f t="shared" si="366"/>
        <v>0</v>
      </c>
      <c r="FJ308" s="43">
        <f t="shared" si="366"/>
        <v>0</v>
      </c>
      <c r="FK308" s="43">
        <f t="shared" si="366"/>
        <v>0</v>
      </c>
      <c r="FL308" s="43">
        <f t="shared" si="366"/>
        <v>0</v>
      </c>
      <c r="FM308" s="43">
        <f t="shared" si="366"/>
        <v>0</v>
      </c>
      <c r="FN308" s="43">
        <f t="shared" si="366"/>
        <v>0</v>
      </c>
      <c r="FO308" s="43">
        <f t="shared" si="366"/>
        <v>0</v>
      </c>
      <c r="FP308" s="43">
        <f t="shared" si="366"/>
        <v>0</v>
      </c>
      <c r="FQ308" s="43">
        <f t="shared" si="366"/>
        <v>0</v>
      </c>
      <c r="FR308" s="43">
        <f t="shared" si="366"/>
        <v>0</v>
      </c>
      <c r="FS308" s="43">
        <f t="shared" si="366"/>
        <v>0</v>
      </c>
      <c r="FT308" s="43">
        <f t="shared" si="366"/>
        <v>0</v>
      </c>
      <c r="FU308" s="43">
        <f t="shared" si="366"/>
        <v>0</v>
      </c>
      <c r="FV308" s="43">
        <f t="shared" si="366"/>
        <v>0</v>
      </c>
      <c r="FW308" s="43">
        <f t="shared" si="366"/>
        <v>0</v>
      </c>
      <c r="FX308" s="43">
        <f t="shared" si="366"/>
        <v>0</v>
      </c>
      <c r="FY308" s="43">
        <f t="shared" si="366"/>
        <v>0</v>
      </c>
      <c r="FZ308" s="43">
        <f t="shared" si="366"/>
        <v>0</v>
      </c>
      <c r="GA308" s="43">
        <f t="shared" si="366"/>
        <v>0</v>
      </c>
      <c r="GB308" s="43">
        <f t="shared" si="366"/>
        <v>0</v>
      </c>
      <c r="GC308" s="43">
        <f t="shared" si="366"/>
        <v>0</v>
      </c>
      <c r="GD308" s="43">
        <f t="shared" si="366"/>
        <v>0</v>
      </c>
      <c r="GE308" s="43">
        <f t="shared" si="366"/>
        <v>0</v>
      </c>
      <c r="GF308" s="43">
        <f t="shared" si="366"/>
        <v>0</v>
      </c>
      <c r="GG308" s="43">
        <f t="shared" si="366"/>
        <v>0</v>
      </c>
      <c r="GH308" s="43">
        <f t="shared" si="366"/>
        <v>0</v>
      </c>
      <c r="GI308" s="43">
        <f t="shared" si="366"/>
        <v>0</v>
      </c>
      <c r="GJ308" s="43">
        <f t="shared" si="366"/>
        <v>0</v>
      </c>
      <c r="GK308" s="43">
        <f t="shared" si="366"/>
        <v>0</v>
      </c>
      <c r="GL308" s="43">
        <f t="shared" si="366"/>
        <v>0</v>
      </c>
      <c r="GM308" s="43">
        <f t="shared" si="366"/>
        <v>0</v>
      </c>
      <c r="GN308" s="43">
        <f t="shared" si="366"/>
        <v>0</v>
      </c>
      <c r="GO308" s="43">
        <f t="shared" si="366"/>
        <v>0</v>
      </c>
      <c r="GP308" s="43">
        <f t="shared" si="366"/>
        <v>0</v>
      </c>
      <c r="GQ308" s="43">
        <f t="shared" si="366"/>
        <v>0</v>
      </c>
      <c r="GR308" s="43">
        <f t="shared" si="366"/>
        <v>0</v>
      </c>
      <c r="GS308" s="43">
        <f t="shared" si="366"/>
        <v>0</v>
      </c>
      <c r="GT308" s="43">
        <f t="shared" si="366"/>
        <v>0</v>
      </c>
      <c r="GU308" s="43">
        <f t="shared" si="366"/>
        <v>0</v>
      </c>
      <c r="GV308" s="43">
        <f t="shared" si="366"/>
        <v>0</v>
      </c>
      <c r="GW308" s="43">
        <f t="shared" si="366"/>
        <v>0</v>
      </c>
      <c r="GX308" s="43">
        <f t="shared" si="366"/>
        <v>0</v>
      </c>
      <c r="GY308" s="43">
        <f t="shared" si="366"/>
        <v>0</v>
      </c>
      <c r="GZ308" s="43">
        <f t="shared" si="366"/>
        <v>0</v>
      </c>
      <c r="HA308" s="43">
        <f t="shared" si="366"/>
        <v>0</v>
      </c>
      <c r="HB308" s="43">
        <f t="shared" si="366"/>
        <v>0</v>
      </c>
      <c r="HC308" s="43">
        <f t="shared" si="366"/>
        <v>0</v>
      </c>
      <c r="HD308" s="43">
        <f t="shared" si="366"/>
        <v>0</v>
      </c>
      <c r="HE308" s="43">
        <f t="shared" si="366"/>
        <v>0</v>
      </c>
      <c r="HF308" s="43">
        <f t="shared" si="366"/>
        <v>0</v>
      </c>
      <c r="HG308" s="43">
        <f t="shared" si="366"/>
        <v>0</v>
      </c>
      <c r="HH308" s="43">
        <f t="shared" si="366"/>
        <v>0</v>
      </c>
      <c r="HI308" s="43">
        <f t="shared" si="366"/>
        <v>0</v>
      </c>
      <c r="HJ308" s="43">
        <f t="shared" si="366"/>
        <v>0</v>
      </c>
      <c r="HK308" s="43">
        <f t="shared" si="366"/>
        <v>0</v>
      </c>
      <c r="HL308" s="43">
        <f t="shared" si="366"/>
        <v>0</v>
      </c>
      <c r="HM308" s="43">
        <f t="shared" si="366"/>
        <v>0</v>
      </c>
      <c r="HN308" s="43">
        <f t="shared" si="366"/>
        <v>0</v>
      </c>
      <c r="HO308" s="43">
        <f t="shared" si="366"/>
        <v>0</v>
      </c>
      <c r="HP308" s="43">
        <f t="shared" si="366"/>
        <v>0</v>
      </c>
      <c r="HQ308" s="43">
        <f t="shared" si="366"/>
        <v>0</v>
      </c>
      <c r="HR308" s="43">
        <f t="shared" si="366"/>
        <v>0</v>
      </c>
      <c r="HS308" s="43">
        <f t="shared" si="366"/>
        <v>0</v>
      </c>
      <c r="HT308" s="43">
        <f t="shared" ref="HT308:KE308" si="367">HT243</f>
        <v>0</v>
      </c>
      <c r="HU308" s="43">
        <f t="shared" si="367"/>
        <v>0</v>
      </c>
      <c r="HV308" s="43">
        <f t="shared" si="367"/>
        <v>0</v>
      </c>
      <c r="HW308" s="43">
        <f t="shared" si="367"/>
        <v>0</v>
      </c>
      <c r="HX308" s="43">
        <f t="shared" si="367"/>
        <v>0</v>
      </c>
      <c r="HY308" s="43">
        <f t="shared" si="367"/>
        <v>0</v>
      </c>
      <c r="HZ308" s="43">
        <f t="shared" si="367"/>
        <v>0</v>
      </c>
      <c r="IA308" s="43">
        <f t="shared" si="367"/>
        <v>0</v>
      </c>
      <c r="IB308" s="43">
        <f t="shared" si="367"/>
        <v>0</v>
      </c>
      <c r="IC308" s="43">
        <f t="shared" si="367"/>
        <v>0</v>
      </c>
      <c r="ID308" s="43">
        <f t="shared" si="367"/>
        <v>0</v>
      </c>
      <c r="IE308" s="43">
        <f t="shared" si="367"/>
        <v>0</v>
      </c>
      <c r="IF308" s="43">
        <f t="shared" si="367"/>
        <v>0</v>
      </c>
      <c r="IG308" s="43">
        <f t="shared" si="367"/>
        <v>0</v>
      </c>
      <c r="IH308" s="43">
        <f t="shared" si="367"/>
        <v>0</v>
      </c>
      <c r="II308" s="43">
        <f t="shared" si="367"/>
        <v>0</v>
      </c>
      <c r="IJ308" s="43">
        <f t="shared" si="367"/>
        <v>0</v>
      </c>
      <c r="IK308" s="43">
        <f t="shared" si="367"/>
        <v>0</v>
      </c>
      <c r="IL308" s="43">
        <f t="shared" si="367"/>
        <v>0</v>
      </c>
      <c r="IM308" s="43">
        <f t="shared" si="367"/>
        <v>0</v>
      </c>
      <c r="IN308" s="43">
        <f t="shared" si="367"/>
        <v>0</v>
      </c>
      <c r="IO308" s="43">
        <f t="shared" si="367"/>
        <v>0</v>
      </c>
      <c r="IP308" s="43">
        <f t="shared" si="367"/>
        <v>0</v>
      </c>
      <c r="IQ308" s="43">
        <f t="shared" si="367"/>
        <v>0</v>
      </c>
      <c r="IR308" s="43">
        <f t="shared" si="367"/>
        <v>0</v>
      </c>
      <c r="IS308" s="43">
        <f t="shared" si="367"/>
        <v>0</v>
      </c>
      <c r="IT308" s="43">
        <f t="shared" si="367"/>
        <v>0</v>
      </c>
      <c r="IU308" s="43">
        <f t="shared" si="367"/>
        <v>0</v>
      </c>
      <c r="IV308" s="43">
        <f t="shared" si="367"/>
        <v>0</v>
      </c>
      <c r="IW308" s="43">
        <f t="shared" si="367"/>
        <v>0</v>
      </c>
      <c r="IX308" s="43">
        <f t="shared" si="367"/>
        <v>0</v>
      </c>
      <c r="IY308" s="43">
        <f t="shared" si="367"/>
        <v>0</v>
      </c>
      <c r="IZ308" s="43">
        <f t="shared" si="367"/>
        <v>0</v>
      </c>
      <c r="JA308" s="43">
        <f t="shared" si="367"/>
        <v>0</v>
      </c>
      <c r="JB308" s="43">
        <f t="shared" si="367"/>
        <v>0</v>
      </c>
      <c r="JC308" s="43">
        <f t="shared" si="367"/>
        <v>0</v>
      </c>
      <c r="JD308" s="43">
        <f t="shared" si="367"/>
        <v>0</v>
      </c>
      <c r="JE308" s="43">
        <f t="shared" si="367"/>
        <v>0</v>
      </c>
      <c r="JF308" s="43">
        <f t="shared" si="367"/>
        <v>0</v>
      </c>
      <c r="JG308" s="43">
        <f t="shared" si="367"/>
        <v>0</v>
      </c>
      <c r="JH308" s="43">
        <f t="shared" si="367"/>
        <v>0</v>
      </c>
      <c r="JI308" s="43">
        <f t="shared" si="367"/>
        <v>0</v>
      </c>
      <c r="JJ308" s="43">
        <f t="shared" si="367"/>
        <v>0</v>
      </c>
      <c r="JK308" s="43">
        <f t="shared" si="367"/>
        <v>0</v>
      </c>
      <c r="JL308" s="43">
        <f t="shared" si="367"/>
        <v>0</v>
      </c>
      <c r="JM308" s="43">
        <f t="shared" si="367"/>
        <v>0</v>
      </c>
      <c r="JN308" s="43">
        <f t="shared" si="367"/>
        <v>0</v>
      </c>
      <c r="JO308" s="43">
        <f t="shared" si="367"/>
        <v>0</v>
      </c>
      <c r="JP308" s="43">
        <f t="shared" si="367"/>
        <v>0</v>
      </c>
      <c r="JQ308" s="43">
        <f t="shared" si="367"/>
        <v>0</v>
      </c>
      <c r="JR308" s="43">
        <f t="shared" si="367"/>
        <v>0</v>
      </c>
      <c r="JS308" s="43">
        <f t="shared" si="367"/>
        <v>0</v>
      </c>
      <c r="JT308" s="43">
        <f t="shared" si="367"/>
        <v>0</v>
      </c>
      <c r="JU308" s="43">
        <f t="shared" si="367"/>
        <v>0</v>
      </c>
      <c r="JV308" s="43">
        <f t="shared" si="367"/>
        <v>0</v>
      </c>
      <c r="JW308" s="43">
        <f t="shared" si="367"/>
        <v>0</v>
      </c>
      <c r="JX308" s="43">
        <f t="shared" si="367"/>
        <v>0</v>
      </c>
      <c r="JY308" s="43">
        <f t="shared" si="367"/>
        <v>0</v>
      </c>
      <c r="JZ308" s="43">
        <f t="shared" si="367"/>
        <v>0</v>
      </c>
      <c r="KA308" s="43">
        <f t="shared" si="367"/>
        <v>0</v>
      </c>
      <c r="KB308" s="43">
        <f t="shared" si="367"/>
        <v>0</v>
      </c>
      <c r="KC308" s="43">
        <f t="shared" si="367"/>
        <v>0</v>
      </c>
      <c r="KD308" s="43">
        <f t="shared" si="367"/>
        <v>0</v>
      </c>
      <c r="KE308" s="43">
        <f t="shared" si="367"/>
        <v>0</v>
      </c>
      <c r="KF308" s="43">
        <f t="shared" ref="KF308:LK308" si="368">KF243</f>
        <v>0</v>
      </c>
      <c r="KG308" s="43">
        <f t="shared" si="368"/>
        <v>0</v>
      </c>
      <c r="KH308" s="43">
        <f t="shared" si="368"/>
        <v>0</v>
      </c>
      <c r="KI308" s="43">
        <f t="shared" si="368"/>
        <v>0</v>
      </c>
      <c r="KJ308" s="43">
        <f t="shared" si="368"/>
        <v>0</v>
      </c>
      <c r="KK308" s="43">
        <f t="shared" si="368"/>
        <v>0</v>
      </c>
      <c r="KL308" s="43">
        <f t="shared" si="368"/>
        <v>0</v>
      </c>
      <c r="KM308" s="43">
        <f t="shared" si="368"/>
        <v>0</v>
      </c>
      <c r="KN308" s="43">
        <f t="shared" si="368"/>
        <v>0</v>
      </c>
      <c r="KO308" s="43">
        <f t="shared" si="368"/>
        <v>0</v>
      </c>
      <c r="KP308" s="43">
        <f t="shared" si="368"/>
        <v>0</v>
      </c>
      <c r="KQ308" s="43">
        <f t="shared" si="368"/>
        <v>0</v>
      </c>
      <c r="KR308" s="43">
        <f t="shared" si="368"/>
        <v>0</v>
      </c>
      <c r="KS308" s="43">
        <f t="shared" si="368"/>
        <v>0</v>
      </c>
      <c r="KT308" s="43">
        <f t="shared" si="368"/>
        <v>0</v>
      </c>
      <c r="KU308" s="43">
        <f t="shared" si="368"/>
        <v>0</v>
      </c>
      <c r="KV308" s="43">
        <f t="shared" si="368"/>
        <v>0</v>
      </c>
      <c r="KW308" s="43">
        <f t="shared" si="368"/>
        <v>0</v>
      </c>
      <c r="KX308" s="43">
        <f t="shared" si="368"/>
        <v>0</v>
      </c>
      <c r="KY308" s="43">
        <f t="shared" si="368"/>
        <v>0</v>
      </c>
      <c r="KZ308" s="25">
        <f t="shared" si="368"/>
        <v>0</v>
      </c>
      <c r="LA308" s="25">
        <f t="shared" si="368"/>
        <v>0</v>
      </c>
      <c r="LB308" s="25">
        <f t="shared" si="368"/>
        <v>0</v>
      </c>
      <c r="LC308" s="25">
        <f t="shared" si="368"/>
        <v>0</v>
      </c>
      <c r="LD308" s="25">
        <f t="shared" si="368"/>
        <v>0</v>
      </c>
      <c r="LE308" s="25">
        <f t="shared" si="368"/>
        <v>0</v>
      </c>
      <c r="LF308" s="25">
        <f t="shared" si="368"/>
        <v>0</v>
      </c>
      <c r="LG308" s="25">
        <f t="shared" si="368"/>
        <v>0</v>
      </c>
      <c r="LH308" s="25">
        <f t="shared" si="368"/>
        <v>0</v>
      </c>
      <c r="LI308" s="25">
        <f t="shared" si="368"/>
        <v>0</v>
      </c>
      <c r="LJ308" s="25">
        <f t="shared" si="368"/>
        <v>0</v>
      </c>
      <c r="LK308" s="25">
        <f t="shared" si="368"/>
        <v>0</v>
      </c>
      <c r="LL308" s="25">
        <v>6238.7128229999998</v>
      </c>
      <c r="LM308" s="25">
        <v>3138.2059295999998</v>
      </c>
      <c r="LN308" s="25">
        <f t="shared" ref="LN308:NY308" si="369">LN243</f>
        <v>0</v>
      </c>
      <c r="LO308" s="25">
        <f t="shared" si="369"/>
        <v>0</v>
      </c>
      <c r="LP308" s="25">
        <f t="shared" si="369"/>
        <v>0</v>
      </c>
      <c r="LQ308" s="25">
        <f t="shared" si="369"/>
        <v>0</v>
      </c>
      <c r="LR308" s="25">
        <f t="shared" si="369"/>
        <v>0</v>
      </c>
      <c r="LS308" s="25">
        <f t="shared" si="369"/>
        <v>0</v>
      </c>
      <c r="LT308" s="25">
        <f t="shared" si="369"/>
        <v>0</v>
      </c>
      <c r="LU308" s="25">
        <f t="shared" si="369"/>
        <v>0</v>
      </c>
      <c r="LV308" s="25">
        <f t="shared" si="369"/>
        <v>0</v>
      </c>
      <c r="LW308" s="25">
        <f t="shared" si="369"/>
        <v>0</v>
      </c>
      <c r="LX308" s="25">
        <f t="shared" si="369"/>
        <v>0</v>
      </c>
      <c r="LY308" s="25">
        <f t="shared" si="369"/>
        <v>0</v>
      </c>
      <c r="LZ308" s="25">
        <f t="shared" si="369"/>
        <v>0</v>
      </c>
      <c r="MA308" s="25">
        <f t="shared" si="369"/>
        <v>0</v>
      </c>
      <c r="MB308" s="25">
        <f t="shared" si="369"/>
        <v>0</v>
      </c>
      <c r="MC308" s="25">
        <f t="shared" si="369"/>
        <v>0</v>
      </c>
      <c r="MD308" s="25">
        <f t="shared" si="369"/>
        <v>0</v>
      </c>
      <c r="ME308" s="25">
        <f t="shared" si="369"/>
        <v>0</v>
      </c>
      <c r="MF308" s="25">
        <f t="shared" si="369"/>
        <v>0</v>
      </c>
      <c r="MG308" s="25">
        <f t="shared" si="369"/>
        <v>0</v>
      </c>
      <c r="MH308" s="25">
        <f t="shared" si="369"/>
        <v>0</v>
      </c>
      <c r="MI308" s="25">
        <f t="shared" si="369"/>
        <v>0</v>
      </c>
      <c r="MJ308" s="25">
        <f t="shared" si="369"/>
        <v>0</v>
      </c>
      <c r="MK308" s="25">
        <f t="shared" si="369"/>
        <v>0</v>
      </c>
      <c r="ML308" s="25">
        <f t="shared" si="369"/>
        <v>0</v>
      </c>
      <c r="MM308" s="25">
        <f t="shared" si="369"/>
        <v>0</v>
      </c>
      <c r="MN308" s="25">
        <f t="shared" si="369"/>
        <v>0</v>
      </c>
      <c r="MO308" s="25">
        <f t="shared" si="369"/>
        <v>0</v>
      </c>
      <c r="MP308" s="25">
        <f t="shared" si="369"/>
        <v>0</v>
      </c>
      <c r="MQ308" s="25">
        <f t="shared" si="369"/>
        <v>0</v>
      </c>
      <c r="MR308" s="25">
        <f t="shared" si="369"/>
        <v>0</v>
      </c>
      <c r="MS308" s="25">
        <f t="shared" si="369"/>
        <v>0</v>
      </c>
      <c r="MT308" s="25">
        <f t="shared" si="369"/>
        <v>0</v>
      </c>
      <c r="MU308" s="25">
        <f t="shared" si="369"/>
        <v>0</v>
      </c>
      <c r="MV308" s="25">
        <f t="shared" si="369"/>
        <v>0</v>
      </c>
      <c r="MW308" s="25">
        <f t="shared" si="369"/>
        <v>0</v>
      </c>
      <c r="MX308" s="25">
        <f t="shared" si="369"/>
        <v>0</v>
      </c>
      <c r="MY308" s="25">
        <f t="shared" si="369"/>
        <v>0</v>
      </c>
      <c r="MZ308" s="25">
        <f t="shared" si="369"/>
        <v>0</v>
      </c>
      <c r="NA308" s="25">
        <f t="shared" si="369"/>
        <v>0</v>
      </c>
      <c r="NB308" s="25">
        <f t="shared" si="369"/>
        <v>0</v>
      </c>
      <c r="NC308" s="25">
        <f t="shared" si="369"/>
        <v>0</v>
      </c>
      <c r="ND308" s="25">
        <f t="shared" si="369"/>
        <v>0</v>
      </c>
      <c r="NE308" s="25">
        <f t="shared" si="369"/>
        <v>0</v>
      </c>
      <c r="NF308" s="25">
        <f t="shared" si="369"/>
        <v>0</v>
      </c>
      <c r="NG308" s="25">
        <f t="shared" si="369"/>
        <v>0</v>
      </c>
      <c r="NH308" s="25">
        <f t="shared" si="369"/>
        <v>0</v>
      </c>
      <c r="NI308" s="25">
        <f t="shared" si="369"/>
        <v>0</v>
      </c>
      <c r="NJ308" s="25">
        <f t="shared" si="369"/>
        <v>0</v>
      </c>
      <c r="NK308" s="25">
        <f t="shared" si="369"/>
        <v>0</v>
      </c>
      <c r="NL308" s="25">
        <f t="shared" si="369"/>
        <v>0</v>
      </c>
      <c r="NM308" s="25">
        <f t="shared" si="369"/>
        <v>0</v>
      </c>
      <c r="NN308" s="25">
        <f t="shared" si="369"/>
        <v>0</v>
      </c>
      <c r="NO308" s="25">
        <f t="shared" si="369"/>
        <v>0</v>
      </c>
      <c r="NP308" s="25">
        <f t="shared" si="369"/>
        <v>0</v>
      </c>
      <c r="NQ308" s="25">
        <f t="shared" si="369"/>
        <v>0</v>
      </c>
      <c r="NR308" s="25">
        <f t="shared" si="369"/>
        <v>0</v>
      </c>
      <c r="NS308" s="25">
        <f t="shared" si="369"/>
        <v>0</v>
      </c>
      <c r="NT308" s="25">
        <f t="shared" si="369"/>
        <v>0</v>
      </c>
      <c r="NU308" s="25">
        <f t="shared" si="369"/>
        <v>0</v>
      </c>
      <c r="NV308" s="25">
        <f t="shared" si="369"/>
        <v>0</v>
      </c>
      <c r="NW308" s="25">
        <f t="shared" si="369"/>
        <v>0</v>
      </c>
      <c r="NX308" s="25">
        <f t="shared" si="369"/>
        <v>0</v>
      </c>
      <c r="NY308" s="25">
        <f t="shared" si="369"/>
        <v>0</v>
      </c>
      <c r="NZ308" s="25">
        <f t="shared" ref="NZ308:OF308" si="370">NZ243</f>
        <v>0</v>
      </c>
      <c r="OA308" s="25">
        <f t="shared" si="370"/>
        <v>0</v>
      </c>
      <c r="OB308" s="25">
        <f t="shared" si="370"/>
        <v>0</v>
      </c>
      <c r="OC308" s="25">
        <f t="shared" si="370"/>
        <v>0</v>
      </c>
      <c r="OD308" s="25">
        <f t="shared" si="370"/>
        <v>0</v>
      </c>
      <c r="OE308" s="25">
        <f t="shared" si="370"/>
        <v>0</v>
      </c>
      <c r="OF308" s="25">
        <f t="shared" si="370"/>
        <v>0</v>
      </c>
      <c r="OG308" s="25">
        <f>OG243</f>
        <v>0</v>
      </c>
      <c r="OH308" s="25">
        <f>OH243</f>
        <v>0</v>
      </c>
      <c r="OI308" s="30">
        <f>OI243</f>
        <v>0</v>
      </c>
      <c r="OJ308" s="30">
        <f>OJ243</f>
        <v>0</v>
      </c>
      <c r="OK308" s="30">
        <f>OK243</f>
        <v>0</v>
      </c>
      <c r="OL308" s="30">
        <f t="shared" ref="OL308:PB308" si="371">OL243</f>
        <v>0</v>
      </c>
      <c r="OM308" s="30">
        <f t="shared" si="371"/>
        <v>0</v>
      </c>
      <c r="ON308" s="30">
        <f t="shared" si="371"/>
        <v>0</v>
      </c>
      <c r="OO308" s="30">
        <f t="shared" si="371"/>
        <v>0</v>
      </c>
      <c r="OP308" s="30">
        <f t="shared" si="371"/>
        <v>0</v>
      </c>
      <c r="OQ308" s="30">
        <f t="shared" si="371"/>
        <v>0</v>
      </c>
      <c r="OR308" s="30">
        <f t="shared" si="371"/>
        <v>0</v>
      </c>
      <c r="OS308" s="30">
        <f t="shared" si="371"/>
        <v>0</v>
      </c>
      <c r="OT308" s="30">
        <f t="shared" si="371"/>
        <v>0</v>
      </c>
      <c r="OU308" s="30">
        <f t="shared" si="371"/>
        <v>0</v>
      </c>
      <c r="OV308" s="30">
        <f t="shared" si="371"/>
        <v>0</v>
      </c>
      <c r="OW308" s="30">
        <f t="shared" si="371"/>
        <v>0</v>
      </c>
      <c r="OX308" s="30">
        <f t="shared" si="371"/>
        <v>0</v>
      </c>
      <c r="OY308" s="30">
        <f t="shared" si="371"/>
        <v>0</v>
      </c>
      <c r="OZ308" s="30">
        <f t="shared" si="371"/>
        <v>0</v>
      </c>
      <c r="PA308" s="30">
        <f t="shared" si="371"/>
        <v>0</v>
      </c>
      <c r="PB308" s="30">
        <f t="shared" si="371"/>
        <v>0</v>
      </c>
    </row>
    <row r="309" spans="1:418">
      <c r="A309" s="21" t="s">
        <v>380</v>
      </c>
      <c r="B309" s="37">
        <f t="shared" ref="B309:AF309" si="372">B308/B307</f>
        <v>0</v>
      </c>
      <c r="C309" s="37">
        <f t="shared" si="372"/>
        <v>0</v>
      </c>
      <c r="D309" s="37">
        <f t="shared" si="372"/>
        <v>0</v>
      </c>
      <c r="E309" s="37">
        <f t="shared" si="372"/>
        <v>0</v>
      </c>
      <c r="F309" s="37">
        <f t="shared" si="372"/>
        <v>0</v>
      </c>
      <c r="G309" s="37">
        <f t="shared" si="372"/>
        <v>0</v>
      </c>
      <c r="H309" s="37">
        <f t="shared" si="372"/>
        <v>0</v>
      </c>
      <c r="I309" s="37">
        <f t="shared" si="372"/>
        <v>0</v>
      </c>
      <c r="J309" s="37">
        <f t="shared" si="372"/>
        <v>0</v>
      </c>
      <c r="K309" s="37">
        <f t="shared" si="372"/>
        <v>0</v>
      </c>
      <c r="L309" s="37">
        <f t="shared" si="372"/>
        <v>0</v>
      </c>
      <c r="M309" s="37">
        <f t="shared" si="372"/>
        <v>0</v>
      </c>
      <c r="N309" s="37">
        <f t="shared" si="372"/>
        <v>0</v>
      </c>
      <c r="O309" s="37">
        <f t="shared" si="372"/>
        <v>0</v>
      </c>
      <c r="P309" s="37">
        <f t="shared" si="372"/>
        <v>0</v>
      </c>
      <c r="Q309" s="37">
        <f t="shared" si="372"/>
        <v>0</v>
      </c>
      <c r="R309" s="37">
        <f t="shared" si="372"/>
        <v>0</v>
      </c>
      <c r="S309" s="37">
        <f t="shared" si="372"/>
        <v>0</v>
      </c>
      <c r="T309" s="37">
        <f t="shared" si="372"/>
        <v>0</v>
      </c>
      <c r="U309" s="37">
        <f t="shared" si="372"/>
        <v>0</v>
      </c>
      <c r="V309" s="37">
        <f t="shared" si="372"/>
        <v>0</v>
      </c>
      <c r="W309" s="37">
        <f t="shared" si="372"/>
        <v>0</v>
      </c>
      <c r="X309" s="37">
        <f t="shared" si="372"/>
        <v>0</v>
      </c>
      <c r="Y309" s="37">
        <f t="shared" si="372"/>
        <v>0</v>
      </c>
      <c r="Z309" s="37" t="e">
        <f t="shared" si="372"/>
        <v>#DIV/0!</v>
      </c>
      <c r="AA309" s="37" t="e">
        <f t="shared" si="372"/>
        <v>#DIV/0!</v>
      </c>
      <c r="AB309" s="37" t="e">
        <f t="shared" si="372"/>
        <v>#DIV/0!</v>
      </c>
      <c r="AC309" s="37" t="e">
        <f t="shared" si="372"/>
        <v>#DIV/0!</v>
      </c>
      <c r="AD309" s="37" t="e">
        <f t="shared" si="372"/>
        <v>#DIV/0!</v>
      </c>
      <c r="AE309" s="37" t="e">
        <f t="shared" si="372"/>
        <v>#DIV/0!</v>
      </c>
      <c r="AF309" s="37" t="e">
        <f t="shared" si="372"/>
        <v>#DIV/0!</v>
      </c>
      <c r="AG309" s="37"/>
      <c r="AI309" s="38">
        <f>AI308/AI307</f>
        <v>0</v>
      </c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  <c r="GT309" s="25"/>
      <c r="GU309" s="25"/>
      <c r="GV309" s="25"/>
      <c r="GW309" s="25"/>
      <c r="GX309" s="25"/>
      <c r="GY309" s="25"/>
      <c r="GZ309" s="25"/>
      <c r="HA309" s="25"/>
      <c r="HB309" s="25"/>
      <c r="HC309" s="25"/>
      <c r="HD309" s="25"/>
      <c r="HE309" s="25"/>
      <c r="HF309" s="25"/>
      <c r="HG309" s="25"/>
      <c r="HH309" s="25"/>
      <c r="HI309" s="25"/>
      <c r="HJ309" s="25"/>
      <c r="HK309" s="25"/>
      <c r="HL309" s="25"/>
      <c r="HM309" s="25"/>
      <c r="HN309" s="25"/>
      <c r="HO309" s="25"/>
      <c r="HP309" s="25"/>
      <c r="HQ309" s="25"/>
      <c r="HR309" s="25"/>
      <c r="HS309" s="25"/>
      <c r="HT309" s="25"/>
      <c r="HU309" s="25"/>
      <c r="HV309" s="25"/>
      <c r="HW309" s="25"/>
      <c r="HX309" s="25"/>
      <c r="HY309" s="25"/>
      <c r="HZ309" s="25"/>
      <c r="IA309" s="25"/>
      <c r="IB309" s="25"/>
      <c r="IC309" s="25"/>
      <c r="ID309" s="25"/>
      <c r="IE309" s="25"/>
      <c r="IF309" s="25"/>
      <c r="IG309" s="25"/>
      <c r="IH309" s="25"/>
      <c r="II309" s="25"/>
      <c r="IJ309" s="25"/>
      <c r="IK309" s="25"/>
      <c r="IL309" s="25"/>
      <c r="IM309" s="25"/>
      <c r="IN309" s="25"/>
      <c r="IO309" s="25"/>
      <c r="IP309" s="25"/>
      <c r="IQ309" s="25"/>
      <c r="IR309" s="25"/>
      <c r="IS309" s="25"/>
      <c r="IT309" s="25"/>
      <c r="IU309" s="25"/>
      <c r="IV309" s="25"/>
      <c r="IW309" s="25"/>
      <c r="IX309" s="25"/>
      <c r="IY309" s="25"/>
      <c r="IZ309" s="25"/>
      <c r="JA309" s="25"/>
      <c r="JB309" s="25"/>
      <c r="JC309" s="25"/>
      <c r="JD309" s="25"/>
      <c r="JE309" s="25"/>
      <c r="JF309" s="25"/>
      <c r="JG309" s="25"/>
      <c r="JH309" s="25"/>
      <c r="JI309" s="25"/>
      <c r="JJ309" s="25"/>
      <c r="JK309" s="25"/>
      <c r="JL309" s="25"/>
      <c r="JM309" s="25"/>
      <c r="JN309" s="25"/>
      <c r="JO309" s="25"/>
      <c r="JP309" s="25"/>
      <c r="JQ309" s="25"/>
      <c r="JR309" s="25"/>
      <c r="JS309" s="25"/>
      <c r="JT309" s="25"/>
      <c r="JU309" s="25"/>
      <c r="JV309" s="25"/>
      <c r="JW309" s="25"/>
      <c r="JX309" s="25"/>
      <c r="JY309" s="25"/>
      <c r="JZ309" s="25"/>
      <c r="KA309" s="25"/>
      <c r="KB309" s="25"/>
      <c r="KC309" s="25"/>
      <c r="KD309" s="25"/>
      <c r="KE309" s="25"/>
      <c r="KF309" s="25"/>
      <c r="KG309" s="25"/>
      <c r="KH309" s="25"/>
      <c r="KI309" s="25"/>
      <c r="KJ309" s="25"/>
      <c r="KK309" s="25"/>
      <c r="KL309" s="25"/>
      <c r="KM309" s="25"/>
      <c r="KN309" s="25"/>
      <c r="KO309" s="25"/>
      <c r="KP309" s="25"/>
      <c r="KQ309" s="25"/>
      <c r="KR309" s="25"/>
      <c r="KS309" s="25"/>
      <c r="KT309" s="25"/>
      <c r="KU309" s="25"/>
      <c r="KV309" s="25"/>
      <c r="KW309" s="25"/>
      <c r="KX309" s="25"/>
      <c r="KY309" s="25"/>
      <c r="KZ309" s="37">
        <f t="shared" ref="KZ309:NK309" si="373">KZ308/KZ307</f>
        <v>0</v>
      </c>
      <c r="LA309" s="37">
        <f t="shared" si="373"/>
        <v>0</v>
      </c>
      <c r="LB309" s="37">
        <f t="shared" si="373"/>
        <v>0</v>
      </c>
      <c r="LC309" s="37">
        <f t="shared" si="373"/>
        <v>0</v>
      </c>
      <c r="LD309" s="37">
        <f t="shared" si="373"/>
        <v>0</v>
      </c>
      <c r="LE309" s="37">
        <f t="shared" si="373"/>
        <v>0</v>
      </c>
      <c r="LF309" s="37">
        <f t="shared" si="373"/>
        <v>0</v>
      </c>
      <c r="LG309" s="37">
        <f t="shared" si="373"/>
        <v>0</v>
      </c>
      <c r="LH309" s="37">
        <f t="shared" si="373"/>
        <v>0</v>
      </c>
      <c r="LI309" s="37">
        <f t="shared" si="373"/>
        <v>0</v>
      </c>
      <c r="LJ309" s="37">
        <f t="shared" si="373"/>
        <v>0</v>
      </c>
      <c r="LK309" s="37">
        <f t="shared" si="373"/>
        <v>0</v>
      </c>
      <c r="LL309" s="37">
        <f t="shared" si="373"/>
        <v>4.2262790943439859</v>
      </c>
      <c r="LM309" s="37">
        <f t="shared" si="373"/>
        <v>2.4153458222124722</v>
      </c>
      <c r="LN309" s="37">
        <f t="shared" si="373"/>
        <v>0</v>
      </c>
      <c r="LO309" s="37">
        <f t="shared" si="373"/>
        <v>0</v>
      </c>
      <c r="LP309" s="37" t="e">
        <f t="shared" si="373"/>
        <v>#DIV/0!</v>
      </c>
      <c r="LQ309" s="37" t="e">
        <f t="shared" si="373"/>
        <v>#DIV/0!</v>
      </c>
      <c r="LR309" s="37" t="e">
        <f t="shared" si="373"/>
        <v>#DIV/0!</v>
      </c>
      <c r="LS309" s="37" t="e">
        <f t="shared" si="373"/>
        <v>#DIV/0!</v>
      </c>
      <c r="LT309" s="37" t="e">
        <f t="shared" si="373"/>
        <v>#DIV/0!</v>
      </c>
      <c r="LU309" s="37" t="e">
        <f t="shared" si="373"/>
        <v>#DIV/0!</v>
      </c>
      <c r="LV309" s="37" t="e">
        <f t="shared" si="373"/>
        <v>#DIV/0!</v>
      </c>
      <c r="LW309" s="37" t="e">
        <f t="shared" si="373"/>
        <v>#DIV/0!</v>
      </c>
      <c r="LX309" s="37" t="e">
        <f t="shared" si="373"/>
        <v>#DIV/0!</v>
      </c>
      <c r="LY309" s="37" t="e">
        <f t="shared" si="373"/>
        <v>#DIV/0!</v>
      </c>
      <c r="LZ309" s="37" t="e">
        <f t="shared" si="373"/>
        <v>#DIV/0!</v>
      </c>
      <c r="MA309" s="37" t="e">
        <f t="shared" si="373"/>
        <v>#DIV/0!</v>
      </c>
      <c r="MB309" s="37" t="e">
        <f t="shared" si="373"/>
        <v>#DIV/0!</v>
      </c>
      <c r="MC309" s="37" t="e">
        <f t="shared" si="373"/>
        <v>#DIV/0!</v>
      </c>
      <c r="MD309" s="37" t="e">
        <f t="shared" si="373"/>
        <v>#DIV/0!</v>
      </c>
      <c r="ME309" s="37" t="e">
        <f t="shared" si="373"/>
        <v>#DIV/0!</v>
      </c>
      <c r="MF309" s="37" t="e">
        <f t="shared" si="373"/>
        <v>#DIV/0!</v>
      </c>
      <c r="MG309" s="37" t="e">
        <f t="shared" si="373"/>
        <v>#DIV/0!</v>
      </c>
      <c r="MH309" s="37" t="e">
        <f t="shared" si="373"/>
        <v>#DIV/0!</v>
      </c>
      <c r="MI309" s="37" t="e">
        <f t="shared" si="373"/>
        <v>#DIV/0!</v>
      </c>
      <c r="MJ309" s="37" t="e">
        <f t="shared" si="373"/>
        <v>#DIV/0!</v>
      </c>
      <c r="MK309" s="37" t="e">
        <f t="shared" si="373"/>
        <v>#DIV/0!</v>
      </c>
      <c r="ML309" s="37" t="e">
        <f t="shared" si="373"/>
        <v>#DIV/0!</v>
      </c>
      <c r="MM309" s="37" t="e">
        <f t="shared" si="373"/>
        <v>#DIV/0!</v>
      </c>
      <c r="MN309" s="37" t="e">
        <f t="shared" si="373"/>
        <v>#DIV/0!</v>
      </c>
      <c r="MO309" s="37" t="e">
        <f t="shared" si="373"/>
        <v>#DIV/0!</v>
      </c>
      <c r="MP309" s="37" t="e">
        <f t="shared" si="373"/>
        <v>#DIV/0!</v>
      </c>
      <c r="MQ309" s="37" t="e">
        <f t="shared" si="373"/>
        <v>#DIV/0!</v>
      </c>
      <c r="MR309" s="37" t="e">
        <f t="shared" si="373"/>
        <v>#DIV/0!</v>
      </c>
      <c r="MS309" s="37" t="e">
        <f t="shared" si="373"/>
        <v>#DIV/0!</v>
      </c>
      <c r="MT309" s="37" t="e">
        <f t="shared" si="373"/>
        <v>#DIV/0!</v>
      </c>
      <c r="MU309" s="37" t="e">
        <f t="shared" si="373"/>
        <v>#DIV/0!</v>
      </c>
      <c r="MV309" s="37" t="e">
        <f t="shared" si="373"/>
        <v>#DIV/0!</v>
      </c>
      <c r="MW309" s="37" t="e">
        <f t="shared" si="373"/>
        <v>#DIV/0!</v>
      </c>
      <c r="MX309" s="37" t="e">
        <f t="shared" si="373"/>
        <v>#DIV/0!</v>
      </c>
      <c r="MY309" s="37" t="e">
        <f t="shared" si="373"/>
        <v>#DIV/0!</v>
      </c>
      <c r="MZ309" s="37" t="e">
        <f t="shared" si="373"/>
        <v>#DIV/0!</v>
      </c>
      <c r="NA309" s="37" t="e">
        <f t="shared" si="373"/>
        <v>#DIV/0!</v>
      </c>
      <c r="NB309" s="37" t="e">
        <f t="shared" si="373"/>
        <v>#DIV/0!</v>
      </c>
      <c r="NC309" s="37" t="e">
        <f t="shared" si="373"/>
        <v>#DIV/0!</v>
      </c>
      <c r="ND309" s="37" t="e">
        <f t="shared" si="373"/>
        <v>#DIV/0!</v>
      </c>
      <c r="NE309" s="37" t="e">
        <f t="shared" si="373"/>
        <v>#DIV/0!</v>
      </c>
      <c r="NF309" s="37" t="e">
        <f t="shared" si="373"/>
        <v>#DIV/0!</v>
      </c>
      <c r="NG309" s="37" t="e">
        <f t="shared" si="373"/>
        <v>#DIV/0!</v>
      </c>
      <c r="NH309" s="37" t="e">
        <f t="shared" si="373"/>
        <v>#DIV/0!</v>
      </c>
      <c r="NI309" s="37" t="e">
        <f t="shared" si="373"/>
        <v>#DIV/0!</v>
      </c>
      <c r="NJ309" s="37" t="e">
        <f t="shared" si="373"/>
        <v>#DIV/0!</v>
      </c>
      <c r="NK309" s="37" t="e">
        <f t="shared" si="373"/>
        <v>#DIV/0!</v>
      </c>
      <c r="NL309" s="37" t="e">
        <f t="shared" ref="NL309:OF309" si="374">NL308/NL307</f>
        <v>#DIV/0!</v>
      </c>
      <c r="NM309" s="37" t="e">
        <f t="shared" si="374"/>
        <v>#DIV/0!</v>
      </c>
      <c r="NN309" s="37" t="e">
        <f t="shared" si="374"/>
        <v>#DIV/0!</v>
      </c>
      <c r="NO309" s="37" t="e">
        <f t="shared" si="374"/>
        <v>#DIV/0!</v>
      </c>
      <c r="NP309" s="37" t="e">
        <f t="shared" si="374"/>
        <v>#DIV/0!</v>
      </c>
      <c r="NQ309" s="37" t="e">
        <f t="shared" si="374"/>
        <v>#DIV/0!</v>
      </c>
      <c r="NR309" s="37" t="e">
        <f t="shared" si="374"/>
        <v>#DIV/0!</v>
      </c>
      <c r="NS309" s="37" t="e">
        <f t="shared" si="374"/>
        <v>#DIV/0!</v>
      </c>
      <c r="NT309" s="37" t="e">
        <f t="shared" si="374"/>
        <v>#DIV/0!</v>
      </c>
      <c r="NU309" s="37" t="e">
        <f t="shared" si="374"/>
        <v>#DIV/0!</v>
      </c>
      <c r="NV309" s="37" t="e">
        <f t="shared" si="374"/>
        <v>#DIV/0!</v>
      </c>
      <c r="NW309" s="37" t="e">
        <f t="shared" si="374"/>
        <v>#DIV/0!</v>
      </c>
      <c r="NX309" s="37" t="e">
        <f t="shared" si="374"/>
        <v>#DIV/0!</v>
      </c>
      <c r="NY309" s="37" t="e">
        <f t="shared" si="374"/>
        <v>#DIV/0!</v>
      </c>
      <c r="NZ309" s="37" t="e">
        <f t="shared" si="374"/>
        <v>#DIV/0!</v>
      </c>
      <c r="OA309" s="37" t="e">
        <f t="shared" si="374"/>
        <v>#DIV/0!</v>
      </c>
      <c r="OB309" s="37" t="e">
        <f t="shared" si="374"/>
        <v>#DIV/0!</v>
      </c>
      <c r="OC309" s="37" t="e">
        <f t="shared" si="374"/>
        <v>#DIV/0!</v>
      </c>
      <c r="OD309" s="37" t="e">
        <f t="shared" si="374"/>
        <v>#DIV/0!</v>
      </c>
      <c r="OE309" s="37" t="e">
        <f t="shared" si="374"/>
        <v>#DIV/0!</v>
      </c>
      <c r="OF309" s="37" t="e">
        <f t="shared" si="374"/>
        <v>#DIV/0!</v>
      </c>
      <c r="OG309" s="37" t="e">
        <f>OG308/OG307</f>
        <v>#DIV/0!</v>
      </c>
      <c r="OH309" s="37" t="e">
        <f>OH308/OH307</f>
        <v>#DIV/0!</v>
      </c>
      <c r="OI309" s="44" t="e">
        <f>OI308/OI307</f>
        <v>#DIV/0!</v>
      </c>
      <c r="OJ309" s="44" t="e">
        <f>OJ308/OJ307</f>
        <v>#DIV/0!</v>
      </c>
      <c r="OK309" s="44" t="e">
        <f>OK308/OK307</f>
        <v>#DIV/0!</v>
      </c>
      <c r="OL309" s="44" t="e">
        <f t="shared" ref="OL309:PB309" si="375">OL308/OL307</f>
        <v>#DIV/0!</v>
      </c>
      <c r="OM309" s="44" t="e">
        <f t="shared" si="375"/>
        <v>#DIV/0!</v>
      </c>
      <c r="ON309" s="44">
        <f t="shared" si="375"/>
        <v>0</v>
      </c>
      <c r="OO309" s="44">
        <f t="shared" si="375"/>
        <v>0</v>
      </c>
      <c r="OP309" s="44">
        <f t="shared" si="375"/>
        <v>0</v>
      </c>
      <c r="OQ309" s="44">
        <f t="shared" si="375"/>
        <v>0</v>
      </c>
      <c r="OR309" s="44">
        <f t="shared" si="375"/>
        <v>0</v>
      </c>
      <c r="OS309" s="44">
        <f t="shared" si="375"/>
        <v>0</v>
      </c>
      <c r="OT309" s="44">
        <f t="shared" si="375"/>
        <v>0</v>
      </c>
      <c r="OU309" s="44">
        <f t="shared" si="375"/>
        <v>0</v>
      </c>
      <c r="OV309" s="44">
        <f t="shared" si="375"/>
        <v>0</v>
      </c>
      <c r="OW309" s="44">
        <f t="shared" si="375"/>
        <v>0</v>
      </c>
      <c r="OX309" s="44">
        <f t="shared" si="375"/>
        <v>0</v>
      </c>
      <c r="OY309" s="44">
        <f t="shared" si="375"/>
        <v>0</v>
      </c>
      <c r="OZ309" s="44">
        <f t="shared" si="375"/>
        <v>0</v>
      </c>
      <c r="PA309" s="44">
        <f t="shared" si="375"/>
        <v>0</v>
      </c>
      <c r="PB309" s="44">
        <f t="shared" si="375"/>
        <v>0</v>
      </c>
    </row>
    <row r="310" spans="1:418">
      <c r="A310" s="21" t="s">
        <v>381</v>
      </c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</row>
    <row r="311" spans="1:418">
      <c r="A311" s="21" t="s">
        <v>382</v>
      </c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  <c r="EX311" s="25"/>
      <c r="EY311" s="25"/>
      <c r="EZ311" s="25"/>
      <c r="FA311" s="25"/>
      <c r="FB311" s="25"/>
      <c r="FC311" s="25"/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  <c r="GT311" s="25"/>
      <c r="GU311" s="25"/>
      <c r="GV311" s="25"/>
      <c r="GW311" s="25"/>
      <c r="GX311" s="25"/>
      <c r="GY311" s="25"/>
      <c r="GZ311" s="25"/>
      <c r="HA311" s="25"/>
      <c r="HB311" s="25"/>
      <c r="HC311" s="25"/>
      <c r="HD311" s="25"/>
      <c r="HE311" s="25"/>
      <c r="HF311" s="25"/>
      <c r="HG311" s="25"/>
      <c r="HH311" s="25"/>
      <c r="HI311" s="25"/>
      <c r="HJ311" s="25"/>
      <c r="HK311" s="25"/>
      <c r="HL311" s="25"/>
      <c r="HM311" s="25"/>
      <c r="HN311" s="25"/>
      <c r="HO311" s="25"/>
      <c r="HP311" s="25"/>
      <c r="HQ311" s="25"/>
      <c r="HR311" s="25"/>
      <c r="HS311" s="25"/>
      <c r="HT311" s="25"/>
      <c r="HU311" s="25"/>
      <c r="HV311" s="25"/>
      <c r="HW311" s="25"/>
      <c r="HX311" s="25"/>
      <c r="HY311" s="25"/>
      <c r="HZ311" s="25"/>
      <c r="IA311" s="25"/>
      <c r="IB311" s="25"/>
      <c r="IC311" s="25"/>
      <c r="ID311" s="25"/>
      <c r="IE311" s="25"/>
      <c r="IF311" s="25"/>
      <c r="IG311" s="25"/>
      <c r="IH311" s="25"/>
      <c r="II311" s="25"/>
      <c r="IJ311" s="25"/>
      <c r="IK311" s="25"/>
      <c r="IL311" s="25"/>
      <c r="IM311" s="25"/>
      <c r="IN311" s="25"/>
      <c r="IO311" s="25"/>
      <c r="IP311" s="25"/>
      <c r="IQ311" s="25"/>
      <c r="IR311" s="25"/>
      <c r="IS311" s="25"/>
      <c r="IT311" s="25"/>
      <c r="IU311" s="25"/>
      <c r="IV311" s="25"/>
      <c r="IW311" s="25"/>
      <c r="IX311" s="25"/>
      <c r="IY311" s="25"/>
      <c r="IZ311" s="25"/>
      <c r="JA311" s="25"/>
      <c r="JB311" s="25"/>
      <c r="JC311" s="25"/>
      <c r="JD311" s="25"/>
      <c r="JE311" s="25"/>
      <c r="JF311" s="25"/>
      <c r="JG311" s="25"/>
      <c r="JH311" s="25"/>
      <c r="JI311" s="25"/>
      <c r="JJ311" s="25"/>
      <c r="JK311" s="25"/>
      <c r="JL311" s="25"/>
      <c r="JM311" s="25"/>
      <c r="JN311" s="25"/>
      <c r="JO311" s="25"/>
      <c r="JP311" s="25"/>
      <c r="JQ311" s="25"/>
      <c r="JR311" s="25"/>
      <c r="JS311" s="25"/>
      <c r="JT311" s="25"/>
      <c r="JU311" s="25"/>
      <c r="JV311" s="25"/>
      <c r="JW311" s="25"/>
      <c r="JX311" s="25"/>
      <c r="JY311" s="25"/>
      <c r="JZ311" s="25"/>
      <c r="KA311" s="25"/>
      <c r="KB311" s="25"/>
      <c r="KC311" s="25"/>
      <c r="KD311" s="25"/>
      <c r="KE311" s="25"/>
      <c r="KF311" s="25"/>
      <c r="KG311" s="25"/>
      <c r="KH311" s="25"/>
      <c r="KI311" s="25"/>
      <c r="KJ311" s="25"/>
      <c r="KK311" s="25"/>
      <c r="KL311" s="25"/>
      <c r="KM311" s="25"/>
      <c r="KN311" s="25"/>
      <c r="KO311" s="25"/>
      <c r="KP311" s="25"/>
      <c r="KQ311" s="25"/>
      <c r="KR311" s="25"/>
      <c r="KS311" s="25"/>
      <c r="KT311" s="25"/>
      <c r="KU311" s="25"/>
      <c r="KV311" s="25"/>
      <c r="KW311" s="25"/>
      <c r="KX311" s="25"/>
      <c r="KY311" s="25"/>
      <c r="KZ311" s="25"/>
      <c r="LA311" s="25"/>
      <c r="LB311" s="25"/>
      <c r="LC311" s="25"/>
      <c r="LD311" s="25"/>
      <c r="LE311" s="25"/>
      <c r="LF311" s="25"/>
      <c r="LG311" s="25"/>
      <c r="LH311" s="25"/>
      <c r="LI311" s="25"/>
      <c r="LJ311" s="25"/>
      <c r="LK311" s="25"/>
      <c r="LL311" s="25"/>
      <c r="LM311" s="25"/>
      <c r="LN311" s="25"/>
      <c r="LO311" s="25"/>
      <c r="LP311" s="25"/>
      <c r="LQ311" s="25"/>
      <c r="LR311" s="25"/>
      <c r="LS311" s="25"/>
      <c r="LT311" s="25"/>
      <c r="LU311" s="25"/>
      <c r="LV311" s="25"/>
      <c r="LW311" s="25"/>
      <c r="LX311" s="25"/>
      <c r="LY311" s="25"/>
      <c r="LZ311" s="25"/>
      <c r="MA311" s="25"/>
      <c r="MB311" s="25"/>
      <c r="MC311" s="25"/>
      <c r="MD311" s="25"/>
      <c r="ME311" s="25"/>
      <c r="MF311" s="25"/>
      <c r="MG311" s="25"/>
      <c r="MH311" s="25"/>
      <c r="MI311" s="25"/>
      <c r="MJ311" s="25"/>
      <c r="MK311" s="25"/>
      <c r="ML311" s="25"/>
      <c r="MM311" s="25"/>
      <c r="MN311" s="25"/>
      <c r="MO311" s="25"/>
      <c r="MP311" s="25"/>
      <c r="MQ311" s="25"/>
      <c r="MR311" s="25"/>
      <c r="MS311" s="25"/>
      <c r="MT311" s="25"/>
      <c r="MU311" s="25"/>
      <c r="MV311" s="25"/>
      <c r="MW311" s="25"/>
      <c r="MX311" s="25"/>
      <c r="MY311" s="25"/>
      <c r="MZ311" s="25"/>
      <c r="NA311" s="25"/>
      <c r="NB311" s="25"/>
      <c r="NC311" s="25"/>
      <c r="ND311" s="25"/>
      <c r="NE311" s="25"/>
      <c r="NF311" s="25"/>
      <c r="NG311" s="25"/>
      <c r="NH311" s="25"/>
      <c r="NI311" s="25"/>
      <c r="NJ311" s="25"/>
      <c r="NK311" s="25"/>
      <c r="NL311" s="25"/>
      <c r="NM311" s="25"/>
      <c r="NN311" s="25"/>
      <c r="NO311" s="25"/>
      <c r="NP311" s="25"/>
      <c r="NQ311" s="25"/>
      <c r="NR311" s="25"/>
      <c r="NS311" s="25"/>
      <c r="NT311" s="25"/>
      <c r="NU311" s="25"/>
      <c r="NV311" s="25"/>
      <c r="NW311" s="25"/>
      <c r="NX311" s="25"/>
      <c r="NY311" s="25"/>
      <c r="NZ311" s="25"/>
      <c r="OA311" s="25"/>
      <c r="OB311" s="25"/>
      <c r="OC311" s="25"/>
      <c r="OD311" s="25"/>
      <c r="OE311" s="25"/>
      <c r="OF311" s="25"/>
      <c r="OG311" s="25"/>
      <c r="OH311" s="25"/>
      <c r="OI311" s="25"/>
      <c r="OJ311" s="25"/>
      <c r="OK311" s="25"/>
      <c r="OL311" s="25"/>
      <c r="OM311" s="25"/>
      <c r="ON311" s="25"/>
      <c r="OO311" s="25"/>
      <c r="OP311" s="25"/>
    </row>
    <row r="312" spans="1:418" ht="15.75" thickBot="1">
      <c r="A312" s="31" t="s">
        <v>384</v>
      </c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41"/>
      <c r="JB312" s="41"/>
      <c r="JC312" s="41"/>
      <c r="JD312" s="41"/>
      <c r="JE312" s="41"/>
      <c r="JF312" s="41"/>
      <c r="JG312" s="41"/>
      <c r="JH312" s="41"/>
      <c r="JI312" s="41"/>
      <c r="JJ312" s="41"/>
      <c r="JK312" s="41"/>
      <c r="JL312" s="41"/>
      <c r="JM312" s="41"/>
      <c r="JN312" s="41"/>
      <c r="JO312" s="41"/>
      <c r="JP312" s="41"/>
      <c r="JQ312" s="41"/>
      <c r="JR312" s="41"/>
      <c r="JS312" s="41"/>
      <c r="JT312" s="41"/>
      <c r="JU312" s="41"/>
      <c r="JV312" s="41"/>
      <c r="JW312" s="41"/>
      <c r="JX312" s="41"/>
      <c r="JY312" s="41"/>
      <c r="JZ312" s="41"/>
      <c r="KA312" s="41"/>
      <c r="KB312" s="41"/>
      <c r="KC312" s="41"/>
      <c r="KD312" s="41"/>
      <c r="KE312" s="41"/>
      <c r="KF312" s="41"/>
      <c r="KG312" s="41"/>
      <c r="KH312" s="41"/>
      <c r="KI312" s="41"/>
      <c r="KJ312" s="41"/>
      <c r="KK312" s="41"/>
      <c r="KL312" s="41"/>
      <c r="KM312" s="41"/>
      <c r="KN312" s="41"/>
      <c r="KO312" s="41"/>
      <c r="KP312" s="41"/>
      <c r="KQ312" s="41"/>
      <c r="KR312" s="41"/>
      <c r="KS312" s="41"/>
      <c r="KT312" s="41"/>
      <c r="KU312" s="41"/>
      <c r="KV312" s="41"/>
      <c r="KW312" s="41"/>
      <c r="KX312" s="41"/>
      <c r="KY312" s="41"/>
      <c r="KZ312" s="41"/>
      <c r="LA312" s="41"/>
      <c r="LB312" s="41"/>
      <c r="LC312" s="41"/>
      <c r="LD312" s="41"/>
      <c r="LE312" s="41"/>
      <c r="LF312" s="41"/>
      <c r="LG312" s="41"/>
      <c r="LH312" s="41"/>
      <c r="LI312" s="41"/>
      <c r="LJ312" s="41"/>
      <c r="LK312" s="41"/>
      <c r="LL312" s="41"/>
      <c r="LM312" s="41"/>
      <c r="LN312" s="41"/>
      <c r="LO312" s="41"/>
      <c r="LP312" s="41"/>
      <c r="LQ312" s="41"/>
      <c r="LR312" s="41"/>
      <c r="LS312" s="41"/>
      <c r="LT312" s="41"/>
      <c r="LU312" s="41"/>
      <c r="LV312" s="41"/>
      <c r="LW312" s="41"/>
      <c r="LX312" s="41"/>
      <c r="LY312" s="41"/>
      <c r="LZ312" s="41"/>
      <c r="MA312" s="41"/>
      <c r="MB312" s="41"/>
      <c r="MC312" s="41"/>
      <c r="MD312" s="41"/>
      <c r="ME312" s="41"/>
      <c r="MF312" s="41"/>
      <c r="MG312" s="41"/>
      <c r="MH312" s="41"/>
      <c r="MI312" s="41"/>
      <c r="MJ312" s="41"/>
      <c r="MK312" s="41"/>
      <c r="ML312" s="41"/>
      <c r="MM312" s="41"/>
      <c r="MN312" s="41"/>
      <c r="MO312" s="41"/>
      <c r="MP312" s="41"/>
      <c r="MQ312" s="41"/>
      <c r="MR312" s="41"/>
      <c r="MS312" s="41"/>
      <c r="MT312" s="41"/>
      <c r="MU312" s="41"/>
      <c r="MV312" s="41"/>
      <c r="MW312" s="41"/>
      <c r="MX312" s="41"/>
      <c r="MY312" s="41"/>
      <c r="MZ312" s="41"/>
      <c r="NA312" s="41"/>
      <c r="NB312" s="41"/>
      <c r="NC312" s="41"/>
      <c r="ND312" s="41"/>
      <c r="NE312" s="41"/>
      <c r="NF312" s="41"/>
      <c r="NG312" s="41"/>
      <c r="NH312" s="41"/>
      <c r="NI312" s="41"/>
      <c r="NJ312" s="41"/>
      <c r="NK312" s="41"/>
      <c r="NL312" s="41"/>
      <c r="NM312" s="41"/>
      <c r="NN312" s="41"/>
      <c r="NO312" s="41"/>
      <c r="NP312" s="41"/>
      <c r="NQ312" s="41"/>
      <c r="NR312" s="41"/>
      <c r="NS312" s="41"/>
      <c r="NT312" s="41"/>
      <c r="NU312" s="41"/>
      <c r="NV312" s="41"/>
      <c r="NW312" s="41"/>
      <c r="NX312" s="41"/>
      <c r="NY312" s="41"/>
      <c r="NZ312" s="41"/>
      <c r="OA312" s="41"/>
      <c r="OB312" s="41"/>
      <c r="OC312" s="41"/>
      <c r="OD312" s="41"/>
      <c r="OE312" s="41"/>
      <c r="OF312" s="41"/>
      <c r="OG312" s="41"/>
      <c r="OH312" s="41"/>
      <c r="OI312" s="41"/>
      <c r="OJ312" s="41"/>
      <c r="OK312" s="41"/>
      <c r="OL312" s="41"/>
      <c r="OM312" s="41"/>
      <c r="ON312" s="41"/>
      <c r="OO312" s="41"/>
      <c r="OP312" s="41"/>
      <c r="OQ312" s="41"/>
      <c r="OR312" s="41"/>
      <c r="OS312" s="41"/>
      <c r="OT312" s="41"/>
      <c r="OU312" s="41"/>
      <c r="OV312" s="41"/>
      <c r="OW312" s="41"/>
      <c r="OX312" s="41"/>
      <c r="OY312" s="41"/>
      <c r="OZ312" s="41"/>
      <c r="PA312" s="41"/>
      <c r="PB312" s="41"/>
    </row>
    <row r="313" spans="1:418">
      <c r="A313" s="21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  <c r="GT313" s="25"/>
      <c r="GU313" s="25"/>
      <c r="GV313" s="25"/>
      <c r="GW313" s="25"/>
      <c r="GX313" s="25"/>
      <c r="GY313" s="25"/>
      <c r="GZ313" s="25"/>
      <c r="HA313" s="25"/>
      <c r="HB313" s="25"/>
      <c r="HC313" s="25"/>
      <c r="HD313" s="25"/>
      <c r="HE313" s="25"/>
      <c r="HF313" s="25"/>
      <c r="HG313" s="25"/>
      <c r="HH313" s="25"/>
      <c r="HI313" s="25"/>
      <c r="HJ313" s="25"/>
      <c r="HK313" s="25"/>
      <c r="HL313" s="25"/>
      <c r="HM313" s="25"/>
      <c r="HN313" s="25"/>
      <c r="HO313" s="25"/>
      <c r="HP313" s="25"/>
      <c r="HQ313" s="25"/>
      <c r="HR313" s="25"/>
      <c r="HS313" s="25"/>
      <c r="HT313" s="25"/>
      <c r="HU313" s="25"/>
      <c r="HV313" s="25"/>
      <c r="HW313" s="25"/>
      <c r="HX313" s="25"/>
      <c r="HY313" s="25"/>
      <c r="HZ313" s="25"/>
      <c r="IA313" s="25"/>
      <c r="IB313" s="25"/>
      <c r="IC313" s="25"/>
      <c r="ID313" s="25"/>
      <c r="IE313" s="25"/>
      <c r="IF313" s="25"/>
      <c r="IG313" s="25"/>
      <c r="IH313" s="25"/>
      <c r="II313" s="25"/>
      <c r="IJ313" s="25"/>
      <c r="IK313" s="25"/>
      <c r="IL313" s="25"/>
      <c r="IM313" s="25"/>
      <c r="IN313" s="25"/>
      <c r="IO313" s="25"/>
      <c r="IP313" s="25"/>
      <c r="IQ313" s="25"/>
      <c r="IR313" s="25"/>
      <c r="IS313" s="25"/>
      <c r="IT313" s="25"/>
      <c r="IU313" s="25"/>
      <c r="IV313" s="25"/>
      <c r="IW313" s="25"/>
      <c r="IX313" s="25"/>
      <c r="IY313" s="25"/>
      <c r="IZ313" s="25"/>
      <c r="JA313" s="25"/>
      <c r="JB313" s="25"/>
      <c r="JC313" s="25"/>
      <c r="JD313" s="25"/>
      <c r="JE313" s="25"/>
      <c r="JF313" s="25"/>
      <c r="JG313" s="25"/>
      <c r="JH313" s="25"/>
      <c r="JI313" s="25"/>
      <c r="JJ313" s="25"/>
      <c r="JK313" s="25"/>
      <c r="JL313" s="25"/>
      <c r="JM313" s="25"/>
      <c r="JN313" s="25"/>
      <c r="JO313" s="25"/>
      <c r="JP313" s="25"/>
      <c r="JQ313" s="25"/>
      <c r="JR313" s="25"/>
      <c r="JS313" s="25"/>
      <c r="JT313" s="25"/>
      <c r="JU313" s="25"/>
      <c r="JV313" s="25"/>
      <c r="JW313" s="25"/>
      <c r="JX313" s="25"/>
      <c r="JY313" s="25"/>
      <c r="JZ313" s="25"/>
      <c r="KA313" s="25"/>
      <c r="KB313" s="25"/>
      <c r="KC313" s="25"/>
      <c r="KD313" s="25"/>
      <c r="KE313" s="25"/>
      <c r="KF313" s="25"/>
      <c r="KG313" s="25"/>
      <c r="KH313" s="25"/>
      <c r="KI313" s="25"/>
      <c r="KJ313" s="25"/>
      <c r="KK313" s="25"/>
      <c r="KL313" s="25"/>
      <c r="KM313" s="25"/>
      <c r="KN313" s="25"/>
      <c r="KO313" s="25"/>
      <c r="KP313" s="25"/>
      <c r="KQ313" s="25"/>
      <c r="KR313" s="25"/>
      <c r="KS313" s="25"/>
      <c r="KT313" s="25"/>
      <c r="KU313" s="25"/>
      <c r="KV313" s="25"/>
      <c r="KW313" s="25"/>
      <c r="KX313" s="25"/>
      <c r="KY313" s="25"/>
      <c r="KZ313" s="25"/>
      <c r="LA313" s="25"/>
      <c r="LB313" s="25"/>
      <c r="LC313" s="25"/>
      <c r="LD313" s="25"/>
      <c r="LE313" s="25"/>
      <c r="LF313" s="25"/>
      <c r="LG313" s="25"/>
      <c r="LH313" s="25"/>
      <c r="LI313" s="25"/>
      <c r="LJ313" s="25"/>
      <c r="LK313" s="25"/>
      <c r="LL313" s="25"/>
      <c r="LM313" s="25"/>
      <c r="LN313" s="25"/>
      <c r="LO313" s="25"/>
      <c r="LP313" s="25"/>
      <c r="LQ313" s="25"/>
      <c r="LR313" s="25"/>
      <c r="LS313" s="25"/>
      <c r="LT313" s="25"/>
      <c r="LU313" s="25"/>
      <c r="LV313" s="25"/>
      <c r="LW313" s="25"/>
      <c r="LX313" s="25"/>
      <c r="LY313" s="25"/>
      <c r="LZ313" s="25"/>
      <c r="MA313" s="25"/>
      <c r="MB313" s="25"/>
      <c r="MC313" s="25">
        <f>'[3]Major Soybean Exports'!M$28/1000</f>
        <v>0.128998</v>
      </c>
      <c r="MD313" s="25" t="s">
        <v>385</v>
      </c>
      <c r="ME313" s="25"/>
      <c r="MF313" s="25"/>
      <c r="MG313" s="25"/>
      <c r="MH313" s="25"/>
      <c r="MI313" s="25"/>
    </row>
    <row r="314" spans="1:418">
      <c r="A314" s="21" t="s">
        <v>386</v>
      </c>
      <c r="AI314" s="25">
        <f>AI4</f>
        <v>0</v>
      </c>
      <c r="AJ314" s="25">
        <f t="shared" ref="AJ314:CU314" si="376">AJ4</f>
        <v>0</v>
      </c>
      <c r="AK314" s="25">
        <f t="shared" si="376"/>
        <v>0</v>
      </c>
      <c r="AL314" s="25">
        <f t="shared" si="376"/>
        <v>0</v>
      </c>
      <c r="AM314" s="25">
        <f t="shared" si="376"/>
        <v>0</v>
      </c>
      <c r="AN314" s="25">
        <f t="shared" si="376"/>
        <v>0</v>
      </c>
      <c r="AO314" s="25">
        <f t="shared" si="376"/>
        <v>0</v>
      </c>
      <c r="AP314" s="25">
        <f t="shared" si="376"/>
        <v>0</v>
      </c>
      <c r="AQ314" s="25">
        <f t="shared" si="376"/>
        <v>0</v>
      </c>
      <c r="AR314" s="25">
        <f t="shared" si="376"/>
        <v>0</v>
      </c>
      <c r="AS314" s="25">
        <f t="shared" si="376"/>
        <v>0</v>
      </c>
      <c r="AT314" s="25">
        <f t="shared" si="376"/>
        <v>0</v>
      </c>
      <c r="AU314" s="25">
        <f t="shared" si="376"/>
        <v>0</v>
      </c>
      <c r="AV314" s="25">
        <f t="shared" si="376"/>
        <v>0</v>
      </c>
      <c r="AW314" s="25">
        <f t="shared" si="376"/>
        <v>0</v>
      </c>
      <c r="AX314" s="25">
        <f t="shared" si="376"/>
        <v>0</v>
      </c>
      <c r="AY314" s="25">
        <f t="shared" si="376"/>
        <v>0</v>
      </c>
      <c r="AZ314" s="25">
        <f t="shared" si="376"/>
        <v>0</v>
      </c>
      <c r="BA314" s="25">
        <f t="shared" si="376"/>
        <v>0</v>
      </c>
      <c r="BB314" s="25">
        <f t="shared" si="376"/>
        <v>0</v>
      </c>
      <c r="BC314" s="25">
        <f t="shared" si="376"/>
        <v>0</v>
      </c>
      <c r="BD314" s="25">
        <f t="shared" si="376"/>
        <v>0</v>
      </c>
      <c r="BE314" s="25">
        <f t="shared" si="376"/>
        <v>0</v>
      </c>
      <c r="BF314" s="25">
        <f t="shared" si="376"/>
        <v>0</v>
      </c>
      <c r="BG314" s="25">
        <f t="shared" si="376"/>
        <v>0</v>
      </c>
      <c r="BH314" s="25">
        <f t="shared" si="376"/>
        <v>0</v>
      </c>
      <c r="BI314" s="25">
        <f t="shared" si="376"/>
        <v>0</v>
      </c>
      <c r="BJ314" s="25">
        <f t="shared" si="376"/>
        <v>0</v>
      </c>
      <c r="BK314" s="25">
        <f t="shared" si="376"/>
        <v>0</v>
      </c>
      <c r="BL314" s="25">
        <f t="shared" si="376"/>
        <v>0</v>
      </c>
      <c r="BM314" s="25">
        <f t="shared" si="376"/>
        <v>0</v>
      </c>
      <c r="BN314" s="25">
        <f t="shared" si="376"/>
        <v>0</v>
      </c>
      <c r="BO314" s="25">
        <f t="shared" si="376"/>
        <v>0</v>
      </c>
      <c r="BP314" s="25">
        <f t="shared" si="376"/>
        <v>0</v>
      </c>
      <c r="BQ314" s="25">
        <f t="shared" si="376"/>
        <v>0</v>
      </c>
      <c r="BR314" s="25">
        <f t="shared" si="376"/>
        <v>0</v>
      </c>
      <c r="BS314" s="25">
        <f t="shared" si="376"/>
        <v>0</v>
      </c>
      <c r="BT314" s="25">
        <f t="shared" si="376"/>
        <v>0</v>
      </c>
      <c r="BU314" s="25">
        <f t="shared" si="376"/>
        <v>0</v>
      </c>
      <c r="BV314" s="25">
        <f t="shared" si="376"/>
        <v>0</v>
      </c>
      <c r="BW314" s="25">
        <f t="shared" si="376"/>
        <v>0</v>
      </c>
      <c r="BX314" s="25">
        <f t="shared" si="376"/>
        <v>0</v>
      </c>
      <c r="BY314" s="25">
        <f t="shared" si="376"/>
        <v>0</v>
      </c>
      <c r="BZ314" s="25">
        <f t="shared" si="376"/>
        <v>0</v>
      </c>
      <c r="CA314" s="25">
        <f t="shared" si="376"/>
        <v>0</v>
      </c>
      <c r="CB314" s="25">
        <f t="shared" si="376"/>
        <v>0</v>
      </c>
      <c r="CC314" s="25">
        <f t="shared" si="376"/>
        <v>0</v>
      </c>
      <c r="CD314" s="25">
        <f t="shared" si="376"/>
        <v>0</v>
      </c>
      <c r="CE314" s="25">
        <f t="shared" si="376"/>
        <v>0</v>
      </c>
      <c r="CF314" s="25">
        <f t="shared" si="376"/>
        <v>0</v>
      </c>
      <c r="CG314" s="25">
        <f t="shared" si="376"/>
        <v>0</v>
      </c>
      <c r="CH314" s="25">
        <f t="shared" si="376"/>
        <v>0</v>
      </c>
      <c r="CI314" s="25">
        <f t="shared" si="376"/>
        <v>0</v>
      </c>
      <c r="CJ314" s="25">
        <f t="shared" si="376"/>
        <v>0</v>
      </c>
      <c r="CK314" s="25">
        <f t="shared" si="376"/>
        <v>0</v>
      </c>
      <c r="CL314" s="25">
        <f t="shared" si="376"/>
        <v>0</v>
      </c>
      <c r="CM314" s="25">
        <f t="shared" si="376"/>
        <v>0</v>
      </c>
      <c r="CN314" s="25">
        <f t="shared" si="376"/>
        <v>0</v>
      </c>
      <c r="CO314" s="25">
        <f t="shared" si="376"/>
        <v>0</v>
      </c>
      <c r="CP314" s="25">
        <f t="shared" si="376"/>
        <v>0</v>
      </c>
      <c r="CQ314" s="25">
        <f t="shared" si="376"/>
        <v>0</v>
      </c>
      <c r="CR314" s="25">
        <f t="shared" si="376"/>
        <v>0</v>
      </c>
      <c r="CS314" s="25">
        <f t="shared" si="376"/>
        <v>0</v>
      </c>
      <c r="CT314" s="25">
        <f t="shared" si="376"/>
        <v>0</v>
      </c>
      <c r="CU314" s="25">
        <f t="shared" si="376"/>
        <v>0</v>
      </c>
      <c r="CV314" s="25">
        <f t="shared" ref="CV314:FG314" si="377">CV4</f>
        <v>0</v>
      </c>
      <c r="CW314" s="25">
        <f t="shared" si="377"/>
        <v>0</v>
      </c>
      <c r="CX314" s="25">
        <f t="shared" si="377"/>
        <v>0</v>
      </c>
      <c r="CY314" s="25">
        <f t="shared" si="377"/>
        <v>0</v>
      </c>
      <c r="CZ314" s="25">
        <f t="shared" si="377"/>
        <v>0</v>
      </c>
      <c r="DA314" s="25">
        <f t="shared" si="377"/>
        <v>0</v>
      </c>
      <c r="DB314" s="25">
        <f t="shared" si="377"/>
        <v>0</v>
      </c>
      <c r="DC314" s="25">
        <f t="shared" si="377"/>
        <v>0</v>
      </c>
      <c r="DD314" s="25">
        <f t="shared" si="377"/>
        <v>0</v>
      </c>
      <c r="DE314" s="25">
        <f t="shared" si="377"/>
        <v>0</v>
      </c>
      <c r="DF314" s="25">
        <f t="shared" si="377"/>
        <v>0</v>
      </c>
      <c r="DG314" s="25">
        <f t="shared" si="377"/>
        <v>0</v>
      </c>
      <c r="DH314" s="25">
        <f t="shared" si="377"/>
        <v>0</v>
      </c>
      <c r="DI314" s="25">
        <f t="shared" si="377"/>
        <v>0</v>
      </c>
      <c r="DJ314" s="25">
        <f t="shared" si="377"/>
        <v>0</v>
      </c>
      <c r="DK314" s="25">
        <f t="shared" si="377"/>
        <v>0</v>
      </c>
      <c r="DL314" s="25">
        <f t="shared" si="377"/>
        <v>0</v>
      </c>
      <c r="DM314" s="25">
        <f t="shared" si="377"/>
        <v>0</v>
      </c>
      <c r="DN314" s="25">
        <f t="shared" si="377"/>
        <v>0</v>
      </c>
      <c r="DO314" s="25">
        <f t="shared" si="377"/>
        <v>0</v>
      </c>
      <c r="DP314" s="25">
        <f t="shared" si="377"/>
        <v>0</v>
      </c>
      <c r="DQ314" s="25">
        <f t="shared" si="377"/>
        <v>0</v>
      </c>
      <c r="DR314" s="25">
        <f t="shared" si="377"/>
        <v>0</v>
      </c>
      <c r="DS314" s="25">
        <f t="shared" si="377"/>
        <v>0</v>
      </c>
      <c r="DT314" s="25">
        <f t="shared" si="377"/>
        <v>0</v>
      </c>
      <c r="DU314" s="25">
        <f t="shared" si="377"/>
        <v>0</v>
      </c>
      <c r="DV314" s="25">
        <f t="shared" si="377"/>
        <v>0</v>
      </c>
      <c r="DW314" s="25">
        <f t="shared" si="377"/>
        <v>0</v>
      </c>
      <c r="DX314" s="25">
        <f t="shared" si="377"/>
        <v>0</v>
      </c>
      <c r="DY314" s="25">
        <f t="shared" si="377"/>
        <v>0</v>
      </c>
      <c r="DZ314" s="25">
        <f t="shared" si="377"/>
        <v>0</v>
      </c>
      <c r="EA314" s="25">
        <f t="shared" si="377"/>
        <v>0</v>
      </c>
      <c r="EB314" s="25">
        <f t="shared" si="377"/>
        <v>0</v>
      </c>
      <c r="EC314" s="25">
        <f t="shared" si="377"/>
        <v>0</v>
      </c>
      <c r="ED314" s="25">
        <f t="shared" si="377"/>
        <v>0</v>
      </c>
      <c r="EE314" s="25">
        <f t="shared" si="377"/>
        <v>0</v>
      </c>
      <c r="EF314" s="25">
        <f t="shared" si="377"/>
        <v>0</v>
      </c>
      <c r="EG314" s="25">
        <f t="shared" si="377"/>
        <v>0</v>
      </c>
      <c r="EH314" s="25">
        <f t="shared" si="377"/>
        <v>0</v>
      </c>
      <c r="EI314" s="25">
        <f t="shared" si="377"/>
        <v>0</v>
      </c>
      <c r="EJ314" s="25">
        <f t="shared" si="377"/>
        <v>0</v>
      </c>
      <c r="EK314" s="25">
        <f t="shared" si="377"/>
        <v>0</v>
      </c>
      <c r="EL314" s="25">
        <f t="shared" si="377"/>
        <v>0</v>
      </c>
      <c r="EM314" s="25">
        <f t="shared" si="377"/>
        <v>0</v>
      </c>
      <c r="EN314" s="25">
        <f t="shared" si="377"/>
        <v>0</v>
      </c>
      <c r="EO314" s="25">
        <f t="shared" si="377"/>
        <v>0</v>
      </c>
      <c r="EP314" s="25">
        <f t="shared" si="377"/>
        <v>0</v>
      </c>
      <c r="EQ314" s="25">
        <f t="shared" si="377"/>
        <v>0</v>
      </c>
      <c r="ER314" s="25">
        <f t="shared" si="377"/>
        <v>0</v>
      </c>
      <c r="ES314" s="25">
        <f t="shared" si="377"/>
        <v>0</v>
      </c>
      <c r="ET314" s="25">
        <f t="shared" si="377"/>
        <v>0</v>
      </c>
      <c r="EU314" s="25">
        <f t="shared" si="377"/>
        <v>0</v>
      </c>
      <c r="EV314" s="25">
        <f t="shared" si="377"/>
        <v>0</v>
      </c>
      <c r="EW314" s="25">
        <f t="shared" si="377"/>
        <v>0</v>
      </c>
      <c r="EX314" s="25">
        <f t="shared" si="377"/>
        <v>0</v>
      </c>
      <c r="EY314" s="25">
        <f t="shared" si="377"/>
        <v>0</v>
      </c>
      <c r="EZ314" s="25">
        <f t="shared" si="377"/>
        <v>0</v>
      </c>
      <c r="FA314" s="25">
        <f t="shared" si="377"/>
        <v>0</v>
      </c>
      <c r="FB314" s="25">
        <f t="shared" si="377"/>
        <v>0</v>
      </c>
      <c r="FC314" s="25">
        <f t="shared" si="377"/>
        <v>0</v>
      </c>
      <c r="FD314" s="25">
        <f t="shared" si="377"/>
        <v>0</v>
      </c>
      <c r="FE314" s="25">
        <f t="shared" si="377"/>
        <v>0</v>
      </c>
      <c r="FF314" s="25">
        <f t="shared" si="377"/>
        <v>0</v>
      </c>
      <c r="FG314" s="25">
        <f t="shared" si="377"/>
        <v>0</v>
      </c>
      <c r="FH314" s="25">
        <f t="shared" ref="FH314:HS314" si="378">FH4</f>
        <v>0</v>
      </c>
      <c r="FI314" s="25">
        <f t="shared" si="378"/>
        <v>0</v>
      </c>
      <c r="FJ314" s="25">
        <f t="shared" si="378"/>
        <v>0</v>
      </c>
      <c r="FK314" s="25">
        <f t="shared" si="378"/>
        <v>0</v>
      </c>
      <c r="FL314" s="25">
        <f t="shared" si="378"/>
        <v>0</v>
      </c>
      <c r="FM314" s="25">
        <f t="shared" si="378"/>
        <v>0</v>
      </c>
      <c r="FN314" s="25">
        <f t="shared" si="378"/>
        <v>0</v>
      </c>
      <c r="FO314" s="25">
        <f t="shared" si="378"/>
        <v>0</v>
      </c>
      <c r="FP314" s="25">
        <f t="shared" si="378"/>
        <v>0</v>
      </c>
      <c r="FQ314" s="25">
        <f t="shared" si="378"/>
        <v>0</v>
      </c>
      <c r="FR314" s="25">
        <f t="shared" si="378"/>
        <v>0</v>
      </c>
      <c r="FS314" s="25">
        <f t="shared" si="378"/>
        <v>0</v>
      </c>
      <c r="FT314" s="25">
        <f t="shared" si="378"/>
        <v>0</v>
      </c>
      <c r="FU314" s="25">
        <f t="shared" si="378"/>
        <v>0</v>
      </c>
      <c r="FV314" s="25">
        <f t="shared" si="378"/>
        <v>0</v>
      </c>
      <c r="FW314" s="25">
        <f t="shared" si="378"/>
        <v>0</v>
      </c>
      <c r="FX314" s="25">
        <f t="shared" si="378"/>
        <v>0</v>
      </c>
      <c r="FY314" s="25">
        <f t="shared" si="378"/>
        <v>0</v>
      </c>
      <c r="FZ314" s="25">
        <f t="shared" si="378"/>
        <v>0</v>
      </c>
      <c r="GA314" s="25">
        <f t="shared" si="378"/>
        <v>0</v>
      </c>
      <c r="GB314" s="25">
        <f t="shared" si="378"/>
        <v>0</v>
      </c>
      <c r="GC314" s="25">
        <f t="shared" si="378"/>
        <v>0</v>
      </c>
      <c r="GD314" s="25">
        <f t="shared" si="378"/>
        <v>0</v>
      </c>
      <c r="GE314" s="25">
        <f t="shared" si="378"/>
        <v>0</v>
      </c>
      <c r="GF314" s="25">
        <f t="shared" si="378"/>
        <v>0</v>
      </c>
      <c r="GG314" s="25">
        <f t="shared" si="378"/>
        <v>0</v>
      </c>
      <c r="GH314" s="25">
        <f t="shared" si="378"/>
        <v>0</v>
      </c>
      <c r="GI314" s="25">
        <f t="shared" si="378"/>
        <v>0</v>
      </c>
      <c r="GJ314" s="25">
        <f t="shared" si="378"/>
        <v>0</v>
      </c>
      <c r="GK314" s="25">
        <f t="shared" si="378"/>
        <v>0</v>
      </c>
      <c r="GL314" s="25">
        <f t="shared" si="378"/>
        <v>0</v>
      </c>
      <c r="GM314" s="25">
        <f t="shared" si="378"/>
        <v>0</v>
      </c>
      <c r="GN314" s="25">
        <f t="shared" si="378"/>
        <v>0</v>
      </c>
      <c r="GO314" s="25">
        <f t="shared" si="378"/>
        <v>0</v>
      </c>
      <c r="GP314" s="25">
        <f t="shared" si="378"/>
        <v>0</v>
      </c>
      <c r="GQ314" s="25">
        <f t="shared" si="378"/>
        <v>0</v>
      </c>
      <c r="GR314" s="25">
        <f t="shared" si="378"/>
        <v>0</v>
      </c>
      <c r="GS314" s="25">
        <f t="shared" si="378"/>
        <v>0</v>
      </c>
      <c r="GT314" s="25">
        <f t="shared" si="378"/>
        <v>0</v>
      </c>
      <c r="GU314" s="25">
        <f t="shared" si="378"/>
        <v>0</v>
      </c>
      <c r="GV314" s="25">
        <f t="shared" si="378"/>
        <v>0</v>
      </c>
      <c r="GW314" s="25">
        <f t="shared" si="378"/>
        <v>0</v>
      </c>
      <c r="GX314" s="25">
        <f t="shared" si="378"/>
        <v>0</v>
      </c>
      <c r="GY314" s="25">
        <f t="shared" si="378"/>
        <v>0</v>
      </c>
      <c r="GZ314" s="25">
        <f t="shared" si="378"/>
        <v>0</v>
      </c>
      <c r="HA314" s="25">
        <f t="shared" si="378"/>
        <v>0</v>
      </c>
      <c r="HB314" s="25">
        <f t="shared" si="378"/>
        <v>0</v>
      </c>
      <c r="HC314" s="25">
        <f t="shared" si="378"/>
        <v>0</v>
      </c>
      <c r="HD314" s="25">
        <f t="shared" si="378"/>
        <v>0</v>
      </c>
      <c r="HE314" s="25">
        <f t="shared" si="378"/>
        <v>0</v>
      </c>
      <c r="HF314" s="25">
        <f t="shared" si="378"/>
        <v>0</v>
      </c>
      <c r="HG314" s="25">
        <f t="shared" si="378"/>
        <v>0</v>
      </c>
      <c r="HH314" s="25">
        <f t="shared" si="378"/>
        <v>0</v>
      </c>
      <c r="HI314" s="25">
        <f t="shared" si="378"/>
        <v>0</v>
      </c>
      <c r="HJ314" s="25">
        <f t="shared" si="378"/>
        <v>0</v>
      </c>
      <c r="HK314" s="25">
        <f t="shared" si="378"/>
        <v>0</v>
      </c>
      <c r="HL314" s="25">
        <f t="shared" si="378"/>
        <v>0</v>
      </c>
      <c r="HM314" s="25">
        <f t="shared" si="378"/>
        <v>0</v>
      </c>
      <c r="HN314" s="25">
        <f t="shared" si="378"/>
        <v>0</v>
      </c>
      <c r="HO314" s="25">
        <f t="shared" si="378"/>
        <v>0</v>
      </c>
      <c r="HP314" s="25">
        <f t="shared" si="378"/>
        <v>0</v>
      </c>
      <c r="HQ314" s="25">
        <f t="shared" si="378"/>
        <v>0</v>
      </c>
      <c r="HR314" s="25">
        <f t="shared" si="378"/>
        <v>0</v>
      </c>
      <c r="HS314" s="25">
        <f t="shared" si="378"/>
        <v>0</v>
      </c>
      <c r="HT314" s="25">
        <f t="shared" ref="HT314:KE314" si="379">HT4</f>
        <v>0</v>
      </c>
      <c r="HU314" s="25">
        <f t="shared" si="379"/>
        <v>0</v>
      </c>
      <c r="HV314" s="25">
        <f t="shared" si="379"/>
        <v>0</v>
      </c>
      <c r="HW314" s="25">
        <f t="shared" si="379"/>
        <v>0</v>
      </c>
      <c r="HX314" s="25">
        <f t="shared" si="379"/>
        <v>0</v>
      </c>
      <c r="HY314" s="25">
        <f t="shared" si="379"/>
        <v>0</v>
      </c>
      <c r="HZ314" s="25">
        <f t="shared" si="379"/>
        <v>0</v>
      </c>
      <c r="IA314" s="25">
        <f t="shared" si="379"/>
        <v>0</v>
      </c>
      <c r="IB314" s="25">
        <f t="shared" si="379"/>
        <v>0</v>
      </c>
      <c r="IC314" s="25">
        <f t="shared" si="379"/>
        <v>0</v>
      </c>
      <c r="ID314" s="25">
        <f t="shared" si="379"/>
        <v>0</v>
      </c>
      <c r="IE314" s="25">
        <f t="shared" si="379"/>
        <v>0</v>
      </c>
      <c r="IF314" s="25">
        <f t="shared" si="379"/>
        <v>0</v>
      </c>
      <c r="IG314" s="25">
        <f t="shared" si="379"/>
        <v>0</v>
      </c>
      <c r="IH314" s="25">
        <f t="shared" si="379"/>
        <v>0</v>
      </c>
      <c r="II314" s="25">
        <f t="shared" si="379"/>
        <v>0</v>
      </c>
      <c r="IJ314" s="25">
        <f t="shared" si="379"/>
        <v>0</v>
      </c>
      <c r="IK314" s="25">
        <f t="shared" si="379"/>
        <v>0</v>
      </c>
      <c r="IL314" s="25">
        <f t="shared" si="379"/>
        <v>0</v>
      </c>
      <c r="IM314" s="25">
        <f t="shared" si="379"/>
        <v>0</v>
      </c>
      <c r="IN314" s="25">
        <f t="shared" si="379"/>
        <v>0</v>
      </c>
      <c r="IO314" s="25">
        <f t="shared" si="379"/>
        <v>0</v>
      </c>
      <c r="IP314" s="25">
        <f t="shared" si="379"/>
        <v>0</v>
      </c>
      <c r="IQ314" s="25">
        <f t="shared" si="379"/>
        <v>0</v>
      </c>
      <c r="IR314" s="25">
        <f t="shared" si="379"/>
        <v>0</v>
      </c>
      <c r="IS314" s="25">
        <f t="shared" si="379"/>
        <v>0</v>
      </c>
      <c r="IT314" s="25">
        <f t="shared" si="379"/>
        <v>0</v>
      </c>
      <c r="IU314" s="25">
        <f t="shared" si="379"/>
        <v>0</v>
      </c>
      <c r="IV314" s="25">
        <f t="shared" si="379"/>
        <v>0</v>
      </c>
      <c r="IW314" s="25">
        <f t="shared" si="379"/>
        <v>0</v>
      </c>
      <c r="IX314" s="25">
        <f t="shared" si="379"/>
        <v>0</v>
      </c>
      <c r="IY314" s="25">
        <f t="shared" si="379"/>
        <v>0</v>
      </c>
      <c r="IZ314" s="25">
        <f t="shared" si="379"/>
        <v>0</v>
      </c>
      <c r="JA314" s="25">
        <f t="shared" si="379"/>
        <v>0</v>
      </c>
      <c r="JB314" s="25">
        <f t="shared" si="379"/>
        <v>0</v>
      </c>
      <c r="JC314" s="25">
        <f t="shared" si="379"/>
        <v>0</v>
      </c>
      <c r="JD314" s="25">
        <f t="shared" si="379"/>
        <v>0</v>
      </c>
      <c r="JE314" s="25">
        <f t="shared" si="379"/>
        <v>0</v>
      </c>
      <c r="JF314" s="25">
        <f t="shared" si="379"/>
        <v>0</v>
      </c>
      <c r="JG314" s="25">
        <f t="shared" si="379"/>
        <v>0</v>
      </c>
      <c r="JH314" s="25">
        <f t="shared" si="379"/>
        <v>0</v>
      </c>
      <c r="JI314" s="25">
        <f t="shared" si="379"/>
        <v>0</v>
      </c>
      <c r="JJ314" s="25">
        <f t="shared" si="379"/>
        <v>0</v>
      </c>
      <c r="JK314" s="25">
        <f t="shared" si="379"/>
        <v>0</v>
      </c>
      <c r="JL314" s="25">
        <f t="shared" si="379"/>
        <v>0</v>
      </c>
      <c r="JM314" s="25">
        <f t="shared" si="379"/>
        <v>0</v>
      </c>
      <c r="JN314" s="25">
        <f t="shared" si="379"/>
        <v>0</v>
      </c>
      <c r="JO314" s="25">
        <f t="shared" si="379"/>
        <v>0</v>
      </c>
      <c r="JP314" s="25">
        <f t="shared" si="379"/>
        <v>0</v>
      </c>
      <c r="JQ314" s="25">
        <f t="shared" si="379"/>
        <v>0</v>
      </c>
      <c r="JR314" s="25">
        <f t="shared" si="379"/>
        <v>0</v>
      </c>
      <c r="JS314" s="25">
        <f t="shared" si="379"/>
        <v>0</v>
      </c>
      <c r="JT314" s="25">
        <f t="shared" si="379"/>
        <v>0</v>
      </c>
      <c r="JU314" s="25">
        <f t="shared" si="379"/>
        <v>0</v>
      </c>
      <c r="JV314" s="25">
        <f t="shared" si="379"/>
        <v>0</v>
      </c>
      <c r="JW314" s="25">
        <f t="shared" si="379"/>
        <v>0</v>
      </c>
      <c r="JX314" s="25">
        <f t="shared" si="379"/>
        <v>0</v>
      </c>
      <c r="JY314" s="25">
        <f t="shared" si="379"/>
        <v>0</v>
      </c>
      <c r="JZ314" s="25">
        <f t="shared" si="379"/>
        <v>0</v>
      </c>
      <c r="KA314" s="25">
        <f t="shared" si="379"/>
        <v>0</v>
      </c>
      <c r="KB314" s="25">
        <f t="shared" si="379"/>
        <v>0</v>
      </c>
      <c r="KC314" s="25">
        <f t="shared" si="379"/>
        <v>0</v>
      </c>
      <c r="KD314" s="25">
        <f t="shared" si="379"/>
        <v>0</v>
      </c>
      <c r="KE314" s="25">
        <f t="shared" si="379"/>
        <v>0</v>
      </c>
      <c r="KF314" s="25">
        <f t="shared" ref="KF314:LV314" si="380">KF4</f>
        <v>0</v>
      </c>
      <c r="KG314" s="25">
        <f t="shared" si="380"/>
        <v>0</v>
      </c>
      <c r="KH314" s="25">
        <f t="shared" si="380"/>
        <v>0</v>
      </c>
      <c r="KI314" s="25">
        <f t="shared" si="380"/>
        <v>0</v>
      </c>
      <c r="KJ314" s="25">
        <f t="shared" si="380"/>
        <v>0</v>
      </c>
      <c r="KK314" s="25">
        <f t="shared" si="380"/>
        <v>0</v>
      </c>
      <c r="KL314" s="25">
        <f t="shared" si="380"/>
        <v>0</v>
      </c>
      <c r="KM314" s="25">
        <f t="shared" si="380"/>
        <v>0</v>
      </c>
      <c r="KN314" s="25">
        <f t="shared" si="380"/>
        <v>0</v>
      </c>
      <c r="KO314" s="25">
        <f t="shared" si="380"/>
        <v>0</v>
      </c>
      <c r="KP314" s="25">
        <f t="shared" si="380"/>
        <v>0</v>
      </c>
      <c r="KQ314" s="25">
        <f t="shared" si="380"/>
        <v>0</v>
      </c>
      <c r="KR314" s="25">
        <f t="shared" si="380"/>
        <v>0</v>
      </c>
      <c r="KS314" s="25">
        <f t="shared" si="380"/>
        <v>0</v>
      </c>
      <c r="KT314" s="25">
        <f t="shared" si="380"/>
        <v>0</v>
      </c>
      <c r="KU314" s="25">
        <f t="shared" si="380"/>
        <v>0</v>
      </c>
      <c r="KV314" s="25">
        <f t="shared" si="380"/>
        <v>0</v>
      </c>
      <c r="KW314" s="25">
        <f t="shared" si="380"/>
        <v>0</v>
      </c>
      <c r="KX314" s="25">
        <f t="shared" si="380"/>
        <v>0</v>
      </c>
      <c r="KY314" s="25">
        <f t="shared" si="380"/>
        <v>0</v>
      </c>
      <c r="KZ314" s="25">
        <f t="shared" si="380"/>
        <v>0</v>
      </c>
      <c r="LA314" s="25">
        <f t="shared" si="380"/>
        <v>0</v>
      </c>
      <c r="LB314" s="25">
        <f t="shared" si="380"/>
        <v>0</v>
      </c>
      <c r="LC314" s="25">
        <f t="shared" si="380"/>
        <v>0</v>
      </c>
      <c r="LD314" s="25">
        <f t="shared" si="380"/>
        <v>0</v>
      </c>
      <c r="LE314" s="25">
        <f t="shared" si="380"/>
        <v>0</v>
      </c>
      <c r="LF314" s="25">
        <f t="shared" si="380"/>
        <v>0</v>
      </c>
      <c r="LG314" s="25">
        <f t="shared" si="380"/>
        <v>0</v>
      </c>
      <c r="LH314" s="25">
        <f t="shared" si="380"/>
        <v>0</v>
      </c>
      <c r="LI314" s="25">
        <f t="shared" si="380"/>
        <v>0</v>
      </c>
      <c r="LJ314" s="25">
        <f t="shared" si="380"/>
        <v>0</v>
      </c>
      <c r="LK314" s="25">
        <f t="shared" si="380"/>
        <v>0</v>
      </c>
      <c r="LL314" s="25">
        <f t="shared" si="380"/>
        <v>0</v>
      </c>
      <c r="LM314" s="25">
        <f t="shared" si="380"/>
        <v>0</v>
      </c>
      <c r="LN314" s="25">
        <f t="shared" si="380"/>
        <v>0</v>
      </c>
      <c r="LO314" s="25">
        <f t="shared" si="380"/>
        <v>0</v>
      </c>
      <c r="LP314" s="25">
        <f t="shared" si="380"/>
        <v>0</v>
      </c>
      <c r="LQ314" s="25">
        <f t="shared" si="380"/>
        <v>0</v>
      </c>
      <c r="LR314" s="25">
        <f t="shared" si="380"/>
        <v>0</v>
      </c>
      <c r="LS314" s="25">
        <f t="shared" si="380"/>
        <v>0</v>
      </c>
      <c r="LT314" s="25">
        <f t="shared" si="380"/>
        <v>0</v>
      </c>
      <c r="LU314" s="25">
        <f t="shared" si="380"/>
        <v>0</v>
      </c>
      <c r="LV314" s="25">
        <f t="shared" si="380"/>
        <v>0</v>
      </c>
      <c r="LW314" s="25">
        <f>(2450*MC321)/7*15</f>
        <v>16132.258064516129</v>
      </c>
      <c r="LX314" s="25">
        <f>LW314+LV314</f>
        <v>16132.258064516129</v>
      </c>
      <c r="LY314" s="30">
        <f>LX314/36.7437</f>
        <v>439.04827397665804</v>
      </c>
      <c r="LZ314" s="30">
        <f>'[3]Major Soybean Exports'!M$141</f>
        <v>907.36643288509333</v>
      </c>
      <c r="MA314" s="30"/>
      <c r="MB314" s="30"/>
      <c r="MC314" s="30">
        <f>MC313*36.7437/31</f>
        <v>0.15289883266451612</v>
      </c>
      <c r="MD314" s="30" t="s">
        <v>387</v>
      </c>
      <c r="ME314" s="30"/>
      <c r="MF314" s="30"/>
      <c r="MG314" s="30"/>
      <c r="MH314" s="30"/>
      <c r="MI314" s="30"/>
    </row>
    <row r="315" spans="1:418">
      <c r="A315" s="21" t="s">
        <v>0</v>
      </c>
      <c r="AI315" s="25">
        <f>AI88</f>
        <v>0</v>
      </c>
      <c r="AJ315" s="25">
        <f t="shared" ref="AJ315:CU315" si="381">AJ88</f>
        <v>0</v>
      </c>
      <c r="AK315" s="25">
        <f t="shared" si="381"/>
        <v>0</v>
      </c>
      <c r="AL315" s="25">
        <f t="shared" si="381"/>
        <v>0</v>
      </c>
      <c r="AM315" s="25">
        <f t="shared" si="381"/>
        <v>0</v>
      </c>
      <c r="AN315" s="25">
        <f t="shared" si="381"/>
        <v>0</v>
      </c>
      <c r="AO315" s="25">
        <f t="shared" si="381"/>
        <v>0</v>
      </c>
      <c r="AP315" s="25">
        <f t="shared" si="381"/>
        <v>0</v>
      </c>
      <c r="AQ315" s="25">
        <f t="shared" si="381"/>
        <v>0</v>
      </c>
      <c r="AR315" s="25">
        <f t="shared" si="381"/>
        <v>0</v>
      </c>
      <c r="AS315" s="25">
        <f t="shared" si="381"/>
        <v>0</v>
      </c>
      <c r="AT315" s="25">
        <f t="shared" si="381"/>
        <v>0</v>
      </c>
      <c r="AU315" s="25">
        <f t="shared" si="381"/>
        <v>0</v>
      </c>
      <c r="AV315" s="25">
        <f t="shared" si="381"/>
        <v>0</v>
      </c>
      <c r="AW315" s="25">
        <f t="shared" si="381"/>
        <v>0</v>
      </c>
      <c r="AX315" s="25">
        <f t="shared" si="381"/>
        <v>0</v>
      </c>
      <c r="AY315" s="25">
        <f t="shared" si="381"/>
        <v>0</v>
      </c>
      <c r="AZ315" s="25">
        <f t="shared" si="381"/>
        <v>0</v>
      </c>
      <c r="BA315" s="25">
        <f t="shared" si="381"/>
        <v>0</v>
      </c>
      <c r="BB315" s="25">
        <f t="shared" si="381"/>
        <v>0</v>
      </c>
      <c r="BC315" s="25">
        <f t="shared" si="381"/>
        <v>0</v>
      </c>
      <c r="BD315" s="25">
        <f t="shared" si="381"/>
        <v>0</v>
      </c>
      <c r="BE315" s="25">
        <f t="shared" si="381"/>
        <v>0</v>
      </c>
      <c r="BF315" s="25">
        <f t="shared" si="381"/>
        <v>0</v>
      </c>
      <c r="BG315" s="25">
        <f t="shared" si="381"/>
        <v>0</v>
      </c>
      <c r="BH315" s="25">
        <f t="shared" si="381"/>
        <v>0</v>
      </c>
      <c r="BI315" s="25">
        <f t="shared" si="381"/>
        <v>0</v>
      </c>
      <c r="BJ315" s="25">
        <f t="shared" si="381"/>
        <v>0</v>
      </c>
      <c r="BK315" s="25">
        <f t="shared" si="381"/>
        <v>0</v>
      </c>
      <c r="BL315" s="25">
        <f t="shared" si="381"/>
        <v>0</v>
      </c>
      <c r="BM315" s="25">
        <f t="shared" si="381"/>
        <v>0</v>
      </c>
      <c r="BN315" s="25">
        <f t="shared" si="381"/>
        <v>0</v>
      </c>
      <c r="BO315" s="25">
        <f t="shared" si="381"/>
        <v>0</v>
      </c>
      <c r="BP315" s="25">
        <f t="shared" si="381"/>
        <v>0</v>
      </c>
      <c r="BQ315" s="25">
        <f t="shared" si="381"/>
        <v>0</v>
      </c>
      <c r="BR315" s="25">
        <f t="shared" si="381"/>
        <v>0</v>
      </c>
      <c r="BS315" s="25">
        <f t="shared" si="381"/>
        <v>0</v>
      </c>
      <c r="BT315" s="25">
        <f t="shared" si="381"/>
        <v>0</v>
      </c>
      <c r="BU315" s="25">
        <f t="shared" si="381"/>
        <v>0</v>
      </c>
      <c r="BV315" s="25">
        <f t="shared" si="381"/>
        <v>0</v>
      </c>
      <c r="BW315" s="25">
        <f t="shared" si="381"/>
        <v>0</v>
      </c>
      <c r="BX315" s="25">
        <f t="shared" si="381"/>
        <v>0</v>
      </c>
      <c r="BY315" s="25">
        <f t="shared" si="381"/>
        <v>0</v>
      </c>
      <c r="BZ315" s="25">
        <f t="shared" si="381"/>
        <v>0</v>
      </c>
      <c r="CA315" s="25">
        <f t="shared" si="381"/>
        <v>0</v>
      </c>
      <c r="CB315" s="25">
        <f t="shared" si="381"/>
        <v>0</v>
      </c>
      <c r="CC315" s="25">
        <f t="shared" si="381"/>
        <v>0</v>
      </c>
      <c r="CD315" s="25">
        <f t="shared" si="381"/>
        <v>0</v>
      </c>
      <c r="CE315" s="25">
        <f t="shared" si="381"/>
        <v>0</v>
      </c>
      <c r="CF315" s="25">
        <f t="shared" si="381"/>
        <v>0</v>
      </c>
      <c r="CG315" s="25">
        <f t="shared" si="381"/>
        <v>0</v>
      </c>
      <c r="CH315" s="25">
        <f t="shared" si="381"/>
        <v>0</v>
      </c>
      <c r="CI315" s="25">
        <f t="shared" si="381"/>
        <v>0</v>
      </c>
      <c r="CJ315" s="25">
        <f t="shared" si="381"/>
        <v>0</v>
      </c>
      <c r="CK315" s="25">
        <f t="shared" si="381"/>
        <v>0</v>
      </c>
      <c r="CL315" s="25">
        <f t="shared" si="381"/>
        <v>0</v>
      </c>
      <c r="CM315" s="25">
        <f t="shared" si="381"/>
        <v>0</v>
      </c>
      <c r="CN315" s="25">
        <f t="shared" si="381"/>
        <v>0</v>
      </c>
      <c r="CO315" s="25">
        <f t="shared" si="381"/>
        <v>0</v>
      </c>
      <c r="CP315" s="25">
        <f t="shared" si="381"/>
        <v>0</v>
      </c>
      <c r="CQ315" s="25">
        <f t="shared" si="381"/>
        <v>0</v>
      </c>
      <c r="CR315" s="25">
        <f t="shared" si="381"/>
        <v>0</v>
      </c>
      <c r="CS315" s="25">
        <f t="shared" si="381"/>
        <v>0</v>
      </c>
      <c r="CT315" s="25">
        <f t="shared" si="381"/>
        <v>0</v>
      </c>
      <c r="CU315" s="25">
        <f t="shared" si="381"/>
        <v>0</v>
      </c>
      <c r="CV315" s="25">
        <f t="shared" ref="CV315:FG315" si="382">CV88</f>
        <v>0</v>
      </c>
      <c r="CW315" s="25">
        <f t="shared" si="382"/>
        <v>0</v>
      </c>
      <c r="CX315" s="25">
        <f t="shared" si="382"/>
        <v>0</v>
      </c>
      <c r="CY315" s="25">
        <f t="shared" si="382"/>
        <v>0</v>
      </c>
      <c r="CZ315" s="25">
        <f t="shared" si="382"/>
        <v>0</v>
      </c>
      <c r="DA315" s="25">
        <f t="shared" si="382"/>
        <v>0</v>
      </c>
      <c r="DB315" s="25">
        <f t="shared" si="382"/>
        <v>0</v>
      </c>
      <c r="DC315" s="25">
        <f t="shared" si="382"/>
        <v>0</v>
      </c>
      <c r="DD315" s="25">
        <f t="shared" si="382"/>
        <v>0</v>
      </c>
      <c r="DE315" s="25">
        <f t="shared" si="382"/>
        <v>0</v>
      </c>
      <c r="DF315" s="25">
        <f t="shared" si="382"/>
        <v>0</v>
      </c>
      <c r="DG315" s="25">
        <f t="shared" si="382"/>
        <v>0</v>
      </c>
      <c r="DH315" s="25">
        <f t="shared" si="382"/>
        <v>0</v>
      </c>
      <c r="DI315" s="25">
        <f t="shared" si="382"/>
        <v>0</v>
      </c>
      <c r="DJ315" s="25">
        <f t="shared" si="382"/>
        <v>0</v>
      </c>
      <c r="DK315" s="25">
        <f t="shared" si="382"/>
        <v>0</v>
      </c>
      <c r="DL315" s="25">
        <f t="shared" si="382"/>
        <v>0</v>
      </c>
      <c r="DM315" s="25">
        <f t="shared" si="382"/>
        <v>0</v>
      </c>
      <c r="DN315" s="25">
        <f t="shared" si="382"/>
        <v>0</v>
      </c>
      <c r="DO315" s="25">
        <f t="shared" si="382"/>
        <v>0</v>
      </c>
      <c r="DP315" s="25">
        <f t="shared" si="382"/>
        <v>0</v>
      </c>
      <c r="DQ315" s="25">
        <f t="shared" si="382"/>
        <v>0</v>
      </c>
      <c r="DR315" s="25">
        <f t="shared" si="382"/>
        <v>0</v>
      </c>
      <c r="DS315" s="25">
        <f t="shared" si="382"/>
        <v>0</v>
      </c>
      <c r="DT315" s="25">
        <f t="shared" si="382"/>
        <v>0</v>
      </c>
      <c r="DU315" s="25">
        <f t="shared" si="382"/>
        <v>0</v>
      </c>
      <c r="DV315" s="25">
        <f t="shared" si="382"/>
        <v>0</v>
      </c>
      <c r="DW315" s="25">
        <f t="shared" si="382"/>
        <v>0</v>
      </c>
      <c r="DX315" s="25">
        <f t="shared" si="382"/>
        <v>0</v>
      </c>
      <c r="DY315" s="25">
        <f t="shared" si="382"/>
        <v>0</v>
      </c>
      <c r="DZ315" s="25">
        <f t="shared" si="382"/>
        <v>0</v>
      </c>
      <c r="EA315" s="25">
        <f t="shared" si="382"/>
        <v>0</v>
      </c>
      <c r="EB315" s="25">
        <f t="shared" si="382"/>
        <v>0</v>
      </c>
      <c r="EC315" s="25">
        <f t="shared" si="382"/>
        <v>0</v>
      </c>
      <c r="ED315" s="25">
        <f t="shared" si="382"/>
        <v>0</v>
      </c>
      <c r="EE315" s="25">
        <f t="shared" si="382"/>
        <v>0</v>
      </c>
      <c r="EF315" s="25">
        <f t="shared" si="382"/>
        <v>0</v>
      </c>
      <c r="EG315" s="25">
        <f t="shared" si="382"/>
        <v>0</v>
      </c>
      <c r="EH315" s="25">
        <f t="shared" si="382"/>
        <v>0</v>
      </c>
      <c r="EI315" s="25">
        <f t="shared" si="382"/>
        <v>0</v>
      </c>
      <c r="EJ315" s="25">
        <f t="shared" si="382"/>
        <v>0</v>
      </c>
      <c r="EK315" s="25">
        <f t="shared" si="382"/>
        <v>0</v>
      </c>
      <c r="EL315" s="25">
        <f t="shared" si="382"/>
        <v>0</v>
      </c>
      <c r="EM315" s="25">
        <f t="shared" si="382"/>
        <v>0</v>
      </c>
      <c r="EN315" s="25">
        <f t="shared" si="382"/>
        <v>0</v>
      </c>
      <c r="EO315" s="25">
        <f t="shared" si="382"/>
        <v>0</v>
      </c>
      <c r="EP315" s="25">
        <f t="shared" si="382"/>
        <v>0</v>
      </c>
      <c r="EQ315" s="25">
        <f t="shared" si="382"/>
        <v>0</v>
      </c>
      <c r="ER315" s="25">
        <f t="shared" si="382"/>
        <v>0</v>
      </c>
      <c r="ES315" s="25">
        <f t="shared" si="382"/>
        <v>0</v>
      </c>
      <c r="ET315" s="25">
        <f t="shared" si="382"/>
        <v>0</v>
      </c>
      <c r="EU315" s="25">
        <f t="shared" si="382"/>
        <v>0</v>
      </c>
      <c r="EV315" s="25">
        <f t="shared" si="382"/>
        <v>0</v>
      </c>
      <c r="EW315" s="25">
        <f t="shared" si="382"/>
        <v>0</v>
      </c>
      <c r="EX315" s="25">
        <f t="shared" si="382"/>
        <v>0</v>
      </c>
      <c r="EY315" s="25">
        <f t="shared" si="382"/>
        <v>0</v>
      </c>
      <c r="EZ315" s="25">
        <f t="shared" si="382"/>
        <v>0</v>
      </c>
      <c r="FA315" s="25">
        <f t="shared" si="382"/>
        <v>0</v>
      </c>
      <c r="FB315" s="25">
        <f t="shared" si="382"/>
        <v>0</v>
      </c>
      <c r="FC315" s="25">
        <f t="shared" si="382"/>
        <v>0</v>
      </c>
      <c r="FD315" s="25">
        <f t="shared" si="382"/>
        <v>0</v>
      </c>
      <c r="FE315" s="25">
        <f t="shared" si="382"/>
        <v>0</v>
      </c>
      <c r="FF315" s="25">
        <f t="shared" si="382"/>
        <v>0</v>
      </c>
      <c r="FG315" s="25">
        <f t="shared" si="382"/>
        <v>0</v>
      </c>
      <c r="FH315" s="25">
        <f t="shared" ref="FH315:HS315" si="383">FH88</f>
        <v>0</v>
      </c>
      <c r="FI315" s="25">
        <f t="shared" si="383"/>
        <v>0</v>
      </c>
      <c r="FJ315" s="25">
        <f t="shared" si="383"/>
        <v>0</v>
      </c>
      <c r="FK315" s="25">
        <f t="shared" si="383"/>
        <v>0</v>
      </c>
      <c r="FL315" s="25">
        <f t="shared" si="383"/>
        <v>0</v>
      </c>
      <c r="FM315" s="25">
        <f t="shared" si="383"/>
        <v>0</v>
      </c>
      <c r="FN315" s="25">
        <f t="shared" si="383"/>
        <v>0</v>
      </c>
      <c r="FO315" s="25">
        <f t="shared" si="383"/>
        <v>0</v>
      </c>
      <c r="FP315" s="25">
        <f t="shared" si="383"/>
        <v>0</v>
      </c>
      <c r="FQ315" s="25">
        <f t="shared" si="383"/>
        <v>0</v>
      </c>
      <c r="FR315" s="25">
        <f t="shared" si="383"/>
        <v>0</v>
      </c>
      <c r="FS315" s="25">
        <f t="shared" si="383"/>
        <v>0</v>
      </c>
      <c r="FT315" s="25">
        <f t="shared" si="383"/>
        <v>0</v>
      </c>
      <c r="FU315" s="25">
        <f t="shared" si="383"/>
        <v>0</v>
      </c>
      <c r="FV315" s="25">
        <f t="shared" si="383"/>
        <v>0</v>
      </c>
      <c r="FW315" s="25">
        <f t="shared" si="383"/>
        <v>0</v>
      </c>
      <c r="FX315" s="25">
        <f t="shared" si="383"/>
        <v>0</v>
      </c>
      <c r="FY315" s="25">
        <f t="shared" si="383"/>
        <v>0</v>
      </c>
      <c r="FZ315" s="25">
        <f t="shared" si="383"/>
        <v>0</v>
      </c>
      <c r="GA315" s="25">
        <f t="shared" si="383"/>
        <v>0</v>
      </c>
      <c r="GB315" s="25">
        <f t="shared" si="383"/>
        <v>0</v>
      </c>
      <c r="GC315" s="25">
        <f t="shared" si="383"/>
        <v>0</v>
      </c>
      <c r="GD315" s="25">
        <f t="shared" si="383"/>
        <v>0</v>
      </c>
      <c r="GE315" s="25">
        <f t="shared" si="383"/>
        <v>0</v>
      </c>
      <c r="GF315" s="25">
        <f t="shared" si="383"/>
        <v>0</v>
      </c>
      <c r="GG315" s="25">
        <f t="shared" si="383"/>
        <v>0</v>
      </c>
      <c r="GH315" s="25">
        <f t="shared" si="383"/>
        <v>0</v>
      </c>
      <c r="GI315" s="25">
        <f t="shared" si="383"/>
        <v>0</v>
      </c>
      <c r="GJ315" s="25">
        <f t="shared" si="383"/>
        <v>0</v>
      </c>
      <c r="GK315" s="25">
        <f t="shared" si="383"/>
        <v>0</v>
      </c>
      <c r="GL315" s="25">
        <f t="shared" si="383"/>
        <v>0</v>
      </c>
      <c r="GM315" s="25">
        <f t="shared" si="383"/>
        <v>0</v>
      </c>
      <c r="GN315" s="25">
        <f t="shared" si="383"/>
        <v>0</v>
      </c>
      <c r="GO315" s="25">
        <f t="shared" si="383"/>
        <v>0</v>
      </c>
      <c r="GP315" s="25">
        <f t="shared" si="383"/>
        <v>0</v>
      </c>
      <c r="GQ315" s="25">
        <f t="shared" si="383"/>
        <v>0</v>
      </c>
      <c r="GR315" s="25">
        <f t="shared" si="383"/>
        <v>0</v>
      </c>
      <c r="GS315" s="25">
        <f t="shared" si="383"/>
        <v>0</v>
      </c>
      <c r="GT315" s="25">
        <f t="shared" si="383"/>
        <v>0</v>
      </c>
      <c r="GU315" s="25">
        <f t="shared" si="383"/>
        <v>0</v>
      </c>
      <c r="GV315" s="25">
        <f t="shared" si="383"/>
        <v>0</v>
      </c>
      <c r="GW315" s="25">
        <f t="shared" si="383"/>
        <v>0</v>
      </c>
      <c r="GX315" s="25">
        <f t="shared" si="383"/>
        <v>0</v>
      </c>
      <c r="GY315" s="25">
        <f t="shared" si="383"/>
        <v>0</v>
      </c>
      <c r="GZ315" s="25">
        <f t="shared" si="383"/>
        <v>0</v>
      </c>
      <c r="HA315" s="25">
        <f t="shared" si="383"/>
        <v>0</v>
      </c>
      <c r="HB315" s="25">
        <f t="shared" si="383"/>
        <v>0</v>
      </c>
      <c r="HC315" s="25">
        <f t="shared" si="383"/>
        <v>0</v>
      </c>
      <c r="HD315" s="25">
        <f t="shared" si="383"/>
        <v>0</v>
      </c>
      <c r="HE315" s="25">
        <f t="shared" si="383"/>
        <v>0</v>
      </c>
      <c r="HF315" s="25">
        <f t="shared" si="383"/>
        <v>0</v>
      </c>
      <c r="HG315" s="25">
        <f t="shared" si="383"/>
        <v>0</v>
      </c>
      <c r="HH315" s="25">
        <f t="shared" si="383"/>
        <v>0</v>
      </c>
      <c r="HI315" s="25">
        <f t="shared" si="383"/>
        <v>0</v>
      </c>
      <c r="HJ315" s="25">
        <f t="shared" si="383"/>
        <v>0</v>
      </c>
      <c r="HK315" s="25">
        <f t="shared" si="383"/>
        <v>0</v>
      </c>
      <c r="HL315" s="25">
        <f t="shared" si="383"/>
        <v>0</v>
      </c>
      <c r="HM315" s="25">
        <f t="shared" si="383"/>
        <v>0</v>
      </c>
      <c r="HN315" s="25">
        <f t="shared" si="383"/>
        <v>0</v>
      </c>
      <c r="HO315" s="25">
        <f t="shared" si="383"/>
        <v>0</v>
      </c>
      <c r="HP315" s="25">
        <f t="shared" si="383"/>
        <v>0</v>
      </c>
      <c r="HQ315" s="25">
        <f t="shared" si="383"/>
        <v>0</v>
      </c>
      <c r="HR315" s="25">
        <f t="shared" si="383"/>
        <v>0</v>
      </c>
      <c r="HS315" s="25">
        <f t="shared" si="383"/>
        <v>0</v>
      </c>
      <c r="HT315" s="25">
        <f t="shared" ref="HT315:KE315" si="384">HT88</f>
        <v>0</v>
      </c>
      <c r="HU315" s="25">
        <f t="shared" si="384"/>
        <v>0</v>
      </c>
      <c r="HV315" s="25">
        <f t="shared" si="384"/>
        <v>0</v>
      </c>
      <c r="HW315" s="25">
        <f t="shared" si="384"/>
        <v>0</v>
      </c>
      <c r="HX315" s="25">
        <f t="shared" si="384"/>
        <v>0</v>
      </c>
      <c r="HY315" s="25">
        <f t="shared" si="384"/>
        <v>0</v>
      </c>
      <c r="HZ315" s="25">
        <f t="shared" si="384"/>
        <v>0</v>
      </c>
      <c r="IA315" s="25">
        <f t="shared" si="384"/>
        <v>0</v>
      </c>
      <c r="IB315" s="25">
        <f t="shared" si="384"/>
        <v>0</v>
      </c>
      <c r="IC315" s="25">
        <f t="shared" si="384"/>
        <v>0</v>
      </c>
      <c r="ID315" s="25">
        <f t="shared" si="384"/>
        <v>0</v>
      </c>
      <c r="IE315" s="25">
        <f t="shared" si="384"/>
        <v>0</v>
      </c>
      <c r="IF315" s="25">
        <f t="shared" si="384"/>
        <v>0</v>
      </c>
      <c r="IG315" s="25">
        <f t="shared" si="384"/>
        <v>0</v>
      </c>
      <c r="IH315" s="25">
        <f t="shared" si="384"/>
        <v>0</v>
      </c>
      <c r="II315" s="25">
        <f t="shared" si="384"/>
        <v>0</v>
      </c>
      <c r="IJ315" s="25">
        <f t="shared" si="384"/>
        <v>0</v>
      </c>
      <c r="IK315" s="25">
        <f t="shared" si="384"/>
        <v>0</v>
      </c>
      <c r="IL315" s="25">
        <f t="shared" si="384"/>
        <v>0</v>
      </c>
      <c r="IM315" s="25">
        <f t="shared" si="384"/>
        <v>0</v>
      </c>
      <c r="IN315" s="25">
        <f t="shared" si="384"/>
        <v>0</v>
      </c>
      <c r="IO315" s="25">
        <f t="shared" si="384"/>
        <v>0</v>
      </c>
      <c r="IP315" s="25">
        <f t="shared" si="384"/>
        <v>0</v>
      </c>
      <c r="IQ315" s="25">
        <f t="shared" si="384"/>
        <v>0</v>
      </c>
      <c r="IR315" s="25">
        <f t="shared" si="384"/>
        <v>0</v>
      </c>
      <c r="IS315" s="25">
        <f t="shared" si="384"/>
        <v>0</v>
      </c>
      <c r="IT315" s="25">
        <f t="shared" si="384"/>
        <v>0</v>
      </c>
      <c r="IU315" s="25">
        <f t="shared" si="384"/>
        <v>0</v>
      </c>
      <c r="IV315" s="25">
        <f t="shared" si="384"/>
        <v>0</v>
      </c>
      <c r="IW315" s="25">
        <f t="shared" si="384"/>
        <v>0</v>
      </c>
      <c r="IX315" s="25">
        <f t="shared" si="384"/>
        <v>0</v>
      </c>
      <c r="IY315" s="25">
        <f t="shared" si="384"/>
        <v>0</v>
      </c>
      <c r="IZ315" s="25">
        <f t="shared" si="384"/>
        <v>0</v>
      </c>
      <c r="JA315" s="25">
        <f t="shared" si="384"/>
        <v>0</v>
      </c>
      <c r="JB315" s="25">
        <f t="shared" si="384"/>
        <v>0</v>
      </c>
      <c r="JC315" s="25">
        <f t="shared" si="384"/>
        <v>0</v>
      </c>
      <c r="JD315" s="25">
        <f t="shared" si="384"/>
        <v>0</v>
      </c>
      <c r="JE315" s="25">
        <f t="shared" si="384"/>
        <v>0</v>
      </c>
      <c r="JF315" s="25">
        <f t="shared" si="384"/>
        <v>0</v>
      </c>
      <c r="JG315" s="25">
        <f t="shared" si="384"/>
        <v>0</v>
      </c>
      <c r="JH315" s="25">
        <f t="shared" si="384"/>
        <v>0</v>
      </c>
      <c r="JI315" s="25">
        <f t="shared" si="384"/>
        <v>0</v>
      </c>
      <c r="JJ315" s="25">
        <f t="shared" si="384"/>
        <v>0</v>
      </c>
      <c r="JK315" s="25">
        <f t="shared" si="384"/>
        <v>0</v>
      </c>
      <c r="JL315" s="25">
        <f t="shared" si="384"/>
        <v>0</v>
      </c>
      <c r="JM315" s="25">
        <f t="shared" si="384"/>
        <v>0</v>
      </c>
      <c r="JN315" s="25">
        <f t="shared" si="384"/>
        <v>0</v>
      </c>
      <c r="JO315" s="25">
        <f t="shared" si="384"/>
        <v>0</v>
      </c>
      <c r="JP315" s="25">
        <f t="shared" si="384"/>
        <v>0</v>
      </c>
      <c r="JQ315" s="25">
        <f t="shared" si="384"/>
        <v>0</v>
      </c>
      <c r="JR315" s="25">
        <f t="shared" si="384"/>
        <v>0</v>
      </c>
      <c r="JS315" s="25">
        <f t="shared" si="384"/>
        <v>0</v>
      </c>
      <c r="JT315" s="25">
        <f t="shared" si="384"/>
        <v>0</v>
      </c>
      <c r="JU315" s="25">
        <f t="shared" si="384"/>
        <v>0</v>
      </c>
      <c r="JV315" s="25">
        <f t="shared" si="384"/>
        <v>0</v>
      </c>
      <c r="JW315" s="25">
        <f t="shared" si="384"/>
        <v>0</v>
      </c>
      <c r="JX315" s="25">
        <f t="shared" si="384"/>
        <v>0</v>
      </c>
      <c r="JY315" s="25">
        <f t="shared" si="384"/>
        <v>0</v>
      </c>
      <c r="JZ315" s="25">
        <f t="shared" si="384"/>
        <v>0</v>
      </c>
      <c r="KA315" s="25">
        <f t="shared" si="384"/>
        <v>0</v>
      </c>
      <c r="KB315" s="25">
        <f t="shared" si="384"/>
        <v>0</v>
      </c>
      <c r="KC315" s="25">
        <f t="shared" si="384"/>
        <v>0</v>
      </c>
      <c r="KD315" s="25">
        <f t="shared" si="384"/>
        <v>0</v>
      </c>
      <c r="KE315" s="25">
        <f t="shared" si="384"/>
        <v>0</v>
      </c>
      <c r="KF315" s="25">
        <f t="shared" ref="KF315:LV315" si="385">KF88</f>
        <v>0</v>
      </c>
      <c r="KG315" s="25">
        <f t="shared" si="385"/>
        <v>0</v>
      </c>
      <c r="KH315" s="25">
        <f t="shared" si="385"/>
        <v>0</v>
      </c>
      <c r="KI315" s="25">
        <f t="shared" si="385"/>
        <v>0</v>
      </c>
      <c r="KJ315" s="25">
        <f t="shared" si="385"/>
        <v>0</v>
      </c>
      <c r="KK315" s="25">
        <f t="shared" si="385"/>
        <v>0</v>
      </c>
      <c r="KL315" s="25">
        <f t="shared" si="385"/>
        <v>0</v>
      </c>
      <c r="KM315" s="25">
        <f t="shared" si="385"/>
        <v>0</v>
      </c>
      <c r="KN315" s="25">
        <f t="shared" si="385"/>
        <v>0</v>
      </c>
      <c r="KO315" s="25">
        <f t="shared" si="385"/>
        <v>0</v>
      </c>
      <c r="KP315" s="25">
        <f t="shared" si="385"/>
        <v>0</v>
      </c>
      <c r="KQ315" s="25">
        <f t="shared" si="385"/>
        <v>0</v>
      </c>
      <c r="KR315" s="25">
        <f t="shared" si="385"/>
        <v>0</v>
      </c>
      <c r="KS315" s="25">
        <f t="shared" si="385"/>
        <v>0</v>
      </c>
      <c r="KT315" s="25">
        <f t="shared" si="385"/>
        <v>0</v>
      </c>
      <c r="KU315" s="25">
        <f t="shared" si="385"/>
        <v>0</v>
      </c>
      <c r="KV315" s="25">
        <f t="shared" si="385"/>
        <v>0</v>
      </c>
      <c r="KW315" s="25">
        <f t="shared" si="385"/>
        <v>0</v>
      </c>
      <c r="KX315" s="25">
        <f t="shared" si="385"/>
        <v>0</v>
      </c>
      <c r="KY315" s="25">
        <f t="shared" si="385"/>
        <v>0</v>
      </c>
      <c r="KZ315" s="25">
        <f t="shared" si="385"/>
        <v>0</v>
      </c>
      <c r="LA315" s="25">
        <f t="shared" si="385"/>
        <v>0</v>
      </c>
      <c r="LB315" s="25">
        <f t="shared" si="385"/>
        <v>0</v>
      </c>
      <c r="LC315" s="25">
        <f t="shared" si="385"/>
        <v>0</v>
      </c>
      <c r="LD315" s="25">
        <f t="shared" si="385"/>
        <v>0</v>
      </c>
      <c r="LE315" s="25">
        <f t="shared" si="385"/>
        <v>0</v>
      </c>
      <c r="LF315" s="25">
        <f t="shared" si="385"/>
        <v>0</v>
      </c>
      <c r="LG315" s="25">
        <f t="shared" si="385"/>
        <v>0</v>
      </c>
      <c r="LH315" s="25">
        <f t="shared" si="385"/>
        <v>0</v>
      </c>
      <c r="LI315" s="25">
        <f t="shared" si="385"/>
        <v>0</v>
      </c>
      <c r="LJ315" s="25">
        <f t="shared" si="385"/>
        <v>0</v>
      </c>
      <c r="LK315" s="25">
        <f t="shared" si="385"/>
        <v>0</v>
      </c>
      <c r="LL315" s="25">
        <f t="shared" si="385"/>
        <v>0</v>
      </c>
      <c r="LM315" s="25">
        <f t="shared" si="385"/>
        <v>0</v>
      </c>
      <c r="LN315" s="25">
        <f t="shared" si="385"/>
        <v>0</v>
      </c>
      <c r="LO315" s="25">
        <f t="shared" si="385"/>
        <v>0</v>
      </c>
      <c r="LP315" s="25">
        <f t="shared" si="385"/>
        <v>0</v>
      </c>
      <c r="LQ315" s="25">
        <f t="shared" si="385"/>
        <v>0</v>
      </c>
      <c r="LR315" s="25">
        <f t="shared" si="385"/>
        <v>0</v>
      </c>
      <c r="LS315" s="25">
        <f t="shared" si="385"/>
        <v>0</v>
      </c>
      <c r="LT315" s="25">
        <f t="shared" si="385"/>
        <v>0</v>
      </c>
      <c r="LU315" s="25">
        <f t="shared" si="385"/>
        <v>0</v>
      </c>
      <c r="LV315" s="25">
        <f t="shared" si="385"/>
        <v>0</v>
      </c>
      <c r="LW315" s="25">
        <f>(MC316*2450)/7*15</f>
        <v>2293.4824899677415</v>
      </c>
      <c r="LX315" s="25">
        <f>LW315+LV315</f>
        <v>2293.4824899677415</v>
      </c>
      <c r="LY315" s="30">
        <f>LX315/36.7437</f>
        <v>62.418387096774183</v>
      </c>
      <c r="LZ315" s="30">
        <f>'[3]Major Soybean Exports'!M$28</f>
        <v>128.99799999999999</v>
      </c>
      <c r="MA315" s="30"/>
      <c r="MB315" s="30"/>
      <c r="MC315" s="30">
        <f>MC314*7</f>
        <v>1.0702918286516128</v>
      </c>
      <c r="MD315" s="30" t="s">
        <v>388</v>
      </c>
      <c r="ME315" s="30"/>
      <c r="MF315" s="30"/>
      <c r="MG315" s="30"/>
      <c r="MH315" s="30"/>
      <c r="MI315" s="30"/>
      <c r="MK315" s="45" t="s">
        <v>389</v>
      </c>
    </row>
    <row r="316" spans="1:418">
      <c r="A316" s="21" t="s">
        <v>390</v>
      </c>
      <c r="AI316" s="25">
        <f>AI290-SUM(AI314:AI315)</f>
        <v>0</v>
      </c>
      <c r="AJ316" s="25">
        <f t="shared" ref="AJ316:CU316" si="386">AJ290-SUM(AJ314:AJ315)</f>
        <v>0</v>
      </c>
      <c r="AK316" s="25">
        <f t="shared" si="386"/>
        <v>0</v>
      </c>
      <c r="AL316" s="25">
        <f t="shared" si="386"/>
        <v>0</v>
      </c>
      <c r="AM316" s="25">
        <f t="shared" si="386"/>
        <v>0</v>
      </c>
      <c r="AN316" s="25">
        <f t="shared" si="386"/>
        <v>0</v>
      </c>
      <c r="AO316" s="25">
        <f t="shared" si="386"/>
        <v>0</v>
      </c>
      <c r="AP316" s="25">
        <f t="shared" si="386"/>
        <v>0</v>
      </c>
      <c r="AQ316" s="25">
        <f t="shared" si="386"/>
        <v>0</v>
      </c>
      <c r="AR316" s="25">
        <f t="shared" si="386"/>
        <v>0</v>
      </c>
      <c r="AS316" s="25">
        <f t="shared" si="386"/>
        <v>0</v>
      </c>
      <c r="AT316" s="25">
        <f t="shared" si="386"/>
        <v>0</v>
      </c>
      <c r="AU316" s="25">
        <f t="shared" si="386"/>
        <v>0</v>
      </c>
      <c r="AV316" s="25">
        <f t="shared" si="386"/>
        <v>0</v>
      </c>
      <c r="AW316" s="25">
        <f t="shared" si="386"/>
        <v>0</v>
      </c>
      <c r="AX316" s="25">
        <f t="shared" si="386"/>
        <v>0</v>
      </c>
      <c r="AY316" s="25">
        <f t="shared" si="386"/>
        <v>0</v>
      </c>
      <c r="AZ316" s="25">
        <f t="shared" si="386"/>
        <v>0</v>
      </c>
      <c r="BA316" s="25">
        <f t="shared" si="386"/>
        <v>0</v>
      </c>
      <c r="BB316" s="25">
        <f t="shared" si="386"/>
        <v>0</v>
      </c>
      <c r="BC316" s="25">
        <f t="shared" si="386"/>
        <v>0</v>
      </c>
      <c r="BD316" s="25">
        <f t="shared" si="386"/>
        <v>0</v>
      </c>
      <c r="BE316" s="25">
        <f t="shared" si="386"/>
        <v>0</v>
      </c>
      <c r="BF316" s="25">
        <f t="shared" si="386"/>
        <v>0</v>
      </c>
      <c r="BG316" s="25">
        <f t="shared" si="386"/>
        <v>0</v>
      </c>
      <c r="BH316" s="25">
        <f t="shared" si="386"/>
        <v>0</v>
      </c>
      <c r="BI316" s="25">
        <f t="shared" si="386"/>
        <v>0</v>
      </c>
      <c r="BJ316" s="25">
        <f t="shared" si="386"/>
        <v>0</v>
      </c>
      <c r="BK316" s="25">
        <f t="shared" si="386"/>
        <v>0</v>
      </c>
      <c r="BL316" s="25">
        <f t="shared" si="386"/>
        <v>0</v>
      </c>
      <c r="BM316" s="25">
        <f t="shared" si="386"/>
        <v>0</v>
      </c>
      <c r="BN316" s="25">
        <f t="shared" si="386"/>
        <v>0</v>
      </c>
      <c r="BO316" s="25">
        <f t="shared" si="386"/>
        <v>0</v>
      </c>
      <c r="BP316" s="25">
        <f t="shared" si="386"/>
        <v>0</v>
      </c>
      <c r="BQ316" s="25">
        <f t="shared" si="386"/>
        <v>0</v>
      </c>
      <c r="BR316" s="25">
        <f t="shared" si="386"/>
        <v>0</v>
      </c>
      <c r="BS316" s="25">
        <f t="shared" si="386"/>
        <v>0</v>
      </c>
      <c r="BT316" s="25">
        <f t="shared" si="386"/>
        <v>0</v>
      </c>
      <c r="BU316" s="25">
        <f t="shared" si="386"/>
        <v>0</v>
      </c>
      <c r="BV316" s="25">
        <f t="shared" si="386"/>
        <v>0</v>
      </c>
      <c r="BW316" s="25">
        <f t="shared" si="386"/>
        <v>0</v>
      </c>
      <c r="BX316" s="25">
        <f t="shared" si="386"/>
        <v>0</v>
      </c>
      <c r="BY316" s="25">
        <f t="shared" si="386"/>
        <v>0</v>
      </c>
      <c r="BZ316" s="25">
        <f t="shared" si="386"/>
        <v>0</v>
      </c>
      <c r="CA316" s="25">
        <f t="shared" si="386"/>
        <v>0</v>
      </c>
      <c r="CB316" s="25">
        <f t="shared" si="386"/>
        <v>0</v>
      </c>
      <c r="CC316" s="25">
        <f t="shared" si="386"/>
        <v>0</v>
      </c>
      <c r="CD316" s="25">
        <f t="shared" si="386"/>
        <v>0</v>
      </c>
      <c r="CE316" s="25">
        <f t="shared" si="386"/>
        <v>0</v>
      </c>
      <c r="CF316" s="25">
        <f t="shared" si="386"/>
        <v>0</v>
      </c>
      <c r="CG316" s="25">
        <f t="shared" si="386"/>
        <v>0</v>
      </c>
      <c r="CH316" s="25">
        <f t="shared" si="386"/>
        <v>0</v>
      </c>
      <c r="CI316" s="25">
        <f t="shared" si="386"/>
        <v>0</v>
      </c>
      <c r="CJ316" s="25">
        <f t="shared" si="386"/>
        <v>0</v>
      </c>
      <c r="CK316" s="25">
        <f t="shared" si="386"/>
        <v>0</v>
      </c>
      <c r="CL316" s="25">
        <f t="shared" si="386"/>
        <v>0</v>
      </c>
      <c r="CM316" s="25">
        <f t="shared" si="386"/>
        <v>0</v>
      </c>
      <c r="CN316" s="25">
        <f t="shared" si="386"/>
        <v>0</v>
      </c>
      <c r="CO316" s="25">
        <f t="shared" si="386"/>
        <v>0</v>
      </c>
      <c r="CP316" s="25">
        <f t="shared" si="386"/>
        <v>0</v>
      </c>
      <c r="CQ316" s="25">
        <f t="shared" si="386"/>
        <v>0</v>
      </c>
      <c r="CR316" s="25">
        <f t="shared" si="386"/>
        <v>0</v>
      </c>
      <c r="CS316" s="25">
        <f t="shared" si="386"/>
        <v>0</v>
      </c>
      <c r="CT316" s="25">
        <f t="shared" si="386"/>
        <v>0</v>
      </c>
      <c r="CU316" s="25">
        <f t="shared" si="386"/>
        <v>0</v>
      </c>
      <c r="CV316" s="25">
        <f t="shared" ref="CV316:FG316" si="387">CV290-SUM(CV314:CV315)</f>
        <v>0</v>
      </c>
      <c r="CW316" s="25">
        <f t="shared" si="387"/>
        <v>0</v>
      </c>
      <c r="CX316" s="25">
        <f t="shared" si="387"/>
        <v>0</v>
      </c>
      <c r="CY316" s="25">
        <f t="shared" si="387"/>
        <v>0</v>
      </c>
      <c r="CZ316" s="25">
        <f t="shared" si="387"/>
        <v>0</v>
      </c>
      <c r="DA316" s="25">
        <f t="shared" si="387"/>
        <v>0</v>
      </c>
      <c r="DB316" s="25">
        <f t="shared" si="387"/>
        <v>0</v>
      </c>
      <c r="DC316" s="25">
        <f t="shared" si="387"/>
        <v>0</v>
      </c>
      <c r="DD316" s="25">
        <f t="shared" si="387"/>
        <v>0</v>
      </c>
      <c r="DE316" s="25">
        <f t="shared" si="387"/>
        <v>0</v>
      </c>
      <c r="DF316" s="25">
        <f t="shared" si="387"/>
        <v>0</v>
      </c>
      <c r="DG316" s="25">
        <f t="shared" si="387"/>
        <v>0</v>
      </c>
      <c r="DH316" s="25">
        <f t="shared" si="387"/>
        <v>0</v>
      </c>
      <c r="DI316" s="25">
        <f t="shared" si="387"/>
        <v>0</v>
      </c>
      <c r="DJ316" s="25">
        <f t="shared" si="387"/>
        <v>0</v>
      </c>
      <c r="DK316" s="25">
        <f t="shared" si="387"/>
        <v>0</v>
      </c>
      <c r="DL316" s="25">
        <f t="shared" si="387"/>
        <v>0</v>
      </c>
      <c r="DM316" s="25">
        <f t="shared" si="387"/>
        <v>0</v>
      </c>
      <c r="DN316" s="25">
        <f t="shared" si="387"/>
        <v>0</v>
      </c>
      <c r="DO316" s="25">
        <f t="shared" si="387"/>
        <v>0</v>
      </c>
      <c r="DP316" s="25">
        <f t="shared" si="387"/>
        <v>0</v>
      </c>
      <c r="DQ316" s="25">
        <f t="shared" si="387"/>
        <v>0</v>
      </c>
      <c r="DR316" s="25">
        <f t="shared" si="387"/>
        <v>0</v>
      </c>
      <c r="DS316" s="25">
        <f t="shared" si="387"/>
        <v>0</v>
      </c>
      <c r="DT316" s="25">
        <f t="shared" si="387"/>
        <v>0</v>
      </c>
      <c r="DU316" s="25">
        <f t="shared" si="387"/>
        <v>0</v>
      </c>
      <c r="DV316" s="25">
        <f t="shared" si="387"/>
        <v>0</v>
      </c>
      <c r="DW316" s="25">
        <f t="shared" si="387"/>
        <v>0</v>
      </c>
      <c r="DX316" s="25">
        <f t="shared" si="387"/>
        <v>0</v>
      </c>
      <c r="DY316" s="25">
        <f t="shared" si="387"/>
        <v>0</v>
      </c>
      <c r="DZ316" s="25">
        <f t="shared" si="387"/>
        <v>0</v>
      </c>
      <c r="EA316" s="25">
        <f t="shared" si="387"/>
        <v>0</v>
      </c>
      <c r="EB316" s="25">
        <f t="shared" si="387"/>
        <v>0</v>
      </c>
      <c r="EC316" s="25">
        <f t="shared" si="387"/>
        <v>0</v>
      </c>
      <c r="ED316" s="25">
        <f t="shared" si="387"/>
        <v>0</v>
      </c>
      <c r="EE316" s="25">
        <f t="shared" si="387"/>
        <v>0</v>
      </c>
      <c r="EF316" s="25">
        <f t="shared" si="387"/>
        <v>0</v>
      </c>
      <c r="EG316" s="25">
        <f t="shared" si="387"/>
        <v>0</v>
      </c>
      <c r="EH316" s="25">
        <f t="shared" si="387"/>
        <v>0</v>
      </c>
      <c r="EI316" s="25">
        <f t="shared" si="387"/>
        <v>0</v>
      </c>
      <c r="EJ316" s="25">
        <f t="shared" si="387"/>
        <v>0</v>
      </c>
      <c r="EK316" s="25">
        <f t="shared" si="387"/>
        <v>0</v>
      </c>
      <c r="EL316" s="25">
        <f t="shared" si="387"/>
        <v>0</v>
      </c>
      <c r="EM316" s="25">
        <f t="shared" si="387"/>
        <v>0</v>
      </c>
      <c r="EN316" s="25">
        <f t="shared" si="387"/>
        <v>0</v>
      </c>
      <c r="EO316" s="25">
        <f t="shared" si="387"/>
        <v>0</v>
      </c>
      <c r="EP316" s="25">
        <f t="shared" si="387"/>
        <v>0</v>
      </c>
      <c r="EQ316" s="25">
        <f t="shared" si="387"/>
        <v>0</v>
      </c>
      <c r="ER316" s="25">
        <f t="shared" si="387"/>
        <v>0</v>
      </c>
      <c r="ES316" s="25">
        <f t="shared" si="387"/>
        <v>0</v>
      </c>
      <c r="ET316" s="25">
        <f t="shared" si="387"/>
        <v>0</v>
      </c>
      <c r="EU316" s="25">
        <f t="shared" si="387"/>
        <v>0</v>
      </c>
      <c r="EV316" s="25">
        <f t="shared" si="387"/>
        <v>0</v>
      </c>
      <c r="EW316" s="25">
        <f t="shared" si="387"/>
        <v>0</v>
      </c>
      <c r="EX316" s="25">
        <f t="shared" si="387"/>
        <v>0</v>
      </c>
      <c r="EY316" s="25">
        <f t="shared" si="387"/>
        <v>0</v>
      </c>
      <c r="EZ316" s="25">
        <f t="shared" si="387"/>
        <v>0</v>
      </c>
      <c r="FA316" s="25">
        <f t="shared" si="387"/>
        <v>0</v>
      </c>
      <c r="FB316" s="25">
        <f t="shared" si="387"/>
        <v>0</v>
      </c>
      <c r="FC316" s="25">
        <f t="shared" si="387"/>
        <v>0</v>
      </c>
      <c r="FD316" s="25">
        <f t="shared" si="387"/>
        <v>0</v>
      </c>
      <c r="FE316" s="25">
        <f t="shared" si="387"/>
        <v>0</v>
      </c>
      <c r="FF316" s="25">
        <f t="shared" si="387"/>
        <v>0</v>
      </c>
      <c r="FG316" s="25">
        <f t="shared" si="387"/>
        <v>0</v>
      </c>
      <c r="FH316" s="25">
        <f t="shared" ref="FH316:HS316" si="388">FH290-SUM(FH314:FH315)</f>
        <v>0</v>
      </c>
      <c r="FI316" s="25">
        <f t="shared" si="388"/>
        <v>0</v>
      </c>
      <c r="FJ316" s="25">
        <f t="shared" si="388"/>
        <v>0</v>
      </c>
      <c r="FK316" s="25">
        <f t="shared" si="388"/>
        <v>0</v>
      </c>
      <c r="FL316" s="25">
        <f t="shared" si="388"/>
        <v>0</v>
      </c>
      <c r="FM316" s="25">
        <f t="shared" si="388"/>
        <v>0</v>
      </c>
      <c r="FN316" s="25">
        <f t="shared" si="388"/>
        <v>0</v>
      </c>
      <c r="FO316" s="25">
        <f t="shared" si="388"/>
        <v>0</v>
      </c>
      <c r="FP316" s="25">
        <f t="shared" si="388"/>
        <v>0</v>
      </c>
      <c r="FQ316" s="25">
        <f t="shared" si="388"/>
        <v>0</v>
      </c>
      <c r="FR316" s="25">
        <f t="shared" si="388"/>
        <v>0</v>
      </c>
      <c r="FS316" s="25">
        <f t="shared" si="388"/>
        <v>0</v>
      </c>
      <c r="FT316" s="25">
        <f t="shared" si="388"/>
        <v>0</v>
      </c>
      <c r="FU316" s="25">
        <f t="shared" si="388"/>
        <v>0</v>
      </c>
      <c r="FV316" s="25">
        <f t="shared" si="388"/>
        <v>0</v>
      </c>
      <c r="FW316" s="25">
        <f t="shared" si="388"/>
        <v>0</v>
      </c>
      <c r="FX316" s="25">
        <f t="shared" si="388"/>
        <v>0</v>
      </c>
      <c r="FY316" s="25">
        <f t="shared" si="388"/>
        <v>0</v>
      </c>
      <c r="FZ316" s="25">
        <f t="shared" si="388"/>
        <v>0</v>
      </c>
      <c r="GA316" s="25">
        <f t="shared" si="388"/>
        <v>0</v>
      </c>
      <c r="GB316" s="25">
        <f t="shared" si="388"/>
        <v>0</v>
      </c>
      <c r="GC316" s="25">
        <f t="shared" si="388"/>
        <v>0</v>
      </c>
      <c r="GD316" s="25">
        <f t="shared" si="388"/>
        <v>0</v>
      </c>
      <c r="GE316" s="25">
        <f t="shared" si="388"/>
        <v>0</v>
      </c>
      <c r="GF316" s="25">
        <f t="shared" si="388"/>
        <v>0</v>
      </c>
      <c r="GG316" s="25">
        <f t="shared" si="388"/>
        <v>0</v>
      </c>
      <c r="GH316" s="25">
        <f t="shared" si="388"/>
        <v>0</v>
      </c>
      <c r="GI316" s="25">
        <f t="shared" si="388"/>
        <v>0</v>
      </c>
      <c r="GJ316" s="25">
        <f t="shared" si="388"/>
        <v>0</v>
      </c>
      <c r="GK316" s="25">
        <f t="shared" si="388"/>
        <v>0</v>
      </c>
      <c r="GL316" s="25">
        <f t="shared" si="388"/>
        <v>0</v>
      </c>
      <c r="GM316" s="25">
        <f t="shared" si="388"/>
        <v>0</v>
      </c>
      <c r="GN316" s="25">
        <f t="shared" si="388"/>
        <v>0</v>
      </c>
      <c r="GO316" s="25">
        <f t="shared" si="388"/>
        <v>0</v>
      </c>
      <c r="GP316" s="25">
        <f t="shared" si="388"/>
        <v>0</v>
      </c>
      <c r="GQ316" s="25">
        <f t="shared" si="388"/>
        <v>0</v>
      </c>
      <c r="GR316" s="25">
        <f t="shared" si="388"/>
        <v>0</v>
      </c>
      <c r="GS316" s="25">
        <f t="shared" si="388"/>
        <v>0</v>
      </c>
      <c r="GT316" s="25">
        <f t="shared" si="388"/>
        <v>0</v>
      </c>
      <c r="GU316" s="25">
        <f t="shared" si="388"/>
        <v>0</v>
      </c>
      <c r="GV316" s="25">
        <f t="shared" si="388"/>
        <v>0</v>
      </c>
      <c r="GW316" s="25">
        <f t="shared" si="388"/>
        <v>0</v>
      </c>
      <c r="GX316" s="25">
        <f t="shared" si="388"/>
        <v>0</v>
      </c>
      <c r="GY316" s="25">
        <f t="shared" si="388"/>
        <v>0</v>
      </c>
      <c r="GZ316" s="25">
        <f t="shared" si="388"/>
        <v>0</v>
      </c>
      <c r="HA316" s="25">
        <f t="shared" si="388"/>
        <v>0</v>
      </c>
      <c r="HB316" s="25">
        <f t="shared" si="388"/>
        <v>0</v>
      </c>
      <c r="HC316" s="25">
        <f t="shared" si="388"/>
        <v>0</v>
      </c>
      <c r="HD316" s="25">
        <f t="shared" si="388"/>
        <v>0</v>
      </c>
      <c r="HE316" s="25">
        <f t="shared" si="388"/>
        <v>0</v>
      </c>
      <c r="HF316" s="25">
        <f t="shared" si="388"/>
        <v>0</v>
      </c>
      <c r="HG316" s="25">
        <f t="shared" si="388"/>
        <v>0</v>
      </c>
      <c r="HH316" s="25">
        <f t="shared" si="388"/>
        <v>0</v>
      </c>
      <c r="HI316" s="25">
        <f t="shared" si="388"/>
        <v>0</v>
      </c>
      <c r="HJ316" s="25">
        <f t="shared" si="388"/>
        <v>0</v>
      </c>
      <c r="HK316" s="25">
        <f t="shared" si="388"/>
        <v>0</v>
      </c>
      <c r="HL316" s="25">
        <f t="shared" si="388"/>
        <v>0</v>
      </c>
      <c r="HM316" s="25">
        <f t="shared" si="388"/>
        <v>0</v>
      </c>
      <c r="HN316" s="25">
        <f t="shared" si="388"/>
        <v>0</v>
      </c>
      <c r="HO316" s="25">
        <f t="shared" si="388"/>
        <v>0</v>
      </c>
      <c r="HP316" s="25">
        <f t="shared" si="388"/>
        <v>0</v>
      </c>
      <c r="HQ316" s="25">
        <f t="shared" si="388"/>
        <v>0</v>
      </c>
      <c r="HR316" s="25">
        <f t="shared" si="388"/>
        <v>0</v>
      </c>
      <c r="HS316" s="25">
        <f t="shared" si="388"/>
        <v>0</v>
      </c>
      <c r="HT316" s="25">
        <f t="shared" ref="HT316:KE316" si="389">HT290-SUM(HT314:HT315)</f>
        <v>0</v>
      </c>
      <c r="HU316" s="25">
        <f t="shared" si="389"/>
        <v>0</v>
      </c>
      <c r="HV316" s="25">
        <f t="shared" si="389"/>
        <v>0</v>
      </c>
      <c r="HW316" s="25">
        <f t="shared" si="389"/>
        <v>0</v>
      </c>
      <c r="HX316" s="25">
        <f t="shared" si="389"/>
        <v>0</v>
      </c>
      <c r="HY316" s="25">
        <f t="shared" si="389"/>
        <v>0</v>
      </c>
      <c r="HZ316" s="25">
        <f t="shared" si="389"/>
        <v>0</v>
      </c>
      <c r="IA316" s="25">
        <f t="shared" si="389"/>
        <v>0</v>
      </c>
      <c r="IB316" s="25">
        <f t="shared" si="389"/>
        <v>0</v>
      </c>
      <c r="IC316" s="25">
        <f t="shared" si="389"/>
        <v>0</v>
      </c>
      <c r="ID316" s="25">
        <f t="shared" si="389"/>
        <v>0</v>
      </c>
      <c r="IE316" s="25">
        <f t="shared" si="389"/>
        <v>0</v>
      </c>
      <c r="IF316" s="25">
        <f t="shared" si="389"/>
        <v>0</v>
      </c>
      <c r="IG316" s="25">
        <f t="shared" si="389"/>
        <v>0</v>
      </c>
      <c r="IH316" s="25">
        <f t="shared" si="389"/>
        <v>0</v>
      </c>
      <c r="II316" s="25">
        <f t="shared" si="389"/>
        <v>0</v>
      </c>
      <c r="IJ316" s="25">
        <f t="shared" si="389"/>
        <v>0</v>
      </c>
      <c r="IK316" s="25">
        <f t="shared" si="389"/>
        <v>0</v>
      </c>
      <c r="IL316" s="25">
        <f t="shared" si="389"/>
        <v>0</v>
      </c>
      <c r="IM316" s="25">
        <f t="shared" si="389"/>
        <v>0</v>
      </c>
      <c r="IN316" s="25">
        <f t="shared" si="389"/>
        <v>0</v>
      </c>
      <c r="IO316" s="25">
        <f t="shared" si="389"/>
        <v>0</v>
      </c>
      <c r="IP316" s="25">
        <f t="shared" si="389"/>
        <v>0</v>
      </c>
      <c r="IQ316" s="25">
        <f t="shared" si="389"/>
        <v>0</v>
      </c>
      <c r="IR316" s="25">
        <f t="shared" si="389"/>
        <v>0</v>
      </c>
      <c r="IS316" s="25">
        <f t="shared" si="389"/>
        <v>0</v>
      </c>
      <c r="IT316" s="25">
        <f t="shared" si="389"/>
        <v>0</v>
      </c>
      <c r="IU316" s="25">
        <f t="shared" si="389"/>
        <v>0</v>
      </c>
      <c r="IV316" s="25">
        <f t="shared" si="389"/>
        <v>0</v>
      </c>
      <c r="IW316" s="25">
        <f t="shared" si="389"/>
        <v>0</v>
      </c>
      <c r="IX316" s="25">
        <f t="shared" si="389"/>
        <v>0</v>
      </c>
      <c r="IY316" s="25">
        <f t="shared" si="389"/>
        <v>0</v>
      </c>
      <c r="IZ316" s="25">
        <f t="shared" si="389"/>
        <v>0</v>
      </c>
      <c r="JA316" s="25">
        <f t="shared" si="389"/>
        <v>0</v>
      </c>
      <c r="JB316" s="25">
        <f t="shared" si="389"/>
        <v>0</v>
      </c>
      <c r="JC316" s="25">
        <f t="shared" si="389"/>
        <v>0</v>
      </c>
      <c r="JD316" s="25">
        <f t="shared" si="389"/>
        <v>0</v>
      </c>
      <c r="JE316" s="25">
        <f t="shared" si="389"/>
        <v>0</v>
      </c>
      <c r="JF316" s="25">
        <f t="shared" si="389"/>
        <v>0</v>
      </c>
      <c r="JG316" s="25">
        <f t="shared" si="389"/>
        <v>0</v>
      </c>
      <c r="JH316" s="25">
        <f t="shared" si="389"/>
        <v>0</v>
      </c>
      <c r="JI316" s="25">
        <f t="shared" si="389"/>
        <v>0</v>
      </c>
      <c r="JJ316" s="25">
        <f t="shared" si="389"/>
        <v>0</v>
      </c>
      <c r="JK316" s="25">
        <f t="shared" si="389"/>
        <v>0</v>
      </c>
      <c r="JL316" s="25">
        <f t="shared" si="389"/>
        <v>0</v>
      </c>
      <c r="JM316" s="25">
        <f t="shared" si="389"/>
        <v>0</v>
      </c>
      <c r="JN316" s="25">
        <f t="shared" si="389"/>
        <v>0</v>
      </c>
      <c r="JO316" s="25">
        <f t="shared" si="389"/>
        <v>0</v>
      </c>
      <c r="JP316" s="25">
        <f t="shared" si="389"/>
        <v>0</v>
      </c>
      <c r="JQ316" s="25">
        <f t="shared" si="389"/>
        <v>0</v>
      </c>
      <c r="JR316" s="25">
        <f t="shared" si="389"/>
        <v>0</v>
      </c>
      <c r="JS316" s="25">
        <f t="shared" si="389"/>
        <v>0</v>
      </c>
      <c r="JT316" s="25">
        <f t="shared" si="389"/>
        <v>0</v>
      </c>
      <c r="JU316" s="25">
        <f t="shared" si="389"/>
        <v>0</v>
      </c>
      <c r="JV316" s="25">
        <f t="shared" si="389"/>
        <v>0</v>
      </c>
      <c r="JW316" s="25">
        <f t="shared" si="389"/>
        <v>0</v>
      </c>
      <c r="JX316" s="25">
        <f t="shared" si="389"/>
        <v>0</v>
      </c>
      <c r="JY316" s="25">
        <f t="shared" si="389"/>
        <v>0</v>
      </c>
      <c r="JZ316" s="25">
        <f t="shared" si="389"/>
        <v>0</v>
      </c>
      <c r="KA316" s="25">
        <f t="shared" si="389"/>
        <v>0</v>
      </c>
      <c r="KB316" s="25">
        <f t="shared" si="389"/>
        <v>0</v>
      </c>
      <c r="KC316" s="25">
        <f t="shared" si="389"/>
        <v>0</v>
      </c>
      <c r="KD316" s="25">
        <f t="shared" si="389"/>
        <v>0</v>
      </c>
      <c r="KE316" s="25">
        <f t="shared" si="389"/>
        <v>0</v>
      </c>
      <c r="KF316" s="25">
        <f t="shared" ref="KF316:LV316" si="390">KF290-SUM(KF314:KF315)</f>
        <v>0</v>
      </c>
      <c r="KG316" s="25">
        <f t="shared" si="390"/>
        <v>0</v>
      </c>
      <c r="KH316" s="25">
        <f t="shared" si="390"/>
        <v>0</v>
      </c>
      <c r="KI316" s="25">
        <f t="shared" si="390"/>
        <v>0</v>
      </c>
      <c r="KJ316" s="25">
        <f t="shared" si="390"/>
        <v>0</v>
      </c>
      <c r="KK316" s="25">
        <f t="shared" si="390"/>
        <v>0</v>
      </c>
      <c r="KL316" s="25">
        <f t="shared" si="390"/>
        <v>0</v>
      </c>
      <c r="KM316" s="25">
        <f t="shared" si="390"/>
        <v>0</v>
      </c>
      <c r="KN316" s="25">
        <f t="shared" si="390"/>
        <v>0</v>
      </c>
      <c r="KO316" s="25">
        <f t="shared" si="390"/>
        <v>0</v>
      </c>
      <c r="KP316" s="25">
        <f t="shared" si="390"/>
        <v>0</v>
      </c>
      <c r="KQ316" s="25">
        <f t="shared" si="390"/>
        <v>0</v>
      </c>
      <c r="KR316" s="25">
        <f t="shared" si="390"/>
        <v>0</v>
      </c>
      <c r="KS316" s="25">
        <f t="shared" si="390"/>
        <v>0</v>
      </c>
      <c r="KT316" s="25">
        <f t="shared" si="390"/>
        <v>0</v>
      </c>
      <c r="KU316" s="25">
        <f t="shared" si="390"/>
        <v>0</v>
      </c>
      <c r="KV316" s="25">
        <f t="shared" si="390"/>
        <v>0</v>
      </c>
      <c r="KW316" s="25">
        <f t="shared" si="390"/>
        <v>0</v>
      </c>
      <c r="KX316" s="25">
        <f t="shared" si="390"/>
        <v>0</v>
      </c>
      <c r="KY316" s="25">
        <f t="shared" si="390"/>
        <v>0</v>
      </c>
      <c r="KZ316" s="25">
        <f t="shared" si="390"/>
        <v>0</v>
      </c>
      <c r="LA316" s="25">
        <f t="shared" si="390"/>
        <v>0</v>
      </c>
      <c r="LB316" s="25">
        <f t="shared" si="390"/>
        <v>0</v>
      </c>
      <c r="LC316" s="25">
        <f t="shared" si="390"/>
        <v>0</v>
      </c>
      <c r="LD316" s="25">
        <f t="shared" si="390"/>
        <v>0</v>
      </c>
      <c r="LE316" s="25">
        <f t="shared" si="390"/>
        <v>0</v>
      </c>
      <c r="LF316" s="25">
        <f t="shared" si="390"/>
        <v>0</v>
      </c>
      <c r="LG316" s="25">
        <f t="shared" si="390"/>
        <v>0</v>
      </c>
      <c r="LH316" s="25">
        <f t="shared" si="390"/>
        <v>0</v>
      </c>
      <c r="LI316" s="25">
        <f t="shared" si="390"/>
        <v>0</v>
      </c>
      <c r="LJ316" s="25">
        <f t="shared" si="390"/>
        <v>0</v>
      </c>
      <c r="LK316" s="25">
        <f t="shared" si="390"/>
        <v>0</v>
      </c>
      <c r="LL316" s="25">
        <f t="shared" si="390"/>
        <v>0</v>
      </c>
      <c r="LM316" s="25">
        <f t="shared" si="390"/>
        <v>0</v>
      </c>
      <c r="LN316" s="25">
        <f t="shared" si="390"/>
        <v>0</v>
      </c>
      <c r="LO316" s="25">
        <f t="shared" si="390"/>
        <v>0</v>
      </c>
      <c r="LP316" s="25">
        <f t="shared" si="390"/>
        <v>0</v>
      </c>
      <c r="LQ316" s="25">
        <f t="shared" si="390"/>
        <v>0</v>
      </c>
      <c r="LR316" s="25">
        <f t="shared" si="390"/>
        <v>0</v>
      </c>
      <c r="LS316" s="25">
        <f t="shared" si="390"/>
        <v>0</v>
      </c>
      <c r="LT316" s="25">
        <f t="shared" si="390"/>
        <v>0</v>
      </c>
      <c r="LU316" s="25">
        <f t="shared" si="390"/>
        <v>0</v>
      </c>
      <c r="LV316" s="25">
        <f t="shared" si="390"/>
        <v>0</v>
      </c>
      <c r="LW316" s="25">
        <f>LV316/16*15</f>
        <v>0</v>
      </c>
      <c r="LX316" s="25">
        <f>LW316+LV316</f>
        <v>0</v>
      </c>
      <c r="LY316" s="30">
        <f>LX316/36.7437</f>
        <v>0</v>
      </c>
      <c r="LZ316" s="30">
        <f>'[3]Major Soybean Exports'!M$248</f>
        <v>0</v>
      </c>
      <c r="MA316" s="30"/>
      <c r="MB316" s="30"/>
      <c r="MC316" s="30">
        <f>MC315/2.45</f>
        <v>0.43685380761290316</v>
      </c>
      <c r="MD316" s="30" t="s">
        <v>391</v>
      </c>
      <c r="ME316" s="30"/>
      <c r="MF316" s="30"/>
      <c r="MG316" s="30"/>
      <c r="MH316" s="30"/>
      <c r="MI316" s="30"/>
      <c r="MK316" s="45" t="s">
        <v>392</v>
      </c>
    </row>
    <row r="317" spans="1:418">
      <c r="A317" s="21" t="s">
        <v>393</v>
      </c>
      <c r="AI317" s="25">
        <f>AI74-AI88</f>
        <v>0</v>
      </c>
      <c r="AJ317" s="25">
        <f t="shared" ref="AJ317:CU317" si="391">AJ74-AJ88</f>
        <v>0</v>
      </c>
      <c r="AK317" s="25">
        <f t="shared" si="391"/>
        <v>0</v>
      </c>
      <c r="AL317" s="25">
        <f t="shared" si="391"/>
        <v>0</v>
      </c>
      <c r="AM317" s="25">
        <f t="shared" si="391"/>
        <v>0</v>
      </c>
      <c r="AN317" s="25">
        <f t="shared" si="391"/>
        <v>0</v>
      </c>
      <c r="AO317" s="25">
        <f t="shared" si="391"/>
        <v>0</v>
      </c>
      <c r="AP317" s="25">
        <f t="shared" si="391"/>
        <v>0</v>
      </c>
      <c r="AQ317" s="25">
        <f t="shared" si="391"/>
        <v>0</v>
      </c>
      <c r="AR317" s="25">
        <f t="shared" si="391"/>
        <v>0</v>
      </c>
      <c r="AS317" s="25">
        <f t="shared" si="391"/>
        <v>0</v>
      </c>
      <c r="AT317" s="25">
        <f t="shared" si="391"/>
        <v>0</v>
      </c>
      <c r="AU317" s="25">
        <f t="shared" si="391"/>
        <v>0</v>
      </c>
      <c r="AV317" s="25">
        <f t="shared" si="391"/>
        <v>0</v>
      </c>
      <c r="AW317" s="25">
        <f t="shared" si="391"/>
        <v>0</v>
      </c>
      <c r="AX317" s="25">
        <f t="shared" si="391"/>
        <v>0</v>
      </c>
      <c r="AY317" s="25">
        <f t="shared" si="391"/>
        <v>0</v>
      </c>
      <c r="AZ317" s="25">
        <f t="shared" si="391"/>
        <v>0</v>
      </c>
      <c r="BA317" s="25">
        <f t="shared" si="391"/>
        <v>0</v>
      </c>
      <c r="BB317" s="25">
        <f t="shared" si="391"/>
        <v>0</v>
      </c>
      <c r="BC317" s="25">
        <f t="shared" si="391"/>
        <v>0</v>
      </c>
      <c r="BD317" s="25">
        <f t="shared" si="391"/>
        <v>0</v>
      </c>
      <c r="BE317" s="25">
        <f t="shared" si="391"/>
        <v>0</v>
      </c>
      <c r="BF317" s="25">
        <f t="shared" si="391"/>
        <v>0</v>
      </c>
      <c r="BG317" s="25">
        <f t="shared" si="391"/>
        <v>0</v>
      </c>
      <c r="BH317" s="25">
        <f t="shared" si="391"/>
        <v>0</v>
      </c>
      <c r="BI317" s="25">
        <f t="shared" si="391"/>
        <v>0</v>
      </c>
      <c r="BJ317" s="25">
        <f t="shared" si="391"/>
        <v>0</v>
      </c>
      <c r="BK317" s="25">
        <f t="shared" si="391"/>
        <v>0</v>
      </c>
      <c r="BL317" s="25">
        <f t="shared" si="391"/>
        <v>0</v>
      </c>
      <c r="BM317" s="25">
        <f t="shared" si="391"/>
        <v>0</v>
      </c>
      <c r="BN317" s="25">
        <f t="shared" si="391"/>
        <v>0</v>
      </c>
      <c r="BO317" s="25">
        <f t="shared" si="391"/>
        <v>0</v>
      </c>
      <c r="BP317" s="25">
        <f t="shared" si="391"/>
        <v>0</v>
      </c>
      <c r="BQ317" s="25">
        <f t="shared" si="391"/>
        <v>0</v>
      </c>
      <c r="BR317" s="25">
        <f t="shared" si="391"/>
        <v>0</v>
      </c>
      <c r="BS317" s="25">
        <f t="shared" si="391"/>
        <v>0</v>
      </c>
      <c r="BT317" s="25">
        <f t="shared" si="391"/>
        <v>0</v>
      </c>
      <c r="BU317" s="25">
        <f t="shared" si="391"/>
        <v>0</v>
      </c>
      <c r="BV317" s="25">
        <f t="shared" si="391"/>
        <v>0</v>
      </c>
      <c r="BW317" s="25">
        <f t="shared" si="391"/>
        <v>0</v>
      </c>
      <c r="BX317" s="25">
        <f t="shared" si="391"/>
        <v>0</v>
      </c>
      <c r="BY317" s="25">
        <f t="shared" si="391"/>
        <v>0</v>
      </c>
      <c r="BZ317" s="25">
        <f t="shared" si="391"/>
        <v>0</v>
      </c>
      <c r="CA317" s="25">
        <f t="shared" si="391"/>
        <v>0</v>
      </c>
      <c r="CB317" s="25">
        <f t="shared" si="391"/>
        <v>0</v>
      </c>
      <c r="CC317" s="25">
        <f t="shared" si="391"/>
        <v>0</v>
      </c>
      <c r="CD317" s="25">
        <f t="shared" si="391"/>
        <v>0</v>
      </c>
      <c r="CE317" s="25">
        <f t="shared" si="391"/>
        <v>0</v>
      </c>
      <c r="CF317" s="25">
        <f t="shared" si="391"/>
        <v>0</v>
      </c>
      <c r="CG317" s="25">
        <f t="shared" si="391"/>
        <v>0</v>
      </c>
      <c r="CH317" s="25">
        <f t="shared" si="391"/>
        <v>0</v>
      </c>
      <c r="CI317" s="25">
        <f t="shared" si="391"/>
        <v>0</v>
      </c>
      <c r="CJ317" s="25">
        <f t="shared" si="391"/>
        <v>0</v>
      </c>
      <c r="CK317" s="25">
        <f t="shared" si="391"/>
        <v>0</v>
      </c>
      <c r="CL317" s="25">
        <f t="shared" si="391"/>
        <v>0</v>
      </c>
      <c r="CM317" s="25">
        <f t="shared" si="391"/>
        <v>0</v>
      </c>
      <c r="CN317" s="25">
        <f t="shared" si="391"/>
        <v>0</v>
      </c>
      <c r="CO317" s="25">
        <f t="shared" si="391"/>
        <v>0</v>
      </c>
      <c r="CP317" s="25">
        <f t="shared" si="391"/>
        <v>0</v>
      </c>
      <c r="CQ317" s="25">
        <f t="shared" si="391"/>
        <v>0</v>
      </c>
      <c r="CR317" s="25">
        <f t="shared" si="391"/>
        <v>0</v>
      </c>
      <c r="CS317" s="25">
        <f t="shared" si="391"/>
        <v>0</v>
      </c>
      <c r="CT317" s="25">
        <f t="shared" si="391"/>
        <v>0</v>
      </c>
      <c r="CU317" s="25">
        <f t="shared" si="391"/>
        <v>0</v>
      </c>
      <c r="CV317" s="25">
        <f t="shared" ref="CV317:FG317" si="392">CV74-CV88</f>
        <v>0</v>
      </c>
      <c r="CW317" s="25">
        <f t="shared" si="392"/>
        <v>0</v>
      </c>
      <c r="CX317" s="25">
        <f t="shared" si="392"/>
        <v>0</v>
      </c>
      <c r="CY317" s="25">
        <f t="shared" si="392"/>
        <v>0</v>
      </c>
      <c r="CZ317" s="25">
        <f t="shared" si="392"/>
        <v>0</v>
      </c>
      <c r="DA317" s="25">
        <f t="shared" si="392"/>
        <v>0</v>
      </c>
      <c r="DB317" s="25">
        <f t="shared" si="392"/>
        <v>0</v>
      </c>
      <c r="DC317" s="25">
        <f t="shared" si="392"/>
        <v>0</v>
      </c>
      <c r="DD317" s="25">
        <f t="shared" si="392"/>
        <v>0</v>
      </c>
      <c r="DE317" s="25">
        <f t="shared" si="392"/>
        <v>0</v>
      </c>
      <c r="DF317" s="25">
        <f t="shared" si="392"/>
        <v>0</v>
      </c>
      <c r="DG317" s="25">
        <f t="shared" si="392"/>
        <v>0</v>
      </c>
      <c r="DH317" s="25">
        <f t="shared" si="392"/>
        <v>0</v>
      </c>
      <c r="DI317" s="25">
        <f t="shared" si="392"/>
        <v>0</v>
      </c>
      <c r="DJ317" s="25">
        <f t="shared" si="392"/>
        <v>0</v>
      </c>
      <c r="DK317" s="25">
        <f t="shared" si="392"/>
        <v>0</v>
      </c>
      <c r="DL317" s="25">
        <f t="shared" si="392"/>
        <v>0</v>
      </c>
      <c r="DM317" s="25">
        <f t="shared" si="392"/>
        <v>0</v>
      </c>
      <c r="DN317" s="25">
        <f t="shared" si="392"/>
        <v>0</v>
      </c>
      <c r="DO317" s="25">
        <f t="shared" si="392"/>
        <v>0</v>
      </c>
      <c r="DP317" s="25">
        <f t="shared" si="392"/>
        <v>0</v>
      </c>
      <c r="DQ317" s="25">
        <f t="shared" si="392"/>
        <v>0</v>
      </c>
      <c r="DR317" s="25">
        <f t="shared" si="392"/>
        <v>0</v>
      </c>
      <c r="DS317" s="25">
        <f t="shared" si="392"/>
        <v>0</v>
      </c>
      <c r="DT317" s="25">
        <f t="shared" si="392"/>
        <v>0</v>
      </c>
      <c r="DU317" s="25">
        <f t="shared" si="392"/>
        <v>0</v>
      </c>
      <c r="DV317" s="25">
        <f t="shared" si="392"/>
        <v>0</v>
      </c>
      <c r="DW317" s="25">
        <f t="shared" si="392"/>
        <v>0</v>
      </c>
      <c r="DX317" s="25">
        <f t="shared" si="392"/>
        <v>0</v>
      </c>
      <c r="DY317" s="25">
        <f t="shared" si="392"/>
        <v>0</v>
      </c>
      <c r="DZ317" s="25">
        <f t="shared" si="392"/>
        <v>0</v>
      </c>
      <c r="EA317" s="25">
        <f t="shared" si="392"/>
        <v>0</v>
      </c>
      <c r="EB317" s="25">
        <f t="shared" si="392"/>
        <v>0</v>
      </c>
      <c r="EC317" s="25">
        <f t="shared" si="392"/>
        <v>0</v>
      </c>
      <c r="ED317" s="25">
        <f t="shared" si="392"/>
        <v>0</v>
      </c>
      <c r="EE317" s="25">
        <f t="shared" si="392"/>
        <v>0</v>
      </c>
      <c r="EF317" s="25">
        <f t="shared" si="392"/>
        <v>0</v>
      </c>
      <c r="EG317" s="25">
        <f t="shared" si="392"/>
        <v>0</v>
      </c>
      <c r="EH317" s="25">
        <f t="shared" si="392"/>
        <v>0</v>
      </c>
      <c r="EI317" s="25">
        <f t="shared" si="392"/>
        <v>0</v>
      </c>
      <c r="EJ317" s="25">
        <f t="shared" si="392"/>
        <v>0</v>
      </c>
      <c r="EK317" s="25">
        <f t="shared" si="392"/>
        <v>0</v>
      </c>
      <c r="EL317" s="25">
        <f t="shared" si="392"/>
        <v>0</v>
      </c>
      <c r="EM317" s="25">
        <f t="shared" si="392"/>
        <v>0</v>
      </c>
      <c r="EN317" s="25">
        <f t="shared" si="392"/>
        <v>0</v>
      </c>
      <c r="EO317" s="25">
        <f t="shared" si="392"/>
        <v>0</v>
      </c>
      <c r="EP317" s="25">
        <f t="shared" si="392"/>
        <v>0</v>
      </c>
      <c r="EQ317" s="25">
        <f t="shared" si="392"/>
        <v>0</v>
      </c>
      <c r="ER317" s="25">
        <f t="shared" si="392"/>
        <v>0</v>
      </c>
      <c r="ES317" s="25">
        <f t="shared" si="392"/>
        <v>0</v>
      </c>
      <c r="ET317" s="25">
        <f t="shared" si="392"/>
        <v>0</v>
      </c>
      <c r="EU317" s="25">
        <f t="shared" si="392"/>
        <v>0</v>
      </c>
      <c r="EV317" s="25">
        <f t="shared" si="392"/>
        <v>0</v>
      </c>
      <c r="EW317" s="25">
        <f t="shared" si="392"/>
        <v>0</v>
      </c>
      <c r="EX317" s="25">
        <f t="shared" si="392"/>
        <v>0</v>
      </c>
      <c r="EY317" s="25">
        <f t="shared" si="392"/>
        <v>0</v>
      </c>
      <c r="EZ317" s="25">
        <f t="shared" si="392"/>
        <v>0</v>
      </c>
      <c r="FA317" s="25">
        <f t="shared" si="392"/>
        <v>0</v>
      </c>
      <c r="FB317" s="25">
        <f t="shared" si="392"/>
        <v>0</v>
      </c>
      <c r="FC317" s="25">
        <f t="shared" si="392"/>
        <v>0</v>
      </c>
      <c r="FD317" s="25">
        <f t="shared" si="392"/>
        <v>0</v>
      </c>
      <c r="FE317" s="25">
        <f t="shared" si="392"/>
        <v>0</v>
      </c>
      <c r="FF317" s="25">
        <f t="shared" si="392"/>
        <v>0</v>
      </c>
      <c r="FG317" s="25">
        <f t="shared" si="392"/>
        <v>0</v>
      </c>
      <c r="FH317" s="25">
        <f t="shared" ref="FH317:HS317" si="393">FH74-FH88</f>
        <v>0</v>
      </c>
      <c r="FI317" s="25">
        <f t="shared" si="393"/>
        <v>0</v>
      </c>
      <c r="FJ317" s="25">
        <f t="shared" si="393"/>
        <v>0</v>
      </c>
      <c r="FK317" s="25">
        <f t="shared" si="393"/>
        <v>0</v>
      </c>
      <c r="FL317" s="25">
        <f t="shared" si="393"/>
        <v>0</v>
      </c>
      <c r="FM317" s="25">
        <f t="shared" si="393"/>
        <v>0</v>
      </c>
      <c r="FN317" s="25">
        <f t="shared" si="393"/>
        <v>0</v>
      </c>
      <c r="FO317" s="25">
        <f t="shared" si="393"/>
        <v>0</v>
      </c>
      <c r="FP317" s="25">
        <f t="shared" si="393"/>
        <v>0</v>
      </c>
      <c r="FQ317" s="25">
        <f t="shared" si="393"/>
        <v>0</v>
      </c>
      <c r="FR317" s="25">
        <f t="shared" si="393"/>
        <v>0</v>
      </c>
      <c r="FS317" s="25">
        <f t="shared" si="393"/>
        <v>0</v>
      </c>
      <c r="FT317" s="25">
        <f t="shared" si="393"/>
        <v>0</v>
      </c>
      <c r="FU317" s="25">
        <f t="shared" si="393"/>
        <v>0</v>
      </c>
      <c r="FV317" s="25">
        <f t="shared" si="393"/>
        <v>0</v>
      </c>
      <c r="FW317" s="25">
        <f t="shared" si="393"/>
        <v>0</v>
      </c>
      <c r="FX317" s="25">
        <f t="shared" si="393"/>
        <v>0</v>
      </c>
      <c r="FY317" s="25">
        <f t="shared" si="393"/>
        <v>0</v>
      </c>
      <c r="FZ317" s="25">
        <f t="shared" si="393"/>
        <v>0</v>
      </c>
      <c r="GA317" s="25">
        <f t="shared" si="393"/>
        <v>0</v>
      </c>
      <c r="GB317" s="25">
        <f t="shared" si="393"/>
        <v>0</v>
      </c>
      <c r="GC317" s="25">
        <f t="shared" si="393"/>
        <v>0</v>
      </c>
      <c r="GD317" s="25">
        <f t="shared" si="393"/>
        <v>0</v>
      </c>
      <c r="GE317" s="25">
        <f t="shared" si="393"/>
        <v>0</v>
      </c>
      <c r="GF317" s="25">
        <f t="shared" si="393"/>
        <v>0</v>
      </c>
      <c r="GG317" s="25">
        <f t="shared" si="393"/>
        <v>0</v>
      </c>
      <c r="GH317" s="25">
        <f t="shared" si="393"/>
        <v>0</v>
      </c>
      <c r="GI317" s="25">
        <f t="shared" si="393"/>
        <v>0</v>
      </c>
      <c r="GJ317" s="25">
        <f t="shared" si="393"/>
        <v>0</v>
      </c>
      <c r="GK317" s="25">
        <f t="shared" si="393"/>
        <v>0</v>
      </c>
      <c r="GL317" s="25">
        <f t="shared" si="393"/>
        <v>0</v>
      </c>
      <c r="GM317" s="25">
        <f t="shared" si="393"/>
        <v>0</v>
      </c>
      <c r="GN317" s="25">
        <f t="shared" si="393"/>
        <v>0</v>
      </c>
      <c r="GO317" s="25">
        <f t="shared" si="393"/>
        <v>0</v>
      </c>
      <c r="GP317" s="25">
        <f t="shared" si="393"/>
        <v>0</v>
      </c>
      <c r="GQ317" s="25">
        <f t="shared" si="393"/>
        <v>0</v>
      </c>
      <c r="GR317" s="25">
        <f t="shared" si="393"/>
        <v>0</v>
      </c>
      <c r="GS317" s="25">
        <f t="shared" si="393"/>
        <v>0</v>
      </c>
      <c r="GT317" s="25">
        <f t="shared" si="393"/>
        <v>0</v>
      </c>
      <c r="GU317" s="25">
        <f t="shared" si="393"/>
        <v>0</v>
      </c>
      <c r="GV317" s="25">
        <f t="shared" si="393"/>
        <v>0</v>
      </c>
      <c r="GW317" s="25">
        <f t="shared" si="393"/>
        <v>0</v>
      </c>
      <c r="GX317" s="25">
        <f t="shared" si="393"/>
        <v>0</v>
      </c>
      <c r="GY317" s="25">
        <f t="shared" si="393"/>
        <v>0</v>
      </c>
      <c r="GZ317" s="25">
        <f t="shared" si="393"/>
        <v>0</v>
      </c>
      <c r="HA317" s="25">
        <f t="shared" si="393"/>
        <v>0</v>
      </c>
      <c r="HB317" s="25">
        <f t="shared" si="393"/>
        <v>0</v>
      </c>
      <c r="HC317" s="25">
        <f t="shared" si="393"/>
        <v>0</v>
      </c>
      <c r="HD317" s="25">
        <f t="shared" si="393"/>
        <v>0</v>
      </c>
      <c r="HE317" s="25">
        <f t="shared" si="393"/>
        <v>0</v>
      </c>
      <c r="HF317" s="25">
        <f t="shared" si="393"/>
        <v>0</v>
      </c>
      <c r="HG317" s="25">
        <f t="shared" si="393"/>
        <v>0</v>
      </c>
      <c r="HH317" s="25">
        <f t="shared" si="393"/>
        <v>0</v>
      </c>
      <c r="HI317" s="25">
        <f t="shared" si="393"/>
        <v>0</v>
      </c>
      <c r="HJ317" s="25">
        <f t="shared" si="393"/>
        <v>0</v>
      </c>
      <c r="HK317" s="25">
        <f t="shared" si="393"/>
        <v>0</v>
      </c>
      <c r="HL317" s="25">
        <f t="shared" si="393"/>
        <v>0</v>
      </c>
      <c r="HM317" s="25">
        <f t="shared" si="393"/>
        <v>0</v>
      </c>
      <c r="HN317" s="25">
        <f t="shared" si="393"/>
        <v>0</v>
      </c>
      <c r="HO317" s="25">
        <f t="shared" si="393"/>
        <v>0</v>
      </c>
      <c r="HP317" s="25">
        <f t="shared" si="393"/>
        <v>0</v>
      </c>
      <c r="HQ317" s="25">
        <f t="shared" si="393"/>
        <v>0</v>
      </c>
      <c r="HR317" s="25">
        <f t="shared" si="393"/>
        <v>0</v>
      </c>
      <c r="HS317" s="25">
        <f t="shared" si="393"/>
        <v>0</v>
      </c>
      <c r="HT317" s="25">
        <f t="shared" ref="HT317:KE317" si="394">HT74-HT88</f>
        <v>0</v>
      </c>
      <c r="HU317" s="25">
        <f t="shared" si="394"/>
        <v>0</v>
      </c>
      <c r="HV317" s="25">
        <f t="shared" si="394"/>
        <v>0</v>
      </c>
      <c r="HW317" s="25">
        <f t="shared" si="394"/>
        <v>0</v>
      </c>
      <c r="HX317" s="25">
        <f t="shared" si="394"/>
        <v>0</v>
      </c>
      <c r="HY317" s="25">
        <f t="shared" si="394"/>
        <v>0</v>
      </c>
      <c r="HZ317" s="25">
        <f t="shared" si="394"/>
        <v>0</v>
      </c>
      <c r="IA317" s="25">
        <f t="shared" si="394"/>
        <v>0</v>
      </c>
      <c r="IB317" s="25">
        <f t="shared" si="394"/>
        <v>0</v>
      </c>
      <c r="IC317" s="25">
        <f t="shared" si="394"/>
        <v>0</v>
      </c>
      <c r="ID317" s="25">
        <f t="shared" si="394"/>
        <v>0</v>
      </c>
      <c r="IE317" s="25">
        <f t="shared" si="394"/>
        <v>0</v>
      </c>
      <c r="IF317" s="25">
        <f t="shared" si="394"/>
        <v>0</v>
      </c>
      <c r="IG317" s="25">
        <f t="shared" si="394"/>
        <v>0</v>
      </c>
      <c r="IH317" s="25">
        <f t="shared" si="394"/>
        <v>0</v>
      </c>
      <c r="II317" s="25">
        <f t="shared" si="394"/>
        <v>0</v>
      </c>
      <c r="IJ317" s="25">
        <f t="shared" si="394"/>
        <v>0</v>
      </c>
      <c r="IK317" s="25">
        <f t="shared" si="394"/>
        <v>0</v>
      </c>
      <c r="IL317" s="25">
        <f t="shared" si="394"/>
        <v>0</v>
      </c>
      <c r="IM317" s="25">
        <f t="shared" si="394"/>
        <v>0</v>
      </c>
      <c r="IN317" s="25">
        <f t="shared" si="394"/>
        <v>0</v>
      </c>
      <c r="IO317" s="25">
        <f t="shared" si="394"/>
        <v>0</v>
      </c>
      <c r="IP317" s="25">
        <f t="shared" si="394"/>
        <v>0</v>
      </c>
      <c r="IQ317" s="25">
        <f t="shared" si="394"/>
        <v>0</v>
      </c>
      <c r="IR317" s="25">
        <f t="shared" si="394"/>
        <v>0</v>
      </c>
      <c r="IS317" s="25">
        <f t="shared" si="394"/>
        <v>0</v>
      </c>
      <c r="IT317" s="25">
        <f t="shared" si="394"/>
        <v>0</v>
      </c>
      <c r="IU317" s="25">
        <f t="shared" si="394"/>
        <v>0</v>
      </c>
      <c r="IV317" s="25">
        <f t="shared" si="394"/>
        <v>0</v>
      </c>
      <c r="IW317" s="25">
        <f t="shared" si="394"/>
        <v>0</v>
      </c>
      <c r="IX317" s="25">
        <f t="shared" si="394"/>
        <v>0</v>
      </c>
      <c r="IY317" s="25">
        <f t="shared" si="394"/>
        <v>0</v>
      </c>
      <c r="IZ317" s="25">
        <f t="shared" si="394"/>
        <v>0</v>
      </c>
      <c r="JA317" s="25">
        <f t="shared" si="394"/>
        <v>0</v>
      </c>
      <c r="JB317" s="25">
        <f t="shared" si="394"/>
        <v>0</v>
      </c>
      <c r="JC317" s="25">
        <f t="shared" si="394"/>
        <v>0</v>
      </c>
      <c r="JD317" s="25">
        <f t="shared" si="394"/>
        <v>0</v>
      </c>
      <c r="JE317" s="25">
        <f t="shared" si="394"/>
        <v>0</v>
      </c>
      <c r="JF317" s="25">
        <f t="shared" si="394"/>
        <v>0</v>
      </c>
      <c r="JG317" s="25">
        <f t="shared" si="394"/>
        <v>0</v>
      </c>
      <c r="JH317" s="25">
        <f t="shared" si="394"/>
        <v>0</v>
      </c>
      <c r="JI317" s="25">
        <f t="shared" si="394"/>
        <v>0</v>
      </c>
      <c r="JJ317" s="25">
        <f t="shared" si="394"/>
        <v>0</v>
      </c>
      <c r="JK317" s="25">
        <f t="shared" si="394"/>
        <v>0</v>
      </c>
      <c r="JL317" s="25">
        <f t="shared" si="394"/>
        <v>0</v>
      </c>
      <c r="JM317" s="25">
        <f t="shared" si="394"/>
        <v>0</v>
      </c>
      <c r="JN317" s="25">
        <f t="shared" si="394"/>
        <v>0</v>
      </c>
      <c r="JO317" s="25">
        <f t="shared" si="394"/>
        <v>0</v>
      </c>
      <c r="JP317" s="25">
        <f t="shared" si="394"/>
        <v>0</v>
      </c>
      <c r="JQ317" s="25">
        <f t="shared" si="394"/>
        <v>0</v>
      </c>
      <c r="JR317" s="25">
        <f t="shared" si="394"/>
        <v>0</v>
      </c>
      <c r="JS317" s="25">
        <f t="shared" si="394"/>
        <v>0</v>
      </c>
      <c r="JT317" s="25">
        <f t="shared" si="394"/>
        <v>0</v>
      </c>
      <c r="JU317" s="25">
        <f t="shared" si="394"/>
        <v>0</v>
      </c>
      <c r="JV317" s="25">
        <f t="shared" si="394"/>
        <v>0</v>
      </c>
      <c r="JW317" s="25">
        <f t="shared" si="394"/>
        <v>0</v>
      </c>
      <c r="JX317" s="25">
        <f t="shared" si="394"/>
        <v>0</v>
      </c>
      <c r="JY317" s="25">
        <f t="shared" si="394"/>
        <v>0</v>
      </c>
      <c r="JZ317" s="25">
        <f t="shared" si="394"/>
        <v>0</v>
      </c>
      <c r="KA317" s="25">
        <f t="shared" si="394"/>
        <v>0</v>
      </c>
      <c r="KB317" s="25">
        <f t="shared" si="394"/>
        <v>0</v>
      </c>
      <c r="KC317" s="25">
        <f t="shared" si="394"/>
        <v>0</v>
      </c>
      <c r="KD317" s="25">
        <f t="shared" si="394"/>
        <v>0</v>
      </c>
      <c r="KE317" s="25">
        <f t="shared" si="394"/>
        <v>0</v>
      </c>
      <c r="KF317" s="25">
        <f t="shared" ref="KF317:LV317" si="395">KF74-KF88</f>
        <v>0</v>
      </c>
      <c r="KG317" s="25">
        <f t="shared" si="395"/>
        <v>0</v>
      </c>
      <c r="KH317" s="25">
        <f t="shared" si="395"/>
        <v>0</v>
      </c>
      <c r="KI317" s="25">
        <f t="shared" si="395"/>
        <v>0</v>
      </c>
      <c r="KJ317" s="25">
        <f t="shared" si="395"/>
        <v>0</v>
      </c>
      <c r="KK317" s="25">
        <f t="shared" si="395"/>
        <v>0</v>
      </c>
      <c r="KL317" s="25">
        <f t="shared" si="395"/>
        <v>0</v>
      </c>
      <c r="KM317" s="25">
        <f t="shared" si="395"/>
        <v>0</v>
      </c>
      <c r="KN317" s="25">
        <f t="shared" si="395"/>
        <v>0</v>
      </c>
      <c r="KO317" s="25">
        <f t="shared" si="395"/>
        <v>0</v>
      </c>
      <c r="KP317" s="25">
        <f t="shared" si="395"/>
        <v>0</v>
      </c>
      <c r="KQ317" s="25">
        <f t="shared" si="395"/>
        <v>0</v>
      </c>
      <c r="KR317" s="25">
        <f t="shared" si="395"/>
        <v>0</v>
      </c>
      <c r="KS317" s="25">
        <f t="shared" si="395"/>
        <v>0</v>
      </c>
      <c r="KT317" s="25">
        <f t="shared" si="395"/>
        <v>0</v>
      </c>
      <c r="KU317" s="25">
        <f t="shared" si="395"/>
        <v>0</v>
      </c>
      <c r="KV317" s="25">
        <f t="shared" si="395"/>
        <v>0</v>
      </c>
      <c r="KW317" s="25">
        <f t="shared" si="395"/>
        <v>0</v>
      </c>
      <c r="KX317" s="25">
        <f t="shared" si="395"/>
        <v>0</v>
      </c>
      <c r="KY317" s="25">
        <f t="shared" si="395"/>
        <v>0</v>
      </c>
      <c r="KZ317" s="25">
        <f t="shared" si="395"/>
        <v>0</v>
      </c>
      <c r="LA317" s="25">
        <f t="shared" si="395"/>
        <v>0</v>
      </c>
      <c r="LB317" s="25">
        <f t="shared" si="395"/>
        <v>0</v>
      </c>
      <c r="LC317" s="25">
        <f t="shared" si="395"/>
        <v>0</v>
      </c>
      <c r="LD317" s="25">
        <f t="shared" si="395"/>
        <v>0</v>
      </c>
      <c r="LE317" s="25">
        <f t="shared" si="395"/>
        <v>0</v>
      </c>
      <c r="LF317" s="25">
        <f t="shared" si="395"/>
        <v>0</v>
      </c>
      <c r="LG317" s="25">
        <f t="shared" si="395"/>
        <v>0</v>
      </c>
      <c r="LH317" s="25">
        <f t="shared" si="395"/>
        <v>0</v>
      </c>
      <c r="LI317" s="25">
        <f t="shared" si="395"/>
        <v>0</v>
      </c>
      <c r="LJ317" s="25">
        <f t="shared" si="395"/>
        <v>0</v>
      </c>
      <c r="LK317" s="25">
        <f t="shared" si="395"/>
        <v>0</v>
      </c>
      <c r="LL317" s="25">
        <f t="shared" si="395"/>
        <v>0</v>
      </c>
      <c r="LM317" s="25">
        <f t="shared" si="395"/>
        <v>0</v>
      </c>
      <c r="LN317" s="25">
        <f t="shared" si="395"/>
        <v>0</v>
      </c>
      <c r="LO317" s="25">
        <f t="shared" si="395"/>
        <v>0</v>
      </c>
      <c r="LP317" s="25">
        <f t="shared" si="395"/>
        <v>0</v>
      </c>
      <c r="LQ317" s="25">
        <f t="shared" si="395"/>
        <v>0</v>
      </c>
      <c r="LR317" s="25">
        <f t="shared" si="395"/>
        <v>0</v>
      </c>
      <c r="LS317" s="25">
        <f t="shared" si="395"/>
        <v>0</v>
      </c>
      <c r="LT317" s="25">
        <f t="shared" si="395"/>
        <v>0</v>
      </c>
      <c r="LU317" s="25">
        <f t="shared" si="395"/>
        <v>0</v>
      </c>
      <c r="LV317" s="25">
        <f t="shared" si="395"/>
        <v>0</v>
      </c>
      <c r="LW317" s="25">
        <f>LV317/16*15</f>
        <v>0</v>
      </c>
      <c r="LX317" s="25">
        <f>LW317+LV317</f>
        <v>0</v>
      </c>
      <c r="LY317" s="30">
        <f>LX317/36.7437</f>
        <v>0</v>
      </c>
      <c r="LZ317" s="1"/>
      <c r="MA317" s="1"/>
      <c r="MB317" s="1"/>
      <c r="MC317" s="1"/>
      <c r="MD317" s="1"/>
      <c r="ME317" s="1"/>
      <c r="MF317" s="1"/>
      <c r="MG317" s="1"/>
      <c r="MH317" s="1"/>
      <c r="MI317" s="1"/>
    </row>
    <row r="318" spans="1:418">
      <c r="A318" s="21" t="s">
        <v>394</v>
      </c>
      <c r="AI318" s="25">
        <f>AI316-AI317</f>
        <v>0</v>
      </c>
      <c r="AJ318" s="25">
        <f t="shared" ref="AJ318:CU318" si="396">AJ316-AJ317</f>
        <v>0</v>
      </c>
      <c r="AK318" s="25">
        <f t="shared" si="396"/>
        <v>0</v>
      </c>
      <c r="AL318" s="25">
        <f t="shared" si="396"/>
        <v>0</v>
      </c>
      <c r="AM318" s="25">
        <f t="shared" si="396"/>
        <v>0</v>
      </c>
      <c r="AN318" s="25">
        <f t="shared" si="396"/>
        <v>0</v>
      </c>
      <c r="AO318" s="25">
        <f t="shared" si="396"/>
        <v>0</v>
      </c>
      <c r="AP318" s="25">
        <f t="shared" si="396"/>
        <v>0</v>
      </c>
      <c r="AQ318" s="25">
        <f t="shared" si="396"/>
        <v>0</v>
      </c>
      <c r="AR318" s="25">
        <f t="shared" si="396"/>
        <v>0</v>
      </c>
      <c r="AS318" s="25">
        <f t="shared" si="396"/>
        <v>0</v>
      </c>
      <c r="AT318" s="25">
        <f t="shared" si="396"/>
        <v>0</v>
      </c>
      <c r="AU318" s="25">
        <f t="shared" si="396"/>
        <v>0</v>
      </c>
      <c r="AV318" s="25">
        <f t="shared" si="396"/>
        <v>0</v>
      </c>
      <c r="AW318" s="25">
        <f t="shared" si="396"/>
        <v>0</v>
      </c>
      <c r="AX318" s="25">
        <f t="shared" si="396"/>
        <v>0</v>
      </c>
      <c r="AY318" s="25">
        <f t="shared" si="396"/>
        <v>0</v>
      </c>
      <c r="AZ318" s="25">
        <f t="shared" si="396"/>
        <v>0</v>
      </c>
      <c r="BA318" s="25">
        <f t="shared" si="396"/>
        <v>0</v>
      </c>
      <c r="BB318" s="25">
        <f t="shared" si="396"/>
        <v>0</v>
      </c>
      <c r="BC318" s="25">
        <f t="shared" si="396"/>
        <v>0</v>
      </c>
      <c r="BD318" s="25">
        <f t="shared" si="396"/>
        <v>0</v>
      </c>
      <c r="BE318" s="25">
        <f t="shared" si="396"/>
        <v>0</v>
      </c>
      <c r="BF318" s="25">
        <f t="shared" si="396"/>
        <v>0</v>
      </c>
      <c r="BG318" s="25">
        <f t="shared" si="396"/>
        <v>0</v>
      </c>
      <c r="BH318" s="25">
        <f t="shared" si="396"/>
        <v>0</v>
      </c>
      <c r="BI318" s="25">
        <f t="shared" si="396"/>
        <v>0</v>
      </c>
      <c r="BJ318" s="25">
        <f t="shared" si="396"/>
        <v>0</v>
      </c>
      <c r="BK318" s="25">
        <f t="shared" si="396"/>
        <v>0</v>
      </c>
      <c r="BL318" s="25">
        <f t="shared" si="396"/>
        <v>0</v>
      </c>
      <c r="BM318" s="25">
        <f t="shared" si="396"/>
        <v>0</v>
      </c>
      <c r="BN318" s="25">
        <f t="shared" si="396"/>
        <v>0</v>
      </c>
      <c r="BO318" s="25">
        <f t="shared" si="396"/>
        <v>0</v>
      </c>
      <c r="BP318" s="25">
        <f t="shared" si="396"/>
        <v>0</v>
      </c>
      <c r="BQ318" s="25">
        <f t="shared" si="396"/>
        <v>0</v>
      </c>
      <c r="BR318" s="25">
        <f t="shared" si="396"/>
        <v>0</v>
      </c>
      <c r="BS318" s="25">
        <f t="shared" si="396"/>
        <v>0</v>
      </c>
      <c r="BT318" s="25">
        <f t="shared" si="396"/>
        <v>0</v>
      </c>
      <c r="BU318" s="25">
        <f t="shared" si="396"/>
        <v>0</v>
      </c>
      <c r="BV318" s="25">
        <f t="shared" si="396"/>
        <v>0</v>
      </c>
      <c r="BW318" s="25">
        <f t="shared" si="396"/>
        <v>0</v>
      </c>
      <c r="BX318" s="25">
        <f t="shared" si="396"/>
        <v>0</v>
      </c>
      <c r="BY318" s="25">
        <f t="shared" si="396"/>
        <v>0</v>
      </c>
      <c r="BZ318" s="25">
        <f t="shared" si="396"/>
        <v>0</v>
      </c>
      <c r="CA318" s="25">
        <f t="shared" si="396"/>
        <v>0</v>
      </c>
      <c r="CB318" s="25">
        <f t="shared" si="396"/>
        <v>0</v>
      </c>
      <c r="CC318" s="25">
        <f t="shared" si="396"/>
        <v>0</v>
      </c>
      <c r="CD318" s="25">
        <f t="shared" si="396"/>
        <v>0</v>
      </c>
      <c r="CE318" s="25">
        <f t="shared" si="396"/>
        <v>0</v>
      </c>
      <c r="CF318" s="25">
        <f t="shared" si="396"/>
        <v>0</v>
      </c>
      <c r="CG318" s="25">
        <f t="shared" si="396"/>
        <v>0</v>
      </c>
      <c r="CH318" s="25">
        <f t="shared" si="396"/>
        <v>0</v>
      </c>
      <c r="CI318" s="25">
        <f t="shared" si="396"/>
        <v>0</v>
      </c>
      <c r="CJ318" s="25">
        <f t="shared" si="396"/>
        <v>0</v>
      </c>
      <c r="CK318" s="25">
        <f t="shared" si="396"/>
        <v>0</v>
      </c>
      <c r="CL318" s="25">
        <f t="shared" si="396"/>
        <v>0</v>
      </c>
      <c r="CM318" s="25">
        <f t="shared" si="396"/>
        <v>0</v>
      </c>
      <c r="CN318" s="25">
        <f t="shared" si="396"/>
        <v>0</v>
      </c>
      <c r="CO318" s="25">
        <f t="shared" si="396"/>
        <v>0</v>
      </c>
      <c r="CP318" s="25">
        <f t="shared" si="396"/>
        <v>0</v>
      </c>
      <c r="CQ318" s="25">
        <f t="shared" si="396"/>
        <v>0</v>
      </c>
      <c r="CR318" s="25">
        <f t="shared" si="396"/>
        <v>0</v>
      </c>
      <c r="CS318" s="25">
        <f t="shared" si="396"/>
        <v>0</v>
      </c>
      <c r="CT318" s="25">
        <f t="shared" si="396"/>
        <v>0</v>
      </c>
      <c r="CU318" s="25">
        <f t="shared" si="396"/>
        <v>0</v>
      </c>
      <c r="CV318" s="25">
        <f t="shared" ref="CV318:FG318" si="397">CV316-CV317</f>
        <v>0</v>
      </c>
      <c r="CW318" s="25">
        <f t="shared" si="397"/>
        <v>0</v>
      </c>
      <c r="CX318" s="25">
        <f t="shared" si="397"/>
        <v>0</v>
      </c>
      <c r="CY318" s="25">
        <f t="shared" si="397"/>
        <v>0</v>
      </c>
      <c r="CZ318" s="25">
        <f t="shared" si="397"/>
        <v>0</v>
      </c>
      <c r="DA318" s="25">
        <f t="shared" si="397"/>
        <v>0</v>
      </c>
      <c r="DB318" s="25">
        <f t="shared" si="397"/>
        <v>0</v>
      </c>
      <c r="DC318" s="25">
        <f t="shared" si="397"/>
        <v>0</v>
      </c>
      <c r="DD318" s="25">
        <f t="shared" si="397"/>
        <v>0</v>
      </c>
      <c r="DE318" s="25">
        <f t="shared" si="397"/>
        <v>0</v>
      </c>
      <c r="DF318" s="25">
        <f t="shared" si="397"/>
        <v>0</v>
      </c>
      <c r="DG318" s="25">
        <f t="shared" si="397"/>
        <v>0</v>
      </c>
      <c r="DH318" s="25">
        <f t="shared" si="397"/>
        <v>0</v>
      </c>
      <c r="DI318" s="25">
        <f t="shared" si="397"/>
        <v>0</v>
      </c>
      <c r="DJ318" s="25">
        <f t="shared" si="397"/>
        <v>0</v>
      </c>
      <c r="DK318" s="25">
        <f t="shared" si="397"/>
        <v>0</v>
      </c>
      <c r="DL318" s="25">
        <f t="shared" si="397"/>
        <v>0</v>
      </c>
      <c r="DM318" s="25">
        <f t="shared" si="397"/>
        <v>0</v>
      </c>
      <c r="DN318" s="25">
        <f t="shared" si="397"/>
        <v>0</v>
      </c>
      <c r="DO318" s="25">
        <f t="shared" si="397"/>
        <v>0</v>
      </c>
      <c r="DP318" s="25">
        <f t="shared" si="397"/>
        <v>0</v>
      </c>
      <c r="DQ318" s="25">
        <f t="shared" si="397"/>
        <v>0</v>
      </c>
      <c r="DR318" s="25">
        <f t="shared" si="397"/>
        <v>0</v>
      </c>
      <c r="DS318" s="25">
        <f t="shared" si="397"/>
        <v>0</v>
      </c>
      <c r="DT318" s="25">
        <f t="shared" si="397"/>
        <v>0</v>
      </c>
      <c r="DU318" s="25">
        <f t="shared" si="397"/>
        <v>0</v>
      </c>
      <c r="DV318" s="25">
        <f t="shared" si="397"/>
        <v>0</v>
      </c>
      <c r="DW318" s="25">
        <f t="shared" si="397"/>
        <v>0</v>
      </c>
      <c r="DX318" s="25">
        <f t="shared" si="397"/>
        <v>0</v>
      </c>
      <c r="DY318" s="25">
        <f t="shared" si="397"/>
        <v>0</v>
      </c>
      <c r="DZ318" s="25">
        <f t="shared" si="397"/>
        <v>0</v>
      </c>
      <c r="EA318" s="25">
        <f t="shared" si="397"/>
        <v>0</v>
      </c>
      <c r="EB318" s="25">
        <f t="shared" si="397"/>
        <v>0</v>
      </c>
      <c r="EC318" s="25">
        <f t="shared" si="397"/>
        <v>0</v>
      </c>
      <c r="ED318" s="25">
        <f t="shared" si="397"/>
        <v>0</v>
      </c>
      <c r="EE318" s="25">
        <f t="shared" si="397"/>
        <v>0</v>
      </c>
      <c r="EF318" s="25">
        <f t="shared" si="397"/>
        <v>0</v>
      </c>
      <c r="EG318" s="25">
        <f t="shared" si="397"/>
        <v>0</v>
      </c>
      <c r="EH318" s="25">
        <f t="shared" si="397"/>
        <v>0</v>
      </c>
      <c r="EI318" s="25">
        <f t="shared" si="397"/>
        <v>0</v>
      </c>
      <c r="EJ318" s="25">
        <f t="shared" si="397"/>
        <v>0</v>
      </c>
      <c r="EK318" s="25">
        <f t="shared" si="397"/>
        <v>0</v>
      </c>
      <c r="EL318" s="25">
        <f t="shared" si="397"/>
        <v>0</v>
      </c>
      <c r="EM318" s="25">
        <f t="shared" si="397"/>
        <v>0</v>
      </c>
      <c r="EN318" s="25">
        <f t="shared" si="397"/>
        <v>0</v>
      </c>
      <c r="EO318" s="25">
        <f t="shared" si="397"/>
        <v>0</v>
      </c>
      <c r="EP318" s="25">
        <f t="shared" si="397"/>
        <v>0</v>
      </c>
      <c r="EQ318" s="25">
        <f t="shared" si="397"/>
        <v>0</v>
      </c>
      <c r="ER318" s="25">
        <f t="shared" si="397"/>
        <v>0</v>
      </c>
      <c r="ES318" s="25">
        <f t="shared" si="397"/>
        <v>0</v>
      </c>
      <c r="ET318" s="25">
        <f t="shared" si="397"/>
        <v>0</v>
      </c>
      <c r="EU318" s="25">
        <f t="shared" si="397"/>
        <v>0</v>
      </c>
      <c r="EV318" s="25">
        <f t="shared" si="397"/>
        <v>0</v>
      </c>
      <c r="EW318" s="25">
        <f t="shared" si="397"/>
        <v>0</v>
      </c>
      <c r="EX318" s="25">
        <f t="shared" si="397"/>
        <v>0</v>
      </c>
      <c r="EY318" s="25">
        <f t="shared" si="397"/>
        <v>0</v>
      </c>
      <c r="EZ318" s="25">
        <f t="shared" si="397"/>
        <v>0</v>
      </c>
      <c r="FA318" s="25">
        <f t="shared" si="397"/>
        <v>0</v>
      </c>
      <c r="FB318" s="25">
        <f t="shared" si="397"/>
        <v>0</v>
      </c>
      <c r="FC318" s="25">
        <f t="shared" si="397"/>
        <v>0</v>
      </c>
      <c r="FD318" s="25">
        <f t="shared" si="397"/>
        <v>0</v>
      </c>
      <c r="FE318" s="25">
        <f t="shared" si="397"/>
        <v>0</v>
      </c>
      <c r="FF318" s="25">
        <f t="shared" si="397"/>
        <v>0</v>
      </c>
      <c r="FG318" s="25">
        <f t="shared" si="397"/>
        <v>0</v>
      </c>
      <c r="FH318" s="25">
        <f t="shared" ref="FH318:HS318" si="398">FH316-FH317</f>
        <v>0</v>
      </c>
      <c r="FI318" s="25">
        <f t="shared" si="398"/>
        <v>0</v>
      </c>
      <c r="FJ318" s="25">
        <f t="shared" si="398"/>
        <v>0</v>
      </c>
      <c r="FK318" s="25">
        <f t="shared" si="398"/>
        <v>0</v>
      </c>
      <c r="FL318" s="25">
        <f t="shared" si="398"/>
        <v>0</v>
      </c>
      <c r="FM318" s="25">
        <f t="shared" si="398"/>
        <v>0</v>
      </c>
      <c r="FN318" s="25">
        <f t="shared" si="398"/>
        <v>0</v>
      </c>
      <c r="FO318" s="25">
        <f t="shared" si="398"/>
        <v>0</v>
      </c>
      <c r="FP318" s="25">
        <f t="shared" si="398"/>
        <v>0</v>
      </c>
      <c r="FQ318" s="25">
        <f t="shared" si="398"/>
        <v>0</v>
      </c>
      <c r="FR318" s="25">
        <f t="shared" si="398"/>
        <v>0</v>
      </c>
      <c r="FS318" s="25">
        <f t="shared" si="398"/>
        <v>0</v>
      </c>
      <c r="FT318" s="25">
        <f t="shared" si="398"/>
        <v>0</v>
      </c>
      <c r="FU318" s="25">
        <f t="shared" si="398"/>
        <v>0</v>
      </c>
      <c r="FV318" s="25">
        <f t="shared" si="398"/>
        <v>0</v>
      </c>
      <c r="FW318" s="25">
        <f t="shared" si="398"/>
        <v>0</v>
      </c>
      <c r="FX318" s="25">
        <f t="shared" si="398"/>
        <v>0</v>
      </c>
      <c r="FY318" s="25">
        <f t="shared" si="398"/>
        <v>0</v>
      </c>
      <c r="FZ318" s="25">
        <f t="shared" si="398"/>
        <v>0</v>
      </c>
      <c r="GA318" s="25">
        <f t="shared" si="398"/>
        <v>0</v>
      </c>
      <c r="GB318" s="25">
        <f t="shared" si="398"/>
        <v>0</v>
      </c>
      <c r="GC318" s="25">
        <f t="shared" si="398"/>
        <v>0</v>
      </c>
      <c r="GD318" s="25">
        <f t="shared" si="398"/>
        <v>0</v>
      </c>
      <c r="GE318" s="25">
        <f t="shared" si="398"/>
        <v>0</v>
      </c>
      <c r="GF318" s="25">
        <f t="shared" si="398"/>
        <v>0</v>
      </c>
      <c r="GG318" s="25">
        <f t="shared" si="398"/>
        <v>0</v>
      </c>
      <c r="GH318" s="25">
        <f t="shared" si="398"/>
        <v>0</v>
      </c>
      <c r="GI318" s="25">
        <f t="shared" si="398"/>
        <v>0</v>
      </c>
      <c r="GJ318" s="25">
        <f t="shared" si="398"/>
        <v>0</v>
      </c>
      <c r="GK318" s="25">
        <f t="shared" si="398"/>
        <v>0</v>
      </c>
      <c r="GL318" s="25">
        <f t="shared" si="398"/>
        <v>0</v>
      </c>
      <c r="GM318" s="25">
        <f t="shared" si="398"/>
        <v>0</v>
      </c>
      <c r="GN318" s="25">
        <f t="shared" si="398"/>
        <v>0</v>
      </c>
      <c r="GO318" s="25">
        <f t="shared" si="398"/>
        <v>0</v>
      </c>
      <c r="GP318" s="25">
        <f t="shared" si="398"/>
        <v>0</v>
      </c>
      <c r="GQ318" s="25">
        <f t="shared" si="398"/>
        <v>0</v>
      </c>
      <c r="GR318" s="25">
        <f t="shared" si="398"/>
        <v>0</v>
      </c>
      <c r="GS318" s="25">
        <f t="shared" si="398"/>
        <v>0</v>
      </c>
      <c r="GT318" s="25">
        <f t="shared" si="398"/>
        <v>0</v>
      </c>
      <c r="GU318" s="25">
        <f t="shared" si="398"/>
        <v>0</v>
      </c>
      <c r="GV318" s="25">
        <f t="shared" si="398"/>
        <v>0</v>
      </c>
      <c r="GW318" s="25">
        <f t="shared" si="398"/>
        <v>0</v>
      </c>
      <c r="GX318" s="25">
        <f t="shared" si="398"/>
        <v>0</v>
      </c>
      <c r="GY318" s="25">
        <f t="shared" si="398"/>
        <v>0</v>
      </c>
      <c r="GZ318" s="25">
        <f t="shared" si="398"/>
        <v>0</v>
      </c>
      <c r="HA318" s="25">
        <f t="shared" si="398"/>
        <v>0</v>
      </c>
      <c r="HB318" s="25">
        <f t="shared" si="398"/>
        <v>0</v>
      </c>
      <c r="HC318" s="25">
        <f t="shared" si="398"/>
        <v>0</v>
      </c>
      <c r="HD318" s="25">
        <f t="shared" si="398"/>
        <v>0</v>
      </c>
      <c r="HE318" s="25">
        <f t="shared" si="398"/>
        <v>0</v>
      </c>
      <c r="HF318" s="25">
        <f t="shared" si="398"/>
        <v>0</v>
      </c>
      <c r="HG318" s="25">
        <f t="shared" si="398"/>
        <v>0</v>
      </c>
      <c r="HH318" s="25">
        <f t="shared" si="398"/>
        <v>0</v>
      </c>
      <c r="HI318" s="25">
        <f t="shared" si="398"/>
        <v>0</v>
      </c>
      <c r="HJ318" s="25">
        <f t="shared" si="398"/>
        <v>0</v>
      </c>
      <c r="HK318" s="25">
        <f t="shared" si="398"/>
        <v>0</v>
      </c>
      <c r="HL318" s="25">
        <f t="shared" si="398"/>
        <v>0</v>
      </c>
      <c r="HM318" s="25">
        <f t="shared" si="398"/>
        <v>0</v>
      </c>
      <c r="HN318" s="25">
        <f t="shared" si="398"/>
        <v>0</v>
      </c>
      <c r="HO318" s="25">
        <f t="shared" si="398"/>
        <v>0</v>
      </c>
      <c r="HP318" s="25">
        <f t="shared" si="398"/>
        <v>0</v>
      </c>
      <c r="HQ318" s="25">
        <f t="shared" si="398"/>
        <v>0</v>
      </c>
      <c r="HR318" s="25">
        <f t="shared" si="398"/>
        <v>0</v>
      </c>
      <c r="HS318" s="25">
        <f t="shared" si="398"/>
        <v>0</v>
      </c>
      <c r="HT318" s="25">
        <f t="shared" ref="HT318:KE318" si="399">HT316-HT317</f>
        <v>0</v>
      </c>
      <c r="HU318" s="25">
        <f t="shared" si="399"/>
        <v>0</v>
      </c>
      <c r="HV318" s="25">
        <f t="shared" si="399"/>
        <v>0</v>
      </c>
      <c r="HW318" s="25">
        <f t="shared" si="399"/>
        <v>0</v>
      </c>
      <c r="HX318" s="25">
        <f t="shared" si="399"/>
        <v>0</v>
      </c>
      <c r="HY318" s="25">
        <f t="shared" si="399"/>
        <v>0</v>
      </c>
      <c r="HZ318" s="25">
        <f t="shared" si="399"/>
        <v>0</v>
      </c>
      <c r="IA318" s="25">
        <f t="shared" si="399"/>
        <v>0</v>
      </c>
      <c r="IB318" s="25">
        <f t="shared" si="399"/>
        <v>0</v>
      </c>
      <c r="IC318" s="25">
        <f t="shared" si="399"/>
        <v>0</v>
      </c>
      <c r="ID318" s="25">
        <f t="shared" si="399"/>
        <v>0</v>
      </c>
      <c r="IE318" s="25">
        <f t="shared" si="399"/>
        <v>0</v>
      </c>
      <c r="IF318" s="25">
        <f t="shared" si="399"/>
        <v>0</v>
      </c>
      <c r="IG318" s="25">
        <f t="shared" si="399"/>
        <v>0</v>
      </c>
      <c r="IH318" s="25">
        <f t="shared" si="399"/>
        <v>0</v>
      </c>
      <c r="II318" s="25">
        <f t="shared" si="399"/>
        <v>0</v>
      </c>
      <c r="IJ318" s="25">
        <f t="shared" si="399"/>
        <v>0</v>
      </c>
      <c r="IK318" s="25">
        <f t="shared" si="399"/>
        <v>0</v>
      </c>
      <c r="IL318" s="25">
        <f t="shared" si="399"/>
        <v>0</v>
      </c>
      <c r="IM318" s="25">
        <f t="shared" si="399"/>
        <v>0</v>
      </c>
      <c r="IN318" s="25">
        <f t="shared" si="399"/>
        <v>0</v>
      </c>
      <c r="IO318" s="25">
        <f t="shared" si="399"/>
        <v>0</v>
      </c>
      <c r="IP318" s="25">
        <f t="shared" si="399"/>
        <v>0</v>
      </c>
      <c r="IQ318" s="25">
        <f t="shared" si="399"/>
        <v>0</v>
      </c>
      <c r="IR318" s="25">
        <f t="shared" si="399"/>
        <v>0</v>
      </c>
      <c r="IS318" s="25">
        <f t="shared" si="399"/>
        <v>0</v>
      </c>
      <c r="IT318" s="25">
        <f t="shared" si="399"/>
        <v>0</v>
      </c>
      <c r="IU318" s="25">
        <f t="shared" si="399"/>
        <v>0</v>
      </c>
      <c r="IV318" s="25">
        <f t="shared" si="399"/>
        <v>0</v>
      </c>
      <c r="IW318" s="25">
        <f t="shared" si="399"/>
        <v>0</v>
      </c>
      <c r="IX318" s="25">
        <f t="shared" si="399"/>
        <v>0</v>
      </c>
      <c r="IY318" s="25">
        <f t="shared" si="399"/>
        <v>0</v>
      </c>
      <c r="IZ318" s="25">
        <f t="shared" si="399"/>
        <v>0</v>
      </c>
      <c r="JA318" s="25">
        <f t="shared" si="399"/>
        <v>0</v>
      </c>
      <c r="JB318" s="25">
        <f t="shared" si="399"/>
        <v>0</v>
      </c>
      <c r="JC318" s="25">
        <f t="shared" si="399"/>
        <v>0</v>
      </c>
      <c r="JD318" s="25">
        <f t="shared" si="399"/>
        <v>0</v>
      </c>
      <c r="JE318" s="25">
        <f t="shared" si="399"/>
        <v>0</v>
      </c>
      <c r="JF318" s="25">
        <f t="shared" si="399"/>
        <v>0</v>
      </c>
      <c r="JG318" s="25">
        <f t="shared" si="399"/>
        <v>0</v>
      </c>
      <c r="JH318" s="25">
        <f t="shared" si="399"/>
        <v>0</v>
      </c>
      <c r="JI318" s="25">
        <f t="shared" si="399"/>
        <v>0</v>
      </c>
      <c r="JJ318" s="25">
        <f t="shared" si="399"/>
        <v>0</v>
      </c>
      <c r="JK318" s="25">
        <f t="shared" si="399"/>
        <v>0</v>
      </c>
      <c r="JL318" s="25">
        <f t="shared" si="399"/>
        <v>0</v>
      </c>
      <c r="JM318" s="25">
        <f t="shared" si="399"/>
        <v>0</v>
      </c>
      <c r="JN318" s="25">
        <f t="shared" si="399"/>
        <v>0</v>
      </c>
      <c r="JO318" s="25">
        <f t="shared" si="399"/>
        <v>0</v>
      </c>
      <c r="JP318" s="25">
        <f t="shared" si="399"/>
        <v>0</v>
      </c>
      <c r="JQ318" s="25">
        <f t="shared" si="399"/>
        <v>0</v>
      </c>
      <c r="JR318" s="25">
        <f t="shared" si="399"/>
        <v>0</v>
      </c>
      <c r="JS318" s="25">
        <f t="shared" si="399"/>
        <v>0</v>
      </c>
      <c r="JT318" s="25">
        <f t="shared" si="399"/>
        <v>0</v>
      </c>
      <c r="JU318" s="25">
        <f t="shared" si="399"/>
        <v>0</v>
      </c>
      <c r="JV318" s="25">
        <f t="shared" si="399"/>
        <v>0</v>
      </c>
      <c r="JW318" s="25">
        <f t="shared" si="399"/>
        <v>0</v>
      </c>
      <c r="JX318" s="25">
        <f t="shared" si="399"/>
        <v>0</v>
      </c>
      <c r="JY318" s="25">
        <f t="shared" si="399"/>
        <v>0</v>
      </c>
      <c r="JZ318" s="25">
        <f t="shared" si="399"/>
        <v>0</v>
      </c>
      <c r="KA318" s="25">
        <f t="shared" si="399"/>
        <v>0</v>
      </c>
      <c r="KB318" s="25">
        <f t="shared" si="399"/>
        <v>0</v>
      </c>
      <c r="KC318" s="25">
        <f t="shared" si="399"/>
        <v>0</v>
      </c>
      <c r="KD318" s="25">
        <f t="shared" si="399"/>
        <v>0</v>
      </c>
      <c r="KE318" s="25">
        <f t="shared" si="399"/>
        <v>0</v>
      </c>
      <c r="KF318" s="25">
        <f t="shared" ref="KF318:LV318" si="400">KF316-KF317</f>
        <v>0</v>
      </c>
      <c r="KG318" s="25">
        <f t="shared" si="400"/>
        <v>0</v>
      </c>
      <c r="KH318" s="25">
        <f t="shared" si="400"/>
        <v>0</v>
      </c>
      <c r="KI318" s="25">
        <f t="shared" si="400"/>
        <v>0</v>
      </c>
      <c r="KJ318" s="25">
        <f t="shared" si="400"/>
        <v>0</v>
      </c>
      <c r="KK318" s="25">
        <f t="shared" si="400"/>
        <v>0</v>
      </c>
      <c r="KL318" s="25">
        <f t="shared" si="400"/>
        <v>0</v>
      </c>
      <c r="KM318" s="25">
        <f t="shared" si="400"/>
        <v>0</v>
      </c>
      <c r="KN318" s="25">
        <f t="shared" si="400"/>
        <v>0</v>
      </c>
      <c r="KO318" s="25">
        <f t="shared" si="400"/>
        <v>0</v>
      </c>
      <c r="KP318" s="25">
        <f t="shared" si="400"/>
        <v>0</v>
      </c>
      <c r="KQ318" s="25">
        <f t="shared" si="400"/>
        <v>0</v>
      </c>
      <c r="KR318" s="25">
        <f t="shared" si="400"/>
        <v>0</v>
      </c>
      <c r="KS318" s="25">
        <f t="shared" si="400"/>
        <v>0</v>
      </c>
      <c r="KT318" s="25">
        <f t="shared" si="400"/>
        <v>0</v>
      </c>
      <c r="KU318" s="25">
        <f t="shared" si="400"/>
        <v>0</v>
      </c>
      <c r="KV318" s="25">
        <f t="shared" si="400"/>
        <v>0</v>
      </c>
      <c r="KW318" s="25">
        <f t="shared" si="400"/>
        <v>0</v>
      </c>
      <c r="KX318" s="25">
        <f t="shared" si="400"/>
        <v>0</v>
      </c>
      <c r="KY318" s="25">
        <f t="shared" si="400"/>
        <v>0</v>
      </c>
      <c r="KZ318" s="25">
        <f t="shared" si="400"/>
        <v>0</v>
      </c>
      <c r="LA318" s="25">
        <f t="shared" si="400"/>
        <v>0</v>
      </c>
      <c r="LB318" s="25">
        <f t="shared" si="400"/>
        <v>0</v>
      </c>
      <c r="LC318" s="25">
        <f t="shared" si="400"/>
        <v>0</v>
      </c>
      <c r="LD318" s="25">
        <f t="shared" si="400"/>
        <v>0</v>
      </c>
      <c r="LE318" s="25">
        <f t="shared" si="400"/>
        <v>0</v>
      </c>
      <c r="LF318" s="25">
        <f t="shared" si="400"/>
        <v>0</v>
      </c>
      <c r="LG318" s="25">
        <f t="shared" si="400"/>
        <v>0</v>
      </c>
      <c r="LH318" s="25">
        <f t="shared" si="400"/>
        <v>0</v>
      </c>
      <c r="LI318" s="25">
        <f t="shared" si="400"/>
        <v>0</v>
      </c>
      <c r="LJ318" s="25">
        <f t="shared" si="400"/>
        <v>0</v>
      </c>
      <c r="LK318" s="25">
        <f t="shared" si="400"/>
        <v>0</v>
      </c>
      <c r="LL318" s="25">
        <f t="shared" si="400"/>
        <v>0</v>
      </c>
      <c r="LM318" s="25">
        <f t="shared" si="400"/>
        <v>0</v>
      </c>
      <c r="LN318" s="25">
        <f t="shared" si="400"/>
        <v>0</v>
      </c>
      <c r="LO318" s="25">
        <f t="shared" si="400"/>
        <v>0</v>
      </c>
      <c r="LP318" s="25">
        <f t="shared" si="400"/>
        <v>0</v>
      </c>
      <c r="LQ318" s="25">
        <f t="shared" si="400"/>
        <v>0</v>
      </c>
      <c r="LR318" s="25">
        <f t="shared" si="400"/>
        <v>0</v>
      </c>
      <c r="LS318" s="25">
        <f t="shared" si="400"/>
        <v>0</v>
      </c>
      <c r="LT318" s="25">
        <f t="shared" si="400"/>
        <v>0</v>
      </c>
      <c r="LU318" s="25">
        <f t="shared" si="400"/>
        <v>0</v>
      </c>
      <c r="LV318" s="25">
        <f t="shared" si="400"/>
        <v>0</v>
      </c>
      <c r="LW318" s="25">
        <f>LV318/16*15</f>
        <v>0</v>
      </c>
      <c r="LX318" s="25">
        <f>LW318+LV318</f>
        <v>0</v>
      </c>
      <c r="LY318" s="30">
        <f>LX318/36.7437</f>
        <v>0</v>
      </c>
      <c r="LZ318" s="25"/>
      <c r="MA318" s="25"/>
      <c r="MB318" s="25"/>
      <c r="MC318" s="25">
        <f>'[3]Major Soybean Exports'!M$141/1000</f>
        <v>0.90736643288509333</v>
      </c>
      <c r="MD318" s="25" t="s">
        <v>395</v>
      </c>
      <c r="ME318" s="25"/>
      <c r="MF318" s="25"/>
      <c r="MG318" s="25"/>
      <c r="MH318" s="25"/>
      <c r="MI318" s="25"/>
      <c r="NY318" s="2">
        <f>24000/7</f>
        <v>3428.5714285714284</v>
      </c>
    </row>
    <row r="319" spans="1:418"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  <c r="FB319" s="20"/>
      <c r="FC319" s="20"/>
      <c r="FD319" s="20"/>
      <c r="FE319" s="20"/>
      <c r="FF319" s="20"/>
      <c r="FG319" s="20"/>
      <c r="FH319" s="20"/>
      <c r="FI319" s="20"/>
      <c r="FJ319" s="20"/>
      <c r="FK319" s="20"/>
      <c r="FL319" s="20"/>
      <c r="FM319" s="20"/>
      <c r="FN319" s="20"/>
      <c r="FO319" s="20"/>
      <c r="FP319" s="20"/>
      <c r="FQ319" s="20"/>
      <c r="FR319" s="20"/>
      <c r="FS319" s="20"/>
      <c r="FT319" s="20"/>
      <c r="FU319" s="20"/>
      <c r="FV319" s="20"/>
      <c r="FW319" s="20"/>
      <c r="FX319" s="20"/>
      <c r="FY319" s="20"/>
      <c r="FZ319" s="20"/>
      <c r="GA319" s="20"/>
      <c r="GB319" s="20"/>
      <c r="GC319" s="20"/>
      <c r="GD319" s="20"/>
      <c r="GE319" s="20"/>
      <c r="GF319" s="20"/>
      <c r="GG319" s="20"/>
      <c r="GH319" s="20"/>
      <c r="GI319" s="20"/>
      <c r="GJ319" s="20"/>
      <c r="GK319" s="20"/>
      <c r="GL319" s="20"/>
      <c r="GM319" s="20"/>
      <c r="GN319" s="20"/>
      <c r="GO319" s="20"/>
      <c r="GP319" s="20"/>
      <c r="GQ319" s="20"/>
      <c r="GR319" s="20"/>
      <c r="GS319" s="20"/>
      <c r="GT319" s="20"/>
      <c r="GU319" s="20"/>
      <c r="GV319" s="20"/>
      <c r="GW319" s="20"/>
      <c r="GX319" s="20"/>
      <c r="GY319" s="20"/>
      <c r="GZ319" s="20"/>
      <c r="HA319" s="20"/>
      <c r="HB319" s="20"/>
      <c r="HC319" s="20"/>
      <c r="HD319" s="20"/>
      <c r="HE319" s="20"/>
      <c r="HF319" s="20"/>
      <c r="HG319" s="20"/>
      <c r="HH319" s="20"/>
      <c r="HI319" s="20"/>
      <c r="HJ319" s="20"/>
      <c r="HK319" s="20"/>
      <c r="HL319" s="20"/>
      <c r="HM319" s="20"/>
      <c r="HN319" s="20"/>
      <c r="HO319" s="20"/>
      <c r="HP319" s="20"/>
      <c r="HQ319" s="20"/>
      <c r="HR319" s="20"/>
      <c r="HS319" s="20"/>
      <c r="HT319" s="20"/>
      <c r="HU319" s="20"/>
      <c r="HV319" s="20"/>
      <c r="HW319" s="20"/>
      <c r="HX319" s="20"/>
      <c r="HY319" s="20"/>
      <c r="HZ319" s="20"/>
      <c r="IA319" s="20"/>
      <c r="IB319" s="20"/>
      <c r="IC319" s="20"/>
      <c r="ID319" s="20"/>
      <c r="IE319" s="20"/>
      <c r="IF319" s="20"/>
      <c r="IG319" s="20"/>
      <c r="IH319" s="20"/>
      <c r="II319" s="20"/>
      <c r="IJ319" s="20"/>
      <c r="IK319" s="20"/>
      <c r="IL319" s="20"/>
      <c r="IM319" s="20"/>
      <c r="IN319" s="20"/>
      <c r="IO319" s="20"/>
      <c r="IP319" s="20"/>
      <c r="IQ319" s="20"/>
      <c r="IR319" s="20"/>
      <c r="IS319" s="20"/>
      <c r="IT319" s="20"/>
      <c r="IU319" s="20"/>
      <c r="IV319" s="20"/>
      <c r="IW319" s="20"/>
      <c r="IX319" s="20"/>
      <c r="IY319" s="20"/>
      <c r="IZ319" s="20"/>
      <c r="JA319" s="20"/>
      <c r="JB319" s="20"/>
      <c r="JC319" s="20"/>
      <c r="JD319" s="20"/>
      <c r="JE319" s="20"/>
      <c r="JF319" s="20"/>
      <c r="JG319" s="20"/>
      <c r="JH319" s="20"/>
      <c r="JI319" s="20"/>
      <c r="JJ319" s="20"/>
      <c r="JK319" s="20"/>
      <c r="JL319" s="20"/>
      <c r="JM319" s="20"/>
      <c r="JN319" s="20"/>
      <c r="JO319" s="20"/>
      <c r="JP319" s="20"/>
      <c r="JQ319" s="20"/>
      <c r="JR319" s="20"/>
      <c r="JS319" s="20"/>
      <c r="JT319" s="20"/>
      <c r="JU319" s="20"/>
      <c r="JV319" s="20"/>
      <c r="JW319" s="20"/>
      <c r="JX319" s="20"/>
      <c r="JY319" s="20"/>
      <c r="JZ319" s="20"/>
      <c r="KA319" s="20"/>
      <c r="KB319" s="20"/>
      <c r="KC319" s="20"/>
      <c r="KD319" s="20"/>
      <c r="KE319" s="20"/>
      <c r="KF319" s="20"/>
      <c r="KG319" s="20"/>
      <c r="KH319" s="20"/>
      <c r="KI319" s="20"/>
      <c r="KJ319" s="20"/>
      <c r="KK319" s="20"/>
      <c r="KL319" s="20"/>
      <c r="KM319" s="20"/>
      <c r="KN319" s="20"/>
      <c r="KO319" s="20"/>
      <c r="KP319" s="20"/>
      <c r="KQ319" s="20"/>
      <c r="KR319" s="20"/>
      <c r="KS319" s="20"/>
      <c r="KT319" s="20"/>
      <c r="KU319" s="20"/>
      <c r="KV319" s="20"/>
      <c r="KW319" s="20"/>
      <c r="KX319" s="20"/>
      <c r="KY319" s="20"/>
      <c r="KZ319" s="20"/>
      <c r="LA319" s="20"/>
      <c r="LB319" s="20"/>
      <c r="LC319" s="20"/>
      <c r="LD319" s="20"/>
      <c r="LE319" s="20"/>
      <c r="LF319" s="20"/>
      <c r="LG319" s="20"/>
      <c r="LH319" s="20"/>
      <c r="LI319" s="20"/>
      <c r="LJ319" s="20"/>
      <c r="LK319" s="20"/>
      <c r="LL319" s="20"/>
      <c r="LM319" s="20"/>
      <c r="LN319" s="20"/>
      <c r="LO319" s="20"/>
      <c r="LP319" s="20"/>
      <c r="LQ319" s="20"/>
      <c r="LR319" s="20"/>
      <c r="LS319" s="20"/>
      <c r="LT319" s="20"/>
      <c r="LU319" s="20"/>
      <c r="LV319" s="20"/>
      <c r="LW319" s="20"/>
      <c r="LX319" s="20"/>
      <c r="LY319" s="20"/>
      <c r="LZ319" s="20"/>
      <c r="MA319" s="20"/>
      <c r="MB319" s="20"/>
      <c r="MC319" s="20">
        <f>(MC318/31)*36.7437</f>
        <v>1.0754838709677419</v>
      </c>
      <c r="MD319" s="20" t="s">
        <v>396</v>
      </c>
      <c r="ME319" s="20"/>
      <c r="MF319" s="20"/>
      <c r="MG319" s="20"/>
      <c r="MH319" s="20"/>
      <c r="MI319" s="20"/>
    </row>
    <row r="320" spans="1:418"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  <c r="FB320" s="20"/>
      <c r="FC320" s="20"/>
      <c r="FD320" s="20"/>
      <c r="FE320" s="20"/>
      <c r="FF320" s="20"/>
      <c r="FG320" s="20"/>
      <c r="FH320" s="20"/>
      <c r="FI320" s="20"/>
      <c r="FJ320" s="20"/>
      <c r="FK320" s="20"/>
      <c r="FL320" s="20"/>
      <c r="FM320" s="20"/>
      <c r="FN320" s="20"/>
      <c r="FO320" s="20"/>
      <c r="FP320" s="20"/>
      <c r="FQ320" s="20"/>
      <c r="FR320" s="20"/>
      <c r="FS320" s="20"/>
      <c r="FT320" s="20"/>
      <c r="FU320" s="20"/>
      <c r="FV320" s="20"/>
      <c r="FW320" s="20"/>
      <c r="FX320" s="20"/>
      <c r="FY320" s="20"/>
      <c r="FZ320" s="20"/>
      <c r="GA320" s="20"/>
      <c r="GB320" s="20"/>
      <c r="GC320" s="20"/>
      <c r="GD320" s="20"/>
      <c r="GE320" s="20"/>
      <c r="GF320" s="20"/>
      <c r="GG320" s="20"/>
      <c r="GH320" s="20"/>
      <c r="GI320" s="20"/>
      <c r="GJ320" s="20"/>
      <c r="GK320" s="20"/>
      <c r="GL320" s="20"/>
      <c r="GM320" s="20"/>
      <c r="GN320" s="20"/>
      <c r="GO320" s="20"/>
      <c r="GP320" s="20"/>
      <c r="GQ320" s="20"/>
      <c r="GR320" s="20"/>
      <c r="GS320" s="20"/>
      <c r="GT320" s="20"/>
      <c r="GU320" s="20"/>
      <c r="GV320" s="20"/>
      <c r="GW320" s="20"/>
      <c r="GX320" s="20"/>
      <c r="GY320" s="20"/>
      <c r="GZ320" s="20"/>
      <c r="HA320" s="20"/>
      <c r="HB320" s="20"/>
      <c r="HC320" s="20"/>
      <c r="HD320" s="20"/>
      <c r="HE320" s="20"/>
      <c r="HF320" s="20"/>
      <c r="HG320" s="20"/>
      <c r="HH320" s="20"/>
      <c r="HI320" s="20"/>
      <c r="HJ320" s="20"/>
      <c r="HK320" s="20"/>
      <c r="HL320" s="20"/>
      <c r="HM320" s="20"/>
      <c r="HN320" s="20"/>
      <c r="HO320" s="20"/>
      <c r="HP320" s="20"/>
      <c r="HQ320" s="20"/>
      <c r="HR320" s="20"/>
      <c r="HS320" s="20"/>
      <c r="HT320" s="20"/>
      <c r="HU320" s="20"/>
      <c r="HV320" s="20"/>
      <c r="HW320" s="20"/>
      <c r="HX320" s="20"/>
      <c r="HY320" s="20"/>
      <c r="HZ320" s="20"/>
      <c r="IA320" s="20"/>
      <c r="IB320" s="20"/>
      <c r="IC320" s="20"/>
      <c r="ID320" s="20"/>
      <c r="IE320" s="20"/>
      <c r="IF320" s="20"/>
      <c r="IG320" s="20"/>
      <c r="IH320" s="20"/>
      <c r="II320" s="20"/>
      <c r="IJ320" s="20"/>
      <c r="IK320" s="20"/>
      <c r="IL320" s="20"/>
      <c r="IM320" s="20"/>
      <c r="IN320" s="20"/>
      <c r="IO320" s="20"/>
      <c r="IP320" s="20"/>
      <c r="IQ320" s="20"/>
      <c r="IR320" s="20"/>
      <c r="IS320" s="20"/>
      <c r="IT320" s="20"/>
      <c r="IU320" s="20"/>
      <c r="IV320" s="20"/>
      <c r="IW320" s="20"/>
      <c r="IX320" s="20"/>
      <c r="IY320" s="20"/>
      <c r="IZ320" s="20"/>
      <c r="JA320" s="20"/>
      <c r="JB320" s="20"/>
      <c r="JC320" s="20"/>
      <c r="JD320" s="20"/>
      <c r="JE320" s="20"/>
      <c r="JF320" s="20"/>
      <c r="JG320" s="20"/>
      <c r="JH320" s="20"/>
      <c r="JI320" s="20"/>
      <c r="JJ320" s="20"/>
      <c r="JK320" s="20"/>
      <c r="JL320" s="20"/>
      <c r="JM320" s="20"/>
      <c r="JN320" s="20"/>
      <c r="JO320" s="20"/>
      <c r="JP320" s="20"/>
      <c r="JQ320" s="20"/>
      <c r="JR320" s="20"/>
      <c r="JS320" s="20"/>
      <c r="JT320" s="20"/>
      <c r="JU320" s="20"/>
      <c r="JV320" s="20"/>
      <c r="JW320" s="20"/>
      <c r="JX320" s="20"/>
      <c r="JY320" s="20"/>
      <c r="JZ320" s="20"/>
      <c r="KA320" s="20"/>
      <c r="KB320" s="20"/>
      <c r="KC320" s="20"/>
      <c r="KD320" s="20"/>
      <c r="KE320" s="20"/>
      <c r="KF320" s="20"/>
      <c r="KG320" s="20"/>
      <c r="KH320" s="20"/>
      <c r="KI320" s="20"/>
      <c r="KJ320" s="20"/>
      <c r="KK320" s="20"/>
      <c r="KL320" s="20"/>
      <c r="KM320" s="20"/>
      <c r="KN320" s="20"/>
      <c r="KO320" s="20"/>
      <c r="KP320" s="20"/>
      <c r="KQ320" s="20"/>
      <c r="KR320" s="20"/>
      <c r="KS320" s="20"/>
      <c r="KT320" s="20"/>
      <c r="KU320" s="20"/>
      <c r="KV320" s="20"/>
      <c r="KW320" s="20"/>
      <c r="KX320" s="20"/>
      <c r="KY320" s="20"/>
      <c r="KZ320" s="20"/>
      <c r="LA320" s="20"/>
      <c r="LB320" s="20"/>
      <c r="LC320" s="20"/>
      <c r="LD320" s="20"/>
      <c r="LE320" s="20"/>
      <c r="LF320" s="20"/>
      <c r="LG320" s="20"/>
      <c r="LH320" s="20"/>
      <c r="LI320" s="20"/>
      <c r="LJ320" s="20"/>
      <c r="LK320" s="20"/>
      <c r="LL320" s="20"/>
      <c r="LM320" s="20"/>
      <c r="LN320" s="20"/>
      <c r="LO320" s="20"/>
      <c r="LP320" s="20"/>
      <c r="LQ320" s="20"/>
      <c r="LR320" s="20"/>
      <c r="LS320" s="20"/>
      <c r="LT320" s="20"/>
      <c r="LU320" s="20"/>
      <c r="LV320" s="20"/>
      <c r="LW320" s="20"/>
      <c r="LX320" s="20"/>
      <c r="LY320" s="20"/>
      <c r="LZ320" s="20"/>
      <c r="MA320" s="20"/>
      <c r="MB320" s="20"/>
      <c r="MC320" s="20">
        <f>MC319*7</f>
        <v>7.5283870967741935</v>
      </c>
      <c r="MD320" s="20" t="s">
        <v>397</v>
      </c>
      <c r="ME320" s="20"/>
      <c r="MF320" s="20"/>
      <c r="MG320" s="20"/>
      <c r="MH320" s="20"/>
      <c r="MI320" s="20"/>
    </row>
    <row r="321" spans="341:342">
      <c r="MC321" s="2">
        <f>MC320/2.45</f>
        <v>3.072811059907834</v>
      </c>
      <c r="MD321" s="2" t="s">
        <v>391</v>
      </c>
    </row>
  </sheetData>
  <hyperlinks>
    <hyperlink ref="A2" r:id="rId1" display="https://fgisonline.ams.usda.gov/ExportGrainReport/default.aspx" xr:uid="{78DE0DC8-D92E-4BE4-86A9-DBE3397A79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0245-B627-40EA-AAAA-B085DF406413}">
  <dimension ref="A1:ALU333"/>
  <sheetViews>
    <sheetView zoomScale="80" zoomScaleNormal="80" workbookViewId="0">
      <pane xSplit="1" ySplit="3" topLeftCell="XC313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XK333" sqref="XK333"/>
    </sheetView>
  </sheetViews>
  <sheetFormatPr defaultColWidth="11.6640625" defaultRowHeight="12.75"/>
  <cols>
    <col min="1" max="1" width="58.33203125" customWidth="1"/>
  </cols>
  <sheetData>
    <row r="1" spans="1:1009">
      <c r="A1" t="s">
        <v>398</v>
      </c>
    </row>
    <row r="2" spans="1:1009">
      <c r="A2" s="16" t="s">
        <v>61</v>
      </c>
    </row>
    <row r="3" spans="1:1009">
      <c r="B3" s="46">
        <v>40059</v>
      </c>
      <c r="C3" s="46">
        <v>40066</v>
      </c>
      <c r="D3" s="46">
        <v>40073</v>
      </c>
      <c r="E3" s="46">
        <v>40080</v>
      </c>
      <c r="F3" s="46">
        <v>40087</v>
      </c>
      <c r="G3" s="46">
        <v>40094</v>
      </c>
      <c r="H3" s="46">
        <v>40101</v>
      </c>
      <c r="I3" s="46">
        <v>40108</v>
      </c>
      <c r="J3" s="46">
        <v>40115</v>
      </c>
      <c r="K3" s="46">
        <v>40122</v>
      </c>
      <c r="L3" s="46">
        <v>40129</v>
      </c>
      <c r="M3" s="46">
        <v>40136</v>
      </c>
      <c r="N3" s="46">
        <v>40143</v>
      </c>
      <c r="O3" s="46">
        <v>40150</v>
      </c>
      <c r="P3" s="46">
        <v>40157</v>
      </c>
      <c r="Q3" s="46">
        <v>40164</v>
      </c>
      <c r="R3" s="46">
        <v>40171</v>
      </c>
      <c r="S3" s="46">
        <v>40178</v>
      </c>
      <c r="T3" s="46">
        <v>40185</v>
      </c>
      <c r="U3" s="46">
        <v>40192</v>
      </c>
      <c r="V3" s="46">
        <v>40199</v>
      </c>
      <c r="W3" s="46">
        <v>40206</v>
      </c>
      <c r="X3" s="46">
        <v>40213</v>
      </c>
      <c r="Y3" s="46">
        <v>40220</v>
      </c>
      <c r="Z3" s="46">
        <v>40227</v>
      </c>
      <c r="AA3" s="46">
        <v>40234</v>
      </c>
      <c r="AB3" s="46">
        <v>40241</v>
      </c>
      <c r="AC3" s="46">
        <v>40248</v>
      </c>
      <c r="AD3" s="46">
        <v>40255</v>
      </c>
      <c r="AE3" s="46">
        <v>40262</v>
      </c>
      <c r="AF3" s="46">
        <v>40269</v>
      </c>
      <c r="AG3" s="46">
        <v>40276</v>
      </c>
      <c r="AH3" s="46">
        <v>40283</v>
      </c>
      <c r="AI3" s="46">
        <v>40290</v>
      </c>
      <c r="AJ3" s="46">
        <v>40297</v>
      </c>
      <c r="AK3" s="46">
        <v>40304</v>
      </c>
      <c r="AL3" s="46">
        <v>40311</v>
      </c>
      <c r="AM3" s="46">
        <v>40318</v>
      </c>
      <c r="AN3" s="46">
        <v>40325</v>
      </c>
      <c r="AO3" s="46">
        <v>40332</v>
      </c>
      <c r="AP3" s="46">
        <v>40339</v>
      </c>
      <c r="AQ3" s="46">
        <v>40346</v>
      </c>
      <c r="AR3" s="46">
        <v>40353</v>
      </c>
      <c r="AS3" s="46">
        <v>40360</v>
      </c>
      <c r="AT3" s="46">
        <v>40367</v>
      </c>
      <c r="AU3" s="46">
        <v>40374</v>
      </c>
      <c r="AV3" s="46">
        <v>40381</v>
      </c>
      <c r="AW3" s="46">
        <v>40388</v>
      </c>
      <c r="AX3" s="46">
        <v>40395</v>
      </c>
      <c r="AY3" s="46">
        <v>40402</v>
      </c>
      <c r="AZ3" s="46">
        <v>40409</v>
      </c>
      <c r="BA3" s="46">
        <v>40416</v>
      </c>
      <c r="BB3" s="46">
        <v>40423</v>
      </c>
      <c r="BC3" s="46">
        <v>40430</v>
      </c>
      <c r="BD3" s="46">
        <v>40437</v>
      </c>
      <c r="BE3" s="46">
        <v>40444</v>
      </c>
      <c r="BF3" s="46">
        <v>40451</v>
      </c>
      <c r="BG3" s="46">
        <v>40458</v>
      </c>
      <c r="BH3" s="46">
        <v>40465</v>
      </c>
      <c r="BI3" s="46">
        <v>40472</v>
      </c>
      <c r="BJ3" s="46">
        <v>40479</v>
      </c>
      <c r="BK3" s="46">
        <v>40486</v>
      </c>
      <c r="BL3" s="46">
        <v>40493</v>
      </c>
      <c r="BM3" s="46">
        <v>40500</v>
      </c>
      <c r="BN3" s="46">
        <v>40507</v>
      </c>
      <c r="BO3" s="46">
        <v>40514</v>
      </c>
      <c r="BP3" s="46">
        <v>40521</v>
      </c>
      <c r="BQ3" s="46">
        <v>40528</v>
      </c>
      <c r="BR3" s="46">
        <v>40535</v>
      </c>
      <c r="BS3" s="46">
        <v>40542</v>
      </c>
      <c r="BT3" s="46">
        <v>40549</v>
      </c>
      <c r="BU3" s="46">
        <v>40556</v>
      </c>
      <c r="BV3" s="46">
        <v>40563</v>
      </c>
      <c r="BW3" s="46">
        <v>40570</v>
      </c>
      <c r="BX3" s="46">
        <v>40577</v>
      </c>
      <c r="BY3" s="46">
        <v>40584</v>
      </c>
      <c r="BZ3" s="46">
        <v>40591</v>
      </c>
      <c r="CA3" s="46">
        <v>40598</v>
      </c>
      <c r="CB3" s="46">
        <v>40605</v>
      </c>
      <c r="CC3" s="46">
        <v>40612</v>
      </c>
      <c r="CD3" s="46">
        <v>40619</v>
      </c>
      <c r="CE3" s="46">
        <v>40626</v>
      </c>
      <c r="CF3" s="46">
        <v>40633</v>
      </c>
      <c r="CG3" s="46">
        <v>40640</v>
      </c>
      <c r="CH3" s="46">
        <v>40647</v>
      </c>
      <c r="CI3" s="46">
        <v>40654</v>
      </c>
      <c r="CJ3" s="46">
        <v>40661</v>
      </c>
      <c r="CK3" s="46">
        <v>40668</v>
      </c>
      <c r="CL3" s="46">
        <v>40675</v>
      </c>
      <c r="CM3" s="46">
        <v>40682</v>
      </c>
      <c r="CN3" s="46">
        <v>40689</v>
      </c>
      <c r="CO3" s="46">
        <v>40696</v>
      </c>
      <c r="CP3" s="46">
        <v>40703</v>
      </c>
      <c r="CQ3" s="46">
        <v>40710</v>
      </c>
      <c r="CR3" s="46">
        <v>40717</v>
      </c>
      <c r="CS3" s="46">
        <v>40724</v>
      </c>
      <c r="CT3" s="46">
        <v>40731</v>
      </c>
      <c r="CU3" s="46">
        <v>40738</v>
      </c>
      <c r="CV3" s="46">
        <v>40745</v>
      </c>
      <c r="CW3" s="46">
        <v>40752</v>
      </c>
      <c r="CX3" s="46">
        <v>40759</v>
      </c>
      <c r="CY3" s="46">
        <v>40766</v>
      </c>
      <c r="CZ3" s="46">
        <v>40773</v>
      </c>
      <c r="DA3" s="46">
        <v>40780</v>
      </c>
      <c r="DB3" s="46">
        <v>40787</v>
      </c>
      <c r="DC3" s="46">
        <v>40794</v>
      </c>
      <c r="DD3" s="46">
        <v>40801</v>
      </c>
      <c r="DE3" s="46">
        <v>40808</v>
      </c>
      <c r="DF3" s="46">
        <v>40815</v>
      </c>
      <c r="DG3" s="46">
        <v>40822</v>
      </c>
      <c r="DH3" s="46">
        <v>40829</v>
      </c>
      <c r="DI3" s="46">
        <v>40836</v>
      </c>
      <c r="DJ3" s="46">
        <v>40843</v>
      </c>
      <c r="DK3" s="46">
        <v>40850</v>
      </c>
      <c r="DL3" s="46">
        <v>40857</v>
      </c>
      <c r="DM3" s="46">
        <v>40864</v>
      </c>
      <c r="DN3" s="46">
        <v>40871</v>
      </c>
      <c r="DO3" s="46">
        <v>40878</v>
      </c>
      <c r="DP3" s="46">
        <v>40885</v>
      </c>
      <c r="DQ3" s="46">
        <v>40892</v>
      </c>
      <c r="DR3" s="46">
        <v>40899</v>
      </c>
      <c r="DS3" s="46">
        <v>40906</v>
      </c>
      <c r="DT3" s="46">
        <v>40913</v>
      </c>
      <c r="DU3" s="46">
        <v>40920</v>
      </c>
      <c r="DV3" s="46">
        <v>40927</v>
      </c>
      <c r="DW3" s="46">
        <v>40934</v>
      </c>
      <c r="DX3" s="46">
        <v>40941</v>
      </c>
      <c r="DY3" s="46">
        <v>40948</v>
      </c>
      <c r="DZ3" s="46">
        <v>40955</v>
      </c>
      <c r="EA3" s="46">
        <v>40962</v>
      </c>
      <c r="EB3" s="46">
        <v>40969</v>
      </c>
      <c r="EC3" s="46">
        <v>40976</v>
      </c>
      <c r="ED3" s="46">
        <v>40983</v>
      </c>
      <c r="EE3" s="46">
        <v>40990</v>
      </c>
      <c r="EF3" s="46">
        <v>40997</v>
      </c>
      <c r="EG3" s="46">
        <v>41004</v>
      </c>
      <c r="EH3" s="46">
        <v>41011</v>
      </c>
      <c r="EI3" s="46">
        <v>41018</v>
      </c>
      <c r="EJ3" s="46">
        <v>41025</v>
      </c>
      <c r="EK3" s="46">
        <v>41032</v>
      </c>
      <c r="EL3" s="46">
        <v>41039</v>
      </c>
      <c r="EM3" s="46">
        <v>41046</v>
      </c>
      <c r="EN3" s="46">
        <v>41053</v>
      </c>
      <c r="EO3" s="46">
        <v>41060</v>
      </c>
      <c r="EP3" s="46">
        <v>41067</v>
      </c>
      <c r="EQ3" s="46">
        <v>41074</v>
      </c>
      <c r="ER3" s="46">
        <v>41081</v>
      </c>
      <c r="ES3" s="46">
        <v>41088</v>
      </c>
      <c r="ET3" s="46">
        <v>41095</v>
      </c>
      <c r="EU3" s="46">
        <v>41102</v>
      </c>
      <c r="EV3" s="46">
        <v>41109</v>
      </c>
      <c r="EW3" s="46">
        <v>41116</v>
      </c>
      <c r="EX3" s="46">
        <v>41123</v>
      </c>
      <c r="EY3" s="46">
        <v>41130</v>
      </c>
      <c r="EZ3" s="46">
        <v>41137</v>
      </c>
      <c r="FA3" s="46">
        <v>41144</v>
      </c>
      <c r="FB3" s="46">
        <v>41151</v>
      </c>
      <c r="FC3" s="46">
        <v>41158</v>
      </c>
      <c r="FD3" s="46">
        <v>41165</v>
      </c>
      <c r="FE3" s="46">
        <v>41172</v>
      </c>
      <c r="FF3" s="46">
        <v>41179</v>
      </c>
      <c r="FG3" s="46">
        <v>41186</v>
      </c>
      <c r="FH3" s="46">
        <v>41193</v>
      </c>
      <c r="FI3" s="46">
        <v>41200</v>
      </c>
      <c r="FJ3" s="46">
        <v>41207</v>
      </c>
      <c r="FK3" s="46">
        <v>41214</v>
      </c>
      <c r="FL3" s="46">
        <v>41221</v>
      </c>
      <c r="FM3" s="46">
        <v>41228</v>
      </c>
      <c r="FN3" s="46">
        <v>41235</v>
      </c>
      <c r="FO3" s="46">
        <v>41242</v>
      </c>
      <c r="FP3" s="46">
        <v>41249</v>
      </c>
      <c r="FQ3" s="46">
        <v>41256</v>
      </c>
      <c r="FR3" s="46">
        <v>41263</v>
      </c>
      <c r="FS3" s="46">
        <v>41270</v>
      </c>
      <c r="FT3" s="46">
        <v>41277</v>
      </c>
      <c r="FU3" s="46">
        <v>41284</v>
      </c>
      <c r="FV3" s="46">
        <v>41291</v>
      </c>
      <c r="FW3" s="46">
        <v>41298</v>
      </c>
      <c r="FX3" s="46">
        <v>41305</v>
      </c>
      <c r="FY3" s="46">
        <v>41312</v>
      </c>
      <c r="FZ3" s="46">
        <v>41319</v>
      </c>
      <c r="GA3" s="46">
        <v>41326</v>
      </c>
      <c r="GB3" s="46">
        <v>41333</v>
      </c>
      <c r="GC3" s="46">
        <v>41340</v>
      </c>
      <c r="GD3" s="46">
        <v>41347</v>
      </c>
      <c r="GE3" s="46">
        <v>41354</v>
      </c>
      <c r="GF3" s="46">
        <v>41361</v>
      </c>
      <c r="GG3" s="46">
        <v>41368</v>
      </c>
      <c r="GH3" s="46">
        <v>41375</v>
      </c>
      <c r="GI3" s="46">
        <v>41382</v>
      </c>
      <c r="GJ3" s="46">
        <v>41389</v>
      </c>
      <c r="GK3" s="46">
        <v>41396</v>
      </c>
      <c r="GL3" s="46">
        <v>41403</v>
      </c>
      <c r="GM3" s="46">
        <v>41410</v>
      </c>
      <c r="GN3" s="46">
        <v>41417</v>
      </c>
      <c r="GO3" s="46">
        <v>41424</v>
      </c>
      <c r="GP3" s="46">
        <v>41431</v>
      </c>
      <c r="GQ3" s="46">
        <v>41438</v>
      </c>
      <c r="GR3" s="46">
        <v>41445</v>
      </c>
      <c r="GS3" s="46">
        <v>41452</v>
      </c>
      <c r="GT3" s="46">
        <v>41459</v>
      </c>
      <c r="GU3" s="46">
        <v>41466</v>
      </c>
      <c r="GV3" s="46">
        <v>41473</v>
      </c>
      <c r="GW3" s="46">
        <v>41480</v>
      </c>
      <c r="GX3" s="46">
        <v>41487</v>
      </c>
      <c r="GY3" s="46">
        <v>41494</v>
      </c>
      <c r="GZ3" s="46">
        <v>41501</v>
      </c>
      <c r="HA3" s="46">
        <v>41508</v>
      </c>
      <c r="HB3" s="46">
        <v>41515</v>
      </c>
      <c r="HC3" s="46">
        <v>41522</v>
      </c>
      <c r="HD3" s="46">
        <v>41529</v>
      </c>
      <c r="HE3" s="46">
        <v>41536</v>
      </c>
      <c r="HF3" s="46">
        <v>41543</v>
      </c>
      <c r="HG3" s="46">
        <v>41550</v>
      </c>
      <c r="HH3" s="46">
        <v>41557</v>
      </c>
      <c r="HI3" s="46">
        <v>41564</v>
      </c>
      <c r="HJ3" s="46">
        <v>41571</v>
      </c>
      <c r="HK3" s="46">
        <v>41578</v>
      </c>
      <c r="HL3" s="46">
        <v>41585</v>
      </c>
      <c r="HM3" s="46">
        <v>41592</v>
      </c>
      <c r="HN3" s="46">
        <v>41599</v>
      </c>
      <c r="HO3" s="46">
        <v>41606</v>
      </c>
      <c r="HP3" s="46">
        <v>41613</v>
      </c>
      <c r="HQ3" s="46">
        <v>41620</v>
      </c>
      <c r="HR3" s="46">
        <v>41627</v>
      </c>
      <c r="HS3" s="46">
        <v>41634</v>
      </c>
      <c r="HT3" s="46">
        <v>41641</v>
      </c>
      <c r="HU3" s="46">
        <v>41648</v>
      </c>
      <c r="HV3" s="46">
        <v>41655</v>
      </c>
      <c r="HW3" s="46">
        <v>41662</v>
      </c>
      <c r="HX3" s="46">
        <v>41669</v>
      </c>
      <c r="HY3" s="46">
        <v>41676</v>
      </c>
      <c r="HZ3" s="46">
        <v>41683</v>
      </c>
      <c r="IA3" s="46">
        <v>41690</v>
      </c>
      <c r="IB3" s="46">
        <v>41697</v>
      </c>
      <c r="IC3" s="46">
        <v>41704</v>
      </c>
      <c r="ID3" s="46">
        <v>41711</v>
      </c>
      <c r="IE3" s="46">
        <v>41718</v>
      </c>
      <c r="IF3" s="46">
        <v>41725</v>
      </c>
      <c r="IG3" s="46">
        <v>41732</v>
      </c>
      <c r="IH3" s="46">
        <v>41739</v>
      </c>
      <c r="II3" s="46">
        <v>41746</v>
      </c>
      <c r="IJ3" s="46">
        <v>41753</v>
      </c>
      <c r="IK3" s="46">
        <v>41760</v>
      </c>
      <c r="IL3" s="46">
        <v>41767</v>
      </c>
      <c r="IM3" s="46">
        <v>41774</v>
      </c>
      <c r="IN3" s="46">
        <v>41781</v>
      </c>
      <c r="IO3" s="46">
        <v>41788</v>
      </c>
      <c r="IP3" s="46">
        <v>41795</v>
      </c>
      <c r="IQ3" s="46">
        <v>41802</v>
      </c>
      <c r="IR3" s="46">
        <v>41809</v>
      </c>
      <c r="IS3" s="46">
        <v>41816</v>
      </c>
      <c r="IT3" s="46">
        <v>41823</v>
      </c>
      <c r="IU3" s="46">
        <v>41830</v>
      </c>
      <c r="IV3" s="46">
        <v>41837</v>
      </c>
      <c r="IW3" s="46">
        <v>41844</v>
      </c>
      <c r="IX3" s="46">
        <v>41851</v>
      </c>
      <c r="IY3" s="46">
        <v>41858</v>
      </c>
      <c r="IZ3" s="46">
        <v>41865</v>
      </c>
      <c r="JA3" s="46">
        <v>41872</v>
      </c>
      <c r="JB3" s="46">
        <v>41879</v>
      </c>
      <c r="JC3" s="46">
        <v>41886</v>
      </c>
      <c r="JD3" s="46">
        <v>41893</v>
      </c>
      <c r="JE3" s="46">
        <v>41900</v>
      </c>
      <c r="JF3" s="46">
        <v>41907</v>
      </c>
      <c r="JG3" s="46">
        <v>41914</v>
      </c>
      <c r="JH3" s="46">
        <v>41921</v>
      </c>
      <c r="JI3" s="46">
        <v>41928</v>
      </c>
      <c r="JJ3" s="46">
        <v>41935</v>
      </c>
      <c r="JK3" s="46">
        <v>41942</v>
      </c>
      <c r="JL3" s="46">
        <v>41949</v>
      </c>
      <c r="JM3" s="46">
        <v>41956</v>
      </c>
      <c r="JN3" s="46">
        <v>41963</v>
      </c>
      <c r="JO3" s="46">
        <v>41970</v>
      </c>
      <c r="JP3" s="46">
        <v>41977</v>
      </c>
      <c r="JQ3" s="46">
        <v>41984</v>
      </c>
      <c r="JR3" s="46">
        <v>41991</v>
      </c>
      <c r="JS3" s="46">
        <v>41998</v>
      </c>
      <c r="JT3" s="46">
        <v>42005</v>
      </c>
      <c r="JU3" s="46">
        <v>42012</v>
      </c>
      <c r="JV3" s="46">
        <v>42019</v>
      </c>
      <c r="JW3" s="46">
        <v>42026</v>
      </c>
      <c r="JX3" s="46">
        <v>42033</v>
      </c>
      <c r="JY3" s="46">
        <v>42040</v>
      </c>
      <c r="JZ3" s="46">
        <v>42047</v>
      </c>
      <c r="KA3" s="46">
        <v>42054</v>
      </c>
      <c r="KB3" s="46">
        <v>42061</v>
      </c>
      <c r="KC3" s="46">
        <v>42068</v>
      </c>
      <c r="KD3" s="46">
        <v>42075</v>
      </c>
      <c r="KE3" s="46">
        <v>42082</v>
      </c>
      <c r="KF3" s="46">
        <v>42089</v>
      </c>
      <c r="KG3" s="46">
        <v>42096</v>
      </c>
      <c r="KH3" s="46">
        <v>42103</v>
      </c>
      <c r="KI3" s="46">
        <v>42110</v>
      </c>
      <c r="KJ3" s="46">
        <v>42117</v>
      </c>
      <c r="KK3" s="46">
        <v>42124</v>
      </c>
      <c r="KL3" s="46">
        <v>42131</v>
      </c>
      <c r="KM3" s="46">
        <v>42138</v>
      </c>
      <c r="KN3" s="46">
        <v>42145</v>
      </c>
      <c r="KO3" s="46">
        <v>42152</v>
      </c>
      <c r="KP3" s="46">
        <v>42159</v>
      </c>
      <c r="KQ3" s="46">
        <v>42166</v>
      </c>
      <c r="KR3" s="46">
        <v>42173</v>
      </c>
      <c r="KS3" s="46">
        <v>42180</v>
      </c>
      <c r="KT3" s="46">
        <v>42187</v>
      </c>
      <c r="KU3" s="46">
        <v>42194</v>
      </c>
      <c r="KV3" s="46">
        <v>42201</v>
      </c>
      <c r="KW3" s="46">
        <v>42208</v>
      </c>
      <c r="KX3" s="46">
        <v>42215</v>
      </c>
      <c r="KY3" s="46">
        <v>42222</v>
      </c>
      <c r="KZ3" s="46">
        <v>42229</v>
      </c>
      <c r="LA3" s="46">
        <v>42236</v>
      </c>
      <c r="LB3" s="46">
        <v>42243</v>
      </c>
      <c r="LC3" s="46">
        <v>42250</v>
      </c>
      <c r="LD3" s="46">
        <v>42257</v>
      </c>
      <c r="LE3" s="46">
        <v>42264</v>
      </c>
      <c r="LF3" s="46">
        <v>42271</v>
      </c>
      <c r="LG3" s="46">
        <v>42278</v>
      </c>
      <c r="LH3" s="46">
        <v>42285</v>
      </c>
      <c r="LI3" s="46">
        <v>42292</v>
      </c>
      <c r="LJ3" s="46">
        <v>42299</v>
      </c>
      <c r="LK3" s="46">
        <v>42306</v>
      </c>
      <c r="LL3" s="46">
        <v>42313</v>
      </c>
      <c r="LM3" s="46">
        <v>42320</v>
      </c>
      <c r="LN3" s="46">
        <v>42327</v>
      </c>
      <c r="LO3" s="46">
        <v>42334</v>
      </c>
      <c r="LP3" s="46">
        <v>42341</v>
      </c>
      <c r="LQ3" s="46">
        <v>42348</v>
      </c>
      <c r="LR3" s="46">
        <v>42355</v>
      </c>
      <c r="LS3" s="46">
        <v>42362</v>
      </c>
      <c r="LT3" s="46">
        <v>42369</v>
      </c>
      <c r="LU3" s="46">
        <v>42376</v>
      </c>
      <c r="LV3" s="46">
        <v>42383</v>
      </c>
      <c r="LW3" s="46">
        <v>42390</v>
      </c>
      <c r="LX3" s="46">
        <v>42397</v>
      </c>
      <c r="LY3" s="46">
        <v>42404</v>
      </c>
      <c r="LZ3" s="46">
        <v>42411</v>
      </c>
      <c r="MA3" s="46">
        <v>42418</v>
      </c>
      <c r="MB3" s="46">
        <v>42425</v>
      </c>
      <c r="MC3" s="46">
        <v>42432</v>
      </c>
      <c r="MD3" s="46">
        <v>42439</v>
      </c>
      <c r="ME3" s="46">
        <v>42446</v>
      </c>
      <c r="MF3" s="46">
        <v>42453</v>
      </c>
      <c r="MG3" s="46">
        <v>42460</v>
      </c>
      <c r="MH3" s="46">
        <v>42467</v>
      </c>
      <c r="MI3" s="46">
        <v>42474</v>
      </c>
      <c r="MJ3" s="46">
        <v>42481</v>
      </c>
      <c r="MK3" s="46">
        <v>42488</v>
      </c>
      <c r="ML3" s="46">
        <v>42495</v>
      </c>
      <c r="MM3" s="46">
        <v>42502</v>
      </c>
      <c r="MN3" s="46">
        <v>42509</v>
      </c>
      <c r="MO3" s="46">
        <v>42516</v>
      </c>
      <c r="MP3" s="46">
        <v>42523</v>
      </c>
      <c r="MQ3" s="46">
        <v>42530</v>
      </c>
      <c r="MR3" s="46">
        <v>42537</v>
      </c>
      <c r="MS3" s="46">
        <v>42544</v>
      </c>
      <c r="MT3" s="46">
        <v>42551</v>
      </c>
      <c r="MU3" s="46">
        <v>42558</v>
      </c>
      <c r="MV3" s="46">
        <v>42565</v>
      </c>
      <c r="MW3" s="46">
        <v>42572</v>
      </c>
      <c r="MX3" s="46">
        <v>42579</v>
      </c>
      <c r="MY3" s="46">
        <v>42586</v>
      </c>
      <c r="MZ3" s="46">
        <v>42593</v>
      </c>
      <c r="NA3" s="46">
        <v>42600</v>
      </c>
      <c r="NB3" s="46">
        <v>42607</v>
      </c>
      <c r="NC3" s="46">
        <v>42614</v>
      </c>
      <c r="ND3" s="46">
        <v>42621</v>
      </c>
      <c r="NE3" s="46">
        <v>42628</v>
      </c>
      <c r="NF3" s="46">
        <v>42635</v>
      </c>
      <c r="NG3" s="46">
        <v>42642</v>
      </c>
      <c r="NH3" s="46">
        <v>42649</v>
      </c>
      <c r="NI3" s="46">
        <v>42656</v>
      </c>
      <c r="NJ3" s="46">
        <v>42663</v>
      </c>
      <c r="NK3" s="46">
        <v>42670</v>
      </c>
      <c r="NL3" s="46">
        <v>42677</v>
      </c>
      <c r="NM3" s="46">
        <v>42684</v>
      </c>
      <c r="NN3" s="46">
        <v>42691</v>
      </c>
      <c r="NO3" s="46">
        <v>42698</v>
      </c>
      <c r="NP3" s="46">
        <v>42705</v>
      </c>
      <c r="NQ3" s="46">
        <v>42712</v>
      </c>
      <c r="NR3" s="46">
        <v>42719</v>
      </c>
      <c r="NS3" s="46">
        <v>42726</v>
      </c>
      <c r="NT3" s="46">
        <v>42733</v>
      </c>
      <c r="NU3" s="46">
        <v>42740</v>
      </c>
      <c r="NV3" s="46">
        <v>42747</v>
      </c>
      <c r="NW3" s="46">
        <v>42754</v>
      </c>
      <c r="NX3" s="46">
        <v>42761</v>
      </c>
      <c r="NY3" s="46">
        <v>42768</v>
      </c>
      <c r="NZ3" s="46">
        <v>42775</v>
      </c>
      <c r="OA3" s="46">
        <v>42782</v>
      </c>
      <c r="OB3" s="46">
        <v>42789</v>
      </c>
      <c r="OC3" s="46">
        <v>42796</v>
      </c>
      <c r="OD3" s="46">
        <v>42803</v>
      </c>
      <c r="OE3" s="46">
        <v>42810</v>
      </c>
      <c r="OF3" s="46">
        <v>42817</v>
      </c>
      <c r="OG3" s="46">
        <v>42824</v>
      </c>
      <c r="OH3" s="46">
        <v>42831</v>
      </c>
      <c r="OI3" s="46">
        <v>42838</v>
      </c>
      <c r="OJ3" s="46">
        <v>42845</v>
      </c>
      <c r="OK3" s="46">
        <v>42852</v>
      </c>
      <c r="OL3" s="46">
        <v>42859</v>
      </c>
      <c r="OM3" s="46">
        <v>42866</v>
      </c>
      <c r="ON3" s="46">
        <v>42873</v>
      </c>
      <c r="OO3" s="46">
        <v>42880</v>
      </c>
      <c r="OP3" s="46">
        <v>42887</v>
      </c>
      <c r="OQ3" s="46">
        <v>42894</v>
      </c>
      <c r="OR3" s="46">
        <v>42901</v>
      </c>
      <c r="OS3" s="46">
        <v>42908</v>
      </c>
      <c r="OT3" s="46">
        <v>42915</v>
      </c>
      <c r="OU3" s="46">
        <v>42922</v>
      </c>
      <c r="OV3" s="46">
        <v>42929</v>
      </c>
      <c r="OW3" s="46">
        <v>42936</v>
      </c>
      <c r="OX3" s="46">
        <v>42943</v>
      </c>
      <c r="OY3" s="46">
        <v>42950</v>
      </c>
      <c r="OZ3" s="46">
        <v>42957</v>
      </c>
      <c r="PA3" s="46">
        <v>42964</v>
      </c>
      <c r="PB3" s="46">
        <v>42971</v>
      </c>
      <c r="PC3" s="46">
        <v>42978</v>
      </c>
      <c r="PD3" s="46">
        <v>42985</v>
      </c>
      <c r="PE3" s="46">
        <v>42992</v>
      </c>
      <c r="PF3" s="46">
        <v>42999</v>
      </c>
      <c r="PG3" s="46">
        <v>43006</v>
      </c>
      <c r="PH3" s="46">
        <v>43013</v>
      </c>
      <c r="PI3" s="46">
        <v>43020</v>
      </c>
      <c r="PJ3" s="46">
        <v>43027</v>
      </c>
      <c r="PK3" s="46">
        <v>43034</v>
      </c>
      <c r="PL3" s="46">
        <v>43041</v>
      </c>
      <c r="PM3" s="46">
        <v>43048</v>
      </c>
      <c r="PN3" s="46">
        <v>43055</v>
      </c>
      <c r="PO3" s="46">
        <v>43062</v>
      </c>
      <c r="PP3" s="46">
        <v>43069</v>
      </c>
      <c r="PQ3" s="46">
        <v>43076</v>
      </c>
      <c r="PR3" s="46">
        <v>43083</v>
      </c>
      <c r="PS3" s="46">
        <v>43090</v>
      </c>
      <c r="PT3" s="46">
        <v>43097</v>
      </c>
      <c r="PU3" s="46">
        <v>43104</v>
      </c>
      <c r="PV3" s="46">
        <v>43111</v>
      </c>
      <c r="PW3" s="46">
        <v>43118</v>
      </c>
      <c r="PX3" s="46">
        <v>43125</v>
      </c>
      <c r="PY3" s="46">
        <v>43132</v>
      </c>
      <c r="PZ3" s="46">
        <v>43139</v>
      </c>
      <c r="QA3" s="46">
        <v>43146</v>
      </c>
      <c r="QB3" s="46">
        <v>43153</v>
      </c>
      <c r="QC3" s="46">
        <v>43160</v>
      </c>
      <c r="QD3" s="46">
        <v>43167</v>
      </c>
      <c r="QE3" s="46">
        <v>43174</v>
      </c>
      <c r="QF3" s="46">
        <v>43181</v>
      </c>
      <c r="QG3" s="46">
        <v>43188</v>
      </c>
      <c r="QH3" s="46">
        <v>43195</v>
      </c>
      <c r="QI3" s="46">
        <v>43202</v>
      </c>
      <c r="QJ3" s="46">
        <v>43209</v>
      </c>
      <c r="QK3" s="46">
        <v>43216</v>
      </c>
      <c r="QL3" s="46">
        <v>43223</v>
      </c>
      <c r="QM3" s="46">
        <v>43230</v>
      </c>
      <c r="QN3" s="46">
        <v>43237</v>
      </c>
      <c r="QO3" s="46">
        <v>43244</v>
      </c>
      <c r="QP3" s="46">
        <v>43251</v>
      </c>
      <c r="QQ3" s="46">
        <v>43258</v>
      </c>
      <c r="QR3" s="46">
        <v>43265</v>
      </c>
      <c r="QS3" s="46">
        <v>43272</v>
      </c>
      <c r="QT3" s="46">
        <v>43279</v>
      </c>
      <c r="QU3" s="46">
        <v>43286</v>
      </c>
      <c r="QV3" s="46">
        <v>43293</v>
      </c>
      <c r="QW3" s="46">
        <v>43300</v>
      </c>
      <c r="QX3" s="46">
        <v>43307</v>
      </c>
      <c r="QY3" s="46">
        <v>43314</v>
      </c>
      <c r="QZ3" s="46">
        <v>43321</v>
      </c>
      <c r="RA3" s="46">
        <v>43328</v>
      </c>
      <c r="RB3" s="46">
        <v>43335</v>
      </c>
      <c r="RC3" s="46">
        <v>43342</v>
      </c>
      <c r="RD3" s="46">
        <v>43349</v>
      </c>
      <c r="RE3" s="46">
        <v>43356</v>
      </c>
      <c r="RF3" s="46">
        <v>43363</v>
      </c>
      <c r="RG3" s="46">
        <v>43370</v>
      </c>
      <c r="RH3" s="46">
        <v>43377</v>
      </c>
      <c r="RI3" s="46">
        <v>43384</v>
      </c>
      <c r="RJ3" s="46">
        <v>43391</v>
      </c>
      <c r="RK3" s="46">
        <v>43398</v>
      </c>
      <c r="RL3" s="46">
        <v>43405</v>
      </c>
      <c r="RM3" s="46">
        <v>43412</v>
      </c>
      <c r="RN3" s="46">
        <v>43419</v>
      </c>
      <c r="RO3" s="46">
        <v>43426</v>
      </c>
      <c r="RP3" s="46">
        <v>43433</v>
      </c>
      <c r="RQ3" s="46">
        <v>43440</v>
      </c>
      <c r="RR3" s="46">
        <v>43447</v>
      </c>
      <c r="RS3" s="46">
        <v>43454</v>
      </c>
      <c r="RT3" s="46">
        <v>43461</v>
      </c>
      <c r="RU3" s="46">
        <v>43468</v>
      </c>
      <c r="RV3" s="46">
        <v>43475</v>
      </c>
      <c r="RW3" s="46">
        <v>43482</v>
      </c>
      <c r="RX3" s="46">
        <v>43489</v>
      </c>
      <c r="RY3" s="46">
        <v>43496</v>
      </c>
      <c r="RZ3" s="46">
        <v>43503</v>
      </c>
      <c r="SA3" s="46">
        <v>43510</v>
      </c>
      <c r="SB3" s="46">
        <v>43517</v>
      </c>
      <c r="SC3" s="46">
        <v>43524</v>
      </c>
      <c r="SD3" s="46">
        <v>43531</v>
      </c>
      <c r="SE3" s="46">
        <v>43538</v>
      </c>
      <c r="SF3" s="46">
        <v>43545</v>
      </c>
      <c r="SG3" s="46">
        <v>43552</v>
      </c>
      <c r="SH3" s="46">
        <v>43559</v>
      </c>
      <c r="SI3" s="46">
        <v>43566</v>
      </c>
      <c r="SJ3" s="46">
        <v>43573</v>
      </c>
      <c r="SK3" s="46">
        <v>43580</v>
      </c>
      <c r="SL3" s="46">
        <v>43587</v>
      </c>
      <c r="SM3" s="46">
        <v>43594</v>
      </c>
      <c r="SN3" s="46">
        <v>43601</v>
      </c>
      <c r="SO3" s="46">
        <v>43608</v>
      </c>
      <c r="SP3" s="46">
        <v>43615</v>
      </c>
      <c r="SQ3" s="46">
        <v>43622</v>
      </c>
      <c r="SR3" s="46">
        <v>43629</v>
      </c>
      <c r="SS3" s="46">
        <v>43636</v>
      </c>
      <c r="ST3" s="46">
        <v>43643</v>
      </c>
      <c r="SU3" s="46">
        <v>43650</v>
      </c>
      <c r="SV3" s="46">
        <v>43657</v>
      </c>
      <c r="SW3" s="46">
        <v>43664</v>
      </c>
      <c r="SX3" s="46">
        <v>43671</v>
      </c>
      <c r="SY3" s="46">
        <v>43678</v>
      </c>
      <c r="SZ3" s="46">
        <v>43685</v>
      </c>
      <c r="TA3" s="46">
        <v>43692</v>
      </c>
      <c r="TB3" s="46">
        <v>43699</v>
      </c>
      <c r="TC3" s="46">
        <v>43706</v>
      </c>
      <c r="TD3" s="46">
        <v>43713</v>
      </c>
      <c r="TE3" s="46">
        <v>43720</v>
      </c>
      <c r="TF3" s="46">
        <v>43727</v>
      </c>
      <c r="TG3" s="46">
        <v>43734</v>
      </c>
      <c r="TH3" s="46">
        <v>43741</v>
      </c>
      <c r="TI3" s="46">
        <v>43748</v>
      </c>
      <c r="TJ3" s="46">
        <v>43755</v>
      </c>
      <c r="TK3" s="46">
        <v>43762</v>
      </c>
      <c r="TL3" s="46">
        <v>43769</v>
      </c>
      <c r="TM3" s="46">
        <v>43776</v>
      </c>
      <c r="TN3" s="46">
        <v>43783</v>
      </c>
      <c r="TO3" s="46">
        <v>43790</v>
      </c>
      <c r="TP3" s="46">
        <v>43797</v>
      </c>
      <c r="TQ3" s="46">
        <v>43804</v>
      </c>
      <c r="TR3" s="46">
        <v>43811</v>
      </c>
      <c r="TS3" s="46">
        <v>43818</v>
      </c>
      <c r="TT3" s="46">
        <v>43825</v>
      </c>
      <c r="TU3" s="46">
        <v>43832</v>
      </c>
      <c r="TV3" s="46">
        <v>43839</v>
      </c>
      <c r="TW3" s="46">
        <v>43846</v>
      </c>
      <c r="TX3" s="46">
        <v>43853</v>
      </c>
      <c r="TY3" s="46">
        <v>43860</v>
      </c>
      <c r="TZ3" s="46">
        <v>43867</v>
      </c>
      <c r="UA3" s="46">
        <v>43874</v>
      </c>
      <c r="UB3" s="46">
        <v>43881</v>
      </c>
      <c r="UC3" s="46">
        <v>43888</v>
      </c>
      <c r="UD3" s="46">
        <v>43895</v>
      </c>
      <c r="UE3" s="46">
        <v>43902</v>
      </c>
      <c r="UF3" s="46">
        <v>43909</v>
      </c>
      <c r="UG3" s="46">
        <v>43916</v>
      </c>
      <c r="UH3" s="46">
        <v>43923</v>
      </c>
      <c r="UI3" s="46">
        <v>43930</v>
      </c>
      <c r="UJ3" s="46">
        <v>43937</v>
      </c>
      <c r="UK3" s="46">
        <v>43944</v>
      </c>
      <c r="UL3" s="46">
        <v>43951</v>
      </c>
      <c r="UM3" s="46">
        <v>43958</v>
      </c>
      <c r="UN3" s="46">
        <v>43965</v>
      </c>
      <c r="UO3" s="46">
        <v>43972</v>
      </c>
      <c r="UP3" s="46">
        <v>43979</v>
      </c>
      <c r="UQ3" s="46">
        <v>43986</v>
      </c>
      <c r="UR3" s="46">
        <v>43993</v>
      </c>
      <c r="US3" s="46">
        <v>44000</v>
      </c>
      <c r="UT3" s="46">
        <v>44007</v>
      </c>
      <c r="UU3" s="46">
        <v>44014</v>
      </c>
      <c r="UV3" s="46">
        <v>44021</v>
      </c>
      <c r="UW3" s="46">
        <v>44028</v>
      </c>
      <c r="UX3" s="46">
        <v>44035</v>
      </c>
      <c r="UY3" s="46">
        <v>44042</v>
      </c>
      <c r="UZ3" s="46">
        <v>44049</v>
      </c>
      <c r="VA3" s="46">
        <v>44056</v>
      </c>
      <c r="VB3" s="46">
        <v>44063</v>
      </c>
      <c r="VC3" s="46">
        <v>44070</v>
      </c>
      <c r="VD3" s="46">
        <v>44077</v>
      </c>
      <c r="VE3" s="46">
        <v>44084</v>
      </c>
      <c r="VF3" s="46">
        <v>44091</v>
      </c>
      <c r="VG3" s="46">
        <v>44098</v>
      </c>
      <c r="VH3" s="46">
        <v>44105</v>
      </c>
      <c r="VI3" s="46">
        <v>44112</v>
      </c>
      <c r="VJ3" s="46">
        <v>44119</v>
      </c>
      <c r="VK3" s="46">
        <v>44126</v>
      </c>
      <c r="VL3" s="46">
        <v>44133</v>
      </c>
      <c r="VM3" s="46">
        <v>44140</v>
      </c>
      <c r="VN3" s="46">
        <v>44147</v>
      </c>
      <c r="VO3" s="46">
        <v>44154</v>
      </c>
      <c r="VP3" s="46">
        <v>44161</v>
      </c>
      <c r="VQ3" s="46">
        <v>44168</v>
      </c>
      <c r="VR3" s="46">
        <v>44175</v>
      </c>
      <c r="VS3" s="46">
        <v>44182</v>
      </c>
      <c r="VT3" s="46">
        <v>44189</v>
      </c>
      <c r="VU3" s="46">
        <v>44196</v>
      </c>
      <c r="VV3" s="46">
        <v>44203</v>
      </c>
      <c r="VW3" s="46">
        <v>44210</v>
      </c>
      <c r="VX3" s="46">
        <v>44217</v>
      </c>
      <c r="VY3" s="46">
        <v>44224</v>
      </c>
      <c r="VZ3" s="46">
        <v>44231</v>
      </c>
      <c r="WA3" s="46">
        <v>44238</v>
      </c>
      <c r="WB3" s="46">
        <v>44245</v>
      </c>
      <c r="WC3" s="46">
        <v>44252</v>
      </c>
      <c r="WD3" s="46">
        <v>44259</v>
      </c>
      <c r="WE3" s="46">
        <v>44266</v>
      </c>
      <c r="WF3" s="46">
        <v>44273</v>
      </c>
      <c r="WG3" s="46">
        <v>44280</v>
      </c>
      <c r="WH3" s="46">
        <v>44287</v>
      </c>
      <c r="WI3" s="46">
        <v>44294</v>
      </c>
      <c r="WJ3" s="46">
        <v>44301</v>
      </c>
      <c r="WK3" s="46">
        <v>44308</v>
      </c>
      <c r="WL3" s="46">
        <v>44315</v>
      </c>
      <c r="WM3" s="46">
        <v>44322</v>
      </c>
      <c r="WN3" s="46">
        <v>44329</v>
      </c>
      <c r="WO3" s="46">
        <v>44336</v>
      </c>
      <c r="WP3" s="46">
        <v>44343</v>
      </c>
      <c r="WQ3" s="46">
        <v>44350</v>
      </c>
      <c r="WR3" s="46">
        <v>44357</v>
      </c>
      <c r="WS3" s="46">
        <v>44364</v>
      </c>
      <c r="WT3" s="46">
        <v>44371</v>
      </c>
      <c r="WU3" s="46">
        <v>44378</v>
      </c>
      <c r="WV3" s="46">
        <v>44385</v>
      </c>
      <c r="WW3" s="46">
        <v>44392</v>
      </c>
      <c r="WX3" s="46">
        <v>44399</v>
      </c>
      <c r="WY3" s="46">
        <v>44406</v>
      </c>
      <c r="WZ3" s="46">
        <v>44413</v>
      </c>
      <c r="XA3" s="46">
        <v>44420</v>
      </c>
      <c r="XB3" s="46">
        <v>44427</v>
      </c>
      <c r="XC3" s="46">
        <v>44434</v>
      </c>
      <c r="XD3" s="46">
        <v>44441</v>
      </c>
      <c r="XE3" s="46">
        <v>44448</v>
      </c>
      <c r="XF3" s="46">
        <v>44455</v>
      </c>
      <c r="XG3" s="46">
        <v>44462</v>
      </c>
      <c r="XH3" s="46">
        <v>44469</v>
      </c>
      <c r="XI3" s="46">
        <v>44476</v>
      </c>
      <c r="XJ3" s="46">
        <v>44483</v>
      </c>
      <c r="XK3" s="46">
        <v>44490</v>
      </c>
      <c r="XL3" s="46">
        <v>44497</v>
      </c>
      <c r="XM3" s="46">
        <v>44504</v>
      </c>
      <c r="XN3" s="46">
        <v>44511</v>
      </c>
      <c r="XO3" s="46">
        <v>44518</v>
      </c>
      <c r="XP3" s="46">
        <v>44525</v>
      </c>
      <c r="XQ3" s="46">
        <v>44532</v>
      </c>
      <c r="XR3" s="46">
        <v>44539</v>
      </c>
      <c r="XS3" s="46">
        <v>44546</v>
      </c>
      <c r="XT3" s="46">
        <v>44553</v>
      </c>
      <c r="XU3" s="46">
        <v>44560</v>
      </c>
      <c r="XV3" s="46">
        <v>44567</v>
      </c>
      <c r="XW3" s="46">
        <v>44574</v>
      </c>
      <c r="XX3" s="46">
        <v>44581</v>
      </c>
      <c r="XY3" s="46">
        <v>44588</v>
      </c>
      <c r="XZ3" s="46">
        <v>44595</v>
      </c>
      <c r="YA3" s="46">
        <v>44602</v>
      </c>
      <c r="YB3" s="46">
        <v>44609</v>
      </c>
      <c r="YC3" s="46">
        <v>44616</v>
      </c>
      <c r="YD3" s="46">
        <v>44623</v>
      </c>
      <c r="YE3" s="46">
        <v>44630</v>
      </c>
      <c r="YF3" s="46">
        <v>44637</v>
      </c>
      <c r="YG3" s="46">
        <v>44644</v>
      </c>
      <c r="YH3" s="46">
        <v>44651</v>
      </c>
      <c r="YI3" s="46">
        <v>44658</v>
      </c>
      <c r="YJ3" s="46">
        <v>44665</v>
      </c>
      <c r="YK3" s="46">
        <v>44672</v>
      </c>
      <c r="YL3" s="46">
        <v>44679</v>
      </c>
      <c r="YM3" s="46">
        <v>44686</v>
      </c>
      <c r="YN3" s="46">
        <v>44693</v>
      </c>
      <c r="YO3" s="46">
        <v>44700</v>
      </c>
      <c r="YP3" s="46">
        <v>44707</v>
      </c>
      <c r="YQ3" s="46">
        <v>44714</v>
      </c>
      <c r="YR3" s="46">
        <v>44721</v>
      </c>
      <c r="YS3" s="46">
        <v>44728</v>
      </c>
      <c r="YT3" s="46">
        <v>44735</v>
      </c>
      <c r="YU3" s="46">
        <v>44742</v>
      </c>
      <c r="YV3" s="46">
        <v>44749</v>
      </c>
      <c r="YW3" s="46">
        <v>44756</v>
      </c>
      <c r="YX3" s="46">
        <v>44763</v>
      </c>
      <c r="YY3" s="46">
        <v>44770</v>
      </c>
      <c r="YZ3" s="46">
        <v>44777</v>
      </c>
      <c r="ZA3" s="46">
        <v>44784</v>
      </c>
      <c r="ZB3" s="46">
        <v>44791</v>
      </c>
      <c r="ZC3" s="46">
        <v>44798</v>
      </c>
      <c r="ZD3" s="46">
        <v>44805</v>
      </c>
      <c r="ZE3" s="46">
        <v>44812</v>
      </c>
      <c r="ZF3" s="46">
        <v>44819</v>
      </c>
      <c r="ZG3" s="46">
        <v>44826</v>
      </c>
      <c r="ZH3" s="46">
        <v>44833</v>
      </c>
      <c r="ZI3" s="46">
        <v>44840</v>
      </c>
      <c r="ZJ3" s="46">
        <v>44847</v>
      </c>
      <c r="ZK3" s="46">
        <v>44854</v>
      </c>
      <c r="ZL3" s="46">
        <v>44861</v>
      </c>
      <c r="ZM3" s="46">
        <v>44868</v>
      </c>
      <c r="ZN3" s="46">
        <v>44875</v>
      </c>
      <c r="ZO3" s="46">
        <v>44882</v>
      </c>
      <c r="ZP3" s="46">
        <v>44889</v>
      </c>
      <c r="ZQ3" s="46">
        <v>44896</v>
      </c>
      <c r="ZR3" s="46">
        <v>44903</v>
      </c>
      <c r="ZS3" s="46">
        <v>44910</v>
      </c>
      <c r="ZT3" s="46">
        <v>44917</v>
      </c>
      <c r="ZU3" s="46">
        <v>44924</v>
      </c>
      <c r="ZV3" s="46">
        <v>44931</v>
      </c>
      <c r="ZW3" s="46">
        <v>44938</v>
      </c>
      <c r="ZX3" s="46">
        <v>44945</v>
      </c>
      <c r="ZY3" s="46">
        <v>44952</v>
      </c>
      <c r="ZZ3" s="46">
        <v>44959</v>
      </c>
      <c r="AAA3" s="46">
        <v>44966</v>
      </c>
      <c r="AAB3" s="46">
        <v>44973</v>
      </c>
      <c r="AAC3" s="46">
        <v>44980</v>
      </c>
      <c r="AAD3" s="46">
        <v>44987</v>
      </c>
      <c r="AAE3" s="46">
        <v>44994</v>
      </c>
      <c r="AAF3" s="46">
        <v>45001</v>
      </c>
      <c r="AAG3" s="46">
        <v>45008</v>
      </c>
      <c r="AAH3" s="46">
        <v>45015</v>
      </c>
      <c r="AAI3" s="46">
        <v>45022</v>
      </c>
      <c r="AAJ3" s="46">
        <v>45029</v>
      </c>
      <c r="AAK3" s="46">
        <v>45036</v>
      </c>
      <c r="AAL3" s="46">
        <v>45043</v>
      </c>
      <c r="AAM3" s="46">
        <v>45050</v>
      </c>
      <c r="AAN3" s="46">
        <v>45057</v>
      </c>
      <c r="AAO3" s="46">
        <v>45064</v>
      </c>
      <c r="AAP3" s="46">
        <v>45071</v>
      </c>
      <c r="AAQ3" s="46">
        <v>45078</v>
      </c>
      <c r="AAR3" s="46">
        <v>45085</v>
      </c>
      <c r="AAS3" s="46">
        <v>45092</v>
      </c>
      <c r="AAT3" s="46">
        <v>45099</v>
      </c>
      <c r="AAU3" s="46">
        <v>45106</v>
      </c>
      <c r="AAV3" s="46">
        <v>45113</v>
      </c>
      <c r="AAW3" s="46">
        <v>45120</v>
      </c>
      <c r="AAX3" s="46">
        <v>45127</v>
      </c>
      <c r="AAY3" s="46">
        <v>45134</v>
      </c>
      <c r="AAZ3" s="46">
        <v>45141</v>
      </c>
      <c r="ABA3" s="46">
        <v>45148</v>
      </c>
      <c r="ABB3" s="46">
        <v>45155</v>
      </c>
      <c r="ABC3" s="46">
        <v>45162</v>
      </c>
      <c r="ABD3" s="46">
        <v>45169</v>
      </c>
      <c r="ABE3" s="46">
        <v>45176</v>
      </c>
      <c r="ABF3" s="46">
        <v>45183</v>
      </c>
      <c r="ABG3" s="46">
        <v>45190</v>
      </c>
      <c r="ABH3" s="46">
        <v>45197</v>
      </c>
      <c r="ABI3" s="46">
        <v>45204</v>
      </c>
      <c r="ABJ3" s="46">
        <v>45211</v>
      </c>
      <c r="ABK3" s="46">
        <v>45218</v>
      </c>
      <c r="ABL3" s="46">
        <v>45225</v>
      </c>
      <c r="ABM3" s="46">
        <v>45232</v>
      </c>
      <c r="ABN3" s="46">
        <v>45239</v>
      </c>
      <c r="ABO3" s="46">
        <v>45246</v>
      </c>
      <c r="ABP3" s="46">
        <v>45253</v>
      </c>
      <c r="ABQ3" s="46">
        <v>45260</v>
      </c>
      <c r="ABR3" s="46">
        <v>45267</v>
      </c>
      <c r="ABS3" s="46">
        <v>45274</v>
      </c>
      <c r="ABT3" s="46">
        <v>45281</v>
      </c>
      <c r="ABU3" s="46">
        <v>45288</v>
      </c>
      <c r="ABV3" s="46">
        <v>45295</v>
      </c>
      <c r="ABW3" s="46">
        <v>45302</v>
      </c>
      <c r="ABX3" s="46">
        <v>45309</v>
      </c>
      <c r="ABY3" s="46">
        <v>45316</v>
      </c>
      <c r="ABZ3" s="46">
        <v>45323</v>
      </c>
      <c r="ACA3" s="46">
        <v>45330</v>
      </c>
      <c r="ACB3" s="46">
        <v>45337</v>
      </c>
      <c r="ACC3" s="46">
        <v>45344</v>
      </c>
      <c r="ACD3" s="46">
        <v>45351</v>
      </c>
      <c r="ACE3" s="46">
        <v>45358</v>
      </c>
      <c r="ACF3" s="46">
        <v>45365</v>
      </c>
      <c r="ACG3" s="46">
        <v>45372</v>
      </c>
      <c r="ACH3" s="46">
        <v>45379</v>
      </c>
      <c r="ACI3" s="46">
        <v>45386</v>
      </c>
      <c r="ACJ3" s="46">
        <v>45393</v>
      </c>
      <c r="ACK3" s="46">
        <v>45400</v>
      </c>
      <c r="ACL3" s="46">
        <v>45407</v>
      </c>
      <c r="ACM3" s="46">
        <v>45414</v>
      </c>
      <c r="ACN3" s="46">
        <v>45421</v>
      </c>
      <c r="ACO3" s="46">
        <v>45428</v>
      </c>
      <c r="ACP3" s="46">
        <v>45435</v>
      </c>
      <c r="ACQ3" s="46">
        <v>45442</v>
      </c>
      <c r="ACR3" s="46">
        <v>45449</v>
      </c>
      <c r="ACS3" s="46">
        <v>45456</v>
      </c>
      <c r="ACT3" s="46">
        <v>45463</v>
      </c>
      <c r="ACU3" s="46">
        <v>45470</v>
      </c>
      <c r="ACV3" s="46">
        <v>45477</v>
      </c>
      <c r="ACW3" s="46">
        <v>45484</v>
      </c>
      <c r="ACX3" s="46">
        <v>45491</v>
      </c>
      <c r="ACY3" s="46">
        <v>45498</v>
      </c>
      <c r="ACZ3" s="46">
        <v>45505</v>
      </c>
      <c r="ADA3" s="46">
        <v>45512</v>
      </c>
      <c r="ADB3" s="46">
        <v>45519</v>
      </c>
      <c r="ADC3" s="46">
        <v>45526</v>
      </c>
      <c r="ADD3" s="46">
        <v>45533</v>
      </c>
      <c r="ADE3" s="46">
        <v>45540</v>
      </c>
      <c r="ADF3" s="46">
        <v>45547</v>
      </c>
      <c r="ADG3" s="46">
        <v>45554</v>
      </c>
      <c r="ADH3" s="46">
        <v>45561</v>
      </c>
      <c r="ADI3" s="46">
        <v>45568</v>
      </c>
      <c r="ADJ3" s="46">
        <v>45575</v>
      </c>
      <c r="ADK3" s="46">
        <v>45582</v>
      </c>
      <c r="ADL3" s="46">
        <v>45589</v>
      </c>
      <c r="ADM3" s="46">
        <v>45596</v>
      </c>
      <c r="ADN3" s="46">
        <v>45603</v>
      </c>
      <c r="ADO3" s="46">
        <v>45610</v>
      </c>
      <c r="ADP3" s="46">
        <v>45617</v>
      </c>
      <c r="ADQ3" s="46">
        <v>45624</v>
      </c>
      <c r="ADR3" s="46">
        <v>45631</v>
      </c>
      <c r="ADS3" s="46">
        <v>45638</v>
      </c>
      <c r="ADT3" s="46">
        <v>45645</v>
      </c>
      <c r="ADU3" s="46">
        <v>45652</v>
      </c>
      <c r="ADV3" s="46">
        <v>45659</v>
      </c>
      <c r="ADW3" s="46">
        <v>45666</v>
      </c>
      <c r="ADX3" s="46">
        <v>45673</v>
      </c>
      <c r="ADY3" s="46">
        <v>45680</v>
      </c>
      <c r="ADZ3" s="46">
        <v>45687</v>
      </c>
      <c r="AEA3" s="46">
        <v>45694</v>
      </c>
      <c r="AEB3" s="46">
        <v>45701</v>
      </c>
      <c r="AEC3" s="46">
        <v>45708</v>
      </c>
      <c r="AED3" s="46">
        <v>45715</v>
      </c>
      <c r="AEE3" s="46">
        <v>45722</v>
      </c>
      <c r="AEF3" s="46">
        <v>45729</v>
      </c>
      <c r="AEG3" s="46">
        <v>45736</v>
      </c>
      <c r="AEH3" s="46">
        <v>45743</v>
      </c>
      <c r="AEI3" s="46">
        <v>45750</v>
      </c>
      <c r="AEJ3" s="46">
        <v>45757</v>
      </c>
      <c r="AEK3" s="46">
        <v>45764</v>
      </c>
      <c r="AEL3" s="46">
        <v>45771</v>
      </c>
      <c r="AEM3" s="46">
        <v>45778</v>
      </c>
      <c r="AEN3" s="46">
        <v>45785</v>
      </c>
      <c r="AEO3" s="46">
        <v>45792</v>
      </c>
      <c r="AEP3" s="46">
        <v>45799</v>
      </c>
      <c r="AEQ3" s="46">
        <v>45806</v>
      </c>
      <c r="AER3" s="46">
        <v>45813</v>
      </c>
      <c r="AES3" s="46">
        <v>45820</v>
      </c>
      <c r="AET3" s="46">
        <v>45827</v>
      </c>
      <c r="AEU3" s="46">
        <v>45834</v>
      </c>
      <c r="AEV3" s="46">
        <v>45841</v>
      </c>
      <c r="AEW3" s="46">
        <v>45848</v>
      </c>
      <c r="AEX3" s="46">
        <v>45855</v>
      </c>
      <c r="AEY3" s="46">
        <v>45862</v>
      </c>
      <c r="AEZ3" s="46">
        <v>45869</v>
      </c>
      <c r="AFA3" s="46">
        <v>45876</v>
      </c>
      <c r="AFB3" s="46">
        <v>45883</v>
      </c>
      <c r="AFC3" s="46">
        <v>45890</v>
      </c>
      <c r="AFD3" s="46">
        <v>45897</v>
      </c>
      <c r="AFE3" s="46">
        <v>45904</v>
      </c>
      <c r="AFF3" s="46">
        <v>45911</v>
      </c>
      <c r="AFG3" s="46">
        <v>45918</v>
      </c>
      <c r="AFH3" s="46">
        <v>45925</v>
      </c>
      <c r="AFI3" s="46">
        <v>45932</v>
      </c>
      <c r="AFJ3" s="46">
        <v>45939</v>
      </c>
      <c r="AFK3" s="46">
        <v>45946</v>
      </c>
      <c r="AFL3" s="46">
        <v>45953</v>
      </c>
      <c r="AFM3" s="46">
        <v>45960</v>
      </c>
      <c r="AFN3" s="46">
        <v>45967</v>
      </c>
      <c r="AFO3" s="46">
        <v>45974</v>
      </c>
      <c r="AFP3" s="46">
        <v>45981</v>
      </c>
      <c r="AFQ3" s="46">
        <v>45988</v>
      </c>
      <c r="AFR3" s="46">
        <v>45995</v>
      </c>
      <c r="AFS3" s="46">
        <v>46002</v>
      </c>
      <c r="AFT3" s="46">
        <v>46009</v>
      </c>
      <c r="AFU3" s="46">
        <v>46016</v>
      </c>
      <c r="AFV3" s="46">
        <v>46023</v>
      </c>
      <c r="AFW3" s="46">
        <v>46030</v>
      </c>
      <c r="AFX3" s="46">
        <v>46037</v>
      </c>
      <c r="AFY3" s="46">
        <v>46044</v>
      </c>
      <c r="AFZ3" s="46">
        <v>46051</v>
      </c>
      <c r="AGA3" s="46">
        <v>46058</v>
      </c>
      <c r="AGB3" s="46">
        <v>46065</v>
      </c>
      <c r="AGC3" s="46">
        <v>46072</v>
      </c>
      <c r="AGD3" s="46">
        <v>46079</v>
      </c>
      <c r="AGE3" s="46">
        <v>46086</v>
      </c>
      <c r="AGF3" s="46">
        <v>46093</v>
      </c>
      <c r="AGG3" s="46">
        <v>46100</v>
      </c>
      <c r="AGH3" s="46">
        <v>46107</v>
      </c>
      <c r="AGI3" s="46">
        <v>46114</v>
      </c>
      <c r="AGJ3" s="46">
        <v>46121</v>
      </c>
      <c r="AGK3" s="46">
        <v>46128</v>
      </c>
      <c r="AGL3" s="46">
        <v>46135</v>
      </c>
      <c r="AGM3" s="46">
        <v>46142</v>
      </c>
      <c r="AGN3" s="46">
        <v>46149</v>
      </c>
      <c r="AGO3" s="46">
        <v>46156</v>
      </c>
      <c r="AGP3" s="46">
        <v>46163</v>
      </c>
      <c r="AGQ3" s="46">
        <v>46170</v>
      </c>
      <c r="AGR3" s="46">
        <v>46177</v>
      </c>
      <c r="AGS3" s="46">
        <v>46184</v>
      </c>
      <c r="AGT3" s="46">
        <v>46191</v>
      </c>
      <c r="AGU3" s="46">
        <v>46198</v>
      </c>
      <c r="AGV3" s="46">
        <v>46205</v>
      </c>
      <c r="AGW3" s="46">
        <v>46212</v>
      </c>
      <c r="AGX3" s="46">
        <v>46219</v>
      </c>
      <c r="AGY3" s="46">
        <v>46226</v>
      </c>
      <c r="AGZ3" s="46">
        <v>46233</v>
      </c>
      <c r="AHA3" s="46">
        <v>46240</v>
      </c>
      <c r="AHB3" s="46">
        <v>46247</v>
      </c>
      <c r="AHC3" s="46">
        <v>46254</v>
      </c>
      <c r="AHD3" s="46">
        <v>46261</v>
      </c>
      <c r="AHE3" s="46">
        <v>46268</v>
      </c>
      <c r="AHF3" s="46">
        <v>46275</v>
      </c>
      <c r="AHG3" s="46">
        <v>46282</v>
      </c>
      <c r="AHH3" s="46">
        <v>46289</v>
      </c>
      <c r="AHI3" s="46">
        <v>46296</v>
      </c>
      <c r="AHJ3" s="46">
        <v>46303</v>
      </c>
      <c r="AHK3" s="46">
        <v>46310</v>
      </c>
      <c r="AHL3" s="46">
        <v>46317</v>
      </c>
      <c r="AHM3" s="46">
        <v>46324</v>
      </c>
      <c r="AHN3" s="46">
        <v>46331</v>
      </c>
      <c r="AHO3" s="46">
        <v>46338</v>
      </c>
      <c r="AHP3" s="46">
        <v>46345</v>
      </c>
      <c r="AHQ3" s="46">
        <v>46352</v>
      </c>
      <c r="AHR3" s="46">
        <v>46359</v>
      </c>
      <c r="AHS3" s="46">
        <v>46366</v>
      </c>
      <c r="AHT3" s="46">
        <v>46373</v>
      </c>
      <c r="AHU3" s="46">
        <v>46380</v>
      </c>
      <c r="AHV3" s="46">
        <v>46387</v>
      </c>
      <c r="AHW3" s="46">
        <v>46394</v>
      </c>
      <c r="AHX3" s="46">
        <v>46401</v>
      </c>
      <c r="AHY3" s="46">
        <v>46408</v>
      </c>
      <c r="AHZ3" s="46">
        <v>46415</v>
      </c>
      <c r="AIA3" s="46">
        <v>46422</v>
      </c>
      <c r="AIB3" s="46">
        <v>46429</v>
      </c>
      <c r="AIC3" s="46">
        <v>46436</v>
      </c>
      <c r="AID3" s="46">
        <v>46443</v>
      </c>
      <c r="AIE3" s="46">
        <v>46450</v>
      </c>
      <c r="AIF3" s="46">
        <v>46457</v>
      </c>
      <c r="AIG3" s="46">
        <v>46464</v>
      </c>
      <c r="AIH3" s="46">
        <v>46471</v>
      </c>
      <c r="AII3" s="46">
        <v>46478</v>
      </c>
      <c r="AIJ3" s="46">
        <v>46485</v>
      </c>
      <c r="AIK3" s="46">
        <v>46492</v>
      </c>
      <c r="AIL3" s="46">
        <v>46499</v>
      </c>
      <c r="AIM3" s="46">
        <v>46506</v>
      </c>
      <c r="AIN3" s="46">
        <v>46513</v>
      </c>
      <c r="AIO3" s="46">
        <v>46520</v>
      </c>
      <c r="AIP3" s="46">
        <v>46527</v>
      </c>
      <c r="AIQ3" s="46">
        <v>46534</v>
      </c>
      <c r="AIR3" s="46">
        <v>46541</v>
      </c>
      <c r="AIS3" s="46">
        <v>46548</v>
      </c>
      <c r="AIT3" s="46">
        <v>46555</v>
      </c>
      <c r="AIU3" s="46">
        <v>46562</v>
      </c>
      <c r="AIV3" s="46">
        <v>46569</v>
      </c>
      <c r="AIW3" s="46">
        <v>46576</v>
      </c>
      <c r="AIX3" s="46">
        <v>46583</v>
      </c>
      <c r="AIY3" s="46">
        <v>46590</v>
      </c>
      <c r="AIZ3" s="46">
        <v>46597</v>
      </c>
      <c r="AJA3" s="46">
        <v>46604</v>
      </c>
      <c r="AJB3" s="46">
        <v>46611</v>
      </c>
      <c r="AJC3" s="46">
        <v>46618</v>
      </c>
      <c r="AJD3" s="46">
        <v>46625</v>
      </c>
      <c r="AJE3" s="46">
        <v>46632</v>
      </c>
      <c r="AJF3" s="46">
        <v>46639</v>
      </c>
      <c r="AJG3" s="46">
        <v>46646</v>
      </c>
      <c r="AJH3" s="46">
        <v>46653</v>
      </c>
      <c r="AJI3" s="46">
        <v>46660</v>
      </c>
      <c r="AJJ3" s="46">
        <v>46667</v>
      </c>
      <c r="AJK3" s="46">
        <v>46674</v>
      </c>
      <c r="AJL3" s="46">
        <v>46681</v>
      </c>
      <c r="AJM3" s="46">
        <v>46688</v>
      </c>
      <c r="AJN3" s="46">
        <v>46695</v>
      </c>
      <c r="AJO3" s="46">
        <v>46702</v>
      </c>
      <c r="AJP3" s="46">
        <v>46709</v>
      </c>
      <c r="AJQ3" s="46">
        <v>46716</v>
      </c>
      <c r="AJR3" s="46">
        <v>46723</v>
      </c>
      <c r="AJS3" s="46">
        <v>46730</v>
      </c>
      <c r="AJT3" s="46">
        <v>46737</v>
      </c>
      <c r="AJU3" s="46">
        <v>46744</v>
      </c>
      <c r="AJV3" s="46">
        <v>46751</v>
      </c>
      <c r="AJW3" s="46">
        <v>46758</v>
      </c>
      <c r="AJX3" s="46">
        <v>46765</v>
      </c>
      <c r="AJY3" s="46">
        <v>46772</v>
      </c>
      <c r="AJZ3" s="46">
        <v>46779</v>
      </c>
      <c r="AKA3" s="46">
        <v>46786</v>
      </c>
      <c r="AKB3" s="46">
        <v>46793</v>
      </c>
      <c r="AKC3" s="46">
        <v>46800</v>
      </c>
      <c r="AKD3" s="46">
        <v>46807</v>
      </c>
      <c r="AKE3" s="46">
        <v>46814</v>
      </c>
      <c r="AKF3" s="46">
        <v>46821</v>
      </c>
      <c r="AKG3" s="46">
        <v>46828</v>
      </c>
      <c r="AKH3" s="46">
        <v>46835</v>
      </c>
      <c r="AKI3" s="46">
        <v>46842</v>
      </c>
      <c r="AKJ3" s="46">
        <v>46849</v>
      </c>
      <c r="AKK3" s="46">
        <v>46856</v>
      </c>
      <c r="AKL3" s="46">
        <v>46863</v>
      </c>
      <c r="AKM3" s="46">
        <v>46870</v>
      </c>
      <c r="AKN3" s="46">
        <v>46877</v>
      </c>
      <c r="AKO3" s="46">
        <v>46884</v>
      </c>
      <c r="AKP3" s="46">
        <v>46891</v>
      </c>
      <c r="AKQ3" s="46">
        <v>46898</v>
      </c>
      <c r="AKR3" s="46">
        <v>46905</v>
      </c>
      <c r="AKS3" s="46">
        <v>46912</v>
      </c>
      <c r="AKT3" s="46">
        <v>46919</v>
      </c>
      <c r="AKU3" s="46">
        <v>46926</v>
      </c>
      <c r="AKV3" s="46">
        <v>46933</v>
      </c>
      <c r="AKW3" s="46">
        <v>46940</v>
      </c>
      <c r="AKX3" s="46">
        <v>46947</v>
      </c>
      <c r="AKY3" s="46">
        <v>46954</v>
      </c>
      <c r="AKZ3" s="46">
        <v>46961</v>
      </c>
      <c r="ALA3" s="46">
        <v>46968</v>
      </c>
      <c r="ALB3" s="46">
        <v>46975</v>
      </c>
      <c r="ALC3" s="46">
        <v>46982</v>
      </c>
      <c r="ALD3" s="46">
        <v>46989</v>
      </c>
      <c r="ALE3" s="46">
        <v>46996</v>
      </c>
      <c r="ALF3" s="46">
        <v>47003</v>
      </c>
      <c r="ALG3" s="46">
        <v>47010</v>
      </c>
      <c r="ALH3" s="46">
        <v>47017</v>
      </c>
      <c r="ALI3" s="46">
        <v>47024</v>
      </c>
      <c r="ALJ3" s="46">
        <v>47031</v>
      </c>
      <c r="ALK3" s="46">
        <v>47038</v>
      </c>
      <c r="ALL3" s="46">
        <v>47045</v>
      </c>
      <c r="ALM3" s="46">
        <v>47052</v>
      </c>
      <c r="ALN3" s="46">
        <v>47059</v>
      </c>
      <c r="ALO3" s="46">
        <v>47066</v>
      </c>
      <c r="ALP3" s="46">
        <v>47073</v>
      </c>
      <c r="ALQ3" s="46">
        <v>47080</v>
      </c>
      <c r="ALR3" s="46">
        <v>47087</v>
      </c>
      <c r="ALS3" s="46">
        <v>47094</v>
      </c>
      <c r="ALT3" s="46">
        <v>47101</v>
      </c>
      <c r="ALU3" s="46">
        <v>47108</v>
      </c>
    </row>
    <row r="4" spans="1:1009" s="48" customFormat="1" ht="14.25">
      <c r="A4" s="47" t="s">
        <v>93</v>
      </c>
      <c r="B4" s="48">
        <f t="shared" ref="B4:BM4" si="0">SUM(B5:B35)</f>
        <v>0</v>
      </c>
      <c r="C4" s="48">
        <f t="shared" si="0"/>
        <v>0</v>
      </c>
      <c r="D4" s="48">
        <f t="shared" si="0"/>
        <v>0</v>
      </c>
      <c r="E4" s="48">
        <f t="shared" si="0"/>
        <v>1</v>
      </c>
      <c r="F4" s="48">
        <f t="shared" si="0"/>
        <v>0</v>
      </c>
      <c r="G4" s="48">
        <f t="shared" si="0"/>
        <v>0</v>
      </c>
      <c r="H4" s="48">
        <f t="shared" si="0"/>
        <v>0</v>
      </c>
      <c r="I4" s="48">
        <f t="shared" si="0"/>
        <v>0</v>
      </c>
      <c r="J4" s="48">
        <f t="shared" si="0"/>
        <v>0</v>
      </c>
      <c r="K4" s="48">
        <f t="shared" si="0"/>
        <v>0</v>
      </c>
      <c r="L4" s="48">
        <f t="shared" si="0"/>
        <v>0</v>
      </c>
      <c r="M4" s="48">
        <f t="shared" si="0"/>
        <v>0</v>
      </c>
      <c r="N4" s="48">
        <f t="shared" si="0"/>
        <v>0</v>
      </c>
      <c r="O4" s="48">
        <f t="shared" si="0"/>
        <v>0</v>
      </c>
      <c r="P4" s="48">
        <f t="shared" si="0"/>
        <v>0</v>
      </c>
      <c r="Q4" s="48">
        <f t="shared" si="0"/>
        <v>1</v>
      </c>
      <c r="R4" s="48">
        <f t="shared" si="0"/>
        <v>0</v>
      </c>
      <c r="S4" s="48">
        <f t="shared" si="0"/>
        <v>0</v>
      </c>
      <c r="T4" s="48">
        <f t="shared" si="0"/>
        <v>0</v>
      </c>
      <c r="U4" s="48">
        <f t="shared" si="0"/>
        <v>0</v>
      </c>
      <c r="V4" s="48">
        <f t="shared" si="0"/>
        <v>0</v>
      </c>
      <c r="W4" s="48">
        <f t="shared" si="0"/>
        <v>0</v>
      </c>
      <c r="X4" s="48">
        <f t="shared" si="0"/>
        <v>4</v>
      </c>
      <c r="Y4" s="48">
        <f t="shared" si="0"/>
        <v>0</v>
      </c>
      <c r="Z4" s="48">
        <f t="shared" si="0"/>
        <v>1</v>
      </c>
      <c r="AA4" s="48">
        <f t="shared" si="0"/>
        <v>0</v>
      </c>
      <c r="AB4" s="48">
        <f t="shared" si="0"/>
        <v>0</v>
      </c>
      <c r="AC4" s="48">
        <f t="shared" si="0"/>
        <v>0</v>
      </c>
      <c r="AD4" s="48">
        <f t="shared" si="0"/>
        <v>0</v>
      </c>
      <c r="AE4" s="48">
        <f t="shared" si="0"/>
        <v>0</v>
      </c>
      <c r="AF4" s="48">
        <f t="shared" si="0"/>
        <v>0</v>
      </c>
      <c r="AG4" s="48">
        <f t="shared" si="0"/>
        <v>0</v>
      </c>
      <c r="AH4" s="48">
        <f t="shared" si="0"/>
        <v>0</v>
      </c>
      <c r="AI4" s="48">
        <f t="shared" si="0"/>
        <v>1</v>
      </c>
      <c r="AJ4" s="48">
        <f t="shared" si="0"/>
        <v>0</v>
      </c>
      <c r="AK4" s="48">
        <f t="shared" si="0"/>
        <v>0</v>
      </c>
      <c r="AL4" s="48">
        <f t="shared" si="0"/>
        <v>0</v>
      </c>
      <c r="AM4" s="48">
        <f t="shared" si="0"/>
        <v>0</v>
      </c>
      <c r="AN4" s="48">
        <f t="shared" si="0"/>
        <v>0</v>
      </c>
      <c r="AO4" s="48">
        <f t="shared" si="0"/>
        <v>0</v>
      </c>
      <c r="AP4" s="48">
        <f t="shared" si="0"/>
        <v>0</v>
      </c>
      <c r="AQ4" s="48">
        <f t="shared" si="0"/>
        <v>0</v>
      </c>
      <c r="AR4" s="48">
        <f t="shared" si="0"/>
        <v>5</v>
      </c>
      <c r="AS4" s="48">
        <f t="shared" si="0"/>
        <v>1</v>
      </c>
      <c r="AT4" s="48">
        <f t="shared" si="0"/>
        <v>0</v>
      </c>
      <c r="AU4" s="48">
        <f t="shared" si="0"/>
        <v>0</v>
      </c>
      <c r="AV4" s="48">
        <f t="shared" si="0"/>
        <v>0</v>
      </c>
      <c r="AW4" s="48">
        <f t="shared" si="0"/>
        <v>2256</v>
      </c>
      <c r="AX4" s="48">
        <f t="shared" si="0"/>
        <v>0</v>
      </c>
      <c r="AY4" s="48">
        <f t="shared" si="0"/>
        <v>0</v>
      </c>
      <c r="AZ4" s="48">
        <f t="shared" si="0"/>
        <v>0</v>
      </c>
      <c r="BA4" s="48">
        <f t="shared" si="0"/>
        <v>0</v>
      </c>
      <c r="BB4" s="48">
        <f t="shared" si="0"/>
        <v>0</v>
      </c>
      <c r="BC4" s="48">
        <f t="shared" si="0"/>
        <v>0</v>
      </c>
      <c r="BD4" s="48">
        <f t="shared" si="0"/>
        <v>2448</v>
      </c>
      <c r="BE4" s="48">
        <f t="shared" si="0"/>
        <v>0</v>
      </c>
      <c r="BF4" s="48">
        <f t="shared" si="0"/>
        <v>0</v>
      </c>
      <c r="BG4" s="48">
        <f t="shared" si="0"/>
        <v>1949</v>
      </c>
      <c r="BH4" s="48">
        <f t="shared" si="0"/>
        <v>735</v>
      </c>
      <c r="BI4" s="48">
        <f t="shared" si="0"/>
        <v>0</v>
      </c>
      <c r="BJ4" s="48">
        <f t="shared" si="0"/>
        <v>573</v>
      </c>
      <c r="BK4" s="49">
        <f t="shared" si="0"/>
        <v>567</v>
      </c>
      <c r="BL4" s="48">
        <f t="shared" si="0"/>
        <v>0</v>
      </c>
      <c r="BM4" s="48">
        <f t="shared" si="0"/>
        <v>1</v>
      </c>
      <c r="BN4" s="48">
        <f t="shared" ref="BN4:DY4" si="1">SUM(BN5:BN35)</f>
        <v>0</v>
      </c>
      <c r="BO4" s="49">
        <f t="shared" si="1"/>
        <v>0</v>
      </c>
      <c r="BP4" s="48">
        <f t="shared" si="1"/>
        <v>0</v>
      </c>
      <c r="BQ4" s="48">
        <f t="shared" si="1"/>
        <v>0</v>
      </c>
      <c r="BR4" s="48">
        <f t="shared" si="1"/>
        <v>0</v>
      </c>
      <c r="BS4" s="48">
        <f t="shared" si="1"/>
        <v>0</v>
      </c>
      <c r="BT4" s="48">
        <f t="shared" si="1"/>
        <v>0</v>
      </c>
      <c r="BU4" s="48">
        <f t="shared" si="1"/>
        <v>0</v>
      </c>
      <c r="BV4" s="48">
        <f t="shared" si="1"/>
        <v>1</v>
      </c>
      <c r="BW4" s="48">
        <f t="shared" si="1"/>
        <v>0</v>
      </c>
      <c r="BX4" s="48">
        <f t="shared" si="1"/>
        <v>2081</v>
      </c>
      <c r="BY4" s="48">
        <f t="shared" si="1"/>
        <v>2273</v>
      </c>
      <c r="BZ4" s="48">
        <f t="shared" si="1"/>
        <v>632</v>
      </c>
      <c r="CA4" s="48">
        <f t="shared" si="1"/>
        <v>0</v>
      </c>
      <c r="CB4" s="48">
        <f t="shared" si="1"/>
        <v>1324</v>
      </c>
      <c r="CC4" s="48">
        <f t="shared" si="1"/>
        <v>0</v>
      </c>
      <c r="CD4" s="48">
        <f t="shared" si="1"/>
        <v>0</v>
      </c>
      <c r="CE4" s="48">
        <f t="shared" si="1"/>
        <v>1</v>
      </c>
      <c r="CF4" s="48">
        <f t="shared" si="1"/>
        <v>2598</v>
      </c>
      <c r="CG4" s="48">
        <f t="shared" si="1"/>
        <v>1</v>
      </c>
      <c r="CH4" s="48">
        <f t="shared" si="1"/>
        <v>0</v>
      </c>
      <c r="CI4" s="48">
        <f t="shared" si="1"/>
        <v>0</v>
      </c>
      <c r="CJ4" s="48">
        <f t="shared" si="1"/>
        <v>0</v>
      </c>
      <c r="CK4" s="48">
        <f t="shared" si="1"/>
        <v>0</v>
      </c>
      <c r="CL4" s="48">
        <f t="shared" si="1"/>
        <v>2191</v>
      </c>
      <c r="CM4" s="48">
        <f t="shared" si="1"/>
        <v>0</v>
      </c>
      <c r="CN4" s="48">
        <f t="shared" si="1"/>
        <v>1</v>
      </c>
      <c r="CO4" s="48">
        <f t="shared" si="1"/>
        <v>2165</v>
      </c>
      <c r="CP4" s="48">
        <f t="shared" si="1"/>
        <v>1298</v>
      </c>
      <c r="CQ4" s="48">
        <f t="shared" si="1"/>
        <v>1333</v>
      </c>
      <c r="CR4" s="48">
        <f t="shared" si="1"/>
        <v>1209</v>
      </c>
      <c r="CS4" s="48">
        <f t="shared" si="1"/>
        <v>4724</v>
      </c>
      <c r="CT4" s="48">
        <f t="shared" si="1"/>
        <v>2599</v>
      </c>
      <c r="CU4" s="48">
        <f t="shared" si="1"/>
        <v>1151</v>
      </c>
      <c r="CV4" s="48">
        <f t="shared" si="1"/>
        <v>5197</v>
      </c>
      <c r="CW4" s="48">
        <f t="shared" si="1"/>
        <v>1299</v>
      </c>
      <c r="CX4" s="48">
        <f t="shared" si="1"/>
        <v>728</v>
      </c>
      <c r="CY4" s="48">
        <f t="shared" si="1"/>
        <v>0</v>
      </c>
      <c r="CZ4" s="48">
        <f t="shared" si="1"/>
        <v>0</v>
      </c>
      <c r="DA4" s="48">
        <f t="shared" si="1"/>
        <v>269</v>
      </c>
      <c r="DB4" s="48">
        <f t="shared" si="1"/>
        <v>0</v>
      </c>
      <c r="DC4" s="48">
        <f t="shared" si="1"/>
        <v>0</v>
      </c>
      <c r="DD4" s="48">
        <f t="shared" si="1"/>
        <v>0</v>
      </c>
      <c r="DE4" s="48">
        <f t="shared" si="1"/>
        <v>0</v>
      </c>
      <c r="DF4" s="48">
        <f t="shared" si="1"/>
        <v>0</v>
      </c>
      <c r="DG4" s="48">
        <f t="shared" si="1"/>
        <v>0</v>
      </c>
      <c r="DH4" s="48">
        <f t="shared" si="1"/>
        <v>0</v>
      </c>
      <c r="DI4" s="48">
        <f t="shared" si="1"/>
        <v>1</v>
      </c>
      <c r="DJ4" s="48">
        <f t="shared" si="1"/>
        <v>0</v>
      </c>
      <c r="DK4" s="48">
        <f t="shared" si="1"/>
        <v>0</v>
      </c>
      <c r="DL4" s="48">
        <f t="shared" si="1"/>
        <v>0</v>
      </c>
      <c r="DM4" s="48">
        <f t="shared" si="1"/>
        <v>0</v>
      </c>
      <c r="DN4" s="48">
        <f t="shared" si="1"/>
        <v>0</v>
      </c>
      <c r="DO4" s="48">
        <f t="shared" si="1"/>
        <v>0</v>
      </c>
      <c r="DP4" s="48">
        <f t="shared" si="1"/>
        <v>0</v>
      </c>
      <c r="DQ4" s="48">
        <f t="shared" si="1"/>
        <v>0</v>
      </c>
      <c r="DR4" s="48">
        <f t="shared" si="1"/>
        <v>0</v>
      </c>
      <c r="DS4" s="48">
        <f t="shared" si="1"/>
        <v>1</v>
      </c>
      <c r="DT4" s="48">
        <f t="shared" si="1"/>
        <v>0</v>
      </c>
      <c r="DU4" s="48">
        <f t="shared" si="1"/>
        <v>0</v>
      </c>
      <c r="DV4" s="48">
        <f t="shared" si="1"/>
        <v>0</v>
      </c>
      <c r="DW4" s="48">
        <f t="shared" si="1"/>
        <v>0</v>
      </c>
      <c r="DX4" s="48">
        <f t="shared" si="1"/>
        <v>0</v>
      </c>
      <c r="DY4" s="48">
        <f t="shared" si="1"/>
        <v>0</v>
      </c>
      <c r="DZ4" s="48">
        <f t="shared" ref="DZ4:GK4" si="2">SUM(DZ5:DZ35)</f>
        <v>0</v>
      </c>
      <c r="EA4" s="48">
        <f t="shared" si="2"/>
        <v>1</v>
      </c>
      <c r="EB4" s="48">
        <f t="shared" si="2"/>
        <v>1</v>
      </c>
      <c r="EC4" s="48">
        <f t="shared" si="2"/>
        <v>0</v>
      </c>
      <c r="ED4" s="48">
        <f t="shared" si="2"/>
        <v>0</v>
      </c>
      <c r="EE4" s="48">
        <f t="shared" si="2"/>
        <v>0</v>
      </c>
      <c r="EF4" s="48">
        <f t="shared" si="2"/>
        <v>0</v>
      </c>
      <c r="EG4" s="48">
        <f t="shared" si="2"/>
        <v>0</v>
      </c>
      <c r="EH4" s="48">
        <f t="shared" si="2"/>
        <v>0</v>
      </c>
      <c r="EI4" s="48">
        <f t="shared" si="2"/>
        <v>0</v>
      </c>
      <c r="EJ4" s="48">
        <f t="shared" si="2"/>
        <v>0</v>
      </c>
      <c r="EK4" s="48">
        <f t="shared" si="2"/>
        <v>0</v>
      </c>
      <c r="EL4" s="48">
        <f t="shared" si="2"/>
        <v>1</v>
      </c>
      <c r="EM4" s="48">
        <f t="shared" si="2"/>
        <v>0</v>
      </c>
      <c r="EN4" s="48">
        <f t="shared" si="2"/>
        <v>0</v>
      </c>
      <c r="EO4" s="48">
        <f t="shared" si="2"/>
        <v>0</v>
      </c>
      <c r="EP4" s="48">
        <f t="shared" si="2"/>
        <v>0</v>
      </c>
      <c r="EQ4" s="48">
        <f t="shared" si="2"/>
        <v>0</v>
      </c>
      <c r="ER4" s="48">
        <f t="shared" si="2"/>
        <v>0</v>
      </c>
      <c r="ES4" s="48">
        <f t="shared" si="2"/>
        <v>0</v>
      </c>
      <c r="ET4" s="48">
        <f t="shared" si="2"/>
        <v>0</v>
      </c>
      <c r="EU4" s="48">
        <f t="shared" si="2"/>
        <v>0</v>
      </c>
      <c r="EV4" s="48">
        <f t="shared" si="2"/>
        <v>0</v>
      </c>
      <c r="EW4" s="48">
        <f t="shared" si="2"/>
        <v>0</v>
      </c>
      <c r="EX4" s="48">
        <f t="shared" si="2"/>
        <v>1</v>
      </c>
      <c r="EY4" s="48">
        <f t="shared" si="2"/>
        <v>1</v>
      </c>
      <c r="EZ4" s="48">
        <f t="shared" si="2"/>
        <v>0</v>
      </c>
      <c r="FA4" s="48">
        <f t="shared" si="2"/>
        <v>0</v>
      </c>
      <c r="FB4" s="48">
        <f t="shared" si="2"/>
        <v>0</v>
      </c>
      <c r="FC4" s="48">
        <f t="shared" si="2"/>
        <v>0</v>
      </c>
      <c r="FD4" s="48">
        <f t="shared" si="2"/>
        <v>0</v>
      </c>
      <c r="FE4" s="48">
        <f t="shared" si="2"/>
        <v>0</v>
      </c>
      <c r="FF4" s="48">
        <f t="shared" si="2"/>
        <v>0</v>
      </c>
      <c r="FG4" s="48">
        <f t="shared" si="2"/>
        <v>0</v>
      </c>
      <c r="FH4" s="48">
        <f t="shared" si="2"/>
        <v>0</v>
      </c>
      <c r="FI4" s="48">
        <f t="shared" si="2"/>
        <v>0</v>
      </c>
      <c r="FJ4" s="48">
        <f t="shared" si="2"/>
        <v>0</v>
      </c>
      <c r="FK4" s="48">
        <f t="shared" si="2"/>
        <v>1</v>
      </c>
      <c r="FL4" s="48">
        <f t="shared" si="2"/>
        <v>0</v>
      </c>
      <c r="FM4" s="48">
        <f t="shared" si="2"/>
        <v>0</v>
      </c>
      <c r="FN4" s="48">
        <f t="shared" si="2"/>
        <v>0</v>
      </c>
      <c r="FO4" s="48">
        <f t="shared" si="2"/>
        <v>0</v>
      </c>
      <c r="FP4" s="48">
        <f t="shared" si="2"/>
        <v>0</v>
      </c>
      <c r="FQ4" s="48">
        <f t="shared" si="2"/>
        <v>0</v>
      </c>
      <c r="FR4" s="48">
        <f t="shared" si="2"/>
        <v>0</v>
      </c>
      <c r="FS4" s="48">
        <f t="shared" si="2"/>
        <v>0</v>
      </c>
      <c r="FT4" s="48">
        <f t="shared" si="2"/>
        <v>0</v>
      </c>
      <c r="FU4" s="48">
        <f t="shared" si="2"/>
        <v>0</v>
      </c>
      <c r="FV4" s="48">
        <f t="shared" si="2"/>
        <v>5</v>
      </c>
      <c r="FW4" s="48">
        <f t="shared" si="2"/>
        <v>0</v>
      </c>
      <c r="FX4" s="48">
        <f t="shared" si="2"/>
        <v>5</v>
      </c>
      <c r="FY4" s="48">
        <f t="shared" si="2"/>
        <v>0</v>
      </c>
      <c r="FZ4" s="48">
        <f t="shared" si="2"/>
        <v>0</v>
      </c>
      <c r="GA4" s="48">
        <f t="shared" si="2"/>
        <v>0</v>
      </c>
      <c r="GB4" s="48">
        <f t="shared" si="2"/>
        <v>22</v>
      </c>
      <c r="GC4" s="48">
        <f t="shared" si="2"/>
        <v>0</v>
      </c>
      <c r="GD4" s="48">
        <f t="shared" si="2"/>
        <v>0</v>
      </c>
      <c r="GE4" s="48">
        <f t="shared" si="2"/>
        <v>0</v>
      </c>
      <c r="GF4" s="48">
        <f t="shared" si="2"/>
        <v>8</v>
      </c>
      <c r="GG4" s="48">
        <f t="shared" si="2"/>
        <v>0</v>
      </c>
      <c r="GH4" s="48">
        <f t="shared" si="2"/>
        <v>0</v>
      </c>
      <c r="GI4" s="48">
        <f t="shared" si="2"/>
        <v>0</v>
      </c>
      <c r="GJ4" s="48">
        <f t="shared" si="2"/>
        <v>0</v>
      </c>
      <c r="GK4" s="48">
        <f t="shared" si="2"/>
        <v>0</v>
      </c>
      <c r="GL4" s="48">
        <f t="shared" ref="GL4:IW4" si="3">SUM(GL5:GL35)</f>
        <v>0</v>
      </c>
      <c r="GM4" s="48">
        <f t="shared" si="3"/>
        <v>0</v>
      </c>
      <c r="GN4" s="48">
        <f t="shared" si="3"/>
        <v>6</v>
      </c>
      <c r="GO4" s="48">
        <f t="shared" si="3"/>
        <v>0</v>
      </c>
      <c r="GP4" s="48">
        <f t="shared" si="3"/>
        <v>14</v>
      </c>
      <c r="GQ4" s="48">
        <f t="shared" si="3"/>
        <v>0</v>
      </c>
      <c r="GR4" s="48">
        <f t="shared" si="3"/>
        <v>0</v>
      </c>
      <c r="GS4" s="48">
        <f t="shared" si="3"/>
        <v>0</v>
      </c>
      <c r="GT4" s="48">
        <f t="shared" si="3"/>
        <v>0</v>
      </c>
      <c r="GU4" s="48">
        <f t="shared" si="3"/>
        <v>0</v>
      </c>
      <c r="GV4" s="48">
        <f t="shared" si="3"/>
        <v>8</v>
      </c>
      <c r="GW4" s="48">
        <f t="shared" si="3"/>
        <v>0</v>
      </c>
      <c r="GX4" s="48">
        <f t="shared" si="3"/>
        <v>0</v>
      </c>
      <c r="GY4" s="48">
        <f t="shared" si="3"/>
        <v>0</v>
      </c>
      <c r="GZ4" s="48">
        <f t="shared" si="3"/>
        <v>8</v>
      </c>
      <c r="HA4" s="48">
        <f t="shared" si="3"/>
        <v>0</v>
      </c>
      <c r="HB4" s="48">
        <f t="shared" si="3"/>
        <v>0</v>
      </c>
      <c r="HC4" s="48">
        <f t="shared" si="3"/>
        <v>0</v>
      </c>
      <c r="HD4" s="48">
        <f t="shared" si="3"/>
        <v>0</v>
      </c>
      <c r="HE4" s="48">
        <f t="shared" si="3"/>
        <v>0</v>
      </c>
      <c r="HF4" s="48">
        <f t="shared" si="3"/>
        <v>0</v>
      </c>
      <c r="HG4" s="48">
        <f t="shared" si="3"/>
        <v>0</v>
      </c>
      <c r="HH4" s="48">
        <f t="shared" si="3"/>
        <v>0</v>
      </c>
      <c r="HI4" s="48">
        <f t="shared" si="3"/>
        <v>0</v>
      </c>
      <c r="HJ4" s="48">
        <f t="shared" si="3"/>
        <v>0</v>
      </c>
      <c r="HK4" s="48">
        <f t="shared" si="3"/>
        <v>0</v>
      </c>
      <c r="HL4" s="48">
        <f t="shared" si="3"/>
        <v>0</v>
      </c>
      <c r="HM4" s="48">
        <f t="shared" si="3"/>
        <v>0</v>
      </c>
      <c r="HN4" s="48">
        <f t="shared" si="3"/>
        <v>0</v>
      </c>
      <c r="HO4" s="48">
        <f t="shared" si="3"/>
        <v>0</v>
      </c>
      <c r="HP4" s="48">
        <f t="shared" si="3"/>
        <v>0</v>
      </c>
      <c r="HQ4" s="48">
        <f t="shared" si="3"/>
        <v>0</v>
      </c>
      <c r="HR4" s="48">
        <f t="shared" si="3"/>
        <v>0</v>
      </c>
      <c r="HS4" s="48">
        <f t="shared" si="3"/>
        <v>0</v>
      </c>
      <c r="HT4" s="48">
        <f t="shared" si="3"/>
        <v>0</v>
      </c>
      <c r="HU4" s="48">
        <f t="shared" si="3"/>
        <v>0</v>
      </c>
      <c r="HV4" s="48">
        <f t="shared" si="3"/>
        <v>0</v>
      </c>
      <c r="HW4" s="48">
        <f t="shared" si="3"/>
        <v>1</v>
      </c>
      <c r="HX4" s="48">
        <f t="shared" si="3"/>
        <v>0</v>
      </c>
      <c r="HY4" s="48">
        <f t="shared" si="3"/>
        <v>1</v>
      </c>
      <c r="HZ4" s="48">
        <f t="shared" si="3"/>
        <v>0</v>
      </c>
      <c r="IA4" s="48">
        <f t="shared" si="3"/>
        <v>9</v>
      </c>
      <c r="IB4" s="48">
        <f t="shared" si="3"/>
        <v>0</v>
      </c>
      <c r="IC4" s="48">
        <f t="shared" si="3"/>
        <v>0</v>
      </c>
      <c r="ID4" s="48">
        <f t="shared" si="3"/>
        <v>0</v>
      </c>
      <c r="IE4" s="48">
        <f t="shared" si="3"/>
        <v>0</v>
      </c>
      <c r="IF4" s="48">
        <f t="shared" si="3"/>
        <v>0</v>
      </c>
      <c r="IG4" s="48">
        <f t="shared" si="3"/>
        <v>3</v>
      </c>
      <c r="IH4" s="48">
        <f t="shared" si="3"/>
        <v>9</v>
      </c>
      <c r="II4" s="48">
        <f t="shared" si="3"/>
        <v>0</v>
      </c>
      <c r="IJ4" s="48">
        <f t="shared" si="3"/>
        <v>3397</v>
      </c>
      <c r="IK4" s="48">
        <f t="shared" si="3"/>
        <v>3133</v>
      </c>
      <c r="IL4" s="48">
        <f t="shared" si="3"/>
        <v>2982</v>
      </c>
      <c r="IM4" s="48">
        <f t="shared" si="3"/>
        <v>2350</v>
      </c>
      <c r="IN4" s="48">
        <f t="shared" si="3"/>
        <v>782</v>
      </c>
      <c r="IO4" s="48">
        <f t="shared" si="3"/>
        <v>2195</v>
      </c>
      <c r="IP4" s="48">
        <f t="shared" si="3"/>
        <v>3</v>
      </c>
      <c r="IQ4" s="48">
        <f t="shared" si="3"/>
        <v>0</v>
      </c>
      <c r="IR4" s="48">
        <f t="shared" si="3"/>
        <v>2604</v>
      </c>
      <c r="IS4" s="48">
        <f t="shared" si="3"/>
        <v>4721</v>
      </c>
      <c r="IT4" s="48">
        <f t="shared" si="3"/>
        <v>3473</v>
      </c>
      <c r="IU4" s="48">
        <f t="shared" si="3"/>
        <v>2554</v>
      </c>
      <c r="IV4" s="48">
        <f t="shared" si="3"/>
        <v>3567</v>
      </c>
      <c r="IW4" s="48">
        <f t="shared" si="3"/>
        <v>3</v>
      </c>
      <c r="IX4" s="48">
        <f t="shared" ref="IX4:LI4" si="4">SUM(IX5:IX35)</f>
        <v>0</v>
      </c>
      <c r="IY4" s="48">
        <f t="shared" si="4"/>
        <v>2380</v>
      </c>
      <c r="IZ4" s="48">
        <f t="shared" si="4"/>
        <v>3</v>
      </c>
      <c r="JA4" s="48">
        <f t="shared" si="4"/>
        <v>472</v>
      </c>
      <c r="JB4" s="48">
        <f t="shared" si="4"/>
        <v>3041</v>
      </c>
      <c r="JC4" s="48">
        <f t="shared" si="4"/>
        <v>2598</v>
      </c>
      <c r="JD4" s="48">
        <f t="shared" si="4"/>
        <v>345</v>
      </c>
      <c r="JE4" s="48">
        <f t="shared" si="4"/>
        <v>0</v>
      </c>
      <c r="JF4" s="48">
        <f t="shared" si="4"/>
        <v>7</v>
      </c>
      <c r="JG4" s="48">
        <f t="shared" si="4"/>
        <v>0</v>
      </c>
      <c r="JH4" s="48">
        <f t="shared" si="4"/>
        <v>1</v>
      </c>
      <c r="JI4" s="48">
        <f t="shared" si="4"/>
        <v>0</v>
      </c>
      <c r="JJ4" s="48">
        <f t="shared" si="4"/>
        <v>0</v>
      </c>
      <c r="JK4" s="48">
        <f t="shared" si="4"/>
        <v>0</v>
      </c>
      <c r="JL4" s="48">
        <f t="shared" si="4"/>
        <v>0</v>
      </c>
      <c r="JM4" s="48">
        <f t="shared" si="4"/>
        <v>0</v>
      </c>
      <c r="JN4" s="48">
        <f t="shared" si="4"/>
        <v>0</v>
      </c>
      <c r="JO4" s="48">
        <f t="shared" si="4"/>
        <v>0</v>
      </c>
      <c r="JP4" s="48">
        <f t="shared" si="4"/>
        <v>0</v>
      </c>
      <c r="JQ4" s="48">
        <f t="shared" si="4"/>
        <v>0</v>
      </c>
      <c r="JR4" s="48">
        <f t="shared" si="4"/>
        <v>0</v>
      </c>
      <c r="JS4" s="48">
        <f t="shared" si="4"/>
        <v>0</v>
      </c>
      <c r="JT4" s="48">
        <f t="shared" si="4"/>
        <v>0</v>
      </c>
      <c r="JU4" s="48">
        <f t="shared" si="4"/>
        <v>0</v>
      </c>
      <c r="JV4" s="48">
        <f t="shared" si="4"/>
        <v>0</v>
      </c>
      <c r="JW4" s="48">
        <f t="shared" si="4"/>
        <v>0</v>
      </c>
      <c r="JX4" s="48">
        <f t="shared" si="4"/>
        <v>0</v>
      </c>
      <c r="JY4" s="48">
        <f t="shared" si="4"/>
        <v>2686</v>
      </c>
      <c r="JZ4" s="48">
        <f t="shared" si="4"/>
        <v>0</v>
      </c>
      <c r="KA4" s="48">
        <f t="shared" si="4"/>
        <v>0</v>
      </c>
      <c r="KB4" s="48">
        <f t="shared" si="4"/>
        <v>0</v>
      </c>
      <c r="KC4" s="48">
        <f t="shared" si="4"/>
        <v>0</v>
      </c>
      <c r="KD4" s="48">
        <f t="shared" si="4"/>
        <v>0</v>
      </c>
      <c r="KE4" s="48">
        <f t="shared" si="4"/>
        <v>0</v>
      </c>
      <c r="KF4" s="48">
        <f t="shared" si="4"/>
        <v>0</v>
      </c>
      <c r="KG4" s="48">
        <f t="shared" si="4"/>
        <v>0</v>
      </c>
      <c r="KH4" s="48">
        <f t="shared" si="4"/>
        <v>0</v>
      </c>
      <c r="KI4" s="48">
        <f t="shared" si="4"/>
        <v>0</v>
      </c>
      <c r="KJ4" s="48">
        <f t="shared" si="4"/>
        <v>0</v>
      </c>
      <c r="KK4" s="48">
        <f t="shared" si="4"/>
        <v>0</v>
      </c>
      <c r="KL4" s="48">
        <f t="shared" si="4"/>
        <v>0</v>
      </c>
      <c r="KM4" s="48">
        <f t="shared" si="4"/>
        <v>0</v>
      </c>
      <c r="KN4" s="48">
        <f t="shared" si="4"/>
        <v>15</v>
      </c>
      <c r="KO4" s="48">
        <f t="shared" si="4"/>
        <v>0</v>
      </c>
      <c r="KP4" s="48">
        <f t="shared" si="4"/>
        <v>0</v>
      </c>
      <c r="KQ4" s="48">
        <f t="shared" si="4"/>
        <v>0</v>
      </c>
      <c r="KR4" s="48">
        <f t="shared" si="4"/>
        <v>0</v>
      </c>
      <c r="KS4" s="48">
        <f t="shared" si="4"/>
        <v>0</v>
      </c>
      <c r="KT4" s="48">
        <f t="shared" si="4"/>
        <v>0</v>
      </c>
      <c r="KU4" s="48">
        <f t="shared" si="4"/>
        <v>0</v>
      </c>
      <c r="KV4" s="48">
        <f t="shared" si="4"/>
        <v>6696</v>
      </c>
      <c r="KW4" s="48">
        <f t="shared" si="4"/>
        <v>0</v>
      </c>
      <c r="KX4" s="48">
        <f t="shared" si="4"/>
        <v>779</v>
      </c>
      <c r="KY4" s="48">
        <f t="shared" si="4"/>
        <v>0</v>
      </c>
      <c r="KZ4" s="48">
        <f t="shared" si="4"/>
        <v>809</v>
      </c>
      <c r="LA4" s="48">
        <f t="shared" si="4"/>
        <v>0</v>
      </c>
      <c r="LB4" s="48">
        <f t="shared" si="4"/>
        <v>0</v>
      </c>
      <c r="LC4" s="48">
        <f t="shared" si="4"/>
        <v>0</v>
      </c>
      <c r="LD4" s="48">
        <f t="shared" si="4"/>
        <v>0</v>
      </c>
      <c r="LE4" s="48">
        <f t="shared" si="4"/>
        <v>0</v>
      </c>
      <c r="LF4" s="48">
        <f t="shared" si="4"/>
        <v>0</v>
      </c>
      <c r="LG4" s="48">
        <f t="shared" si="4"/>
        <v>0</v>
      </c>
      <c r="LH4" s="48">
        <f t="shared" si="4"/>
        <v>0</v>
      </c>
      <c r="LI4" s="48">
        <f t="shared" si="4"/>
        <v>1</v>
      </c>
      <c r="LJ4" s="48">
        <f t="shared" ref="LJ4:NU4" si="5">SUM(LJ5:LJ35)</f>
        <v>0</v>
      </c>
      <c r="LK4" s="48">
        <f t="shared" si="5"/>
        <v>0</v>
      </c>
      <c r="LL4" s="48">
        <f t="shared" si="5"/>
        <v>1</v>
      </c>
      <c r="LM4" s="48">
        <f t="shared" si="5"/>
        <v>0</v>
      </c>
      <c r="LN4" s="48">
        <f t="shared" si="5"/>
        <v>0</v>
      </c>
      <c r="LO4" s="48">
        <f t="shared" si="5"/>
        <v>0</v>
      </c>
      <c r="LP4" s="48">
        <f t="shared" si="5"/>
        <v>0</v>
      </c>
      <c r="LQ4" s="48">
        <f t="shared" si="5"/>
        <v>0</v>
      </c>
      <c r="LR4" s="48">
        <f t="shared" si="5"/>
        <v>0</v>
      </c>
      <c r="LS4" s="48">
        <f t="shared" si="5"/>
        <v>0</v>
      </c>
      <c r="LT4" s="48">
        <f t="shared" si="5"/>
        <v>0</v>
      </c>
      <c r="LU4" s="48">
        <f t="shared" si="5"/>
        <v>0</v>
      </c>
      <c r="LV4" s="48">
        <f t="shared" si="5"/>
        <v>0</v>
      </c>
      <c r="LW4" s="48">
        <f t="shared" si="5"/>
        <v>0</v>
      </c>
      <c r="LX4" s="48">
        <f t="shared" si="5"/>
        <v>0</v>
      </c>
      <c r="LY4" s="48">
        <f t="shared" si="5"/>
        <v>0</v>
      </c>
      <c r="LZ4" s="48">
        <f t="shared" si="5"/>
        <v>0</v>
      </c>
      <c r="MA4" s="48">
        <f t="shared" si="5"/>
        <v>0</v>
      </c>
      <c r="MB4" s="48">
        <f t="shared" si="5"/>
        <v>0</v>
      </c>
      <c r="MC4" s="48">
        <f t="shared" si="5"/>
        <v>0</v>
      </c>
      <c r="MD4" s="48">
        <f t="shared" si="5"/>
        <v>0</v>
      </c>
      <c r="ME4" s="48">
        <f t="shared" si="5"/>
        <v>0</v>
      </c>
      <c r="MF4" s="48">
        <f t="shared" si="5"/>
        <v>0</v>
      </c>
      <c r="MG4" s="48">
        <f t="shared" si="5"/>
        <v>0</v>
      </c>
      <c r="MH4" s="48">
        <f t="shared" si="5"/>
        <v>0</v>
      </c>
      <c r="MI4" s="48">
        <f t="shared" si="5"/>
        <v>0</v>
      </c>
      <c r="MJ4" s="48">
        <f t="shared" si="5"/>
        <v>830</v>
      </c>
      <c r="MK4" s="48">
        <f t="shared" si="5"/>
        <v>0</v>
      </c>
      <c r="ML4" s="48">
        <f t="shared" si="5"/>
        <v>0</v>
      </c>
      <c r="MM4" s="48">
        <f t="shared" si="5"/>
        <v>0</v>
      </c>
      <c r="MN4" s="48">
        <f t="shared" si="5"/>
        <v>866</v>
      </c>
      <c r="MO4" s="48">
        <f t="shared" si="5"/>
        <v>865</v>
      </c>
      <c r="MP4" s="48">
        <f t="shared" si="5"/>
        <v>0</v>
      </c>
      <c r="MQ4" s="48">
        <f t="shared" si="5"/>
        <v>3048</v>
      </c>
      <c r="MR4" s="48">
        <f t="shared" si="5"/>
        <v>828</v>
      </c>
      <c r="MS4" s="48">
        <f t="shared" si="5"/>
        <v>2127</v>
      </c>
      <c r="MT4" s="48">
        <f t="shared" si="5"/>
        <v>0</v>
      </c>
      <c r="MU4" s="48">
        <f t="shared" si="5"/>
        <v>769</v>
      </c>
      <c r="MV4" s="48">
        <f t="shared" si="5"/>
        <v>866</v>
      </c>
      <c r="MW4" s="48">
        <f t="shared" si="5"/>
        <v>0</v>
      </c>
      <c r="MX4" s="48">
        <f t="shared" si="5"/>
        <v>0</v>
      </c>
      <c r="MY4" s="48">
        <f t="shared" si="5"/>
        <v>3507</v>
      </c>
      <c r="MZ4" s="48">
        <f t="shared" si="5"/>
        <v>850</v>
      </c>
      <c r="NA4" s="48">
        <f t="shared" si="5"/>
        <v>772</v>
      </c>
      <c r="NB4" s="48">
        <f t="shared" si="5"/>
        <v>0</v>
      </c>
      <c r="NC4" s="48">
        <f t="shared" si="5"/>
        <v>891</v>
      </c>
      <c r="ND4" s="48">
        <f t="shared" si="5"/>
        <v>1674</v>
      </c>
      <c r="NE4" s="48">
        <f t="shared" si="5"/>
        <v>0</v>
      </c>
      <c r="NF4" s="48">
        <f t="shared" si="5"/>
        <v>0</v>
      </c>
      <c r="NG4" s="48">
        <f t="shared" si="5"/>
        <v>0</v>
      </c>
      <c r="NH4" s="48">
        <f t="shared" si="5"/>
        <v>1</v>
      </c>
      <c r="NI4" s="48">
        <f t="shared" si="5"/>
        <v>455</v>
      </c>
      <c r="NJ4" s="48">
        <f t="shared" si="5"/>
        <v>2709</v>
      </c>
      <c r="NK4" s="48">
        <f t="shared" si="5"/>
        <v>1</v>
      </c>
      <c r="NL4" s="48">
        <f t="shared" si="5"/>
        <v>753</v>
      </c>
      <c r="NM4" s="48">
        <f t="shared" si="5"/>
        <v>748</v>
      </c>
      <c r="NN4" s="48">
        <f t="shared" si="5"/>
        <v>0</v>
      </c>
      <c r="NO4" s="48">
        <f t="shared" si="5"/>
        <v>0</v>
      </c>
      <c r="NP4" s="48">
        <f t="shared" si="5"/>
        <v>750</v>
      </c>
      <c r="NQ4" s="48">
        <f t="shared" si="5"/>
        <v>718</v>
      </c>
      <c r="NR4" s="48">
        <f t="shared" si="5"/>
        <v>0</v>
      </c>
      <c r="NS4" s="48">
        <f t="shared" si="5"/>
        <v>0</v>
      </c>
      <c r="NT4" s="48">
        <f t="shared" si="5"/>
        <v>0</v>
      </c>
      <c r="NU4" s="48">
        <f t="shared" si="5"/>
        <v>0</v>
      </c>
      <c r="NV4" s="48">
        <f t="shared" ref="NV4:QG4" si="6">SUM(NV5:NV35)</f>
        <v>0</v>
      </c>
      <c r="NW4" s="48">
        <f t="shared" si="6"/>
        <v>0</v>
      </c>
      <c r="NX4" s="48">
        <f t="shared" si="6"/>
        <v>0</v>
      </c>
      <c r="NY4" s="48">
        <f t="shared" si="6"/>
        <v>0</v>
      </c>
      <c r="NZ4" s="48">
        <f t="shared" si="6"/>
        <v>0</v>
      </c>
      <c r="OA4" s="48">
        <f t="shared" si="6"/>
        <v>0</v>
      </c>
      <c r="OB4" s="48">
        <f t="shared" si="6"/>
        <v>0</v>
      </c>
      <c r="OC4" s="48">
        <f t="shared" si="6"/>
        <v>0</v>
      </c>
      <c r="OD4" s="48">
        <f t="shared" si="6"/>
        <v>0</v>
      </c>
      <c r="OE4" s="48">
        <f t="shared" si="6"/>
        <v>0</v>
      </c>
      <c r="OF4" s="48">
        <f t="shared" si="6"/>
        <v>0</v>
      </c>
      <c r="OG4" s="48">
        <f t="shared" si="6"/>
        <v>0</v>
      </c>
      <c r="OH4" s="48">
        <f t="shared" si="6"/>
        <v>0</v>
      </c>
      <c r="OI4" s="48">
        <f t="shared" si="6"/>
        <v>0</v>
      </c>
      <c r="OJ4" s="48">
        <f t="shared" si="6"/>
        <v>1</v>
      </c>
      <c r="OK4" s="48">
        <f t="shared" si="6"/>
        <v>0</v>
      </c>
      <c r="OL4" s="48">
        <f t="shared" si="6"/>
        <v>772</v>
      </c>
      <c r="OM4" s="48">
        <f t="shared" si="6"/>
        <v>8430</v>
      </c>
      <c r="ON4" s="48">
        <f t="shared" si="6"/>
        <v>1</v>
      </c>
      <c r="OO4" s="48">
        <f t="shared" si="6"/>
        <v>0</v>
      </c>
      <c r="OP4" s="48">
        <f t="shared" si="6"/>
        <v>0</v>
      </c>
      <c r="OQ4" s="48">
        <f t="shared" si="6"/>
        <v>1536</v>
      </c>
      <c r="OR4" s="48">
        <f t="shared" si="6"/>
        <v>2408</v>
      </c>
      <c r="OS4" s="48">
        <f t="shared" si="6"/>
        <v>1</v>
      </c>
      <c r="OT4" s="48">
        <f t="shared" si="6"/>
        <v>6090</v>
      </c>
      <c r="OU4" s="48">
        <f t="shared" si="6"/>
        <v>3718</v>
      </c>
      <c r="OV4" s="48">
        <f t="shared" si="6"/>
        <v>0</v>
      </c>
      <c r="OW4" s="48">
        <f t="shared" si="6"/>
        <v>2846</v>
      </c>
      <c r="OX4" s="48">
        <f t="shared" si="6"/>
        <v>0</v>
      </c>
      <c r="OY4" s="48">
        <f t="shared" si="6"/>
        <v>0</v>
      </c>
      <c r="OZ4" s="48">
        <f t="shared" si="6"/>
        <v>573</v>
      </c>
      <c r="PA4" s="48">
        <f t="shared" si="6"/>
        <v>450</v>
      </c>
      <c r="PB4" s="48">
        <f t="shared" si="6"/>
        <v>0</v>
      </c>
      <c r="PC4" s="48">
        <f t="shared" si="6"/>
        <v>1</v>
      </c>
      <c r="PD4" s="48">
        <f t="shared" si="6"/>
        <v>0</v>
      </c>
      <c r="PE4" s="48">
        <f t="shared" si="6"/>
        <v>0</v>
      </c>
      <c r="PF4" s="48">
        <f t="shared" si="6"/>
        <v>0</v>
      </c>
      <c r="PG4" s="48">
        <f t="shared" si="6"/>
        <v>0</v>
      </c>
      <c r="PH4" s="48">
        <f t="shared" si="6"/>
        <v>0</v>
      </c>
      <c r="PI4" s="48">
        <f t="shared" si="6"/>
        <v>0</v>
      </c>
      <c r="PJ4" s="48">
        <f t="shared" si="6"/>
        <v>0</v>
      </c>
      <c r="PK4" s="48">
        <f t="shared" si="6"/>
        <v>0</v>
      </c>
      <c r="PL4" s="48">
        <f t="shared" si="6"/>
        <v>0</v>
      </c>
      <c r="PM4" s="48">
        <f t="shared" si="6"/>
        <v>0</v>
      </c>
      <c r="PN4" s="48">
        <f t="shared" si="6"/>
        <v>0</v>
      </c>
      <c r="PO4" s="48">
        <f t="shared" si="6"/>
        <v>0</v>
      </c>
      <c r="PP4" s="48">
        <f t="shared" si="6"/>
        <v>0</v>
      </c>
      <c r="PQ4" s="48">
        <f t="shared" si="6"/>
        <v>0</v>
      </c>
      <c r="PR4" s="48">
        <f t="shared" si="6"/>
        <v>0</v>
      </c>
      <c r="PS4" s="48">
        <f t="shared" si="6"/>
        <v>0</v>
      </c>
      <c r="PT4" s="48">
        <f t="shared" si="6"/>
        <v>0</v>
      </c>
      <c r="PU4" s="48">
        <f t="shared" si="6"/>
        <v>0</v>
      </c>
      <c r="PV4" s="48">
        <f t="shared" si="6"/>
        <v>0</v>
      </c>
      <c r="PW4" s="48">
        <f t="shared" si="6"/>
        <v>0</v>
      </c>
      <c r="PX4" s="48">
        <f t="shared" si="6"/>
        <v>0</v>
      </c>
      <c r="PY4" s="48">
        <f t="shared" si="6"/>
        <v>0</v>
      </c>
      <c r="PZ4" s="48">
        <f t="shared" si="6"/>
        <v>0</v>
      </c>
      <c r="QA4" s="48">
        <f t="shared" si="6"/>
        <v>0</v>
      </c>
      <c r="QB4" s="48">
        <f t="shared" si="6"/>
        <v>0</v>
      </c>
      <c r="QC4" s="48">
        <f t="shared" si="6"/>
        <v>0</v>
      </c>
      <c r="QD4" s="48">
        <f t="shared" si="6"/>
        <v>0</v>
      </c>
      <c r="QE4" s="48">
        <f t="shared" si="6"/>
        <v>0</v>
      </c>
      <c r="QF4" s="48">
        <f t="shared" si="6"/>
        <v>0</v>
      </c>
      <c r="QG4" s="48">
        <f t="shared" si="6"/>
        <v>0</v>
      </c>
      <c r="QH4" s="48">
        <f t="shared" ref="QH4:SS4" si="7">SUM(QH5:QH35)</f>
        <v>0</v>
      </c>
      <c r="QI4" s="48">
        <f t="shared" si="7"/>
        <v>0</v>
      </c>
      <c r="QJ4" s="48">
        <f t="shared" si="7"/>
        <v>0</v>
      </c>
      <c r="QK4" s="48">
        <f t="shared" si="7"/>
        <v>0</v>
      </c>
      <c r="QL4" s="48">
        <f t="shared" si="7"/>
        <v>0</v>
      </c>
      <c r="QM4" s="48">
        <f t="shared" si="7"/>
        <v>0</v>
      </c>
      <c r="QN4" s="48">
        <f t="shared" si="7"/>
        <v>0</v>
      </c>
      <c r="QO4" s="48">
        <f t="shared" si="7"/>
        <v>0</v>
      </c>
      <c r="QP4" s="48">
        <f t="shared" si="7"/>
        <v>0</v>
      </c>
      <c r="QQ4" s="48">
        <f t="shared" si="7"/>
        <v>0</v>
      </c>
      <c r="QR4" s="48">
        <f t="shared" si="7"/>
        <v>0</v>
      </c>
      <c r="QS4" s="48">
        <f t="shared" si="7"/>
        <v>0</v>
      </c>
      <c r="QT4" s="48">
        <f t="shared" si="7"/>
        <v>0</v>
      </c>
      <c r="QU4" s="48">
        <f t="shared" si="7"/>
        <v>0</v>
      </c>
      <c r="QV4" s="48">
        <f t="shared" si="7"/>
        <v>0</v>
      </c>
      <c r="QW4" s="48">
        <f t="shared" si="7"/>
        <v>0</v>
      </c>
      <c r="QX4" s="48">
        <f t="shared" si="7"/>
        <v>0</v>
      </c>
      <c r="QY4" s="48">
        <f t="shared" si="7"/>
        <v>0</v>
      </c>
      <c r="QZ4" s="48">
        <f t="shared" si="7"/>
        <v>0</v>
      </c>
      <c r="RA4" s="48">
        <f t="shared" si="7"/>
        <v>0</v>
      </c>
      <c r="RB4" s="48">
        <f t="shared" si="7"/>
        <v>0</v>
      </c>
      <c r="RC4" s="48">
        <f t="shared" si="7"/>
        <v>0</v>
      </c>
      <c r="RD4" s="48">
        <f t="shared" si="7"/>
        <v>0</v>
      </c>
      <c r="RE4" s="48">
        <f t="shared" si="7"/>
        <v>0</v>
      </c>
      <c r="RF4" s="48">
        <f t="shared" si="7"/>
        <v>0</v>
      </c>
      <c r="RG4" s="48">
        <f t="shared" si="7"/>
        <v>0</v>
      </c>
      <c r="RH4" s="48">
        <f t="shared" si="7"/>
        <v>0</v>
      </c>
      <c r="RI4" s="48">
        <f t="shared" si="7"/>
        <v>0</v>
      </c>
      <c r="RJ4" s="48">
        <f t="shared" si="7"/>
        <v>0</v>
      </c>
      <c r="RK4" s="48">
        <f t="shared" si="7"/>
        <v>0</v>
      </c>
      <c r="RL4" s="48">
        <f t="shared" si="7"/>
        <v>0</v>
      </c>
      <c r="RM4" s="48">
        <f t="shared" si="7"/>
        <v>0</v>
      </c>
      <c r="RN4" s="48">
        <f t="shared" si="7"/>
        <v>0</v>
      </c>
      <c r="RO4" s="48">
        <f t="shared" si="7"/>
        <v>0</v>
      </c>
      <c r="RP4" s="48">
        <f t="shared" si="7"/>
        <v>0</v>
      </c>
      <c r="RQ4" s="48">
        <f t="shared" si="7"/>
        <v>0</v>
      </c>
      <c r="RR4" s="48">
        <f t="shared" si="7"/>
        <v>0</v>
      </c>
      <c r="RS4" s="48">
        <f t="shared" si="7"/>
        <v>0</v>
      </c>
      <c r="RT4" s="48">
        <f t="shared" si="7"/>
        <v>0</v>
      </c>
      <c r="RU4" s="48">
        <f t="shared" si="7"/>
        <v>0</v>
      </c>
      <c r="RV4" s="48">
        <f t="shared" si="7"/>
        <v>0</v>
      </c>
      <c r="RW4" s="48">
        <f t="shared" si="7"/>
        <v>0</v>
      </c>
      <c r="RX4" s="48">
        <f t="shared" si="7"/>
        <v>0</v>
      </c>
      <c r="RY4" s="48">
        <f t="shared" si="7"/>
        <v>0</v>
      </c>
      <c r="RZ4" s="48">
        <f t="shared" si="7"/>
        <v>0</v>
      </c>
      <c r="SA4" s="48">
        <f t="shared" si="7"/>
        <v>0</v>
      </c>
      <c r="SB4" s="48">
        <f t="shared" si="7"/>
        <v>0</v>
      </c>
      <c r="SC4" s="48">
        <f t="shared" si="7"/>
        <v>0</v>
      </c>
      <c r="SD4" s="48">
        <f t="shared" si="7"/>
        <v>0</v>
      </c>
      <c r="SE4" s="48">
        <f t="shared" si="7"/>
        <v>0</v>
      </c>
      <c r="SF4" s="48">
        <f t="shared" si="7"/>
        <v>0</v>
      </c>
      <c r="SG4" s="48">
        <f t="shared" si="7"/>
        <v>0</v>
      </c>
      <c r="SH4" s="48">
        <f t="shared" si="7"/>
        <v>0</v>
      </c>
      <c r="SI4" s="48">
        <f t="shared" si="7"/>
        <v>0</v>
      </c>
      <c r="SJ4" s="48">
        <f t="shared" si="7"/>
        <v>0</v>
      </c>
      <c r="SK4" s="48">
        <f t="shared" si="7"/>
        <v>0</v>
      </c>
      <c r="SL4" s="48">
        <f t="shared" si="7"/>
        <v>0</v>
      </c>
      <c r="SM4" s="48">
        <f t="shared" si="7"/>
        <v>0</v>
      </c>
      <c r="SN4" s="48">
        <f t="shared" si="7"/>
        <v>0</v>
      </c>
      <c r="SO4" s="48">
        <f t="shared" si="7"/>
        <v>0</v>
      </c>
      <c r="SP4" s="48">
        <f t="shared" si="7"/>
        <v>0</v>
      </c>
      <c r="SQ4" s="48">
        <f t="shared" si="7"/>
        <v>0</v>
      </c>
      <c r="SR4" s="48">
        <f t="shared" si="7"/>
        <v>0</v>
      </c>
      <c r="SS4" s="48">
        <f t="shared" si="7"/>
        <v>0</v>
      </c>
      <c r="ST4" s="48">
        <f t="shared" ref="ST4:VE4" si="8">SUM(ST5:ST35)</f>
        <v>0</v>
      </c>
      <c r="SU4" s="48">
        <f t="shared" si="8"/>
        <v>0</v>
      </c>
      <c r="SV4" s="48">
        <f t="shared" si="8"/>
        <v>0</v>
      </c>
      <c r="SW4" s="48">
        <f t="shared" si="8"/>
        <v>0</v>
      </c>
      <c r="SX4" s="48">
        <f t="shared" si="8"/>
        <v>0</v>
      </c>
      <c r="SY4" s="48">
        <f t="shared" si="8"/>
        <v>0</v>
      </c>
      <c r="SZ4" s="48">
        <f t="shared" si="8"/>
        <v>0</v>
      </c>
      <c r="TA4" s="48">
        <f t="shared" si="8"/>
        <v>0</v>
      </c>
      <c r="TB4" s="48">
        <f t="shared" si="8"/>
        <v>0</v>
      </c>
      <c r="TC4" s="48">
        <f t="shared" si="8"/>
        <v>0</v>
      </c>
      <c r="TD4" s="48">
        <f t="shared" si="8"/>
        <v>0</v>
      </c>
      <c r="TE4" s="48">
        <f t="shared" si="8"/>
        <v>0</v>
      </c>
      <c r="TF4" s="48">
        <f t="shared" si="8"/>
        <v>0</v>
      </c>
      <c r="TG4" s="48">
        <f t="shared" si="8"/>
        <v>0</v>
      </c>
      <c r="TH4" s="48">
        <f t="shared" si="8"/>
        <v>0</v>
      </c>
      <c r="TI4" s="48">
        <f t="shared" si="8"/>
        <v>0</v>
      </c>
      <c r="TJ4" s="48">
        <f t="shared" si="8"/>
        <v>0</v>
      </c>
      <c r="TK4" s="48">
        <f t="shared" si="8"/>
        <v>0</v>
      </c>
      <c r="TL4" s="48">
        <f t="shared" si="8"/>
        <v>0</v>
      </c>
      <c r="TM4" s="48">
        <f t="shared" si="8"/>
        <v>0</v>
      </c>
      <c r="TN4" s="48">
        <f t="shared" si="8"/>
        <v>0</v>
      </c>
      <c r="TO4" s="48">
        <f t="shared" si="8"/>
        <v>0</v>
      </c>
      <c r="TP4" s="48">
        <f t="shared" si="8"/>
        <v>0</v>
      </c>
      <c r="TQ4" s="48">
        <f t="shared" si="8"/>
        <v>0</v>
      </c>
      <c r="TR4" s="48">
        <f t="shared" si="8"/>
        <v>0</v>
      </c>
      <c r="TS4" s="48">
        <f t="shared" si="8"/>
        <v>0</v>
      </c>
      <c r="TT4" s="48">
        <f t="shared" si="8"/>
        <v>0</v>
      </c>
      <c r="TU4" s="48">
        <f t="shared" si="8"/>
        <v>0</v>
      </c>
      <c r="TV4" s="48">
        <f t="shared" si="8"/>
        <v>0</v>
      </c>
      <c r="TW4" s="48">
        <f t="shared" si="8"/>
        <v>0</v>
      </c>
      <c r="TX4" s="48">
        <f t="shared" si="8"/>
        <v>0</v>
      </c>
      <c r="TY4" s="48">
        <f t="shared" si="8"/>
        <v>0</v>
      </c>
      <c r="TZ4" s="48">
        <f t="shared" si="8"/>
        <v>0</v>
      </c>
      <c r="UA4" s="48">
        <f t="shared" si="8"/>
        <v>0</v>
      </c>
      <c r="UB4" s="48">
        <f t="shared" si="8"/>
        <v>0</v>
      </c>
      <c r="UC4" s="48">
        <f t="shared" si="8"/>
        <v>0</v>
      </c>
      <c r="UD4" s="48">
        <f t="shared" si="8"/>
        <v>0</v>
      </c>
      <c r="UE4" s="48">
        <f t="shared" si="8"/>
        <v>0</v>
      </c>
      <c r="UF4" s="48">
        <f t="shared" si="8"/>
        <v>0</v>
      </c>
      <c r="UG4" s="48">
        <f t="shared" si="8"/>
        <v>0</v>
      </c>
      <c r="UH4" s="48">
        <f t="shared" si="8"/>
        <v>0</v>
      </c>
      <c r="UI4" s="48">
        <f t="shared" si="8"/>
        <v>0</v>
      </c>
      <c r="UJ4" s="48">
        <f t="shared" si="8"/>
        <v>0</v>
      </c>
      <c r="UK4" s="48">
        <f t="shared" si="8"/>
        <v>0</v>
      </c>
      <c r="UL4" s="48">
        <f t="shared" si="8"/>
        <v>0</v>
      </c>
      <c r="UM4" s="48">
        <f t="shared" si="8"/>
        <v>0</v>
      </c>
      <c r="UN4" s="48">
        <f t="shared" si="8"/>
        <v>0</v>
      </c>
      <c r="UO4" s="48">
        <f t="shared" si="8"/>
        <v>0</v>
      </c>
      <c r="UP4" s="48">
        <f t="shared" si="8"/>
        <v>0</v>
      </c>
      <c r="UQ4" s="48">
        <f t="shared" si="8"/>
        <v>0</v>
      </c>
      <c r="UR4" s="48">
        <f t="shared" si="8"/>
        <v>0</v>
      </c>
      <c r="US4" s="48">
        <f t="shared" si="8"/>
        <v>0</v>
      </c>
      <c r="UT4" s="48">
        <f t="shared" si="8"/>
        <v>0</v>
      </c>
      <c r="UU4" s="48">
        <f t="shared" si="8"/>
        <v>0</v>
      </c>
      <c r="UV4" s="48">
        <f t="shared" si="8"/>
        <v>0</v>
      </c>
      <c r="UW4" s="48">
        <f t="shared" si="8"/>
        <v>0</v>
      </c>
      <c r="UX4" s="48">
        <f t="shared" si="8"/>
        <v>0</v>
      </c>
      <c r="UY4" s="48">
        <f t="shared" si="8"/>
        <v>0</v>
      </c>
      <c r="UZ4" s="48">
        <f t="shared" si="8"/>
        <v>0</v>
      </c>
      <c r="VA4" s="48">
        <f t="shared" si="8"/>
        <v>0</v>
      </c>
      <c r="VB4" s="48">
        <f t="shared" si="8"/>
        <v>0</v>
      </c>
      <c r="VC4" s="48">
        <f t="shared" si="8"/>
        <v>0</v>
      </c>
      <c r="VD4" s="48">
        <f t="shared" si="8"/>
        <v>0</v>
      </c>
      <c r="VE4" s="48">
        <f t="shared" si="8"/>
        <v>0</v>
      </c>
      <c r="VF4" s="48">
        <f t="shared" ref="VF4:XQ4" si="9">SUM(VF5:VF35)</f>
        <v>0</v>
      </c>
      <c r="VG4" s="48">
        <f t="shared" si="9"/>
        <v>0</v>
      </c>
      <c r="VH4" s="48">
        <f t="shared" si="9"/>
        <v>0</v>
      </c>
      <c r="VI4" s="48">
        <f t="shared" si="9"/>
        <v>0</v>
      </c>
      <c r="VJ4" s="48">
        <f t="shared" si="9"/>
        <v>0</v>
      </c>
      <c r="VK4" s="48">
        <f t="shared" si="9"/>
        <v>0</v>
      </c>
      <c r="VL4" s="48">
        <f t="shared" si="9"/>
        <v>0</v>
      </c>
      <c r="VM4" s="48">
        <f t="shared" si="9"/>
        <v>0</v>
      </c>
      <c r="VN4" s="48">
        <f t="shared" si="9"/>
        <v>0</v>
      </c>
      <c r="VO4" s="48">
        <f t="shared" si="9"/>
        <v>0</v>
      </c>
      <c r="VP4" s="48">
        <f t="shared" si="9"/>
        <v>0</v>
      </c>
      <c r="VQ4" s="48">
        <f t="shared" si="9"/>
        <v>0</v>
      </c>
      <c r="VR4" s="48">
        <f t="shared" si="9"/>
        <v>0</v>
      </c>
      <c r="VS4" s="48">
        <f t="shared" si="9"/>
        <v>0</v>
      </c>
      <c r="VT4" s="48">
        <f t="shared" si="9"/>
        <v>0</v>
      </c>
      <c r="VU4" s="48">
        <f t="shared" si="9"/>
        <v>0</v>
      </c>
      <c r="VV4" s="48">
        <f t="shared" si="9"/>
        <v>0</v>
      </c>
      <c r="VW4" s="48">
        <f t="shared" si="9"/>
        <v>0</v>
      </c>
      <c r="VX4" s="48">
        <f t="shared" si="9"/>
        <v>0</v>
      </c>
      <c r="VY4" s="48">
        <f t="shared" si="9"/>
        <v>0</v>
      </c>
      <c r="VZ4" s="48">
        <f t="shared" si="9"/>
        <v>0</v>
      </c>
      <c r="WA4" s="48">
        <f t="shared" si="9"/>
        <v>0</v>
      </c>
      <c r="WB4" s="48">
        <f t="shared" si="9"/>
        <v>0</v>
      </c>
      <c r="WC4" s="48">
        <f t="shared" si="9"/>
        <v>0</v>
      </c>
      <c r="WD4" s="48">
        <f t="shared" si="9"/>
        <v>0</v>
      </c>
      <c r="WE4" s="48">
        <f t="shared" si="9"/>
        <v>0</v>
      </c>
      <c r="WF4" s="48">
        <f t="shared" si="9"/>
        <v>0</v>
      </c>
      <c r="WG4" s="48">
        <f t="shared" si="9"/>
        <v>0</v>
      </c>
      <c r="WH4" s="48">
        <f t="shared" si="9"/>
        <v>0</v>
      </c>
      <c r="WI4" s="48">
        <f t="shared" si="9"/>
        <v>0</v>
      </c>
      <c r="WJ4" s="48">
        <f t="shared" si="9"/>
        <v>0</v>
      </c>
      <c r="WK4" s="48">
        <f t="shared" si="9"/>
        <v>0</v>
      </c>
      <c r="WL4" s="48">
        <f t="shared" si="9"/>
        <v>0</v>
      </c>
      <c r="WM4" s="48">
        <f t="shared" si="9"/>
        <v>0</v>
      </c>
      <c r="WN4" s="48">
        <f t="shared" si="9"/>
        <v>0</v>
      </c>
      <c r="WO4" s="48">
        <f t="shared" si="9"/>
        <v>0</v>
      </c>
      <c r="WP4" s="48">
        <f t="shared" si="9"/>
        <v>0</v>
      </c>
      <c r="WQ4" s="48">
        <f t="shared" si="9"/>
        <v>0</v>
      </c>
      <c r="WR4" s="48">
        <f t="shared" si="9"/>
        <v>0</v>
      </c>
      <c r="WS4" s="48">
        <f t="shared" si="9"/>
        <v>0</v>
      </c>
      <c r="WT4" s="48">
        <f t="shared" si="9"/>
        <v>0</v>
      </c>
      <c r="WU4" s="48">
        <f t="shared" si="9"/>
        <v>0</v>
      </c>
      <c r="WV4" s="48">
        <f t="shared" si="9"/>
        <v>0</v>
      </c>
      <c r="WW4" s="48">
        <f t="shared" si="9"/>
        <v>0</v>
      </c>
      <c r="WX4" s="48">
        <f t="shared" si="9"/>
        <v>0</v>
      </c>
      <c r="WY4" s="48">
        <f t="shared" si="9"/>
        <v>0</v>
      </c>
      <c r="WZ4" s="48">
        <f t="shared" si="9"/>
        <v>0</v>
      </c>
      <c r="XA4" s="48">
        <f t="shared" si="9"/>
        <v>0</v>
      </c>
      <c r="XB4" s="48">
        <f t="shared" si="9"/>
        <v>0</v>
      </c>
      <c r="XC4" s="48">
        <f t="shared" si="9"/>
        <v>0</v>
      </c>
      <c r="XD4" s="48">
        <f t="shared" si="9"/>
        <v>0</v>
      </c>
      <c r="XE4" s="48">
        <f t="shared" si="9"/>
        <v>0</v>
      </c>
      <c r="XF4" s="48">
        <f t="shared" si="9"/>
        <v>0</v>
      </c>
      <c r="XG4" s="48">
        <f t="shared" si="9"/>
        <v>0</v>
      </c>
      <c r="XH4" s="48">
        <f t="shared" si="9"/>
        <v>0</v>
      </c>
      <c r="XI4" s="48">
        <f t="shared" si="9"/>
        <v>0</v>
      </c>
      <c r="XJ4" s="48">
        <f t="shared" si="9"/>
        <v>0</v>
      </c>
      <c r="XK4" s="48">
        <f t="shared" si="9"/>
        <v>0</v>
      </c>
      <c r="XL4" s="48">
        <f t="shared" si="9"/>
        <v>0</v>
      </c>
      <c r="XM4" s="48">
        <f t="shared" si="9"/>
        <v>0</v>
      </c>
      <c r="XN4" s="48">
        <f t="shared" si="9"/>
        <v>0</v>
      </c>
      <c r="XO4" s="48">
        <f t="shared" si="9"/>
        <v>0</v>
      </c>
      <c r="XP4" s="48">
        <f t="shared" si="9"/>
        <v>0</v>
      </c>
      <c r="XQ4" s="48">
        <f t="shared" si="9"/>
        <v>0</v>
      </c>
      <c r="XR4" s="48">
        <f t="shared" ref="XR4:AAC4" si="10">SUM(XR5:XR35)</f>
        <v>0</v>
      </c>
      <c r="XS4" s="48">
        <f t="shared" si="10"/>
        <v>0</v>
      </c>
      <c r="XT4" s="48">
        <f t="shared" si="10"/>
        <v>0</v>
      </c>
      <c r="XU4" s="48">
        <f t="shared" si="10"/>
        <v>0</v>
      </c>
      <c r="XV4" s="48">
        <f t="shared" si="10"/>
        <v>0</v>
      </c>
      <c r="XW4" s="48">
        <f t="shared" si="10"/>
        <v>0</v>
      </c>
      <c r="XX4" s="48">
        <f t="shared" si="10"/>
        <v>0</v>
      </c>
      <c r="XY4" s="48">
        <f t="shared" si="10"/>
        <v>0</v>
      </c>
      <c r="XZ4" s="48">
        <f t="shared" si="10"/>
        <v>0</v>
      </c>
      <c r="YA4" s="48">
        <f t="shared" si="10"/>
        <v>0</v>
      </c>
      <c r="YB4" s="48">
        <f t="shared" si="10"/>
        <v>0</v>
      </c>
      <c r="YC4" s="48">
        <f t="shared" si="10"/>
        <v>0</v>
      </c>
      <c r="YD4" s="48">
        <f t="shared" si="10"/>
        <v>0</v>
      </c>
      <c r="YE4" s="48">
        <f t="shared" si="10"/>
        <v>0</v>
      </c>
      <c r="YF4" s="48">
        <f t="shared" si="10"/>
        <v>0</v>
      </c>
      <c r="YG4" s="48">
        <f t="shared" si="10"/>
        <v>0</v>
      </c>
      <c r="YH4" s="48">
        <f t="shared" si="10"/>
        <v>0</v>
      </c>
      <c r="YI4" s="48">
        <f t="shared" si="10"/>
        <v>0</v>
      </c>
      <c r="YJ4" s="48">
        <f t="shared" si="10"/>
        <v>0</v>
      </c>
      <c r="YK4" s="48">
        <f t="shared" si="10"/>
        <v>0</v>
      </c>
      <c r="YL4" s="48">
        <f t="shared" si="10"/>
        <v>0</v>
      </c>
      <c r="YM4" s="48">
        <f t="shared" si="10"/>
        <v>0</v>
      </c>
      <c r="YN4" s="48">
        <f t="shared" si="10"/>
        <v>0</v>
      </c>
      <c r="YO4" s="48">
        <f t="shared" si="10"/>
        <v>0</v>
      </c>
      <c r="YP4" s="48">
        <f t="shared" si="10"/>
        <v>0</v>
      </c>
      <c r="YQ4" s="48">
        <f t="shared" si="10"/>
        <v>0</v>
      </c>
      <c r="YR4" s="48">
        <f t="shared" si="10"/>
        <v>0</v>
      </c>
      <c r="YS4" s="48">
        <f t="shared" si="10"/>
        <v>0</v>
      </c>
      <c r="YT4" s="48">
        <f t="shared" si="10"/>
        <v>0</v>
      </c>
      <c r="YU4" s="48">
        <f t="shared" si="10"/>
        <v>0</v>
      </c>
      <c r="YV4" s="48">
        <f t="shared" si="10"/>
        <v>0</v>
      </c>
      <c r="YW4" s="48">
        <f t="shared" si="10"/>
        <v>0</v>
      </c>
      <c r="YX4" s="48">
        <f t="shared" si="10"/>
        <v>0</v>
      </c>
      <c r="YY4" s="48">
        <f t="shared" si="10"/>
        <v>0</v>
      </c>
      <c r="YZ4" s="48">
        <f t="shared" si="10"/>
        <v>0</v>
      </c>
      <c r="ZA4" s="48">
        <f t="shared" si="10"/>
        <v>0</v>
      </c>
      <c r="ZB4" s="48">
        <f t="shared" si="10"/>
        <v>0</v>
      </c>
      <c r="ZC4" s="48">
        <f t="shared" si="10"/>
        <v>0</v>
      </c>
      <c r="ZD4" s="48">
        <f t="shared" si="10"/>
        <v>0</v>
      </c>
      <c r="ZE4" s="48">
        <f t="shared" si="10"/>
        <v>0</v>
      </c>
      <c r="ZF4" s="48">
        <f t="shared" si="10"/>
        <v>0</v>
      </c>
      <c r="ZG4" s="48">
        <f t="shared" si="10"/>
        <v>0</v>
      </c>
      <c r="ZH4" s="48">
        <f t="shared" si="10"/>
        <v>0</v>
      </c>
      <c r="ZI4" s="48">
        <f t="shared" si="10"/>
        <v>0</v>
      </c>
      <c r="ZJ4" s="48">
        <f t="shared" si="10"/>
        <v>0</v>
      </c>
      <c r="ZK4" s="48">
        <f t="shared" si="10"/>
        <v>0</v>
      </c>
      <c r="ZL4" s="48">
        <f t="shared" si="10"/>
        <v>0</v>
      </c>
      <c r="ZM4" s="48">
        <f t="shared" si="10"/>
        <v>0</v>
      </c>
      <c r="ZN4" s="48">
        <f t="shared" si="10"/>
        <v>0</v>
      </c>
      <c r="ZO4" s="48">
        <f t="shared" si="10"/>
        <v>0</v>
      </c>
      <c r="ZP4" s="48">
        <f t="shared" si="10"/>
        <v>0</v>
      </c>
      <c r="ZQ4" s="48">
        <f t="shared" si="10"/>
        <v>0</v>
      </c>
      <c r="ZR4" s="48">
        <f t="shared" si="10"/>
        <v>0</v>
      </c>
      <c r="ZS4" s="48">
        <f t="shared" si="10"/>
        <v>0</v>
      </c>
      <c r="ZT4" s="48">
        <f t="shared" si="10"/>
        <v>0</v>
      </c>
      <c r="ZU4" s="48">
        <f t="shared" si="10"/>
        <v>0</v>
      </c>
      <c r="ZV4" s="48">
        <f t="shared" si="10"/>
        <v>0</v>
      </c>
      <c r="ZW4" s="48">
        <f t="shared" si="10"/>
        <v>0</v>
      </c>
      <c r="ZX4" s="48">
        <f t="shared" si="10"/>
        <v>0</v>
      </c>
      <c r="ZY4" s="48">
        <f t="shared" si="10"/>
        <v>0</v>
      </c>
      <c r="ZZ4" s="48">
        <f t="shared" si="10"/>
        <v>0</v>
      </c>
      <c r="AAA4" s="48">
        <f t="shared" si="10"/>
        <v>0</v>
      </c>
      <c r="AAB4" s="48">
        <f t="shared" si="10"/>
        <v>0</v>
      </c>
      <c r="AAC4" s="48">
        <f t="shared" si="10"/>
        <v>0</v>
      </c>
      <c r="AAD4" s="48">
        <f t="shared" ref="AAD4:ACO4" si="11">SUM(AAD5:AAD35)</f>
        <v>0</v>
      </c>
      <c r="AAE4" s="48">
        <f t="shared" si="11"/>
        <v>0</v>
      </c>
      <c r="AAF4" s="48">
        <f t="shared" si="11"/>
        <v>0</v>
      </c>
      <c r="AAG4" s="48">
        <f t="shared" si="11"/>
        <v>0</v>
      </c>
      <c r="AAH4" s="48">
        <f t="shared" si="11"/>
        <v>0</v>
      </c>
      <c r="AAI4" s="48">
        <f t="shared" si="11"/>
        <v>0</v>
      </c>
      <c r="AAJ4" s="48">
        <f t="shared" si="11"/>
        <v>0</v>
      </c>
      <c r="AAK4" s="48">
        <f t="shared" si="11"/>
        <v>0</v>
      </c>
      <c r="AAL4" s="48">
        <f t="shared" si="11"/>
        <v>0</v>
      </c>
      <c r="AAM4" s="48">
        <f t="shared" si="11"/>
        <v>0</v>
      </c>
      <c r="AAN4" s="48">
        <f t="shared" si="11"/>
        <v>0</v>
      </c>
      <c r="AAO4" s="48">
        <f t="shared" si="11"/>
        <v>0</v>
      </c>
      <c r="AAP4" s="48">
        <f t="shared" si="11"/>
        <v>0</v>
      </c>
      <c r="AAQ4" s="48">
        <f t="shared" si="11"/>
        <v>0</v>
      </c>
      <c r="AAR4" s="48">
        <f t="shared" si="11"/>
        <v>0</v>
      </c>
      <c r="AAS4" s="48">
        <f t="shared" si="11"/>
        <v>0</v>
      </c>
      <c r="AAT4" s="48">
        <f t="shared" si="11"/>
        <v>0</v>
      </c>
      <c r="AAU4" s="48">
        <f t="shared" si="11"/>
        <v>0</v>
      </c>
      <c r="AAV4" s="48">
        <f t="shared" si="11"/>
        <v>0</v>
      </c>
      <c r="AAW4" s="48">
        <f t="shared" si="11"/>
        <v>0</v>
      </c>
      <c r="AAX4" s="48">
        <f t="shared" si="11"/>
        <v>0</v>
      </c>
      <c r="AAY4" s="48">
        <f t="shared" si="11"/>
        <v>0</v>
      </c>
      <c r="AAZ4" s="48">
        <f t="shared" si="11"/>
        <v>0</v>
      </c>
      <c r="ABA4" s="48">
        <f t="shared" si="11"/>
        <v>0</v>
      </c>
      <c r="ABB4" s="48">
        <f t="shared" si="11"/>
        <v>0</v>
      </c>
      <c r="ABC4" s="48">
        <f t="shared" si="11"/>
        <v>0</v>
      </c>
      <c r="ABD4" s="48">
        <f t="shared" si="11"/>
        <v>0</v>
      </c>
      <c r="ABE4" s="48">
        <f t="shared" si="11"/>
        <v>0</v>
      </c>
      <c r="ABF4" s="48">
        <f t="shared" si="11"/>
        <v>0</v>
      </c>
      <c r="ABG4" s="48">
        <f t="shared" si="11"/>
        <v>0</v>
      </c>
      <c r="ABH4" s="48">
        <f t="shared" si="11"/>
        <v>0</v>
      </c>
      <c r="ABI4" s="48">
        <f t="shared" si="11"/>
        <v>0</v>
      </c>
      <c r="ABJ4" s="48">
        <f t="shared" si="11"/>
        <v>0</v>
      </c>
      <c r="ABK4" s="48">
        <f t="shared" si="11"/>
        <v>0</v>
      </c>
      <c r="ABL4" s="48">
        <f t="shared" si="11"/>
        <v>0</v>
      </c>
      <c r="ABM4" s="48">
        <f t="shared" si="11"/>
        <v>0</v>
      </c>
      <c r="ABN4" s="48">
        <f t="shared" si="11"/>
        <v>0</v>
      </c>
      <c r="ABO4" s="48">
        <f t="shared" si="11"/>
        <v>0</v>
      </c>
      <c r="ABP4" s="48">
        <f t="shared" si="11"/>
        <v>0</v>
      </c>
      <c r="ABQ4" s="48">
        <f t="shared" si="11"/>
        <v>0</v>
      </c>
      <c r="ABR4" s="48">
        <f t="shared" si="11"/>
        <v>0</v>
      </c>
      <c r="ABS4" s="48">
        <f t="shared" si="11"/>
        <v>0</v>
      </c>
      <c r="ABT4" s="48">
        <f t="shared" si="11"/>
        <v>0</v>
      </c>
      <c r="ABU4" s="48">
        <f t="shared" si="11"/>
        <v>0</v>
      </c>
      <c r="ABV4" s="48">
        <f t="shared" si="11"/>
        <v>0</v>
      </c>
      <c r="ABW4" s="48">
        <f t="shared" si="11"/>
        <v>0</v>
      </c>
      <c r="ABX4" s="48">
        <f t="shared" si="11"/>
        <v>0</v>
      </c>
      <c r="ABY4" s="48">
        <f t="shared" si="11"/>
        <v>0</v>
      </c>
      <c r="ABZ4" s="48">
        <f t="shared" si="11"/>
        <v>4243.8488400000006</v>
      </c>
      <c r="ACA4" s="48">
        <f t="shared" si="11"/>
        <v>0</v>
      </c>
      <c r="ACB4" s="48">
        <f t="shared" si="11"/>
        <v>0</v>
      </c>
      <c r="ACC4" s="48">
        <f t="shared" si="11"/>
        <v>0</v>
      </c>
      <c r="ACD4" s="48">
        <f t="shared" si="11"/>
        <v>0</v>
      </c>
      <c r="ACE4" s="48">
        <f t="shared" si="11"/>
        <v>0</v>
      </c>
      <c r="ACF4" s="48">
        <f t="shared" si="11"/>
        <v>0</v>
      </c>
      <c r="ACG4" s="48">
        <f t="shared" si="11"/>
        <v>0</v>
      </c>
      <c r="ACH4" s="48">
        <f t="shared" si="11"/>
        <v>0</v>
      </c>
      <c r="ACI4" s="48">
        <f t="shared" si="11"/>
        <v>0</v>
      </c>
      <c r="ACJ4" s="48">
        <f t="shared" si="11"/>
        <v>9.4482720000000011</v>
      </c>
      <c r="ACK4" s="48">
        <f t="shared" si="11"/>
        <v>0</v>
      </c>
      <c r="ACL4" s="48">
        <f t="shared" si="11"/>
        <v>0</v>
      </c>
      <c r="ACM4" s="48">
        <f t="shared" si="11"/>
        <v>0</v>
      </c>
      <c r="ACN4" s="48">
        <f t="shared" si="11"/>
        <v>0</v>
      </c>
      <c r="ACO4" s="48">
        <f t="shared" si="11"/>
        <v>0</v>
      </c>
      <c r="ACP4" s="48">
        <f t="shared" ref="ACP4:AFA4" si="12">SUM(ACP5:ACP35)</f>
        <v>0</v>
      </c>
      <c r="ACQ4" s="48">
        <f t="shared" si="12"/>
        <v>22393.979351999998</v>
      </c>
      <c r="ACR4" s="48">
        <f t="shared" si="12"/>
        <v>21764.094552000002</v>
      </c>
      <c r="ACS4" s="48">
        <f t="shared" si="12"/>
        <v>63142.801776</v>
      </c>
      <c r="ACT4" s="48">
        <f t="shared" si="12"/>
        <v>4330.0643220000002</v>
      </c>
      <c r="ACU4" s="48">
        <f t="shared" si="12"/>
        <v>21652.29</v>
      </c>
      <c r="ACV4" s="48">
        <f t="shared" si="12"/>
        <v>37.793088000000004</v>
      </c>
      <c r="ACW4" s="48">
        <f t="shared" si="12"/>
        <v>0</v>
      </c>
      <c r="ACX4" s="48">
        <f t="shared" si="12"/>
        <v>0</v>
      </c>
      <c r="ACY4" s="48">
        <f t="shared" si="12"/>
        <v>21663.312984000004</v>
      </c>
      <c r="ACZ4" s="48">
        <f t="shared" si="12"/>
        <v>46183.153535999998</v>
      </c>
      <c r="ADA4" s="48">
        <f t="shared" si="12"/>
        <v>0</v>
      </c>
      <c r="ADB4" s="48">
        <f t="shared" si="12"/>
        <v>24090.337853999998</v>
      </c>
      <c r="ADC4" s="48">
        <f t="shared" si="12"/>
        <v>0</v>
      </c>
      <c r="ADD4" s="48">
        <f t="shared" si="12"/>
        <v>0</v>
      </c>
      <c r="ADE4" s="48">
        <f t="shared" si="12"/>
        <v>0</v>
      </c>
      <c r="ADF4" s="48">
        <f t="shared" si="12"/>
        <v>0</v>
      </c>
      <c r="ADG4" s="48">
        <f t="shared" si="12"/>
        <v>0</v>
      </c>
      <c r="ADH4" s="48">
        <f t="shared" si="12"/>
        <v>0</v>
      </c>
      <c r="ADI4" s="48">
        <f t="shared" si="12"/>
        <v>0</v>
      </c>
      <c r="ADJ4" s="48">
        <f t="shared" si="12"/>
        <v>0</v>
      </c>
      <c r="ADK4" s="48">
        <f t="shared" si="12"/>
        <v>0</v>
      </c>
      <c r="ADL4" s="48">
        <f t="shared" si="12"/>
        <v>0</v>
      </c>
      <c r="ADM4" s="48">
        <f t="shared" si="12"/>
        <v>0</v>
      </c>
      <c r="ADN4" s="48">
        <f t="shared" si="12"/>
        <v>0</v>
      </c>
      <c r="ADO4" s="48">
        <f t="shared" si="12"/>
        <v>0</v>
      </c>
      <c r="ADP4" s="48">
        <f t="shared" si="12"/>
        <v>0</v>
      </c>
      <c r="ADQ4" s="48">
        <f t="shared" si="12"/>
        <v>0</v>
      </c>
      <c r="ADR4" s="48">
        <f t="shared" si="12"/>
        <v>0</v>
      </c>
      <c r="ADS4" s="48">
        <f t="shared" si="12"/>
        <v>0</v>
      </c>
      <c r="ADT4" s="48">
        <f t="shared" si="12"/>
        <v>0</v>
      </c>
      <c r="ADU4" s="48">
        <f t="shared" si="12"/>
        <v>0</v>
      </c>
      <c r="ADV4" s="48">
        <f t="shared" si="12"/>
        <v>0</v>
      </c>
      <c r="ADW4" s="48">
        <f t="shared" si="12"/>
        <v>0</v>
      </c>
      <c r="ADX4" s="48">
        <f t="shared" si="12"/>
        <v>0</v>
      </c>
      <c r="ADY4" s="48">
        <f t="shared" si="12"/>
        <v>0</v>
      </c>
      <c r="ADZ4" s="48">
        <f t="shared" si="12"/>
        <v>0</v>
      </c>
      <c r="AEA4" s="48">
        <f t="shared" si="12"/>
        <v>0</v>
      </c>
      <c r="AEB4" s="48">
        <f t="shared" si="12"/>
        <v>0</v>
      </c>
      <c r="AEC4" s="48">
        <f t="shared" si="12"/>
        <v>0</v>
      </c>
      <c r="AED4" s="48">
        <f t="shared" si="12"/>
        <v>0</v>
      </c>
      <c r="AEE4" s="48">
        <f t="shared" si="12"/>
        <v>0</v>
      </c>
      <c r="AEF4" s="48">
        <f t="shared" si="12"/>
        <v>0</v>
      </c>
      <c r="AEG4" s="48">
        <f t="shared" si="12"/>
        <v>0</v>
      </c>
      <c r="AEH4" s="48">
        <f t="shared" si="12"/>
        <v>0</v>
      </c>
      <c r="AEI4" s="48">
        <f t="shared" si="12"/>
        <v>0</v>
      </c>
      <c r="AEJ4" s="48">
        <f t="shared" si="12"/>
        <v>0</v>
      </c>
      <c r="AEK4" s="48">
        <f t="shared" si="12"/>
        <v>0</v>
      </c>
      <c r="AEL4" s="48">
        <f t="shared" si="12"/>
        <v>0</v>
      </c>
      <c r="AEM4" s="48">
        <f t="shared" si="12"/>
        <v>0</v>
      </c>
      <c r="AEN4" s="48">
        <f t="shared" si="12"/>
        <v>0</v>
      </c>
      <c r="AEO4" s="48">
        <f t="shared" si="12"/>
        <v>0</v>
      </c>
      <c r="AEP4" s="48">
        <f t="shared" si="12"/>
        <v>0</v>
      </c>
      <c r="AEQ4" s="48">
        <f t="shared" si="12"/>
        <v>0</v>
      </c>
      <c r="AER4" s="48">
        <f t="shared" si="12"/>
        <v>0</v>
      </c>
      <c r="AES4" s="48">
        <f t="shared" si="12"/>
        <v>0</v>
      </c>
      <c r="AET4" s="48">
        <f t="shared" si="12"/>
        <v>0</v>
      </c>
      <c r="AEU4" s="48">
        <f t="shared" si="12"/>
        <v>0</v>
      </c>
      <c r="AEV4" s="48">
        <f t="shared" si="12"/>
        <v>0</v>
      </c>
      <c r="AEW4" s="48">
        <f t="shared" si="12"/>
        <v>0</v>
      </c>
      <c r="AEX4" s="48">
        <f t="shared" si="12"/>
        <v>0</v>
      </c>
      <c r="AEY4" s="48">
        <f t="shared" si="12"/>
        <v>0</v>
      </c>
      <c r="AEZ4" s="48">
        <f t="shared" si="12"/>
        <v>0</v>
      </c>
      <c r="AFA4" s="48">
        <f t="shared" si="12"/>
        <v>0</v>
      </c>
      <c r="AFB4" s="48">
        <f t="shared" ref="AFB4:AHM4" si="13">SUM(AFB5:AFB35)</f>
        <v>0</v>
      </c>
      <c r="AFC4" s="48">
        <f t="shared" si="13"/>
        <v>0</v>
      </c>
      <c r="AFD4" s="48">
        <f t="shared" si="13"/>
        <v>0</v>
      </c>
      <c r="AFE4" s="48">
        <f t="shared" si="13"/>
        <v>0</v>
      </c>
      <c r="AFF4" s="48">
        <f t="shared" si="13"/>
        <v>0</v>
      </c>
      <c r="AFG4" s="48">
        <f t="shared" si="13"/>
        <v>0</v>
      </c>
      <c r="AFH4" s="48">
        <f t="shared" si="13"/>
        <v>0</v>
      </c>
      <c r="AFI4" s="48">
        <f t="shared" si="13"/>
        <v>0</v>
      </c>
      <c r="AFJ4" s="48">
        <f t="shared" si="13"/>
        <v>0</v>
      </c>
      <c r="AFK4" s="48">
        <f t="shared" si="13"/>
        <v>0</v>
      </c>
      <c r="AFL4" s="48">
        <f t="shared" si="13"/>
        <v>0</v>
      </c>
      <c r="AFM4" s="48">
        <f t="shared" si="13"/>
        <v>0</v>
      </c>
      <c r="AFN4" s="48">
        <f t="shared" si="13"/>
        <v>0</v>
      </c>
      <c r="AFO4" s="48">
        <f t="shared" si="13"/>
        <v>0</v>
      </c>
      <c r="AFP4" s="48">
        <f t="shared" si="13"/>
        <v>0</v>
      </c>
      <c r="AFQ4" s="48">
        <f t="shared" si="13"/>
        <v>0</v>
      </c>
      <c r="AFR4" s="48">
        <f t="shared" si="13"/>
        <v>0</v>
      </c>
      <c r="AFS4" s="48">
        <f t="shared" si="13"/>
        <v>0</v>
      </c>
      <c r="AFT4" s="48">
        <f t="shared" si="13"/>
        <v>0</v>
      </c>
      <c r="AFU4" s="48">
        <f t="shared" si="13"/>
        <v>0</v>
      </c>
      <c r="AFV4" s="48">
        <f t="shared" si="13"/>
        <v>0</v>
      </c>
      <c r="AFW4" s="48">
        <f t="shared" si="13"/>
        <v>0</v>
      </c>
      <c r="AFX4" s="48">
        <f t="shared" si="13"/>
        <v>0</v>
      </c>
      <c r="AFY4" s="48">
        <f t="shared" si="13"/>
        <v>0</v>
      </c>
      <c r="AFZ4" s="48">
        <f t="shared" si="13"/>
        <v>0</v>
      </c>
      <c r="AGA4" s="48">
        <f t="shared" si="13"/>
        <v>0</v>
      </c>
      <c r="AGB4" s="48">
        <f t="shared" si="13"/>
        <v>0</v>
      </c>
      <c r="AGC4" s="48">
        <f t="shared" si="13"/>
        <v>0</v>
      </c>
      <c r="AGD4" s="48">
        <f t="shared" si="13"/>
        <v>0</v>
      </c>
      <c r="AGE4" s="48">
        <f t="shared" si="13"/>
        <v>0</v>
      </c>
      <c r="AGF4" s="48">
        <f t="shared" si="13"/>
        <v>0</v>
      </c>
      <c r="AGG4" s="48">
        <f t="shared" si="13"/>
        <v>0</v>
      </c>
      <c r="AGH4" s="48">
        <f t="shared" si="13"/>
        <v>0</v>
      </c>
      <c r="AGI4" s="48">
        <f t="shared" si="13"/>
        <v>0</v>
      </c>
      <c r="AGJ4" s="48">
        <f t="shared" si="13"/>
        <v>0</v>
      </c>
      <c r="AGK4" s="48">
        <f t="shared" si="13"/>
        <v>0</v>
      </c>
      <c r="AGL4" s="48">
        <f t="shared" si="13"/>
        <v>0</v>
      </c>
      <c r="AGM4" s="48">
        <f t="shared" si="13"/>
        <v>0</v>
      </c>
      <c r="AGN4" s="48">
        <f t="shared" si="13"/>
        <v>0</v>
      </c>
      <c r="AGO4" s="48">
        <f t="shared" si="13"/>
        <v>0</v>
      </c>
      <c r="AGP4" s="48">
        <f t="shared" si="13"/>
        <v>0</v>
      </c>
      <c r="AGQ4" s="48">
        <f t="shared" si="13"/>
        <v>0</v>
      </c>
      <c r="AGR4" s="48">
        <f t="shared" si="13"/>
        <v>0</v>
      </c>
      <c r="AGS4" s="48">
        <f t="shared" si="13"/>
        <v>0</v>
      </c>
      <c r="AGT4" s="48">
        <f t="shared" si="13"/>
        <v>0</v>
      </c>
      <c r="AGU4" s="48">
        <f t="shared" si="13"/>
        <v>0</v>
      </c>
      <c r="AGV4" s="48">
        <f t="shared" si="13"/>
        <v>0</v>
      </c>
      <c r="AGW4" s="48">
        <f t="shared" si="13"/>
        <v>0</v>
      </c>
      <c r="AGX4" s="48">
        <f t="shared" si="13"/>
        <v>0</v>
      </c>
      <c r="AGY4" s="48">
        <f t="shared" si="13"/>
        <v>0</v>
      </c>
      <c r="AGZ4" s="48">
        <f t="shared" si="13"/>
        <v>0</v>
      </c>
      <c r="AHA4" s="48">
        <f t="shared" si="13"/>
        <v>0</v>
      </c>
      <c r="AHB4" s="48">
        <f t="shared" si="13"/>
        <v>0</v>
      </c>
      <c r="AHC4" s="48">
        <f t="shared" si="13"/>
        <v>0</v>
      </c>
      <c r="AHD4" s="48">
        <f t="shared" si="13"/>
        <v>0</v>
      </c>
      <c r="AHE4" s="48">
        <f t="shared" si="13"/>
        <v>0</v>
      </c>
      <c r="AHF4" s="48">
        <f t="shared" si="13"/>
        <v>0</v>
      </c>
      <c r="AHG4" s="48">
        <f t="shared" si="13"/>
        <v>0</v>
      </c>
      <c r="AHH4" s="48">
        <f t="shared" si="13"/>
        <v>0</v>
      </c>
      <c r="AHI4" s="48">
        <f t="shared" si="13"/>
        <v>0</v>
      </c>
      <c r="AHJ4" s="48">
        <f t="shared" si="13"/>
        <v>0</v>
      </c>
      <c r="AHK4" s="48">
        <f t="shared" si="13"/>
        <v>0</v>
      </c>
      <c r="AHL4" s="48">
        <f t="shared" si="13"/>
        <v>0</v>
      </c>
      <c r="AHM4" s="48">
        <f t="shared" si="13"/>
        <v>0</v>
      </c>
      <c r="AHN4" s="48">
        <f t="shared" ref="AHN4:AJY4" si="14">SUM(AHN5:AHN35)</f>
        <v>0</v>
      </c>
      <c r="AHO4" s="48">
        <f t="shared" si="14"/>
        <v>0</v>
      </c>
      <c r="AHP4" s="48">
        <f t="shared" si="14"/>
        <v>0</v>
      </c>
      <c r="AHQ4" s="48">
        <f t="shared" si="14"/>
        <v>0</v>
      </c>
      <c r="AHR4" s="48">
        <f t="shared" si="14"/>
        <v>0</v>
      </c>
      <c r="AHS4" s="48">
        <f t="shared" si="14"/>
        <v>0</v>
      </c>
      <c r="AHT4" s="48">
        <f t="shared" si="14"/>
        <v>0</v>
      </c>
      <c r="AHU4" s="48">
        <f t="shared" si="14"/>
        <v>0</v>
      </c>
      <c r="AHV4" s="48">
        <f t="shared" si="14"/>
        <v>0</v>
      </c>
      <c r="AHW4" s="48">
        <f t="shared" si="14"/>
        <v>0</v>
      </c>
      <c r="AHX4" s="48">
        <f t="shared" si="14"/>
        <v>0</v>
      </c>
      <c r="AHY4" s="48">
        <f t="shared" si="14"/>
        <v>0</v>
      </c>
      <c r="AHZ4" s="48">
        <f t="shared" si="14"/>
        <v>0</v>
      </c>
      <c r="AIA4" s="48">
        <f t="shared" si="14"/>
        <v>0</v>
      </c>
      <c r="AIB4" s="48">
        <f t="shared" si="14"/>
        <v>0</v>
      </c>
      <c r="AIC4" s="48">
        <f t="shared" si="14"/>
        <v>0</v>
      </c>
      <c r="AID4" s="48">
        <f t="shared" si="14"/>
        <v>0</v>
      </c>
      <c r="AIE4" s="48">
        <f t="shared" si="14"/>
        <v>0</v>
      </c>
      <c r="AIF4" s="48">
        <f t="shared" si="14"/>
        <v>0</v>
      </c>
      <c r="AIG4" s="48">
        <f t="shared" si="14"/>
        <v>0</v>
      </c>
      <c r="AIH4" s="48">
        <f t="shared" si="14"/>
        <v>0</v>
      </c>
      <c r="AII4" s="48">
        <f t="shared" si="14"/>
        <v>0</v>
      </c>
      <c r="AIJ4" s="48">
        <f t="shared" si="14"/>
        <v>0</v>
      </c>
      <c r="AIK4" s="48">
        <f t="shared" si="14"/>
        <v>0</v>
      </c>
      <c r="AIL4" s="48">
        <f t="shared" si="14"/>
        <v>0</v>
      </c>
      <c r="AIM4" s="48">
        <f t="shared" si="14"/>
        <v>0</v>
      </c>
      <c r="AIN4" s="48">
        <f t="shared" si="14"/>
        <v>0</v>
      </c>
      <c r="AIO4" s="48">
        <f t="shared" si="14"/>
        <v>0</v>
      </c>
      <c r="AIP4" s="48">
        <f t="shared" si="14"/>
        <v>0</v>
      </c>
      <c r="AIQ4" s="48">
        <f t="shared" si="14"/>
        <v>0</v>
      </c>
      <c r="AIR4" s="48">
        <f t="shared" si="14"/>
        <v>0</v>
      </c>
      <c r="AIS4" s="48">
        <f t="shared" si="14"/>
        <v>0</v>
      </c>
      <c r="AIT4" s="48">
        <f t="shared" si="14"/>
        <v>0</v>
      </c>
      <c r="AIU4" s="48">
        <f t="shared" si="14"/>
        <v>0</v>
      </c>
      <c r="AIV4" s="48">
        <f t="shared" si="14"/>
        <v>0</v>
      </c>
      <c r="AIW4" s="48">
        <f t="shared" si="14"/>
        <v>0</v>
      </c>
      <c r="AIX4" s="48">
        <f t="shared" si="14"/>
        <v>0</v>
      </c>
      <c r="AIY4" s="48">
        <f t="shared" si="14"/>
        <v>0</v>
      </c>
      <c r="AIZ4" s="48">
        <f t="shared" si="14"/>
        <v>0</v>
      </c>
      <c r="AJA4" s="48">
        <f t="shared" si="14"/>
        <v>0</v>
      </c>
      <c r="AJB4" s="48">
        <f t="shared" si="14"/>
        <v>0</v>
      </c>
      <c r="AJC4" s="48">
        <f t="shared" si="14"/>
        <v>0</v>
      </c>
      <c r="AJD4" s="48">
        <f t="shared" si="14"/>
        <v>0</v>
      </c>
      <c r="AJE4" s="48">
        <f t="shared" si="14"/>
        <v>0</v>
      </c>
      <c r="AJF4" s="48">
        <f t="shared" si="14"/>
        <v>0</v>
      </c>
      <c r="AJG4" s="48">
        <f t="shared" si="14"/>
        <v>0</v>
      </c>
      <c r="AJH4" s="48">
        <f t="shared" si="14"/>
        <v>0</v>
      </c>
      <c r="AJI4" s="48">
        <f t="shared" si="14"/>
        <v>0</v>
      </c>
      <c r="AJJ4" s="48">
        <f t="shared" si="14"/>
        <v>0</v>
      </c>
      <c r="AJK4" s="48">
        <f t="shared" si="14"/>
        <v>0</v>
      </c>
      <c r="AJL4" s="48">
        <f t="shared" si="14"/>
        <v>0</v>
      </c>
      <c r="AJM4" s="48">
        <f t="shared" si="14"/>
        <v>0</v>
      </c>
      <c r="AJN4" s="48">
        <f t="shared" si="14"/>
        <v>0</v>
      </c>
      <c r="AJO4" s="48">
        <f t="shared" si="14"/>
        <v>0</v>
      </c>
      <c r="AJP4" s="48">
        <f t="shared" si="14"/>
        <v>0</v>
      </c>
      <c r="AJQ4" s="48">
        <f t="shared" si="14"/>
        <v>0</v>
      </c>
      <c r="AJR4" s="48">
        <f t="shared" si="14"/>
        <v>0</v>
      </c>
      <c r="AJS4" s="48">
        <f t="shared" si="14"/>
        <v>0</v>
      </c>
      <c r="AJT4" s="48">
        <f t="shared" si="14"/>
        <v>0</v>
      </c>
      <c r="AJU4" s="48">
        <f t="shared" si="14"/>
        <v>0</v>
      </c>
      <c r="AJV4" s="48">
        <f t="shared" si="14"/>
        <v>0</v>
      </c>
      <c r="AJW4" s="48">
        <f t="shared" si="14"/>
        <v>0</v>
      </c>
      <c r="AJX4" s="48">
        <f t="shared" si="14"/>
        <v>0</v>
      </c>
      <c r="AJY4" s="48">
        <f t="shared" si="14"/>
        <v>0</v>
      </c>
      <c r="AJZ4" s="48">
        <f t="shared" ref="AJZ4:ALU4" si="15">SUM(AJZ5:AJZ35)</f>
        <v>0</v>
      </c>
      <c r="AKA4" s="48">
        <f t="shared" si="15"/>
        <v>0</v>
      </c>
      <c r="AKB4" s="48">
        <f t="shared" si="15"/>
        <v>0</v>
      </c>
      <c r="AKC4" s="48">
        <f t="shared" si="15"/>
        <v>0</v>
      </c>
      <c r="AKD4" s="48">
        <f t="shared" si="15"/>
        <v>0</v>
      </c>
      <c r="AKE4" s="48">
        <f t="shared" si="15"/>
        <v>0</v>
      </c>
      <c r="AKF4" s="48">
        <f t="shared" si="15"/>
        <v>0</v>
      </c>
      <c r="AKG4" s="48">
        <f t="shared" si="15"/>
        <v>0</v>
      </c>
      <c r="AKH4" s="48">
        <f t="shared" si="15"/>
        <v>0</v>
      </c>
      <c r="AKI4" s="48">
        <f t="shared" si="15"/>
        <v>0</v>
      </c>
      <c r="AKJ4" s="48">
        <f t="shared" si="15"/>
        <v>0</v>
      </c>
      <c r="AKK4" s="48">
        <f t="shared" si="15"/>
        <v>0</v>
      </c>
      <c r="AKL4" s="48">
        <f t="shared" si="15"/>
        <v>0</v>
      </c>
      <c r="AKM4" s="48">
        <f t="shared" si="15"/>
        <v>0</v>
      </c>
      <c r="AKN4" s="48">
        <f t="shared" si="15"/>
        <v>0</v>
      </c>
      <c r="AKO4" s="48">
        <f t="shared" si="15"/>
        <v>0</v>
      </c>
      <c r="AKP4" s="48">
        <f t="shared" si="15"/>
        <v>0</v>
      </c>
      <c r="AKQ4" s="48">
        <f t="shared" si="15"/>
        <v>0</v>
      </c>
      <c r="AKR4" s="48">
        <f t="shared" si="15"/>
        <v>0</v>
      </c>
      <c r="AKS4" s="48">
        <f t="shared" si="15"/>
        <v>0</v>
      </c>
      <c r="AKT4" s="48">
        <f t="shared" si="15"/>
        <v>0</v>
      </c>
      <c r="AKU4" s="48">
        <f t="shared" si="15"/>
        <v>0</v>
      </c>
      <c r="AKV4" s="48">
        <f t="shared" si="15"/>
        <v>0</v>
      </c>
      <c r="AKW4" s="48">
        <f t="shared" si="15"/>
        <v>0</v>
      </c>
      <c r="AKX4" s="48">
        <f t="shared" si="15"/>
        <v>0</v>
      </c>
      <c r="AKY4" s="48">
        <f t="shared" si="15"/>
        <v>0</v>
      </c>
      <c r="AKZ4" s="48">
        <f t="shared" si="15"/>
        <v>0</v>
      </c>
      <c r="ALA4" s="48">
        <f t="shared" si="15"/>
        <v>0</v>
      </c>
      <c r="ALB4" s="48">
        <f t="shared" si="15"/>
        <v>0</v>
      </c>
      <c r="ALC4" s="48">
        <f t="shared" si="15"/>
        <v>0</v>
      </c>
      <c r="ALD4" s="48">
        <f t="shared" si="15"/>
        <v>0</v>
      </c>
      <c r="ALE4" s="48">
        <f t="shared" si="15"/>
        <v>0</v>
      </c>
      <c r="ALF4" s="48">
        <f t="shared" si="15"/>
        <v>0</v>
      </c>
      <c r="ALG4" s="48">
        <f t="shared" si="15"/>
        <v>0</v>
      </c>
      <c r="ALH4" s="48">
        <f t="shared" si="15"/>
        <v>0</v>
      </c>
      <c r="ALI4" s="48">
        <f t="shared" si="15"/>
        <v>0</v>
      </c>
      <c r="ALJ4" s="48">
        <f t="shared" si="15"/>
        <v>0</v>
      </c>
      <c r="ALK4" s="48">
        <f t="shared" si="15"/>
        <v>0</v>
      </c>
      <c r="ALL4" s="48">
        <f t="shared" si="15"/>
        <v>0</v>
      </c>
      <c r="ALM4" s="48">
        <f t="shared" si="15"/>
        <v>0</v>
      </c>
      <c r="ALN4" s="48">
        <f t="shared" si="15"/>
        <v>0</v>
      </c>
      <c r="ALO4" s="48">
        <f t="shared" si="15"/>
        <v>0</v>
      </c>
      <c r="ALP4" s="48">
        <f t="shared" si="15"/>
        <v>0</v>
      </c>
      <c r="ALQ4" s="48">
        <f t="shared" si="15"/>
        <v>0</v>
      </c>
      <c r="ALR4" s="48">
        <f t="shared" si="15"/>
        <v>0</v>
      </c>
      <c r="ALS4" s="48">
        <f t="shared" si="15"/>
        <v>0</v>
      </c>
      <c r="ALT4" s="48">
        <f t="shared" si="15"/>
        <v>0</v>
      </c>
      <c r="ALU4" s="48">
        <f t="shared" si="15"/>
        <v>0</v>
      </c>
    </row>
    <row r="5" spans="1:1009" s="48" customFormat="1" ht="14.25">
      <c r="A5" s="50" t="s">
        <v>94</v>
      </c>
      <c r="BK5" s="49"/>
      <c r="BO5" s="49"/>
    </row>
    <row r="6" spans="1:1009" s="48" customFormat="1" ht="14.25">
      <c r="A6" s="50" t="s">
        <v>95</v>
      </c>
      <c r="BK6" s="49"/>
      <c r="BO6" s="49"/>
    </row>
    <row r="7" spans="1:1009" s="48" customFormat="1" ht="14.25">
      <c r="A7" s="47" t="s">
        <v>96</v>
      </c>
      <c r="BK7" s="49"/>
      <c r="BO7" s="49"/>
    </row>
    <row r="8" spans="1:1009" s="48" customFormat="1" ht="14.25">
      <c r="A8" s="50" t="s">
        <v>97</v>
      </c>
      <c r="X8" s="48">
        <v>4</v>
      </c>
      <c r="AR8" s="48">
        <v>5</v>
      </c>
      <c r="BK8" s="49"/>
      <c r="BO8" s="49"/>
      <c r="HW8" s="48">
        <v>1</v>
      </c>
    </row>
    <row r="9" spans="1:1009" s="48" customFormat="1" ht="14.25">
      <c r="A9" s="50" t="s">
        <v>98</v>
      </c>
      <c r="BK9" s="49"/>
      <c r="BO9" s="49"/>
    </row>
    <row r="10" spans="1:1009" s="48" customFormat="1" ht="14.25">
      <c r="A10" s="50" t="s">
        <v>99</v>
      </c>
      <c r="BK10" s="49"/>
      <c r="BO10" s="49"/>
    </row>
    <row r="11" spans="1:1009" s="48" customFormat="1" ht="14.25">
      <c r="A11" s="50" t="s">
        <v>100</v>
      </c>
      <c r="BK11" s="49"/>
      <c r="BO11" s="49"/>
    </row>
    <row r="12" spans="1:1009" s="48" customFormat="1" ht="14.25">
      <c r="A12" s="50" t="s">
        <v>101</v>
      </c>
      <c r="BK12" s="49"/>
      <c r="BO12" s="49"/>
    </row>
    <row r="13" spans="1:1009" s="48" customFormat="1" ht="14.25">
      <c r="A13" s="47" t="s">
        <v>102</v>
      </c>
      <c r="BK13" s="49"/>
      <c r="BO13" s="49"/>
    </row>
    <row r="14" spans="1:1009" s="48" customFormat="1" ht="14.25">
      <c r="A14" s="50" t="s">
        <v>103</v>
      </c>
      <c r="BK14" s="49"/>
      <c r="BO14" s="49"/>
    </row>
    <row r="15" spans="1:1009" s="48" customFormat="1" ht="14.25">
      <c r="A15" s="47" t="s">
        <v>104</v>
      </c>
      <c r="BK15" s="49"/>
      <c r="BO15" s="49"/>
    </row>
    <row r="16" spans="1:1009" s="48" customFormat="1" ht="14.25">
      <c r="A16" s="47" t="s">
        <v>105</v>
      </c>
      <c r="BK16" s="49"/>
      <c r="BO16" s="49"/>
      <c r="KN16" s="48">
        <v>14</v>
      </c>
    </row>
    <row r="17" spans="1:782" s="48" customFormat="1" ht="14.25">
      <c r="A17" s="47" t="s">
        <v>106</v>
      </c>
      <c r="BK17" s="49"/>
      <c r="BO17" s="49"/>
    </row>
    <row r="18" spans="1:782" s="48" customFormat="1" ht="14.25">
      <c r="A18" s="50" t="s">
        <v>107</v>
      </c>
      <c r="AW18" s="48">
        <v>2256</v>
      </c>
      <c r="BD18" s="48">
        <v>2448</v>
      </c>
      <c r="BK18" s="49"/>
      <c r="BO18" s="49"/>
      <c r="BX18" s="48">
        <v>1271</v>
      </c>
      <c r="CL18" s="48">
        <v>2191</v>
      </c>
    </row>
    <row r="19" spans="1:782" s="48" customFormat="1" ht="14.25">
      <c r="A19" s="47" t="s">
        <v>108</v>
      </c>
      <c r="BK19" s="49"/>
      <c r="BO19" s="49"/>
    </row>
    <row r="20" spans="1:782" s="48" customFormat="1" ht="14.25">
      <c r="A20" s="50" t="s">
        <v>109</v>
      </c>
      <c r="BK20" s="49"/>
      <c r="BO20" s="49"/>
    </row>
    <row r="21" spans="1:782" s="48" customFormat="1" ht="14.25">
      <c r="A21" s="47" t="s">
        <v>110</v>
      </c>
      <c r="BJ21" s="48">
        <v>573</v>
      </c>
      <c r="BK21" s="49"/>
      <c r="BO21" s="49"/>
      <c r="BY21" s="48">
        <v>220</v>
      </c>
      <c r="CU21" s="48">
        <v>671</v>
      </c>
      <c r="IJ21" s="48">
        <v>772</v>
      </c>
      <c r="IK21" s="48">
        <v>883</v>
      </c>
      <c r="IN21" s="48">
        <v>778</v>
      </c>
      <c r="IT21" s="48">
        <v>871</v>
      </c>
      <c r="IV21" s="48">
        <v>813</v>
      </c>
      <c r="JA21" s="48">
        <v>469</v>
      </c>
      <c r="JB21" s="48">
        <v>440</v>
      </c>
      <c r="JD21" s="48">
        <v>342</v>
      </c>
      <c r="JY21" s="48">
        <v>1</v>
      </c>
      <c r="KN21" s="48">
        <v>1</v>
      </c>
      <c r="KV21" s="48">
        <v>824</v>
      </c>
      <c r="KX21" s="48">
        <v>779</v>
      </c>
      <c r="KZ21" s="48">
        <v>809</v>
      </c>
      <c r="LI21" s="48">
        <v>1</v>
      </c>
      <c r="MJ21" s="48">
        <v>830</v>
      </c>
      <c r="MN21" s="48">
        <v>866</v>
      </c>
      <c r="MO21" s="48">
        <v>865</v>
      </c>
      <c r="MQ21" s="48">
        <v>883</v>
      </c>
      <c r="MR21" s="48">
        <v>828</v>
      </c>
      <c r="MU21" s="48">
        <v>769</v>
      </c>
      <c r="MY21" s="48">
        <v>909</v>
      </c>
      <c r="MZ21" s="48">
        <v>850</v>
      </c>
      <c r="NA21" s="48">
        <v>772</v>
      </c>
      <c r="ND21" s="48">
        <v>1674</v>
      </c>
      <c r="NI21" s="48">
        <v>455</v>
      </c>
      <c r="NK21" s="48">
        <v>1</v>
      </c>
      <c r="NL21" s="48">
        <v>753</v>
      </c>
      <c r="NM21" s="48">
        <v>748</v>
      </c>
      <c r="NQ21" s="48">
        <v>718</v>
      </c>
      <c r="OJ21" s="48">
        <v>1</v>
      </c>
      <c r="OL21" s="48">
        <v>772</v>
      </c>
      <c r="OQ21" s="48">
        <v>1536</v>
      </c>
      <c r="OR21" s="48">
        <v>499</v>
      </c>
      <c r="OS21" s="48">
        <v>1</v>
      </c>
      <c r="OT21" s="48">
        <v>771</v>
      </c>
      <c r="OZ21" s="48">
        <v>573</v>
      </c>
      <c r="PA21" s="48">
        <v>449</v>
      </c>
      <c r="PC21" s="48">
        <v>1</v>
      </c>
      <c r="ABW21" s="48" t="s">
        <v>399</v>
      </c>
      <c r="ABX21" s="48" t="s">
        <v>399</v>
      </c>
      <c r="ABY21" s="48" t="s">
        <v>399</v>
      </c>
      <c r="ABZ21" s="48" t="s">
        <v>399</v>
      </c>
      <c r="ACA21" s="48" t="s">
        <v>399</v>
      </c>
      <c r="ACB21" s="48" t="s">
        <v>399</v>
      </c>
      <c r="ACC21" s="48" t="s">
        <v>399</v>
      </c>
      <c r="ACD21" s="48" t="s">
        <v>399</v>
      </c>
      <c r="ACE21" s="48" t="s">
        <v>399</v>
      </c>
      <c r="ACF21" s="48" t="s">
        <v>399</v>
      </c>
      <c r="ACG21" s="48" t="s">
        <v>399</v>
      </c>
      <c r="ACH21" s="48" t="s">
        <v>399</v>
      </c>
      <c r="ACI21" s="48" t="s">
        <v>399</v>
      </c>
      <c r="ACJ21" s="48">
        <v>9.4482720000000011</v>
      </c>
      <c r="ACK21" s="48" t="s">
        <v>399</v>
      </c>
      <c r="ACL21" s="48" t="s">
        <v>399</v>
      </c>
      <c r="ACM21" s="48" t="s">
        <v>399</v>
      </c>
      <c r="ACN21" s="48" t="s">
        <v>399</v>
      </c>
      <c r="ACO21" s="48" t="s">
        <v>399</v>
      </c>
      <c r="ACP21" s="48" t="s">
        <v>399</v>
      </c>
      <c r="ACQ21" s="48">
        <v>37.793088000000004</v>
      </c>
      <c r="ACR21" s="48" t="s">
        <v>399</v>
      </c>
      <c r="ACS21" s="48" t="s">
        <v>399</v>
      </c>
      <c r="ACT21" s="48" t="s">
        <v>399</v>
      </c>
      <c r="ACU21" s="48" t="s">
        <v>399</v>
      </c>
      <c r="ACV21" s="48">
        <v>37.793088000000004</v>
      </c>
      <c r="ACW21" s="48" t="s">
        <v>399</v>
      </c>
      <c r="ACX21" s="48" t="s">
        <v>399</v>
      </c>
      <c r="ACY21" s="48">
        <v>28.344816000000002</v>
      </c>
      <c r="ACZ21" s="48" t="s">
        <v>399</v>
      </c>
      <c r="ADA21" s="48" t="s">
        <v>399</v>
      </c>
      <c r="ADB21" s="48" t="s">
        <v>399</v>
      </c>
    </row>
    <row r="22" spans="1:782" s="48" customFormat="1" ht="14.25">
      <c r="A22" s="50" t="s">
        <v>111</v>
      </c>
      <c r="BK22" s="49"/>
      <c r="BO22" s="49"/>
      <c r="BZ22" s="48">
        <v>632</v>
      </c>
      <c r="CU22" s="48">
        <v>480</v>
      </c>
      <c r="GB22" s="48">
        <v>22</v>
      </c>
      <c r="GP22" s="48">
        <v>14</v>
      </c>
      <c r="OM22" s="48">
        <v>0</v>
      </c>
      <c r="ABW22" s="48" t="s">
        <v>399</v>
      </c>
      <c r="ABX22" s="48" t="s">
        <v>399</v>
      </c>
      <c r="ABY22" s="48" t="s">
        <v>399</v>
      </c>
      <c r="ABZ22" s="48">
        <v>4243.8488400000006</v>
      </c>
      <c r="ACA22" s="48" t="s">
        <v>399</v>
      </c>
      <c r="ACB22" s="48" t="s">
        <v>399</v>
      </c>
      <c r="ACC22" s="48" t="s">
        <v>399</v>
      </c>
      <c r="ACD22" s="48" t="s">
        <v>399</v>
      </c>
      <c r="ACE22" s="48" t="s">
        <v>399</v>
      </c>
      <c r="ACF22" s="48" t="s">
        <v>399</v>
      </c>
      <c r="ACG22" s="48" t="s">
        <v>399</v>
      </c>
      <c r="ACH22" s="48" t="s">
        <v>399</v>
      </c>
      <c r="ACI22" s="48" t="s">
        <v>399</v>
      </c>
      <c r="ACJ22" s="48" t="s">
        <v>399</v>
      </c>
      <c r="ACK22" s="48" t="s">
        <v>399</v>
      </c>
      <c r="ACL22" s="48" t="s">
        <v>399</v>
      </c>
      <c r="ACM22" s="48" t="s">
        <v>399</v>
      </c>
      <c r="ACN22" s="48" t="s">
        <v>399</v>
      </c>
      <c r="ACO22" s="48" t="s">
        <v>399</v>
      </c>
      <c r="ACP22" s="48" t="s">
        <v>399</v>
      </c>
      <c r="ACQ22" s="48" t="s">
        <v>399</v>
      </c>
      <c r="ACR22" s="48" t="s">
        <v>399</v>
      </c>
      <c r="ACS22" s="48" t="s">
        <v>399</v>
      </c>
      <c r="ACT22" s="48" t="s">
        <v>399</v>
      </c>
      <c r="ACU22" s="48" t="s">
        <v>399</v>
      </c>
      <c r="ACV22" s="48" t="s">
        <v>399</v>
      </c>
      <c r="ACW22" s="48" t="s">
        <v>399</v>
      </c>
      <c r="ACX22" s="48" t="s">
        <v>399</v>
      </c>
      <c r="ACY22" s="48" t="s">
        <v>399</v>
      </c>
      <c r="ACZ22" s="48" t="s">
        <v>399</v>
      </c>
      <c r="ADA22" s="48" t="s">
        <v>399</v>
      </c>
      <c r="ADB22" s="48" t="s">
        <v>399</v>
      </c>
    </row>
    <row r="23" spans="1:782" s="48" customFormat="1" ht="14.25">
      <c r="A23" s="50" t="s">
        <v>112</v>
      </c>
      <c r="BK23" s="49"/>
      <c r="BO23" s="49"/>
    </row>
    <row r="24" spans="1:782" s="48" customFormat="1" ht="14.25">
      <c r="A24" s="50" t="s">
        <v>113</v>
      </c>
      <c r="BK24" s="49"/>
      <c r="BO24" s="49"/>
    </row>
    <row r="25" spans="1:782" s="48" customFormat="1" ht="14.25">
      <c r="A25" s="50" t="s">
        <v>114</v>
      </c>
      <c r="BK25" s="49"/>
      <c r="BO25" s="49"/>
    </row>
    <row r="26" spans="1:782" s="48" customFormat="1" ht="14.25">
      <c r="A26" s="47" t="s">
        <v>115</v>
      </c>
      <c r="BK26" s="49"/>
      <c r="BO26" s="49"/>
    </row>
    <row r="27" spans="1:782" s="48" customFormat="1" ht="14.25">
      <c r="A27" s="47" t="s">
        <v>116</v>
      </c>
      <c r="BK27" s="49"/>
      <c r="BO27" s="49"/>
      <c r="BX27" s="48">
        <v>810</v>
      </c>
      <c r="CP27" s="48">
        <v>1298</v>
      </c>
      <c r="CT27" s="48">
        <v>1516</v>
      </c>
      <c r="IL27" s="48">
        <v>846</v>
      </c>
      <c r="IS27" s="48">
        <v>2598</v>
      </c>
      <c r="IT27" s="48">
        <v>2598</v>
      </c>
      <c r="IY27" s="48">
        <v>2377</v>
      </c>
      <c r="NJ27" s="48">
        <v>2709</v>
      </c>
      <c r="OM27" s="48">
        <v>2815</v>
      </c>
      <c r="OT27" s="48">
        <v>5319</v>
      </c>
    </row>
    <row r="28" spans="1:782" s="48" customFormat="1" ht="14.25">
      <c r="A28" s="47" t="s">
        <v>117</v>
      </c>
      <c r="BK28" s="49"/>
      <c r="BO28" s="49"/>
    </row>
    <row r="29" spans="1:782" s="48" customFormat="1" ht="14.25">
      <c r="A29" s="47" t="s">
        <v>118</v>
      </c>
      <c r="E29" s="48">
        <v>1</v>
      </c>
      <c r="Q29" s="48">
        <v>1</v>
      </c>
      <c r="Z29" s="48">
        <v>1</v>
      </c>
      <c r="AI29" s="48">
        <v>1</v>
      </c>
      <c r="AS29" s="48">
        <v>1</v>
      </c>
      <c r="BH29" s="48">
        <v>735</v>
      </c>
      <c r="BK29" s="49"/>
      <c r="BM29" s="48">
        <v>1</v>
      </c>
      <c r="BO29" s="49"/>
      <c r="BV29" s="48">
        <v>1</v>
      </c>
      <c r="CE29" s="48">
        <v>1</v>
      </c>
      <c r="CF29" s="48">
        <v>2598</v>
      </c>
      <c r="CN29" s="48">
        <v>1</v>
      </c>
      <c r="CR29" s="48">
        <v>1209</v>
      </c>
      <c r="CS29" s="48">
        <v>2598</v>
      </c>
      <c r="CT29" s="48">
        <v>1083</v>
      </c>
      <c r="CV29" s="48">
        <v>3811</v>
      </c>
      <c r="CW29" s="48">
        <v>1299</v>
      </c>
      <c r="CX29" s="48">
        <v>1</v>
      </c>
      <c r="DI29" s="48">
        <v>1</v>
      </c>
      <c r="DS29" s="48">
        <v>1</v>
      </c>
      <c r="EB29" s="48">
        <v>1</v>
      </c>
      <c r="EL29" s="48">
        <v>1</v>
      </c>
      <c r="EY29" s="48">
        <v>1</v>
      </c>
      <c r="FK29" s="48">
        <v>1</v>
      </c>
      <c r="IL29" s="48">
        <v>2130</v>
      </c>
      <c r="IM29" s="48">
        <v>2347</v>
      </c>
      <c r="IO29" s="48">
        <v>2195</v>
      </c>
      <c r="IS29" s="48">
        <v>2123</v>
      </c>
      <c r="JY29" s="48">
        <v>2685</v>
      </c>
      <c r="KV29" s="48">
        <v>3274</v>
      </c>
      <c r="MQ29" s="48">
        <v>2165</v>
      </c>
      <c r="MS29" s="48">
        <v>2127</v>
      </c>
      <c r="OM29" s="48">
        <v>1812</v>
      </c>
      <c r="OW29" s="48">
        <v>2846</v>
      </c>
      <c r="ABW29" s="48" t="s">
        <v>399</v>
      </c>
      <c r="ABX29" s="48" t="s">
        <v>399</v>
      </c>
      <c r="ABY29" s="48" t="s">
        <v>399</v>
      </c>
      <c r="ABZ29" s="48" t="s">
        <v>399</v>
      </c>
      <c r="ACA29" s="48" t="s">
        <v>399</v>
      </c>
      <c r="ACB29" s="48" t="s">
        <v>399</v>
      </c>
      <c r="ACC29" s="48" t="s">
        <v>399</v>
      </c>
      <c r="ACD29" s="48" t="s">
        <v>399</v>
      </c>
      <c r="ACE29" s="48" t="s">
        <v>399</v>
      </c>
      <c r="ACF29" s="48" t="s">
        <v>399</v>
      </c>
      <c r="ACG29" s="48" t="s">
        <v>399</v>
      </c>
      <c r="ACH29" s="48" t="s">
        <v>399</v>
      </c>
      <c r="ACI29" s="48" t="s">
        <v>399</v>
      </c>
      <c r="ACJ29" s="48" t="s">
        <v>399</v>
      </c>
      <c r="ACK29" s="48" t="s">
        <v>399</v>
      </c>
      <c r="ACL29" s="48" t="s">
        <v>399</v>
      </c>
      <c r="ACM29" s="48" t="s">
        <v>399</v>
      </c>
      <c r="ACN29" s="48" t="s">
        <v>399</v>
      </c>
      <c r="ACO29" s="48" t="s">
        <v>399</v>
      </c>
      <c r="ACP29" s="48" t="s">
        <v>399</v>
      </c>
      <c r="ACQ29" s="48" t="s">
        <v>399</v>
      </c>
      <c r="ACR29" s="48" t="s">
        <v>399</v>
      </c>
      <c r="ACS29" s="48">
        <v>20668.488678000002</v>
      </c>
      <c r="ACT29" s="48" t="s">
        <v>399</v>
      </c>
      <c r="ACU29" s="48" t="s">
        <v>399</v>
      </c>
      <c r="ACV29" s="48" t="s">
        <v>399</v>
      </c>
      <c r="ACW29" s="48" t="s">
        <v>399</v>
      </c>
      <c r="ACX29" s="48" t="s">
        <v>399</v>
      </c>
      <c r="ACY29" s="48" t="s">
        <v>399</v>
      </c>
      <c r="ACZ29" s="48" t="s">
        <v>399</v>
      </c>
      <c r="ADA29" s="48" t="s">
        <v>399</v>
      </c>
      <c r="ADB29" s="48">
        <v>24090.337853999998</v>
      </c>
    </row>
    <row r="30" spans="1:782" s="48" customFormat="1" ht="14.25">
      <c r="A30" s="50" t="s">
        <v>119</v>
      </c>
      <c r="BK30" s="49"/>
      <c r="BO30" s="49"/>
    </row>
    <row r="31" spans="1:782" s="48" customFormat="1" ht="14.25">
      <c r="A31" s="50" t="s">
        <v>120</v>
      </c>
      <c r="BK31" s="49"/>
      <c r="BO31" s="49"/>
    </row>
    <row r="32" spans="1:782" s="48" customFormat="1" ht="14.25">
      <c r="A32" s="50" t="s">
        <v>121</v>
      </c>
      <c r="BK32" s="49"/>
      <c r="BO32" s="49"/>
    </row>
    <row r="33" spans="1:1009" s="48" customFormat="1" ht="14.25">
      <c r="A33" s="50" t="s">
        <v>122</v>
      </c>
      <c r="BG33" s="48">
        <v>1949</v>
      </c>
      <c r="BK33" s="49">
        <v>567</v>
      </c>
      <c r="BO33" s="49"/>
      <c r="BY33" s="48">
        <v>2053</v>
      </c>
      <c r="CB33" s="48">
        <v>1324</v>
      </c>
      <c r="CG33" s="48">
        <v>1</v>
      </c>
      <c r="CO33" s="48">
        <v>2165</v>
      </c>
      <c r="CQ33" s="48">
        <v>1333</v>
      </c>
      <c r="CS33" s="48">
        <v>2126</v>
      </c>
      <c r="CV33" s="48">
        <v>1386</v>
      </c>
      <c r="CX33" s="48">
        <v>727</v>
      </c>
      <c r="DA33" s="48">
        <v>269</v>
      </c>
      <c r="EA33" s="48">
        <v>1</v>
      </c>
      <c r="EX33" s="48">
        <v>1</v>
      </c>
      <c r="FV33" s="48">
        <v>5</v>
      </c>
      <c r="FX33" s="48">
        <v>5</v>
      </c>
      <c r="GF33" s="48">
        <v>8</v>
      </c>
      <c r="GN33" s="48">
        <v>6</v>
      </c>
      <c r="GV33" s="48">
        <v>8</v>
      </c>
      <c r="GZ33" s="48">
        <v>8</v>
      </c>
      <c r="HY33" s="48">
        <v>1</v>
      </c>
      <c r="HZ33" s="48">
        <v>0</v>
      </c>
      <c r="IA33" s="48">
        <v>9</v>
      </c>
      <c r="IG33" s="48">
        <v>3</v>
      </c>
      <c r="IH33" s="48">
        <v>9</v>
      </c>
      <c r="IJ33" s="48">
        <v>2625</v>
      </c>
      <c r="IK33" s="48">
        <v>2250</v>
      </c>
      <c r="IL33" s="48">
        <v>6</v>
      </c>
      <c r="IM33" s="48">
        <v>3</v>
      </c>
      <c r="IN33" s="48">
        <v>4</v>
      </c>
      <c r="IP33" s="48">
        <v>3</v>
      </c>
      <c r="IQ33" s="48">
        <v>0</v>
      </c>
      <c r="IR33" s="48">
        <v>2604</v>
      </c>
      <c r="IT33" s="48">
        <v>4</v>
      </c>
      <c r="IU33" s="48">
        <v>2554</v>
      </c>
      <c r="IV33" s="48">
        <v>2754</v>
      </c>
      <c r="IW33" s="48">
        <v>3</v>
      </c>
      <c r="IY33" s="48">
        <v>3</v>
      </c>
      <c r="IZ33" s="48">
        <v>3</v>
      </c>
      <c r="JA33" s="48">
        <v>3</v>
      </c>
      <c r="JB33" s="48">
        <v>2601</v>
      </c>
      <c r="JC33" s="48">
        <v>2598</v>
      </c>
      <c r="JD33" s="48">
        <v>3</v>
      </c>
      <c r="JF33" s="48">
        <v>7</v>
      </c>
      <c r="JH33" s="48">
        <v>1</v>
      </c>
      <c r="KV33" s="48">
        <v>2598</v>
      </c>
      <c r="LL33" s="48">
        <v>1</v>
      </c>
      <c r="MV33" s="48">
        <v>866</v>
      </c>
      <c r="MY33" s="48">
        <v>2598</v>
      </c>
      <c r="NH33" s="48">
        <v>1</v>
      </c>
      <c r="NP33" s="48">
        <v>750</v>
      </c>
      <c r="OM33" s="48">
        <v>3803</v>
      </c>
      <c r="ON33" s="48">
        <v>1</v>
      </c>
      <c r="OR33" s="48">
        <v>1909</v>
      </c>
      <c r="OU33" s="48">
        <v>3718</v>
      </c>
      <c r="PA33" s="48">
        <v>1</v>
      </c>
      <c r="ABW33" s="48" t="s">
        <v>399</v>
      </c>
      <c r="ABX33" s="48" t="s">
        <v>399</v>
      </c>
      <c r="ABY33" s="48" t="s">
        <v>399</v>
      </c>
      <c r="ABZ33" s="48" t="s">
        <v>399</v>
      </c>
      <c r="ACA33" s="48" t="s">
        <v>399</v>
      </c>
      <c r="ACB33" s="48" t="s">
        <v>399</v>
      </c>
      <c r="ACC33" s="48" t="s">
        <v>399</v>
      </c>
      <c r="ACD33" s="48" t="s">
        <v>399</v>
      </c>
      <c r="ACE33" s="48" t="s">
        <v>399</v>
      </c>
      <c r="ACF33" s="48" t="s">
        <v>399</v>
      </c>
      <c r="ACG33" s="48" t="s">
        <v>399</v>
      </c>
      <c r="ACH33" s="48" t="s">
        <v>399</v>
      </c>
      <c r="ACI33" s="48" t="s">
        <v>399</v>
      </c>
      <c r="ACJ33" s="48" t="s">
        <v>399</v>
      </c>
      <c r="ACK33" s="48" t="s">
        <v>399</v>
      </c>
      <c r="ACL33" s="48" t="s">
        <v>399</v>
      </c>
      <c r="ACM33" s="48" t="s">
        <v>399</v>
      </c>
      <c r="ACN33" s="48" t="s">
        <v>399</v>
      </c>
      <c r="ACO33" s="48" t="s">
        <v>399</v>
      </c>
      <c r="ACP33" s="48" t="s">
        <v>399</v>
      </c>
      <c r="ACQ33" s="48">
        <v>22356.186264</v>
      </c>
      <c r="ACR33" s="48">
        <v>21764.094552000002</v>
      </c>
      <c r="ACS33" s="48">
        <v>42474.313097999999</v>
      </c>
      <c r="ACT33" s="48" t="s">
        <v>399</v>
      </c>
      <c r="ACU33" s="48">
        <v>21652.29</v>
      </c>
      <c r="ACV33" s="48" t="s">
        <v>399</v>
      </c>
      <c r="ACW33" s="48" t="s">
        <v>399</v>
      </c>
      <c r="ACX33" s="48" t="s">
        <v>399</v>
      </c>
      <c r="ACY33" s="48" t="s">
        <v>399</v>
      </c>
      <c r="ACZ33" s="48">
        <v>46183.153535999998</v>
      </c>
      <c r="ADA33" s="48" t="s">
        <v>399</v>
      </c>
      <c r="ADB33" s="48" t="s">
        <v>399</v>
      </c>
    </row>
    <row r="34" spans="1:1009" s="48" customFormat="1" ht="14.25">
      <c r="A34" s="47" t="s">
        <v>123</v>
      </c>
      <c r="BK34" s="49"/>
      <c r="BO34" s="49"/>
    </row>
    <row r="35" spans="1:1009" s="48" customFormat="1" ht="14.25">
      <c r="A35" s="47" t="s">
        <v>124</v>
      </c>
      <c r="BK35" s="49"/>
      <c r="BO35" s="49"/>
      <c r="NC35" s="48">
        <v>891</v>
      </c>
      <c r="ABW35" s="48" t="s">
        <v>399</v>
      </c>
      <c r="ABX35" s="48" t="s">
        <v>399</v>
      </c>
      <c r="ABY35" s="48" t="s">
        <v>399</v>
      </c>
      <c r="ABZ35" s="48" t="s">
        <v>399</v>
      </c>
      <c r="ACA35" s="48" t="s">
        <v>399</v>
      </c>
      <c r="ACB35" s="48" t="s">
        <v>399</v>
      </c>
      <c r="ACC35" s="48" t="s">
        <v>399</v>
      </c>
      <c r="ACD35" s="48" t="s">
        <v>399</v>
      </c>
      <c r="ACE35" s="48" t="s">
        <v>399</v>
      </c>
      <c r="ACF35" s="48" t="s">
        <v>399</v>
      </c>
      <c r="ACG35" s="48" t="s">
        <v>399</v>
      </c>
      <c r="ACH35" s="48" t="s">
        <v>399</v>
      </c>
      <c r="ACI35" s="48" t="s">
        <v>399</v>
      </c>
      <c r="ACJ35" s="48" t="s">
        <v>399</v>
      </c>
      <c r="ACK35" s="48" t="s">
        <v>399</v>
      </c>
      <c r="ACL35" s="48" t="s">
        <v>399</v>
      </c>
      <c r="ACM35" s="48" t="s">
        <v>399</v>
      </c>
      <c r="ACN35" s="48" t="s">
        <v>399</v>
      </c>
      <c r="ACO35" s="48" t="s">
        <v>399</v>
      </c>
      <c r="ACP35" s="48" t="s">
        <v>399</v>
      </c>
      <c r="ACQ35" s="48" t="s">
        <v>399</v>
      </c>
      <c r="ACR35" s="48" t="s">
        <v>399</v>
      </c>
      <c r="ACS35" s="48" t="s">
        <v>399</v>
      </c>
      <c r="ACT35" s="48">
        <v>4330.0643220000002</v>
      </c>
      <c r="ACU35" s="48" t="s">
        <v>399</v>
      </c>
      <c r="ACV35" s="48" t="s">
        <v>399</v>
      </c>
      <c r="ACW35" s="48" t="s">
        <v>399</v>
      </c>
      <c r="ACX35" s="48" t="s">
        <v>399</v>
      </c>
      <c r="ACY35" s="48">
        <v>21634.968168000003</v>
      </c>
      <c r="ACZ35" s="48" t="s">
        <v>399</v>
      </c>
      <c r="ADA35" s="48" t="s">
        <v>399</v>
      </c>
      <c r="ADB35" s="48" t="s">
        <v>399</v>
      </c>
    </row>
    <row r="36" spans="1:1009" s="48" customFormat="1" ht="14.25">
      <c r="A36" s="47"/>
      <c r="BK36" s="49"/>
      <c r="BO36" s="49"/>
    </row>
    <row r="37" spans="1:1009" s="48" customFormat="1" ht="14.25">
      <c r="A37" s="47" t="s">
        <v>125</v>
      </c>
      <c r="B37" s="48">
        <f t="shared" ref="B37:BM37" si="16">SUM(B38:B57)</f>
        <v>195</v>
      </c>
      <c r="C37" s="48">
        <f t="shared" si="16"/>
        <v>0</v>
      </c>
      <c r="D37" s="48">
        <f t="shared" si="16"/>
        <v>0</v>
      </c>
      <c r="E37" s="48">
        <f t="shared" si="16"/>
        <v>0</v>
      </c>
      <c r="F37" s="48">
        <f t="shared" si="16"/>
        <v>0</v>
      </c>
      <c r="G37" s="48">
        <f t="shared" si="16"/>
        <v>0</v>
      </c>
      <c r="H37" s="48">
        <f t="shared" si="16"/>
        <v>0</v>
      </c>
      <c r="I37" s="48">
        <f t="shared" si="16"/>
        <v>0</v>
      </c>
      <c r="J37" s="48">
        <f t="shared" si="16"/>
        <v>0</v>
      </c>
      <c r="K37" s="48">
        <f t="shared" si="16"/>
        <v>0</v>
      </c>
      <c r="L37" s="48">
        <f t="shared" si="16"/>
        <v>0</v>
      </c>
      <c r="M37" s="48">
        <f t="shared" si="16"/>
        <v>0</v>
      </c>
      <c r="N37" s="48">
        <f t="shared" si="16"/>
        <v>0</v>
      </c>
      <c r="O37" s="48">
        <f t="shared" si="16"/>
        <v>0</v>
      </c>
      <c r="P37" s="48">
        <f t="shared" si="16"/>
        <v>0</v>
      </c>
      <c r="Q37" s="48">
        <f t="shared" si="16"/>
        <v>0</v>
      </c>
      <c r="R37" s="48">
        <f t="shared" si="16"/>
        <v>0</v>
      </c>
      <c r="S37" s="48">
        <f t="shared" si="16"/>
        <v>0</v>
      </c>
      <c r="T37" s="48">
        <f t="shared" si="16"/>
        <v>0</v>
      </c>
      <c r="U37" s="48">
        <f t="shared" si="16"/>
        <v>0</v>
      </c>
      <c r="V37" s="48">
        <f t="shared" si="16"/>
        <v>0</v>
      </c>
      <c r="W37" s="48">
        <f t="shared" si="16"/>
        <v>0</v>
      </c>
      <c r="X37" s="48">
        <f t="shared" si="16"/>
        <v>0</v>
      </c>
      <c r="Y37" s="48">
        <f t="shared" si="16"/>
        <v>0</v>
      </c>
      <c r="Z37" s="48">
        <f t="shared" si="16"/>
        <v>0</v>
      </c>
      <c r="AA37" s="48">
        <f t="shared" si="16"/>
        <v>0</v>
      </c>
      <c r="AB37" s="48">
        <f t="shared" si="16"/>
        <v>0</v>
      </c>
      <c r="AC37" s="48">
        <f t="shared" si="16"/>
        <v>0</v>
      </c>
      <c r="AD37" s="48">
        <f t="shared" si="16"/>
        <v>0</v>
      </c>
      <c r="AE37" s="48">
        <f t="shared" si="16"/>
        <v>0</v>
      </c>
      <c r="AF37" s="48">
        <f t="shared" si="16"/>
        <v>0</v>
      </c>
      <c r="AG37" s="48">
        <f t="shared" si="16"/>
        <v>0</v>
      </c>
      <c r="AH37" s="48">
        <f t="shared" si="16"/>
        <v>0</v>
      </c>
      <c r="AI37" s="48">
        <f t="shared" si="16"/>
        <v>0</v>
      </c>
      <c r="AJ37" s="48">
        <f t="shared" si="16"/>
        <v>0</v>
      </c>
      <c r="AK37" s="48">
        <f t="shared" si="16"/>
        <v>0</v>
      </c>
      <c r="AL37" s="48">
        <f t="shared" si="16"/>
        <v>0</v>
      </c>
      <c r="AM37" s="48">
        <f t="shared" si="16"/>
        <v>0</v>
      </c>
      <c r="AN37" s="48">
        <f t="shared" si="16"/>
        <v>0</v>
      </c>
      <c r="AO37" s="48">
        <f t="shared" si="16"/>
        <v>0</v>
      </c>
      <c r="AP37" s="48">
        <f t="shared" si="16"/>
        <v>0</v>
      </c>
      <c r="AQ37" s="48">
        <f t="shared" si="16"/>
        <v>0</v>
      </c>
      <c r="AR37" s="48">
        <f t="shared" si="16"/>
        <v>0</v>
      </c>
      <c r="AS37" s="48">
        <f t="shared" si="16"/>
        <v>0</v>
      </c>
      <c r="AT37" s="48">
        <f t="shared" si="16"/>
        <v>0</v>
      </c>
      <c r="AU37" s="48">
        <f t="shared" si="16"/>
        <v>0</v>
      </c>
      <c r="AV37" s="48">
        <f t="shared" si="16"/>
        <v>0</v>
      </c>
      <c r="AW37" s="48">
        <f t="shared" si="16"/>
        <v>0</v>
      </c>
      <c r="AX37" s="48">
        <f t="shared" si="16"/>
        <v>0</v>
      </c>
      <c r="AY37" s="48">
        <f t="shared" si="16"/>
        <v>0</v>
      </c>
      <c r="AZ37" s="48">
        <f t="shared" si="16"/>
        <v>0</v>
      </c>
      <c r="BA37" s="48">
        <f t="shared" si="16"/>
        <v>0</v>
      </c>
      <c r="BB37" s="48">
        <f t="shared" si="16"/>
        <v>0</v>
      </c>
      <c r="BC37" s="48">
        <f t="shared" si="16"/>
        <v>0</v>
      </c>
      <c r="BD37" s="48">
        <f t="shared" si="16"/>
        <v>0</v>
      </c>
      <c r="BE37" s="48">
        <f t="shared" si="16"/>
        <v>0</v>
      </c>
      <c r="BF37" s="48">
        <f t="shared" si="16"/>
        <v>0</v>
      </c>
      <c r="BG37" s="48">
        <f t="shared" si="16"/>
        <v>0</v>
      </c>
      <c r="BH37" s="48">
        <f t="shared" si="16"/>
        <v>0</v>
      </c>
      <c r="BI37" s="48">
        <f t="shared" si="16"/>
        <v>0</v>
      </c>
      <c r="BJ37" s="48">
        <f t="shared" si="16"/>
        <v>0</v>
      </c>
      <c r="BK37" s="49">
        <f t="shared" si="16"/>
        <v>0</v>
      </c>
      <c r="BL37" s="48">
        <f t="shared" si="16"/>
        <v>0</v>
      </c>
      <c r="BM37" s="48">
        <f t="shared" si="16"/>
        <v>0</v>
      </c>
      <c r="BN37" s="48">
        <f t="shared" ref="BN37:DY37" si="17">SUM(BN38:BN57)</f>
        <v>0</v>
      </c>
      <c r="BO37" s="49">
        <f t="shared" si="17"/>
        <v>0</v>
      </c>
      <c r="BP37" s="48">
        <f t="shared" si="17"/>
        <v>0</v>
      </c>
      <c r="BQ37" s="48">
        <f t="shared" si="17"/>
        <v>0</v>
      </c>
      <c r="BR37" s="48">
        <f t="shared" si="17"/>
        <v>0</v>
      </c>
      <c r="BS37" s="48">
        <f t="shared" si="17"/>
        <v>0</v>
      </c>
      <c r="BT37" s="48">
        <f t="shared" si="17"/>
        <v>0</v>
      </c>
      <c r="BU37" s="48">
        <f t="shared" si="17"/>
        <v>0</v>
      </c>
      <c r="BV37" s="48">
        <f t="shared" si="17"/>
        <v>0</v>
      </c>
      <c r="BW37" s="48">
        <f t="shared" si="17"/>
        <v>0</v>
      </c>
      <c r="BX37" s="48">
        <f t="shared" si="17"/>
        <v>0</v>
      </c>
      <c r="BY37" s="48">
        <f t="shared" si="17"/>
        <v>0</v>
      </c>
      <c r="BZ37" s="48">
        <f t="shared" si="17"/>
        <v>0</v>
      </c>
      <c r="CA37" s="48">
        <f t="shared" si="17"/>
        <v>0</v>
      </c>
      <c r="CB37" s="48">
        <f t="shared" si="17"/>
        <v>0</v>
      </c>
      <c r="CC37" s="48">
        <f t="shared" si="17"/>
        <v>0</v>
      </c>
      <c r="CD37" s="48">
        <f t="shared" si="17"/>
        <v>0</v>
      </c>
      <c r="CE37" s="48">
        <f t="shared" si="17"/>
        <v>0</v>
      </c>
      <c r="CF37" s="48">
        <f t="shared" si="17"/>
        <v>0</v>
      </c>
      <c r="CG37" s="48">
        <f t="shared" si="17"/>
        <v>0</v>
      </c>
      <c r="CH37" s="48">
        <f t="shared" si="17"/>
        <v>0</v>
      </c>
      <c r="CI37" s="48">
        <f t="shared" si="17"/>
        <v>0</v>
      </c>
      <c r="CJ37" s="48">
        <f t="shared" si="17"/>
        <v>0</v>
      </c>
      <c r="CK37" s="48">
        <f t="shared" si="17"/>
        <v>0</v>
      </c>
      <c r="CL37" s="48">
        <f t="shared" si="17"/>
        <v>0</v>
      </c>
      <c r="CM37" s="48">
        <f t="shared" si="17"/>
        <v>0</v>
      </c>
      <c r="CN37" s="48">
        <f t="shared" si="17"/>
        <v>0</v>
      </c>
      <c r="CO37" s="48">
        <f t="shared" si="17"/>
        <v>0</v>
      </c>
      <c r="CP37" s="48">
        <f t="shared" si="17"/>
        <v>0</v>
      </c>
      <c r="CQ37" s="48">
        <f t="shared" si="17"/>
        <v>0</v>
      </c>
      <c r="CR37" s="48">
        <f t="shared" si="17"/>
        <v>0</v>
      </c>
      <c r="CS37" s="48">
        <f t="shared" si="17"/>
        <v>0</v>
      </c>
      <c r="CT37" s="48">
        <f t="shared" si="17"/>
        <v>0</v>
      </c>
      <c r="CU37" s="48">
        <f t="shared" si="17"/>
        <v>0</v>
      </c>
      <c r="CV37" s="48">
        <f t="shared" si="17"/>
        <v>0</v>
      </c>
      <c r="CW37" s="48">
        <f t="shared" si="17"/>
        <v>0</v>
      </c>
      <c r="CX37" s="48">
        <f t="shared" si="17"/>
        <v>0</v>
      </c>
      <c r="CY37" s="48">
        <f t="shared" si="17"/>
        <v>0</v>
      </c>
      <c r="CZ37" s="48">
        <f t="shared" si="17"/>
        <v>0</v>
      </c>
      <c r="DA37" s="48">
        <f t="shared" si="17"/>
        <v>0</v>
      </c>
      <c r="DB37" s="48">
        <f t="shared" si="17"/>
        <v>0</v>
      </c>
      <c r="DC37" s="48">
        <f t="shared" si="17"/>
        <v>0</v>
      </c>
      <c r="DD37" s="48">
        <f t="shared" si="17"/>
        <v>0</v>
      </c>
      <c r="DE37" s="48">
        <f t="shared" si="17"/>
        <v>0</v>
      </c>
      <c r="DF37" s="48">
        <f t="shared" si="17"/>
        <v>0</v>
      </c>
      <c r="DG37" s="48">
        <f t="shared" si="17"/>
        <v>0</v>
      </c>
      <c r="DH37" s="48">
        <f t="shared" si="17"/>
        <v>0</v>
      </c>
      <c r="DI37" s="48">
        <f t="shared" si="17"/>
        <v>0</v>
      </c>
      <c r="DJ37" s="48">
        <f t="shared" si="17"/>
        <v>0</v>
      </c>
      <c r="DK37" s="48">
        <f t="shared" si="17"/>
        <v>0</v>
      </c>
      <c r="DL37" s="48">
        <f t="shared" si="17"/>
        <v>0</v>
      </c>
      <c r="DM37" s="48">
        <f t="shared" si="17"/>
        <v>0</v>
      </c>
      <c r="DN37" s="48">
        <f t="shared" si="17"/>
        <v>0</v>
      </c>
      <c r="DO37" s="48">
        <f t="shared" si="17"/>
        <v>0</v>
      </c>
      <c r="DP37" s="48">
        <f t="shared" si="17"/>
        <v>0</v>
      </c>
      <c r="DQ37" s="48">
        <f t="shared" si="17"/>
        <v>0</v>
      </c>
      <c r="DR37" s="48">
        <f t="shared" si="17"/>
        <v>0</v>
      </c>
      <c r="DS37" s="48">
        <f t="shared" si="17"/>
        <v>0</v>
      </c>
      <c r="DT37" s="48">
        <f t="shared" si="17"/>
        <v>0</v>
      </c>
      <c r="DU37" s="48">
        <f t="shared" si="17"/>
        <v>0</v>
      </c>
      <c r="DV37" s="48">
        <f t="shared" si="17"/>
        <v>0</v>
      </c>
      <c r="DW37" s="48">
        <f t="shared" si="17"/>
        <v>0</v>
      </c>
      <c r="DX37" s="48">
        <f t="shared" si="17"/>
        <v>0</v>
      </c>
      <c r="DY37" s="48">
        <f t="shared" si="17"/>
        <v>0</v>
      </c>
      <c r="DZ37" s="48">
        <f t="shared" ref="DZ37:GK37" si="18">SUM(DZ38:DZ57)</f>
        <v>0</v>
      </c>
      <c r="EA37" s="48">
        <f t="shared" si="18"/>
        <v>0</v>
      </c>
      <c r="EB37" s="48">
        <f t="shared" si="18"/>
        <v>0</v>
      </c>
      <c r="EC37" s="48">
        <f t="shared" si="18"/>
        <v>0</v>
      </c>
      <c r="ED37" s="48">
        <f t="shared" si="18"/>
        <v>0</v>
      </c>
      <c r="EE37" s="48">
        <f t="shared" si="18"/>
        <v>0</v>
      </c>
      <c r="EF37" s="48">
        <f t="shared" si="18"/>
        <v>0</v>
      </c>
      <c r="EG37" s="48">
        <f t="shared" si="18"/>
        <v>0</v>
      </c>
      <c r="EH37" s="48">
        <f t="shared" si="18"/>
        <v>0</v>
      </c>
      <c r="EI37" s="48">
        <f t="shared" si="18"/>
        <v>0</v>
      </c>
      <c r="EJ37" s="48">
        <f t="shared" si="18"/>
        <v>0</v>
      </c>
      <c r="EK37" s="48">
        <f t="shared" si="18"/>
        <v>0</v>
      </c>
      <c r="EL37" s="48">
        <f t="shared" si="18"/>
        <v>0</v>
      </c>
      <c r="EM37" s="48">
        <f t="shared" si="18"/>
        <v>0</v>
      </c>
      <c r="EN37" s="48">
        <f t="shared" si="18"/>
        <v>0</v>
      </c>
      <c r="EO37" s="48">
        <f t="shared" si="18"/>
        <v>0</v>
      </c>
      <c r="EP37" s="48">
        <f t="shared" si="18"/>
        <v>0</v>
      </c>
      <c r="EQ37" s="48">
        <f t="shared" si="18"/>
        <v>0</v>
      </c>
      <c r="ER37" s="48">
        <f t="shared" si="18"/>
        <v>0</v>
      </c>
      <c r="ES37" s="48">
        <f t="shared" si="18"/>
        <v>0</v>
      </c>
      <c r="ET37" s="48">
        <f t="shared" si="18"/>
        <v>0</v>
      </c>
      <c r="EU37" s="48">
        <f t="shared" si="18"/>
        <v>0</v>
      </c>
      <c r="EV37" s="48">
        <f t="shared" si="18"/>
        <v>0</v>
      </c>
      <c r="EW37" s="48">
        <f t="shared" si="18"/>
        <v>0</v>
      </c>
      <c r="EX37" s="48">
        <f t="shared" si="18"/>
        <v>0</v>
      </c>
      <c r="EY37" s="48">
        <f t="shared" si="18"/>
        <v>0</v>
      </c>
      <c r="EZ37" s="48">
        <f t="shared" si="18"/>
        <v>0</v>
      </c>
      <c r="FA37" s="48">
        <f t="shared" si="18"/>
        <v>0</v>
      </c>
      <c r="FB37" s="48">
        <f t="shared" si="18"/>
        <v>0</v>
      </c>
      <c r="FC37" s="48">
        <f t="shared" si="18"/>
        <v>0</v>
      </c>
      <c r="FD37" s="48">
        <f t="shared" si="18"/>
        <v>0</v>
      </c>
      <c r="FE37" s="48">
        <f t="shared" si="18"/>
        <v>0</v>
      </c>
      <c r="FF37" s="48">
        <f t="shared" si="18"/>
        <v>0</v>
      </c>
      <c r="FG37" s="48">
        <f t="shared" si="18"/>
        <v>0</v>
      </c>
      <c r="FH37" s="48">
        <f t="shared" si="18"/>
        <v>0</v>
      </c>
      <c r="FI37" s="48">
        <f t="shared" si="18"/>
        <v>0</v>
      </c>
      <c r="FJ37" s="48">
        <f t="shared" si="18"/>
        <v>0</v>
      </c>
      <c r="FK37" s="48">
        <f t="shared" si="18"/>
        <v>0</v>
      </c>
      <c r="FL37" s="48">
        <f t="shared" si="18"/>
        <v>0</v>
      </c>
      <c r="FM37" s="48">
        <f t="shared" si="18"/>
        <v>0</v>
      </c>
      <c r="FN37" s="48">
        <f t="shared" si="18"/>
        <v>0</v>
      </c>
      <c r="FO37" s="48">
        <f t="shared" si="18"/>
        <v>0</v>
      </c>
      <c r="FP37" s="48">
        <f t="shared" si="18"/>
        <v>0</v>
      </c>
      <c r="FQ37" s="48">
        <f t="shared" si="18"/>
        <v>0</v>
      </c>
      <c r="FR37" s="48">
        <f t="shared" si="18"/>
        <v>0</v>
      </c>
      <c r="FS37" s="48">
        <f t="shared" si="18"/>
        <v>0</v>
      </c>
      <c r="FT37" s="48">
        <f t="shared" si="18"/>
        <v>0</v>
      </c>
      <c r="FU37" s="48">
        <f t="shared" si="18"/>
        <v>0</v>
      </c>
      <c r="FV37" s="48">
        <f t="shared" si="18"/>
        <v>0</v>
      </c>
      <c r="FW37" s="48">
        <f t="shared" si="18"/>
        <v>0</v>
      </c>
      <c r="FX37" s="48">
        <f t="shared" si="18"/>
        <v>0</v>
      </c>
      <c r="FY37" s="48">
        <f t="shared" si="18"/>
        <v>0</v>
      </c>
      <c r="FZ37" s="48">
        <f t="shared" si="18"/>
        <v>0</v>
      </c>
      <c r="GA37" s="48">
        <f t="shared" si="18"/>
        <v>0</v>
      </c>
      <c r="GB37" s="48">
        <f t="shared" si="18"/>
        <v>0</v>
      </c>
      <c r="GC37" s="48">
        <f t="shared" si="18"/>
        <v>0</v>
      </c>
      <c r="GD37" s="48">
        <f t="shared" si="18"/>
        <v>0</v>
      </c>
      <c r="GE37" s="48">
        <f t="shared" si="18"/>
        <v>0</v>
      </c>
      <c r="GF37" s="48">
        <f t="shared" si="18"/>
        <v>0</v>
      </c>
      <c r="GG37" s="48">
        <f t="shared" si="18"/>
        <v>0</v>
      </c>
      <c r="GH37" s="48">
        <f t="shared" si="18"/>
        <v>0</v>
      </c>
      <c r="GI37" s="48">
        <f t="shared" si="18"/>
        <v>0</v>
      </c>
      <c r="GJ37" s="48">
        <f t="shared" si="18"/>
        <v>0</v>
      </c>
      <c r="GK37" s="48">
        <f t="shared" si="18"/>
        <v>0</v>
      </c>
      <c r="GL37" s="48">
        <f t="shared" ref="GL37:IW37" si="19">SUM(GL38:GL57)</f>
        <v>0</v>
      </c>
      <c r="GM37" s="48">
        <f t="shared" si="19"/>
        <v>0</v>
      </c>
      <c r="GN37" s="48">
        <f t="shared" si="19"/>
        <v>0</v>
      </c>
      <c r="GO37" s="48">
        <f t="shared" si="19"/>
        <v>0</v>
      </c>
      <c r="GP37" s="48">
        <f t="shared" si="19"/>
        <v>0</v>
      </c>
      <c r="GQ37" s="48">
        <f t="shared" si="19"/>
        <v>0</v>
      </c>
      <c r="GR37" s="48">
        <f t="shared" si="19"/>
        <v>0</v>
      </c>
      <c r="GS37" s="48">
        <f t="shared" si="19"/>
        <v>0</v>
      </c>
      <c r="GT37" s="48">
        <f t="shared" si="19"/>
        <v>0</v>
      </c>
      <c r="GU37" s="48">
        <f t="shared" si="19"/>
        <v>0</v>
      </c>
      <c r="GV37" s="48">
        <f t="shared" si="19"/>
        <v>0</v>
      </c>
      <c r="GW37" s="48">
        <f t="shared" si="19"/>
        <v>0</v>
      </c>
      <c r="GX37" s="48">
        <f t="shared" si="19"/>
        <v>0</v>
      </c>
      <c r="GY37" s="48">
        <f t="shared" si="19"/>
        <v>0</v>
      </c>
      <c r="GZ37" s="48">
        <f t="shared" si="19"/>
        <v>0</v>
      </c>
      <c r="HA37" s="48">
        <f t="shared" si="19"/>
        <v>0</v>
      </c>
      <c r="HB37" s="48">
        <f t="shared" si="19"/>
        <v>0</v>
      </c>
      <c r="HC37" s="48">
        <f t="shared" si="19"/>
        <v>0</v>
      </c>
      <c r="HD37" s="48">
        <f t="shared" si="19"/>
        <v>0</v>
      </c>
      <c r="HE37" s="48">
        <f t="shared" si="19"/>
        <v>0</v>
      </c>
      <c r="HF37" s="48">
        <f t="shared" si="19"/>
        <v>0</v>
      </c>
      <c r="HG37" s="48">
        <f t="shared" si="19"/>
        <v>0</v>
      </c>
      <c r="HH37" s="48">
        <f t="shared" si="19"/>
        <v>0</v>
      </c>
      <c r="HI37" s="48">
        <f t="shared" si="19"/>
        <v>0</v>
      </c>
      <c r="HJ37" s="48">
        <f t="shared" si="19"/>
        <v>0</v>
      </c>
      <c r="HK37" s="48">
        <f t="shared" si="19"/>
        <v>0</v>
      </c>
      <c r="HL37" s="48">
        <f t="shared" si="19"/>
        <v>0</v>
      </c>
      <c r="HM37" s="48">
        <f t="shared" si="19"/>
        <v>0</v>
      </c>
      <c r="HN37" s="48">
        <f t="shared" si="19"/>
        <v>0</v>
      </c>
      <c r="HO37" s="48">
        <f t="shared" si="19"/>
        <v>0</v>
      </c>
      <c r="HP37" s="48">
        <f t="shared" si="19"/>
        <v>0</v>
      </c>
      <c r="HQ37" s="48">
        <f t="shared" si="19"/>
        <v>0</v>
      </c>
      <c r="HR37" s="48">
        <f t="shared" si="19"/>
        <v>0</v>
      </c>
      <c r="HS37" s="48">
        <f t="shared" si="19"/>
        <v>0</v>
      </c>
      <c r="HT37" s="48">
        <f t="shared" si="19"/>
        <v>0</v>
      </c>
      <c r="HU37" s="48">
        <f t="shared" si="19"/>
        <v>0</v>
      </c>
      <c r="HV37" s="48">
        <f t="shared" si="19"/>
        <v>0</v>
      </c>
      <c r="HW37" s="48">
        <f t="shared" si="19"/>
        <v>0</v>
      </c>
      <c r="HX37" s="48">
        <f t="shared" si="19"/>
        <v>0</v>
      </c>
      <c r="HY37" s="48">
        <f t="shared" si="19"/>
        <v>0</v>
      </c>
      <c r="HZ37" s="48">
        <f t="shared" si="19"/>
        <v>0</v>
      </c>
      <c r="IA37" s="48">
        <f t="shared" si="19"/>
        <v>0</v>
      </c>
      <c r="IB37" s="48">
        <f t="shared" si="19"/>
        <v>0</v>
      </c>
      <c r="IC37" s="48">
        <f t="shared" si="19"/>
        <v>0</v>
      </c>
      <c r="ID37" s="48">
        <f t="shared" si="19"/>
        <v>0</v>
      </c>
      <c r="IE37" s="48">
        <f t="shared" si="19"/>
        <v>0</v>
      </c>
      <c r="IF37" s="48">
        <f t="shared" si="19"/>
        <v>0</v>
      </c>
      <c r="IG37" s="48">
        <f t="shared" si="19"/>
        <v>0</v>
      </c>
      <c r="IH37" s="48">
        <f t="shared" si="19"/>
        <v>0</v>
      </c>
      <c r="II37" s="48">
        <f t="shared" si="19"/>
        <v>0</v>
      </c>
      <c r="IJ37" s="48">
        <f t="shared" si="19"/>
        <v>0</v>
      </c>
      <c r="IK37" s="48">
        <f t="shared" si="19"/>
        <v>0</v>
      </c>
      <c r="IL37" s="48">
        <f t="shared" si="19"/>
        <v>0</v>
      </c>
      <c r="IM37" s="48">
        <f t="shared" si="19"/>
        <v>0</v>
      </c>
      <c r="IN37" s="48">
        <f t="shared" si="19"/>
        <v>0</v>
      </c>
      <c r="IO37" s="48">
        <f t="shared" si="19"/>
        <v>0</v>
      </c>
      <c r="IP37" s="48">
        <f t="shared" si="19"/>
        <v>0</v>
      </c>
      <c r="IQ37" s="48">
        <f t="shared" si="19"/>
        <v>0</v>
      </c>
      <c r="IR37" s="48">
        <f t="shared" si="19"/>
        <v>0</v>
      </c>
      <c r="IS37" s="48">
        <f t="shared" si="19"/>
        <v>0</v>
      </c>
      <c r="IT37" s="48">
        <f t="shared" si="19"/>
        <v>0</v>
      </c>
      <c r="IU37" s="48">
        <f t="shared" si="19"/>
        <v>0</v>
      </c>
      <c r="IV37" s="48">
        <f t="shared" si="19"/>
        <v>0</v>
      </c>
      <c r="IW37" s="48">
        <f t="shared" si="19"/>
        <v>0</v>
      </c>
      <c r="IX37" s="48">
        <f t="shared" ref="IX37:LI37" si="20">SUM(IX38:IX57)</f>
        <v>0</v>
      </c>
      <c r="IY37" s="48">
        <f t="shared" si="20"/>
        <v>0</v>
      </c>
      <c r="IZ37" s="48">
        <f t="shared" si="20"/>
        <v>0</v>
      </c>
      <c r="JA37" s="48">
        <f t="shared" si="20"/>
        <v>0</v>
      </c>
      <c r="JB37" s="48">
        <f t="shared" si="20"/>
        <v>0</v>
      </c>
      <c r="JC37" s="48">
        <f t="shared" si="20"/>
        <v>0</v>
      </c>
      <c r="JD37" s="48">
        <f t="shared" si="20"/>
        <v>0</v>
      </c>
      <c r="JE37" s="48">
        <f t="shared" si="20"/>
        <v>0</v>
      </c>
      <c r="JF37" s="48">
        <f t="shared" si="20"/>
        <v>0</v>
      </c>
      <c r="JG37" s="48">
        <f t="shared" si="20"/>
        <v>0</v>
      </c>
      <c r="JH37" s="48">
        <f t="shared" si="20"/>
        <v>0</v>
      </c>
      <c r="JI37" s="48">
        <f t="shared" si="20"/>
        <v>0</v>
      </c>
      <c r="JJ37" s="48">
        <f t="shared" si="20"/>
        <v>0</v>
      </c>
      <c r="JK37" s="48">
        <f t="shared" si="20"/>
        <v>0</v>
      </c>
      <c r="JL37" s="48">
        <f t="shared" si="20"/>
        <v>0</v>
      </c>
      <c r="JM37" s="48">
        <f t="shared" si="20"/>
        <v>0</v>
      </c>
      <c r="JN37" s="48">
        <f t="shared" si="20"/>
        <v>0</v>
      </c>
      <c r="JO37" s="48">
        <f t="shared" si="20"/>
        <v>0</v>
      </c>
      <c r="JP37" s="48">
        <f t="shared" si="20"/>
        <v>0</v>
      </c>
      <c r="JQ37" s="48">
        <f t="shared" si="20"/>
        <v>0</v>
      </c>
      <c r="JR37" s="48">
        <f t="shared" si="20"/>
        <v>0</v>
      </c>
      <c r="JS37" s="48">
        <f t="shared" si="20"/>
        <v>0</v>
      </c>
      <c r="JT37" s="48">
        <f t="shared" si="20"/>
        <v>0</v>
      </c>
      <c r="JU37" s="48">
        <f t="shared" si="20"/>
        <v>0</v>
      </c>
      <c r="JV37" s="48">
        <f t="shared" si="20"/>
        <v>0</v>
      </c>
      <c r="JW37" s="48">
        <f t="shared" si="20"/>
        <v>0</v>
      </c>
      <c r="JX37" s="48">
        <f t="shared" si="20"/>
        <v>0</v>
      </c>
      <c r="JY37" s="48">
        <f t="shared" si="20"/>
        <v>0</v>
      </c>
      <c r="JZ37" s="48">
        <f t="shared" si="20"/>
        <v>0</v>
      </c>
      <c r="KA37" s="48">
        <f t="shared" si="20"/>
        <v>0</v>
      </c>
      <c r="KB37" s="48">
        <f t="shared" si="20"/>
        <v>0</v>
      </c>
      <c r="KC37" s="48">
        <f t="shared" si="20"/>
        <v>0</v>
      </c>
      <c r="KD37" s="48">
        <f t="shared" si="20"/>
        <v>0</v>
      </c>
      <c r="KE37" s="48">
        <f t="shared" si="20"/>
        <v>0</v>
      </c>
      <c r="KF37" s="48">
        <f t="shared" si="20"/>
        <v>0</v>
      </c>
      <c r="KG37" s="48">
        <f t="shared" si="20"/>
        <v>0</v>
      </c>
      <c r="KH37" s="48">
        <f t="shared" si="20"/>
        <v>0</v>
      </c>
      <c r="KI37" s="48">
        <f t="shared" si="20"/>
        <v>0</v>
      </c>
      <c r="KJ37" s="48">
        <f t="shared" si="20"/>
        <v>0</v>
      </c>
      <c r="KK37" s="48">
        <f t="shared" si="20"/>
        <v>0</v>
      </c>
      <c r="KL37" s="48">
        <f t="shared" si="20"/>
        <v>0</v>
      </c>
      <c r="KM37" s="48">
        <f t="shared" si="20"/>
        <v>0</v>
      </c>
      <c r="KN37" s="48">
        <f t="shared" si="20"/>
        <v>0</v>
      </c>
      <c r="KO37" s="48">
        <f t="shared" si="20"/>
        <v>0</v>
      </c>
      <c r="KP37" s="48">
        <f t="shared" si="20"/>
        <v>0</v>
      </c>
      <c r="KQ37" s="48">
        <f t="shared" si="20"/>
        <v>0</v>
      </c>
      <c r="KR37" s="48">
        <f t="shared" si="20"/>
        <v>0</v>
      </c>
      <c r="KS37" s="48">
        <f t="shared" si="20"/>
        <v>0</v>
      </c>
      <c r="KT37" s="48">
        <f t="shared" si="20"/>
        <v>0</v>
      </c>
      <c r="KU37" s="48">
        <f t="shared" si="20"/>
        <v>0</v>
      </c>
      <c r="KV37" s="48">
        <f t="shared" si="20"/>
        <v>0</v>
      </c>
      <c r="KW37" s="48">
        <f t="shared" si="20"/>
        <v>0</v>
      </c>
      <c r="KX37" s="48">
        <f t="shared" si="20"/>
        <v>0</v>
      </c>
      <c r="KY37" s="48">
        <f t="shared" si="20"/>
        <v>0</v>
      </c>
      <c r="KZ37" s="48">
        <f t="shared" si="20"/>
        <v>0</v>
      </c>
      <c r="LA37" s="48">
        <f t="shared" si="20"/>
        <v>0</v>
      </c>
      <c r="LB37" s="48">
        <f t="shared" si="20"/>
        <v>0</v>
      </c>
      <c r="LC37" s="48">
        <f t="shared" si="20"/>
        <v>0</v>
      </c>
      <c r="LD37" s="48">
        <f t="shared" si="20"/>
        <v>0</v>
      </c>
      <c r="LE37" s="48">
        <f t="shared" si="20"/>
        <v>0</v>
      </c>
      <c r="LF37" s="48">
        <f t="shared" si="20"/>
        <v>0</v>
      </c>
      <c r="LG37" s="48">
        <f t="shared" si="20"/>
        <v>0</v>
      </c>
      <c r="LH37" s="48">
        <f t="shared" si="20"/>
        <v>0</v>
      </c>
      <c r="LI37" s="48">
        <f t="shared" si="20"/>
        <v>0</v>
      </c>
      <c r="LJ37" s="48">
        <f t="shared" ref="LJ37:NU37" si="21">SUM(LJ38:LJ57)</f>
        <v>0</v>
      </c>
      <c r="LK37" s="48">
        <f t="shared" si="21"/>
        <v>0</v>
      </c>
      <c r="LL37" s="48">
        <f t="shared" si="21"/>
        <v>0</v>
      </c>
      <c r="LM37" s="48">
        <f t="shared" si="21"/>
        <v>0</v>
      </c>
      <c r="LN37" s="48">
        <f t="shared" si="21"/>
        <v>0</v>
      </c>
      <c r="LO37" s="48">
        <f t="shared" si="21"/>
        <v>0</v>
      </c>
      <c r="LP37" s="48">
        <f t="shared" si="21"/>
        <v>0</v>
      </c>
      <c r="LQ37" s="48">
        <f t="shared" si="21"/>
        <v>0</v>
      </c>
      <c r="LR37" s="48">
        <f t="shared" si="21"/>
        <v>0</v>
      </c>
      <c r="LS37" s="48">
        <f t="shared" si="21"/>
        <v>0</v>
      </c>
      <c r="LT37" s="48">
        <f t="shared" si="21"/>
        <v>0</v>
      </c>
      <c r="LU37" s="48">
        <f t="shared" si="21"/>
        <v>0</v>
      </c>
      <c r="LV37" s="48">
        <f t="shared" si="21"/>
        <v>0</v>
      </c>
      <c r="LW37" s="48">
        <f t="shared" si="21"/>
        <v>0</v>
      </c>
      <c r="LX37" s="48">
        <f t="shared" si="21"/>
        <v>0</v>
      </c>
      <c r="LY37" s="48">
        <f t="shared" si="21"/>
        <v>0</v>
      </c>
      <c r="LZ37" s="48">
        <f t="shared" si="21"/>
        <v>0</v>
      </c>
      <c r="MA37" s="48">
        <f t="shared" si="21"/>
        <v>0</v>
      </c>
      <c r="MB37" s="48">
        <f t="shared" si="21"/>
        <v>0</v>
      </c>
      <c r="MC37" s="48">
        <f t="shared" si="21"/>
        <v>0</v>
      </c>
      <c r="MD37" s="48">
        <f t="shared" si="21"/>
        <v>0</v>
      </c>
      <c r="ME37" s="48">
        <f t="shared" si="21"/>
        <v>0</v>
      </c>
      <c r="MF37" s="48">
        <f t="shared" si="21"/>
        <v>0</v>
      </c>
      <c r="MG37" s="48">
        <f t="shared" si="21"/>
        <v>0</v>
      </c>
      <c r="MH37" s="48">
        <f t="shared" si="21"/>
        <v>0</v>
      </c>
      <c r="MI37" s="48">
        <f t="shared" si="21"/>
        <v>0</v>
      </c>
      <c r="MJ37" s="48">
        <f t="shared" si="21"/>
        <v>0</v>
      </c>
      <c r="MK37" s="48">
        <f t="shared" si="21"/>
        <v>0</v>
      </c>
      <c r="ML37" s="48">
        <f t="shared" si="21"/>
        <v>0</v>
      </c>
      <c r="MM37" s="48">
        <f t="shared" si="21"/>
        <v>0</v>
      </c>
      <c r="MN37" s="48">
        <f t="shared" si="21"/>
        <v>0</v>
      </c>
      <c r="MO37" s="48">
        <f t="shared" si="21"/>
        <v>0</v>
      </c>
      <c r="MP37" s="48">
        <f t="shared" si="21"/>
        <v>0</v>
      </c>
      <c r="MQ37" s="48">
        <f t="shared" si="21"/>
        <v>0</v>
      </c>
      <c r="MR37" s="48">
        <f t="shared" si="21"/>
        <v>0</v>
      </c>
      <c r="MS37" s="48">
        <f t="shared" si="21"/>
        <v>0</v>
      </c>
      <c r="MT37" s="48">
        <f t="shared" si="21"/>
        <v>0</v>
      </c>
      <c r="MU37" s="48">
        <f t="shared" si="21"/>
        <v>0</v>
      </c>
      <c r="MV37" s="48">
        <f t="shared" si="21"/>
        <v>0</v>
      </c>
      <c r="MW37" s="48">
        <f t="shared" si="21"/>
        <v>0</v>
      </c>
      <c r="MX37" s="48">
        <f t="shared" si="21"/>
        <v>0</v>
      </c>
      <c r="MY37" s="48">
        <f t="shared" si="21"/>
        <v>0</v>
      </c>
      <c r="MZ37" s="48">
        <f t="shared" si="21"/>
        <v>0</v>
      </c>
      <c r="NA37" s="48">
        <f t="shared" si="21"/>
        <v>1</v>
      </c>
      <c r="NB37" s="48">
        <f t="shared" si="21"/>
        <v>0</v>
      </c>
      <c r="NC37" s="48">
        <f t="shared" si="21"/>
        <v>0</v>
      </c>
      <c r="ND37" s="48">
        <f t="shared" si="21"/>
        <v>0</v>
      </c>
      <c r="NE37" s="48">
        <f t="shared" si="21"/>
        <v>0</v>
      </c>
      <c r="NF37" s="48">
        <f t="shared" si="21"/>
        <v>0</v>
      </c>
      <c r="NG37" s="48">
        <f t="shared" si="21"/>
        <v>0</v>
      </c>
      <c r="NH37" s="48">
        <f t="shared" si="21"/>
        <v>0</v>
      </c>
      <c r="NI37" s="48">
        <f t="shared" si="21"/>
        <v>0</v>
      </c>
      <c r="NJ37" s="48">
        <f t="shared" si="21"/>
        <v>0</v>
      </c>
      <c r="NK37" s="48">
        <f t="shared" si="21"/>
        <v>0</v>
      </c>
      <c r="NL37" s="48">
        <f t="shared" si="21"/>
        <v>0</v>
      </c>
      <c r="NM37" s="48">
        <f t="shared" si="21"/>
        <v>0</v>
      </c>
      <c r="NN37" s="48">
        <f t="shared" si="21"/>
        <v>0</v>
      </c>
      <c r="NO37" s="48">
        <f t="shared" si="21"/>
        <v>0</v>
      </c>
      <c r="NP37" s="48">
        <f t="shared" si="21"/>
        <v>0</v>
      </c>
      <c r="NQ37" s="48">
        <f t="shared" si="21"/>
        <v>0</v>
      </c>
      <c r="NR37" s="48">
        <f t="shared" si="21"/>
        <v>0</v>
      </c>
      <c r="NS37" s="48">
        <f t="shared" si="21"/>
        <v>0</v>
      </c>
      <c r="NT37" s="48">
        <f t="shared" si="21"/>
        <v>0</v>
      </c>
      <c r="NU37" s="48">
        <f t="shared" si="21"/>
        <v>0</v>
      </c>
      <c r="NV37" s="48">
        <f t="shared" ref="NV37:QG37" si="22">SUM(NV38:NV57)</f>
        <v>0</v>
      </c>
      <c r="NW37" s="48">
        <f t="shared" si="22"/>
        <v>0</v>
      </c>
      <c r="NX37" s="48">
        <f t="shared" si="22"/>
        <v>0</v>
      </c>
      <c r="NY37" s="48">
        <f t="shared" si="22"/>
        <v>0</v>
      </c>
      <c r="NZ37" s="48">
        <f t="shared" si="22"/>
        <v>0</v>
      </c>
      <c r="OA37" s="48">
        <f t="shared" si="22"/>
        <v>0</v>
      </c>
      <c r="OB37" s="48">
        <f t="shared" si="22"/>
        <v>0</v>
      </c>
      <c r="OC37" s="48">
        <f t="shared" si="22"/>
        <v>0</v>
      </c>
      <c r="OD37" s="48">
        <f t="shared" si="22"/>
        <v>0</v>
      </c>
      <c r="OE37" s="48">
        <f t="shared" si="22"/>
        <v>0</v>
      </c>
      <c r="OF37" s="48">
        <f t="shared" si="22"/>
        <v>0</v>
      </c>
      <c r="OG37" s="48">
        <f t="shared" si="22"/>
        <v>0</v>
      </c>
      <c r="OH37" s="48">
        <f t="shared" si="22"/>
        <v>0</v>
      </c>
      <c r="OI37" s="48">
        <f t="shared" si="22"/>
        <v>0</v>
      </c>
      <c r="OJ37" s="48">
        <f t="shared" si="22"/>
        <v>0</v>
      </c>
      <c r="OK37" s="48">
        <f t="shared" si="22"/>
        <v>0</v>
      </c>
      <c r="OL37" s="48">
        <f t="shared" si="22"/>
        <v>0</v>
      </c>
      <c r="OM37" s="48">
        <f t="shared" si="22"/>
        <v>0</v>
      </c>
      <c r="ON37" s="48">
        <f t="shared" si="22"/>
        <v>0</v>
      </c>
      <c r="OO37" s="48">
        <f t="shared" si="22"/>
        <v>0</v>
      </c>
      <c r="OP37" s="48">
        <f t="shared" si="22"/>
        <v>0</v>
      </c>
      <c r="OQ37" s="48">
        <f t="shared" si="22"/>
        <v>0</v>
      </c>
      <c r="OR37" s="48">
        <f t="shared" si="22"/>
        <v>0</v>
      </c>
      <c r="OS37" s="48">
        <f t="shared" si="22"/>
        <v>0</v>
      </c>
      <c r="OT37" s="48">
        <f t="shared" si="22"/>
        <v>0</v>
      </c>
      <c r="OU37" s="48">
        <f t="shared" si="22"/>
        <v>0</v>
      </c>
      <c r="OV37" s="48">
        <f t="shared" si="22"/>
        <v>0</v>
      </c>
      <c r="OW37" s="48">
        <f t="shared" si="22"/>
        <v>0</v>
      </c>
      <c r="OX37" s="48">
        <f t="shared" si="22"/>
        <v>0</v>
      </c>
      <c r="OY37" s="48">
        <f t="shared" si="22"/>
        <v>0</v>
      </c>
      <c r="OZ37" s="48">
        <f t="shared" si="22"/>
        <v>0</v>
      </c>
      <c r="PA37" s="48">
        <f t="shared" si="22"/>
        <v>0</v>
      </c>
      <c r="PB37" s="48">
        <f t="shared" si="22"/>
        <v>0</v>
      </c>
      <c r="PC37" s="48">
        <f t="shared" si="22"/>
        <v>0</v>
      </c>
      <c r="PD37" s="48">
        <f t="shared" si="22"/>
        <v>0</v>
      </c>
      <c r="PE37" s="48">
        <f t="shared" si="22"/>
        <v>0</v>
      </c>
      <c r="PF37" s="48">
        <f t="shared" si="22"/>
        <v>0</v>
      </c>
      <c r="PG37" s="48">
        <f t="shared" si="22"/>
        <v>0</v>
      </c>
      <c r="PH37" s="48">
        <f t="shared" si="22"/>
        <v>0</v>
      </c>
      <c r="PI37" s="48">
        <f t="shared" si="22"/>
        <v>0</v>
      </c>
      <c r="PJ37" s="48">
        <f t="shared" si="22"/>
        <v>0</v>
      </c>
      <c r="PK37" s="48">
        <f t="shared" si="22"/>
        <v>0</v>
      </c>
      <c r="PL37" s="48">
        <f t="shared" si="22"/>
        <v>0</v>
      </c>
      <c r="PM37" s="48">
        <f t="shared" si="22"/>
        <v>0</v>
      </c>
      <c r="PN37" s="48">
        <f t="shared" si="22"/>
        <v>0</v>
      </c>
      <c r="PO37" s="48">
        <f t="shared" si="22"/>
        <v>0</v>
      </c>
      <c r="PP37" s="48">
        <f t="shared" si="22"/>
        <v>0</v>
      </c>
      <c r="PQ37" s="48">
        <f t="shared" si="22"/>
        <v>0</v>
      </c>
      <c r="PR37" s="48">
        <f t="shared" si="22"/>
        <v>0</v>
      </c>
      <c r="PS37" s="48">
        <f t="shared" si="22"/>
        <v>0</v>
      </c>
      <c r="PT37" s="48">
        <f t="shared" si="22"/>
        <v>0</v>
      </c>
      <c r="PU37" s="48">
        <f t="shared" si="22"/>
        <v>0</v>
      </c>
      <c r="PV37" s="48">
        <f t="shared" si="22"/>
        <v>0</v>
      </c>
      <c r="PW37" s="48">
        <f t="shared" si="22"/>
        <v>0</v>
      </c>
      <c r="PX37" s="48">
        <f t="shared" si="22"/>
        <v>0</v>
      </c>
      <c r="PY37" s="48">
        <f t="shared" si="22"/>
        <v>0</v>
      </c>
      <c r="PZ37" s="48">
        <f t="shared" si="22"/>
        <v>0</v>
      </c>
      <c r="QA37" s="48">
        <f t="shared" si="22"/>
        <v>0</v>
      </c>
      <c r="QB37" s="48">
        <f t="shared" si="22"/>
        <v>0</v>
      </c>
      <c r="QC37" s="48">
        <f t="shared" si="22"/>
        <v>0</v>
      </c>
      <c r="QD37" s="48">
        <f t="shared" si="22"/>
        <v>0</v>
      </c>
      <c r="QE37" s="48">
        <f t="shared" si="22"/>
        <v>0</v>
      </c>
      <c r="QF37" s="48">
        <f t="shared" si="22"/>
        <v>0</v>
      </c>
      <c r="QG37" s="48">
        <f t="shared" si="22"/>
        <v>0</v>
      </c>
      <c r="QH37" s="48">
        <f t="shared" ref="QH37:SS37" si="23">SUM(QH38:QH57)</f>
        <v>0</v>
      </c>
      <c r="QI37" s="48">
        <f t="shared" si="23"/>
        <v>0</v>
      </c>
      <c r="QJ37" s="48">
        <f t="shared" si="23"/>
        <v>0</v>
      </c>
      <c r="QK37" s="48">
        <f t="shared" si="23"/>
        <v>0</v>
      </c>
      <c r="QL37" s="48">
        <f t="shared" si="23"/>
        <v>0</v>
      </c>
      <c r="QM37" s="48">
        <f t="shared" si="23"/>
        <v>0</v>
      </c>
      <c r="QN37" s="48">
        <f t="shared" si="23"/>
        <v>0</v>
      </c>
      <c r="QO37" s="48">
        <f t="shared" si="23"/>
        <v>0</v>
      </c>
      <c r="QP37" s="48">
        <f t="shared" si="23"/>
        <v>0</v>
      </c>
      <c r="QQ37" s="48">
        <f t="shared" si="23"/>
        <v>0</v>
      </c>
      <c r="QR37" s="48">
        <f t="shared" si="23"/>
        <v>0</v>
      </c>
      <c r="QS37" s="48">
        <f t="shared" si="23"/>
        <v>0</v>
      </c>
      <c r="QT37" s="48">
        <f t="shared" si="23"/>
        <v>0</v>
      </c>
      <c r="QU37" s="48">
        <f t="shared" si="23"/>
        <v>0</v>
      </c>
      <c r="QV37" s="48">
        <f t="shared" si="23"/>
        <v>0</v>
      </c>
      <c r="QW37" s="48">
        <f t="shared" si="23"/>
        <v>0</v>
      </c>
      <c r="QX37" s="48">
        <f t="shared" si="23"/>
        <v>0</v>
      </c>
      <c r="QY37" s="48">
        <f t="shared" si="23"/>
        <v>0</v>
      </c>
      <c r="QZ37" s="48">
        <f t="shared" si="23"/>
        <v>0</v>
      </c>
      <c r="RA37" s="48">
        <f t="shared" si="23"/>
        <v>0</v>
      </c>
      <c r="RB37" s="48">
        <f t="shared" si="23"/>
        <v>0</v>
      </c>
      <c r="RC37" s="48">
        <f t="shared" si="23"/>
        <v>0</v>
      </c>
      <c r="RD37" s="48">
        <f t="shared" si="23"/>
        <v>0</v>
      </c>
      <c r="RE37" s="48">
        <f t="shared" si="23"/>
        <v>0</v>
      </c>
      <c r="RF37" s="48">
        <f t="shared" si="23"/>
        <v>0</v>
      </c>
      <c r="RG37" s="48">
        <f t="shared" si="23"/>
        <v>0</v>
      </c>
      <c r="RH37" s="48">
        <f t="shared" si="23"/>
        <v>0</v>
      </c>
      <c r="RI37" s="48">
        <f t="shared" si="23"/>
        <v>0</v>
      </c>
      <c r="RJ37" s="48">
        <f t="shared" si="23"/>
        <v>0</v>
      </c>
      <c r="RK37" s="48">
        <f t="shared" si="23"/>
        <v>0</v>
      </c>
      <c r="RL37" s="48">
        <f t="shared" si="23"/>
        <v>0</v>
      </c>
      <c r="RM37" s="48">
        <f t="shared" si="23"/>
        <v>0</v>
      </c>
      <c r="RN37" s="48">
        <f t="shared" si="23"/>
        <v>0</v>
      </c>
      <c r="RO37" s="48">
        <f t="shared" si="23"/>
        <v>0</v>
      </c>
      <c r="RP37" s="48">
        <f t="shared" si="23"/>
        <v>0</v>
      </c>
      <c r="RQ37" s="48">
        <f t="shared" si="23"/>
        <v>0</v>
      </c>
      <c r="RR37" s="48">
        <f t="shared" si="23"/>
        <v>0</v>
      </c>
      <c r="RS37" s="48">
        <f t="shared" si="23"/>
        <v>0</v>
      </c>
      <c r="RT37" s="48">
        <f t="shared" si="23"/>
        <v>0</v>
      </c>
      <c r="RU37" s="48">
        <f t="shared" si="23"/>
        <v>0</v>
      </c>
      <c r="RV37" s="48">
        <f t="shared" si="23"/>
        <v>0</v>
      </c>
      <c r="RW37" s="48">
        <f t="shared" si="23"/>
        <v>0</v>
      </c>
      <c r="RX37" s="48">
        <f t="shared" si="23"/>
        <v>0</v>
      </c>
      <c r="RY37" s="48">
        <f t="shared" si="23"/>
        <v>0</v>
      </c>
      <c r="RZ37" s="48">
        <f t="shared" si="23"/>
        <v>0</v>
      </c>
      <c r="SA37" s="48">
        <f t="shared" si="23"/>
        <v>0</v>
      </c>
      <c r="SB37" s="48">
        <f t="shared" si="23"/>
        <v>0</v>
      </c>
      <c r="SC37" s="48">
        <f t="shared" si="23"/>
        <v>0</v>
      </c>
      <c r="SD37" s="48">
        <f t="shared" si="23"/>
        <v>0</v>
      </c>
      <c r="SE37" s="48">
        <f t="shared" si="23"/>
        <v>0</v>
      </c>
      <c r="SF37" s="48">
        <f t="shared" si="23"/>
        <v>0</v>
      </c>
      <c r="SG37" s="48">
        <f t="shared" si="23"/>
        <v>0</v>
      </c>
      <c r="SH37" s="48">
        <f t="shared" si="23"/>
        <v>0</v>
      </c>
      <c r="SI37" s="48">
        <f t="shared" si="23"/>
        <v>0</v>
      </c>
      <c r="SJ37" s="48">
        <f t="shared" si="23"/>
        <v>0</v>
      </c>
      <c r="SK37" s="48">
        <f t="shared" si="23"/>
        <v>0</v>
      </c>
      <c r="SL37" s="48">
        <f t="shared" si="23"/>
        <v>0</v>
      </c>
      <c r="SM37" s="48">
        <f t="shared" si="23"/>
        <v>0</v>
      </c>
      <c r="SN37" s="48">
        <f t="shared" si="23"/>
        <v>0</v>
      </c>
      <c r="SO37" s="48">
        <f t="shared" si="23"/>
        <v>0</v>
      </c>
      <c r="SP37" s="48">
        <f t="shared" si="23"/>
        <v>0</v>
      </c>
      <c r="SQ37" s="48">
        <f t="shared" si="23"/>
        <v>0</v>
      </c>
      <c r="SR37" s="48">
        <f t="shared" si="23"/>
        <v>0</v>
      </c>
      <c r="SS37" s="48">
        <f t="shared" si="23"/>
        <v>0</v>
      </c>
      <c r="ST37" s="48">
        <f t="shared" ref="ST37:VE37" si="24">SUM(ST38:ST57)</f>
        <v>0</v>
      </c>
      <c r="SU37" s="48">
        <f t="shared" si="24"/>
        <v>0</v>
      </c>
      <c r="SV37" s="48">
        <f t="shared" si="24"/>
        <v>0</v>
      </c>
      <c r="SW37" s="48">
        <f t="shared" si="24"/>
        <v>0</v>
      </c>
      <c r="SX37" s="48">
        <f t="shared" si="24"/>
        <v>0</v>
      </c>
      <c r="SY37" s="48">
        <f t="shared" si="24"/>
        <v>0</v>
      </c>
      <c r="SZ37" s="48">
        <f t="shared" si="24"/>
        <v>0</v>
      </c>
      <c r="TA37" s="48">
        <f t="shared" si="24"/>
        <v>0</v>
      </c>
      <c r="TB37" s="48">
        <f t="shared" si="24"/>
        <v>0</v>
      </c>
      <c r="TC37" s="48">
        <f t="shared" si="24"/>
        <v>0</v>
      </c>
      <c r="TD37" s="48">
        <f t="shared" si="24"/>
        <v>0</v>
      </c>
      <c r="TE37" s="48">
        <f t="shared" si="24"/>
        <v>0</v>
      </c>
      <c r="TF37" s="48">
        <f t="shared" si="24"/>
        <v>0</v>
      </c>
      <c r="TG37" s="48">
        <f t="shared" si="24"/>
        <v>0</v>
      </c>
      <c r="TH37" s="48">
        <f t="shared" si="24"/>
        <v>0</v>
      </c>
      <c r="TI37" s="48">
        <f t="shared" si="24"/>
        <v>0</v>
      </c>
      <c r="TJ37" s="48">
        <f t="shared" si="24"/>
        <v>0</v>
      </c>
      <c r="TK37" s="48">
        <f t="shared" si="24"/>
        <v>0</v>
      </c>
      <c r="TL37" s="48">
        <f t="shared" si="24"/>
        <v>0</v>
      </c>
      <c r="TM37" s="48">
        <f t="shared" si="24"/>
        <v>0</v>
      </c>
      <c r="TN37" s="48">
        <f t="shared" si="24"/>
        <v>0</v>
      </c>
      <c r="TO37" s="48">
        <f t="shared" si="24"/>
        <v>0</v>
      </c>
      <c r="TP37" s="48">
        <f t="shared" si="24"/>
        <v>0</v>
      </c>
      <c r="TQ37" s="48">
        <f t="shared" si="24"/>
        <v>0</v>
      </c>
      <c r="TR37" s="48">
        <f t="shared" si="24"/>
        <v>0</v>
      </c>
      <c r="TS37" s="48">
        <f t="shared" si="24"/>
        <v>0</v>
      </c>
      <c r="TT37" s="48">
        <f t="shared" si="24"/>
        <v>0</v>
      </c>
      <c r="TU37" s="48">
        <f t="shared" si="24"/>
        <v>0</v>
      </c>
      <c r="TV37" s="48">
        <f t="shared" si="24"/>
        <v>0</v>
      </c>
      <c r="TW37" s="48">
        <f t="shared" si="24"/>
        <v>0</v>
      </c>
      <c r="TX37" s="48">
        <f t="shared" si="24"/>
        <v>0</v>
      </c>
      <c r="TY37" s="48">
        <f t="shared" si="24"/>
        <v>0</v>
      </c>
      <c r="TZ37" s="48">
        <f t="shared" si="24"/>
        <v>0</v>
      </c>
      <c r="UA37" s="48">
        <f t="shared" si="24"/>
        <v>0</v>
      </c>
      <c r="UB37" s="48">
        <f t="shared" si="24"/>
        <v>0</v>
      </c>
      <c r="UC37" s="48">
        <f t="shared" si="24"/>
        <v>0</v>
      </c>
      <c r="UD37" s="48">
        <f t="shared" si="24"/>
        <v>0</v>
      </c>
      <c r="UE37" s="48">
        <f t="shared" si="24"/>
        <v>0</v>
      </c>
      <c r="UF37" s="48">
        <f t="shared" si="24"/>
        <v>0</v>
      </c>
      <c r="UG37" s="48">
        <f t="shared" si="24"/>
        <v>0</v>
      </c>
      <c r="UH37" s="48">
        <f t="shared" si="24"/>
        <v>0</v>
      </c>
      <c r="UI37" s="48">
        <f t="shared" si="24"/>
        <v>0</v>
      </c>
      <c r="UJ37" s="48">
        <f t="shared" si="24"/>
        <v>0</v>
      </c>
      <c r="UK37" s="48">
        <f t="shared" si="24"/>
        <v>0</v>
      </c>
      <c r="UL37" s="48">
        <f t="shared" si="24"/>
        <v>0</v>
      </c>
      <c r="UM37" s="48">
        <f t="shared" si="24"/>
        <v>0</v>
      </c>
      <c r="UN37" s="48">
        <f t="shared" si="24"/>
        <v>0</v>
      </c>
      <c r="UO37" s="48">
        <f t="shared" si="24"/>
        <v>0</v>
      </c>
      <c r="UP37" s="48">
        <f t="shared" si="24"/>
        <v>0</v>
      </c>
      <c r="UQ37" s="48">
        <f t="shared" si="24"/>
        <v>0</v>
      </c>
      <c r="UR37" s="48">
        <f t="shared" si="24"/>
        <v>0</v>
      </c>
      <c r="US37" s="48">
        <f t="shared" si="24"/>
        <v>0</v>
      </c>
      <c r="UT37" s="48">
        <f t="shared" si="24"/>
        <v>0</v>
      </c>
      <c r="UU37" s="48">
        <f t="shared" si="24"/>
        <v>0</v>
      </c>
      <c r="UV37" s="48">
        <f t="shared" si="24"/>
        <v>0</v>
      </c>
      <c r="UW37" s="48">
        <f t="shared" si="24"/>
        <v>0</v>
      </c>
      <c r="UX37" s="48">
        <f t="shared" si="24"/>
        <v>0</v>
      </c>
      <c r="UY37" s="48">
        <f t="shared" si="24"/>
        <v>0</v>
      </c>
      <c r="UZ37" s="48">
        <f t="shared" si="24"/>
        <v>0</v>
      </c>
      <c r="VA37" s="48">
        <f t="shared" si="24"/>
        <v>0</v>
      </c>
      <c r="VB37" s="48">
        <f t="shared" si="24"/>
        <v>0</v>
      </c>
      <c r="VC37" s="48">
        <f t="shared" si="24"/>
        <v>0</v>
      </c>
      <c r="VD37" s="48">
        <f t="shared" si="24"/>
        <v>0</v>
      </c>
      <c r="VE37" s="48">
        <f t="shared" si="24"/>
        <v>0</v>
      </c>
      <c r="VF37" s="48">
        <f t="shared" ref="VF37:XQ37" si="25">SUM(VF38:VF57)</f>
        <v>0</v>
      </c>
      <c r="VG37" s="48">
        <f t="shared" si="25"/>
        <v>0</v>
      </c>
      <c r="VH37" s="48">
        <f t="shared" si="25"/>
        <v>0</v>
      </c>
      <c r="VI37" s="48">
        <f t="shared" si="25"/>
        <v>0</v>
      </c>
      <c r="VJ37" s="48">
        <f t="shared" si="25"/>
        <v>0</v>
      </c>
      <c r="VK37" s="48">
        <f t="shared" si="25"/>
        <v>0</v>
      </c>
      <c r="VL37" s="48">
        <f t="shared" si="25"/>
        <v>0</v>
      </c>
      <c r="VM37" s="48">
        <f t="shared" si="25"/>
        <v>0</v>
      </c>
      <c r="VN37" s="48">
        <f t="shared" si="25"/>
        <v>0</v>
      </c>
      <c r="VO37" s="48">
        <f t="shared" si="25"/>
        <v>0</v>
      </c>
      <c r="VP37" s="48">
        <f t="shared" si="25"/>
        <v>0</v>
      </c>
      <c r="VQ37" s="48">
        <f t="shared" si="25"/>
        <v>0</v>
      </c>
      <c r="VR37" s="48">
        <f t="shared" si="25"/>
        <v>0</v>
      </c>
      <c r="VS37" s="48">
        <f t="shared" si="25"/>
        <v>0</v>
      </c>
      <c r="VT37" s="48">
        <f t="shared" si="25"/>
        <v>0</v>
      </c>
      <c r="VU37" s="48">
        <f t="shared" si="25"/>
        <v>0</v>
      </c>
      <c r="VV37" s="48">
        <f t="shared" si="25"/>
        <v>0</v>
      </c>
      <c r="VW37" s="48">
        <f t="shared" si="25"/>
        <v>0</v>
      </c>
      <c r="VX37" s="48">
        <f t="shared" si="25"/>
        <v>0</v>
      </c>
      <c r="VY37" s="48">
        <f t="shared" si="25"/>
        <v>0</v>
      </c>
      <c r="VZ37" s="48">
        <f t="shared" si="25"/>
        <v>0</v>
      </c>
      <c r="WA37" s="48">
        <f t="shared" si="25"/>
        <v>0</v>
      </c>
      <c r="WB37" s="48">
        <f t="shared" si="25"/>
        <v>0</v>
      </c>
      <c r="WC37" s="48">
        <f t="shared" si="25"/>
        <v>0</v>
      </c>
      <c r="WD37" s="48">
        <f t="shared" si="25"/>
        <v>0</v>
      </c>
      <c r="WE37" s="48">
        <f t="shared" si="25"/>
        <v>0</v>
      </c>
      <c r="WF37" s="48">
        <f t="shared" si="25"/>
        <v>0</v>
      </c>
      <c r="WG37" s="48">
        <f t="shared" si="25"/>
        <v>0</v>
      </c>
      <c r="WH37" s="48">
        <f t="shared" si="25"/>
        <v>0</v>
      </c>
      <c r="WI37" s="48">
        <f t="shared" si="25"/>
        <v>0</v>
      </c>
      <c r="WJ37" s="48">
        <f t="shared" si="25"/>
        <v>0</v>
      </c>
      <c r="WK37" s="48">
        <f t="shared" si="25"/>
        <v>0</v>
      </c>
      <c r="WL37" s="48">
        <f t="shared" si="25"/>
        <v>0</v>
      </c>
      <c r="WM37" s="48">
        <f t="shared" si="25"/>
        <v>0</v>
      </c>
      <c r="WN37" s="48">
        <f t="shared" si="25"/>
        <v>0</v>
      </c>
      <c r="WO37" s="48">
        <f t="shared" si="25"/>
        <v>0</v>
      </c>
      <c r="WP37" s="48">
        <f t="shared" si="25"/>
        <v>0</v>
      </c>
      <c r="WQ37" s="48">
        <f t="shared" si="25"/>
        <v>0</v>
      </c>
      <c r="WR37" s="48">
        <f t="shared" si="25"/>
        <v>0</v>
      </c>
      <c r="WS37" s="48">
        <f t="shared" si="25"/>
        <v>0</v>
      </c>
      <c r="WT37" s="48">
        <f t="shared" si="25"/>
        <v>0</v>
      </c>
      <c r="WU37" s="48">
        <f t="shared" si="25"/>
        <v>0</v>
      </c>
      <c r="WV37" s="48">
        <f t="shared" si="25"/>
        <v>0</v>
      </c>
      <c r="WW37" s="48">
        <f t="shared" si="25"/>
        <v>0</v>
      </c>
      <c r="WX37" s="48">
        <f t="shared" si="25"/>
        <v>0</v>
      </c>
      <c r="WY37" s="48">
        <f t="shared" si="25"/>
        <v>0</v>
      </c>
      <c r="WZ37" s="48">
        <f t="shared" si="25"/>
        <v>0</v>
      </c>
      <c r="XA37" s="48">
        <f t="shared" si="25"/>
        <v>0</v>
      </c>
      <c r="XB37" s="48">
        <f t="shared" si="25"/>
        <v>0</v>
      </c>
      <c r="XC37" s="48">
        <f t="shared" si="25"/>
        <v>0</v>
      </c>
      <c r="XD37" s="48">
        <f t="shared" si="25"/>
        <v>0</v>
      </c>
      <c r="XE37" s="48">
        <f t="shared" si="25"/>
        <v>0</v>
      </c>
      <c r="XF37" s="48">
        <f t="shared" si="25"/>
        <v>0</v>
      </c>
      <c r="XG37" s="48">
        <f t="shared" si="25"/>
        <v>0</v>
      </c>
      <c r="XH37" s="48">
        <f t="shared" si="25"/>
        <v>0</v>
      </c>
      <c r="XI37" s="48">
        <f t="shared" si="25"/>
        <v>0</v>
      </c>
      <c r="XJ37" s="48">
        <f t="shared" si="25"/>
        <v>0</v>
      </c>
      <c r="XK37" s="48">
        <f t="shared" si="25"/>
        <v>0</v>
      </c>
      <c r="XL37" s="48">
        <f t="shared" si="25"/>
        <v>0</v>
      </c>
      <c r="XM37" s="48">
        <f t="shared" si="25"/>
        <v>0</v>
      </c>
      <c r="XN37" s="48">
        <f t="shared" si="25"/>
        <v>0</v>
      </c>
      <c r="XO37" s="48">
        <f t="shared" si="25"/>
        <v>0</v>
      </c>
      <c r="XP37" s="48">
        <f t="shared" si="25"/>
        <v>0</v>
      </c>
      <c r="XQ37" s="48">
        <f t="shared" si="25"/>
        <v>0</v>
      </c>
      <c r="XR37" s="48">
        <f t="shared" ref="XR37:AAC37" si="26">SUM(XR38:XR57)</f>
        <v>0</v>
      </c>
      <c r="XS37" s="48">
        <f t="shared" si="26"/>
        <v>0</v>
      </c>
      <c r="XT37" s="48">
        <f t="shared" si="26"/>
        <v>0</v>
      </c>
      <c r="XU37" s="48">
        <f t="shared" si="26"/>
        <v>0</v>
      </c>
      <c r="XV37" s="48">
        <f t="shared" si="26"/>
        <v>0</v>
      </c>
      <c r="XW37" s="48">
        <f t="shared" si="26"/>
        <v>0</v>
      </c>
      <c r="XX37" s="48">
        <f t="shared" si="26"/>
        <v>0</v>
      </c>
      <c r="XY37" s="48">
        <f t="shared" si="26"/>
        <v>0</v>
      </c>
      <c r="XZ37" s="48">
        <f t="shared" si="26"/>
        <v>0</v>
      </c>
      <c r="YA37" s="48">
        <f t="shared" si="26"/>
        <v>0</v>
      </c>
      <c r="YB37" s="48">
        <f t="shared" si="26"/>
        <v>0</v>
      </c>
      <c r="YC37" s="48">
        <f t="shared" si="26"/>
        <v>0</v>
      </c>
      <c r="YD37" s="48">
        <f t="shared" si="26"/>
        <v>0</v>
      </c>
      <c r="YE37" s="48">
        <f t="shared" si="26"/>
        <v>0</v>
      </c>
      <c r="YF37" s="48">
        <f t="shared" si="26"/>
        <v>0</v>
      </c>
      <c r="YG37" s="48">
        <f t="shared" si="26"/>
        <v>0</v>
      </c>
      <c r="YH37" s="48">
        <f t="shared" si="26"/>
        <v>0</v>
      </c>
      <c r="YI37" s="48">
        <f t="shared" si="26"/>
        <v>0</v>
      </c>
      <c r="YJ37" s="48">
        <f t="shared" si="26"/>
        <v>0</v>
      </c>
      <c r="YK37" s="48">
        <f t="shared" si="26"/>
        <v>0</v>
      </c>
      <c r="YL37" s="48">
        <f t="shared" si="26"/>
        <v>0</v>
      </c>
      <c r="YM37" s="48">
        <f t="shared" si="26"/>
        <v>0</v>
      </c>
      <c r="YN37" s="48">
        <f t="shared" si="26"/>
        <v>0</v>
      </c>
      <c r="YO37" s="48">
        <f t="shared" si="26"/>
        <v>0</v>
      </c>
      <c r="YP37" s="48">
        <f t="shared" si="26"/>
        <v>0</v>
      </c>
      <c r="YQ37" s="48">
        <f t="shared" si="26"/>
        <v>0</v>
      </c>
      <c r="YR37" s="48">
        <f t="shared" si="26"/>
        <v>0</v>
      </c>
      <c r="YS37" s="48">
        <f t="shared" si="26"/>
        <v>0</v>
      </c>
      <c r="YT37" s="48">
        <f t="shared" si="26"/>
        <v>0</v>
      </c>
      <c r="YU37" s="48">
        <f t="shared" si="26"/>
        <v>0</v>
      </c>
      <c r="YV37" s="48">
        <f t="shared" si="26"/>
        <v>0</v>
      </c>
      <c r="YW37" s="48">
        <f t="shared" si="26"/>
        <v>0</v>
      </c>
      <c r="YX37" s="48">
        <f t="shared" si="26"/>
        <v>0</v>
      </c>
      <c r="YY37" s="48">
        <f t="shared" si="26"/>
        <v>0</v>
      </c>
      <c r="YZ37" s="48">
        <f t="shared" si="26"/>
        <v>0</v>
      </c>
      <c r="ZA37" s="48">
        <f t="shared" si="26"/>
        <v>0</v>
      </c>
      <c r="ZB37" s="48">
        <f t="shared" si="26"/>
        <v>0</v>
      </c>
      <c r="ZC37" s="48">
        <f t="shared" si="26"/>
        <v>0</v>
      </c>
      <c r="ZD37" s="48">
        <f t="shared" si="26"/>
        <v>0</v>
      </c>
      <c r="ZE37" s="48">
        <f t="shared" si="26"/>
        <v>0</v>
      </c>
      <c r="ZF37" s="48">
        <f t="shared" si="26"/>
        <v>0</v>
      </c>
      <c r="ZG37" s="48">
        <f t="shared" si="26"/>
        <v>0</v>
      </c>
      <c r="ZH37" s="48">
        <f t="shared" si="26"/>
        <v>0</v>
      </c>
      <c r="ZI37" s="48">
        <f t="shared" si="26"/>
        <v>0</v>
      </c>
      <c r="ZJ37" s="48">
        <f t="shared" si="26"/>
        <v>0</v>
      </c>
      <c r="ZK37" s="48">
        <f t="shared" si="26"/>
        <v>0</v>
      </c>
      <c r="ZL37" s="48">
        <f t="shared" si="26"/>
        <v>0</v>
      </c>
      <c r="ZM37" s="48">
        <f t="shared" si="26"/>
        <v>0</v>
      </c>
      <c r="ZN37" s="48">
        <f t="shared" si="26"/>
        <v>0</v>
      </c>
      <c r="ZO37" s="48">
        <f t="shared" si="26"/>
        <v>0</v>
      </c>
      <c r="ZP37" s="48">
        <f t="shared" si="26"/>
        <v>0</v>
      </c>
      <c r="ZQ37" s="48">
        <f t="shared" si="26"/>
        <v>0</v>
      </c>
      <c r="ZR37" s="48">
        <f t="shared" si="26"/>
        <v>0</v>
      </c>
      <c r="ZS37" s="48">
        <f t="shared" si="26"/>
        <v>0</v>
      </c>
      <c r="ZT37" s="48">
        <f t="shared" si="26"/>
        <v>0</v>
      </c>
      <c r="ZU37" s="48">
        <f t="shared" si="26"/>
        <v>0</v>
      </c>
      <c r="ZV37" s="48">
        <f t="shared" si="26"/>
        <v>0</v>
      </c>
      <c r="ZW37" s="48">
        <f t="shared" si="26"/>
        <v>0</v>
      </c>
      <c r="ZX37" s="48">
        <f t="shared" si="26"/>
        <v>0</v>
      </c>
      <c r="ZY37" s="48">
        <f t="shared" si="26"/>
        <v>0</v>
      </c>
      <c r="ZZ37" s="48">
        <f t="shared" si="26"/>
        <v>0</v>
      </c>
      <c r="AAA37" s="48">
        <f t="shared" si="26"/>
        <v>0</v>
      </c>
      <c r="AAB37" s="48">
        <f t="shared" si="26"/>
        <v>0</v>
      </c>
      <c r="AAC37" s="48">
        <f t="shared" si="26"/>
        <v>0</v>
      </c>
      <c r="AAD37" s="48">
        <f t="shared" ref="AAD37:ACO37" si="27">SUM(AAD38:AAD57)</f>
        <v>0</v>
      </c>
      <c r="AAE37" s="48">
        <f t="shared" si="27"/>
        <v>0</v>
      </c>
      <c r="AAF37" s="48">
        <f t="shared" si="27"/>
        <v>0</v>
      </c>
      <c r="AAG37" s="48">
        <f t="shared" si="27"/>
        <v>0</v>
      </c>
      <c r="AAH37" s="48">
        <f t="shared" si="27"/>
        <v>0</v>
      </c>
      <c r="AAI37" s="48">
        <f t="shared" si="27"/>
        <v>0</v>
      </c>
      <c r="AAJ37" s="48">
        <f t="shared" si="27"/>
        <v>0</v>
      </c>
      <c r="AAK37" s="48">
        <f t="shared" si="27"/>
        <v>0</v>
      </c>
      <c r="AAL37" s="48">
        <f t="shared" si="27"/>
        <v>0</v>
      </c>
      <c r="AAM37" s="48">
        <f t="shared" si="27"/>
        <v>0</v>
      </c>
      <c r="AAN37" s="48">
        <f t="shared" si="27"/>
        <v>0</v>
      </c>
      <c r="AAO37" s="48">
        <f t="shared" si="27"/>
        <v>0</v>
      </c>
      <c r="AAP37" s="48">
        <f t="shared" si="27"/>
        <v>0</v>
      </c>
      <c r="AAQ37" s="48">
        <f t="shared" si="27"/>
        <v>0</v>
      </c>
      <c r="AAR37" s="48">
        <f t="shared" si="27"/>
        <v>0</v>
      </c>
      <c r="AAS37" s="48">
        <f t="shared" si="27"/>
        <v>0</v>
      </c>
      <c r="AAT37" s="48">
        <f t="shared" si="27"/>
        <v>0</v>
      </c>
      <c r="AAU37" s="48">
        <f t="shared" si="27"/>
        <v>0</v>
      </c>
      <c r="AAV37" s="48">
        <f t="shared" si="27"/>
        <v>0</v>
      </c>
      <c r="AAW37" s="48">
        <f t="shared" si="27"/>
        <v>0</v>
      </c>
      <c r="AAX37" s="48">
        <f t="shared" si="27"/>
        <v>0</v>
      </c>
      <c r="AAY37" s="48">
        <f t="shared" si="27"/>
        <v>0</v>
      </c>
      <c r="AAZ37" s="48">
        <f t="shared" si="27"/>
        <v>0</v>
      </c>
      <c r="ABA37" s="48">
        <f t="shared" si="27"/>
        <v>0</v>
      </c>
      <c r="ABB37" s="48">
        <f t="shared" si="27"/>
        <v>0</v>
      </c>
      <c r="ABC37" s="48">
        <f t="shared" si="27"/>
        <v>0</v>
      </c>
      <c r="ABD37" s="48">
        <f t="shared" si="27"/>
        <v>0</v>
      </c>
      <c r="ABE37" s="48">
        <f t="shared" si="27"/>
        <v>0</v>
      </c>
      <c r="ABF37" s="48">
        <f t="shared" si="27"/>
        <v>0</v>
      </c>
      <c r="ABG37" s="48">
        <f t="shared" si="27"/>
        <v>0</v>
      </c>
      <c r="ABH37" s="48">
        <f t="shared" si="27"/>
        <v>0</v>
      </c>
      <c r="ABI37" s="48">
        <f t="shared" si="27"/>
        <v>0</v>
      </c>
      <c r="ABJ37" s="48">
        <f t="shared" si="27"/>
        <v>0</v>
      </c>
      <c r="ABK37" s="48">
        <f t="shared" si="27"/>
        <v>0</v>
      </c>
      <c r="ABL37" s="48">
        <f t="shared" si="27"/>
        <v>0</v>
      </c>
      <c r="ABM37" s="48">
        <f t="shared" si="27"/>
        <v>0</v>
      </c>
      <c r="ABN37" s="48">
        <f t="shared" si="27"/>
        <v>0</v>
      </c>
      <c r="ABO37" s="48">
        <f t="shared" si="27"/>
        <v>0</v>
      </c>
      <c r="ABP37" s="48">
        <f t="shared" si="27"/>
        <v>0</v>
      </c>
      <c r="ABQ37" s="48">
        <f t="shared" si="27"/>
        <v>0</v>
      </c>
      <c r="ABR37" s="48">
        <f t="shared" si="27"/>
        <v>0</v>
      </c>
      <c r="ABS37" s="48">
        <f t="shared" si="27"/>
        <v>0</v>
      </c>
      <c r="ABT37" s="48">
        <f t="shared" si="27"/>
        <v>0</v>
      </c>
      <c r="ABU37" s="48">
        <f t="shared" si="27"/>
        <v>0</v>
      </c>
      <c r="ABV37" s="48">
        <f t="shared" si="27"/>
        <v>0</v>
      </c>
      <c r="ABW37" s="48">
        <f t="shared" si="27"/>
        <v>0</v>
      </c>
      <c r="ABX37" s="48">
        <f t="shared" si="27"/>
        <v>0</v>
      </c>
      <c r="ABY37" s="48">
        <f t="shared" si="27"/>
        <v>0</v>
      </c>
      <c r="ABZ37" s="48">
        <f t="shared" si="27"/>
        <v>0</v>
      </c>
      <c r="ACA37" s="48">
        <f t="shared" si="27"/>
        <v>0</v>
      </c>
      <c r="ACB37" s="48">
        <f t="shared" si="27"/>
        <v>0</v>
      </c>
      <c r="ACC37" s="48">
        <f t="shared" si="27"/>
        <v>0</v>
      </c>
      <c r="ACD37" s="48">
        <f t="shared" si="27"/>
        <v>0</v>
      </c>
      <c r="ACE37" s="48">
        <f t="shared" si="27"/>
        <v>0</v>
      </c>
      <c r="ACF37" s="48">
        <f t="shared" si="27"/>
        <v>0</v>
      </c>
      <c r="ACG37" s="48">
        <f t="shared" si="27"/>
        <v>0</v>
      </c>
      <c r="ACH37" s="48">
        <f t="shared" si="27"/>
        <v>0</v>
      </c>
      <c r="ACI37" s="48">
        <f t="shared" si="27"/>
        <v>0</v>
      </c>
      <c r="ACJ37" s="48">
        <f t="shared" si="27"/>
        <v>0</v>
      </c>
      <c r="ACK37" s="48">
        <f t="shared" si="27"/>
        <v>0</v>
      </c>
      <c r="ACL37" s="48">
        <f t="shared" si="27"/>
        <v>0</v>
      </c>
      <c r="ACM37" s="48">
        <f t="shared" si="27"/>
        <v>0</v>
      </c>
      <c r="ACN37" s="48">
        <f t="shared" si="27"/>
        <v>0</v>
      </c>
      <c r="ACO37" s="48">
        <f t="shared" si="27"/>
        <v>0</v>
      </c>
      <c r="ACP37" s="48">
        <f t="shared" ref="ACP37:AFA37" si="28">SUM(ACP38:ACP57)</f>
        <v>9.4482720000000011</v>
      </c>
      <c r="ACQ37" s="48">
        <f t="shared" si="28"/>
        <v>0</v>
      </c>
      <c r="ACR37" s="48">
        <f t="shared" si="28"/>
        <v>0</v>
      </c>
      <c r="ACS37" s="48">
        <f t="shared" si="28"/>
        <v>0</v>
      </c>
      <c r="ACT37" s="48">
        <f t="shared" si="28"/>
        <v>0</v>
      </c>
      <c r="ACU37" s="48">
        <f t="shared" si="28"/>
        <v>0</v>
      </c>
      <c r="ACV37" s="48">
        <f t="shared" si="28"/>
        <v>18.896544000000002</v>
      </c>
      <c r="ACW37" s="48">
        <f t="shared" si="28"/>
        <v>0</v>
      </c>
      <c r="ACX37" s="48">
        <f t="shared" si="28"/>
        <v>0</v>
      </c>
      <c r="ACY37" s="48">
        <f t="shared" si="28"/>
        <v>0</v>
      </c>
      <c r="ACZ37" s="48">
        <f t="shared" si="28"/>
        <v>0</v>
      </c>
      <c r="ADA37" s="48">
        <f t="shared" si="28"/>
        <v>0</v>
      </c>
      <c r="ADB37" s="48">
        <f t="shared" si="28"/>
        <v>0</v>
      </c>
      <c r="ADC37" s="48">
        <f t="shared" si="28"/>
        <v>0</v>
      </c>
      <c r="ADD37" s="48">
        <f t="shared" si="28"/>
        <v>0</v>
      </c>
      <c r="ADE37" s="48">
        <f t="shared" si="28"/>
        <v>0</v>
      </c>
      <c r="ADF37" s="48">
        <f t="shared" si="28"/>
        <v>0</v>
      </c>
      <c r="ADG37" s="48">
        <f t="shared" si="28"/>
        <v>0</v>
      </c>
      <c r="ADH37" s="48">
        <f t="shared" si="28"/>
        <v>0</v>
      </c>
      <c r="ADI37" s="48">
        <f t="shared" si="28"/>
        <v>0</v>
      </c>
      <c r="ADJ37" s="48">
        <f t="shared" si="28"/>
        <v>0</v>
      </c>
      <c r="ADK37" s="48">
        <f t="shared" si="28"/>
        <v>0</v>
      </c>
      <c r="ADL37" s="48">
        <f t="shared" si="28"/>
        <v>0</v>
      </c>
      <c r="ADM37" s="48">
        <f t="shared" si="28"/>
        <v>0</v>
      </c>
      <c r="ADN37" s="48">
        <f t="shared" si="28"/>
        <v>0</v>
      </c>
      <c r="ADO37" s="48">
        <f t="shared" si="28"/>
        <v>0</v>
      </c>
      <c r="ADP37" s="48">
        <f t="shared" si="28"/>
        <v>0</v>
      </c>
      <c r="ADQ37" s="48">
        <f t="shared" si="28"/>
        <v>0</v>
      </c>
      <c r="ADR37" s="48">
        <f t="shared" si="28"/>
        <v>0</v>
      </c>
      <c r="ADS37" s="48">
        <f t="shared" si="28"/>
        <v>0</v>
      </c>
      <c r="ADT37" s="48">
        <f t="shared" si="28"/>
        <v>0</v>
      </c>
      <c r="ADU37" s="48">
        <f t="shared" si="28"/>
        <v>0</v>
      </c>
      <c r="ADV37" s="48">
        <f t="shared" si="28"/>
        <v>0</v>
      </c>
      <c r="ADW37" s="48">
        <f t="shared" si="28"/>
        <v>0</v>
      </c>
      <c r="ADX37" s="48">
        <f t="shared" si="28"/>
        <v>0</v>
      </c>
      <c r="ADY37" s="48">
        <f t="shared" si="28"/>
        <v>0</v>
      </c>
      <c r="ADZ37" s="48">
        <f t="shared" si="28"/>
        <v>0</v>
      </c>
      <c r="AEA37" s="48">
        <f t="shared" si="28"/>
        <v>0</v>
      </c>
      <c r="AEB37" s="48">
        <f t="shared" si="28"/>
        <v>0</v>
      </c>
      <c r="AEC37" s="48">
        <f t="shared" si="28"/>
        <v>0</v>
      </c>
      <c r="AED37" s="48">
        <f t="shared" si="28"/>
        <v>0</v>
      </c>
      <c r="AEE37" s="48">
        <f t="shared" si="28"/>
        <v>0</v>
      </c>
      <c r="AEF37" s="48">
        <f t="shared" si="28"/>
        <v>0</v>
      </c>
      <c r="AEG37" s="48">
        <f t="shared" si="28"/>
        <v>0</v>
      </c>
      <c r="AEH37" s="48">
        <f t="shared" si="28"/>
        <v>0</v>
      </c>
      <c r="AEI37" s="48">
        <f t="shared" si="28"/>
        <v>0</v>
      </c>
      <c r="AEJ37" s="48">
        <f t="shared" si="28"/>
        <v>0</v>
      </c>
      <c r="AEK37" s="48">
        <f t="shared" si="28"/>
        <v>0</v>
      </c>
      <c r="AEL37" s="48">
        <f t="shared" si="28"/>
        <v>0</v>
      </c>
      <c r="AEM37" s="48">
        <f t="shared" si="28"/>
        <v>0</v>
      </c>
      <c r="AEN37" s="48">
        <f t="shared" si="28"/>
        <v>0</v>
      </c>
      <c r="AEO37" s="48">
        <f t="shared" si="28"/>
        <v>0</v>
      </c>
      <c r="AEP37" s="48">
        <f t="shared" si="28"/>
        <v>0</v>
      </c>
      <c r="AEQ37" s="48">
        <f t="shared" si="28"/>
        <v>0</v>
      </c>
      <c r="AER37" s="48">
        <f t="shared" si="28"/>
        <v>0</v>
      </c>
      <c r="AES37" s="48">
        <f t="shared" si="28"/>
        <v>0</v>
      </c>
      <c r="AET37" s="48">
        <f t="shared" si="28"/>
        <v>0</v>
      </c>
      <c r="AEU37" s="48">
        <f t="shared" si="28"/>
        <v>0</v>
      </c>
      <c r="AEV37" s="48">
        <f t="shared" si="28"/>
        <v>0</v>
      </c>
      <c r="AEW37" s="48">
        <f t="shared" si="28"/>
        <v>0</v>
      </c>
      <c r="AEX37" s="48">
        <f t="shared" si="28"/>
        <v>0</v>
      </c>
      <c r="AEY37" s="48">
        <f t="shared" si="28"/>
        <v>0</v>
      </c>
      <c r="AEZ37" s="48">
        <f t="shared" si="28"/>
        <v>0</v>
      </c>
      <c r="AFA37" s="48">
        <f t="shared" si="28"/>
        <v>0</v>
      </c>
      <c r="AFB37" s="48">
        <f t="shared" ref="AFB37:AHM37" si="29">SUM(AFB38:AFB57)</f>
        <v>0</v>
      </c>
      <c r="AFC37" s="48">
        <f t="shared" si="29"/>
        <v>0</v>
      </c>
      <c r="AFD37" s="48">
        <f t="shared" si="29"/>
        <v>0</v>
      </c>
      <c r="AFE37" s="48">
        <f t="shared" si="29"/>
        <v>0</v>
      </c>
      <c r="AFF37" s="48">
        <f t="shared" si="29"/>
        <v>0</v>
      </c>
      <c r="AFG37" s="48">
        <f t="shared" si="29"/>
        <v>0</v>
      </c>
      <c r="AFH37" s="48">
        <f t="shared" si="29"/>
        <v>0</v>
      </c>
      <c r="AFI37" s="48">
        <f t="shared" si="29"/>
        <v>0</v>
      </c>
      <c r="AFJ37" s="48">
        <f t="shared" si="29"/>
        <v>0</v>
      </c>
      <c r="AFK37" s="48">
        <f t="shared" si="29"/>
        <v>0</v>
      </c>
      <c r="AFL37" s="48">
        <f t="shared" si="29"/>
        <v>0</v>
      </c>
      <c r="AFM37" s="48">
        <f t="shared" si="29"/>
        <v>0</v>
      </c>
      <c r="AFN37" s="48">
        <f t="shared" si="29"/>
        <v>0</v>
      </c>
      <c r="AFO37" s="48">
        <f t="shared" si="29"/>
        <v>0</v>
      </c>
      <c r="AFP37" s="48">
        <f t="shared" si="29"/>
        <v>0</v>
      </c>
      <c r="AFQ37" s="48">
        <f t="shared" si="29"/>
        <v>0</v>
      </c>
      <c r="AFR37" s="48">
        <f t="shared" si="29"/>
        <v>0</v>
      </c>
      <c r="AFS37" s="48">
        <f t="shared" si="29"/>
        <v>0</v>
      </c>
      <c r="AFT37" s="48">
        <f t="shared" si="29"/>
        <v>0</v>
      </c>
      <c r="AFU37" s="48">
        <f t="shared" si="29"/>
        <v>0</v>
      </c>
      <c r="AFV37" s="48">
        <f t="shared" si="29"/>
        <v>0</v>
      </c>
      <c r="AFW37" s="48">
        <f t="shared" si="29"/>
        <v>0</v>
      </c>
      <c r="AFX37" s="48">
        <f t="shared" si="29"/>
        <v>0</v>
      </c>
      <c r="AFY37" s="48">
        <f t="shared" si="29"/>
        <v>0</v>
      </c>
      <c r="AFZ37" s="48">
        <f t="shared" si="29"/>
        <v>0</v>
      </c>
      <c r="AGA37" s="48">
        <f t="shared" si="29"/>
        <v>0</v>
      </c>
      <c r="AGB37" s="48">
        <f t="shared" si="29"/>
        <v>0</v>
      </c>
      <c r="AGC37" s="48">
        <f t="shared" si="29"/>
        <v>0</v>
      </c>
      <c r="AGD37" s="48">
        <f t="shared" si="29"/>
        <v>0</v>
      </c>
      <c r="AGE37" s="48">
        <f t="shared" si="29"/>
        <v>0</v>
      </c>
      <c r="AGF37" s="48">
        <f t="shared" si="29"/>
        <v>0</v>
      </c>
      <c r="AGG37" s="48">
        <f t="shared" si="29"/>
        <v>0</v>
      </c>
      <c r="AGH37" s="48">
        <f t="shared" si="29"/>
        <v>0</v>
      </c>
      <c r="AGI37" s="48">
        <f t="shared" si="29"/>
        <v>0</v>
      </c>
      <c r="AGJ37" s="48">
        <f t="shared" si="29"/>
        <v>0</v>
      </c>
      <c r="AGK37" s="48">
        <f t="shared" si="29"/>
        <v>0</v>
      </c>
      <c r="AGL37" s="48">
        <f t="shared" si="29"/>
        <v>0</v>
      </c>
      <c r="AGM37" s="48">
        <f t="shared" si="29"/>
        <v>0</v>
      </c>
      <c r="AGN37" s="48">
        <f t="shared" si="29"/>
        <v>0</v>
      </c>
      <c r="AGO37" s="48">
        <f t="shared" si="29"/>
        <v>0</v>
      </c>
      <c r="AGP37" s="48">
        <f t="shared" si="29"/>
        <v>0</v>
      </c>
      <c r="AGQ37" s="48">
        <f t="shared" si="29"/>
        <v>0</v>
      </c>
      <c r="AGR37" s="48">
        <f t="shared" si="29"/>
        <v>0</v>
      </c>
      <c r="AGS37" s="48">
        <f t="shared" si="29"/>
        <v>0</v>
      </c>
      <c r="AGT37" s="48">
        <f t="shared" si="29"/>
        <v>0</v>
      </c>
      <c r="AGU37" s="48">
        <f t="shared" si="29"/>
        <v>0</v>
      </c>
      <c r="AGV37" s="48">
        <f t="shared" si="29"/>
        <v>0</v>
      </c>
      <c r="AGW37" s="48">
        <f t="shared" si="29"/>
        <v>0</v>
      </c>
      <c r="AGX37" s="48">
        <f t="shared" si="29"/>
        <v>0</v>
      </c>
      <c r="AGY37" s="48">
        <f t="shared" si="29"/>
        <v>0</v>
      </c>
      <c r="AGZ37" s="48">
        <f t="shared" si="29"/>
        <v>0</v>
      </c>
      <c r="AHA37" s="48">
        <f t="shared" si="29"/>
        <v>0</v>
      </c>
      <c r="AHB37" s="48">
        <f t="shared" si="29"/>
        <v>0</v>
      </c>
      <c r="AHC37" s="48">
        <f t="shared" si="29"/>
        <v>0</v>
      </c>
      <c r="AHD37" s="48">
        <f t="shared" si="29"/>
        <v>0</v>
      </c>
      <c r="AHE37" s="48">
        <f t="shared" si="29"/>
        <v>0</v>
      </c>
      <c r="AHF37" s="48">
        <f t="shared" si="29"/>
        <v>0</v>
      </c>
      <c r="AHG37" s="48">
        <f t="shared" si="29"/>
        <v>0</v>
      </c>
      <c r="AHH37" s="48">
        <f t="shared" si="29"/>
        <v>0</v>
      </c>
      <c r="AHI37" s="48">
        <f t="shared" si="29"/>
        <v>0</v>
      </c>
      <c r="AHJ37" s="48">
        <f t="shared" si="29"/>
        <v>0</v>
      </c>
      <c r="AHK37" s="48">
        <f t="shared" si="29"/>
        <v>0</v>
      </c>
      <c r="AHL37" s="48">
        <f t="shared" si="29"/>
        <v>0</v>
      </c>
      <c r="AHM37" s="48">
        <f t="shared" si="29"/>
        <v>0</v>
      </c>
      <c r="AHN37" s="48">
        <f t="shared" ref="AHN37:AJY37" si="30">SUM(AHN38:AHN57)</f>
        <v>0</v>
      </c>
      <c r="AHO37" s="48">
        <f t="shared" si="30"/>
        <v>0</v>
      </c>
      <c r="AHP37" s="48">
        <f t="shared" si="30"/>
        <v>0</v>
      </c>
      <c r="AHQ37" s="48">
        <f t="shared" si="30"/>
        <v>0</v>
      </c>
      <c r="AHR37" s="48">
        <f t="shared" si="30"/>
        <v>0</v>
      </c>
      <c r="AHS37" s="48">
        <f t="shared" si="30"/>
        <v>0</v>
      </c>
      <c r="AHT37" s="48">
        <f t="shared" si="30"/>
        <v>0</v>
      </c>
      <c r="AHU37" s="48">
        <f t="shared" si="30"/>
        <v>0</v>
      </c>
      <c r="AHV37" s="48">
        <f t="shared" si="30"/>
        <v>0</v>
      </c>
      <c r="AHW37" s="48">
        <f t="shared" si="30"/>
        <v>0</v>
      </c>
      <c r="AHX37" s="48">
        <f t="shared" si="30"/>
        <v>0</v>
      </c>
      <c r="AHY37" s="48">
        <f t="shared" si="30"/>
        <v>0</v>
      </c>
      <c r="AHZ37" s="48">
        <f t="shared" si="30"/>
        <v>0</v>
      </c>
      <c r="AIA37" s="48">
        <f t="shared" si="30"/>
        <v>0</v>
      </c>
      <c r="AIB37" s="48">
        <f t="shared" si="30"/>
        <v>0</v>
      </c>
      <c r="AIC37" s="48">
        <f t="shared" si="30"/>
        <v>0</v>
      </c>
      <c r="AID37" s="48">
        <f t="shared" si="30"/>
        <v>0</v>
      </c>
      <c r="AIE37" s="48">
        <f t="shared" si="30"/>
        <v>0</v>
      </c>
      <c r="AIF37" s="48">
        <f t="shared" si="30"/>
        <v>0</v>
      </c>
      <c r="AIG37" s="48">
        <f t="shared" si="30"/>
        <v>0</v>
      </c>
      <c r="AIH37" s="48">
        <f t="shared" si="30"/>
        <v>0</v>
      </c>
      <c r="AII37" s="48">
        <f t="shared" si="30"/>
        <v>0</v>
      </c>
      <c r="AIJ37" s="48">
        <f t="shared" si="30"/>
        <v>0</v>
      </c>
      <c r="AIK37" s="48">
        <f t="shared" si="30"/>
        <v>0</v>
      </c>
      <c r="AIL37" s="48">
        <f t="shared" si="30"/>
        <v>0</v>
      </c>
      <c r="AIM37" s="48">
        <f t="shared" si="30"/>
        <v>0</v>
      </c>
      <c r="AIN37" s="48">
        <f t="shared" si="30"/>
        <v>0</v>
      </c>
      <c r="AIO37" s="48">
        <f t="shared" si="30"/>
        <v>0</v>
      </c>
      <c r="AIP37" s="48">
        <f t="shared" si="30"/>
        <v>0</v>
      </c>
      <c r="AIQ37" s="48">
        <f t="shared" si="30"/>
        <v>0</v>
      </c>
      <c r="AIR37" s="48">
        <f t="shared" si="30"/>
        <v>0</v>
      </c>
      <c r="AIS37" s="48">
        <f t="shared" si="30"/>
        <v>0</v>
      </c>
      <c r="AIT37" s="48">
        <f t="shared" si="30"/>
        <v>0</v>
      </c>
      <c r="AIU37" s="48">
        <f t="shared" si="30"/>
        <v>0</v>
      </c>
      <c r="AIV37" s="48">
        <f t="shared" si="30"/>
        <v>0</v>
      </c>
      <c r="AIW37" s="48">
        <f t="shared" si="30"/>
        <v>0</v>
      </c>
      <c r="AIX37" s="48">
        <f t="shared" si="30"/>
        <v>0</v>
      </c>
      <c r="AIY37" s="48">
        <f t="shared" si="30"/>
        <v>0</v>
      </c>
      <c r="AIZ37" s="48">
        <f t="shared" si="30"/>
        <v>0</v>
      </c>
      <c r="AJA37" s="48">
        <f t="shared" si="30"/>
        <v>0</v>
      </c>
      <c r="AJB37" s="48">
        <f t="shared" si="30"/>
        <v>0</v>
      </c>
      <c r="AJC37" s="48">
        <f t="shared" si="30"/>
        <v>0</v>
      </c>
      <c r="AJD37" s="48">
        <f t="shared" si="30"/>
        <v>0</v>
      </c>
      <c r="AJE37" s="48">
        <f t="shared" si="30"/>
        <v>0</v>
      </c>
      <c r="AJF37" s="48">
        <f t="shared" si="30"/>
        <v>0</v>
      </c>
      <c r="AJG37" s="48">
        <f t="shared" si="30"/>
        <v>0</v>
      </c>
      <c r="AJH37" s="48">
        <f t="shared" si="30"/>
        <v>0</v>
      </c>
      <c r="AJI37" s="48">
        <f t="shared" si="30"/>
        <v>0</v>
      </c>
      <c r="AJJ37" s="48">
        <f t="shared" si="30"/>
        <v>0</v>
      </c>
      <c r="AJK37" s="48">
        <f t="shared" si="30"/>
        <v>0</v>
      </c>
      <c r="AJL37" s="48">
        <f t="shared" si="30"/>
        <v>0</v>
      </c>
      <c r="AJM37" s="48">
        <f t="shared" si="30"/>
        <v>0</v>
      </c>
      <c r="AJN37" s="48">
        <f t="shared" si="30"/>
        <v>0</v>
      </c>
      <c r="AJO37" s="48">
        <f t="shared" si="30"/>
        <v>0</v>
      </c>
      <c r="AJP37" s="48">
        <f t="shared" si="30"/>
        <v>0</v>
      </c>
      <c r="AJQ37" s="48">
        <f t="shared" si="30"/>
        <v>0</v>
      </c>
      <c r="AJR37" s="48">
        <f t="shared" si="30"/>
        <v>0</v>
      </c>
      <c r="AJS37" s="48">
        <f t="shared" si="30"/>
        <v>0</v>
      </c>
      <c r="AJT37" s="48">
        <f t="shared" si="30"/>
        <v>0</v>
      </c>
      <c r="AJU37" s="48">
        <f t="shared" si="30"/>
        <v>0</v>
      </c>
      <c r="AJV37" s="48">
        <f t="shared" si="30"/>
        <v>0</v>
      </c>
      <c r="AJW37" s="48">
        <f t="shared" si="30"/>
        <v>0</v>
      </c>
      <c r="AJX37" s="48">
        <f t="shared" si="30"/>
        <v>0</v>
      </c>
      <c r="AJY37" s="48">
        <f t="shared" si="30"/>
        <v>0</v>
      </c>
      <c r="AJZ37" s="48">
        <f t="shared" ref="AJZ37:ALU37" si="31">SUM(AJZ38:AJZ57)</f>
        <v>0</v>
      </c>
      <c r="AKA37" s="48">
        <f t="shared" si="31"/>
        <v>0</v>
      </c>
      <c r="AKB37" s="48">
        <f t="shared" si="31"/>
        <v>0</v>
      </c>
      <c r="AKC37" s="48">
        <f t="shared" si="31"/>
        <v>0</v>
      </c>
      <c r="AKD37" s="48">
        <f t="shared" si="31"/>
        <v>0</v>
      </c>
      <c r="AKE37" s="48">
        <f t="shared" si="31"/>
        <v>0</v>
      </c>
      <c r="AKF37" s="48">
        <f t="shared" si="31"/>
        <v>0</v>
      </c>
      <c r="AKG37" s="48">
        <f t="shared" si="31"/>
        <v>0</v>
      </c>
      <c r="AKH37" s="48">
        <f t="shared" si="31"/>
        <v>0</v>
      </c>
      <c r="AKI37" s="48">
        <f t="shared" si="31"/>
        <v>0</v>
      </c>
      <c r="AKJ37" s="48">
        <f t="shared" si="31"/>
        <v>0</v>
      </c>
      <c r="AKK37" s="48">
        <f t="shared" si="31"/>
        <v>0</v>
      </c>
      <c r="AKL37" s="48">
        <f t="shared" si="31"/>
        <v>0</v>
      </c>
      <c r="AKM37" s="48">
        <f t="shared" si="31"/>
        <v>0</v>
      </c>
      <c r="AKN37" s="48">
        <f t="shared" si="31"/>
        <v>0</v>
      </c>
      <c r="AKO37" s="48">
        <f t="shared" si="31"/>
        <v>0</v>
      </c>
      <c r="AKP37" s="48">
        <f t="shared" si="31"/>
        <v>0</v>
      </c>
      <c r="AKQ37" s="48">
        <f t="shared" si="31"/>
        <v>0</v>
      </c>
      <c r="AKR37" s="48">
        <f t="shared" si="31"/>
        <v>0</v>
      </c>
      <c r="AKS37" s="48">
        <f t="shared" si="31"/>
        <v>0</v>
      </c>
      <c r="AKT37" s="48">
        <f t="shared" si="31"/>
        <v>0</v>
      </c>
      <c r="AKU37" s="48">
        <f t="shared" si="31"/>
        <v>0</v>
      </c>
      <c r="AKV37" s="48">
        <f t="shared" si="31"/>
        <v>0</v>
      </c>
      <c r="AKW37" s="48">
        <f t="shared" si="31"/>
        <v>0</v>
      </c>
      <c r="AKX37" s="48">
        <f t="shared" si="31"/>
        <v>0</v>
      </c>
      <c r="AKY37" s="48">
        <f t="shared" si="31"/>
        <v>0</v>
      </c>
      <c r="AKZ37" s="48">
        <f t="shared" si="31"/>
        <v>0</v>
      </c>
      <c r="ALA37" s="48">
        <f t="shared" si="31"/>
        <v>0</v>
      </c>
      <c r="ALB37" s="48">
        <f t="shared" si="31"/>
        <v>0</v>
      </c>
      <c r="ALC37" s="48">
        <f t="shared" si="31"/>
        <v>0</v>
      </c>
      <c r="ALD37" s="48">
        <f t="shared" si="31"/>
        <v>0</v>
      </c>
      <c r="ALE37" s="48">
        <f t="shared" si="31"/>
        <v>0</v>
      </c>
      <c r="ALF37" s="48">
        <f t="shared" si="31"/>
        <v>0</v>
      </c>
      <c r="ALG37" s="48">
        <f t="shared" si="31"/>
        <v>0</v>
      </c>
      <c r="ALH37" s="48">
        <f t="shared" si="31"/>
        <v>0</v>
      </c>
      <c r="ALI37" s="48">
        <f t="shared" si="31"/>
        <v>0</v>
      </c>
      <c r="ALJ37" s="48">
        <f t="shared" si="31"/>
        <v>0</v>
      </c>
      <c r="ALK37" s="48">
        <f t="shared" si="31"/>
        <v>0</v>
      </c>
      <c r="ALL37" s="48">
        <f t="shared" si="31"/>
        <v>0</v>
      </c>
      <c r="ALM37" s="48">
        <f t="shared" si="31"/>
        <v>0</v>
      </c>
      <c r="ALN37" s="48">
        <f t="shared" si="31"/>
        <v>0</v>
      </c>
      <c r="ALO37" s="48">
        <f t="shared" si="31"/>
        <v>0</v>
      </c>
      <c r="ALP37" s="48">
        <f t="shared" si="31"/>
        <v>0</v>
      </c>
      <c r="ALQ37" s="48">
        <f t="shared" si="31"/>
        <v>0</v>
      </c>
      <c r="ALR37" s="48">
        <f t="shared" si="31"/>
        <v>0</v>
      </c>
      <c r="ALS37" s="48">
        <f t="shared" si="31"/>
        <v>0</v>
      </c>
      <c r="ALT37" s="48">
        <f t="shared" si="31"/>
        <v>0</v>
      </c>
      <c r="ALU37" s="48">
        <f t="shared" si="31"/>
        <v>0</v>
      </c>
    </row>
    <row r="38" spans="1:1009" s="48" customFormat="1" ht="14.25">
      <c r="A38" s="50" t="s">
        <v>126</v>
      </c>
      <c r="BK38" s="49"/>
      <c r="BO38" s="49"/>
    </row>
    <row r="39" spans="1:1009" s="48" customFormat="1" ht="14.25">
      <c r="A39" s="47" t="s">
        <v>127</v>
      </c>
      <c r="BK39" s="49"/>
      <c r="BO39" s="49"/>
    </row>
    <row r="40" spans="1:1009" s="48" customFormat="1" ht="14.25">
      <c r="A40" s="47" t="s">
        <v>128</v>
      </c>
      <c r="BK40" s="49"/>
      <c r="BO40" s="49"/>
    </row>
    <row r="41" spans="1:1009" s="48" customFormat="1" ht="14.25">
      <c r="A41" s="50" t="s">
        <v>129</v>
      </c>
      <c r="BK41" s="49"/>
      <c r="BO41" s="49"/>
      <c r="ABW41" s="48" t="s">
        <v>399</v>
      </c>
      <c r="ABX41" s="48" t="s">
        <v>399</v>
      </c>
      <c r="ABY41" s="48" t="s">
        <v>399</v>
      </c>
      <c r="ABZ41" s="48" t="s">
        <v>399</v>
      </c>
      <c r="ACA41" s="48" t="s">
        <v>399</v>
      </c>
      <c r="ACB41" s="48" t="s">
        <v>399</v>
      </c>
      <c r="ACC41" s="48" t="s">
        <v>399</v>
      </c>
      <c r="ACD41" s="48" t="s">
        <v>399</v>
      </c>
      <c r="ACE41" s="48" t="s">
        <v>399</v>
      </c>
      <c r="ACF41" s="48" t="s">
        <v>399</v>
      </c>
      <c r="ACG41" s="48" t="s">
        <v>399</v>
      </c>
      <c r="ACH41" s="48" t="s">
        <v>399</v>
      </c>
      <c r="ACI41" s="48" t="s">
        <v>399</v>
      </c>
      <c r="ACJ41" s="48" t="s">
        <v>399</v>
      </c>
      <c r="ACK41" s="48" t="s">
        <v>399</v>
      </c>
      <c r="ACL41" s="48" t="s">
        <v>399</v>
      </c>
      <c r="ACM41" s="48" t="s">
        <v>399</v>
      </c>
      <c r="ACN41" s="48" t="s">
        <v>399</v>
      </c>
      <c r="ACO41" s="48" t="s">
        <v>399</v>
      </c>
      <c r="ACP41" s="48">
        <v>9.4482720000000011</v>
      </c>
      <c r="ACQ41" s="48" t="s">
        <v>399</v>
      </c>
      <c r="ACR41" s="48" t="s">
        <v>399</v>
      </c>
      <c r="ACS41" s="48" t="s">
        <v>399</v>
      </c>
      <c r="ACT41" s="48" t="s">
        <v>399</v>
      </c>
      <c r="ACU41" s="48" t="s">
        <v>399</v>
      </c>
      <c r="ACV41" s="48" t="s">
        <v>399</v>
      </c>
      <c r="ACW41" s="48" t="s">
        <v>399</v>
      </c>
      <c r="ACX41" s="48" t="s">
        <v>399</v>
      </c>
      <c r="ACY41" s="48" t="s">
        <v>399</v>
      </c>
      <c r="ACZ41" s="48" t="s">
        <v>399</v>
      </c>
      <c r="ADA41" s="48" t="s">
        <v>399</v>
      </c>
      <c r="ADB41" s="48" t="s">
        <v>399</v>
      </c>
    </row>
    <row r="42" spans="1:1009" s="48" customFormat="1" ht="14.25">
      <c r="A42" s="47" t="s">
        <v>130</v>
      </c>
      <c r="BK42" s="49"/>
      <c r="BO42" s="49"/>
    </row>
    <row r="43" spans="1:1009" s="48" customFormat="1" ht="14.25">
      <c r="A43" s="47" t="s">
        <v>131</v>
      </c>
      <c r="BK43" s="49"/>
      <c r="BO43" s="49"/>
    </row>
    <row r="44" spans="1:1009" s="48" customFormat="1" ht="14.25">
      <c r="A44" s="47" t="s">
        <v>132</v>
      </c>
      <c r="B44" s="48">
        <v>195</v>
      </c>
      <c r="BK44" s="49"/>
      <c r="BO44" s="49"/>
      <c r="NA44" s="48">
        <v>1</v>
      </c>
    </row>
    <row r="45" spans="1:1009" s="48" customFormat="1" ht="14.25">
      <c r="A45" s="47" t="s">
        <v>133</v>
      </c>
      <c r="BK45" s="49"/>
      <c r="BO45" s="49"/>
    </row>
    <row r="46" spans="1:1009" s="48" customFormat="1" ht="14.25">
      <c r="A46" s="47" t="s">
        <v>134</v>
      </c>
      <c r="BK46" s="49"/>
      <c r="BO46" s="49"/>
    </row>
    <row r="47" spans="1:1009" s="48" customFormat="1" ht="14.25">
      <c r="A47" s="50" t="s">
        <v>135</v>
      </c>
      <c r="BK47" s="49"/>
      <c r="BO47" s="49"/>
    </row>
    <row r="48" spans="1:1009" s="48" customFormat="1" ht="14.25">
      <c r="A48" s="47" t="s">
        <v>136</v>
      </c>
      <c r="BK48" s="49"/>
      <c r="BO48" s="49"/>
    </row>
    <row r="49" spans="1:1009" s="48" customFormat="1" ht="14.25">
      <c r="A49" s="47" t="s">
        <v>137</v>
      </c>
      <c r="BK49" s="49"/>
      <c r="BO49" s="49"/>
    </row>
    <row r="50" spans="1:1009" s="48" customFormat="1" ht="14.25">
      <c r="A50" s="47" t="s">
        <v>138</v>
      </c>
      <c r="BK50" s="49"/>
      <c r="BO50" s="49"/>
    </row>
    <row r="51" spans="1:1009" s="48" customFormat="1" ht="14.25">
      <c r="A51" s="47" t="s">
        <v>139</v>
      </c>
      <c r="BK51" s="49"/>
      <c r="BO51" s="49"/>
    </row>
    <row r="52" spans="1:1009" s="48" customFormat="1" ht="14.25">
      <c r="A52" s="47" t="s">
        <v>140</v>
      </c>
      <c r="BK52" s="49"/>
      <c r="BO52" s="49"/>
    </row>
    <row r="53" spans="1:1009" s="48" customFormat="1" ht="14.25">
      <c r="A53" s="47" t="s">
        <v>141</v>
      </c>
      <c r="BK53" s="49"/>
      <c r="BO53" s="49"/>
    </row>
    <row r="54" spans="1:1009" s="48" customFormat="1" ht="14.25">
      <c r="A54" s="47" t="s">
        <v>142</v>
      </c>
      <c r="BK54" s="49"/>
      <c r="BO54" s="49"/>
    </row>
    <row r="55" spans="1:1009" s="48" customFormat="1" ht="14.25">
      <c r="A55" s="47" t="s">
        <v>143</v>
      </c>
      <c r="BK55" s="49"/>
      <c r="BO55" s="49"/>
      <c r="ABW55" s="48" t="s">
        <v>399</v>
      </c>
      <c r="ABX55" s="48" t="s">
        <v>399</v>
      </c>
      <c r="ABY55" s="48" t="s">
        <v>399</v>
      </c>
      <c r="ABZ55" s="48" t="s">
        <v>399</v>
      </c>
      <c r="ACA55" s="48" t="s">
        <v>399</v>
      </c>
      <c r="ACB55" s="48" t="s">
        <v>399</v>
      </c>
      <c r="ACC55" s="48" t="s">
        <v>399</v>
      </c>
      <c r="ACD55" s="48" t="s">
        <v>399</v>
      </c>
      <c r="ACE55" s="48" t="s">
        <v>399</v>
      </c>
      <c r="ACF55" s="48" t="s">
        <v>399</v>
      </c>
      <c r="ACG55" s="48" t="s">
        <v>399</v>
      </c>
      <c r="ACH55" s="48" t="s">
        <v>399</v>
      </c>
      <c r="ACI55" s="48" t="s">
        <v>399</v>
      </c>
      <c r="ACJ55" s="48" t="s">
        <v>399</v>
      </c>
      <c r="ACK55" s="48" t="s">
        <v>399</v>
      </c>
      <c r="ACL55" s="48" t="s">
        <v>399</v>
      </c>
      <c r="ACM55" s="48" t="s">
        <v>399</v>
      </c>
      <c r="ACN55" s="48" t="s">
        <v>399</v>
      </c>
      <c r="ACO55" s="48" t="s">
        <v>399</v>
      </c>
      <c r="ACP55" s="48" t="s">
        <v>399</v>
      </c>
      <c r="ACQ55" s="48" t="s">
        <v>399</v>
      </c>
      <c r="ACR55" s="48" t="s">
        <v>399</v>
      </c>
      <c r="ACS55" s="48" t="s">
        <v>399</v>
      </c>
      <c r="ACT55" s="48" t="s">
        <v>399</v>
      </c>
      <c r="ACU55" s="48" t="s">
        <v>399</v>
      </c>
      <c r="ACV55" s="48">
        <v>18.896544000000002</v>
      </c>
      <c r="ACW55" s="48" t="s">
        <v>399</v>
      </c>
      <c r="ACX55" s="48" t="s">
        <v>399</v>
      </c>
      <c r="ACY55" s="48" t="s">
        <v>399</v>
      </c>
      <c r="ACZ55" s="48" t="s">
        <v>399</v>
      </c>
      <c r="ADA55" s="48" t="s">
        <v>399</v>
      </c>
      <c r="ADB55" s="48" t="s">
        <v>399</v>
      </c>
    </row>
    <row r="56" spans="1:1009" s="48" customFormat="1" ht="14.25">
      <c r="A56" s="47" t="s">
        <v>144</v>
      </c>
      <c r="BK56" s="49"/>
      <c r="BO56" s="49"/>
    </row>
    <row r="57" spans="1:1009" s="48" customFormat="1" ht="14.25">
      <c r="A57" s="50" t="s">
        <v>145</v>
      </c>
      <c r="BK57" s="49"/>
      <c r="BO57" s="49"/>
    </row>
    <row r="58" spans="1:1009" s="48" customFormat="1" ht="14.25">
      <c r="A58" s="50"/>
      <c r="BK58" s="49"/>
      <c r="BO58" s="49"/>
    </row>
    <row r="59" spans="1:1009" s="48" customFormat="1" ht="14.25">
      <c r="A59" s="47" t="s">
        <v>146</v>
      </c>
      <c r="B59" s="48">
        <f t="shared" ref="B59:BM59" si="32">SUM(B60:B72)</f>
        <v>0</v>
      </c>
      <c r="C59" s="48">
        <f t="shared" si="32"/>
        <v>0</v>
      </c>
      <c r="D59" s="48">
        <f t="shared" si="32"/>
        <v>0</v>
      </c>
      <c r="E59" s="48">
        <f t="shared" si="32"/>
        <v>0</v>
      </c>
      <c r="F59" s="48">
        <f t="shared" si="32"/>
        <v>0</v>
      </c>
      <c r="G59" s="48">
        <f t="shared" si="32"/>
        <v>0</v>
      </c>
      <c r="H59" s="48">
        <f t="shared" si="32"/>
        <v>0</v>
      </c>
      <c r="I59" s="48">
        <f t="shared" si="32"/>
        <v>0</v>
      </c>
      <c r="J59" s="48">
        <f t="shared" si="32"/>
        <v>0</v>
      </c>
      <c r="K59" s="48">
        <f t="shared" si="32"/>
        <v>0</v>
      </c>
      <c r="L59" s="48">
        <f t="shared" si="32"/>
        <v>0</v>
      </c>
      <c r="M59" s="48">
        <f t="shared" si="32"/>
        <v>0</v>
      </c>
      <c r="N59" s="48">
        <f t="shared" si="32"/>
        <v>0</v>
      </c>
      <c r="O59" s="48">
        <f t="shared" si="32"/>
        <v>0</v>
      </c>
      <c r="P59" s="48">
        <f t="shared" si="32"/>
        <v>0</v>
      </c>
      <c r="Q59" s="48">
        <f t="shared" si="32"/>
        <v>0</v>
      </c>
      <c r="R59" s="48">
        <f t="shared" si="32"/>
        <v>0</v>
      </c>
      <c r="S59" s="48">
        <f t="shared" si="32"/>
        <v>0</v>
      </c>
      <c r="T59" s="48">
        <f t="shared" si="32"/>
        <v>0</v>
      </c>
      <c r="U59" s="48">
        <f t="shared" si="32"/>
        <v>0</v>
      </c>
      <c r="V59" s="48">
        <f t="shared" si="32"/>
        <v>0</v>
      </c>
      <c r="W59" s="48">
        <f t="shared" si="32"/>
        <v>0</v>
      </c>
      <c r="X59" s="48">
        <f t="shared" si="32"/>
        <v>0</v>
      </c>
      <c r="Y59" s="48">
        <f t="shared" si="32"/>
        <v>0</v>
      </c>
      <c r="Z59" s="48">
        <f t="shared" si="32"/>
        <v>0</v>
      </c>
      <c r="AA59" s="48">
        <f t="shared" si="32"/>
        <v>0</v>
      </c>
      <c r="AB59" s="48">
        <f t="shared" si="32"/>
        <v>0</v>
      </c>
      <c r="AC59" s="48">
        <f t="shared" si="32"/>
        <v>0</v>
      </c>
      <c r="AD59" s="48">
        <f t="shared" si="32"/>
        <v>0</v>
      </c>
      <c r="AE59" s="48">
        <f t="shared" si="32"/>
        <v>0</v>
      </c>
      <c r="AF59" s="48">
        <f t="shared" si="32"/>
        <v>0</v>
      </c>
      <c r="AG59" s="48">
        <f t="shared" si="32"/>
        <v>0</v>
      </c>
      <c r="AH59" s="48">
        <f t="shared" si="32"/>
        <v>0</v>
      </c>
      <c r="AI59" s="48">
        <f t="shared" si="32"/>
        <v>0</v>
      </c>
      <c r="AJ59" s="48">
        <f t="shared" si="32"/>
        <v>0</v>
      </c>
      <c r="AK59" s="48">
        <f t="shared" si="32"/>
        <v>0</v>
      </c>
      <c r="AL59" s="48">
        <f t="shared" si="32"/>
        <v>0</v>
      </c>
      <c r="AM59" s="48">
        <f t="shared" si="32"/>
        <v>0</v>
      </c>
      <c r="AN59" s="48">
        <f t="shared" si="32"/>
        <v>0</v>
      </c>
      <c r="AO59" s="48">
        <f t="shared" si="32"/>
        <v>0</v>
      </c>
      <c r="AP59" s="48">
        <f t="shared" si="32"/>
        <v>0</v>
      </c>
      <c r="AQ59" s="48">
        <f t="shared" si="32"/>
        <v>0</v>
      </c>
      <c r="AR59" s="48">
        <f t="shared" si="32"/>
        <v>0</v>
      </c>
      <c r="AS59" s="48">
        <f t="shared" si="32"/>
        <v>0</v>
      </c>
      <c r="AT59" s="48">
        <f t="shared" si="32"/>
        <v>0</v>
      </c>
      <c r="AU59" s="48">
        <f t="shared" si="32"/>
        <v>0</v>
      </c>
      <c r="AV59" s="48">
        <f t="shared" si="32"/>
        <v>0</v>
      </c>
      <c r="AW59" s="48">
        <f t="shared" si="32"/>
        <v>0</v>
      </c>
      <c r="AX59" s="48">
        <f t="shared" si="32"/>
        <v>0</v>
      </c>
      <c r="AY59" s="48">
        <f t="shared" si="32"/>
        <v>0</v>
      </c>
      <c r="AZ59" s="48">
        <f t="shared" si="32"/>
        <v>0</v>
      </c>
      <c r="BA59" s="48">
        <f t="shared" si="32"/>
        <v>0</v>
      </c>
      <c r="BB59" s="48">
        <f t="shared" si="32"/>
        <v>0</v>
      </c>
      <c r="BC59" s="48">
        <f t="shared" si="32"/>
        <v>0</v>
      </c>
      <c r="BD59" s="48">
        <f t="shared" si="32"/>
        <v>0</v>
      </c>
      <c r="BE59" s="48">
        <f t="shared" si="32"/>
        <v>0</v>
      </c>
      <c r="BF59" s="48">
        <f t="shared" si="32"/>
        <v>0</v>
      </c>
      <c r="BG59" s="48">
        <f t="shared" si="32"/>
        <v>0</v>
      </c>
      <c r="BH59" s="48">
        <f t="shared" si="32"/>
        <v>0</v>
      </c>
      <c r="BI59" s="48">
        <f t="shared" si="32"/>
        <v>0</v>
      </c>
      <c r="BJ59" s="48">
        <f t="shared" si="32"/>
        <v>0</v>
      </c>
      <c r="BK59" s="49">
        <f t="shared" si="32"/>
        <v>0</v>
      </c>
      <c r="BL59" s="48">
        <f t="shared" si="32"/>
        <v>0</v>
      </c>
      <c r="BM59" s="48">
        <f t="shared" si="32"/>
        <v>0</v>
      </c>
      <c r="BN59" s="48">
        <f t="shared" ref="BN59:DY59" si="33">SUM(BN60:BN72)</f>
        <v>0</v>
      </c>
      <c r="BO59" s="49">
        <f t="shared" si="33"/>
        <v>0</v>
      </c>
      <c r="BP59" s="48">
        <f t="shared" si="33"/>
        <v>0</v>
      </c>
      <c r="BQ59" s="48">
        <f t="shared" si="33"/>
        <v>0</v>
      </c>
      <c r="BR59" s="48">
        <f t="shared" si="33"/>
        <v>0</v>
      </c>
      <c r="BS59" s="48">
        <f t="shared" si="33"/>
        <v>0</v>
      </c>
      <c r="BT59" s="48">
        <f t="shared" si="33"/>
        <v>0</v>
      </c>
      <c r="BU59" s="48">
        <f t="shared" si="33"/>
        <v>0</v>
      </c>
      <c r="BV59" s="48">
        <f t="shared" si="33"/>
        <v>0</v>
      </c>
      <c r="BW59" s="48">
        <f t="shared" si="33"/>
        <v>0</v>
      </c>
      <c r="BX59" s="48">
        <f t="shared" si="33"/>
        <v>0</v>
      </c>
      <c r="BY59" s="48">
        <f t="shared" si="33"/>
        <v>0</v>
      </c>
      <c r="BZ59" s="48">
        <f t="shared" si="33"/>
        <v>0</v>
      </c>
      <c r="CA59" s="48">
        <f t="shared" si="33"/>
        <v>0</v>
      </c>
      <c r="CB59" s="48">
        <f t="shared" si="33"/>
        <v>0</v>
      </c>
      <c r="CC59" s="48">
        <f t="shared" si="33"/>
        <v>0</v>
      </c>
      <c r="CD59" s="48">
        <f t="shared" si="33"/>
        <v>0</v>
      </c>
      <c r="CE59" s="48">
        <f t="shared" si="33"/>
        <v>0</v>
      </c>
      <c r="CF59" s="48">
        <f t="shared" si="33"/>
        <v>0</v>
      </c>
      <c r="CG59" s="48">
        <f t="shared" si="33"/>
        <v>0</v>
      </c>
      <c r="CH59" s="48">
        <f t="shared" si="33"/>
        <v>0</v>
      </c>
      <c r="CI59" s="48">
        <f t="shared" si="33"/>
        <v>0</v>
      </c>
      <c r="CJ59" s="48">
        <f t="shared" si="33"/>
        <v>0</v>
      </c>
      <c r="CK59" s="48">
        <f t="shared" si="33"/>
        <v>0</v>
      </c>
      <c r="CL59" s="48">
        <f t="shared" si="33"/>
        <v>0</v>
      </c>
      <c r="CM59" s="48">
        <f t="shared" si="33"/>
        <v>0</v>
      </c>
      <c r="CN59" s="48">
        <f t="shared" si="33"/>
        <v>0</v>
      </c>
      <c r="CO59" s="48">
        <f t="shared" si="33"/>
        <v>0</v>
      </c>
      <c r="CP59" s="48">
        <f t="shared" si="33"/>
        <v>0</v>
      </c>
      <c r="CQ59" s="48">
        <f t="shared" si="33"/>
        <v>0</v>
      </c>
      <c r="CR59" s="48">
        <f t="shared" si="33"/>
        <v>0</v>
      </c>
      <c r="CS59" s="48">
        <f t="shared" si="33"/>
        <v>0</v>
      </c>
      <c r="CT59" s="48">
        <f t="shared" si="33"/>
        <v>0</v>
      </c>
      <c r="CU59" s="48">
        <f t="shared" si="33"/>
        <v>0</v>
      </c>
      <c r="CV59" s="48">
        <f t="shared" si="33"/>
        <v>0</v>
      </c>
      <c r="CW59" s="48">
        <f t="shared" si="33"/>
        <v>0</v>
      </c>
      <c r="CX59" s="48">
        <f t="shared" si="33"/>
        <v>0</v>
      </c>
      <c r="CY59" s="48">
        <f t="shared" si="33"/>
        <v>0</v>
      </c>
      <c r="CZ59" s="48">
        <f t="shared" si="33"/>
        <v>0</v>
      </c>
      <c r="DA59" s="48">
        <f t="shared" si="33"/>
        <v>0</v>
      </c>
      <c r="DB59" s="48">
        <f t="shared" si="33"/>
        <v>0</v>
      </c>
      <c r="DC59" s="48">
        <f t="shared" si="33"/>
        <v>0</v>
      </c>
      <c r="DD59" s="48">
        <f t="shared" si="33"/>
        <v>0</v>
      </c>
      <c r="DE59" s="48">
        <f t="shared" si="33"/>
        <v>0</v>
      </c>
      <c r="DF59" s="48">
        <f t="shared" si="33"/>
        <v>0</v>
      </c>
      <c r="DG59" s="48">
        <f t="shared" si="33"/>
        <v>0</v>
      </c>
      <c r="DH59" s="48">
        <f t="shared" si="33"/>
        <v>0</v>
      </c>
      <c r="DI59" s="48">
        <f t="shared" si="33"/>
        <v>0</v>
      </c>
      <c r="DJ59" s="48">
        <f t="shared" si="33"/>
        <v>0</v>
      </c>
      <c r="DK59" s="48">
        <f t="shared" si="33"/>
        <v>0</v>
      </c>
      <c r="DL59" s="48">
        <f t="shared" si="33"/>
        <v>0</v>
      </c>
      <c r="DM59" s="48">
        <f t="shared" si="33"/>
        <v>0</v>
      </c>
      <c r="DN59" s="48">
        <f t="shared" si="33"/>
        <v>0</v>
      </c>
      <c r="DO59" s="48">
        <f t="shared" si="33"/>
        <v>0</v>
      </c>
      <c r="DP59" s="48">
        <f t="shared" si="33"/>
        <v>0</v>
      </c>
      <c r="DQ59" s="48">
        <f t="shared" si="33"/>
        <v>0</v>
      </c>
      <c r="DR59" s="48">
        <f t="shared" si="33"/>
        <v>0</v>
      </c>
      <c r="DS59" s="48">
        <f t="shared" si="33"/>
        <v>0</v>
      </c>
      <c r="DT59" s="48">
        <f t="shared" si="33"/>
        <v>0</v>
      </c>
      <c r="DU59" s="48">
        <f t="shared" si="33"/>
        <v>0</v>
      </c>
      <c r="DV59" s="48">
        <f t="shared" si="33"/>
        <v>0</v>
      </c>
      <c r="DW59" s="48">
        <f t="shared" si="33"/>
        <v>0</v>
      </c>
      <c r="DX59" s="48">
        <f t="shared" si="33"/>
        <v>0</v>
      </c>
      <c r="DY59" s="48">
        <f t="shared" si="33"/>
        <v>0</v>
      </c>
      <c r="DZ59" s="48">
        <f t="shared" ref="DZ59:GK59" si="34">SUM(DZ60:DZ72)</f>
        <v>0</v>
      </c>
      <c r="EA59" s="48">
        <f t="shared" si="34"/>
        <v>0</v>
      </c>
      <c r="EB59" s="48">
        <f t="shared" si="34"/>
        <v>0</v>
      </c>
      <c r="EC59" s="48">
        <f t="shared" si="34"/>
        <v>0</v>
      </c>
      <c r="ED59" s="48">
        <f t="shared" si="34"/>
        <v>0</v>
      </c>
      <c r="EE59" s="48">
        <f t="shared" si="34"/>
        <v>0</v>
      </c>
      <c r="EF59" s="48">
        <f t="shared" si="34"/>
        <v>0</v>
      </c>
      <c r="EG59" s="48">
        <f t="shared" si="34"/>
        <v>0</v>
      </c>
      <c r="EH59" s="48">
        <f t="shared" si="34"/>
        <v>0</v>
      </c>
      <c r="EI59" s="48">
        <f t="shared" si="34"/>
        <v>0</v>
      </c>
      <c r="EJ59" s="48">
        <f t="shared" si="34"/>
        <v>0</v>
      </c>
      <c r="EK59" s="48">
        <f t="shared" si="34"/>
        <v>0</v>
      </c>
      <c r="EL59" s="48">
        <f t="shared" si="34"/>
        <v>0</v>
      </c>
      <c r="EM59" s="48">
        <f t="shared" si="34"/>
        <v>0</v>
      </c>
      <c r="EN59" s="48">
        <f t="shared" si="34"/>
        <v>0</v>
      </c>
      <c r="EO59" s="48">
        <f t="shared" si="34"/>
        <v>0</v>
      </c>
      <c r="EP59" s="48">
        <f t="shared" si="34"/>
        <v>0</v>
      </c>
      <c r="EQ59" s="48">
        <f t="shared" si="34"/>
        <v>0</v>
      </c>
      <c r="ER59" s="48">
        <f t="shared" si="34"/>
        <v>0</v>
      </c>
      <c r="ES59" s="48">
        <f t="shared" si="34"/>
        <v>0</v>
      </c>
      <c r="ET59" s="48">
        <f t="shared" si="34"/>
        <v>0</v>
      </c>
      <c r="EU59" s="48">
        <f t="shared" si="34"/>
        <v>0</v>
      </c>
      <c r="EV59" s="48">
        <f t="shared" si="34"/>
        <v>0</v>
      </c>
      <c r="EW59" s="48">
        <f t="shared" si="34"/>
        <v>0</v>
      </c>
      <c r="EX59" s="48">
        <f t="shared" si="34"/>
        <v>0</v>
      </c>
      <c r="EY59" s="48">
        <f t="shared" si="34"/>
        <v>0</v>
      </c>
      <c r="EZ59" s="48">
        <f t="shared" si="34"/>
        <v>0</v>
      </c>
      <c r="FA59" s="48">
        <f t="shared" si="34"/>
        <v>0</v>
      </c>
      <c r="FB59" s="48">
        <f t="shared" si="34"/>
        <v>0</v>
      </c>
      <c r="FC59" s="48">
        <f t="shared" si="34"/>
        <v>0</v>
      </c>
      <c r="FD59" s="48">
        <f t="shared" si="34"/>
        <v>0</v>
      </c>
      <c r="FE59" s="48">
        <f t="shared" si="34"/>
        <v>0</v>
      </c>
      <c r="FF59" s="48">
        <f t="shared" si="34"/>
        <v>0</v>
      </c>
      <c r="FG59" s="48">
        <f t="shared" si="34"/>
        <v>0</v>
      </c>
      <c r="FH59" s="48">
        <f t="shared" si="34"/>
        <v>0</v>
      </c>
      <c r="FI59" s="48">
        <f t="shared" si="34"/>
        <v>0</v>
      </c>
      <c r="FJ59" s="48">
        <f t="shared" si="34"/>
        <v>0</v>
      </c>
      <c r="FK59" s="48">
        <f t="shared" si="34"/>
        <v>0</v>
      </c>
      <c r="FL59" s="48">
        <f t="shared" si="34"/>
        <v>0</v>
      </c>
      <c r="FM59" s="48">
        <f t="shared" si="34"/>
        <v>0</v>
      </c>
      <c r="FN59" s="48">
        <f t="shared" si="34"/>
        <v>0</v>
      </c>
      <c r="FO59" s="48">
        <f t="shared" si="34"/>
        <v>0</v>
      </c>
      <c r="FP59" s="48">
        <f t="shared" si="34"/>
        <v>0</v>
      </c>
      <c r="FQ59" s="48">
        <f t="shared" si="34"/>
        <v>0</v>
      </c>
      <c r="FR59" s="48">
        <f t="shared" si="34"/>
        <v>0</v>
      </c>
      <c r="FS59" s="48">
        <f t="shared" si="34"/>
        <v>0</v>
      </c>
      <c r="FT59" s="48">
        <f t="shared" si="34"/>
        <v>0</v>
      </c>
      <c r="FU59" s="48">
        <f t="shared" si="34"/>
        <v>0</v>
      </c>
      <c r="FV59" s="48">
        <f t="shared" si="34"/>
        <v>0</v>
      </c>
      <c r="FW59" s="48">
        <f t="shared" si="34"/>
        <v>0</v>
      </c>
      <c r="FX59" s="48">
        <f t="shared" si="34"/>
        <v>0</v>
      </c>
      <c r="FY59" s="48">
        <f t="shared" si="34"/>
        <v>0</v>
      </c>
      <c r="FZ59" s="48">
        <f t="shared" si="34"/>
        <v>0</v>
      </c>
      <c r="GA59" s="48">
        <f t="shared" si="34"/>
        <v>0</v>
      </c>
      <c r="GB59" s="48">
        <f t="shared" si="34"/>
        <v>0</v>
      </c>
      <c r="GC59" s="48">
        <f t="shared" si="34"/>
        <v>0</v>
      </c>
      <c r="GD59" s="48">
        <f t="shared" si="34"/>
        <v>0</v>
      </c>
      <c r="GE59" s="48">
        <f t="shared" si="34"/>
        <v>0</v>
      </c>
      <c r="GF59" s="48">
        <f t="shared" si="34"/>
        <v>0</v>
      </c>
      <c r="GG59" s="48">
        <f t="shared" si="34"/>
        <v>0</v>
      </c>
      <c r="GH59" s="48">
        <f t="shared" si="34"/>
        <v>0</v>
      </c>
      <c r="GI59" s="48">
        <f t="shared" si="34"/>
        <v>0</v>
      </c>
      <c r="GJ59" s="48">
        <f t="shared" si="34"/>
        <v>0</v>
      </c>
      <c r="GK59" s="48">
        <f t="shared" si="34"/>
        <v>0</v>
      </c>
      <c r="GL59" s="48">
        <f t="shared" ref="GL59:IW59" si="35">SUM(GL60:GL72)</f>
        <v>0</v>
      </c>
      <c r="GM59" s="48">
        <f t="shared" si="35"/>
        <v>0</v>
      </c>
      <c r="GN59" s="48">
        <f t="shared" si="35"/>
        <v>0</v>
      </c>
      <c r="GO59" s="48">
        <f t="shared" si="35"/>
        <v>0</v>
      </c>
      <c r="GP59" s="48">
        <f t="shared" si="35"/>
        <v>0</v>
      </c>
      <c r="GQ59" s="48">
        <f t="shared" si="35"/>
        <v>0</v>
      </c>
      <c r="GR59" s="48">
        <f t="shared" si="35"/>
        <v>0</v>
      </c>
      <c r="GS59" s="48">
        <f t="shared" si="35"/>
        <v>0</v>
      </c>
      <c r="GT59" s="48">
        <f t="shared" si="35"/>
        <v>0</v>
      </c>
      <c r="GU59" s="48">
        <f t="shared" si="35"/>
        <v>0</v>
      </c>
      <c r="GV59" s="48">
        <f t="shared" si="35"/>
        <v>0</v>
      </c>
      <c r="GW59" s="48">
        <f t="shared" si="35"/>
        <v>0</v>
      </c>
      <c r="GX59" s="48">
        <f t="shared" si="35"/>
        <v>0</v>
      </c>
      <c r="GY59" s="48">
        <f t="shared" si="35"/>
        <v>0</v>
      </c>
      <c r="GZ59" s="48">
        <f t="shared" si="35"/>
        <v>0</v>
      </c>
      <c r="HA59" s="48">
        <f t="shared" si="35"/>
        <v>0</v>
      </c>
      <c r="HB59" s="48">
        <f t="shared" si="35"/>
        <v>0</v>
      </c>
      <c r="HC59" s="48">
        <f t="shared" si="35"/>
        <v>0</v>
      </c>
      <c r="HD59" s="48">
        <f t="shared" si="35"/>
        <v>0</v>
      </c>
      <c r="HE59" s="48">
        <f t="shared" si="35"/>
        <v>0</v>
      </c>
      <c r="HF59" s="48">
        <f t="shared" si="35"/>
        <v>0</v>
      </c>
      <c r="HG59" s="48">
        <f t="shared" si="35"/>
        <v>0</v>
      </c>
      <c r="HH59" s="48">
        <f t="shared" si="35"/>
        <v>0</v>
      </c>
      <c r="HI59" s="48">
        <f t="shared" si="35"/>
        <v>0</v>
      </c>
      <c r="HJ59" s="48">
        <f t="shared" si="35"/>
        <v>0</v>
      </c>
      <c r="HK59" s="48">
        <f t="shared" si="35"/>
        <v>0</v>
      </c>
      <c r="HL59" s="48">
        <f t="shared" si="35"/>
        <v>0</v>
      </c>
      <c r="HM59" s="48">
        <f t="shared" si="35"/>
        <v>0</v>
      </c>
      <c r="HN59" s="48">
        <f t="shared" si="35"/>
        <v>0</v>
      </c>
      <c r="HO59" s="48">
        <f t="shared" si="35"/>
        <v>0</v>
      </c>
      <c r="HP59" s="48">
        <f t="shared" si="35"/>
        <v>0</v>
      </c>
      <c r="HQ59" s="48">
        <f t="shared" si="35"/>
        <v>0</v>
      </c>
      <c r="HR59" s="48">
        <f t="shared" si="35"/>
        <v>0</v>
      </c>
      <c r="HS59" s="48">
        <f t="shared" si="35"/>
        <v>0</v>
      </c>
      <c r="HT59" s="48">
        <f t="shared" si="35"/>
        <v>0</v>
      </c>
      <c r="HU59" s="48">
        <f t="shared" si="35"/>
        <v>0</v>
      </c>
      <c r="HV59" s="48">
        <f t="shared" si="35"/>
        <v>0</v>
      </c>
      <c r="HW59" s="48">
        <f t="shared" si="35"/>
        <v>0</v>
      </c>
      <c r="HX59" s="48">
        <f t="shared" si="35"/>
        <v>0</v>
      </c>
      <c r="HY59" s="48">
        <f t="shared" si="35"/>
        <v>0</v>
      </c>
      <c r="HZ59" s="48">
        <f t="shared" si="35"/>
        <v>0</v>
      </c>
      <c r="IA59" s="48">
        <f t="shared" si="35"/>
        <v>0</v>
      </c>
      <c r="IB59" s="48">
        <f t="shared" si="35"/>
        <v>0</v>
      </c>
      <c r="IC59" s="48">
        <f t="shared" si="35"/>
        <v>0</v>
      </c>
      <c r="ID59" s="48">
        <f t="shared" si="35"/>
        <v>0</v>
      </c>
      <c r="IE59" s="48">
        <f t="shared" si="35"/>
        <v>0</v>
      </c>
      <c r="IF59" s="48">
        <f t="shared" si="35"/>
        <v>0</v>
      </c>
      <c r="IG59" s="48">
        <f t="shared" si="35"/>
        <v>0</v>
      </c>
      <c r="IH59" s="48">
        <f t="shared" si="35"/>
        <v>0</v>
      </c>
      <c r="II59" s="48">
        <f t="shared" si="35"/>
        <v>0</v>
      </c>
      <c r="IJ59" s="48">
        <f t="shared" si="35"/>
        <v>0</v>
      </c>
      <c r="IK59" s="48">
        <f t="shared" si="35"/>
        <v>0</v>
      </c>
      <c r="IL59" s="48">
        <f t="shared" si="35"/>
        <v>0</v>
      </c>
      <c r="IM59" s="48">
        <f t="shared" si="35"/>
        <v>0</v>
      </c>
      <c r="IN59" s="48">
        <f t="shared" si="35"/>
        <v>0</v>
      </c>
      <c r="IO59" s="48">
        <f t="shared" si="35"/>
        <v>0</v>
      </c>
      <c r="IP59" s="48">
        <f t="shared" si="35"/>
        <v>0</v>
      </c>
      <c r="IQ59" s="48">
        <f t="shared" si="35"/>
        <v>0</v>
      </c>
      <c r="IR59" s="48">
        <f t="shared" si="35"/>
        <v>0</v>
      </c>
      <c r="IS59" s="48">
        <f t="shared" si="35"/>
        <v>0</v>
      </c>
      <c r="IT59" s="48">
        <f t="shared" si="35"/>
        <v>0</v>
      </c>
      <c r="IU59" s="48">
        <f t="shared" si="35"/>
        <v>0</v>
      </c>
      <c r="IV59" s="48">
        <f t="shared" si="35"/>
        <v>0</v>
      </c>
      <c r="IW59" s="48">
        <f t="shared" si="35"/>
        <v>0</v>
      </c>
      <c r="IX59" s="48">
        <f t="shared" ref="IX59:LI59" si="36">SUM(IX60:IX72)</f>
        <v>0</v>
      </c>
      <c r="IY59" s="48">
        <f t="shared" si="36"/>
        <v>0</v>
      </c>
      <c r="IZ59" s="48">
        <f t="shared" si="36"/>
        <v>0</v>
      </c>
      <c r="JA59" s="48">
        <f t="shared" si="36"/>
        <v>0</v>
      </c>
      <c r="JB59" s="48">
        <f t="shared" si="36"/>
        <v>0</v>
      </c>
      <c r="JC59" s="48">
        <f t="shared" si="36"/>
        <v>0</v>
      </c>
      <c r="JD59" s="48">
        <f t="shared" si="36"/>
        <v>0</v>
      </c>
      <c r="JE59" s="48">
        <f t="shared" si="36"/>
        <v>0</v>
      </c>
      <c r="JF59" s="48">
        <f t="shared" si="36"/>
        <v>0</v>
      </c>
      <c r="JG59" s="48">
        <f t="shared" si="36"/>
        <v>0</v>
      </c>
      <c r="JH59" s="48">
        <f t="shared" si="36"/>
        <v>0</v>
      </c>
      <c r="JI59" s="48">
        <f t="shared" si="36"/>
        <v>0</v>
      </c>
      <c r="JJ59" s="48">
        <f t="shared" si="36"/>
        <v>0</v>
      </c>
      <c r="JK59" s="48">
        <f t="shared" si="36"/>
        <v>0</v>
      </c>
      <c r="JL59" s="48">
        <f t="shared" si="36"/>
        <v>0</v>
      </c>
      <c r="JM59" s="48">
        <f t="shared" si="36"/>
        <v>0</v>
      </c>
      <c r="JN59" s="48">
        <f t="shared" si="36"/>
        <v>0</v>
      </c>
      <c r="JO59" s="48">
        <f t="shared" si="36"/>
        <v>0</v>
      </c>
      <c r="JP59" s="48">
        <f t="shared" si="36"/>
        <v>0</v>
      </c>
      <c r="JQ59" s="48">
        <f t="shared" si="36"/>
        <v>0</v>
      </c>
      <c r="JR59" s="48">
        <f t="shared" si="36"/>
        <v>0</v>
      </c>
      <c r="JS59" s="48">
        <f t="shared" si="36"/>
        <v>0</v>
      </c>
      <c r="JT59" s="48">
        <f t="shared" si="36"/>
        <v>0</v>
      </c>
      <c r="JU59" s="48">
        <f t="shared" si="36"/>
        <v>0</v>
      </c>
      <c r="JV59" s="48">
        <f t="shared" si="36"/>
        <v>0</v>
      </c>
      <c r="JW59" s="48">
        <f t="shared" si="36"/>
        <v>0</v>
      </c>
      <c r="JX59" s="48">
        <f t="shared" si="36"/>
        <v>0</v>
      </c>
      <c r="JY59" s="48">
        <f t="shared" si="36"/>
        <v>0</v>
      </c>
      <c r="JZ59" s="48">
        <f t="shared" si="36"/>
        <v>0</v>
      </c>
      <c r="KA59" s="48">
        <f t="shared" si="36"/>
        <v>0</v>
      </c>
      <c r="KB59" s="48">
        <f t="shared" si="36"/>
        <v>0</v>
      </c>
      <c r="KC59" s="48">
        <f t="shared" si="36"/>
        <v>0</v>
      </c>
      <c r="KD59" s="48">
        <f t="shared" si="36"/>
        <v>0</v>
      </c>
      <c r="KE59" s="48">
        <f t="shared" si="36"/>
        <v>0</v>
      </c>
      <c r="KF59" s="48">
        <f t="shared" si="36"/>
        <v>0</v>
      </c>
      <c r="KG59" s="48">
        <f t="shared" si="36"/>
        <v>0</v>
      </c>
      <c r="KH59" s="48">
        <f t="shared" si="36"/>
        <v>0</v>
      </c>
      <c r="KI59" s="48">
        <f t="shared" si="36"/>
        <v>0</v>
      </c>
      <c r="KJ59" s="48">
        <f t="shared" si="36"/>
        <v>0</v>
      </c>
      <c r="KK59" s="48">
        <f t="shared" si="36"/>
        <v>0</v>
      </c>
      <c r="KL59" s="48">
        <f t="shared" si="36"/>
        <v>0</v>
      </c>
      <c r="KM59" s="48">
        <f t="shared" si="36"/>
        <v>0</v>
      </c>
      <c r="KN59" s="48">
        <f t="shared" si="36"/>
        <v>0</v>
      </c>
      <c r="KO59" s="48">
        <f t="shared" si="36"/>
        <v>0</v>
      </c>
      <c r="KP59" s="48">
        <f t="shared" si="36"/>
        <v>0</v>
      </c>
      <c r="KQ59" s="48">
        <f t="shared" si="36"/>
        <v>0</v>
      </c>
      <c r="KR59" s="48">
        <f t="shared" si="36"/>
        <v>0</v>
      </c>
      <c r="KS59" s="48">
        <f t="shared" si="36"/>
        <v>0</v>
      </c>
      <c r="KT59" s="48">
        <f t="shared" si="36"/>
        <v>0</v>
      </c>
      <c r="KU59" s="48">
        <f t="shared" si="36"/>
        <v>0</v>
      </c>
      <c r="KV59" s="48">
        <f t="shared" si="36"/>
        <v>0</v>
      </c>
      <c r="KW59" s="48">
        <f t="shared" si="36"/>
        <v>0</v>
      </c>
      <c r="KX59" s="48">
        <f t="shared" si="36"/>
        <v>0</v>
      </c>
      <c r="KY59" s="48">
        <f t="shared" si="36"/>
        <v>0</v>
      </c>
      <c r="KZ59" s="48">
        <f t="shared" si="36"/>
        <v>0</v>
      </c>
      <c r="LA59" s="48">
        <f t="shared" si="36"/>
        <v>0</v>
      </c>
      <c r="LB59" s="48">
        <f t="shared" si="36"/>
        <v>0</v>
      </c>
      <c r="LC59" s="48">
        <f t="shared" si="36"/>
        <v>0</v>
      </c>
      <c r="LD59" s="48">
        <f t="shared" si="36"/>
        <v>0</v>
      </c>
      <c r="LE59" s="48">
        <f t="shared" si="36"/>
        <v>0</v>
      </c>
      <c r="LF59" s="48">
        <f t="shared" si="36"/>
        <v>0</v>
      </c>
      <c r="LG59" s="48">
        <f t="shared" si="36"/>
        <v>0</v>
      </c>
      <c r="LH59" s="48">
        <f t="shared" si="36"/>
        <v>0</v>
      </c>
      <c r="LI59" s="48">
        <f t="shared" si="36"/>
        <v>0</v>
      </c>
      <c r="LJ59" s="48">
        <f t="shared" ref="LJ59:NU59" si="37">SUM(LJ60:LJ72)</f>
        <v>0</v>
      </c>
      <c r="LK59" s="48">
        <f t="shared" si="37"/>
        <v>0</v>
      </c>
      <c r="LL59" s="48">
        <f t="shared" si="37"/>
        <v>0</v>
      </c>
      <c r="LM59" s="48">
        <f t="shared" si="37"/>
        <v>0</v>
      </c>
      <c r="LN59" s="48">
        <f t="shared" si="37"/>
        <v>0</v>
      </c>
      <c r="LO59" s="48">
        <f t="shared" si="37"/>
        <v>0</v>
      </c>
      <c r="LP59" s="48">
        <f t="shared" si="37"/>
        <v>0</v>
      </c>
      <c r="LQ59" s="48">
        <f t="shared" si="37"/>
        <v>0</v>
      </c>
      <c r="LR59" s="48">
        <f t="shared" si="37"/>
        <v>0</v>
      </c>
      <c r="LS59" s="48">
        <f t="shared" si="37"/>
        <v>0</v>
      </c>
      <c r="LT59" s="48">
        <f t="shared" si="37"/>
        <v>0</v>
      </c>
      <c r="LU59" s="48">
        <f t="shared" si="37"/>
        <v>0</v>
      </c>
      <c r="LV59" s="48">
        <f t="shared" si="37"/>
        <v>0</v>
      </c>
      <c r="LW59" s="48">
        <f t="shared" si="37"/>
        <v>0</v>
      </c>
      <c r="LX59" s="48">
        <f t="shared" si="37"/>
        <v>0</v>
      </c>
      <c r="LY59" s="48">
        <f t="shared" si="37"/>
        <v>0</v>
      </c>
      <c r="LZ59" s="48">
        <f t="shared" si="37"/>
        <v>0</v>
      </c>
      <c r="MA59" s="48">
        <f t="shared" si="37"/>
        <v>0</v>
      </c>
      <c r="MB59" s="48">
        <f t="shared" si="37"/>
        <v>0</v>
      </c>
      <c r="MC59" s="48">
        <f t="shared" si="37"/>
        <v>0</v>
      </c>
      <c r="MD59" s="48">
        <f t="shared" si="37"/>
        <v>0</v>
      </c>
      <c r="ME59" s="48">
        <f t="shared" si="37"/>
        <v>0</v>
      </c>
      <c r="MF59" s="48">
        <f t="shared" si="37"/>
        <v>0</v>
      </c>
      <c r="MG59" s="48">
        <f t="shared" si="37"/>
        <v>0</v>
      </c>
      <c r="MH59" s="48">
        <f t="shared" si="37"/>
        <v>0</v>
      </c>
      <c r="MI59" s="48">
        <f t="shared" si="37"/>
        <v>0</v>
      </c>
      <c r="MJ59" s="48">
        <f t="shared" si="37"/>
        <v>0</v>
      </c>
      <c r="MK59" s="48">
        <f t="shared" si="37"/>
        <v>0</v>
      </c>
      <c r="ML59" s="48">
        <f t="shared" si="37"/>
        <v>0</v>
      </c>
      <c r="MM59" s="48">
        <f t="shared" si="37"/>
        <v>0</v>
      </c>
      <c r="MN59" s="48">
        <f t="shared" si="37"/>
        <v>0</v>
      </c>
      <c r="MO59" s="48">
        <f t="shared" si="37"/>
        <v>0</v>
      </c>
      <c r="MP59" s="48">
        <f t="shared" si="37"/>
        <v>0</v>
      </c>
      <c r="MQ59" s="48">
        <f t="shared" si="37"/>
        <v>0</v>
      </c>
      <c r="MR59" s="48">
        <f t="shared" si="37"/>
        <v>0</v>
      </c>
      <c r="MS59" s="48">
        <f t="shared" si="37"/>
        <v>0</v>
      </c>
      <c r="MT59" s="48">
        <f t="shared" si="37"/>
        <v>185</v>
      </c>
      <c r="MU59" s="48">
        <f t="shared" si="37"/>
        <v>0</v>
      </c>
      <c r="MV59" s="48">
        <f t="shared" si="37"/>
        <v>0</v>
      </c>
      <c r="MW59" s="48">
        <f t="shared" si="37"/>
        <v>0</v>
      </c>
      <c r="MX59" s="48">
        <f t="shared" si="37"/>
        <v>0</v>
      </c>
      <c r="MY59" s="48">
        <f t="shared" si="37"/>
        <v>0</v>
      </c>
      <c r="MZ59" s="48">
        <f t="shared" si="37"/>
        <v>0</v>
      </c>
      <c r="NA59" s="48">
        <f t="shared" si="37"/>
        <v>0</v>
      </c>
      <c r="NB59" s="48">
        <f t="shared" si="37"/>
        <v>0</v>
      </c>
      <c r="NC59" s="48">
        <f t="shared" si="37"/>
        <v>0</v>
      </c>
      <c r="ND59" s="48">
        <f t="shared" si="37"/>
        <v>0</v>
      </c>
      <c r="NE59" s="48">
        <f t="shared" si="37"/>
        <v>0</v>
      </c>
      <c r="NF59" s="48">
        <f t="shared" si="37"/>
        <v>0</v>
      </c>
      <c r="NG59" s="48">
        <f t="shared" si="37"/>
        <v>0</v>
      </c>
      <c r="NH59" s="48">
        <f t="shared" si="37"/>
        <v>0</v>
      </c>
      <c r="NI59" s="48">
        <f t="shared" si="37"/>
        <v>0</v>
      </c>
      <c r="NJ59" s="48">
        <f t="shared" si="37"/>
        <v>0</v>
      </c>
      <c r="NK59" s="48">
        <f t="shared" si="37"/>
        <v>0</v>
      </c>
      <c r="NL59" s="48">
        <f t="shared" si="37"/>
        <v>0</v>
      </c>
      <c r="NM59" s="48">
        <f t="shared" si="37"/>
        <v>0</v>
      </c>
      <c r="NN59" s="48">
        <f t="shared" si="37"/>
        <v>0</v>
      </c>
      <c r="NO59" s="48">
        <f t="shared" si="37"/>
        <v>0</v>
      </c>
      <c r="NP59" s="48">
        <f t="shared" si="37"/>
        <v>0</v>
      </c>
      <c r="NQ59" s="48">
        <f t="shared" si="37"/>
        <v>0</v>
      </c>
      <c r="NR59" s="48">
        <f t="shared" si="37"/>
        <v>0</v>
      </c>
      <c r="NS59" s="48">
        <f t="shared" si="37"/>
        <v>0</v>
      </c>
      <c r="NT59" s="48">
        <f t="shared" si="37"/>
        <v>0</v>
      </c>
      <c r="NU59" s="48">
        <f t="shared" si="37"/>
        <v>0</v>
      </c>
      <c r="NV59" s="48">
        <f t="shared" ref="NV59:QG59" si="38">SUM(NV60:NV72)</f>
        <v>0</v>
      </c>
      <c r="NW59" s="48">
        <f t="shared" si="38"/>
        <v>0</v>
      </c>
      <c r="NX59" s="48">
        <f t="shared" si="38"/>
        <v>0</v>
      </c>
      <c r="NY59" s="48">
        <f t="shared" si="38"/>
        <v>0</v>
      </c>
      <c r="NZ59" s="48">
        <f t="shared" si="38"/>
        <v>0</v>
      </c>
      <c r="OA59" s="48">
        <f t="shared" si="38"/>
        <v>0</v>
      </c>
      <c r="OB59" s="48">
        <f t="shared" si="38"/>
        <v>0</v>
      </c>
      <c r="OC59" s="48">
        <f t="shared" si="38"/>
        <v>0</v>
      </c>
      <c r="OD59" s="48">
        <f t="shared" si="38"/>
        <v>0</v>
      </c>
      <c r="OE59" s="48">
        <f t="shared" si="38"/>
        <v>0</v>
      </c>
      <c r="OF59" s="48">
        <f t="shared" si="38"/>
        <v>0</v>
      </c>
      <c r="OG59" s="48">
        <f t="shared" si="38"/>
        <v>0</v>
      </c>
      <c r="OH59" s="48">
        <f t="shared" si="38"/>
        <v>0</v>
      </c>
      <c r="OI59" s="48">
        <f t="shared" si="38"/>
        <v>0</v>
      </c>
      <c r="OJ59" s="48">
        <f t="shared" si="38"/>
        <v>0</v>
      </c>
      <c r="OK59" s="48">
        <f t="shared" si="38"/>
        <v>0</v>
      </c>
      <c r="OL59" s="48">
        <f t="shared" si="38"/>
        <v>0</v>
      </c>
      <c r="OM59" s="48">
        <f t="shared" si="38"/>
        <v>0</v>
      </c>
      <c r="ON59" s="48">
        <f t="shared" si="38"/>
        <v>0</v>
      </c>
      <c r="OO59" s="48">
        <f t="shared" si="38"/>
        <v>0</v>
      </c>
      <c r="OP59" s="48">
        <f t="shared" si="38"/>
        <v>0</v>
      </c>
      <c r="OQ59" s="48">
        <f t="shared" si="38"/>
        <v>0</v>
      </c>
      <c r="OR59" s="48">
        <f t="shared" si="38"/>
        <v>0</v>
      </c>
      <c r="OS59" s="48">
        <f t="shared" si="38"/>
        <v>0</v>
      </c>
      <c r="OT59" s="48">
        <f t="shared" si="38"/>
        <v>0</v>
      </c>
      <c r="OU59" s="48">
        <f t="shared" si="38"/>
        <v>0</v>
      </c>
      <c r="OV59" s="48">
        <f t="shared" si="38"/>
        <v>0</v>
      </c>
      <c r="OW59" s="48">
        <f t="shared" si="38"/>
        <v>0</v>
      </c>
      <c r="OX59" s="48">
        <f t="shared" si="38"/>
        <v>0</v>
      </c>
      <c r="OY59" s="48">
        <f t="shared" si="38"/>
        <v>0</v>
      </c>
      <c r="OZ59" s="48">
        <f t="shared" si="38"/>
        <v>0</v>
      </c>
      <c r="PA59" s="48">
        <f t="shared" si="38"/>
        <v>0</v>
      </c>
      <c r="PB59" s="48">
        <f t="shared" si="38"/>
        <v>0</v>
      </c>
      <c r="PC59" s="48">
        <f t="shared" si="38"/>
        <v>0</v>
      </c>
      <c r="PD59" s="48">
        <f t="shared" si="38"/>
        <v>0</v>
      </c>
      <c r="PE59" s="48">
        <f t="shared" si="38"/>
        <v>0</v>
      </c>
      <c r="PF59" s="48">
        <f t="shared" si="38"/>
        <v>0</v>
      </c>
      <c r="PG59" s="48">
        <f t="shared" si="38"/>
        <v>0</v>
      </c>
      <c r="PH59" s="48">
        <f t="shared" si="38"/>
        <v>0</v>
      </c>
      <c r="PI59" s="48">
        <f t="shared" si="38"/>
        <v>0</v>
      </c>
      <c r="PJ59" s="48">
        <f t="shared" si="38"/>
        <v>0</v>
      </c>
      <c r="PK59" s="48">
        <f t="shared" si="38"/>
        <v>0</v>
      </c>
      <c r="PL59" s="48">
        <f t="shared" si="38"/>
        <v>0</v>
      </c>
      <c r="PM59" s="48">
        <f t="shared" si="38"/>
        <v>0</v>
      </c>
      <c r="PN59" s="48">
        <f t="shared" si="38"/>
        <v>0</v>
      </c>
      <c r="PO59" s="48">
        <f t="shared" si="38"/>
        <v>0</v>
      </c>
      <c r="PP59" s="48">
        <f t="shared" si="38"/>
        <v>0</v>
      </c>
      <c r="PQ59" s="48">
        <f t="shared" si="38"/>
        <v>0</v>
      </c>
      <c r="PR59" s="48">
        <f t="shared" si="38"/>
        <v>0</v>
      </c>
      <c r="PS59" s="48">
        <f t="shared" si="38"/>
        <v>0</v>
      </c>
      <c r="PT59" s="48">
        <f t="shared" si="38"/>
        <v>0</v>
      </c>
      <c r="PU59" s="48">
        <f t="shared" si="38"/>
        <v>0</v>
      </c>
      <c r="PV59" s="48">
        <f t="shared" si="38"/>
        <v>0</v>
      </c>
      <c r="PW59" s="48">
        <f t="shared" si="38"/>
        <v>0</v>
      </c>
      <c r="PX59" s="48">
        <f t="shared" si="38"/>
        <v>0</v>
      </c>
      <c r="PY59" s="48">
        <f t="shared" si="38"/>
        <v>0</v>
      </c>
      <c r="PZ59" s="48">
        <f t="shared" si="38"/>
        <v>0</v>
      </c>
      <c r="QA59" s="48">
        <f t="shared" si="38"/>
        <v>0</v>
      </c>
      <c r="QB59" s="48">
        <f t="shared" si="38"/>
        <v>0</v>
      </c>
      <c r="QC59" s="48">
        <f t="shared" si="38"/>
        <v>0</v>
      </c>
      <c r="QD59" s="48">
        <f t="shared" si="38"/>
        <v>0</v>
      </c>
      <c r="QE59" s="48">
        <f t="shared" si="38"/>
        <v>0</v>
      </c>
      <c r="QF59" s="48">
        <f t="shared" si="38"/>
        <v>0</v>
      </c>
      <c r="QG59" s="48">
        <f t="shared" si="38"/>
        <v>0</v>
      </c>
      <c r="QH59" s="48">
        <f t="shared" ref="QH59:SS59" si="39">SUM(QH60:QH72)</f>
        <v>0</v>
      </c>
      <c r="QI59" s="48">
        <f t="shared" si="39"/>
        <v>0</v>
      </c>
      <c r="QJ59" s="48">
        <f t="shared" si="39"/>
        <v>0</v>
      </c>
      <c r="QK59" s="48">
        <f t="shared" si="39"/>
        <v>0</v>
      </c>
      <c r="QL59" s="48">
        <f t="shared" si="39"/>
        <v>0</v>
      </c>
      <c r="QM59" s="48">
        <f t="shared" si="39"/>
        <v>0</v>
      </c>
      <c r="QN59" s="48">
        <f t="shared" si="39"/>
        <v>0</v>
      </c>
      <c r="QO59" s="48">
        <f t="shared" si="39"/>
        <v>0</v>
      </c>
      <c r="QP59" s="48">
        <f t="shared" si="39"/>
        <v>0</v>
      </c>
      <c r="QQ59" s="48">
        <f t="shared" si="39"/>
        <v>0</v>
      </c>
      <c r="QR59" s="48">
        <f t="shared" si="39"/>
        <v>0</v>
      </c>
      <c r="QS59" s="48">
        <f t="shared" si="39"/>
        <v>0</v>
      </c>
      <c r="QT59" s="48">
        <f t="shared" si="39"/>
        <v>0</v>
      </c>
      <c r="QU59" s="48">
        <f t="shared" si="39"/>
        <v>0</v>
      </c>
      <c r="QV59" s="48">
        <f t="shared" si="39"/>
        <v>0</v>
      </c>
      <c r="QW59" s="48">
        <f t="shared" si="39"/>
        <v>0</v>
      </c>
      <c r="QX59" s="48">
        <f t="shared" si="39"/>
        <v>0</v>
      </c>
      <c r="QY59" s="48">
        <f t="shared" si="39"/>
        <v>0</v>
      </c>
      <c r="QZ59" s="48">
        <f t="shared" si="39"/>
        <v>0</v>
      </c>
      <c r="RA59" s="48">
        <f t="shared" si="39"/>
        <v>0</v>
      </c>
      <c r="RB59" s="48">
        <f t="shared" si="39"/>
        <v>0</v>
      </c>
      <c r="RC59" s="48">
        <f t="shared" si="39"/>
        <v>0</v>
      </c>
      <c r="RD59" s="48">
        <f t="shared" si="39"/>
        <v>0</v>
      </c>
      <c r="RE59" s="48">
        <f t="shared" si="39"/>
        <v>0</v>
      </c>
      <c r="RF59" s="48">
        <f t="shared" si="39"/>
        <v>0</v>
      </c>
      <c r="RG59" s="48">
        <f t="shared" si="39"/>
        <v>0</v>
      </c>
      <c r="RH59" s="48">
        <f t="shared" si="39"/>
        <v>0</v>
      </c>
      <c r="RI59" s="48">
        <f t="shared" si="39"/>
        <v>0</v>
      </c>
      <c r="RJ59" s="48">
        <f t="shared" si="39"/>
        <v>0</v>
      </c>
      <c r="RK59" s="48">
        <f t="shared" si="39"/>
        <v>0</v>
      </c>
      <c r="RL59" s="48">
        <f t="shared" si="39"/>
        <v>0</v>
      </c>
      <c r="RM59" s="48">
        <f t="shared" si="39"/>
        <v>0</v>
      </c>
      <c r="RN59" s="48">
        <f t="shared" si="39"/>
        <v>0</v>
      </c>
      <c r="RO59" s="48">
        <f t="shared" si="39"/>
        <v>0</v>
      </c>
      <c r="RP59" s="48">
        <f t="shared" si="39"/>
        <v>0</v>
      </c>
      <c r="RQ59" s="48">
        <f t="shared" si="39"/>
        <v>0</v>
      </c>
      <c r="RR59" s="48">
        <f t="shared" si="39"/>
        <v>0</v>
      </c>
      <c r="RS59" s="48">
        <f t="shared" si="39"/>
        <v>0</v>
      </c>
      <c r="RT59" s="48">
        <f t="shared" si="39"/>
        <v>0</v>
      </c>
      <c r="RU59" s="48">
        <f t="shared" si="39"/>
        <v>0</v>
      </c>
      <c r="RV59" s="48">
        <f t="shared" si="39"/>
        <v>0</v>
      </c>
      <c r="RW59" s="48">
        <f t="shared" si="39"/>
        <v>0</v>
      </c>
      <c r="RX59" s="48">
        <f t="shared" si="39"/>
        <v>0</v>
      </c>
      <c r="RY59" s="48">
        <f t="shared" si="39"/>
        <v>0</v>
      </c>
      <c r="RZ59" s="48">
        <f t="shared" si="39"/>
        <v>0</v>
      </c>
      <c r="SA59" s="48">
        <f t="shared" si="39"/>
        <v>0</v>
      </c>
      <c r="SB59" s="48">
        <f t="shared" si="39"/>
        <v>0</v>
      </c>
      <c r="SC59" s="48">
        <f t="shared" si="39"/>
        <v>0</v>
      </c>
      <c r="SD59" s="48">
        <f t="shared" si="39"/>
        <v>0</v>
      </c>
      <c r="SE59" s="48">
        <f t="shared" si="39"/>
        <v>0</v>
      </c>
      <c r="SF59" s="48">
        <f t="shared" si="39"/>
        <v>0</v>
      </c>
      <c r="SG59" s="48">
        <f t="shared" si="39"/>
        <v>0</v>
      </c>
      <c r="SH59" s="48">
        <f t="shared" si="39"/>
        <v>0</v>
      </c>
      <c r="SI59" s="48">
        <f t="shared" si="39"/>
        <v>0</v>
      </c>
      <c r="SJ59" s="48">
        <f t="shared" si="39"/>
        <v>0</v>
      </c>
      <c r="SK59" s="48">
        <f t="shared" si="39"/>
        <v>0</v>
      </c>
      <c r="SL59" s="48">
        <f t="shared" si="39"/>
        <v>0</v>
      </c>
      <c r="SM59" s="48">
        <f t="shared" si="39"/>
        <v>0</v>
      </c>
      <c r="SN59" s="48">
        <f t="shared" si="39"/>
        <v>0</v>
      </c>
      <c r="SO59" s="48">
        <f t="shared" si="39"/>
        <v>0</v>
      </c>
      <c r="SP59" s="48">
        <f t="shared" si="39"/>
        <v>0</v>
      </c>
      <c r="SQ59" s="48">
        <f t="shared" si="39"/>
        <v>0</v>
      </c>
      <c r="SR59" s="48">
        <f t="shared" si="39"/>
        <v>0</v>
      </c>
      <c r="SS59" s="48">
        <f t="shared" si="39"/>
        <v>0</v>
      </c>
      <c r="ST59" s="48">
        <f t="shared" ref="ST59:VE59" si="40">SUM(ST60:ST72)</f>
        <v>0</v>
      </c>
      <c r="SU59" s="48">
        <f t="shared" si="40"/>
        <v>0</v>
      </c>
      <c r="SV59" s="48">
        <f t="shared" si="40"/>
        <v>0</v>
      </c>
      <c r="SW59" s="48">
        <f t="shared" si="40"/>
        <v>0</v>
      </c>
      <c r="SX59" s="48">
        <f t="shared" si="40"/>
        <v>0</v>
      </c>
      <c r="SY59" s="48">
        <f t="shared" si="40"/>
        <v>0</v>
      </c>
      <c r="SZ59" s="48">
        <f t="shared" si="40"/>
        <v>0</v>
      </c>
      <c r="TA59" s="48">
        <f t="shared" si="40"/>
        <v>0</v>
      </c>
      <c r="TB59" s="48">
        <f t="shared" si="40"/>
        <v>0</v>
      </c>
      <c r="TC59" s="48">
        <f t="shared" si="40"/>
        <v>0</v>
      </c>
      <c r="TD59" s="48">
        <f t="shared" si="40"/>
        <v>0</v>
      </c>
      <c r="TE59" s="48">
        <f t="shared" si="40"/>
        <v>0</v>
      </c>
      <c r="TF59" s="48">
        <f t="shared" si="40"/>
        <v>0</v>
      </c>
      <c r="TG59" s="48">
        <f t="shared" si="40"/>
        <v>0</v>
      </c>
      <c r="TH59" s="48">
        <f t="shared" si="40"/>
        <v>0</v>
      </c>
      <c r="TI59" s="48">
        <f t="shared" si="40"/>
        <v>0</v>
      </c>
      <c r="TJ59" s="48">
        <f t="shared" si="40"/>
        <v>0</v>
      </c>
      <c r="TK59" s="48">
        <f t="shared" si="40"/>
        <v>0</v>
      </c>
      <c r="TL59" s="48">
        <f t="shared" si="40"/>
        <v>0</v>
      </c>
      <c r="TM59" s="48">
        <f t="shared" si="40"/>
        <v>0</v>
      </c>
      <c r="TN59" s="48">
        <f t="shared" si="40"/>
        <v>0</v>
      </c>
      <c r="TO59" s="48">
        <f t="shared" si="40"/>
        <v>0</v>
      </c>
      <c r="TP59" s="48">
        <f t="shared" si="40"/>
        <v>0</v>
      </c>
      <c r="TQ59" s="48">
        <f t="shared" si="40"/>
        <v>0</v>
      </c>
      <c r="TR59" s="48">
        <f t="shared" si="40"/>
        <v>0</v>
      </c>
      <c r="TS59" s="48">
        <f t="shared" si="40"/>
        <v>0</v>
      </c>
      <c r="TT59" s="48">
        <f t="shared" si="40"/>
        <v>0</v>
      </c>
      <c r="TU59" s="48">
        <f t="shared" si="40"/>
        <v>0</v>
      </c>
      <c r="TV59" s="48">
        <f t="shared" si="40"/>
        <v>0</v>
      </c>
      <c r="TW59" s="48">
        <f t="shared" si="40"/>
        <v>0</v>
      </c>
      <c r="TX59" s="48">
        <f t="shared" si="40"/>
        <v>0</v>
      </c>
      <c r="TY59" s="48">
        <f t="shared" si="40"/>
        <v>0</v>
      </c>
      <c r="TZ59" s="48">
        <f t="shared" si="40"/>
        <v>0</v>
      </c>
      <c r="UA59" s="48">
        <f t="shared" si="40"/>
        <v>0</v>
      </c>
      <c r="UB59" s="48">
        <f t="shared" si="40"/>
        <v>0</v>
      </c>
      <c r="UC59" s="48">
        <f t="shared" si="40"/>
        <v>0</v>
      </c>
      <c r="UD59" s="48">
        <f t="shared" si="40"/>
        <v>0</v>
      </c>
      <c r="UE59" s="48">
        <f t="shared" si="40"/>
        <v>0</v>
      </c>
      <c r="UF59" s="48">
        <f t="shared" si="40"/>
        <v>0</v>
      </c>
      <c r="UG59" s="48">
        <f t="shared" si="40"/>
        <v>0</v>
      </c>
      <c r="UH59" s="48">
        <f t="shared" si="40"/>
        <v>0</v>
      </c>
      <c r="UI59" s="48">
        <f t="shared" si="40"/>
        <v>0</v>
      </c>
      <c r="UJ59" s="48">
        <f t="shared" si="40"/>
        <v>0</v>
      </c>
      <c r="UK59" s="48">
        <f t="shared" si="40"/>
        <v>0</v>
      </c>
      <c r="UL59" s="48">
        <f t="shared" si="40"/>
        <v>0</v>
      </c>
      <c r="UM59" s="48">
        <f t="shared" si="40"/>
        <v>0</v>
      </c>
      <c r="UN59" s="48">
        <f t="shared" si="40"/>
        <v>0</v>
      </c>
      <c r="UO59" s="48">
        <f t="shared" si="40"/>
        <v>0</v>
      </c>
      <c r="UP59" s="48">
        <f t="shared" si="40"/>
        <v>0</v>
      </c>
      <c r="UQ59" s="48">
        <f t="shared" si="40"/>
        <v>0</v>
      </c>
      <c r="UR59" s="48">
        <f t="shared" si="40"/>
        <v>0</v>
      </c>
      <c r="US59" s="48">
        <f t="shared" si="40"/>
        <v>0</v>
      </c>
      <c r="UT59" s="48">
        <f t="shared" si="40"/>
        <v>0</v>
      </c>
      <c r="UU59" s="48">
        <f t="shared" si="40"/>
        <v>0</v>
      </c>
      <c r="UV59" s="48">
        <f t="shared" si="40"/>
        <v>0</v>
      </c>
      <c r="UW59" s="48">
        <f t="shared" si="40"/>
        <v>0</v>
      </c>
      <c r="UX59" s="48">
        <f t="shared" si="40"/>
        <v>0</v>
      </c>
      <c r="UY59" s="48">
        <f t="shared" si="40"/>
        <v>0</v>
      </c>
      <c r="UZ59" s="48">
        <f t="shared" si="40"/>
        <v>0</v>
      </c>
      <c r="VA59" s="48">
        <f t="shared" si="40"/>
        <v>0</v>
      </c>
      <c r="VB59" s="48">
        <f t="shared" si="40"/>
        <v>0</v>
      </c>
      <c r="VC59" s="48">
        <f t="shared" si="40"/>
        <v>0</v>
      </c>
      <c r="VD59" s="48">
        <f t="shared" si="40"/>
        <v>0</v>
      </c>
      <c r="VE59" s="48">
        <f t="shared" si="40"/>
        <v>0</v>
      </c>
      <c r="VF59" s="48">
        <f t="shared" ref="VF59:XQ59" si="41">SUM(VF60:VF72)</f>
        <v>0</v>
      </c>
      <c r="VG59" s="48">
        <f t="shared" si="41"/>
        <v>0</v>
      </c>
      <c r="VH59" s="48">
        <f t="shared" si="41"/>
        <v>0</v>
      </c>
      <c r="VI59" s="48">
        <f t="shared" si="41"/>
        <v>0</v>
      </c>
      <c r="VJ59" s="48">
        <f t="shared" si="41"/>
        <v>0</v>
      </c>
      <c r="VK59" s="48">
        <f t="shared" si="41"/>
        <v>0</v>
      </c>
      <c r="VL59" s="48">
        <f t="shared" si="41"/>
        <v>0</v>
      </c>
      <c r="VM59" s="48">
        <f t="shared" si="41"/>
        <v>0</v>
      </c>
      <c r="VN59" s="48">
        <f t="shared" si="41"/>
        <v>0</v>
      </c>
      <c r="VO59" s="48">
        <f t="shared" si="41"/>
        <v>0</v>
      </c>
      <c r="VP59" s="48">
        <f t="shared" si="41"/>
        <v>0</v>
      </c>
      <c r="VQ59" s="48">
        <f t="shared" si="41"/>
        <v>0</v>
      </c>
      <c r="VR59" s="48">
        <f t="shared" si="41"/>
        <v>0</v>
      </c>
      <c r="VS59" s="48">
        <f t="shared" si="41"/>
        <v>0</v>
      </c>
      <c r="VT59" s="48">
        <f t="shared" si="41"/>
        <v>0</v>
      </c>
      <c r="VU59" s="48">
        <f t="shared" si="41"/>
        <v>0</v>
      </c>
      <c r="VV59" s="48">
        <f t="shared" si="41"/>
        <v>0</v>
      </c>
      <c r="VW59" s="48">
        <f t="shared" si="41"/>
        <v>0</v>
      </c>
      <c r="VX59" s="48">
        <f t="shared" si="41"/>
        <v>0</v>
      </c>
      <c r="VY59" s="48">
        <f t="shared" si="41"/>
        <v>0</v>
      </c>
      <c r="VZ59" s="48">
        <f t="shared" si="41"/>
        <v>0</v>
      </c>
      <c r="WA59" s="48">
        <f t="shared" si="41"/>
        <v>0</v>
      </c>
      <c r="WB59" s="48">
        <f t="shared" si="41"/>
        <v>0</v>
      </c>
      <c r="WC59" s="48">
        <f t="shared" si="41"/>
        <v>0</v>
      </c>
      <c r="WD59" s="48">
        <f t="shared" si="41"/>
        <v>0</v>
      </c>
      <c r="WE59" s="48">
        <f t="shared" si="41"/>
        <v>0</v>
      </c>
      <c r="WF59" s="48">
        <f t="shared" si="41"/>
        <v>0</v>
      </c>
      <c r="WG59" s="48">
        <f t="shared" si="41"/>
        <v>0</v>
      </c>
      <c r="WH59" s="48">
        <f t="shared" si="41"/>
        <v>0</v>
      </c>
      <c r="WI59" s="48">
        <f t="shared" si="41"/>
        <v>0</v>
      </c>
      <c r="WJ59" s="48">
        <f t="shared" si="41"/>
        <v>0</v>
      </c>
      <c r="WK59" s="48">
        <f t="shared" si="41"/>
        <v>0</v>
      </c>
      <c r="WL59" s="48">
        <f t="shared" si="41"/>
        <v>0</v>
      </c>
      <c r="WM59" s="48">
        <f t="shared" si="41"/>
        <v>0</v>
      </c>
      <c r="WN59" s="48">
        <f t="shared" si="41"/>
        <v>0</v>
      </c>
      <c r="WO59" s="48">
        <f t="shared" si="41"/>
        <v>0</v>
      </c>
      <c r="WP59" s="48">
        <f t="shared" si="41"/>
        <v>0</v>
      </c>
      <c r="WQ59" s="48">
        <f t="shared" si="41"/>
        <v>0</v>
      </c>
      <c r="WR59" s="48">
        <f t="shared" si="41"/>
        <v>0</v>
      </c>
      <c r="WS59" s="48">
        <f t="shared" si="41"/>
        <v>0</v>
      </c>
      <c r="WT59" s="48">
        <f t="shared" si="41"/>
        <v>0</v>
      </c>
      <c r="WU59" s="48">
        <f t="shared" si="41"/>
        <v>0</v>
      </c>
      <c r="WV59" s="48">
        <f t="shared" si="41"/>
        <v>0</v>
      </c>
      <c r="WW59" s="48">
        <f t="shared" si="41"/>
        <v>0</v>
      </c>
      <c r="WX59" s="48">
        <f t="shared" si="41"/>
        <v>0</v>
      </c>
      <c r="WY59" s="48">
        <f t="shared" si="41"/>
        <v>0</v>
      </c>
      <c r="WZ59" s="48">
        <f t="shared" si="41"/>
        <v>0</v>
      </c>
      <c r="XA59" s="48">
        <f t="shared" si="41"/>
        <v>0</v>
      </c>
      <c r="XB59" s="48">
        <f t="shared" si="41"/>
        <v>0</v>
      </c>
      <c r="XC59" s="48">
        <f t="shared" si="41"/>
        <v>0</v>
      </c>
      <c r="XD59" s="48">
        <f t="shared" si="41"/>
        <v>0</v>
      </c>
      <c r="XE59" s="48">
        <f t="shared" si="41"/>
        <v>0</v>
      </c>
      <c r="XF59" s="48">
        <f t="shared" si="41"/>
        <v>0</v>
      </c>
      <c r="XG59" s="48">
        <f t="shared" si="41"/>
        <v>0</v>
      </c>
      <c r="XH59" s="48">
        <f t="shared" si="41"/>
        <v>0</v>
      </c>
      <c r="XI59" s="48">
        <f t="shared" si="41"/>
        <v>0</v>
      </c>
      <c r="XJ59" s="48">
        <f t="shared" si="41"/>
        <v>0</v>
      </c>
      <c r="XK59" s="48">
        <f t="shared" si="41"/>
        <v>0</v>
      </c>
      <c r="XL59" s="48">
        <f t="shared" si="41"/>
        <v>0</v>
      </c>
      <c r="XM59" s="48">
        <f t="shared" si="41"/>
        <v>0</v>
      </c>
      <c r="XN59" s="48">
        <f t="shared" si="41"/>
        <v>0</v>
      </c>
      <c r="XO59" s="48">
        <f t="shared" si="41"/>
        <v>0</v>
      </c>
      <c r="XP59" s="48">
        <f t="shared" si="41"/>
        <v>0</v>
      </c>
      <c r="XQ59" s="48">
        <f t="shared" si="41"/>
        <v>0</v>
      </c>
      <c r="XR59" s="48">
        <f t="shared" ref="XR59:AAC59" si="42">SUM(XR60:XR72)</f>
        <v>0</v>
      </c>
      <c r="XS59" s="48">
        <f t="shared" si="42"/>
        <v>0</v>
      </c>
      <c r="XT59" s="48">
        <f t="shared" si="42"/>
        <v>0</v>
      </c>
      <c r="XU59" s="48">
        <f t="shared" si="42"/>
        <v>0</v>
      </c>
      <c r="XV59" s="48">
        <f t="shared" si="42"/>
        <v>0</v>
      </c>
      <c r="XW59" s="48">
        <f t="shared" si="42"/>
        <v>0</v>
      </c>
      <c r="XX59" s="48">
        <f t="shared" si="42"/>
        <v>0</v>
      </c>
      <c r="XY59" s="48">
        <f t="shared" si="42"/>
        <v>0</v>
      </c>
      <c r="XZ59" s="48">
        <f t="shared" si="42"/>
        <v>0</v>
      </c>
      <c r="YA59" s="48">
        <f t="shared" si="42"/>
        <v>0</v>
      </c>
      <c r="YB59" s="48">
        <f t="shared" si="42"/>
        <v>0</v>
      </c>
      <c r="YC59" s="48">
        <f t="shared" si="42"/>
        <v>0</v>
      </c>
      <c r="YD59" s="48">
        <f t="shared" si="42"/>
        <v>0</v>
      </c>
      <c r="YE59" s="48">
        <f t="shared" si="42"/>
        <v>0</v>
      </c>
      <c r="YF59" s="48">
        <f t="shared" si="42"/>
        <v>0</v>
      </c>
      <c r="YG59" s="48">
        <f t="shared" si="42"/>
        <v>0</v>
      </c>
      <c r="YH59" s="48">
        <f t="shared" si="42"/>
        <v>0</v>
      </c>
      <c r="YI59" s="48">
        <f t="shared" si="42"/>
        <v>0</v>
      </c>
      <c r="YJ59" s="48">
        <f t="shared" si="42"/>
        <v>0</v>
      </c>
      <c r="YK59" s="48">
        <f t="shared" si="42"/>
        <v>0</v>
      </c>
      <c r="YL59" s="48">
        <f t="shared" si="42"/>
        <v>0</v>
      </c>
      <c r="YM59" s="48">
        <f t="shared" si="42"/>
        <v>0</v>
      </c>
      <c r="YN59" s="48">
        <f t="shared" si="42"/>
        <v>0</v>
      </c>
      <c r="YO59" s="48">
        <f t="shared" si="42"/>
        <v>0</v>
      </c>
      <c r="YP59" s="48">
        <f t="shared" si="42"/>
        <v>0</v>
      </c>
      <c r="YQ59" s="48">
        <f t="shared" si="42"/>
        <v>0</v>
      </c>
      <c r="YR59" s="48">
        <f t="shared" si="42"/>
        <v>0</v>
      </c>
      <c r="YS59" s="48">
        <f t="shared" si="42"/>
        <v>0</v>
      </c>
      <c r="YT59" s="48">
        <f t="shared" si="42"/>
        <v>0</v>
      </c>
      <c r="YU59" s="48">
        <f t="shared" si="42"/>
        <v>0</v>
      </c>
      <c r="YV59" s="48">
        <f t="shared" si="42"/>
        <v>0</v>
      </c>
      <c r="YW59" s="48">
        <f t="shared" si="42"/>
        <v>0</v>
      </c>
      <c r="YX59" s="48">
        <f t="shared" si="42"/>
        <v>0</v>
      </c>
      <c r="YY59" s="48">
        <f t="shared" si="42"/>
        <v>0</v>
      </c>
      <c r="YZ59" s="48">
        <f t="shared" si="42"/>
        <v>0</v>
      </c>
      <c r="ZA59" s="48">
        <f t="shared" si="42"/>
        <v>0</v>
      </c>
      <c r="ZB59" s="48">
        <f t="shared" si="42"/>
        <v>0</v>
      </c>
      <c r="ZC59" s="48">
        <f t="shared" si="42"/>
        <v>0</v>
      </c>
      <c r="ZD59" s="48">
        <f t="shared" si="42"/>
        <v>0</v>
      </c>
      <c r="ZE59" s="48">
        <f t="shared" si="42"/>
        <v>0</v>
      </c>
      <c r="ZF59" s="48">
        <f t="shared" si="42"/>
        <v>0</v>
      </c>
      <c r="ZG59" s="48">
        <f t="shared" si="42"/>
        <v>0</v>
      </c>
      <c r="ZH59" s="48">
        <f t="shared" si="42"/>
        <v>0</v>
      </c>
      <c r="ZI59" s="48">
        <f t="shared" si="42"/>
        <v>0</v>
      </c>
      <c r="ZJ59" s="48">
        <f t="shared" si="42"/>
        <v>0</v>
      </c>
      <c r="ZK59" s="48">
        <f t="shared" si="42"/>
        <v>0</v>
      </c>
      <c r="ZL59" s="48">
        <f t="shared" si="42"/>
        <v>0</v>
      </c>
      <c r="ZM59" s="48">
        <f t="shared" si="42"/>
        <v>0</v>
      </c>
      <c r="ZN59" s="48">
        <f t="shared" si="42"/>
        <v>0</v>
      </c>
      <c r="ZO59" s="48">
        <f t="shared" si="42"/>
        <v>0</v>
      </c>
      <c r="ZP59" s="48">
        <f t="shared" si="42"/>
        <v>0</v>
      </c>
      <c r="ZQ59" s="48">
        <f t="shared" si="42"/>
        <v>0</v>
      </c>
      <c r="ZR59" s="48">
        <f t="shared" si="42"/>
        <v>0</v>
      </c>
      <c r="ZS59" s="48">
        <f t="shared" si="42"/>
        <v>0</v>
      </c>
      <c r="ZT59" s="48">
        <f t="shared" si="42"/>
        <v>0</v>
      </c>
      <c r="ZU59" s="48">
        <f t="shared" si="42"/>
        <v>0</v>
      </c>
      <c r="ZV59" s="48">
        <f t="shared" si="42"/>
        <v>0</v>
      </c>
      <c r="ZW59" s="48">
        <f t="shared" si="42"/>
        <v>0</v>
      </c>
      <c r="ZX59" s="48">
        <f t="shared" si="42"/>
        <v>0</v>
      </c>
      <c r="ZY59" s="48">
        <f t="shared" si="42"/>
        <v>0</v>
      </c>
      <c r="ZZ59" s="48">
        <f t="shared" si="42"/>
        <v>0</v>
      </c>
      <c r="AAA59" s="48">
        <f t="shared" si="42"/>
        <v>0</v>
      </c>
      <c r="AAB59" s="48">
        <f t="shared" si="42"/>
        <v>0</v>
      </c>
      <c r="AAC59" s="48">
        <f t="shared" si="42"/>
        <v>0</v>
      </c>
      <c r="AAD59" s="48">
        <f t="shared" ref="AAD59:ACO59" si="43">SUM(AAD60:AAD72)</f>
        <v>0</v>
      </c>
      <c r="AAE59" s="48">
        <f t="shared" si="43"/>
        <v>0</v>
      </c>
      <c r="AAF59" s="48">
        <f t="shared" si="43"/>
        <v>0</v>
      </c>
      <c r="AAG59" s="48">
        <f t="shared" si="43"/>
        <v>0</v>
      </c>
      <c r="AAH59" s="48">
        <f t="shared" si="43"/>
        <v>0</v>
      </c>
      <c r="AAI59" s="48">
        <f t="shared" si="43"/>
        <v>0</v>
      </c>
      <c r="AAJ59" s="48">
        <f t="shared" si="43"/>
        <v>0</v>
      </c>
      <c r="AAK59" s="48">
        <f t="shared" si="43"/>
        <v>0</v>
      </c>
      <c r="AAL59" s="48">
        <f t="shared" si="43"/>
        <v>0</v>
      </c>
      <c r="AAM59" s="48">
        <f t="shared" si="43"/>
        <v>0</v>
      </c>
      <c r="AAN59" s="48">
        <f t="shared" si="43"/>
        <v>0</v>
      </c>
      <c r="AAO59" s="48">
        <f t="shared" si="43"/>
        <v>0</v>
      </c>
      <c r="AAP59" s="48">
        <f t="shared" si="43"/>
        <v>0</v>
      </c>
      <c r="AAQ59" s="48">
        <f t="shared" si="43"/>
        <v>0</v>
      </c>
      <c r="AAR59" s="48">
        <f t="shared" si="43"/>
        <v>0</v>
      </c>
      <c r="AAS59" s="48">
        <f t="shared" si="43"/>
        <v>0</v>
      </c>
      <c r="AAT59" s="48">
        <f t="shared" si="43"/>
        <v>0</v>
      </c>
      <c r="AAU59" s="48">
        <f t="shared" si="43"/>
        <v>0</v>
      </c>
      <c r="AAV59" s="48">
        <f t="shared" si="43"/>
        <v>0</v>
      </c>
      <c r="AAW59" s="48">
        <f t="shared" si="43"/>
        <v>0</v>
      </c>
      <c r="AAX59" s="48">
        <f t="shared" si="43"/>
        <v>0</v>
      </c>
      <c r="AAY59" s="48">
        <f t="shared" si="43"/>
        <v>0</v>
      </c>
      <c r="AAZ59" s="48">
        <f t="shared" si="43"/>
        <v>0</v>
      </c>
      <c r="ABA59" s="48">
        <f t="shared" si="43"/>
        <v>0</v>
      </c>
      <c r="ABB59" s="48">
        <f t="shared" si="43"/>
        <v>0</v>
      </c>
      <c r="ABC59" s="48">
        <f t="shared" si="43"/>
        <v>0</v>
      </c>
      <c r="ABD59" s="48">
        <f t="shared" si="43"/>
        <v>0</v>
      </c>
      <c r="ABE59" s="48">
        <f t="shared" si="43"/>
        <v>0</v>
      </c>
      <c r="ABF59" s="48">
        <f t="shared" si="43"/>
        <v>0</v>
      </c>
      <c r="ABG59" s="48">
        <f t="shared" si="43"/>
        <v>0</v>
      </c>
      <c r="ABH59" s="48">
        <f t="shared" si="43"/>
        <v>0</v>
      </c>
      <c r="ABI59" s="48">
        <f t="shared" si="43"/>
        <v>0</v>
      </c>
      <c r="ABJ59" s="48">
        <f t="shared" si="43"/>
        <v>0</v>
      </c>
      <c r="ABK59" s="48">
        <f t="shared" si="43"/>
        <v>0</v>
      </c>
      <c r="ABL59" s="48">
        <f t="shared" si="43"/>
        <v>0</v>
      </c>
      <c r="ABM59" s="48">
        <f t="shared" si="43"/>
        <v>0</v>
      </c>
      <c r="ABN59" s="48">
        <f t="shared" si="43"/>
        <v>0</v>
      </c>
      <c r="ABO59" s="48">
        <f t="shared" si="43"/>
        <v>0</v>
      </c>
      <c r="ABP59" s="48">
        <f t="shared" si="43"/>
        <v>0</v>
      </c>
      <c r="ABQ59" s="48">
        <f t="shared" si="43"/>
        <v>0</v>
      </c>
      <c r="ABR59" s="48">
        <f t="shared" si="43"/>
        <v>0</v>
      </c>
      <c r="ABS59" s="48">
        <f t="shared" si="43"/>
        <v>0</v>
      </c>
      <c r="ABT59" s="48">
        <f t="shared" si="43"/>
        <v>0</v>
      </c>
      <c r="ABU59" s="48">
        <f t="shared" si="43"/>
        <v>0</v>
      </c>
      <c r="ABV59" s="48">
        <f t="shared" si="43"/>
        <v>0</v>
      </c>
      <c r="ABW59" s="48">
        <f t="shared" si="43"/>
        <v>0</v>
      </c>
      <c r="ABX59" s="48">
        <f t="shared" si="43"/>
        <v>0</v>
      </c>
      <c r="ABY59" s="48">
        <f t="shared" si="43"/>
        <v>0</v>
      </c>
      <c r="ABZ59" s="48">
        <f t="shared" si="43"/>
        <v>0</v>
      </c>
      <c r="ACA59" s="48">
        <f t="shared" si="43"/>
        <v>0</v>
      </c>
      <c r="ACB59" s="48">
        <f t="shared" si="43"/>
        <v>0</v>
      </c>
      <c r="ACC59" s="48">
        <f t="shared" si="43"/>
        <v>0</v>
      </c>
      <c r="ACD59" s="48">
        <f t="shared" si="43"/>
        <v>0</v>
      </c>
      <c r="ACE59" s="48">
        <f t="shared" si="43"/>
        <v>0</v>
      </c>
      <c r="ACF59" s="48">
        <f t="shared" si="43"/>
        <v>0</v>
      </c>
      <c r="ACG59" s="48">
        <f t="shared" si="43"/>
        <v>0</v>
      </c>
      <c r="ACH59" s="48">
        <f t="shared" si="43"/>
        <v>0</v>
      </c>
      <c r="ACI59" s="48">
        <f t="shared" si="43"/>
        <v>0</v>
      </c>
      <c r="ACJ59" s="48">
        <f t="shared" si="43"/>
        <v>0</v>
      </c>
      <c r="ACK59" s="48">
        <f t="shared" si="43"/>
        <v>0</v>
      </c>
      <c r="ACL59" s="48">
        <f t="shared" si="43"/>
        <v>0</v>
      </c>
      <c r="ACM59" s="48">
        <f t="shared" si="43"/>
        <v>0</v>
      </c>
      <c r="ACN59" s="48">
        <f t="shared" si="43"/>
        <v>0</v>
      </c>
      <c r="ACO59" s="48">
        <f t="shared" si="43"/>
        <v>0</v>
      </c>
      <c r="ACP59" s="48">
        <f t="shared" ref="ACP59:AFA59" si="44">SUM(ACP60:ACP72)</f>
        <v>0</v>
      </c>
      <c r="ACQ59" s="48">
        <f t="shared" si="44"/>
        <v>0</v>
      </c>
      <c r="ACR59" s="48">
        <f t="shared" si="44"/>
        <v>0</v>
      </c>
      <c r="ACS59" s="48">
        <f t="shared" si="44"/>
        <v>0</v>
      </c>
      <c r="ACT59" s="48">
        <f t="shared" si="44"/>
        <v>0</v>
      </c>
      <c r="ACU59" s="48">
        <f t="shared" si="44"/>
        <v>0</v>
      </c>
      <c r="ACV59" s="48">
        <f t="shared" si="44"/>
        <v>0</v>
      </c>
      <c r="ACW59" s="48">
        <f t="shared" si="44"/>
        <v>0</v>
      </c>
      <c r="ACX59" s="48">
        <f t="shared" si="44"/>
        <v>0</v>
      </c>
      <c r="ACY59" s="48">
        <f t="shared" si="44"/>
        <v>0</v>
      </c>
      <c r="ACZ59" s="48">
        <f t="shared" si="44"/>
        <v>0</v>
      </c>
      <c r="ADA59" s="48">
        <f t="shared" si="44"/>
        <v>0</v>
      </c>
      <c r="ADB59" s="48">
        <f t="shared" si="44"/>
        <v>0</v>
      </c>
      <c r="ADC59" s="48">
        <f t="shared" si="44"/>
        <v>0</v>
      </c>
      <c r="ADD59" s="48">
        <f t="shared" si="44"/>
        <v>0</v>
      </c>
      <c r="ADE59" s="48">
        <f t="shared" si="44"/>
        <v>0</v>
      </c>
      <c r="ADF59" s="48">
        <f t="shared" si="44"/>
        <v>0</v>
      </c>
      <c r="ADG59" s="48">
        <f t="shared" si="44"/>
        <v>0</v>
      </c>
      <c r="ADH59" s="48">
        <f t="shared" si="44"/>
        <v>0</v>
      </c>
      <c r="ADI59" s="48">
        <f t="shared" si="44"/>
        <v>0</v>
      </c>
      <c r="ADJ59" s="48">
        <f t="shared" si="44"/>
        <v>0</v>
      </c>
      <c r="ADK59" s="48">
        <f t="shared" si="44"/>
        <v>0</v>
      </c>
      <c r="ADL59" s="48">
        <f t="shared" si="44"/>
        <v>0</v>
      </c>
      <c r="ADM59" s="48">
        <f t="shared" si="44"/>
        <v>0</v>
      </c>
      <c r="ADN59" s="48">
        <f t="shared" si="44"/>
        <v>0</v>
      </c>
      <c r="ADO59" s="48">
        <f t="shared" si="44"/>
        <v>0</v>
      </c>
      <c r="ADP59" s="48">
        <f t="shared" si="44"/>
        <v>0</v>
      </c>
      <c r="ADQ59" s="48">
        <f t="shared" si="44"/>
        <v>0</v>
      </c>
      <c r="ADR59" s="48">
        <f t="shared" si="44"/>
        <v>0</v>
      </c>
      <c r="ADS59" s="48">
        <f t="shared" si="44"/>
        <v>0</v>
      </c>
      <c r="ADT59" s="48">
        <f t="shared" si="44"/>
        <v>0</v>
      </c>
      <c r="ADU59" s="48">
        <f t="shared" si="44"/>
        <v>0</v>
      </c>
      <c r="ADV59" s="48">
        <f t="shared" si="44"/>
        <v>0</v>
      </c>
      <c r="ADW59" s="48">
        <f t="shared" si="44"/>
        <v>0</v>
      </c>
      <c r="ADX59" s="48">
        <f t="shared" si="44"/>
        <v>0</v>
      </c>
      <c r="ADY59" s="48">
        <f t="shared" si="44"/>
        <v>0</v>
      </c>
      <c r="ADZ59" s="48">
        <f t="shared" si="44"/>
        <v>0</v>
      </c>
      <c r="AEA59" s="48">
        <f t="shared" si="44"/>
        <v>0</v>
      </c>
      <c r="AEB59" s="48">
        <f t="shared" si="44"/>
        <v>0</v>
      </c>
      <c r="AEC59" s="48">
        <f t="shared" si="44"/>
        <v>0</v>
      </c>
      <c r="AED59" s="48">
        <f t="shared" si="44"/>
        <v>0</v>
      </c>
      <c r="AEE59" s="48">
        <f t="shared" si="44"/>
        <v>0</v>
      </c>
      <c r="AEF59" s="48">
        <f t="shared" si="44"/>
        <v>0</v>
      </c>
      <c r="AEG59" s="48">
        <f t="shared" si="44"/>
        <v>0</v>
      </c>
      <c r="AEH59" s="48">
        <f t="shared" si="44"/>
        <v>0</v>
      </c>
      <c r="AEI59" s="48">
        <f t="shared" si="44"/>
        <v>0</v>
      </c>
      <c r="AEJ59" s="48">
        <f t="shared" si="44"/>
        <v>0</v>
      </c>
      <c r="AEK59" s="48">
        <f t="shared" si="44"/>
        <v>0</v>
      </c>
      <c r="AEL59" s="48">
        <f t="shared" si="44"/>
        <v>0</v>
      </c>
      <c r="AEM59" s="48">
        <f t="shared" si="44"/>
        <v>0</v>
      </c>
      <c r="AEN59" s="48">
        <f t="shared" si="44"/>
        <v>0</v>
      </c>
      <c r="AEO59" s="48">
        <f t="shared" si="44"/>
        <v>0</v>
      </c>
      <c r="AEP59" s="48">
        <f t="shared" si="44"/>
        <v>0</v>
      </c>
      <c r="AEQ59" s="48">
        <f t="shared" si="44"/>
        <v>0</v>
      </c>
      <c r="AER59" s="48">
        <f t="shared" si="44"/>
        <v>0</v>
      </c>
      <c r="AES59" s="48">
        <f t="shared" si="44"/>
        <v>0</v>
      </c>
      <c r="AET59" s="48">
        <f t="shared" si="44"/>
        <v>0</v>
      </c>
      <c r="AEU59" s="48">
        <f t="shared" si="44"/>
        <v>0</v>
      </c>
      <c r="AEV59" s="48">
        <f t="shared" si="44"/>
        <v>0</v>
      </c>
      <c r="AEW59" s="48">
        <f t="shared" si="44"/>
        <v>0</v>
      </c>
      <c r="AEX59" s="48">
        <f t="shared" si="44"/>
        <v>0</v>
      </c>
      <c r="AEY59" s="48">
        <f t="shared" si="44"/>
        <v>0</v>
      </c>
      <c r="AEZ59" s="48">
        <f t="shared" si="44"/>
        <v>0</v>
      </c>
      <c r="AFA59" s="48">
        <f t="shared" si="44"/>
        <v>0</v>
      </c>
      <c r="AFB59" s="48">
        <f t="shared" ref="AFB59:AHM59" si="45">SUM(AFB60:AFB72)</f>
        <v>0</v>
      </c>
      <c r="AFC59" s="48">
        <f t="shared" si="45"/>
        <v>0</v>
      </c>
      <c r="AFD59" s="48">
        <f t="shared" si="45"/>
        <v>0</v>
      </c>
      <c r="AFE59" s="48">
        <f t="shared" si="45"/>
        <v>0</v>
      </c>
      <c r="AFF59" s="48">
        <f t="shared" si="45"/>
        <v>0</v>
      </c>
      <c r="AFG59" s="48">
        <f t="shared" si="45"/>
        <v>0</v>
      </c>
      <c r="AFH59" s="48">
        <f t="shared" si="45"/>
        <v>0</v>
      </c>
      <c r="AFI59" s="48">
        <f t="shared" si="45"/>
        <v>0</v>
      </c>
      <c r="AFJ59" s="48">
        <f t="shared" si="45"/>
        <v>0</v>
      </c>
      <c r="AFK59" s="48">
        <f t="shared" si="45"/>
        <v>0</v>
      </c>
      <c r="AFL59" s="48">
        <f t="shared" si="45"/>
        <v>0</v>
      </c>
      <c r="AFM59" s="48">
        <f t="shared" si="45"/>
        <v>0</v>
      </c>
      <c r="AFN59" s="48">
        <f t="shared" si="45"/>
        <v>0</v>
      </c>
      <c r="AFO59" s="48">
        <f t="shared" si="45"/>
        <v>0</v>
      </c>
      <c r="AFP59" s="48">
        <f t="shared" si="45"/>
        <v>0</v>
      </c>
      <c r="AFQ59" s="48">
        <f t="shared" si="45"/>
        <v>0</v>
      </c>
      <c r="AFR59" s="48">
        <f t="shared" si="45"/>
        <v>0</v>
      </c>
      <c r="AFS59" s="48">
        <f t="shared" si="45"/>
        <v>0</v>
      </c>
      <c r="AFT59" s="48">
        <f t="shared" si="45"/>
        <v>0</v>
      </c>
      <c r="AFU59" s="48">
        <f t="shared" si="45"/>
        <v>0</v>
      </c>
      <c r="AFV59" s="48">
        <f t="shared" si="45"/>
        <v>0</v>
      </c>
      <c r="AFW59" s="48">
        <f t="shared" si="45"/>
        <v>0</v>
      </c>
      <c r="AFX59" s="48">
        <f t="shared" si="45"/>
        <v>0</v>
      </c>
      <c r="AFY59" s="48">
        <f t="shared" si="45"/>
        <v>0</v>
      </c>
      <c r="AFZ59" s="48">
        <f t="shared" si="45"/>
        <v>0</v>
      </c>
      <c r="AGA59" s="48">
        <f t="shared" si="45"/>
        <v>0</v>
      </c>
      <c r="AGB59" s="48">
        <f t="shared" si="45"/>
        <v>0</v>
      </c>
      <c r="AGC59" s="48">
        <f t="shared" si="45"/>
        <v>0</v>
      </c>
      <c r="AGD59" s="48">
        <f t="shared" si="45"/>
        <v>0</v>
      </c>
      <c r="AGE59" s="48">
        <f t="shared" si="45"/>
        <v>0</v>
      </c>
      <c r="AGF59" s="48">
        <f t="shared" si="45"/>
        <v>0</v>
      </c>
      <c r="AGG59" s="48">
        <f t="shared" si="45"/>
        <v>0</v>
      </c>
      <c r="AGH59" s="48">
        <f t="shared" si="45"/>
        <v>0</v>
      </c>
      <c r="AGI59" s="48">
        <f t="shared" si="45"/>
        <v>0</v>
      </c>
      <c r="AGJ59" s="48">
        <f t="shared" si="45"/>
        <v>0</v>
      </c>
      <c r="AGK59" s="48">
        <f t="shared" si="45"/>
        <v>0</v>
      </c>
      <c r="AGL59" s="48">
        <f t="shared" si="45"/>
        <v>0</v>
      </c>
      <c r="AGM59" s="48">
        <f t="shared" si="45"/>
        <v>0</v>
      </c>
      <c r="AGN59" s="48">
        <f t="shared" si="45"/>
        <v>0</v>
      </c>
      <c r="AGO59" s="48">
        <f t="shared" si="45"/>
        <v>0</v>
      </c>
      <c r="AGP59" s="48">
        <f t="shared" si="45"/>
        <v>0</v>
      </c>
      <c r="AGQ59" s="48">
        <f t="shared" si="45"/>
        <v>0</v>
      </c>
      <c r="AGR59" s="48">
        <f t="shared" si="45"/>
        <v>0</v>
      </c>
      <c r="AGS59" s="48">
        <f t="shared" si="45"/>
        <v>0</v>
      </c>
      <c r="AGT59" s="48">
        <f t="shared" si="45"/>
        <v>0</v>
      </c>
      <c r="AGU59" s="48">
        <f t="shared" si="45"/>
        <v>0</v>
      </c>
      <c r="AGV59" s="48">
        <f t="shared" si="45"/>
        <v>0</v>
      </c>
      <c r="AGW59" s="48">
        <f t="shared" si="45"/>
        <v>0</v>
      </c>
      <c r="AGX59" s="48">
        <f t="shared" si="45"/>
        <v>0</v>
      </c>
      <c r="AGY59" s="48">
        <f t="shared" si="45"/>
        <v>0</v>
      </c>
      <c r="AGZ59" s="48">
        <f t="shared" si="45"/>
        <v>0</v>
      </c>
      <c r="AHA59" s="48">
        <f t="shared" si="45"/>
        <v>0</v>
      </c>
      <c r="AHB59" s="48">
        <f t="shared" si="45"/>
        <v>0</v>
      </c>
      <c r="AHC59" s="48">
        <f t="shared" si="45"/>
        <v>0</v>
      </c>
      <c r="AHD59" s="48">
        <f t="shared" si="45"/>
        <v>0</v>
      </c>
      <c r="AHE59" s="48">
        <f t="shared" si="45"/>
        <v>0</v>
      </c>
      <c r="AHF59" s="48">
        <f t="shared" si="45"/>
        <v>0</v>
      </c>
      <c r="AHG59" s="48">
        <f t="shared" si="45"/>
        <v>0</v>
      </c>
      <c r="AHH59" s="48">
        <f t="shared" si="45"/>
        <v>0</v>
      </c>
      <c r="AHI59" s="48">
        <f t="shared" si="45"/>
        <v>0</v>
      </c>
      <c r="AHJ59" s="48">
        <f t="shared" si="45"/>
        <v>0</v>
      </c>
      <c r="AHK59" s="48">
        <f t="shared" si="45"/>
        <v>0</v>
      </c>
      <c r="AHL59" s="48">
        <f t="shared" si="45"/>
        <v>0</v>
      </c>
      <c r="AHM59" s="48">
        <f t="shared" si="45"/>
        <v>0</v>
      </c>
      <c r="AHN59" s="48">
        <f t="shared" ref="AHN59:AJY59" si="46">SUM(AHN60:AHN72)</f>
        <v>0</v>
      </c>
      <c r="AHO59" s="48">
        <f t="shared" si="46"/>
        <v>0</v>
      </c>
      <c r="AHP59" s="48">
        <f t="shared" si="46"/>
        <v>0</v>
      </c>
      <c r="AHQ59" s="48">
        <f t="shared" si="46"/>
        <v>0</v>
      </c>
      <c r="AHR59" s="48">
        <f t="shared" si="46"/>
        <v>0</v>
      </c>
      <c r="AHS59" s="48">
        <f t="shared" si="46"/>
        <v>0</v>
      </c>
      <c r="AHT59" s="48">
        <f t="shared" si="46"/>
        <v>0</v>
      </c>
      <c r="AHU59" s="48">
        <f t="shared" si="46"/>
        <v>0</v>
      </c>
      <c r="AHV59" s="48">
        <f t="shared" si="46"/>
        <v>0</v>
      </c>
      <c r="AHW59" s="48">
        <f t="shared" si="46"/>
        <v>0</v>
      </c>
      <c r="AHX59" s="48">
        <f t="shared" si="46"/>
        <v>0</v>
      </c>
      <c r="AHY59" s="48">
        <f t="shared" si="46"/>
        <v>0</v>
      </c>
      <c r="AHZ59" s="48">
        <f t="shared" si="46"/>
        <v>0</v>
      </c>
      <c r="AIA59" s="48">
        <f t="shared" si="46"/>
        <v>0</v>
      </c>
      <c r="AIB59" s="48">
        <f t="shared" si="46"/>
        <v>0</v>
      </c>
      <c r="AIC59" s="48">
        <f t="shared" si="46"/>
        <v>0</v>
      </c>
      <c r="AID59" s="48">
        <f t="shared" si="46"/>
        <v>0</v>
      </c>
      <c r="AIE59" s="48">
        <f t="shared" si="46"/>
        <v>0</v>
      </c>
      <c r="AIF59" s="48">
        <f t="shared" si="46"/>
        <v>0</v>
      </c>
      <c r="AIG59" s="48">
        <f t="shared" si="46"/>
        <v>0</v>
      </c>
      <c r="AIH59" s="48">
        <f t="shared" si="46"/>
        <v>0</v>
      </c>
      <c r="AII59" s="48">
        <f t="shared" si="46"/>
        <v>0</v>
      </c>
      <c r="AIJ59" s="48">
        <f t="shared" si="46"/>
        <v>0</v>
      </c>
      <c r="AIK59" s="48">
        <f t="shared" si="46"/>
        <v>0</v>
      </c>
      <c r="AIL59" s="48">
        <f t="shared" si="46"/>
        <v>0</v>
      </c>
      <c r="AIM59" s="48">
        <f t="shared" si="46"/>
        <v>0</v>
      </c>
      <c r="AIN59" s="48">
        <f t="shared" si="46"/>
        <v>0</v>
      </c>
      <c r="AIO59" s="48">
        <f t="shared" si="46"/>
        <v>0</v>
      </c>
      <c r="AIP59" s="48">
        <f t="shared" si="46"/>
        <v>0</v>
      </c>
      <c r="AIQ59" s="48">
        <f t="shared" si="46"/>
        <v>0</v>
      </c>
      <c r="AIR59" s="48">
        <f t="shared" si="46"/>
        <v>0</v>
      </c>
      <c r="AIS59" s="48">
        <f t="shared" si="46"/>
        <v>0</v>
      </c>
      <c r="AIT59" s="48">
        <f t="shared" si="46"/>
        <v>0</v>
      </c>
      <c r="AIU59" s="48">
        <f t="shared" si="46"/>
        <v>0</v>
      </c>
      <c r="AIV59" s="48">
        <f t="shared" si="46"/>
        <v>0</v>
      </c>
      <c r="AIW59" s="48">
        <f t="shared" si="46"/>
        <v>0</v>
      </c>
      <c r="AIX59" s="48">
        <f t="shared" si="46"/>
        <v>0</v>
      </c>
      <c r="AIY59" s="48">
        <f t="shared" si="46"/>
        <v>0</v>
      </c>
      <c r="AIZ59" s="48">
        <f t="shared" si="46"/>
        <v>0</v>
      </c>
      <c r="AJA59" s="48">
        <f t="shared" si="46"/>
        <v>0</v>
      </c>
      <c r="AJB59" s="48">
        <f t="shared" si="46"/>
        <v>0</v>
      </c>
      <c r="AJC59" s="48">
        <f t="shared" si="46"/>
        <v>0</v>
      </c>
      <c r="AJD59" s="48">
        <f t="shared" si="46"/>
        <v>0</v>
      </c>
      <c r="AJE59" s="48">
        <f t="shared" si="46"/>
        <v>0</v>
      </c>
      <c r="AJF59" s="48">
        <f t="shared" si="46"/>
        <v>0</v>
      </c>
      <c r="AJG59" s="48">
        <f t="shared" si="46"/>
        <v>0</v>
      </c>
      <c r="AJH59" s="48">
        <f t="shared" si="46"/>
        <v>0</v>
      </c>
      <c r="AJI59" s="48">
        <f t="shared" si="46"/>
        <v>0</v>
      </c>
      <c r="AJJ59" s="48">
        <f t="shared" si="46"/>
        <v>0</v>
      </c>
      <c r="AJK59" s="48">
        <f t="shared" si="46"/>
        <v>0</v>
      </c>
      <c r="AJL59" s="48">
        <f t="shared" si="46"/>
        <v>0</v>
      </c>
      <c r="AJM59" s="48">
        <f t="shared" si="46"/>
        <v>0</v>
      </c>
      <c r="AJN59" s="48">
        <f t="shared" si="46"/>
        <v>0</v>
      </c>
      <c r="AJO59" s="48">
        <f t="shared" si="46"/>
        <v>0</v>
      </c>
      <c r="AJP59" s="48">
        <f t="shared" si="46"/>
        <v>0</v>
      </c>
      <c r="AJQ59" s="48">
        <f t="shared" si="46"/>
        <v>0</v>
      </c>
      <c r="AJR59" s="48">
        <f t="shared" si="46"/>
        <v>0</v>
      </c>
      <c r="AJS59" s="48">
        <f t="shared" si="46"/>
        <v>0</v>
      </c>
      <c r="AJT59" s="48">
        <f t="shared" si="46"/>
        <v>0</v>
      </c>
      <c r="AJU59" s="48">
        <f t="shared" si="46"/>
        <v>0</v>
      </c>
      <c r="AJV59" s="48">
        <f t="shared" si="46"/>
        <v>0</v>
      </c>
      <c r="AJW59" s="48">
        <f t="shared" si="46"/>
        <v>0</v>
      </c>
      <c r="AJX59" s="48">
        <f t="shared" si="46"/>
        <v>0</v>
      </c>
      <c r="AJY59" s="48">
        <f t="shared" si="46"/>
        <v>0</v>
      </c>
      <c r="AJZ59" s="48">
        <f t="shared" ref="AJZ59:ALU59" si="47">SUM(AJZ60:AJZ72)</f>
        <v>0</v>
      </c>
      <c r="AKA59" s="48">
        <f t="shared" si="47"/>
        <v>0</v>
      </c>
      <c r="AKB59" s="48">
        <f t="shared" si="47"/>
        <v>0</v>
      </c>
      <c r="AKC59" s="48">
        <f t="shared" si="47"/>
        <v>0</v>
      </c>
      <c r="AKD59" s="48">
        <f t="shared" si="47"/>
        <v>0</v>
      </c>
      <c r="AKE59" s="48">
        <f t="shared" si="47"/>
        <v>0</v>
      </c>
      <c r="AKF59" s="48">
        <f t="shared" si="47"/>
        <v>0</v>
      </c>
      <c r="AKG59" s="48">
        <f t="shared" si="47"/>
        <v>0</v>
      </c>
      <c r="AKH59" s="48">
        <f t="shared" si="47"/>
        <v>0</v>
      </c>
      <c r="AKI59" s="48">
        <f t="shared" si="47"/>
        <v>0</v>
      </c>
      <c r="AKJ59" s="48">
        <f t="shared" si="47"/>
        <v>0</v>
      </c>
      <c r="AKK59" s="48">
        <f t="shared" si="47"/>
        <v>0</v>
      </c>
      <c r="AKL59" s="48">
        <f t="shared" si="47"/>
        <v>0</v>
      </c>
      <c r="AKM59" s="48">
        <f t="shared" si="47"/>
        <v>0</v>
      </c>
      <c r="AKN59" s="48">
        <f t="shared" si="47"/>
        <v>0</v>
      </c>
      <c r="AKO59" s="48">
        <f t="shared" si="47"/>
        <v>0</v>
      </c>
      <c r="AKP59" s="48">
        <f t="shared" si="47"/>
        <v>0</v>
      </c>
      <c r="AKQ59" s="48">
        <f t="shared" si="47"/>
        <v>0</v>
      </c>
      <c r="AKR59" s="48">
        <f t="shared" si="47"/>
        <v>0</v>
      </c>
      <c r="AKS59" s="48">
        <f t="shared" si="47"/>
        <v>0</v>
      </c>
      <c r="AKT59" s="48">
        <f t="shared" si="47"/>
        <v>0</v>
      </c>
      <c r="AKU59" s="48">
        <f t="shared" si="47"/>
        <v>0</v>
      </c>
      <c r="AKV59" s="48">
        <f t="shared" si="47"/>
        <v>0</v>
      </c>
      <c r="AKW59" s="48">
        <f t="shared" si="47"/>
        <v>0</v>
      </c>
      <c r="AKX59" s="48">
        <f t="shared" si="47"/>
        <v>0</v>
      </c>
      <c r="AKY59" s="48">
        <f t="shared" si="47"/>
        <v>0</v>
      </c>
      <c r="AKZ59" s="48">
        <f t="shared" si="47"/>
        <v>0</v>
      </c>
      <c r="ALA59" s="48">
        <f t="shared" si="47"/>
        <v>0</v>
      </c>
      <c r="ALB59" s="48">
        <f t="shared" si="47"/>
        <v>0</v>
      </c>
      <c r="ALC59" s="48">
        <f t="shared" si="47"/>
        <v>0</v>
      </c>
      <c r="ALD59" s="48">
        <f t="shared" si="47"/>
        <v>0</v>
      </c>
      <c r="ALE59" s="48">
        <f t="shared" si="47"/>
        <v>0</v>
      </c>
      <c r="ALF59" s="48">
        <f t="shared" si="47"/>
        <v>0</v>
      </c>
      <c r="ALG59" s="48">
        <f t="shared" si="47"/>
        <v>0</v>
      </c>
      <c r="ALH59" s="48">
        <f t="shared" si="47"/>
        <v>0</v>
      </c>
      <c r="ALI59" s="48">
        <f t="shared" si="47"/>
        <v>0</v>
      </c>
      <c r="ALJ59" s="48">
        <f t="shared" si="47"/>
        <v>0</v>
      </c>
      <c r="ALK59" s="48">
        <f t="shared" si="47"/>
        <v>0</v>
      </c>
      <c r="ALL59" s="48">
        <f t="shared" si="47"/>
        <v>0</v>
      </c>
      <c r="ALM59" s="48">
        <f t="shared" si="47"/>
        <v>0</v>
      </c>
      <c r="ALN59" s="48">
        <f t="shared" si="47"/>
        <v>0</v>
      </c>
      <c r="ALO59" s="48">
        <f t="shared" si="47"/>
        <v>0</v>
      </c>
      <c r="ALP59" s="48">
        <f t="shared" si="47"/>
        <v>0</v>
      </c>
      <c r="ALQ59" s="48">
        <f t="shared" si="47"/>
        <v>0</v>
      </c>
      <c r="ALR59" s="48">
        <f t="shared" si="47"/>
        <v>0</v>
      </c>
      <c r="ALS59" s="48">
        <f t="shared" si="47"/>
        <v>0</v>
      </c>
      <c r="ALT59" s="48">
        <f t="shared" si="47"/>
        <v>0</v>
      </c>
      <c r="ALU59" s="48">
        <f t="shared" si="47"/>
        <v>0</v>
      </c>
    </row>
    <row r="60" spans="1:1009" s="48" customFormat="1" ht="14.25">
      <c r="A60" s="50" t="s">
        <v>147</v>
      </c>
      <c r="BK60" s="49"/>
      <c r="BO60" s="49"/>
    </row>
    <row r="61" spans="1:1009" s="48" customFormat="1" ht="14.25">
      <c r="A61" s="50" t="s">
        <v>148</v>
      </c>
      <c r="BK61" s="49"/>
      <c r="BO61" s="49"/>
    </row>
    <row r="62" spans="1:1009" s="48" customFormat="1" ht="14.25">
      <c r="A62" s="47" t="s">
        <v>149</v>
      </c>
      <c r="BK62" s="49"/>
      <c r="BO62" s="49"/>
      <c r="MT62" s="48">
        <v>185</v>
      </c>
    </row>
    <row r="63" spans="1:1009" s="48" customFormat="1" ht="14.25">
      <c r="A63" s="50" t="s">
        <v>150</v>
      </c>
      <c r="BK63" s="49"/>
      <c r="BO63" s="49"/>
    </row>
    <row r="64" spans="1:1009" s="48" customFormat="1" ht="14.25">
      <c r="A64" s="50" t="s">
        <v>151</v>
      </c>
      <c r="BK64" s="49"/>
      <c r="BO64" s="49"/>
    </row>
    <row r="65" spans="1:1009" s="48" customFormat="1" ht="14.25">
      <c r="A65" s="50" t="s">
        <v>152</v>
      </c>
      <c r="BK65" s="49"/>
      <c r="BO65" s="49"/>
    </row>
    <row r="66" spans="1:1009" s="48" customFormat="1" ht="14.25">
      <c r="A66" s="50" t="s">
        <v>153</v>
      </c>
      <c r="BK66" s="49"/>
      <c r="BO66" s="49"/>
    </row>
    <row r="67" spans="1:1009" s="48" customFormat="1" ht="14.25">
      <c r="A67" s="50" t="s">
        <v>154</v>
      </c>
      <c r="BK67" s="49"/>
      <c r="BO67" s="49"/>
    </row>
    <row r="68" spans="1:1009" s="48" customFormat="1" ht="14.25">
      <c r="A68" s="47" t="s">
        <v>155</v>
      </c>
      <c r="BK68" s="49"/>
      <c r="BO68" s="49"/>
    </row>
    <row r="69" spans="1:1009" s="48" customFormat="1" ht="14.25">
      <c r="A69" s="50" t="s">
        <v>156</v>
      </c>
      <c r="BK69" s="49"/>
      <c r="BO69" s="49"/>
    </row>
    <row r="70" spans="1:1009" s="48" customFormat="1" ht="14.25">
      <c r="A70" s="50" t="s">
        <v>157</v>
      </c>
      <c r="BK70" s="49"/>
      <c r="BO70" s="49"/>
    </row>
    <row r="71" spans="1:1009" s="48" customFormat="1" ht="14.25">
      <c r="A71" s="50" t="s">
        <v>158</v>
      </c>
      <c r="BK71" s="49"/>
      <c r="BO71" s="49"/>
    </row>
    <row r="72" spans="1:1009" s="48" customFormat="1" ht="14.25">
      <c r="A72" s="50" t="s">
        <v>159</v>
      </c>
      <c r="BK72" s="49"/>
      <c r="BO72" s="49"/>
    </row>
    <row r="73" spans="1:1009" s="48" customFormat="1" ht="14.25">
      <c r="A73" s="50"/>
      <c r="BK73" s="49"/>
      <c r="BO73" s="49"/>
    </row>
    <row r="74" spans="1:1009" s="48" customFormat="1" ht="14.25">
      <c r="A74" s="47" t="s">
        <v>160</v>
      </c>
      <c r="B74" s="48">
        <f t="shared" ref="B74:BM74" si="48">SUM(B75:B162)</f>
        <v>21980</v>
      </c>
      <c r="C74" s="48">
        <f t="shared" si="48"/>
        <v>23932</v>
      </c>
      <c r="D74" s="48">
        <f t="shared" si="48"/>
        <v>22484</v>
      </c>
      <c r="E74" s="48">
        <f t="shared" si="48"/>
        <v>21269</v>
      </c>
      <c r="F74" s="48">
        <f t="shared" si="48"/>
        <v>27872</v>
      </c>
      <c r="G74" s="48">
        <f t="shared" si="48"/>
        <v>14283</v>
      </c>
      <c r="H74" s="48">
        <f t="shared" si="48"/>
        <v>16605</v>
      </c>
      <c r="I74" s="48">
        <f t="shared" si="48"/>
        <v>16987</v>
      </c>
      <c r="J74" s="48">
        <f t="shared" si="48"/>
        <v>10548</v>
      </c>
      <c r="K74" s="48">
        <f t="shared" si="48"/>
        <v>17716</v>
      </c>
      <c r="L74" s="48">
        <f t="shared" si="48"/>
        <v>12730</v>
      </c>
      <c r="M74" s="48">
        <f t="shared" si="48"/>
        <v>15039</v>
      </c>
      <c r="N74" s="48">
        <f t="shared" si="48"/>
        <v>20989</v>
      </c>
      <c r="O74" s="48">
        <f t="shared" si="48"/>
        <v>16413</v>
      </c>
      <c r="P74" s="48">
        <f t="shared" si="48"/>
        <v>16272</v>
      </c>
      <c r="Q74" s="48">
        <f t="shared" si="48"/>
        <v>12034</v>
      </c>
      <c r="R74" s="48">
        <f t="shared" si="48"/>
        <v>22889</v>
      </c>
      <c r="S74" s="48">
        <f t="shared" si="48"/>
        <v>20530</v>
      </c>
      <c r="T74" s="48">
        <f t="shared" si="48"/>
        <v>11776</v>
      </c>
      <c r="U74" s="48">
        <f t="shared" si="48"/>
        <v>19189</v>
      </c>
      <c r="V74" s="48">
        <f t="shared" si="48"/>
        <v>18689</v>
      </c>
      <c r="W74" s="48">
        <f t="shared" si="48"/>
        <v>22555</v>
      </c>
      <c r="X74" s="48">
        <f t="shared" si="48"/>
        <v>16108</v>
      </c>
      <c r="Y74" s="48">
        <f t="shared" si="48"/>
        <v>15421</v>
      </c>
      <c r="Z74" s="48">
        <f t="shared" si="48"/>
        <v>28678</v>
      </c>
      <c r="AA74" s="48">
        <f t="shared" si="48"/>
        <v>27313</v>
      </c>
      <c r="AB74" s="48">
        <f t="shared" si="48"/>
        <v>22841</v>
      </c>
      <c r="AC74" s="48">
        <f t="shared" si="48"/>
        <v>22599</v>
      </c>
      <c r="AD74" s="48">
        <f t="shared" si="48"/>
        <v>23307</v>
      </c>
      <c r="AE74" s="48">
        <f t="shared" si="48"/>
        <v>23814</v>
      </c>
      <c r="AF74" s="48">
        <f t="shared" si="48"/>
        <v>29036</v>
      </c>
      <c r="AG74" s="48">
        <f t="shared" si="48"/>
        <v>23776</v>
      </c>
      <c r="AH74" s="48">
        <f t="shared" si="48"/>
        <v>20970</v>
      </c>
      <c r="AI74" s="48">
        <f t="shared" si="48"/>
        <v>21624</v>
      </c>
      <c r="AJ74" s="48">
        <f t="shared" si="48"/>
        <v>17449</v>
      </c>
      <c r="AK74" s="48">
        <f t="shared" si="48"/>
        <v>28056</v>
      </c>
      <c r="AL74" s="48">
        <f t="shared" si="48"/>
        <v>18152</v>
      </c>
      <c r="AM74" s="48">
        <f t="shared" si="48"/>
        <v>27853</v>
      </c>
      <c r="AN74" s="48">
        <f t="shared" si="48"/>
        <v>32588</v>
      </c>
      <c r="AO74" s="48">
        <f t="shared" si="48"/>
        <v>19854</v>
      </c>
      <c r="AP74" s="48">
        <f t="shared" si="48"/>
        <v>23490</v>
      </c>
      <c r="AQ74" s="48">
        <f t="shared" si="48"/>
        <v>15553</v>
      </c>
      <c r="AR74" s="48">
        <f t="shared" si="48"/>
        <v>16677</v>
      </c>
      <c r="AS74" s="48">
        <f t="shared" si="48"/>
        <v>22859</v>
      </c>
      <c r="AT74" s="48">
        <f t="shared" si="48"/>
        <v>22228</v>
      </c>
      <c r="AU74" s="48">
        <f t="shared" si="48"/>
        <v>25618</v>
      </c>
      <c r="AV74" s="48">
        <f t="shared" si="48"/>
        <v>25322</v>
      </c>
      <c r="AW74" s="48">
        <f t="shared" si="48"/>
        <v>22493</v>
      </c>
      <c r="AX74" s="48">
        <f t="shared" si="48"/>
        <v>32399</v>
      </c>
      <c r="AY74" s="48">
        <f t="shared" si="48"/>
        <v>20346</v>
      </c>
      <c r="AZ74" s="48">
        <f t="shared" si="48"/>
        <v>28270</v>
      </c>
      <c r="BA74" s="48">
        <f t="shared" si="48"/>
        <v>34430</v>
      </c>
      <c r="BB74" s="48">
        <f t="shared" si="48"/>
        <v>26224</v>
      </c>
      <c r="BC74" s="48">
        <f t="shared" si="48"/>
        <v>22487</v>
      </c>
      <c r="BD74" s="48">
        <f t="shared" si="48"/>
        <v>19743</v>
      </c>
      <c r="BE74" s="48">
        <f t="shared" si="48"/>
        <v>21862</v>
      </c>
      <c r="BF74" s="48">
        <f t="shared" si="48"/>
        <v>27000</v>
      </c>
      <c r="BG74" s="48">
        <f t="shared" si="48"/>
        <v>17175</v>
      </c>
      <c r="BH74" s="48">
        <f t="shared" si="48"/>
        <v>24362</v>
      </c>
      <c r="BI74" s="48">
        <f t="shared" si="48"/>
        <v>15247</v>
      </c>
      <c r="BJ74" s="48">
        <f t="shared" si="48"/>
        <v>17011</v>
      </c>
      <c r="BK74" s="49">
        <f t="shared" si="48"/>
        <v>22983</v>
      </c>
      <c r="BL74" s="48">
        <f t="shared" si="48"/>
        <v>26036</v>
      </c>
      <c r="BM74" s="48">
        <f t="shared" si="48"/>
        <v>22240</v>
      </c>
      <c r="BN74" s="48">
        <f t="shared" ref="BN74:DY74" si="49">SUM(BN75:BN162)</f>
        <v>17011</v>
      </c>
      <c r="BO74" s="49">
        <f t="shared" si="49"/>
        <v>19372</v>
      </c>
      <c r="BP74" s="48">
        <f t="shared" si="49"/>
        <v>28401</v>
      </c>
      <c r="BQ74" s="48">
        <f t="shared" si="49"/>
        <v>22649</v>
      </c>
      <c r="BR74" s="48">
        <f t="shared" si="49"/>
        <v>27543</v>
      </c>
      <c r="BS74" s="48">
        <f t="shared" si="49"/>
        <v>14584</v>
      </c>
      <c r="BT74" s="48">
        <f t="shared" si="49"/>
        <v>15310</v>
      </c>
      <c r="BU74" s="48">
        <f t="shared" si="49"/>
        <v>16255</v>
      </c>
      <c r="BV74" s="48">
        <f t="shared" si="49"/>
        <v>15520</v>
      </c>
      <c r="BW74" s="48">
        <f t="shared" si="49"/>
        <v>15013</v>
      </c>
      <c r="BX74" s="48">
        <f t="shared" si="49"/>
        <v>17054</v>
      </c>
      <c r="BY74" s="48">
        <f t="shared" si="49"/>
        <v>11764</v>
      </c>
      <c r="BZ74" s="48">
        <f t="shared" si="49"/>
        <v>28212</v>
      </c>
      <c r="CA74" s="48">
        <f t="shared" si="49"/>
        <v>17609</v>
      </c>
      <c r="CB74" s="48">
        <f t="shared" si="49"/>
        <v>28384</v>
      </c>
      <c r="CC74" s="48">
        <f t="shared" si="49"/>
        <v>18262</v>
      </c>
      <c r="CD74" s="48">
        <f t="shared" si="49"/>
        <v>17209</v>
      </c>
      <c r="CE74" s="48">
        <f t="shared" si="49"/>
        <v>23945</v>
      </c>
      <c r="CF74" s="48">
        <f t="shared" si="49"/>
        <v>22729</v>
      </c>
      <c r="CG74" s="48">
        <f t="shared" si="49"/>
        <v>27059</v>
      </c>
      <c r="CH74" s="48">
        <f t="shared" si="49"/>
        <v>25195</v>
      </c>
      <c r="CI74" s="48">
        <f t="shared" si="49"/>
        <v>21593</v>
      </c>
      <c r="CJ74" s="48">
        <f t="shared" si="49"/>
        <v>24210</v>
      </c>
      <c r="CK74" s="48">
        <f t="shared" si="49"/>
        <v>14720</v>
      </c>
      <c r="CL74" s="48">
        <f t="shared" si="49"/>
        <v>22176</v>
      </c>
      <c r="CM74" s="48">
        <f t="shared" si="49"/>
        <v>26101</v>
      </c>
      <c r="CN74" s="48">
        <f t="shared" si="49"/>
        <v>21163</v>
      </c>
      <c r="CO74" s="48">
        <f t="shared" si="49"/>
        <v>18812</v>
      </c>
      <c r="CP74" s="48">
        <f t="shared" si="49"/>
        <v>23070</v>
      </c>
      <c r="CQ74" s="48">
        <f t="shared" si="49"/>
        <v>25646</v>
      </c>
      <c r="CR74" s="48">
        <f t="shared" si="49"/>
        <v>14880</v>
      </c>
      <c r="CS74" s="48">
        <f t="shared" si="49"/>
        <v>17317</v>
      </c>
      <c r="CT74" s="48">
        <f t="shared" si="49"/>
        <v>20915</v>
      </c>
      <c r="CU74" s="48">
        <f t="shared" si="49"/>
        <v>21388</v>
      </c>
      <c r="CV74" s="48">
        <f t="shared" si="49"/>
        <v>20948</v>
      </c>
      <c r="CW74" s="48">
        <f t="shared" si="49"/>
        <v>20875</v>
      </c>
      <c r="CX74" s="48">
        <f t="shared" si="49"/>
        <v>19403</v>
      </c>
      <c r="CY74" s="48">
        <f t="shared" si="49"/>
        <v>25823</v>
      </c>
      <c r="CZ74" s="48">
        <f t="shared" si="49"/>
        <v>18668</v>
      </c>
      <c r="DA74" s="48">
        <f t="shared" si="49"/>
        <v>15160</v>
      </c>
      <c r="DB74" s="48">
        <f t="shared" si="49"/>
        <v>12473</v>
      </c>
      <c r="DC74" s="48">
        <f t="shared" si="49"/>
        <v>10645</v>
      </c>
      <c r="DD74" s="48">
        <f t="shared" si="49"/>
        <v>12864</v>
      </c>
      <c r="DE74" s="48">
        <f t="shared" si="49"/>
        <v>22093</v>
      </c>
      <c r="DF74" s="48">
        <f t="shared" si="49"/>
        <v>19302</v>
      </c>
      <c r="DG74" s="48">
        <f t="shared" si="49"/>
        <v>19859</v>
      </c>
      <c r="DH74" s="48">
        <f t="shared" si="49"/>
        <v>11957</v>
      </c>
      <c r="DI74" s="48">
        <f t="shared" si="49"/>
        <v>14033</v>
      </c>
      <c r="DJ74" s="48">
        <f t="shared" si="49"/>
        <v>19048</v>
      </c>
      <c r="DK74" s="48">
        <f t="shared" si="49"/>
        <v>15786</v>
      </c>
      <c r="DL74" s="48">
        <f t="shared" si="49"/>
        <v>18622</v>
      </c>
      <c r="DM74" s="48">
        <f t="shared" si="49"/>
        <v>27319</v>
      </c>
      <c r="DN74" s="48">
        <f t="shared" si="49"/>
        <v>20619</v>
      </c>
      <c r="DO74" s="48">
        <f t="shared" si="49"/>
        <v>30964</v>
      </c>
      <c r="DP74" s="48">
        <f t="shared" si="49"/>
        <v>24546</v>
      </c>
      <c r="DQ74" s="48">
        <f t="shared" si="49"/>
        <v>29298</v>
      </c>
      <c r="DR74" s="48">
        <f t="shared" si="49"/>
        <v>28501</v>
      </c>
      <c r="DS74" s="48">
        <f t="shared" si="49"/>
        <v>16772</v>
      </c>
      <c r="DT74" s="48">
        <f t="shared" si="49"/>
        <v>20923</v>
      </c>
      <c r="DU74" s="48">
        <f t="shared" si="49"/>
        <v>19011</v>
      </c>
      <c r="DV74" s="48">
        <f t="shared" si="49"/>
        <v>22117</v>
      </c>
      <c r="DW74" s="48">
        <f t="shared" si="49"/>
        <v>9279</v>
      </c>
      <c r="DX74" s="48">
        <f t="shared" si="49"/>
        <v>23784</v>
      </c>
      <c r="DY74" s="48">
        <f t="shared" si="49"/>
        <v>11218</v>
      </c>
      <c r="DZ74" s="48">
        <f t="shared" ref="DZ74:GK74" si="50">SUM(DZ75:DZ162)</f>
        <v>16672</v>
      </c>
      <c r="EA74" s="48">
        <f t="shared" si="50"/>
        <v>17258</v>
      </c>
      <c r="EB74" s="48">
        <f t="shared" si="50"/>
        <v>14213</v>
      </c>
      <c r="EC74" s="48">
        <f t="shared" si="50"/>
        <v>21262</v>
      </c>
      <c r="ED74" s="48">
        <f t="shared" si="50"/>
        <v>6822</v>
      </c>
      <c r="EE74" s="48">
        <f t="shared" si="50"/>
        <v>10310</v>
      </c>
      <c r="EF74" s="48">
        <f t="shared" si="50"/>
        <v>18600</v>
      </c>
      <c r="EG74" s="48">
        <f t="shared" si="50"/>
        <v>15012</v>
      </c>
      <c r="EH74" s="48">
        <f t="shared" si="50"/>
        <v>26838</v>
      </c>
      <c r="EI74" s="48">
        <f t="shared" si="50"/>
        <v>14282</v>
      </c>
      <c r="EJ74" s="48">
        <f t="shared" si="50"/>
        <v>9525</v>
      </c>
      <c r="EK74" s="48">
        <f t="shared" si="50"/>
        <v>14251</v>
      </c>
      <c r="EL74" s="48">
        <f t="shared" si="50"/>
        <v>13864</v>
      </c>
      <c r="EM74" s="48">
        <f t="shared" si="50"/>
        <v>15990</v>
      </c>
      <c r="EN74" s="48">
        <f t="shared" si="50"/>
        <v>17747</v>
      </c>
      <c r="EO74" s="48">
        <f t="shared" si="50"/>
        <v>20297</v>
      </c>
      <c r="EP74" s="48">
        <f t="shared" si="50"/>
        <v>6578</v>
      </c>
      <c r="EQ74" s="48">
        <f t="shared" si="50"/>
        <v>17620</v>
      </c>
      <c r="ER74" s="48">
        <f t="shared" si="50"/>
        <v>19960</v>
      </c>
      <c r="ES74" s="48">
        <f t="shared" si="50"/>
        <v>15775</v>
      </c>
      <c r="ET74" s="48">
        <f t="shared" si="50"/>
        <v>17008</v>
      </c>
      <c r="EU74" s="48">
        <f t="shared" si="50"/>
        <v>17440</v>
      </c>
      <c r="EV74" s="48">
        <f t="shared" si="50"/>
        <v>13549</v>
      </c>
      <c r="EW74" s="48">
        <f t="shared" si="50"/>
        <v>14889</v>
      </c>
      <c r="EX74" s="48">
        <f t="shared" si="50"/>
        <v>13555</v>
      </c>
      <c r="EY74" s="48">
        <f t="shared" si="50"/>
        <v>13592</v>
      </c>
      <c r="EZ74" s="48">
        <f t="shared" si="50"/>
        <v>16466</v>
      </c>
      <c r="FA74" s="48">
        <f t="shared" si="50"/>
        <v>6916</v>
      </c>
      <c r="FB74" s="48">
        <f t="shared" si="50"/>
        <v>3874</v>
      </c>
      <c r="FC74" s="48">
        <f t="shared" si="50"/>
        <v>7339</v>
      </c>
      <c r="FD74" s="48">
        <f t="shared" si="50"/>
        <v>19640</v>
      </c>
      <c r="FE74" s="48">
        <f t="shared" si="50"/>
        <v>20729</v>
      </c>
      <c r="FF74" s="48">
        <f t="shared" si="50"/>
        <v>13488</v>
      </c>
      <c r="FG74" s="48">
        <f t="shared" si="50"/>
        <v>12410</v>
      </c>
      <c r="FH74" s="48">
        <f t="shared" si="50"/>
        <v>11198</v>
      </c>
      <c r="FI74" s="48">
        <f t="shared" si="50"/>
        <v>6843</v>
      </c>
      <c r="FJ74" s="48">
        <f t="shared" si="50"/>
        <v>11330</v>
      </c>
      <c r="FK74" s="48">
        <f t="shared" si="50"/>
        <v>6627</v>
      </c>
      <c r="FL74" s="48">
        <f t="shared" si="50"/>
        <v>6804</v>
      </c>
      <c r="FM74" s="48">
        <f t="shared" si="50"/>
        <v>7375</v>
      </c>
      <c r="FN74" s="48">
        <f t="shared" si="50"/>
        <v>12602</v>
      </c>
      <c r="FO74" s="48">
        <f t="shared" si="50"/>
        <v>6866</v>
      </c>
      <c r="FP74" s="48">
        <f t="shared" si="50"/>
        <v>3431</v>
      </c>
      <c r="FQ74" s="48">
        <f t="shared" si="50"/>
        <v>13444</v>
      </c>
      <c r="FR74" s="48">
        <f t="shared" si="50"/>
        <v>10099</v>
      </c>
      <c r="FS74" s="48">
        <f t="shared" si="50"/>
        <v>6259</v>
      </c>
      <c r="FT74" s="48">
        <f t="shared" si="50"/>
        <v>5172</v>
      </c>
      <c r="FU74" s="48">
        <f t="shared" si="50"/>
        <v>5982</v>
      </c>
      <c r="FV74" s="48">
        <f t="shared" si="50"/>
        <v>8236</v>
      </c>
      <c r="FW74" s="48">
        <f t="shared" si="50"/>
        <v>12671</v>
      </c>
      <c r="FX74" s="48">
        <f t="shared" si="50"/>
        <v>3342</v>
      </c>
      <c r="FY74" s="48">
        <f t="shared" si="50"/>
        <v>12106</v>
      </c>
      <c r="FZ74" s="48">
        <f t="shared" si="50"/>
        <v>4904</v>
      </c>
      <c r="GA74" s="48">
        <f t="shared" si="50"/>
        <v>7317</v>
      </c>
      <c r="GB74" s="48">
        <f t="shared" si="50"/>
        <v>10988</v>
      </c>
      <c r="GC74" s="48">
        <f t="shared" si="50"/>
        <v>9048</v>
      </c>
      <c r="GD74" s="48">
        <f t="shared" si="50"/>
        <v>10092</v>
      </c>
      <c r="GE74" s="48">
        <f t="shared" si="50"/>
        <v>11601</v>
      </c>
      <c r="GF74" s="48">
        <f t="shared" si="50"/>
        <v>12164</v>
      </c>
      <c r="GG74" s="48">
        <f t="shared" si="50"/>
        <v>7041</v>
      </c>
      <c r="GH74" s="48">
        <f t="shared" si="50"/>
        <v>7010</v>
      </c>
      <c r="GI74" s="48">
        <f t="shared" si="50"/>
        <v>7836</v>
      </c>
      <c r="GJ74" s="48">
        <f t="shared" si="50"/>
        <v>5627</v>
      </c>
      <c r="GK74" s="48">
        <f t="shared" si="50"/>
        <v>2573</v>
      </c>
      <c r="GL74" s="48">
        <f t="shared" ref="GL74:IW74" si="51">SUM(GL75:GL162)</f>
        <v>5555</v>
      </c>
      <c r="GM74" s="48">
        <f t="shared" si="51"/>
        <v>6813</v>
      </c>
      <c r="GN74" s="48">
        <f t="shared" si="51"/>
        <v>8196</v>
      </c>
      <c r="GO74" s="48">
        <f t="shared" si="51"/>
        <v>6845</v>
      </c>
      <c r="GP74" s="48">
        <f t="shared" si="51"/>
        <v>1240</v>
      </c>
      <c r="GQ74" s="48">
        <f t="shared" si="51"/>
        <v>5416</v>
      </c>
      <c r="GR74" s="48">
        <f t="shared" si="51"/>
        <v>1678</v>
      </c>
      <c r="GS74" s="48">
        <f t="shared" si="51"/>
        <v>9802</v>
      </c>
      <c r="GT74" s="48">
        <f t="shared" si="51"/>
        <v>3034</v>
      </c>
      <c r="GU74" s="48">
        <f t="shared" si="51"/>
        <v>4811</v>
      </c>
      <c r="GV74" s="48">
        <f t="shared" si="51"/>
        <v>4875</v>
      </c>
      <c r="GW74" s="48">
        <f t="shared" si="51"/>
        <v>4431</v>
      </c>
      <c r="GX74" s="48">
        <f t="shared" si="51"/>
        <v>11260</v>
      </c>
      <c r="GY74" s="48">
        <f t="shared" si="51"/>
        <v>8808</v>
      </c>
      <c r="GZ74" s="48">
        <f t="shared" si="51"/>
        <v>1570</v>
      </c>
      <c r="HA74" s="48">
        <f t="shared" si="51"/>
        <v>7459</v>
      </c>
      <c r="HB74" s="48">
        <f t="shared" si="51"/>
        <v>7673</v>
      </c>
      <c r="HC74" s="48">
        <f t="shared" si="51"/>
        <v>4940</v>
      </c>
      <c r="HD74" s="48">
        <f t="shared" si="51"/>
        <v>6746</v>
      </c>
      <c r="HE74" s="48">
        <f t="shared" si="51"/>
        <v>7545</v>
      </c>
      <c r="HF74" s="48">
        <f t="shared" si="51"/>
        <v>11340</v>
      </c>
      <c r="HG74" s="48">
        <f t="shared" si="51"/>
        <v>14831</v>
      </c>
      <c r="HH74" s="48">
        <f t="shared" si="51"/>
        <v>11106</v>
      </c>
      <c r="HI74" s="48">
        <f t="shared" si="51"/>
        <v>19531</v>
      </c>
      <c r="HJ74" s="48">
        <f t="shared" si="51"/>
        <v>9325</v>
      </c>
      <c r="HK74" s="48">
        <f t="shared" si="51"/>
        <v>15400</v>
      </c>
      <c r="HL74" s="48">
        <f t="shared" si="51"/>
        <v>7856</v>
      </c>
      <c r="HM74" s="48">
        <f t="shared" si="51"/>
        <v>19073</v>
      </c>
      <c r="HN74" s="48">
        <f t="shared" si="51"/>
        <v>20121</v>
      </c>
      <c r="HO74" s="48">
        <f t="shared" si="51"/>
        <v>24827</v>
      </c>
      <c r="HP74" s="48">
        <f t="shared" si="51"/>
        <v>21350</v>
      </c>
      <c r="HQ74" s="48">
        <f t="shared" si="51"/>
        <v>14266</v>
      </c>
      <c r="HR74" s="48">
        <f t="shared" si="51"/>
        <v>18016</v>
      </c>
      <c r="HS74" s="48">
        <f t="shared" si="51"/>
        <v>14872</v>
      </c>
      <c r="HT74" s="48">
        <f t="shared" si="51"/>
        <v>11650</v>
      </c>
      <c r="HU74" s="48">
        <f t="shared" si="51"/>
        <v>10078</v>
      </c>
      <c r="HV74" s="48">
        <f t="shared" si="51"/>
        <v>10684</v>
      </c>
      <c r="HW74" s="48">
        <f t="shared" si="51"/>
        <v>10144</v>
      </c>
      <c r="HX74" s="48">
        <f t="shared" si="51"/>
        <v>10923</v>
      </c>
      <c r="HY74" s="48">
        <f t="shared" si="51"/>
        <v>9442</v>
      </c>
      <c r="HZ74" s="48">
        <f t="shared" si="51"/>
        <v>17452</v>
      </c>
      <c r="IA74" s="48">
        <f t="shared" si="51"/>
        <v>10715</v>
      </c>
      <c r="IB74" s="48">
        <f t="shared" si="51"/>
        <v>18177</v>
      </c>
      <c r="IC74" s="48">
        <f t="shared" si="51"/>
        <v>23143</v>
      </c>
      <c r="ID74" s="48">
        <f t="shared" si="51"/>
        <v>15862</v>
      </c>
      <c r="IE74" s="48">
        <f t="shared" si="51"/>
        <v>16645</v>
      </c>
      <c r="IF74" s="48">
        <f t="shared" si="51"/>
        <v>23606</v>
      </c>
      <c r="IG74" s="48">
        <f t="shared" si="51"/>
        <v>26661</v>
      </c>
      <c r="IH74" s="48">
        <f t="shared" si="51"/>
        <v>35665</v>
      </c>
      <c r="II74" s="48">
        <f t="shared" si="51"/>
        <v>29685</v>
      </c>
      <c r="IJ74" s="48">
        <f t="shared" si="51"/>
        <v>17525</v>
      </c>
      <c r="IK74" s="48">
        <f t="shared" si="51"/>
        <v>25523</v>
      </c>
      <c r="IL74" s="48">
        <f t="shared" si="51"/>
        <v>22592</v>
      </c>
      <c r="IM74" s="48">
        <f t="shared" si="51"/>
        <v>20329</v>
      </c>
      <c r="IN74" s="48">
        <f t="shared" si="51"/>
        <v>16947</v>
      </c>
      <c r="IO74" s="48">
        <f t="shared" si="51"/>
        <v>21235</v>
      </c>
      <c r="IP74" s="48">
        <f t="shared" si="51"/>
        <v>24526</v>
      </c>
      <c r="IQ74" s="48">
        <f t="shared" si="51"/>
        <v>26792</v>
      </c>
      <c r="IR74" s="48">
        <f t="shared" si="51"/>
        <v>20679</v>
      </c>
      <c r="IS74" s="48">
        <f t="shared" si="51"/>
        <v>15248</v>
      </c>
      <c r="IT74" s="48">
        <f t="shared" si="51"/>
        <v>21739</v>
      </c>
      <c r="IU74" s="48">
        <f t="shared" si="51"/>
        <v>18517</v>
      </c>
      <c r="IV74" s="48">
        <f t="shared" si="51"/>
        <v>19203</v>
      </c>
      <c r="IW74" s="48">
        <f t="shared" si="51"/>
        <v>21198</v>
      </c>
      <c r="IX74" s="48">
        <f t="shared" ref="IX74:LI74" si="52">SUM(IX75:IX162)</f>
        <v>26419</v>
      </c>
      <c r="IY74" s="48">
        <f t="shared" si="52"/>
        <v>14336</v>
      </c>
      <c r="IZ74" s="48">
        <f t="shared" si="52"/>
        <v>20373</v>
      </c>
      <c r="JA74" s="48">
        <f t="shared" si="52"/>
        <v>25249</v>
      </c>
      <c r="JB74" s="48">
        <f t="shared" si="52"/>
        <v>15144</v>
      </c>
      <c r="JC74" s="48">
        <f t="shared" si="52"/>
        <v>24072</v>
      </c>
      <c r="JD74" s="48">
        <f t="shared" si="52"/>
        <v>8427</v>
      </c>
      <c r="JE74" s="48">
        <f t="shared" si="52"/>
        <v>15788</v>
      </c>
      <c r="JF74" s="48">
        <f t="shared" si="52"/>
        <v>11691</v>
      </c>
      <c r="JG74" s="48">
        <f t="shared" si="52"/>
        <v>12986</v>
      </c>
      <c r="JH74" s="48">
        <f t="shared" si="52"/>
        <v>16567</v>
      </c>
      <c r="JI74" s="48">
        <f t="shared" si="52"/>
        <v>4343</v>
      </c>
      <c r="JJ74" s="48">
        <f t="shared" si="52"/>
        <v>11523</v>
      </c>
      <c r="JK74" s="48">
        <f t="shared" si="52"/>
        <v>4330</v>
      </c>
      <c r="JL74" s="48">
        <f t="shared" si="52"/>
        <v>5618</v>
      </c>
      <c r="JM74" s="48">
        <f t="shared" si="52"/>
        <v>5972</v>
      </c>
      <c r="JN74" s="48">
        <f t="shared" si="52"/>
        <v>7573</v>
      </c>
      <c r="JO74" s="48">
        <f t="shared" si="52"/>
        <v>7129</v>
      </c>
      <c r="JP74" s="48">
        <f t="shared" si="52"/>
        <v>7922</v>
      </c>
      <c r="JQ74" s="48">
        <f t="shared" si="52"/>
        <v>8383</v>
      </c>
      <c r="JR74" s="48">
        <f t="shared" si="52"/>
        <v>10946</v>
      </c>
      <c r="JS74" s="48">
        <f t="shared" si="52"/>
        <v>6408</v>
      </c>
      <c r="JT74" s="48">
        <f t="shared" si="52"/>
        <v>8028</v>
      </c>
      <c r="JU74" s="48">
        <f t="shared" si="52"/>
        <v>8724</v>
      </c>
      <c r="JV74" s="48">
        <f t="shared" si="52"/>
        <v>9714</v>
      </c>
      <c r="JW74" s="48">
        <f t="shared" si="52"/>
        <v>17282</v>
      </c>
      <c r="JX74" s="48">
        <f t="shared" si="52"/>
        <v>8011</v>
      </c>
      <c r="JY74" s="48">
        <f t="shared" si="52"/>
        <v>9543</v>
      </c>
      <c r="JZ74" s="48">
        <f t="shared" si="52"/>
        <v>7180</v>
      </c>
      <c r="KA74" s="48">
        <f t="shared" si="52"/>
        <v>21117</v>
      </c>
      <c r="KB74" s="48">
        <f t="shared" si="52"/>
        <v>24026</v>
      </c>
      <c r="KC74" s="48">
        <f t="shared" si="52"/>
        <v>26128</v>
      </c>
      <c r="KD74" s="48">
        <f t="shared" si="52"/>
        <v>14800</v>
      </c>
      <c r="KE74" s="48">
        <f t="shared" si="52"/>
        <v>21514</v>
      </c>
      <c r="KF74" s="48">
        <f t="shared" si="52"/>
        <v>14904</v>
      </c>
      <c r="KG74" s="48">
        <f t="shared" si="52"/>
        <v>24866</v>
      </c>
      <c r="KH74" s="48">
        <f t="shared" si="52"/>
        <v>20524</v>
      </c>
      <c r="KI74" s="48">
        <f t="shared" si="52"/>
        <v>27441</v>
      </c>
      <c r="KJ74" s="48">
        <f t="shared" si="52"/>
        <v>22579</v>
      </c>
      <c r="KK74" s="48">
        <f t="shared" si="52"/>
        <v>20904</v>
      </c>
      <c r="KL74" s="48">
        <f t="shared" si="52"/>
        <v>21958</v>
      </c>
      <c r="KM74" s="48">
        <f t="shared" si="52"/>
        <v>22930</v>
      </c>
      <c r="KN74" s="48">
        <f t="shared" si="52"/>
        <v>20862</v>
      </c>
      <c r="KO74" s="48">
        <f t="shared" si="52"/>
        <v>13459</v>
      </c>
      <c r="KP74" s="48">
        <f t="shared" si="52"/>
        <v>12146</v>
      </c>
      <c r="KQ74" s="48">
        <f t="shared" si="52"/>
        <v>21560</v>
      </c>
      <c r="KR74" s="48">
        <f t="shared" si="52"/>
        <v>28826</v>
      </c>
      <c r="KS74" s="48">
        <f t="shared" si="52"/>
        <v>14716</v>
      </c>
      <c r="KT74" s="48">
        <f t="shared" si="52"/>
        <v>19078</v>
      </c>
      <c r="KU74" s="48">
        <f t="shared" si="52"/>
        <v>23951</v>
      </c>
      <c r="KV74" s="48">
        <f t="shared" si="52"/>
        <v>21235</v>
      </c>
      <c r="KW74" s="48">
        <f t="shared" si="52"/>
        <v>29346</v>
      </c>
      <c r="KX74" s="48">
        <f t="shared" si="52"/>
        <v>15605</v>
      </c>
      <c r="KY74" s="48">
        <f t="shared" si="52"/>
        <v>9836</v>
      </c>
      <c r="KZ74" s="48">
        <f t="shared" si="52"/>
        <v>12239</v>
      </c>
      <c r="LA74" s="48">
        <f t="shared" si="52"/>
        <v>15921</v>
      </c>
      <c r="LB74" s="48">
        <f t="shared" si="52"/>
        <v>16742</v>
      </c>
      <c r="LC74" s="48">
        <f t="shared" si="52"/>
        <v>11828</v>
      </c>
      <c r="LD74" s="48">
        <f t="shared" si="52"/>
        <v>7985</v>
      </c>
      <c r="LE74" s="48">
        <f t="shared" si="52"/>
        <v>10037</v>
      </c>
      <c r="LF74" s="48">
        <f t="shared" si="52"/>
        <v>10669</v>
      </c>
      <c r="LG74" s="48">
        <f t="shared" si="52"/>
        <v>6135</v>
      </c>
      <c r="LH74" s="48">
        <f t="shared" si="52"/>
        <v>9208</v>
      </c>
      <c r="LI74" s="48">
        <f t="shared" si="52"/>
        <v>5283</v>
      </c>
      <c r="LJ74" s="48">
        <f t="shared" ref="LJ74:NU74" si="53">SUM(LJ75:LJ162)</f>
        <v>1776</v>
      </c>
      <c r="LK74" s="48">
        <f t="shared" si="53"/>
        <v>2972</v>
      </c>
      <c r="LL74" s="48">
        <f t="shared" si="53"/>
        <v>1562</v>
      </c>
      <c r="LM74" s="48">
        <f t="shared" si="53"/>
        <v>4635</v>
      </c>
      <c r="LN74" s="48">
        <f t="shared" si="53"/>
        <v>4882</v>
      </c>
      <c r="LO74" s="48">
        <f t="shared" si="53"/>
        <v>4920</v>
      </c>
      <c r="LP74" s="48">
        <f t="shared" si="53"/>
        <v>2895</v>
      </c>
      <c r="LQ74" s="48">
        <f t="shared" si="53"/>
        <v>6000</v>
      </c>
      <c r="LR74" s="48">
        <f t="shared" si="53"/>
        <v>11547</v>
      </c>
      <c r="LS74" s="48">
        <f t="shared" si="53"/>
        <v>7175</v>
      </c>
      <c r="LT74" s="48">
        <f t="shared" si="53"/>
        <v>1768</v>
      </c>
      <c r="LU74" s="48">
        <f t="shared" si="53"/>
        <v>5938</v>
      </c>
      <c r="LV74" s="48">
        <f t="shared" si="53"/>
        <v>7707</v>
      </c>
      <c r="LW74" s="48">
        <f t="shared" si="53"/>
        <v>11113</v>
      </c>
      <c r="LX74" s="48">
        <f t="shared" si="53"/>
        <v>7956</v>
      </c>
      <c r="LY74" s="48">
        <f t="shared" si="53"/>
        <v>5136</v>
      </c>
      <c r="LZ74" s="48">
        <f t="shared" si="53"/>
        <v>8267</v>
      </c>
      <c r="MA74" s="48">
        <f t="shared" si="53"/>
        <v>12521</v>
      </c>
      <c r="MB74" s="48">
        <f t="shared" si="53"/>
        <v>12363</v>
      </c>
      <c r="MC74" s="48">
        <f t="shared" si="53"/>
        <v>14124</v>
      </c>
      <c r="MD74" s="48">
        <f t="shared" si="53"/>
        <v>12667</v>
      </c>
      <c r="ME74" s="48">
        <f t="shared" si="53"/>
        <v>17300</v>
      </c>
      <c r="MF74" s="48">
        <f t="shared" si="53"/>
        <v>10553</v>
      </c>
      <c r="MG74" s="48">
        <f t="shared" si="53"/>
        <v>20802</v>
      </c>
      <c r="MH74" s="48">
        <f t="shared" si="53"/>
        <v>22717</v>
      </c>
      <c r="MI74" s="48">
        <f t="shared" si="53"/>
        <v>14084</v>
      </c>
      <c r="MJ74" s="48">
        <f t="shared" si="53"/>
        <v>14316</v>
      </c>
      <c r="MK74" s="48">
        <f t="shared" si="53"/>
        <v>10822</v>
      </c>
      <c r="ML74" s="48">
        <f t="shared" si="53"/>
        <v>16398</v>
      </c>
      <c r="MM74" s="48">
        <f t="shared" si="53"/>
        <v>21102</v>
      </c>
      <c r="MN74" s="48">
        <f t="shared" si="53"/>
        <v>14048</v>
      </c>
      <c r="MO74" s="48">
        <f t="shared" si="53"/>
        <v>12629</v>
      </c>
      <c r="MP74" s="48">
        <f t="shared" si="53"/>
        <v>19892</v>
      </c>
      <c r="MQ74" s="48">
        <f t="shared" si="53"/>
        <v>24698</v>
      </c>
      <c r="MR74" s="48">
        <f t="shared" si="53"/>
        <v>24939</v>
      </c>
      <c r="MS74" s="48">
        <f t="shared" si="53"/>
        <v>30681</v>
      </c>
      <c r="MT74" s="48">
        <f t="shared" si="53"/>
        <v>28130</v>
      </c>
      <c r="MU74" s="48">
        <f t="shared" si="53"/>
        <v>24242</v>
      </c>
      <c r="MV74" s="48">
        <f t="shared" si="53"/>
        <v>26921</v>
      </c>
      <c r="MW74" s="48">
        <f t="shared" si="53"/>
        <v>27846</v>
      </c>
      <c r="MX74" s="48">
        <f t="shared" si="53"/>
        <v>21678</v>
      </c>
      <c r="MY74" s="48">
        <f t="shared" si="53"/>
        <v>28462</v>
      </c>
      <c r="MZ74" s="48">
        <f t="shared" si="53"/>
        <v>22960</v>
      </c>
      <c r="NA74" s="48">
        <f t="shared" si="53"/>
        <v>25803</v>
      </c>
      <c r="NB74" s="48">
        <f t="shared" si="53"/>
        <v>24145</v>
      </c>
      <c r="NC74" s="48">
        <f t="shared" si="53"/>
        <v>26908</v>
      </c>
      <c r="ND74" s="48">
        <f t="shared" si="53"/>
        <v>28255</v>
      </c>
      <c r="NE74" s="48">
        <f t="shared" si="53"/>
        <v>27747</v>
      </c>
      <c r="NF74" s="48">
        <f t="shared" si="53"/>
        <v>24129</v>
      </c>
      <c r="NG74" s="48">
        <f t="shared" si="53"/>
        <v>35044</v>
      </c>
      <c r="NH74" s="48">
        <f t="shared" si="53"/>
        <v>24290</v>
      </c>
      <c r="NI74" s="48">
        <f t="shared" si="53"/>
        <v>11933</v>
      </c>
      <c r="NJ74" s="48">
        <f t="shared" si="53"/>
        <v>3052</v>
      </c>
      <c r="NK74" s="48">
        <f t="shared" si="53"/>
        <v>12700</v>
      </c>
      <c r="NL74" s="48">
        <f t="shared" si="53"/>
        <v>8291</v>
      </c>
      <c r="NM74" s="48">
        <f t="shared" si="53"/>
        <v>10248</v>
      </c>
      <c r="NN74" s="48">
        <f t="shared" si="53"/>
        <v>13125</v>
      </c>
      <c r="NO74" s="48">
        <f t="shared" si="53"/>
        <v>10999</v>
      </c>
      <c r="NP74" s="48">
        <f t="shared" si="53"/>
        <v>25685</v>
      </c>
      <c r="NQ74" s="48">
        <f t="shared" si="53"/>
        <v>17782</v>
      </c>
      <c r="NR74" s="48">
        <f t="shared" si="53"/>
        <v>13258</v>
      </c>
      <c r="NS74" s="48">
        <f t="shared" si="53"/>
        <v>14623</v>
      </c>
      <c r="NT74" s="48">
        <f t="shared" si="53"/>
        <v>9936</v>
      </c>
      <c r="NU74" s="48">
        <f t="shared" si="53"/>
        <v>16892</v>
      </c>
      <c r="NV74" s="48">
        <f t="shared" ref="NV74:QG74" si="54">SUM(NV75:NV162)</f>
        <v>19239</v>
      </c>
      <c r="NW74" s="48">
        <f t="shared" si="54"/>
        <v>15729</v>
      </c>
      <c r="NX74" s="48">
        <f t="shared" si="54"/>
        <v>17296</v>
      </c>
      <c r="NY74" s="48">
        <f t="shared" si="54"/>
        <v>19539</v>
      </c>
      <c r="NZ74" s="48">
        <f t="shared" si="54"/>
        <v>24696</v>
      </c>
      <c r="OA74" s="48">
        <f t="shared" si="54"/>
        <v>24711</v>
      </c>
      <c r="OB74" s="48">
        <f t="shared" si="54"/>
        <v>26954</v>
      </c>
      <c r="OC74" s="48">
        <f t="shared" si="54"/>
        <v>34156</v>
      </c>
      <c r="OD74" s="48">
        <f t="shared" si="54"/>
        <v>32312</v>
      </c>
      <c r="OE74" s="48">
        <f t="shared" si="54"/>
        <v>26883</v>
      </c>
      <c r="OF74" s="48">
        <f t="shared" si="54"/>
        <v>21868</v>
      </c>
      <c r="OG74" s="48">
        <f t="shared" si="54"/>
        <v>28102</v>
      </c>
      <c r="OH74" s="48">
        <f t="shared" si="54"/>
        <v>23398</v>
      </c>
      <c r="OI74" s="48">
        <f t="shared" si="54"/>
        <v>23196</v>
      </c>
      <c r="OJ74" s="48">
        <f t="shared" si="54"/>
        <v>32325</v>
      </c>
      <c r="OK74" s="48">
        <f t="shared" si="54"/>
        <v>25656</v>
      </c>
      <c r="OL74" s="48">
        <f t="shared" si="54"/>
        <v>14495</v>
      </c>
      <c r="OM74" s="48">
        <f t="shared" si="54"/>
        <v>25190</v>
      </c>
      <c r="ON74" s="48">
        <f t="shared" si="54"/>
        <v>28047</v>
      </c>
      <c r="OO74" s="48">
        <f t="shared" si="54"/>
        <v>28117</v>
      </c>
      <c r="OP74" s="48">
        <f t="shared" si="54"/>
        <v>31285</v>
      </c>
      <c r="OQ74" s="48">
        <f t="shared" si="54"/>
        <v>18753</v>
      </c>
      <c r="OR74" s="48">
        <f t="shared" si="54"/>
        <v>24581</v>
      </c>
      <c r="OS74" s="48">
        <f t="shared" si="54"/>
        <v>15923</v>
      </c>
      <c r="OT74" s="48">
        <f t="shared" si="54"/>
        <v>20154</v>
      </c>
      <c r="OU74" s="48">
        <f t="shared" si="54"/>
        <v>13860</v>
      </c>
      <c r="OV74" s="48">
        <f t="shared" si="54"/>
        <v>17746</v>
      </c>
      <c r="OW74" s="48">
        <f t="shared" si="54"/>
        <v>17505</v>
      </c>
      <c r="OX74" s="48">
        <f t="shared" si="54"/>
        <v>15909</v>
      </c>
      <c r="OY74" s="48">
        <f t="shared" si="54"/>
        <v>18365</v>
      </c>
      <c r="OZ74" s="48">
        <f t="shared" si="54"/>
        <v>8339</v>
      </c>
      <c r="PA74" s="48">
        <f t="shared" si="54"/>
        <v>8670</v>
      </c>
      <c r="PB74" s="48">
        <f t="shared" si="54"/>
        <v>9179</v>
      </c>
      <c r="PC74" s="48">
        <f t="shared" si="54"/>
        <v>11449</v>
      </c>
      <c r="PD74" s="48">
        <f t="shared" si="54"/>
        <v>36.612240000000007</v>
      </c>
      <c r="PE74" s="48">
        <f t="shared" si="54"/>
        <v>0</v>
      </c>
      <c r="PF74" s="48">
        <f t="shared" si="54"/>
        <v>0</v>
      </c>
      <c r="PG74" s="48">
        <f t="shared" si="54"/>
        <v>32.793544000000004</v>
      </c>
      <c r="PH74" s="48">
        <f t="shared" si="54"/>
        <v>28.896112000000002</v>
      </c>
      <c r="PI74" s="48">
        <f t="shared" si="54"/>
        <v>27.951280000000004</v>
      </c>
      <c r="PJ74" s="48">
        <f t="shared" si="54"/>
        <v>84.838040000000007</v>
      </c>
      <c r="PK74" s="48">
        <f t="shared" si="54"/>
        <v>108.97062400000002</v>
      </c>
      <c r="PL74" s="48">
        <f t="shared" si="54"/>
        <v>19.290320000000001</v>
      </c>
      <c r="PM74" s="48">
        <f t="shared" si="54"/>
        <v>99.325464000000011</v>
      </c>
      <c r="PN74" s="48">
        <f t="shared" si="54"/>
        <v>33.738376000000002</v>
      </c>
      <c r="PO74" s="48">
        <f t="shared" si="54"/>
        <v>38.580640000000002</v>
      </c>
      <c r="PP74" s="48">
        <f t="shared" si="54"/>
        <v>87.751272000000014</v>
      </c>
      <c r="PQ74" s="48">
        <f t="shared" si="54"/>
        <v>47.202232000000002</v>
      </c>
      <c r="PR74" s="48">
        <f t="shared" si="54"/>
        <v>65.547719999999998</v>
      </c>
      <c r="PS74" s="48">
        <f t="shared" si="54"/>
        <v>143.614464</v>
      </c>
      <c r="PT74" s="48">
        <f t="shared" si="54"/>
        <v>38.580640000000002</v>
      </c>
      <c r="PU74" s="48">
        <f t="shared" si="54"/>
        <v>0</v>
      </c>
      <c r="PV74" s="48">
        <f t="shared" si="54"/>
        <v>48.2258</v>
      </c>
      <c r="PW74" s="48">
        <f t="shared" si="54"/>
        <v>27.006447999999999</v>
      </c>
      <c r="PX74" s="48">
        <f t="shared" si="54"/>
        <v>78.066744</v>
      </c>
      <c r="PY74" s="48">
        <f t="shared" si="54"/>
        <v>122.47384800000002</v>
      </c>
      <c r="PZ74" s="48">
        <f t="shared" si="54"/>
        <v>33.738376000000002</v>
      </c>
      <c r="QA74" s="48">
        <f t="shared" si="54"/>
        <v>0</v>
      </c>
      <c r="QB74" s="48">
        <f t="shared" si="54"/>
        <v>0</v>
      </c>
      <c r="QC74" s="48">
        <f t="shared" si="54"/>
        <v>33.738376000000002</v>
      </c>
      <c r="QD74" s="48">
        <f t="shared" si="54"/>
        <v>3.8580640000000002</v>
      </c>
      <c r="QE74" s="48">
        <f t="shared" si="54"/>
        <v>49.131264000000002</v>
      </c>
      <c r="QF74" s="48">
        <f t="shared" si="54"/>
        <v>105.03382400000001</v>
      </c>
      <c r="QG74" s="48">
        <f t="shared" si="54"/>
        <v>123.41868000000001</v>
      </c>
      <c r="QH74" s="48">
        <f t="shared" ref="QH74:SS74" si="55">SUM(QH75:QH162)</f>
        <v>53.028696000000004</v>
      </c>
      <c r="QI74" s="48">
        <f t="shared" si="55"/>
        <v>5204.0559199999998</v>
      </c>
      <c r="QJ74" s="48">
        <f t="shared" si="55"/>
        <v>2645.4508639999999</v>
      </c>
      <c r="QK74" s="48">
        <f t="shared" si="55"/>
        <v>114.67898400000001</v>
      </c>
      <c r="QL74" s="48">
        <f t="shared" si="55"/>
        <v>35.667408000000002</v>
      </c>
      <c r="QM74" s="48">
        <f t="shared" si="55"/>
        <v>0</v>
      </c>
      <c r="QN74" s="48">
        <f t="shared" si="55"/>
        <v>2595.8471840000002</v>
      </c>
      <c r="QO74" s="48">
        <f t="shared" si="55"/>
        <v>0</v>
      </c>
      <c r="QP74" s="48">
        <f t="shared" si="55"/>
        <v>0</v>
      </c>
      <c r="QQ74" s="48">
        <f t="shared" si="55"/>
        <v>0</v>
      </c>
      <c r="QR74" s="48">
        <f t="shared" si="55"/>
        <v>0</v>
      </c>
      <c r="QS74" s="48">
        <f t="shared" si="55"/>
        <v>0</v>
      </c>
      <c r="QT74" s="48">
        <f t="shared" si="55"/>
        <v>13.503223999999999</v>
      </c>
      <c r="QU74" s="48">
        <f t="shared" si="55"/>
        <v>0</v>
      </c>
      <c r="QV74" s="48">
        <f t="shared" si="55"/>
        <v>0</v>
      </c>
      <c r="QW74" s="48">
        <f t="shared" si="55"/>
        <v>0</v>
      </c>
      <c r="QX74" s="48">
        <f t="shared" si="55"/>
        <v>0</v>
      </c>
      <c r="QY74" s="48">
        <f t="shared" si="55"/>
        <v>0</v>
      </c>
      <c r="QZ74" s="48">
        <f t="shared" si="55"/>
        <v>0</v>
      </c>
      <c r="RA74" s="48">
        <f t="shared" si="55"/>
        <v>0</v>
      </c>
      <c r="RB74" s="48">
        <f t="shared" si="55"/>
        <v>0</v>
      </c>
      <c r="RC74" s="48">
        <f t="shared" si="55"/>
        <v>0</v>
      </c>
      <c r="RD74" s="48">
        <f t="shared" si="55"/>
        <v>0</v>
      </c>
      <c r="RE74" s="48">
        <f t="shared" si="55"/>
        <v>73.263847999999996</v>
      </c>
      <c r="RF74" s="48">
        <f t="shared" si="55"/>
        <v>66.53192</v>
      </c>
      <c r="RG74" s="48">
        <f t="shared" si="55"/>
        <v>0</v>
      </c>
      <c r="RH74" s="48">
        <f t="shared" si="55"/>
        <v>0</v>
      </c>
      <c r="RI74" s="48">
        <f t="shared" si="55"/>
        <v>0</v>
      </c>
      <c r="RJ74" s="48">
        <f t="shared" si="55"/>
        <v>0</v>
      </c>
      <c r="RK74" s="48">
        <f t="shared" si="55"/>
        <v>0</v>
      </c>
      <c r="RL74" s="48">
        <f t="shared" si="55"/>
        <v>0</v>
      </c>
      <c r="RM74" s="48">
        <f t="shared" si="55"/>
        <v>0</v>
      </c>
      <c r="RN74" s="48">
        <f t="shared" si="55"/>
        <v>0</v>
      </c>
      <c r="RO74" s="48">
        <f t="shared" si="55"/>
        <v>0</v>
      </c>
      <c r="RP74" s="48">
        <f t="shared" si="55"/>
        <v>0</v>
      </c>
      <c r="RQ74" s="48">
        <f t="shared" si="55"/>
        <v>0</v>
      </c>
      <c r="RR74" s="48">
        <f t="shared" si="55"/>
        <v>0</v>
      </c>
      <c r="RS74" s="48">
        <f t="shared" si="55"/>
        <v>0</v>
      </c>
      <c r="RT74" s="48">
        <f t="shared" si="55"/>
        <v>0</v>
      </c>
      <c r="RU74" s="48">
        <f t="shared" si="55"/>
        <v>0</v>
      </c>
      <c r="RV74" s="48">
        <f t="shared" si="55"/>
        <v>0</v>
      </c>
      <c r="RW74" s="48">
        <f t="shared" si="55"/>
        <v>0</v>
      </c>
      <c r="RX74" s="48">
        <f t="shared" si="55"/>
        <v>2.8738640000000002</v>
      </c>
      <c r="RY74" s="48">
        <f t="shared" si="55"/>
        <v>0</v>
      </c>
      <c r="RZ74" s="48">
        <f t="shared" si="55"/>
        <v>0</v>
      </c>
      <c r="SA74" s="48">
        <f t="shared" si="55"/>
        <v>0</v>
      </c>
      <c r="SB74" s="48">
        <f t="shared" si="55"/>
        <v>0</v>
      </c>
      <c r="SC74" s="48">
        <f t="shared" si="55"/>
        <v>0</v>
      </c>
      <c r="SD74" s="48">
        <f t="shared" si="55"/>
        <v>0</v>
      </c>
      <c r="SE74" s="48">
        <f t="shared" si="55"/>
        <v>0</v>
      </c>
      <c r="SF74" s="48">
        <f t="shared" si="55"/>
        <v>0</v>
      </c>
      <c r="SG74" s="48">
        <f t="shared" si="55"/>
        <v>0</v>
      </c>
      <c r="SH74" s="48">
        <f t="shared" si="55"/>
        <v>0</v>
      </c>
      <c r="SI74" s="48">
        <f t="shared" si="55"/>
        <v>0</v>
      </c>
      <c r="SJ74" s="48">
        <f t="shared" si="55"/>
        <v>0</v>
      </c>
      <c r="SK74" s="48">
        <f t="shared" si="55"/>
        <v>0</v>
      </c>
      <c r="SL74" s="48">
        <f t="shared" si="55"/>
        <v>0</v>
      </c>
      <c r="SM74" s="48">
        <f t="shared" si="55"/>
        <v>34.683208</v>
      </c>
      <c r="SN74" s="48">
        <f t="shared" si="55"/>
        <v>183.179304</v>
      </c>
      <c r="SO74" s="48">
        <f t="shared" si="55"/>
        <v>2493.2541759999999</v>
      </c>
      <c r="SP74" s="48">
        <f t="shared" si="55"/>
        <v>0</v>
      </c>
      <c r="SQ74" s="48">
        <f t="shared" si="55"/>
        <v>0</v>
      </c>
      <c r="SR74" s="48">
        <f t="shared" si="55"/>
        <v>115.74192000000001</v>
      </c>
      <c r="SS74" s="48">
        <f t="shared" si="55"/>
        <v>2307.9490000000001</v>
      </c>
      <c r="ST74" s="48">
        <f t="shared" ref="ST74:VE74" si="56">SUM(ST75:ST162)</f>
        <v>0</v>
      </c>
      <c r="SU74" s="48">
        <f t="shared" si="56"/>
        <v>0</v>
      </c>
      <c r="SV74" s="48">
        <f t="shared" si="56"/>
        <v>0</v>
      </c>
      <c r="SW74" s="48">
        <f t="shared" si="56"/>
        <v>0</v>
      </c>
      <c r="SX74" s="48">
        <f t="shared" si="56"/>
        <v>2480.2627360000001</v>
      </c>
      <c r="SY74" s="48">
        <f t="shared" si="56"/>
        <v>0</v>
      </c>
      <c r="SZ74" s="48">
        <f t="shared" si="56"/>
        <v>0</v>
      </c>
      <c r="TA74" s="48">
        <f t="shared" si="56"/>
        <v>0</v>
      </c>
      <c r="TB74" s="48">
        <f t="shared" si="56"/>
        <v>0</v>
      </c>
      <c r="TC74" s="48">
        <f t="shared" si="56"/>
        <v>0</v>
      </c>
      <c r="TD74" s="48">
        <f t="shared" si="56"/>
        <v>2283.4621040000002</v>
      </c>
      <c r="TE74" s="48">
        <f t="shared" si="56"/>
        <v>0</v>
      </c>
      <c r="TF74" s="48">
        <f t="shared" si="56"/>
        <v>0</v>
      </c>
      <c r="TG74" s="48">
        <f t="shared" si="56"/>
        <v>0</v>
      </c>
      <c r="TH74" s="48">
        <f t="shared" si="56"/>
        <v>2336.29396</v>
      </c>
      <c r="TI74" s="48">
        <f t="shared" si="56"/>
        <v>0</v>
      </c>
      <c r="TJ74" s="48">
        <f t="shared" si="56"/>
        <v>0</v>
      </c>
      <c r="TK74" s="48">
        <f t="shared" si="56"/>
        <v>0</v>
      </c>
      <c r="TL74" s="48">
        <f t="shared" si="56"/>
        <v>0</v>
      </c>
      <c r="TM74" s="48">
        <f t="shared" si="56"/>
        <v>0</v>
      </c>
      <c r="TN74" s="48">
        <f t="shared" si="56"/>
        <v>0</v>
      </c>
      <c r="TO74" s="48">
        <f t="shared" si="56"/>
        <v>0</v>
      </c>
      <c r="TP74" s="48">
        <f t="shared" si="56"/>
        <v>0</v>
      </c>
      <c r="TQ74" s="48">
        <f t="shared" si="56"/>
        <v>0</v>
      </c>
      <c r="TR74" s="48">
        <f t="shared" si="56"/>
        <v>0</v>
      </c>
      <c r="TS74" s="48">
        <f t="shared" si="56"/>
        <v>0</v>
      </c>
      <c r="TT74" s="48">
        <f t="shared" si="56"/>
        <v>0</v>
      </c>
      <c r="TU74" s="48">
        <f t="shared" si="56"/>
        <v>0</v>
      </c>
      <c r="TV74" s="48">
        <f t="shared" si="56"/>
        <v>0</v>
      </c>
      <c r="TW74" s="48">
        <f t="shared" si="56"/>
        <v>0</v>
      </c>
      <c r="TX74" s="48">
        <f t="shared" si="56"/>
        <v>38.580640000000002</v>
      </c>
      <c r="TY74" s="48">
        <f t="shared" si="56"/>
        <v>0</v>
      </c>
      <c r="TZ74" s="48">
        <f t="shared" si="56"/>
        <v>0</v>
      </c>
      <c r="UA74" s="48">
        <f t="shared" si="56"/>
        <v>0</v>
      </c>
      <c r="UB74" s="48">
        <f t="shared" si="56"/>
        <v>0</v>
      </c>
      <c r="UC74" s="48">
        <f t="shared" si="56"/>
        <v>0</v>
      </c>
      <c r="UD74" s="48">
        <f t="shared" si="56"/>
        <v>0</v>
      </c>
      <c r="UE74" s="48">
        <f t="shared" si="56"/>
        <v>0</v>
      </c>
      <c r="UF74" s="48">
        <f t="shared" si="56"/>
        <v>0</v>
      </c>
      <c r="UG74" s="48">
        <f t="shared" si="56"/>
        <v>0</v>
      </c>
      <c r="UH74" s="48">
        <f t="shared" si="56"/>
        <v>0</v>
      </c>
      <c r="UI74" s="48">
        <f t="shared" si="56"/>
        <v>0</v>
      </c>
      <c r="UJ74" s="48">
        <f t="shared" si="56"/>
        <v>0</v>
      </c>
      <c r="UK74" s="48">
        <f t="shared" si="56"/>
        <v>25.038048000000003</v>
      </c>
      <c r="UL74" s="48">
        <f t="shared" si="56"/>
        <v>0</v>
      </c>
      <c r="UM74" s="48">
        <f t="shared" si="56"/>
        <v>0</v>
      </c>
      <c r="UN74" s="48">
        <f t="shared" si="56"/>
        <v>5100.8330240000005</v>
      </c>
      <c r="UO74" s="48">
        <f t="shared" si="56"/>
        <v>0</v>
      </c>
      <c r="UP74" s="48">
        <f t="shared" si="56"/>
        <v>0</v>
      </c>
      <c r="UQ74" s="48">
        <f t="shared" si="56"/>
        <v>18.306120000000004</v>
      </c>
      <c r="UR74" s="48">
        <f t="shared" si="56"/>
        <v>2604.2325679999999</v>
      </c>
      <c r="US74" s="48">
        <f t="shared" si="56"/>
        <v>2623.5622560000002</v>
      </c>
      <c r="UT74" s="48">
        <f t="shared" si="56"/>
        <v>5672.0627039999999</v>
      </c>
      <c r="UU74" s="48">
        <f t="shared" si="56"/>
        <v>2604.3113039999998</v>
      </c>
      <c r="UV74" s="48">
        <f t="shared" si="56"/>
        <v>4696.8779759999998</v>
      </c>
      <c r="UW74" s="48">
        <f t="shared" si="56"/>
        <v>5291.3741440000003</v>
      </c>
      <c r="UX74" s="48">
        <f t="shared" si="56"/>
        <v>2638.1677840000002</v>
      </c>
      <c r="UY74" s="48">
        <f t="shared" si="56"/>
        <v>21.219352000000004</v>
      </c>
      <c r="UZ74" s="48">
        <f t="shared" si="56"/>
        <v>15602.010816000002</v>
      </c>
      <c r="VA74" s="48">
        <f t="shared" si="56"/>
        <v>15073.298576000001</v>
      </c>
      <c r="VB74" s="48">
        <f t="shared" si="56"/>
        <v>5290.4686800000009</v>
      </c>
      <c r="VC74" s="48">
        <f t="shared" si="56"/>
        <v>5399.3605680000001</v>
      </c>
      <c r="VD74" s="48">
        <f t="shared" si="56"/>
        <v>10734.078880000001</v>
      </c>
      <c r="VE74" s="48">
        <f t="shared" si="56"/>
        <v>8299.36492</v>
      </c>
      <c r="VF74" s="48">
        <f t="shared" ref="VF74:XQ74" si="57">SUM(VF75:VF162)</f>
        <v>8050.6772640000008</v>
      </c>
      <c r="VG74" s="48">
        <f t="shared" si="57"/>
        <v>10794.902440000002</v>
      </c>
      <c r="VH74" s="48">
        <f t="shared" si="57"/>
        <v>13671.128520000002</v>
      </c>
      <c r="VI74" s="48">
        <f t="shared" si="57"/>
        <v>8185.3945600000006</v>
      </c>
      <c r="VJ74" s="48">
        <f t="shared" si="57"/>
        <v>14166.063016</v>
      </c>
      <c r="VK74" s="48">
        <f t="shared" si="57"/>
        <v>5182.8365679999997</v>
      </c>
      <c r="VL74" s="48">
        <f t="shared" si="57"/>
        <v>13004.864487999999</v>
      </c>
      <c r="VM74" s="48">
        <f t="shared" si="57"/>
        <v>7990.5623280000009</v>
      </c>
      <c r="VN74" s="48">
        <f t="shared" si="57"/>
        <v>10992.647904000001</v>
      </c>
      <c r="VO74" s="48">
        <f t="shared" si="57"/>
        <v>7907.4564800000007</v>
      </c>
      <c r="VP74" s="48">
        <f t="shared" si="57"/>
        <v>18731.451872000001</v>
      </c>
      <c r="VQ74" s="48">
        <f t="shared" si="57"/>
        <v>10681.916280000001</v>
      </c>
      <c r="VR74" s="48">
        <f t="shared" si="57"/>
        <v>13894.54192</v>
      </c>
      <c r="VS74" s="48">
        <f t="shared" si="57"/>
        <v>10705.025296</v>
      </c>
      <c r="VT74" s="48">
        <f t="shared" si="57"/>
        <v>19371.221240000003</v>
      </c>
      <c r="VU74" s="48">
        <f t="shared" si="57"/>
        <v>16591.210552</v>
      </c>
      <c r="VV74" s="48">
        <f t="shared" si="57"/>
        <v>22052.103304</v>
      </c>
      <c r="VW74" s="48">
        <f t="shared" si="57"/>
        <v>2831.1890880000001</v>
      </c>
      <c r="VX74" s="48">
        <f t="shared" si="57"/>
        <v>2785.08916</v>
      </c>
      <c r="VY74" s="48">
        <f t="shared" si="57"/>
        <v>8249.0132480000011</v>
      </c>
      <c r="VZ74" s="48">
        <f t="shared" si="57"/>
        <v>14086.657760000002</v>
      </c>
      <c r="WA74" s="48">
        <f t="shared" si="57"/>
        <v>2714.8172800000002</v>
      </c>
      <c r="WB74" s="48">
        <f t="shared" si="57"/>
        <v>5662.9293280000011</v>
      </c>
      <c r="WC74" s="48">
        <f t="shared" si="57"/>
        <v>13649.397384000002</v>
      </c>
      <c r="WD74" s="48">
        <f t="shared" si="57"/>
        <v>13717.504024</v>
      </c>
      <c r="WE74" s="48">
        <f t="shared" si="57"/>
        <v>14048.667640000001</v>
      </c>
      <c r="WF74" s="48">
        <f t="shared" si="57"/>
        <v>16441.021632</v>
      </c>
      <c r="WG74" s="48">
        <f t="shared" si="57"/>
        <v>10828.325872000001</v>
      </c>
      <c r="WH74" s="48">
        <f t="shared" si="57"/>
        <v>22754.585896000001</v>
      </c>
      <c r="WI74" s="48">
        <f t="shared" si="57"/>
        <v>20484.430176000002</v>
      </c>
      <c r="WJ74" s="48">
        <f t="shared" si="57"/>
        <v>22052.575720000001</v>
      </c>
      <c r="WK74" s="48">
        <f t="shared" si="57"/>
        <v>24925.849200000004</v>
      </c>
      <c r="WL74" s="48">
        <f t="shared" si="57"/>
        <v>30378.356567999999</v>
      </c>
      <c r="WM74" s="48">
        <f t="shared" si="57"/>
        <v>13509.444144000001</v>
      </c>
      <c r="WN74" s="48">
        <f t="shared" si="57"/>
        <v>39739.358344000007</v>
      </c>
      <c r="WO74" s="48">
        <f t="shared" si="57"/>
        <v>30486.854776</v>
      </c>
      <c r="WP74" s="48">
        <f t="shared" si="57"/>
        <v>40760.997312</v>
      </c>
      <c r="WQ74" s="48">
        <f t="shared" si="57"/>
        <v>21359.698920000003</v>
      </c>
      <c r="WR74" s="48">
        <f t="shared" si="57"/>
        <v>24213.839552000001</v>
      </c>
      <c r="WS74" s="48">
        <f t="shared" si="57"/>
        <v>42050.456784000002</v>
      </c>
      <c r="WT74" s="48">
        <f t="shared" si="57"/>
        <v>13190.327136</v>
      </c>
      <c r="WU74" s="48">
        <f t="shared" si="57"/>
        <v>15950.575088000001</v>
      </c>
      <c r="WV74" s="48">
        <f t="shared" si="57"/>
        <v>18803.652784000002</v>
      </c>
      <c r="WW74" s="48">
        <f t="shared" si="57"/>
        <v>20709.497032000003</v>
      </c>
      <c r="WX74" s="48">
        <f t="shared" si="57"/>
        <v>27506.146024000001</v>
      </c>
      <c r="WY74" s="48">
        <f t="shared" si="57"/>
        <v>35806.337672000001</v>
      </c>
      <c r="WZ74" s="48">
        <f t="shared" si="57"/>
        <v>11067.880152000002</v>
      </c>
      <c r="XA74" s="48">
        <f t="shared" si="57"/>
        <v>10822.184464</v>
      </c>
      <c r="XB74" s="48">
        <f t="shared" si="57"/>
        <v>13415.630200000001</v>
      </c>
      <c r="XC74" s="48">
        <f t="shared" si="57"/>
        <v>5459.5936080000001</v>
      </c>
      <c r="XD74" s="48">
        <f t="shared" si="57"/>
        <v>0</v>
      </c>
      <c r="XE74" s="48">
        <f t="shared" si="57"/>
        <v>0</v>
      </c>
      <c r="XF74" s="48">
        <f t="shared" si="57"/>
        <v>5521.1651600000005</v>
      </c>
      <c r="XG74" s="48">
        <f t="shared" si="57"/>
        <v>5521.4407360000005</v>
      </c>
      <c r="XH74" s="48">
        <f t="shared" si="57"/>
        <v>8359.9129040000007</v>
      </c>
      <c r="XI74" s="48">
        <f t="shared" si="57"/>
        <v>5417.154904</v>
      </c>
      <c r="XJ74" s="48">
        <f t="shared" si="57"/>
        <v>5683.4006879999997</v>
      </c>
      <c r="XK74" s="48">
        <f t="shared" si="57"/>
        <v>0</v>
      </c>
      <c r="XL74" s="48">
        <f t="shared" si="57"/>
        <v>0</v>
      </c>
      <c r="XM74" s="48">
        <f t="shared" si="57"/>
        <v>0</v>
      </c>
      <c r="XN74" s="48">
        <f t="shared" si="57"/>
        <v>0</v>
      </c>
      <c r="XO74" s="48">
        <f t="shared" si="57"/>
        <v>0</v>
      </c>
      <c r="XP74" s="48">
        <f t="shared" si="57"/>
        <v>0</v>
      </c>
      <c r="XQ74" s="48">
        <f t="shared" si="57"/>
        <v>0</v>
      </c>
      <c r="XR74" s="48">
        <f t="shared" ref="XR74:AAC74" si="58">SUM(XR75:XR162)</f>
        <v>0</v>
      </c>
      <c r="XS74" s="48">
        <f t="shared" si="58"/>
        <v>0</v>
      </c>
      <c r="XT74" s="48">
        <f t="shared" si="58"/>
        <v>0</v>
      </c>
      <c r="XU74" s="48">
        <f t="shared" si="58"/>
        <v>0</v>
      </c>
      <c r="XV74" s="48">
        <f t="shared" si="58"/>
        <v>0</v>
      </c>
      <c r="XW74" s="48">
        <f t="shared" si="58"/>
        <v>0</v>
      </c>
      <c r="XX74" s="48">
        <f t="shared" si="58"/>
        <v>0</v>
      </c>
      <c r="XY74" s="48">
        <f t="shared" si="58"/>
        <v>0</v>
      </c>
      <c r="XZ74" s="48">
        <f t="shared" si="58"/>
        <v>0</v>
      </c>
      <c r="YA74" s="48">
        <f t="shared" si="58"/>
        <v>0</v>
      </c>
      <c r="YB74" s="48">
        <f t="shared" si="58"/>
        <v>0</v>
      </c>
      <c r="YC74" s="48">
        <f t="shared" si="58"/>
        <v>0</v>
      </c>
      <c r="YD74" s="48">
        <f t="shared" si="58"/>
        <v>0</v>
      </c>
      <c r="YE74" s="48">
        <f t="shared" si="58"/>
        <v>0</v>
      </c>
      <c r="YF74" s="48">
        <f t="shared" si="58"/>
        <v>0</v>
      </c>
      <c r="YG74" s="48">
        <f t="shared" si="58"/>
        <v>0</v>
      </c>
      <c r="YH74" s="48">
        <f t="shared" si="58"/>
        <v>0</v>
      </c>
      <c r="YI74" s="48">
        <f t="shared" si="58"/>
        <v>0</v>
      </c>
      <c r="YJ74" s="48">
        <f t="shared" si="58"/>
        <v>0</v>
      </c>
      <c r="YK74" s="48">
        <f t="shared" si="58"/>
        <v>0</v>
      </c>
      <c r="YL74" s="48">
        <f t="shared" si="58"/>
        <v>0</v>
      </c>
      <c r="YM74" s="48">
        <f t="shared" si="58"/>
        <v>0</v>
      </c>
      <c r="YN74" s="48">
        <f t="shared" si="58"/>
        <v>0</v>
      </c>
      <c r="YO74" s="48">
        <f t="shared" si="58"/>
        <v>0</v>
      </c>
      <c r="YP74" s="48">
        <f t="shared" si="58"/>
        <v>0</v>
      </c>
      <c r="YQ74" s="48">
        <f t="shared" si="58"/>
        <v>0</v>
      </c>
      <c r="YR74" s="48">
        <f t="shared" si="58"/>
        <v>0</v>
      </c>
      <c r="YS74" s="48">
        <f t="shared" si="58"/>
        <v>0</v>
      </c>
      <c r="YT74" s="48">
        <f t="shared" si="58"/>
        <v>0</v>
      </c>
      <c r="YU74" s="48">
        <f t="shared" si="58"/>
        <v>0</v>
      </c>
      <c r="YV74" s="48">
        <f t="shared" si="58"/>
        <v>0</v>
      </c>
      <c r="YW74" s="48">
        <f t="shared" si="58"/>
        <v>0</v>
      </c>
      <c r="YX74" s="48">
        <f t="shared" si="58"/>
        <v>0</v>
      </c>
      <c r="YY74" s="48">
        <f t="shared" si="58"/>
        <v>0</v>
      </c>
      <c r="YZ74" s="48">
        <f t="shared" si="58"/>
        <v>0</v>
      </c>
      <c r="ZA74" s="48">
        <f t="shared" si="58"/>
        <v>0</v>
      </c>
      <c r="ZB74" s="48">
        <f t="shared" si="58"/>
        <v>0</v>
      </c>
      <c r="ZC74" s="48">
        <f t="shared" si="58"/>
        <v>0</v>
      </c>
      <c r="ZD74" s="48">
        <f t="shared" si="58"/>
        <v>0</v>
      </c>
      <c r="ZE74" s="48">
        <f t="shared" si="58"/>
        <v>0</v>
      </c>
      <c r="ZF74" s="48">
        <f t="shared" si="58"/>
        <v>0</v>
      </c>
      <c r="ZG74" s="48">
        <f t="shared" si="58"/>
        <v>0</v>
      </c>
      <c r="ZH74" s="48">
        <f t="shared" si="58"/>
        <v>0</v>
      </c>
      <c r="ZI74" s="48">
        <f t="shared" si="58"/>
        <v>0</v>
      </c>
      <c r="ZJ74" s="48">
        <f t="shared" si="58"/>
        <v>0</v>
      </c>
      <c r="ZK74" s="48">
        <f t="shared" si="58"/>
        <v>0</v>
      </c>
      <c r="ZL74" s="48">
        <f t="shared" si="58"/>
        <v>0</v>
      </c>
      <c r="ZM74" s="48">
        <f t="shared" si="58"/>
        <v>0</v>
      </c>
      <c r="ZN74" s="48">
        <f t="shared" si="58"/>
        <v>0</v>
      </c>
      <c r="ZO74" s="48">
        <f t="shared" si="58"/>
        <v>0</v>
      </c>
      <c r="ZP74" s="48">
        <f t="shared" si="58"/>
        <v>0</v>
      </c>
      <c r="ZQ74" s="48">
        <f t="shared" si="58"/>
        <v>0</v>
      </c>
      <c r="ZR74" s="48">
        <f t="shared" si="58"/>
        <v>0</v>
      </c>
      <c r="ZS74" s="48">
        <f t="shared" si="58"/>
        <v>0</v>
      </c>
      <c r="ZT74" s="48">
        <f t="shared" si="58"/>
        <v>0</v>
      </c>
      <c r="ZU74" s="48">
        <f t="shared" si="58"/>
        <v>0</v>
      </c>
      <c r="ZV74" s="48">
        <f t="shared" si="58"/>
        <v>0</v>
      </c>
      <c r="ZW74" s="48">
        <f t="shared" si="58"/>
        <v>0</v>
      </c>
      <c r="ZX74" s="48">
        <f t="shared" si="58"/>
        <v>0</v>
      </c>
      <c r="ZY74" s="48">
        <f t="shared" si="58"/>
        <v>0</v>
      </c>
      <c r="ZZ74" s="48">
        <f t="shared" si="58"/>
        <v>0</v>
      </c>
      <c r="AAA74" s="48">
        <f t="shared" si="58"/>
        <v>0</v>
      </c>
      <c r="AAB74" s="48">
        <f t="shared" si="58"/>
        <v>0</v>
      </c>
      <c r="AAC74" s="48">
        <f t="shared" si="58"/>
        <v>0</v>
      </c>
      <c r="AAD74" s="48">
        <f t="shared" ref="AAD74:ACO74" si="59">SUM(AAD75:AAD162)</f>
        <v>0</v>
      </c>
      <c r="AAE74" s="48">
        <f t="shared" si="59"/>
        <v>0</v>
      </c>
      <c r="AAF74" s="48">
        <f t="shared" si="59"/>
        <v>0</v>
      </c>
      <c r="AAG74" s="48">
        <f t="shared" si="59"/>
        <v>0</v>
      </c>
      <c r="AAH74" s="48">
        <f t="shared" si="59"/>
        <v>0</v>
      </c>
      <c r="AAI74" s="48">
        <f t="shared" si="59"/>
        <v>0</v>
      </c>
      <c r="AAJ74" s="48">
        <f t="shared" si="59"/>
        <v>0</v>
      </c>
      <c r="AAK74" s="48">
        <f t="shared" si="59"/>
        <v>0</v>
      </c>
      <c r="AAL74" s="48">
        <f t="shared" si="59"/>
        <v>0</v>
      </c>
      <c r="AAM74" s="48">
        <f t="shared" si="59"/>
        <v>0</v>
      </c>
      <c r="AAN74" s="48">
        <f t="shared" si="59"/>
        <v>0</v>
      </c>
      <c r="AAO74" s="48">
        <f t="shared" si="59"/>
        <v>26406.558416</v>
      </c>
      <c r="AAP74" s="48">
        <f t="shared" si="59"/>
        <v>17410.69484</v>
      </c>
      <c r="AAQ74" s="48">
        <f t="shared" si="59"/>
        <v>0</v>
      </c>
      <c r="AAR74" s="48">
        <f t="shared" si="59"/>
        <v>0</v>
      </c>
      <c r="AAS74" s="48">
        <f t="shared" si="59"/>
        <v>0</v>
      </c>
      <c r="AAT74" s="48">
        <f t="shared" si="59"/>
        <v>0</v>
      </c>
      <c r="AAU74" s="48">
        <f t="shared" si="59"/>
        <v>0</v>
      </c>
      <c r="AAV74" s="48">
        <f t="shared" si="59"/>
        <v>0</v>
      </c>
      <c r="AAW74" s="48">
        <f t="shared" si="59"/>
        <v>0</v>
      </c>
      <c r="AAX74" s="48">
        <f t="shared" si="59"/>
        <v>0</v>
      </c>
      <c r="AAY74" s="48">
        <f t="shared" si="59"/>
        <v>0</v>
      </c>
      <c r="AAZ74" s="48">
        <f t="shared" si="59"/>
        <v>0</v>
      </c>
      <c r="ABA74" s="48">
        <f t="shared" si="59"/>
        <v>0</v>
      </c>
      <c r="ABB74" s="48">
        <f t="shared" si="59"/>
        <v>0</v>
      </c>
      <c r="ABC74" s="48">
        <f t="shared" si="59"/>
        <v>0</v>
      </c>
      <c r="ABD74" s="48">
        <f t="shared" si="59"/>
        <v>0</v>
      </c>
      <c r="ABE74" s="48">
        <f t="shared" si="59"/>
        <v>0</v>
      </c>
      <c r="ABF74" s="48">
        <f t="shared" si="59"/>
        <v>0</v>
      </c>
      <c r="ABG74" s="48">
        <f t="shared" si="59"/>
        <v>0</v>
      </c>
      <c r="ABH74" s="48">
        <f t="shared" si="59"/>
        <v>0</v>
      </c>
      <c r="ABI74" s="48">
        <f t="shared" si="59"/>
        <v>0</v>
      </c>
      <c r="ABJ74" s="48">
        <f t="shared" si="59"/>
        <v>0</v>
      </c>
      <c r="ABK74" s="48">
        <f t="shared" si="59"/>
        <v>0</v>
      </c>
      <c r="ABL74" s="48">
        <f t="shared" si="59"/>
        <v>0</v>
      </c>
      <c r="ABM74" s="48">
        <f t="shared" si="59"/>
        <v>0</v>
      </c>
      <c r="ABN74" s="48">
        <f t="shared" si="59"/>
        <v>0</v>
      </c>
      <c r="ABO74" s="48">
        <f t="shared" si="59"/>
        <v>0</v>
      </c>
      <c r="ABP74" s="48">
        <f t="shared" si="59"/>
        <v>0</v>
      </c>
      <c r="ABQ74" s="48">
        <f t="shared" si="59"/>
        <v>0</v>
      </c>
      <c r="ABR74" s="48">
        <f t="shared" si="59"/>
        <v>0</v>
      </c>
      <c r="ABS74" s="48">
        <f t="shared" si="59"/>
        <v>0</v>
      </c>
      <c r="ABT74" s="48">
        <f t="shared" si="59"/>
        <v>0</v>
      </c>
      <c r="ABU74" s="48">
        <f t="shared" si="59"/>
        <v>0</v>
      </c>
      <c r="ABV74" s="48">
        <f t="shared" si="59"/>
        <v>0</v>
      </c>
      <c r="ABW74" s="48">
        <f t="shared" si="59"/>
        <v>172730.55295799999</v>
      </c>
      <c r="ABX74" s="48">
        <f t="shared" si="59"/>
        <v>48450.345138000004</v>
      </c>
      <c r="ABY74" s="48">
        <f t="shared" si="59"/>
        <v>110074.33719000002</v>
      </c>
      <c r="ABZ74" s="48">
        <f t="shared" si="59"/>
        <v>64301.396130000008</v>
      </c>
      <c r="ACA74" s="48">
        <f t="shared" si="59"/>
        <v>104461.27626600002</v>
      </c>
      <c r="ACB74" s="48">
        <f t="shared" si="59"/>
        <v>129531.08498400002</v>
      </c>
      <c r="ACC74" s="48">
        <f t="shared" si="59"/>
        <v>200067.15960000001</v>
      </c>
      <c r="ACD74" s="48">
        <f t="shared" si="59"/>
        <v>157470.41264400003</v>
      </c>
      <c r="ACE74" s="48">
        <f t="shared" si="59"/>
        <v>209940.60384</v>
      </c>
      <c r="ACF74" s="48">
        <f t="shared" si="59"/>
        <v>197977.516776</v>
      </c>
      <c r="ACG74" s="48">
        <f t="shared" si="59"/>
        <v>181989.85951800001</v>
      </c>
      <c r="ACH74" s="48">
        <f t="shared" si="59"/>
        <v>259971.95982600001</v>
      </c>
      <c r="ACI74" s="48">
        <f t="shared" si="59"/>
        <v>265594.46902200003</v>
      </c>
      <c r="ACJ74" s="48">
        <f t="shared" si="59"/>
        <v>236518.19929799999</v>
      </c>
      <c r="ACK74" s="48">
        <f t="shared" si="59"/>
        <v>240359.31554400001</v>
      </c>
      <c r="ACL74" s="48">
        <f t="shared" si="59"/>
        <v>244489.39144199996</v>
      </c>
      <c r="ACM74" s="48">
        <f t="shared" si="59"/>
        <v>255384.036414</v>
      </c>
      <c r="ACN74" s="48">
        <f t="shared" si="59"/>
        <v>142604.34400800001</v>
      </c>
      <c r="ACO74" s="48">
        <f t="shared" si="59"/>
        <v>264064.24263600004</v>
      </c>
      <c r="ACP74" s="48">
        <f t="shared" ref="ACP74:AFA74" si="60">SUM(ACP75:ACP162)</f>
        <v>175629.59775000002</v>
      </c>
      <c r="ACQ74" s="48">
        <f t="shared" si="60"/>
        <v>273420.39398400002</v>
      </c>
      <c r="ACR74" s="48">
        <f t="shared" si="60"/>
        <v>239564.479662</v>
      </c>
      <c r="ACS74" s="48">
        <f t="shared" si="60"/>
        <v>214701.35189400002</v>
      </c>
      <c r="ACT74" s="48">
        <f t="shared" si="60"/>
        <v>168456.39091200003</v>
      </c>
      <c r="ACU74" s="48">
        <f t="shared" si="60"/>
        <v>148608.720864</v>
      </c>
      <c r="ACV74" s="48">
        <f t="shared" si="60"/>
        <v>149503.94463600003</v>
      </c>
      <c r="ACW74" s="48">
        <f t="shared" si="60"/>
        <v>140662.330434</v>
      </c>
      <c r="ACX74" s="48">
        <f t="shared" si="60"/>
        <v>203943.313188</v>
      </c>
      <c r="ACY74" s="48">
        <f t="shared" si="60"/>
        <v>177820.02214200003</v>
      </c>
      <c r="ACZ74" s="48">
        <f t="shared" si="60"/>
        <v>210652.76734200004</v>
      </c>
      <c r="ADA74" s="48">
        <f t="shared" si="60"/>
        <v>100151.28952200002</v>
      </c>
      <c r="ADB74" s="48">
        <f t="shared" si="60"/>
        <v>138122.31997800001</v>
      </c>
      <c r="ADC74" s="48">
        <f t="shared" si="60"/>
        <v>0</v>
      </c>
      <c r="ADD74" s="48">
        <f t="shared" si="60"/>
        <v>0</v>
      </c>
      <c r="ADE74" s="48">
        <f t="shared" si="60"/>
        <v>0</v>
      </c>
      <c r="ADF74" s="48">
        <f t="shared" si="60"/>
        <v>0</v>
      </c>
      <c r="ADG74" s="48">
        <f t="shared" si="60"/>
        <v>0</v>
      </c>
      <c r="ADH74" s="48">
        <f t="shared" si="60"/>
        <v>0</v>
      </c>
      <c r="ADI74" s="48">
        <f t="shared" si="60"/>
        <v>0</v>
      </c>
      <c r="ADJ74" s="48">
        <f t="shared" si="60"/>
        <v>0</v>
      </c>
      <c r="ADK74" s="48">
        <f t="shared" si="60"/>
        <v>0</v>
      </c>
      <c r="ADL74" s="48">
        <f t="shared" si="60"/>
        <v>0</v>
      </c>
      <c r="ADM74" s="48">
        <f t="shared" si="60"/>
        <v>0</v>
      </c>
      <c r="ADN74" s="48">
        <f t="shared" si="60"/>
        <v>0</v>
      </c>
      <c r="ADO74" s="48">
        <f t="shared" si="60"/>
        <v>0</v>
      </c>
      <c r="ADP74" s="48">
        <f t="shared" si="60"/>
        <v>0</v>
      </c>
      <c r="ADQ74" s="48">
        <f t="shared" si="60"/>
        <v>0</v>
      </c>
      <c r="ADR74" s="48">
        <f t="shared" si="60"/>
        <v>0</v>
      </c>
      <c r="ADS74" s="48">
        <f t="shared" si="60"/>
        <v>0</v>
      </c>
      <c r="ADT74" s="48">
        <f t="shared" si="60"/>
        <v>0</v>
      </c>
      <c r="ADU74" s="48">
        <f t="shared" si="60"/>
        <v>0</v>
      </c>
      <c r="ADV74" s="48">
        <f t="shared" si="60"/>
        <v>0</v>
      </c>
      <c r="ADW74" s="48">
        <f t="shared" si="60"/>
        <v>0</v>
      </c>
      <c r="ADX74" s="48">
        <f t="shared" si="60"/>
        <v>0</v>
      </c>
      <c r="ADY74" s="48">
        <f t="shared" si="60"/>
        <v>0</v>
      </c>
      <c r="ADZ74" s="48">
        <f t="shared" si="60"/>
        <v>0</v>
      </c>
      <c r="AEA74" s="48">
        <f t="shared" si="60"/>
        <v>0</v>
      </c>
      <c r="AEB74" s="48">
        <f t="shared" si="60"/>
        <v>0</v>
      </c>
      <c r="AEC74" s="48">
        <f t="shared" si="60"/>
        <v>0</v>
      </c>
      <c r="AED74" s="48">
        <f t="shared" si="60"/>
        <v>0</v>
      </c>
      <c r="AEE74" s="48">
        <f t="shared" si="60"/>
        <v>0</v>
      </c>
      <c r="AEF74" s="48">
        <f t="shared" si="60"/>
        <v>0</v>
      </c>
      <c r="AEG74" s="48">
        <f t="shared" si="60"/>
        <v>0</v>
      </c>
      <c r="AEH74" s="48">
        <f t="shared" si="60"/>
        <v>0</v>
      </c>
      <c r="AEI74" s="48">
        <f t="shared" si="60"/>
        <v>0</v>
      </c>
      <c r="AEJ74" s="48">
        <f t="shared" si="60"/>
        <v>0</v>
      </c>
      <c r="AEK74" s="48">
        <f t="shared" si="60"/>
        <v>0</v>
      </c>
      <c r="AEL74" s="48">
        <f t="shared" si="60"/>
        <v>0</v>
      </c>
      <c r="AEM74" s="48">
        <f t="shared" si="60"/>
        <v>0</v>
      </c>
      <c r="AEN74" s="48">
        <f t="shared" si="60"/>
        <v>0</v>
      </c>
      <c r="AEO74" s="48">
        <f t="shared" si="60"/>
        <v>0</v>
      </c>
      <c r="AEP74" s="48">
        <f t="shared" si="60"/>
        <v>0</v>
      </c>
      <c r="AEQ74" s="48">
        <f t="shared" si="60"/>
        <v>0</v>
      </c>
      <c r="AER74" s="48">
        <f t="shared" si="60"/>
        <v>0</v>
      </c>
      <c r="AES74" s="48">
        <f t="shared" si="60"/>
        <v>0</v>
      </c>
      <c r="AET74" s="48">
        <f t="shared" si="60"/>
        <v>0</v>
      </c>
      <c r="AEU74" s="48">
        <f t="shared" si="60"/>
        <v>0</v>
      </c>
      <c r="AEV74" s="48">
        <f t="shared" si="60"/>
        <v>0</v>
      </c>
      <c r="AEW74" s="48">
        <f t="shared" si="60"/>
        <v>0</v>
      </c>
      <c r="AEX74" s="48">
        <f t="shared" si="60"/>
        <v>0</v>
      </c>
      <c r="AEY74" s="48">
        <f t="shared" si="60"/>
        <v>0</v>
      </c>
      <c r="AEZ74" s="48">
        <f t="shared" si="60"/>
        <v>0</v>
      </c>
      <c r="AFA74" s="48">
        <f t="shared" si="60"/>
        <v>0</v>
      </c>
      <c r="AFB74" s="48">
        <f t="shared" ref="AFB74:AHM74" si="61">SUM(AFB75:AFB162)</f>
        <v>0</v>
      </c>
      <c r="AFC74" s="48">
        <f t="shared" si="61"/>
        <v>0</v>
      </c>
      <c r="AFD74" s="48">
        <f t="shared" si="61"/>
        <v>0</v>
      </c>
      <c r="AFE74" s="48">
        <f t="shared" si="61"/>
        <v>0</v>
      </c>
      <c r="AFF74" s="48">
        <f t="shared" si="61"/>
        <v>0</v>
      </c>
      <c r="AFG74" s="48">
        <f t="shared" si="61"/>
        <v>0</v>
      </c>
      <c r="AFH74" s="48">
        <f t="shared" si="61"/>
        <v>0</v>
      </c>
      <c r="AFI74" s="48">
        <f t="shared" si="61"/>
        <v>0</v>
      </c>
      <c r="AFJ74" s="48">
        <f t="shared" si="61"/>
        <v>0</v>
      </c>
      <c r="AFK74" s="48">
        <f t="shared" si="61"/>
        <v>0</v>
      </c>
      <c r="AFL74" s="48">
        <f t="shared" si="61"/>
        <v>0</v>
      </c>
      <c r="AFM74" s="48">
        <f t="shared" si="61"/>
        <v>0</v>
      </c>
      <c r="AFN74" s="48">
        <f t="shared" si="61"/>
        <v>0</v>
      </c>
      <c r="AFO74" s="48">
        <f t="shared" si="61"/>
        <v>0</v>
      </c>
      <c r="AFP74" s="48">
        <f t="shared" si="61"/>
        <v>0</v>
      </c>
      <c r="AFQ74" s="48">
        <f t="shared" si="61"/>
        <v>0</v>
      </c>
      <c r="AFR74" s="48">
        <f t="shared" si="61"/>
        <v>0</v>
      </c>
      <c r="AFS74" s="48">
        <f t="shared" si="61"/>
        <v>0</v>
      </c>
      <c r="AFT74" s="48">
        <f t="shared" si="61"/>
        <v>0</v>
      </c>
      <c r="AFU74" s="48">
        <f t="shared" si="61"/>
        <v>0</v>
      </c>
      <c r="AFV74" s="48">
        <f t="shared" si="61"/>
        <v>0</v>
      </c>
      <c r="AFW74" s="48">
        <f t="shared" si="61"/>
        <v>0</v>
      </c>
      <c r="AFX74" s="48">
        <f t="shared" si="61"/>
        <v>0</v>
      </c>
      <c r="AFY74" s="48">
        <f t="shared" si="61"/>
        <v>0</v>
      </c>
      <c r="AFZ74" s="48">
        <f t="shared" si="61"/>
        <v>0</v>
      </c>
      <c r="AGA74" s="48">
        <f t="shared" si="61"/>
        <v>0</v>
      </c>
      <c r="AGB74" s="48">
        <f t="shared" si="61"/>
        <v>0</v>
      </c>
      <c r="AGC74" s="48">
        <f t="shared" si="61"/>
        <v>0</v>
      </c>
      <c r="AGD74" s="48">
        <f t="shared" si="61"/>
        <v>0</v>
      </c>
      <c r="AGE74" s="48">
        <f t="shared" si="61"/>
        <v>0</v>
      </c>
      <c r="AGF74" s="48">
        <f t="shared" si="61"/>
        <v>0</v>
      </c>
      <c r="AGG74" s="48">
        <f t="shared" si="61"/>
        <v>0</v>
      </c>
      <c r="AGH74" s="48">
        <f t="shared" si="61"/>
        <v>0</v>
      </c>
      <c r="AGI74" s="48">
        <f t="shared" si="61"/>
        <v>0</v>
      </c>
      <c r="AGJ74" s="48">
        <f t="shared" si="61"/>
        <v>0</v>
      </c>
      <c r="AGK74" s="48">
        <f t="shared" si="61"/>
        <v>0</v>
      </c>
      <c r="AGL74" s="48">
        <f t="shared" si="61"/>
        <v>0</v>
      </c>
      <c r="AGM74" s="48">
        <f t="shared" si="61"/>
        <v>0</v>
      </c>
      <c r="AGN74" s="48">
        <f t="shared" si="61"/>
        <v>0</v>
      </c>
      <c r="AGO74" s="48">
        <f t="shared" si="61"/>
        <v>0</v>
      </c>
      <c r="AGP74" s="48">
        <f t="shared" si="61"/>
        <v>0</v>
      </c>
      <c r="AGQ74" s="48">
        <f t="shared" si="61"/>
        <v>0</v>
      </c>
      <c r="AGR74" s="48">
        <f t="shared" si="61"/>
        <v>0</v>
      </c>
      <c r="AGS74" s="48">
        <f t="shared" si="61"/>
        <v>0</v>
      </c>
      <c r="AGT74" s="48">
        <f t="shared" si="61"/>
        <v>0</v>
      </c>
      <c r="AGU74" s="48">
        <f t="shared" si="61"/>
        <v>0</v>
      </c>
      <c r="AGV74" s="48">
        <f t="shared" si="61"/>
        <v>0</v>
      </c>
      <c r="AGW74" s="48">
        <f t="shared" si="61"/>
        <v>0</v>
      </c>
      <c r="AGX74" s="48">
        <f t="shared" si="61"/>
        <v>0</v>
      </c>
      <c r="AGY74" s="48">
        <f t="shared" si="61"/>
        <v>0</v>
      </c>
      <c r="AGZ74" s="48">
        <f t="shared" si="61"/>
        <v>0</v>
      </c>
      <c r="AHA74" s="48">
        <f t="shared" si="61"/>
        <v>0</v>
      </c>
      <c r="AHB74" s="48">
        <f t="shared" si="61"/>
        <v>0</v>
      </c>
      <c r="AHC74" s="48">
        <f t="shared" si="61"/>
        <v>0</v>
      </c>
      <c r="AHD74" s="48">
        <f t="shared" si="61"/>
        <v>0</v>
      </c>
      <c r="AHE74" s="48">
        <f t="shared" si="61"/>
        <v>0</v>
      </c>
      <c r="AHF74" s="48">
        <f t="shared" si="61"/>
        <v>0</v>
      </c>
      <c r="AHG74" s="48">
        <f t="shared" si="61"/>
        <v>0</v>
      </c>
      <c r="AHH74" s="48">
        <f t="shared" si="61"/>
        <v>0</v>
      </c>
      <c r="AHI74" s="48">
        <f t="shared" si="61"/>
        <v>0</v>
      </c>
      <c r="AHJ74" s="48">
        <f t="shared" si="61"/>
        <v>0</v>
      </c>
      <c r="AHK74" s="48">
        <f t="shared" si="61"/>
        <v>0</v>
      </c>
      <c r="AHL74" s="48">
        <f t="shared" si="61"/>
        <v>0</v>
      </c>
      <c r="AHM74" s="48">
        <f t="shared" si="61"/>
        <v>0</v>
      </c>
      <c r="AHN74" s="48">
        <f t="shared" ref="AHN74:AJY74" si="62">SUM(AHN75:AHN162)</f>
        <v>0</v>
      </c>
      <c r="AHO74" s="48">
        <f t="shared" si="62"/>
        <v>0</v>
      </c>
      <c r="AHP74" s="48">
        <f t="shared" si="62"/>
        <v>0</v>
      </c>
      <c r="AHQ74" s="48">
        <f t="shared" si="62"/>
        <v>0</v>
      </c>
      <c r="AHR74" s="48">
        <f t="shared" si="62"/>
        <v>0</v>
      </c>
      <c r="AHS74" s="48">
        <f t="shared" si="62"/>
        <v>0</v>
      </c>
      <c r="AHT74" s="48">
        <f t="shared" si="62"/>
        <v>0</v>
      </c>
      <c r="AHU74" s="48">
        <f t="shared" si="62"/>
        <v>0</v>
      </c>
      <c r="AHV74" s="48">
        <f t="shared" si="62"/>
        <v>0</v>
      </c>
      <c r="AHW74" s="48">
        <f t="shared" si="62"/>
        <v>0</v>
      </c>
      <c r="AHX74" s="48">
        <f t="shared" si="62"/>
        <v>0</v>
      </c>
      <c r="AHY74" s="48">
        <f t="shared" si="62"/>
        <v>0</v>
      </c>
      <c r="AHZ74" s="48">
        <f t="shared" si="62"/>
        <v>0</v>
      </c>
      <c r="AIA74" s="48">
        <f t="shared" si="62"/>
        <v>0</v>
      </c>
      <c r="AIB74" s="48">
        <f t="shared" si="62"/>
        <v>0</v>
      </c>
      <c r="AIC74" s="48">
        <f t="shared" si="62"/>
        <v>0</v>
      </c>
      <c r="AID74" s="48">
        <f t="shared" si="62"/>
        <v>0</v>
      </c>
      <c r="AIE74" s="48">
        <f t="shared" si="62"/>
        <v>0</v>
      </c>
      <c r="AIF74" s="48">
        <f t="shared" si="62"/>
        <v>0</v>
      </c>
      <c r="AIG74" s="48">
        <f t="shared" si="62"/>
        <v>0</v>
      </c>
      <c r="AIH74" s="48">
        <f t="shared" si="62"/>
        <v>0</v>
      </c>
      <c r="AII74" s="48">
        <f t="shared" si="62"/>
        <v>0</v>
      </c>
      <c r="AIJ74" s="48">
        <f t="shared" si="62"/>
        <v>0</v>
      </c>
      <c r="AIK74" s="48">
        <f t="shared" si="62"/>
        <v>0</v>
      </c>
      <c r="AIL74" s="48">
        <f t="shared" si="62"/>
        <v>0</v>
      </c>
      <c r="AIM74" s="48">
        <f t="shared" si="62"/>
        <v>0</v>
      </c>
      <c r="AIN74" s="48">
        <f t="shared" si="62"/>
        <v>0</v>
      </c>
      <c r="AIO74" s="48">
        <f t="shared" si="62"/>
        <v>0</v>
      </c>
      <c r="AIP74" s="48">
        <f t="shared" si="62"/>
        <v>0</v>
      </c>
      <c r="AIQ74" s="48">
        <f t="shared" si="62"/>
        <v>0</v>
      </c>
      <c r="AIR74" s="48">
        <f t="shared" si="62"/>
        <v>0</v>
      </c>
      <c r="AIS74" s="48">
        <f t="shared" si="62"/>
        <v>0</v>
      </c>
      <c r="AIT74" s="48">
        <f t="shared" si="62"/>
        <v>0</v>
      </c>
      <c r="AIU74" s="48">
        <f t="shared" si="62"/>
        <v>0</v>
      </c>
      <c r="AIV74" s="48">
        <f t="shared" si="62"/>
        <v>0</v>
      </c>
      <c r="AIW74" s="48">
        <f t="shared" si="62"/>
        <v>0</v>
      </c>
      <c r="AIX74" s="48">
        <f t="shared" si="62"/>
        <v>0</v>
      </c>
      <c r="AIY74" s="48">
        <f t="shared" si="62"/>
        <v>0</v>
      </c>
      <c r="AIZ74" s="48">
        <f t="shared" si="62"/>
        <v>0</v>
      </c>
      <c r="AJA74" s="48">
        <f t="shared" si="62"/>
        <v>0</v>
      </c>
      <c r="AJB74" s="48">
        <f t="shared" si="62"/>
        <v>0</v>
      </c>
      <c r="AJC74" s="48">
        <f t="shared" si="62"/>
        <v>0</v>
      </c>
      <c r="AJD74" s="48">
        <f t="shared" si="62"/>
        <v>0</v>
      </c>
      <c r="AJE74" s="48">
        <f t="shared" si="62"/>
        <v>0</v>
      </c>
      <c r="AJF74" s="48">
        <f t="shared" si="62"/>
        <v>0</v>
      </c>
      <c r="AJG74" s="48">
        <f t="shared" si="62"/>
        <v>0</v>
      </c>
      <c r="AJH74" s="48">
        <f t="shared" si="62"/>
        <v>0</v>
      </c>
      <c r="AJI74" s="48">
        <f t="shared" si="62"/>
        <v>0</v>
      </c>
      <c r="AJJ74" s="48">
        <f t="shared" si="62"/>
        <v>0</v>
      </c>
      <c r="AJK74" s="48">
        <f t="shared" si="62"/>
        <v>0</v>
      </c>
      <c r="AJL74" s="48">
        <f t="shared" si="62"/>
        <v>0</v>
      </c>
      <c r="AJM74" s="48">
        <f t="shared" si="62"/>
        <v>0</v>
      </c>
      <c r="AJN74" s="48">
        <f t="shared" si="62"/>
        <v>0</v>
      </c>
      <c r="AJO74" s="48">
        <f t="shared" si="62"/>
        <v>0</v>
      </c>
      <c r="AJP74" s="48">
        <f t="shared" si="62"/>
        <v>0</v>
      </c>
      <c r="AJQ74" s="48">
        <f t="shared" si="62"/>
        <v>0</v>
      </c>
      <c r="AJR74" s="48">
        <f t="shared" si="62"/>
        <v>0</v>
      </c>
      <c r="AJS74" s="48">
        <f t="shared" si="62"/>
        <v>0</v>
      </c>
      <c r="AJT74" s="48">
        <f t="shared" si="62"/>
        <v>0</v>
      </c>
      <c r="AJU74" s="48">
        <f t="shared" si="62"/>
        <v>0</v>
      </c>
      <c r="AJV74" s="48">
        <f t="shared" si="62"/>
        <v>0</v>
      </c>
      <c r="AJW74" s="48">
        <f t="shared" si="62"/>
        <v>0</v>
      </c>
      <c r="AJX74" s="48">
        <f t="shared" si="62"/>
        <v>0</v>
      </c>
      <c r="AJY74" s="48">
        <f t="shared" si="62"/>
        <v>0</v>
      </c>
      <c r="AJZ74" s="48">
        <f t="shared" ref="AJZ74:ALU74" si="63">SUM(AJZ75:AJZ162)</f>
        <v>0</v>
      </c>
      <c r="AKA74" s="48">
        <f t="shared" si="63"/>
        <v>0</v>
      </c>
      <c r="AKB74" s="48">
        <f t="shared" si="63"/>
        <v>0</v>
      </c>
      <c r="AKC74" s="48">
        <f t="shared" si="63"/>
        <v>0</v>
      </c>
      <c r="AKD74" s="48">
        <f t="shared" si="63"/>
        <v>0</v>
      </c>
      <c r="AKE74" s="48">
        <f t="shared" si="63"/>
        <v>0</v>
      </c>
      <c r="AKF74" s="48">
        <f t="shared" si="63"/>
        <v>0</v>
      </c>
      <c r="AKG74" s="48">
        <f t="shared" si="63"/>
        <v>0</v>
      </c>
      <c r="AKH74" s="48">
        <f t="shared" si="63"/>
        <v>0</v>
      </c>
      <c r="AKI74" s="48">
        <f t="shared" si="63"/>
        <v>0</v>
      </c>
      <c r="AKJ74" s="48">
        <f t="shared" si="63"/>
        <v>0</v>
      </c>
      <c r="AKK74" s="48">
        <f t="shared" si="63"/>
        <v>0</v>
      </c>
      <c r="AKL74" s="48">
        <f t="shared" si="63"/>
        <v>0</v>
      </c>
      <c r="AKM74" s="48">
        <f t="shared" si="63"/>
        <v>0</v>
      </c>
      <c r="AKN74" s="48">
        <f t="shared" si="63"/>
        <v>0</v>
      </c>
      <c r="AKO74" s="48">
        <f t="shared" si="63"/>
        <v>0</v>
      </c>
      <c r="AKP74" s="48">
        <f t="shared" si="63"/>
        <v>0</v>
      </c>
      <c r="AKQ74" s="48">
        <f t="shared" si="63"/>
        <v>0</v>
      </c>
      <c r="AKR74" s="48">
        <f t="shared" si="63"/>
        <v>0</v>
      </c>
      <c r="AKS74" s="48">
        <f t="shared" si="63"/>
        <v>0</v>
      </c>
      <c r="AKT74" s="48">
        <f t="shared" si="63"/>
        <v>0</v>
      </c>
      <c r="AKU74" s="48">
        <f t="shared" si="63"/>
        <v>0</v>
      </c>
      <c r="AKV74" s="48">
        <f t="shared" si="63"/>
        <v>0</v>
      </c>
      <c r="AKW74" s="48">
        <f t="shared" si="63"/>
        <v>0</v>
      </c>
      <c r="AKX74" s="48">
        <f t="shared" si="63"/>
        <v>0</v>
      </c>
      <c r="AKY74" s="48">
        <f t="shared" si="63"/>
        <v>0</v>
      </c>
      <c r="AKZ74" s="48">
        <f t="shared" si="63"/>
        <v>0</v>
      </c>
      <c r="ALA74" s="48">
        <f t="shared" si="63"/>
        <v>0</v>
      </c>
      <c r="ALB74" s="48">
        <f t="shared" si="63"/>
        <v>0</v>
      </c>
      <c r="ALC74" s="48">
        <f t="shared" si="63"/>
        <v>0</v>
      </c>
      <c r="ALD74" s="48">
        <f t="shared" si="63"/>
        <v>0</v>
      </c>
      <c r="ALE74" s="48">
        <f t="shared" si="63"/>
        <v>0</v>
      </c>
      <c r="ALF74" s="48">
        <f t="shared" si="63"/>
        <v>0</v>
      </c>
      <c r="ALG74" s="48">
        <f t="shared" si="63"/>
        <v>0</v>
      </c>
      <c r="ALH74" s="48">
        <f t="shared" si="63"/>
        <v>0</v>
      </c>
      <c r="ALI74" s="48">
        <f t="shared" si="63"/>
        <v>0</v>
      </c>
      <c r="ALJ74" s="48">
        <f t="shared" si="63"/>
        <v>0</v>
      </c>
      <c r="ALK74" s="48">
        <f t="shared" si="63"/>
        <v>0</v>
      </c>
      <c r="ALL74" s="48">
        <f t="shared" si="63"/>
        <v>0</v>
      </c>
      <c r="ALM74" s="48">
        <f t="shared" si="63"/>
        <v>0</v>
      </c>
      <c r="ALN74" s="48">
        <f t="shared" si="63"/>
        <v>0</v>
      </c>
      <c r="ALO74" s="48">
        <f t="shared" si="63"/>
        <v>0</v>
      </c>
      <c r="ALP74" s="48">
        <f t="shared" si="63"/>
        <v>0</v>
      </c>
      <c r="ALQ74" s="48">
        <f t="shared" si="63"/>
        <v>0</v>
      </c>
      <c r="ALR74" s="48">
        <f t="shared" si="63"/>
        <v>0</v>
      </c>
      <c r="ALS74" s="48">
        <f t="shared" si="63"/>
        <v>0</v>
      </c>
      <c r="ALT74" s="48">
        <f t="shared" si="63"/>
        <v>0</v>
      </c>
      <c r="ALU74" s="48">
        <f t="shared" si="63"/>
        <v>0</v>
      </c>
    </row>
    <row r="75" spans="1:1009" s="48" customFormat="1" ht="14.25">
      <c r="A75" s="50" t="s">
        <v>161</v>
      </c>
      <c r="BK75" s="49"/>
      <c r="BO75" s="49"/>
      <c r="GW75" s="48">
        <v>1941</v>
      </c>
      <c r="HL75" s="48">
        <v>289</v>
      </c>
      <c r="IK75" s="48">
        <v>380</v>
      </c>
      <c r="IN75" s="48">
        <v>808</v>
      </c>
      <c r="JE75" s="48">
        <v>1282</v>
      </c>
      <c r="OD75" s="48">
        <v>1188</v>
      </c>
      <c r="ON75" s="48">
        <v>2083</v>
      </c>
      <c r="OR75" s="48">
        <v>217</v>
      </c>
    </row>
    <row r="76" spans="1:1009" s="48" customFormat="1" ht="14.25">
      <c r="A76" s="47" t="s">
        <v>162</v>
      </c>
      <c r="BK76" s="49"/>
      <c r="BO76" s="49"/>
    </row>
    <row r="77" spans="1:1009" s="48" customFormat="1" ht="14.25">
      <c r="A77" s="47" t="s">
        <v>163</v>
      </c>
      <c r="BK77" s="49"/>
      <c r="BO77" s="49"/>
    </row>
    <row r="78" spans="1:1009" s="48" customFormat="1" ht="14.25">
      <c r="A78" s="47" t="s">
        <v>164</v>
      </c>
      <c r="BK78" s="49"/>
      <c r="BO78" s="49"/>
    </row>
    <row r="79" spans="1:1009" s="48" customFormat="1" ht="14.25">
      <c r="A79" s="47" t="s">
        <v>165</v>
      </c>
      <c r="BK79" s="49"/>
      <c r="BO79" s="49"/>
    </row>
    <row r="80" spans="1:1009" s="48" customFormat="1" ht="14.25">
      <c r="A80" s="47" t="s">
        <v>166</v>
      </c>
      <c r="BK80" s="49"/>
      <c r="BO80" s="49"/>
    </row>
    <row r="81" spans="1:782" s="48" customFormat="1" ht="14.25">
      <c r="A81" s="50" t="s">
        <v>167</v>
      </c>
      <c r="BK81" s="49"/>
      <c r="BO81" s="49"/>
    </row>
    <row r="82" spans="1:782" s="48" customFormat="1" ht="14.25">
      <c r="A82" s="50" t="s">
        <v>168</v>
      </c>
      <c r="BK82" s="49"/>
      <c r="BO82" s="49"/>
      <c r="LE82" s="48">
        <v>2136</v>
      </c>
      <c r="LG82" s="48">
        <v>1732</v>
      </c>
      <c r="LH82" s="48">
        <v>62</v>
      </c>
      <c r="MZ82" s="48">
        <v>143</v>
      </c>
      <c r="NB82" s="48">
        <v>36</v>
      </c>
      <c r="ND82" s="48">
        <v>2348</v>
      </c>
      <c r="NE82" s="48">
        <v>1849</v>
      </c>
      <c r="NF82" s="48">
        <v>229</v>
      </c>
      <c r="NG82" s="48">
        <v>280</v>
      </c>
      <c r="NH82" s="48">
        <v>141</v>
      </c>
      <c r="NI82" s="48">
        <v>2203</v>
      </c>
      <c r="NJ82" s="48">
        <v>18</v>
      </c>
      <c r="NK82" s="48">
        <v>18</v>
      </c>
      <c r="NL82" s="48">
        <v>28</v>
      </c>
      <c r="OO82" s="48">
        <v>433</v>
      </c>
      <c r="OQ82" s="48">
        <v>12</v>
      </c>
      <c r="OU82" s="48">
        <v>12</v>
      </c>
      <c r="OV82" s="48">
        <v>19</v>
      </c>
    </row>
    <row r="83" spans="1:782" s="48" customFormat="1" ht="14.25">
      <c r="A83" s="50" t="s">
        <v>169</v>
      </c>
      <c r="BK83" s="49"/>
      <c r="BO83" s="49"/>
    </row>
    <row r="84" spans="1:782" s="48" customFormat="1" ht="14.25">
      <c r="A84" s="47" t="s">
        <v>170</v>
      </c>
      <c r="BK84" s="49"/>
      <c r="BO84" s="49"/>
    </row>
    <row r="85" spans="1:782" s="48" customFormat="1" ht="14.25">
      <c r="A85" s="50" t="s">
        <v>171</v>
      </c>
      <c r="BK85" s="49"/>
      <c r="BO85" s="49"/>
    </row>
    <row r="86" spans="1:782" s="48" customFormat="1" ht="14.25">
      <c r="A86" s="50" t="s">
        <v>172</v>
      </c>
      <c r="BK86" s="49"/>
      <c r="BO86" s="49"/>
    </row>
    <row r="87" spans="1:782" s="48" customFormat="1" ht="14.25">
      <c r="A87" s="50" t="s">
        <v>173</v>
      </c>
      <c r="BK87" s="49"/>
      <c r="BO87" s="49"/>
    </row>
    <row r="88" spans="1:782" s="48" customFormat="1" ht="14.25">
      <c r="A88" s="47" t="s">
        <v>0</v>
      </c>
      <c r="C88" s="48">
        <v>8</v>
      </c>
      <c r="T88" s="48">
        <v>31</v>
      </c>
      <c r="V88" s="48">
        <v>32</v>
      </c>
      <c r="AN88" s="48">
        <v>4</v>
      </c>
      <c r="AO88" s="48">
        <v>2455</v>
      </c>
      <c r="AP88" s="48">
        <v>51</v>
      </c>
      <c r="AQ88" s="48">
        <v>186</v>
      </c>
      <c r="AR88" s="48">
        <v>89</v>
      </c>
      <c r="AS88" s="48">
        <v>2417</v>
      </c>
      <c r="AT88" s="48">
        <v>4951</v>
      </c>
      <c r="AU88" s="48">
        <v>7342</v>
      </c>
      <c r="AV88" s="48">
        <v>4591</v>
      </c>
      <c r="AW88" s="48">
        <v>2386</v>
      </c>
      <c r="AX88" s="48">
        <v>2478</v>
      </c>
      <c r="AY88" s="48">
        <v>7063</v>
      </c>
      <c r="AZ88" s="48">
        <v>7613</v>
      </c>
      <c r="BA88" s="48">
        <v>4468</v>
      </c>
      <c r="BC88" s="48">
        <v>7532</v>
      </c>
      <c r="BE88" s="48">
        <v>4766</v>
      </c>
      <c r="BH88" s="48">
        <v>26</v>
      </c>
      <c r="BI88" s="48">
        <v>7</v>
      </c>
      <c r="BK88" s="49"/>
      <c r="BO88" s="49"/>
      <c r="BP88" s="48">
        <v>2</v>
      </c>
      <c r="BQ88" s="48">
        <v>40</v>
      </c>
      <c r="BW88" s="48">
        <v>14</v>
      </c>
      <c r="BZ88" s="48">
        <v>9</v>
      </c>
      <c r="CM88" s="48">
        <v>4597</v>
      </c>
      <c r="CO88" s="48">
        <v>2319</v>
      </c>
      <c r="CP88" s="48">
        <v>2586</v>
      </c>
      <c r="CT88" s="48">
        <v>2347</v>
      </c>
      <c r="CU88" s="48">
        <v>220</v>
      </c>
      <c r="CV88" s="48">
        <v>2327</v>
      </c>
      <c r="CW88" s="48">
        <v>2291</v>
      </c>
      <c r="CX88" s="48">
        <v>2528</v>
      </c>
      <c r="CY88" s="48">
        <v>53</v>
      </c>
      <c r="CZ88" s="48">
        <v>2305</v>
      </c>
      <c r="DA88" s="48">
        <v>4586</v>
      </c>
      <c r="DB88" s="48">
        <v>48</v>
      </c>
      <c r="DD88" s="48">
        <v>4835</v>
      </c>
      <c r="DE88" s="48">
        <v>7187</v>
      </c>
      <c r="DF88" s="48">
        <v>2292</v>
      </c>
      <c r="DG88" s="48">
        <v>4706</v>
      </c>
      <c r="DJ88" s="48">
        <v>27</v>
      </c>
      <c r="DK88" s="48">
        <v>4912</v>
      </c>
      <c r="DL88" s="48">
        <v>2497</v>
      </c>
      <c r="DM88" s="48">
        <v>9651</v>
      </c>
      <c r="DN88" s="48">
        <v>4652</v>
      </c>
      <c r="DO88" s="48">
        <v>9339</v>
      </c>
      <c r="DP88" s="48">
        <v>4870</v>
      </c>
      <c r="DQ88" s="48">
        <v>7171</v>
      </c>
      <c r="DR88" s="48">
        <v>10011</v>
      </c>
      <c r="DS88" s="48">
        <v>7132</v>
      </c>
      <c r="DT88" s="48">
        <v>6870</v>
      </c>
      <c r="DU88" s="48">
        <v>4639</v>
      </c>
      <c r="DV88" s="48">
        <v>2515</v>
      </c>
      <c r="DX88" s="48">
        <v>4682</v>
      </c>
      <c r="DY88" s="48">
        <v>2559</v>
      </c>
      <c r="DZ88" s="48">
        <v>2531</v>
      </c>
      <c r="EB88" s="48">
        <v>2546</v>
      </c>
      <c r="EC88" s="48">
        <v>2607</v>
      </c>
      <c r="ED88" s="48">
        <v>78</v>
      </c>
      <c r="EE88" s="48">
        <v>87</v>
      </c>
      <c r="EF88" s="48">
        <v>125</v>
      </c>
      <c r="EG88" s="48">
        <v>145</v>
      </c>
      <c r="EI88" s="48">
        <v>2588</v>
      </c>
      <c r="EJ88" s="48">
        <v>203</v>
      </c>
      <c r="EK88" s="48">
        <v>171</v>
      </c>
      <c r="EL88" s="48">
        <v>2800</v>
      </c>
      <c r="EM88" s="48">
        <v>3099</v>
      </c>
      <c r="EN88" s="48">
        <v>12450</v>
      </c>
      <c r="EO88" s="48">
        <v>8091</v>
      </c>
      <c r="EP88" s="48">
        <v>2942</v>
      </c>
      <c r="EQ88" s="48">
        <v>7951</v>
      </c>
      <c r="ER88" s="48">
        <v>7893</v>
      </c>
      <c r="ES88" s="48">
        <v>5056</v>
      </c>
      <c r="ET88" s="48">
        <v>2724</v>
      </c>
      <c r="EU88" s="48">
        <v>4980</v>
      </c>
      <c r="EV88" s="48">
        <v>2977</v>
      </c>
      <c r="EW88" s="48">
        <v>7337</v>
      </c>
      <c r="EX88" s="48">
        <v>7328</v>
      </c>
      <c r="EY88" s="48">
        <v>7631</v>
      </c>
      <c r="EZ88" s="48">
        <v>4338</v>
      </c>
      <c r="FA88" s="48">
        <v>2151</v>
      </c>
      <c r="FB88" s="48">
        <v>2150</v>
      </c>
      <c r="FC88" s="48">
        <v>2139</v>
      </c>
      <c r="FD88" s="48">
        <v>8683</v>
      </c>
      <c r="FE88" s="48">
        <v>6532</v>
      </c>
      <c r="FF88" s="48">
        <v>4256</v>
      </c>
      <c r="FG88" s="48">
        <v>4618</v>
      </c>
      <c r="FH88" s="48">
        <v>34</v>
      </c>
      <c r="FJ88" s="48">
        <v>2329</v>
      </c>
      <c r="FK88" s="48">
        <v>2146</v>
      </c>
      <c r="FL88" s="48">
        <v>2155</v>
      </c>
      <c r="FN88" s="48">
        <v>4430</v>
      </c>
      <c r="FO88" s="48">
        <v>2146</v>
      </c>
      <c r="FQ88" s="48">
        <v>6759</v>
      </c>
      <c r="FR88" s="48">
        <v>2142</v>
      </c>
      <c r="FS88" s="48">
        <v>2146</v>
      </c>
      <c r="FT88" s="48">
        <v>2149</v>
      </c>
      <c r="FU88" s="48">
        <v>2464</v>
      </c>
      <c r="FV88" s="48">
        <v>2146</v>
      </c>
      <c r="FW88" s="48">
        <v>6593</v>
      </c>
      <c r="FX88" s="48">
        <v>2146</v>
      </c>
      <c r="FY88" s="48">
        <v>6402</v>
      </c>
      <c r="FZ88" s="48">
        <v>2146</v>
      </c>
      <c r="GB88" s="48">
        <v>2146</v>
      </c>
      <c r="GC88" s="48">
        <v>4295</v>
      </c>
      <c r="GD88" s="48">
        <v>4292</v>
      </c>
      <c r="GE88" s="48">
        <v>4527</v>
      </c>
      <c r="GF88" s="48">
        <v>4298</v>
      </c>
      <c r="GG88" s="48">
        <v>2132</v>
      </c>
      <c r="GQ88" s="48">
        <v>4</v>
      </c>
      <c r="GY88" s="48">
        <v>16</v>
      </c>
      <c r="HD88" s="48">
        <v>2362</v>
      </c>
      <c r="HE88" s="48">
        <v>4668</v>
      </c>
      <c r="HF88" s="48">
        <v>4600</v>
      </c>
      <c r="HG88" s="48">
        <v>7408</v>
      </c>
      <c r="HH88" s="48">
        <v>7551</v>
      </c>
      <c r="HI88" s="48">
        <v>16769</v>
      </c>
      <c r="HJ88" s="48">
        <v>3027</v>
      </c>
      <c r="HK88" s="48">
        <v>7939</v>
      </c>
      <c r="HL88" s="48">
        <v>5054</v>
      </c>
      <c r="HM88" s="48">
        <v>14449</v>
      </c>
      <c r="HN88" s="48">
        <v>13651</v>
      </c>
      <c r="HO88" s="48">
        <v>21109</v>
      </c>
      <c r="HP88" s="48">
        <v>15576</v>
      </c>
      <c r="HQ88" s="48">
        <v>8682</v>
      </c>
      <c r="HR88" s="48">
        <v>8058</v>
      </c>
      <c r="HS88" s="48">
        <v>8244</v>
      </c>
      <c r="HT88" s="48">
        <v>5480</v>
      </c>
      <c r="HU88" s="48">
        <v>267</v>
      </c>
      <c r="HV88" s="48">
        <v>137</v>
      </c>
      <c r="HW88" s="48">
        <v>50</v>
      </c>
      <c r="HX88" s="48">
        <v>8</v>
      </c>
      <c r="HY88" s="48">
        <v>52</v>
      </c>
      <c r="HZ88" s="48">
        <v>3</v>
      </c>
      <c r="IA88" s="48">
        <v>10</v>
      </c>
      <c r="IB88" s="48">
        <v>5</v>
      </c>
      <c r="IC88" s="48">
        <v>1</v>
      </c>
      <c r="ID88" s="48">
        <v>15</v>
      </c>
      <c r="IE88" s="48">
        <v>6</v>
      </c>
      <c r="IF88" s="48">
        <v>2</v>
      </c>
      <c r="II88" s="48">
        <v>5</v>
      </c>
      <c r="IJ88" s="48">
        <v>2439</v>
      </c>
      <c r="IM88" s="48">
        <v>46</v>
      </c>
      <c r="IN88" s="48">
        <v>3</v>
      </c>
      <c r="IO88" s="48">
        <v>37</v>
      </c>
      <c r="IQ88" s="48">
        <v>24</v>
      </c>
      <c r="IR88" s="48">
        <v>19</v>
      </c>
      <c r="IS88" s="48">
        <v>2367</v>
      </c>
      <c r="IT88" s="48">
        <v>110</v>
      </c>
      <c r="IU88" s="48">
        <v>107</v>
      </c>
      <c r="IV88" s="48">
        <v>124</v>
      </c>
      <c r="IW88" s="48">
        <v>127</v>
      </c>
      <c r="IX88" s="48">
        <v>127</v>
      </c>
      <c r="IY88" s="48">
        <v>62</v>
      </c>
      <c r="IZ88" s="48">
        <v>62</v>
      </c>
      <c r="JA88" s="48">
        <v>97</v>
      </c>
      <c r="JB88" s="48">
        <v>103</v>
      </c>
      <c r="JC88" s="48">
        <v>184</v>
      </c>
      <c r="JD88" s="48">
        <v>134</v>
      </c>
      <c r="JE88" s="48">
        <v>1</v>
      </c>
      <c r="JF88" s="48">
        <v>189</v>
      </c>
      <c r="JG88" s="48">
        <v>321</v>
      </c>
      <c r="JH88" s="48">
        <v>199</v>
      </c>
      <c r="JI88" s="48">
        <v>76</v>
      </c>
      <c r="JJ88" s="48">
        <v>112</v>
      </c>
      <c r="JK88" s="48">
        <v>210</v>
      </c>
      <c r="JL88" s="48">
        <v>59</v>
      </c>
      <c r="JM88" s="48">
        <v>152</v>
      </c>
      <c r="JN88" s="48">
        <v>127</v>
      </c>
      <c r="JO88" s="48">
        <v>154</v>
      </c>
      <c r="JP88" s="48">
        <v>236</v>
      </c>
      <c r="JQ88" s="48">
        <v>300</v>
      </c>
      <c r="JR88" s="48">
        <v>253</v>
      </c>
      <c r="JS88" s="48">
        <v>256</v>
      </c>
      <c r="JT88" s="48">
        <v>14</v>
      </c>
      <c r="JU88" s="48">
        <v>57</v>
      </c>
      <c r="JV88" s="48">
        <v>10</v>
      </c>
      <c r="JW88" s="48">
        <v>102</v>
      </c>
      <c r="JX88" s="48">
        <v>28</v>
      </c>
      <c r="KH88" s="48">
        <v>28</v>
      </c>
      <c r="KI88" s="48">
        <v>44</v>
      </c>
      <c r="KJ88" s="51">
        <f>2810-2710</f>
        <v>100</v>
      </c>
      <c r="KK88" s="48">
        <v>110</v>
      </c>
      <c r="KL88" s="48">
        <v>143</v>
      </c>
      <c r="KM88" s="48">
        <v>57</v>
      </c>
      <c r="KN88" s="48">
        <v>60</v>
      </c>
      <c r="KO88" s="48">
        <v>2345</v>
      </c>
      <c r="KP88" s="48">
        <v>76</v>
      </c>
      <c r="KQ88" s="48">
        <v>96</v>
      </c>
      <c r="KR88" s="48">
        <v>2396</v>
      </c>
      <c r="KS88" s="48">
        <v>2362</v>
      </c>
      <c r="KT88" s="48">
        <v>2605</v>
      </c>
      <c r="KU88" s="48">
        <v>2362</v>
      </c>
      <c r="KV88" s="48">
        <v>2480</v>
      </c>
      <c r="LF88" s="48">
        <v>19</v>
      </c>
      <c r="LL88" s="48">
        <v>16</v>
      </c>
      <c r="MB88" s="48">
        <v>38</v>
      </c>
      <c r="MC88" s="48">
        <v>217</v>
      </c>
      <c r="MD88" s="48">
        <v>34</v>
      </c>
      <c r="ME88" s="48">
        <v>149</v>
      </c>
      <c r="MF88" s="48">
        <v>2546</v>
      </c>
      <c r="MG88" s="48">
        <v>2059</v>
      </c>
      <c r="MK88" s="48">
        <v>2563</v>
      </c>
      <c r="MP88" s="48">
        <v>14</v>
      </c>
      <c r="MV88" s="48">
        <v>38</v>
      </c>
      <c r="MW88" s="48">
        <v>39</v>
      </c>
      <c r="NA88" s="48">
        <v>5</v>
      </c>
      <c r="NJ88" s="48">
        <v>56</v>
      </c>
      <c r="NK88" s="48">
        <v>36</v>
      </c>
      <c r="NL88" s="48">
        <v>87</v>
      </c>
      <c r="NM88" s="48">
        <v>38</v>
      </c>
      <c r="NN88" s="48">
        <v>77</v>
      </c>
      <c r="NO88" s="48">
        <v>83</v>
      </c>
      <c r="NP88" s="48">
        <v>191</v>
      </c>
      <c r="NR88" s="48">
        <v>82</v>
      </c>
      <c r="NS88" s="48">
        <v>97</v>
      </c>
      <c r="NT88" s="48">
        <v>127</v>
      </c>
      <c r="NU88" s="48">
        <v>87</v>
      </c>
      <c r="NV88" s="48">
        <v>8</v>
      </c>
      <c r="NW88" s="48">
        <v>48</v>
      </c>
      <c r="NY88" s="48">
        <v>19</v>
      </c>
      <c r="NZ88" s="48">
        <v>38</v>
      </c>
      <c r="OA88" s="48">
        <v>4</v>
      </c>
      <c r="OG88" s="48">
        <v>424</v>
      </c>
      <c r="OI88" s="48">
        <v>42</v>
      </c>
      <c r="OK88" s="48">
        <v>43</v>
      </c>
      <c r="OL88" s="48">
        <v>14</v>
      </c>
      <c r="OM88" s="48">
        <v>38</v>
      </c>
      <c r="OO88" s="48">
        <v>2697</v>
      </c>
      <c r="OP88" s="48">
        <v>4918</v>
      </c>
      <c r="OQ88" s="48">
        <v>2593</v>
      </c>
      <c r="OR88" s="48">
        <v>2588</v>
      </c>
      <c r="OS88" s="48">
        <v>117</v>
      </c>
      <c r="OT88" s="48">
        <v>95</v>
      </c>
      <c r="OU88" s="48">
        <v>3558</v>
      </c>
      <c r="OW88" s="48">
        <v>2687</v>
      </c>
      <c r="OX88" s="48">
        <v>2886</v>
      </c>
      <c r="OY88" s="48">
        <v>2733</v>
      </c>
      <c r="OZ88" s="48">
        <v>2676</v>
      </c>
      <c r="PA88" s="48">
        <v>13</v>
      </c>
      <c r="PB88" s="48">
        <v>32</v>
      </c>
      <c r="PD88" s="48">
        <v>36.612240000000007</v>
      </c>
      <c r="PE88" s="48" t="s">
        <v>399</v>
      </c>
      <c r="PF88" s="48" t="s">
        <v>399</v>
      </c>
      <c r="PG88" s="48">
        <v>32.793544000000004</v>
      </c>
      <c r="PH88" s="48">
        <v>28.896112000000002</v>
      </c>
      <c r="PI88" s="48">
        <v>27.951280000000004</v>
      </c>
      <c r="PJ88" s="48">
        <v>84.838040000000007</v>
      </c>
      <c r="PK88" s="48">
        <v>108.97062400000002</v>
      </c>
      <c r="PL88" s="48">
        <v>19.290320000000001</v>
      </c>
      <c r="PM88" s="48">
        <v>99.325464000000011</v>
      </c>
      <c r="PN88" s="48">
        <v>33.738376000000002</v>
      </c>
      <c r="PO88" s="48">
        <v>38.580640000000002</v>
      </c>
      <c r="PP88" s="48">
        <v>87.751272000000014</v>
      </c>
      <c r="PQ88" s="48">
        <v>47.202232000000002</v>
      </c>
      <c r="PR88" s="48">
        <v>65.547719999999998</v>
      </c>
      <c r="PS88" s="48">
        <v>143.614464</v>
      </c>
      <c r="PT88" s="48">
        <v>38.580640000000002</v>
      </c>
      <c r="PU88" s="48" t="s">
        <v>399</v>
      </c>
      <c r="PV88" s="48">
        <v>48.2258</v>
      </c>
      <c r="PW88" s="48">
        <v>27.006447999999999</v>
      </c>
      <c r="PX88" s="48">
        <v>78.066744</v>
      </c>
      <c r="PY88" s="48">
        <v>122.47384800000002</v>
      </c>
      <c r="PZ88" s="48">
        <v>33.738376000000002</v>
      </c>
      <c r="QA88" s="48" t="s">
        <v>399</v>
      </c>
      <c r="QB88" s="48" t="s">
        <v>399</v>
      </c>
      <c r="QC88" s="48">
        <v>33.738376000000002</v>
      </c>
      <c r="QD88" s="48">
        <v>3.8580640000000002</v>
      </c>
      <c r="QE88" s="48">
        <v>49.131264000000002</v>
      </c>
      <c r="QF88" s="48">
        <v>105.03382400000001</v>
      </c>
      <c r="QG88" s="48">
        <v>123.41868000000001</v>
      </c>
      <c r="QH88" s="48">
        <v>53.028696000000004</v>
      </c>
      <c r="QI88" s="48">
        <v>5204.0559199999998</v>
      </c>
      <c r="QJ88" s="48">
        <v>2645.4508639999999</v>
      </c>
      <c r="QK88" s="48">
        <v>114.67898400000001</v>
      </c>
      <c r="QL88" s="48">
        <v>35.667408000000002</v>
      </c>
      <c r="QM88" s="48" t="s">
        <v>399</v>
      </c>
      <c r="QN88" s="48">
        <v>2595.8471840000002</v>
      </c>
      <c r="QO88" s="48" t="s">
        <v>399</v>
      </c>
      <c r="QP88" s="48" t="s">
        <v>399</v>
      </c>
      <c r="QQ88" s="48" t="s">
        <v>399</v>
      </c>
      <c r="QR88" s="48" t="s">
        <v>399</v>
      </c>
      <c r="QS88" s="48" t="s">
        <v>399</v>
      </c>
      <c r="QT88" s="48">
        <v>13.503223999999999</v>
      </c>
      <c r="QU88" s="48" t="s">
        <v>399</v>
      </c>
      <c r="QV88" s="48" t="s">
        <v>399</v>
      </c>
      <c r="QW88" s="48" t="s">
        <v>399</v>
      </c>
      <c r="QX88" s="48" t="s">
        <v>399</v>
      </c>
      <c r="QY88" s="48" t="s">
        <v>399</v>
      </c>
      <c r="QZ88" s="48" t="s">
        <v>399</v>
      </c>
      <c r="RA88" s="48" t="s">
        <v>399</v>
      </c>
      <c r="RB88" s="48" t="s">
        <v>399</v>
      </c>
      <c r="RC88" s="48" t="s">
        <v>399</v>
      </c>
      <c r="RD88" s="48" t="s">
        <v>399</v>
      </c>
      <c r="RE88" s="48">
        <v>73.263847999999996</v>
      </c>
      <c r="RF88" s="48">
        <v>66.53192</v>
      </c>
      <c r="RG88" s="48" t="s">
        <v>399</v>
      </c>
      <c r="RH88" s="48" t="s">
        <v>399</v>
      </c>
      <c r="RI88" s="48" t="s">
        <v>399</v>
      </c>
      <c r="RJ88" s="48" t="s">
        <v>399</v>
      </c>
      <c r="RK88" s="48" t="s">
        <v>399</v>
      </c>
      <c r="RL88" s="48" t="s">
        <v>399</v>
      </c>
      <c r="RM88" s="48" t="s">
        <v>399</v>
      </c>
      <c r="RN88" s="48" t="s">
        <v>399</v>
      </c>
      <c r="RO88" s="48" t="s">
        <v>399</v>
      </c>
      <c r="RP88" s="48" t="s">
        <v>399</v>
      </c>
      <c r="RQ88" s="48" t="s">
        <v>399</v>
      </c>
      <c r="RR88" s="48" t="s">
        <v>399</v>
      </c>
      <c r="RS88" s="48" t="s">
        <v>399</v>
      </c>
      <c r="RT88" s="48" t="s">
        <v>399</v>
      </c>
      <c r="RU88" s="48" t="s">
        <v>399</v>
      </c>
      <c r="RV88" s="48" t="s">
        <v>399</v>
      </c>
      <c r="RW88" s="48" t="s">
        <v>399</v>
      </c>
      <c r="RX88" s="48">
        <v>2.8738640000000002</v>
      </c>
      <c r="RY88" s="48" t="s">
        <v>399</v>
      </c>
      <c r="RZ88" s="48" t="s">
        <v>399</v>
      </c>
      <c r="SA88" s="48" t="s">
        <v>399</v>
      </c>
      <c r="SB88" s="48" t="s">
        <v>399</v>
      </c>
      <c r="SC88" s="48" t="s">
        <v>399</v>
      </c>
      <c r="SD88" s="48" t="s">
        <v>399</v>
      </c>
      <c r="SE88" s="48" t="s">
        <v>399</v>
      </c>
      <c r="SF88" s="48" t="s">
        <v>399</v>
      </c>
      <c r="SG88" s="48" t="s">
        <v>399</v>
      </c>
      <c r="SH88" s="48" t="s">
        <v>399</v>
      </c>
      <c r="SI88" s="48" t="s">
        <v>399</v>
      </c>
      <c r="SJ88" s="48" t="s">
        <v>399</v>
      </c>
      <c r="SK88" s="48" t="s">
        <v>399</v>
      </c>
      <c r="SL88" s="48" t="s">
        <v>399</v>
      </c>
      <c r="SM88" s="48">
        <v>34.683208</v>
      </c>
      <c r="SN88" s="48">
        <v>183.179304</v>
      </c>
      <c r="SO88" s="48">
        <v>2493.2541759999999</v>
      </c>
      <c r="SP88" s="48" t="s">
        <v>399</v>
      </c>
      <c r="SQ88" s="48" t="s">
        <v>399</v>
      </c>
      <c r="SR88" s="48">
        <v>115.74192000000001</v>
      </c>
      <c r="SS88" s="48">
        <v>2307.9490000000001</v>
      </c>
      <c r="ST88" s="48" t="s">
        <v>399</v>
      </c>
      <c r="SU88" s="48" t="s">
        <v>399</v>
      </c>
      <c r="SV88" s="48" t="s">
        <v>399</v>
      </c>
      <c r="SW88" s="48" t="s">
        <v>399</v>
      </c>
      <c r="SX88" s="48">
        <v>2480.2627360000001</v>
      </c>
      <c r="SY88" s="48" t="s">
        <v>399</v>
      </c>
      <c r="SZ88" s="48" t="s">
        <v>399</v>
      </c>
      <c r="TA88" s="48" t="s">
        <v>399</v>
      </c>
      <c r="TB88" s="48" t="s">
        <v>399</v>
      </c>
      <c r="TC88" s="48" t="s">
        <v>399</v>
      </c>
      <c r="TD88" s="48">
        <v>2283.4621040000002</v>
      </c>
      <c r="TE88" s="48" t="s">
        <v>399</v>
      </c>
      <c r="TF88" s="48" t="s">
        <v>399</v>
      </c>
      <c r="TG88" s="48" t="s">
        <v>399</v>
      </c>
      <c r="TH88" s="48">
        <v>2336.29396</v>
      </c>
      <c r="TI88" s="48" t="s">
        <v>399</v>
      </c>
      <c r="TJ88" s="48" t="s">
        <v>399</v>
      </c>
      <c r="TK88" s="48" t="s">
        <v>399</v>
      </c>
      <c r="TL88" s="48" t="s">
        <v>399</v>
      </c>
      <c r="TM88" s="48" t="s">
        <v>399</v>
      </c>
      <c r="TN88" s="48" t="s">
        <v>399</v>
      </c>
      <c r="TO88" s="48" t="s">
        <v>399</v>
      </c>
      <c r="TP88" s="48" t="s">
        <v>399</v>
      </c>
      <c r="TQ88" s="48" t="s">
        <v>399</v>
      </c>
      <c r="TR88" s="48" t="s">
        <v>399</v>
      </c>
      <c r="TS88" s="48" t="s">
        <v>399</v>
      </c>
      <c r="TT88" s="48" t="s">
        <v>399</v>
      </c>
      <c r="TU88" s="48" t="s">
        <v>399</v>
      </c>
      <c r="TV88" s="48" t="s">
        <v>399</v>
      </c>
      <c r="TW88" s="48" t="s">
        <v>399</v>
      </c>
      <c r="TX88" s="48">
        <v>38.580640000000002</v>
      </c>
      <c r="TY88" s="48" t="s">
        <v>399</v>
      </c>
      <c r="TZ88" s="48" t="s">
        <v>399</v>
      </c>
      <c r="UA88" s="48" t="s">
        <v>399</v>
      </c>
      <c r="UB88" s="48" t="s">
        <v>399</v>
      </c>
      <c r="UC88" s="48" t="s">
        <v>399</v>
      </c>
      <c r="UD88" s="48" t="s">
        <v>399</v>
      </c>
      <c r="UE88" s="48" t="s">
        <v>399</v>
      </c>
      <c r="UF88" s="48" t="s">
        <v>399</v>
      </c>
      <c r="UG88" s="48" t="s">
        <v>399</v>
      </c>
      <c r="UH88" s="48" t="s">
        <v>399</v>
      </c>
      <c r="UI88" s="48" t="s">
        <v>399</v>
      </c>
      <c r="UJ88" s="48" t="s">
        <v>399</v>
      </c>
      <c r="UK88" s="48">
        <v>25.038048000000003</v>
      </c>
      <c r="UL88" s="48" t="s">
        <v>399</v>
      </c>
      <c r="UM88" s="48" t="s">
        <v>399</v>
      </c>
      <c r="UN88" s="48">
        <v>5100.8330240000005</v>
      </c>
      <c r="UO88" s="48" t="s">
        <v>399</v>
      </c>
      <c r="UP88" s="48" t="s">
        <v>399</v>
      </c>
      <c r="UQ88" s="48">
        <v>18.306120000000004</v>
      </c>
      <c r="UR88" s="48">
        <v>2604.2325679999999</v>
      </c>
      <c r="US88" s="48">
        <v>2623.5622560000002</v>
      </c>
      <c r="UT88" s="48">
        <v>5672.0627039999999</v>
      </c>
      <c r="UU88" s="48">
        <v>2604.3113039999998</v>
      </c>
      <c r="UV88" s="48">
        <v>4696.8779759999998</v>
      </c>
      <c r="UW88" s="48">
        <v>5291.3741440000003</v>
      </c>
      <c r="UX88" s="48">
        <v>2638.1677840000002</v>
      </c>
      <c r="UY88" s="48">
        <v>21.219352000000004</v>
      </c>
      <c r="UZ88" s="48">
        <v>15602.010816000002</v>
      </c>
      <c r="VA88" s="48">
        <v>15073.298576000001</v>
      </c>
      <c r="VB88" s="48">
        <v>5290.4686800000009</v>
      </c>
      <c r="VC88" s="48">
        <v>5399.3605680000001</v>
      </c>
      <c r="VD88" s="48">
        <v>10734.078880000001</v>
      </c>
      <c r="VE88" s="48">
        <v>8299.36492</v>
      </c>
      <c r="VF88" s="48">
        <v>8050.6772640000008</v>
      </c>
      <c r="VG88" s="48">
        <v>10794.902440000002</v>
      </c>
      <c r="VH88" s="48">
        <v>13671.128520000002</v>
      </c>
      <c r="VI88" s="48">
        <v>8185.3945600000006</v>
      </c>
      <c r="VJ88" s="48">
        <v>14166.063016</v>
      </c>
      <c r="VK88" s="48">
        <v>5182.8365679999997</v>
      </c>
      <c r="VL88" s="48">
        <v>13004.864487999999</v>
      </c>
      <c r="VM88" s="48">
        <v>7990.5623280000009</v>
      </c>
      <c r="VN88" s="48">
        <v>10992.647904000001</v>
      </c>
      <c r="VO88" s="48">
        <v>7907.4564800000007</v>
      </c>
      <c r="VP88" s="48">
        <v>18731.451872000001</v>
      </c>
      <c r="VQ88" s="48">
        <v>10681.916280000001</v>
      </c>
      <c r="VR88" s="48">
        <v>13894.54192</v>
      </c>
      <c r="VS88" s="48">
        <v>10705.025296</v>
      </c>
      <c r="VT88" s="48">
        <v>19371.221240000003</v>
      </c>
      <c r="VU88" s="48">
        <v>16591.210552</v>
      </c>
      <c r="VV88" s="48">
        <v>22052.103304</v>
      </c>
      <c r="VW88" s="48">
        <v>2831.1890880000001</v>
      </c>
      <c r="VX88" s="48">
        <v>2785.08916</v>
      </c>
      <c r="VY88" s="48">
        <v>8249.0132480000011</v>
      </c>
      <c r="VZ88" s="48">
        <v>14086.657760000002</v>
      </c>
      <c r="WA88" s="48">
        <v>2714.8172800000002</v>
      </c>
      <c r="WB88" s="48">
        <v>5662.9293280000011</v>
      </c>
      <c r="WC88" s="48">
        <v>13649.397384000002</v>
      </c>
      <c r="WD88" s="48">
        <v>13717.504024</v>
      </c>
      <c r="WE88" s="48">
        <v>14048.667640000001</v>
      </c>
      <c r="WF88" s="48">
        <v>16441.021632</v>
      </c>
      <c r="WG88" s="48">
        <v>10828.325872000001</v>
      </c>
      <c r="WH88" s="48">
        <v>22754.585896000001</v>
      </c>
      <c r="WI88" s="48">
        <v>20484.430176000002</v>
      </c>
      <c r="WJ88" s="48">
        <v>22052.575720000001</v>
      </c>
      <c r="WK88" s="48">
        <v>24925.849200000004</v>
      </c>
      <c r="WL88" s="48">
        <v>30378.356567999999</v>
      </c>
      <c r="WM88" s="48">
        <v>13509.444144000001</v>
      </c>
      <c r="WN88" s="48">
        <v>39739.358344000007</v>
      </c>
      <c r="WO88" s="48">
        <v>30486.854776</v>
      </c>
      <c r="WP88" s="48">
        <v>40760.997312</v>
      </c>
      <c r="WQ88" s="48">
        <v>21359.698920000003</v>
      </c>
      <c r="WR88" s="48">
        <v>24213.839552000001</v>
      </c>
      <c r="WS88" s="48">
        <v>42050.456784000002</v>
      </c>
      <c r="WT88" s="48">
        <v>13190.327136</v>
      </c>
      <c r="WU88" s="48">
        <v>15950.575088000001</v>
      </c>
      <c r="WV88" s="48">
        <v>18803.652784000002</v>
      </c>
      <c r="WW88" s="48">
        <v>20709.497032000003</v>
      </c>
      <c r="WX88" s="48">
        <v>27506.146024000001</v>
      </c>
      <c r="WY88" s="48">
        <v>35806.337672000001</v>
      </c>
      <c r="WZ88" s="48">
        <v>11067.880152000002</v>
      </c>
      <c r="XA88" s="48">
        <v>10822.184464</v>
      </c>
      <c r="XB88" s="48">
        <v>13415.630200000001</v>
      </c>
      <c r="XC88" s="48">
        <v>5459.5936080000001</v>
      </c>
      <c r="XD88" s="48">
        <v>0</v>
      </c>
      <c r="XE88" s="48">
        <v>0</v>
      </c>
      <c r="XF88" s="48">
        <v>5521.1651600000005</v>
      </c>
      <c r="XG88" s="48">
        <v>5521.4407360000005</v>
      </c>
      <c r="XH88" s="48">
        <v>8359.9129040000007</v>
      </c>
      <c r="XI88" s="48">
        <v>5417.154904</v>
      </c>
      <c r="XJ88" s="48">
        <v>5683.4006879999997</v>
      </c>
      <c r="AAO88" s="48">
        <v>10781.005536000001</v>
      </c>
      <c r="AAP88" s="48">
        <v>3434.3855840000001</v>
      </c>
      <c r="ABW88" s="48">
        <v>27885.787452000004</v>
      </c>
      <c r="ABX88" s="48">
        <v>732.63475800000003</v>
      </c>
      <c r="ABY88" s="48">
        <v>28526.301558000003</v>
      </c>
      <c r="ABZ88" s="48">
        <v>385.80444000000006</v>
      </c>
      <c r="ACA88" s="48">
        <v>221.640714</v>
      </c>
      <c r="ACB88" s="48">
        <v>240.930936</v>
      </c>
      <c r="ACC88" s="48" t="s">
        <v>399</v>
      </c>
      <c r="ACD88" s="48">
        <v>964.51110000000006</v>
      </c>
      <c r="ACE88" s="48">
        <v>28775.499732000004</v>
      </c>
      <c r="ACF88" s="48">
        <v>964.51110000000006</v>
      </c>
      <c r="ACG88" s="48" t="s">
        <v>399</v>
      </c>
      <c r="ACH88" s="48">
        <v>26488.624230000001</v>
      </c>
      <c r="ACI88" s="48">
        <v>27121.658454</v>
      </c>
      <c r="ACJ88" s="48">
        <v>31794.616314000003</v>
      </c>
      <c r="ACK88" s="48">
        <v>41713.727202000002</v>
      </c>
      <c r="ACL88" s="48">
        <v>38.580444</v>
      </c>
      <c r="ACM88" s="48">
        <v>27827.129430000001</v>
      </c>
      <c r="ACN88" s="48" t="s">
        <v>399</v>
      </c>
      <c r="ACO88" s="48">
        <v>107809.50765600002</v>
      </c>
      <c r="ACP88" s="48">
        <v>34343.681364000004</v>
      </c>
      <c r="ACQ88" s="48">
        <v>53610.282684000005</v>
      </c>
      <c r="ACR88" s="48">
        <v>29271.534012000004</v>
      </c>
      <c r="ACS88" s="48">
        <v>2823.4586159999999</v>
      </c>
      <c r="ACT88" s="48">
        <v>26700.029316000004</v>
      </c>
      <c r="ACU88" s="48">
        <v>2449.4645160000005</v>
      </c>
      <c r="ACV88" s="48" t="s">
        <v>399</v>
      </c>
      <c r="ACW88" s="48">
        <v>4676.5009620000001</v>
      </c>
      <c r="ACX88" s="48">
        <v>2390.412816</v>
      </c>
      <c r="ACY88" s="48">
        <v>153.92809800000001</v>
      </c>
      <c r="ACZ88" s="48">
        <v>414.542934</v>
      </c>
      <c r="ADA88" s="48" t="s">
        <v>399</v>
      </c>
      <c r="ADB88" s="48">
        <v>336.98836800000004</v>
      </c>
    </row>
    <row r="89" spans="1:782" s="48" customFormat="1" ht="14.25">
      <c r="A89" s="47" t="s">
        <v>174</v>
      </c>
      <c r="BK89" s="49"/>
      <c r="BO89" s="49"/>
    </row>
    <row r="90" spans="1:782" s="48" customFormat="1" ht="14.25">
      <c r="A90" s="47" t="s">
        <v>175</v>
      </c>
      <c r="BK90" s="49"/>
      <c r="BO90" s="49"/>
    </row>
    <row r="91" spans="1:782" s="48" customFormat="1" ht="14.25">
      <c r="A91" s="47" t="s">
        <v>176</v>
      </c>
      <c r="BK91" s="49"/>
      <c r="BO91" s="49"/>
    </row>
    <row r="92" spans="1:782" s="48" customFormat="1" ht="14.25">
      <c r="A92" s="47" t="s">
        <v>177</v>
      </c>
      <c r="BK92" s="49"/>
      <c r="BO92" s="49"/>
    </row>
    <row r="93" spans="1:782" s="48" customFormat="1" ht="14.25">
      <c r="A93" s="47" t="s">
        <v>178</v>
      </c>
      <c r="BK93" s="49"/>
      <c r="BO93" s="49"/>
    </row>
    <row r="94" spans="1:782" s="48" customFormat="1" ht="14.25">
      <c r="A94" s="50" t="s">
        <v>179</v>
      </c>
      <c r="BK94" s="49"/>
      <c r="BO94" s="49"/>
    </row>
    <row r="95" spans="1:782" s="48" customFormat="1" ht="14.25">
      <c r="A95" s="47" t="s">
        <v>180</v>
      </c>
      <c r="BK95" s="49"/>
      <c r="BO95" s="49"/>
    </row>
    <row r="96" spans="1:782" s="48" customFormat="1" ht="14.25">
      <c r="A96" s="47" t="s">
        <v>181</v>
      </c>
      <c r="E96" s="48">
        <v>15</v>
      </c>
      <c r="P96" s="48">
        <v>7</v>
      </c>
      <c r="S96" s="48">
        <v>11</v>
      </c>
      <c r="BK96" s="49"/>
      <c r="BO96" s="49"/>
      <c r="AAO96" s="48">
        <v>4.8028960000000005</v>
      </c>
      <c r="AAP96" s="48" t="s">
        <v>399</v>
      </c>
      <c r="ABW96" s="48">
        <v>57.870666</v>
      </c>
      <c r="ABX96" s="48" t="s">
        <v>399</v>
      </c>
      <c r="ABY96" s="48" t="s">
        <v>399</v>
      </c>
      <c r="ABZ96" s="48" t="s">
        <v>399</v>
      </c>
      <c r="ACA96" s="48" t="s">
        <v>399</v>
      </c>
      <c r="ACB96" s="48" t="s">
        <v>399</v>
      </c>
      <c r="ACC96" s="48">
        <v>38.580444</v>
      </c>
      <c r="ACD96" s="48" t="s">
        <v>399</v>
      </c>
      <c r="ACE96" s="48" t="s">
        <v>399</v>
      </c>
      <c r="ACF96" s="48" t="s">
        <v>399</v>
      </c>
      <c r="ACG96" s="48" t="s">
        <v>399</v>
      </c>
      <c r="ACH96" s="48" t="s">
        <v>399</v>
      </c>
      <c r="ACI96" s="48" t="s">
        <v>399</v>
      </c>
      <c r="ACJ96" s="48">
        <v>48.028716000000003</v>
      </c>
      <c r="ACK96" s="48" t="s">
        <v>399</v>
      </c>
      <c r="ACL96" s="48" t="s">
        <v>399</v>
      </c>
      <c r="ACM96" s="48" t="s">
        <v>399</v>
      </c>
      <c r="ACN96" s="48" t="s">
        <v>399</v>
      </c>
      <c r="ACO96" s="48">
        <v>48.028716000000003</v>
      </c>
      <c r="ACP96" s="48" t="s">
        <v>399</v>
      </c>
      <c r="ACQ96" s="48" t="s">
        <v>399</v>
      </c>
      <c r="ACR96" s="48" t="s">
        <v>399</v>
      </c>
      <c r="ACS96" s="48">
        <v>19.290222</v>
      </c>
      <c r="ACT96" s="48" t="s">
        <v>399</v>
      </c>
      <c r="ACU96" s="48" t="s">
        <v>399</v>
      </c>
      <c r="ACV96" s="48">
        <v>19.290222</v>
      </c>
      <c r="ACW96" s="48" t="s">
        <v>399</v>
      </c>
      <c r="ACX96" s="48">
        <v>19.290222</v>
      </c>
      <c r="ACY96" s="48" t="s">
        <v>399</v>
      </c>
      <c r="ACZ96" s="48" t="s">
        <v>399</v>
      </c>
      <c r="ADA96" s="48" t="s">
        <v>399</v>
      </c>
      <c r="ADB96" s="48" t="s">
        <v>399</v>
      </c>
    </row>
    <row r="97" spans="1:782" s="48" customFormat="1" ht="14.25">
      <c r="A97" s="47" t="s">
        <v>182</v>
      </c>
      <c r="BK97" s="49"/>
      <c r="BO97" s="49"/>
    </row>
    <row r="98" spans="1:782" s="48" customFormat="1" ht="14.25">
      <c r="A98" s="47" t="s">
        <v>183</v>
      </c>
      <c r="BK98" s="49"/>
      <c r="BO98" s="49"/>
    </row>
    <row r="99" spans="1:782" s="48" customFormat="1" ht="14.25">
      <c r="A99" s="47" t="s">
        <v>184</v>
      </c>
      <c r="BK99" s="49"/>
      <c r="BO99" s="49"/>
    </row>
    <row r="100" spans="1:782" s="48" customFormat="1" ht="14.25">
      <c r="A100" s="47" t="s">
        <v>185</v>
      </c>
      <c r="BK100" s="49"/>
      <c r="BO100" s="49"/>
    </row>
    <row r="101" spans="1:782" s="48" customFormat="1" ht="14.25">
      <c r="A101" s="47" t="s">
        <v>186</v>
      </c>
      <c r="B101" s="48">
        <v>9</v>
      </c>
      <c r="E101" s="48">
        <v>22</v>
      </c>
      <c r="F101" s="48">
        <v>4</v>
      </c>
      <c r="G101" s="48">
        <v>24</v>
      </c>
      <c r="H101" s="48">
        <v>9</v>
      </c>
      <c r="I101" s="48">
        <v>19</v>
      </c>
      <c r="J101" s="48">
        <v>2</v>
      </c>
      <c r="K101" s="48">
        <v>21</v>
      </c>
      <c r="L101" s="48">
        <v>8</v>
      </c>
      <c r="N101" s="48">
        <v>52</v>
      </c>
      <c r="O101" s="48">
        <v>16</v>
      </c>
      <c r="P101" s="48">
        <v>39</v>
      </c>
      <c r="Q101" s="48">
        <v>40</v>
      </c>
      <c r="S101" s="48">
        <v>50</v>
      </c>
      <c r="T101" s="48">
        <v>5</v>
      </c>
      <c r="U101" s="48">
        <v>49</v>
      </c>
      <c r="V101" s="48">
        <v>3</v>
      </c>
      <c r="X101" s="48">
        <v>74</v>
      </c>
      <c r="Y101" s="48">
        <v>22</v>
      </c>
      <c r="Z101" s="48">
        <v>17</v>
      </c>
      <c r="AA101" s="48">
        <v>11</v>
      </c>
      <c r="AC101" s="48">
        <v>22</v>
      </c>
      <c r="AD101" s="48">
        <v>15</v>
      </c>
      <c r="AG101" s="48">
        <v>25</v>
      </c>
      <c r="AI101" s="48">
        <v>9</v>
      </c>
      <c r="AJ101" s="48">
        <v>39</v>
      </c>
      <c r="AK101" s="48">
        <v>13</v>
      </c>
      <c r="AL101" s="48">
        <v>17</v>
      </c>
      <c r="AM101" s="48">
        <v>16</v>
      </c>
      <c r="AN101" s="48">
        <v>2</v>
      </c>
      <c r="AP101" s="48">
        <v>10</v>
      </c>
      <c r="AQ101" s="48">
        <v>16</v>
      </c>
      <c r="AR101" s="48">
        <v>27</v>
      </c>
      <c r="AT101" s="48">
        <v>1</v>
      </c>
      <c r="AU101" s="48">
        <v>45</v>
      </c>
      <c r="AV101" s="48">
        <v>17</v>
      </c>
      <c r="AW101" s="48">
        <v>14</v>
      </c>
      <c r="AX101" s="48">
        <v>28</v>
      </c>
      <c r="AY101" s="48">
        <v>2</v>
      </c>
      <c r="AZ101" s="48">
        <v>4</v>
      </c>
      <c r="BA101" s="48">
        <v>28</v>
      </c>
      <c r="BC101" s="48">
        <v>22</v>
      </c>
      <c r="BD101" s="48">
        <v>22</v>
      </c>
      <c r="BE101" s="48">
        <v>16</v>
      </c>
      <c r="BG101" s="48">
        <v>3</v>
      </c>
      <c r="BH101" s="48">
        <v>12</v>
      </c>
      <c r="BI101" s="48">
        <v>43</v>
      </c>
      <c r="BJ101" s="48">
        <v>19</v>
      </c>
      <c r="BK101" s="49">
        <v>15</v>
      </c>
      <c r="BL101" s="48">
        <v>25</v>
      </c>
      <c r="BM101" s="48">
        <v>46</v>
      </c>
      <c r="BN101" s="48">
        <v>28</v>
      </c>
      <c r="BO101" s="49">
        <v>28</v>
      </c>
      <c r="BP101" s="48">
        <v>34</v>
      </c>
      <c r="BR101" s="48">
        <v>23</v>
      </c>
      <c r="BS101" s="48">
        <v>24</v>
      </c>
      <c r="BU101" s="48">
        <v>14</v>
      </c>
      <c r="BV101" s="48">
        <v>14</v>
      </c>
      <c r="BW101" s="48">
        <v>8</v>
      </c>
      <c r="BX101" s="48">
        <v>18</v>
      </c>
      <c r="BY101" s="48">
        <v>8</v>
      </c>
      <c r="BZ101" s="48">
        <v>15</v>
      </c>
      <c r="CA101" s="48">
        <v>10</v>
      </c>
      <c r="CB101" s="48">
        <v>30</v>
      </c>
      <c r="CC101" s="48">
        <v>8</v>
      </c>
      <c r="CD101" s="48">
        <v>8</v>
      </c>
      <c r="CE101" s="48">
        <v>7</v>
      </c>
      <c r="CF101" s="48">
        <v>23</v>
      </c>
      <c r="CG101" s="48">
        <v>5</v>
      </c>
      <c r="CH101" s="48">
        <v>9</v>
      </c>
      <c r="CI101" s="48">
        <v>10</v>
      </c>
      <c r="CJ101" s="48">
        <v>9</v>
      </c>
      <c r="CL101" s="48">
        <v>60</v>
      </c>
      <c r="CM101" s="48">
        <v>9</v>
      </c>
      <c r="CN101" s="48">
        <v>18</v>
      </c>
      <c r="CO101" s="48">
        <v>30</v>
      </c>
      <c r="CP101" s="48">
        <v>35</v>
      </c>
      <c r="CQ101" s="48">
        <v>109</v>
      </c>
      <c r="CR101" s="48">
        <v>25</v>
      </c>
      <c r="CS101" s="48">
        <v>25</v>
      </c>
      <c r="CT101" s="48">
        <v>102</v>
      </c>
      <c r="CU101" s="48">
        <v>17</v>
      </c>
      <c r="CV101" s="48">
        <v>7</v>
      </c>
      <c r="CW101" s="48">
        <v>11</v>
      </c>
      <c r="CY101" s="48">
        <v>4</v>
      </c>
      <c r="CZ101" s="48">
        <v>72</v>
      </c>
      <c r="DA101" s="48">
        <v>61</v>
      </c>
      <c r="DB101" s="48">
        <v>20</v>
      </c>
      <c r="DC101" s="48">
        <v>11</v>
      </c>
      <c r="DD101" s="48">
        <v>6</v>
      </c>
      <c r="DE101" s="48">
        <v>7</v>
      </c>
      <c r="DF101" s="48">
        <v>3</v>
      </c>
      <c r="DH101" s="48">
        <v>32</v>
      </c>
      <c r="DJ101" s="48">
        <v>4</v>
      </c>
      <c r="DK101" s="48">
        <v>6</v>
      </c>
      <c r="DL101" s="48">
        <v>20</v>
      </c>
      <c r="DM101" s="48">
        <v>44</v>
      </c>
      <c r="DN101" s="48">
        <v>21</v>
      </c>
      <c r="DO101" s="48">
        <v>29</v>
      </c>
      <c r="DP101" s="48">
        <v>45</v>
      </c>
      <c r="DQ101" s="48">
        <v>32</v>
      </c>
      <c r="DR101" s="48">
        <v>10</v>
      </c>
      <c r="DS101" s="48">
        <v>7</v>
      </c>
      <c r="DT101" s="48">
        <v>4</v>
      </c>
      <c r="DU101" s="48">
        <v>50</v>
      </c>
      <c r="DV101" s="48">
        <v>47</v>
      </c>
      <c r="DW101" s="48">
        <v>24</v>
      </c>
      <c r="DX101" s="48">
        <v>24</v>
      </c>
      <c r="DY101" s="48">
        <v>13</v>
      </c>
      <c r="EA101" s="48">
        <v>31</v>
      </c>
      <c r="EB101" s="48">
        <v>2</v>
      </c>
      <c r="EC101" s="48">
        <v>11</v>
      </c>
      <c r="ED101" s="48">
        <v>11</v>
      </c>
      <c r="EE101" s="48">
        <v>43</v>
      </c>
      <c r="EF101" s="48">
        <v>3</v>
      </c>
      <c r="EH101" s="48">
        <v>32</v>
      </c>
      <c r="EJ101" s="48">
        <v>14</v>
      </c>
      <c r="EK101" s="48">
        <v>27</v>
      </c>
      <c r="EL101" s="48">
        <v>24</v>
      </c>
      <c r="EM101" s="48">
        <v>16</v>
      </c>
      <c r="EN101" s="48">
        <v>14</v>
      </c>
      <c r="EO101" s="48">
        <v>11</v>
      </c>
      <c r="EP101" s="48">
        <v>3</v>
      </c>
      <c r="EQ101" s="48">
        <v>16</v>
      </c>
      <c r="ER101" s="48">
        <v>8</v>
      </c>
      <c r="ES101" s="48">
        <v>4</v>
      </c>
      <c r="ET101" s="48">
        <v>7</v>
      </c>
      <c r="EU101" s="48">
        <v>17</v>
      </c>
      <c r="EV101" s="48">
        <v>9</v>
      </c>
      <c r="EW101" s="48">
        <v>4</v>
      </c>
      <c r="EX101" s="48">
        <v>10</v>
      </c>
      <c r="EY101" s="48">
        <v>12</v>
      </c>
      <c r="EZ101" s="48">
        <v>16</v>
      </c>
      <c r="FA101" s="48">
        <v>9</v>
      </c>
      <c r="FB101" s="48">
        <v>1</v>
      </c>
      <c r="FC101" s="48">
        <v>1</v>
      </c>
      <c r="FD101" s="48">
        <v>5</v>
      </c>
      <c r="FE101" s="48">
        <v>9</v>
      </c>
      <c r="FF101" s="48">
        <v>22</v>
      </c>
      <c r="FH101" s="48">
        <v>18</v>
      </c>
      <c r="FI101" s="48">
        <v>1</v>
      </c>
      <c r="FJ101" s="48">
        <v>3</v>
      </c>
      <c r="FK101" s="48">
        <v>1</v>
      </c>
      <c r="FL101" s="48">
        <v>18</v>
      </c>
      <c r="FN101" s="48">
        <v>15</v>
      </c>
      <c r="FO101" s="48">
        <v>13</v>
      </c>
      <c r="FP101" s="48">
        <v>2</v>
      </c>
      <c r="FQ101" s="48">
        <v>5</v>
      </c>
      <c r="FR101" s="48">
        <v>19</v>
      </c>
      <c r="FS101" s="48">
        <v>9</v>
      </c>
      <c r="FT101" s="48">
        <v>2</v>
      </c>
      <c r="FU101" s="48">
        <v>16</v>
      </c>
      <c r="FV101" s="48">
        <v>31</v>
      </c>
      <c r="FW101" s="48">
        <v>4</v>
      </c>
      <c r="FX101" s="48">
        <v>15</v>
      </c>
      <c r="FY101" s="48">
        <v>10</v>
      </c>
      <c r="FZ101" s="48">
        <v>15</v>
      </c>
      <c r="GA101" s="48">
        <v>8</v>
      </c>
      <c r="GC101" s="48">
        <v>14</v>
      </c>
      <c r="GD101" s="48">
        <v>4</v>
      </c>
      <c r="GE101" s="48">
        <v>16</v>
      </c>
      <c r="GF101" s="48">
        <v>18</v>
      </c>
      <c r="GG101" s="48">
        <v>17</v>
      </c>
      <c r="GH101" s="48">
        <v>10</v>
      </c>
      <c r="GI101" s="48">
        <v>12</v>
      </c>
      <c r="GJ101" s="48">
        <v>26</v>
      </c>
      <c r="GK101" s="48">
        <v>18</v>
      </c>
      <c r="GL101" s="48">
        <v>14</v>
      </c>
      <c r="GM101" s="48">
        <v>16</v>
      </c>
      <c r="GN101" s="48">
        <v>14</v>
      </c>
      <c r="GO101" s="48">
        <v>10</v>
      </c>
      <c r="GP101" s="48">
        <v>16</v>
      </c>
      <c r="GR101" s="48">
        <v>8</v>
      </c>
      <c r="GS101" s="48">
        <v>10</v>
      </c>
      <c r="GT101" s="48">
        <v>8</v>
      </c>
      <c r="GU101" s="48">
        <v>10</v>
      </c>
      <c r="GV101" s="48">
        <v>6</v>
      </c>
      <c r="GW101" s="48">
        <v>8</v>
      </c>
      <c r="GZ101" s="48">
        <v>8</v>
      </c>
      <c r="HA101" s="48">
        <v>9</v>
      </c>
      <c r="HB101" s="48">
        <v>26</v>
      </c>
      <c r="HD101" s="48">
        <v>4</v>
      </c>
      <c r="HE101" s="48">
        <v>7</v>
      </c>
      <c r="HF101" s="48">
        <v>5</v>
      </c>
      <c r="HL101" s="48">
        <v>26</v>
      </c>
      <c r="HM101" s="48">
        <v>13</v>
      </c>
      <c r="HN101" s="48">
        <v>19</v>
      </c>
      <c r="HO101" s="48">
        <v>12</v>
      </c>
      <c r="HP101" s="48">
        <v>3</v>
      </c>
      <c r="HQ101" s="48">
        <v>11</v>
      </c>
      <c r="HR101" s="48">
        <v>17</v>
      </c>
      <c r="HT101" s="48">
        <v>19</v>
      </c>
      <c r="HU101" s="48">
        <v>14</v>
      </c>
      <c r="HV101" s="48">
        <v>10</v>
      </c>
      <c r="HW101" s="48">
        <v>10</v>
      </c>
      <c r="HX101" s="48">
        <v>5</v>
      </c>
      <c r="HZ101" s="48">
        <v>19</v>
      </c>
      <c r="IA101" s="48">
        <v>15</v>
      </c>
      <c r="IB101" s="48">
        <v>13</v>
      </c>
      <c r="IC101" s="48">
        <v>42</v>
      </c>
      <c r="ID101" s="48">
        <v>24</v>
      </c>
      <c r="IE101" s="48">
        <v>6</v>
      </c>
      <c r="IF101" s="48">
        <v>9</v>
      </c>
      <c r="IG101" s="48">
        <v>25</v>
      </c>
      <c r="IH101" s="48">
        <v>40</v>
      </c>
      <c r="II101" s="48">
        <v>16</v>
      </c>
      <c r="IJ101" s="48">
        <v>10</v>
      </c>
      <c r="IM101" s="48">
        <v>23</v>
      </c>
      <c r="IN101" s="48">
        <v>10</v>
      </c>
      <c r="IO101" s="48">
        <v>16</v>
      </c>
      <c r="IP101" s="48">
        <v>18</v>
      </c>
      <c r="IQ101" s="48">
        <v>20</v>
      </c>
      <c r="IR101" s="48">
        <v>22</v>
      </c>
      <c r="IS101" s="48">
        <v>5</v>
      </c>
      <c r="IT101" s="48">
        <v>19</v>
      </c>
      <c r="IV101" s="48">
        <v>30</v>
      </c>
      <c r="IX101" s="48">
        <v>41</v>
      </c>
      <c r="IY101" s="48">
        <v>12</v>
      </c>
      <c r="IZ101" s="48">
        <v>15</v>
      </c>
      <c r="JA101" s="48">
        <v>29</v>
      </c>
      <c r="JC101" s="48">
        <v>24</v>
      </c>
      <c r="JD101" s="48">
        <v>5</v>
      </c>
      <c r="JF101" s="48">
        <v>15</v>
      </c>
      <c r="JG101" s="48">
        <v>38</v>
      </c>
      <c r="JH101" s="48">
        <v>7</v>
      </c>
      <c r="JI101" s="48">
        <v>14</v>
      </c>
      <c r="JJ101" s="48">
        <v>20</v>
      </c>
      <c r="JK101" s="48">
        <v>26</v>
      </c>
      <c r="JL101" s="48">
        <v>22</v>
      </c>
      <c r="JM101" s="48">
        <v>37</v>
      </c>
      <c r="JN101" s="48">
        <v>33</v>
      </c>
      <c r="JO101" s="48">
        <v>16</v>
      </c>
      <c r="JP101" s="48">
        <v>22</v>
      </c>
      <c r="JQ101" s="48">
        <v>19</v>
      </c>
      <c r="JR101" s="48">
        <v>7</v>
      </c>
      <c r="JS101" s="48">
        <v>20</v>
      </c>
      <c r="JT101" s="48">
        <v>21</v>
      </c>
      <c r="JX101" s="48">
        <v>44</v>
      </c>
      <c r="JY101" s="48">
        <v>5</v>
      </c>
      <c r="JZ101" s="48">
        <v>38</v>
      </c>
      <c r="KB101" s="48">
        <v>13</v>
      </c>
      <c r="KC101" s="48">
        <v>23</v>
      </c>
      <c r="KD101" s="48">
        <v>25</v>
      </c>
      <c r="KE101" s="48">
        <v>17</v>
      </c>
      <c r="KF101" s="48">
        <v>22</v>
      </c>
      <c r="KG101" s="48">
        <v>10</v>
      </c>
      <c r="KH101" s="48">
        <v>5</v>
      </c>
      <c r="KI101" s="48">
        <v>15</v>
      </c>
      <c r="KJ101" s="48">
        <v>17</v>
      </c>
      <c r="KK101" s="48">
        <v>22</v>
      </c>
      <c r="KL101" s="48">
        <v>19</v>
      </c>
      <c r="KM101" s="48">
        <v>1</v>
      </c>
      <c r="KO101" s="48">
        <v>15</v>
      </c>
      <c r="KP101" s="48">
        <v>15</v>
      </c>
      <c r="KQ101" s="48">
        <v>21</v>
      </c>
      <c r="KR101" s="48">
        <v>16</v>
      </c>
      <c r="KS101" s="48">
        <v>21</v>
      </c>
      <c r="KT101" s="48">
        <v>6</v>
      </c>
      <c r="KV101" s="48">
        <v>21</v>
      </c>
      <c r="KW101" s="48">
        <v>24</v>
      </c>
      <c r="KX101" s="48">
        <v>11</v>
      </c>
      <c r="KY101" s="48">
        <v>10</v>
      </c>
      <c r="KZ101" s="48">
        <v>19</v>
      </c>
      <c r="LA101" s="48">
        <v>15</v>
      </c>
      <c r="LB101" s="48">
        <v>18</v>
      </c>
      <c r="LD101" s="48">
        <v>6</v>
      </c>
      <c r="LE101" s="48">
        <v>31</v>
      </c>
      <c r="LF101" s="48">
        <v>35</v>
      </c>
      <c r="LG101" s="48">
        <v>35</v>
      </c>
      <c r="LH101" s="48">
        <v>11</v>
      </c>
      <c r="LI101" s="48">
        <v>23</v>
      </c>
      <c r="LJ101" s="48">
        <v>17</v>
      </c>
      <c r="LK101" s="48">
        <v>14</v>
      </c>
      <c r="LL101" s="48">
        <v>32</v>
      </c>
      <c r="LM101" s="48">
        <v>28</v>
      </c>
      <c r="LN101" s="48">
        <v>20</v>
      </c>
      <c r="LO101" s="48">
        <v>16</v>
      </c>
      <c r="LP101" s="48">
        <v>15</v>
      </c>
      <c r="LQ101" s="48">
        <v>16</v>
      </c>
      <c r="LS101" s="48">
        <v>33</v>
      </c>
      <c r="LT101" s="48">
        <v>27</v>
      </c>
      <c r="LU101" s="48">
        <v>10</v>
      </c>
      <c r="LV101" s="48">
        <v>13</v>
      </c>
      <c r="LW101" s="48">
        <v>26</v>
      </c>
      <c r="LX101" s="48">
        <v>29</v>
      </c>
      <c r="LY101" s="48">
        <v>28</v>
      </c>
      <c r="LZ101" s="48">
        <v>27</v>
      </c>
      <c r="MA101" s="48">
        <v>12</v>
      </c>
      <c r="MB101" s="48">
        <v>20</v>
      </c>
      <c r="MC101" s="48">
        <v>20</v>
      </c>
      <c r="MD101" s="48">
        <v>18</v>
      </c>
      <c r="ME101" s="48">
        <v>15</v>
      </c>
      <c r="MG101" s="48">
        <v>40</v>
      </c>
      <c r="MH101" s="48">
        <v>28</v>
      </c>
      <c r="MI101" s="48">
        <v>45</v>
      </c>
      <c r="MJ101" s="48">
        <v>21</v>
      </c>
      <c r="MK101" s="48">
        <v>35</v>
      </c>
      <c r="MM101" s="48">
        <v>23</v>
      </c>
      <c r="MN101" s="48">
        <v>27</v>
      </c>
      <c r="MO101" s="48">
        <v>10</v>
      </c>
      <c r="MP101" s="48">
        <v>5</v>
      </c>
      <c r="MQ101" s="48">
        <v>19</v>
      </c>
      <c r="MR101" s="48">
        <v>5</v>
      </c>
      <c r="MT101" s="48">
        <v>18</v>
      </c>
      <c r="MU101" s="48">
        <v>20</v>
      </c>
      <c r="MV101" s="48">
        <v>55</v>
      </c>
      <c r="MW101" s="48">
        <v>20</v>
      </c>
      <c r="MX101" s="48">
        <v>10</v>
      </c>
      <c r="MY101" s="48">
        <v>26</v>
      </c>
      <c r="MZ101" s="48">
        <v>30</v>
      </c>
      <c r="NA101" s="48">
        <v>19</v>
      </c>
      <c r="NB101" s="48">
        <v>10</v>
      </c>
      <c r="NC101" s="48">
        <v>16</v>
      </c>
      <c r="ND101" s="48">
        <v>19</v>
      </c>
      <c r="NE101" s="48">
        <v>22</v>
      </c>
      <c r="NF101" s="48">
        <v>48</v>
      </c>
      <c r="NG101" s="48">
        <v>15</v>
      </c>
      <c r="NH101" s="48">
        <v>25</v>
      </c>
      <c r="NI101" s="48">
        <v>26</v>
      </c>
      <c r="NJ101" s="48">
        <v>19</v>
      </c>
      <c r="NK101" s="48">
        <v>22</v>
      </c>
      <c r="NL101" s="48">
        <v>24</v>
      </c>
      <c r="NM101" s="48">
        <v>10</v>
      </c>
      <c r="NN101" s="48">
        <v>20</v>
      </c>
      <c r="NO101" s="48">
        <v>38</v>
      </c>
      <c r="NP101" s="48">
        <v>38</v>
      </c>
      <c r="NQ101" s="48">
        <v>31</v>
      </c>
      <c r="NR101" s="48">
        <v>42</v>
      </c>
      <c r="NS101" s="48">
        <v>33</v>
      </c>
      <c r="NT101" s="48">
        <v>19</v>
      </c>
      <c r="NU101" s="48">
        <v>20</v>
      </c>
      <c r="NV101" s="48">
        <v>35</v>
      </c>
      <c r="NW101" s="48">
        <v>62</v>
      </c>
      <c r="NX101" s="48">
        <v>35</v>
      </c>
      <c r="NY101" s="48">
        <v>43</v>
      </c>
      <c r="NZ101" s="48">
        <v>47</v>
      </c>
      <c r="OA101" s="48">
        <v>32</v>
      </c>
      <c r="OC101" s="48">
        <v>22</v>
      </c>
      <c r="OD101" s="48">
        <v>7</v>
      </c>
      <c r="OE101" s="48">
        <v>32</v>
      </c>
      <c r="OF101" s="48">
        <v>55</v>
      </c>
      <c r="OG101" s="48">
        <v>19</v>
      </c>
      <c r="OH101" s="48">
        <v>7</v>
      </c>
      <c r="OI101" s="48">
        <v>28</v>
      </c>
      <c r="OJ101" s="48">
        <v>12</v>
      </c>
      <c r="OK101" s="48">
        <v>8</v>
      </c>
      <c r="OL101" s="48">
        <v>25</v>
      </c>
      <c r="OM101" s="48">
        <v>23</v>
      </c>
      <c r="ON101" s="48">
        <v>13</v>
      </c>
      <c r="OO101" s="48">
        <v>13</v>
      </c>
      <c r="OP101" s="48">
        <v>38</v>
      </c>
      <c r="OQ101" s="48">
        <v>26</v>
      </c>
      <c r="OR101" s="48">
        <v>34</v>
      </c>
      <c r="OS101" s="48">
        <v>30</v>
      </c>
      <c r="OT101" s="48">
        <v>21</v>
      </c>
      <c r="OU101" s="48">
        <v>30</v>
      </c>
      <c r="OV101" s="48">
        <v>16</v>
      </c>
      <c r="OW101" s="48">
        <v>27</v>
      </c>
      <c r="OX101" s="48">
        <v>35</v>
      </c>
      <c r="OY101" s="48">
        <v>10</v>
      </c>
      <c r="OZ101" s="48">
        <v>35</v>
      </c>
      <c r="PA101" s="48">
        <v>18</v>
      </c>
      <c r="PB101" s="48">
        <v>23</v>
      </c>
      <c r="AAO101" s="48">
        <v>21.179984000000001</v>
      </c>
      <c r="AAP101" s="48">
        <v>10.589992000000001</v>
      </c>
      <c r="ABW101" s="48">
        <v>279.51138000000003</v>
      </c>
      <c r="ABX101" s="48">
        <v>144.479826</v>
      </c>
      <c r="ABY101" s="48">
        <v>192.90222000000003</v>
      </c>
      <c r="ABZ101" s="48">
        <v>154.321776</v>
      </c>
      <c r="ACA101" s="48">
        <v>154.321776</v>
      </c>
      <c r="ACB101" s="48">
        <v>57.870666</v>
      </c>
      <c r="ACC101" s="48">
        <v>250.772886</v>
      </c>
      <c r="ACD101" s="48">
        <v>96.451110000000014</v>
      </c>
      <c r="ACE101" s="48">
        <v>153.92809800000001</v>
      </c>
      <c r="ACF101" s="48">
        <v>163.37637000000001</v>
      </c>
      <c r="ACG101" s="48">
        <v>115.741332</v>
      </c>
      <c r="ACH101" s="48">
        <v>337.38204600000006</v>
      </c>
      <c r="ACI101" s="48">
        <v>48.028716000000003</v>
      </c>
      <c r="ACJ101" s="48">
        <v>231.482664</v>
      </c>
      <c r="ACK101" s="48">
        <v>48.028716000000003</v>
      </c>
      <c r="ACL101" s="48">
        <v>144.479826</v>
      </c>
      <c r="ACM101" s="48">
        <v>96.057432000000006</v>
      </c>
      <c r="ACN101" s="48">
        <v>318.09182400000003</v>
      </c>
      <c r="ACO101" s="48">
        <v>211.79876400000001</v>
      </c>
      <c r="ACP101" s="48">
        <v>105.899382</v>
      </c>
      <c r="ACQ101" s="48">
        <v>260.22115800000006</v>
      </c>
      <c r="ACR101" s="48" t="s">
        <v>399</v>
      </c>
      <c r="ACS101" s="48">
        <v>105.899382</v>
      </c>
      <c r="ACT101" s="48" t="s">
        <v>399</v>
      </c>
      <c r="ACU101" s="48">
        <v>57.870666</v>
      </c>
      <c r="ACV101" s="48">
        <v>115.34765400000001</v>
      </c>
      <c r="ACW101" s="48">
        <v>269.66943000000003</v>
      </c>
      <c r="ACX101" s="48">
        <v>105.899382</v>
      </c>
      <c r="ACY101" s="48">
        <v>144.479826</v>
      </c>
      <c r="ACZ101" s="48">
        <v>96.057432000000006</v>
      </c>
      <c r="ADA101" s="48">
        <v>86.609160000000017</v>
      </c>
      <c r="ADB101" s="48">
        <v>105.899382</v>
      </c>
    </row>
    <row r="102" spans="1:782" s="48" customFormat="1" ht="14.25">
      <c r="A102" s="47" t="s">
        <v>187</v>
      </c>
      <c r="AZ102" s="48">
        <v>2</v>
      </c>
      <c r="BG102" s="48">
        <v>1</v>
      </c>
      <c r="BK102" s="49"/>
      <c r="BO102" s="49"/>
    </row>
    <row r="103" spans="1:782" s="48" customFormat="1" ht="14.25">
      <c r="A103" s="50" t="s">
        <v>188</v>
      </c>
      <c r="C103" s="48">
        <v>16</v>
      </c>
      <c r="E103" s="48">
        <v>39</v>
      </c>
      <c r="AB103" s="48">
        <v>366</v>
      </c>
      <c r="BF103" s="48">
        <v>2500</v>
      </c>
      <c r="BG103" s="48">
        <v>43</v>
      </c>
      <c r="BH103" s="48">
        <v>263</v>
      </c>
      <c r="BI103" s="48">
        <v>98</v>
      </c>
      <c r="BJ103" s="48">
        <v>80</v>
      </c>
      <c r="BK103" s="49">
        <v>52</v>
      </c>
      <c r="BL103" s="48">
        <v>3837</v>
      </c>
      <c r="BM103" s="48">
        <v>36</v>
      </c>
      <c r="BO103" s="49"/>
      <c r="BT103" s="48">
        <v>1213</v>
      </c>
      <c r="BX103" s="48">
        <v>54</v>
      </c>
      <c r="BY103" s="48">
        <v>36</v>
      </c>
      <c r="BZ103" s="48">
        <v>94</v>
      </c>
      <c r="CA103" s="48">
        <v>42</v>
      </c>
      <c r="CB103" s="48">
        <v>3667</v>
      </c>
      <c r="CC103" s="48">
        <v>4942</v>
      </c>
      <c r="CF103" s="48">
        <v>2126</v>
      </c>
      <c r="CG103" s="48">
        <v>2126</v>
      </c>
      <c r="CJ103" s="48">
        <v>18</v>
      </c>
      <c r="CK103" s="48">
        <v>39</v>
      </c>
      <c r="CL103" s="48">
        <v>20</v>
      </c>
      <c r="CN103" s="48">
        <v>24</v>
      </c>
      <c r="CO103" s="48">
        <v>64</v>
      </c>
      <c r="CY103" s="48">
        <v>56</v>
      </c>
      <c r="CZ103" s="48">
        <v>25</v>
      </c>
      <c r="DM103" s="48">
        <v>5</v>
      </c>
      <c r="DN103" s="48">
        <v>20</v>
      </c>
      <c r="DP103" s="48">
        <v>863</v>
      </c>
      <c r="DU103" s="48">
        <v>783</v>
      </c>
      <c r="EQ103" s="48">
        <v>17</v>
      </c>
      <c r="GB103" s="48">
        <v>9</v>
      </c>
      <c r="GD103" s="48">
        <v>12</v>
      </c>
      <c r="GH103" s="48">
        <v>3</v>
      </c>
      <c r="GY103" s="48">
        <v>1</v>
      </c>
      <c r="HK103" s="48">
        <v>889</v>
      </c>
      <c r="HO103" s="48">
        <v>30</v>
      </c>
      <c r="HP103" s="48">
        <v>13</v>
      </c>
      <c r="HQ103" s="48">
        <v>364</v>
      </c>
      <c r="HR103" s="48">
        <v>20</v>
      </c>
      <c r="HV103" s="48">
        <v>407</v>
      </c>
      <c r="HW103" s="48">
        <v>2</v>
      </c>
      <c r="IB103" s="48">
        <v>8</v>
      </c>
      <c r="IE103" s="48">
        <v>28</v>
      </c>
      <c r="IH103" s="48">
        <v>788</v>
      </c>
      <c r="II103" s="48">
        <v>5</v>
      </c>
      <c r="IL103" s="48">
        <v>1245</v>
      </c>
      <c r="IV103" s="48">
        <v>448</v>
      </c>
      <c r="IZ103" s="48">
        <v>49</v>
      </c>
      <c r="JC103" s="48">
        <v>446</v>
      </c>
      <c r="JH103" s="48">
        <v>39</v>
      </c>
      <c r="JI103" s="48">
        <v>60</v>
      </c>
      <c r="JL103" s="48">
        <v>19</v>
      </c>
      <c r="JQ103" s="48">
        <v>18</v>
      </c>
      <c r="JS103" s="48">
        <v>10</v>
      </c>
      <c r="JY103" s="48">
        <v>19</v>
      </c>
      <c r="JZ103" s="48">
        <v>827</v>
      </c>
      <c r="KD103" s="48">
        <v>455</v>
      </c>
      <c r="LJ103" s="48">
        <v>9</v>
      </c>
      <c r="LK103" s="48">
        <v>15</v>
      </c>
      <c r="LP103" s="48">
        <v>12</v>
      </c>
      <c r="LR103" s="48">
        <v>12</v>
      </c>
      <c r="LS103" s="48">
        <v>2769</v>
      </c>
      <c r="LV103" s="48">
        <v>13</v>
      </c>
      <c r="MH103" s="48">
        <v>10</v>
      </c>
      <c r="MI103" s="48">
        <v>411</v>
      </c>
      <c r="MP103" s="48">
        <v>443</v>
      </c>
      <c r="MS103" s="48">
        <v>411</v>
      </c>
      <c r="MW103" s="48">
        <v>418</v>
      </c>
      <c r="MZ103" s="48">
        <v>961</v>
      </c>
      <c r="NB103" s="48">
        <v>866</v>
      </c>
      <c r="NL103" s="48">
        <v>19</v>
      </c>
      <c r="NM103" s="48">
        <v>2815</v>
      </c>
      <c r="NN103" s="48">
        <v>2559</v>
      </c>
      <c r="NS103" s="48">
        <v>466</v>
      </c>
      <c r="NU103" s="48">
        <v>1261</v>
      </c>
      <c r="NV103" s="48">
        <v>851</v>
      </c>
      <c r="NZ103" s="48">
        <v>946</v>
      </c>
      <c r="OA103" s="48">
        <v>883</v>
      </c>
      <c r="OF103" s="48">
        <v>8</v>
      </c>
      <c r="OG103" s="48">
        <v>815</v>
      </c>
      <c r="OH103" s="48">
        <v>917</v>
      </c>
      <c r="OQ103" s="48">
        <v>1033</v>
      </c>
      <c r="OR103" s="48">
        <v>413</v>
      </c>
      <c r="OU103" s="48">
        <v>5</v>
      </c>
      <c r="OZ103" s="48">
        <v>37</v>
      </c>
      <c r="ABW103" s="48" t="s">
        <v>399</v>
      </c>
      <c r="ABX103" s="48" t="s">
        <v>399</v>
      </c>
      <c r="ABY103" s="48" t="s">
        <v>399</v>
      </c>
      <c r="ABZ103" s="48" t="s">
        <v>399</v>
      </c>
      <c r="ACA103" s="48" t="s">
        <v>399</v>
      </c>
      <c r="ACB103" s="48" t="s">
        <v>399</v>
      </c>
      <c r="ACC103" s="48" t="s">
        <v>399</v>
      </c>
      <c r="ACD103" s="48" t="s">
        <v>399</v>
      </c>
      <c r="ACE103" s="48" t="s">
        <v>399</v>
      </c>
      <c r="ACF103" s="48" t="s">
        <v>399</v>
      </c>
      <c r="ACG103" s="48" t="s">
        <v>399</v>
      </c>
      <c r="ACH103" s="48" t="s">
        <v>399</v>
      </c>
      <c r="ACI103" s="48">
        <v>192.90222000000003</v>
      </c>
      <c r="ACJ103" s="48" t="s">
        <v>399</v>
      </c>
      <c r="ACK103" s="48" t="s">
        <v>399</v>
      </c>
      <c r="ACL103" s="48" t="s">
        <v>399</v>
      </c>
      <c r="ACM103" s="48" t="s">
        <v>399</v>
      </c>
      <c r="ACN103" s="48">
        <v>38.580444</v>
      </c>
      <c r="ACO103" s="48" t="s">
        <v>399</v>
      </c>
      <c r="ACP103" s="48" t="s">
        <v>399</v>
      </c>
      <c r="ACQ103" s="48" t="s">
        <v>399</v>
      </c>
      <c r="ACR103" s="48" t="s">
        <v>399</v>
      </c>
      <c r="ACS103" s="48" t="s">
        <v>399</v>
      </c>
      <c r="ACT103" s="48">
        <v>183.06027000000003</v>
      </c>
      <c r="ACU103" s="48" t="s">
        <v>399</v>
      </c>
      <c r="ACV103" s="48" t="s">
        <v>399</v>
      </c>
      <c r="ACW103" s="48">
        <v>183.06027000000003</v>
      </c>
      <c r="ACX103" s="48" t="s">
        <v>399</v>
      </c>
      <c r="ACY103" s="48" t="s">
        <v>399</v>
      </c>
      <c r="ACZ103" s="48">
        <v>183.06027000000003</v>
      </c>
      <c r="ADA103" s="48" t="s">
        <v>399</v>
      </c>
      <c r="ADB103" s="48" t="s">
        <v>399</v>
      </c>
    </row>
    <row r="104" spans="1:782" s="48" customFormat="1" ht="14.25">
      <c r="A104" s="50" t="s">
        <v>189</v>
      </c>
      <c r="BK104" s="49"/>
      <c r="BO104" s="49"/>
      <c r="CZ104" s="48">
        <v>2656</v>
      </c>
      <c r="KG104" s="48">
        <v>2858</v>
      </c>
      <c r="KS104" s="48">
        <v>2561</v>
      </c>
    </row>
    <row r="105" spans="1:782" s="48" customFormat="1" ht="14.25">
      <c r="A105" s="50" t="s">
        <v>190</v>
      </c>
      <c r="BK105" s="49"/>
      <c r="BO105" s="49"/>
    </row>
    <row r="106" spans="1:782" s="48" customFormat="1" ht="14.25">
      <c r="A106" s="47" t="s">
        <v>191</v>
      </c>
      <c r="BK106" s="49"/>
      <c r="BO106" s="49"/>
    </row>
    <row r="107" spans="1:782" s="48" customFormat="1" ht="14.25">
      <c r="A107" s="50" t="s">
        <v>192</v>
      </c>
      <c r="AD107" s="48">
        <v>1070</v>
      </c>
      <c r="AR107" s="48">
        <v>339</v>
      </c>
      <c r="AW107" s="48">
        <v>2190</v>
      </c>
      <c r="AX107" s="48">
        <v>260</v>
      </c>
      <c r="BA107" s="48">
        <v>2360</v>
      </c>
      <c r="BC107" s="48">
        <v>829</v>
      </c>
      <c r="BD107" s="48">
        <v>1203</v>
      </c>
      <c r="BE107" s="48">
        <v>1741</v>
      </c>
      <c r="BF107" s="48">
        <v>2252</v>
      </c>
      <c r="BI107" s="48">
        <v>284</v>
      </c>
      <c r="BK107" s="49">
        <v>3388</v>
      </c>
      <c r="BL107" s="48">
        <v>483</v>
      </c>
      <c r="BO107" s="49"/>
      <c r="BR107" s="48">
        <v>284</v>
      </c>
      <c r="BU107" s="48">
        <v>1386</v>
      </c>
      <c r="BV107" s="48">
        <v>1202</v>
      </c>
      <c r="BW107" s="48">
        <v>353</v>
      </c>
      <c r="CA107" s="48">
        <v>1864</v>
      </c>
      <c r="CB107" s="48">
        <v>1213</v>
      </c>
      <c r="CD107" s="48">
        <v>2027</v>
      </c>
      <c r="CE107" s="48">
        <v>2531</v>
      </c>
      <c r="CG107" s="48">
        <v>710</v>
      </c>
      <c r="CH107" s="48">
        <v>1862</v>
      </c>
      <c r="CM107" s="48">
        <v>1039</v>
      </c>
      <c r="CN107" s="48">
        <v>335</v>
      </c>
      <c r="CQ107" s="48">
        <v>2203</v>
      </c>
      <c r="CT107" s="48">
        <v>1852</v>
      </c>
      <c r="CU107" s="48">
        <v>1428</v>
      </c>
      <c r="CY107" s="48">
        <v>1071</v>
      </c>
      <c r="DD107" s="48">
        <v>1093</v>
      </c>
      <c r="ER107" s="48">
        <v>223</v>
      </c>
      <c r="IL107" s="48">
        <v>4634</v>
      </c>
      <c r="IM107" s="48">
        <v>1440</v>
      </c>
      <c r="IR107" s="48">
        <v>5390</v>
      </c>
      <c r="IT107" s="48">
        <v>368</v>
      </c>
      <c r="IW107" s="48">
        <v>399</v>
      </c>
      <c r="IX107" s="48">
        <v>2716</v>
      </c>
      <c r="MR107" s="48">
        <v>2542</v>
      </c>
      <c r="MS107" s="48">
        <v>2583</v>
      </c>
      <c r="MW107" s="48">
        <v>2728</v>
      </c>
      <c r="MX107" s="48">
        <v>2598</v>
      </c>
      <c r="NA107" s="48">
        <v>2598</v>
      </c>
      <c r="NB107" s="48">
        <v>2792</v>
      </c>
      <c r="OR107" s="48">
        <v>2659</v>
      </c>
      <c r="PB107" s="48">
        <v>626</v>
      </c>
    </row>
    <row r="108" spans="1:782" s="48" customFormat="1" ht="14.25">
      <c r="A108" s="47" t="s">
        <v>193</v>
      </c>
      <c r="B108" s="48">
        <v>8809</v>
      </c>
      <c r="C108" s="48">
        <v>18477</v>
      </c>
      <c r="D108" s="48">
        <v>10555</v>
      </c>
      <c r="E108" s="48">
        <v>9218</v>
      </c>
      <c r="F108" s="48">
        <v>12887</v>
      </c>
      <c r="G108" s="48">
        <v>8090</v>
      </c>
      <c r="H108" s="48">
        <v>7177</v>
      </c>
      <c r="I108" s="48">
        <v>11521</v>
      </c>
      <c r="J108" s="48">
        <v>9764</v>
      </c>
      <c r="K108" s="48">
        <v>14708</v>
      </c>
      <c r="L108" s="48">
        <v>5754</v>
      </c>
      <c r="M108" s="48">
        <v>9882</v>
      </c>
      <c r="N108" s="48">
        <v>5788</v>
      </c>
      <c r="O108" s="48">
        <v>8134</v>
      </c>
      <c r="P108" s="48">
        <v>12818</v>
      </c>
      <c r="Q108" s="48">
        <v>9155</v>
      </c>
      <c r="R108" s="48">
        <v>12540</v>
      </c>
      <c r="S108" s="48">
        <v>11785</v>
      </c>
      <c r="T108" s="48">
        <v>10299</v>
      </c>
      <c r="U108" s="48">
        <v>6717</v>
      </c>
      <c r="V108" s="48">
        <v>13660</v>
      </c>
      <c r="W108" s="48">
        <v>14888</v>
      </c>
      <c r="X108" s="48">
        <v>7720</v>
      </c>
      <c r="Y108" s="48">
        <v>9391</v>
      </c>
      <c r="Z108" s="48">
        <v>13921</v>
      </c>
      <c r="AA108" s="48">
        <v>16994</v>
      </c>
      <c r="AB108" s="48">
        <v>12986</v>
      </c>
      <c r="AC108" s="48">
        <v>10735</v>
      </c>
      <c r="AD108" s="48">
        <v>8322</v>
      </c>
      <c r="AE108" s="48">
        <v>10234</v>
      </c>
      <c r="AF108" s="48">
        <v>19209</v>
      </c>
      <c r="AG108" s="48">
        <v>11759</v>
      </c>
      <c r="AH108" s="48">
        <v>6807</v>
      </c>
      <c r="AI108" s="48">
        <v>12689</v>
      </c>
      <c r="AJ108" s="48">
        <v>5552</v>
      </c>
      <c r="AK108" s="48">
        <v>13975</v>
      </c>
      <c r="AL108" s="48">
        <v>11460</v>
      </c>
      <c r="AM108" s="48">
        <v>13129</v>
      </c>
      <c r="AN108" s="48">
        <v>16772</v>
      </c>
      <c r="AO108" s="48">
        <v>10837</v>
      </c>
      <c r="AP108" s="48">
        <v>16660</v>
      </c>
      <c r="AQ108" s="48">
        <v>4729</v>
      </c>
      <c r="AR108" s="48">
        <v>7923</v>
      </c>
      <c r="AS108" s="48">
        <v>8800</v>
      </c>
      <c r="AT108" s="48">
        <v>8748</v>
      </c>
      <c r="AU108" s="48">
        <v>9436</v>
      </c>
      <c r="AV108" s="48">
        <v>12153</v>
      </c>
      <c r="AW108" s="48">
        <v>17345</v>
      </c>
      <c r="AX108" s="48">
        <v>9643</v>
      </c>
      <c r="AY108" s="48">
        <v>6344</v>
      </c>
      <c r="AZ108" s="48">
        <v>11866</v>
      </c>
      <c r="BA108" s="48">
        <v>13179</v>
      </c>
      <c r="BB108" s="48">
        <v>19334</v>
      </c>
      <c r="BC108" s="48">
        <v>5606</v>
      </c>
      <c r="BD108" s="48">
        <v>8127</v>
      </c>
      <c r="BE108" s="48">
        <v>5811</v>
      </c>
      <c r="BF108" s="48">
        <v>13460</v>
      </c>
      <c r="BG108" s="48">
        <v>14203</v>
      </c>
      <c r="BH108" s="48">
        <v>16104</v>
      </c>
      <c r="BI108" s="48">
        <v>9054</v>
      </c>
      <c r="BJ108" s="48">
        <v>7187</v>
      </c>
      <c r="BK108" s="49">
        <v>9647</v>
      </c>
      <c r="BL108" s="48">
        <v>11126</v>
      </c>
      <c r="BM108" s="48">
        <v>12021</v>
      </c>
      <c r="BN108" s="48">
        <v>9972</v>
      </c>
      <c r="BO108" s="49">
        <v>9555</v>
      </c>
      <c r="BP108" s="48">
        <v>17615</v>
      </c>
      <c r="BQ108" s="48">
        <v>13557</v>
      </c>
      <c r="BR108" s="48">
        <v>13685</v>
      </c>
      <c r="BS108" s="48">
        <v>11024</v>
      </c>
      <c r="BT108" s="48">
        <v>4429</v>
      </c>
      <c r="BU108" s="48">
        <v>8293</v>
      </c>
      <c r="BV108" s="48">
        <v>6733</v>
      </c>
      <c r="BW108" s="48">
        <v>5267</v>
      </c>
      <c r="BX108" s="48">
        <v>10135</v>
      </c>
      <c r="BY108" s="48">
        <v>6393</v>
      </c>
      <c r="BZ108" s="48">
        <v>13155</v>
      </c>
      <c r="CA108" s="48">
        <v>5251</v>
      </c>
      <c r="CB108" s="48">
        <v>13394</v>
      </c>
      <c r="CC108" s="48">
        <v>10032</v>
      </c>
      <c r="CD108" s="48">
        <v>11492</v>
      </c>
      <c r="CE108" s="48">
        <v>9193</v>
      </c>
      <c r="CF108" s="48">
        <v>14728</v>
      </c>
      <c r="CG108" s="48">
        <v>12019</v>
      </c>
      <c r="CH108" s="48">
        <v>15285</v>
      </c>
      <c r="CI108" s="48">
        <v>12175</v>
      </c>
      <c r="CJ108" s="48">
        <v>13076</v>
      </c>
      <c r="CK108" s="48">
        <v>10554</v>
      </c>
      <c r="CL108" s="48">
        <v>11014</v>
      </c>
      <c r="CM108" s="48">
        <v>12829</v>
      </c>
      <c r="CN108" s="48">
        <v>13579</v>
      </c>
      <c r="CO108" s="48">
        <v>11073</v>
      </c>
      <c r="CP108" s="48">
        <v>12061</v>
      </c>
      <c r="CQ108" s="48">
        <v>14567</v>
      </c>
      <c r="CR108" s="48">
        <v>12182</v>
      </c>
      <c r="CS108" s="48">
        <v>9146</v>
      </c>
      <c r="CT108" s="48">
        <v>8697</v>
      </c>
      <c r="CU108" s="48">
        <v>7841</v>
      </c>
      <c r="CV108" s="48">
        <v>12902</v>
      </c>
      <c r="CW108" s="48">
        <v>11361</v>
      </c>
      <c r="CX108" s="48">
        <v>8079</v>
      </c>
      <c r="CY108" s="48">
        <v>16956</v>
      </c>
      <c r="CZ108" s="48">
        <v>5450</v>
      </c>
      <c r="DA108" s="48">
        <v>5737</v>
      </c>
      <c r="DB108" s="48">
        <v>3440</v>
      </c>
      <c r="DC108" s="48">
        <v>3946</v>
      </c>
      <c r="DD108" s="48">
        <v>3895</v>
      </c>
      <c r="DE108" s="48">
        <v>7371</v>
      </c>
      <c r="DF108" s="48">
        <v>11879</v>
      </c>
      <c r="DG108" s="48">
        <v>5314</v>
      </c>
      <c r="DH108" s="48">
        <v>8861</v>
      </c>
      <c r="DI108" s="48">
        <v>7370</v>
      </c>
      <c r="DJ108" s="48">
        <v>16849</v>
      </c>
      <c r="DK108" s="48">
        <v>6533</v>
      </c>
      <c r="DL108" s="48">
        <v>7516</v>
      </c>
      <c r="DM108" s="48">
        <v>13369</v>
      </c>
      <c r="DN108" s="48">
        <v>9337</v>
      </c>
      <c r="DO108" s="48">
        <v>13129</v>
      </c>
      <c r="DP108" s="48">
        <v>12906</v>
      </c>
      <c r="DQ108" s="48">
        <v>14182</v>
      </c>
      <c r="DR108" s="48">
        <v>10260</v>
      </c>
      <c r="DS108" s="48">
        <v>5440</v>
      </c>
      <c r="DT108" s="48">
        <v>8313</v>
      </c>
      <c r="DU108" s="48">
        <v>9990</v>
      </c>
      <c r="DV108" s="48">
        <v>9813</v>
      </c>
      <c r="DW108" s="48">
        <v>7260</v>
      </c>
      <c r="DX108" s="48">
        <v>15285</v>
      </c>
      <c r="DY108" s="48">
        <v>5281</v>
      </c>
      <c r="DZ108" s="48">
        <v>13319</v>
      </c>
      <c r="EA108" s="48">
        <v>13100</v>
      </c>
      <c r="EB108" s="48">
        <v>8116</v>
      </c>
      <c r="EC108" s="48">
        <v>15814</v>
      </c>
      <c r="ED108" s="48">
        <v>5857</v>
      </c>
      <c r="EE108" s="48">
        <v>5167</v>
      </c>
      <c r="EF108" s="48">
        <v>12819</v>
      </c>
      <c r="EG108" s="48">
        <v>6744</v>
      </c>
      <c r="EH108" s="48">
        <v>21596</v>
      </c>
      <c r="EI108" s="48">
        <v>8574</v>
      </c>
      <c r="EJ108" s="48">
        <v>5866</v>
      </c>
      <c r="EK108" s="48">
        <v>8319</v>
      </c>
      <c r="EL108" s="48">
        <v>8232</v>
      </c>
      <c r="EM108" s="48">
        <v>9569</v>
      </c>
      <c r="EN108" s="48">
        <v>3225</v>
      </c>
      <c r="EO108" s="48">
        <v>9257</v>
      </c>
      <c r="EP108" s="48">
        <v>3207</v>
      </c>
      <c r="EQ108" s="48">
        <v>6804</v>
      </c>
      <c r="ER108" s="48">
        <v>8734</v>
      </c>
      <c r="ES108" s="48">
        <v>7717</v>
      </c>
      <c r="ET108" s="48">
        <v>8945</v>
      </c>
      <c r="EU108" s="48">
        <v>11814</v>
      </c>
      <c r="EV108" s="48">
        <v>9251</v>
      </c>
      <c r="EW108" s="48">
        <v>7311</v>
      </c>
      <c r="EX108" s="48">
        <v>5791</v>
      </c>
      <c r="EY108" s="48">
        <v>5556</v>
      </c>
      <c r="EZ108" s="48">
        <v>9319</v>
      </c>
      <c r="FA108" s="48">
        <v>4057</v>
      </c>
      <c r="FB108" s="48">
        <v>1223</v>
      </c>
      <c r="FC108" s="48">
        <v>1701</v>
      </c>
      <c r="FD108" s="48">
        <v>10323</v>
      </c>
      <c r="FE108" s="48">
        <v>11738</v>
      </c>
      <c r="FF108" s="48">
        <v>7075</v>
      </c>
      <c r="FG108" s="48">
        <v>7253</v>
      </c>
      <c r="FH108" s="48">
        <v>9875</v>
      </c>
      <c r="FI108" s="48">
        <v>4234</v>
      </c>
      <c r="FJ108" s="48">
        <v>8724</v>
      </c>
      <c r="FK108" s="48">
        <v>2033</v>
      </c>
      <c r="FL108" s="48">
        <v>4421</v>
      </c>
      <c r="FM108" s="48">
        <v>4636</v>
      </c>
      <c r="FN108" s="48">
        <v>5232</v>
      </c>
      <c r="FO108" s="48">
        <v>4422</v>
      </c>
      <c r="FP108" s="48">
        <v>3138</v>
      </c>
      <c r="FQ108" s="48">
        <v>3774</v>
      </c>
      <c r="FR108" s="48">
        <v>6684</v>
      </c>
      <c r="FS108" s="48">
        <v>3877</v>
      </c>
      <c r="FT108" s="48">
        <v>2800</v>
      </c>
      <c r="FU108" s="48">
        <v>3236</v>
      </c>
      <c r="FV108" s="48">
        <v>5671</v>
      </c>
      <c r="FW108" s="48">
        <v>5739</v>
      </c>
      <c r="FX108" s="48">
        <v>770</v>
      </c>
      <c r="FY108" s="48">
        <v>5289</v>
      </c>
      <c r="FZ108" s="48">
        <v>2316</v>
      </c>
      <c r="GA108" s="48">
        <v>6817</v>
      </c>
      <c r="GB108" s="48">
        <v>4700</v>
      </c>
      <c r="GC108" s="48">
        <v>4381</v>
      </c>
      <c r="GD108" s="48">
        <v>5412</v>
      </c>
      <c r="GE108" s="48">
        <v>6540</v>
      </c>
      <c r="GF108" s="48">
        <v>7357</v>
      </c>
      <c r="GG108" s="48">
        <v>4519</v>
      </c>
      <c r="GH108" s="48">
        <v>6563</v>
      </c>
      <c r="GI108" s="48">
        <v>4787</v>
      </c>
      <c r="GJ108" s="48">
        <v>5378</v>
      </c>
      <c r="GK108" s="48">
        <v>2132</v>
      </c>
      <c r="GL108" s="48">
        <v>5210</v>
      </c>
      <c r="GM108" s="48">
        <v>5691</v>
      </c>
      <c r="GN108" s="48">
        <v>5797</v>
      </c>
      <c r="GO108" s="48">
        <v>6733</v>
      </c>
      <c r="GP108" s="48">
        <v>1136</v>
      </c>
      <c r="GQ108" s="48">
        <v>5265</v>
      </c>
      <c r="GR108" s="48">
        <v>1632</v>
      </c>
      <c r="GS108" s="48">
        <v>9617</v>
      </c>
      <c r="GT108" s="48">
        <v>2950</v>
      </c>
      <c r="GU108" s="48">
        <v>4743</v>
      </c>
      <c r="GV108" s="48">
        <v>4690</v>
      </c>
      <c r="GW108" s="48">
        <v>2279</v>
      </c>
      <c r="GX108" s="48">
        <v>8354</v>
      </c>
      <c r="GY108" s="48">
        <v>8361</v>
      </c>
      <c r="GZ108" s="48">
        <v>1128</v>
      </c>
      <c r="HA108" s="48">
        <v>7146</v>
      </c>
      <c r="HB108" s="48">
        <v>5971</v>
      </c>
      <c r="HC108" s="48">
        <v>4881</v>
      </c>
      <c r="HD108" s="48">
        <v>4150</v>
      </c>
      <c r="HE108" s="48">
        <v>2533</v>
      </c>
      <c r="HF108" s="48">
        <v>6467</v>
      </c>
      <c r="HG108" s="48">
        <v>5778</v>
      </c>
      <c r="HH108" s="48">
        <v>3362</v>
      </c>
      <c r="HI108" s="48">
        <v>2382</v>
      </c>
      <c r="HJ108" s="48">
        <v>3367</v>
      </c>
      <c r="HK108" s="48">
        <v>5719</v>
      </c>
      <c r="HL108" s="48">
        <v>2041</v>
      </c>
      <c r="HM108" s="48">
        <v>3420</v>
      </c>
      <c r="HN108" s="48">
        <v>5481</v>
      </c>
      <c r="HO108" s="48">
        <v>3213</v>
      </c>
      <c r="HP108" s="48">
        <v>4491</v>
      </c>
      <c r="HQ108" s="48">
        <v>2174</v>
      </c>
      <c r="HR108" s="48">
        <v>6825</v>
      </c>
      <c r="HS108" s="48">
        <v>4898</v>
      </c>
      <c r="HT108" s="48">
        <v>3165</v>
      </c>
      <c r="HU108" s="48">
        <v>9494</v>
      </c>
      <c r="HV108" s="48">
        <v>8957</v>
      </c>
      <c r="HW108" s="48">
        <v>9655</v>
      </c>
      <c r="HX108" s="48">
        <v>7650</v>
      </c>
      <c r="HY108" s="48">
        <v>6092</v>
      </c>
      <c r="HZ108" s="48">
        <v>14469</v>
      </c>
      <c r="IA108" s="48">
        <v>8001</v>
      </c>
      <c r="IB108" s="48">
        <v>9050</v>
      </c>
      <c r="IC108" s="48">
        <v>14249</v>
      </c>
      <c r="ID108" s="48">
        <v>6976</v>
      </c>
      <c r="IE108" s="48">
        <v>9571</v>
      </c>
      <c r="IF108" s="48">
        <v>13030</v>
      </c>
      <c r="IG108" s="48">
        <v>16384</v>
      </c>
      <c r="IH108" s="48">
        <v>17028</v>
      </c>
      <c r="II108" s="48">
        <v>13331</v>
      </c>
      <c r="IJ108" s="48">
        <v>11980</v>
      </c>
      <c r="IK108" s="48">
        <v>14334</v>
      </c>
      <c r="IL108" s="48">
        <v>13524</v>
      </c>
      <c r="IM108" s="48">
        <v>5617</v>
      </c>
      <c r="IN108" s="48">
        <v>10185</v>
      </c>
      <c r="IO108" s="48">
        <v>8305</v>
      </c>
      <c r="IP108" s="48">
        <v>16082</v>
      </c>
      <c r="IQ108" s="48">
        <v>16737</v>
      </c>
      <c r="IR108" s="48">
        <v>5870</v>
      </c>
      <c r="IS108" s="48">
        <v>3475</v>
      </c>
      <c r="IT108" s="48">
        <v>10829</v>
      </c>
      <c r="IU108" s="48">
        <v>13683</v>
      </c>
      <c r="IV108" s="48">
        <v>8116</v>
      </c>
      <c r="IW108" s="48">
        <v>11943</v>
      </c>
      <c r="IX108" s="48">
        <v>15482</v>
      </c>
      <c r="IY108" s="48">
        <v>5746</v>
      </c>
      <c r="IZ108" s="48">
        <v>9629</v>
      </c>
      <c r="JA108" s="48">
        <v>11679</v>
      </c>
      <c r="JB108" s="48">
        <v>7409</v>
      </c>
      <c r="JC108" s="48">
        <v>14926</v>
      </c>
      <c r="JD108" s="48">
        <v>4427</v>
      </c>
      <c r="JE108" s="48">
        <v>11629</v>
      </c>
      <c r="JF108" s="48">
        <v>8219</v>
      </c>
      <c r="JG108" s="48">
        <v>9360</v>
      </c>
      <c r="JH108" s="48">
        <v>15539</v>
      </c>
      <c r="JI108" s="48">
        <v>2711</v>
      </c>
      <c r="JJ108" s="48">
        <v>5400</v>
      </c>
      <c r="JK108" s="48">
        <v>3629</v>
      </c>
      <c r="JL108" s="48">
        <v>2091</v>
      </c>
      <c r="JM108" s="48">
        <v>5083</v>
      </c>
      <c r="JN108" s="48">
        <v>6656</v>
      </c>
      <c r="JO108" s="48">
        <v>6469</v>
      </c>
      <c r="JP108" s="48">
        <v>5816</v>
      </c>
      <c r="JQ108" s="48">
        <v>6512</v>
      </c>
      <c r="JR108" s="48">
        <v>7067</v>
      </c>
      <c r="JS108" s="48">
        <v>5289</v>
      </c>
      <c r="JT108" s="48">
        <v>5400</v>
      </c>
      <c r="JU108" s="48">
        <v>8098</v>
      </c>
      <c r="JV108" s="48">
        <v>9193</v>
      </c>
      <c r="JW108" s="48">
        <v>16345</v>
      </c>
      <c r="JX108" s="48">
        <v>7334</v>
      </c>
      <c r="JY108" s="48">
        <v>6555</v>
      </c>
      <c r="JZ108" s="48">
        <v>5825</v>
      </c>
      <c r="KA108" s="48">
        <v>10550</v>
      </c>
      <c r="KB108" s="48">
        <v>15251</v>
      </c>
      <c r="KC108" s="48">
        <v>11751</v>
      </c>
      <c r="KD108" s="48">
        <v>6448</v>
      </c>
      <c r="KE108" s="48">
        <v>13080</v>
      </c>
      <c r="KF108" s="48">
        <v>6071</v>
      </c>
      <c r="KG108" s="48">
        <v>9306</v>
      </c>
      <c r="KH108" s="48">
        <v>10879</v>
      </c>
      <c r="KI108" s="48">
        <v>12914</v>
      </c>
      <c r="KJ108" s="48">
        <v>9110</v>
      </c>
      <c r="KK108" s="48">
        <v>15364</v>
      </c>
      <c r="KL108" s="48">
        <v>12268</v>
      </c>
      <c r="KM108" s="48">
        <v>11011</v>
      </c>
      <c r="KN108" s="48">
        <v>15347</v>
      </c>
      <c r="KO108" s="48">
        <v>8078</v>
      </c>
      <c r="KP108" s="48">
        <v>5140</v>
      </c>
      <c r="KQ108" s="48">
        <v>12657</v>
      </c>
      <c r="KR108" s="48">
        <v>18449</v>
      </c>
      <c r="KS108" s="48">
        <v>7071</v>
      </c>
      <c r="KT108" s="48">
        <v>5208</v>
      </c>
      <c r="KU108" s="48">
        <v>11360</v>
      </c>
      <c r="KV108" s="48">
        <v>9799</v>
      </c>
      <c r="KW108" s="48">
        <v>20950</v>
      </c>
      <c r="KX108" s="48">
        <v>10521</v>
      </c>
      <c r="KY108" s="48">
        <v>5152</v>
      </c>
      <c r="KZ108" s="48">
        <v>6311</v>
      </c>
      <c r="LA108" s="48">
        <v>10918</v>
      </c>
      <c r="LB108" s="48">
        <v>12871</v>
      </c>
      <c r="LC108" s="48">
        <v>11440</v>
      </c>
      <c r="LD108" s="48">
        <v>5351</v>
      </c>
      <c r="LE108" s="48">
        <v>7507</v>
      </c>
      <c r="LF108" s="48">
        <v>10070</v>
      </c>
      <c r="LG108" s="48">
        <v>3912</v>
      </c>
      <c r="LH108" s="48">
        <v>8677</v>
      </c>
      <c r="LI108" s="48">
        <v>3647</v>
      </c>
      <c r="LJ108" s="48">
        <v>1262</v>
      </c>
      <c r="LK108" s="48">
        <v>1393</v>
      </c>
      <c r="LL108" s="48">
        <v>935</v>
      </c>
      <c r="LM108" s="48">
        <v>4191</v>
      </c>
      <c r="LN108" s="48">
        <v>4343</v>
      </c>
      <c r="LO108" s="48">
        <v>4517</v>
      </c>
      <c r="LP108" s="48">
        <v>2518</v>
      </c>
      <c r="LQ108" s="48">
        <v>5443</v>
      </c>
      <c r="LR108" s="48">
        <v>4594</v>
      </c>
      <c r="LS108" s="48">
        <v>3986</v>
      </c>
      <c r="LT108" s="48">
        <v>1455</v>
      </c>
      <c r="LU108" s="48">
        <v>5799</v>
      </c>
      <c r="LV108" s="48">
        <v>4532</v>
      </c>
      <c r="LW108" s="48">
        <v>5238</v>
      </c>
      <c r="LX108" s="48">
        <v>4721</v>
      </c>
      <c r="LY108" s="48">
        <v>3939</v>
      </c>
      <c r="LZ108" s="48">
        <v>7890</v>
      </c>
      <c r="MA108" s="48">
        <v>9789</v>
      </c>
      <c r="MB108" s="48">
        <v>3912</v>
      </c>
      <c r="MC108" s="48">
        <v>8368</v>
      </c>
      <c r="MD108" s="48">
        <v>9897</v>
      </c>
      <c r="ME108" s="48">
        <v>11600</v>
      </c>
      <c r="MF108" s="48">
        <v>7730</v>
      </c>
      <c r="MG108" s="48">
        <v>8135</v>
      </c>
      <c r="MH108" s="48">
        <v>10580</v>
      </c>
      <c r="MI108" s="48">
        <v>11461</v>
      </c>
      <c r="MJ108" s="48">
        <v>9295</v>
      </c>
      <c r="MK108" s="48">
        <v>4407</v>
      </c>
      <c r="ML108" s="48">
        <v>8845</v>
      </c>
      <c r="MM108" s="48">
        <v>13476</v>
      </c>
      <c r="MN108" s="48">
        <v>8418</v>
      </c>
      <c r="MO108" s="48">
        <v>12331</v>
      </c>
      <c r="MP108" s="48">
        <v>6649</v>
      </c>
      <c r="MQ108" s="48">
        <v>8486</v>
      </c>
      <c r="MR108" s="48">
        <v>11230</v>
      </c>
      <c r="MS108" s="48">
        <v>14586</v>
      </c>
      <c r="MT108" s="48">
        <v>16443</v>
      </c>
      <c r="MU108" s="48">
        <v>15345</v>
      </c>
      <c r="MV108" s="48">
        <v>13283</v>
      </c>
      <c r="MW108" s="48">
        <v>8740</v>
      </c>
      <c r="MX108" s="48">
        <v>12495</v>
      </c>
      <c r="MY108" s="48">
        <v>9326</v>
      </c>
      <c r="MZ108" s="48">
        <v>11942</v>
      </c>
      <c r="NA108" s="48">
        <v>17260</v>
      </c>
      <c r="NB108" s="48">
        <v>8611</v>
      </c>
      <c r="NC108" s="48">
        <v>14495</v>
      </c>
      <c r="ND108" s="48">
        <v>9590</v>
      </c>
      <c r="NE108" s="48">
        <v>9288</v>
      </c>
      <c r="NF108" s="48">
        <v>11955</v>
      </c>
      <c r="NG108" s="48">
        <v>16527</v>
      </c>
      <c r="NH108" s="48">
        <v>12627</v>
      </c>
      <c r="NI108" s="48">
        <v>374</v>
      </c>
      <c r="NK108" s="48">
        <v>5669</v>
      </c>
      <c r="NL108" s="48">
        <v>7586</v>
      </c>
      <c r="NM108" s="48">
        <v>3588</v>
      </c>
      <c r="NN108" s="48">
        <v>4050</v>
      </c>
      <c r="NO108" s="48">
        <v>4688</v>
      </c>
      <c r="NP108" s="48">
        <v>12289</v>
      </c>
      <c r="NQ108" s="48">
        <v>5610</v>
      </c>
      <c r="NR108" s="48">
        <v>9432</v>
      </c>
      <c r="NS108" s="48">
        <v>7827</v>
      </c>
      <c r="NT108" s="48">
        <v>3909</v>
      </c>
      <c r="NU108" s="48">
        <v>11179</v>
      </c>
      <c r="NV108" s="48">
        <v>5299</v>
      </c>
      <c r="NW108" s="48">
        <v>2249</v>
      </c>
      <c r="NX108" s="48">
        <v>8970</v>
      </c>
      <c r="NY108" s="48">
        <v>10386</v>
      </c>
      <c r="NZ108" s="48">
        <v>14739</v>
      </c>
      <c r="OA108" s="48">
        <v>13145</v>
      </c>
      <c r="OB108" s="48">
        <v>12093</v>
      </c>
      <c r="OC108" s="48">
        <v>18021</v>
      </c>
      <c r="OD108" s="48">
        <v>17989</v>
      </c>
      <c r="OE108" s="48">
        <v>8568</v>
      </c>
      <c r="OF108" s="48">
        <v>6887</v>
      </c>
      <c r="OG108" s="48">
        <v>16022</v>
      </c>
      <c r="OH108" s="48">
        <v>10903</v>
      </c>
      <c r="OI108" s="48">
        <v>17313</v>
      </c>
      <c r="OJ108" s="48">
        <v>17017</v>
      </c>
      <c r="OK108" s="48">
        <v>14705</v>
      </c>
      <c r="OL108" s="48">
        <v>7804</v>
      </c>
      <c r="OM108" s="48">
        <v>11828</v>
      </c>
      <c r="ON108" s="48">
        <v>17826</v>
      </c>
      <c r="OO108" s="48">
        <v>14228</v>
      </c>
      <c r="OP108" s="48">
        <v>9943</v>
      </c>
      <c r="OQ108" s="48">
        <v>9737</v>
      </c>
      <c r="OR108" s="48">
        <v>13234</v>
      </c>
      <c r="OS108" s="48">
        <v>7758</v>
      </c>
      <c r="OT108" s="48">
        <v>13923</v>
      </c>
      <c r="OU108" s="48">
        <v>3624</v>
      </c>
      <c r="OV108" s="48">
        <v>12030</v>
      </c>
      <c r="OW108" s="48">
        <v>11665</v>
      </c>
      <c r="OX108" s="48">
        <v>9846</v>
      </c>
      <c r="OY108" s="48">
        <v>12880</v>
      </c>
      <c r="OZ108" s="48">
        <v>2396</v>
      </c>
      <c r="PA108" s="48">
        <v>8393</v>
      </c>
      <c r="PB108" s="48">
        <v>7933</v>
      </c>
      <c r="PC108" s="48">
        <v>8293</v>
      </c>
      <c r="AAO108" s="48">
        <v>8346.8033599999999</v>
      </c>
      <c r="AAP108" s="48">
        <v>10700.537344</v>
      </c>
      <c r="ABW108" s="48">
        <v>115638.97572</v>
      </c>
      <c r="ABX108" s="48">
        <v>45241.082082000001</v>
      </c>
      <c r="ABY108" s="48">
        <v>78098.235318000006</v>
      </c>
      <c r="ABZ108" s="48">
        <v>31117.096476000002</v>
      </c>
      <c r="ACA108" s="48">
        <v>50999.016510000009</v>
      </c>
      <c r="ACB108" s="48">
        <v>95185.435230000003</v>
      </c>
      <c r="ACC108" s="48">
        <v>143862.14521799999</v>
      </c>
      <c r="ACD108" s="48">
        <v>145783.68753600001</v>
      </c>
      <c r="ACE108" s="48">
        <v>97999.445574000012</v>
      </c>
      <c r="ACF108" s="48">
        <v>82531.836953999999</v>
      </c>
      <c r="ACG108" s="48">
        <v>93527.263494000013</v>
      </c>
      <c r="ACH108" s="48">
        <v>160617.868254</v>
      </c>
      <c r="ACI108" s="48">
        <v>177611.76648000002</v>
      </c>
      <c r="ACJ108" s="48">
        <v>115541.73725400001</v>
      </c>
      <c r="ACK108" s="48">
        <v>59431.992947999999</v>
      </c>
      <c r="ACL108" s="48">
        <v>154016.28187199999</v>
      </c>
      <c r="ACM108" s="48">
        <v>149537.013588</v>
      </c>
      <c r="ACN108" s="48">
        <v>81364.975362000012</v>
      </c>
      <c r="ACO108" s="48">
        <v>83467.609559999997</v>
      </c>
      <c r="ACP108" s="48">
        <v>107004.829824</v>
      </c>
      <c r="ACQ108" s="48">
        <v>155072.51994600001</v>
      </c>
      <c r="ACR108" s="48">
        <v>149506.30670400002</v>
      </c>
      <c r="ACS108" s="48">
        <v>156937.37263200001</v>
      </c>
      <c r="ACT108" s="48">
        <v>110964.83682600001</v>
      </c>
      <c r="ACU108" s="48">
        <v>88185.840390000012</v>
      </c>
      <c r="ACV108" s="48">
        <v>120132.02273400001</v>
      </c>
      <c r="ACW108" s="48">
        <v>46973.658960000008</v>
      </c>
      <c r="ACX108" s="48">
        <v>81057.906522000005</v>
      </c>
      <c r="ACY108" s="48">
        <v>118907.29047600001</v>
      </c>
      <c r="ACZ108" s="48">
        <v>205082.61732000002</v>
      </c>
      <c r="ADA108" s="48">
        <v>96191.282520000008</v>
      </c>
      <c r="ADB108" s="48">
        <v>133670.21547600001</v>
      </c>
    </row>
    <row r="109" spans="1:782" s="48" customFormat="1" ht="14.25">
      <c r="A109" s="50" t="s">
        <v>194</v>
      </c>
      <c r="J109" s="48">
        <v>2</v>
      </c>
      <c r="O109" s="48">
        <v>2</v>
      </c>
      <c r="W109" s="48">
        <v>2</v>
      </c>
      <c r="AB109" s="48">
        <v>2</v>
      </c>
      <c r="AP109" s="48">
        <v>1</v>
      </c>
      <c r="AS109" s="48">
        <v>1</v>
      </c>
      <c r="AV109" s="48">
        <v>2057</v>
      </c>
      <c r="BF109" s="49">
        <v>984</v>
      </c>
      <c r="BH109" s="48">
        <v>1</v>
      </c>
      <c r="BK109" s="49"/>
      <c r="BO109" s="49"/>
      <c r="BP109" s="48">
        <v>2</v>
      </c>
      <c r="BX109" s="48">
        <v>2</v>
      </c>
      <c r="CI109" s="48">
        <v>1</v>
      </c>
      <c r="CT109" s="48">
        <v>2</v>
      </c>
      <c r="DF109" s="48">
        <v>1</v>
      </c>
      <c r="DG109" s="48">
        <v>1</v>
      </c>
      <c r="DO109" s="48">
        <v>3</v>
      </c>
      <c r="DP109" s="48">
        <v>1</v>
      </c>
      <c r="DX109" s="48">
        <v>2</v>
      </c>
      <c r="EI109" s="48">
        <v>2</v>
      </c>
      <c r="FD109" s="48">
        <v>4</v>
      </c>
      <c r="FO109" s="48">
        <v>2</v>
      </c>
      <c r="GD109" s="48">
        <v>2</v>
      </c>
      <c r="GF109" s="48">
        <v>1</v>
      </c>
      <c r="HA109" s="48">
        <v>1</v>
      </c>
      <c r="HP109" s="48">
        <v>2</v>
      </c>
      <c r="HR109" s="48">
        <v>2</v>
      </c>
      <c r="IH109" s="48">
        <v>2</v>
      </c>
      <c r="IU109" s="48">
        <v>1</v>
      </c>
      <c r="JE109" s="48">
        <v>1</v>
      </c>
      <c r="JG109" s="48">
        <v>2</v>
      </c>
      <c r="KE109" s="48">
        <v>684</v>
      </c>
      <c r="KH109" s="48">
        <v>1</v>
      </c>
      <c r="KI109" s="48">
        <v>2</v>
      </c>
      <c r="LJ109" s="48">
        <v>4</v>
      </c>
      <c r="MD109" s="48">
        <v>1</v>
      </c>
      <c r="ME109" s="48">
        <v>3</v>
      </c>
      <c r="MP109" s="48">
        <v>1228</v>
      </c>
      <c r="NG109" s="48">
        <v>2</v>
      </c>
      <c r="NK109" s="48">
        <v>1285</v>
      </c>
      <c r="OB109" s="48">
        <v>1405</v>
      </c>
      <c r="OK109" s="48">
        <v>2274</v>
      </c>
      <c r="OL109" s="48">
        <v>1033</v>
      </c>
      <c r="OM109" s="48">
        <v>1</v>
      </c>
      <c r="ABW109" s="48" t="s">
        <v>399</v>
      </c>
      <c r="ABX109" s="48" t="s">
        <v>399</v>
      </c>
      <c r="ABY109" s="48" t="s">
        <v>399</v>
      </c>
      <c r="ABZ109" s="48" t="s">
        <v>399</v>
      </c>
      <c r="ACA109" s="48" t="s">
        <v>399</v>
      </c>
      <c r="ACB109" s="48" t="s">
        <v>399</v>
      </c>
      <c r="ACC109" s="48" t="s">
        <v>399</v>
      </c>
      <c r="ACD109" s="48" t="s">
        <v>399</v>
      </c>
      <c r="ACE109" s="48" t="s">
        <v>399</v>
      </c>
      <c r="ACF109" s="48" t="s">
        <v>399</v>
      </c>
      <c r="ACG109" s="48" t="s">
        <v>399</v>
      </c>
      <c r="ACH109" s="48" t="s">
        <v>399</v>
      </c>
      <c r="ACI109" s="48" t="s">
        <v>399</v>
      </c>
      <c r="ACJ109" s="48" t="s">
        <v>399</v>
      </c>
      <c r="ACK109" s="48" t="s">
        <v>399</v>
      </c>
      <c r="ACL109" s="48" t="s">
        <v>399</v>
      </c>
      <c r="ACM109" s="48" t="s">
        <v>399</v>
      </c>
      <c r="ACN109" s="48" t="s">
        <v>399</v>
      </c>
      <c r="ACO109" s="48" t="s">
        <v>399</v>
      </c>
      <c r="ACP109" s="48" t="s">
        <v>399</v>
      </c>
      <c r="ACQ109" s="48" t="s">
        <v>399</v>
      </c>
      <c r="ACR109" s="48" t="s">
        <v>399</v>
      </c>
      <c r="ACS109" s="48" t="s">
        <v>399</v>
      </c>
      <c r="ACT109" s="48" t="s">
        <v>399</v>
      </c>
      <c r="ACU109" s="48" t="s">
        <v>399</v>
      </c>
      <c r="ACV109" s="48" t="s">
        <v>399</v>
      </c>
      <c r="ACW109" s="48" t="s">
        <v>399</v>
      </c>
      <c r="ACX109" s="48" t="s">
        <v>399</v>
      </c>
      <c r="ACY109" s="48" t="s">
        <v>399</v>
      </c>
      <c r="ACZ109" s="48">
        <v>9.4482720000000011</v>
      </c>
      <c r="ADA109" s="48" t="s">
        <v>399</v>
      </c>
      <c r="ADB109" s="48" t="s">
        <v>399</v>
      </c>
    </row>
    <row r="110" spans="1:782" s="48" customFormat="1" ht="14.25">
      <c r="A110" s="50" t="s">
        <v>195</v>
      </c>
      <c r="BK110" s="49"/>
      <c r="BO110" s="49"/>
    </row>
    <row r="111" spans="1:782" s="48" customFormat="1" ht="14.25">
      <c r="A111" s="47" t="s">
        <v>196</v>
      </c>
      <c r="BK111" s="49"/>
      <c r="BO111" s="49"/>
      <c r="JA111" s="48">
        <v>5</v>
      </c>
      <c r="JC111" s="48">
        <v>26</v>
      </c>
      <c r="JG111" s="48">
        <v>12</v>
      </c>
    </row>
    <row r="112" spans="1:782" s="48" customFormat="1" ht="14.25">
      <c r="A112" s="47" t="s">
        <v>197</v>
      </c>
      <c r="B112" s="48">
        <v>4620</v>
      </c>
      <c r="C112" s="48">
        <v>2226</v>
      </c>
      <c r="D112" s="48">
        <v>9279</v>
      </c>
      <c r="E112" s="48">
        <v>7746</v>
      </c>
      <c r="F112" s="48">
        <v>11429</v>
      </c>
      <c r="G112" s="48">
        <v>4789</v>
      </c>
      <c r="H112" s="48">
        <v>8034</v>
      </c>
      <c r="I112" s="48">
        <v>3859</v>
      </c>
      <c r="K112" s="48">
        <v>2285</v>
      </c>
      <c r="L112" s="48">
        <v>4529</v>
      </c>
      <c r="M112" s="48">
        <v>2244</v>
      </c>
      <c r="N112" s="48">
        <v>4832</v>
      </c>
      <c r="O112" s="48">
        <v>6824</v>
      </c>
      <c r="P112" s="48">
        <v>2140</v>
      </c>
      <c r="Q112" s="48">
        <v>1072</v>
      </c>
      <c r="R112" s="48">
        <v>2273</v>
      </c>
      <c r="S112" s="48">
        <v>6747</v>
      </c>
      <c r="U112" s="48">
        <v>6265</v>
      </c>
      <c r="V112" s="48">
        <v>2292</v>
      </c>
      <c r="W112" s="48">
        <v>6798</v>
      </c>
      <c r="X112" s="48">
        <v>4544</v>
      </c>
      <c r="Y112" s="48">
        <v>4573</v>
      </c>
      <c r="Z112" s="48">
        <v>9106</v>
      </c>
      <c r="AA112" s="48">
        <v>6822</v>
      </c>
      <c r="AB112" s="48">
        <v>6511</v>
      </c>
      <c r="AC112" s="48">
        <v>9116</v>
      </c>
      <c r="AD112" s="48">
        <v>5242</v>
      </c>
      <c r="AE112" s="48">
        <v>6835</v>
      </c>
      <c r="AF112" s="48">
        <v>9117</v>
      </c>
      <c r="AG112" s="48">
        <v>6735</v>
      </c>
      <c r="AH112" s="48">
        <v>8047</v>
      </c>
      <c r="AI112" s="48">
        <v>8691</v>
      </c>
      <c r="AJ112" s="48">
        <v>6754</v>
      </c>
      <c r="AK112" s="48">
        <v>6801</v>
      </c>
      <c r="AL112" s="48">
        <v>6542</v>
      </c>
      <c r="AM112" s="48">
        <v>11104</v>
      </c>
      <c r="AN112" s="48">
        <v>6886</v>
      </c>
      <c r="AO112" s="48">
        <v>4432</v>
      </c>
      <c r="AP112" s="48">
        <v>6190</v>
      </c>
      <c r="AQ112" s="48">
        <v>4059</v>
      </c>
      <c r="AR112" s="48">
        <v>6774</v>
      </c>
      <c r="AS112" s="48">
        <v>8915</v>
      </c>
      <c r="AT112" s="48">
        <v>2258</v>
      </c>
      <c r="AU112" s="48">
        <v>2273</v>
      </c>
      <c r="AV112" s="48">
        <v>6178</v>
      </c>
      <c r="AW112" s="48">
        <v>6</v>
      </c>
      <c r="AX112" s="48">
        <v>10059</v>
      </c>
      <c r="AY112" s="48">
        <v>6493</v>
      </c>
      <c r="AZ112" s="48">
        <v>2080</v>
      </c>
      <c r="BA112" s="48">
        <v>8272</v>
      </c>
      <c r="BB112" s="48">
        <v>6560</v>
      </c>
      <c r="BC112" s="48">
        <v>5567</v>
      </c>
      <c r="BD112" s="48">
        <v>7840</v>
      </c>
      <c r="BE112" s="48">
        <v>4401</v>
      </c>
      <c r="BF112" s="49">
        <v>2272</v>
      </c>
      <c r="BG112" s="48">
        <v>2173</v>
      </c>
      <c r="BH112" s="48">
        <v>4474</v>
      </c>
      <c r="BI112" s="48">
        <v>2269</v>
      </c>
      <c r="BJ112" s="48">
        <v>4563</v>
      </c>
      <c r="BK112" s="49">
        <v>2321</v>
      </c>
      <c r="BL112" s="48">
        <v>4546</v>
      </c>
      <c r="BM112" s="48">
        <v>6163</v>
      </c>
      <c r="BN112" s="48">
        <v>2014</v>
      </c>
      <c r="BO112" s="49">
        <v>2234</v>
      </c>
      <c r="BP112" s="48">
        <v>8949</v>
      </c>
      <c r="BQ112" s="48">
        <v>5565</v>
      </c>
      <c r="BR112" s="48">
        <v>9073</v>
      </c>
      <c r="BS112" s="48">
        <v>2175</v>
      </c>
      <c r="BT112" s="48">
        <v>6564</v>
      </c>
      <c r="BU112" s="48">
        <v>5059</v>
      </c>
      <c r="BV112" s="48">
        <v>4257</v>
      </c>
      <c r="BW112" s="48">
        <v>4455</v>
      </c>
      <c r="BX112" s="48">
        <v>6406</v>
      </c>
      <c r="BY112" s="48">
        <v>22</v>
      </c>
      <c r="BZ112" s="48">
        <v>6818</v>
      </c>
      <c r="CA112" s="48">
        <v>8272</v>
      </c>
      <c r="CB112" s="48">
        <v>6505</v>
      </c>
      <c r="CC112" s="48">
        <v>1935</v>
      </c>
      <c r="CD112" s="48">
        <v>80</v>
      </c>
      <c r="CE112" s="48">
        <v>8542</v>
      </c>
      <c r="CF112" s="48">
        <v>1888</v>
      </c>
      <c r="CG112" s="48">
        <v>3799</v>
      </c>
      <c r="CH112" s="48">
        <v>1922</v>
      </c>
      <c r="CI112" s="48">
        <v>7982</v>
      </c>
      <c r="CJ112" s="48">
        <v>6499</v>
      </c>
      <c r="CK112" s="48">
        <v>28</v>
      </c>
      <c r="CL112" s="48">
        <v>6653</v>
      </c>
      <c r="CM112" s="48">
        <v>7051</v>
      </c>
      <c r="CN112" s="48">
        <v>4609</v>
      </c>
      <c r="CO112" s="48">
        <v>4673</v>
      </c>
      <c r="CP112" s="48">
        <v>2142</v>
      </c>
      <c r="CQ112" s="48">
        <v>7708</v>
      </c>
      <c r="CR112" s="48">
        <v>2082</v>
      </c>
      <c r="CS112" s="48">
        <v>4566</v>
      </c>
      <c r="CT112" s="48">
        <v>4549</v>
      </c>
      <c r="CU112" s="48">
        <v>10885</v>
      </c>
      <c r="CV112" s="48">
        <v>2225</v>
      </c>
      <c r="CW112" s="48">
        <v>2286</v>
      </c>
      <c r="CX112" s="48">
        <v>7859</v>
      </c>
      <c r="CY112" s="48">
        <v>2827</v>
      </c>
      <c r="CZ112" s="48">
        <v>6928</v>
      </c>
      <c r="DA112" s="48">
        <v>3677</v>
      </c>
      <c r="DB112" s="48">
        <v>5071</v>
      </c>
      <c r="DC112" s="48">
        <v>4552</v>
      </c>
      <c r="DD112" s="48">
        <v>2355</v>
      </c>
      <c r="DE112" s="48">
        <v>6796</v>
      </c>
      <c r="DF112" s="48">
        <v>4475</v>
      </c>
      <c r="DG112" s="48">
        <v>6832</v>
      </c>
      <c r="DH112" s="48">
        <v>2308</v>
      </c>
      <c r="DI112" s="48">
        <v>4518</v>
      </c>
      <c r="DJ112" s="48">
        <v>154</v>
      </c>
      <c r="DK112" s="48">
        <v>2353</v>
      </c>
      <c r="DL112" s="48">
        <v>4571</v>
      </c>
      <c r="DM112" s="48">
        <v>22</v>
      </c>
      <c r="DN112" s="48">
        <v>4601</v>
      </c>
      <c r="DO112" s="48">
        <v>4561</v>
      </c>
      <c r="DP112" s="48">
        <v>4488</v>
      </c>
      <c r="DQ112" s="48">
        <v>5507</v>
      </c>
      <c r="DR112" s="48">
        <v>6901</v>
      </c>
      <c r="DS112" s="48">
        <v>2918</v>
      </c>
      <c r="DT112" s="48">
        <v>4876</v>
      </c>
      <c r="DU112" s="48">
        <v>2744</v>
      </c>
      <c r="DV112" s="48">
        <v>4969</v>
      </c>
      <c r="DW112" s="48">
        <v>1261</v>
      </c>
      <c r="DX112" s="48">
        <v>3016</v>
      </c>
      <c r="DY112" s="48">
        <v>2879</v>
      </c>
      <c r="DZ112" s="48">
        <v>26</v>
      </c>
      <c r="EA112" s="48">
        <v>3531</v>
      </c>
      <c r="EB112" s="48">
        <v>2674</v>
      </c>
      <c r="EC112" s="48">
        <v>32</v>
      </c>
      <c r="ED112" s="48">
        <v>14</v>
      </c>
      <c r="EE112" s="48">
        <v>4585</v>
      </c>
      <c r="EF112" s="48">
        <v>2759</v>
      </c>
      <c r="EG112" s="48">
        <v>6691</v>
      </c>
      <c r="EH112" s="48">
        <v>4626</v>
      </c>
      <c r="EI112" s="48">
        <v>2</v>
      </c>
      <c r="EJ112" s="48">
        <v>2593</v>
      </c>
      <c r="EK112" s="48">
        <v>2665</v>
      </c>
      <c r="EL112" s="48">
        <v>2273</v>
      </c>
      <c r="EM112" s="48">
        <v>2025</v>
      </c>
      <c r="EN112" s="48">
        <v>1550</v>
      </c>
      <c r="EO112" s="48">
        <v>2654</v>
      </c>
      <c r="EP112" s="48">
        <v>11</v>
      </c>
      <c r="EQ112" s="48">
        <v>2416</v>
      </c>
      <c r="ER112" s="48">
        <v>15</v>
      </c>
      <c r="ES112" s="48">
        <v>2527</v>
      </c>
      <c r="ET112" s="48">
        <v>5125</v>
      </c>
      <c r="EU112" s="48">
        <v>5</v>
      </c>
      <c r="EX112" s="48">
        <v>65</v>
      </c>
      <c r="EZ112" s="48">
        <v>2284</v>
      </c>
      <c r="FA112" s="48">
        <v>8</v>
      </c>
      <c r="FB112" s="48">
        <v>19</v>
      </c>
      <c r="FC112" s="48">
        <v>2269</v>
      </c>
      <c r="FD112" s="48">
        <v>6</v>
      </c>
      <c r="FE112" s="48">
        <v>2169</v>
      </c>
      <c r="FF112" s="48">
        <v>1666</v>
      </c>
      <c r="FG112" s="48">
        <v>336</v>
      </c>
      <c r="FH112" s="48">
        <v>2</v>
      </c>
      <c r="FI112" s="48">
        <v>2243</v>
      </c>
      <c r="FJ112" s="48">
        <v>49</v>
      </c>
      <c r="FK112" s="48">
        <v>2328</v>
      </c>
      <c r="FL112" s="48">
        <v>74</v>
      </c>
      <c r="FM112" s="48">
        <v>2581</v>
      </c>
      <c r="FN112" s="48">
        <v>35</v>
      </c>
      <c r="FO112" s="48">
        <v>5</v>
      </c>
      <c r="FP112" s="48">
        <v>15</v>
      </c>
      <c r="FQ112" s="48">
        <v>11</v>
      </c>
      <c r="FS112" s="48">
        <v>45</v>
      </c>
      <c r="FU112" s="48">
        <v>31</v>
      </c>
      <c r="FW112" s="48">
        <v>30</v>
      </c>
      <c r="FX112" s="48">
        <v>5</v>
      </c>
      <c r="FY112" s="48">
        <v>39</v>
      </c>
      <c r="FZ112" s="48">
        <v>10</v>
      </c>
      <c r="GA112" s="48">
        <v>39</v>
      </c>
      <c r="GB112" s="48">
        <v>7</v>
      </c>
      <c r="GC112" s="48">
        <v>4</v>
      </c>
      <c r="GD112" s="48">
        <v>12</v>
      </c>
      <c r="GE112" s="48">
        <v>6</v>
      </c>
      <c r="GF112" s="48">
        <v>9</v>
      </c>
      <c r="GH112" s="48">
        <v>43</v>
      </c>
      <c r="GI112" s="48">
        <v>9</v>
      </c>
      <c r="GJ112" s="48">
        <v>42</v>
      </c>
      <c r="GK112" s="48">
        <v>1</v>
      </c>
      <c r="GL112" s="48">
        <v>2</v>
      </c>
      <c r="GN112" s="48">
        <v>2269</v>
      </c>
      <c r="GO112" s="48">
        <v>15</v>
      </c>
      <c r="GP112" s="48">
        <v>31</v>
      </c>
      <c r="GS112" s="48">
        <v>8</v>
      </c>
      <c r="GV112" s="48">
        <v>9</v>
      </c>
      <c r="GW112" s="48">
        <v>8</v>
      </c>
      <c r="GY112" s="48">
        <v>3</v>
      </c>
      <c r="GZ112" s="48">
        <v>21</v>
      </c>
      <c r="HA112" s="48">
        <v>45</v>
      </c>
      <c r="HB112" s="48">
        <v>58</v>
      </c>
      <c r="HD112" s="48">
        <v>31</v>
      </c>
      <c r="HE112" s="48">
        <v>2</v>
      </c>
      <c r="HF112" s="48">
        <v>27</v>
      </c>
      <c r="HG112" s="48">
        <v>14</v>
      </c>
      <c r="HJ112" s="48">
        <v>37</v>
      </c>
      <c r="HK112" s="48">
        <v>52</v>
      </c>
      <c r="HM112" s="48">
        <v>53</v>
      </c>
      <c r="HN112" s="48">
        <v>27</v>
      </c>
      <c r="HO112" s="48">
        <v>12</v>
      </c>
      <c r="HQ112" s="48">
        <v>2487</v>
      </c>
      <c r="HR112" s="48">
        <v>84</v>
      </c>
      <c r="HS112" s="48">
        <v>1444</v>
      </c>
      <c r="HT112" s="48">
        <v>8</v>
      </c>
      <c r="HU112" s="48">
        <v>1</v>
      </c>
      <c r="HV112" s="48">
        <v>839</v>
      </c>
      <c r="HW112" s="48">
        <v>24</v>
      </c>
      <c r="HX112" s="48">
        <v>84</v>
      </c>
      <c r="HY112" s="48">
        <v>15</v>
      </c>
      <c r="HZ112" s="48">
        <v>2395</v>
      </c>
      <c r="IA112" s="48">
        <v>2223</v>
      </c>
      <c r="IB112" s="48">
        <v>7645</v>
      </c>
      <c r="IC112" s="48">
        <v>33</v>
      </c>
      <c r="ID112" s="48">
        <v>4646</v>
      </c>
      <c r="IE112" s="48">
        <v>2556</v>
      </c>
      <c r="IF112" s="48">
        <v>4833</v>
      </c>
      <c r="IG112" s="48">
        <v>7005</v>
      </c>
      <c r="IH112" s="48">
        <v>7045</v>
      </c>
      <c r="II112" s="48">
        <v>7223</v>
      </c>
      <c r="IJ112" s="48">
        <v>2415</v>
      </c>
      <c r="IK112" s="48">
        <v>2903</v>
      </c>
      <c r="IL112" s="48">
        <v>18</v>
      </c>
      <c r="IM112" s="48">
        <v>12302</v>
      </c>
      <c r="IN112" s="48">
        <v>2663</v>
      </c>
      <c r="IO112" s="48">
        <v>5229</v>
      </c>
      <c r="IP112" s="48">
        <v>2641</v>
      </c>
      <c r="IQ112" s="48">
        <v>2825</v>
      </c>
      <c r="IR112" s="48">
        <v>5322</v>
      </c>
      <c r="IS112" s="48">
        <v>5368</v>
      </c>
      <c r="IT112" s="48">
        <v>7156</v>
      </c>
      <c r="IU112" s="48">
        <v>4553</v>
      </c>
      <c r="IV112" s="48">
        <v>10070</v>
      </c>
      <c r="IW112" s="48">
        <v>5377</v>
      </c>
      <c r="IX112" s="48">
        <v>7530</v>
      </c>
      <c r="IY112" s="48">
        <v>7556</v>
      </c>
      <c r="IZ112" s="48">
        <v>10085</v>
      </c>
      <c r="JA112" s="48">
        <v>10411</v>
      </c>
      <c r="JB112" s="48">
        <v>7130</v>
      </c>
      <c r="JC112" s="48">
        <v>5249</v>
      </c>
      <c r="JD112" s="48">
        <v>3400</v>
      </c>
      <c r="JE112" s="48">
        <v>2352</v>
      </c>
      <c r="JF112" s="48">
        <v>2689</v>
      </c>
      <c r="JG112" s="48">
        <v>2470</v>
      </c>
      <c r="JH112" s="48">
        <v>7</v>
      </c>
      <c r="JJ112" s="48">
        <v>5308</v>
      </c>
      <c r="JK112" s="48">
        <v>31</v>
      </c>
      <c r="JL112" s="48">
        <v>5</v>
      </c>
      <c r="JN112" s="48">
        <v>43</v>
      </c>
      <c r="JO112" s="48">
        <v>19</v>
      </c>
      <c r="JP112" s="48">
        <v>10</v>
      </c>
      <c r="JQ112" s="48">
        <v>62</v>
      </c>
      <c r="JS112" s="48">
        <v>20</v>
      </c>
      <c r="JT112" s="48">
        <v>3</v>
      </c>
      <c r="JU112" s="48">
        <v>7</v>
      </c>
      <c r="JV112" s="48">
        <v>5</v>
      </c>
      <c r="JX112" s="48">
        <v>13</v>
      </c>
      <c r="JZ112" s="48">
        <v>76</v>
      </c>
      <c r="KA112" s="48">
        <v>4941</v>
      </c>
      <c r="KB112" s="48">
        <v>2642</v>
      </c>
      <c r="KC112" s="48">
        <v>13552</v>
      </c>
      <c r="KD112" s="48">
        <v>5287</v>
      </c>
      <c r="KE112" s="48">
        <v>2591</v>
      </c>
      <c r="KF112" s="48">
        <v>7897</v>
      </c>
      <c r="KG112" s="48">
        <v>7096</v>
      </c>
      <c r="KH112" s="48">
        <v>8890</v>
      </c>
      <c r="KI112" s="48">
        <v>5473</v>
      </c>
      <c r="KJ112" s="48">
        <v>5228</v>
      </c>
      <c r="KK112" s="48">
        <v>5299</v>
      </c>
      <c r="KL112" s="48">
        <v>5342</v>
      </c>
      <c r="KM112" s="48">
        <v>2694</v>
      </c>
      <c r="KN112" s="48">
        <v>4568</v>
      </c>
      <c r="KO112" s="48">
        <v>2867</v>
      </c>
      <c r="KP112" s="48">
        <v>1561</v>
      </c>
      <c r="KQ112" s="48">
        <v>2535</v>
      </c>
      <c r="KR112" s="48">
        <v>4905</v>
      </c>
      <c r="KS112" s="48">
        <v>2370</v>
      </c>
      <c r="KT112" s="48">
        <v>5251</v>
      </c>
      <c r="KU112" s="48">
        <v>3404</v>
      </c>
      <c r="KV112" s="48">
        <v>4779</v>
      </c>
      <c r="KW112" s="48">
        <v>5064</v>
      </c>
      <c r="KX112" s="48">
        <v>4706</v>
      </c>
      <c r="KY112" s="48">
        <v>4257</v>
      </c>
      <c r="KZ112" s="48">
        <v>2484</v>
      </c>
      <c r="LA112" s="48">
        <v>4485</v>
      </c>
      <c r="LB112" s="48">
        <v>2575</v>
      </c>
      <c r="LC112" s="48">
        <v>36</v>
      </c>
      <c r="LD112" s="48">
        <v>2347</v>
      </c>
      <c r="LF112" s="48">
        <v>96</v>
      </c>
      <c r="LG112" s="48">
        <v>12</v>
      </c>
      <c r="LH112" s="48">
        <v>10</v>
      </c>
      <c r="LJ112" s="48">
        <v>10</v>
      </c>
      <c r="LK112" s="48">
        <v>5</v>
      </c>
      <c r="LL112" s="48">
        <v>15</v>
      </c>
      <c r="LN112" s="48">
        <v>28</v>
      </c>
      <c r="LO112" s="48">
        <v>53</v>
      </c>
      <c r="LP112" s="48">
        <v>10</v>
      </c>
      <c r="LR112" s="48">
        <v>8</v>
      </c>
      <c r="LS112" s="48">
        <v>41</v>
      </c>
      <c r="LU112" s="48">
        <v>23</v>
      </c>
      <c r="LV112" s="48">
        <v>34</v>
      </c>
      <c r="LW112" s="48">
        <v>2564</v>
      </c>
      <c r="LX112" s="48">
        <v>2604</v>
      </c>
      <c r="LY112" s="48">
        <v>12</v>
      </c>
      <c r="LZ112" s="48">
        <v>32</v>
      </c>
      <c r="MA112" s="48">
        <v>2297</v>
      </c>
      <c r="MB112" s="48">
        <v>8110</v>
      </c>
      <c r="MC112" s="48">
        <v>2590</v>
      </c>
      <c r="MD112" s="48">
        <v>2522</v>
      </c>
      <c r="ME112" s="48">
        <v>2462</v>
      </c>
      <c r="MF112" s="48">
        <v>49</v>
      </c>
      <c r="MG112" s="48">
        <v>5177</v>
      </c>
      <c r="MH112" s="48">
        <v>6648</v>
      </c>
      <c r="MI112" s="48">
        <v>11</v>
      </c>
      <c r="MJ112" s="48">
        <v>2165</v>
      </c>
      <c r="MK112" s="48">
        <v>35</v>
      </c>
      <c r="ML112" s="48">
        <v>2171</v>
      </c>
      <c r="MM112" s="48">
        <v>2676</v>
      </c>
      <c r="MN112" s="48">
        <v>3</v>
      </c>
      <c r="MO112" s="48">
        <v>18</v>
      </c>
      <c r="MP112" s="48">
        <v>5423</v>
      </c>
      <c r="MQ112" s="48">
        <v>7489</v>
      </c>
      <c r="MR112" s="48">
        <v>2576</v>
      </c>
      <c r="MS112" s="48">
        <v>4966</v>
      </c>
      <c r="MT112" s="48">
        <v>1</v>
      </c>
      <c r="MU112" s="48">
        <v>5469</v>
      </c>
      <c r="MV112" s="48">
        <v>5207</v>
      </c>
      <c r="MW112" s="48">
        <v>8127</v>
      </c>
      <c r="MX112" s="48">
        <v>2273</v>
      </c>
      <c r="MY112" s="48">
        <v>10452</v>
      </c>
      <c r="MZ112" s="48">
        <v>1077</v>
      </c>
      <c r="NA112" s="48">
        <v>2726</v>
      </c>
      <c r="NB112" s="48">
        <v>5141</v>
      </c>
      <c r="NC112" s="48">
        <v>10573</v>
      </c>
      <c r="ND112" s="48">
        <v>10251</v>
      </c>
      <c r="NE112" s="48">
        <v>13134</v>
      </c>
      <c r="NF112" s="48">
        <v>7693</v>
      </c>
      <c r="NG112" s="48">
        <v>9973</v>
      </c>
      <c r="NH112" s="48">
        <v>8166</v>
      </c>
      <c r="NI112" s="48">
        <v>4</v>
      </c>
      <c r="NJ112" s="48">
        <v>2215</v>
      </c>
      <c r="NK112" s="48">
        <v>5004</v>
      </c>
      <c r="NL112" s="48">
        <v>8</v>
      </c>
      <c r="NM112" s="48">
        <v>15</v>
      </c>
      <c r="NN112" s="48">
        <v>2619</v>
      </c>
      <c r="NO112" s="48">
        <v>5594</v>
      </c>
      <c r="NQ112" s="48">
        <v>4</v>
      </c>
      <c r="NR112" s="48">
        <v>28</v>
      </c>
      <c r="NS112" s="48">
        <v>4782</v>
      </c>
      <c r="NT112" s="48">
        <v>5330</v>
      </c>
      <c r="NU112" s="48">
        <v>3965</v>
      </c>
      <c r="NV112" s="48">
        <v>7724</v>
      </c>
      <c r="NW112" s="48">
        <v>5633</v>
      </c>
      <c r="NX112" s="48">
        <v>2315</v>
      </c>
      <c r="NY112" s="48">
        <v>2655</v>
      </c>
      <c r="NZ112" s="48">
        <v>5590</v>
      </c>
      <c r="OA112" s="48">
        <v>2253</v>
      </c>
      <c r="OB112" s="48">
        <v>4768</v>
      </c>
      <c r="OC112" s="48">
        <v>7756</v>
      </c>
      <c r="OD112" s="48">
        <v>5209</v>
      </c>
      <c r="OE112" s="48">
        <v>9609</v>
      </c>
      <c r="OF112" s="48">
        <v>7509</v>
      </c>
      <c r="OG112" s="48">
        <v>5259</v>
      </c>
      <c r="OH112" s="48">
        <v>2543</v>
      </c>
      <c r="OI112" s="48">
        <v>2781</v>
      </c>
      <c r="OJ112" s="48">
        <v>4851</v>
      </c>
      <c r="OK112" s="48">
        <v>5343</v>
      </c>
      <c r="OL112" s="48">
        <v>2411</v>
      </c>
      <c r="OM112" s="48">
        <v>7919</v>
      </c>
      <c r="ON112" s="48">
        <v>2663</v>
      </c>
      <c r="OO112" s="48">
        <v>5045</v>
      </c>
      <c r="OP112" s="48">
        <v>10602</v>
      </c>
      <c r="OQ112" s="48">
        <v>2534</v>
      </c>
      <c r="OR112" s="48">
        <v>4993</v>
      </c>
      <c r="OS112" s="48">
        <v>7800</v>
      </c>
      <c r="OT112" s="48">
        <v>4911</v>
      </c>
      <c r="OU112" s="48">
        <v>21</v>
      </c>
      <c r="OV112" s="48">
        <v>5344</v>
      </c>
      <c r="OW112" s="48">
        <v>69</v>
      </c>
      <c r="OX112" s="48">
        <v>2740</v>
      </c>
      <c r="OY112" s="48">
        <v>2482</v>
      </c>
      <c r="OZ112" s="48">
        <v>2818</v>
      </c>
      <c r="PA112" s="48">
        <v>10</v>
      </c>
      <c r="PB112" s="48">
        <v>24</v>
      </c>
      <c r="PC112" s="48">
        <v>68</v>
      </c>
      <c r="AAO112" s="48">
        <v>1357.841688</v>
      </c>
      <c r="AAP112" s="48">
        <v>6.7319280000000008</v>
      </c>
      <c r="ABW112" s="48">
        <v>26342.569692000001</v>
      </c>
      <c r="ABX112" s="48">
        <v>48.028716000000003</v>
      </c>
      <c r="ABY112" s="48">
        <v>48.028716000000003</v>
      </c>
      <c r="ABZ112" s="48">
        <v>27690.916841999999</v>
      </c>
      <c r="ACA112" s="48">
        <v>9051.0508980000013</v>
      </c>
      <c r="ACB112" s="48">
        <v>134.24419800000001</v>
      </c>
      <c r="ACC112" s="48">
        <v>52147.768914</v>
      </c>
      <c r="ACD112" s="48">
        <v>173.21832000000003</v>
      </c>
      <c r="ACE112" s="48">
        <v>538.94518200000005</v>
      </c>
      <c r="ACF112" s="48">
        <v>53025.277176000003</v>
      </c>
      <c r="ACG112" s="48">
        <v>81801.564264000001</v>
      </c>
      <c r="ACH112" s="48">
        <v>36020.355966000003</v>
      </c>
      <c r="ACI112" s="48">
        <v>54991.698786000001</v>
      </c>
      <c r="ACJ112" s="48">
        <v>76320.385470000008</v>
      </c>
      <c r="ACK112" s="48">
        <v>51791.884001999999</v>
      </c>
      <c r="ACL112" s="48">
        <v>80757.923886000004</v>
      </c>
      <c r="ACM112" s="48">
        <v>24946.193826000002</v>
      </c>
      <c r="ACN112" s="48">
        <v>26827.974666000006</v>
      </c>
      <c r="ACO112" s="48">
        <v>13578.347898000002</v>
      </c>
      <c r="ACP112" s="48">
        <v>67.318938000000003</v>
      </c>
      <c r="ACQ112" s="48">
        <v>125.189604</v>
      </c>
      <c r="ACR112" s="48">
        <v>24709.593348000002</v>
      </c>
      <c r="ACS112" s="48">
        <v>684.606042</v>
      </c>
      <c r="ACT112" s="48">
        <v>26097.701976</v>
      </c>
      <c r="ACU112" s="48">
        <v>134.63787600000001</v>
      </c>
      <c r="ACV112" s="48">
        <v>26365.403016000004</v>
      </c>
      <c r="ACW112" s="48">
        <v>34718.069142</v>
      </c>
      <c r="ACX112" s="48">
        <v>108604.73721599999</v>
      </c>
      <c r="ACY112" s="48">
        <v>54836.983332000003</v>
      </c>
      <c r="ACZ112" s="48">
        <v>48.028716000000003</v>
      </c>
      <c r="ADA112" s="48">
        <v>9.4482720000000011</v>
      </c>
      <c r="ADB112" s="48" t="s">
        <v>399</v>
      </c>
    </row>
    <row r="113" spans="1:782" s="48" customFormat="1" ht="14.25">
      <c r="A113" s="50" t="s">
        <v>198</v>
      </c>
      <c r="BK113" s="49"/>
      <c r="BO113" s="49"/>
    </row>
    <row r="114" spans="1:782" s="48" customFormat="1" ht="14.25">
      <c r="A114" s="50" t="s">
        <v>199</v>
      </c>
      <c r="BK114" s="49"/>
      <c r="BO114" s="49"/>
    </row>
    <row r="115" spans="1:782" s="48" customFormat="1" ht="14.25">
      <c r="A115" s="50" t="s">
        <v>200</v>
      </c>
      <c r="E115" s="48">
        <v>1107</v>
      </c>
      <c r="AD115" s="48">
        <v>842</v>
      </c>
      <c r="AE115" s="48">
        <v>765</v>
      </c>
      <c r="AT115" s="48">
        <v>1292</v>
      </c>
      <c r="BC115" s="48">
        <v>686</v>
      </c>
      <c r="BH115" s="48">
        <v>655</v>
      </c>
      <c r="BK115" s="49"/>
      <c r="BO115" s="49"/>
      <c r="CA115" s="48">
        <v>302</v>
      </c>
      <c r="CW115" s="48">
        <v>1143</v>
      </c>
      <c r="CY115" s="48">
        <v>1013</v>
      </c>
      <c r="IO115" s="48">
        <v>1958</v>
      </c>
      <c r="IS115" s="48">
        <v>650</v>
      </c>
      <c r="OG115" s="48">
        <v>0</v>
      </c>
      <c r="OU115" s="48">
        <v>785</v>
      </c>
    </row>
    <row r="116" spans="1:782" s="48" customFormat="1" ht="14.25">
      <c r="A116" s="50" t="s">
        <v>201</v>
      </c>
      <c r="BK116" s="49"/>
      <c r="BO116" s="49"/>
    </row>
    <row r="117" spans="1:782" s="48" customFormat="1" ht="14.25">
      <c r="A117" s="50" t="s">
        <v>202</v>
      </c>
      <c r="B117" s="48">
        <v>106</v>
      </c>
      <c r="C117" s="48">
        <v>61</v>
      </c>
      <c r="D117" s="48">
        <v>175</v>
      </c>
      <c r="E117" s="48">
        <v>131</v>
      </c>
      <c r="F117" s="48">
        <v>58</v>
      </c>
      <c r="H117" s="48">
        <v>48</v>
      </c>
      <c r="J117" s="48">
        <v>4</v>
      </c>
      <c r="K117" s="48">
        <v>16</v>
      </c>
      <c r="L117" s="48">
        <v>71</v>
      </c>
      <c r="M117" s="48">
        <v>8</v>
      </c>
      <c r="N117" s="48">
        <v>14</v>
      </c>
      <c r="P117" s="48">
        <v>22</v>
      </c>
      <c r="Q117" s="48">
        <v>10</v>
      </c>
      <c r="S117" s="48">
        <v>29</v>
      </c>
      <c r="T117" s="48">
        <v>10</v>
      </c>
      <c r="X117" s="48">
        <v>19</v>
      </c>
      <c r="AF117" s="48">
        <v>4</v>
      </c>
      <c r="AG117" s="48">
        <v>3</v>
      </c>
      <c r="AN117" s="48">
        <v>16</v>
      </c>
      <c r="BE117" s="48">
        <v>12</v>
      </c>
      <c r="BK117" s="49">
        <v>2353</v>
      </c>
      <c r="BM117" s="48">
        <v>17</v>
      </c>
      <c r="BN117" s="48">
        <v>17</v>
      </c>
      <c r="BO117" s="49"/>
      <c r="BQ117" s="48">
        <v>7</v>
      </c>
      <c r="CD117" s="48">
        <v>5</v>
      </c>
      <c r="EH117" s="48">
        <v>10</v>
      </c>
      <c r="EJ117" s="48">
        <v>10</v>
      </c>
      <c r="EK117" s="48">
        <v>10</v>
      </c>
      <c r="EN117" s="48">
        <v>8</v>
      </c>
      <c r="FG117" s="48">
        <v>10</v>
      </c>
      <c r="FH117" s="48">
        <v>11</v>
      </c>
      <c r="FI117" s="48">
        <v>10</v>
      </c>
      <c r="FJ117" s="48">
        <v>51</v>
      </c>
      <c r="FU117" s="48">
        <v>18</v>
      </c>
      <c r="FV117" s="48">
        <v>9</v>
      </c>
      <c r="FW117" s="48">
        <v>9</v>
      </c>
      <c r="FZ117" s="48">
        <v>18</v>
      </c>
      <c r="GB117" s="48">
        <v>18</v>
      </c>
      <c r="HE117" s="48">
        <v>12</v>
      </c>
      <c r="HG117" s="48">
        <v>12</v>
      </c>
      <c r="HI117" s="48">
        <v>12</v>
      </c>
      <c r="HN117" s="48">
        <v>12</v>
      </c>
      <c r="HR117" s="48">
        <v>24</v>
      </c>
      <c r="HU117" s="48">
        <v>9</v>
      </c>
      <c r="HY117" s="48">
        <v>20</v>
      </c>
      <c r="HZ117" s="48">
        <v>14</v>
      </c>
      <c r="ID117" s="48">
        <v>10</v>
      </c>
      <c r="IE117" s="48">
        <v>28</v>
      </c>
      <c r="II117" s="48">
        <v>14</v>
      </c>
      <c r="IL117" s="48">
        <v>14</v>
      </c>
      <c r="IO117" s="48">
        <v>9</v>
      </c>
      <c r="IP117" s="48">
        <v>19</v>
      </c>
      <c r="IT117" s="48">
        <v>22</v>
      </c>
      <c r="IV117" s="48">
        <v>13</v>
      </c>
      <c r="IX117" s="48">
        <v>14</v>
      </c>
      <c r="IZ117" s="48">
        <v>10</v>
      </c>
      <c r="JA117" s="48">
        <v>15</v>
      </c>
      <c r="JB117" s="48">
        <v>20</v>
      </c>
      <c r="JG117" s="48">
        <v>68</v>
      </c>
      <c r="JH117" s="48">
        <v>37</v>
      </c>
      <c r="JI117" s="48">
        <v>68</v>
      </c>
      <c r="JK117" s="48">
        <v>11</v>
      </c>
      <c r="JL117" s="48">
        <v>10</v>
      </c>
      <c r="JN117" s="48">
        <v>16</v>
      </c>
      <c r="JP117" s="48">
        <v>19</v>
      </c>
      <c r="JQ117" s="48">
        <v>30</v>
      </c>
      <c r="JR117" s="48">
        <v>21</v>
      </c>
      <c r="JS117" s="48">
        <v>20</v>
      </c>
      <c r="JX117" s="48">
        <v>12</v>
      </c>
      <c r="JY117" s="48">
        <v>4</v>
      </c>
      <c r="JZ117" s="48">
        <v>14</v>
      </c>
      <c r="KE117" s="48">
        <v>29</v>
      </c>
      <c r="KI117" s="48">
        <v>1</v>
      </c>
      <c r="KM117" s="48">
        <v>14</v>
      </c>
      <c r="KO117" s="48">
        <v>14</v>
      </c>
      <c r="KR117" s="48">
        <v>17</v>
      </c>
      <c r="KU117" s="48">
        <v>12</v>
      </c>
      <c r="KV117" s="48">
        <v>14</v>
      </c>
      <c r="LC117" s="48">
        <v>14</v>
      </c>
      <c r="LF117" s="48">
        <v>14</v>
      </c>
      <c r="LR117" s="48">
        <v>28</v>
      </c>
      <c r="LX117" s="48">
        <v>14</v>
      </c>
      <c r="MP117" s="48">
        <v>4</v>
      </c>
      <c r="MQ117" s="48">
        <v>32</v>
      </c>
      <c r="MR117" s="48">
        <v>96</v>
      </c>
      <c r="MT117" s="48">
        <v>39</v>
      </c>
      <c r="MU117" s="48">
        <v>1982</v>
      </c>
      <c r="MY117" s="48">
        <v>36</v>
      </c>
      <c r="MZ117" s="48">
        <v>36</v>
      </c>
      <c r="NA117" s="48">
        <v>76</v>
      </c>
      <c r="NB117" s="48">
        <v>19</v>
      </c>
      <c r="NC117" s="48">
        <v>69</v>
      </c>
      <c r="ND117" s="48">
        <v>142</v>
      </c>
      <c r="NE117" s="48">
        <v>51</v>
      </c>
      <c r="NF117" s="48">
        <v>105</v>
      </c>
      <c r="NG117" s="48">
        <v>162</v>
      </c>
      <c r="NH117" s="48">
        <v>61</v>
      </c>
      <c r="NI117" s="48">
        <v>43</v>
      </c>
      <c r="NJ117" s="48">
        <v>110</v>
      </c>
      <c r="NK117" s="48">
        <v>34</v>
      </c>
      <c r="NL117" s="48">
        <v>18</v>
      </c>
      <c r="NM117" s="48">
        <v>29</v>
      </c>
      <c r="NN117" s="48">
        <v>39</v>
      </c>
      <c r="NO117" s="48">
        <v>43</v>
      </c>
      <c r="NP117" s="48">
        <v>29</v>
      </c>
      <c r="NQ117" s="48">
        <v>55</v>
      </c>
      <c r="NR117" s="48">
        <v>39</v>
      </c>
      <c r="NS117" s="48">
        <v>30</v>
      </c>
      <c r="NT117" s="48">
        <v>15</v>
      </c>
      <c r="NV117" s="48">
        <v>51</v>
      </c>
      <c r="NW117" s="48">
        <v>65</v>
      </c>
      <c r="NX117" s="48">
        <v>2682</v>
      </c>
      <c r="NY117" s="48">
        <v>55</v>
      </c>
      <c r="NZ117" s="48">
        <v>2723</v>
      </c>
      <c r="OB117" s="48">
        <v>2604</v>
      </c>
      <c r="OC117" s="48">
        <v>19</v>
      </c>
      <c r="OD117" s="48">
        <v>2687</v>
      </c>
      <c r="OG117" s="48">
        <v>13</v>
      </c>
      <c r="OH117" s="48">
        <v>50</v>
      </c>
      <c r="OI117" s="48">
        <v>43</v>
      </c>
      <c r="OJ117" s="48">
        <v>4</v>
      </c>
      <c r="OL117" s="48">
        <v>45</v>
      </c>
      <c r="OM117" s="48">
        <v>9</v>
      </c>
      <c r="ON117" s="48">
        <v>10</v>
      </c>
      <c r="OO117" s="48">
        <v>51</v>
      </c>
      <c r="OP117" s="48">
        <v>42</v>
      </c>
      <c r="OQ117" s="48">
        <v>24</v>
      </c>
      <c r="OR117" s="48">
        <v>14</v>
      </c>
      <c r="OS117" s="48">
        <v>43</v>
      </c>
      <c r="OT117" s="48">
        <v>41</v>
      </c>
      <c r="OV117" s="48">
        <v>7</v>
      </c>
      <c r="OW117" s="48">
        <v>28</v>
      </c>
      <c r="OZ117" s="48">
        <v>19</v>
      </c>
      <c r="PC117" s="48">
        <v>8</v>
      </c>
      <c r="AAO117" s="48">
        <v>36.612240000000007</v>
      </c>
      <c r="AAP117" s="48">
        <v>50.115464000000003</v>
      </c>
      <c r="ABW117" s="48" t="s">
        <v>399</v>
      </c>
      <c r="ABX117" s="48">
        <v>135.03155400000003</v>
      </c>
      <c r="ABY117" s="48" t="s">
        <v>399</v>
      </c>
      <c r="ABZ117" s="48" t="s">
        <v>399</v>
      </c>
      <c r="ACA117" s="48">
        <v>135.03155400000003</v>
      </c>
      <c r="ACB117" s="48" t="s">
        <v>399</v>
      </c>
      <c r="ACC117" s="48" t="s">
        <v>399</v>
      </c>
      <c r="ACD117" s="48" t="s">
        <v>399</v>
      </c>
      <c r="ACE117" s="48" t="s">
        <v>399</v>
      </c>
      <c r="ACF117" s="48" t="s">
        <v>399</v>
      </c>
      <c r="ACG117" s="48" t="s">
        <v>399</v>
      </c>
      <c r="ACH117" s="48" t="s">
        <v>399</v>
      </c>
      <c r="ACI117" s="48">
        <v>202.350492</v>
      </c>
      <c r="ACJ117" s="48">
        <v>356.67226800000003</v>
      </c>
      <c r="ACK117" s="48" t="s">
        <v>399</v>
      </c>
      <c r="ACL117" s="48">
        <v>366.51421800000003</v>
      </c>
      <c r="ACM117" s="48">
        <v>366.12054000000006</v>
      </c>
      <c r="ACN117" s="48" t="s">
        <v>399</v>
      </c>
      <c r="ACO117" s="48">
        <v>366.12054000000006</v>
      </c>
      <c r="ACP117" s="48">
        <v>501.15209399999998</v>
      </c>
      <c r="ACQ117" s="48">
        <v>366.51421800000003</v>
      </c>
      <c r="ACR117" s="48">
        <v>356.67226800000003</v>
      </c>
      <c r="ACS117" s="48" t="s">
        <v>399</v>
      </c>
      <c r="ACT117" s="48" t="s">
        <v>399</v>
      </c>
      <c r="ACU117" s="48">
        <v>144.479826</v>
      </c>
      <c r="ACV117" s="48">
        <v>366.12054000000006</v>
      </c>
      <c r="ACW117" s="48">
        <v>366.12054000000006</v>
      </c>
      <c r="ACX117" s="48">
        <v>86.609160000000017</v>
      </c>
      <c r="ACY117" s="48">
        <v>510.60036600000007</v>
      </c>
      <c r="ACZ117" s="48">
        <v>1512.904554</v>
      </c>
      <c r="ADA117" s="48">
        <v>549.18081000000006</v>
      </c>
      <c r="ADB117" s="48">
        <v>742.47670800000003</v>
      </c>
    </row>
    <row r="118" spans="1:782" s="48" customFormat="1" ht="14.25">
      <c r="A118" s="50" t="s">
        <v>203</v>
      </c>
      <c r="BK118" s="49"/>
      <c r="BO118" s="49"/>
    </row>
    <row r="119" spans="1:782" s="48" customFormat="1" ht="14.25">
      <c r="A119" s="50" t="s">
        <v>204</v>
      </c>
      <c r="BK119" s="49"/>
      <c r="BO119" s="49"/>
    </row>
    <row r="120" spans="1:782" s="48" customFormat="1" ht="14.25">
      <c r="A120" s="50" t="s">
        <v>205</v>
      </c>
      <c r="BK120" s="49"/>
      <c r="BO120" s="49"/>
    </row>
    <row r="121" spans="1:782" s="48" customFormat="1" ht="14.25">
      <c r="A121" s="47" t="s">
        <v>206</v>
      </c>
      <c r="BK121" s="49"/>
      <c r="BO121" s="49"/>
    </row>
    <row r="122" spans="1:782" s="48" customFormat="1" ht="14.25">
      <c r="A122" s="50" t="s">
        <v>207</v>
      </c>
      <c r="BK122" s="49"/>
      <c r="BO122" s="49"/>
    </row>
    <row r="123" spans="1:782" s="48" customFormat="1" ht="14.25">
      <c r="A123" s="50" t="s">
        <v>208</v>
      </c>
      <c r="BK123" s="49"/>
      <c r="BO123" s="49"/>
    </row>
    <row r="124" spans="1:782" s="48" customFormat="1" ht="14.25">
      <c r="A124" s="50" t="s">
        <v>209</v>
      </c>
      <c r="BK124" s="49"/>
      <c r="BO124" s="49"/>
      <c r="HQ124" s="48">
        <v>64</v>
      </c>
      <c r="ABW124" s="48" t="s">
        <v>399</v>
      </c>
      <c r="ABX124" s="48" t="s">
        <v>399</v>
      </c>
      <c r="ABY124" s="48" t="s">
        <v>399</v>
      </c>
      <c r="ABZ124" s="48" t="s">
        <v>399</v>
      </c>
      <c r="ACA124" s="48" t="s">
        <v>399</v>
      </c>
      <c r="ACB124" s="48" t="s">
        <v>399</v>
      </c>
      <c r="ACC124" s="48" t="s">
        <v>399</v>
      </c>
      <c r="ACD124" s="48" t="s">
        <v>399</v>
      </c>
      <c r="ACE124" s="48" t="s">
        <v>399</v>
      </c>
      <c r="ACF124" s="48" t="s">
        <v>399</v>
      </c>
      <c r="ACG124" s="48" t="s">
        <v>399</v>
      </c>
      <c r="ACH124" s="48" t="s">
        <v>399</v>
      </c>
      <c r="ACI124" s="48" t="s">
        <v>399</v>
      </c>
      <c r="ACJ124" s="48" t="s">
        <v>399</v>
      </c>
      <c r="ACK124" s="48" t="s">
        <v>399</v>
      </c>
      <c r="ACL124" s="48" t="s">
        <v>399</v>
      </c>
      <c r="ACM124" s="48" t="s">
        <v>399</v>
      </c>
      <c r="ACN124" s="48" t="s">
        <v>399</v>
      </c>
      <c r="ACO124" s="48" t="s">
        <v>399</v>
      </c>
      <c r="ACP124" s="48" t="s">
        <v>399</v>
      </c>
      <c r="ACQ124" s="48" t="s">
        <v>399</v>
      </c>
      <c r="ACR124" s="48" t="s">
        <v>399</v>
      </c>
      <c r="ACS124" s="48" t="s">
        <v>399</v>
      </c>
      <c r="ACT124" s="48" t="s">
        <v>399</v>
      </c>
      <c r="ACU124" s="48" t="s">
        <v>399</v>
      </c>
      <c r="ACV124" s="48" t="s">
        <v>399</v>
      </c>
      <c r="ACW124" s="48">
        <v>57.870666</v>
      </c>
      <c r="ACX124" s="48" t="s">
        <v>399</v>
      </c>
      <c r="ACY124" s="48" t="s">
        <v>399</v>
      </c>
      <c r="ACZ124" s="48" t="s">
        <v>399</v>
      </c>
      <c r="ADA124" s="48" t="s">
        <v>399</v>
      </c>
      <c r="ADB124" s="48" t="s">
        <v>399</v>
      </c>
    </row>
    <row r="125" spans="1:782" s="48" customFormat="1" ht="14.25">
      <c r="A125" s="50" t="s">
        <v>210</v>
      </c>
      <c r="BK125" s="49"/>
      <c r="BO125" s="49"/>
    </row>
    <row r="126" spans="1:782" s="48" customFormat="1" ht="14.25">
      <c r="A126" s="47" t="s">
        <v>211</v>
      </c>
      <c r="BK126" s="49"/>
      <c r="BO126" s="49"/>
      <c r="IA126" s="48">
        <v>3</v>
      </c>
      <c r="IB126" s="48">
        <v>23</v>
      </c>
      <c r="IC126" s="48">
        <v>7</v>
      </c>
      <c r="II126" s="48">
        <v>1080</v>
      </c>
      <c r="IR126" s="48">
        <v>6</v>
      </c>
      <c r="IT126" s="48">
        <v>12</v>
      </c>
      <c r="IY126" s="48">
        <v>449</v>
      </c>
      <c r="JC126" s="48">
        <v>6</v>
      </c>
      <c r="JI126" s="48">
        <v>984</v>
      </c>
      <c r="JN126" s="48">
        <v>14</v>
      </c>
      <c r="JS126" s="48">
        <v>10</v>
      </c>
      <c r="JT126" s="48">
        <v>1064</v>
      </c>
      <c r="JZ126" s="48">
        <v>15</v>
      </c>
      <c r="KJ126" s="48">
        <v>14</v>
      </c>
      <c r="KL126" s="48">
        <v>1052</v>
      </c>
      <c r="KV126" s="48">
        <v>1084</v>
      </c>
      <c r="LI126" s="48">
        <v>1100</v>
      </c>
      <c r="MM126" s="48">
        <v>1033</v>
      </c>
      <c r="NG126" s="48">
        <v>228</v>
      </c>
    </row>
    <row r="127" spans="1:782" s="48" customFormat="1" ht="14.25">
      <c r="A127" s="47" t="s">
        <v>212</v>
      </c>
      <c r="BK127" s="49"/>
      <c r="BO127" s="49"/>
    </row>
    <row r="128" spans="1:782" s="48" customFormat="1" ht="14.25">
      <c r="A128" s="47" t="s">
        <v>213</v>
      </c>
      <c r="BK128" s="49"/>
      <c r="BO128" s="49"/>
    </row>
    <row r="129" spans="1:782" s="48" customFormat="1" ht="14.25">
      <c r="A129" s="47" t="s">
        <v>214</v>
      </c>
      <c r="BK129" s="49"/>
      <c r="BO129" s="49"/>
    </row>
    <row r="130" spans="1:782" s="48" customFormat="1" ht="14.25">
      <c r="A130" s="50" t="s">
        <v>215</v>
      </c>
      <c r="D130" s="48">
        <v>39</v>
      </c>
      <c r="E130" s="48">
        <v>21</v>
      </c>
      <c r="F130" s="48">
        <v>19</v>
      </c>
      <c r="BK130" s="49"/>
      <c r="BO130" s="49"/>
      <c r="DI130" s="48">
        <v>42</v>
      </c>
      <c r="DR130" s="48">
        <v>2</v>
      </c>
      <c r="FH130" s="48">
        <v>1</v>
      </c>
      <c r="FJ130" s="48">
        <v>1</v>
      </c>
      <c r="KB130" s="48">
        <v>1281</v>
      </c>
      <c r="LS130" s="48">
        <v>19</v>
      </c>
      <c r="LT130" s="48">
        <v>15</v>
      </c>
      <c r="LV130" s="48">
        <v>13</v>
      </c>
      <c r="LX130" s="48">
        <v>19</v>
      </c>
      <c r="LZ130" s="48">
        <v>18</v>
      </c>
      <c r="MN130" s="48">
        <v>2</v>
      </c>
      <c r="MV130" s="48">
        <v>25</v>
      </c>
      <c r="MW130" s="48">
        <v>14</v>
      </c>
      <c r="MX130" s="48">
        <v>29</v>
      </c>
      <c r="MY130" s="48">
        <v>69</v>
      </c>
      <c r="NA130" s="48">
        <v>27</v>
      </c>
      <c r="NC130" s="48">
        <v>9</v>
      </c>
      <c r="ND130" s="48">
        <v>76</v>
      </c>
      <c r="NE130" s="48">
        <v>38</v>
      </c>
      <c r="NM130" s="48">
        <v>23</v>
      </c>
      <c r="NN130" s="48">
        <v>31</v>
      </c>
    </row>
    <row r="131" spans="1:782" s="48" customFormat="1" ht="14.25">
      <c r="A131" s="50" t="s">
        <v>216</v>
      </c>
      <c r="BK131" s="49"/>
      <c r="BO131" s="49"/>
    </row>
    <row r="132" spans="1:782" s="48" customFormat="1" ht="14.25">
      <c r="A132" s="50" t="s">
        <v>217</v>
      </c>
      <c r="BK132" s="49"/>
      <c r="BO132" s="49"/>
    </row>
    <row r="133" spans="1:782" s="48" customFormat="1" ht="14.25">
      <c r="A133" s="47" t="s">
        <v>218</v>
      </c>
      <c r="BK133" s="49"/>
      <c r="BO133" s="49"/>
    </row>
    <row r="134" spans="1:782" s="48" customFormat="1" ht="14.25">
      <c r="A134" s="50" t="s">
        <v>219</v>
      </c>
      <c r="BK134" s="49"/>
      <c r="BO134" s="49"/>
    </row>
    <row r="135" spans="1:782" s="48" customFormat="1" ht="14.25">
      <c r="A135" s="50" t="s">
        <v>220</v>
      </c>
      <c r="BK135" s="49"/>
      <c r="BO135" s="49"/>
    </row>
    <row r="136" spans="1:782" s="48" customFormat="1" ht="14.25">
      <c r="A136" s="50" t="s">
        <v>221</v>
      </c>
      <c r="B136" s="48">
        <v>1</v>
      </c>
      <c r="D136" s="48">
        <v>2</v>
      </c>
      <c r="F136" s="48">
        <v>2</v>
      </c>
      <c r="J136" s="48">
        <v>2</v>
      </c>
      <c r="K136" s="48">
        <v>3</v>
      </c>
      <c r="L136" s="48">
        <v>1</v>
      </c>
      <c r="N136" s="48">
        <v>3</v>
      </c>
      <c r="P136" s="48">
        <v>1</v>
      </c>
      <c r="Q136" s="48">
        <v>1</v>
      </c>
      <c r="V136" s="48">
        <v>1</v>
      </c>
      <c r="W136" s="48">
        <v>2</v>
      </c>
      <c r="AA136" s="48">
        <v>5</v>
      </c>
      <c r="AD136" s="48">
        <v>2</v>
      </c>
      <c r="AE136" s="48">
        <v>1</v>
      </c>
      <c r="AL136" s="48">
        <v>2</v>
      </c>
      <c r="AM136" s="48">
        <v>6</v>
      </c>
      <c r="AN136" s="48">
        <v>3</v>
      </c>
      <c r="AO136" s="48">
        <v>7</v>
      </c>
      <c r="AV136" s="48">
        <v>3</v>
      </c>
      <c r="AX136" s="48">
        <v>1</v>
      </c>
      <c r="BE136" s="48">
        <v>12</v>
      </c>
      <c r="BF136" s="48">
        <v>9</v>
      </c>
      <c r="BH136" s="48">
        <v>3</v>
      </c>
      <c r="BJ136" s="48">
        <v>3</v>
      </c>
      <c r="BK136" s="49">
        <v>2</v>
      </c>
      <c r="BL136" s="48">
        <v>7</v>
      </c>
      <c r="BM136" s="48">
        <v>13</v>
      </c>
      <c r="BN136" s="48">
        <v>2</v>
      </c>
      <c r="BO136" s="49">
        <v>5</v>
      </c>
      <c r="BP136" s="48">
        <v>14</v>
      </c>
      <c r="BQ136" s="48">
        <v>6</v>
      </c>
      <c r="BR136" s="48">
        <v>4</v>
      </c>
      <c r="BS136" s="48">
        <v>17</v>
      </c>
      <c r="BU136" s="48">
        <v>11</v>
      </c>
      <c r="BV136" s="48">
        <v>13</v>
      </c>
      <c r="BW136" s="48">
        <v>11</v>
      </c>
      <c r="BX136" s="48">
        <v>11</v>
      </c>
      <c r="BY136" s="48">
        <v>6</v>
      </c>
      <c r="BZ136" s="48">
        <v>14</v>
      </c>
      <c r="CA136" s="48">
        <v>3</v>
      </c>
      <c r="CB136" s="48">
        <v>19</v>
      </c>
      <c r="CC136" s="48">
        <v>9</v>
      </c>
      <c r="CD136" s="48">
        <v>13</v>
      </c>
      <c r="CE136" s="48">
        <v>1</v>
      </c>
      <c r="CF136" s="48">
        <v>24</v>
      </c>
      <c r="CG136" s="48">
        <v>14</v>
      </c>
      <c r="CM136" s="48">
        <v>9</v>
      </c>
      <c r="CN136" s="48">
        <v>10</v>
      </c>
      <c r="CO136" s="48">
        <v>11</v>
      </c>
      <c r="CQ136" s="48">
        <v>9</v>
      </c>
      <c r="CR136" s="48">
        <v>9</v>
      </c>
      <c r="CS136" s="48">
        <v>9</v>
      </c>
      <c r="CT136" s="48">
        <v>9</v>
      </c>
      <c r="CU136" s="48">
        <v>11</v>
      </c>
      <c r="CV136" s="48">
        <v>11</v>
      </c>
      <c r="CW136" s="48">
        <v>13</v>
      </c>
      <c r="CX136" s="48">
        <v>12</v>
      </c>
      <c r="CZ136" s="48">
        <v>2</v>
      </c>
      <c r="DD136" s="48">
        <v>5</v>
      </c>
      <c r="DE136" s="48">
        <v>9</v>
      </c>
      <c r="DF136" s="48">
        <v>11</v>
      </c>
      <c r="DG136" s="48">
        <v>2</v>
      </c>
      <c r="DH136" s="48">
        <v>2</v>
      </c>
      <c r="DL136" s="48">
        <v>10</v>
      </c>
      <c r="DM136" s="48">
        <v>2</v>
      </c>
      <c r="DN136" s="48">
        <v>6</v>
      </c>
      <c r="DO136" s="48">
        <v>9</v>
      </c>
      <c r="DP136" s="48">
        <v>11</v>
      </c>
      <c r="DQ136" s="48">
        <v>19</v>
      </c>
      <c r="DR136" s="48">
        <v>10</v>
      </c>
      <c r="DS136" s="48">
        <v>9</v>
      </c>
      <c r="DT136" s="48">
        <v>1</v>
      </c>
      <c r="DU136" s="48">
        <v>9</v>
      </c>
      <c r="DV136" s="48">
        <v>9</v>
      </c>
      <c r="DX136" s="48">
        <v>9</v>
      </c>
      <c r="DY136" s="48">
        <v>5</v>
      </c>
      <c r="EA136" s="48">
        <v>2</v>
      </c>
      <c r="EC136" s="48">
        <v>10</v>
      </c>
      <c r="ED136" s="48">
        <v>2</v>
      </c>
      <c r="EE136" s="48">
        <v>3</v>
      </c>
      <c r="EG136" s="48">
        <v>12</v>
      </c>
      <c r="EI136" s="48">
        <v>9</v>
      </c>
      <c r="EJ136" s="48">
        <v>9</v>
      </c>
      <c r="EK136" s="48">
        <v>9</v>
      </c>
      <c r="EL136" s="48">
        <v>14</v>
      </c>
      <c r="EM136" s="48">
        <v>6</v>
      </c>
      <c r="EN136" s="48">
        <v>9</v>
      </c>
      <c r="EO136" s="48">
        <v>9</v>
      </c>
      <c r="EP136" s="48">
        <v>9</v>
      </c>
      <c r="EQ136" s="48">
        <v>21</v>
      </c>
      <c r="ER136" s="48">
        <v>9</v>
      </c>
      <c r="ES136" s="48">
        <v>9</v>
      </c>
      <c r="ET136" s="48">
        <v>9</v>
      </c>
      <c r="EW136" s="48">
        <v>18</v>
      </c>
      <c r="EX136" s="48">
        <v>9</v>
      </c>
      <c r="EY136" s="48">
        <v>10</v>
      </c>
      <c r="EZ136" s="48">
        <v>3</v>
      </c>
      <c r="FC136" s="48">
        <v>11</v>
      </c>
      <c r="FE136" s="48">
        <v>1</v>
      </c>
      <c r="FH136" s="48">
        <v>9</v>
      </c>
      <c r="FI136" s="48">
        <v>8</v>
      </c>
      <c r="FM136" s="48">
        <v>6</v>
      </c>
      <c r="FR136" s="48">
        <v>2</v>
      </c>
      <c r="FW136" s="48">
        <v>2</v>
      </c>
      <c r="GA136" s="48">
        <v>3</v>
      </c>
      <c r="GC136" s="48">
        <v>2</v>
      </c>
      <c r="GD136" s="48">
        <v>9</v>
      </c>
      <c r="GE136" s="48">
        <v>14</v>
      </c>
      <c r="GF136" s="48">
        <v>12</v>
      </c>
      <c r="GH136" s="48">
        <v>2</v>
      </c>
      <c r="GK136" s="48">
        <v>2</v>
      </c>
      <c r="GN136" s="48">
        <v>2</v>
      </c>
      <c r="GS136" s="48">
        <v>4</v>
      </c>
      <c r="GV136" s="48">
        <v>3</v>
      </c>
      <c r="GW136" s="48">
        <v>6</v>
      </c>
      <c r="GX136" s="48">
        <v>2</v>
      </c>
      <c r="GY136" s="48">
        <v>6</v>
      </c>
      <c r="GZ136" s="48">
        <v>6</v>
      </c>
      <c r="HA136" s="48">
        <v>6</v>
      </c>
      <c r="HB136" s="48">
        <v>6</v>
      </c>
      <c r="HD136" s="48">
        <v>8</v>
      </c>
      <c r="HE136" s="48">
        <v>10</v>
      </c>
      <c r="HF136" s="48">
        <v>8</v>
      </c>
      <c r="HG136" s="48">
        <v>6</v>
      </c>
      <c r="HK136" s="48">
        <v>4</v>
      </c>
      <c r="HO136" s="48">
        <v>6</v>
      </c>
      <c r="HQ136" s="48">
        <v>18</v>
      </c>
      <c r="HR136" s="48">
        <v>4</v>
      </c>
      <c r="HT136" s="48">
        <v>8</v>
      </c>
      <c r="HU136" s="48">
        <v>4</v>
      </c>
      <c r="HV136" s="48">
        <v>2</v>
      </c>
      <c r="HW136" s="48">
        <v>6</v>
      </c>
      <c r="HX136" s="48">
        <v>3</v>
      </c>
      <c r="HY136" s="48">
        <v>6</v>
      </c>
      <c r="IA136" s="48">
        <v>2</v>
      </c>
      <c r="IC136" s="48">
        <v>2</v>
      </c>
      <c r="IE136" s="48">
        <v>7</v>
      </c>
      <c r="IH136" s="48">
        <v>8</v>
      </c>
      <c r="II136" s="48">
        <v>3</v>
      </c>
      <c r="IK136" s="48">
        <v>3</v>
      </c>
      <c r="IM136" s="48">
        <v>1</v>
      </c>
      <c r="IN136" s="48">
        <v>6</v>
      </c>
      <c r="IO136" s="48">
        <v>6</v>
      </c>
      <c r="IP136" s="48">
        <v>4</v>
      </c>
      <c r="IQ136" s="48">
        <v>8</v>
      </c>
      <c r="IR136" s="48">
        <v>10</v>
      </c>
      <c r="IT136" s="48">
        <v>10</v>
      </c>
      <c r="IU136" s="48">
        <v>4</v>
      </c>
      <c r="IY136" s="48">
        <v>4</v>
      </c>
      <c r="JA136" s="48">
        <v>1700</v>
      </c>
      <c r="JB136" s="48">
        <v>18</v>
      </c>
      <c r="JE136" s="48">
        <v>12</v>
      </c>
      <c r="JF136" s="48">
        <v>4</v>
      </c>
      <c r="JH136" s="48">
        <v>108</v>
      </c>
      <c r="JI136" s="48">
        <v>52</v>
      </c>
      <c r="JJ136" s="48">
        <v>31</v>
      </c>
      <c r="JK136" s="48">
        <v>23</v>
      </c>
      <c r="JL136" s="48">
        <v>39</v>
      </c>
      <c r="JM136" s="48">
        <v>24</v>
      </c>
      <c r="JN136" s="48">
        <v>9</v>
      </c>
      <c r="JR136" s="48">
        <v>4</v>
      </c>
      <c r="JS136" s="48">
        <v>5</v>
      </c>
      <c r="JU136" s="48">
        <v>15</v>
      </c>
      <c r="JV136" s="48">
        <v>19</v>
      </c>
      <c r="JW136" s="48">
        <v>2</v>
      </c>
      <c r="KB136" s="48">
        <v>5</v>
      </c>
      <c r="KC136" s="48">
        <v>660</v>
      </c>
      <c r="KE136" s="48">
        <v>10</v>
      </c>
      <c r="KG136" s="48">
        <v>382</v>
      </c>
      <c r="KJ136" s="48">
        <v>4</v>
      </c>
      <c r="KK136" s="48">
        <v>4</v>
      </c>
      <c r="KM136" s="48">
        <v>12</v>
      </c>
      <c r="KN136" s="48">
        <v>820</v>
      </c>
      <c r="KO136" s="48">
        <v>14</v>
      </c>
      <c r="KR136" s="48">
        <v>10</v>
      </c>
      <c r="KT136" s="48">
        <v>10</v>
      </c>
      <c r="KV136" s="48">
        <v>10</v>
      </c>
      <c r="KW136" s="48">
        <v>6</v>
      </c>
      <c r="KX136" s="48">
        <v>10</v>
      </c>
      <c r="KZ136" s="48">
        <v>14</v>
      </c>
      <c r="LA136" s="48">
        <v>33</v>
      </c>
      <c r="LB136" s="48">
        <v>10</v>
      </c>
      <c r="LC136" s="48">
        <v>4</v>
      </c>
      <c r="LD136" s="48">
        <v>10</v>
      </c>
      <c r="LF136" s="48">
        <v>10</v>
      </c>
      <c r="LI136" s="48">
        <v>10</v>
      </c>
      <c r="LJ136" s="48">
        <v>3</v>
      </c>
      <c r="LK136" s="48">
        <v>5</v>
      </c>
      <c r="LL136" s="48">
        <v>6</v>
      </c>
      <c r="LM136" s="48">
        <v>12</v>
      </c>
      <c r="LN136" s="48">
        <v>7</v>
      </c>
      <c r="LP136" s="48">
        <v>9</v>
      </c>
      <c r="LR136" s="48">
        <v>20</v>
      </c>
      <c r="LT136" s="48">
        <v>10</v>
      </c>
      <c r="LV136" s="48">
        <v>11</v>
      </c>
      <c r="LX136" s="48">
        <v>21</v>
      </c>
      <c r="LZ136" s="48">
        <v>11</v>
      </c>
      <c r="MA136" s="48">
        <v>12</v>
      </c>
      <c r="MC136" s="48">
        <v>10</v>
      </c>
      <c r="MF136" s="48">
        <v>6</v>
      </c>
      <c r="MG136" s="48">
        <v>12</v>
      </c>
      <c r="MH136" s="48">
        <v>10</v>
      </c>
      <c r="MI136" s="48">
        <v>8</v>
      </c>
      <c r="MJ136" s="48">
        <v>5</v>
      </c>
      <c r="MK136" s="48">
        <v>11</v>
      </c>
      <c r="ML136" s="48">
        <v>41</v>
      </c>
      <c r="MM136" s="48">
        <v>1243</v>
      </c>
      <c r="MN136" s="48">
        <v>3</v>
      </c>
      <c r="MO136" s="48">
        <v>4</v>
      </c>
      <c r="MU136" s="48">
        <v>4</v>
      </c>
      <c r="MV136" s="48">
        <v>4</v>
      </c>
      <c r="MY136" s="48">
        <v>11</v>
      </c>
      <c r="MZ136" s="48">
        <v>3</v>
      </c>
      <c r="NC136" s="48">
        <v>1208</v>
      </c>
      <c r="NG136" s="48">
        <v>9</v>
      </c>
      <c r="NH136" s="48">
        <v>11</v>
      </c>
      <c r="NJ136" s="48">
        <v>10</v>
      </c>
      <c r="NK136" s="48">
        <v>10</v>
      </c>
      <c r="NL136" s="48">
        <v>10</v>
      </c>
      <c r="NM136" s="48">
        <v>10</v>
      </c>
      <c r="NO136" s="48">
        <v>20</v>
      </c>
      <c r="NU136" s="48">
        <v>4</v>
      </c>
      <c r="NV136" s="48">
        <v>6</v>
      </c>
      <c r="OA136" s="48">
        <v>29</v>
      </c>
      <c r="OB136" s="48">
        <v>29</v>
      </c>
      <c r="OC136" s="48">
        <v>5</v>
      </c>
      <c r="OD136" s="48">
        <v>2</v>
      </c>
      <c r="OE136" s="48">
        <v>7</v>
      </c>
      <c r="OF136" s="48">
        <v>17</v>
      </c>
      <c r="OG136" s="48">
        <v>19</v>
      </c>
      <c r="OI136" s="48">
        <v>10</v>
      </c>
      <c r="OJ136" s="48">
        <v>10</v>
      </c>
      <c r="OK136" s="48">
        <v>39</v>
      </c>
      <c r="ON136" s="48">
        <v>42</v>
      </c>
      <c r="OP136" s="48">
        <v>4</v>
      </c>
      <c r="OQ136" s="48">
        <v>10</v>
      </c>
      <c r="OR136" s="48">
        <v>33</v>
      </c>
      <c r="OS136" s="48">
        <v>30</v>
      </c>
      <c r="OT136" s="48">
        <v>20</v>
      </c>
      <c r="OU136" s="48">
        <v>12</v>
      </c>
      <c r="OV136" s="48">
        <v>32</v>
      </c>
      <c r="OX136" s="48">
        <v>10</v>
      </c>
      <c r="OY136" s="48">
        <v>14</v>
      </c>
      <c r="OZ136" s="48">
        <v>13</v>
      </c>
      <c r="PB136" s="48">
        <v>9</v>
      </c>
      <c r="PC136" s="48">
        <v>17</v>
      </c>
      <c r="AAO136" s="48">
        <v>3.8580640000000002</v>
      </c>
      <c r="AAP136" s="48" t="s">
        <v>399</v>
      </c>
      <c r="ABW136" s="48" t="s">
        <v>399</v>
      </c>
      <c r="ABX136" s="48" t="s">
        <v>399</v>
      </c>
      <c r="ABY136" s="48" t="s">
        <v>399</v>
      </c>
      <c r="ABZ136" s="48">
        <v>144.479826</v>
      </c>
      <c r="ACA136" s="48">
        <v>144.479826</v>
      </c>
      <c r="ACB136" s="48">
        <v>144.479826</v>
      </c>
      <c r="ACC136" s="48" t="s">
        <v>399</v>
      </c>
      <c r="ACD136" s="48">
        <v>7620.4250460000012</v>
      </c>
      <c r="ACE136" s="48" t="s">
        <v>399</v>
      </c>
      <c r="ACF136" s="48">
        <v>144.479826</v>
      </c>
      <c r="ACG136" s="48">
        <v>269.66943000000003</v>
      </c>
      <c r="ACH136" s="48" t="s">
        <v>399</v>
      </c>
      <c r="ACI136" s="48">
        <v>298.40792400000004</v>
      </c>
      <c r="ACJ136" s="48">
        <v>5422.1270940000004</v>
      </c>
      <c r="ACK136" s="48">
        <v>144.479826</v>
      </c>
      <c r="ACL136" s="48">
        <v>144.479826</v>
      </c>
      <c r="ACM136" s="48">
        <v>192.50854200000001</v>
      </c>
      <c r="ACN136" s="48" t="s">
        <v>399</v>
      </c>
      <c r="ACO136" s="48">
        <v>38.580444</v>
      </c>
      <c r="ACP136" s="48" t="s">
        <v>399</v>
      </c>
      <c r="ACQ136" s="48">
        <v>298.40792400000004</v>
      </c>
      <c r="ACR136" s="48" t="s">
        <v>399</v>
      </c>
      <c r="ACS136" s="48">
        <v>22897.493514000002</v>
      </c>
      <c r="ACT136" s="48">
        <v>212.192442</v>
      </c>
      <c r="ACU136" s="48">
        <v>9.4482720000000011</v>
      </c>
      <c r="ACV136" s="48" t="s">
        <v>399</v>
      </c>
      <c r="ACW136" s="48" t="s">
        <v>399</v>
      </c>
      <c r="ACX136" s="48">
        <v>8690.4418500000011</v>
      </c>
      <c r="ACY136" s="48">
        <v>96.451110000000014</v>
      </c>
      <c r="ACZ136" s="48" t="s">
        <v>399</v>
      </c>
      <c r="ADA136" s="48" t="s">
        <v>399</v>
      </c>
      <c r="ADB136" s="48">
        <v>96.451110000000014</v>
      </c>
    </row>
    <row r="137" spans="1:782" s="48" customFormat="1" ht="14.25">
      <c r="A137" s="50" t="s">
        <v>222</v>
      </c>
      <c r="BK137" s="49"/>
      <c r="BO137" s="49"/>
    </row>
    <row r="138" spans="1:782" s="48" customFormat="1" ht="14.25">
      <c r="A138" s="47" t="s">
        <v>223</v>
      </c>
      <c r="BK138" s="49"/>
      <c r="BO138" s="49"/>
    </row>
    <row r="139" spans="1:782" s="48" customFormat="1" ht="14.25">
      <c r="A139" s="47" t="s">
        <v>224</v>
      </c>
      <c r="BK139" s="49"/>
      <c r="BO139" s="49"/>
    </row>
    <row r="140" spans="1:782" s="48" customFormat="1" ht="14.25">
      <c r="A140" s="47" t="s">
        <v>225</v>
      </c>
      <c r="B140" s="48">
        <v>2451</v>
      </c>
      <c r="D140" s="48">
        <v>1865</v>
      </c>
      <c r="L140" s="48">
        <v>1858</v>
      </c>
      <c r="N140" s="48">
        <v>3762</v>
      </c>
      <c r="R140" s="48">
        <v>2675</v>
      </c>
      <c r="Y140" s="48">
        <v>925</v>
      </c>
      <c r="AC140" s="48">
        <v>2147</v>
      </c>
      <c r="AD140" s="48">
        <v>2036</v>
      </c>
      <c r="AH140" s="48">
        <v>2500</v>
      </c>
      <c r="AM140" s="48">
        <v>2327</v>
      </c>
      <c r="AN140" s="48">
        <v>2277</v>
      </c>
      <c r="AQ140" s="48">
        <v>4886</v>
      </c>
      <c r="AU140" s="48">
        <v>2210</v>
      </c>
      <c r="AX140" s="48">
        <v>1485</v>
      </c>
      <c r="BA140" s="48">
        <v>1851</v>
      </c>
      <c r="BJ140" s="48">
        <v>2205</v>
      </c>
      <c r="BK140" s="49">
        <v>527</v>
      </c>
      <c r="BO140" s="49"/>
      <c r="BR140" s="48">
        <v>2598</v>
      </c>
      <c r="BV140" s="48">
        <v>2685</v>
      </c>
      <c r="BY140" s="48">
        <v>4538</v>
      </c>
      <c r="BZ140" s="48">
        <v>2819</v>
      </c>
      <c r="CG140" s="48">
        <v>2663</v>
      </c>
      <c r="CK140" s="48">
        <v>2598</v>
      </c>
      <c r="CW140" s="48">
        <v>2815</v>
      </c>
      <c r="DG140" s="48">
        <v>2598</v>
      </c>
      <c r="DL140" s="48">
        <v>2202</v>
      </c>
      <c r="DO140" s="48">
        <v>2353</v>
      </c>
      <c r="DV140" s="48">
        <v>2764</v>
      </c>
      <c r="EC140" s="48">
        <v>2215</v>
      </c>
      <c r="EI140" s="48">
        <v>2489</v>
      </c>
      <c r="FN140" s="48">
        <v>2685</v>
      </c>
      <c r="FQ140" s="48">
        <v>2609</v>
      </c>
      <c r="GB140" s="48">
        <v>2756</v>
      </c>
      <c r="GI140" s="48">
        <v>2771</v>
      </c>
      <c r="GX140" s="48">
        <v>2745</v>
      </c>
      <c r="HJ140" s="48">
        <v>2685</v>
      </c>
      <c r="HR140" s="48">
        <v>2598</v>
      </c>
      <c r="HT140" s="48">
        <v>2483</v>
      </c>
      <c r="HY140" s="48">
        <v>2728</v>
      </c>
      <c r="IC140" s="48">
        <v>3150</v>
      </c>
      <c r="ID140" s="48">
        <v>3630</v>
      </c>
      <c r="IE140" s="48">
        <v>1363</v>
      </c>
      <c r="IF140" s="48">
        <v>2716</v>
      </c>
      <c r="IH140" s="48">
        <v>5567</v>
      </c>
      <c r="II140" s="48">
        <v>2598</v>
      </c>
      <c r="IQ140" s="48">
        <v>3155</v>
      </c>
      <c r="IS140" s="48">
        <v>2895</v>
      </c>
      <c r="IW140" s="48">
        <v>2815</v>
      </c>
      <c r="JC140" s="48">
        <v>2815</v>
      </c>
      <c r="JL140" s="48">
        <v>2815</v>
      </c>
      <c r="JP140" s="48">
        <v>1429</v>
      </c>
      <c r="JR140" s="48">
        <v>2709</v>
      </c>
      <c r="JY140" s="48">
        <v>2715</v>
      </c>
      <c r="KB140" s="48">
        <v>4441</v>
      </c>
      <c r="KE140" s="48">
        <v>2131</v>
      </c>
      <c r="KH140" s="48">
        <v>648</v>
      </c>
      <c r="KI140" s="48">
        <v>6236</v>
      </c>
      <c r="KJ140" s="48">
        <v>5750</v>
      </c>
      <c r="KL140" s="48">
        <v>2980</v>
      </c>
      <c r="KM140" s="48">
        <v>2972</v>
      </c>
      <c r="KQ140" s="48">
        <v>3103</v>
      </c>
      <c r="KT140" s="48">
        <v>2787</v>
      </c>
      <c r="KU140" s="48">
        <v>3894</v>
      </c>
      <c r="KW140" s="48">
        <v>2898</v>
      </c>
      <c r="KZ140" s="48">
        <v>2890</v>
      </c>
      <c r="LR140" s="48">
        <v>5658</v>
      </c>
      <c r="LV140" s="48">
        <v>3012</v>
      </c>
      <c r="LW140" s="48">
        <v>3031</v>
      </c>
      <c r="MC140" s="48">
        <v>2595</v>
      </c>
      <c r="ME140" s="48">
        <v>2901</v>
      </c>
      <c r="MG140" s="48">
        <v>2575</v>
      </c>
      <c r="MI140" s="48">
        <v>1794</v>
      </c>
      <c r="MM140" s="48">
        <v>2165</v>
      </c>
      <c r="MN140" s="48">
        <v>2708</v>
      </c>
      <c r="MP140" s="48">
        <v>5855</v>
      </c>
      <c r="MQ140" s="48">
        <v>2755</v>
      </c>
      <c r="MR140" s="48">
        <v>5527</v>
      </c>
      <c r="MT140" s="48">
        <v>3031</v>
      </c>
      <c r="MV140" s="48">
        <v>1631</v>
      </c>
      <c r="MW140" s="48">
        <v>4803</v>
      </c>
      <c r="MX140" s="48">
        <v>1346</v>
      </c>
      <c r="MY140" s="48">
        <v>5424</v>
      </c>
      <c r="MZ140" s="48">
        <v>2886</v>
      </c>
      <c r="NG140" s="48">
        <v>4544</v>
      </c>
      <c r="NH140" s="48">
        <v>2815</v>
      </c>
      <c r="NI140" s="48">
        <v>5509</v>
      </c>
      <c r="NP140" s="48">
        <v>7165</v>
      </c>
      <c r="NQ140" s="48">
        <v>6344</v>
      </c>
      <c r="NR140" s="48">
        <v>2945</v>
      </c>
      <c r="NS140" s="48">
        <v>937</v>
      </c>
      <c r="NV140" s="48">
        <v>3397</v>
      </c>
      <c r="NW140" s="48">
        <v>1266</v>
      </c>
      <c r="NX140" s="48">
        <v>1718</v>
      </c>
      <c r="NY140" s="48">
        <v>2902</v>
      </c>
      <c r="OA140" s="48">
        <v>2360</v>
      </c>
      <c r="OB140" s="48">
        <v>5675</v>
      </c>
      <c r="OC140" s="48">
        <v>5246</v>
      </c>
      <c r="OE140" s="48">
        <v>5635</v>
      </c>
      <c r="OG140" s="48">
        <v>5305</v>
      </c>
      <c r="OH140" s="48">
        <v>2660</v>
      </c>
      <c r="OJ140" s="48">
        <v>5268</v>
      </c>
      <c r="OK140" s="48">
        <v>2898</v>
      </c>
      <c r="OM140" s="48">
        <v>2142</v>
      </c>
      <c r="OO140" s="48">
        <v>2600</v>
      </c>
      <c r="OP140" s="48">
        <v>5484</v>
      </c>
      <c r="OT140" s="48">
        <v>906</v>
      </c>
      <c r="OU140" s="48">
        <v>1956</v>
      </c>
      <c r="PC140" s="48">
        <v>2786</v>
      </c>
      <c r="AAO140" s="48">
        <v>2858.90416</v>
      </c>
      <c r="AAP140" s="48" t="s">
        <v>399</v>
      </c>
      <c r="ABW140" s="48" t="s">
        <v>399</v>
      </c>
      <c r="ABX140" s="48" t="s">
        <v>399</v>
      </c>
      <c r="ABY140" s="48" t="s">
        <v>399</v>
      </c>
      <c r="ABZ140" s="48" t="s">
        <v>399</v>
      </c>
      <c r="ACA140" s="48">
        <v>21652.683678000001</v>
      </c>
      <c r="ACB140" s="48">
        <v>27984.994308000001</v>
      </c>
      <c r="ACC140" s="48" t="s">
        <v>399</v>
      </c>
      <c r="ACD140" s="48" t="s">
        <v>399</v>
      </c>
      <c r="ACE140" s="48">
        <v>24555.271572000001</v>
      </c>
      <c r="ACF140" s="48" t="s">
        <v>399</v>
      </c>
      <c r="ACG140" s="48" t="s">
        <v>399</v>
      </c>
      <c r="ACH140" s="48" t="s">
        <v>399</v>
      </c>
      <c r="ACI140" s="48" t="s">
        <v>399</v>
      </c>
      <c r="ACJ140" s="48" t="s">
        <v>399</v>
      </c>
      <c r="ACK140" s="48">
        <v>28490.083182000002</v>
      </c>
      <c r="ACL140" s="48" t="s">
        <v>399</v>
      </c>
      <c r="ACM140" s="48">
        <v>46655.567136000005</v>
      </c>
      <c r="ACN140" s="48" t="s">
        <v>399</v>
      </c>
      <c r="ACO140" s="48">
        <v>28588.896360000002</v>
      </c>
      <c r="ACP140" s="48" t="s">
        <v>399</v>
      </c>
      <c r="ACQ140" s="48">
        <v>58444.648524000004</v>
      </c>
      <c r="ACR140" s="48">
        <v>4738.3084079999999</v>
      </c>
      <c r="ACS140" s="48">
        <v>23503.757634000001</v>
      </c>
      <c r="ACT140" s="48" t="s">
        <v>399</v>
      </c>
      <c r="ACU140" s="48" t="s">
        <v>399</v>
      </c>
      <c r="ACV140" s="48" t="s">
        <v>399</v>
      </c>
      <c r="ACW140" s="48" t="s">
        <v>399</v>
      </c>
      <c r="ACX140" s="48" t="s">
        <v>399</v>
      </c>
      <c r="ACY140" s="48" t="s">
        <v>399</v>
      </c>
      <c r="ACZ140" s="48" t="s">
        <v>399</v>
      </c>
      <c r="ADA140" s="48" t="s">
        <v>399</v>
      </c>
      <c r="ADB140" s="48" t="s">
        <v>399</v>
      </c>
    </row>
    <row r="141" spans="1:782" s="48" customFormat="1" ht="14.25">
      <c r="A141" s="50" t="s">
        <v>226</v>
      </c>
      <c r="BK141" s="49"/>
      <c r="BO141" s="49"/>
      <c r="FY141" s="48">
        <v>11</v>
      </c>
    </row>
    <row r="142" spans="1:782" s="48" customFormat="1" ht="14.25">
      <c r="A142" s="50" t="s">
        <v>227</v>
      </c>
      <c r="BK142" s="49"/>
      <c r="BO142" s="49"/>
    </row>
    <row r="143" spans="1:782" s="48" customFormat="1" ht="14.25">
      <c r="A143" s="47" t="s">
        <v>228</v>
      </c>
      <c r="BK143" s="49"/>
      <c r="BO143" s="49"/>
    </row>
    <row r="144" spans="1:782" s="48" customFormat="1" ht="14.25">
      <c r="A144" s="47" t="s">
        <v>229</v>
      </c>
      <c r="BK144" s="49"/>
      <c r="BO144" s="49"/>
    </row>
    <row r="145" spans="1:782" s="48" customFormat="1" ht="14.25">
      <c r="A145" s="47" t="s">
        <v>230</v>
      </c>
      <c r="BK145" s="49"/>
      <c r="BO145" s="49"/>
    </row>
    <row r="146" spans="1:782" s="48" customFormat="1" ht="14.25">
      <c r="A146" s="47" t="s">
        <v>231</v>
      </c>
      <c r="B146" s="48">
        <v>2362</v>
      </c>
      <c r="E146" s="48">
        <v>1091</v>
      </c>
      <c r="I146" s="48">
        <v>1102</v>
      </c>
      <c r="U146" s="48">
        <v>3078</v>
      </c>
      <c r="AE146" s="48">
        <v>3769</v>
      </c>
      <c r="AG146" s="48">
        <v>902</v>
      </c>
      <c r="AK146" s="48">
        <v>2356</v>
      </c>
      <c r="AO146" s="48">
        <v>2002</v>
      </c>
      <c r="AR146" s="48">
        <v>819</v>
      </c>
      <c r="AS146" s="48">
        <v>2106</v>
      </c>
      <c r="AT146" s="48">
        <v>2363</v>
      </c>
      <c r="AU146" s="48">
        <v>1956</v>
      </c>
      <c r="AX146" s="48">
        <v>2208</v>
      </c>
      <c r="AZ146" s="48">
        <v>4243</v>
      </c>
      <c r="BC146" s="48">
        <v>1573</v>
      </c>
      <c r="BD146" s="48">
        <v>2134</v>
      </c>
      <c r="BE146" s="48">
        <v>1659</v>
      </c>
      <c r="BF146" s="48">
        <v>4903</v>
      </c>
      <c r="BH146" s="48">
        <v>786</v>
      </c>
      <c r="BI146" s="48">
        <v>2400</v>
      </c>
      <c r="BJ146" s="48">
        <v>1872</v>
      </c>
      <c r="BK146" s="49">
        <v>649</v>
      </c>
      <c r="BL146" s="48">
        <v>4480</v>
      </c>
      <c r="BN146" s="48">
        <v>3915</v>
      </c>
      <c r="BO146" s="49">
        <v>567</v>
      </c>
      <c r="BP146" s="48">
        <v>262</v>
      </c>
      <c r="BT146" s="48">
        <v>2375</v>
      </c>
      <c r="BU146" s="48">
        <v>865</v>
      </c>
      <c r="BZ146" s="48">
        <v>2248</v>
      </c>
      <c r="CA146" s="48">
        <v>1141</v>
      </c>
      <c r="CF146" s="48">
        <v>2451</v>
      </c>
      <c r="CG146" s="48">
        <v>1649</v>
      </c>
      <c r="CJ146" s="48">
        <v>618</v>
      </c>
      <c r="CS146" s="48">
        <v>1577</v>
      </c>
      <c r="CV146" s="48">
        <v>2205</v>
      </c>
      <c r="CY146" s="48">
        <v>2928</v>
      </c>
      <c r="DB146" s="48">
        <v>2891</v>
      </c>
      <c r="EP146" s="48">
        <v>5</v>
      </c>
    </row>
    <row r="147" spans="1:782" s="48" customFormat="1" ht="14.25">
      <c r="A147" s="47" t="s">
        <v>232</v>
      </c>
      <c r="B147" s="48">
        <v>3515</v>
      </c>
      <c r="C147" s="48">
        <v>3125</v>
      </c>
      <c r="D147" s="48">
        <v>517</v>
      </c>
      <c r="E147" s="48">
        <v>1863</v>
      </c>
      <c r="F147" s="48">
        <v>2261</v>
      </c>
      <c r="G147" s="48">
        <v>1380</v>
      </c>
      <c r="H147" s="48">
        <v>1337</v>
      </c>
      <c r="I147" s="48">
        <v>486</v>
      </c>
      <c r="J147" s="48">
        <v>774</v>
      </c>
      <c r="K147" s="48">
        <v>683</v>
      </c>
      <c r="L147" s="48">
        <v>509</v>
      </c>
      <c r="M147" s="48">
        <v>2905</v>
      </c>
      <c r="N147" s="48">
        <v>6538</v>
      </c>
      <c r="O147" s="48">
        <v>1404</v>
      </c>
      <c r="P147" s="48">
        <v>1245</v>
      </c>
      <c r="Q147" s="48">
        <v>1684</v>
      </c>
      <c r="R147" s="48">
        <v>5389</v>
      </c>
      <c r="S147" s="48">
        <v>1908</v>
      </c>
      <c r="T147" s="48">
        <v>1399</v>
      </c>
      <c r="U147" s="48">
        <v>3080</v>
      </c>
      <c r="V147" s="48">
        <v>2669</v>
      </c>
      <c r="W147" s="48">
        <v>826</v>
      </c>
      <c r="X147" s="48">
        <v>3719</v>
      </c>
      <c r="Y147" s="48">
        <v>494</v>
      </c>
      <c r="Z147" s="48">
        <v>5634</v>
      </c>
      <c r="AA147" s="48">
        <v>3465</v>
      </c>
      <c r="AB147" s="48">
        <v>2959</v>
      </c>
      <c r="AC147" s="48">
        <v>543</v>
      </c>
      <c r="AD147" s="48">
        <v>5778</v>
      </c>
      <c r="AE147" s="48">
        <v>2210</v>
      </c>
      <c r="AF147" s="48">
        <v>652</v>
      </c>
      <c r="AG147" s="48">
        <v>4352</v>
      </c>
      <c r="AH147" s="48">
        <v>3616</v>
      </c>
      <c r="AI147" s="48">
        <v>235</v>
      </c>
      <c r="AJ147" s="48">
        <v>5104</v>
      </c>
      <c r="AK147" s="48">
        <v>4911</v>
      </c>
      <c r="AL147" s="48">
        <v>131</v>
      </c>
      <c r="AM147" s="48">
        <v>1271</v>
      </c>
      <c r="AN147" s="48">
        <v>6628</v>
      </c>
      <c r="AO147" s="48">
        <v>121</v>
      </c>
      <c r="AP147" s="48">
        <v>578</v>
      </c>
      <c r="AQ147" s="48">
        <v>1630</v>
      </c>
      <c r="AR147" s="48">
        <v>594</v>
      </c>
      <c r="AS147" s="48">
        <v>517</v>
      </c>
      <c r="AT147" s="48">
        <v>2584</v>
      </c>
      <c r="AU147" s="48">
        <v>2283</v>
      </c>
      <c r="AV147" s="48">
        <v>293</v>
      </c>
      <c r="AW147" s="48">
        <v>552</v>
      </c>
      <c r="AX147" s="48">
        <v>6237</v>
      </c>
      <c r="AY147" s="48">
        <v>441</v>
      </c>
      <c r="AZ147" s="48">
        <v>2447</v>
      </c>
      <c r="BA147" s="48">
        <v>4272</v>
      </c>
      <c r="BB147" s="48">
        <v>329</v>
      </c>
      <c r="BC147" s="48">
        <v>672</v>
      </c>
      <c r="BD147" s="48">
        <v>417</v>
      </c>
      <c r="BE147" s="48">
        <v>3390</v>
      </c>
      <c r="BF147" s="48">
        <v>549</v>
      </c>
      <c r="BG147" s="48">
        <v>738</v>
      </c>
      <c r="BH147" s="48">
        <v>1638</v>
      </c>
      <c r="BI147" s="48">
        <v>1069</v>
      </c>
      <c r="BJ147" s="48">
        <v>1073</v>
      </c>
      <c r="BK147" s="49">
        <v>3857</v>
      </c>
      <c r="BL147" s="48">
        <v>1413</v>
      </c>
      <c r="BM147" s="48">
        <v>3944</v>
      </c>
      <c r="BN147" s="48">
        <v>1063</v>
      </c>
      <c r="BO147" s="49">
        <v>6212</v>
      </c>
      <c r="BP147" s="48">
        <v>1523</v>
      </c>
      <c r="BQ147" s="48">
        <v>3474</v>
      </c>
      <c r="BR147" s="48">
        <v>1876</v>
      </c>
      <c r="BS147" s="48">
        <v>1344</v>
      </c>
      <c r="BT147" s="48">
        <v>729</v>
      </c>
      <c r="BU147" s="48">
        <v>627</v>
      </c>
      <c r="BV147" s="48">
        <v>616</v>
      </c>
      <c r="BW147" s="48">
        <v>4905</v>
      </c>
      <c r="BX147" s="48">
        <v>428</v>
      </c>
      <c r="BY147" s="48">
        <v>747</v>
      </c>
      <c r="BZ147" s="48">
        <v>3040</v>
      </c>
      <c r="CA147" s="48">
        <v>724</v>
      </c>
      <c r="CB147" s="48">
        <v>3556</v>
      </c>
      <c r="CC147" s="48">
        <v>1336</v>
      </c>
      <c r="CD147" s="48">
        <v>3584</v>
      </c>
      <c r="CE147" s="48">
        <v>3670</v>
      </c>
      <c r="CF147" s="48">
        <v>1489</v>
      </c>
      <c r="CG147" s="48">
        <v>4074</v>
      </c>
      <c r="CH147" s="48">
        <v>6117</v>
      </c>
      <c r="CI147" s="48">
        <v>1383</v>
      </c>
      <c r="CJ147" s="48">
        <v>3987</v>
      </c>
      <c r="CK147" s="48">
        <v>1501</v>
      </c>
      <c r="CL147" s="48">
        <v>4429</v>
      </c>
      <c r="CM147" s="48">
        <v>567</v>
      </c>
      <c r="CN147" s="48">
        <v>2588</v>
      </c>
      <c r="CO147" s="48">
        <v>642</v>
      </c>
      <c r="CP147" s="48">
        <v>6246</v>
      </c>
      <c r="CQ147" s="48">
        <v>1050</v>
      </c>
      <c r="CR147" s="48">
        <v>582</v>
      </c>
      <c r="CS147" s="48">
        <v>1994</v>
      </c>
      <c r="CT147" s="48">
        <v>3357</v>
      </c>
      <c r="CU147" s="48">
        <v>980</v>
      </c>
      <c r="CV147" s="48">
        <v>1271</v>
      </c>
      <c r="CW147" s="48">
        <v>955</v>
      </c>
      <c r="CX147" s="48">
        <v>925</v>
      </c>
      <c r="CY147" s="48">
        <v>913</v>
      </c>
      <c r="CZ147" s="48">
        <v>1230</v>
      </c>
      <c r="DA147" s="48">
        <v>1099</v>
      </c>
      <c r="DB147" s="48">
        <v>1003</v>
      </c>
      <c r="DC147" s="48">
        <v>1737</v>
      </c>
      <c r="DD147" s="48">
        <v>675</v>
      </c>
      <c r="DE147" s="48">
        <v>723</v>
      </c>
      <c r="DF147" s="48">
        <v>641</v>
      </c>
      <c r="DG147" s="48">
        <v>406</v>
      </c>
      <c r="DH147" s="48">
        <v>754</v>
      </c>
      <c r="DI147" s="48">
        <v>2081</v>
      </c>
      <c r="DJ147" s="48">
        <v>2014</v>
      </c>
      <c r="DK147" s="48">
        <v>1948</v>
      </c>
      <c r="DL147" s="48">
        <v>1806</v>
      </c>
      <c r="DM147" s="48">
        <v>4226</v>
      </c>
      <c r="DN147" s="48">
        <v>1982</v>
      </c>
      <c r="DO147" s="48">
        <v>1520</v>
      </c>
      <c r="DP147" s="48">
        <v>1362</v>
      </c>
      <c r="DQ147" s="48">
        <v>2387</v>
      </c>
      <c r="DR147" s="48">
        <v>1307</v>
      </c>
      <c r="DS147" s="48">
        <v>1266</v>
      </c>
      <c r="DT147" s="48">
        <v>859</v>
      </c>
      <c r="DU147" s="48">
        <v>796</v>
      </c>
      <c r="DV147" s="48">
        <v>2000</v>
      </c>
      <c r="DW147" s="48">
        <v>734</v>
      </c>
      <c r="DX147" s="48">
        <v>766</v>
      </c>
      <c r="DY147" s="48">
        <v>481</v>
      </c>
      <c r="DZ147" s="48">
        <v>796</v>
      </c>
      <c r="EA147" s="48">
        <v>594</v>
      </c>
      <c r="EB147" s="48">
        <v>875</v>
      </c>
      <c r="EC147" s="48">
        <v>573</v>
      </c>
      <c r="ED147" s="48">
        <v>860</v>
      </c>
      <c r="EE147" s="48">
        <v>425</v>
      </c>
      <c r="EF147" s="48">
        <v>2894</v>
      </c>
      <c r="EG147" s="48">
        <v>1420</v>
      </c>
      <c r="EH147" s="48">
        <v>574</v>
      </c>
      <c r="EI147" s="48">
        <v>618</v>
      </c>
      <c r="EJ147" s="48">
        <v>830</v>
      </c>
      <c r="EK147" s="48">
        <v>3050</v>
      </c>
      <c r="EL147" s="48">
        <v>521</v>
      </c>
      <c r="EM147" s="48">
        <v>1275</v>
      </c>
      <c r="EN147" s="48">
        <v>430</v>
      </c>
      <c r="EO147" s="48">
        <v>275</v>
      </c>
      <c r="EP147" s="48">
        <v>401</v>
      </c>
      <c r="EQ147" s="48">
        <v>395</v>
      </c>
      <c r="ER147" s="48">
        <v>3052</v>
      </c>
      <c r="ES147" s="48">
        <v>462</v>
      </c>
      <c r="ET147" s="48">
        <v>198</v>
      </c>
      <c r="EU147" s="48">
        <v>599</v>
      </c>
      <c r="EV147" s="48">
        <v>1312</v>
      </c>
      <c r="EW147" s="48">
        <v>219</v>
      </c>
      <c r="EX147" s="48">
        <v>352</v>
      </c>
      <c r="EY147" s="48">
        <v>383</v>
      </c>
      <c r="EZ147" s="48">
        <v>506</v>
      </c>
      <c r="FA147" s="48">
        <v>691</v>
      </c>
      <c r="FB147" s="48">
        <v>481</v>
      </c>
      <c r="FC147" s="48">
        <v>1218</v>
      </c>
      <c r="FD147" s="48">
        <v>619</v>
      </c>
      <c r="FE147" s="48">
        <v>280</v>
      </c>
      <c r="FF147" s="48">
        <v>469</v>
      </c>
      <c r="FG147" s="48">
        <v>193</v>
      </c>
      <c r="FH147" s="48">
        <v>1248</v>
      </c>
      <c r="FI147" s="48">
        <v>347</v>
      </c>
      <c r="FJ147" s="48">
        <v>173</v>
      </c>
      <c r="FK147" s="48">
        <v>119</v>
      </c>
      <c r="FL147" s="48">
        <v>136</v>
      </c>
      <c r="FM147" s="48">
        <v>152</v>
      </c>
      <c r="FN147" s="48">
        <v>205</v>
      </c>
      <c r="FO147" s="48">
        <v>278</v>
      </c>
      <c r="FP147" s="48">
        <v>276</v>
      </c>
      <c r="FQ147" s="48">
        <v>286</v>
      </c>
      <c r="FR147" s="48">
        <v>1252</v>
      </c>
      <c r="FS147" s="48">
        <v>182</v>
      </c>
      <c r="FT147" s="48">
        <v>221</v>
      </c>
      <c r="FU147" s="48">
        <v>217</v>
      </c>
      <c r="FV147" s="48">
        <v>379</v>
      </c>
      <c r="FW147" s="48">
        <v>294</v>
      </c>
      <c r="FX147" s="48">
        <v>406</v>
      </c>
      <c r="FY147" s="48">
        <v>355</v>
      </c>
      <c r="FZ147" s="48">
        <v>399</v>
      </c>
      <c r="GA147" s="48">
        <v>450</v>
      </c>
      <c r="GB147" s="48">
        <v>1352</v>
      </c>
      <c r="GC147" s="48">
        <v>352</v>
      </c>
      <c r="GD147" s="48">
        <v>349</v>
      </c>
      <c r="GE147" s="48">
        <v>498</v>
      </c>
      <c r="GF147" s="48">
        <v>469</v>
      </c>
      <c r="GG147" s="48">
        <v>373</v>
      </c>
      <c r="GH147" s="48">
        <v>389</v>
      </c>
      <c r="GI147" s="48">
        <v>257</v>
      </c>
      <c r="GJ147" s="48">
        <v>181</v>
      </c>
      <c r="GK147" s="48">
        <v>420</v>
      </c>
      <c r="GL147" s="48">
        <v>329</v>
      </c>
      <c r="GM147" s="48">
        <v>1106</v>
      </c>
      <c r="GN147" s="48">
        <v>114</v>
      </c>
      <c r="GO147" s="48">
        <v>87</v>
      </c>
      <c r="GP147" s="48">
        <v>57</v>
      </c>
      <c r="GQ147" s="48">
        <v>147</v>
      </c>
      <c r="GR147" s="48">
        <v>38</v>
      </c>
      <c r="GS147" s="48">
        <v>163</v>
      </c>
      <c r="GT147" s="48">
        <v>76</v>
      </c>
      <c r="GU147" s="48">
        <v>58</v>
      </c>
      <c r="GV147" s="48">
        <v>167</v>
      </c>
      <c r="GW147" s="48">
        <v>189</v>
      </c>
      <c r="GX147" s="48">
        <v>159</v>
      </c>
      <c r="GY147" s="48">
        <v>421</v>
      </c>
      <c r="GZ147" s="48">
        <v>407</v>
      </c>
      <c r="HA147" s="48">
        <v>252</v>
      </c>
      <c r="HB147" s="48">
        <v>1612</v>
      </c>
      <c r="HC147" s="48">
        <v>59</v>
      </c>
      <c r="HD147" s="48">
        <v>191</v>
      </c>
      <c r="HE147" s="48">
        <v>313</v>
      </c>
      <c r="HF147" s="48">
        <v>233</v>
      </c>
      <c r="HG147" s="48">
        <v>1613</v>
      </c>
      <c r="HH147" s="48">
        <v>193</v>
      </c>
      <c r="HI147" s="48">
        <v>368</v>
      </c>
      <c r="HJ147" s="48">
        <v>209</v>
      </c>
      <c r="HK147" s="48">
        <v>797</v>
      </c>
      <c r="HL147" s="48">
        <v>446</v>
      </c>
      <c r="HM147" s="48">
        <v>1138</v>
      </c>
      <c r="HN147" s="48">
        <v>890</v>
      </c>
      <c r="HO147" s="48">
        <v>445</v>
      </c>
      <c r="HP147" s="48">
        <v>1265</v>
      </c>
      <c r="HQ147" s="48">
        <v>466</v>
      </c>
      <c r="HR147" s="48">
        <v>384</v>
      </c>
      <c r="HS147" s="48">
        <v>286</v>
      </c>
      <c r="HT147" s="48">
        <v>487</v>
      </c>
      <c r="HU147" s="48">
        <v>289</v>
      </c>
      <c r="HV147" s="48">
        <v>332</v>
      </c>
      <c r="HW147" s="48">
        <v>397</v>
      </c>
      <c r="HX147" s="48">
        <v>3173</v>
      </c>
      <c r="HY147" s="48">
        <v>510</v>
      </c>
      <c r="HZ147" s="48">
        <v>552</v>
      </c>
      <c r="IA147" s="48">
        <v>459</v>
      </c>
      <c r="IB147" s="48">
        <v>1433</v>
      </c>
      <c r="IC147" s="48">
        <v>3127</v>
      </c>
      <c r="ID147" s="48">
        <v>533</v>
      </c>
      <c r="IE147" s="48">
        <v>3024</v>
      </c>
      <c r="IF147" s="48">
        <v>2944</v>
      </c>
      <c r="IG147" s="48">
        <v>3194</v>
      </c>
      <c r="IH147" s="48">
        <v>5187</v>
      </c>
      <c r="II147" s="48">
        <v>5409</v>
      </c>
      <c r="IJ147" s="48">
        <v>679</v>
      </c>
      <c r="IK147" s="48">
        <v>5423</v>
      </c>
      <c r="IL147" s="48">
        <v>3157</v>
      </c>
      <c r="IM147" s="48">
        <v>900</v>
      </c>
      <c r="IN147" s="48">
        <v>950</v>
      </c>
      <c r="IO147" s="48">
        <v>3140</v>
      </c>
      <c r="IP147" s="48">
        <v>3584</v>
      </c>
      <c r="IQ147" s="48">
        <v>4018</v>
      </c>
      <c r="IR147" s="48">
        <v>656</v>
      </c>
      <c r="IS147" s="48">
        <v>488</v>
      </c>
      <c r="IT147" s="48">
        <v>3201</v>
      </c>
      <c r="IU147" s="48">
        <v>169</v>
      </c>
      <c r="IV147" s="48">
        <v>402</v>
      </c>
      <c r="IW147" s="48">
        <v>537</v>
      </c>
      <c r="IX147" s="48">
        <v>509</v>
      </c>
      <c r="IY147" s="48">
        <v>488</v>
      </c>
      <c r="IZ147" s="48">
        <v>514</v>
      </c>
      <c r="JA147" s="48">
        <v>1299</v>
      </c>
      <c r="JB147" s="48">
        <v>464</v>
      </c>
      <c r="JC147" s="48">
        <v>396</v>
      </c>
      <c r="JD147" s="48">
        <v>461</v>
      </c>
      <c r="JE147" s="48">
        <v>511</v>
      </c>
      <c r="JF147" s="48">
        <v>536</v>
      </c>
      <c r="JG147" s="48">
        <v>657</v>
      </c>
      <c r="JH147" s="48">
        <v>576</v>
      </c>
      <c r="JI147" s="48">
        <v>339</v>
      </c>
      <c r="JJ147" s="48">
        <v>614</v>
      </c>
      <c r="JK147" s="48">
        <v>400</v>
      </c>
      <c r="JL147" s="48">
        <v>558</v>
      </c>
      <c r="JM147" s="48">
        <v>676</v>
      </c>
      <c r="JN147" s="48">
        <v>675</v>
      </c>
      <c r="JO147" s="48">
        <v>471</v>
      </c>
      <c r="JP147" s="48">
        <v>390</v>
      </c>
      <c r="JQ147" s="48">
        <v>1442</v>
      </c>
      <c r="JR147" s="48">
        <v>875</v>
      </c>
      <c r="JS147" s="48">
        <v>778</v>
      </c>
      <c r="JT147" s="48">
        <v>1526</v>
      </c>
      <c r="JU147" s="48">
        <v>547</v>
      </c>
      <c r="JV147" s="48">
        <v>487</v>
      </c>
      <c r="JW147" s="48">
        <v>833</v>
      </c>
      <c r="JX147" s="48">
        <v>580</v>
      </c>
      <c r="JY147" s="48">
        <v>245</v>
      </c>
      <c r="JZ147" s="48">
        <v>385</v>
      </c>
      <c r="KA147" s="48">
        <v>5626</v>
      </c>
      <c r="KB147" s="48">
        <v>393</v>
      </c>
      <c r="KC147" s="48">
        <v>142</v>
      </c>
      <c r="KD147" s="48">
        <v>2585</v>
      </c>
      <c r="KE147" s="48">
        <v>2972</v>
      </c>
      <c r="KF147" s="48">
        <v>914</v>
      </c>
      <c r="KG147" s="48">
        <v>5214</v>
      </c>
      <c r="KH147" s="48">
        <v>73</v>
      </c>
      <c r="KI147" s="48">
        <v>2756</v>
      </c>
      <c r="KJ147" s="48">
        <v>2356</v>
      </c>
      <c r="KK147" s="48">
        <v>105</v>
      </c>
      <c r="KL147" s="48">
        <v>154</v>
      </c>
      <c r="KM147" s="48">
        <v>6169</v>
      </c>
      <c r="KN147" s="48">
        <v>67</v>
      </c>
      <c r="KO147" s="48">
        <v>126</v>
      </c>
      <c r="KP147" s="48">
        <v>5354</v>
      </c>
      <c r="KQ147" s="48">
        <v>3148</v>
      </c>
      <c r="KR147" s="48">
        <v>3033</v>
      </c>
      <c r="KS147" s="48">
        <v>331</v>
      </c>
      <c r="KT147" s="48">
        <v>3211</v>
      </c>
      <c r="KU147" s="48">
        <v>2919</v>
      </c>
      <c r="KV147" s="48">
        <v>3048</v>
      </c>
      <c r="KW147" s="48">
        <v>404</v>
      </c>
      <c r="KX147" s="48">
        <v>357</v>
      </c>
      <c r="KY147" s="48">
        <v>417</v>
      </c>
      <c r="KZ147" s="48">
        <v>521</v>
      </c>
      <c r="LA147" s="48">
        <v>470</v>
      </c>
      <c r="LB147" s="48">
        <v>1268</v>
      </c>
      <c r="LC147" s="48">
        <v>334</v>
      </c>
      <c r="LD147" s="48">
        <v>271</v>
      </c>
      <c r="LE147" s="48">
        <v>363</v>
      </c>
      <c r="LF147" s="48">
        <v>425</v>
      </c>
      <c r="LG147" s="48">
        <v>444</v>
      </c>
      <c r="LH147" s="48">
        <v>448</v>
      </c>
      <c r="LI147" s="48">
        <v>503</v>
      </c>
      <c r="LJ147" s="48">
        <v>471</v>
      </c>
      <c r="LK147" s="48">
        <v>1540</v>
      </c>
      <c r="LL147" s="48">
        <v>558</v>
      </c>
      <c r="LM147" s="48">
        <v>404</v>
      </c>
      <c r="LN147" s="48">
        <v>484</v>
      </c>
      <c r="LO147" s="48">
        <v>334</v>
      </c>
      <c r="LP147" s="48">
        <v>331</v>
      </c>
      <c r="LQ147" s="48">
        <v>541</v>
      </c>
      <c r="LR147" s="48">
        <v>1227</v>
      </c>
      <c r="LS147" s="48">
        <v>308</v>
      </c>
      <c r="LT147" s="48">
        <v>261</v>
      </c>
      <c r="LU147" s="48">
        <v>106</v>
      </c>
      <c r="LV147" s="48">
        <v>79</v>
      </c>
      <c r="LW147" s="48">
        <v>236</v>
      </c>
      <c r="LX147" s="48">
        <v>548</v>
      </c>
      <c r="LY147" s="48">
        <v>1157</v>
      </c>
      <c r="LZ147" s="48">
        <v>289</v>
      </c>
      <c r="MA147" s="48">
        <v>411</v>
      </c>
      <c r="MB147" s="48">
        <v>283</v>
      </c>
      <c r="MC147" s="48">
        <v>311</v>
      </c>
      <c r="MD147" s="48">
        <v>195</v>
      </c>
      <c r="ME147" s="48">
        <v>170</v>
      </c>
      <c r="MF147" s="48">
        <v>222</v>
      </c>
      <c r="MG147" s="48">
        <v>2804</v>
      </c>
      <c r="MH147" s="48">
        <v>5441</v>
      </c>
      <c r="MI147" s="48">
        <v>354</v>
      </c>
      <c r="MJ147" s="48">
        <v>2830</v>
      </c>
      <c r="MK147" s="48">
        <v>3771</v>
      </c>
      <c r="ML147" s="48">
        <v>5341</v>
      </c>
      <c r="MM147" s="48">
        <v>486</v>
      </c>
      <c r="MN147" s="48">
        <v>2887</v>
      </c>
      <c r="MO147" s="48">
        <v>228</v>
      </c>
      <c r="MP147" s="48">
        <v>271</v>
      </c>
      <c r="MQ147" s="48">
        <v>5814</v>
      </c>
      <c r="MR147" s="48">
        <v>2901</v>
      </c>
      <c r="MS147" s="48">
        <v>245</v>
      </c>
      <c r="MT147" s="48">
        <v>5875</v>
      </c>
      <c r="MU147" s="48">
        <v>250</v>
      </c>
      <c r="MV147" s="48">
        <v>5767</v>
      </c>
      <c r="MW147" s="48">
        <v>2801</v>
      </c>
      <c r="MX147" s="48">
        <v>262</v>
      </c>
      <c r="MY147" s="48">
        <v>2867</v>
      </c>
      <c r="MZ147" s="48">
        <v>5678</v>
      </c>
      <c r="NA147" s="48">
        <v>2991</v>
      </c>
      <c r="NB147" s="48">
        <v>6489</v>
      </c>
      <c r="NC147" s="48">
        <v>249</v>
      </c>
      <c r="ND147" s="48">
        <v>2849</v>
      </c>
      <c r="NE147" s="48">
        <v>3181</v>
      </c>
      <c r="NF147" s="48">
        <v>3119</v>
      </c>
      <c r="NG147" s="48">
        <v>3214</v>
      </c>
      <c r="NH147" s="48">
        <v>331</v>
      </c>
      <c r="NI147" s="48">
        <v>702</v>
      </c>
      <c r="NJ147" s="48">
        <v>568</v>
      </c>
      <c r="NK147" s="48">
        <v>622</v>
      </c>
      <c r="NL147" s="48">
        <v>511</v>
      </c>
      <c r="NM147" s="48">
        <v>3720</v>
      </c>
      <c r="NN147" s="48">
        <v>1122</v>
      </c>
      <c r="NO147" s="48">
        <v>533</v>
      </c>
      <c r="NP147" s="48">
        <v>5973</v>
      </c>
      <c r="NQ147" s="48">
        <v>5738</v>
      </c>
      <c r="NR147" s="48">
        <v>690</v>
      </c>
      <c r="NS147" s="48">
        <v>451</v>
      </c>
      <c r="NT147" s="48">
        <v>536</v>
      </c>
      <c r="NU147" s="48">
        <v>376</v>
      </c>
      <c r="NV147" s="48">
        <v>964</v>
      </c>
      <c r="NW147" s="48">
        <v>6406</v>
      </c>
      <c r="NX147" s="48">
        <v>1576</v>
      </c>
      <c r="NY147" s="48">
        <v>3479</v>
      </c>
      <c r="NZ147" s="48">
        <v>613</v>
      </c>
      <c r="OA147" s="48">
        <v>6005</v>
      </c>
      <c r="OB147" s="48">
        <v>380</v>
      </c>
      <c r="OC147" s="48">
        <v>3087</v>
      </c>
      <c r="OD147" s="48">
        <v>5230</v>
      </c>
      <c r="OE147" s="48">
        <v>3032</v>
      </c>
      <c r="OF147" s="48">
        <v>7392</v>
      </c>
      <c r="OG147" s="48">
        <v>226</v>
      </c>
      <c r="OH147" s="48">
        <v>6299</v>
      </c>
      <c r="OI147" s="48">
        <v>2979</v>
      </c>
      <c r="OJ147" s="48">
        <v>5163</v>
      </c>
      <c r="OK147" s="48">
        <v>346</v>
      </c>
      <c r="OL147" s="48">
        <v>3163</v>
      </c>
      <c r="OM147" s="48">
        <v>3230</v>
      </c>
      <c r="ON147" s="48">
        <v>5410</v>
      </c>
      <c r="OO147" s="48">
        <v>3050</v>
      </c>
      <c r="OP147" s="48">
        <v>254</v>
      </c>
      <c r="OQ147" s="48">
        <v>2784</v>
      </c>
      <c r="OR147" s="48">
        <v>396</v>
      </c>
      <c r="OS147" s="48">
        <v>145</v>
      </c>
      <c r="OT147" s="48">
        <v>237</v>
      </c>
      <c r="OU147" s="48">
        <v>3857</v>
      </c>
      <c r="OV147" s="48">
        <v>298</v>
      </c>
      <c r="OW147" s="48">
        <v>3029</v>
      </c>
      <c r="OX147" s="48">
        <v>392</v>
      </c>
      <c r="OY147" s="48">
        <v>246</v>
      </c>
      <c r="OZ147" s="48">
        <v>345</v>
      </c>
      <c r="PA147" s="48">
        <v>236</v>
      </c>
      <c r="PB147" s="48">
        <v>532</v>
      </c>
      <c r="PC147" s="48">
        <v>277</v>
      </c>
      <c r="AAO147" s="48">
        <v>2995.5504880000003</v>
      </c>
      <c r="AAP147" s="48">
        <v>3208.3345280000003</v>
      </c>
      <c r="ABW147" s="48">
        <v>2525.8380480000001</v>
      </c>
      <c r="ABX147" s="48">
        <v>2149.0882020000004</v>
      </c>
      <c r="ABY147" s="48">
        <v>3208.8693780000003</v>
      </c>
      <c r="ABZ147" s="48">
        <v>4808.7767700000004</v>
      </c>
      <c r="ACA147" s="48">
        <v>22103.051309999999</v>
      </c>
      <c r="ACB147" s="48">
        <v>5783.129820000001</v>
      </c>
      <c r="ACC147" s="48">
        <v>3767.8921380000002</v>
      </c>
      <c r="ACD147" s="48">
        <v>2832.1195320000006</v>
      </c>
      <c r="ACE147" s="48">
        <v>57917.513682000004</v>
      </c>
      <c r="ACF147" s="48">
        <v>61148.035349999998</v>
      </c>
      <c r="ACG147" s="48">
        <v>6275.6209980000012</v>
      </c>
      <c r="ACH147" s="48">
        <v>36507.729330000002</v>
      </c>
      <c r="ACI147" s="48">
        <v>5127.6559500000003</v>
      </c>
      <c r="ACJ147" s="48">
        <v>6803.1495180000002</v>
      </c>
      <c r="ACK147" s="48">
        <v>58739.119668000007</v>
      </c>
      <c r="ACL147" s="48">
        <v>9021.131370000001</v>
      </c>
      <c r="ACM147" s="48">
        <v>5763.445920000001</v>
      </c>
      <c r="ACN147" s="48">
        <v>34054.721711999999</v>
      </c>
      <c r="ACO147" s="48">
        <v>29955.352698000002</v>
      </c>
      <c r="ACP147" s="48">
        <v>33606.716148</v>
      </c>
      <c r="ACQ147" s="48">
        <v>5242.609926000001</v>
      </c>
      <c r="ACR147" s="48">
        <v>30982.064922000001</v>
      </c>
      <c r="ACS147" s="48">
        <v>7382.2498560000004</v>
      </c>
      <c r="ACT147" s="48">
        <v>4298.5700820000002</v>
      </c>
      <c r="ACU147" s="48">
        <v>57626.979318000005</v>
      </c>
      <c r="ACV147" s="48">
        <v>2380.570866</v>
      </c>
      <c r="ACW147" s="48">
        <v>53417.380464000002</v>
      </c>
      <c r="ACX147" s="48">
        <v>2988.01602</v>
      </c>
      <c r="ACY147" s="48">
        <v>3170.2889340000002</v>
      </c>
      <c r="ACZ147" s="48">
        <v>3306.1078440000001</v>
      </c>
      <c r="ADA147" s="48">
        <v>3314.7687600000004</v>
      </c>
      <c r="ADB147" s="48">
        <v>3170.2889340000002</v>
      </c>
    </row>
    <row r="148" spans="1:782" s="48" customFormat="1" ht="14.25">
      <c r="A148" s="50" t="s">
        <v>233</v>
      </c>
      <c r="BE148" s="48">
        <v>38</v>
      </c>
      <c r="BF148" s="48">
        <v>71</v>
      </c>
      <c r="BG148" s="48">
        <v>14</v>
      </c>
      <c r="BK148" s="49"/>
      <c r="BO148" s="49"/>
      <c r="BY148" s="48">
        <v>14</v>
      </c>
      <c r="CY148" s="48">
        <v>2</v>
      </c>
      <c r="EU148" s="48">
        <v>25</v>
      </c>
      <c r="JR148" s="48">
        <v>10</v>
      </c>
      <c r="LS148" s="48">
        <v>19</v>
      </c>
      <c r="NE148" s="48">
        <v>17</v>
      </c>
    </row>
    <row r="149" spans="1:782" s="48" customFormat="1" ht="14.25">
      <c r="A149" s="47" t="s">
        <v>234</v>
      </c>
      <c r="BK149" s="49"/>
      <c r="BO149" s="49"/>
    </row>
    <row r="150" spans="1:782" s="48" customFormat="1" ht="14.25">
      <c r="A150" s="50" t="s">
        <v>235</v>
      </c>
      <c r="BK150" s="49"/>
      <c r="BO150" s="49"/>
    </row>
    <row r="151" spans="1:782" s="48" customFormat="1" ht="14.25">
      <c r="A151" s="50" t="s">
        <v>236</v>
      </c>
      <c r="AY151" s="48">
        <v>3</v>
      </c>
      <c r="BH151" s="48">
        <v>400</v>
      </c>
      <c r="BK151" s="49"/>
      <c r="BO151" s="49"/>
      <c r="IJ151" s="48">
        <v>2</v>
      </c>
    </row>
    <row r="152" spans="1:782" s="48" customFormat="1" ht="14.25">
      <c r="A152" s="50" t="s">
        <v>237</v>
      </c>
      <c r="BK152" s="49"/>
      <c r="BO152" s="49"/>
    </row>
    <row r="153" spans="1:782" s="48" customFormat="1" ht="14.25">
      <c r="A153" s="47" t="s">
        <v>238</v>
      </c>
      <c r="F153" s="48">
        <v>1164</v>
      </c>
      <c r="BK153" s="49"/>
      <c r="BO153" s="49">
        <v>771</v>
      </c>
      <c r="DC153" s="48">
        <v>399</v>
      </c>
      <c r="HN153" s="48">
        <v>41</v>
      </c>
      <c r="IA153" s="48">
        <v>2</v>
      </c>
      <c r="ID153" s="48">
        <v>21</v>
      </c>
      <c r="IG153" s="48">
        <v>24</v>
      </c>
      <c r="MU153" s="48">
        <v>1103</v>
      </c>
      <c r="MV153" s="48">
        <v>823</v>
      </c>
      <c r="NB153" s="48">
        <v>2</v>
      </c>
      <c r="NF153" s="48">
        <v>853</v>
      </c>
      <c r="NV153" s="48">
        <v>904</v>
      </c>
    </row>
    <row r="154" spans="1:782" s="48" customFormat="1" ht="14.25">
      <c r="A154" s="47" t="s">
        <v>239</v>
      </c>
      <c r="BK154" s="49"/>
      <c r="BO154" s="49"/>
    </row>
    <row r="155" spans="1:782" s="48" customFormat="1" ht="14.25">
      <c r="A155" s="47" t="s">
        <v>240</v>
      </c>
      <c r="BK155" s="49"/>
      <c r="BO155" s="49"/>
    </row>
    <row r="156" spans="1:782" s="48" customFormat="1" ht="14.25">
      <c r="A156" s="50" t="s">
        <v>241</v>
      </c>
      <c r="B156" s="48">
        <v>107</v>
      </c>
      <c r="C156" s="48">
        <v>19</v>
      </c>
      <c r="D156" s="48">
        <v>52</v>
      </c>
      <c r="E156" s="48">
        <v>16</v>
      </c>
      <c r="F156" s="48">
        <v>48</v>
      </c>
      <c r="O156" s="48">
        <v>33</v>
      </c>
      <c r="Q156" s="48">
        <v>72</v>
      </c>
      <c r="R156" s="48">
        <v>12</v>
      </c>
      <c r="T156" s="48">
        <v>32</v>
      </c>
      <c r="V156" s="48">
        <v>32</v>
      </c>
      <c r="W156" s="48">
        <v>39</v>
      </c>
      <c r="X156" s="48">
        <v>32</v>
      </c>
      <c r="Y156" s="48">
        <v>16</v>
      </c>
      <c r="AA156" s="48">
        <v>16</v>
      </c>
      <c r="AB156" s="48">
        <v>17</v>
      </c>
      <c r="AC156" s="48">
        <v>36</v>
      </c>
      <c r="AF156" s="48">
        <v>54</v>
      </c>
      <c r="AQ156" s="48">
        <v>47</v>
      </c>
      <c r="AR156" s="48">
        <v>112</v>
      </c>
      <c r="AS156" s="48">
        <v>103</v>
      </c>
      <c r="AT156" s="48">
        <v>31</v>
      </c>
      <c r="AU156" s="48">
        <v>73</v>
      </c>
      <c r="AV156" s="48">
        <v>30</v>
      </c>
      <c r="AZ156" s="48">
        <v>15</v>
      </c>
      <c r="BB156" s="48">
        <v>1</v>
      </c>
      <c r="BE156" s="48">
        <v>16</v>
      </c>
      <c r="BI156" s="48">
        <v>23</v>
      </c>
      <c r="BJ156" s="48">
        <v>9</v>
      </c>
      <c r="BK156" s="49">
        <v>172</v>
      </c>
      <c r="BL156" s="48">
        <v>119</v>
      </c>
      <c r="BO156" s="49"/>
      <c r="CE156" s="48">
        <v>1</v>
      </c>
      <c r="CI156" s="48">
        <v>42</v>
      </c>
      <c r="CJ156" s="48">
        <v>3</v>
      </c>
      <c r="CU156" s="48">
        <v>6</v>
      </c>
      <c r="DI156" s="48">
        <v>22</v>
      </c>
      <c r="DK156" s="48">
        <v>34</v>
      </c>
      <c r="DO156" s="48">
        <v>21</v>
      </c>
      <c r="EN156" s="48">
        <v>61</v>
      </c>
      <c r="ER156" s="48">
        <v>26</v>
      </c>
      <c r="HY156" s="48">
        <v>19</v>
      </c>
      <c r="IC156" s="48">
        <v>2532</v>
      </c>
      <c r="ID156" s="48">
        <v>7</v>
      </c>
      <c r="IE156" s="48">
        <v>56</v>
      </c>
      <c r="IF156" s="48">
        <v>72</v>
      </c>
      <c r="IG156" s="48">
        <v>29</v>
      </c>
      <c r="II156" s="48">
        <v>1</v>
      </c>
      <c r="IK156" s="48">
        <v>2480</v>
      </c>
      <c r="IN156" s="48">
        <v>2322</v>
      </c>
      <c r="IO156" s="48">
        <v>2535</v>
      </c>
      <c r="IP156" s="48">
        <v>2178</v>
      </c>
      <c r="IQ156" s="48">
        <v>5</v>
      </c>
      <c r="IR156" s="48">
        <v>3384</v>
      </c>
      <c r="IT156" s="48">
        <v>12</v>
      </c>
      <c r="IY156" s="48">
        <v>19</v>
      </c>
      <c r="IZ156" s="48">
        <v>9</v>
      </c>
      <c r="JA156" s="48">
        <v>14</v>
      </c>
      <c r="JF156" s="48">
        <v>39</v>
      </c>
      <c r="JG156" s="48">
        <v>58</v>
      </c>
      <c r="JH156" s="48">
        <v>55</v>
      </c>
      <c r="JI156" s="48">
        <v>39</v>
      </c>
      <c r="JJ156" s="48">
        <v>38</v>
      </c>
      <c r="LW156" s="48">
        <v>18</v>
      </c>
      <c r="MC156" s="48">
        <v>13</v>
      </c>
      <c r="MO156" s="48">
        <v>38</v>
      </c>
      <c r="MQ156" s="48">
        <v>103</v>
      </c>
      <c r="MR156" s="48">
        <v>62</v>
      </c>
      <c r="MS156" s="48">
        <v>7890</v>
      </c>
      <c r="MT156" s="48">
        <v>2723</v>
      </c>
      <c r="MU156" s="48">
        <v>69</v>
      </c>
      <c r="MV156" s="48">
        <v>88</v>
      </c>
      <c r="MW156" s="48">
        <v>156</v>
      </c>
      <c r="MX156" s="48">
        <v>2665</v>
      </c>
      <c r="MY156" s="48">
        <v>251</v>
      </c>
      <c r="MZ156" s="48">
        <v>204</v>
      </c>
      <c r="NA156" s="48">
        <v>101</v>
      </c>
      <c r="NB156" s="48">
        <v>179</v>
      </c>
      <c r="NC156" s="48">
        <v>289</v>
      </c>
      <c r="ND156" s="48">
        <v>2980</v>
      </c>
      <c r="NE156" s="48">
        <v>167</v>
      </c>
      <c r="NF156" s="48">
        <v>127</v>
      </c>
      <c r="NG156" s="48">
        <v>90</v>
      </c>
      <c r="NH156" s="48">
        <v>113</v>
      </c>
      <c r="NI156" s="48">
        <v>3072</v>
      </c>
      <c r="NJ156" s="48">
        <v>56</v>
      </c>
      <c r="NN156" s="48">
        <v>2608</v>
      </c>
      <c r="OH156" s="48">
        <v>19</v>
      </c>
      <c r="ABW156" s="48" t="s">
        <v>399</v>
      </c>
      <c r="ABX156" s="48" t="s">
        <v>399</v>
      </c>
      <c r="ABY156" s="48" t="s">
        <v>399</v>
      </c>
      <c r="ABZ156" s="48" t="s">
        <v>399</v>
      </c>
      <c r="ACA156" s="48" t="s">
        <v>399</v>
      </c>
      <c r="ACB156" s="48" t="s">
        <v>399</v>
      </c>
      <c r="ACC156" s="48" t="s">
        <v>399</v>
      </c>
      <c r="ACD156" s="48" t="s">
        <v>399</v>
      </c>
      <c r="ACE156" s="48" t="s">
        <v>399</v>
      </c>
      <c r="ACF156" s="48" t="s">
        <v>399</v>
      </c>
      <c r="ACG156" s="48" t="s">
        <v>399</v>
      </c>
      <c r="ACH156" s="48" t="s">
        <v>399</v>
      </c>
      <c r="ACI156" s="48" t="s">
        <v>399</v>
      </c>
      <c r="ACJ156" s="48" t="s">
        <v>399</v>
      </c>
      <c r="ACK156" s="48" t="s">
        <v>399</v>
      </c>
      <c r="ACL156" s="48" t="s">
        <v>399</v>
      </c>
      <c r="ACM156" s="48" t="s">
        <v>399</v>
      </c>
      <c r="ACN156" s="48" t="s">
        <v>399</v>
      </c>
      <c r="ACO156" s="48" t="s">
        <v>399</v>
      </c>
      <c r="ACP156" s="48" t="s">
        <v>399</v>
      </c>
      <c r="ACQ156" s="48" t="s">
        <v>399</v>
      </c>
      <c r="ACR156" s="48" t="s">
        <v>399</v>
      </c>
      <c r="ACS156" s="48">
        <v>347.22399600000006</v>
      </c>
      <c r="ACT156" s="48" t="s">
        <v>399</v>
      </c>
      <c r="ACU156" s="48" t="s">
        <v>399</v>
      </c>
      <c r="ACV156" s="48">
        <v>125.189604</v>
      </c>
      <c r="ACW156" s="48" t="s">
        <v>399</v>
      </c>
      <c r="ACX156" s="48" t="s">
        <v>399</v>
      </c>
      <c r="ACY156" s="48" t="s">
        <v>399</v>
      </c>
      <c r="ACZ156" s="48" t="s">
        <v>399</v>
      </c>
      <c r="ADA156" s="48" t="s">
        <v>399</v>
      </c>
      <c r="ADB156" s="48" t="s">
        <v>399</v>
      </c>
    </row>
    <row r="157" spans="1:782" s="48" customFormat="1" ht="14.25">
      <c r="A157" s="47" t="s">
        <v>242</v>
      </c>
      <c r="BK157" s="49"/>
      <c r="BO157" s="49"/>
    </row>
    <row r="158" spans="1:782" s="48" customFormat="1" ht="14.25">
      <c r="A158" s="50" t="s">
        <v>243</v>
      </c>
      <c r="BK158" s="49"/>
      <c r="BO158" s="49"/>
    </row>
    <row r="159" spans="1:782" s="48" customFormat="1" ht="14.25">
      <c r="A159" s="50" t="s">
        <v>244</v>
      </c>
      <c r="BK159" s="49"/>
      <c r="BO159" s="49"/>
    </row>
    <row r="160" spans="1:782" s="48" customFormat="1" ht="14.25">
      <c r="A160" s="50" t="s">
        <v>245</v>
      </c>
      <c r="BK160" s="49"/>
      <c r="BO160" s="49"/>
    </row>
    <row r="161" spans="1:1009" s="48" customFormat="1" ht="14.25">
      <c r="A161" s="47" t="s">
        <v>246</v>
      </c>
      <c r="BK161" s="49"/>
      <c r="BO161" s="49"/>
    </row>
    <row r="162" spans="1:1009" s="48" customFormat="1" ht="14.25">
      <c r="A162" s="50" t="s">
        <v>247</v>
      </c>
      <c r="BK162" s="49"/>
      <c r="BO162" s="49"/>
    </row>
    <row r="163" spans="1:1009" s="48" customFormat="1" ht="14.25">
      <c r="A163" s="47"/>
      <c r="BK163" s="49"/>
      <c r="BO163" s="49"/>
    </row>
    <row r="164" spans="1:1009" s="48" customFormat="1" ht="14.25">
      <c r="A164" s="50" t="s">
        <v>248</v>
      </c>
      <c r="B164" s="48">
        <f t="shared" ref="B164:BM164" si="64">SUM(B165:B229)</f>
        <v>12097</v>
      </c>
      <c r="C164" s="48">
        <f t="shared" si="64"/>
        <v>5761</v>
      </c>
      <c r="D164" s="48">
        <f t="shared" si="64"/>
        <v>4323</v>
      </c>
      <c r="E164" s="48">
        <f t="shared" si="64"/>
        <v>4157</v>
      </c>
      <c r="F164" s="48">
        <f t="shared" si="64"/>
        <v>5383</v>
      </c>
      <c r="G164" s="48">
        <f t="shared" si="64"/>
        <v>3823</v>
      </c>
      <c r="H164" s="48">
        <f t="shared" si="64"/>
        <v>1120</v>
      </c>
      <c r="I164" s="48">
        <f t="shared" si="64"/>
        <v>0</v>
      </c>
      <c r="J164" s="48">
        <f t="shared" si="64"/>
        <v>1798</v>
      </c>
      <c r="K164" s="48">
        <f t="shared" si="64"/>
        <v>0</v>
      </c>
      <c r="L164" s="48">
        <f t="shared" si="64"/>
        <v>0</v>
      </c>
      <c r="M164" s="48">
        <f t="shared" si="64"/>
        <v>0</v>
      </c>
      <c r="N164" s="48">
        <f t="shared" si="64"/>
        <v>0</v>
      </c>
      <c r="O164" s="48">
        <f t="shared" si="64"/>
        <v>1051</v>
      </c>
      <c r="P164" s="48">
        <f t="shared" si="64"/>
        <v>0</v>
      </c>
      <c r="Q164" s="48">
        <f t="shared" si="64"/>
        <v>0</v>
      </c>
      <c r="R164" s="48">
        <f t="shared" si="64"/>
        <v>20</v>
      </c>
      <c r="S164" s="48">
        <f t="shared" si="64"/>
        <v>388</v>
      </c>
      <c r="T164" s="48">
        <f t="shared" si="64"/>
        <v>1368</v>
      </c>
      <c r="U164" s="48">
        <f t="shared" si="64"/>
        <v>1820</v>
      </c>
      <c r="V164" s="48">
        <f t="shared" si="64"/>
        <v>1978</v>
      </c>
      <c r="W164" s="48">
        <f t="shared" si="64"/>
        <v>4522</v>
      </c>
      <c r="X164" s="48">
        <f t="shared" si="64"/>
        <v>3681</v>
      </c>
      <c r="Y164" s="48">
        <f t="shared" si="64"/>
        <v>784</v>
      </c>
      <c r="Z164" s="48">
        <f t="shared" si="64"/>
        <v>2491</v>
      </c>
      <c r="AA164" s="48">
        <f t="shared" si="64"/>
        <v>831</v>
      </c>
      <c r="AB164" s="48">
        <f t="shared" si="64"/>
        <v>3612</v>
      </c>
      <c r="AC164" s="48">
        <f t="shared" si="64"/>
        <v>988</v>
      </c>
      <c r="AD164" s="48">
        <f t="shared" si="64"/>
        <v>4707</v>
      </c>
      <c r="AE164" s="48">
        <f t="shared" si="64"/>
        <v>4060</v>
      </c>
      <c r="AF164" s="48">
        <f t="shared" si="64"/>
        <v>0</v>
      </c>
      <c r="AG164" s="48">
        <f t="shared" si="64"/>
        <v>1252</v>
      </c>
      <c r="AH164" s="48">
        <f t="shared" si="64"/>
        <v>1744</v>
      </c>
      <c r="AI164" s="48">
        <f t="shared" si="64"/>
        <v>0</v>
      </c>
      <c r="AJ164" s="48">
        <f t="shared" si="64"/>
        <v>2437</v>
      </c>
      <c r="AK164" s="48">
        <f t="shared" si="64"/>
        <v>2336</v>
      </c>
      <c r="AL164" s="48">
        <f t="shared" si="64"/>
        <v>3902</v>
      </c>
      <c r="AM164" s="48">
        <f t="shared" si="64"/>
        <v>6082</v>
      </c>
      <c r="AN164" s="48">
        <f t="shared" si="64"/>
        <v>1701</v>
      </c>
      <c r="AO164" s="48">
        <f t="shared" si="64"/>
        <v>1491</v>
      </c>
      <c r="AP164" s="48">
        <f t="shared" si="64"/>
        <v>5868</v>
      </c>
      <c r="AQ164" s="48">
        <f t="shared" si="64"/>
        <v>0</v>
      </c>
      <c r="AR164" s="48">
        <f t="shared" si="64"/>
        <v>12013</v>
      </c>
      <c r="AS164" s="48">
        <f t="shared" si="64"/>
        <v>5618</v>
      </c>
      <c r="AT164" s="48">
        <f t="shared" si="64"/>
        <v>6778</v>
      </c>
      <c r="AU164" s="48">
        <f t="shared" si="64"/>
        <v>2588</v>
      </c>
      <c r="AV164" s="48">
        <f t="shared" si="64"/>
        <v>7129</v>
      </c>
      <c r="AW164" s="48">
        <f t="shared" si="64"/>
        <v>2378</v>
      </c>
      <c r="AX164" s="48">
        <f t="shared" si="64"/>
        <v>866</v>
      </c>
      <c r="AY164" s="48">
        <f t="shared" si="64"/>
        <v>1965</v>
      </c>
      <c r="AZ164" s="48">
        <f t="shared" si="64"/>
        <v>7830</v>
      </c>
      <c r="BA164" s="48">
        <f t="shared" si="64"/>
        <v>4575</v>
      </c>
      <c r="BB164" s="48">
        <f t="shared" si="64"/>
        <v>2511</v>
      </c>
      <c r="BC164" s="48">
        <f t="shared" si="64"/>
        <v>12578</v>
      </c>
      <c r="BD164" s="48">
        <f t="shared" si="64"/>
        <v>4579</v>
      </c>
      <c r="BE164" s="48">
        <f t="shared" si="64"/>
        <v>5729</v>
      </c>
      <c r="BF164" s="48">
        <f t="shared" si="64"/>
        <v>2315</v>
      </c>
      <c r="BG164" s="48">
        <f t="shared" si="64"/>
        <v>4215</v>
      </c>
      <c r="BH164" s="48">
        <f t="shared" si="64"/>
        <v>0</v>
      </c>
      <c r="BI164" s="48">
        <f t="shared" si="64"/>
        <v>35</v>
      </c>
      <c r="BJ164" s="48">
        <f t="shared" si="64"/>
        <v>2603</v>
      </c>
      <c r="BK164" s="49">
        <f t="shared" si="64"/>
        <v>2412</v>
      </c>
      <c r="BL164" s="48">
        <f t="shared" si="64"/>
        <v>0</v>
      </c>
      <c r="BM164" s="48">
        <f t="shared" si="64"/>
        <v>218</v>
      </c>
      <c r="BN164" s="48">
        <f t="shared" ref="BN164:DY164" si="65">SUM(BN165:BN229)</f>
        <v>2598</v>
      </c>
      <c r="BO164" s="49">
        <f t="shared" si="65"/>
        <v>2429</v>
      </c>
      <c r="BP164" s="48">
        <f t="shared" si="65"/>
        <v>0</v>
      </c>
      <c r="BQ164" s="48">
        <f t="shared" si="65"/>
        <v>3438</v>
      </c>
      <c r="BR164" s="48">
        <f t="shared" si="65"/>
        <v>3959</v>
      </c>
      <c r="BS164" s="48">
        <f t="shared" si="65"/>
        <v>3865</v>
      </c>
      <c r="BT164" s="48">
        <f t="shared" si="65"/>
        <v>0</v>
      </c>
      <c r="BU164" s="48">
        <f t="shared" si="65"/>
        <v>520</v>
      </c>
      <c r="BV164" s="48">
        <f t="shared" si="65"/>
        <v>1667</v>
      </c>
      <c r="BW164" s="48">
        <f t="shared" si="65"/>
        <v>7421</v>
      </c>
      <c r="BX164" s="48">
        <f t="shared" si="65"/>
        <v>5262</v>
      </c>
      <c r="BY164" s="48">
        <f t="shared" si="65"/>
        <v>1297</v>
      </c>
      <c r="BZ164" s="48">
        <f t="shared" si="65"/>
        <v>1635</v>
      </c>
      <c r="CA164" s="48">
        <f t="shared" si="65"/>
        <v>0</v>
      </c>
      <c r="CB164" s="48">
        <f t="shared" si="65"/>
        <v>7192</v>
      </c>
      <c r="CC164" s="48">
        <f t="shared" si="65"/>
        <v>7082</v>
      </c>
      <c r="CD164" s="48">
        <f t="shared" si="65"/>
        <v>0</v>
      </c>
      <c r="CE164" s="48">
        <f t="shared" si="65"/>
        <v>4256</v>
      </c>
      <c r="CF164" s="48">
        <f t="shared" si="65"/>
        <v>2544</v>
      </c>
      <c r="CG164" s="48">
        <f t="shared" si="65"/>
        <v>1823</v>
      </c>
      <c r="CH164" s="48">
        <f t="shared" si="65"/>
        <v>2907</v>
      </c>
      <c r="CI164" s="48">
        <f t="shared" si="65"/>
        <v>343</v>
      </c>
      <c r="CJ164" s="48">
        <f t="shared" si="65"/>
        <v>751</v>
      </c>
      <c r="CK164" s="48">
        <f t="shared" si="65"/>
        <v>3547</v>
      </c>
      <c r="CL164" s="48">
        <f t="shared" si="65"/>
        <v>2966</v>
      </c>
      <c r="CM164" s="48">
        <f t="shared" si="65"/>
        <v>1416</v>
      </c>
      <c r="CN164" s="48">
        <f t="shared" si="65"/>
        <v>3237</v>
      </c>
      <c r="CO164" s="48">
        <f t="shared" si="65"/>
        <v>1097</v>
      </c>
      <c r="CP164" s="48">
        <f t="shared" si="65"/>
        <v>0</v>
      </c>
      <c r="CQ164" s="48">
        <f t="shared" si="65"/>
        <v>3130</v>
      </c>
      <c r="CR164" s="48">
        <f t="shared" si="65"/>
        <v>3157</v>
      </c>
      <c r="CS164" s="48">
        <f t="shared" si="65"/>
        <v>1752</v>
      </c>
      <c r="CT164" s="48">
        <f t="shared" si="65"/>
        <v>2548</v>
      </c>
      <c r="CU164" s="48">
        <f t="shared" si="65"/>
        <v>455</v>
      </c>
      <c r="CV164" s="48">
        <f t="shared" si="65"/>
        <v>4702</v>
      </c>
      <c r="CW164" s="48">
        <f t="shared" si="65"/>
        <v>1115</v>
      </c>
      <c r="CX164" s="48">
        <f t="shared" si="65"/>
        <v>2415</v>
      </c>
      <c r="CY164" s="48">
        <f t="shared" si="65"/>
        <v>2463</v>
      </c>
      <c r="CZ164" s="48">
        <f t="shared" si="65"/>
        <v>4637</v>
      </c>
      <c r="DA164" s="48">
        <f t="shared" si="65"/>
        <v>4925</v>
      </c>
      <c r="DB164" s="48">
        <f t="shared" si="65"/>
        <v>3148</v>
      </c>
      <c r="DC164" s="48">
        <f t="shared" si="65"/>
        <v>2541</v>
      </c>
      <c r="DD164" s="48">
        <f t="shared" si="65"/>
        <v>2591</v>
      </c>
      <c r="DE164" s="48">
        <f t="shared" si="65"/>
        <v>2595</v>
      </c>
      <c r="DF164" s="48">
        <f t="shared" si="65"/>
        <v>0</v>
      </c>
      <c r="DG164" s="48">
        <f t="shared" si="65"/>
        <v>2479</v>
      </c>
      <c r="DH164" s="48">
        <f t="shared" si="65"/>
        <v>1117</v>
      </c>
      <c r="DI164" s="48">
        <f t="shared" si="65"/>
        <v>0</v>
      </c>
      <c r="DJ164" s="48">
        <f t="shared" si="65"/>
        <v>0</v>
      </c>
      <c r="DK164" s="48">
        <f t="shared" si="65"/>
        <v>682</v>
      </c>
      <c r="DL164" s="48">
        <f t="shared" si="65"/>
        <v>0</v>
      </c>
      <c r="DM164" s="48">
        <f t="shared" si="65"/>
        <v>0</v>
      </c>
      <c r="DN164" s="48">
        <f t="shared" si="65"/>
        <v>0</v>
      </c>
      <c r="DO164" s="48">
        <f t="shared" si="65"/>
        <v>0</v>
      </c>
      <c r="DP164" s="48">
        <f t="shared" si="65"/>
        <v>0</v>
      </c>
      <c r="DQ164" s="48">
        <f t="shared" si="65"/>
        <v>0</v>
      </c>
      <c r="DR164" s="48">
        <f t="shared" si="65"/>
        <v>0</v>
      </c>
      <c r="DS164" s="48">
        <f t="shared" si="65"/>
        <v>561</v>
      </c>
      <c r="DT164" s="48">
        <f t="shared" si="65"/>
        <v>0</v>
      </c>
      <c r="DU164" s="48">
        <f t="shared" si="65"/>
        <v>0</v>
      </c>
      <c r="DV164" s="48">
        <f t="shared" si="65"/>
        <v>1083</v>
      </c>
      <c r="DW164" s="48">
        <f t="shared" si="65"/>
        <v>718</v>
      </c>
      <c r="DX164" s="48">
        <f t="shared" si="65"/>
        <v>836</v>
      </c>
      <c r="DY164" s="48">
        <f t="shared" si="65"/>
        <v>0</v>
      </c>
      <c r="DZ164" s="48">
        <f t="shared" ref="DZ164:GK164" si="66">SUM(DZ165:DZ229)</f>
        <v>0</v>
      </c>
      <c r="EA164" s="48">
        <f t="shared" si="66"/>
        <v>0</v>
      </c>
      <c r="EB164" s="48">
        <f t="shared" si="66"/>
        <v>907</v>
      </c>
      <c r="EC164" s="48">
        <f t="shared" si="66"/>
        <v>1790</v>
      </c>
      <c r="ED164" s="48">
        <f t="shared" si="66"/>
        <v>716</v>
      </c>
      <c r="EE164" s="48">
        <f t="shared" si="66"/>
        <v>354</v>
      </c>
      <c r="EF164" s="48">
        <f t="shared" si="66"/>
        <v>0</v>
      </c>
      <c r="EG164" s="48">
        <f t="shared" si="66"/>
        <v>0</v>
      </c>
      <c r="EH164" s="48">
        <f t="shared" si="66"/>
        <v>1636</v>
      </c>
      <c r="EI164" s="48">
        <f t="shared" si="66"/>
        <v>1540</v>
      </c>
      <c r="EJ164" s="48">
        <f t="shared" si="66"/>
        <v>0</v>
      </c>
      <c r="EK164" s="48">
        <f t="shared" si="66"/>
        <v>1986</v>
      </c>
      <c r="EL164" s="48">
        <f t="shared" si="66"/>
        <v>0</v>
      </c>
      <c r="EM164" s="48">
        <f t="shared" si="66"/>
        <v>0</v>
      </c>
      <c r="EN164" s="48">
        <f t="shared" si="66"/>
        <v>0</v>
      </c>
      <c r="EO164" s="48">
        <f t="shared" si="66"/>
        <v>0</v>
      </c>
      <c r="EP164" s="48">
        <f t="shared" si="66"/>
        <v>0</v>
      </c>
      <c r="EQ164" s="48">
        <f t="shared" si="66"/>
        <v>0</v>
      </c>
      <c r="ER164" s="48">
        <f t="shared" si="66"/>
        <v>0</v>
      </c>
      <c r="ES164" s="48">
        <f t="shared" si="66"/>
        <v>0</v>
      </c>
      <c r="ET164" s="48">
        <f t="shared" si="66"/>
        <v>0</v>
      </c>
      <c r="EU164" s="48">
        <f t="shared" si="66"/>
        <v>0</v>
      </c>
      <c r="EV164" s="48">
        <f t="shared" si="66"/>
        <v>0</v>
      </c>
      <c r="EW164" s="48">
        <f t="shared" si="66"/>
        <v>0</v>
      </c>
      <c r="EX164" s="48">
        <f t="shared" si="66"/>
        <v>0</v>
      </c>
      <c r="EY164" s="48">
        <f t="shared" si="66"/>
        <v>0</v>
      </c>
      <c r="EZ164" s="48">
        <f t="shared" si="66"/>
        <v>0</v>
      </c>
      <c r="FA164" s="48">
        <f t="shared" si="66"/>
        <v>135</v>
      </c>
      <c r="FB164" s="48">
        <f t="shared" si="66"/>
        <v>0</v>
      </c>
      <c r="FC164" s="48">
        <f t="shared" si="66"/>
        <v>0</v>
      </c>
      <c r="FD164" s="48">
        <f t="shared" si="66"/>
        <v>0</v>
      </c>
      <c r="FE164" s="48">
        <f t="shared" si="66"/>
        <v>0</v>
      </c>
      <c r="FF164" s="48">
        <f t="shared" si="66"/>
        <v>0</v>
      </c>
      <c r="FG164" s="48">
        <f t="shared" si="66"/>
        <v>0</v>
      </c>
      <c r="FH164" s="48">
        <f t="shared" si="66"/>
        <v>0</v>
      </c>
      <c r="FI164" s="48">
        <f t="shared" si="66"/>
        <v>0</v>
      </c>
      <c r="FJ164" s="48">
        <f t="shared" si="66"/>
        <v>0</v>
      </c>
      <c r="FK164" s="48">
        <f t="shared" si="66"/>
        <v>0</v>
      </c>
      <c r="FL164" s="48">
        <f t="shared" si="66"/>
        <v>0</v>
      </c>
      <c r="FM164" s="48">
        <f t="shared" si="66"/>
        <v>1</v>
      </c>
      <c r="FN164" s="48">
        <f t="shared" si="66"/>
        <v>0</v>
      </c>
      <c r="FO164" s="48">
        <f t="shared" si="66"/>
        <v>0</v>
      </c>
      <c r="FP164" s="48">
        <f t="shared" si="66"/>
        <v>0</v>
      </c>
      <c r="FQ164" s="48">
        <f t="shared" si="66"/>
        <v>0</v>
      </c>
      <c r="FR164" s="48">
        <f t="shared" si="66"/>
        <v>0</v>
      </c>
      <c r="FS164" s="48">
        <f t="shared" si="66"/>
        <v>0</v>
      </c>
      <c r="FT164" s="48">
        <f t="shared" si="66"/>
        <v>0</v>
      </c>
      <c r="FU164" s="48">
        <f t="shared" si="66"/>
        <v>0</v>
      </c>
      <c r="FV164" s="48">
        <f t="shared" si="66"/>
        <v>0</v>
      </c>
      <c r="FW164" s="48">
        <f t="shared" si="66"/>
        <v>0</v>
      </c>
      <c r="FX164" s="48">
        <f t="shared" si="66"/>
        <v>0</v>
      </c>
      <c r="FY164" s="48">
        <f t="shared" si="66"/>
        <v>0</v>
      </c>
      <c r="FZ164" s="48">
        <f t="shared" si="66"/>
        <v>0</v>
      </c>
      <c r="GA164" s="48">
        <f t="shared" si="66"/>
        <v>0</v>
      </c>
      <c r="GB164" s="48">
        <f t="shared" si="66"/>
        <v>0</v>
      </c>
      <c r="GC164" s="48">
        <f t="shared" si="66"/>
        <v>0</v>
      </c>
      <c r="GD164" s="48">
        <f t="shared" si="66"/>
        <v>0</v>
      </c>
      <c r="GE164" s="48">
        <f t="shared" si="66"/>
        <v>0</v>
      </c>
      <c r="GF164" s="48">
        <f t="shared" si="66"/>
        <v>0</v>
      </c>
      <c r="GG164" s="48">
        <f t="shared" si="66"/>
        <v>0</v>
      </c>
      <c r="GH164" s="48">
        <f t="shared" si="66"/>
        <v>0</v>
      </c>
      <c r="GI164" s="48">
        <f t="shared" si="66"/>
        <v>0</v>
      </c>
      <c r="GJ164" s="48">
        <f t="shared" si="66"/>
        <v>0</v>
      </c>
      <c r="GK164" s="48">
        <f t="shared" si="66"/>
        <v>0</v>
      </c>
      <c r="GL164" s="48">
        <f t="shared" ref="GL164:IW164" si="67">SUM(GL165:GL229)</f>
        <v>0</v>
      </c>
      <c r="GM164" s="48">
        <f t="shared" si="67"/>
        <v>0</v>
      </c>
      <c r="GN164" s="48">
        <f t="shared" si="67"/>
        <v>0</v>
      </c>
      <c r="GO164" s="48">
        <f t="shared" si="67"/>
        <v>0</v>
      </c>
      <c r="GP164" s="48">
        <f t="shared" si="67"/>
        <v>0</v>
      </c>
      <c r="GQ164" s="48">
        <f t="shared" si="67"/>
        <v>135</v>
      </c>
      <c r="GR164" s="48">
        <f t="shared" si="67"/>
        <v>0</v>
      </c>
      <c r="GS164" s="48">
        <f t="shared" si="67"/>
        <v>0</v>
      </c>
      <c r="GT164" s="48">
        <f t="shared" si="67"/>
        <v>0</v>
      </c>
      <c r="GU164" s="48">
        <f t="shared" si="67"/>
        <v>0</v>
      </c>
      <c r="GV164" s="48">
        <f t="shared" si="67"/>
        <v>0</v>
      </c>
      <c r="GW164" s="48">
        <f t="shared" si="67"/>
        <v>0</v>
      </c>
      <c r="GX164" s="48">
        <f t="shared" si="67"/>
        <v>0</v>
      </c>
      <c r="GY164" s="48">
        <f t="shared" si="67"/>
        <v>0</v>
      </c>
      <c r="GZ164" s="48">
        <f t="shared" si="67"/>
        <v>357</v>
      </c>
      <c r="HA164" s="48">
        <f t="shared" si="67"/>
        <v>0</v>
      </c>
      <c r="HB164" s="48">
        <f t="shared" si="67"/>
        <v>0</v>
      </c>
      <c r="HC164" s="48">
        <f t="shared" si="67"/>
        <v>0</v>
      </c>
      <c r="HD164" s="48">
        <f t="shared" si="67"/>
        <v>0</v>
      </c>
      <c r="HE164" s="48">
        <f t="shared" si="67"/>
        <v>0</v>
      </c>
      <c r="HF164" s="48">
        <f t="shared" si="67"/>
        <v>0</v>
      </c>
      <c r="HG164" s="48">
        <f t="shared" si="67"/>
        <v>0</v>
      </c>
      <c r="HH164" s="48">
        <f t="shared" si="67"/>
        <v>0</v>
      </c>
      <c r="HI164" s="48">
        <f t="shared" si="67"/>
        <v>0</v>
      </c>
      <c r="HJ164" s="48">
        <f t="shared" si="67"/>
        <v>0</v>
      </c>
      <c r="HK164" s="48">
        <f t="shared" si="67"/>
        <v>0</v>
      </c>
      <c r="HL164" s="48">
        <f t="shared" si="67"/>
        <v>0</v>
      </c>
      <c r="HM164" s="48">
        <f t="shared" si="67"/>
        <v>0</v>
      </c>
      <c r="HN164" s="48">
        <f t="shared" si="67"/>
        <v>0</v>
      </c>
      <c r="HO164" s="48">
        <f t="shared" si="67"/>
        <v>0</v>
      </c>
      <c r="HP164" s="48">
        <f t="shared" si="67"/>
        <v>2296</v>
      </c>
      <c r="HQ164" s="48">
        <f t="shared" si="67"/>
        <v>0</v>
      </c>
      <c r="HR164" s="48">
        <f t="shared" si="67"/>
        <v>0</v>
      </c>
      <c r="HS164" s="48">
        <f t="shared" si="67"/>
        <v>0</v>
      </c>
      <c r="HT164" s="48">
        <f t="shared" si="67"/>
        <v>0</v>
      </c>
      <c r="HU164" s="48">
        <f t="shared" si="67"/>
        <v>0</v>
      </c>
      <c r="HV164" s="48">
        <f t="shared" si="67"/>
        <v>0</v>
      </c>
      <c r="HW164" s="48">
        <f t="shared" si="67"/>
        <v>0</v>
      </c>
      <c r="HX164" s="48">
        <f t="shared" si="67"/>
        <v>0</v>
      </c>
      <c r="HY164" s="48">
        <f t="shared" si="67"/>
        <v>1082</v>
      </c>
      <c r="HZ164" s="48">
        <f t="shared" si="67"/>
        <v>2541</v>
      </c>
      <c r="IA164" s="48">
        <f t="shared" si="67"/>
        <v>0</v>
      </c>
      <c r="IB164" s="48">
        <f t="shared" si="67"/>
        <v>5315</v>
      </c>
      <c r="IC164" s="48">
        <f t="shared" si="67"/>
        <v>1890</v>
      </c>
      <c r="ID164" s="48">
        <f t="shared" si="67"/>
        <v>2596</v>
      </c>
      <c r="IE164" s="48">
        <f t="shared" si="67"/>
        <v>3828</v>
      </c>
      <c r="IF164" s="48">
        <f t="shared" si="67"/>
        <v>10281</v>
      </c>
      <c r="IG164" s="48">
        <f t="shared" si="67"/>
        <v>2763</v>
      </c>
      <c r="IH164" s="48">
        <f t="shared" si="67"/>
        <v>2945</v>
      </c>
      <c r="II164" s="48">
        <f t="shared" si="67"/>
        <v>9429</v>
      </c>
      <c r="IJ164" s="48">
        <f t="shared" si="67"/>
        <v>8920</v>
      </c>
      <c r="IK164" s="48">
        <f t="shared" si="67"/>
        <v>4680</v>
      </c>
      <c r="IL164" s="48">
        <f t="shared" si="67"/>
        <v>5110</v>
      </c>
      <c r="IM164" s="48">
        <f t="shared" si="67"/>
        <v>2568</v>
      </c>
      <c r="IN164" s="48">
        <f t="shared" si="67"/>
        <v>8102</v>
      </c>
      <c r="IO164" s="48">
        <f t="shared" si="67"/>
        <v>2581</v>
      </c>
      <c r="IP164" s="48">
        <f t="shared" si="67"/>
        <v>5907</v>
      </c>
      <c r="IQ164" s="48">
        <f t="shared" si="67"/>
        <v>2805</v>
      </c>
      <c r="IR164" s="48">
        <f t="shared" si="67"/>
        <v>0</v>
      </c>
      <c r="IS164" s="48">
        <f t="shared" si="67"/>
        <v>6166</v>
      </c>
      <c r="IT164" s="48">
        <f t="shared" si="67"/>
        <v>7796</v>
      </c>
      <c r="IU164" s="48">
        <f t="shared" si="67"/>
        <v>0</v>
      </c>
      <c r="IV164" s="48">
        <f t="shared" si="67"/>
        <v>5248</v>
      </c>
      <c r="IW164" s="48">
        <f t="shared" si="67"/>
        <v>1047</v>
      </c>
      <c r="IX164" s="48">
        <f t="shared" ref="IX164:LI164" si="68">SUM(IX165:IX229)</f>
        <v>2001</v>
      </c>
      <c r="IY164" s="48">
        <f t="shared" si="68"/>
        <v>2598</v>
      </c>
      <c r="IZ164" s="48">
        <f t="shared" si="68"/>
        <v>5288</v>
      </c>
      <c r="JA164" s="48">
        <f t="shared" si="68"/>
        <v>0</v>
      </c>
      <c r="JB164" s="48">
        <f t="shared" si="68"/>
        <v>2561</v>
      </c>
      <c r="JC164" s="48">
        <f t="shared" si="68"/>
        <v>0</v>
      </c>
      <c r="JD164" s="48">
        <f t="shared" si="68"/>
        <v>2558</v>
      </c>
      <c r="JE164" s="48">
        <f t="shared" si="68"/>
        <v>5842</v>
      </c>
      <c r="JF164" s="48">
        <f t="shared" si="68"/>
        <v>0</v>
      </c>
      <c r="JG164" s="48">
        <f t="shared" si="68"/>
        <v>2258</v>
      </c>
      <c r="JH164" s="48">
        <f t="shared" si="68"/>
        <v>3727</v>
      </c>
      <c r="JI164" s="48">
        <f t="shared" si="68"/>
        <v>0</v>
      </c>
      <c r="JJ164" s="48">
        <f t="shared" si="68"/>
        <v>0</v>
      </c>
      <c r="JK164" s="48">
        <f t="shared" si="68"/>
        <v>2141</v>
      </c>
      <c r="JL164" s="48">
        <f t="shared" si="68"/>
        <v>0</v>
      </c>
      <c r="JM164" s="48">
        <f t="shared" si="68"/>
        <v>0</v>
      </c>
      <c r="JN164" s="48">
        <f t="shared" si="68"/>
        <v>0</v>
      </c>
      <c r="JO164" s="48">
        <f t="shared" si="68"/>
        <v>0</v>
      </c>
      <c r="JP164" s="48">
        <f t="shared" si="68"/>
        <v>0</v>
      </c>
      <c r="JQ164" s="48">
        <f t="shared" si="68"/>
        <v>5</v>
      </c>
      <c r="JR164" s="48">
        <f t="shared" si="68"/>
        <v>0</v>
      </c>
      <c r="JS164" s="48">
        <f t="shared" si="68"/>
        <v>4</v>
      </c>
      <c r="JT164" s="48">
        <f t="shared" si="68"/>
        <v>0</v>
      </c>
      <c r="JU164" s="48">
        <f t="shared" si="68"/>
        <v>0</v>
      </c>
      <c r="JV164" s="48">
        <f t="shared" si="68"/>
        <v>0</v>
      </c>
      <c r="JW164" s="48">
        <f t="shared" si="68"/>
        <v>1302</v>
      </c>
      <c r="JX164" s="48">
        <f t="shared" si="68"/>
        <v>963</v>
      </c>
      <c r="JY164" s="48">
        <f t="shared" si="68"/>
        <v>0</v>
      </c>
      <c r="JZ164" s="48">
        <f t="shared" si="68"/>
        <v>5968</v>
      </c>
      <c r="KA164" s="48">
        <f t="shared" si="68"/>
        <v>6197</v>
      </c>
      <c r="KB164" s="48">
        <f t="shared" si="68"/>
        <v>5159</v>
      </c>
      <c r="KC164" s="48">
        <f t="shared" si="68"/>
        <v>1727</v>
      </c>
      <c r="KD164" s="48">
        <f t="shared" si="68"/>
        <v>3937</v>
      </c>
      <c r="KE164" s="48">
        <f t="shared" si="68"/>
        <v>1080</v>
      </c>
      <c r="KF164" s="48">
        <f t="shared" si="68"/>
        <v>0</v>
      </c>
      <c r="KG164" s="48">
        <f t="shared" si="68"/>
        <v>0</v>
      </c>
      <c r="KH164" s="48">
        <f t="shared" si="68"/>
        <v>857</v>
      </c>
      <c r="KI164" s="48">
        <f t="shared" si="68"/>
        <v>0</v>
      </c>
      <c r="KJ164" s="48">
        <f t="shared" si="68"/>
        <v>0</v>
      </c>
      <c r="KK164" s="48">
        <f t="shared" si="68"/>
        <v>1450</v>
      </c>
      <c r="KL164" s="48">
        <f t="shared" si="68"/>
        <v>0</v>
      </c>
      <c r="KM164" s="48">
        <f t="shared" si="68"/>
        <v>0</v>
      </c>
      <c r="KN164" s="48">
        <f t="shared" si="68"/>
        <v>0</v>
      </c>
      <c r="KO164" s="48">
        <f t="shared" si="68"/>
        <v>0</v>
      </c>
      <c r="KP164" s="48">
        <f t="shared" si="68"/>
        <v>868</v>
      </c>
      <c r="KQ164" s="48">
        <f t="shared" si="68"/>
        <v>2035</v>
      </c>
      <c r="KR164" s="48">
        <f t="shared" si="68"/>
        <v>2047</v>
      </c>
      <c r="KS164" s="48">
        <f t="shared" si="68"/>
        <v>7370</v>
      </c>
      <c r="KT164" s="48">
        <f t="shared" si="68"/>
        <v>3567</v>
      </c>
      <c r="KU164" s="48">
        <f t="shared" si="68"/>
        <v>820</v>
      </c>
      <c r="KV164" s="48">
        <f t="shared" si="68"/>
        <v>2557</v>
      </c>
      <c r="KW164" s="48">
        <f t="shared" si="68"/>
        <v>1655</v>
      </c>
      <c r="KX164" s="48">
        <f t="shared" si="68"/>
        <v>0</v>
      </c>
      <c r="KY164" s="48">
        <f t="shared" si="68"/>
        <v>4587</v>
      </c>
      <c r="KZ164" s="48">
        <f t="shared" si="68"/>
        <v>1642</v>
      </c>
      <c r="LA164" s="48">
        <f t="shared" si="68"/>
        <v>0</v>
      </c>
      <c r="LB164" s="48">
        <f t="shared" si="68"/>
        <v>2164</v>
      </c>
      <c r="LC164" s="48">
        <f t="shared" si="68"/>
        <v>4</v>
      </c>
      <c r="LD164" s="48">
        <f t="shared" si="68"/>
        <v>0</v>
      </c>
      <c r="LE164" s="48">
        <f t="shared" si="68"/>
        <v>0</v>
      </c>
      <c r="LF164" s="48">
        <f t="shared" si="68"/>
        <v>2704</v>
      </c>
      <c r="LG164" s="48">
        <f t="shared" si="68"/>
        <v>0</v>
      </c>
      <c r="LH164" s="48">
        <f t="shared" si="68"/>
        <v>4</v>
      </c>
      <c r="LI164" s="48">
        <f t="shared" si="68"/>
        <v>0</v>
      </c>
      <c r="LJ164" s="48">
        <f t="shared" ref="LJ164:NU164" si="69">SUM(LJ165:LJ229)</f>
        <v>0</v>
      </c>
      <c r="LK164" s="48">
        <f t="shared" si="69"/>
        <v>4</v>
      </c>
      <c r="LL164" s="48">
        <f t="shared" si="69"/>
        <v>0</v>
      </c>
      <c r="LM164" s="48">
        <f t="shared" si="69"/>
        <v>0</v>
      </c>
      <c r="LN164" s="48">
        <f t="shared" si="69"/>
        <v>0</v>
      </c>
      <c r="LO164" s="48">
        <f t="shared" si="69"/>
        <v>4</v>
      </c>
      <c r="LP164" s="48">
        <f t="shared" si="69"/>
        <v>0</v>
      </c>
      <c r="LQ164" s="48">
        <f t="shared" si="69"/>
        <v>0</v>
      </c>
      <c r="LR164" s="48">
        <f t="shared" si="69"/>
        <v>0</v>
      </c>
      <c r="LS164" s="48">
        <f t="shared" si="69"/>
        <v>0</v>
      </c>
      <c r="LT164" s="48">
        <f t="shared" si="69"/>
        <v>0</v>
      </c>
      <c r="LU164" s="48">
        <f t="shared" si="69"/>
        <v>0</v>
      </c>
      <c r="LV164" s="48">
        <f t="shared" si="69"/>
        <v>0</v>
      </c>
      <c r="LW164" s="48">
        <f t="shared" si="69"/>
        <v>0</v>
      </c>
      <c r="LX164" s="48">
        <f t="shared" si="69"/>
        <v>2548</v>
      </c>
      <c r="LY164" s="48">
        <f t="shared" si="69"/>
        <v>0</v>
      </c>
      <c r="LZ164" s="48">
        <f t="shared" si="69"/>
        <v>0</v>
      </c>
      <c r="MA164" s="48">
        <f t="shared" si="69"/>
        <v>0</v>
      </c>
      <c r="MB164" s="48">
        <f t="shared" si="69"/>
        <v>1240</v>
      </c>
      <c r="MC164" s="48">
        <f t="shared" si="69"/>
        <v>2165</v>
      </c>
      <c r="MD164" s="48">
        <f t="shared" si="69"/>
        <v>78</v>
      </c>
      <c r="ME164" s="48">
        <f t="shared" si="69"/>
        <v>1223</v>
      </c>
      <c r="MF164" s="48">
        <f t="shared" si="69"/>
        <v>1556</v>
      </c>
      <c r="MG164" s="48">
        <f t="shared" si="69"/>
        <v>2262</v>
      </c>
      <c r="MH164" s="48">
        <f t="shared" si="69"/>
        <v>0</v>
      </c>
      <c r="MI164" s="48">
        <f t="shared" si="69"/>
        <v>2575</v>
      </c>
      <c r="MJ164" s="48">
        <f t="shared" si="69"/>
        <v>2295</v>
      </c>
      <c r="MK164" s="48">
        <f t="shared" si="69"/>
        <v>0</v>
      </c>
      <c r="ML164" s="48">
        <f t="shared" si="69"/>
        <v>3713</v>
      </c>
      <c r="MM164" s="48">
        <f t="shared" si="69"/>
        <v>1794</v>
      </c>
      <c r="MN164" s="48">
        <f t="shared" si="69"/>
        <v>3825</v>
      </c>
      <c r="MO164" s="48">
        <f t="shared" si="69"/>
        <v>2154</v>
      </c>
      <c r="MP164" s="48">
        <f t="shared" si="69"/>
        <v>4061</v>
      </c>
      <c r="MQ164" s="48">
        <f t="shared" si="69"/>
        <v>13012</v>
      </c>
      <c r="MR164" s="48">
        <f t="shared" si="69"/>
        <v>2769</v>
      </c>
      <c r="MS164" s="48">
        <f t="shared" si="69"/>
        <v>3943</v>
      </c>
      <c r="MT164" s="48">
        <f t="shared" si="69"/>
        <v>1645</v>
      </c>
      <c r="MU164" s="48">
        <f t="shared" si="69"/>
        <v>6058</v>
      </c>
      <c r="MV164" s="48">
        <f t="shared" si="69"/>
        <v>6324</v>
      </c>
      <c r="MW164" s="48">
        <f t="shared" si="69"/>
        <v>2748</v>
      </c>
      <c r="MX164" s="48">
        <f t="shared" si="69"/>
        <v>6535</v>
      </c>
      <c r="MY164" s="48">
        <f t="shared" si="69"/>
        <v>4810</v>
      </c>
      <c r="MZ164" s="48">
        <f t="shared" si="69"/>
        <v>1992</v>
      </c>
      <c r="NA164" s="48">
        <f t="shared" si="69"/>
        <v>4217</v>
      </c>
      <c r="NB164" s="48">
        <f t="shared" si="69"/>
        <v>6101</v>
      </c>
      <c r="NC164" s="48">
        <f t="shared" si="69"/>
        <v>7509</v>
      </c>
      <c r="ND164" s="48">
        <f t="shared" si="69"/>
        <v>1630</v>
      </c>
      <c r="NE164" s="48">
        <f t="shared" si="69"/>
        <v>2713</v>
      </c>
      <c r="NF164" s="48">
        <f t="shared" si="69"/>
        <v>2771</v>
      </c>
      <c r="NG164" s="48">
        <f t="shared" si="69"/>
        <v>1773</v>
      </c>
      <c r="NH164" s="48">
        <f t="shared" si="69"/>
        <v>2</v>
      </c>
      <c r="NI164" s="48">
        <f t="shared" si="69"/>
        <v>1929</v>
      </c>
      <c r="NJ164" s="48">
        <f t="shared" si="69"/>
        <v>0</v>
      </c>
      <c r="NK164" s="48">
        <f t="shared" si="69"/>
        <v>2233</v>
      </c>
      <c r="NL164" s="48">
        <f t="shared" si="69"/>
        <v>2644</v>
      </c>
      <c r="NM164" s="48">
        <f t="shared" si="69"/>
        <v>0</v>
      </c>
      <c r="NN164" s="48">
        <f t="shared" si="69"/>
        <v>0</v>
      </c>
      <c r="NO164" s="48">
        <f t="shared" si="69"/>
        <v>613</v>
      </c>
      <c r="NP164" s="48">
        <f t="shared" si="69"/>
        <v>1105</v>
      </c>
      <c r="NQ164" s="48">
        <f t="shared" si="69"/>
        <v>1417</v>
      </c>
      <c r="NR164" s="48">
        <f t="shared" si="69"/>
        <v>2950</v>
      </c>
      <c r="NS164" s="48">
        <f t="shared" si="69"/>
        <v>2427</v>
      </c>
      <c r="NT164" s="48">
        <f t="shared" si="69"/>
        <v>1516</v>
      </c>
      <c r="NU164" s="48">
        <f t="shared" si="69"/>
        <v>1252</v>
      </c>
      <c r="NV164" s="48">
        <f t="shared" ref="NV164:QG164" si="70">SUM(NV165:NV229)</f>
        <v>2473</v>
      </c>
      <c r="NW164" s="48">
        <f t="shared" si="70"/>
        <v>0</v>
      </c>
      <c r="NX164" s="48">
        <f t="shared" si="70"/>
        <v>4238</v>
      </c>
      <c r="NY164" s="48">
        <f t="shared" si="70"/>
        <v>3045</v>
      </c>
      <c r="NZ164" s="48">
        <f t="shared" si="70"/>
        <v>4371</v>
      </c>
      <c r="OA164" s="48">
        <f t="shared" si="70"/>
        <v>1949</v>
      </c>
      <c r="OB164" s="48">
        <f t="shared" si="70"/>
        <v>6955</v>
      </c>
      <c r="OC164" s="48">
        <f t="shared" si="70"/>
        <v>0</v>
      </c>
      <c r="OD164" s="48">
        <f t="shared" si="70"/>
        <v>1162</v>
      </c>
      <c r="OE164" s="48">
        <f t="shared" si="70"/>
        <v>2089</v>
      </c>
      <c r="OF164" s="48">
        <f t="shared" si="70"/>
        <v>836</v>
      </c>
      <c r="OG164" s="48">
        <f t="shared" si="70"/>
        <v>764</v>
      </c>
      <c r="OH164" s="48">
        <f t="shared" si="70"/>
        <v>0</v>
      </c>
      <c r="OI164" s="48">
        <f t="shared" si="70"/>
        <v>2023</v>
      </c>
      <c r="OJ164" s="48">
        <f t="shared" si="70"/>
        <v>2598</v>
      </c>
      <c r="OK164" s="48">
        <f t="shared" si="70"/>
        <v>1815</v>
      </c>
      <c r="OL164" s="48">
        <f t="shared" si="70"/>
        <v>0</v>
      </c>
      <c r="OM164" s="48">
        <f t="shared" si="70"/>
        <v>3807</v>
      </c>
      <c r="ON164" s="48">
        <f t="shared" si="70"/>
        <v>0</v>
      </c>
      <c r="OO164" s="48">
        <f t="shared" si="70"/>
        <v>3320</v>
      </c>
      <c r="OP164" s="48">
        <f t="shared" si="70"/>
        <v>0</v>
      </c>
      <c r="OQ164" s="48">
        <f t="shared" si="70"/>
        <v>2313</v>
      </c>
      <c r="OR164" s="48">
        <f t="shared" si="70"/>
        <v>0</v>
      </c>
      <c r="OS164" s="48">
        <f t="shared" si="70"/>
        <v>0</v>
      </c>
      <c r="OT164" s="48">
        <f t="shared" si="70"/>
        <v>0</v>
      </c>
      <c r="OU164" s="48">
        <f t="shared" si="70"/>
        <v>1700</v>
      </c>
      <c r="OV164" s="48">
        <f t="shared" si="70"/>
        <v>2676</v>
      </c>
      <c r="OW164" s="48">
        <f t="shared" si="70"/>
        <v>0</v>
      </c>
      <c r="OX164" s="48">
        <f t="shared" si="70"/>
        <v>0</v>
      </c>
      <c r="OY164" s="48">
        <f t="shared" si="70"/>
        <v>0</v>
      </c>
      <c r="OZ164" s="48">
        <f t="shared" si="70"/>
        <v>0</v>
      </c>
      <c r="PA164" s="48">
        <f t="shared" si="70"/>
        <v>0</v>
      </c>
      <c r="PB164" s="48">
        <f t="shared" si="70"/>
        <v>0</v>
      </c>
      <c r="PC164" s="48">
        <f t="shared" si="70"/>
        <v>0</v>
      </c>
      <c r="PD164" s="48">
        <f t="shared" si="70"/>
        <v>0</v>
      </c>
      <c r="PE164" s="48">
        <f t="shared" si="70"/>
        <v>0</v>
      </c>
      <c r="PF164" s="48">
        <f t="shared" si="70"/>
        <v>0</v>
      </c>
      <c r="PG164" s="48">
        <f t="shared" si="70"/>
        <v>0</v>
      </c>
      <c r="PH164" s="48">
        <f t="shared" si="70"/>
        <v>0</v>
      </c>
      <c r="PI164" s="48">
        <f t="shared" si="70"/>
        <v>0</v>
      </c>
      <c r="PJ164" s="48">
        <f t="shared" si="70"/>
        <v>0</v>
      </c>
      <c r="PK164" s="48">
        <f t="shared" si="70"/>
        <v>0</v>
      </c>
      <c r="PL164" s="48">
        <f t="shared" si="70"/>
        <v>0</v>
      </c>
      <c r="PM164" s="48">
        <f t="shared" si="70"/>
        <v>0</v>
      </c>
      <c r="PN164" s="48">
        <f t="shared" si="70"/>
        <v>0</v>
      </c>
      <c r="PO164" s="48">
        <f t="shared" si="70"/>
        <v>0</v>
      </c>
      <c r="PP164" s="48">
        <f t="shared" si="70"/>
        <v>0</v>
      </c>
      <c r="PQ164" s="48">
        <f t="shared" si="70"/>
        <v>0</v>
      </c>
      <c r="PR164" s="48">
        <f t="shared" si="70"/>
        <v>0</v>
      </c>
      <c r="PS164" s="48">
        <f t="shared" si="70"/>
        <v>0</v>
      </c>
      <c r="PT164" s="48">
        <f t="shared" si="70"/>
        <v>0</v>
      </c>
      <c r="PU164" s="48">
        <f t="shared" si="70"/>
        <v>0</v>
      </c>
      <c r="PV164" s="48">
        <f t="shared" si="70"/>
        <v>0</v>
      </c>
      <c r="PW164" s="48">
        <f t="shared" si="70"/>
        <v>0</v>
      </c>
      <c r="PX164" s="48">
        <f t="shared" si="70"/>
        <v>0</v>
      </c>
      <c r="PY164" s="48">
        <f t="shared" si="70"/>
        <v>0</v>
      </c>
      <c r="PZ164" s="48">
        <f t="shared" si="70"/>
        <v>0</v>
      </c>
      <c r="QA164" s="48">
        <f t="shared" si="70"/>
        <v>0</v>
      </c>
      <c r="QB164" s="48">
        <f t="shared" si="70"/>
        <v>0</v>
      </c>
      <c r="QC164" s="48">
        <f t="shared" si="70"/>
        <v>0</v>
      </c>
      <c r="QD164" s="48">
        <f t="shared" si="70"/>
        <v>0</v>
      </c>
      <c r="QE164" s="48">
        <f t="shared" si="70"/>
        <v>0</v>
      </c>
      <c r="QF164" s="48">
        <f t="shared" si="70"/>
        <v>0</v>
      </c>
      <c r="QG164" s="48">
        <f t="shared" si="70"/>
        <v>0</v>
      </c>
      <c r="QH164" s="48">
        <f t="shared" ref="QH164:SS164" si="71">SUM(QH165:QH229)</f>
        <v>0</v>
      </c>
      <c r="QI164" s="48">
        <f t="shared" si="71"/>
        <v>0</v>
      </c>
      <c r="QJ164" s="48">
        <f t="shared" si="71"/>
        <v>0</v>
      </c>
      <c r="QK164" s="48">
        <f t="shared" si="71"/>
        <v>0</v>
      </c>
      <c r="QL164" s="48">
        <f t="shared" si="71"/>
        <v>0</v>
      </c>
      <c r="QM164" s="48">
        <f t="shared" si="71"/>
        <v>0</v>
      </c>
      <c r="QN164" s="48">
        <f t="shared" si="71"/>
        <v>0</v>
      </c>
      <c r="QO164" s="48">
        <f t="shared" si="71"/>
        <v>0</v>
      </c>
      <c r="QP164" s="48">
        <f t="shared" si="71"/>
        <v>0</v>
      </c>
      <c r="QQ164" s="48">
        <f t="shared" si="71"/>
        <v>0</v>
      </c>
      <c r="QR164" s="48">
        <f t="shared" si="71"/>
        <v>0</v>
      </c>
      <c r="QS164" s="48">
        <f t="shared" si="71"/>
        <v>0</v>
      </c>
      <c r="QT164" s="48">
        <f t="shared" si="71"/>
        <v>0</v>
      </c>
      <c r="QU164" s="48">
        <f t="shared" si="71"/>
        <v>0</v>
      </c>
      <c r="QV164" s="48">
        <f t="shared" si="71"/>
        <v>0</v>
      </c>
      <c r="QW164" s="48">
        <f t="shared" si="71"/>
        <v>0</v>
      </c>
      <c r="QX164" s="48">
        <f t="shared" si="71"/>
        <v>0</v>
      </c>
      <c r="QY164" s="48">
        <f t="shared" si="71"/>
        <v>0</v>
      </c>
      <c r="QZ164" s="48">
        <f t="shared" si="71"/>
        <v>0</v>
      </c>
      <c r="RA164" s="48">
        <f t="shared" si="71"/>
        <v>0</v>
      </c>
      <c r="RB164" s="48">
        <f t="shared" si="71"/>
        <v>0</v>
      </c>
      <c r="RC164" s="48">
        <f t="shared" si="71"/>
        <v>0</v>
      </c>
      <c r="RD164" s="48">
        <f t="shared" si="71"/>
        <v>0</v>
      </c>
      <c r="RE164" s="48">
        <f t="shared" si="71"/>
        <v>0</v>
      </c>
      <c r="RF164" s="48">
        <f t="shared" si="71"/>
        <v>0</v>
      </c>
      <c r="RG164" s="48">
        <f t="shared" si="71"/>
        <v>0</v>
      </c>
      <c r="RH164" s="48">
        <f t="shared" si="71"/>
        <v>0</v>
      </c>
      <c r="RI164" s="48">
        <f t="shared" si="71"/>
        <v>0</v>
      </c>
      <c r="RJ164" s="48">
        <f t="shared" si="71"/>
        <v>0</v>
      </c>
      <c r="RK164" s="48">
        <f t="shared" si="71"/>
        <v>0</v>
      </c>
      <c r="RL164" s="48">
        <f t="shared" si="71"/>
        <v>0</v>
      </c>
      <c r="RM164" s="48">
        <f t="shared" si="71"/>
        <v>0</v>
      </c>
      <c r="RN164" s="48">
        <f t="shared" si="71"/>
        <v>0</v>
      </c>
      <c r="RO164" s="48">
        <f t="shared" si="71"/>
        <v>0</v>
      </c>
      <c r="RP164" s="48">
        <f t="shared" si="71"/>
        <v>0</v>
      </c>
      <c r="RQ164" s="48">
        <f t="shared" si="71"/>
        <v>0</v>
      </c>
      <c r="RR164" s="48">
        <f t="shared" si="71"/>
        <v>0</v>
      </c>
      <c r="RS164" s="48">
        <f t="shared" si="71"/>
        <v>0</v>
      </c>
      <c r="RT164" s="48">
        <f t="shared" si="71"/>
        <v>0</v>
      </c>
      <c r="RU164" s="48">
        <f t="shared" si="71"/>
        <v>0</v>
      </c>
      <c r="RV164" s="48">
        <f t="shared" si="71"/>
        <v>0</v>
      </c>
      <c r="RW164" s="48">
        <f t="shared" si="71"/>
        <v>0</v>
      </c>
      <c r="RX164" s="48">
        <f t="shared" si="71"/>
        <v>0</v>
      </c>
      <c r="RY164" s="48">
        <f t="shared" si="71"/>
        <v>0</v>
      </c>
      <c r="RZ164" s="48">
        <f t="shared" si="71"/>
        <v>0</v>
      </c>
      <c r="SA164" s="48">
        <f t="shared" si="71"/>
        <v>0</v>
      </c>
      <c r="SB164" s="48">
        <f t="shared" si="71"/>
        <v>0</v>
      </c>
      <c r="SC164" s="48">
        <f t="shared" si="71"/>
        <v>0</v>
      </c>
      <c r="SD164" s="48">
        <f t="shared" si="71"/>
        <v>0</v>
      </c>
      <c r="SE164" s="48">
        <f t="shared" si="71"/>
        <v>0</v>
      </c>
      <c r="SF164" s="48">
        <f t="shared" si="71"/>
        <v>0</v>
      </c>
      <c r="SG164" s="48">
        <f t="shared" si="71"/>
        <v>0</v>
      </c>
      <c r="SH164" s="48">
        <f t="shared" si="71"/>
        <v>0</v>
      </c>
      <c r="SI164" s="48">
        <f t="shared" si="71"/>
        <v>0</v>
      </c>
      <c r="SJ164" s="48">
        <f t="shared" si="71"/>
        <v>0</v>
      </c>
      <c r="SK164" s="48">
        <f t="shared" si="71"/>
        <v>0</v>
      </c>
      <c r="SL164" s="48">
        <f t="shared" si="71"/>
        <v>0</v>
      </c>
      <c r="SM164" s="48">
        <f t="shared" si="71"/>
        <v>0</v>
      </c>
      <c r="SN164" s="48">
        <f t="shared" si="71"/>
        <v>0</v>
      </c>
      <c r="SO164" s="48">
        <f t="shared" si="71"/>
        <v>0</v>
      </c>
      <c r="SP164" s="48">
        <f t="shared" si="71"/>
        <v>0</v>
      </c>
      <c r="SQ164" s="48">
        <f t="shared" si="71"/>
        <v>0</v>
      </c>
      <c r="SR164" s="48">
        <f t="shared" si="71"/>
        <v>0</v>
      </c>
      <c r="SS164" s="48">
        <f t="shared" si="71"/>
        <v>0</v>
      </c>
      <c r="ST164" s="48">
        <f t="shared" ref="ST164:VE164" si="72">SUM(ST165:ST229)</f>
        <v>0</v>
      </c>
      <c r="SU164" s="48">
        <f t="shared" si="72"/>
        <v>0</v>
      </c>
      <c r="SV164" s="48">
        <f t="shared" si="72"/>
        <v>0</v>
      </c>
      <c r="SW164" s="48">
        <f t="shared" si="72"/>
        <v>0</v>
      </c>
      <c r="SX164" s="48">
        <f t="shared" si="72"/>
        <v>0</v>
      </c>
      <c r="SY164" s="48">
        <f t="shared" si="72"/>
        <v>0</v>
      </c>
      <c r="SZ164" s="48">
        <f t="shared" si="72"/>
        <v>0</v>
      </c>
      <c r="TA164" s="48">
        <f t="shared" si="72"/>
        <v>0</v>
      </c>
      <c r="TB164" s="48">
        <f t="shared" si="72"/>
        <v>0</v>
      </c>
      <c r="TC164" s="48">
        <f t="shared" si="72"/>
        <v>0</v>
      </c>
      <c r="TD164" s="48">
        <f t="shared" si="72"/>
        <v>0</v>
      </c>
      <c r="TE164" s="48">
        <f t="shared" si="72"/>
        <v>0</v>
      </c>
      <c r="TF164" s="48">
        <f t="shared" si="72"/>
        <v>0</v>
      </c>
      <c r="TG164" s="48">
        <f t="shared" si="72"/>
        <v>0</v>
      </c>
      <c r="TH164" s="48">
        <f t="shared" si="72"/>
        <v>0</v>
      </c>
      <c r="TI164" s="48">
        <f t="shared" si="72"/>
        <v>0</v>
      </c>
      <c r="TJ164" s="48">
        <f t="shared" si="72"/>
        <v>0</v>
      </c>
      <c r="TK164" s="48">
        <f t="shared" si="72"/>
        <v>0</v>
      </c>
      <c r="TL164" s="48">
        <f t="shared" si="72"/>
        <v>0</v>
      </c>
      <c r="TM164" s="48">
        <f t="shared" si="72"/>
        <v>0</v>
      </c>
      <c r="TN164" s="48">
        <f t="shared" si="72"/>
        <v>0</v>
      </c>
      <c r="TO164" s="48">
        <f t="shared" si="72"/>
        <v>0</v>
      </c>
      <c r="TP164" s="48">
        <f t="shared" si="72"/>
        <v>0</v>
      </c>
      <c r="TQ164" s="48">
        <f t="shared" si="72"/>
        <v>0</v>
      </c>
      <c r="TR164" s="48">
        <f t="shared" si="72"/>
        <v>0</v>
      </c>
      <c r="TS164" s="48">
        <f t="shared" si="72"/>
        <v>0</v>
      </c>
      <c r="TT164" s="48">
        <f t="shared" si="72"/>
        <v>0</v>
      </c>
      <c r="TU164" s="48">
        <f t="shared" si="72"/>
        <v>0</v>
      </c>
      <c r="TV164" s="48">
        <f t="shared" si="72"/>
        <v>0</v>
      </c>
      <c r="TW164" s="48">
        <f t="shared" si="72"/>
        <v>0</v>
      </c>
      <c r="TX164" s="48">
        <f t="shared" si="72"/>
        <v>0</v>
      </c>
      <c r="TY164" s="48">
        <f t="shared" si="72"/>
        <v>0</v>
      </c>
      <c r="TZ164" s="48">
        <f t="shared" si="72"/>
        <v>0</v>
      </c>
      <c r="UA164" s="48">
        <f t="shared" si="72"/>
        <v>0</v>
      </c>
      <c r="UB164" s="48">
        <f t="shared" si="72"/>
        <v>0</v>
      </c>
      <c r="UC164" s="48">
        <f t="shared" si="72"/>
        <v>0</v>
      </c>
      <c r="UD164" s="48">
        <f t="shared" si="72"/>
        <v>0</v>
      </c>
      <c r="UE164" s="48">
        <f t="shared" si="72"/>
        <v>0</v>
      </c>
      <c r="UF164" s="48">
        <f t="shared" si="72"/>
        <v>0</v>
      </c>
      <c r="UG164" s="48">
        <f t="shared" si="72"/>
        <v>0</v>
      </c>
      <c r="UH164" s="48">
        <f t="shared" si="72"/>
        <v>0</v>
      </c>
      <c r="UI164" s="48">
        <f t="shared" si="72"/>
        <v>0</v>
      </c>
      <c r="UJ164" s="48">
        <f t="shared" si="72"/>
        <v>0</v>
      </c>
      <c r="UK164" s="48">
        <f t="shared" si="72"/>
        <v>0</v>
      </c>
      <c r="UL164" s="48">
        <f t="shared" si="72"/>
        <v>0</v>
      </c>
      <c r="UM164" s="48">
        <f t="shared" si="72"/>
        <v>0</v>
      </c>
      <c r="UN164" s="48">
        <f t="shared" si="72"/>
        <v>0</v>
      </c>
      <c r="UO164" s="48">
        <f t="shared" si="72"/>
        <v>0</v>
      </c>
      <c r="UP164" s="48">
        <f t="shared" si="72"/>
        <v>0</v>
      </c>
      <c r="UQ164" s="48">
        <f t="shared" si="72"/>
        <v>0</v>
      </c>
      <c r="UR164" s="48">
        <f t="shared" si="72"/>
        <v>0</v>
      </c>
      <c r="US164" s="48">
        <f t="shared" si="72"/>
        <v>0</v>
      </c>
      <c r="UT164" s="48">
        <f t="shared" si="72"/>
        <v>0</v>
      </c>
      <c r="UU164" s="48">
        <f t="shared" si="72"/>
        <v>0</v>
      </c>
      <c r="UV164" s="48">
        <f t="shared" si="72"/>
        <v>0</v>
      </c>
      <c r="UW164" s="48">
        <f t="shared" si="72"/>
        <v>0</v>
      </c>
      <c r="UX164" s="48">
        <f t="shared" si="72"/>
        <v>0</v>
      </c>
      <c r="UY164" s="48">
        <f t="shared" si="72"/>
        <v>0</v>
      </c>
      <c r="UZ164" s="48">
        <f t="shared" si="72"/>
        <v>0</v>
      </c>
      <c r="VA164" s="48">
        <f t="shared" si="72"/>
        <v>0</v>
      </c>
      <c r="VB164" s="48">
        <f t="shared" si="72"/>
        <v>0</v>
      </c>
      <c r="VC164" s="48">
        <f t="shared" si="72"/>
        <v>0</v>
      </c>
      <c r="VD164" s="48">
        <f t="shared" si="72"/>
        <v>0</v>
      </c>
      <c r="VE164" s="48">
        <f t="shared" si="72"/>
        <v>0</v>
      </c>
      <c r="VF164" s="48">
        <f t="shared" ref="VF164:XQ164" si="73">SUM(VF165:VF229)</f>
        <v>0</v>
      </c>
      <c r="VG164" s="48">
        <f t="shared" si="73"/>
        <v>0</v>
      </c>
      <c r="VH164" s="48">
        <f t="shared" si="73"/>
        <v>0</v>
      </c>
      <c r="VI164" s="48">
        <f t="shared" si="73"/>
        <v>0</v>
      </c>
      <c r="VJ164" s="48">
        <f t="shared" si="73"/>
        <v>0</v>
      </c>
      <c r="VK164" s="48">
        <f t="shared" si="73"/>
        <v>0</v>
      </c>
      <c r="VL164" s="48">
        <f t="shared" si="73"/>
        <v>0</v>
      </c>
      <c r="VM164" s="48">
        <f t="shared" si="73"/>
        <v>0</v>
      </c>
      <c r="VN164" s="48">
        <f t="shared" si="73"/>
        <v>0</v>
      </c>
      <c r="VO164" s="48">
        <f t="shared" si="73"/>
        <v>0</v>
      </c>
      <c r="VP164" s="48">
        <f t="shared" si="73"/>
        <v>0</v>
      </c>
      <c r="VQ164" s="48">
        <f t="shared" si="73"/>
        <v>0</v>
      </c>
      <c r="VR164" s="48">
        <f t="shared" si="73"/>
        <v>0</v>
      </c>
      <c r="VS164" s="48">
        <f t="shared" si="73"/>
        <v>0</v>
      </c>
      <c r="VT164" s="48">
        <f t="shared" si="73"/>
        <v>0</v>
      </c>
      <c r="VU164" s="48">
        <f t="shared" si="73"/>
        <v>0</v>
      </c>
      <c r="VV164" s="48">
        <f t="shared" si="73"/>
        <v>0</v>
      </c>
      <c r="VW164" s="48">
        <f t="shared" si="73"/>
        <v>0</v>
      </c>
      <c r="VX164" s="48">
        <f t="shared" si="73"/>
        <v>0</v>
      </c>
      <c r="VY164" s="48">
        <f t="shared" si="73"/>
        <v>0</v>
      </c>
      <c r="VZ164" s="48">
        <f t="shared" si="73"/>
        <v>0</v>
      </c>
      <c r="WA164" s="48">
        <f t="shared" si="73"/>
        <v>0</v>
      </c>
      <c r="WB164" s="48">
        <f t="shared" si="73"/>
        <v>0</v>
      </c>
      <c r="WC164" s="48">
        <f t="shared" si="73"/>
        <v>0</v>
      </c>
      <c r="WD164" s="48">
        <f t="shared" si="73"/>
        <v>0</v>
      </c>
      <c r="WE164" s="48">
        <f t="shared" si="73"/>
        <v>0</v>
      </c>
      <c r="WF164" s="48">
        <f t="shared" si="73"/>
        <v>0</v>
      </c>
      <c r="WG164" s="48">
        <f t="shared" si="73"/>
        <v>0</v>
      </c>
      <c r="WH164" s="48">
        <f t="shared" si="73"/>
        <v>0</v>
      </c>
      <c r="WI164" s="48">
        <f t="shared" si="73"/>
        <v>0</v>
      </c>
      <c r="WJ164" s="48">
        <f t="shared" si="73"/>
        <v>0</v>
      </c>
      <c r="WK164" s="48">
        <f t="shared" si="73"/>
        <v>0</v>
      </c>
      <c r="WL164" s="48">
        <f t="shared" si="73"/>
        <v>0</v>
      </c>
      <c r="WM164" s="48">
        <f t="shared" si="73"/>
        <v>0</v>
      </c>
      <c r="WN164" s="48">
        <f t="shared" si="73"/>
        <v>0</v>
      </c>
      <c r="WO164" s="48">
        <f t="shared" si="73"/>
        <v>0</v>
      </c>
      <c r="WP164" s="48">
        <f t="shared" si="73"/>
        <v>0</v>
      </c>
      <c r="WQ164" s="48">
        <f t="shared" si="73"/>
        <v>0</v>
      </c>
      <c r="WR164" s="48">
        <f t="shared" si="73"/>
        <v>0</v>
      </c>
      <c r="WS164" s="48">
        <f t="shared" si="73"/>
        <v>0</v>
      </c>
      <c r="WT164" s="48">
        <f t="shared" si="73"/>
        <v>0</v>
      </c>
      <c r="WU164" s="48">
        <f t="shared" si="73"/>
        <v>0</v>
      </c>
      <c r="WV164" s="48">
        <f t="shared" si="73"/>
        <v>0</v>
      </c>
      <c r="WW164" s="48">
        <f t="shared" si="73"/>
        <v>0</v>
      </c>
      <c r="WX164" s="48">
        <f t="shared" si="73"/>
        <v>0</v>
      </c>
      <c r="WY164" s="48">
        <f t="shared" si="73"/>
        <v>0</v>
      </c>
      <c r="WZ164" s="48">
        <f t="shared" si="73"/>
        <v>0</v>
      </c>
      <c r="XA164" s="48">
        <f t="shared" si="73"/>
        <v>0</v>
      </c>
      <c r="XB164" s="48">
        <f t="shared" si="73"/>
        <v>0</v>
      </c>
      <c r="XC164" s="48">
        <f t="shared" si="73"/>
        <v>0</v>
      </c>
      <c r="XD164" s="48">
        <f t="shared" si="73"/>
        <v>0</v>
      </c>
      <c r="XE164" s="48">
        <f t="shared" si="73"/>
        <v>0</v>
      </c>
      <c r="XF164" s="48">
        <f t="shared" si="73"/>
        <v>0</v>
      </c>
      <c r="XG164" s="48">
        <f t="shared" si="73"/>
        <v>0</v>
      </c>
      <c r="XH164" s="48">
        <f t="shared" si="73"/>
        <v>0</v>
      </c>
      <c r="XI164" s="48">
        <f t="shared" si="73"/>
        <v>0</v>
      </c>
      <c r="XJ164" s="48">
        <f t="shared" si="73"/>
        <v>0</v>
      </c>
      <c r="XK164" s="48">
        <f t="shared" si="73"/>
        <v>0</v>
      </c>
      <c r="XL164" s="48">
        <f t="shared" si="73"/>
        <v>0</v>
      </c>
      <c r="XM164" s="48">
        <f t="shared" si="73"/>
        <v>0</v>
      </c>
      <c r="XN164" s="48">
        <f t="shared" si="73"/>
        <v>0</v>
      </c>
      <c r="XO164" s="48">
        <f t="shared" si="73"/>
        <v>0</v>
      </c>
      <c r="XP164" s="48">
        <f t="shared" si="73"/>
        <v>0</v>
      </c>
      <c r="XQ164" s="48">
        <f t="shared" si="73"/>
        <v>0</v>
      </c>
      <c r="XR164" s="48">
        <f t="shared" ref="XR164:AAC164" si="74">SUM(XR165:XR229)</f>
        <v>0</v>
      </c>
      <c r="XS164" s="48">
        <f t="shared" si="74"/>
        <v>0</v>
      </c>
      <c r="XT164" s="48">
        <f t="shared" si="74"/>
        <v>0</v>
      </c>
      <c r="XU164" s="48">
        <f t="shared" si="74"/>
        <v>0</v>
      </c>
      <c r="XV164" s="48">
        <f t="shared" si="74"/>
        <v>0</v>
      </c>
      <c r="XW164" s="48">
        <f t="shared" si="74"/>
        <v>0</v>
      </c>
      <c r="XX164" s="48">
        <f t="shared" si="74"/>
        <v>0</v>
      </c>
      <c r="XY164" s="48">
        <f t="shared" si="74"/>
        <v>0</v>
      </c>
      <c r="XZ164" s="48">
        <f t="shared" si="74"/>
        <v>0</v>
      </c>
      <c r="YA164" s="48">
        <f t="shared" si="74"/>
        <v>0</v>
      </c>
      <c r="YB164" s="48">
        <f t="shared" si="74"/>
        <v>0</v>
      </c>
      <c r="YC164" s="48">
        <f t="shared" si="74"/>
        <v>0</v>
      </c>
      <c r="YD164" s="48">
        <f t="shared" si="74"/>
        <v>0</v>
      </c>
      <c r="YE164" s="48">
        <f t="shared" si="74"/>
        <v>0</v>
      </c>
      <c r="YF164" s="48">
        <f t="shared" si="74"/>
        <v>0</v>
      </c>
      <c r="YG164" s="48">
        <f t="shared" si="74"/>
        <v>0</v>
      </c>
      <c r="YH164" s="48">
        <f t="shared" si="74"/>
        <v>0</v>
      </c>
      <c r="YI164" s="48">
        <f t="shared" si="74"/>
        <v>0</v>
      </c>
      <c r="YJ164" s="48">
        <f t="shared" si="74"/>
        <v>0</v>
      </c>
      <c r="YK164" s="48">
        <f t="shared" si="74"/>
        <v>0</v>
      </c>
      <c r="YL164" s="48">
        <f t="shared" si="74"/>
        <v>0</v>
      </c>
      <c r="YM164" s="48">
        <f t="shared" si="74"/>
        <v>0</v>
      </c>
      <c r="YN164" s="48">
        <f t="shared" si="74"/>
        <v>0</v>
      </c>
      <c r="YO164" s="48">
        <f t="shared" si="74"/>
        <v>0</v>
      </c>
      <c r="YP164" s="48">
        <f t="shared" si="74"/>
        <v>0</v>
      </c>
      <c r="YQ164" s="48">
        <f t="shared" si="74"/>
        <v>0</v>
      </c>
      <c r="YR164" s="48">
        <f t="shared" si="74"/>
        <v>0</v>
      </c>
      <c r="YS164" s="48">
        <f t="shared" si="74"/>
        <v>0</v>
      </c>
      <c r="YT164" s="48">
        <f t="shared" si="74"/>
        <v>0</v>
      </c>
      <c r="YU164" s="48">
        <f t="shared" si="74"/>
        <v>0</v>
      </c>
      <c r="YV164" s="48">
        <f t="shared" si="74"/>
        <v>0</v>
      </c>
      <c r="YW164" s="48">
        <f t="shared" si="74"/>
        <v>0</v>
      </c>
      <c r="YX164" s="48">
        <f t="shared" si="74"/>
        <v>0</v>
      </c>
      <c r="YY164" s="48">
        <f t="shared" si="74"/>
        <v>0</v>
      </c>
      <c r="YZ164" s="48">
        <f t="shared" si="74"/>
        <v>0</v>
      </c>
      <c r="ZA164" s="48">
        <f t="shared" si="74"/>
        <v>0</v>
      </c>
      <c r="ZB164" s="48">
        <f t="shared" si="74"/>
        <v>0</v>
      </c>
      <c r="ZC164" s="48">
        <f t="shared" si="74"/>
        <v>0</v>
      </c>
      <c r="ZD164" s="48">
        <f t="shared" si="74"/>
        <v>0</v>
      </c>
      <c r="ZE164" s="48">
        <f t="shared" si="74"/>
        <v>0</v>
      </c>
      <c r="ZF164" s="48">
        <f t="shared" si="74"/>
        <v>0</v>
      </c>
      <c r="ZG164" s="48">
        <f t="shared" si="74"/>
        <v>0</v>
      </c>
      <c r="ZH164" s="48">
        <f t="shared" si="74"/>
        <v>0</v>
      </c>
      <c r="ZI164" s="48">
        <f t="shared" si="74"/>
        <v>0</v>
      </c>
      <c r="ZJ164" s="48">
        <f t="shared" si="74"/>
        <v>0</v>
      </c>
      <c r="ZK164" s="48">
        <f t="shared" si="74"/>
        <v>0</v>
      </c>
      <c r="ZL164" s="48">
        <f t="shared" si="74"/>
        <v>0</v>
      </c>
      <c r="ZM164" s="48">
        <f t="shared" si="74"/>
        <v>0</v>
      </c>
      <c r="ZN164" s="48">
        <f t="shared" si="74"/>
        <v>0</v>
      </c>
      <c r="ZO164" s="48">
        <f t="shared" si="74"/>
        <v>0</v>
      </c>
      <c r="ZP164" s="48">
        <f t="shared" si="74"/>
        <v>0</v>
      </c>
      <c r="ZQ164" s="48">
        <f t="shared" si="74"/>
        <v>0</v>
      </c>
      <c r="ZR164" s="48">
        <f t="shared" si="74"/>
        <v>0</v>
      </c>
      <c r="ZS164" s="48">
        <f t="shared" si="74"/>
        <v>0</v>
      </c>
      <c r="ZT164" s="48">
        <f t="shared" si="74"/>
        <v>0</v>
      </c>
      <c r="ZU164" s="48">
        <f t="shared" si="74"/>
        <v>0</v>
      </c>
      <c r="ZV164" s="48">
        <f t="shared" si="74"/>
        <v>0</v>
      </c>
      <c r="ZW164" s="48">
        <f t="shared" si="74"/>
        <v>0</v>
      </c>
      <c r="ZX164" s="48">
        <f t="shared" si="74"/>
        <v>0</v>
      </c>
      <c r="ZY164" s="48">
        <f t="shared" si="74"/>
        <v>0</v>
      </c>
      <c r="ZZ164" s="48">
        <f t="shared" si="74"/>
        <v>0</v>
      </c>
      <c r="AAA164" s="48">
        <f t="shared" si="74"/>
        <v>0</v>
      </c>
      <c r="AAB164" s="48">
        <f t="shared" si="74"/>
        <v>0</v>
      </c>
      <c r="AAC164" s="48">
        <f t="shared" si="74"/>
        <v>0</v>
      </c>
      <c r="AAD164" s="48">
        <f t="shared" ref="AAD164:ACO164" si="75">SUM(AAD165:AAD229)</f>
        <v>0</v>
      </c>
      <c r="AAE164" s="48">
        <f t="shared" si="75"/>
        <v>0</v>
      </c>
      <c r="AAF164" s="48">
        <f t="shared" si="75"/>
        <v>0</v>
      </c>
      <c r="AAG164" s="48">
        <f t="shared" si="75"/>
        <v>0</v>
      </c>
      <c r="AAH164" s="48">
        <f t="shared" si="75"/>
        <v>0</v>
      </c>
      <c r="AAI164" s="48">
        <f t="shared" si="75"/>
        <v>0</v>
      </c>
      <c r="AAJ164" s="48">
        <f t="shared" si="75"/>
        <v>0</v>
      </c>
      <c r="AAK164" s="48">
        <f t="shared" si="75"/>
        <v>0</v>
      </c>
      <c r="AAL164" s="48">
        <f t="shared" si="75"/>
        <v>0</v>
      </c>
      <c r="AAM164" s="48">
        <f t="shared" si="75"/>
        <v>0</v>
      </c>
      <c r="AAN164" s="48">
        <f t="shared" si="75"/>
        <v>0</v>
      </c>
      <c r="AAO164" s="48">
        <f t="shared" si="75"/>
        <v>27.006447999999999</v>
      </c>
      <c r="AAP164" s="48">
        <f t="shared" si="75"/>
        <v>0</v>
      </c>
      <c r="AAQ164" s="48">
        <f t="shared" si="75"/>
        <v>0</v>
      </c>
      <c r="AAR164" s="48">
        <f t="shared" si="75"/>
        <v>0</v>
      </c>
      <c r="AAS164" s="48">
        <f t="shared" si="75"/>
        <v>0</v>
      </c>
      <c r="AAT164" s="48">
        <f t="shared" si="75"/>
        <v>0</v>
      </c>
      <c r="AAU164" s="48">
        <f t="shared" si="75"/>
        <v>0</v>
      </c>
      <c r="AAV164" s="48">
        <f t="shared" si="75"/>
        <v>0</v>
      </c>
      <c r="AAW164" s="48">
        <f t="shared" si="75"/>
        <v>0</v>
      </c>
      <c r="AAX164" s="48">
        <f t="shared" si="75"/>
        <v>0</v>
      </c>
      <c r="AAY164" s="48">
        <f t="shared" si="75"/>
        <v>0</v>
      </c>
      <c r="AAZ164" s="48">
        <f t="shared" si="75"/>
        <v>0</v>
      </c>
      <c r="ABA164" s="48">
        <f t="shared" si="75"/>
        <v>0</v>
      </c>
      <c r="ABB164" s="48">
        <f t="shared" si="75"/>
        <v>0</v>
      </c>
      <c r="ABC164" s="48">
        <f t="shared" si="75"/>
        <v>0</v>
      </c>
      <c r="ABD164" s="48">
        <f t="shared" si="75"/>
        <v>0</v>
      </c>
      <c r="ABE164" s="48">
        <f t="shared" si="75"/>
        <v>0</v>
      </c>
      <c r="ABF164" s="48">
        <f t="shared" si="75"/>
        <v>0</v>
      </c>
      <c r="ABG164" s="48">
        <f t="shared" si="75"/>
        <v>0</v>
      </c>
      <c r="ABH164" s="48">
        <f t="shared" si="75"/>
        <v>0</v>
      </c>
      <c r="ABI164" s="48">
        <f t="shared" si="75"/>
        <v>0</v>
      </c>
      <c r="ABJ164" s="48">
        <f t="shared" si="75"/>
        <v>0</v>
      </c>
      <c r="ABK164" s="48">
        <f t="shared" si="75"/>
        <v>0</v>
      </c>
      <c r="ABL164" s="48">
        <f t="shared" si="75"/>
        <v>0</v>
      </c>
      <c r="ABM164" s="48">
        <f t="shared" si="75"/>
        <v>0</v>
      </c>
      <c r="ABN164" s="48">
        <f t="shared" si="75"/>
        <v>0</v>
      </c>
      <c r="ABO164" s="48">
        <f t="shared" si="75"/>
        <v>0</v>
      </c>
      <c r="ABP164" s="48">
        <f t="shared" si="75"/>
        <v>0</v>
      </c>
      <c r="ABQ164" s="48">
        <f t="shared" si="75"/>
        <v>0</v>
      </c>
      <c r="ABR164" s="48">
        <f t="shared" si="75"/>
        <v>0</v>
      </c>
      <c r="ABS164" s="48">
        <f t="shared" si="75"/>
        <v>0</v>
      </c>
      <c r="ABT164" s="48">
        <f t="shared" si="75"/>
        <v>0</v>
      </c>
      <c r="ABU164" s="48">
        <f t="shared" si="75"/>
        <v>0</v>
      </c>
      <c r="ABV164" s="48">
        <f t="shared" si="75"/>
        <v>0</v>
      </c>
      <c r="ABW164" s="48">
        <f t="shared" si="75"/>
        <v>4330.4580000000005</v>
      </c>
      <c r="ABX164" s="48">
        <f t="shared" si="75"/>
        <v>0</v>
      </c>
      <c r="ABY164" s="48">
        <f t="shared" si="75"/>
        <v>14191.698222000001</v>
      </c>
      <c r="ABZ164" s="48">
        <f t="shared" si="75"/>
        <v>0</v>
      </c>
      <c r="ACA164" s="48">
        <f t="shared" si="75"/>
        <v>0</v>
      </c>
      <c r="ACB164" s="48">
        <f t="shared" si="75"/>
        <v>8660.5223220000007</v>
      </c>
      <c r="ACC164" s="48">
        <f t="shared" si="75"/>
        <v>2598.2748000000001</v>
      </c>
      <c r="ACD164" s="48">
        <f t="shared" si="75"/>
        <v>0</v>
      </c>
      <c r="ACE164" s="48">
        <f t="shared" si="75"/>
        <v>0</v>
      </c>
      <c r="ACF164" s="48">
        <f t="shared" si="75"/>
        <v>0</v>
      </c>
      <c r="ACG164" s="48">
        <f t="shared" si="75"/>
        <v>0</v>
      </c>
      <c r="ACH164" s="48">
        <f t="shared" si="75"/>
        <v>0</v>
      </c>
      <c r="ACI164" s="48">
        <f t="shared" si="75"/>
        <v>3030.9269220000006</v>
      </c>
      <c r="ACJ164" s="48">
        <f t="shared" si="75"/>
        <v>0</v>
      </c>
      <c r="ACK164" s="48">
        <f t="shared" si="75"/>
        <v>8660.9160000000011</v>
      </c>
      <c r="ACL164" s="48">
        <f t="shared" si="75"/>
        <v>8666.8211700000011</v>
      </c>
      <c r="ACM164" s="48">
        <f t="shared" si="75"/>
        <v>7361.3849220000011</v>
      </c>
      <c r="ACN164" s="48">
        <f t="shared" si="75"/>
        <v>0</v>
      </c>
      <c r="ACO164" s="48">
        <f t="shared" si="75"/>
        <v>270.06310800000006</v>
      </c>
      <c r="ACP164" s="48">
        <f t="shared" ref="ACP164:AFA164" si="76">SUM(ACP165:ACP229)</f>
        <v>0</v>
      </c>
      <c r="ACQ164" s="48">
        <f t="shared" si="76"/>
        <v>14029.896564000001</v>
      </c>
      <c r="ACR164" s="48">
        <f t="shared" si="76"/>
        <v>0</v>
      </c>
      <c r="ACS164" s="48">
        <f t="shared" si="76"/>
        <v>0</v>
      </c>
      <c r="ACT164" s="48">
        <f t="shared" si="76"/>
        <v>2769.918408</v>
      </c>
      <c r="ACU164" s="48">
        <f t="shared" si="76"/>
        <v>0</v>
      </c>
      <c r="ACV164" s="48">
        <f t="shared" si="76"/>
        <v>8653.4361180000014</v>
      </c>
      <c r="ACW164" s="48">
        <f t="shared" si="76"/>
        <v>0</v>
      </c>
      <c r="ACX164" s="48">
        <f t="shared" si="76"/>
        <v>6684.2587620000004</v>
      </c>
      <c r="ACY164" s="48">
        <f t="shared" si="76"/>
        <v>0</v>
      </c>
      <c r="ACZ164" s="48">
        <f t="shared" si="76"/>
        <v>0</v>
      </c>
      <c r="ADA164" s="48">
        <f t="shared" si="76"/>
        <v>0</v>
      </c>
      <c r="ADB164" s="48">
        <f t="shared" si="76"/>
        <v>0</v>
      </c>
      <c r="ADC164" s="48">
        <f t="shared" si="76"/>
        <v>0</v>
      </c>
      <c r="ADD164" s="48">
        <f t="shared" si="76"/>
        <v>0</v>
      </c>
      <c r="ADE164" s="48">
        <f t="shared" si="76"/>
        <v>0</v>
      </c>
      <c r="ADF164" s="48">
        <f t="shared" si="76"/>
        <v>0</v>
      </c>
      <c r="ADG164" s="48">
        <f t="shared" si="76"/>
        <v>0</v>
      </c>
      <c r="ADH164" s="48">
        <f t="shared" si="76"/>
        <v>0</v>
      </c>
      <c r="ADI164" s="48">
        <f t="shared" si="76"/>
        <v>0</v>
      </c>
      <c r="ADJ164" s="48">
        <f t="shared" si="76"/>
        <v>0</v>
      </c>
      <c r="ADK164" s="48">
        <f t="shared" si="76"/>
        <v>0</v>
      </c>
      <c r="ADL164" s="48">
        <f t="shared" si="76"/>
        <v>0</v>
      </c>
      <c r="ADM164" s="48">
        <f t="shared" si="76"/>
        <v>0</v>
      </c>
      <c r="ADN164" s="48">
        <f t="shared" si="76"/>
        <v>0</v>
      </c>
      <c r="ADO164" s="48">
        <f t="shared" si="76"/>
        <v>0</v>
      </c>
      <c r="ADP164" s="48">
        <f t="shared" si="76"/>
        <v>0</v>
      </c>
      <c r="ADQ164" s="48">
        <f t="shared" si="76"/>
        <v>0</v>
      </c>
      <c r="ADR164" s="48">
        <f t="shared" si="76"/>
        <v>0</v>
      </c>
      <c r="ADS164" s="48">
        <f t="shared" si="76"/>
        <v>0</v>
      </c>
      <c r="ADT164" s="48">
        <f t="shared" si="76"/>
        <v>0</v>
      </c>
      <c r="ADU164" s="48">
        <f t="shared" si="76"/>
        <v>0</v>
      </c>
      <c r="ADV164" s="48">
        <f t="shared" si="76"/>
        <v>0</v>
      </c>
      <c r="ADW164" s="48">
        <f t="shared" si="76"/>
        <v>0</v>
      </c>
      <c r="ADX164" s="48">
        <f t="shared" si="76"/>
        <v>0</v>
      </c>
      <c r="ADY164" s="48">
        <f t="shared" si="76"/>
        <v>0</v>
      </c>
      <c r="ADZ164" s="48">
        <f t="shared" si="76"/>
        <v>0</v>
      </c>
      <c r="AEA164" s="48">
        <f t="shared" si="76"/>
        <v>0</v>
      </c>
      <c r="AEB164" s="48">
        <f t="shared" si="76"/>
        <v>0</v>
      </c>
      <c r="AEC164" s="48">
        <f t="shared" si="76"/>
        <v>0</v>
      </c>
      <c r="AED164" s="48">
        <f t="shared" si="76"/>
        <v>0</v>
      </c>
      <c r="AEE164" s="48">
        <f t="shared" si="76"/>
        <v>0</v>
      </c>
      <c r="AEF164" s="48">
        <f t="shared" si="76"/>
        <v>0</v>
      </c>
      <c r="AEG164" s="48">
        <f t="shared" si="76"/>
        <v>0</v>
      </c>
      <c r="AEH164" s="48">
        <f t="shared" si="76"/>
        <v>0</v>
      </c>
      <c r="AEI164" s="48">
        <f t="shared" si="76"/>
        <v>0</v>
      </c>
      <c r="AEJ164" s="48">
        <f t="shared" si="76"/>
        <v>0</v>
      </c>
      <c r="AEK164" s="48">
        <f t="shared" si="76"/>
        <v>0</v>
      </c>
      <c r="AEL164" s="48">
        <f t="shared" si="76"/>
        <v>0</v>
      </c>
      <c r="AEM164" s="48">
        <f t="shared" si="76"/>
        <v>0</v>
      </c>
      <c r="AEN164" s="48">
        <f t="shared" si="76"/>
        <v>0</v>
      </c>
      <c r="AEO164" s="48">
        <f t="shared" si="76"/>
        <v>0</v>
      </c>
      <c r="AEP164" s="48">
        <f t="shared" si="76"/>
        <v>0</v>
      </c>
      <c r="AEQ164" s="48">
        <f t="shared" si="76"/>
        <v>0</v>
      </c>
      <c r="AER164" s="48">
        <f t="shared" si="76"/>
        <v>0</v>
      </c>
      <c r="AES164" s="48">
        <f t="shared" si="76"/>
        <v>0</v>
      </c>
      <c r="AET164" s="48">
        <f t="shared" si="76"/>
        <v>0</v>
      </c>
      <c r="AEU164" s="48">
        <f t="shared" si="76"/>
        <v>0</v>
      </c>
      <c r="AEV164" s="48">
        <f t="shared" si="76"/>
        <v>0</v>
      </c>
      <c r="AEW164" s="48">
        <f t="shared" si="76"/>
        <v>0</v>
      </c>
      <c r="AEX164" s="48">
        <f t="shared" si="76"/>
        <v>0</v>
      </c>
      <c r="AEY164" s="48">
        <f t="shared" si="76"/>
        <v>0</v>
      </c>
      <c r="AEZ164" s="48">
        <f t="shared" si="76"/>
        <v>0</v>
      </c>
      <c r="AFA164" s="48">
        <f t="shared" si="76"/>
        <v>0</v>
      </c>
      <c r="AFB164" s="48">
        <f t="shared" ref="AFB164:AHM164" si="77">SUM(AFB165:AFB229)</f>
        <v>0</v>
      </c>
      <c r="AFC164" s="48">
        <f t="shared" si="77"/>
        <v>0</v>
      </c>
      <c r="AFD164" s="48">
        <f t="shared" si="77"/>
        <v>0</v>
      </c>
      <c r="AFE164" s="48">
        <f t="shared" si="77"/>
        <v>0</v>
      </c>
      <c r="AFF164" s="48">
        <f t="shared" si="77"/>
        <v>0</v>
      </c>
      <c r="AFG164" s="48">
        <f t="shared" si="77"/>
        <v>0</v>
      </c>
      <c r="AFH164" s="48">
        <f t="shared" si="77"/>
        <v>0</v>
      </c>
      <c r="AFI164" s="48">
        <f t="shared" si="77"/>
        <v>0</v>
      </c>
      <c r="AFJ164" s="48">
        <f t="shared" si="77"/>
        <v>0</v>
      </c>
      <c r="AFK164" s="48">
        <f t="shared" si="77"/>
        <v>0</v>
      </c>
      <c r="AFL164" s="48">
        <f t="shared" si="77"/>
        <v>0</v>
      </c>
      <c r="AFM164" s="48">
        <f t="shared" si="77"/>
        <v>0</v>
      </c>
      <c r="AFN164" s="48">
        <f t="shared" si="77"/>
        <v>0</v>
      </c>
      <c r="AFO164" s="48">
        <f t="shared" si="77"/>
        <v>0</v>
      </c>
      <c r="AFP164" s="48">
        <f t="shared" si="77"/>
        <v>0</v>
      </c>
      <c r="AFQ164" s="48">
        <f t="shared" si="77"/>
        <v>0</v>
      </c>
      <c r="AFR164" s="48">
        <f t="shared" si="77"/>
        <v>0</v>
      </c>
      <c r="AFS164" s="48">
        <f t="shared" si="77"/>
        <v>0</v>
      </c>
      <c r="AFT164" s="48">
        <f t="shared" si="77"/>
        <v>0</v>
      </c>
      <c r="AFU164" s="48">
        <f t="shared" si="77"/>
        <v>0</v>
      </c>
      <c r="AFV164" s="48">
        <f t="shared" si="77"/>
        <v>0</v>
      </c>
      <c r="AFW164" s="48">
        <f t="shared" si="77"/>
        <v>0</v>
      </c>
      <c r="AFX164" s="48">
        <f t="shared" si="77"/>
        <v>0</v>
      </c>
      <c r="AFY164" s="48">
        <f t="shared" si="77"/>
        <v>0</v>
      </c>
      <c r="AFZ164" s="48">
        <f t="shared" si="77"/>
        <v>0</v>
      </c>
      <c r="AGA164" s="48">
        <f t="shared" si="77"/>
        <v>0</v>
      </c>
      <c r="AGB164" s="48">
        <f t="shared" si="77"/>
        <v>0</v>
      </c>
      <c r="AGC164" s="48">
        <f t="shared" si="77"/>
        <v>0</v>
      </c>
      <c r="AGD164" s="48">
        <f t="shared" si="77"/>
        <v>0</v>
      </c>
      <c r="AGE164" s="48">
        <f t="shared" si="77"/>
        <v>0</v>
      </c>
      <c r="AGF164" s="48">
        <f t="shared" si="77"/>
        <v>0</v>
      </c>
      <c r="AGG164" s="48">
        <f t="shared" si="77"/>
        <v>0</v>
      </c>
      <c r="AGH164" s="48">
        <f t="shared" si="77"/>
        <v>0</v>
      </c>
      <c r="AGI164" s="48">
        <f t="shared" si="77"/>
        <v>0</v>
      </c>
      <c r="AGJ164" s="48">
        <f t="shared" si="77"/>
        <v>0</v>
      </c>
      <c r="AGK164" s="48">
        <f t="shared" si="77"/>
        <v>0</v>
      </c>
      <c r="AGL164" s="48">
        <f t="shared" si="77"/>
        <v>0</v>
      </c>
      <c r="AGM164" s="48">
        <f t="shared" si="77"/>
        <v>0</v>
      </c>
      <c r="AGN164" s="48">
        <f t="shared" si="77"/>
        <v>0</v>
      </c>
      <c r="AGO164" s="48">
        <f t="shared" si="77"/>
        <v>0</v>
      </c>
      <c r="AGP164" s="48">
        <f t="shared" si="77"/>
        <v>0</v>
      </c>
      <c r="AGQ164" s="48">
        <f t="shared" si="77"/>
        <v>0</v>
      </c>
      <c r="AGR164" s="48">
        <f t="shared" si="77"/>
        <v>0</v>
      </c>
      <c r="AGS164" s="48">
        <f t="shared" si="77"/>
        <v>0</v>
      </c>
      <c r="AGT164" s="48">
        <f t="shared" si="77"/>
        <v>0</v>
      </c>
      <c r="AGU164" s="48">
        <f t="shared" si="77"/>
        <v>0</v>
      </c>
      <c r="AGV164" s="48">
        <f t="shared" si="77"/>
        <v>0</v>
      </c>
      <c r="AGW164" s="48">
        <f t="shared" si="77"/>
        <v>0</v>
      </c>
      <c r="AGX164" s="48">
        <f t="shared" si="77"/>
        <v>0</v>
      </c>
      <c r="AGY164" s="48">
        <f t="shared" si="77"/>
        <v>0</v>
      </c>
      <c r="AGZ164" s="48">
        <f t="shared" si="77"/>
        <v>0</v>
      </c>
      <c r="AHA164" s="48">
        <f t="shared" si="77"/>
        <v>0</v>
      </c>
      <c r="AHB164" s="48">
        <f t="shared" si="77"/>
        <v>0</v>
      </c>
      <c r="AHC164" s="48">
        <f t="shared" si="77"/>
        <v>0</v>
      </c>
      <c r="AHD164" s="48">
        <f t="shared" si="77"/>
        <v>0</v>
      </c>
      <c r="AHE164" s="48">
        <f t="shared" si="77"/>
        <v>0</v>
      </c>
      <c r="AHF164" s="48">
        <f t="shared" si="77"/>
        <v>0</v>
      </c>
      <c r="AHG164" s="48">
        <f t="shared" si="77"/>
        <v>0</v>
      </c>
      <c r="AHH164" s="48">
        <f t="shared" si="77"/>
        <v>0</v>
      </c>
      <c r="AHI164" s="48">
        <f t="shared" si="77"/>
        <v>0</v>
      </c>
      <c r="AHJ164" s="48">
        <f t="shared" si="77"/>
        <v>0</v>
      </c>
      <c r="AHK164" s="48">
        <f t="shared" si="77"/>
        <v>0</v>
      </c>
      <c r="AHL164" s="48">
        <f t="shared" si="77"/>
        <v>0</v>
      </c>
      <c r="AHM164" s="48">
        <f t="shared" si="77"/>
        <v>0</v>
      </c>
      <c r="AHN164" s="48">
        <f t="shared" ref="AHN164:AJY164" si="78">SUM(AHN165:AHN229)</f>
        <v>0</v>
      </c>
      <c r="AHO164" s="48">
        <f t="shared" si="78"/>
        <v>0</v>
      </c>
      <c r="AHP164" s="48">
        <f t="shared" si="78"/>
        <v>0</v>
      </c>
      <c r="AHQ164" s="48">
        <f t="shared" si="78"/>
        <v>0</v>
      </c>
      <c r="AHR164" s="48">
        <f t="shared" si="78"/>
        <v>0</v>
      </c>
      <c r="AHS164" s="48">
        <f t="shared" si="78"/>
        <v>0</v>
      </c>
      <c r="AHT164" s="48">
        <f t="shared" si="78"/>
        <v>0</v>
      </c>
      <c r="AHU164" s="48">
        <f t="shared" si="78"/>
        <v>0</v>
      </c>
      <c r="AHV164" s="48">
        <f t="shared" si="78"/>
        <v>0</v>
      </c>
      <c r="AHW164" s="48">
        <f t="shared" si="78"/>
        <v>0</v>
      </c>
      <c r="AHX164" s="48">
        <f t="shared" si="78"/>
        <v>0</v>
      </c>
      <c r="AHY164" s="48">
        <f t="shared" si="78"/>
        <v>0</v>
      </c>
      <c r="AHZ164" s="48">
        <f t="shared" si="78"/>
        <v>0</v>
      </c>
      <c r="AIA164" s="48">
        <f t="shared" si="78"/>
        <v>0</v>
      </c>
      <c r="AIB164" s="48">
        <f t="shared" si="78"/>
        <v>0</v>
      </c>
      <c r="AIC164" s="48">
        <f t="shared" si="78"/>
        <v>0</v>
      </c>
      <c r="AID164" s="48">
        <f t="shared" si="78"/>
        <v>0</v>
      </c>
      <c r="AIE164" s="48">
        <f t="shared" si="78"/>
        <v>0</v>
      </c>
      <c r="AIF164" s="48">
        <f t="shared" si="78"/>
        <v>0</v>
      </c>
      <c r="AIG164" s="48">
        <f t="shared" si="78"/>
        <v>0</v>
      </c>
      <c r="AIH164" s="48">
        <f t="shared" si="78"/>
        <v>0</v>
      </c>
      <c r="AII164" s="48">
        <f t="shared" si="78"/>
        <v>0</v>
      </c>
      <c r="AIJ164" s="48">
        <f t="shared" si="78"/>
        <v>0</v>
      </c>
      <c r="AIK164" s="48">
        <f t="shared" si="78"/>
        <v>0</v>
      </c>
      <c r="AIL164" s="48">
        <f t="shared" si="78"/>
        <v>0</v>
      </c>
      <c r="AIM164" s="48">
        <f t="shared" si="78"/>
        <v>0</v>
      </c>
      <c r="AIN164" s="48">
        <f t="shared" si="78"/>
        <v>0</v>
      </c>
      <c r="AIO164" s="48">
        <f t="shared" si="78"/>
        <v>0</v>
      </c>
      <c r="AIP164" s="48">
        <f t="shared" si="78"/>
        <v>0</v>
      </c>
      <c r="AIQ164" s="48">
        <f t="shared" si="78"/>
        <v>0</v>
      </c>
      <c r="AIR164" s="48">
        <f t="shared" si="78"/>
        <v>0</v>
      </c>
      <c r="AIS164" s="48">
        <f t="shared" si="78"/>
        <v>0</v>
      </c>
      <c r="AIT164" s="48">
        <f t="shared" si="78"/>
        <v>0</v>
      </c>
      <c r="AIU164" s="48">
        <f t="shared" si="78"/>
        <v>0</v>
      </c>
      <c r="AIV164" s="48">
        <f t="shared" si="78"/>
        <v>0</v>
      </c>
      <c r="AIW164" s="48">
        <f t="shared" si="78"/>
        <v>0</v>
      </c>
      <c r="AIX164" s="48">
        <f t="shared" si="78"/>
        <v>0</v>
      </c>
      <c r="AIY164" s="48">
        <f t="shared" si="78"/>
        <v>0</v>
      </c>
      <c r="AIZ164" s="48">
        <f t="shared" si="78"/>
        <v>0</v>
      </c>
      <c r="AJA164" s="48">
        <f t="shared" si="78"/>
        <v>0</v>
      </c>
      <c r="AJB164" s="48">
        <f t="shared" si="78"/>
        <v>0</v>
      </c>
      <c r="AJC164" s="48">
        <f t="shared" si="78"/>
        <v>0</v>
      </c>
      <c r="AJD164" s="48">
        <f t="shared" si="78"/>
        <v>0</v>
      </c>
      <c r="AJE164" s="48">
        <f t="shared" si="78"/>
        <v>0</v>
      </c>
      <c r="AJF164" s="48">
        <f t="shared" si="78"/>
        <v>0</v>
      </c>
      <c r="AJG164" s="48">
        <f t="shared" si="78"/>
        <v>0</v>
      </c>
      <c r="AJH164" s="48">
        <f t="shared" si="78"/>
        <v>0</v>
      </c>
      <c r="AJI164" s="48">
        <f t="shared" si="78"/>
        <v>0</v>
      </c>
      <c r="AJJ164" s="48">
        <f t="shared" si="78"/>
        <v>0</v>
      </c>
      <c r="AJK164" s="48">
        <f t="shared" si="78"/>
        <v>0</v>
      </c>
      <c r="AJL164" s="48">
        <f t="shared" si="78"/>
        <v>0</v>
      </c>
      <c r="AJM164" s="48">
        <f t="shared" si="78"/>
        <v>0</v>
      </c>
      <c r="AJN164" s="48">
        <f t="shared" si="78"/>
        <v>0</v>
      </c>
      <c r="AJO164" s="48">
        <f t="shared" si="78"/>
        <v>0</v>
      </c>
      <c r="AJP164" s="48">
        <f t="shared" si="78"/>
        <v>0</v>
      </c>
      <c r="AJQ164" s="48">
        <f t="shared" si="78"/>
        <v>0</v>
      </c>
      <c r="AJR164" s="48">
        <f t="shared" si="78"/>
        <v>0</v>
      </c>
      <c r="AJS164" s="48">
        <f t="shared" si="78"/>
        <v>0</v>
      </c>
      <c r="AJT164" s="48">
        <f t="shared" si="78"/>
        <v>0</v>
      </c>
      <c r="AJU164" s="48">
        <f t="shared" si="78"/>
        <v>0</v>
      </c>
      <c r="AJV164" s="48">
        <f t="shared" si="78"/>
        <v>0</v>
      </c>
      <c r="AJW164" s="48">
        <f t="shared" si="78"/>
        <v>0</v>
      </c>
      <c r="AJX164" s="48">
        <f t="shared" si="78"/>
        <v>0</v>
      </c>
      <c r="AJY164" s="48">
        <f t="shared" si="78"/>
        <v>0</v>
      </c>
      <c r="AJZ164" s="48">
        <f t="shared" ref="AJZ164:ALU164" si="79">SUM(AJZ165:AJZ229)</f>
        <v>0</v>
      </c>
      <c r="AKA164" s="48">
        <f t="shared" si="79"/>
        <v>0</v>
      </c>
      <c r="AKB164" s="48">
        <f t="shared" si="79"/>
        <v>0</v>
      </c>
      <c r="AKC164" s="48">
        <f t="shared" si="79"/>
        <v>0</v>
      </c>
      <c r="AKD164" s="48">
        <f t="shared" si="79"/>
        <v>0</v>
      </c>
      <c r="AKE164" s="48">
        <f t="shared" si="79"/>
        <v>0</v>
      </c>
      <c r="AKF164" s="48">
        <f t="shared" si="79"/>
        <v>0</v>
      </c>
      <c r="AKG164" s="48">
        <f t="shared" si="79"/>
        <v>0</v>
      </c>
      <c r="AKH164" s="48">
        <f t="shared" si="79"/>
        <v>0</v>
      </c>
      <c r="AKI164" s="48">
        <f t="shared" si="79"/>
        <v>0</v>
      </c>
      <c r="AKJ164" s="48">
        <f t="shared" si="79"/>
        <v>0</v>
      </c>
      <c r="AKK164" s="48">
        <f t="shared" si="79"/>
        <v>0</v>
      </c>
      <c r="AKL164" s="48">
        <f t="shared" si="79"/>
        <v>0</v>
      </c>
      <c r="AKM164" s="48">
        <f t="shared" si="79"/>
        <v>0</v>
      </c>
      <c r="AKN164" s="48">
        <f t="shared" si="79"/>
        <v>0</v>
      </c>
      <c r="AKO164" s="48">
        <f t="shared" si="79"/>
        <v>0</v>
      </c>
      <c r="AKP164" s="48">
        <f t="shared" si="79"/>
        <v>0</v>
      </c>
      <c r="AKQ164" s="48">
        <f t="shared" si="79"/>
        <v>0</v>
      </c>
      <c r="AKR164" s="48">
        <f t="shared" si="79"/>
        <v>0</v>
      </c>
      <c r="AKS164" s="48">
        <f t="shared" si="79"/>
        <v>0</v>
      </c>
      <c r="AKT164" s="48">
        <f t="shared" si="79"/>
        <v>0</v>
      </c>
      <c r="AKU164" s="48">
        <f t="shared" si="79"/>
        <v>0</v>
      </c>
      <c r="AKV164" s="48">
        <f t="shared" si="79"/>
        <v>0</v>
      </c>
      <c r="AKW164" s="48">
        <f t="shared" si="79"/>
        <v>0</v>
      </c>
      <c r="AKX164" s="48">
        <f t="shared" si="79"/>
        <v>0</v>
      </c>
      <c r="AKY164" s="48">
        <f t="shared" si="79"/>
        <v>0</v>
      </c>
      <c r="AKZ164" s="48">
        <f t="shared" si="79"/>
        <v>0</v>
      </c>
      <c r="ALA164" s="48">
        <f t="shared" si="79"/>
        <v>0</v>
      </c>
      <c r="ALB164" s="48">
        <f t="shared" si="79"/>
        <v>0</v>
      </c>
      <c r="ALC164" s="48">
        <f t="shared" si="79"/>
        <v>0</v>
      </c>
      <c r="ALD164" s="48">
        <f t="shared" si="79"/>
        <v>0</v>
      </c>
      <c r="ALE164" s="48">
        <f t="shared" si="79"/>
        <v>0</v>
      </c>
      <c r="ALF164" s="48">
        <f t="shared" si="79"/>
        <v>0</v>
      </c>
      <c r="ALG164" s="48">
        <f t="shared" si="79"/>
        <v>0</v>
      </c>
      <c r="ALH164" s="48">
        <f t="shared" si="79"/>
        <v>0</v>
      </c>
      <c r="ALI164" s="48">
        <f t="shared" si="79"/>
        <v>0</v>
      </c>
      <c r="ALJ164" s="48">
        <f t="shared" si="79"/>
        <v>0</v>
      </c>
      <c r="ALK164" s="48">
        <f t="shared" si="79"/>
        <v>0</v>
      </c>
      <c r="ALL164" s="48">
        <f t="shared" si="79"/>
        <v>0</v>
      </c>
      <c r="ALM164" s="48">
        <f t="shared" si="79"/>
        <v>0</v>
      </c>
      <c r="ALN164" s="48">
        <f t="shared" si="79"/>
        <v>0</v>
      </c>
      <c r="ALO164" s="48">
        <f t="shared" si="79"/>
        <v>0</v>
      </c>
      <c r="ALP164" s="48">
        <f t="shared" si="79"/>
        <v>0</v>
      </c>
      <c r="ALQ164" s="48">
        <f t="shared" si="79"/>
        <v>0</v>
      </c>
      <c r="ALR164" s="48">
        <f t="shared" si="79"/>
        <v>0</v>
      </c>
      <c r="ALS164" s="48">
        <f t="shared" si="79"/>
        <v>0</v>
      </c>
      <c r="ALT164" s="48">
        <f t="shared" si="79"/>
        <v>0</v>
      </c>
      <c r="ALU164" s="48">
        <f t="shared" si="79"/>
        <v>0</v>
      </c>
    </row>
    <row r="165" spans="1:1009" s="48" customFormat="1" ht="14.25">
      <c r="A165" s="50" t="s">
        <v>249</v>
      </c>
      <c r="B165" s="48">
        <v>1041</v>
      </c>
      <c r="AM165" s="48">
        <v>848</v>
      </c>
      <c r="AN165" s="48">
        <v>823</v>
      </c>
      <c r="AY165" s="48">
        <v>866</v>
      </c>
      <c r="BK165" s="49"/>
      <c r="BO165" s="49"/>
      <c r="BR165" s="48">
        <v>757</v>
      </c>
      <c r="BV165" s="48">
        <v>1005</v>
      </c>
      <c r="IC165" s="48">
        <v>1890</v>
      </c>
      <c r="IE165" s="48">
        <v>1103</v>
      </c>
      <c r="JZ165" s="48">
        <v>3456</v>
      </c>
      <c r="KA165" s="48">
        <v>3650</v>
      </c>
      <c r="KS165" s="48">
        <v>2297</v>
      </c>
      <c r="ML165" s="48">
        <v>3713</v>
      </c>
      <c r="MM165" s="48">
        <v>1794</v>
      </c>
      <c r="MO165" s="48">
        <v>1221</v>
      </c>
      <c r="MP165" s="48">
        <v>1833</v>
      </c>
      <c r="MQ165" s="48">
        <v>2042</v>
      </c>
      <c r="MR165" s="48">
        <v>1746</v>
      </c>
      <c r="MS165" s="48">
        <v>1627</v>
      </c>
      <c r="MT165" s="48">
        <v>770</v>
      </c>
      <c r="MV165" s="48">
        <v>3502</v>
      </c>
      <c r="MW165" s="48">
        <v>650</v>
      </c>
      <c r="MX165" s="48">
        <v>1858</v>
      </c>
      <c r="MZ165" s="48">
        <v>909</v>
      </c>
      <c r="NA165" s="48">
        <v>832</v>
      </c>
      <c r="NB165" s="48">
        <v>4832</v>
      </c>
      <c r="NO165" s="48">
        <v>613</v>
      </c>
      <c r="NY165" s="48">
        <v>1805</v>
      </c>
      <c r="OD165" s="48">
        <v>1162</v>
      </c>
    </row>
    <row r="166" spans="1:1009" s="48" customFormat="1" ht="14.25">
      <c r="A166" s="50" t="s">
        <v>250</v>
      </c>
      <c r="BK166" s="49"/>
      <c r="BO166" s="49"/>
    </row>
    <row r="167" spans="1:1009" s="48" customFormat="1" ht="14.25">
      <c r="A167" s="47" t="s">
        <v>251</v>
      </c>
      <c r="BK167" s="49"/>
      <c r="BO167" s="49"/>
    </row>
    <row r="168" spans="1:1009" s="48" customFormat="1" ht="14.25">
      <c r="A168" s="50" t="s">
        <v>252</v>
      </c>
      <c r="BK168" s="49"/>
      <c r="BO168" s="49"/>
    </row>
    <row r="169" spans="1:1009" s="48" customFormat="1" ht="14.25">
      <c r="A169" s="50" t="s">
        <v>253</v>
      </c>
      <c r="BK169" s="49"/>
      <c r="BO169" s="49"/>
    </row>
    <row r="170" spans="1:1009" s="48" customFormat="1" ht="14.25">
      <c r="A170" s="50" t="s">
        <v>254</v>
      </c>
      <c r="BK170" s="49"/>
      <c r="BO170" s="49"/>
    </row>
    <row r="171" spans="1:1009" s="48" customFormat="1" ht="14.25">
      <c r="A171" s="50" t="s">
        <v>255</v>
      </c>
      <c r="BK171" s="49"/>
      <c r="BO171" s="49"/>
    </row>
    <row r="172" spans="1:1009" s="48" customFormat="1" ht="14.25">
      <c r="A172" s="50" t="s">
        <v>256</v>
      </c>
      <c r="BK172" s="49"/>
      <c r="BO172" s="49"/>
      <c r="HZ172" s="48">
        <v>29</v>
      </c>
      <c r="MD172" s="48">
        <v>78</v>
      </c>
    </row>
    <row r="173" spans="1:1009" s="48" customFormat="1" ht="14.25">
      <c r="A173" s="47" t="s">
        <v>257</v>
      </c>
      <c r="BK173" s="49"/>
      <c r="BO173" s="49"/>
    </row>
    <row r="174" spans="1:1009" s="48" customFormat="1" ht="14.25">
      <c r="A174" s="47" t="s">
        <v>258</v>
      </c>
      <c r="BK174" s="49"/>
      <c r="BO174" s="49"/>
    </row>
    <row r="175" spans="1:1009" s="48" customFormat="1" ht="14.25">
      <c r="A175" s="50" t="s">
        <v>259</v>
      </c>
      <c r="BK175" s="49"/>
      <c r="BO175" s="49"/>
    </row>
    <row r="176" spans="1:1009" s="48" customFormat="1" ht="14.25">
      <c r="A176" s="47" t="s">
        <v>260</v>
      </c>
      <c r="BK176" s="49"/>
      <c r="BO176" s="49"/>
    </row>
    <row r="177" spans="1:782" s="48" customFormat="1" ht="14.25">
      <c r="A177" s="50" t="s">
        <v>261</v>
      </c>
      <c r="BK177" s="49"/>
      <c r="BO177" s="49"/>
    </row>
    <row r="178" spans="1:782" s="48" customFormat="1" ht="14.25">
      <c r="A178" s="50" t="s">
        <v>262</v>
      </c>
      <c r="BK178" s="49"/>
      <c r="BO178" s="49"/>
    </row>
    <row r="179" spans="1:782" s="48" customFormat="1" ht="14.25">
      <c r="A179" s="50" t="s">
        <v>263</v>
      </c>
      <c r="BK179" s="49"/>
      <c r="BO179" s="49"/>
    </row>
    <row r="180" spans="1:782" s="48" customFormat="1" ht="14.25">
      <c r="A180" s="50" t="s">
        <v>264</v>
      </c>
      <c r="BK180" s="49"/>
      <c r="BO180" s="49"/>
      <c r="AAO180" s="48">
        <v>27.006447999999999</v>
      </c>
      <c r="AAP180" s="48" t="s">
        <v>399</v>
      </c>
      <c r="ABW180" s="48" t="s">
        <v>399</v>
      </c>
      <c r="ABX180" s="48" t="s">
        <v>399</v>
      </c>
      <c r="ABY180" s="48" t="s">
        <v>399</v>
      </c>
      <c r="ABZ180" s="48" t="s">
        <v>399</v>
      </c>
      <c r="ACA180" s="48" t="s">
        <v>399</v>
      </c>
      <c r="ACB180" s="48" t="s">
        <v>399</v>
      </c>
      <c r="ACC180" s="48" t="s">
        <v>399</v>
      </c>
      <c r="ACD180" s="48" t="s">
        <v>399</v>
      </c>
      <c r="ACE180" s="48" t="s">
        <v>399</v>
      </c>
      <c r="ACF180" s="48" t="s">
        <v>399</v>
      </c>
      <c r="ACG180" s="48" t="s">
        <v>399</v>
      </c>
      <c r="ACH180" s="48" t="s">
        <v>399</v>
      </c>
      <c r="ACI180" s="48" t="s">
        <v>399</v>
      </c>
      <c r="ACJ180" s="48" t="s">
        <v>399</v>
      </c>
      <c r="ACK180" s="48" t="s">
        <v>399</v>
      </c>
      <c r="ACL180" s="48" t="s">
        <v>399</v>
      </c>
      <c r="ACM180" s="48" t="s">
        <v>399</v>
      </c>
      <c r="ACN180" s="48" t="s">
        <v>399</v>
      </c>
      <c r="ACO180" s="48">
        <v>270.06310800000006</v>
      </c>
      <c r="ACP180" s="48" t="s">
        <v>399</v>
      </c>
      <c r="ACQ180" s="48" t="s">
        <v>399</v>
      </c>
      <c r="ACR180" s="48" t="s">
        <v>399</v>
      </c>
      <c r="ACS180" s="48" t="s">
        <v>399</v>
      </c>
      <c r="ACT180" s="48" t="s">
        <v>399</v>
      </c>
      <c r="ACU180" s="48" t="s">
        <v>399</v>
      </c>
      <c r="ACV180" s="48" t="s">
        <v>399</v>
      </c>
      <c r="ACW180" s="48" t="s">
        <v>399</v>
      </c>
      <c r="ACX180" s="48" t="s">
        <v>399</v>
      </c>
      <c r="ACY180" s="48" t="s">
        <v>399</v>
      </c>
      <c r="ACZ180" s="48" t="s">
        <v>399</v>
      </c>
      <c r="ADA180" s="48" t="s">
        <v>399</v>
      </c>
      <c r="ADB180" s="48" t="s">
        <v>399</v>
      </c>
    </row>
    <row r="181" spans="1:782" s="48" customFormat="1" ht="14.25">
      <c r="A181" s="47" t="s">
        <v>265</v>
      </c>
      <c r="BK181" s="49"/>
      <c r="BO181" s="49"/>
    </row>
    <row r="182" spans="1:782" s="48" customFormat="1" ht="14.25">
      <c r="A182" s="47" t="s">
        <v>266</v>
      </c>
      <c r="BK182" s="49"/>
      <c r="BO182" s="49"/>
    </row>
    <row r="183" spans="1:782" s="48" customFormat="1" ht="14.25">
      <c r="A183" s="50" t="s">
        <v>267</v>
      </c>
      <c r="BK183" s="49"/>
      <c r="BO183" s="49"/>
    </row>
    <row r="184" spans="1:782" s="48" customFormat="1" ht="14.25">
      <c r="A184" s="47" t="s">
        <v>268</v>
      </c>
      <c r="B184" s="48">
        <v>9278</v>
      </c>
      <c r="C184" s="48">
        <v>4327</v>
      </c>
      <c r="D184" s="48">
        <v>2587</v>
      </c>
      <c r="E184" s="48">
        <v>4157</v>
      </c>
      <c r="F184" s="48">
        <v>3292</v>
      </c>
      <c r="G184" s="48">
        <v>2598</v>
      </c>
      <c r="S184" s="48">
        <v>388</v>
      </c>
      <c r="T184" s="48">
        <v>746</v>
      </c>
      <c r="U184" s="48">
        <v>1174</v>
      </c>
      <c r="V184" s="48">
        <v>1978</v>
      </c>
      <c r="W184" s="48">
        <v>4522</v>
      </c>
      <c r="X184" s="48">
        <v>3681</v>
      </c>
      <c r="Y184" s="48">
        <v>344</v>
      </c>
      <c r="Z184" s="48">
        <v>2491</v>
      </c>
      <c r="AB184" s="48">
        <v>3612</v>
      </c>
      <c r="AC184" s="48">
        <v>988</v>
      </c>
      <c r="AD184" s="48">
        <v>4235</v>
      </c>
      <c r="AE184" s="48">
        <v>4060</v>
      </c>
      <c r="AG184" s="48">
        <v>1252</v>
      </c>
      <c r="AH184" s="48">
        <v>1744</v>
      </c>
      <c r="AJ184" s="48">
        <v>2437</v>
      </c>
      <c r="AK184" s="48">
        <v>2336</v>
      </c>
      <c r="AL184" s="48">
        <v>3233</v>
      </c>
      <c r="AM184" s="48">
        <v>4552</v>
      </c>
      <c r="AO184" s="48">
        <v>424</v>
      </c>
      <c r="AP184" s="48">
        <v>5868</v>
      </c>
      <c r="AR184" s="48">
        <v>11283</v>
      </c>
      <c r="AS184" s="48">
        <v>4574</v>
      </c>
      <c r="AT184" s="48">
        <v>6778</v>
      </c>
      <c r="AV184" s="48">
        <v>5654</v>
      </c>
      <c r="AW184" s="48">
        <v>2378</v>
      </c>
      <c r="AY184" s="48">
        <v>1099</v>
      </c>
      <c r="AZ184" s="48">
        <v>7200</v>
      </c>
      <c r="BA184" s="48">
        <v>2598</v>
      </c>
      <c r="BB184" s="48">
        <v>2511</v>
      </c>
      <c r="BC184" s="48">
        <v>12228</v>
      </c>
      <c r="BD184" s="48">
        <v>3410</v>
      </c>
      <c r="BE184" s="48">
        <v>4016</v>
      </c>
      <c r="BF184" s="48">
        <v>1315</v>
      </c>
      <c r="BG184" s="48">
        <v>4215</v>
      </c>
      <c r="BJ184" s="48">
        <v>2603</v>
      </c>
      <c r="BK184" s="49">
        <v>2412</v>
      </c>
      <c r="BM184" s="48">
        <v>218</v>
      </c>
      <c r="BN184" s="48">
        <v>2598</v>
      </c>
      <c r="BO184" s="49">
        <v>2429</v>
      </c>
      <c r="BQ184" s="48">
        <v>3202</v>
      </c>
      <c r="BR184" s="48">
        <v>2552</v>
      </c>
      <c r="BS184" s="48">
        <v>3865</v>
      </c>
      <c r="BV184" s="48">
        <v>662</v>
      </c>
      <c r="BW184" s="48">
        <v>6771</v>
      </c>
      <c r="BX184" s="48">
        <v>5262</v>
      </c>
      <c r="BY184" s="48">
        <v>1297</v>
      </c>
      <c r="CB184" s="48">
        <v>5983</v>
      </c>
      <c r="CC184" s="48">
        <v>5348</v>
      </c>
      <c r="CE184" s="48">
        <v>4256</v>
      </c>
      <c r="CF184" s="48">
        <v>2544</v>
      </c>
      <c r="CG184" s="48">
        <v>833</v>
      </c>
      <c r="CH184" s="48">
        <v>2907</v>
      </c>
      <c r="CI184" s="48">
        <v>343</v>
      </c>
      <c r="CJ184" s="48">
        <v>751</v>
      </c>
      <c r="CK184" s="48">
        <v>3547</v>
      </c>
      <c r="CL184" s="48">
        <v>2290</v>
      </c>
      <c r="CM184" s="48">
        <v>1416</v>
      </c>
      <c r="CN184" s="48">
        <v>2458</v>
      </c>
      <c r="CQ184" s="48">
        <v>3130</v>
      </c>
      <c r="CR184" s="48">
        <v>3157</v>
      </c>
      <c r="CS184" s="48">
        <v>1752</v>
      </c>
      <c r="CT184" s="48">
        <v>2548</v>
      </c>
      <c r="CV184" s="48">
        <v>4702</v>
      </c>
      <c r="CW184" s="48">
        <v>1115</v>
      </c>
      <c r="CX184" s="48">
        <v>2415</v>
      </c>
      <c r="CY184" s="48">
        <v>2463</v>
      </c>
      <c r="CZ184" s="48">
        <v>4637</v>
      </c>
      <c r="DA184" s="48">
        <v>4925</v>
      </c>
      <c r="DB184" s="48">
        <v>3148</v>
      </c>
      <c r="DC184" s="48">
        <v>2541</v>
      </c>
      <c r="DD184" s="48">
        <v>2591</v>
      </c>
      <c r="DE184" s="48">
        <v>2595</v>
      </c>
      <c r="DG184" s="48">
        <v>2479</v>
      </c>
      <c r="DH184" s="48">
        <v>1117</v>
      </c>
      <c r="DW184" s="48">
        <v>718</v>
      </c>
      <c r="DX184" s="48">
        <v>836</v>
      </c>
      <c r="EB184" s="48">
        <v>907</v>
      </c>
      <c r="EC184" s="48">
        <v>1790</v>
      </c>
      <c r="ED184" s="48">
        <v>716</v>
      </c>
      <c r="EH184" s="48">
        <v>1636</v>
      </c>
      <c r="EI184" s="48">
        <v>1540</v>
      </c>
      <c r="EK184" s="48">
        <v>1986</v>
      </c>
      <c r="HP184" s="48">
        <v>2296</v>
      </c>
      <c r="HY184" s="48">
        <v>779</v>
      </c>
      <c r="HZ184" s="48">
        <v>2512</v>
      </c>
      <c r="IB184" s="48">
        <v>5315</v>
      </c>
      <c r="ID184" s="48">
        <v>2596</v>
      </c>
      <c r="IE184" s="48">
        <v>1028</v>
      </c>
      <c r="IF184" s="48">
        <v>10281</v>
      </c>
      <c r="IG184" s="48">
        <v>1556</v>
      </c>
      <c r="IH184" s="48">
        <v>2945</v>
      </c>
      <c r="II184" s="48">
        <v>8189</v>
      </c>
      <c r="IJ184" s="48">
        <v>7782</v>
      </c>
      <c r="IK184" s="48">
        <v>4677</v>
      </c>
      <c r="IL184" s="48">
        <v>5110</v>
      </c>
      <c r="IM184" s="48">
        <v>2568</v>
      </c>
      <c r="IN184" s="48">
        <v>8102</v>
      </c>
      <c r="IO184" s="48">
        <v>2576</v>
      </c>
      <c r="IP184" s="48">
        <v>4716</v>
      </c>
      <c r="IQ184" s="48">
        <v>2805</v>
      </c>
      <c r="IS184" s="48">
        <v>6166</v>
      </c>
      <c r="IT184" s="48">
        <v>5253</v>
      </c>
      <c r="IV184" s="48">
        <v>5244</v>
      </c>
      <c r="IX184" s="48">
        <v>2001</v>
      </c>
      <c r="IY184" s="48">
        <v>2598</v>
      </c>
      <c r="IZ184" s="48">
        <v>4210</v>
      </c>
      <c r="JB184" s="48">
        <v>2561</v>
      </c>
      <c r="JD184" s="48">
        <v>2553</v>
      </c>
      <c r="JE184" s="48">
        <v>5842</v>
      </c>
      <c r="JG184" s="48">
        <v>2258</v>
      </c>
      <c r="JH184" s="48">
        <v>2580</v>
      </c>
      <c r="JK184" s="48">
        <v>2141</v>
      </c>
      <c r="KA184" s="48">
        <v>2547</v>
      </c>
      <c r="KB184" s="48">
        <v>5159</v>
      </c>
      <c r="KD184" s="48">
        <v>2173</v>
      </c>
      <c r="KK184" s="48">
        <v>1450</v>
      </c>
      <c r="KP184" s="48">
        <v>866</v>
      </c>
      <c r="KQ184" s="48">
        <v>1169</v>
      </c>
      <c r="KR184" s="48">
        <v>2047</v>
      </c>
      <c r="KS184" s="48">
        <v>4727</v>
      </c>
      <c r="KT184" s="48">
        <v>2811</v>
      </c>
      <c r="KU184" s="48">
        <v>820</v>
      </c>
      <c r="KV184" s="48">
        <v>2557</v>
      </c>
      <c r="KW184" s="48">
        <v>901</v>
      </c>
      <c r="KY184" s="48">
        <v>4377</v>
      </c>
      <c r="KZ184" s="48">
        <v>1642</v>
      </c>
      <c r="LB184" s="48">
        <v>2164</v>
      </c>
      <c r="LF184" s="48">
        <v>2704</v>
      </c>
      <c r="LX184" s="48">
        <v>2548</v>
      </c>
      <c r="MC184" s="48">
        <v>2165</v>
      </c>
      <c r="MG184" s="48">
        <v>2262</v>
      </c>
      <c r="MJ184" s="48">
        <v>1243</v>
      </c>
      <c r="MN184" s="48">
        <v>994</v>
      </c>
      <c r="MQ184" s="48">
        <v>6320</v>
      </c>
      <c r="MS184" s="48">
        <v>2316</v>
      </c>
      <c r="MU184" s="48">
        <v>2338</v>
      </c>
      <c r="MW184" s="48">
        <v>2098</v>
      </c>
      <c r="MX184" s="48">
        <v>2659</v>
      </c>
      <c r="MY184" s="48">
        <v>4810</v>
      </c>
      <c r="NA184" s="48">
        <v>2094</v>
      </c>
      <c r="NC184" s="48">
        <v>6151</v>
      </c>
      <c r="NK184" s="48">
        <v>2233</v>
      </c>
      <c r="NR184" s="48">
        <v>2318</v>
      </c>
      <c r="NV184" s="48">
        <v>1213</v>
      </c>
      <c r="OG184" s="48">
        <v>0</v>
      </c>
      <c r="OJ184" s="48">
        <v>2598</v>
      </c>
      <c r="OV184" s="48">
        <v>1786</v>
      </c>
    </row>
    <row r="185" spans="1:782" s="48" customFormat="1" ht="14.25">
      <c r="A185" s="47" t="s">
        <v>269</v>
      </c>
      <c r="BK185" s="49"/>
      <c r="BO185" s="49"/>
    </row>
    <row r="186" spans="1:782" s="48" customFormat="1" ht="14.25">
      <c r="A186" s="50" t="s">
        <v>270</v>
      </c>
      <c r="BK186" s="49"/>
      <c r="BO186" s="49"/>
    </row>
    <row r="187" spans="1:782" s="48" customFormat="1" ht="14.25">
      <c r="A187" s="50" t="s">
        <v>271</v>
      </c>
      <c r="BK187" s="49"/>
      <c r="BO187" s="49"/>
    </row>
    <row r="188" spans="1:782" s="48" customFormat="1" ht="14.25">
      <c r="A188" s="47" t="s">
        <v>272</v>
      </c>
      <c r="BK188" s="49"/>
      <c r="BO188" s="49"/>
    </row>
    <row r="189" spans="1:782" s="48" customFormat="1" ht="14.25">
      <c r="A189" s="50" t="s">
        <v>273</v>
      </c>
      <c r="BK189" s="49"/>
      <c r="BO189" s="49"/>
    </row>
    <row r="190" spans="1:782" s="48" customFormat="1" ht="14.25">
      <c r="A190" s="50" t="s">
        <v>274</v>
      </c>
      <c r="BK190" s="49"/>
      <c r="BO190" s="49"/>
    </row>
    <row r="191" spans="1:782" s="48" customFormat="1" ht="14.25">
      <c r="A191" s="50" t="s">
        <v>275</v>
      </c>
      <c r="BK191" s="49"/>
      <c r="BO191" s="49"/>
    </row>
    <row r="192" spans="1:782" s="48" customFormat="1" ht="14.25">
      <c r="A192" s="50" t="s">
        <v>276</v>
      </c>
      <c r="BK192" s="49"/>
      <c r="BO192" s="49"/>
      <c r="KH192" s="48">
        <v>169</v>
      </c>
      <c r="KQ192" s="48">
        <v>866</v>
      </c>
      <c r="NG192" s="48">
        <v>508</v>
      </c>
    </row>
    <row r="193" spans="1:782" s="48" customFormat="1" ht="14.25">
      <c r="A193" s="50" t="s">
        <v>277</v>
      </c>
      <c r="BK193" s="49"/>
      <c r="BO193" s="49"/>
    </row>
    <row r="194" spans="1:782" s="48" customFormat="1" ht="14.25">
      <c r="A194" s="50" t="s">
        <v>278</v>
      </c>
      <c r="BK194" s="49"/>
      <c r="BO194" s="49"/>
    </row>
    <row r="195" spans="1:782" s="48" customFormat="1" ht="14.25">
      <c r="A195" s="50" t="s">
        <v>279</v>
      </c>
      <c r="R195" s="48">
        <v>20</v>
      </c>
      <c r="BK195" s="49"/>
      <c r="BO195" s="49"/>
    </row>
    <row r="196" spans="1:782" s="48" customFormat="1" ht="14.25">
      <c r="A196" s="50" t="s">
        <v>280</v>
      </c>
      <c r="BK196" s="49"/>
      <c r="BO196" s="49"/>
    </row>
    <row r="197" spans="1:782" s="48" customFormat="1" ht="14.25">
      <c r="A197" s="50" t="s">
        <v>281</v>
      </c>
      <c r="BK197" s="49"/>
      <c r="BO197" s="49"/>
    </row>
    <row r="198" spans="1:782" s="48" customFormat="1" ht="14.25">
      <c r="A198" s="50" t="s">
        <v>282</v>
      </c>
      <c r="D198" s="48">
        <v>681</v>
      </c>
      <c r="BA198" s="48">
        <v>1026</v>
      </c>
      <c r="BE198" s="48">
        <v>1083</v>
      </c>
      <c r="BF198" s="52"/>
      <c r="BK198" s="49"/>
      <c r="BO198" s="49"/>
    </row>
    <row r="199" spans="1:782" s="48" customFormat="1" ht="14.25">
      <c r="A199" s="50" t="s">
        <v>283</v>
      </c>
      <c r="BK199" s="49"/>
      <c r="BO199" s="49"/>
    </row>
    <row r="200" spans="1:782" s="48" customFormat="1" ht="14.25">
      <c r="A200" s="47" t="s">
        <v>284</v>
      </c>
      <c r="BK200" s="49"/>
      <c r="BO200" s="49"/>
    </row>
    <row r="201" spans="1:782" s="48" customFormat="1" ht="14.25">
      <c r="A201" s="50" t="s">
        <v>285</v>
      </c>
      <c r="BK201" s="49"/>
      <c r="BO201" s="49"/>
    </row>
    <row r="202" spans="1:782" s="48" customFormat="1" ht="14.25">
      <c r="A202" s="50" t="s">
        <v>286</v>
      </c>
      <c r="BK202" s="49"/>
      <c r="BO202" s="49"/>
    </row>
    <row r="203" spans="1:782" s="48" customFormat="1" ht="14.25">
      <c r="A203" s="50" t="s">
        <v>287</v>
      </c>
      <c r="BK203" s="49"/>
      <c r="BO203" s="49"/>
    </row>
    <row r="204" spans="1:782" s="48" customFormat="1" ht="14.25">
      <c r="A204" s="50" t="s">
        <v>288</v>
      </c>
      <c r="BK204" s="49"/>
      <c r="BO204" s="49"/>
    </row>
    <row r="205" spans="1:782" s="48" customFormat="1" ht="14.25">
      <c r="A205" s="50" t="s">
        <v>289</v>
      </c>
      <c r="BK205" s="49"/>
      <c r="BO205" s="49"/>
    </row>
    <row r="206" spans="1:782" s="48" customFormat="1" ht="14.25">
      <c r="A206" s="47" t="s">
        <v>290</v>
      </c>
      <c r="BK206" s="49"/>
      <c r="BO206" s="49"/>
    </row>
    <row r="207" spans="1:782" s="48" customFormat="1" ht="14.25">
      <c r="A207" s="50" t="s">
        <v>291</v>
      </c>
      <c r="B207" s="48">
        <v>1778</v>
      </c>
      <c r="C207" s="48">
        <v>563</v>
      </c>
      <c r="D207" s="48">
        <v>1055</v>
      </c>
      <c r="F207" s="48">
        <v>2091</v>
      </c>
      <c r="G207" s="48">
        <v>1225</v>
      </c>
      <c r="H207" s="48">
        <v>1120</v>
      </c>
      <c r="J207" s="48">
        <v>1798</v>
      </c>
      <c r="O207" s="48">
        <v>1051</v>
      </c>
      <c r="T207" s="48">
        <v>622</v>
      </c>
      <c r="U207" s="48">
        <v>646</v>
      </c>
      <c r="Y207" s="48">
        <v>440</v>
      </c>
      <c r="AA207" s="48">
        <v>831</v>
      </c>
      <c r="AD207" s="48">
        <v>472</v>
      </c>
      <c r="AM207" s="48">
        <v>682</v>
      </c>
      <c r="AO207" s="48">
        <v>1067</v>
      </c>
      <c r="AS207" s="48">
        <v>1044</v>
      </c>
      <c r="AU207" s="48">
        <v>650</v>
      </c>
      <c r="AV207" s="48">
        <v>959</v>
      </c>
      <c r="BA207" s="48">
        <v>951</v>
      </c>
      <c r="BC207" s="48">
        <v>350</v>
      </c>
      <c r="BK207" s="49"/>
      <c r="BO207" s="49"/>
      <c r="BR207" s="48">
        <v>650</v>
      </c>
      <c r="BU207" s="48">
        <v>520</v>
      </c>
      <c r="BW207" s="48">
        <v>650</v>
      </c>
      <c r="BZ207" s="48">
        <v>1635</v>
      </c>
      <c r="CB207" s="48">
        <v>1209</v>
      </c>
      <c r="CC207" s="48">
        <v>715</v>
      </c>
      <c r="CL207" s="48">
        <v>676</v>
      </c>
      <c r="CN207" s="48">
        <v>779</v>
      </c>
      <c r="DK207" s="48">
        <v>682</v>
      </c>
      <c r="DS207" s="48">
        <v>561</v>
      </c>
      <c r="DV207" s="48">
        <v>1083</v>
      </c>
      <c r="FM207" s="48">
        <v>1</v>
      </c>
      <c r="HY207" s="48">
        <v>303</v>
      </c>
      <c r="IE207" s="48">
        <v>1697</v>
      </c>
      <c r="II207" s="48">
        <v>1240</v>
      </c>
      <c r="IK207" s="48">
        <v>3</v>
      </c>
      <c r="IO207" s="48">
        <v>5</v>
      </c>
      <c r="IT207" s="48">
        <v>2543</v>
      </c>
      <c r="IV207" s="48">
        <v>4</v>
      </c>
      <c r="IW207" s="48">
        <v>1047</v>
      </c>
      <c r="IZ207" s="48">
        <v>1078</v>
      </c>
      <c r="JD207" s="48">
        <v>5</v>
      </c>
      <c r="JH207" s="48">
        <v>1147</v>
      </c>
      <c r="JQ207" s="48">
        <v>5</v>
      </c>
      <c r="JS207" s="48">
        <v>4</v>
      </c>
      <c r="JW207" s="48">
        <v>1302</v>
      </c>
      <c r="JX207" s="48">
        <v>963</v>
      </c>
      <c r="JZ207" s="48">
        <v>2512</v>
      </c>
      <c r="KC207" s="48">
        <v>1727</v>
      </c>
      <c r="KD207" s="48">
        <v>1764</v>
      </c>
      <c r="KE207" s="48">
        <v>1080</v>
      </c>
      <c r="KH207" s="48">
        <v>688</v>
      </c>
      <c r="KP207" s="48">
        <v>2</v>
      </c>
      <c r="KS207" s="48">
        <v>346</v>
      </c>
      <c r="KT207" s="48">
        <v>6</v>
      </c>
      <c r="LC207" s="48">
        <v>4</v>
      </c>
      <c r="LH207" s="48">
        <v>4</v>
      </c>
      <c r="LK207" s="48">
        <v>4</v>
      </c>
      <c r="LO207" s="48">
        <v>4</v>
      </c>
      <c r="MB207" s="48">
        <v>1240</v>
      </c>
      <c r="MI207" s="48">
        <v>1083</v>
      </c>
      <c r="MJ207" s="48">
        <v>1052</v>
      </c>
      <c r="MN207" s="48">
        <v>2831</v>
      </c>
      <c r="MO207" s="48">
        <v>933</v>
      </c>
      <c r="MP207" s="48">
        <v>1047</v>
      </c>
      <c r="MQ207" s="48">
        <v>894</v>
      </c>
      <c r="MR207" s="48">
        <v>1023</v>
      </c>
      <c r="MU207" s="48">
        <v>2539</v>
      </c>
      <c r="MV207" s="48">
        <v>1523</v>
      </c>
      <c r="MX207" s="48">
        <v>849</v>
      </c>
      <c r="NB207" s="48">
        <v>1269</v>
      </c>
      <c r="ND207" s="48">
        <v>1630</v>
      </c>
      <c r="NE207" s="48">
        <v>2713</v>
      </c>
      <c r="NF207" s="48">
        <v>2012</v>
      </c>
      <c r="NG207" s="48">
        <v>1265</v>
      </c>
      <c r="NH207" s="48">
        <v>2</v>
      </c>
      <c r="NI207" s="48">
        <v>1299</v>
      </c>
      <c r="NL207" s="48">
        <v>1299</v>
      </c>
      <c r="NP207" s="48">
        <v>1105</v>
      </c>
      <c r="NR207" s="48">
        <v>632</v>
      </c>
      <c r="NS207" s="48">
        <v>774</v>
      </c>
      <c r="NV207" s="48">
        <v>1260</v>
      </c>
      <c r="NX207" s="48">
        <v>2196</v>
      </c>
      <c r="NZ207" s="48">
        <v>2718</v>
      </c>
      <c r="OB207" s="48">
        <v>3707</v>
      </c>
      <c r="OE207" s="48">
        <v>2089</v>
      </c>
      <c r="OF207" s="48">
        <v>836</v>
      </c>
      <c r="OG207" s="48">
        <v>764</v>
      </c>
      <c r="OI207" s="48">
        <v>2023</v>
      </c>
      <c r="OK207" s="48">
        <v>1815</v>
      </c>
      <c r="OM207" s="48">
        <v>1425</v>
      </c>
      <c r="OO207" s="48">
        <v>2454</v>
      </c>
      <c r="OQ207" s="48">
        <v>775</v>
      </c>
      <c r="ABW207" s="48">
        <v>4330.4580000000005</v>
      </c>
      <c r="ABX207" s="48" t="s">
        <v>399</v>
      </c>
      <c r="ABY207" s="48">
        <v>14191.698222000001</v>
      </c>
      <c r="ABZ207" s="48" t="s">
        <v>399</v>
      </c>
      <c r="ACA207" s="48" t="s">
        <v>399</v>
      </c>
      <c r="ACB207" s="48">
        <v>8660.5223220000007</v>
      </c>
      <c r="ACC207" s="48">
        <v>2598.2748000000001</v>
      </c>
      <c r="ACD207" s="48" t="s">
        <v>399</v>
      </c>
      <c r="ACE207" s="48" t="s">
        <v>399</v>
      </c>
      <c r="ACF207" s="48" t="s">
        <v>399</v>
      </c>
      <c r="ACG207" s="48" t="s">
        <v>399</v>
      </c>
      <c r="ACH207" s="48" t="s">
        <v>399</v>
      </c>
      <c r="ACI207" s="48">
        <v>3030.9269220000006</v>
      </c>
      <c r="ACJ207" s="48" t="s">
        <v>399</v>
      </c>
      <c r="ACK207" s="48">
        <v>8660.9160000000011</v>
      </c>
      <c r="ACL207" s="48">
        <v>8666.8211700000011</v>
      </c>
      <c r="ACM207" s="48">
        <v>7361.3849220000011</v>
      </c>
      <c r="ACN207" s="48" t="s">
        <v>399</v>
      </c>
      <c r="ACO207" s="48" t="s">
        <v>399</v>
      </c>
      <c r="ACP207" s="48" t="s">
        <v>399</v>
      </c>
      <c r="ACQ207" s="48">
        <v>14029.896564000001</v>
      </c>
      <c r="ACR207" s="48" t="s">
        <v>399</v>
      </c>
      <c r="ACS207" s="48" t="s">
        <v>399</v>
      </c>
      <c r="ACT207" s="48">
        <v>2769.918408</v>
      </c>
      <c r="ACU207" s="48" t="s">
        <v>399</v>
      </c>
      <c r="ACV207" s="48">
        <v>8653.4361180000014</v>
      </c>
      <c r="ACW207" s="48" t="s">
        <v>399</v>
      </c>
      <c r="ACX207" s="48">
        <v>6684.2587620000004</v>
      </c>
      <c r="ACY207" s="48" t="s">
        <v>399</v>
      </c>
      <c r="ACZ207" s="48" t="s">
        <v>399</v>
      </c>
      <c r="ADA207" s="48" t="s">
        <v>399</v>
      </c>
      <c r="ADB207" s="48" t="s">
        <v>399</v>
      </c>
    </row>
    <row r="208" spans="1:782" s="48" customFormat="1" ht="14.25">
      <c r="A208" s="50" t="s">
        <v>292</v>
      </c>
      <c r="BK208" s="49"/>
      <c r="BO208" s="49"/>
      <c r="MQ208" s="48">
        <v>1277</v>
      </c>
    </row>
    <row r="209" spans="1:412" s="48" customFormat="1" ht="14.25">
      <c r="A209" s="47" t="s">
        <v>293</v>
      </c>
      <c r="BK209" s="49"/>
      <c r="BO209" s="49"/>
    </row>
    <row r="210" spans="1:412" s="48" customFormat="1" ht="14.25">
      <c r="A210" s="50" t="s">
        <v>294</v>
      </c>
      <c r="BK210" s="49"/>
      <c r="BO210" s="49"/>
    </row>
    <row r="211" spans="1:412" s="48" customFormat="1" ht="14.25">
      <c r="A211" s="50" t="s">
        <v>295</v>
      </c>
      <c r="BK211" s="49"/>
      <c r="BO211" s="49"/>
      <c r="IG211" s="48">
        <v>1207</v>
      </c>
      <c r="MU211" s="48">
        <v>1181</v>
      </c>
      <c r="MV211" s="48">
        <v>1299</v>
      </c>
      <c r="NC211" s="48">
        <v>1358</v>
      </c>
      <c r="NI211" s="48">
        <v>630</v>
      </c>
      <c r="NT211" s="48">
        <v>1516</v>
      </c>
      <c r="OB211" s="48">
        <v>3248</v>
      </c>
      <c r="OM211" s="48">
        <v>2382</v>
      </c>
      <c r="OQ211" s="48">
        <v>1538</v>
      </c>
      <c r="OU211" s="48">
        <v>1700</v>
      </c>
      <c r="OV211" s="48">
        <v>890</v>
      </c>
    </row>
    <row r="212" spans="1:412" s="48" customFormat="1" ht="14.25">
      <c r="A212" s="50" t="s">
        <v>296</v>
      </c>
      <c r="BK212" s="49"/>
      <c r="BO212" s="49"/>
    </row>
    <row r="213" spans="1:412" s="48" customFormat="1" ht="14.25">
      <c r="A213" s="50" t="s">
        <v>297</v>
      </c>
      <c r="BK213" s="49"/>
      <c r="BO213" s="49"/>
    </row>
    <row r="214" spans="1:412" s="48" customFormat="1" ht="14.25">
      <c r="A214" s="50" t="s">
        <v>298</v>
      </c>
      <c r="BK214" s="49"/>
      <c r="BO214" s="49"/>
    </row>
    <row r="215" spans="1:412" s="48" customFormat="1" ht="14.25">
      <c r="A215" s="50" t="s">
        <v>299</v>
      </c>
      <c r="BK215" s="49"/>
      <c r="BO215" s="49"/>
      <c r="MZ215" s="48">
        <v>1083</v>
      </c>
      <c r="NF215" s="48">
        <v>759</v>
      </c>
    </row>
    <row r="216" spans="1:412" s="48" customFormat="1" ht="14.25">
      <c r="A216" s="50" t="s">
        <v>300</v>
      </c>
      <c r="BK216" s="49"/>
      <c r="BO216" s="49"/>
    </row>
    <row r="217" spans="1:412" s="48" customFormat="1" ht="14.25">
      <c r="A217" s="47" t="s">
        <v>301</v>
      </c>
      <c r="BK217" s="49"/>
      <c r="BO217" s="49"/>
    </row>
    <row r="218" spans="1:412" s="48" customFormat="1" ht="14.25">
      <c r="A218" s="47" t="s">
        <v>302</v>
      </c>
      <c r="BK218" s="49"/>
      <c r="BO218" s="49"/>
      <c r="EE218" s="48">
        <v>354</v>
      </c>
      <c r="GQ218" s="48">
        <v>135</v>
      </c>
      <c r="GZ218" s="48">
        <v>357</v>
      </c>
      <c r="KY218" s="48">
        <v>210</v>
      </c>
    </row>
    <row r="219" spans="1:412" s="48" customFormat="1" ht="14.25">
      <c r="A219" s="47" t="s">
        <v>303</v>
      </c>
      <c r="BK219" s="49"/>
      <c r="BO219" s="49"/>
      <c r="BQ219" s="48">
        <v>236</v>
      </c>
      <c r="ME219" s="48">
        <v>1223</v>
      </c>
      <c r="MF219" s="48">
        <v>1556</v>
      </c>
      <c r="MI219" s="48">
        <v>1492</v>
      </c>
      <c r="NL219" s="48">
        <v>1345</v>
      </c>
      <c r="NQ219" s="48">
        <v>1417</v>
      </c>
      <c r="NS219" s="48">
        <v>1653</v>
      </c>
      <c r="NU219" s="48">
        <v>1252</v>
      </c>
      <c r="NX219" s="48">
        <v>2042</v>
      </c>
      <c r="NY219" s="48">
        <v>1240</v>
      </c>
      <c r="NZ219" s="48">
        <v>1653</v>
      </c>
      <c r="OA219" s="48">
        <v>1949</v>
      </c>
    </row>
    <row r="220" spans="1:412" s="48" customFormat="1" ht="14.25">
      <c r="A220" s="47" t="s">
        <v>304</v>
      </c>
      <c r="BK220" s="49"/>
      <c r="BO220" s="49"/>
    </row>
    <row r="221" spans="1:412" s="48" customFormat="1" ht="14.25">
      <c r="A221" s="50" t="s">
        <v>305</v>
      </c>
      <c r="BK221" s="49"/>
      <c r="BO221" s="49"/>
      <c r="FA221" s="48">
        <v>135</v>
      </c>
    </row>
    <row r="222" spans="1:412" s="48" customFormat="1" ht="14.25">
      <c r="A222" s="50" t="s">
        <v>306</v>
      </c>
      <c r="BK222" s="49"/>
      <c r="BO222" s="49"/>
    </row>
    <row r="223" spans="1:412" s="48" customFormat="1" ht="14.25">
      <c r="A223" s="50" t="s">
        <v>307</v>
      </c>
      <c r="BI223" s="48">
        <v>35</v>
      </c>
      <c r="BK223" s="49"/>
      <c r="BO223" s="49"/>
      <c r="CO223" s="48">
        <v>31</v>
      </c>
    </row>
    <row r="224" spans="1:412" s="48" customFormat="1" ht="14.25">
      <c r="A224" s="50" t="s">
        <v>308</v>
      </c>
      <c r="BK224" s="49"/>
      <c r="BO224" s="49"/>
    </row>
    <row r="225" spans="1:1009" s="48" customFormat="1" ht="14.25">
      <c r="A225" s="50" t="s">
        <v>309</v>
      </c>
      <c r="C225" s="48">
        <v>871</v>
      </c>
      <c r="AL225" s="48">
        <v>669</v>
      </c>
      <c r="AN225" s="48">
        <v>878</v>
      </c>
      <c r="AR225" s="48">
        <v>730</v>
      </c>
      <c r="AU225" s="48">
        <v>1938</v>
      </c>
      <c r="AV225" s="48">
        <v>516</v>
      </c>
      <c r="AX225" s="48">
        <v>866</v>
      </c>
      <c r="AZ225" s="48">
        <v>630</v>
      </c>
      <c r="BD225" s="48">
        <v>1169</v>
      </c>
      <c r="BE225" s="48">
        <v>630</v>
      </c>
      <c r="BF225" s="49">
        <v>1000</v>
      </c>
      <c r="BK225" s="49"/>
      <c r="BO225" s="49"/>
      <c r="CC225" s="48">
        <v>1019</v>
      </c>
      <c r="CG225" s="48">
        <v>990</v>
      </c>
      <c r="CO225" s="48">
        <v>1066</v>
      </c>
      <c r="CU225" s="48">
        <v>455</v>
      </c>
      <c r="IJ225" s="48">
        <v>1138</v>
      </c>
      <c r="IP225" s="48">
        <v>1191</v>
      </c>
      <c r="KT225" s="48">
        <v>750</v>
      </c>
      <c r="KW225" s="48">
        <v>754</v>
      </c>
      <c r="MP225" s="48">
        <v>1181</v>
      </c>
      <c r="MQ225" s="48">
        <v>2479</v>
      </c>
      <c r="MT225" s="48">
        <v>875</v>
      </c>
      <c r="MX225" s="48">
        <v>1169</v>
      </c>
      <c r="NA225" s="48">
        <v>1291</v>
      </c>
      <c r="OO225" s="48">
        <v>866</v>
      </c>
    </row>
    <row r="226" spans="1:1009" s="48" customFormat="1" ht="14.25">
      <c r="A226" s="50" t="s">
        <v>310</v>
      </c>
      <c r="BK226" s="49"/>
      <c r="BO226" s="49"/>
    </row>
    <row r="227" spans="1:1009" s="48" customFormat="1" ht="14.25">
      <c r="A227" s="47" t="s">
        <v>311</v>
      </c>
      <c r="BK227" s="49"/>
      <c r="BO227" s="49"/>
    </row>
    <row r="228" spans="1:1009" s="48" customFormat="1" ht="14.25">
      <c r="A228" s="50" t="s">
        <v>312</v>
      </c>
      <c r="BK228" s="49"/>
      <c r="BO228" s="49"/>
    </row>
    <row r="229" spans="1:1009" s="48" customFormat="1" ht="14.25">
      <c r="A229" s="50" t="s">
        <v>313</v>
      </c>
      <c r="BK229" s="49"/>
      <c r="BO229" s="49"/>
    </row>
    <row r="230" spans="1:1009" s="48" customFormat="1" ht="14.25">
      <c r="A230" s="50"/>
      <c r="BK230" s="49"/>
      <c r="BO230" s="49"/>
    </row>
    <row r="231" spans="1:1009" s="48" customFormat="1" ht="14.25">
      <c r="A231" s="50" t="s">
        <v>314</v>
      </c>
      <c r="B231" s="48">
        <f t="shared" ref="B231:BM231" si="80">SUM(B232:B286)</f>
        <v>7385</v>
      </c>
      <c r="C231" s="48">
        <f t="shared" si="80"/>
        <v>7645</v>
      </c>
      <c r="D231" s="48">
        <f t="shared" si="80"/>
        <v>6157</v>
      </c>
      <c r="E231" s="48">
        <f t="shared" si="80"/>
        <v>5508</v>
      </c>
      <c r="F231" s="48">
        <f t="shared" si="80"/>
        <v>8080</v>
      </c>
      <c r="G231" s="48">
        <f t="shared" si="80"/>
        <v>5368</v>
      </c>
      <c r="H231" s="48">
        <f t="shared" si="80"/>
        <v>14240</v>
      </c>
      <c r="I231" s="48">
        <f t="shared" si="80"/>
        <v>8729</v>
      </c>
      <c r="J231" s="48">
        <f t="shared" si="80"/>
        <v>14707</v>
      </c>
      <c r="K231" s="48">
        <f t="shared" si="80"/>
        <v>10319</v>
      </c>
      <c r="L231" s="48">
        <f t="shared" si="80"/>
        <v>9911</v>
      </c>
      <c r="M231" s="48">
        <f t="shared" si="80"/>
        <v>11060</v>
      </c>
      <c r="N231" s="48">
        <f t="shared" si="80"/>
        <v>9412</v>
      </c>
      <c r="O231" s="48">
        <f t="shared" si="80"/>
        <v>11156</v>
      </c>
      <c r="P231" s="48">
        <f t="shared" si="80"/>
        <v>14071</v>
      </c>
      <c r="Q231" s="48">
        <f t="shared" si="80"/>
        <v>5483</v>
      </c>
      <c r="R231" s="48">
        <f t="shared" si="80"/>
        <v>8715</v>
      </c>
      <c r="S231" s="48">
        <f t="shared" si="80"/>
        <v>9844</v>
      </c>
      <c r="T231" s="48">
        <f t="shared" si="80"/>
        <v>11211</v>
      </c>
      <c r="U231" s="48">
        <f t="shared" si="80"/>
        <v>11905</v>
      </c>
      <c r="V231" s="48">
        <f t="shared" si="80"/>
        <v>5303</v>
      </c>
      <c r="W231" s="48">
        <f t="shared" si="80"/>
        <v>12605</v>
      </c>
      <c r="X231" s="48">
        <f t="shared" si="80"/>
        <v>11785</v>
      </c>
      <c r="Y231" s="48">
        <f t="shared" si="80"/>
        <v>8785</v>
      </c>
      <c r="Z231" s="48">
        <f t="shared" si="80"/>
        <v>11580</v>
      </c>
      <c r="AA231" s="48">
        <f t="shared" si="80"/>
        <v>14569</v>
      </c>
      <c r="AB231" s="48">
        <f t="shared" si="80"/>
        <v>12074</v>
      </c>
      <c r="AC231" s="48">
        <f t="shared" si="80"/>
        <v>15599</v>
      </c>
      <c r="AD231" s="48">
        <f t="shared" si="80"/>
        <v>17364</v>
      </c>
      <c r="AE231" s="48">
        <f t="shared" si="80"/>
        <v>13090</v>
      </c>
      <c r="AF231" s="48">
        <f t="shared" si="80"/>
        <v>13681</v>
      </c>
      <c r="AG231" s="48">
        <f t="shared" si="80"/>
        <v>13030</v>
      </c>
      <c r="AH231" s="48">
        <f t="shared" si="80"/>
        <v>17888</v>
      </c>
      <c r="AI231" s="48">
        <f t="shared" si="80"/>
        <v>14509</v>
      </c>
      <c r="AJ231" s="48">
        <f t="shared" si="80"/>
        <v>13709</v>
      </c>
      <c r="AK231" s="48">
        <f t="shared" si="80"/>
        <v>8717</v>
      </c>
      <c r="AL231" s="48">
        <f t="shared" si="80"/>
        <v>18639</v>
      </c>
      <c r="AM231" s="48">
        <f t="shared" si="80"/>
        <v>10809</v>
      </c>
      <c r="AN231" s="48">
        <f t="shared" si="80"/>
        <v>14800</v>
      </c>
      <c r="AO231" s="48">
        <f t="shared" si="80"/>
        <v>14432</v>
      </c>
      <c r="AP231" s="48">
        <f t="shared" si="80"/>
        <v>12359</v>
      </c>
      <c r="AQ231" s="48">
        <f t="shared" si="80"/>
        <v>13989</v>
      </c>
      <c r="AR231" s="48">
        <f t="shared" si="80"/>
        <v>10999</v>
      </c>
      <c r="AS231" s="48">
        <f t="shared" si="80"/>
        <v>12503</v>
      </c>
      <c r="AT231" s="48">
        <f t="shared" si="80"/>
        <v>9788</v>
      </c>
      <c r="AU231" s="48">
        <f t="shared" si="80"/>
        <v>12332</v>
      </c>
      <c r="AV231" s="48">
        <f t="shared" si="80"/>
        <v>10246</v>
      </c>
      <c r="AW231" s="48">
        <f t="shared" si="80"/>
        <v>6479</v>
      </c>
      <c r="AX231" s="48">
        <f t="shared" si="80"/>
        <v>11496</v>
      </c>
      <c r="AY231" s="48">
        <f t="shared" si="80"/>
        <v>10712</v>
      </c>
      <c r="AZ231" s="48">
        <f t="shared" si="80"/>
        <v>7949</v>
      </c>
      <c r="BA231" s="48">
        <f t="shared" si="80"/>
        <v>14381</v>
      </c>
      <c r="BB231" s="48">
        <f t="shared" si="80"/>
        <v>11354</v>
      </c>
      <c r="BC231" s="48">
        <f t="shared" si="80"/>
        <v>8284</v>
      </c>
      <c r="BD231" s="48">
        <f t="shared" si="80"/>
        <v>9157</v>
      </c>
      <c r="BE231" s="48">
        <f t="shared" si="80"/>
        <v>9367</v>
      </c>
      <c r="BF231" s="48">
        <f t="shared" si="80"/>
        <v>8664</v>
      </c>
      <c r="BG231" s="48">
        <f t="shared" si="80"/>
        <v>10367</v>
      </c>
      <c r="BH231" s="48">
        <f t="shared" si="80"/>
        <v>5043</v>
      </c>
      <c r="BI231" s="48">
        <f t="shared" si="80"/>
        <v>9307</v>
      </c>
      <c r="BJ231" s="48">
        <f t="shared" si="80"/>
        <v>10572</v>
      </c>
      <c r="BK231" s="49">
        <f t="shared" si="80"/>
        <v>6696</v>
      </c>
      <c r="BL231" s="48">
        <f t="shared" si="80"/>
        <v>5070</v>
      </c>
      <c r="BM231" s="48">
        <f t="shared" si="80"/>
        <v>8615</v>
      </c>
      <c r="BN231" s="48">
        <f t="shared" ref="BN231:DY231" si="81">SUM(BN232:BN286)</f>
        <v>12741</v>
      </c>
      <c r="BO231" s="49">
        <f t="shared" si="81"/>
        <v>6568</v>
      </c>
      <c r="BP231" s="48">
        <f t="shared" si="81"/>
        <v>6617</v>
      </c>
      <c r="BQ231" s="48">
        <f t="shared" si="81"/>
        <v>5585</v>
      </c>
      <c r="BR231" s="48">
        <f t="shared" si="81"/>
        <v>13488</v>
      </c>
      <c r="BS231" s="48">
        <f t="shared" si="81"/>
        <v>4314</v>
      </c>
      <c r="BT231" s="48">
        <f t="shared" si="81"/>
        <v>5772</v>
      </c>
      <c r="BU231" s="48">
        <f t="shared" si="81"/>
        <v>6600</v>
      </c>
      <c r="BV231" s="48">
        <f t="shared" si="81"/>
        <v>9759</v>
      </c>
      <c r="BW231" s="48">
        <f t="shared" si="81"/>
        <v>8818</v>
      </c>
      <c r="BX231" s="48">
        <f t="shared" si="81"/>
        <v>4804</v>
      </c>
      <c r="BY231" s="48">
        <f t="shared" si="81"/>
        <v>12244</v>
      </c>
      <c r="BZ231" s="48">
        <f t="shared" si="81"/>
        <v>8833</v>
      </c>
      <c r="CA231" s="48">
        <f t="shared" si="81"/>
        <v>7615</v>
      </c>
      <c r="CB231" s="48">
        <f t="shared" si="81"/>
        <v>9141</v>
      </c>
      <c r="CC231" s="48">
        <f t="shared" si="81"/>
        <v>14123</v>
      </c>
      <c r="CD231" s="48">
        <f t="shared" si="81"/>
        <v>13687</v>
      </c>
      <c r="CE231" s="48">
        <f t="shared" si="81"/>
        <v>15946</v>
      </c>
      <c r="CF231" s="48">
        <f t="shared" si="81"/>
        <v>12532</v>
      </c>
      <c r="CG231" s="48">
        <f t="shared" si="81"/>
        <v>12211</v>
      </c>
      <c r="CH231" s="48">
        <f t="shared" si="81"/>
        <v>10907</v>
      </c>
      <c r="CI231" s="48">
        <f t="shared" si="81"/>
        <v>15577</v>
      </c>
      <c r="CJ231" s="48">
        <f t="shared" si="81"/>
        <v>12748</v>
      </c>
      <c r="CK231" s="48">
        <f t="shared" si="81"/>
        <v>12349</v>
      </c>
      <c r="CL231" s="48">
        <f t="shared" si="81"/>
        <v>10939</v>
      </c>
      <c r="CM231" s="48">
        <f t="shared" si="81"/>
        <v>8555</v>
      </c>
      <c r="CN231" s="48">
        <f t="shared" si="81"/>
        <v>11460</v>
      </c>
      <c r="CO231" s="48">
        <f t="shared" si="81"/>
        <v>15787</v>
      </c>
      <c r="CP231" s="48">
        <f t="shared" si="81"/>
        <v>11074</v>
      </c>
      <c r="CQ231" s="48">
        <f t="shared" si="81"/>
        <v>13309</v>
      </c>
      <c r="CR231" s="48">
        <f t="shared" si="81"/>
        <v>10779</v>
      </c>
      <c r="CS231" s="48">
        <f t="shared" si="81"/>
        <v>13299</v>
      </c>
      <c r="CT231" s="48">
        <f t="shared" si="81"/>
        <v>8393</v>
      </c>
      <c r="CU231" s="48">
        <f t="shared" si="81"/>
        <v>12587</v>
      </c>
      <c r="CV231" s="48">
        <f t="shared" si="81"/>
        <v>7553</v>
      </c>
      <c r="CW231" s="48">
        <f t="shared" si="81"/>
        <v>12461</v>
      </c>
      <c r="CX231" s="48">
        <f t="shared" si="81"/>
        <v>13343</v>
      </c>
      <c r="CY231" s="48">
        <f t="shared" si="81"/>
        <v>10340</v>
      </c>
      <c r="CZ231" s="48">
        <f t="shared" si="81"/>
        <v>8160</v>
      </c>
      <c r="DA231" s="48">
        <f t="shared" si="81"/>
        <v>9728</v>
      </c>
      <c r="DB231" s="48">
        <f t="shared" si="81"/>
        <v>8203</v>
      </c>
      <c r="DC231" s="48">
        <f t="shared" si="81"/>
        <v>5620</v>
      </c>
      <c r="DD231" s="48">
        <f t="shared" si="81"/>
        <v>8508</v>
      </c>
      <c r="DE231" s="48">
        <f t="shared" si="81"/>
        <v>9508</v>
      </c>
      <c r="DF231" s="48">
        <f t="shared" si="81"/>
        <v>10310</v>
      </c>
      <c r="DG231" s="48">
        <f t="shared" si="81"/>
        <v>9672</v>
      </c>
      <c r="DH231" s="48">
        <f t="shared" si="81"/>
        <v>7778</v>
      </c>
      <c r="DI231" s="48">
        <f t="shared" si="81"/>
        <v>15649</v>
      </c>
      <c r="DJ231" s="48">
        <f t="shared" si="81"/>
        <v>12039</v>
      </c>
      <c r="DK231" s="48">
        <f t="shared" si="81"/>
        <v>7857</v>
      </c>
      <c r="DL231" s="48">
        <f t="shared" si="81"/>
        <v>19096</v>
      </c>
      <c r="DM231" s="48">
        <f t="shared" si="81"/>
        <v>10527</v>
      </c>
      <c r="DN231" s="48">
        <f t="shared" si="81"/>
        <v>15146</v>
      </c>
      <c r="DO231" s="48">
        <f t="shared" si="81"/>
        <v>7979</v>
      </c>
      <c r="DP231" s="48">
        <f t="shared" si="81"/>
        <v>12473</v>
      </c>
      <c r="DQ231" s="48">
        <f t="shared" si="81"/>
        <v>15531</v>
      </c>
      <c r="DR231" s="48">
        <f t="shared" si="81"/>
        <v>11131</v>
      </c>
      <c r="DS231" s="48">
        <f t="shared" si="81"/>
        <v>7830</v>
      </c>
      <c r="DT231" s="48">
        <f t="shared" si="81"/>
        <v>13206</v>
      </c>
      <c r="DU231" s="48">
        <f t="shared" si="81"/>
        <v>11044</v>
      </c>
      <c r="DV231" s="48">
        <f t="shared" si="81"/>
        <v>13279</v>
      </c>
      <c r="DW231" s="48">
        <f t="shared" si="81"/>
        <v>12274</v>
      </c>
      <c r="DX231" s="48">
        <f t="shared" si="81"/>
        <v>15818</v>
      </c>
      <c r="DY231" s="48">
        <f t="shared" si="81"/>
        <v>18007</v>
      </c>
      <c r="DZ231" s="48">
        <f t="shared" ref="DZ231:GK231" si="82">SUM(DZ232:DZ286)</f>
        <v>18179</v>
      </c>
      <c r="EA231" s="48">
        <f t="shared" si="82"/>
        <v>11551</v>
      </c>
      <c r="EB231" s="48">
        <f t="shared" si="82"/>
        <v>15961</v>
      </c>
      <c r="EC231" s="48">
        <f t="shared" si="82"/>
        <v>15451</v>
      </c>
      <c r="ED231" s="48">
        <f t="shared" si="82"/>
        <v>15727</v>
      </c>
      <c r="EE231" s="48">
        <f t="shared" si="82"/>
        <v>14089</v>
      </c>
      <c r="EF231" s="48">
        <f t="shared" si="82"/>
        <v>12869</v>
      </c>
      <c r="EG231" s="48">
        <f t="shared" si="82"/>
        <v>11561</v>
      </c>
      <c r="EH231" s="48">
        <f t="shared" si="82"/>
        <v>14946</v>
      </c>
      <c r="EI231" s="48">
        <f t="shared" si="82"/>
        <v>14666</v>
      </c>
      <c r="EJ231" s="48">
        <f t="shared" si="82"/>
        <v>15539</v>
      </c>
      <c r="EK231" s="48">
        <f t="shared" si="82"/>
        <v>13673</v>
      </c>
      <c r="EL231" s="48">
        <f t="shared" si="82"/>
        <v>13843</v>
      </c>
      <c r="EM231" s="48">
        <f t="shared" si="82"/>
        <v>10813</v>
      </c>
      <c r="EN231" s="48">
        <f t="shared" si="82"/>
        <v>12677</v>
      </c>
      <c r="EO231" s="48">
        <f t="shared" si="82"/>
        <v>7815</v>
      </c>
      <c r="EP231" s="48">
        <f t="shared" si="82"/>
        <v>11803</v>
      </c>
      <c r="EQ231" s="48">
        <f t="shared" si="82"/>
        <v>9551</v>
      </c>
      <c r="ER231" s="48">
        <f t="shared" si="82"/>
        <v>10091</v>
      </c>
      <c r="ES231" s="48">
        <f t="shared" si="82"/>
        <v>7072</v>
      </c>
      <c r="ET231" s="48">
        <f t="shared" si="82"/>
        <v>7188</v>
      </c>
      <c r="EU231" s="48">
        <f t="shared" si="82"/>
        <v>4836</v>
      </c>
      <c r="EV231" s="48">
        <f t="shared" si="82"/>
        <v>6089</v>
      </c>
      <c r="EW231" s="48">
        <f t="shared" si="82"/>
        <v>6675</v>
      </c>
      <c r="EX231" s="48">
        <f t="shared" si="82"/>
        <v>6799</v>
      </c>
      <c r="EY231" s="48">
        <f t="shared" si="82"/>
        <v>9299</v>
      </c>
      <c r="EZ231" s="48">
        <f t="shared" si="82"/>
        <v>5832</v>
      </c>
      <c r="FA231" s="48">
        <f t="shared" si="82"/>
        <v>7610</v>
      </c>
      <c r="FB231" s="48">
        <f t="shared" si="82"/>
        <v>4772</v>
      </c>
      <c r="FC231" s="48">
        <f t="shared" si="82"/>
        <v>2812</v>
      </c>
      <c r="FD231" s="48">
        <f t="shared" si="82"/>
        <v>8654</v>
      </c>
      <c r="FE231" s="48">
        <f t="shared" si="82"/>
        <v>4102</v>
      </c>
      <c r="FF231" s="48">
        <f t="shared" si="82"/>
        <v>6699</v>
      </c>
      <c r="FG231" s="48">
        <f t="shared" si="82"/>
        <v>4951</v>
      </c>
      <c r="FH231" s="48">
        <f t="shared" si="82"/>
        <v>6082</v>
      </c>
      <c r="FI231" s="48">
        <f t="shared" si="82"/>
        <v>3582</v>
      </c>
      <c r="FJ231" s="48">
        <f t="shared" si="82"/>
        <v>4234</v>
      </c>
      <c r="FK231" s="48">
        <f t="shared" si="82"/>
        <v>8802</v>
      </c>
      <c r="FL231" s="48">
        <f t="shared" si="82"/>
        <v>2659</v>
      </c>
      <c r="FM231" s="48">
        <f t="shared" si="82"/>
        <v>7049</v>
      </c>
      <c r="FN231" s="48">
        <f t="shared" si="82"/>
        <v>3572</v>
      </c>
      <c r="FO231" s="48">
        <f t="shared" si="82"/>
        <v>3642</v>
      </c>
      <c r="FP231" s="48">
        <f t="shared" si="82"/>
        <v>4626</v>
      </c>
      <c r="FQ231" s="48">
        <f t="shared" si="82"/>
        <v>3059</v>
      </c>
      <c r="FR231" s="48">
        <f t="shared" si="82"/>
        <v>3773</v>
      </c>
      <c r="FS231" s="48">
        <f t="shared" si="82"/>
        <v>1788</v>
      </c>
      <c r="FT231" s="48">
        <f t="shared" si="82"/>
        <v>2133</v>
      </c>
      <c r="FU231" s="48">
        <f t="shared" si="82"/>
        <v>3629</v>
      </c>
      <c r="FV231" s="48">
        <f t="shared" si="82"/>
        <v>3171</v>
      </c>
      <c r="FW231" s="48">
        <f t="shared" si="82"/>
        <v>8773</v>
      </c>
      <c r="FX231" s="48">
        <f t="shared" si="82"/>
        <v>2991</v>
      </c>
      <c r="FY231" s="48">
        <f t="shared" si="82"/>
        <v>2709</v>
      </c>
      <c r="FZ231" s="48">
        <f t="shared" si="82"/>
        <v>4803</v>
      </c>
      <c r="GA231" s="48">
        <f t="shared" si="82"/>
        <v>4428</v>
      </c>
      <c r="GB231" s="48">
        <f t="shared" si="82"/>
        <v>5182</v>
      </c>
      <c r="GC231" s="48">
        <f t="shared" si="82"/>
        <v>5491</v>
      </c>
      <c r="GD231" s="48">
        <f t="shared" si="82"/>
        <v>5830</v>
      </c>
      <c r="GE231" s="48">
        <f t="shared" si="82"/>
        <v>6183</v>
      </c>
      <c r="GF231" s="48">
        <f t="shared" si="82"/>
        <v>7574</v>
      </c>
      <c r="GG231" s="48">
        <f t="shared" si="82"/>
        <v>3507</v>
      </c>
      <c r="GH231" s="48">
        <f t="shared" si="82"/>
        <v>7693</v>
      </c>
      <c r="GI231" s="48">
        <f t="shared" si="82"/>
        <v>5009</v>
      </c>
      <c r="GJ231" s="48">
        <f t="shared" si="82"/>
        <v>6020</v>
      </c>
      <c r="GK231" s="48">
        <f t="shared" si="82"/>
        <v>4262</v>
      </c>
      <c r="GL231" s="48">
        <f t="shared" ref="GL231:IW231" si="83">SUM(GL232:GL286)</f>
        <v>7140</v>
      </c>
      <c r="GM231" s="48">
        <f t="shared" si="83"/>
        <v>7746</v>
      </c>
      <c r="GN231" s="48">
        <f t="shared" si="83"/>
        <v>4219</v>
      </c>
      <c r="GO231" s="48">
        <f t="shared" si="83"/>
        <v>4811</v>
      </c>
      <c r="GP231" s="48">
        <f t="shared" si="83"/>
        <v>5148</v>
      </c>
      <c r="GQ231" s="48">
        <f t="shared" si="83"/>
        <v>8593</v>
      </c>
      <c r="GR231" s="48">
        <f t="shared" si="83"/>
        <v>4182</v>
      </c>
      <c r="GS231" s="48">
        <f t="shared" si="83"/>
        <v>5123</v>
      </c>
      <c r="GT231" s="48">
        <f t="shared" si="83"/>
        <v>5190</v>
      </c>
      <c r="GU231" s="48">
        <f t="shared" si="83"/>
        <v>11527</v>
      </c>
      <c r="GV231" s="48">
        <f t="shared" si="83"/>
        <v>5475</v>
      </c>
      <c r="GW231" s="48">
        <f t="shared" si="83"/>
        <v>7124</v>
      </c>
      <c r="GX231" s="48">
        <f t="shared" si="83"/>
        <v>4009</v>
      </c>
      <c r="GY231" s="48">
        <f t="shared" si="83"/>
        <v>6826</v>
      </c>
      <c r="GZ231" s="48">
        <f t="shared" si="83"/>
        <v>5229</v>
      </c>
      <c r="HA231" s="48">
        <f t="shared" si="83"/>
        <v>4680</v>
      </c>
      <c r="HB231" s="48">
        <f t="shared" si="83"/>
        <v>10147</v>
      </c>
      <c r="HC231" s="48">
        <f t="shared" si="83"/>
        <v>5046</v>
      </c>
      <c r="HD231" s="48">
        <f t="shared" si="83"/>
        <v>13442</v>
      </c>
      <c r="HE231" s="48">
        <f t="shared" si="83"/>
        <v>10441</v>
      </c>
      <c r="HF231" s="48">
        <f t="shared" si="83"/>
        <v>10632</v>
      </c>
      <c r="HG231" s="48">
        <f t="shared" si="83"/>
        <v>10498</v>
      </c>
      <c r="HH231" s="48">
        <f t="shared" si="83"/>
        <v>11330</v>
      </c>
      <c r="HI231" s="48">
        <f t="shared" si="83"/>
        <v>12786</v>
      </c>
      <c r="HJ231" s="48">
        <f t="shared" si="83"/>
        <v>17627</v>
      </c>
      <c r="HK231" s="48">
        <f t="shared" si="83"/>
        <v>15956</v>
      </c>
      <c r="HL231" s="48">
        <f t="shared" si="83"/>
        <v>9361</v>
      </c>
      <c r="HM231" s="48">
        <f t="shared" si="83"/>
        <v>11777</v>
      </c>
      <c r="HN231" s="48">
        <f t="shared" si="83"/>
        <v>10172</v>
      </c>
      <c r="HO231" s="48">
        <f t="shared" si="83"/>
        <v>11242</v>
      </c>
      <c r="HP231" s="48">
        <f t="shared" si="83"/>
        <v>16845</v>
      </c>
      <c r="HQ231" s="48">
        <f t="shared" si="83"/>
        <v>10973</v>
      </c>
      <c r="HR231" s="48">
        <f t="shared" si="83"/>
        <v>19690</v>
      </c>
      <c r="HS231" s="48">
        <f t="shared" si="83"/>
        <v>14205</v>
      </c>
      <c r="HT231" s="48">
        <f t="shared" si="83"/>
        <v>7686</v>
      </c>
      <c r="HU231" s="48">
        <f t="shared" si="83"/>
        <v>11256</v>
      </c>
      <c r="HV231" s="48">
        <f t="shared" si="83"/>
        <v>19167</v>
      </c>
      <c r="HW231" s="48">
        <f t="shared" si="83"/>
        <v>18861</v>
      </c>
      <c r="HX231" s="48">
        <f t="shared" si="83"/>
        <v>11245</v>
      </c>
      <c r="HY231" s="48">
        <f t="shared" si="83"/>
        <v>16886</v>
      </c>
      <c r="HZ231" s="48">
        <f t="shared" si="83"/>
        <v>13213</v>
      </c>
      <c r="IA231" s="48">
        <f t="shared" si="83"/>
        <v>20951</v>
      </c>
      <c r="IB231" s="48">
        <f t="shared" si="83"/>
        <v>18125</v>
      </c>
      <c r="IC231" s="48">
        <f t="shared" si="83"/>
        <v>11828</v>
      </c>
      <c r="ID231" s="48">
        <f t="shared" si="83"/>
        <v>19997</v>
      </c>
      <c r="IE231" s="48">
        <f t="shared" si="83"/>
        <v>24797</v>
      </c>
      <c r="IF231" s="48">
        <f t="shared" si="83"/>
        <v>18674</v>
      </c>
      <c r="IG231" s="48">
        <f t="shared" si="83"/>
        <v>22173</v>
      </c>
      <c r="IH231" s="48">
        <f t="shared" si="83"/>
        <v>19644</v>
      </c>
      <c r="II231" s="48">
        <f t="shared" si="83"/>
        <v>25187</v>
      </c>
      <c r="IJ231" s="48">
        <f t="shared" si="83"/>
        <v>15745</v>
      </c>
      <c r="IK231" s="48">
        <f t="shared" si="83"/>
        <v>15914</v>
      </c>
      <c r="IL231" s="48">
        <f t="shared" si="83"/>
        <v>17363</v>
      </c>
      <c r="IM231" s="48">
        <f t="shared" si="83"/>
        <v>16634</v>
      </c>
      <c r="IN231" s="48">
        <f t="shared" si="83"/>
        <v>20186</v>
      </c>
      <c r="IO231" s="48">
        <f t="shared" si="83"/>
        <v>12575</v>
      </c>
      <c r="IP231" s="48">
        <f t="shared" si="83"/>
        <v>15127</v>
      </c>
      <c r="IQ231" s="48">
        <f t="shared" si="83"/>
        <v>15746</v>
      </c>
      <c r="IR231" s="48">
        <f t="shared" si="83"/>
        <v>15614</v>
      </c>
      <c r="IS231" s="48">
        <f t="shared" si="83"/>
        <v>8785</v>
      </c>
      <c r="IT231" s="48">
        <f t="shared" si="83"/>
        <v>16461</v>
      </c>
      <c r="IU231" s="48">
        <f t="shared" si="83"/>
        <v>16191</v>
      </c>
      <c r="IV231" s="48">
        <f t="shared" si="83"/>
        <v>9069</v>
      </c>
      <c r="IW231" s="48">
        <f t="shared" si="83"/>
        <v>9751</v>
      </c>
      <c r="IX231" s="48">
        <f t="shared" ref="IX231:LI231" si="84">SUM(IX232:IX286)</f>
        <v>16483</v>
      </c>
      <c r="IY231" s="48">
        <f t="shared" si="84"/>
        <v>16218</v>
      </c>
      <c r="IZ231" s="48">
        <f t="shared" si="84"/>
        <v>11883</v>
      </c>
      <c r="JA231" s="48">
        <f t="shared" si="84"/>
        <v>16156</v>
      </c>
      <c r="JB231" s="48">
        <f t="shared" si="84"/>
        <v>14096</v>
      </c>
      <c r="JC231" s="48">
        <f t="shared" si="84"/>
        <v>21011</v>
      </c>
      <c r="JD231" s="48">
        <f t="shared" si="84"/>
        <v>18174</v>
      </c>
      <c r="JE231" s="48">
        <f t="shared" si="84"/>
        <v>19287</v>
      </c>
      <c r="JF231" s="48">
        <f t="shared" si="84"/>
        <v>11353</v>
      </c>
      <c r="JG231" s="48">
        <f t="shared" si="84"/>
        <v>19628</v>
      </c>
      <c r="JH231" s="48">
        <f t="shared" si="84"/>
        <v>16056</v>
      </c>
      <c r="JI231" s="48">
        <f t="shared" si="84"/>
        <v>23571</v>
      </c>
      <c r="JJ231" s="48">
        <f t="shared" si="84"/>
        <v>16839</v>
      </c>
      <c r="JK231" s="48">
        <f t="shared" si="84"/>
        <v>10327</v>
      </c>
      <c r="JL231" s="48">
        <f t="shared" si="84"/>
        <v>15226</v>
      </c>
      <c r="JM231" s="48">
        <f t="shared" si="84"/>
        <v>10201</v>
      </c>
      <c r="JN231" s="48">
        <f t="shared" si="84"/>
        <v>13112</v>
      </c>
      <c r="JO231" s="48">
        <f t="shared" si="84"/>
        <v>22641</v>
      </c>
      <c r="JP231" s="48">
        <f t="shared" si="84"/>
        <v>13175</v>
      </c>
      <c r="JQ231" s="48">
        <f t="shared" si="84"/>
        <v>13570</v>
      </c>
      <c r="JR231" s="48">
        <f t="shared" si="84"/>
        <v>20643</v>
      </c>
      <c r="JS231" s="48">
        <f t="shared" si="84"/>
        <v>17594</v>
      </c>
      <c r="JT231" s="48">
        <f t="shared" si="84"/>
        <v>13189</v>
      </c>
      <c r="JU231" s="48">
        <f t="shared" si="84"/>
        <v>11028</v>
      </c>
      <c r="JV231" s="48">
        <f t="shared" si="84"/>
        <v>19720</v>
      </c>
      <c r="JW231" s="48">
        <f t="shared" si="84"/>
        <v>17158</v>
      </c>
      <c r="JX231" s="48">
        <f t="shared" si="84"/>
        <v>17077</v>
      </c>
      <c r="JY231" s="48">
        <f t="shared" si="84"/>
        <v>15390</v>
      </c>
      <c r="JZ231" s="48">
        <f t="shared" si="84"/>
        <v>15559</v>
      </c>
      <c r="KA231" s="48">
        <f t="shared" si="84"/>
        <v>8466</v>
      </c>
      <c r="KB231" s="48">
        <f t="shared" si="84"/>
        <v>21277</v>
      </c>
      <c r="KC231" s="48">
        <f t="shared" si="84"/>
        <v>18636</v>
      </c>
      <c r="KD231" s="48">
        <f t="shared" si="84"/>
        <v>10214</v>
      </c>
      <c r="KE231" s="48">
        <f t="shared" si="84"/>
        <v>16868</v>
      </c>
      <c r="KF231" s="48">
        <f t="shared" si="84"/>
        <v>15165</v>
      </c>
      <c r="KG231" s="48">
        <f t="shared" si="84"/>
        <v>16163</v>
      </c>
      <c r="KH231" s="48">
        <f t="shared" si="84"/>
        <v>12451</v>
      </c>
      <c r="KI231" s="48">
        <f t="shared" si="84"/>
        <v>13763</v>
      </c>
      <c r="KJ231" s="48">
        <f t="shared" si="84"/>
        <v>26644</v>
      </c>
      <c r="KK231" s="48">
        <f t="shared" si="84"/>
        <v>18805</v>
      </c>
      <c r="KL231" s="48">
        <f t="shared" si="84"/>
        <v>22220</v>
      </c>
      <c r="KM231" s="48">
        <f t="shared" si="84"/>
        <v>20967</v>
      </c>
      <c r="KN231" s="48">
        <f t="shared" si="84"/>
        <v>18389</v>
      </c>
      <c r="KO231" s="48">
        <f t="shared" si="84"/>
        <v>25287</v>
      </c>
      <c r="KP231" s="48">
        <f t="shared" si="84"/>
        <v>16550</v>
      </c>
      <c r="KQ231" s="48">
        <f t="shared" si="84"/>
        <v>20027</v>
      </c>
      <c r="KR231" s="48">
        <f t="shared" si="84"/>
        <v>11965</v>
      </c>
      <c r="KS231" s="48">
        <f t="shared" si="84"/>
        <v>18901</v>
      </c>
      <c r="KT231" s="48">
        <f t="shared" si="84"/>
        <v>14301</v>
      </c>
      <c r="KU231" s="48">
        <f t="shared" si="84"/>
        <v>15531</v>
      </c>
      <c r="KV231" s="48">
        <f t="shared" si="84"/>
        <v>15293</v>
      </c>
      <c r="KW231" s="48">
        <f t="shared" si="84"/>
        <v>12237</v>
      </c>
      <c r="KX231" s="48">
        <f t="shared" si="84"/>
        <v>19870</v>
      </c>
      <c r="KY231" s="48">
        <f t="shared" si="84"/>
        <v>17448</v>
      </c>
      <c r="KZ231" s="48">
        <f t="shared" si="84"/>
        <v>20687</v>
      </c>
      <c r="LA231" s="48">
        <f t="shared" si="84"/>
        <v>17870</v>
      </c>
      <c r="LB231" s="48">
        <f t="shared" si="84"/>
        <v>19464</v>
      </c>
      <c r="LC231" s="48">
        <f t="shared" si="84"/>
        <v>23436</v>
      </c>
      <c r="LD231" s="48">
        <f t="shared" si="84"/>
        <v>19190</v>
      </c>
      <c r="LE231" s="48">
        <f t="shared" si="84"/>
        <v>18521</v>
      </c>
      <c r="LF231" s="48">
        <f t="shared" si="84"/>
        <v>18532</v>
      </c>
      <c r="LG231" s="48">
        <f t="shared" si="84"/>
        <v>13592</v>
      </c>
      <c r="LH231" s="48">
        <f t="shared" si="84"/>
        <v>13937</v>
      </c>
      <c r="LI231" s="48">
        <f t="shared" si="84"/>
        <v>14221</v>
      </c>
      <c r="LJ231" s="48">
        <f t="shared" ref="LJ231:NU231" si="85">SUM(LJ232:LJ286)</f>
        <v>13928</v>
      </c>
      <c r="LK231" s="48">
        <f t="shared" si="85"/>
        <v>16134</v>
      </c>
      <c r="LL231" s="48">
        <f t="shared" si="85"/>
        <v>10083</v>
      </c>
      <c r="LM231" s="48">
        <f t="shared" si="85"/>
        <v>10405</v>
      </c>
      <c r="LN231" s="48">
        <f t="shared" si="85"/>
        <v>14838</v>
      </c>
      <c r="LO231" s="48">
        <f t="shared" si="85"/>
        <v>8203</v>
      </c>
      <c r="LP231" s="48">
        <f t="shared" si="85"/>
        <v>16838</v>
      </c>
      <c r="LQ231" s="48">
        <f t="shared" si="85"/>
        <v>16312</v>
      </c>
      <c r="LR231" s="48">
        <f t="shared" si="85"/>
        <v>16761</v>
      </c>
      <c r="LS231" s="48">
        <f t="shared" si="85"/>
        <v>15487</v>
      </c>
      <c r="LT231" s="48">
        <f t="shared" si="85"/>
        <v>13159</v>
      </c>
      <c r="LU231" s="48">
        <f t="shared" si="85"/>
        <v>15730</v>
      </c>
      <c r="LV231" s="48">
        <f t="shared" si="85"/>
        <v>15190</v>
      </c>
      <c r="LW231" s="48">
        <f t="shared" si="85"/>
        <v>12503</v>
      </c>
      <c r="LX231" s="48">
        <f t="shared" si="85"/>
        <v>18117</v>
      </c>
      <c r="LY231" s="48">
        <f t="shared" si="85"/>
        <v>12896</v>
      </c>
      <c r="LZ231" s="48">
        <f t="shared" si="85"/>
        <v>19192</v>
      </c>
      <c r="MA231" s="48">
        <f t="shared" si="85"/>
        <v>23263</v>
      </c>
      <c r="MB231" s="48">
        <f t="shared" si="85"/>
        <v>15509</v>
      </c>
      <c r="MC231" s="48">
        <f t="shared" si="85"/>
        <v>21969</v>
      </c>
      <c r="MD231" s="48">
        <f t="shared" si="85"/>
        <v>19347</v>
      </c>
      <c r="ME231" s="48">
        <f t="shared" si="85"/>
        <v>21399</v>
      </c>
      <c r="MF231" s="48">
        <f t="shared" si="85"/>
        <v>26833</v>
      </c>
      <c r="MG231" s="48">
        <f t="shared" si="85"/>
        <v>19924</v>
      </c>
      <c r="MH231" s="48">
        <f t="shared" si="85"/>
        <v>21463</v>
      </c>
      <c r="MI231" s="48">
        <f t="shared" si="85"/>
        <v>26686</v>
      </c>
      <c r="MJ231" s="48">
        <f t="shared" si="85"/>
        <v>27620</v>
      </c>
      <c r="MK231" s="48">
        <f t="shared" si="85"/>
        <v>35254</v>
      </c>
      <c r="ML231" s="48">
        <f t="shared" si="85"/>
        <v>25090</v>
      </c>
      <c r="MM231" s="48">
        <f t="shared" si="85"/>
        <v>21730</v>
      </c>
      <c r="MN231" s="48">
        <f t="shared" si="85"/>
        <v>26457</v>
      </c>
      <c r="MO231" s="48">
        <f t="shared" si="85"/>
        <v>15319</v>
      </c>
      <c r="MP231" s="48">
        <f t="shared" si="85"/>
        <v>18076</v>
      </c>
      <c r="MQ231" s="48">
        <f t="shared" si="85"/>
        <v>26481</v>
      </c>
      <c r="MR231" s="48">
        <f t="shared" si="85"/>
        <v>20090</v>
      </c>
      <c r="MS231" s="48">
        <f t="shared" si="85"/>
        <v>20381</v>
      </c>
      <c r="MT231" s="48">
        <f t="shared" si="85"/>
        <v>17075</v>
      </c>
      <c r="MU231" s="48">
        <f t="shared" si="85"/>
        <v>22473</v>
      </c>
      <c r="MV231" s="48">
        <f t="shared" si="85"/>
        <v>17915</v>
      </c>
      <c r="MW231" s="48">
        <f t="shared" si="85"/>
        <v>21322</v>
      </c>
      <c r="MX231" s="48">
        <f t="shared" si="85"/>
        <v>16699</v>
      </c>
      <c r="MY231" s="48">
        <f t="shared" si="85"/>
        <v>21819</v>
      </c>
      <c r="MZ231" s="48">
        <f t="shared" si="85"/>
        <v>19205</v>
      </c>
      <c r="NA231" s="48">
        <f t="shared" si="85"/>
        <v>19584</v>
      </c>
      <c r="NB231" s="48">
        <f t="shared" si="85"/>
        <v>25740</v>
      </c>
      <c r="NC231" s="48">
        <f t="shared" si="85"/>
        <v>21977</v>
      </c>
      <c r="ND231" s="48">
        <f t="shared" si="85"/>
        <v>21034</v>
      </c>
      <c r="NE231" s="48">
        <f t="shared" si="85"/>
        <v>20581</v>
      </c>
      <c r="NF231" s="48">
        <f t="shared" si="85"/>
        <v>26416</v>
      </c>
      <c r="NG231" s="48">
        <f t="shared" si="85"/>
        <v>21650</v>
      </c>
      <c r="NH231" s="48">
        <f t="shared" si="85"/>
        <v>21452</v>
      </c>
      <c r="NI231" s="48">
        <f t="shared" si="85"/>
        <v>20287</v>
      </c>
      <c r="NJ231" s="48">
        <f t="shared" si="85"/>
        <v>15936</v>
      </c>
      <c r="NK231" s="48">
        <f t="shared" si="85"/>
        <v>19759</v>
      </c>
      <c r="NL231" s="48">
        <f t="shared" si="85"/>
        <v>24894</v>
      </c>
      <c r="NM231" s="48">
        <f t="shared" si="85"/>
        <v>15954</v>
      </c>
      <c r="NN231" s="48">
        <f t="shared" si="85"/>
        <v>21364</v>
      </c>
      <c r="NO231" s="48">
        <f t="shared" si="85"/>
        <v>21019</v>
      </c>
      <c r="NP231" s="48">
        <f t="shared" si="85"/>
        <v>19075</v>
      </c>
      <c r="NQ231" s="48">
        <f t="shared" si="85"/>
        <v>14419</v>
      </c>
      <c r="NR231" s="48">
        <f t="shared" si="85"/>
        <v>15497</v>
      </c>
      <c r="NS231" s="48">
        <f t="shared" si="85"/>
        <v>22029</v>
      </c>
      <c r="NT231" s="48">
        <f t="shared" si="85"/>
        <v>13664</v>
      </c>
      <c r="NU231" s="48">
        <f t="shared" si="85"/>
        <v>16491</v>
      </c>
      <c r="NV231" s="48">
        <f t="shared" ref="NV231:QG231" si="86">SUM(NV232:NV286)</f>
        <v>14146</v>
      </c>
      <c r="NW231" s="48">
        <f t="shared" si="86"/>
        <v>23100</v>
      </c>
      <c r="NX231" s="48">
        <f t="shared" si="86"/>
        <v>20283</v>
      </c>
      <c r="NY231" s="48">
        <f t="shared" si="86"/>
        <v>21635</v>
      </c>
      <c r="NZ231" s="48">
        <f t="shared" si="86"/>
        <v>20374</v>
      </c>
      <c r="OA231" s="48">
        <f t="shared" si="86"/>
        <v>19875</v>
      </c>
      <c r="OB231" s="48">
        <f t="shared" si="86"/>
        <v>23562</v>
      </c>
      <c r="OC231" s="48">
        <f t="shared" si="86"/>
        <v>22929</v>
      </c>
      <c r="OD231" s="48">
        <f t="shared" si="86"/>
        <v>28138</v>
      </c>
      <c r="OE231" s="48">
        <f t="shared" si="86"/>
        <v>24490</v>
      </c>
      <c r="OF231" s="48">
        <f t="shared" si="86"/>
        <v>39091</v>
      </c>
      <c r="OG231" s="48">
        <f t="shared" si="86"/>
        <v>29715</v>
      </c>
      <c r="OH231" s="48">
        <f t="shared" si="86"/>
        <v>24352</v>
      </c>
      <c r="OI231" s="48">
        <f t="shared" si="86"/>
        <v>27477</v>
      </c>
      <c r="OJ231" s="48">
        <f t="shared" si="86"/>
        <v>22833</v>
      </c>
      <c r="OK231" s="48">
        <f t="shared" si="86"/>
        <v>17053</v>
      </c>
      <c r="OL231" s="48">
        <f t="shared" si="86"/>
        <v>17662</v>
      </c>
      <c r="OM231" s="48">
        <f t="shared" si="86"/>
        <v>18490</v>
      </c>
      <c r="ON231" s="48">
        <f t="shared" si="86"/>
        <v>18366</v>
      </c>
      <c r="OO231" s="48">
        <f t="shared" si="86"/>
        <v>15596</v>
      </c>
      <c r="OP231" s="48">
        <f t="shared" si="86"/>
        <v>15054</v>
      </c>
      <c r="OQ231" s="48">
        <f t="shared" si="86"/>
        <v>19637</v>
      </c>
      <c r="OR231" s="48">
        <f t="shared" si="86"/>
        <v>21057</v>
      </c>
      <c r="OS231" s="48">
        <f t="shared" si="86"/>
        <v>22251</v>
      </c>
      <c r="OT231" s="48">
        <f t="shared" si="86"/>
        <v>18133</v>
      </c>
      <c r="OU231" s="48">
        <f t="shared" si="86"/>
        <v>20430</v>
      </c>
      <c r="OV231" s="48">
        <f t="shared" si="86"/>
        <v>23789</v>
      </c>
      <c r="OW231" s="48">
        <f t="shared" si="86"/>
        <v>7982</v>
      </c>
      <c r="OX231" s="48">
        <f t="shared" si="86"/>
        <v>13561</v>
      </c>
      <c r="OY231" s="48">
        <f t="shared" si="86"/>
        <v>9664</v>
      </c>
      <c r="OZ231" s="48">
        <f t="shared" si="86"/>
        <v>10057</v>
      </c>
      <c r="PA231" s="48">
        <f t="shared" si="86"/>
        <v>8717</v>
      </c>
      <c r="PB231" s="48">
        <f t="shared" si="86"/>
        <v>10891</v>
      </c>
      <c r="PC231" s="48">
        <f t="shared" si="86"/>
        <v>9229</v>
      </c>
      <c r="PD231" s="48">
        <f t="shared" si="86"/>
        <v>0</v>
      </c>
      <c r="PE231" s="48">
        <f t="shared" si="86"/>
        <v>0</v>
      </c>
      <c r="PF231" s="48">
        <f t="shared" si="86"/>
        <v>0</v>
      </c>
      <c r="PG231" s="48">
        <f t="shared" si="86"/>
        <v>0</v>
      </c>
      <c r="PH231" s="48">
        <f t="shared" si="86"/>
        <v>0</v>
      </c>
      <c r="PI231" s="48">
        <f t="shared" si="86"/>
        <v>0</v>
      </c>
      <c r="PJ231" s="48">
        <f t="shared" si="86"/>
        <v>0</v>
      </c>
      <c r="PK231" s="48">
        <f t="shared" si="86"/>
        <v>0</v>
      </c>
      <c r="PL231" s="48">
        <f t="shared" si="86"/>
        <v>0</v>
      </c>
      <c r="PM231" s="48">
        <f t="shared" si="86"/>
        <v>0</v>
      </c>
      <c r="PN231" s="48">
        <f t="shared" si="86"/>
        <v>0</v>
      </c>
      <c r="PO231" s="48">
        <f t="shared" si="86"/>
        <v>0</v>
      </c>
      <c r="PP231" s="48">
        <f t="shared" si="86"/>
        <v>0</v>
      </c>
      <c r="PQ231" s="48">
        <f t="shared" si="86"/>
        <v>0</v>
      </c>
      <c r="PR231" s="48">
        <f t="shared" si="86"/>
        <v>0</v>
      </c>
      <c r="PS231" s="48">
        <f t="shared" si="86"/>
        <v>0</v>
      </c>
      <c r="PT231" s="48">
        <f t="shared" si="86"/>
        <v>0</v>
      </c>
      <c r="PU231" s="48">
        <f t="shared" si="86"/>
        <v>0</v>
      </c>
      <c r="PV231" s="48">
        <f t="shared" si="86"/>
        <v>0</v>
      </c>
      <c r="PW231" s="48">
        <f t="shared" si="86"/>
        <v>0</v>
      </c>
      <c r="PX231" s="48">
        <f t="shared" si="86"/>
        <v>0</v>
      </c>
      <c r="PY231" s="48">
        <f t="shared" si="86"/>
        <v>0</v>
      </c>
      <c r="PZ231" s="48">
        <f t="shared" si="86"/>
        <v>0</v>
      </c>
      <c r="QA231" s="48">
        <f t="shared" si="86"/>
        <v>0</v>
      </c>
      <c r="QB231" s="48">
        <f t="shared" si="86"/>
        <v>0</v>
      </c>
      <c r="QC231" s="48">
        <f t="shared" si="86"/>
        <v>0</v>
      </c>
      <c r="QD231" s="48">
        <f t="shared" si="86"/>
        <v>0</v>
      </c>
      <c r="QE231" s="48">
        <f t="shared" si="86"/>
        <v>0</v>
      </c>
      <c r="QF231" s="48">
        <f t="shared" si="86"/>
        <v>0</v>
      </c>
      <c r="QG231" s="48">
        <f t="shared" si="86"/>
        <v>0</v>
      </c>
      <c r="QH231" s="48">
        <f t="shared" ref="QH231:SS231" si="87">SUM(QH232:QH286)</f>
        <v>0</v>
      </c>
      <c r="QI231" s="48">
        <f t="shared" si="87"/>
        <v>0</v>
      </c>
      <c r="QJ231" s="48">
        <f t="shared" si="87"/>
        <v>0</v>
      </c>
      <c r="QK231" s="48">
        <f t="shared" si="87"/>
        <v>0</v>
      </c>
      <c r="QL231" s="48">
        <f t="shared" si="87"/>
        <v>0</v>
      </c>
      <c r="QM231" s="48">
        <f t="shared" si="87"/>
        <v>0</v>
      </c>
      <c r="QN231" s="48">
        <f t="shared" si="87"/>
        <v>0</v>
      </c>
      <c r="QO231" s="48">
        <f t="shared" si="87"/>
        <v>0</v>
      </c>
      <c r="QP231" s="48">
        <f t="shared" si="87"/>
        <v>0</v>
      </c>
      <c r="QQ231" s="48">
        <f t="shared" si="87"/>
        <v>0</v>
      </c>
      <c r="QR231" s="48">
        <f t="shared" si="87"/>
        <v>0</v>
      </c>
      <c r="QS231" s="48">
        <f t="shared" si="87"/>
        <v>0</v>
      </c>
      <c r="QT231" s="48">
        <f t="shared" si="87"/>
        <v>0</v>
      </c>
      <c r="QU231" s="48">
        <f t="shared" si="87"/>
        <v>0</v>
      </c>
      <c r="QV231" s="48">
        <f t="shared" si="87"/>
        <v>0</v>
      </c>
      <c r="QW231" s="48">
        <f t="shared" si="87"/>
        <v>0</v>
      </c>
      <c r="QX231" s="48">
        <f t="shared" si="87"/>
        <v>0</v>
      </c>
      <c r="QY231" s="48">
        <f t="shared" si="87"/>
        <v>0</v>
      </c>
      <c r="QZ231" s="48">
        <f t="shared" si="87"/>
        <v>0</v>
      </c>
      <c r="RA231" s="48">
        <f t="shared" si="87"/>
        <v>0</v>
      </c>
      <c r="RB231" s="48">
        <f t="shared" si="87"/>
        <v>0</v>
      </c>
      <c r="RC231" s="48">
        <f t="shared" si="87"/>
        <v>0</v>
      </c>
      <c r="RD231" s="48">
        <f t="shared" si="87"/>
        <v>0</v>
      </c>
      <c r="RE231" s="48">
        <f t="shared" si="87"/>
        <v>0</v>
      </c>
      <c r="RF231" s="48">
        <f t="shared" si="87"/>
        <v>0</v>
      </c>
      <c r="RG231" s="48">
        <f t="shared" si="87"/>
        <v>0</v>
      </c>
      <c r="RH231" s="48">
        <f t="shared" si="87"/>
        <v>0</v>
      </c>
      <c r="RI231" s="48">
        <f t="shared" si="87"/>
        <v>0</v>
      </c>
      <c r="RJ231" s="48">
        <f t="shared" si="87"/>
        <v>0</v>
      </c>
      <c r="RK231" s="48">
        <f t="shared" si="87"/>
        <v>0</v>
      </c>
      <c r="RL231" s="48">
        <f t="shared" si="87"/>
        <v>0</v>
      </c>
      <c r="RM231" s="48">
        <f t="shared" si="87"/>
        <v>0</v>
      </c>
      <c r="RN231" s="48">
        <f t="shared" si="87"/>
        <v>0</v>
      </c>
      <c r="RO231" s="48">
        <f t="shared" si="87"/>
        <v>0</v>
      </c>
      <c r="RP231" s="48">
        <f t="shared" si="87"/>
        <v>0</v>
      </c>
      <c r="RQ231" s="48">
        <f t="shared" si="87"/>
        <v>0</v>
      </c>
      <c r="RR231" s="48">
        <f t="shared" si="87"/>
        <v>0</v>
      </c>
      <c r="RS231" s="48">
        <f t="shared" si="87"/>
        <v>0</v>
      </c>
      <c r="RT231" s="48">
        <f t="shared" si="87"/>
        <v>0</v>
      </c>
      <c r="RU231" s="48">
        <f t="shared" si="87"/>
        <v>0</v>
      </c>
      <c r="RV231" s="48">
        <f t="shared" si="87"/>
        <v>0</v>
      </c>
      <c r="RW231" s="48">
        <f t="shared" si="87"/>
        <v>0</v>
      </c>
      <c r="RX231" s="48">
        <f t="shared" si="87"/>
        <v>0</v>
      </c>
      <c r="RY231" s="48">
        <f t="shared" si="87"/>
        <v>0</v>
      </c>
      <c r="RZ231" s="48">
        <f t="shared" si="87"/>
        <v>0</v>
      </c>
      <c r="SA231" s="48">
        <f t="shared" si="87"/>
        <v>0</v>
      </c>
      <c r="SB231" s="48">
        <f t="shared" si="87"/>
        <v>0</v>
      </c>
      <c r="SC231" s="48">
        <f t="shared" si="87"/>
        <v>0</v>
      </c>
      <c r="SD231" s="48">
        <f t="shared" si="87"/>
        <v>0</v>
      </c>
      <c r="SE231" s="48">
        <f t="shared" si="87"/>
        <v>0</v>
      </c>
      <c r="SF231" s="48">
        <f t="shared" si="87"/>
        <v>0</v>
      </c>
      <c r="SG231" s="48">
        <f t="shared" si="87"/>
        <v>0</v>
      </c>
      <c r="SH231" s="48">
        <f t="shared" si="87"/>
        <v>0</v>
      </c>
      <c r="SI231" s="48">
        <f t="shared" si="87"/>
        <v>0</v>
      </c>
      <c r="SJ231" s="48">
        <f t="shared" si="87"/>
        <v>0</v>
      </c>
      <c r="SK231" s="48">
        <f t="shared" si="87"/>
        <v>0</v>
      </c>
      <c r="SL231" s="48">
        <f t="shared" si="87"/>
        <v>0</v>
      </c>
      <c r="SM231" s="48">
        <f t="shared" si="87"/>
        <v>0</v>
      </c>
      <c r="SN231" s="48">
        <f t="shared" si="87"/>
        <v>0</v>
      </c>
      <c r="SO231" s="48">
        <f t="shared" si="87"/>
        <v>0</v>
      </c>
      <c r="SP231" s="48">
        <f t="shared" si="87"/>
        <v>0</v>
      </c>
      <c r="SQ231" s="48">
        <f t="shared" si="87"/>
        <v>0</v>
      </c>
      <c r="SR231" s="48">
        <f t="shared" si="87"/>
        <v>0</v>
      </c>
      <c r="SS231" s="48">
        <f t="shared" si="87"/>
        <v>0</v>
      </c>
      <c r="ST231" s="48">
        <f t="shared" ref="ST231:VE231" si="88">SUM(ST232:ST286)</f>
        <v>0</v>
      </c>
      <c r="SU231" s="48">
        <f t="shared" si="88"/>
        <v>0</v>
      </c>
      <c r="SV231" s="48">
        <f t="shared" si="88"/>
        <v>0</v>
      </c>
      <c r="SW231" s="48">
        <f t="shared" si="88"/>
        <v>0</v>
      </c>
      <c r="SX231" s="48">
        <f t="shared" si="88"/>
        <v>0</v>
      </c>
      <c r="SY231" s="48">
        <f t="shared" si="88"/>
        <v>0</v>
      </c>
      <c r="SZ231" s="48">
        <f t="shared" si="88"/>
        <v>0</v>
      </c>
      <c r="TA231" s="48">
        <f t="shared" si="88"/>
        <v>0</v>
      </c>
      <c r="TB231" s="48">
        <f t="shared" si="88"/>
        <v>0</v>
      </c>
      <c r="TC231" s="48">
        <f t="shared" si="88"/>
        <v>0</v>
      </c>
      <c r="TD231" s="48">
        <f t="shared" si="88"/>
        <v>0</v>
      </c>
      <c r="TE231" s="48">
        <f t="shared" si="88"/>
        <v>0</v>
      </c>
      <c r="TF231" s="48">
        <f t="shared" si="88"/>
        <v>0</v>
      </c>
      <c r="TG231" s="48">
        <f t="shared" si="88"/>
        <v>0</v>
      </c>
      <c r="TH231" s="48">
        <f t="shared" si="88"/>
        <v>0</v>
      </c>
      <c r="TI231" s="48">
        <f t="shared" si="88"/>
        <v>0</v>
      </c>
      <c r="TJ231" s="48">
        <f t="shared" si="88"/>
        <v>0</v>
      </c>
      <c r="TK231" s="48">
        <f t="shared" si="88"/>
        <v>0</v>
      </c>
      <c r="TL231" s="48">
        <f t="shared" si="88"/>
        <v>0</v>
      </c>
      <c r="TM231" s="48">
        <f t="shared" si="88"/>
        <v>0</v>
      </c>
      <c r="TN231" s="48">
        <f t="shared" si="88"/>
        <v>0</v>
      </c>
      <c r="TO231" s="48">
        <f t="shared" si="88"/>
        <v>0</v>
      </c>
      <c r="TP231" s="48">
        <f t="shared" si="88"/>
        <v>0</v>
      </c>
      <c r="TQ231" s="48">
        <f t="shared" si="88"/>
        <v>0</v>
      </c>
      <c r="TR231" s="48">
        <f t="shared" si="88"/>
        <v>0</v>
      </c>
      <c r="TS231" s="48">
        <f t="shared" si="88"/>
        <v>0</v>
      </c>
      <c r="TT231" s="48">
        <f t="shared" si="88"/>
        <v>0</v>
      </c>
      <c r="TU231" s="48">
        <f t="shared" si="88"/>
        <v>0</v>
      </c>
      <c r="TV231" s="48">
        <f t="shared" si="88"/>
        <v>0</v>
      </c>
      <c r="TW231" s="48">
        <f t="shared" si="88"/>
        <v>0</v>
      </c>
      <c r="TX231" s="48">
        <f t="shared" si="88"/>
        <v>0</v>
      </c>
      <c r="TY231" s="48">
        <f t="shared" si="88"/>
        <v>0</v>
      </c>
      <c r="TZ231" s="48">
        <f t="shared" si="88"/>
        <v>0</v>
      </c>
      <c r="UA231" s="48">
        <f t="shared" si="88"/>
        <v>0</v>
      </c>
      <c r="UB231" s="48">
        <f t="shared" si="88"/>
        <v>0</v>
      </c>
      <c r="UC231" s="48">
        <f t="shared" si="88"/>
        <v>0</v>
      </c>
      <c r="UD231" s="48">
        <f t="shared" si="88"/>
        <v>0</v>
      </c>
      <c r="UE231" s="48">
        <f t="shared" si="88"/>
        <v>0</v>
      </c>
      <c r="UF231" s="48">
        <f t="shared" si="88"/>
        <v>0</v>
      </c>
      <c r="UG231" s="48">
        <f t="shared" si="88"/>
        <v>0</v>
      </c>
      <c r="UH231" s="48">
        <f t="shared" si="88"/>
        <v>0</v>
      </c>
      <c r="UI231" s="48">
        <f t="shared" si="88"/>
        <v>0</v>
      </c>
      <c r="UJ231" s="48">
        <f t="shared" si="88"/>
        <v>0</v>
      </c>
      <c r="UK231" s="48">
        <f t="shared" si="88"/>
        <v>0</v>
      </c>
      <c r="UL231" s="48">
        <f t="shared" si="88"/>
        <v>0</v>
      </c>
      <c r="UM231" s="48">
        <f t="shared" si="88"/>
        <v>0</v>
      </c>
      <c r="UN231" s="48">
        <f t="shared" si="88"/>
        <v>0</v>
      </c>
      <c r="UO231" s="48">
        <f t="shared" si="88"/>
        <v>0</v>
      </c>
      <c r="UP231" s="48">
        <f t="shared" si="88"/>
        <v>0</v>
      </c>
      <c r="UQ231" s="48">
        <f t="shared" si="88"/>
        <v>0</v>
      </c>
      <c r="UR231" s="48">
        <f t="shared" si="88"/>
        <v>0</v>
      </c>
      <c r="US231" s="48">
        <f t="shared" si="88"/>
        <v>0</v>
      </c>
      <c r="UT231" s="48">
        <f t="shared" si="88"/>
        <v>0</v>
      </c>
      <c r="UU231" s="48">
        <f t="shared" si="88"/>
        <v>0</v>
      </c>
      <c r="UV231" s="48">
        <f t="shared" si="88"/>
        <v>0</v>
      </c>
      <c r="UW231" s="48">
        <f t="shared" si="88"/>
        <v>0</v>
      </c>
      <c r="UX231" s="48">
        <f t="shared" si="88"/>
        <v>0</v>
      </c>
      <c r="UY231" s="48">
        <f t="shared" si="88"/>
        <v>0</v>
      </c>
      <c r="UZ231" s="48">
        <f t="shared" si="88"/>
        <v>0</v>
      </c>
      <c r="VA231" s="48">
        <f t="shared" si="88"/>
        <v>0</v>
      </c>
      <c r="VB231" s="48">
        <f t="shared" si="88"/>
        <v>0</v>
      </c>
      <c r="VC231" s="48">
        <f t="shared" si="88"/>
        <v>0</v>
      </c>
      <c r="VD231" s="48">
        <f t="shared" si="88"/>
        <v>0</v>
      </c>
      <c r="VE231" s="48">
        <f t="shared" si="88"/>
        <v>0</v>
      </c>
      <c r="VF231" s="48">
        <f t="shared" ref="VF231:XQ231" si="89">SUM(VF232:VF286)</f>
        <v>0</v>
      </c>
      <c r="VG231" s="48">
        <f t="shared" si="89"/>
        <v>0</v>
      </c>
      <c r="VH231" s="48">
        <f t="shared" si="89"/>
        <v>0</v>
      </c>
      <c r="VI231" s="48">
        <f t="shared" si="89"/>
        <v>0</v>
      </c>
      <c r="VJ231" s="48">
        <f t="shared" si="89"/>
        <v>0</v>
      </c>
      <c r="VK231" s="48">
        <f t="shared" si="89"/>
        <v>0</v>
      </c>
      <c r="VL231" s="48">
        <f t="shared" si="89"/>
        <v>0</v>
      </c>
      <c r="VM231" s="48">
        <f t="shared" si="89"/>
        <v>0</v>
      </c>
      <c r="VN231" s="48">
        <f t="shared" si="89"/>
        <v>0</v>
      </c>
      <c r="VO231" s="48">
        <f t="shared" si="89"/>
        <v>0</v>
      </c>
      <c r="VP231" s="48">
        <f t="shared" si="89"/>
        <v>0</v>
      </c>
      <c r="VQ231" s="48">
        <f t="shared" si="89"/>
        <v>0</v>
      </c>
      <c r="VR231" s="48">
        <f t="shared" si="89"/>
        <v>0</v>
      </c>
      <c r="VS231" s="48">
        <f t="shared" si="89"/>
        <v>0</v>
      </c>
      <c r="VT231" s="48">
        <f t="shared" si="89"/>
        <v>0</v>
      </c>
      <c r="VU231" s="48">
        <f t="shared" si="89"/>
        <v>0</v>
      </c>
      <c r="VV231" s="48">
        <f t="shared" si="89"/>
        <v>0</v>
      </c>
      <c r="VW231" s="48">
        <f t="shared" si="89"/>
        <v>0</v>
      </c>
      <c r="VX231" s="48">
        <f t="shared" si="89"/>
        <v>0</v>
      </c>
      <c r="VY231" s="48">
        <f t="shared" si="89"/>
        <v>0</v>
      </c>
      <c r="VZ231" s="48">
        <f t="shared" si="89"/>
        <v>0</v>
      </c>
      <c r="WA231" s="48">
        <f t="shared" si="89"/>
        <v>0</v>
      </c>
      <c r="WB231" s="48">
        <f t="shared" si="89"/>
        <v>0</v>
      </c>
      <c r="WC231" s="48">
        <f t="shared" si="89"/>
        <v>0</v>
      </c>
      <c r="WD231" s="48">
        <f t="shared" si="89"/>
        <v>0</v>
      </c>
      <c r="WE231" s="48">
        <f t="shared" si="89"/>
        <v>0</v>
      </c>
      <c r="WF231" s="48">
        <f t="shared" si="89"/>
        <v>0</v>
      </c>
      <c r="WG231" s="48">
        <f t="shared" si="89"/>
        <v>0</v>
      </c>
      <c r="WH231" s="48">
        <f t="shared" si="89"/>
        <v>0</v>
      </c>
      <c r="WI231" s="48">
        <f t="shared" si="89"/>
        <v>0</v>
      </c>
      <c r="WJ231" s="48">
        <f t="shared" si="89"/>
        <v>0</v>
      </c>
      <c r="WK231" s="48">
        <f t="shared" si="89"/>
        <v>0</v>
      </c>
      <c r="WL231" s="48">
        <f t="shared" si="89"/>
        <v>0</v>
      </c>
      <c r="WM231" s="48">
        <f t="shared" si="89"/>
        <v>0</v>
      </c>
      <c r="WN231" s="48">
        <f t="shared" si="89"/>
        <v>0</v>
      </c>
      <c r="WO231" s="48">
        <f t="shared" si="89"/>
        <v>0</v>
      </c>
      <c r="WP231" s="48">
        <f t="shared" si="89"/>
        <v>0</v>
      </c>
      <c r="WQ231" s="48">
        <f t="shared" si="89"/>
        <v>0</v>
      </c>
      <c r="WR231" s="48">
        <f t="shared" si="89"/>
        <v>0</v>
      </c>
      <c r="WS231" s="48">
        <f t="shared" si="89"/>
        <v>0</v>
      </c>
      <c r="WT231" s="48">
        <f t="shared" si="89"/>
        <v>0</v>
      </c>
      <c r="WU231" s="48">
        <f t="shared" si="89"/>
        <v>0</v>
      </c>
      <c r="WV231" s="48">
        <f t="shared" si="89"/>
        <v>0</v>
      </c>
      <c r="WW231" s="48">
        <f t="shared" si="89"/>
        <v>0</v>
      </c>
      <c r="WX231" s="48">
        <f t="shared" si="89"/>
        <v>0</v>
      </c>
      <c r="WY231" s="48">
        <f t="shared" si="89"/>
        <v>0</v>
      </c>
      <c r="WZ231" s="48">
        <f t="shared" si="89"/>
        <v>0</v>
      </c>
      <c r="XA231" s="48">
        <f t="shared" si="89"/>
        <v>0</v>
      </c>
      <c r="XB231" s="48">
        <f t="shared" si="89"/>
        <v>0</v>
      </c>
      <c r="XC231" s="48">
        <f t="shared" si="89"/>
        <v>0</v>
      </c>
      <c r="XD231" s="48">
        <f t="shared" si="89"/>
        <v>0</v>
      </c>
      <c r="XE231" s="48">
        <f t="shared" si="89"/>
        <v>0</v>
      </c>
      <c r="XF231" s="48">
        <f t="shared" si="89"/>
        <v>0</v>
      </c>
      <c r="XG231" s="48">
        <f t="shared" si="89"/>
        <v>0</v>
      </c>
      <c r="XH231" s="48">
        <f t="shared" si="89"/>
        <v>0</v>
      </c>
      <c r="XI231" s="48">
        <f t="shared" si="89"/>
        <v>0</v>
      </c>
      <c r="XJ231" s="48">
        <f t="shared" si="89"/>
        <v>0</v>
      </c>
      <c r="XK231" s="48">
        <f t="shared" si="89"/>
        <v>0</v>
      </c>
      <c r="XL231" s="48">
        <f t="shared" si="89"/>
        <v>0</v>
      </c>
      <c r="XM231" s="48">
        <f t="shared" si="89"/>
        <v>0</v>
      </c>
      <c r="XN231" s="48">
        <f t="shared" si="89"/>
        <v>0</v>
      </c>
      <c r="XO231" s="48">
        <f t="shared" si="89"/>
        <v>0</v>
      </c>
      <c r="XP231" s="48">
        <f t="shared" si="89"/>
        <v>0</v>
      </c>
      <c r="XQ231" s="48">
        <f t="shared" si="89"/>
        <v>0</v>
      </c>
      <c r="XR231" s="48">
        <f t="shared" ref="XR231:AAC231" si="90">SUM(XR232:XR286)</f>
        <v>0</v>
      </c>
      <c r="XS231" s="48">
        <f t="shared" si="90"/>
        <v>0</v>
      </c>
      <c r="XT231" s="48">
        <f t="shared" si="90"/>
        <v>0</v>
      </c>
      <c r="XU231" s="48">
        <f t="shared" si="90"/>
        <v>0</v>
      </c>
      <c r="XV231" s="48">
        <f t="shared" si="90"/>
        <v>0</v>
      </c>
      <c r="XW231" s="48">
        <f t="shared" si="90"/>
        <v>0</v>
      </c>
      <c r="XX231" s="48">
        <f t="shared" si="90"/>
        <v>0</v>
      </c>
      <c r="XY231" s="48">
        <f t="shared" si="90"/>
        <v>0</v>
      </c>
      <c r="XZ231" s="48">
        <f t="shared" si="90"/>
        <v>0</v>
      </c>
      <c r="YA231" s="48">
        <f t="shared" si="90"/>
        <v>0</v>
      </c>
      <c r="YB231" s="48">
        <f t="shared" si="90"/>
        <v>0</v>
      </c>
      <c r="YC231" s="48">
        <f t="shared" si="90"/>
        <v>0</v>
      </c>
      <c r="YD231" s="48">
        <f t="shared" si="90"/>
        <v>0</v>
      </c>
      <c r="YE231" s="48">
        <f t="shared" si="90"/>
        <v>0</v>
      </c>
      <c r="YF231" s="48">
        <f t="shared" si="90"/>
        <v>0</v>
      </c>
      <c r="YG231" s="48">
        <f t="shared" si="90"/>
        <v>0</v>
      </c>
      <c r="YH231" s="48">
        <f t="shared" si="90"/>
        <v>0</v>
      </c>
      <c r="YI231" s="48">
        <f t="shared" si="90"/>
        <v>0</v>
      </c>
      <c r="YJ231" s="48">
        <f t="shared" si="90"/>
        <v>0</v>
      </c>
      <c r="YK231" s="48">
        <f t="shared" si="90"/>
        <v>0</v>
      </c>
      <c r="YL231" s="48">
        <f t="shared" si="90"/>
        <v>0</v>
      </c>
      <c r="YM231" s="48">
        <f t="shared" si="90"/>
        <v>0</v>
      </c>
      <c r="YN231" s="48">
        <f t="shared" si="90"/>
        <v>0</v>
      </c>
      <c r="YO231" s="48">
        <f t="shared" si="90"/>
        <v>0</v>
      </c>
      <c r="YP231" s="48">
        <f t="shared" si="90"/>
        <v>0</v>
      </c>
      <c r="YQ231" s="48">
        <f t="shared" si="90"/>
        <v>0</v>
      </c>
      <c r="YR231" s="48">
        <f t="shared" si="90"/>
        <v>0</v>
      </c>
      <c r="YS231" s="48">
        <f t="shared" si="90"/>
        <v>0</v>
      </c>
      <c r="YT231" s="48">
        <f t="shared" si="90"/>
        <v>0</v>
      </c>
      <c r="YU231" s="48">
        <f t="shared" si="90"/>
        <v>0</v>
      </c>
      <c r="YV231" s="48">
        <f t="shared" si="90"/>
        <v>0</v>
      </c>
      <c r="YW231" s="48">
        <f t="shared" si="90"/>
        <v>0</v>
      </c>
      <c r="YX231" s="48">
        <f t="shared" si="90"/>
        <v>0</v>
      </c>
      <c r="YY231" s="48">
        <f t="shared" si="90"/>
        <v>0</v>
      </c>
      <c r="YZ231" s="48">
        <f t="shared" si="90"/>
        <v>0</v>
      </c>
      <c r="ZA231" s="48">
        <f t="shared" si="90"/>
        <v>0</v>
      </c>
      <c r="ZB231" s="48">
        <f t="shared" si="90"/>
        <v>0</v>
      </c>
      <c r="ZC231" s="48">
        <f t="shared" si="90"/>
        <v>0</v>
      </c>
      <c r="ZD231" s="48">
        <f t="shared" si="90"/>
        <v>0</v>
      </c>
      <c r="ZE231" s="48">
        <f t="shared" si="90"/>
        <v>0</v>
      </c>
      <c r="ZF231" s="48">
        <f t="shared" si="90"/>
        <v>0</v>
      </c>
      <c r="ZG231" s="48">
        <f t="shared" si="90"/>
        <v>0</v>
      </c>
      <c r="ZH231" s="48">
        <f t="shared" si="90"/>
        <v>0</v>
      </c>
      <c r="ZI231" s="48">
        <f t="shared" si="90"/>
        <v>0</v>
      </c>
      <c r="ZJ231" s="48">
        <f t="shared" si="90"/>
        <v>0</v>
      </c>
      <c r="ZK231" s="48">
        <f t="shared" si="90"/>
        <v>0</v>
      </c>
      <c r="ZL231" s="48">
        <f t="shared" si="90"/>
        <v>0</v>
      </c>
      <c r="ZM231" s="48">
        <f t="shared" si="90"/>
        <v>0</v>
      </c>
      <c r="ZN231" s="48">
        <f t="shared" si="90"/>
        <v>0</v>
      </c>
      <c r="ZO231" s="48">
        <f t="shared" si="90"/>
        <v>0</v>
      </c>
      <c r="ZP231" s="48">
        <f t="shared" si="90"/>
        <v>0</v>
      </c>
      <c r="ZQ231" s="48">
        <f t="shared" si="90"/>
        <v>0</v>
      </c>
      <c r="ZR231" s="48">
        <f t="shared" si="90"/>
        <v>0</v>
      </c>
      <c r="ZS231" s="48">
        <f t="shared" si="90"/>
        <v>0</v>
      </c>
      <c r="ZT231" s="48">
        <f t="shared" si="90"/>
        <v>0</v>
      </c>
      <c r="ZU231" s="48">
        <f t="shared" si="90"/>
        <v>0</v>
      </c>
      <c r="ZV231" s="48">
        <f t="shared" si="90"/>
        <v>0</v>
      </c>
      <c r="ZW231" s="48">
        <f t="shared" si="90"/>
        <v>0</v>
      </c>
      <c r="ZX231" s="48">
        <f t="shared" si="90"/>
        <v>0</v>
      </c>
      <c r="ZY231" s="48">
        <f t="shared" si="90"/>
        <v>0</v>
      </c>
      <c r="ZZ231" s="48">
        <f t="shared" si="90"/>
        <v>0</v>
      </c>
      <c r="AAA231" s="48">
        <f t="shared" si="90"/>
        <v>0</v>
      </c>
      <c r="AAB231" s="48">
        <f t="shared" si="90"/>
        <v>0</v>
      </c>
      <c r="AAC231" s="48">
        <f t="shared" si="90"/>
        <v>0</v>
      </c>
      <c r="AAD231" s="48">
        <f t="shared" ref="AAD231:ACO231" si="91">SUM(AAD232:AAD286)</f>
        <v>0</v>
      </c>
      <c r="AAE231" s="48">
        <f t="shared" si="91"/>
        <v>0</v>
      </c>
      <c r="AAF231" s="48">
        <f t="shared" si="91"/>
        <v>0</v>
      </c>
      <c r="AAG231" s="48">
        <f t="shared" si="91"/>
        <v>0</v>
      </c>
      <c r="AAH231" s="48">
        <f t="shared" si="91"/>
        <v>0</v>
      </c>
      <c r="AAI231" s="48">
        <f t="shared" si="91"/>
        <v>0</v>
      </c>
      <c r="AAJ231" s="48">
        <f t="shared" si="91"/>
        <v>0</v>
      </c>
      <c r="AAK231" s="48">
        <f t="shared" si="91"/>
        <v>0</v>
      </c>
      <c r="AAL231" s="48">
        <f t="shared" si="91"/>
        <v>0</v>
      </c>
      <c r="AAM231" s="48">
        <f t="shared" si="91"/>
        <v>0</v>
      </c>
      <c r="AAN231" s="48">
        <f t="shared" si="91"/>
        <v>0</v>
      </c>
      <c r="AAO231" s="48">
        <f t="shared" si="91"/>
        <v>5246.9670399999995</v>
      </c>
      <c r="AAP231" s="48">
        <f t="shared" si="91"/>
        <v>8592.4990479999997</v>
      </c>
      <c r="AAQ231" s="48">
        <f t="shared" si="91"/>
        <v>0</v>
      </c>
      <c r="AAR231" s="48">
        <f t="shared" si="91"/>
        <v>0</v>
      </c>
      <c r="AAS231" s="48">
        <f t="shared" si="91"/>
        <v>0</v>
      </c>
      <c r="AAT231" s="48">
        <f t="shared" si="91"/>
        <v>0</v>
      </c>
      <c r="AAU231" s="48">
        <f t="shared" si="91"/>
        <v>0</v>
      </c>
      <c r="AAV231" s="48">
        <f t="shared" si="91"/>
        <v>0</v>
      </c>
      <c r="AAW231" s="48">
        <f t="shared" si="91"/>
        <v>0</v>
      </c>
      <c r="AAX231" s="48">
        <f t="shared" si="91"/>
        <v>0</v>
      </c>
      <c r="AAY231" s="48">
        <f t="shared" si="91"/>
        <v>0</v>
      </c>
      <c r="AAZ231" s="48">
        <f t="shared" si="91"/>
        <v>0</v>
      </c>
      <c r="ABA231" s="48">
        <f t="shared" si="91"/>
        <v>0</v>
      </c>
      <c r="ABB231" s="48">
        <f t="shared" si="91"/>
        <v>0</v>
      </c>
      <c r="ABC231" s="48">
        <f t="shared" si="91"/>
        <v>0</v>
      </c>
      <c r="ABD231" s="48">
        <f t="shared" si="91"/>
        <v>0</v>
      </c>
      <c r="ABE231" s="48">
        <f t="shared" si="91"/>
        <v>0</v>
      </c>
      <c r="ABF231" s="48">
        <f t="shared" si="91"/>
        <v>0</v>
      </c>
      <c r="ABG231" s="48">
        <f t="shared" si="91"/>
        <v>0</v>
      </c>
      <c r="ABH231" s="48">
        <f t="shared" si="91"/>
        <v>0</v>
      </c>
      <c r="ABI231" s="48">
        <f t="shared" si="91"/>
        <v>0</v>
      </c>
      <c r="ABJ231" s="48">
        <f t="shared" si="91"/>
        <v>0</v>
      </c>
      <c r="ABK231" s="48">
        <f t="shared" si="91"/>
        <v>0</v>
      </c>
      <c r="ABL231" s="48">
        <f t="shared" si="91"/>
        <v>0</v>
      </c>
      <c r="ABM231" s="48">
        <f t="shared" si="91"/>
        <v>0</v>
      </c>
      <c r="ABN231" s="48">
        <f t="shared" si="91"/>
        <v>0</v>
      </c>
      <c r="ABO231" s="48">
        <f t="shared" si="91"/>
        <v>0</v>
      </c>
      <c r="ABP231" s="48">
        <f t="shared" si="91"/>
        <v>0</v>
      </c>
      <c r="ABQ231" s="48">
        <f t="shared" si="91"/>
        <v>0</v>
      </c>
      <c r="ABR231" s="48">
        <f t="shared" si="91"/>
        <v>0</v>
      </c>
      <c r="ABS231" s="48">
        <f t="shared" si="91"/>
        <v>0</v>
      </c>
      <c r="ABT231" s="48">
        <f t="shared" si="91"/>
        <v>0</v>
      </c>
      <c r="ABU231" s="48">
        <f t="shared" si="91"/>
        <v>0</v>
      </c>
      <c r="ABV231" s="48">
        <f t="shared" si="91"/>
        <v>0</v>
      </c>
      <c r="ABW231" s="48">
        <f t="shared" si="91"/>
        <v>67972.837158000009</v>
      </c>
      <c r="ABX231" s="48">
        <f t="shared" si="91"/>
        <v>57156.140429999999</v>
      </c>
      <c r="ABY231" s="48">
        <f t="shared" si="91"/>
        <v>104668.350894</v>
      </c>
      <c r="ABZ231" s="48">
        <f t="shared" si="91"/>
        <v>47491.739207999999</v>
      </c>
      <c r="ACA231" s="48">
        <f t="shared" si="91"/>
        <v>84569.907959999997</v>
      </c>
      <c r="ACB231" s="48">
        <f t="shared" si="91"/>
        <v>112006.90249200002</v>
      </c>
      <c r="ACC231" s="48">
        <f t="shared" si="91"/>
        <v>121798.06803000001</v>
      </c>
      <c r="ACD231" s="48">
        <f t="shared" si="91"/>
        <v>134433.557118</v>
      </c>
      <c r="ACE231" s="48">
        <f t="shared" si="91"/>
        <v>92049.396282000016</v>
      </c>
      <c r="ACF231" s="48">
        <f t="shared" si="91"/>
        <v>88278.748398000011</v>
      </c>
      <c r="ACG231" s="48">
        <f t="shared" si="91"/>
        <v>173908.83121199999</v>
      </c>
      <c r="ACH231" s="48">
        <f t="shared" si="91"/>
        <v>148933.89889200003</v>
      </c>
      <c r="ACI231" s="48">
        <f t="shared" si="91"/>
        <v>50733.283859999996</v>
      </c>
      <c r="ACJ231" s="48">
        <f t="shared" si="91"/>
        <v>126968.63488200001</v>
      </c>
      <c r="ACK231" s="48">
        <f t="shared" si="91"/>
        <v>145261.67050800001</v>
      </c>
      <c r="ACL231" s="48">
        <f t="shared" si="91"/>
        <v>110515.650228</v>
      </c>
      <c r="ACM231" s="48">
        <f t="shared" si="91"/>
        <v>85435.21220400001</v>
      </c>
      <c r="ACN231" s="48">
        <f t="shared" si="91"/>
        <v>127372.154832</v>
      </c>
      <c r="ACO231" s="48">
        <f t="shared" si="91"/>
        <v>52469.403840000006</v>
      </c>
      <c r="ACP231" s="48">
        <f t="shared" ref="ACP231:AFA231" si="92">SUM(ACP232:ACP286)</f>
        <v>85924.553958000004</v>
      </c>
      <c r="ACQ231" s="48">
        <f t="shared" si="92"/>
        <v>76214.486088000005</v>
      </c>
      <c r="ACR231" s="48">
        <f t="shared" si="92"/>
        <v>94352.806260000012</v>
      </c>
      <c r="ACS231" s="48">
        <f t="shared" si="92"/>
        <v>130689.67933799999</v>
      </c>
      <c r="ACT231" s="48">
        <f t="shared" si="92"/>
        <v>96839.670186000003</v>
      </c>
      <c r="ACU231" s="48">
        <f t="shared" si="92"/>
        <v>74853.147564000014</v>
      </c>
      <c r="ACV231" s="48">
        <f t="shared" si="92"/>
        <v>99489.12312600002</v>
      </c>
      <c r="ACW231" s="48">
        <f t="shared" si="92"/>
        <v>66097.355165999994</v>
      </c>
      <c r="ACX231" s="48">
        <f t="shared" si="92"/>
        <v>44678.909898000005</v>
      </c>
      <c r="ACY231" s="48">
        <f t="shared" si="92"/>
        <v>59307.197022000008</v>
      </c>
      <c r="ACZ231" s="48">
        <f t="shared" si="92"/>
        <v>124176.276828</v>
      </c>
      <c r="ADA231" s="48">
        <f t="shared" si="92"/>
        <v>128739.004848</v>
      </c>
      <c r="ADB231" s="48">
        <f t="shared" si="92"/>
        <v>72679.651326000007</v>
      </c>
      <c r="ADC231" s="48">
        <f t="shared" si="92"/>
        <v>0</v>
      </c>
      <c r="ADD231" s="48">
        <f t="shared" si="92"/>
        <v>0</v>
      </c>
      <c r="ADE231" s="48">
        <f t="shared" si="92"/>
        <v>0</v>
      </c>
      <c r="ADF231" s="48">
        <f t="shared" si="92"/>
        <v>0</v>
      </c>
      <c r="ADG231" s="48">
        <f t="shared" si="92"/>
        <v>0</v>
      </c>
      <c r="ADH231" s="48">
        <f t="shared" si="92"/>
        <v>0</v>
      </c>
      <c r="ADI231" s="48">
        <f t="shared" si="92"/>
        <v>0</v>
      </c>
      <c r="ADJ231" s="48">
        <f t="shared" si="92"/>
        <v>0</v>
      </c>
      <c r="ADK231" s="48">
        <f t="shared" si="92"/>
        <v>0</v>
      </c>
      <c r="ADL231" s="48">
        <f t="shared" si="92"/>
        <v>0</v>
      </c>
      <c r="ADM231" s="48">
        <f t="shared" si="92"/>
        <v>0</v>
      </c>
      <c r="ADN231" s="48">
        <f t="shared" si="92"/>
        <v>0</v>
      </c>
      <c r="ADO231" s="48">
        <f t="shared" si="92"/>
        <v>0</v>
      </c>
      <c r="ADP231" s="48">
        <f t="shared" si="92"/>
        <v>0</v>
      </c>
      <c r="ADQ231" s="48">
        <f t="shared" si="92"/>
        <v>0</v>
      </c>
      <c r="ADR231" s="48">
        <f t="shared" si="92"/>
        <v>0</v>
      </c>
      <c r="ADS231" s="48">
        <f t="shared" si="92"/>
        <v>0</v>
      </c>
      <c r="ADT231" s="48">
        <f t="shared" si="92"/>
        <v>0</v>
      </c>
      <c r="ADU231" s="48">
        <f t="shared" si="92"/>
        <v>0</v>
      </c>
      <c r="ADV231" s="48">
        <f t="shared" si="92"/>
        <v>0</v>
      </c>
      <c r="ADW231" s="48">
        <f t="shared" si="92"/>
        <v>0</v>
      </c>
      <c r="ADX231" s="48">
        <f t="shared" si="92"/>
        <v>0</v>
      </c>
      <c r="ADY231" s="48">
        <f t="shared" si="92"/>
        <v>0</v>
      </c>
      <c r="ADZ231" s="48">
        <f t="shared" si="92"/>
        <v>0</v>
      </c>
      <c r="AEA231" s="48">
        <f t="shared" si="92"/>
        <v>0</v>
      </c>
      <c r="AEB231" s="48">
        <f t="shared" si="92"/>
        <v>0</v>
      </c>
      <c r="AEC231" s="48">
        <f t="shared" si="92"/>
        <v>0</v>
      </c>
      <c r="AED231" s="48">
        <f t="shared" si="92"/>
        <v>0</v>
      </c>
      <c r="AEE231" s="48">
        <f t="shared" si="92"/>
        <v>0</v>
      </c>
      <c r="AEF231" s="48">
        <f t="shared" si="92"/>
        <v>0</v>
      </c>
      <c r="AEG231" s="48">
        <f t="shared" si="92"/>
        <v>0</v>
      </c>
      <c r="AEH231" s="48">
        <f t="shared" si="92"/>
        <v>0</v>
      </c>
      <c r="AEI231" s="48">
        <f t="shared" si="92"/>
        <v>0</v>
      </c>
      <c r="AEJ231" s="48">
        <f t="shared" si="92"/>
        <v>0</v>
      </c>
      <c r="AEK231" s="48">
        <f t="shared" si="92"/>
        <v>0</v>
      </c>
      <c r="AEL231" s="48">
        <f t="shared" si="92"/>
        <v>0</v>
      </c>
      <c r="AEM231" s="48">
        <f t="shared" si="92"/>
        <v>0</v>
      </c>
      <c r="AEN231" s="48">
        <f t="shared" si="92"/>
        <v>0</v>
      </c>
      <c r="AEO231" s="48">
        <f t="shared" si="92"/>
        <v>0</v>
      </c>
      <c r="AEP231" s="48">
        <f t="shared" si="92"/>
        <v>0</v>
      </c>
      <c r="AEQ231" s="48">
        <f t="shared" si="92"/>
        <v>0</v>
      </c>
      <c r="AER231" s="48">
        <f t="shared" si="92"/>
        <v>0</v>
      </c>
      <c r="AES231" s="48">
        <f t="shared" si="92"/>
        <v>0</v>
      </c>
      <c r="AET231" s="48">
        <f t="shared" si="92"/>
        <v>0</v>
      </c>
      <c r="AEU231" s="48">
        <f t="shared" si="92"/>
        <v>0</v>
      </c>
      <c r="AEV231" s="48">
        <f t="shared" si="92"/>
        <v>0</v>
      </c>
      <c r="AEW231" s="48">
        <f t="shared" si="92"/>
        <v>0</v>
      </c>
      <c r="AEX231" s="48">
        <f t="shared" si="92"/>
        <v>0</v>
      </c>
      <c r="AEY231" s="48">
        <f t="shared" si="92"/>
        <v>0</v>
      </c>
      <c r="AEZ231" s="48">
        <f t="shared" si="92"/>
        <v>0</v>
      </c>
      <c r="AFA231" s="48">
        <f t="shared" si="92"/>
        <v>0</v>
      </c>
      <c r="AFB231" s="48">
        <f t="shared" ref="AFB231:AHM231" si="93">SUM(AFB232:AFB286)</f>
        <v>0</v>
      </c>
      <c r="AFC231" s="48">
        <f t="shared" si="93"/>
        <v>0</v>
      </c>
      <c r="AFD231" s="48">
        <f t="shared" si="93"/>
        <v>0</v>
      </c>
      <c r="AFE231" s="48">
        <f t="shared" si="93"/>
        <v>0</v>
      </c>
      <c r="AFF231" s="48">
        <f t="shared" si="93"/>
        <v>0</v>
      </c>
      <c r="AFG231" s="48">
        <f t="shared" si="93"/>
        <v>0</v>
      </c>
      <c r="AFH231" s="48">
        <f t="shared" si="93"/>
        <v>0</v>
      </c>
      <c r="AFI231" s="48">
        <f t="shared" si="93"/>
        <v>0</v>
      </c>
      <c r="AFJ231" s="48">
        <f t="shared" si="93"/>
        <v>0</v>
      </c>
      <c r="AFK231" s="48">
        <f t="shared" si="93"/>
        <v>0</v>
      </c>
      <c r="AFL231" s="48">
        <f t="shared" si="93"/>
        <v>0</v>
      </c>
      <c r="AFM231" s="48">
        <f t="shared" si="93"/>
        <v>0</v>
      </c>
      <c r="AFN231" s="48">
        <f t="shared" si="93"/>
        <v>0</v>
      </c>
      <c r="AFO231" s="48">
        <f t="shared" si="93"/>
        <v>0</v>
      </c>
      <c r="AFP231" s="48">
        <f t="shared" si="93"/>
        <v>0</v>
      </c>
      <c r="AFQ231" s="48">
        <f t="shared" si="93"/>
        <v>0</v>
      </c>
      <c r="AFR231" s="48">
        <f t="shared" si="93"/>
        <v>0</v>
      </c>
      <c r="AFS231" s="48">
        <f t="shared" si="93"/>
        <v>0</v>
      </c>
      <c r="AFT231" s="48">
        <f t="shared" si="93"/>
        <v>0</v>
      </c>
      <c r="AFU231" s="48">
        <f t="shared" si="93"/>
        <v>0</v>
      </c>
      <c r="AFV231" s="48">
        <f t="shared" si="93"/>
        <v>0</v>
      </c>
      <c r="AFW231" s="48">
        <f t="shared" si="93"/>
        <v>0</v>
      </c>
      <c r="AFX231" s="48">
        <f t="shared" si="93"/>
        <v>0</v>
      </c>
      <c r="AFY231" s="48">
        <f t="shared" si="93"/>
        <v>0</v>
      </c>
      <c r="AFZ231" s="48">
        <f t="shared" si="93"/>
        <v>0</v>
      </c>
      <c r="AGA231" s="48">
        <f t="shared" si="93"/>
        <v>0</v>
      </c>
      <c r="AGB231" s="48">
        <f t="shared" si="93"/>
        <v>0</v>
      </c>
      <c r="AGC231" s="48">
        <f t="shared" si="93"/>
        <v>0</v>
      </c>
      <c r="AGD231" s="48">
        <f t="shared" si="93"/>
        <v>0</v>
      </c>
      <c r="AGE231" s="48">
        <f t="shared" si="93"/>
        <v>0</v>
      </c>
      <c r="AGF231" s="48">
        <f t="shared" si="93"/>
        <v>0</v>
      </c>
      <c r="AGG231" s="48">
        <f t="shared" si="93"/>
        <v>0</v>
      </c>
      <c r="AGH231" s="48">
        <f t="shared" si="93"/>
        <v>0</v>
      </c>
      <c r="AGI231" s="48">
        <f t="shared" si="93"/>
        <v>0</v>
      </c>
      <c r="AGJ231" s="48">
        <f t="shared" si="93"/>
        <v>0</v>
      </c>
      <c r="AGK231" s="48">
        <f t="shared" si="93"/>
        <v>0</v>
      </c>
      <c r="AGL231" s="48">
        <f t="shared" si="93"/>
        <v>0</v>
      </c>
      <c r="AGM231" s="48">
        <f t="shared" si="93"/>
        <v>0</v>
      </c>
      <c r="AGN231" s="48">
        <f t="shared" si="93"/>
        <v>0</v>
      </c>
      <c r="AGO231" s="48">
        <f t="shared" si="93"/>
        <v>0</v>
      </c>
      <c r="AGP231" s="48">
        <f t="shared" si="93"/>
        <v>0</v>
      </c>
      <c r="AGQ231" s="48">
        <f t="shared" si="93"/>
        <v>0</v>
      </c>
      <c r="AGR231" s="48">
        <f t="shared" si="93"/>
        <v>0</v>
      </c>
      <c r="AGS231" s="48">
        <f t="shared" si="93"/>
        <v>0</v>
      </c>
      <c r="AGT231" s="48">
        <f t="shared" si="93"/>
        <v>0</v>
      </c>
      <c r="AGU231" s="48">
        <f t="shared" si="93"/>
        <v>0</v>
      </c>
      <c r="AGV231" s="48">
        <f t="shared" si="93"/>
        <v>0</v>
      </c>
      <c r="AGW231" s="48">
        <f t="shared" si="93"/>
        <v>0</v>
      </c>
      <c r="AGX231" s="48">
        <f t="shared" si="93"/>
        <v>0</v>
      </c>
      <c r="AGY231" s="48">
        <f t="shared" si="93"/>
        <v>0</v>
      </c>
      <c r="AGZ231" s="48">
        <f t="shared" si="93"/>
        <v>0</v>
      </c>
      <c r="AHA231" s="48">
        <f t="shared" si="93"/>
        <v>0</v>
      </c>
      <c r="AHB231" s="48">
        <f t="shared" si="93"/>
        <v>0</v>
      </c>
      <c r="AHC231" s="48">
        <f t="shared" si="93"/>
        <v>0</v>
      </c>
      <c r="AHD231" s="48">
        <f t="shared" si="93"/>
        <v>0</v>
      </c>
      <c r="AHE231" s="48">
        <f t="shared" si="93"/>
        <v>0</v>
      </c>
      <c r="AHF231" s="48">
        <f t="shared" si="93"/>
        <v>0</v>
      </c>
      <c r="AHG231" s="48">
        <f t="shared" si="93"/>
        <v>0</v>
      </c>
      <c r="AHH231" s="48">
        <f t="shared" si="93"/>
        <v>0</v>
      </c>
      <c r="AHI231" s="48">
        <f t="shared" si="93"/>
        <v>0</v>
      </c>
      <c r="AHJ231" s="48">
        <f t="shared" si="93"/>
        <v>0</v>
      </c>
      <c r="AHK231" s="48">
        <f t="shared" si="93"/>
        <v>0</v>
      </c>
      <c r="AHL231" s="48">
        <f t="shared" si="93"/>
        <v>0</v>
      </c>
      <c r="AHM231" s="48">
        <f t="shared" si="93"/>
        <v>0</v>
      </c>
      <c r="AHN231" s="48">
        <f t="shared" ref="AHN231:AJY231" si="94">SUM(AHN232:AHN286)</f>
        <v>0</v>
      </c>
      <c r="AHO231" s="48">
        <f t="shared" si="94"/>
        <v>0</v>
      </c>
      <c r="AHP231" s="48">
        <f t="shared" si="94"/>
        <v>0</v>
      </c>
      <c r="AHQ231" s="48">
        <f t="shared" si="94"/>
        <v>0</v>
      </c>
      <c r="AHR231" s="48">
        <f t="shared" si="94"/>
        <v>0</v>
      </c>
      <c r="AHS231" s="48">
        <f t="shared" si="94"/>
        <v>0</v>
      </c>
      <c r="AHT231" s="48">
        <f t="shared" si="94"/>
        <v>0</v>
      </c>
      <c r="AHU231" s="48">
        <f t="shared" si="94"/>
        <v>0</v>
      </c>
      <c r="AHV231" s="48">
        <f t="shared" si="94"/>
        <v>0</v>
      </c>
      <c r="AHW231" s="48">
        <f t="shared" si="94"/>
        <v>0</v>
      </c>
      <c r="AHX231" s="48">
        <f t="shared" si="94"/>
        <v>0</v>
      </c>
      <c r="AHY231" s="48">
        <f t="shared" si="94"/>
        <v>0</v>
      </c>
      <c r="AHZ231" s="48">
        <f t="shared" si="94"/>
        <v>0</v>
      </c>
      <c r="AIA231" s="48">
        <f t="shared" si="94"/>
        <v>0</v>
      </c>
      <c r="AIB231" s="48">
        <f t="shared" si="94"/>
        <v>0</v>
      </c>
      <c r="AIC231" s="48">
        <f t="shared" si="94"/>
        <v>0</v>
      </c>
      <c r="AID231" s="48">
        <f t="shared" si="94"/>
        <v>0</v>
      </c>
      <c r="AIE231" s="48">
        <f t="shared" si="94"/>
        <v>0</v>
      </c>
      <c r="AIF231" s="48">
        <f t="shared" si="94"/>
        <v>0</v>
      </c>
      <c r="AIG231" s="48">
        <f t="shared" si="94"/>
        <v>0</v>
      </c>
      <c r="AIH231" s="48">
        <f t="shared" si="94"/>
        <v>0</v>
      </c>
      <c r="AII231" s="48">
        <f t="shared" si="94"/>
        <v>0</v>
      </c>
      <c r="AIJ231" s="48">
        <f t="shared" si="94"/>
        <v>0</v>
      </c>
      <c r="AIK231" s="48">
        <f t="shared" si="94"/>
        <v>0</v>
      </c>
      <c r="AIL231" s="48">
        <f t="shared" si="94"/>
        <v>0</v>
      </c>
      <c r="AIM231" s="48">
        <f t="shared" si="94"/>
        <v>0</v>
      </c>
      <c r="AIN231" s="48">
        <f t="shared" si="94"/>
        <v>0</v>
      </c>
      <c r="AIO231" s="48">
        <f t="shared" si="94"/>
        <v>0</v>
      </c>
      <c r="AIP231" s="48">
        <f t="shared" si="94"/>
        <v>0</v>
      </c>
      <c r="AIQ231" s="48">
        <f t="shared" si="94"/>
        <v>0</v>
      </c>
      <c r="AIR231" s="48">
        <f t="shared" si="94"/>
        <v>0</v>
      </c>
      <c r="AIS231" s="48">
        <f t="shared" si="94"/>
        <v>0</v>
      </c>
      <c r="AIT231" s="48">
        <f t="shared" si="94"/>
        <v>0</v>
      </c>
      <c r="AIU231" s="48">
        <f t="shared" si="94"/>
        <v>0</v>
      </c>
      <c r="AIV231" s="48">
        <f t="shared" si="94"/>
        <v>0</v>
      </c>
      <c r="AIW231" s="48">
        <f t="shared" si="94"/>
        <v>0</v>
      </c>
      <c r="AIX231" s="48">
        <f t="shared" si="94"/>
        <v>0</v>
      </c>
      <c r="AIY231" s="48">
        <f t="shared" si="94"/>
        <v>0</v>
      </c>
      <c r="AIZ231" s="48">
        <f t="shared" si="94"/>
        <v>0</v>
      </c>
      <c r="AJA231" s="48">
        <f t="shared" si="94"/>
        <v>0</v>
      </c>
      <c r="AJB231" s="48">
        <f t="shared" si="94"/>
        <v>0</v>
      </c>
      <c r="AJC231" s="48">
        <f t="shared" si="94"/>
        <v>0</v>
      </c>
      <c r="AJD231" s="48">
        <f t="shared" si="94"/>
        <v>0</v>
      </c>
      <c r="AJE231" s="48">
        <f t="shared" si="94"/>
        <v>0</v>
      </c>
      <c r="AJF231" s="48">
        <f t="shared" si="94"/>
        <v>0</v>
      </c>
      <c r="AJG231" s="48">
        <f t="shared" si="94"/>
        <v>0</v>
      </c>
      <c r="AJH231" s="48">
        <f t="shared" si="94"/>
        <v>0</v>
      </c>
      <c r="AJI231" s="48">
        <f t="shared" si="94"/>
        <v>0</v>
      </c>
      <c r="AJJ231" s="48">
        <f t="shared" si="94"/>
        <v>0</v>
      </c>
      <c r="AJK231" s="48">
        <f t="shared" si="94"/>
        <v>0</v>
      </c>
      <c r="AJL231" s="48">
        <f t="shared" si="94"/>
        <v>0</v>
      </c>
      <c r="AJM231" s="48">
        <f t="shared" si="94"/>
        <v>0</v>
      </c>
      <c r="AJN231" s="48">
        <f t="shared" si="94"/>
        <v>0</v>
      </c>
      <c r="AJO231" s="48">
        <f t="shared" si="94"/>
        <v>0</v>
      </c>
      <c r="AJP231" s="48">
        <f t="shared" si="94"/>
        <v>0</v>
      </c>
      <c r="AJQ231" s="48">
        <f t="shared" si="94"/>
        <v>0</v>
      </c>
      <c r="AJR231" s="48">
        <f t="shared" si="94"/>
        <v>0</v>
      </c>
      <c r="AJS231" s="48">
        <f t="shared" si="94"/>
        <v>0</v>
      </c>
      <c r="AJT231" s="48">
        <f t="shared" si="94"/>
        <v>0</v>
      </c>
      <c r="AJU231" s="48">
        <f t="shared" si="94"/>
        <v>0</v>
      </c>
      <c r="AJV231" s="48">
        <f t="shared" si="94"/>
        <v>0</v>
      </c>
      <c r="AJW231" s="48">
        <f t="shared" si="94"/>
        <v>0</v>
      </c>
      <c r="AJX231" s="48">
        <f t="shared" si="94"/>
        <v>0</v>
      </c>
      <c r="AJY231" s="48">
        <f t="shared" si="94"/>
        <v>0</v>
      </c>
      <c r="AJZ231" s="48">
        <f t="shared" ref="AJZ231:ALU231" si="95">SUM(AJZ232:AJZ286)</f>
        <v>0</v>
      </c>
      <c r="AKA231" s="48">
        <f t="shared" si="95"/>
        <v>0</v>
      </c>
      <c r="AKB231" s="48">
        <f t="shared" si="95"/>
        <v>0</v>
      </c>
      <c r="AKC231" s="48">
        <f t="shared" si="95"/>
        <v>0</v>
      </c>
      <c r="AKD231" s="48">
        <f t="shared" si="95"/>
        <v>0</v>
      </c>
      <c r="AKE231" s="48">
        <f t="shared" si="95"/>
        <v>0</v>
      </c>
      <c r="AKF231" s="48">
        <f t="shared" si="95"/>
        <v>0</v>
      </c>
      <c r="AKG231" s="48">
        <f t="shared" si="95"/>
        <v>0</v>
      </c>
      <c r="AKH231" s="48">
        <f t="shared" si="95"/>
        <v>0</v>
      </c>
      <c r="AKI231" s="48">
        <f t="shared" si="95"/>
        <v>0</v>
      </c>
      <c r="AKJ231" s="48">
        <f t="shared" si="95"/>
        <v>0</v>
      </c>
      <c r="AKK231" s="48">
        <f t="shared" si="95"/>
        <v>0</v>
      </c>
      <c r="AKL231" s="48">
        <f t="shared" si="95"/>
        <v>0</v>
      </c>
      <c r="AKM231" s="48">
        <f t="shared" si="95"/>
        <v>0</v>
      </c>
      <c r="AKN231" s="48">
        <f t="shared" si="95"/>
        <v>0</v>
      </c>
      <c r="AKO231" s="48">
        <f t="shared" si="95"/>
        <v>0</v>
      </c>
      <c r="AKP231" s="48">
        <f t="shared" si="95"/>
        <v>0</v>
      </c>
      <c r="AKQ231" s="48">
        <f t="shared" si="95"/>
        <v>0</v>
      </c>
      <c r="AKR231" s="48">
        <f t="shared" si="95"/>
        <v>0</v>
      </c>
      <c r="AKS231" s="48">
        <f t="shared" si="95"/>
        <v>0</v>
      </c>
      <c r="AKT231" s="48">
        <f t="shared" si="95"/>
        <v>0</v>
      </c>
      <c r="AKU231" s="48">
        <f t="shared" si="95"/>
        <v>0</v>
      </c>
      <c r="AKV231" s="48">
        <f t="shared" si="95"/>
        <v>0</v>
      </c>
      <c r="AKW231" s="48">
        <f t="shared" si="95"/>
        <v>0</v>
      </c>
      <c r="AKX231" s="48">
        <f t="shared" si="95"/>
        <v>0</v>
      </c>
      <c r="AKY231" s="48">
        <f t="shared" si="95"/>
        <v>0</v>
      </c>
      <c r="AKZ231" s="48">
        <f t="shared" si="95"/>
        <v>0</v>
      </c>
      <c r="ALA231" s="48">
        <f t="shared" si="95"/>
        <v>0</v>
      </c>
      <c r="ALB231" s="48">
        <f t="shared" si="95"/>
        <v>0</v>
      </c>
      <c r="ALC231" s="48">
        <f t="shared" si="95"/>
        <v>0</v>
      </c>
      <c r="ALD231" s="48">
        <f t="shared" si="95"/>
        <v>0</v>
      </c>
      <c r="ALE231" s="48">
        <f t="shared" si="95"/>
        <v>0</v>
      </c>
      <c r="ALF231" s="48">
        <f t="shared" si="95"/>
        <v>0</v>
      </c>
      <c r="ALG231" s="48">
        <f t="shared" si="95"/>
        <v>0</v>
      </c>
      <c r="ALH231" s="48">
        <f t="shared" si="95"/>
        <v>0</v>
      </c>
      <c r="ALI231" s="48">
        <f t="shared" si="95"/>
        <v>0</v>
      </c>
      <c r="ALJ231" s="48">
        <f t="shared" si="95"/>
        <v>0</v>
      </c>
      <c r="ALK231" s="48">
        <f t="shared" si="95"/>
        <v>0</v>
      </c>
      <c r="ALL231" s="48">
        <f t="shared" si="95"/>
        <v>0</v>
      </c>
      <c r="ALM231" s="48">
        <f t="shared" si="95"/>
        <v>0</v>
      </c>
      <c r="ALN231" s="48">
        <f t="shared" si="95"/>
        <v>0</v>
      </c>
      <c r="ALO231" s="48">
        <f t="shared" si="95"/>
        <v>0</v>
      </c>
      <c r="ALP231" s="48">
        <f t="shared" si="95"/>
        <v>0</v>
      </c>
      <c r="ALQ231" s="48">
        <f t="shared" si="95"/>
        <v>0</v>
      </c>
      <c r="ALR231" s="48">
        <f t="shared" si="95"/>
        <v>0</v>
      </c>
      <c r="ALS231" s="48">
        <f t="shared" si="95"/>
        <v>0</v>
      </c>
      <c r="ALT231" s="48">
        <f t="shared" si="95"/>
        <v>0</v>
      </c>
      <c r="ALU231" s="48">
        <f t="shared" si="95"/>
        <v>0</v>
      </c>
    </row>
    <row r="232" spans="1:1009" s="48" customFormat="1" ht="14.25">
      <c r="A232" s="50" t="s">
        <v>315</v>
      </c>
      <c r="BK232" s="49"/>
      <c r="BO232" s="49"/>
    </row>
    <row r="233" spans="1:1009" s="48" customFormat="1" ht="14.25">
      <c r="A233" s="50" t="s">
        <v>316</v>
      </c>
      <c r="BK233" s="49"/>
      <c r="BO233" s="49"/>
    </row>
    <row r="234" spans="1:1009" s="48" customFormat="1" ht="14.25">
      <c r="A234" s="50" t="s">
        <v>317</v>
      </c>
      <c r="BK234" s="49"/>
      <c r="BO234" s="49"/>
    </row>
    <row r="235" spans="1:1009" s="48" customFormat="1" ht="14.25">
      <c r="A235" s="50" t="s">
        <v>318</v>
      </c>
      <c r="BK235" s="49"/>
      <c r="BO235" s="49"/>
    </row>
    <row r="236" spans="1:1009" s="48" customFormat="1" ht="14.25">
      <c r="A236" s="50" t="s">
        <v>319</v>
      </c>
      <c r="BK236" s="49"/>
      <c r="BO236" s="49"/>
    </row>
    <row r="237" spans="1:1009" s="48" customFormat="1" ht="14.25">
      <c r="A237" s="50" t="s">
        <v>320</v>
      </c>
      <c r="C237" s="48">
        <v>196</v>
      </c>
      <c r="J237" s="48">
        <v>199</v>
      </c>
      <c r="S237" s="48">
        <v>179</v>
      </c>
      <c r="X237" s="48">
        <v>166</v>
      </c>
      <c r="AC237" s="48">
        <v>210</v>
      </c>
      <c r="AJ237" s="48">
        <v>157</v>
      </c>
      <c r="AN237" s="48">
        <v>193</v>
      </c>
      <c r="AS237" s="48">
        <v>187</v>
      </c>
      <c r="AY237" s="48">
        <v>180</v>
      </c>
      <c r="BG237" s="48">
        <v>187</v>
      </c>
      <c r="BK237" s="49"/>
      <c r="BM237" s="48">
        <v>189</v>
      </c>
      <c r="BO237" s="49"/>
      <c r="BS237" s="48">
        <v>162</v>
      </c>
      <c r="BY237" s="48">
        <v>206</v>
      </c>
      <c r="CD237" s="48">
        <v>194</v>
      </c>
      <c r="CH237" s="48">
        <v>152</v>
      </c>
      <c r="CN237" s="48">
        <v>158</v>
      </c>
      <c r="CR237" s="48">
        <v>141</v>
      </c>
      <c r="CX237" s="48">
        <v>179</v>
      </c>
      <c r="DI237" s="48">
        <v>179</v>
      </c>
      <c r="DM237" s="48">
        <v>165</v>
      </c>
      <c r="DQ237" s="48">
        <v>177</v>
      </c>
      <c r="DY237" s="48">
        <v>177</v>
      </c>
      <c r="EG237" s="48">
        <v>187</v>
      </c>
      <c r="EN237" s="48">
        <v>194</v>
      </c>
      <c r="ER237" s="48">
        <v>201</v>
      </c>
      <c r="EY237" s="48">
        <v>207</v>
      </c>
      <c r="FF237" s="48">
        <v>103</v>
      </c>
      <c r="FL237" s="48">
        <v>216</v>
      </c>
      <c r="FW237" s="48">
        <v>226</v>
      </c>
      <c r="GE237" s="48">
        <v>223</v>
      </c>
      <c r="GL237" s="48">
        <v>261</v>
      </c>
      <c r="GT237" s="48">
        <v>236</v>
      </c>
      <c r="HD237" s="48">
        <v>196</v>
      </c>
      <c r="HM237" s="48">
        <v>206</v>
      </c>
      <c r="HX237" s="48">
        <v>272</v>
      </c>
      <c r="IF237" s="48">
        <v>197</v>
      </c>
      <c r="IJ237" s="48">
        <v>188</v>
      </c>
      <c r="IS237" s="48">
        <v>230</v>
      </c>
      <c r="IZ237" s="48">
        <v>239</v>
      </c>
      <c r="JJ237" s="48">
        <v>234</v>
      </c>
      <c r="JR237" s="48">
        <v>275</v>
      </c>
      <c r="JZ237" s="48">
        <v>183</v>
      </c>
      <c r="KL237" s="48">
        <v>229</v>
      </c>
      <c r="KQ237" s="48">
        <v>239</v>
      </c>
      <c r="LA237" s="48">
        <v>202</v>
      </c>
      <c r="LF237" s="48">
        <v>218</v>
      </c>
      <c r="LP237" s="48">
        <v>182</v>
      </c>
      <c r="LZ237" s="48">
        <v>170</v>
      </c>
      <c r="ME237" s="48">
        <v>220</v>
      </c>
      <c r="MM237" s="48">
        <v>245</v>
      </c>
      <c r="ND237" s="48">
        <v>237</v>
      </c>
      <c r="NI237" s="48">
        <v>186</v>
      </c>
      <c r="NR237" s="48">
        <v>181</v>
      </c>
      <c r="OC237" s="48">
        <v>202</v>
      </c>
      <c r="OK237" s="48">
        <v>199</v>
      </c>
      <c r="OS237" s="48">
        <v>199</v>
      </c>
      <c r="OZ237" s="48">
        <v>244</v>
      </c>
      <c r="ABW237" s="48" t="s">
        <v>399</v>
      </c>
      <c r="ABX237" s="48" t="s">
        <v>399</v>
      </c>
      <c r="ABY237" s="48" t="s">
        <v>399</v>
      </c>
      <c r="ABZ237" s="48" t="s">
        <v>399</v>
      </c>
      <c r="ACA237" s="48" t="s">
        <v>399</v>
      </c>
      <c r="ACB237" s="48" t="s">
        <v>399</v>
      </c>
      <c r="ACC237" s="48" t="s">
        <v>399</v>
      </c>
      <c r="ACD237" s="48" t="s">
        <v>399</v>
      </c>
      <c r="ACE237" s="48" t="s">
        <v>399</v>
      </c>
      <c r="ACF237" s="48" t="s">
        <v>399</v>
      </c>
      <c r="ACG237" s="48">
        <v>2421.1197000000002</v>
      </c>
      <c r="ACH237" s="48" t="s">
        <v>399</v>
      </c>
      <c r="ACI237" s="48" t="s">
        <v>399</v>
      </c>
      <c r="ACJ237" s="48" t="s">
        <v>399</v>
      </c>
      <c r="ACK237" s="48" t="s">
        <v>399</v>
      </c>
      <c r="ACL237" s="48" t="s">
        <v>399</v>
      </c>
      <c r="ACM237" s="48" t="s">
        <v>399</v>
      </c>
      <c r="ACN237" s="48" t="s">
        <v>399</v>
      </c>
      <c r="ACO237" s="48" t="s">
        <v>399</v>
      </c>
      <c r="ACP237" s="48" t="s">
        <v>399</v>
      </c>
      <c r="ACQ237" s="48" t="s">
        <v>399</v>
      </c>
      <c r="ACR237" s="48" t="s">
        <v>399</v>
      </c>
      <c r="ACS237" s="48" t="s">
        <v>399</v>
      </c>
      <c r="ACT237" s="48" t="s">
        <v>399</v>
      </c>
      <c r="ACU237" s="48" t="s">
        <v>399</v>
      </c>
      <c r="ACV237" s="48" t="s">
        <v>399</v>
      </c>
      <c r="ACW237" s="48" t="s">
        <v>399</v>
      </c>
      <c r="ACX237" s="48" t="s">
        <v>399</v>
      </c>
      <c r="ACY237" s="48" t="s">
        <v>399</v>
      </c>
      <c r="ACZ237" s="48" t="s">
        <v>399</v>
      </c>
      <c r="ADA237" s="48" t="s">
        <v>399</v>
      </c>
      <c r="ADB237" s="48" t="s">
        <v>399</v>
      </c>
    </row>
    <row r="238" spans="1:1009" s="48" customFormat="1" ht="14.25">
      <c r="A238" s="50" t="s">
        <v>321</v>
      </c>
      <c r="BK238" s="49"/>
      <c r="BO238" s="49"/>
    </row>
    <row r="239" spans="1:1009" s="48" customFormat="1" ht="14.25">
      <c r="A239" s="50" t="s">
        <v>322</v>
      </c>
      <c r="BK239" s="49"/>
      <c r="BO239" s="49"/>
    </row>
    <row r="240" spans="1:1009" s="48" customFormat="1" ht="14.25">
      <c r="A240" s="50" t="s">
        <v>323</v>
      </c>
      <c r="BK240" s="49"/>
      <c r="BO240" s="49"/>
    </row>
    <row r="241" spans="1:782" s="48" customFormat="1" ht="14.25">
      <c r="A241" s="50" t="s">
        <v>324</v>
      </c>
      <c r="BK241" s="49"/>
      <c r="BO241" s="49"/>
      <c r="EI241" s="48">
        <v>2</v>
      </c>
      <c r="IF241" s="48">
        <v>14</v>
      </c>
    </row>
    <row r="242" spans="1:782" s="48" customFormat="1" ht="14.25">
      <c r="A242" s="50" t="s">
        <v>325</v>
      </c>
      <c r="BK242" s="49"/>
      <c r="BO242" s="49"/>
    </row>
    <row r="243" spans="1:782" s="48" customFormat="1" ht="14.25">
      <c r="A243" s="50" t="s">
        <v>326</v>
      </c>
      <c r="BK243" s="49"/>
      <c r="BO243" s="49"/>
    </row>
    <row r="244" spans="1:782" s="48" customFormat="1" ht="14.25">
      <c r="A244" s="50" t="s">
        <v>327</v>
      </c>
      <c r="BK244" s="49"/>
      <c r="BO244" s="49"/>
    </row>
    <row r="245" spans="1:782" s="48" customFormat="1" ht="14.25">
      <c r="A245" s="50" t="s">
        <v>328</v>
      </c>
      <c r="N245" s="48">
        <v>440</v>
      </c>
      <c r="Z245" s="48">
        <v>325</v>
      </c>
      <c r="AQ245" s="48">
        <v>323</v>
      </c>
      <c r="BK245" s="49"/>
      <c r="BO245" s="49"/>
      <c r="IH245" s="48">
        <v>253</v>
      </c>
      <c r="IU245" s="48">
        <v>260</v>
      </c>
      <c r="JZ245" s="48">
        <v>1379</v>
      </c>
      <c r="KC245" s="48">
        <v>1441</v>
      </c>
      <c r="MM245" s="48">
        <v>1782</v>
      </c>
      <c r="MP245" s="48">
        <v>433</v>
      </c>
      <c r="MQ245" s="48">
        <v>3513</v>
      </c>
      <c r="MR245" s="48">
        <v>1795</v>
      </c>
      <c r="MS245" s="48">
        <v>3063</v>
      </c>
      <c r="MU245" s="48">
        <v>893</v>
      </c>
      <c r="MX245" s="48">
        <v>1625</v>
      </c>
      <c r="NA245" s="48">
        <v>1673</v>
      </c>
      <c r="NB245" s="48">
        <v>1601</v>
      </c>
      <c r="ND245" s="48">
        <v>891</v>
      </c>
      <c r="NE245" s="48">
        <v>2436</v>
      </c>
      <c r="NG245" s="48">
        <v>2750</v>
      </c>
      <c r="NH245" s="48">
        <v>1880</v>
      </c>
      <c r="NL245" s="48">
        <v>1756</v>
      </c>
      <c r="NN245" s="48">
        <v>2325</v>
      </c>
      <c r="NP245" s="48">
        <v>2361</v>
      </c>
      <c r="NR245" s="48">
        <v>1732</v>
      </c>
      <c r="NU245" s="48">
        <v>1762</v>
      </c>
      <c r="NW245" s="48">
        <v>1761</v>
      </c>
      <c r="NZ245" s="48">
        <v>2337</v>
      </c>
      <c r="OA245" s="48">
        <v>1886</v>
      </c>
      <c r="OC245" s="48">
        <v>1307</v>
      </c>
    </row>
    <row r="246" spans="1:782" s="48" customFormat="1" ht="14.25">
      <c r="A246" s="50" t="s">
        <v>329</v>
      </c>
      <c r="C246" s="48">
        <v>684</v>
      </c>
      <c r="D246" s="48">
        <v>2755</v>
      </c>
      <c r="E246" s="48">
        <v>2383</v>
      </c>
      <c r="F246" s="48">
        <v>873</v>
      </c>
      <c r="G246" s="48">
        <v>1166</v>
      </c>
      <c r="H246" s="48">
        <v>1219</v>
      </c>
      <c r="I246" s="48">
        <v>404</v>
      </c>
      <c r="J246" s="48">
        <v>2573</v>
      </c>
      <c r="K246" s="48">
        <v>1135</v>
      </c>
      <c r="L246" s="48">
        <v>619</v>
      </c>
      <c r="M246" s="48">
        <v>1678</v>
      </c>
      <c r="P246" s="48">
        <v>257</v>
      </c>
      <c r="Q246" s="48">
        <v>102</v>
      </c>
      <c r="R246" s="48">
        <v>1253</v>
      </c>
      <c r="U246" s="48">
        <v>1227</v>
      </c>
      <c r="W246" s="48">
        <v>1202</v>
      </c>
      <c r="X246" s="48">
        <v>261</v>
      </c>
      <c r="Y246" s="48">
        <v>759</v>
      </c>
      <c r="AA246" s="48">
        <v>696</v>
      </c>
      <c r="AB246" s="48">
        <v>586</v>
      </c>
      <c r="AC246" s="48">
        <v>1078</v>
      </c>
      <c r="AD246" s="48">
        <v>788</v>
      </c>
      <c r="AF246" s="48">
        <v>1789</v>
      </c>
      <c r="AI246" s="48">
        <v>176</v>
      </c>
      <c r="AJ246" s="48">
        <v>508</v>
      </c>
      <c r="AL246" s="48">
        <v>1252</v>
      </c>
      <c r="AM246" s="48">
        <v>511</v>
      </c>
      <c r="AN246" s="48">
        <v>176</v>
      </c>
      <c r="AP246" s="48">
        <v>707</v>
      </c>
      <c r="AQ246" s="48">
        <v>2724</v>
      </c>
      <c r="AR246" s="48">
        <v>1568</v>
      </c>
      <c r="AS246" s="48">
        <v>808</v>
      </c>
      <c r="AT246" s="48">
        <v>1241</v>
      </c>
      <c r="AU246" s="48">
        <v>3039</v>
      </c>
      <c r="AW246" s="48">
        <v>692</v>
      </c>
      <c r="AY246" s="48">
        <v>880</v>
      </c>
      <c r="BB246" s="48">
        <v>187</v>
      </c>
      <c r="BF246" s="48">
        <v>1080</v>
      </c>
      <c r="BG246" s="48">
        <v>1236</v>
      </c>
      <c r="BK246" s="49"/>
      <c r="BO246" s="49"/>
      <c r="BP246" s="48">
        <v>240</v>
      </c>
      <c r="BR246" s="48">
        <v>736</v>
      </c>
      <c r="BT246" s="48">
        <v>564</v>
      </c>
      <c r="BV246" s="48">
        <v>574</v>
      </c>
      <c r="BW246" s="48">
        <v>1132</v>
      </c>
      <c r="BX246" s="48">
        <v>718</v>
      </c>
      <c r="BY246" s="48">
        <v>2164</v>
      </c>
      <c r="BZ246" s="48">
        <v>448</v>
      </c>
      <c r="CA246" s="48">
        <v>848</v>
      </c>
      <c r="CC246" s="48">
        <v>1011</v>
      </c>
      <c r="CD246" s="48">
        <v>2540</v>
      </c>
      <c r="CE246" s="48">
        <v>2504</v>
      </c>
      <c r="CH246" s="48">
        <v>613</v>
      </c>
      <c r="CK246" s="48">
        <v>1000</v>
      </c>
      <c r="CL246" s="48">
        <v>1752</v>
      </c>
      <c r="CP246" s="48">
        <v>130</v>
      </c>
      <c r="CS246" s="48">
        <v>471</v>
      </c>
      <c r="CV246" s="48">
        <v>834</v>
      </c>
      <c r="CX246" s="48">
        <v>370</v>
      </c>
      <c r="DE246" s="48">
        <v>1206</v>
      </c>
      <c r="DF246" s="48">
        <v>1083</v>
      </c>
      <c r="DG246" s="48">
        <v>866</v>
      </c>
      <c r="DI246" s="48">
        <v>587</v>
      </c>
      <c r="DM246" s="48">
        <v>1083</v>
      </c>
      <c r="DT246" s="48">
        <v>882</v>
      </c>
      <c r="EA246" s="48">
        <v>872</v>
      </c>
      <c r="EC246" s="48">
        <v>430</v>
      </c>
      <c r="ED246" s="48">
        <v>730</v>
      </c>
      <c r="EH246" s="48">
        <v>223</v>
      </c>
      <c r="EL246" s="48">
        <v>766</v>
      </c>
      <c r="EM246" s="48">
        <v>391</v>
      </c>
      <c r="EP246" s="48">
        <v>367</v>
      </c>
      <c r="EQ246" s="48">
        <v>122</v>
      </c>
      <c r="EW246" s="48">
        <v>325</v>
      </c>
      <c r="EZ246" s="48">
        <v>843</v>
      </c>
      <c r="FC246" s="48">
        <v>216</v>
      </c>
      <c r="FG246" s="48">
        <v>255</v>
      </c>
      <c r="FN246" s="48">
        <v>173</v>
      </c>
      <c r="FS246" s="48">
        <v>165</v>
      </c>
      <c r="FT246" s="48">
        <v>166</v>
      </c>
      <c r="FV246" s="48">
        <v>216</v>
      </c>
      <c r="GA246" s="48">
        <v>217</v>
      </c>
      <c r="GE246" s="48">
        <v>260</v>
      </c>
      <c r="GM246" s="48">
        <v>325</v>
      </c>
      <c r="GN246" s="48">
        <v>195</v>
      </c>
      <c r="GQ246" s="48">
        <v>402</v>
      </c>
      <c r="GT246" s="48">
        <v>286</v>
      </c>
      <c r="GV246" s="48">
        <v>657</v>
      </c>
      <c r="GX246" s="48">
        <v>368</v>
      </c>
      <c r="HD246" s="48">
        <v>534</v>
      </c>
      <c r="HE246" s="48">
        <v>847</v>
      </c>
      <c r="HF246" s="48">
        <v>216</v>
      </c>
      <c r="HG246" s="48">
        <v>2598</v>
      </c>
      <c r="HH246" s="48">
        <v>298</v>
      </c>
      <c r="HI246" s="48">
        <v>2903</v>
      </c>
      <c r="HJ246" s="48">
        <v>1654</v>
      </c>
      <c r="HK246" s="48">
        <v>1509</v>
      </c>
      <c r="HL246" s="48">
        <v>1122</v>
      </c>
      <c r="HM246" s="48">
        <v>1386</v>
      </c>
      <c r="HN246" s="48">
        <v>1018</v>
      </c>
      <c r="HO246" s="48">
        <v>329</v>
      </c>
      <c r="HP246" s="48">
        <v>1548</v>
      </c>
      <c r="HQ246" s="48">
        <v>3468</v>
      </c>
      <c r="HR246" s="48">
        <v>4023</v>
      </c>
      <c r="HS246" s="48">
        <v>1516</v>
      </c>
      <c r="HT246" s="48">
        <v>1428</v>
      </c>
      <c r="HU246" s="48">
        <v>1374</v>
      </c>
      <c r="HV246" s="48">
        <v>2802</v>
      </c>
      <c r="HW246" s="48">
        <v>3717</v>
      </c>
      <c r="HX246" s="48">
        <v>2322</v>
      </c>
      <c r="HY246" s="48">
        <v>3395</v>
      </c>
      <c r="HZ246" s="48">
        <v>1164</v>
      </c>
      <c r="IA246" s="48">
        <v>3913</v>
      </c>
      <c r="IB246" s="48">
        <v>1143</v>
      </c>
      <c r="IC246" s="48">
        <v>2907</v>
      </c>
      <c r="ID246" s="48">
        <v>8322</v>
      </c>
      <c r="IE246" s="48">
        <v>3783</v>
      </c>
      <c r="IF246" s="48">
        <v>6059</v>
      </c>
      <c r="IG246" s="48">
        <v>3807</v>
      </c>
      <c r="IH246" s="48">
        <v>3179</v>
      </c>
      <c r="II246" s="48">
        <v>10621</v>
      </c>
      <c r="IJ246" s="48">
        <v>1511</v>
      </c>
      <c r="IK246" s="48">
        <v>1299</v>
      </c>
      <c r="IL246" s="48">
        <v>5771</v>
      </c>
      <c r="IM246" s="48">
        <v>6510</v>
      </c>
      <c r="IN246" s="48">
        <v>6255</v>
      </c>
      <c r="IO246" s="48">
        <v>4592</v>
      </c>
      <c r="IP246" s="48">
        <v>2981</v>
      </c>
      <c r="IQ246" s="48">
        <v>2482</v>
      </c>
      <c r="IS246" s="48">
        <v>2441</v>
      </c>
      <c r="IU246" s="48">
        <v>1721</v>
      </c>
      <c r="IW246" s="48">
        <v>343</v>
      </c>
      <c r="IX246" s="48">
        <v>2230</v>
      </c>
      <c r="IY246" s="48">
        <v>1083</v>
      </c>
      <c r="IZ246" s="48">
        <v>1299</v>
      </c>
      <c r="JA246" s="48">
        <v>2996</v>
      </c>
      <c r="JB246" s="48">
        <v>2827</v>
      </c>
      <c r="JC246" s="48">
        <v>784</v>
      </c>
      <c r="JD246" s="48">
        <v>2992</v>
      </c>
      <c r="JE246" s="48">
        <v>4259</v>
      </c>
      <c r="JF246" s="48">
        <v>4731</v>
      </c>
      <c r="JG246" s="48">
        <v>2756</v>
      </c>
      <c r="JH246" s="48">
        <v>4806</v>
      </c>
      <c r="JI246" s="48">
        <v>5207</v>
      </c>
      <c r="JJ246" s="48">
        <v>4041</v>
      </c>
      <c r="JK246" s="48">
        <v>1264</v>
      </c>
      <c r="JL246" s="48">
        <v>2647</v>
      </c>
      <c r="JM246" s="48">
        <v>2230</v>
      </c>
      <c r="JN246" s="48">
        <v>4639</v>
      </c>
      <c r="JO246" s="48">
        <v>2067</v>
      </c>
      <c r="JP246" s="48">
        <v>2449</v>
      </c>
      <c r="JQ246" s="48">
        <v>385</v>
      </c>
      <c r="JR246" s="48">
        <v>2295</v>
      </c>
      <c r="JS246" s="48">
        <v>3939</v>
      </c>
      <c r="JT246" s="48">
        <v>4680</v>
      </c>
      <c r="JU246" s="48">
        <v>3465</v>
      </c>
      <c r="JV246" s="48">
        <v>5921</v>
      </c>
      <c r="JW246" s="48">
        <v>3858</v>
      </c>
      <c r="JX246" s="48">
        <v>5593</v>
      </c>
      <c r="JY246" s="48">
        <v>962</v>
      </c>
      <c r="JZ246" s="48">
        <v>2705</v>
      </c>
      <c r="KA246" s="48">
        <v>979</v>
      </c>
      <c r="KB246" s="48">
        <v>6386</v>
      </c>
      <c r="KC246" s="48">
        <v>6205</v>
      </c>
      <c r="KD246" s="48">
        <v>2401</v>
      </c>
      <c r="KE246" s="48">
        <v>2713</v>
      </c>
      <c r="KF246" s="48">
        <v>4818</v>
      </c>
      <c r="KG246" s="48">
        <v>2819</v>
      </c>
      <c r="KH246" s="48">
        <v>3951</v>
      </c>
      <c r="KI246" s="48">
        <v>2829</v>
      </c>
      <c r="KJ246" s="48">
        <v>4704</v>
      </c>
      <c r="KK246" s="48">
        <v>5518</v>
      </c>
      <c r="KL246" s="48">
        <v>6627</v>
      </c>
      <c r="KM246" s="48">
        <v>8861</v>
      </c>
      <c r="KN246" s="48">
        <v>4051</v>
      </c>
      <c r="KO246" s="48">
        <v>4125</v>
      </c>
      <c r="KP246" s="48">
        <v>1515</v>
      </c>
      <c r="KR246" s="48">
        <v>2756</v>
      </c>
      <c r="KS246" s="48">
        <v>416</v>
      </c>
      <c r="KT246" s="48">
        <v>1750</v>
      </c>
      <c r="KU246" s="48">
        <v>1505</v>
      </c>
      <c r="KV246" s="48">
        <v>3573</v>
      </c>
      <c r="KW246" s="48">
        <v>2695</v>
      </c>
      <c r="KX246" s="48">
        <v>2992</v>
      </c>
      <c r="KY246" s="48">
        <v>1717</v>
      </c>
      <c r="KZ246" s="48">
        <v>3294</v>
      </c>
      <c r="LA246" s="48">
        <v>2794</v>
      </c>
      <c r="LB246" s="48">
        <v>2428</v>
      </c>
      <c r="LC246" s="48">
        <v>7042</v>
      </c>
      <c r="LD246" s="48">
        <v>1610</v>
      </c>
      <c r="LE246" s="48">
        <v>6144</v>
      </c>
      <c r="LF246" s="48">
        <v>4397</v>
      </c>
      <c r="LG246" s="48">
        <v>2778</v>
      </c>
      <c r="LH246" s="48">
        <v>1893</v>
      </c>
      <c r="LI246" s="48">
        <v>3054</v>
      </c>
      <c r="LJ246" s="48">
        <v>5264</v>
      </c>
      <c r="LK246" s="48">
        <v>3266</v>
      </c>
      <c r="LM246" s="48">
        <v>1167</v>
      </c>
      <c r="LN246" s="48">
        <v>4652</v>
      </c>
      <c r="LO246" s="48">
        <v>776</v>
      </c>
      <c r="LP246" s="48">
        <v>2834</v>
      </c>
      <c r="LQ246" s="48">
        <v>4718</v>
      </c>
      <c r="LR246" s="48">
        <v>4792</v>
      </c>
      <c r="LS246" s="48">
        <v>2193</v>
      </c>
      <c r="LT246" s="48">
        <v>4497</v>
      </c>
      <c r="LU246" s="48">
        <v>4670</v>
      </c>
      <c r="LW246" s="48">
        <v>3082</v>
      </c>
      <c r="LX246" s="48">
        <v>6126</v>
      </c>
      <c r="LY246" s="48">
        <v>4209</v>
      </c>
      <c r="LZ246" s="48">
        <v>1650</v>
      </c>
      <c r="MA246" s="48">
        <v>7305</v>
      </c>
      <c r="MB246" s="48">
        <v>3302</v>
      </c>
      <c r="MC246" s="48">
        <v>4806</v>
      </c>
      <c r="MD246" s="48">
        <v>4126</v>
      </c>
      <c r="ME246" s="48">
        <v>3057</v>
      </c>
      <c r="MF246" s="48">
        <v>6225</v>
      </c>
      <c r="MG246" s="48">
        <v>4423</v>
      </c>
      <c r="MH246" s="48">
        <v>3280</v>
      </c>
      <c r="MI246" s="48">
        <v>10853</v>
      </c>
      <c r="MJ246" s="48">
        <v>11235</v>
      </c>
      <c r="MK246" s="48">
        <v>10265</v>
      </c>
      <c r="ML246" s="48">
        <v>6069</v>
      </c>
      <c r="MM246" s="48">
        <v>818</v>
      </c>
      <c r="MN246" s="48">
        <v>3410</v>
      </c>
      <c r="MP246" s="48">
        <v>1739</v>
      </c>
      <c r="MT246" s="48">
        <v>411</v>
      </c>
      <c r="MU246" s="48">
        <v>1914</v>
      </c>
      <c r="MV246" s="48">
        <v>2099</v>
      </c>
      <c r="MW246" s="48">
        <v>2998</v>
      </c>
      <c r="MX246" s="48">
        <v>811</v>
      </c>
      <c r="MY246" s="48">
        <v>4647</v>
      </c>
      <c r="MZ246" s="48">
        <v>2880</v>
      </c>
      <c r="NA246" s="48">
        <v>3915</v>
      </c>
      <c r="NB246" s="48">
        <v>3442</v>
      </c>
      <c r="NC246" s="48">
        <v>2252</v>
      </c>
      <c r="ND246" s="48">
        <v>4866</v>
      </c>
      <c r="NE246" s="48">
        <v>1284</v>
      </c>
      <c r="NF246" s="48">
        <v>7412</v>
      </c>
      <c r="NG246" s="48">
        <v>2720</v>
      </c>
      <c r="NH246" s="48">
        <v>1516</v>
      </c>
      <c r="NI246" s="48">
        <v>3811</v>
      </c>
      <c r="NJ246" s="48">
        <v>1438</v>
      </c>
      <c r="NK246" s="48">
        <v>6127</v>
      </c>
      <c r="NL246" s="48">
        <v>5117</v>
      </c>
      <c r="NM246" s="48">
        <v>1836</v>
      </c>
      <c r="NN246" s="48">
        <v>3935</v>
      </c>
      <c r="NO246" s="48">
        <v>4992</v>
      </c>
      <c r="NP246" s="48">
        <v>1402</v>
      </c>
      <c r="NQ246" s="48">
        <v>2077</v>
      </c>
      <c r="NR246" s="48">
        <v>2470</v>
      </c>
      <c r="NS246" s="48">
        <v>2668</v>
      </c>
      <c r="NT246" s="48">
        <v>450</v>
      </c>
      <c r="NU246" s="48">
        <v>3225</v>
      </c>
      <c r="NV246" s="48">
        <v>2222</v>
      </c>
      <c r="NW246" s="48">
        <v>5143</v>
      </c>
      <c r="NX246" s="48">
        <v>4345</v>
      </c>
      <c r="NY246" s="48">
        <v>7028</v>
      </c>
      <c r="OA246" s="48">
        <v>4059</v>
      </c>
      <c r="OB246" s="48">
        <v>4389</v>
      </c>
      <c r="OC246" s="48">
        <v>6586</v>
      </c>
      <c r="OD246" s="48">
        <v>10513</v>
      </c>
      <c r="OE246" s="48">
        <v>6969</v>
      </c>
      <c r="OF246" s="48">
        <v>22838</v>
      </c>
      <c r="OG246" s="48">
        <v>13376</v>
      </c>
      <c r="OH246" s="48">
        <v>4757</v>
      </c>
      <c r="OI246" s="48">
        <v>1061</v>
      </c>
      <c r="OJ246" s="48">
        <v>1275</v>
      </c>
      <c r="OK246" s="48">
        <v>1164</v>
      </c>
      <c r="OL246" s="48">
        <v>416</v>
      </c>
      <c r="ON246" s="48">
        <v>209</v>
      </c>
      <c r="OO246" s="48">
        <v>173</v>
      </c>
      <c r="OP246" s="48">
        <v>1079</v>
      </c>
      <c r="OQ246" s="48">
        <v>269</v>
      </c>
      <c r="OR246" s="48">
        <v>566</v>
      </c>
      <c r="OS246" s="48">
        <v>2268</v>
      </c>
      <c r="OT246" s="48">
        <v>1241</v>
      </c>
      <c r="OU246" s="48">
        <v>3809</v>
      </c>
      <c r="OW246" s="48">
        <v>2164</v>
      </c>
      <c r="OX246" s="48">
        <v>6675</v>
      </c>
      <c r="OY246" s="48">
        <v>4287</v>
      </c>
      <c r="OZ246" s="48">
        <v>1845</v>
      </c>
      <c r="PA246" s="48">
        <v>3109</v>
      </c>
      <c r="PB246" s="48">
        <v>3375</v>
      </c>
      <c r="PC246" s="48">
        <v>5081</v>
      </c>
      <c r="AAO246" s="48">
        <v>616.46351200000004</v>
      </c>
      <c r="AAP246" s="48">
        <v>3930.2649120000001</v>
      </c>
      <c r="ABW246" s="48">
        <v>22893.163056000001</v>
      </c>
      <c r="ABX246" s="48">
        <v>25559.937828000002</v>
      </c>
      <c r="ABY246" s="48">
        <v>38963.886372000001</v>
      </c>
      <c r="ABZ246" s="48">
        <v>18476.095895999999</v>
      </c>
      <c r="ACA246" s="48">
        <v>42147.954035999996</v>
      </c>
      <c r="ACB246" s="48">
        <v>64980.09700200001</v>
      </c>
      <c r="ACC246" s="48">
        <v>90454.213025999998</v>
      </c>
      <c r="ACD246" s="48">
        <v>34754.287518000005</v>
      </c>
      <c r="ACE246" s="48">
        <v>73192.613760000007</v>
      </c>
      <c r="ACF246" s="48">
        <v>28662.120468000001</v>
      </c>
      <c r="ACG246" s="48">
        <v>119023.819164</v>
      </c>
      <c r="ACH246" s="48">
        <v>45880.021476000009</v>
      </c>
      <c r="ACI246" s="48">
        <v>16007.341158000001</v>
      </c>
      <c r="ACJ246" s="48">
        <v>87168.182760000011</v>
      </c>
      <c r="ACK246" s="48">
        <v>49278.249971999998</v>
      </c>
      <c r="ACL246" s="48">
        <v>74839.762512000001</v>
      </c>
      <c r="ACM246" s="48">
        <v>46372.118976000005</v>
      </c>
      <c r="ACN246" s="48">
        <v>63462.074634000004</v>
      </c>
      <c r="ACO246" s="48">
        <v>6164.6038020000005</v>
      </c>
      <c r="ACP246" s="48">
        <v>39302.449452000001</v>
      </c>
      <c r="ACQ246" s="48">
        <v>48606.635304000003</v>
      </c>
      <c r="ACR246" s="48">
        <v>32626.457928000003</v>
      </c>
      <c r="ACS246" s="48">
        <v>45176.912568000007</v>
      </c>
      <c r="ACT246" s="48">
        <v>61437.388680000004</v>
      </c>
      <c r="ACU246" s="48">
        <v>8335.7379720000008</v>
      </c>
      <c r="ACV246" s="48">
        <v>47531.500685999999</v>
      </c>
      <c r="ACW246" s="48">
        <v>25855.196328000002</v>
      </c>
      <c r="ACX246" s="48">
        <v>37724.981706000006</v>
      </c>
      <c r="ACY246" s="48">
        <v>26257.141566000002</v>
      </c>
      <c r="ACZ246" s="48">
        <v>49209.75</v>
      </c>
      <c r="ADA246" s="48">
        <v>96412.135878000001</v>
      </c>
      <c r="ADB246" s="48">
        <v>30832.860960000005</v>
      </c>
    </row>
    <row r="247" spans="1:782" s="48" customFormat="1" ht="14.25">
      <c r="A247" s="47" t="s">
        <v>330</v>
      </c>
      <c r="C247" s="48">
        <v>6</v>
      </c>
      <c r="D247" s="48">
        <v>612</v>
      </c>
      <c r="F247" s="48">
        <v>2096</v>
      </c>
      <c r="G247" s="48">
        <v>4</v>
      </c>
      <c r="H247" s="48">
        <v>1270</v>
      </c>
      <c r="J247" s="48">
        <v>1</v>
      </c>
      <c r="K247" s="48">
        <v>957</v>
      </c>
      <c r="L247" s="48">
        <v>638</v>
      </c>
      <c r="M247" s="48">
        <v>450</v>
      </c>
      <c r="O247" s="48">
        <v>697</v>
      </c>
      <c r="P247" s="48">
        <v>941</v>
      </c>
      <c r="Q247" s="48">
        <v>576</v>
      </c>
      <c r="R247" s="48">
        <v>852</v>
      </c>
      <c r="S247" s="48">
        <v>676</v>
      </c>
      <c r="T247" s="48">
        <v>1</v>
      </c>
      <c r="U247" s="48">
        <v>971</v>
      </c>
      <c r="X247" s="48">
        <v>494</v>
      </c>
      <c r="Y247" s="48">
        <v>997</v>
      </c>
      <c r="Z247" s="48">
        <v>3</v>
      </c>
      <c r="AB247" s="48">
        <v>1604</v>
      </c>
      <c r="AC247" s="48">
        <v>3</v>
      </c>
      <c r="AD247" s="48">
        <v>2</v>
      </c>
      <c r="AE247" s="48">
        <v>419</v>
      </c>
      <c r="AF247" s="48">
        <v>4</v>
      </c>
      <c r="AG247" s="48">
        <v>1923</v>
      </c>
      <c r="AH247" s="48">
        <v>433</v>
      </c>
      <c r="AI247" s="48">
        <v>4</v>
      </c>
      <c r="AK247" s="48">
        <v>932</v>
      </c>
      <c r="AM247" s="48">
        <v>833</v>
      </c>
      <c r="AO247" s="48">
        <v>1424</v>
      </c>
      <c r="AQ247" s="48">
        <v>483</v>
      </c>
      <c r="AS247" s="48">
        <v>821</v>
      </c>
      <c r="AU247" s="48">
        <v>697</v>
      </c>
      <c r="AV247" s="48">
        <v>510</v>
      </c>
      <c r="AX247" s="48">
        <v>954</v>
      </c>
      <c r="AZ247" s="48">
        <v>907</v>
      </c>
      <c r="BC247" s="48">
        <v>2150</v>
      </c>
      <c r="BD247" s="48">
        <v>649</v>
      </c>
      <c r="BE247" s="48">
        <v>2</v>
      </c>
      <c r="BF247" s="48">
        <v>1040</v>
      </c>
      <c r="BG247" s="48">
        <v>571</v>
      </c>
      <c r="BH247" s="48">
        <v>473</v>
      </c>
      <c r="BI247" s="48">
        <v>968</v>
      </c>
      <c r="BK247" s="49">
        <v>2</v>
      </c>
      <c r="BL247" s="48">
        <v>2</v>
      </c>
      <c r="BM247" s="48">
        <v>2</v>
      </c>
      <c r="BN247" s="48">
        <v>419</v>
      </c>
      <c r="BO247" s="49">
        <v>1564</v>
      </c>
      <c r="BP247" s="48">
        <v>965</v>
      </c>
      <c r="BQ247" s="48">
        <v>512</v>
      </c>
      <c r="BR247" s="48">
        <v>1730</v>
      </c>
      <c r="BS247" s="48">
        <v>3</v>
      </c>
      <c r="BU247" s="48">
        <v>981</v>
      </c>
      <c r="BW247" s="48">
        <v>1143</v>
      </c>
      <c r="BY247" s="48">
        <v>983</v>
      </c>
      <c r="CB247" s="48">
        <v>607</v>
      </c>
      <c r="CC247" s="48">
        <v>1</v>
      </c>
      <c r="CD247" s="48">
        <v>1502</v>
      </c>
      <c r="CG247" s="48">
        <v>944</v>
      </c>
      <c r="CH247" s="48">
        <v>4</v>
      </c>
      <c r="CJ247" s="48">
        <v>944</v>
      </c>
      <c r="CK247" s="48">
        <v>557</v>
      </c>
      <c r="CN247" s="48">
        <v>934</v>
      </c>
      <c r="CP247" s="48">
        <v>728</v>
      </c>
      <c r="CQ247" s="48">
        <v>913</v>
      </c>
      <c r="CR247" s="48">
        <v>876</v>
      </c>
      <c r="CS247" s="48">
        <v>609</v>
      </c>
      <c r="CT247" s="48">
        <v>425</v>
      </c>
      <c r="CU247" s="48">
        <v>4</v>
      </c>
      <c r="CV247" s="48">
        <v>917</v>
      </c>
      <c r="CX247" s="48">
        <v>866</v>
      </c>
      <c r="CY247" s="48">
        <v>1566</v>
      </c>
      <c r="DA247" s="48">
        <v>964</v>
      </c>
      <c r="DB247" s="48">
        <v>933</v>
      </c>
      <c r="DE247" s="48">
        <v>565</v>
      </c>
      <c r="DG247" s="48">
        <v>879</v>
      </c>
      <c r="DH247" s="48">
        <v>3</v>
      </c>
      <c r="DJ247" s="48">
        <v>657</v>
      </c>
      <c r="DK247" s="48">
        <v>903</v>
      </c>
      <c r="DL247" s="48">
        <v>642</v>
      </c>
      <c r="DM247" s="48">
        <v>5</v>
      </c>
      <c r="DN247" s="48">
        <v>680</v>
      </c>
      <c r="DP247" s="48">
        <v>1381</v>
      </c>
      <c r="DT247" s="48">
        <v>726</v>
      </c>
      <c r="DV247" s="48">
        <v>781</v>
      </c>
      <c r="DW247" s="48">
        <v>1490</v>
      </c>
      <c r="DX247" s="48">
        <v>2</v>
      </c>
      <c r="DY247" s="48">
        <v>2075</v>
      </c>
      <c r="DZ247" s="48">
        <v>4</v>
      </c>
      <c r="EB247" s="48">
        <v>763</v>
      </c>
      <c r="ED247" s="48">
        <v>704</v>
      </c>
      <c r="EE247" s="48">
        <v>787</v>
      </c>
      <c r="EG247" s="48">
        <v>670</v>
      </c>
      <c r="EH247" s="48">
        <v>829</v>
      </c>
      <c r="EI247" s="48">
        <v>3</v>
      </c>
      <c r="EJ247" s="48">
        <v>113</v>
      </c>
      <c r="EK247" s="48">
        <v>876</v>
      </c>
      <c r="EL247" s="48">
        <v>3</v>
      </c>
      <c r="EM247" s="48">
        <v>996</v>
      </c>
      <c r="EN247" s="48">
        <v>877</v>
      </c>
      <c r="EO247" s="48">
        <v>3</v>
      </c>
      <c r="ES247" s="48">
        <v>496</v>
      </c>
      <c r="ET247" s="48">
        <v>504</v>
      </c>
      <c r="EW247" s="48">
        <v>4</v>
      </c>
      <c r="EX247" s="48">
        <v>452</v>
      </c>
      <c r="EY247" s="48">
        <v>627</v>
      </c>
      <c r="FC247" s="48">
        <v>362</v>
      </c>
      <c r="FE247" s="48">
        <v>4</v>
      </c>
      <c r="FF247" s="48">
        <v>589</v>
      </c>
      <c r="FH247" s="48">
        <v>87</v>
      </c>
      <c r="FY247" s="48">
        <v>490</v>
      </c>
      <c r="GE247" s="48">
        <v>467</v>
      </c>
      <c r="GK247" s="48">
        <v>358</v>
      </c>
      <c r="GU247" s="48">
        <v>1083</v>
      </c>
      <c r="HB247" s="48">
        <v>751</v>
      </c>
      <c r="HF247" s="48">
        <v>1141</v>
      </c>
      <c r="HI247" s="48">
        <v>648</v>
      </c>
      <c r="HN247" s="48">
        <v>641</v>
      </c>
      <c r="HP247" s="48">
        <v>1139</v>
      </c>
      <c r="HR247" s="48">
        <v>852</v>
      </c>
      <c r="HS247" s="48">
        <v>1031</v>
      </c>
      <c r="HU247" s="48">
        <v>619</v>
      </c>
      <c r="HW247" s="48">
        <v>1229</v>
      </c>
      <c r="HX247" s="48">
        <v>1060</v>
      </c>
      <c r="IB247" s="48">
        <v>1114</v>
      </c>
      <c r="IC247" s="48">
        <v>741</v>
      </c>
      <c r="IE247" s="48">
        <v>1153</v>
      </c>
      <c r="IG247" s="48">
        <v>732</v>
      </c>
      <c r="IH247" s="48">
        <v>863</v>
      </c>
      <c r="IJ247" s="48">
        <v>1834</v>
      </c>
      <c r="IK247" s="48">
        <v>721</v>
      </c>
      <c r="IM247" s="48">
        <v>3</v>
      </c>
      <c r="IN247" s="48">
        <v>642</v>
      </c>
      <c r="IQ247" s="48">
        <v>5</v>
      </c>
      <c r="IR247" s="48">
        <v>1860</v>
      </c>
      <c r="IU247" s="48">
        <v>2</v>
      </c>
      <c r="IV247" s="48">
        <v>1188</v>
      </c>
      <c r="IX247" s="48">
        <v>3</v>
      </c>
      <c r="IY247" s="48">
        <v>760</v>
      </c>
      <c r="IZ247" s="48">
        <v>1006</v>
      </c>
      <c r="JB247" s="48">
        <v>1</v>
      </c>
      <c r="JC247" s="48">
        <v>1091</v>
      </c>
      <c r="JD247" s="48">
        <v>740</v>
      </c>
      <c r="JG247" s="48">
        <v>1538</v>
      </c>
      <c r="JI247" s="48">
        <v>712</v>
      </c>
      <c r="JK247" s="48">
        <v>2054</v>
      </c>
      <c r="JN247" s="48">
        <v>279</v>
      </c>
      <c r="JO247" s="48">
        <v>786</v>
      </c>
      <c r="JP247" s="48">
        <v>1091</v>
      </c>
      <c r="JQ247" s="48">
        <v>697</v>
      </c>
      <c r="JR247" s="48">
        <v>777</v>
      </c>
      <c r="JS247" s="48">
        <v>1037</v>
      </c>
      <c r="JT247" s="48">
        <v>4</v>
      </c>
      <c r="JU247" s="48">
        <v>4</v>
      </c>
      <c r="JV247" s="48">
        <v>2</v>
      </c>
      <c r="JW247" s="48">
        <v>723</v>
      </c>
      <c r="JX247" s="48">
        <v>1833</v>
      </c>
      <c r="JZ247" s="48">
        <v>1057</v>
      </c>
      <c r="KA247" s="48">
        <v>5</v>
      </c>
      <c r="KB247" s="48">
        <v>1451</v>
      </c>
      <c r="KC247" s="48">
        <v>1068</v>
      </c>
      <c r="KE247" s="48">
        <v>2</v>
      </c>
      <c r="KF247" s="48">
        <v>909</v>
      </c>
      <c r="KG247" s="48">
        <v>1735</v>
      </c>
      <c r="KI247" s="48">
        <v>6</v>
      </c>
      <c r="KJ247" s="48">
        <v>6</v>
      </c>
      <c r="KK247" s="48">
        <v>929</v>
      </c>
      <c r="KL247" s="48">
        <v>868</v>
      </c>
      <c r="KN247" s="48">
        <v>666</v>
      </c>
      <c r="KO247" s="48">
        <v>2012</v>
      </c>
      <c r="KP247" s="48">
        <v>1105</v>
      </c>
      <c r="KQ247" s="48">
        <v>1988</v>
      </c>
      <c r="KS247" s="48">
        <v>456</v>
      </c>
      <c r="KT247" s="48">
        <v>1959</v>
      </c>
      <c r="KX247" s="48">
        <v>2443</v>
      </c>
      <c r="KY247" s="48">
        <v>841</v>
      </c>
      <c r="KZ247" s="48">
        <v>1044</v>
      </c>
      <c r="LB247" s="48">
        <v>792</v>
      </c>
      <c r="LC247" s="48">
        <v>1516</v>
      </c>
      <c r="LD247" s="48">
        <v>843</v>
      </c>
      <c r="LF247" s="48">
        <v>1074</v>
      </c>
      <c r="LG247" s="48">
        <v>268</v>
      </c>
      <c r="LI247" s="48">
        <v>4</v>
      </c>
      <c r="LJ247" s="48">
        <v>1</v>
      </c>
      <c r="LK247" s="48">
        <v>848</v>
      </c>
      <c r="LL247" s="48">
        <v>1</v>
      </c>
      <c r="LM247" s="48">
        <v>4</v>
      </c>
      <c r="LO247" s="48">
        <v>217</v>
      </c>
      <c r="LR247" s="48">
        <v>3</v>
      </c>
      <c r="LS247" s="48">
        <v>754</v>
      </c>
      <c r="LV247" s="48">
        <v>359</v>
      </c>
      <c r="LW247" s="48">
        <v>675</v>
      </c>
      <c r="LZ247" s="48">
        <v>3</v>
      </c>
      <c r="MC247" s="48">
        <v>1576</v>
      </c>
      <c r="MD247" s="48">
        <v>684</v>
      </c>
      <c r="MF247" s="48">
        <v>624</v>
      </c>
      <c r="MG247" s="48">
        <v>1767</v>
      </c>
      <c r="MI247" s="48">
        <v>694</v>
      </c>
      <c r="MJ247" s="48">
        <v>1144</v>
      </c>
      <c r="MK247" s="48">
        <v>138</v>
      </c>
      <c r="ML247" s="48">
        <v>1546</v>
      </c>
      <c r="MN247" s="48">
        <v>1810</v>
      </c>
      <c r="MQ247" s="48">
        <v>2371</v>
      </c>
      <c r="MT247" s="48">
        <v>1070</v>
      </c>
      <c r="MU247" s="48">
        <v>984</v>
      </c>
      <c r="MW247" s="48">
        <v>602</v>
      </c>
      <c r="MX247" s="48">
        <v>1136</v>
      </c>
      <c r="MY247" s="48">
        <v>1044</v>
      </c>
      <c r="MZ247" s="48">
        <v>710</v>
      </c>
      <c r="NB247" s="48">
        <v>5</v>
      </c>
      <c r="NC247" s="48">
        <v>1047</v>
      </c>
      <c r="ND247" s="48">
        <v>716</v>
      </c>
      <c r="NE247" s="48">
        <v>6</v>
      </c>
      <c r="NG247" s="48">
        <v>1279</v>
      </c>
      <c r="NI247" s="48">
        <v>2088</v>
      </c>
      <c r="NJ247" s="48">
        <v>666</v>
      </c>
      <c r="NK247" s="48">
        <v>3</v>
      </c>
      <c r="NL247" s="48">
        <v>1187</v>
      </c>
      <c r="NM247" s="48">
        <v>1186</v>
      </c>
      <c r="NN247" s="48">
        <v>1157</v>
      </c>
      <c r="NP247" s="48">
        <v>1566</v>
      </c>
      <c r="NQ247" s="48">
        <v>1165</v>
      </c>
      <c r="NS247" s="48">
        <v>715</v>
      </c>
      <c r="NT247" s="48">
        <v>1035</v>
      </c>
      <c r="NU247" s="48">
        <v>888</v>
      </c>
      <c r="NW247" s="48">
        <v>5</v>
      </c>
      <c r="NX247" s="48">
        <v>1854</v>
      </c>
      <c r="NZ247" s="48">
        <v>509</v>
      </c>
      <c r="OA247" s="48">
        <v>5</v>
      </c>
      <c r="OB247" s="48">
        <v>1989</v>
      </c>
      <c r="OC247" s="48">
        <v>603</v>
      </c>
      <c r="OD247" s="48">
        <v>1000</v>
      </c>
      <c r="OH247" s="48">
        <v>2746</v>
      </c>
      <c r="OK247" s="48">
        <v>311</v>
      </c>
      <c r="OL247" s="48">
        <v>724</v>
      </c>
      <c r="OM247" s="48">
        <v>1147</v>
      </c>
      <c r="OO247" s="48">
        <v>1812</v>
      </c>
      <c r="OQ247" s="48">
        <v>1649</v>
      </c>
      <c r="OS247" s="48">
        <v>759</v>
      </c>
      <c r="OT247" s="48">
        <v>1204</v>
      </c>
      <c r="OV247" s="48">
        <v>2595</v>
      </c>
      <c r="OX247" s="48">
        <v>1063</v>
      </c>
      <c r="OY247" s="48">
        <v>1256</v>
      </c>
      <c r="OZ247" s="48">
        <v>1854</v>
      </c>
      <c r="PA247" s="48">
        <v>1309</v>
      </c>
      <c r="PC247" s="48">
        <v>5</v>
      </c>
      <c r="ABW247" s="48" t="s">
        <v>399</v>
      </c>
      <c r="ABX247" s="48" t="s">
        <v>399</v>
      </c>
      <c r="ABY247" s="48" t="s">
        <v>399</v>
      </c>
      <c r="ABZ247" s="48">
        <v>5933.1211380000004</v>
      </c>
      <c r="ACA247" s="48">
        <v>96.057432000000006</v>
      </c>
      <c r="ACB247" s="48" t="s">
        <v>399</v>
      </c>
      <c r="ACC247" s="48" t="s">
        <v>399</v>
      </c>
      <c r="ACD247" s="48" t="s">
        <v>399</v>
      </c>
      <c r="ACE247" s="48" t="s">
        <v>399</v>
      </c>
      <c r="ACF247" s="48" t="s">
        <v>399</v>
      </c>
      <c r="ACG247" s="48" t="s">
        <v>399</v>
      </c>
      <c r="ACH247" s="48" t="s">
        <v>399</v>
      </c>
      <c r="ACI247" s="48" t="s">
        <v>399</v>
      </c>
      <c r="ACJ247" s="48" t="s">
        <v>399</v>
      </c>
      <c r="ACK247" s="48" t="s">
        <v>399</v>
      </c>
      <c r="ACL247" s="48" t="s">
        <v>399</v>
      </c>
      <c r="ACM247" s="48">
        <v>16492.746132</v>
      </c>
      <c r="ACN247" s="48" t="s">
        <v>399</v>
      </c>
      <c r="ACO247" s="48" t="s">
        <v>399</v>
      </c>
      <c r="ACP247" s="48" t="s">
        <v>399</v>
      </c>
      <c r="ACQ247" s="48">
        <v>10193.898132</v>
      </c>
      <c r="ACR247" s="48">
        <v>12193.782372000001</v>
      </c>
      <c r="ACS247" s="48">
        <v>10174.214232</v>
      </c>
      <c r="ACT247" s="48" t="s">
        <v>399</v>
      </c>
      <c r="ACU247" s="48">
        <v>38.580444</v>
      </c>
      <c r="ACV247" s="48">
        <v>10060.047612</v>
      </c>
      <c r="ACW247" s="48" t="s">
        <v>399</v>
      </c>
      <c r="ACX247" s="48" t="s">
        <v>399</v>
      </c>
      <c r="ACY247" s="48" t="s">
        <v>399</v>
      </c>
      <c r="ACZ247" s="48">
        <v>6331.9169520000005</v>
      </c>
      <c r="ADA247" s="48">
        <v>17620.239924000001</v>
      </c>
      <c r="ADB247" s="48" t="s">
        <v>399</v>
      </c>
    </row>
    <row r="248" spans="1:782" s="48" customFormat="1" ht="14.25">
      <c r="A248" s="50" t="s">
        <v>331</v>
      </c>
      <c r="B248" s="48">
        <v>1083</v>
      </c>
      <c r="C248" s="48">
        <v>1026</v>
      </c>
      <c r="H248" s="48">
        <v>1936</v>
      </c>
      <c r="I248" s="48">
        <v>1083</v>
      </c>
      <c r="M248" s="48">
        <v>1030</v>
      </c>
      <c r="O248" s="48">
        <v>898</v>
      </c>
      <c r="P248" s="48">
        <v>1083</v>
      </c>
      <c r="T248" s="48">
        <v>1013</v>
      </c>
      <c r="AA248" s="48">
        <v>1083</v>
      </c>
      <c r="AB248" s="48">
        <v>576</v>
      </c>
      <c r="AC248" s="48">
        <v>1466</v>
      </c>
      <c r="AF248" s="48">
        <v>947</v>
      </c>
      <c r="AH248" s="48">
        <v>2012</v>
      </c>
      <c r="AI248" s="48">
        <v>1020</v>
      </c>
      <c r="AL248" s="48">
        <v>1083</v>
      </c>
      <c r="AO248" s="48">
        <v>1023</v>
      </c>
      <c r="AP248" s="48">
        <v>1083</v>
      </c>
      <c r="AQ248" s="48">
        <v>1083</v>
      </c>
      <c r="AS248" s="48">
        <v>1004</v>
      </c>
      <c r="AU248" s="48">
        <v>1060</v>
      </c>
      <c r="AX248" s="48">
        <v>1026</v>
      </c>
      <c r="BA248" s="48">
        <v>2065</v>
      </c>
      <c r="BG248" s="48">
        <v>1083</v>
      </c>
      <c r="BK248" s="49"/>
      <c r="BN248" s="48">
        <v>1083</v>
      </c>
      <c r="BO248" s="49"/>
      <c r="BS248" s="48">
        <v>1083</v>
      </c>
      <c r="BV248" s="48">
        <v>1033</v>
      </c>
      <c r="BY248" s="48">
        <v>1083</v>
      </c>
      <c r="CD248" s="48">
        <v>1025</v>
      </c>
      <c r="CE248" s="48">
        <v>1083</v>
      </c>
      <c r="CI248" s="48">
        <v>2079</v>
      </c>
      <c r="CN248" s="48">
        <v>1024</v>
      </c>
      <c r="CO248" s="48">
        <v>1062</v>
      </c>
      <c r="CS248" s="48">
        <v>1025</v>
      </c>
      <c r="CU248" s="48">
        <v>1064</v>
      </c>
      <c r="CY248" s="48">
        <v>1020</v>
      </c>
      <c r="DB248" s="48">
        <v>1083</v>
      </c>
      <c r="DH248" s="48">
        <v>1028</v>
      </c>
      <c r="DM248" s="48">
        <v>1028</v>
      </c>
      <c r="DR248" s="48">
        <v>1031</v>
      </c>
      <c r="DU248" s="48">
        <v>1079</v>
      </c>
      <c r="DV248" s="48">
        <v>1029</v>
      </c>
      <c r="DW248" s="48">
        <v>1083</v>
      </c>
      <c r="DY248" s="48">
        <v>2156</v>
      </c>
      <c r="EA248" s="48">
        <v>1028</v>
      </c>
      <c r="EB248" s="48">
        <v>1082</v>
      </c>
      <c r="ED248" s="48">
        <v>1083</v>
      </c>
      <c r="EG248" s="48">
        <v>1029</v>
      </c>
      <c r="EL248" s="48">
        <v>1028</v>
      </c>
      <c r="ER248" s="48">
        <v>1028</v>
      </c>
      <c r="ET248" s="48">
        <v>945</v>
      </c>
      <c r="FB248" s="48">
        <v>984</v>
      </c>
      <c r="FH248" s="48">
        <v>984</v>
      </c>
      <c r="FK248" s="48">
        <v>984</v>
      </c>
      <c r="FM248" s="48">
        <v>984</v>
      </c>
      <c r="FO248" s="48">
        <v>984</v>
      </c>
      <c r="FU248" s="48">
        <v>1083</v>
      </c>
      <c r="FW248" s="48">
        <v>1083</v>
      </c>
      <c r="FY248" s="48">
        <v>989</v>
      </c>
      <c r="FZ248" s="48">
        <v>1079</v>
      </c>
      <c r="GC248" s="48">
        <v>1003</v>
      </c>
      <c r="GM248" s="48">
        <v>1063</v>
      </c>
      <c r="HB248" s="48">
        <v>985</v>
      </c>
      <c r="HY248" s="48">
        <v>1083</v>
      </c>
      <c r="IB248" s="48">
        <v>1083</v>
      </c>
      <c r="ID248" s="48">
        <v>1083</v>
      </c>
      <c r="IH248" s="48">
        <v>1083</v>
      </c>
      <c r="IJ248" s="48">
        <v>1072</v>
      </c>
      <c r="KP248" s="48">
        <v>1033</v>
      </c>
      <c r="LU248" s="48">
        <v>984</v>
      </c>
      <c r="ML248" s="48">
        <v>331</v>
      </c>
      <c r="MN248" s="48">
        <v>1010</v>
      </c>
      <c r="MZ248" s="48">
        <v>1033</v>
      </c>
      <c r="ND248" s="48">
        <v>1033</v>
      </c>
      <c r="NF248" s="48">
        <v>1033</v>
      </c>
      <c r="NK248" s="48">
        <v>1033</v>
      </c>
      <c r="NS248" s="48">
        <v>1085</v>
      </c>
      <c r="NU248" s="48">
        <v>1097</v>
      </c>
      <c r="NY248" s="48">
        <v>1141</v>
      </c>
      <c r="OC248" s="48">
        <v>1142</v>
      </c>
      <c r="OF248" s="48">
        <v>1142</v>
      </c>
      <c r="OJ248" s="48">
        <v>1142</v>
      </c>
      <c r="OO248" s="48">
        <v>1142</v>
      </c>
      <c r="OS248" s="48">
        <v>1142</v>
      </c>
      <c r="OZ248" s="48">
        <v>1142</v>
      </c>
    </row>
    <row r="249" spans="1:782" s="48" customFormat="1" ht="14.25">
      <c r="A249" s="50" t="s">
        <v>332</v>
      </c>
      <c r="BK249" s="49"/>
      <c r="BO249" s="49"/>
    </row>
    <row r="250" spans="1:782" s="48" customFormat="1" ht="14.25">
      <c r="A250" s="47" t="s">
        <v>333</v>
      </c>
      <c r="B250" s="48">
        <v>974</v>
      </c>
      <c r="C250" s="48">
        <v>826</v>
      </c>
      <c r="D250" s="48">
        <v>432</v>
      </c>
      <c r="E250" s="48">
        <v>699</v>
      </c>
      <c r="F250" s="48">
        <v>2</v>
      </c>
      <c r="H250" s="48">
        <v>1220</v>
      </c>
      <c r="J250" s="48">
        <v>1110</v>
      </c>
      <c r="K250" s="48">
        <v>1941</v>
      </c>
      <c r="L250" s="48">
        <v>3</v>
      </c>
      <c r="M250" s="48">
        <v>907</v>
      </c>
      <c r="O250" s="48">
        <v>1259</v>
      </c>
      <c r="P250" s="48">
        <v>804</v>
      </c>
      <c r="R250" s="48">
        <v>330</v>
      </c>
      <c r="S250" s="48">
        <v>2713</v>
      </c>
      <c r="T250" s="48">
        <v>1467</v>
      </c>
      <c r="V250" s="48">
        <v>1</v>
      </c>
      <c r="W250" s="48">
        <v>534</v>
      </c>
      <c r="X250" s="48">
        <v>2748</v>
      </c>
      <c r="AA250" s="48">
        <v>1893</v>
      </c>
      <c r="AB250" s="48">
        <v>588</v>
      </c>
      <c r="AC250" s="48">
        <v>1466</v>
      </c>
      <c r="AD250" s="48">
        <v>866</v>
      </c>
      <c r="AE250" s="48">
        <v>321</v>
      </c>
      <c r="AF250" s="48">
        <v>2</v>
      </c>
      <c r="AH250" s="48">
        <v>1208</v>
      </c>
      <c r="AI250" s="48">
        <v>145</v>
      </c>
      <c r="AJ250" s="48">
        <v>1415</v>
      </c>
      <c r="AK250" s="48">
        <v>1</v>
      </c>
      <c r="AL250" s="48">
        <v>796</v>
      </c>
      <c r="AM250" s="48">
        <v>773</v>
      </c>
      <c r="AN250" s="48">
        <v>787</v>
      </c>
      <c r="AO250" s="48">
        <v>279</v>
      </c>
      <c r="AP250" s="48">
        <v>2380</v>
      </c>
      <c r="AQ250" s="48">
        <v>1281</v>
      </c>
      <c r="AR250" s="48">
        <v>311</v>
      </c>
      <c r="AS250" s="48">
        <v>945</v>
      </c>
      <c r="AV250" s="48">
        <v>726</v>
      </c>
      <c r="AW250" s="48">
        <v>1622</v>
      </c>
      <c r="AX250" s="48">
        <v>1559</v>
      </c>
      <c r="BA250" s="48">
        <v>896</v>
      </c>
      <c r="BC250" s="48">
        <v>210</v>
      </c>
      <c r="BD250" s="48">
        <v>1639</v>
      </c>
      <c r="BE250" s="48">
        <v>996</v>
      </c>
      <c r="BI250" s="48">
        <v>442</v>
      </c>
      <c r="BJ250" s="48">
        <v>984</v>
      </c>
      <c r="BK250" s="49">
        <v>623</v>
      </c>
      <c r="BM250" s="48">
        <v>1890</v>
      </c>
      <c r="BO250" s="49">
        <v>1112</v>
      </c>
      <c r="BQ250" s="48">
        <v>806</v>
      </c>
      <c r="BR250" s="48">
        <v>1531</v>
      </c>
      <c r="BT250" s="48">
        <v>292</v>
      </c>
      <c r="BU250" s="48">
        <v>531</v>
      </c>
      <c r="BV250" s="48">
        <v>1511</v>
      </c>
      <c r="BW250" s="48">
        <v>777</v>
      </c>
      <c r="CA250" s="48">
        <v>661</v>
      </c>
      <c r="CB250" s="48">
        <v>738</v>
      </c>
      <c r="CC250" s="48">
        <v>746</v>
      </c>
      <c r="CD250" s="48">
        <v>757</v>
      </c>
      <c r="CF250" s="48">
        <v>2150</v>
      </c>
      <c r="CG250" s="48">
        <v>531</v>
      </c>
      <c r="CI250" s="48">
        <v>718</v>
      </c>
      <c r="CJ250" s="48">
        <v>823</v>
      </c>
      <c r="CK250" s="48">
        <v>789</v>
      </c>
      <c r="CN250" s="48">
        <v>634</v>
      </c>
      <c r="CO250" s="48">
        <v>1598</v>
      </c>
      <c r="CP250" s="48">
        <v>805</v>
      </c>
      <c r="CS250" s="48">
        <v>374</v>
      </c>
      <c r="CU250" s="48">
        <v>2168</v>
      </c>
      <c r="CV250" s="48">
        <v>336</v>
      </c>
      <c r="CW250" s="48">
        <v>744</v>
      </c>
      <c r="CX250" s="48">
        <v>1380</v>
      </c>
      <c r="CY250" s="48">
        <v>439</v>
      </c>
      <c r="DA250" s="48">
        <v>2</v>
      </c>
      <c r="DD250" s="48">
        <v>650</v>
      </c>
      <c r="DE250" s="48">
        <v>722</v>
      </c>
      <c r="DG250" s="48">
        <v>1600</v>
      </c>
      <c r="DI250" s="48">
        <v>629</v>
      </c>
      <c r="DJ250" s="48">
        <v>747</v>
      </c>
      <c r="DK250" s="48">
        <v>1101</v>
      </c>
      <c r="DL250" s="48">
        <v>768</v>
      </c>
      <c r="DM250" s="48">
        <v>195</v>
      </c>
      <c r="DO250" s="48">
        <v>579</v>
      </c>
      <c r="DP250" s="48">
        <v>1478</v>
      </c>
      <c r="DR250" s="48">
        <v>377</v>
      </c>
      <c r="DT250" s="48">
        <v>579</v>
      </c>
      <c r="DV250" s="48">
        <v>799</v>
      </c>
      <c r="DW250" s="48">
        <v>491</v>
      </c>
      <c r="DX250" s="48">
        <v>1399</v>
      </c>
      <c r="DZ250" s="48">
        <v>835</v>
      </c>
      <c r="EA250" s="48">
        <v>331</v>
      </c>
      <c r="EC250" s="48">
        <v>500</v>
      </c>
      <c r="EF250" s="48">
        <v>250</v>
      </c>
      <c r="EM250" s="48">
        <v>420</v>
      </c>
      <c r="EN250" s="48">
        <v>448</v>
      </c>
      <c r="ER250" s="48">
        <v>62</v>
      </c>
      <c r="FK250" s="48">
        <v>289</v>
      </c>
      <c r="GS250" s="48">
        <v>620</v>
      </c>
      <c r="GT250" s="48">
        <v>165</v>
      </c>
      <c r="GZ250" s="48">
        <v>177</v>
      </c>
      <c r="HD250" s="48">
        <v>1039</v>
      </c>
      <c r="HH250" s="48">
        <v>1075</v>
      </c>
      <c r="HU250" s="48">
        <v>748</v>
      </c>
      <c r="HV250" s="48">
        <v>624</v>
      </c>
      <c r="IA250" s="48">
        <v>846</v>
      </c>
      <c r="IB250" s="48">
        <v>1955</v>
      </c>
      <c r="ID250" s="48">
        <v>831</v>
      </c>
      <c r="IE250" s="48">
        <v>1814</v>
      </c>
      <c r="IG250" s="48">
        <v>1949</v>
      </c>
      <c r="IH250" s="48">
        <v>1022</v>
      </c>
      <c r="II250" s="48">
        <v>433</v>
      </c>
      <c r="IJ250" s="48">
        <v>1087</v>
      </c>
      <c r="IK250" s="48">
        <v>1403</v>
      </c>
      <c r="IL250" s="48">
        <v>955</v>
      </c>
      <c r="IN250" s="48">
        <v>885</v>
      </c>
      <c r="IO250" s="48">
        <v>295</v>
      </c>
      <c r="IP250" s="48">
        <v>1575</v>
      </c>
      <c r="IQ250" s="48">
        <v>909</v>
      </c>
      <c r="IT250" s="48">
        <v>844</v>
      </c>
      <c r="IU250" s="48">
        <v>1001</v>
      </c>
      <c r="IV250" s="48">
        <v>951</v>
      </c>
      <c r="IX250" s="48">
        <v>572</v>
      </c>
      <c r="IY250" s="48">
        <v>909</v>
      </c>
      <c r="JC250" s="48">
        <v>528</v>
      </c>
      <c r="JD250" s="48">
        <v>693</v>
      </c>
      <c r="JH250" s="48">
        <v>1582</v>
      </c>
      <c r="JJ250" s="48">
        <v>276</v>
      </c>
      <c r="JP250" s="48">
        <v>1240</v>
      </c>
      <c r="JQ250" s="48">
        <v>160</v>
      </c>
      <c r="JT250" s="48">
        <v>423</v>
      </c>
      <c r="JW250" s="48">
        <v>544</v>
      </c>
      <c r="JX250" s="48">
        <v>951</v>
      </c>
      <c r="JY250" s="48">
        <v>1940</v>
      </c>
      <c r="KB250" s="48">
        <v>1299</v>
      </c>
      <c r="KD250" s="48">
        <v>349</v>
      </c>
      <c r="KE250" s="48">
        <v>870</v>
      </c>
      <c r="KF250" s="48">
        <v>952</v>
      </c>
      <c r="KG250" s="48">
        <v>241</v>
      </c>
      <c r="KI250" s="48">
        <v>776</v>
      </c>
      <c r="KJ250" s="48">
        <v>1714</v>
      </c>
      <c r="KL250" s="48">
        <v>1299</v>
      </c>
      <c r="KN250" s="48">
        <v>390</v>
      </c>
      <c r="KO250" s="48">
        <v>244</v>
      </c>
      <c r="KQ250" s="48">
        <v>843</v>
      </c>
      <c r="KS250" s="48">
        <v>1719</v>
      </c>
      <c r="KT250" s="48">
        <v>639</v>
      </c>
      <c r="KU250" s="48">
        <v>889</v>
      </c>
      <c r="KW250" s="48">
        <v>455</v>
      </c>
      <c r="KX250" s="48">
        <v>476</v>
      </c>
      <c r="KY250" s="48">
        <v>861</v>
      </c>
      <c r="LJ250" s="48">
        <v>1</v>
      </c>
      <c r="MC250" s="48">
        <v>207</v>
      </c>
      <c r="ME250" s="48">
        <v>886</v>
      </c>
      <c r="MH250" s="48">
        <v>950</v>
      </c>
      <c r="ML250" s="48">
        <v>1053</v>
      </c>
      <c r="MM250" s="48">
        <v>2336</v>
      </c>
      <c r="MO250" s="48">
        <v>1827</v>
      </c>
      <c r="MP250" s="48">
        <v>177</v>
      </c>
      <c r="MQ250" s="48">
        <v>914</v>
      </c>
      <c r="MR250" s="48">
        <v>1348</v>
      </c>
      <c r="MW250" s="48">
        <v>869</v>
      </c>
      <c r="MX250" s="48">
        <v>953</v>
      </c>
      <c r="MY250" s="48">
        <v>390</v>
      </c>
      <c r="NB250" s="48">
        <v>1</v>
      </c>
      <c r="ND250" s="48">
        <v>498</v>
      </c>
      <c r="NF250" s="48">
        <v>1007</v>
      </c>
      <c r="NH250" s="48">
        <v>272</v>
      </c>
      <c r="NI250" s="48">
        <v>1663</v>
      </c>
      <c r="NK250" s="48">
        <v>827</v>
      </c>
      <c r="NL250" s="48">
        <v>756</v>
      </c>
      <c r="NN250" s="48">
        <v>748</v>
      </c>
      <c r="NO250" s="48">
        <v>2098</v>
      </c>
      <c r="NP250" s="48">
        <v>749</v>
      </c>
      <c r="NQ250" s="48">
        <v>1216</v>
      </c>
      <c r="NS250" s="48">
        <v>400</v>
      </c>
      <c r="NU250" s="48">
        <v>737</v>
      </c>
      <c r="NV250" s="48">
        <v>1960</v>
      </c>
      <c r="NW250" s="48">
        <v>767</v>
      </c>
      <c r="NY250" s="48">
        <v>1244</v>
      </c>
      <c r="NZ250" s="48">
        <v>709</v>
      </c>
      <c r="OC250" s="48">
        <v>1158</v>
      </c>
      <c r="OD250" s="48">
        <v>2528</v>
      </c>
      <c r="OE250" s="48">
        <v>921</v>
      </c>
      <c r="OG250" s="48">
        <v>507</v>
      </c>
      <c r="OI250" s="48">
        <v>3029</v>
      </c>
      <c r="OJ250" s="48">
        <v>411</v>
      </c>
      <c r="OK250" s="48">
        <v>1228</v>
      </c>
      <c r="ON250" s="48">
        <v>151</v>
      </c>
      <c r="OO250" s="48">
        <v>1013</v>
      </c>
      <c r="OP250" s="48">
        <v>748</v>
      </c>
      <c r="OQ250" s="48">
        <v>1101</v>
      </c>
      <c r="OR250" s="48">
        <v>1087</v>
      </c>
      <c r="OS250" s="48">
        <v>557</v>
      </c>
      <c r="OT250" s="48">
        <v>729</v>
      </c>
      <c r="OU250" s="48">
        <v>1128</v>
      </c>
      <c r="OZ250" s="48">
        <v>630</v>
      </c>
      <c r="AAO250" s="48">
        <v>947.11534400000005</v>
      </c>
      <c r="AAP250" s="48" t="s">
        <v>399</v>
      </c>
      <c r="ABW250" s="48" t="s">
        <v>399</v>
      </c>
      <c r="ABX250" s="48" t="s">
        <v>399</v>
      </c>
      <c r="ABY250" s="48" t="s">
        <v>399</v>
      </c>
      <c r="ABZ250" s="48" t="s">
        <v>399</v>
      </c>
      <c r="ACA250" s="48" t="s">
        <v>399</v>
      </c>
      <c r="ACB250" s="48">
        <v>8040.4794720000009</v>
      </c>
      <c r="ACC250" s="48" t="s">
        <v>399</v>
      </c>
      <c r="ACD250" s="48" t="s">
        <v>399</v>
      </c>
      <c r="ACE250" s="48" t="s">
        <v>399</v>
      </c>
      <c r="ACF250" s="48" t="s">
        <v>399</v>
      </c>
      <c r="ACG250" s="48">
        <v>9252.6140340000002</v>
      </c>
      <c r="ACH250" s="48">
        <v>24104.510262000003</v>
      </c>
      <c r="ACI250" s="48">
        <v>3208.0820220000001</v>
      </c>
      <c r="ACJ250" s="48" t="s">
        <v>399</v>
      </c>
      <c r="ACK250" s="48" t="s">
        <v>399</v>
      </c>
      <c r="ACL250" s="48">
        <v>5846.118300000001</v>
      </c>
      <c r="ACM250" s="48">
        <v>12952.793556000001</v>
      </c>
      <c r="ACN250" s="48">
        <v>20980.675331999999</v>
      </c>
      <c r="ACO250" s="48">
        <v>9471.1053240000001</v>
      </c>
      <c r="ACP250" s="48" t="s">
        <v>399</v>
      </c>
      <c r="ACQ250" s="48" t="s">
        <v>399</v>
      </c>
      <c r="ACR250" s="48">
        <v>2684.8839600000001</v>
      </c>
      <c r="ACS250" s="48" t="s">
        <v>399</v>
      </c>
      <c r="ACT250" s="48">
        <v>2478.2030100000002</v>
      </c>
      <c r="ACU250" s="48">
        <v>4723.7423220000001</v>
      </c>
      <c r="ACV250" s="48">
        <v>8630.9964720000007</v>
      </c>
      <c r="ACW250" s="48">
        <v>5196.5496000000003</v>
      </c>
      <c r="ACX250" s="48" t="s">
        <v>399</v>
      </c>
      <c r="ACY250" s="48">
        <v>7.0862040000000004</v>
      </c>
      <c r="ACZ250" s="48" t="s">
        <v>399</v>
      </c>
      <c r="ADA250" s="48" t="s">
        <v>399</v>
      </c>
      <c r="ADB250" s="48" t="s">
        <v>399</v>
      </c>
    </row>
    <row r="251" spans="1:782" s="48" customFormat="1" ht="14.25">
      <c r="A251" s="50" t="s">
        <v>334</v>
      </c>
      <c r="O251" s="48">
        <v>1090</v>
      </c>
      <c r="P251" s="48">
        <v>2497</v>
      </c>
      <c r="S251" s="48">
        <v>505</v>
      </c>
      <c r="U251" s="48">
        <v>1198</v>
      </c>
      <c r="Y251" s="48">
        <v>1315</v>
      </c>
      <c r="BJ251" s="48">
        <v>1077</v>
      </c>
      <c r="BK251" s="49"/>
      <c r="BO251" s="49"/>
      <c r="BQ251" s="48">
        <v>564</v>
      </c>
      <c r="BT251" s="48">
        <v>1142</v>
      </c>
      <c r="BW251" s="48">
        <v>771</v>
      </c>
      <c r="BX251" s="48">
        <v>1290</v>
      </c>
      <c r="BZ251" s="48">
        <v>1130</v>
      </c>
      <c r="CB251" s="48">
        <v>1244</v>
      </c>
      <c r="DB251" s="48">
        <v>1233</v>
      </c>
      <c r="DQ251" s="48">
        <v>1168</v>
      </c>
      <c r="LE251" s="48">
        <v>295</v>
      </c>
      <c r="NV251" s="48">
        <v>521</v>
      </c>
      <c r="NW251" s="48">
        <v>1000</v>
      </c>
    </row>
    <row r="252" spans="1:782" s="48" customFormat="1" ht="14.25">
      <c r="A252" s="47" t="s">
        <v>335</v>
      </c>
      <c r="H252" s="48">
        <v>686</v>
      </c>
      <c r="I252" s="48">
        <v>649</v>
      </c>
      <c r="J252" s="48">
        <v>1622</v>
      </c>
      <c r="L252" s="48">
        <v>584</v>
      </c>
      <c r="M252" s="48">
        <v>1224</v>
      </c>
      <c r="P252" s="48">
        <v>759</v>
      </c>
      <c r="R252" s="48">
        <v>1260</v>
      </c>
      <c r="T252" s="48">
        <v>455</v>
      </c>
      <c r="V252" s="48">
        <v>933</v>
      </c>
      <c r="X252" s="48">
        <v>806</v>
      </c>
      <c r="Y252" s="48">
        <v>583</v>
      </c>
      <c r="AE252" s="48">
        <v>813</v>
      </c>
      <c r="AF252" s="48">
        <v>1175</v>
      </c>
      <c r="AH252" s="48">
        <v>1077</v>
      </c>
      <c r="AK252" s="48">
        <v>706</v>
      </c>
      <c r="AO252" s="48">
        <v>1171</v>
      </c>
      <c r="AP252" s="48">
        <v>783</v>
      </c>
      <c r="AQ252" s="48">
        <v>512</v>
      </c>
      <c r="AR252" s="48">
        <v>1112</v>
      </c>
      <c r="AZ252" s="48">
        <v>2101</v>
      </c>
      <c r="BC252" s="48">
        <v>1213</v>
      </c>
      <c r="BE252" s="48">
        <v>996</v>
      </c>
      <c r="BH252" s="48">
        <v>1159</v>
      </c>
      <c r="BJ252" s="48">
        <v>1271</v>
      </c>
      <c r="BK252" s="49">
        <v>655</v>
      </c>
      <c r="BM252" s="48">
        <v>831</v>
      </c>
      <c r="BN252" s="48">
        <v>1915</v>
      </c>
      <c r="BO252" s="49"/>
      <c r="BS252" s="48">
        <v>500</v>
      </c>
      <c r="BU252" s="48">
        <v>1126</v>
      </c>
      <c r="BV252" s="48">
        <v>808</v>
      </c>
      <c r="BW252" s="48">
        <v>236</v>
      </c>
      <c r="CB252" s="48">
        <v>632</v>
      </c>
      <c r="CC252" s="48">
        <v>1046</v>
      </c>
      <c r="CE252" s="48">
        <v>181</v>
      </c>
      <c r="CG252" s="48">
        <v>1150</v>
      </c>
      <c r="CI252" s="48">
        <v>1458</v>
      </c>
      <c r="CL252" s="48">
        <v>567</v>
      </c>
      <c r="CN252" s="48">
        <v>2092</v>
      </c>
      <c r="CO252" s="48">
        <v>672</v>
      </c>
      <c r="CR252" s="48">
        <v>327</v>
      </c>
      <c r="CS252" s="48">
        <v>1160</v>
      </c>
      <c r="CU252" s="48">
        <v>2325</v>
      </c>
      <c r="CW252" s="48">
        <v>1559</v>
      </c>
      <c r="CZ252" s="48">
        <v>836</v>
      </c>
      <c r="DA252" s="48">
        <v>2158</v>
      </c>
      <c r="DF252" s="48">
        <v>1732</v>
      </c>
      <c r="DJ252" s="48">
        <v>1736</v>
      </c>
      <c r="DM252" s="48">
        <v>1394</v>
      </c>
      <c r="DN252" s="48">
        <v>2391</v>
      </c>
      <c r="DO252" s="48">
        <v>1213</v>
      </c>
      <c r="DQ252" s="48">
        <v>945</v>
      </c>
      <c r="DS252" s="48">
        <v>1732</v>
      </c>
      <c r="DW252" s="48">
        <v>1019</v>
      </c>
      <c r="DX252" s="48">
        <v>1180</v>
      </c>
      <c r="DY252" s="48">
        <v>356</v>
      </c>
      <c r="DZ252" s="48">
        <v>1860</v>
      </c>
      <c r="EB252" s="48">
        <v>1505</v>
      </c>
      <c r="ED252" s="48">
        <v>1886</v>
      </c>
      <c r="EG252" s="48">
        <v>531</v>
      </c>
      <c r="EJ252" s="48">
        <v>1613</v>
      </c>
      <c r="EN252" s="48">
        <v>243</v>
      </c>
      <c r="EO252" s="48">
        <v>828</v>
      </c>
      <c r="FA252" s="48">
        <v>1870</v>
      </c>
      <c r="FD252" s="48">
        <v>740</v>
      </c>
      <c r="FJ252" s="48">
        <v>369</v>
      </c>
      <c r="FW252" s="48">
        <v>1701</v>
      </c>
      <c r="GC252" s="48">
        <v>1130</v>
      </c>
      <c r="GD252" s="48">
        <v>352</v>
      </c>
      <c r="GE252" s="48">
        <v>1177</v>
      </c>
      <c r="GL252" s="48">
        <v>1149</v>
      </c>
      <c r="GQ252" s="48">
        <v>745</v>
      </c>
      <c r="GU252" s="48">
        <v>521</v>
      </c>
      <c r="GW252" s="48">
        <v>275</v>
      </c>
      <c r="GY252" s="48">
        <v>1232</v>
      </c>
      <c r="HB252" s="48">
        <v>236</v>
      </c>
      <c r="HC252" s="48">
        <v>2108</v>
      </c>
      <c r="HF252" s="48">
        <v>1243</v>
      </c>
      <c r="HH252" s="48">
        <v>1334</v>
      </c>
      <c r="HJ252" s="48">
        <v>1705</v>
      </c>
      <c r="HM252" s="48">
        <v>591</v>
      </c>
      <c r="HO252" s="48">
        <v>859</v>
      </c>
      <c r="HQ252" s="48">
        <v>1144</v>
      </c>
      <c r="HS252" s="48">
        <v>1231</v>
      </c>
      <c r="HV252" s="48">
        <v>1275</v>
      </c>
      <c r="HY252" s="48">
        <v>1130</v>
      </c>
      <c r="IA252" s="48">
        <v>1230</v>
      </c>
      <c r="ID252" s="48">
        <v>827</v>
      </c>
      <c r="IE252" s="48">
        <v>1012</v>
      </c>
      <c r="IF252" s="48">
        <v>1210</v>
      </c>
      <c r="IG252" s="48">
        <v>2079</v>
      </c>
      <c r="IK252" s="48">
        <v>893</v>
      </c>
      <c r="IL252" s="48">
        <v>1113</v>
      </c>
      <c r="IO252" s="48">
        <v>139</v>
      </c>
      <c r="IP252" s="48">
        <v>1768</v>
      </c>
      <c r="IU252" s="48">
        <v>1196</v>
      </c>
      <c r="IX252" s="48">
        <v>1008</v>
      </c>
      <c r="IY252" s="48">
        <v>1276</v>
      </c>
      <c r="IZ252" s="48">
        <v>453</v>
      </c>
      <c r="JG252" s="48">
        <v>707</v>
      </c>
      <c r="JI252" s="48">
        <v>1298</v>
      </c>
      <c r="JK252" s="48">
        <v>1244</v>
      </c>
      <c r="JN252" s="48">
        <v>540</v>
      </c>
      <c r="JO252" s="48">
        <v>2170</v>
      </c>
      <c r="JR252" s="48">
        <v>1127</v>
      </c>
      <c r="JV252" s="48">
        <v>1207</v>
      </c>
      <c r="JX252" s="48">
        <v>1716</v>
      </c>
      <c r="KB252" s="48">
        <v>672</v>
      </c>
      <c r="KE252" s="48">
        <v>1200</v>
      </c>
      <c r="KH252" s="48">
        <v>668</v>
      </c>
      <c r="KL252" s="48">
        <v>2070</v>
      </c>
      <c r="KN252" s="48">
        <v>590</v>
      </c>
      <c r="KO252" s="48">
        <v>1457</v>
      </c>
      <c r="KS252" s="48">
        <v>1469</v>
      </c>
      <c r="KT252" s="48">
        <v>918</v>
      </c>
      <c r="KU252" s="48">
        <v>1570</v>
      </c>
      <c r="KX252" s="48">
        <v>799</v>
      </c>
      <c r="KY252" s="48">
        <v>531</v>
      </c>
      <c r="LB252" s="48">
        <v>722</v>
      </c>
      <c r="LF252" s="48">
        <v>680</v>
      </c>
      <c r="LG252" s="48">
        <v>1175</v>
      </c>
      <c r="LH252" s="48">
        <v>1280</v>
      </c>
      <c r="LK252" s="48">
        <v>1295</v>
      </c>
      <c r="LL252" s="48">
        <v>858</v>
      </c>
      <c r="LM252" s="48">
        <v>406</v>
      </c>
      <c r="LO252" s="48">
        <v>1749</v>
      </c>
      <c r="LP252" s="48">
        <v>490</v>
      </c>
      <c r="LU252" s="48">
        <v>1336</v>
      </c>
      <c r="LV252" s="48">
        <v>588</v>
      </c>
      <c r="LZ252" s="48">
        <v>1125</v>
      </c>
      <c r="MA252" s="48">
        <v>618</v>
      </c>
      <c r="MB252" s="48">
        <v>1013</v>
      </c>
      <c r="MF252" s="48">
        <v>2289</v>
      </c>
      <c r="MI252" s="48">
        <v>1274</v>
      </c>
      <c r="ML252" s="48">
        <v>2399</v>
      </c>
      <c r="MN252" s="48">
        <v>1284</v>
      </c>
      <c r="MP252" s="48">
        <v>3461</v>
      </c>
      <c r="MS252" s="48">
        <v>1279</v>
      </c>
      <c r="MT252" s="48">
        <v>224</v>
      </c>
      <c r="MV252" s="48">
        <v>1266</v>
      </c>
      <c r="MW252" s="48">
        <v>1094</v>
      </c>
      <c r="MX252" s="48">
        <v>428</v>
      </c>
      <c r="NA252" s="48">
        <v>185</v>
      </c>
      <c r="NB252" s="48">
        <v>2230</v>
      </c>
      <c r="NG252" s="48">
        <v>742</v>
      </c>
      <c r="NI252" s="48">
        <v>1351</v>
      </c>
      <c r="NK252" s="48">
        <v>686</v>
      </c>
      <c r="NM252" s="48">
        <v>717</v>
      </c>
      <c r="NO252" s="48">
        <v>1057</v>
      </c>
      <c r="NP252" s="48">
        <v>197</v>
      </c>
      <c r="NQ252" s="48">
        <v>913</v>
      </c>
      <c r="NY252" s="48">
        <v>811</v>
      </c>
      <c r="OE252" s="48">
        <v>324</v>
      </c>
      <c r="OH252" s="48">
        <v>641</v>
      </c>
      <c r="OI252" s="48">
        <v>889</v>
      </c>
      <c r="OJ252" s="48">
        <v>1345</v>
      </c>
      <c r="OL252" s="48">
        <v>223</v>
      </c>
      <c r="OO252" s="48">
        <v>582</v>
      </c>
      <c r="OQ252" s="48">
        <v>922</v>
      </c>
      <c r="OR252" s="48">
        <v>3075</v>
      </c>
      <c r="OT252" s="48">
        <v>584</v>
      </c>
      <c r="OV252" s="48">
        <v>1882</v>
      </c>
      <c r="OW252" s="48">
        <v>1137</v>
      </c>
      <c r="OZ252" s="48">
        <v>319</v>
      </c>
      <c r="PC252" s="48">
        <v>915</v>
      </c>
      <c r="AAO252" s="48">
        <v>862.11983200000009</v>
      </c>
      <c r="AAP252" s="48" t="s">
        <v>399</v>
      </c>
      <c r="ABW252" s="48">
        <v>3029.7458880000004</v>
      </c>
      <c r="ABX252" s="48">
        <v>8480.611476</v>
      </c>
      <c r="ABY252" s="48">
        <v>48844.810493999998</v>
      </c>
      <c r="ABZ252" s="48">
        <v>3132.1021679999999</v>
      </c>
      <c r="ACA252" s="48">
        <v>31127.332104000001</v>
      </c>
      <c r="ACB252" s="48" t="s">
        <v>399</v>
      </c>
      <c r="ACC252" s="48">
        <v>10575.765792</v>
      </c>
      <c r="ACD252" s="48">
        <v>22567.591350000002</v>
      </c>
      <c r="ACE252" s="48" t="s">
        <v>399</v>
      </c>
      <c r="ACF252" s="48">
        <v>30260.05947</v>
      </c>
      <c r="ACG252" s="48">
        <v>2238.8467860000001</v>
      </c>
      <c r="ACH252" s="48">
        <v>9322.2950400000009</v>
      </c>
      <c r="ACI252" s="48">
        <v>10142.326314</v>
      </c>
      <c r="ACJ252" s="48">
        <v>8468.0137800000011</v>
      </c>
      <c r="ACK252" s="48">
        <v>26105.181858</v>
      </c>
      <c r="ACL252" s="48">
        <v>6084.29349</v>
      </c>
      <c r="ACM252" s="48" t="s">
        <v>399</v>
      </c>
      <c r="ACN252" s="48">
        <v>19487.061000000002</v>
      </c>
      <c r="ACO252" s="48">
        <v>8621.1545220000007</v>
      </c>
      <c r="ACP252" s="48" t="s">
        <v>399</v>
      </c>
      <c r="ACQ252" s="48" t="s">
        <v>399</v>
      </c>
      <c r="ACR252" s="48" t="s">
        <v>399</v>
      </c>
      <c r="ACS252" s="48">
        <v>7785.7698060000002</v>
      </c>
      <c r="ACT252" s="48" t="s">
        <v>399</v>
      </c>
      <c r="ACU252" s="48">
        <v>9454.9645260000016</v>
      </c>
      <c r="ACV252" s="48">
        <v>8967.1974840000003</v>
      </c>
      <c r="ACW252" s="48" t="s">
        <v>399</v>
      </c>
      <c r="ACX252" s="48" t="s">
        <v>399</v>
      </c>
      <c r="ACY252" s="48" t="s">
        <v>399</v>
      </c>
      <c r="ACZ252" s="48" t="s">
        <v>399</v>
      </c>
      <c r="ADA252" s="48" t="s">
        <v>399</v>
      </c>
      <c r="ADB252" s="48">
        <v>8438.4879300000011</v>
      </c>
    </row>
    <row r="253" spans="1:782" s="48" customFormat="1" ht="14.25">
      <c r="A253" s="47" t="s">
        <v>336</v>
      </c>
      <c r="BK253" s="49"/>
      <c r="BO253" s="49"/>
    </row>
    <row r="254" spans="1:782" s="48" customFormat="1" ht="14.25">
      <c r="A254" s="50" t="s">
        <v>337</v>
      </c>
      <c r="BK254" s="49"/>
      <c r="BO254" s="49"/>
    </row>
    <row r="255" spans="1:782" s="48" customFormat="1" ht="14.25">
      <c r="A255" s="47" t="s">
        <v>338</v>
      </c>
      <c r="B255" s="48" t="s">
        <v>400</v>
      </c>
      <c r="BK255" s="49"/>
      <c r="BO255" s="49"/>
    </row>
    <row r="256" spans="1:782" s="48" customFormat="1" ht="14.25">
      <c r="A256" s="47" t="s">
        <v>339</v>
      </c>
      <c r="BK256" s="49"/>
      <c r="BO256" s="49"/>
    </row>
    <row r="257" spans="1:782" s="48" customFormat="1" ht="14.25">
      <c r="A257" s="50" t="s">
        <v>340</v>
      </c>
      <c r="BK257" s="49"/>
      <c r="BO257" s="49"/>
      <c r="ABW257" s="48" t="s">
        <v>399</v>
      </c>
      <c r="ABX257" s="48" t="s">
        <v>399</v>
      </c>
      <c r="ABY257" s="48" t="s">
        <v>399</v>
      </c>
      <c r="ABZ257" s="48" t="s">
        <v>399</v>
      </c>
      <c r="ACA257" s="48" t="s">
        <v>399</v>
      </c>
      <c r="ACB257" s="48" t="s">
        <v>399</v>
      </c>
      <c r="ACC257" s="48" t="s">
        <v>399</v>
      </c>
      <c r="ACD257" s="48" t="s">
        <v>399</v>
      </c>
      <c r="ACE257" s="48" t="s">
        <v>399</v>
      </c>
      <c r="ACF257" s="48" t="s">
        <v>399</v>
      </c>
      <c r="ACG257" s="48" t="s">
        <v>399</v>
      </c>
      <c r="ACH257" s="48" t="s">
        <v>399</v>
      </c>
      <c r="ACI257" s="48" t="s">
        <v>399</v>
      </c>
      <c r="ACJ257" s="48" t="s">
        <v>399</v>
      </c>
      <c r="ACK257" s="48" t="s">
        <v>399</v>
      </c>
      <c r="ACL257" s="48" t="s">
        <v>399</v>
      </c>
      <c r="ACM257" s="48" t="s">
        <v>399</v>
      </c>
      <c r="ACN257" s="48" t="s">
        <v>399</v>
      </c>
      <c r="ACO257" s="48" t="s">
        <v>399</v>
      </c>
      <c r="ACP257" s="48" t="s">
        <v>399</v>
      </c>
      <c r="ACQ257" s="48" t="s">
        <v>399</v>
      </c>
      <c r="ACR257" s="48" t="s">
        <v>399</v>
      </c>
      <c r="ACS257" s="48" t="s">
        <v>399</v>
      </c>
      <c r="ACT257" s="48" t="s">
        <v>399</v>
      </c>
      <c r="ACU257" s="48" t="s">
        <v>399</v>
      </c>
      <c r="ACV257" s="48" t="s">
        <v>399</v>
      </c>
      <c r="ACW257" s="48" t="s">
        <v>399</v>
      </c>
      <c r="ACX257" s="48" t="s">
        <v>399</v>
      </c>
      <c r="ACY257" s="48" t="s">
        <v>399</v>
      </c>
      <c r="ACZ257" s="48" t="s">
        <v>399</v>
      </c>
      <c r="ADA257" s="48" t="s">
        <v>399</v>
      </c>
      <c r="ADB257" s="48" t="s">
        <v>399</v>
      </c>
    </row>
    <row r="258" spans="1:782" s="48" customFormat="1" ht="14.25">
      <c r="A258" s="50" t="s">
        <v>341</v>
      </c>
      <c r="C258" s="48">
        <v>258</v>
      </c>
      <c r="P258" s="48">
        <v>119</v>
      </c>
      <c r="S258" s="48">
        <v>116</v>
      </c>
      <c r="BK258" s="49"/>
      <c r="BO258" s="49"/>
      <c r="ABW258" s="48" t="s">
        <v>399</v>
      </c>
      <c r="ABX258" s="48" t="s">
        <v>399</v>
      </c>
      <c r="ABY258" s="48" t="s">
        <v>399</v>
      </c>
      <c r="ABZ258" s="48" t="s">
        <v>399</v>
      </c>
      <c r="ACA258" s="48" t="s">
        <v>399</v>
      </c>
      <c r="ACB258" s="48" t="s">
        <v>399</v>
      </c>
      <c r="ACC258" s="48" t="s">
        <v>399</v>
      </c>
      <c r="ACD258" s="48" t="s">
        <v>399</v>
      </c>
      <c r="ACE258" s="48" t="s">
        <v>399</v>
      </c>
      <c r="ACF258" s="48" t="s">
        <v>399</v>
      </c>
      <c r="ACG258" s="48" t="s">
        <v>399</v>
      </c>
      <c r="ACH258" s="48" t="s">
        <v>399</v>
      </c>
      <c r="ACI258" s="48" t="s">
        <v>399</v>
      </c>
      <c r="ACJ258" s="48" t="s">
        <v>399</v>
      </c>
      <c r="ACK258" s="48" t="s">
        <v>399</v>
      </c>
      <c r="ACL258" s="48" t="s">
        <v>399</v>
      </c>
      <c r="ACM258" s="48" t="s">
        <v>399</v>
      </c>
      <c r="ACN258" s="48" t="s">
        <v>399</v>
      </c>
      <c r="ACO258" s="48" t="s">
        <v>399</v>
      </c>
      <c r="ACP258" s="48" t="s">
        <v>399</v>
      </c>
      <c r="ACQ258" s="48" t="s">
        <v>399</v>
      </c>
      <c r="ACR258" s="48" t="s">
        <v>399</v>
      </c>
      <c r="ACS258" s="48" t="s">
        <v>399</v>
      </c>
      <c r="ACT258" s="48" t="s">
        <v>399</v>
      </c>
      <c r="ACU258" s="48" t="s">
        <v>399</v>
      </c>
      <c r="ACV258" s="48" t="s">
        <v>399</v>
      </c>
      <c r="ACW258" s="48" t="s">
        <v>399</v>
      </c>
      <c r="ACX258" s="48" t="s">
        <v>399</v>
      </c>
      <c r="ACY258" s="48">
        <v>3266.3463660000002</v>
      </c>
      <c r="ACZ258" s="48" t="s">
        <v>399</v>
      </c>
      <c r="ADA258" s="48" t="s">
        <v>399</v>
      </c>
      <c r="ADB258" s="48" t="s">
        <v>399</v>
      </c>
    </row>
    <row r="259" spans="1:782" s="48" customFormat="1" ht="14.25">
      <c r="A259" s="50" t="s">
        <v>342</v>
      </c>
      <c r="C259" s="48">
        <v>1952</v>
      </c>
      <c r="D259" s="48">
        <v>1583</v>
      </c>
      <c r="F259" s="48">
        <v>964</v>
      </c>
      <c r="N259" s="48">
        <v>918</v>
      </c>
      <c r="P259" s="48">
        <v>1986</v>
      </c>
      <c r="T259" s="48">
        <v>405</v>
      </c>
      <c r="U259" s="48">
        <v>1266</v>
      </c>
      <c r="W259" s="48">
        <v>650</v>
      </c>
      <c r="X259" s="48">
        <v>975</v>
      </c>
      <c r="AA259" s="48">
        <v>975</v>
      </c>
      <c r="AB259" s="48">
        <v>642</v>
      </c>
      <c r="AC259" s="48">
        <v>767</v>
      </c>
      <c r="AD259" s="48">
        <v>1185</v>
      </c>
      <c r="AF259" s="48">
        <v>815</v>
      </c>
      <c r="AI259" s="48">
        <v>622</v>
      </c>
      <c r="AJ259" s="48">
        <v>1116</v>
      </c>
      <c r="AK259" s="48">
        <v>1085</v>
      </c>
      <c r="AM259" s="48">
        <v>352</v>
      </c>
      <c r="AN259" s="48">
        <v>614</v>
      </c>
      <c r="AS259" s="48">
        <v>520</v>
      </c>
      <c r="AT259" s="48">
        <v>1936</v>
      </c>
      <c r="AV259" s="48">
        <v>1028</v>
      </c>
      <c r="AZ259" s="48">
        <v>638</v>
      </c>
      <c r="BA259" s="48">
        <v>1149</v>
      </c>
      <c r="BB259" s="48">
        <v>668</v>
      </c>
      <c r="BF259" s="48">
        <v>731</v>
      </c>
      <c r="BI259" s="48">
        <v>1916</v>
      </c>
      <c r="BK259" s="49"/>
      <c r="BO259" s="49"/>
      <c r="BP259" s="48">
        <v>1155</v>
      </c>
      <c r="BS259" s="48">
        <v>353</v>
      </c>
      <c r="BT259" s="48">
        <v>997</v>
      </c>
      <c r="BV259" s="48">
        <v>266</v>
      </c>
      <c r="BW259" s="48">
        <v>384</v>
      </c>
      <c r="BY259" s="48">
        <v>1321</v>
      </c>
      <c r="BZ259" s="48">
        <v>943</v>
      </c>
      <c r="CA259" s="48">
        <v>771</v>
      </c>
      <c r="CC259" s="48">
        <v>1198</v>
      </c>
      <c r="CE259" s="48">
        <v>1083</v>
      </c>
      <c r="CF259" s="48">
        <v>508</v>
      </c>
      <c r="CJ259" s="48">
        <v>2066</v>
      </c>
      <c r="CK259" s="48">
        <v>878</v>
      </c>
      <c r="CQ259" s="48">
        <v>2177</v>
      </c>
      <c r="CR259" s="48">
        <v>994</v>
      </c>
      <c r="CS259" s="48">
        <v>377</v>
      </c>
      <c r="CW259" s="48">
        <v>1794</v>
      </c>
      <c r="DD259" s="48">
        <v>265</v>
      </c>
      <c r="DE259" s="48">
        <v>873</v>
      </c>
      <c r="DG259" s="48">
        <v>721</v>
      </c>
      <c r="DL259" s="48">
        <v>1455</v>
      </c>
      <c r="DM259" s="48">
        <v>985</v>
      </c>
      <c r="DQ259" s="48">
        <v>1446</v>
      </c>
      <c r="DT259" s="48">
        <v>1195</v>
      </c>
      <c r="DW259" s="48">
        <v>918</v>
      </c>
      <c r="DX259" s="48">
        <v>618</v>
      </c>
      <c r="EE259" s="48">
        <v>1036</v>
      </c>
      <c r="EJ259" s="48">
        <v>454</v>
      </c>
      <c r="EL259" s="48">
        <v>292</v>
      </c>
      <c r="EN259" s="48">
        <v>916</v>
      </c>
      <c r="EQ259" s="48">
        <v>457</v>
      </c>
      <c r="ES259" s="48">
        <v>1357</v>
      </c>
      <c r="EV259" s="48">
        <v>1102</v>
      </c>
      <c r="EX259" s="48">
        <v>307</v>
      </c>
      <c r="EY259" s="48">
        <v>957</v>
      </c>
      <c r="EZ259" s="48">
        <v>373</v>
      </c>
      <c r="FF259" s="48">
        <v>534</v>
      </c>
      <c r="FH259" s="48">
        <v>1238</v>
      </c>
      <c r="FJ259" s="48">
        <v>160</v>
      </c>
      <c r="FO259" s="48">
        <v>748</v>
      </c>
      <c r="FR259" s="48">
        <v>131</v>
      </c>
      <c r="FT259" s="48">
        <v>784</v>
      </c>
      <c r="GC259" s="48">
        <v>202</v>
      </c>
      <c r="HF259" s="48">
        <v>517</v>
      </c>
      <c r="HJ259" s="48">
        <v>1262</v>
      </c>
      <c r="HL259" s="48">
        <v>356</v>
      </c>
      <c r="HM259" s="48">
        <v>1244</v>
      </c>
      <c r="HP259" s="48">
        <v>335</v>
      </c>
      <c r="HT259" s="48">
        <v>692</v>
      </c>
      <c r="HW259" s="48">
        <v>441</v>
      </c>
      <c r="IB259" s="48">
        <v>436</v>
      </c>
      <c r="IE259" s="48">
        <v>14</v>
      </c>
      <c r="IF259" s="48">
        <v>1567</v>
      </c>
      <c r="IH259" s="48">
        <v>609</v>
      </c>
      <c r="II259" s="48">
        <v>1248</v>
      </c>
      <c r="IJ259" s="48">
        <v>1012</v>
      </c>
      <c r="IM259" s="48">
        <v>1213</v>
      </c>
      <c r="IO259" s="48">
        <v>823</v>
      </c>
      <c r="IR259" s="48">
        <v>2131</v>
      </c>
      <c r="IT259" s="48">
        <v>1679</v>
      </c>
      <c r="IW259" s="48">
        <v>872</v>
      </c>
      <c r="IY259" s="48">
        <v>1037</v>
      </c>
      <c r="JB259" s="48">
        <v>890</v>
      </c>
      <c r="JC259" s="48">
        <v>1432</v>
      </c>
      <c r="JD259" s="48">
        <v>1884</v>
      </c>
      <c r="JF259" s="48">
        <v>18</v>
      </c>
      <c r="JH259" s="48">
        <v>613</v>
      </c>
      <c r="JI259" s="48">
        <v>873</v>
      </c>
      <c r="JJ259" s="48">
        <v>2293</v>
      </c>
      <c r="JM259" s="48">
        <v>890</v>
      </c>
      <c r="JO259" s="48">
        <v>1549</v>
      </c>
      <c r="JR259" s="48">
        <v>1959</v>
      </c>
      <c r="JV259" s="48">
        <v>908</v>
      </c>
      <c r="JY259" s="48">
        <v>1281</v>
      </c>
      <c r="JZ259" s="48">
        <v>1140</v>
      </c>
      <c r="KA259" s="48">
        <v>1136</v>
      </c>
      <c r="KD259" s="48">
        <v>810</v>
      </c>
      <c r="KH259" s="48">
        <v>1264</v>
      </c>
      <c r="KI259" s="48">
        <v>730</v>
      </c>
      <c r="KJ259" s="48">
        <v>870</v>
      </c>
      <c r="KL259" s="48">
        <v>1165</v>
      </c>
      <c r="KM259" s="48">
        <v>864</v>
      </c>
      <c r="KP259" s="48">
        <v>128</v>
      </c>
      <c r="KQ259" s="48">
        <v>1922</v>
      </c>
      <c r="KS259" s="48">
        <v>1231</v>
      </c>
      <c r="KU259" s="48">
        <v>2</v>
      </c>
      <c r="KW259" s="48">
        <v>1734</v>
      </c>
      <c r="KX259" s="48">
        <v>1092</v>
      </c>
      <c r="KY259" s="48">
        <v>1154</v>
      </c>
      <c r="KZ259" s="48">
        <v>2185</v>
      </c>
      <c r="LC259" s="48">
        <v>2164</v>
      </c>
      <c r="LE259" s="48">
        <v>857</v>
      </c>
      <c r="LG259" s="48">
        <v>721</v>
      </c>
      <c r="LJ259" s="48">
        <v>872</v>
      </c>
      <c r="LL259" s="48">
        <v>1340</v>
      </c>
      <c r="LP259" s="48">
        <v>433</v>
      </c>
      <c r="LQ259" s="48">
        <v>239</v>
      </c>
      <c r="LR259" s="48">
        <v>1756</v>
      </c>
      <c r="LX259" s="48">
        <v>1053</v>
      </c>
      <c r="LY259" s="48">
        <v>1279</v>
      </c>
      <c r="LZ259" s="48">
        <v>729</v>
      </c>
      <c r="MA259" s="48">
        <v>2401</v>
      </c>
      <c r="MC259" s="48">
        <v>988</v>
      </c>
      <c r="ME259" s="48">
        <v>871</v>
      </c>
      <c r="MF259" s="48">
        <v>1212</v>
      </c>
      <c r="MG259" s="48">
        <v>656</v>
      </c>
      <c r="MH259" s="48">
        <v>1073</v>
      </c>
      <c r="MJ259" s="48">
        <v>906</v>
      </c>
      <c r="ML259" s="48">
        <v>1154</v>
      </c>
      <c r="MM259" s="48">
        <v>885</v>
      </c>
      <c r="MO259" s="48">
        <v>719</v>
      </c>
      <c r="MP259" s="48">
        <v>1022</v>
      </c>
      <c r="MQ259" s="48">
        <v>946</v>
      </c>
      <c r="MT259" s="48">
        <v>2158</v>
      </c>
      <c r="MW259" s="48">
        <v>811</v>
      </c>
      <c r="MX259" s="48">
        <v>812</v>
      </c>
      <c r="MY259" s="48">
        <v>1293</v>
      </c>
      <c r="NB259" s="48">
        <v>899</v>
      </c>
      <c r="NC259" s="48">
        <v>922</v>
      </c>
      <c r="NE259" s="48">
        <v>825</v>
      </c>
      <c r="NF259" s="48">
        <v>1417</v>
      </c>
      <c r="NG259" s="48">
        <v>2042</v>
      </c>
      <c r="NJ259" s="48">
        <v>935</v>
      </c>
      <c r="NK259" s="48">
        <v>1025</v>
      </c>
      <c r="NM259" s="48">
        <v>1671</v>
      </c>
      <c r="NN259" s="48">
        <v>868</v>
      </c>
      <c r="NO259" s="48">
        <v>1235</v>
      </c>
      <c r="NP259" s="48">
        <v>1045</v>
      </c>
      <c r="NR259" s="48">
        <v>818</v>
      </c>
      <c r="NT259" s="48">
        <v>2181</v>
      </c>
      <c r="NV259" s="48">
        <v>855</v>
      </c>
      <c r="NX259" s="48">
        <v>2298</v>
      </c>
      <c r="NY259" s="48">
        <v>948</v>
      </c>
      <c r="NZ259" s="48">
        <v>1511</v>
      </c>
      <c r="OA259" s="48">
        <v>815</v>
      </c>
      <c r="OC259" s="48">
        <v>542</v>
      </c>
      <c r="OE259" s="48">
        <v>1676</v>
      </c>
      <c r="OG259" s="48">
        <v>2887</v>
      </c>
      <c r="OH259" s="48">
        <v>1073</v>
      </c>
      <c r="OJ259" s="48">
        <v>820</v>
      </c>
      <c r="OL259" s="48">
        <v>1039</v>
      </c>
      <c r="OM259" s="48">
        <v>537</v>
      </c>
      <c r="OO259" s="48">
        <v>885</v>
      </c>
      <c r="OP259" s="48">
        <v>1376</v>
      </c>
      <c r="OT259" s="48">
        <v>1877</v>
      </c>
      <c r="OU259" s="48">
        <v>295</v>
      </c>
      <c r="OX259" s="48">
        <v>1296</v>
      </c>
      <c r="OY259" s="48">
        <v>959</v>
      </c>
      <c r="PA259" s="48">
        <v>2125</v>
      </c>
      <c r="PB259" s="48">
        <v>2315</v>
      </c>
      <c r="AAO259" s="48" t="s">
        <v>399</v>
      </c>
      <c r="AAP259" s="48">
        <v>1206.117416</v>
      </c>
      <c r="ABW259" s="48">
        <v>17991.478278000002</v>
      </c>
      <c r="ABX259" s="48">
        <v>6238.2215880000012</v>
      </c>
      <c r="ABY259" s="48">
        <v>11378.868912000002</v>
      </c>
      <c r="ABZ259" s="48">
        <v>14516.088894</v>
      </c>
      <c r="ACA259" s="48">
        <v>3841.1162460000005</v>
      </c>
      <c r="ACB259" s="48">
        <v>12102.842754000001</v>
      </c>
      <c r="ACC259" s="48">
        <v>9860.8465440000018</v>
      </c>
      <c r="ACD259" s="48">
        <v>13748.416794000001</v>
      </c>
      <c r="ACE259" s="48" t="s">
        <v>399</v>
      </c>
      <c r="ACF259" s="48">
        <v>4395.808548</v>
      </c>
      <c r="ACG259" s="48">
        <v>12148.903080000002</v>
      </c>
      <c r="ACH259" s="48">
        <v>24051.363732000002</v>
      </c>
      <c r="ACI259" s="48" t="s">
        <v>399</v>
      </c>
      <c r="ACJ259" s="48" t="s">
        <v>399</v>
      </c>
      <c r="ACK259" s="48" t="s">
        <v>399</v>
      </c>
      <c r="ACL259" s="48" t="s">
        <v>399</v>
      </c>
      <c r="ACM259" s="48" t="s">
        <v>399</v>
      </c>
      <c r="ACN259" s="48">
        <v>9745.1052120000004</v>
      </c>
      <c r="ACO259" s="48" t="s">
        <v>399</v>
      </c>
      <c r="ACP259" s="48">
        <v>12061.112886000001</v>
      </c>
      <c r="ACQ259" s="48">
        <v>11356.822944</v>
      </c>
      <c r="ACR259" s="48">
        <v>11714.282568000001</v>
      </c>
      <c r="ACS259" s="48">
        <v>11075.343174000001</v>
      </c>
      <c r="ACT259" s="48">
        <v>10035.639576000001</v>
      </c>
      <c r="ACU259" s="48" t="s">
        <v>399</v>
      </c>
      <c r="ACV259" s="48" t="s">
        <v>399</v>
      </c>
      <c r="ACW259" s="48">
        <v>22088.091546</v>
      </c>
      <c r="ACX259" s="48" t="s">
        <v>399</v>
      </c>
      <c r="ACY259" s="48">
        <v>8061.3444060000011</v>
      </c>
      <c r="ACZ259" s="48">
        <v>6130.7474940000011</v>
      </c>
      <c r="ADA259" s="48" t="s">
        <v>399</v>
      </c>
      <c r="ADB259" s="48" t="s">
        <v>399</v>
      </c>
    </row>
    <row r="260" spans="1:782" s="48" customFormat="1" ht="14.25">
      <c r="A260" s="50" t="s">
        <v>343</v>
      </c>
      <c r="L260" s="48">
        <v>156</v>
      </c>
      <c r="AJ260" s="48">
        <v>77</v>
      </c>
      <c r="BK260" s="49"/>
      <c r="BO260" s="49"/>
      <c r="CI260" s="48">
        <v>194</v>
      </c>
      <c r="DY260" s="48">
        <v>188</v>
      </c>
      <c r="EC260" s="48">
        <v>293</v>
      </c>
      <c r="EI260" s="48">
        <v>154</v>
      </c>
      <c r="EM260" s="48">
        <v>186</v>
      </c>
      <c r="ES260" s="48">
        <v>194</v>
      </c>
      <c r="EZ260" s="48">
        <v>177</v>
      </c>
      <c r="FJ260" s="48">
        <v>82</v>
      </c>
      <c r="FP260" s="48">
        <v>177</v>
      </c>
      <c r="FW260" s="48">
        <v>208</v>
      </c>
      <c r="GC260" s="48">
        <v>183</v>
      </c>
      <c r="GM260" s="48">
        <v>116</v>
      </c>
      <c r="GV260" s="48">
        <v>114</v>
      </c>
      <c r="HF260" s="48">
        <v>183</v>
      </c>
      <c r="HW260" s="48">
        <v>208</v>
      </c>
      <c r="IM260" s="48">
        <v>201</v>
      </c>
      <c r="IV260" s="48">
        <v>266</v>
      </c>
      <c r="JY260" s="48">
        <v>253</v>
      </c>
      <c r="KF260" s="48">
        <v>217</v>
      </c>
      <c r="KR260" s="48">
        <v>217</v>
      </c>
      <c r="LB260" s="48">
        <v>309</v>
      </c>
      <c r="LH260" s="48">
        <v>260</v>
      </c>
      <c r="MA260" s="48">
        <v>299</v>
      </c>
      <c r="MF260" s="48">
        <v>368</v>
      </c>
      <c r="MK260" s="48">
        <v>358</v>
      </c>
      <c r="MP260" s="48">
        <v>276</v>
      </c>
      <c r="MZ260" s="48">
        <v>364</v>
      </c>
      <c r="NF260" s="48">
        <v>2</v>
      </c>
      <c r="NI260" s="48">
        <v>317</v>
      </c>
      <c r="NN260" s="48">
        <v>354</v>
      </c>
      <c r="NQ260" s="48">
        <v>136</v>
      </c>
      <c r="NV260" s="48">
        <v>356</v>
      </c>
      <c r="NZ260" s="48">
        <v>325</v>
      </c>
      <c r="OE260" s="48">
        <v>328</v>
      </c>
      <c r="ON260" s="48">
        <v>228</v>
      </c>
    </row>
    <row r="261" spans="1:782" s="48" customFormat="1" ht="14.25">
      <c r="A261" s="50" t="s">
        <v>344</v>
      </c>
      <c r="BK261" s="49"/>
      <c r="BO261" s="49"/>
      <c r="EF261" s="48">
        <v>87</v>
      </c>
      <c r="FW261" s="48">
        <v>87</v>
      </c>
      <c r="GA261" s="48">
        <v>492</v>
      </c>
      <c r="GP261" s="48">
        <v>130</v>
      </c>
      <c r="HT261" s="48">
        <v>662</v>
      </c>
      <c r="KO261" s="48">
        <v>530</v>
      </c>
      <c r="OB261" s="48">
        <v>173</v>
      </c>
      <c r="OM261" s="48">
        <v>830</v>
      </c>
    </row>
    <row r="262" spans="1:782" s="48" customFormat="1" ht="14.25">
      <c r="A262" s="50" t="s">
        <v>345</v>
      </c>
      <c r="C262" s="48">
        <v>485</v>
      </c>
      <c r="F262" s="48">
        <v>725</v>
      </c>
      <c r="G262" s="48">
        <v>117</v>
      </c>
      <c r="J262" s="48">
        <v>1123</v>
      </c>
      <c r="K262" s="48">
        <v>335</v>
      </c>
      <c r="L262" s="48">
        <v>554</v>
      </c>
      <c r="O262" s="48">
        <v>717</v>
      </c>
      <c r="Q262" s="48">
        <v>326</v>
      </c>
      <c r="S262" s="48">
        <v>201</v>
      </c>
      <c r="V262" s="48">
        <v>395</v>
      </c>
      <c r="W262" s="48">
        <v>734</v>
      </c>
      <c r="Z262" s="48">
        <v>323</v>
      </c>
      <c r="AC262" s="48">
        <v>817</v>
      </c>
      <c r="AD262" s="48">
        <v>866</v>
      </c>
      <c r="AE262" s="48">
        <v>272</v>
      </c>
      <c r="AH262" s="48">
        <v>630</v>
      </c>
      <c r="AI262" s="48">
        <v>393</v>
      </c>
      <c r="AK262" s="48">
        <v>555</v>
      </c>
      <c r="AL262" s="48">
        <v>761</v>
      </c>
      <c r="AN262" s="48">
        <v>126</v>
      </c>
      <c r="AO262" s="48">
        <v>257</v>
      </c>
      <c r="AQ262" s="48">
        <v>661</v>
      </c>
      <c r="AR262" s="48">
        <v>634</v>
      </c>
      <c r="AU262" s="48">
        <v>331</v>
      </c>
      <c r="AV262" s="48">
        <v>637</v>
      </c>
      <c r="AZ262" s="48">
        <v>74</v>
      </c>
      <c r="BA262" s="48">
        <v>236</v>
      </c>
      <c r="BB262" s="48">
        <v>626</v>
      </c>
      <c r="BC262" s="48">
        <v>361</v>
      </c>
      <c r="BE262" s="48">
        <v>260</v>
      </c>
      <c r="BF262" s="48">
        <v>433</v>
      </c>
      <c r="BG262" s="48">
        <v>807</v>
      </c>
      <c r="BI262" s="48">
        <v>623</v>
      </c>
      <c r="BJ262" s="48">
        <v>50</v>
      </c>
      <c r="BK262" s="49"/>
      <c r="BL262" s="48">
        <v>774</v>
      </c>
      <c r="BO262" s="49"/>
      <c r="BR262" s="48">
        <v>855</v>
      </c>
      <c r="BS262" s="48">
        <v>247</v>
      </c>
      <c r="BV262" s="48">
        <v>109</v>
      </c>
      <c r="BW262" s="48">
        <v>511</v>
      </c>
      <c r="BY262" s="48">
        <v>911</v>
      </c>
      <c r="BZ262" s="48">
        <v>334</v>
      </c>
      <c r="CC262" s="48">
        <v>1270</v>
      </c>
      <c r="CD262" s="48">
        <v>754</v>
      </c>
      <c r="CE262" s="48">
        <v>86</v>
      </c>
      <c r="CF262" s="48">
        <v>167</v>
      </c>
      <c r="CG262" s="48">
        <v>400</v>
      </c>
      <c r="CH262" s="48">
        <v>533</v>
      </c>
      <c r="CI262" s="48">
        <v>274</v>
      </c>
      <c r="CJ262" s="48">
        <v>159</v>
      </c>
      <c r="CL262" s="48">
        <v>1289</v>
      </c>
      <c r="CM262" s="48">
        <v>619</v>
      </c>
      <c r="CO262" s="48">
        <v>564</v>
      </c>
      <c r="CP262" s="48">
        <v>1066</v>
      </c>
      <c r="CQ262" s="48">
        <v>523</v>
      </c>
      <c r="CT262" s="48">
        <v>679</v>
      </c>
      <c r="CV262" s="48">
        <v>209</v>
      </c>
      <c r="CW262" s="48">
        <v>512</v>
      </c>
      <c r="CX262" s="48">
        <v>246</v>
      </c>
      <c r="CZ262" s="48">
        <v>973</v>
      </c>
      <c r="DC262" s="48">
        <v>544</v>
      </c>
      <c r="DD262" s="48">
        <v>305</v>
      </c>
      <c r="DH262" s="48">
        <v>285</v>
      </c>
      <c r="DI262" s="48">
        <v>1764</v>
      </c>
      <c r="DM262" s="48">
        <v>409</v>
      </c>
      <c r="DN262" s="48">
        <v>870</v>
      </c>
      <c r="DP262" s="48">
        <v>104</v>
      </c>
      <c r="DR262" s="48">
        <v>632</v>
      </c>
      <c r="DS262" s="48">
        <v>429</v>
      </c>
      <c r="DV262" s="48">
        <v>177</v>
      </c>
      <c r="DW262" s="48">
        <v>781</v>
      </c>
      <c r="DY262" s="48">
        <v>600</v>
      </c>
      <c r="EC262" s="48">
        <v>446</v>
      </c>
      <c r="ED262" s="48">
        <v>768</v>
      </c>
      <c r="EF262" s="48">
        <v>981</v>
      </c>
      <c r="EH262" s="48">
        <v>647</v>
      </c>
      <c r="EJ262" s="48">
        <v>1279</v>
      </c>
      <c r="EK262" s="48">
        <v>378</v>
      </c>
      <c r="EN262" s="48">
        <v>356</v>
      </c>
      <c r="EQ262" s="48">
        <v>606</v>
      </c>
      <c r="ER262" s="48">
        <v>344</v>
      </c>
      <c r="ES262" s="48">
        <v>56</v>
      </c>
      <c r="EW262" s="48">
        <v>1108</v>
      </c>
      <c r="EY262" s="48">
        <v>333</v>
      </c>
      <c r="FA262" s="48">
        <v>650</v>
      </c>
      <c r="FD262" s="48">
        <v>212</v>
      </c>
      <c r="FE262" s="48">
        <v>436</v>
      </c>
      <c r="FF262" s="48">
        <v>106</v>
      </c>
      <c r="FP262" s="48">
        <v>185</v>
      </c>
      <c r="FR262" s="48">
        <v>1118</v>
      </c>
      <c r="FV262" s="48">
        <v>607</v>
      </c>
      <c r="FX262" s="48">
        <v>56</v>
      </c>
      <c r="GA262" s="48">
        <v>258</v>
      </c>
      <c r="GC262" s="48">
        <v>462</v>
      </c>
      <c r="GE262" s="48">
        <v>206</v>
      </c>
      <c r="GH262" s="48">
        <v>198</v>
      </c>
      <c r="GI262" s="48">
        <v>693</v>
      </c>
      <c r="GJ262" s="48">
        <v>1154</v>
      </c>
      <c r="GL262" s="48">
        <v>592</v>
      </c>
      <c r="GO262" s="48">
        <v>154</v>
      </c>
      <c r="GR262" s="48">
        <v>546</v>
      </c>
      <c r="GU262" s="48">
        <v>130</v>
      </c>
      <c r="GV262" s="48">
        <v>80</v>
      </c>
      <c r="GX262" s="48">
        <v>866</v>
      </c>
      <c r="GZ262" s="48">
        <v>533</v>
      </c>
      <c r="HD262" s="48">
        <v>652</v>
      </c>
      <c r="HF262" s="48">
        <v>197</v>
      </c>
      <c r="HI262" s="48">
        <v>109</v>
      </c>
      <c r="HJ262" s="48">
        <v>822</v>
      </c>
      <c r="HM262" s="48">
        <v>571</v>
      </c>
      <c r="HP262" s="48">
        <v>433</v>
      </c>
      <c r="HR262" s="48">
        <v>477</v>
      </c>
      <c r="HX262" s="48">
        <v>551</v>
      </c>
      <c r="HZ262" s="48">
        <v>235</v>
      </c>
      <c r="IA262" s="48">
        <v>386</v>
      </c>
      <c r="ID262" s="48">
        <v>1235</v>
      </c>
      <c r="IE262" s="48">
        <v>590</v>
      </c>
      <c r="IG262" s="48">
        <v>433</v>
      </c>
      <c r="IH262" s="48">
        <v>448</v>
      </c>
      <c r="IJ262" s="48">
        <v>866</v>
      </c>
      <c r="IM262" s="48">
        <v>563</v>
      </c>
      <c r="IN262" s="48">
        <v>1402</v>
      </c>
      <c r="IQ262" s="48">
        <v>486</v>
      </c>
      <c r="IS262" s="48">
        <v>414</v>
      </c>
      <c r="IU262" s="48">
        <v>601</v>
      </c>
      <c r="IV262" s="48">
        <v>693</v>
      </c>
      <c r="IX262" s="48">
        <v>313</v>
      </c>
      <c r="JC262" s="48">
        <v>1906</v>
      </c>
      <c r="JH262" s="48">
        <v>599</v>
      </c>
      <c r="JI262" s="48">
        <v>651</v>
      </c>
      <c r="JM262" s="48">
        <v>582</v>
      </c>
      <c r="JN262" s="48">
        <v>622</v>
      </c>
      <c r="JP262" s="48">
        <v>504</v>
      </c>
      <c r="JQ262" s="48">
        <v>840</v>
      </c>
      <c r="JT262" s="48">
        <v>723</v>
      </c>
      <c r="JV262" s="48">
        <v>798</v>
      </c>
      <c r="JW262" s="48">
        <v>544</v>
      </c>
      <c r="JZ262" s="48">
        <v>756</v>
      </c>
      <c r="KC262" s="48">
        <v>530</v>
      </c>
      <c r="KE262" s="48">
        <v>758</v>
      </c>
      <c r="KJ262" s="48">
        <v>520</v>
      </c>
      <c r="KK262" s="48">
        <v>799</v>
      </c>
      <c r="KN262" s="48">
        <v>1722</v>
      </c>
      <c r="KR262" s="48">
        <v>522</v>
      </c>
      <c r="KS262" s="48">
        <v>1087</v>
      </c>
      <c r="KU262" s="48">
        <v>988</v>
      </c>
      <c r="KX262" s="48">
        <v>611</v>
      </c>
      <c r="KZ262" s="48">
        <v>252</v>
      </c>
      <c r="LB262" s="48">
        <v>1836</v>
      </c>
      <c r="LD262" s="48">
        <v>622</v>
      </c>
      <c r="LE262" s="48">
        <v>335</v>
      </c>
      <c r="LH262" s="48">
        <v>635</v>
      </c>
      <c r="LK262" s="48">
        <v>212</v>
      </c>
      <c r="LL262" s="48">
        <v>1209</v>
      </c>
      <c r="LO262" s="48">
        <v>1184</v>
      </c>
      <c r="LP262" s="48">
        <v>589</v>
      </c>
      <c r="LS262" s="48">
        <v>680</v>
      </c>
      <c r="LW262" s="48">
        <v>883</v>
      </c>
      <c r="LX262" s="48">
        <v>466</v>
      </c>
      <c r="MC262" s="48">
        <v>1643</v>
      </c>
      <c r="MD262" s="48">
        <v>504</v>
      </c>
      <c r="ME262" s="48">
        <v>1155</v>
      </c>
      <c r="MH262" s="48">
        <v>541</v>
      </c>
      <c r="MJ262" s="48">
        <v>2082</v>
      </c>
      <c r="MK262" s="48">
        <v>479</v>
      </c>
      <c r="ML262" s="48">
        <v>121</v>
      </c>
      <c r="MN262" s="48">
        <v>1478</v>
      </c>
      <c r="MQ262" s="48">
        <v>527</v>
      </c>
      <c r="MR262" s="48">
        <v>1017</v>
      </c>
      <c r="MT262" s="48">
        <v>413</v>
      </c>
      <c r="MU262" s="48">
        <v>232</v>
      </c>
      <c r="MV262" s="48">
        <v>538</v>
      </c>
      <c r="MW262" s="48">
        <v>1159</v>
      </c>
      <c r="MX262" s="48">
        <v>532</v>
      </c>
      <c r="NA262" s="48">
        <v>2154</v>
      </c>
      <c r="NC262" s="48">
        <v>593</v>
      </c>
      <c r="ND262" s="48">
        <v>554</v>
      </c>
      <c r="NE262" s="48">
        <v>1110</v>
      </c>
      <c r="NG262" s="48">
        <v>103</v>
      </c>
      <c r="NH262" s="48">
        <v>251</v>
      </c>
      <c r="NI262" s="48">
        <v>611</v>
      </c>
      <c r="NJ262" s="48">
        <v>787</v>
      </c>
      <c r="NL262" s="48">
        <v>967</v>
      </c>
      <c r="NO262" s="48">
        <v>1172</v>
      </c>
      <c r="NQ262" s="48">
        <v>791</v>
      </c>
      <c r="NR262" s="48">
        <v>532</v>
      </c>
      <c r="NV262" s="48">
        <v>14</v>
      </c>
      <c r="NY262" s="48">
        <v>461</v>
      </c>
      <c r="NZ262" s="48">
        <v>735</v>
      </c>
      <c r="OA262" s="48">
        <v>866</v>
      </c>
      <c r="OB262" s="48">
        <v>792</v>
      </c>
      <c r="OC262" s="48">
        <v>476</v>
      </c>
      <c r="OF262" s="48">
        <v>684</v>
      </c>
      <c r="OG262" s="48">
        <v>156</v>
      </c>
      <c r="OH262" s="48">
        <v>487</v>
      </c>
      <c r="OK262" s="48">
        <v>1578</v>
      </c>
      <c r="OM262" s="48">
        <v>803</v>
      </c>
      <c r="ON262" s="48">
        <v>768</v>
      </c>
      <c r="OP262" s="48">
        <v>1102</v>
      </c>
      <c r="OR262" s="48">
        <v>14</v>
      </c>
      <c r="OU262" s="48">
        <v>1460</v>
      </c>
      <c r="OW262" s="48">
        <v>693</v>
      </c>
      <c r="OX262" s="48">
        <v>774</v>
      </c>
      <c r="OY262" s="48">
        <v>533</v>
      </c>
      <c r="PB262" s="48">
        <v>789</v>
      </c>
      <c r="AAO262" s="48">
        <v>1883.7194320000001</v>
      </c>
      <c r="AAP262" s="48">
        <v>433.048</v>
      </c>
      <c r="ABW262" s="48">
        <v>22216.036896000001</v>
      </c>
      <c r="ABX262" s="48">
        <v>6679.5346260000006</v>
      </c>
      <c r="ABY262" s="48" t="s">
        <v>399</v>
      </c>
      <c r="ABZ262" s="48" t="s">
        <v>399</v>
      </c>
      <c r="ACA262" s="48" t="s">
        <v>399</v>
      </c>
      <c r="ACB262" s="48">
        <v>18807.96645</v>
      </c>
      <c r="ACC262" s="48">
        <v>7948.7524980000007</v>
      </c>
      <c r="ACD262" s="48">
        <v>19339.43175</v>
      </c>
      <c r="ACE262" s="48" t="s">
        <v>399</v>
      </c>
      <c r="ACF262" s="48" t="s">
        <v>399</v>
      </c>
      <c r="ACG262" s="48" t="s">
        <v>399</v>
      </c>
      <c r="ACH262" s="48">
        <v>38183.222898000007</v>
      </c>
      <c r="ACI262" s="48" t="s">
        <v>399</v>
      </c>
      <c r="ACJ262" s="48" t="s">
        <v>399</v>
      </c>
      <c r="ACK262" s="48">
        <v>6044.92569</v>
      </c>
      <c r="ACL262" s="48">
        <v>18474.914862000001</v>
      </c>
      <c r="ACM262" s="48" t="s">
        <v>399</v>
      </c>
      <c r="ACN262" s="48" t="s">
        <v>399</v>
      </c>
      <c r="ACO262" s="48">
        <v>18837.098622000001</v>
      </c>
      <c r="ACP262" s="48">
        <v>4330.4580000000005</v>
      </c>
      <c r="ACQ262" s="48">
        <v>3007.6999200000005</v>
      </c>
      <c r="ACR262" s="48">
        <v>6558.2818020000004</v>
      </c>
      <c r="ACS262" s="48">
        <v>17663.938182000002</v>
      </c>
      <c r="ACT262" s="48" t="s">
        <v>399</v>
      </c>
      <c r="ACU262" s="48">
        <v>21642.841728000003</v>
      </c>
      <c r="ACV262" s="48" t="s">
        <v>399</v>
      </c>
      <c r="ACW262" s="48">
        <v>1257.4075320000002</v>
      </c>
      <c r="ACX262" s="48" t="s">
        <v>399</v>
      </c>
      <c r="ACY262" s="48">
        <v>10530.886500000001</v>
      </c>
      <c r="ACZ262" s="48">
        <v>22498.697700000001</v>
      </c>
      <c r="ADA262" s="48">
        <v>2892.3522659999999</v>
      </c>
      <c r="ADB262" s="48">
        <v>19170.543888</v>
      </c>
    </row>
    <row r="263" spans="1:782" s="48" customFormat="1" ht="14.25">
      <c r="A263" s="50" t="s">
        <v>346</v>
      </c>
      <c r="B263" s="48">
        <v>155</v>
      </c>
      <c r="D263" s="48">
        <v>775</v>
      </c>
      <c r="G263" s="48">
        <v>413</v>
      </c>
      <c r="H263" s="48">
        <v>160</v>
      </c>
      <c r="J263" s="48">
        <v>159</v>
      </c>
      <c r="N263" s="48">
        <v>456</v>
      </c>
      <c r="O263" s="48">
        <v>159</v>
      </c>
      <c r="Q263" s="48">
        <v>155</v>
      </c>
      <c r="R263" s="48">
        <v>571</v>
      </c>
      <c r="S263" s="48">
        <v>248</v>
      </c>
      <c r="W263" s="48">
        <v>752</v>
      </c>
      <c r="Z263" s="48">
        <v>730</v>
      </c>
      <c r="AB263" s="48">
        <v>158</v>
      </c>
      <c r="AC263" s="48">
        <v>158</v>
      </c>
      <c r="AD263" s="48">
        <v>175</v>
      </c>
      <c r="AE263" s="48">
        <v>433</v>
      </c>
      <c r="AF263" s="48">
        <v>161</v>
      </c>
      <c r="AH263" s="48">
        <v>156</v>
      </c>
      <c r="AI263" s="48">
        <v>392</v>
      </c>
      <c r="AJ263" s="48">
        <v>153</v>
      </c>
      <c r="AM263" s="48">
        <v>156</v>
      </c>
      <c r="AN263" s="48">
        <v>413</v>
      </c>
      <c r="AP263" s="48">
        <v>155</v>
      </c>
      <c r="AR263" s="48">
        <v>484</v>
      </c>
      <c r="AS263" s="48">
        <v>155</v>
      </c>
      <c r="AU263" s="48">
        <v>154</v>
      </c>
      <c r="AV263" s="48">
        <v>364</v>
      </c>
      <c r="AX263" s="48">
        <v>153</v>
      </c>
      <c r="AY263" s="48">
        <v>152</v>
      </c>
      <c r="AZ263" s="48">
        <v>89</v>
      </c>
      <c r="BA263" s="48">
        <v>578</v>
      </c>
      <c r="BB263" s="48">
        <v>151</v>
      </c>
      <c r="BD263" s="48">
        <v>433</v>
      </c>
      <c r="BG263" s="48">
        <v>188</v>
      </c>
      <c r="BI263" s="48">
        <v>433</v>
      </c>
      <c r="BJ263" s="48">
        <v>248</v>
      </c>
      <c r="BK263" s="49">
        <v>157</v>
      </c>
      <c r="BL263" s="48">
        <v>433</v>
      </c>
      <c r="BM263" s="48">
        <v>92</v>
      </c>
      <c r="BN263" s="48">
        <v>158</v>
      </c>
      <c r="BO263" s="49">
        <v>454</v>
      </c>
      <c r="BP263" s="48">
        <v>159</v>
      </c>
      <c r="BQ263" s="48">
        <v>224</v>
      </c>
      <c r="BT263" s="48">
        <v>162</v>
      </c>
      <c r="BV263" s="48">
        <v>476</v>
      </c>
      <c r="BW263" s="48">
        <v>257</v>
      </c>
      <c r="BY263" s="48">
        <v>556</v>
      </c>
      <c r="BZ263" s="48">
        <v>162</v>
      </c>
      <c r="CB263" s="48">
        <v>160</v>
      </c>
      <c r="CD263" s="48">
        <v>433</v>
      </c>
      <c r="CF263" s="48">
        <v>154</v>
      </c>
      <c r="CG263" s="48">
        <v>433</v>
      </c>
      <c r="CH263" s="48">
        <v>80</v>
      </c>
      <c r="CI263" s="48">
        <v>161</v>
      </c>
      <c r="CJ263" s="48">
        <v>158</v>
      </c>
      <c r="CK263" s="48">
        <v>472</v>
      </c>
      <c r="CL263" s="48">
        <v>224</v>
      </c>
      <c r="CM263" s="48">
        <v>159</v>
      </c>
      <c r="CP263" s="48">
        <v>461</v>
      </c>
      <c r="CQ263" s="48">
        <v>158</v>
      </c>
      <c r="CR263" s="48">
        <v>159</v>
      </c>
      <c r="CT263" s="48">
        <v>49</v>
      </c>
      <c r="CU263" s="48">
        <v>157</v>
      </c>
      <c r="CV263" s="48">
        <v>616</v>
      </c>
      <c r="CX263" s="48">
        <v>157</v>
      </c>
      <c r="CZ263" s="48">
        <v>670</v>
      </c>
      <c r="DB263" s="48">
        <v>464</v>
      </c>
      <c r="DC263" s="48">
        <v>155</v>
      </c>
      <c r="DD263" s="48">
        <v>39</v>
      </c>
      <c r="DF263" s="48">
        <v>154</v>
      </c>
      <c r="DH263" s="48">
        <v>433</v>
      </c>
      <c r="DI263" s="48">
        <v>263</v>
      </c>
      <c r="DJ263" s="48">
        <v>342</v>
      </c>
      <c r="DL263" s="48">
        <v>453</v>
      </c>
      <c r="DM263" s="48">
        <v>179</v>
      </c>
      <c r="DO263" s="48">
        <v>212</v>
      </c>
      <c r="DP263" s="48">
        <v>173</v>
      </c>
      <c r="DQ263" s="48">
        <v>585</v>
      </c>
      <c r="DT263" s="48">
        <v>156</v>
      </c>
      <c r="DU263" s="48">
        <v>567</v>
      </c>
      <c r="DV263" s="48">
        <v>216</v>
      </c>
      <c r="DX263" s="48">
        <v>220</v>
      </c>
      <c r="DZ263" s="48">
        <v>795</v>
      </c>
      <c r="EC263" s="48">
        <v>179</v>
      </c>
      <c r="ED263" s="48">
        <v>433</v>
      </c>
      <c r="EF263" s="48">
        <v>271</v>
      </c>
      <c r="EH263" s="48">
        <v>158</v>
      </c>
      <c r="EI263" s="48">
        <v>433</v>
      </c>
      <c r="EK263" s="48">
        <v>180</v>
      </c>
      <c r="EL263" s="48">
        <v>705</v>
      </c>
      <c r="EN263" s="48">
        <v>181</v>
      </c>
      <c r="EP263" s="48">
        <v>183</v>
      </c>
      <c r="ER263" s="48">
        <v>492</v>
      </c>
      <c r="ES263" s="48">
        <v>180</v>
      </c>
      <c r="EV263" s="48">
        <v>614</v>
      </c>
      <c r="EX263" s="48">
        <v>283</v>
      </c>
      <c r="EY263" s="48">
        <v>184</v>
      </c>
      <c r="FB263" s="48">
        <v>639</v>
      </c>
      <c r="FE263" s="48">
        <v>366</v>
      </c>
      <c r="FF263" s="48">
        <v>549</v>
      </c>
      <c r="FH263" s="48">
        <v>98</v>
      </c>
      <c r="FJ263" s="48">
        <v>614</v>
      </c>
      <c r="FM263" s="48">
        <v>287</v>
      </c>
      <c r="FN263" s="48">
        <v>476</v>
      </c>
      <c r="FP263" s="48">
        <v>182</v>
      </c>
      <c r="FQ263" s="48">
        <v>615</v>
      </c>
      <c r="FS263" s="48">
        <v>186</v>
      </c>
      <c r="FU263" s="48">
        <v>186</v>
      </c>
      <c r="FV263" s="48">
        <v>336</v>
      </c>
      <c r="FW263" s="48">
        <v>186</v>
      </c>
      <c r="FY263" s="48">
        <v>186</v>
      </c>
      <c r="GB263" s="48">
        <v>186</v>
      </c>
      <c r="GD263" s="48">
        <v>186</v>
      </c>
      <c r="GF263" s="48">
        <v>433</v>
      </c>
      <c r="GH263" s="48">
        <v>371</v>
      </c>
      <c r="GI263" s="48">
        <v>98</v>
      </c>
      <c r="GJ263" s="48">
        <v>619</v>
      </c>
      <c r="GM263" s="48">
        <v>183</v>
      </c>
      <c r="GO263" s="48">
        <v>726</v>
      </c>
      <c r="GR263" s="48">
        <v>184</v>
      </c>
      <c r="GT263" s="48">
        <v>618</v>
      </c>
      <c r="GU263" s="48">
        <v>1981</v>
      </c>
      <c r="GW263" s="48">
        <v>184</v>
      </c>
      <c r="GY263" s="48">
        <v>185</v>
      </c>
      <c r="HA263" s="48">
        <v>284</v>
      </c>
      <c r="HC263" s="48">
        <v>186</v>
      </c>
      <c r="HE263" s="48">
        <v>576</v>
      </c>
      <c r="HG263" s="48">
        <v>264</v>
      </c>
      <c r="HI263" s="48">
        <v>185</v>
      </c>
      <c r="HK263" s="48">
        <v>433</v>
      </c>
      <c r="HM263" s="48">
        <v>185</v>
      </c>
      <c r="HO263" s="48">
        <v>819</v>
      </c>
      <c r="HP263" s="48">
        <v>184</v>
      </c>
      <c r="HQ263" s="48">
        <v>433</v>
      </c>
      <c r="HR263" s="48">
        <v>185</v>
      </c>
      <c r="HT263" s="48">
        <v>185</v>
      </c>
      <c r="HU263" s="48">
        <v>83</v>
      </c>
      <c r="HV263" s="48">
        <v>182</v>
      </c>
      <c r="HW263" s="48">
        <v>186</v>
      </c>
      <c r="HX263" s="48">
        <v>539</v>
      </c>
      <c r="HZ263" s="48">
        <v>185</v>
      </c>
      <c r="IA263" s="48">
        <v>79</v>
      </c>
      <c r="IB263" s="48">
        <v>186</v>
      </c>
      <c r="IE263" s="48">
        <v>619</v>
      </c>
      <c r="IF263" s="48">
        <v>79</v>
      </c>
      <c r="IG263" s="48">
        <v>186</v>
      </c>
      <c r="IH263" s="48">
        <v>185</v>
      </c>
      <c r="II263" s="48">
        <v>455</v>
      </c>
      <c r="IK263" s="48">
        <v>184</v>
      </c>
      <c r="IM263" s="48">
        <v>186</v>
      </c>
      <c r="IN263" s="48">
        <v>182</v>
      </c>
      <c r="IO263" s="48">
        <v>443</v>
      </c>
      <c r="IQ263" s="48">
        <v>464</v>
      </c>
      <c r="IT263" s="48">
        <v>248</v>
      </c>
      <c r="IU263" s="48">
        <v>183</v>
      </c>
      <c r="IV263" s="48">
        <v>797</v>
      </c>
      <c r="IY263" s="48">
        <v>79</v>
      </c>
      <c r="IZ263" s="48">
        <v>181</v>
      </c>
      <c r="JA263" s="48">
        <v>1279</v>
      </c>
      <c r="JB263" s="48">
        <v>181</v>
      </c>
      <c r="JE263" s="48">
        <v>183</v>
      </c>
      <c r="JF263" s="48">
        <v>394</v>
      </c>
      <c r="JG263" s="48">
        <v>185</v>
      </c>
      <c r="JH263" s="48">
        <v>90</v>
      </c>
      <c r="JJ263" s="48">
        <v>889</v>
      </c>
      <c r="JL263" s="48">
        <v>79</v>
      </c>
      <c r="JN263" s="48">
        <v>183</v>
      </c>
      <c r="JO263" s="48">
        <v>686</v>
      </c>
      <c r="JP263" s="48">
        <v>180</v>
      </c>
      <c r="JR263" s="48">
        <v>577</v>
      </c>
      <c r="JT263" s="48">
        <v>182</v>
      </c>
      <c r="JV263" s="48">
        <v>79</v>
      </c>
      <c r="JX263" s="48">
        <v>185</v>
      </c>
      <c r="JY263" s="48">
        <v>598</v>
      </c>
      <c r="JZ263" s="48">
        <v>275</v>
      </c>
      <c r="KB263" s="48">
        <v>803</v>
      </c>
      <c r="KC263" s="48">
        <v>186</v>
      </c>
      <c r="KE263" s="48">
        <v>1280</v>
      </c>
      <c r="KF263" s="48">
        <v>1028</v>
      </c>
      <c r="KG263" s="48">
        <v>186</v>
      </c>
      <c r="KK263" s="48">
        <v>599</v>
      </c>
      <c r="KM263" s="48">
        <v>183</v>
      </c>
      <c r="KN263" s="48">
        <v>182</v>
      </c>
      <c r="KR263" s="48">
        <v>183</v>
      </c>
      <c r="KS263" s="48">
        <v>181</v>
      </c>
      <c r="KT263" s="48">
        <v>184</v>
      </c>
      <c r="KX263" s="48">
        <v>183</v>
      </c>
      <c r="KY263" s="48">
        <v>654</v>
      </c>
      <c r="LB263" s="48">
        <v>653</v>
      </c>
      <c r="LC263" s="48">
        <v>180</v>
      </c>
      <c r="LF263" s="48">
        <v>183</v>
      </c>
      <c r="LH263" s="48">
        <v>599</v>
      </c>
      <c r="LI263" s="48">
        <v>184</v>
      </c>
      <c r="LK263" s="48">
        <v>706</v>
      </c>
      <c r="LP263" s="48">
        <v>1102</v>
      </c>
      <c r="LR263" s="48">
        <v>184</v>
      </c>
      <c r="LT263" s="48">
        <v>1093</v>
      </c>
      <c r="LX263" s="48">
        <v>894</v>
      </c>
      <c r="LZ263" s="48">
        <v>187</v>
      </c>
      <c r="MB263" s="48">
        <v>367</v>
      </c>
      <c r="MC263" s="48">
        <v>185</v>
      </c>
      <c r="MD263" s="48">
        <v>636</v>
      </c>
      <c r="MF263" s="48">
        <v>184</v>
      </c>
      <c r="MJ263" s="48">
        <v>1017</v>
      </c>
      <c r="MK263" s="48">
        <v>184</v>
      </c>
      <c r="MM263" s="48">
        <v>183</v>
      </c>
      <c r="MN263" s="48">
        <v>273</v>
      </c>
      <c r="MP263" s="48">
        <v>915</v>
      </c>
      <c r="MS263" s="48">
        <v>181</v>
      </c>
      <c r="MU263" s="48">
        <v>183</v>
      </c>
      <c r="MV263" s="48">
        <v>709</v>
      </c>
      <c r="MW263" s="48">
        <v>181</v>
      </c>
      <c r="MY263" s="48">
        <v>182</v>
      </c>
      <c r="NB263" s="48">
        <v>180</v>
      </c>
      <c r="NC263" s="48">
        <v>830</v>
      </c>
      <c r="NE263" s="48">
        <v>179</v>
      </c>
      <c r="NF263" s="48">
        <v>180</v>
      </c>
      <c r="NH263" s="48">
        <v>825</v>
      </c>
      <c r="NK263" s="48">
        <v>183</v>
      </c>
      <c r="NM263" s="48">
        <v>654</v>
      </c>
      <c r="NO263" s="48">
        <v>214</v>
      </c>
      <c r="NQ263" s="48">
        <v>217</v>
      </c>
      <c r="NR263" s="48">
        <v>709</v>
      </c>
      <c r="NS263" s="48">
        <v>180</v>
      </c>
      <c r="NW263" s="48">
        <v>1128</v>
      </c>
      <c r="NX263" s="48">
        <v>184</v>
      </c>
      <c r="NY263" s="48">
        <v>1663</v>
      </c>
      <c r="NZ263" s="48">
        <v>186</v>
      </c>
      <c r="OA263" s="48">
        <v>181</v>
      </c>
      <c r="OC263" s="48">
        <v>186</v>
      </c>
      <c r="OE263" s="48">
        <v>186</v>
      </c>
      <c r="OG263" s="48">
        <v>182</v>
      </c>
      <c r="OH263" s="48">
        <v>768</v>
      </c>
      <c r="OI263" s="48">
        <v>182</v>
      </c>
      <c r="OK263" s="48">
        <v>182</v>
      </c>
      <c r="OM263" s="48">
        <v>182</v>
      </c>
      <c r="ON263" s="48">
        <v>180</v>
      </c>
      <c r="OR263" s="48">
        <v>891</v>
      </c>
      <c r="OU263" s="48">
        <v>183</v>
      </c>
      <c r="OW263" s="48">
        <v>646</v>
      </c>
      <c r="OX263" s="48">
        <v>181</v>
      </c>
      <c r="OZ263" s="48">
        <v>182</v>
      </c>
      <c r="PB263" s="48">
        <v>974</v>
      </c>
      <c r="PC263" s="48">
        <v>181</v>
      </c>
      <c r="AAO263" s="48">
        <v>281.83551199999999</v>
      </c>
      <c r="AAP263" s="48" t="s">
        <v>399</v>
      </c>
      <c r="ABW263" s="48">
        <v>1842.4130400000001</v>
      </c>
      <c r="ABX263" s="48" t="s">
        <v>399</v>
      </c>
      <c r="ABY263" s="48" t="s">
        <v>399</v>
      </c>
      <c r="ABZ263" s="48">
        <v>2814.7977000000001</v>
      </c>
      <c r="ACA263" s="48" t="s">
        <v>399</v>
      </c>
      <c r="ACB263" s="48">
        <v>8075.5168139999996</v>
      </c>
      <c r="ACC263" s="48">
        <v>1140.091488</v>
      </c>
      <c r="ACD263" s="48">
        <v>5646.9172319999998</v>
      </c>
      <c r="ACE263" s="48" t="s">
        <v>399</v>
      </c>
      <c r="ACF263" s="48">
        <v>2841.5678040000003</v>
      </c>
      <c r="ACG263" s="48" t="s">
        <v>399</v>
      </c>
      <c r="ACH263" s="48">
        <v>1141.272522</v>
      </c>
      <c r="ACI263" s="48">
        <v>8267.6316779999997</v>
      </c>
      <c r="ACJ263" s="48">
        <v>2801.0189700000001</v>
      </c>
      <c r="ACK263" s="48" t="s">
        <v>399</v>
      </c>
      <c r="ACL263" s="48">
        <v>1825.8785640000001</v>
      </c>
      <c r="ACM263" s="48">
        <v>1823.1228180000003</v>
      </c>
      <c r="ACN263" s="48">
        <v>1144.4219459999999</v>
      </c>
      <c r="ACO263" s="48">
        <v>2818.3408020000002</v>
      </c>
      <c r="ACP263" s="48" t="s">
        <v>399</v>
      </c>
      <c r="ACQ263" s="48" t="s">
        <v>399</v>
      </c>
      <c r="ACR263" s="48" t="s">
        <v>399</v>
      </c>
      <c r="ACS263" s="48">
        <v>10094.691276000001</v>
      </c>
      <c r="ACT263" s="48">
        <v>1820.7607500000001</v>
      </c>
      <c r="ACU263" s="48">
        <v>1804.2262739999999</v>
      </c>
      <c r="ACV263" s="48" t="s">
        <v>399</v>
      </c>
      <c r="ACW263" s="48">
        <v>2832.1195320000006</v>
      </c>
      <c r="ACX263" s="48">
        <v>1112.9277059999999</v>
      </c>
      <c r="ACY263" s="48">
        <v>10082.093580000001</v>
      </c>
      <c r="ACZ263" s="48" t="s">
        <v>399</v>
      </c>
      <c r="ADA263" s="48" t="s">
        <v>399</v>
      </c>
      <c r="ADB263" s="48">
        <v>1811.7061560000002</v>
      </c>
    </row>
    <row r="264" spans="1:782" s="48" customFormat="1" ht="14.25">
      <c r="A264" s="47" t="s">
        <v>347</v>
      </c>
      <c r="B264" s="48" t="s">
        <v>400</v>
      </c>
      <c r="BK264" s="49"/>
      <c r="BO264" s="49"/>
    </row>
    <row r="265" spans="1:782" s="48" customFormat="1" ht="14.25">
      <c r="A265" s="50" t="s">
        <v>348</v>
      </c>
      <c r="BK265" s="49"/>
      <c r="BO265" s="49"/>
    </row>
    <row r="266" spans="1:782" s="48" customFormat="1" ht="14.25">
      <c r="A266" s="50" t="s">
        <v>349</v>
      </c>
      <c r="G266" s="48">
        <f t="shared" ref="G266:BR266" si="96">G300</f>
        <v>3075</v>
      </c>
      <c r="H266" s="48">
        <f t="shared" si="96"/>
        <v>5663</v>
      </c>
      <c r="I266" s="48">
        <f t="shared" si="96"/>
        <v>2519</v>
      </c>
      <c r="J266" s="48">
        <f t="shared" si="96"/>
        <v>5340</v>
      </c>
      <c r="K266" s="48">
        <f t="shared" si="96"/>
        <v>5876</v>
      </c>
      <c r="L266" s="48">
        <f t="shared" si="96"/>
        <v>5272</v>
      </c>
      <c r="M266" s="48">
        <f t="shared" si="96"/>
        <v>5362</v>
      </c>
      <c r="N266" s="48">
        <f t="shared" si="96"/>
        <v>7342</v>
      </c>
      <c r="O266" s="48">
        <f t="shared" si="96"/>
        <v>5744</v>
      </c>
      <c r="P266" s="48">
        <f t="shared" si="96"/>
        <v>4396</v>
      </c>
      <c r="Q266" s="48">
        <f t="shared" si="96"/>
        <v>4324</v>
      </c>
      <c r="R266" s="48">
        <f t="shared" si="96"/>
        <v>4449</v>
      </c>
      <c r="S266" s="48">
        <f t="shared" si="96"/>
        <v>3849</v>
      </c>
      <c r="T266" s="48">
        <f t="shared" si="96"/>
        <v>4450</v>
      </c>
      <c r="U266" s="48">
        <f t="shared" si="96"/>
        <v>5976</v>
      </c>
      <c r="V266" s="48">
        <f t="shared" si="96"/>
        <v>3528</v>
      </c>
      <c r="W266" s="48">
        <f t="shared" si="96"/>
        <v>6888</v>
      </c>
      <c r="X266" s="48">
        <f t="shared" si="96"/>
        <v>6335</v>
      </c>
      <c r="Y266" s="48">
        <f t="shared" si="96"/>
        <v>5131</v>
      </c>
      <c r="Z266" s="48">
        <f t="shared" si="96"/>
        <v>9992</v>
      </c>
      <c r="AA266" s="48">
        <f t="shared" si="96"/>
        <v>6188</v>
      </c>
      <c r="AB266" s="48">
        <f t="shared" si="96"/>
        <v>7551</v>
      </c>
      <c r="AC266" s="48">
        <f t="shared" si="96"/>
        <v>5714</v>
      </c>
      <c r="AD266" s="48">
        <f t="shared" si="96"/>
        <v>11120</v>
      </c>
      <c r="AE266" s="48">
        <f t="shared" si="96"/>
        <v>7220</v>
      </c>
      <c r="AF266" s="48">
        <f t="shared" si="96"/>
        <v>6190</v>
      </c>
      <c r="AG266" s="48">
        <f t="shared" si="96"/>
        <v>10068</v>
      </c>
      <c r="AH266" s="48">
        <f t="shared" si="96"/>
        <v>9923</v>
      </c>
      <c r="AI266" s="48">
        <f t="shared" si="96"/>
        <v>7723</v>
      </c>
      <c r="AJ266" s="48">
        <f t="shared" si="96"/>
        <v>8710</v>
      </c>
      <c r="AK266" s="48">
        <f t="shared" si="96"/>
        <v>5438</v>
      </c>
      <c r="AL266" s="48">
        <f t="shared" si="96"/>
        <v>8321</v>
      </c>
      <c r="AM266" s="48">
        <f t="shared" si="96"/>
        <v>7935</v>
      </c>
      <c r="AN266" s="48">
        <f t="shared" si="96"/>
        <v>6534</v>
      </c>
      <c r="AO266" s="48">
        <f t="shared" si="96"/>
        <v>7195</v>
      </c>
      <c r="AP266" s="48">
        <f t="shared" si="96"/>
        <v>5932</v>
      </c>
      <c r="AQ266" s="48">
        <f t="shared" si="96"/>
        <v>5614</v>
      </c>
      <c r="AR266" s="48">
        <f t="shared" si="96"/>
        <v>6681</v>
      </c>
      <c r="AS266" s="48">
        <f t="shared" si="96"/>
        <v>4265</v>
      </c>
      <c r="AT266" s="48">
        <f t="shared" si="96"/>
        <v>5040</v>
      </c>
      <c r="AU266" s="48">
        <f t="shared" si="96"/>
        <v>6118</v>
      </c>
      <c r="AV266" s="48">
        <f t="shared" si="96"/>
        <v>4570</v>
      </c>
      <c r="AW266" s="48">
        <f t="shared" si="96"/>
        <v>3128</v>
      </c>
      <c r="AX266" s="48">
        <f t="shared" si="96"/>
        <v>6341</v>
      </c>
      <c r="AY266" s="48">
        <f t="shared" si="96"/>
        <v>6186</v>
      </c>
      <c r="AZ266" s="48">
        <f t="shared" si="96"/>
        <v>3640</v>
      </c>
      <c r="BA266" s="48">
        <f t="shared" si="96"/>
        <v>7261</v>
      </c>
      <c r="BB266" s="48">
        <f t="shared" si="96"/>
        <v>6020</v>
      </c>
      <c r="BC266" s="48">
        <f t="shared" si="96"/>
        <v>4350</v>
      </c>
      <c r="BD266" s="48">
        <f t="shared" si="96"/>
        <v>6282</v>
      </c>
      <c r="BE266" s="48">
        <f t="shared" si="96"/>
        <v>5349</v>
      </c>
      <c r="BF266" s="48">
        <f t="shared" si="96"/>
        <v>5199</v>
      </c>
      <c r="BG266" s="48">
        <f t="shared" si="96"/>
        <v>3357</v>
      </c>
      <c r="BH266" s="48">
        <f t="shared" si="96"/>
        <v>2667</v>
      </c>
      <c r="BI266" s="48">
        <f t="shared" si="96"/>
        <v>3435</v>
      </c>
      <c r="BJ266" s="48">
        <f t="shared" si="96"/>
        <v>4392</v>
      </c>
      <c r="BK266" s="49">
        <f t="shared" si="96"/>
        <v>4275</v>
      </c>
      <c r="BL266" s="48">
        <f t="shared" si="96"/>
        <v>3861</v>
      </c>
      <c r="BM266" s="48">
        <f t="shared" si="96"/>
        <v>5251</v>
      </c>
      <c r="BN266" s="48">
        <f t="shared" si="96"/>
        <v>7678</v>
      </c>
      <c r="BO266" s="49">
        <f t="shared" si="96"/>
        <v>3438</v>
      </c>
      <c r="BP266" s="48">
        <f t="shared" si="96"/>
        <v>1932</v>
      </c>
      <c r="BQ266" s="48">
        <f t="shared" si="96"/>
        <v>2692</v>
      </c>
      <c r="BR266" s="48">
        <f t="shared" si="96"/>
        <v>7362</v>
      </c>
      <c r="BS266" s="48">
        <f t="shared" ref="BS266:ED266" si="97">BS300</f>
        <v>1911</v>
      </c>
      <c r="BT266" s="48">
        <f t="shared" si="97"/>
        <v>2485</v>
      </c>
      <c r="BU266" s="48">
        <f t="shared" si="97"/>
        <v>2420</v>
      </c>
      <c r="BV266" s="48">
        <f t="shared" si="97"/>
        <v>4589</v>
      </c>
      <c r="BW266" s="48">
        <f t="shared" si="97"/>
        <v>3343</v>
      </c>
      <c r="BX266" s="48">
        <f t="shared" si="97"/>
        <v>2605</v>
      </c>
      <c r="BY266" s="48">
        <f t="shared" si="97"/>
        <v>4075</v>
      </c>
      <c r="BZ266" s="48">
        <f t="shared" si="97"/>
        <v>5516</v>
      </c>
      <c r="CA266" s="48">
        <f t="shared" si="97"/>
        <v>5140</v>
      </c>
      <c r="CB266" s="48">
        <f t="shared" si="97"/>
        <v>5760</v>
      </c>
      <c r="CC266" s="48">
        <f t="shared" si="97"/>
        <v>7248</v>
      </c>
      <c r="CD266" s="48">
        <f t="shared" si="97"/>
        <v>6481</v>
      </c>
      <c r="CE266" s="48">
        <f t="shared" si="97"/>
        <v>9800</v>
      </c>
      <c r="CF266" s="48">
        <f t="shared" si="97"/>
        <v>8994</v>
      </c>
      <c r="CG266" s="48">
        <f t="shared" si="97"/>
        <v>8081</v>
      </c>
      <c r="CH266" s="48">
        <f t="shared" si="97"/>
        <v>9409</v>
      </c>
      <c r="CI266" s="48">
        <f t="shared" si="97"/>
        <v>7003</v>
      </c>
      <c r="CJ266" s="48">
        <f t="shared" si="97"/>
        <v>6606</v>
      </c>
      <c r="CK266" s="48">
        <f t="shared" si="97"/>
        <v>7433</v>
      </c>
      <c r="CL266" s="48">
        <f t="shared" si="97"/>
        <v>6713</v>
      </c>
      <c r="CM266" s="48">
        <f t="shared" si="97"/>
        <v>6263</v>
      </c>
      <c r="CN266" s="48">
        <f t="shared" si="97"/>
        <v>4312</v>
      </c>
      <c r="CO266" s="48">
        <f t="shared" si="97"/>
        <v>11538</v>
      </c>
      <c r="CP266" s="48">
        <f t="shared" si="97"/>
        <v>6554</v>
      </c>
      <c r="CQ266" s="48">
        <f t="shared" si="97"/>
        <v>9538</v>
      </c>
      <c r="CR266" s="48">
        <f t="shared" si="97"/>
        <v>4537</v>
      </c>
      <c r="CS266" s="48">
        <f t="shared" si="97"/>
        <v>7922</v>
      </c>
      <c r="CT266" s="48">
        <f t="shared" si="97"/>
        <v>4507</v>
      </c>
      <c r="CU266" s="48">
        <f t="shared" si="97"/>
        <v>4972</v>
      </c>
      <c r="CV266" s="48">
        <f t="shared" si="97"/>
        <v>4641</v>
      </c>
      <c r="CW266" s="48">
        <f t="shared" si="97"/>
        <v>6578</v>
      </c>
      <c r="CX266" s="48">
        <f t="shared" si="97"/>
        <v>6980</v>
      </c>
      <c r="CY266" s="48">
        <f t="shared" si="97"/>
        <v>7003</v>
      </c>
      <c r="CZ266" s="48">
        <f t="shared" si="97"/>
        <v>4941</v>
      </c>
      <c r="DA266" s="48">
        <f t="shared" si="97"/>
        <v>3782</v>
      </c>
      <c r="DB266" s="48">
        <f t="shared" si="97"/>
        <v>3607</v>
      </c>
      <c r="DC266" s="48">
        <f t="shared" si="97"/>
        <v>4799</v>
      </c>
      <c r="DD266" s="48">
        <f t="shared" si="97"/>
        <v>5360</v>
      </c>
      <c r="DE266" s="48">
        <f t="shared" si="97"/>
        <v>5345</v>
      </c>
      <c r="DF266" s="48">
        <f t="shared" si="97"/>
        <v>5338</v>
      </c>
      <c r="DG266" s="48">
        <f t="shared" si="97"/>
        <v>5370</v>
      </c>
      <c r="DH266" s="48">
        <f t="shared" si="97"/>
        <v>5045</v>
      </c>
      <c r="DI266" s="48">
        <f t="shared" si="97"/>
        <v>10200</v>
      </c>
      <c r="DJ266" s="48">
        <f t="shared" si="97"/>
        <v>6719</v>
      </c>
      <c r="DK266" s="48">
        <f t="shared" si="97"/>
        <v>5853</v>
      </c>
      <c r="DL266" s="48">
        <f t="shared" si="97"/>
        <v>13956</v>
      </c>
      <c r="DM266" s="48">
        <f t="shared" si="97"/>
        <v>4694</v>
      </c>
      <c r="DN266" s="48">
        <f t="shared" si="97"/>
        <v>10372</v>
      </c>
      <c r="DO266" s="48">
        <f t="shared" si="97"/>
        <v>5247</v>
      </c>
      <c r="DP266" s="48">
        <f t="shared" si="97"/>
        <v>7517</v>
      </c>
      <c r="DQ266" s="48">
        <f t="shared" si="97"/>
        <v>9637</v>
      </c>
      <c r="DR266" s="48">
        <f t="shared" si="97"/>
        <v>8867</v>
      </c>
      <c r="DS266" s="48">
        <f t="shared" si="97"/>
        <v>4355</v>
      </c>
      <c r="DT266" s="48">
        <f t="shared" si="97"/>
        <v>8117</v>
      </c>
      <c r="DU266" s="48">
        <f t="shared" si="97"/>
        <v>9398</v>
      </c>
      <c r="DV266" s="48">
        <f t="shared" si="97"/>
        <v>9100</v>
      </c>
      <c r="DW266" s="48">
        <f t="shared" si="97"/>
        <v>4947</v>
      </c>
      <c r="DX266" s="48">
        <f t="shared" si="97"/>
        <v>9438</v>
      </c>
      <c r="DY266" s="48">
        <f t="shared" si="97"/>
        <v>10527</v>
      </c>
      <c r="DZ266" s="48">
        <f t="shared" si="97"/>
        <v>11008</v>
      </c>
      <c r="EA266" s="48">
        <f t="shared" si="97"/>
        <v>8377</v>
      </c>
      <c r="EB266" s="48">
        <f t="shared" si="97"/>
        <v>11942</v>
      </c>
      <c r="EC266" s="48">
        <f t="shared" si="97"/>
        <v>12170</v>
      </c>
      <c r="ED266" s="48">
        <f t="shared" si="97"/>
        <v>9245</v>
      </c>
      <c r="EE266" s="48">
        <f t="shared" ref="EE266:GP266" si="98">EE300</f>
        <v>10002</v>
      </c>
      <c r="EF266" s="48">
        <f t="shared" si="98"/>
        <v>8789</v>
      </c>
      <c r="EG266" s="48">
        <f t="shared" si="98"/>
        <v>9144</v>
      </c>
      <c r="EH266" s="48">
        <f t="shared" si="98"/>
        <v>9994</v>
      </c>
      <c r="EI266" s="48">
        <f t="shared" si="98"/>
        <v>11561</v>
      </c>
      <c r="EJ266" s="48">
        <f t="shared" si="98"/>
        <v>11883</v>
      </c>
      <c r="EK266" s="48">
        <f t="shared" si="98"/>
        <v>9058</v>
      </c>
      <c r="EL266" s="48">
        <f t="shared" si="98"/>
        <v>10104</v>
      </c>
      <c r="EM266" s="48">
        <f t="shared" si="98"/>
        <v>8033</v>
      </c>
      <c r="EN266" s="48">
        <f t="shared" si="98"/>
        <v>7494</v>
      </c>
      <c r="EO266" s="48">
        <f t="shared" si="98"/>
        <v>6419</v>
      </c>
      <c r="EP266" s="48">
        <f t="shared" si="98"/>
        <v>8793</v>
      </c>
      <c r="EQ266" s="48">
        <f t="shared" si="98"/>
        <v>7164</v>
      </c>
      <c r="ER266" s="48">
        <f t="shared" si="98"/>
        <v>6237</v>
      </c>
      <c r="ES266" s="48">
        <f t="shared" si="98"/>
        <v>2882</v>
      </c>
      <c r="ET266" s="48">
        <f t="shared" si="98"/>
        <v>5396</v>
      </c>
      <c r="EU266" s="48">
        <f t="shared" si="98"/>
        <v>4836</v>
      </c>
      <c r="EV266" s="48">
        <f t="shared" si="98"/>
        <v>3224</v>
      </c>
      <c r="EW266" s="48">
        <f t="shared" si="98"/>
        <v>4474</v>
      </c>
      <c r="EX266" s="48">
        <f t="shared" si="98"/>
        <v>3801</v>
      </c>
      <c r="EY266" s="48">
        <f t="shared" si="98"/>
        <v>4459</v>
      </c>
      <c r="EZ266" s="48">
        <f t="shared" si="98"/>
        <v>3328</v>
      </c>
      <c r="FA266" s="48">
        <f t="shared" si="98"/>
        <v>3319</v>
      </c>
      <c r="FB266" s="48">
        <f t="shared" si="98"/>
        <v>2534</v>
      </c>
      <c r="FC266" s="48">
        <f t="shared" si="98"/>
        <v>2155</v>
      </c>
      <c r="FD266" s="48">
        <f t="shared" si="98"/>
        <v>4340</v>
      </c>
      <c r="FE266" s="48">
        <f t="shared" si="98"/>
        <v>2768</v>
      </c>
      <c r="FF266" s="48">
        <f t="shared" si="98"/>
        <v>3519</v>
      </c>
      <c r="FG266" s="48">
        <f t="shared" si="98"/>
        <v>3318</v>
      </c>
      <c r="FH266" s="48">
        <f t="shared" si="98"/>
        <v>3197</v>
      </c>
      <c r="FI266" s="48">
        <f t="shared" si="98"/>
        <v>2241</v>
      </c>
      <c r="FJ266" s="48">
        <f t="shared" si="98"/>
        <v>2949</v>
      </c>
      <c r="FK266" s="48">
        <f t="shared" si="98"/>
        <v>7529</v>
      </c>
      <c r="FL266" s="48">
        <f t="shared" si="98"/>
        <v>2371</v>
      </c>
      <c r="FM266" s="48">
        <f t="shared" si="98"/>
        <v>5286</v>
      </c>
      <c r="FN266" s="48">
        <f t="shared" si="98"/>
        <v>2529</v>
      </c>
      <c r="FO266" s="48">
        <f t="shared" si="98"/>
        <v>1790</v>
      </c>
      <c r="FP266" s="48">
        <f t="shared" si="98"/>
        <v>2353</v>
      </c>
      <c r="FQ266" s="48">
        <f t="shared" si="98"/>
        <v>2152</v>
      </c>
      <c r="FR266" s="48">
        <f t="shared" si="98"/>
        <v>2130</v>
      </c>
      <c r="FS266" s="48">
        <f t="shared" si="98"/>
        <v>1201</v>
      </c>
      <c r="FT266" s="48">
        <f t="shared" si="98"/>
        <v>1183</v>
      </c>
      <c r="FU266" s="48">
        <f t="shared" si="98"/>
        <v>2283</v>
      </c>
      <c r="FV266" s="48">
        <f t="shared" si="98"/>
        <v>1622</v>
      </c>
      <c r="FW266" s="48">
        <f t="shared" si="98"/>
        <v>4047</v>
      </c>
      <c r="FX266" s="48">
        <f t="shared" si="98"/>
        <v>2345</v>
      </c>
      <c r="FY266" s="48">
        <f t="shared" si="98"/>
        <v>1044</v>
      </c>
      <c r="FZ266" s="48">
        <f t="shared" si="98"/>
        <v>3599</v>
      </c>
      <c r="GA266" s="48">
        <f t="shared" si="98"/>
        <v>705</v>
      </c>
      <c r="GB266" s="48">
        <f t="shared" si="98"/>
        <v>4016</v>
      </c>
      <c r="GC266" s="48">
        <f t="shared" si="98"/>
        <v>2459</v>
      </c>
      <c r="GD266" s="48">
        <f t="shared" si="98"/>
        <v>5048</v>
      </c>
      <c r="GE266" s="48">
        <f t="shared" si="98"/>
        <v>2591</v>
      </c>
      <c r="GF266" s="48">
        <f t="shared" si="98"/>
        <v>5056</v>
      </c>
      <c r="GG266" s="48">
        <f t="shared" si="98"/>
        <v>2876</v>
      </c>
      <c r="GH266" s="48">
        <f t="shared" si="98"/>
        <v>3319</v>
      </c>
      <c r="GI266" s="48">
        <f t="shared" si="98"/>
        <v>3232</v>
      </c>
      <c r="GJ266" s="48">
        <f t="shared" si="98"/>
        <v>4247</v>
      </c>
      <c r="GK266" s="48">
        <f t="shared" si="98"/>
        <v>2723</v>
      </c>
      <c r="GL266" s="48">
        <f t="shared" si="98"/>
        <v>4079</v>
      </c>
      <c r="GM266" s="48">
        <f t="shared" si="98"/>
        <v>5539</v>
      </c>
      <c r="GN266" s="48">
        <f t="shared" si="98"/>
        <v>2646</v>
      </c>
      <c r="GO266" s="48">
        <f t="shared" si="98"/>
        <v>3518</v>
      </c>
      <c r="GP266" s="48">
        <f t="shared" si="98"/>
        <v>2850</v>
      </c>
      <c r="GQ266" s="48">
        <f t="shared" ref="GQ266:JB266" si="99">GQ300</f>
        <v>4369</v>
      </c>
      <c r="GR266" s="48">
        <f t="shared" si="99"/>
        <v>1445</v>
      </c>
      <c r="GS266" s="48">
        <f t="shared" si="99"/>
        <v>2970</v>
      </c>
      <c r="GT266" s="48">
        <f t="shared" si="99"/>
        <v>3842</v>
      </c>
      <c r="GU266" s="48">
        <f t="shared" si="99"/>
        <v>1871</v>
      </c>
      <c r="GV266" s="48">
        <f t="shared" si="99"/>
        <v>2734</v>
      </c>
      <c r="GW266" s="48">
        <f t="shared" si="99"/>
        <v>4706</v>
      </c>
      <c r="GX266" s="48">
        <f t="shared" si="99"/>
        <v>2081</v>
      </c>
      <c r="GY266" s="48">
        <f t="shared" si="99"/>
        <v>4622</v>
      </c>
      <c r="GZ266" s="48">
        <f t="shared" si="99"/>
        <v>3912</v>
      </c>
      <c r="HA266" s="48">
        <f t="shared" si="99"/>
        <v>3897</v>
      </c>
      <c r="HB266" s="48">
        <f t="shared" si="99"/>
        <v>7388</v>
      </c>
      <c r="HC266" s="48">
        <f t="shared" si="99"/>
        <v>2325</v>
      </c>
      <c r="HD266" s="48">
        <f t="shared" si="99"/>
        <v>8929</v>
      </c>
      <c r="HE266" s="48">
        <f t="shared" si="99"/>
        <v>6517</v>
      </c>
      <c r="HF266" s="48">
        <f t="shared" si="99"/>
        <v>6052</v>
      </c>
      <c r="HG266" s="48">
        <f t="shared" si="99"/>
        <v>6514</v>
      </c>
      <c r="HH266" s="48">
        <f t="shared" si="99"/>
        <v>6645</v>
      </c>
      <c r="HI266" s="48">
        <f t="shared" si="99"/>
        <v>7830</v>
      </c>
      <c r="HJ266" s="48">
        <f t="shared" si="99"/>
        <v>11216</v>
      </c>
      <c r="HK266" s="48">
        <f t="shared" si="99"/>
        <v>12452</v>
      </c>
      <c r="HL266" s="48">
        <f t="shared" si="99"/>
        <v>5517</v>
      </c>
      <c r="HM266" s="48">
        <f t="shared" si="99"/>
        <v>7594</v>
      </c>
      <c r="HN266" s="48">
        <f t="shared" si="99"/>
        <v>6809</v>
      </c>
      <c r="HO266" s="48">
        <f t="shared" si="99"/>
        <v>6475</v>
      </c>
      <c r="HP266" s="48">
        <f t="shared" si="99"/>
        <v>9901</v>
      </c>
      <c r="HQ266" s="48">
        <f t="shared" si="99"/>
        <v>4125</v>
      </c>
      <c r="HR266" s="48">
        <f t="shared" si="99"/>
        <v>12838</v>
      </c>
      <c r="HS266" s="48">
        <f t="shared" si="99"/>
        <v>5779</v>
      </c>
      <c r="HT266" s="48">
        <f t="shared" si="99"/>
        <v>4719</v>
      </c>
      <c r="HU266" s="48">
        <f t="shared" si="99"/>
        <v>5358</v>
      </c>
      <c r="HV266" s="48">
        <f t="shared" si="99"/>
        <v>8547</v>
      </c>
      <c r="HW266" s="48">
        <f t="shared" si="99"/>
        <v>8700</v>
      </c>
      <c r="HX266" s="48">
        <f t="shared" si="99"/>
        <v>5360</v>
      </c>
      <c r="HY266" s="48">
        <f t="shared" si="99"/>
        <v>8197</v>
      </c>
      <c r="HZ266" s="48">
        <f t="shared" si="99"/>
        <v>5390</v>
      </c>
      <c r="IA266" s="48">
        <f t="shared" si="99"/>
        <v>7492</v>
      </c>
      <c r="IB266" s="48">
        <f t="shared" si="99"/>
        <v>7675</v>
      </c>
      <c r="IC266" s="48">
        <f t="shared" si="99"/>
        <v>5582</v>
      </c>
      <c r="ID266" s="48">
        <f t="shared" si="99"/>
        <v>6014</v>
      </c>
      <c r="IE266" s="48">
        <f t="shared" si="99"/>
        <v>14001</v>
      </c>
      <c r="IF266" s="48">
        <f t="shared" si="99"/>
        <v>7351</v>
      </c>
      <c r="IG266" s="48">
        <f t="shared" si="99"/>
        <v>9326</v>
      </c>
      <c r="IH266" s="48">
        <f t="shared" si="99"/>
        <v>8911</v>
      </c>
      <c r="II266" s="48">
        <f t="shared" si="99"/>
        <v>7529</v>
      </c>
      <c r="IJ266" s="48">
        <f t="shared" si="99"/>
        <v>6395</v>
      </c>
      <c r="IK266" s="48">
        <f t="shared" si="99"/>
        <v>9407</v>
      </c>
      <c r="IL266" s="48">
        <f t="shared" si="99"/>
        <v>8519</v>
      </c>
      <c r="IM266" s="48">
        <f t="shared" si="99"/>
        <v>7470</v>
      </c>
      <c r="IN266" s="48">
        <f t="shared" si="99"/>
        <v>10151</v>
      </c>
      <c r="IO266" s="48">
        <f t="shared" si="99"/>
        <v>5175</v>
      </c>
      <c r="IP266" s="48">
        <f t="shared" si="99"/>
        <v>7362</v>
      </c>
      <c r="IQ266" s="48">
        <f t="shared" si="99"/>
        <v>10755</v>
      </c>
      <c r="IR266" s="48">
        <f t="shared" si="99"/>
        <v>9175</v>
      </c>
      <c r="IS266" s="48">
        <f t="shared" si="99"/>
        <v>4178</v>
      </c>
      <c r="IT266" s="48">
        <f t="shared" si="99"/>
        <v>9242</v>
      </c>
      <c r="IU266" s="48">
        <f t="shared" si="99"/>
        <v>9665</v>
      </c>
      <c r="IV266" s="48">
        <f t="shared" si="99"/>
        <v>5174</v>
      </c>
      <c r="IW266" s="48">
        <f t="shared" si="99"/>
        <v>7552</v>
      </c>
      <c r="IX266" s="48">
        <f t="shared" si="99"/>
        <v>6759</v>
      </c>
      <c r="IY266" s="48">
        <f t="shared" si="99"/>
        <v>8268</v>
      </c>
      <c r="IZ266" s="48">
        <f t="shared" si="99"/>
        <v>7478</v>
      </c>
      <c r="JA266" s="48">
        <f t="shared" si="99"/>
        <v>10582</v>
      </c>
      <c r="JB266" s="48">
        <f t="shared" si="99"/>
        <v>10197</v>
      </c>
      <c r="JC266" s="48">
        <f t="shared" ref="JC266:LN266" si="100">JC300</f>
        <v>11601</v>
      </c>
      <c r="JD266" s="48">
        <f t="shared" si="100"/>
        <v>6729</v>
      </c>
      <c r="JE266" s="48">
        <f t="shared" si="100"/>
        <v>11630</v>
      </c>
      <c r="JF266" s="48">
        <f t="shared" si="100"/>
        <v>5226</v>
      </c>
      <c r="JG266" s="48">
        <f t="shared" si="100"/>
        <v>9163</v>
      </c>
      <c r="JH266" s="48">
        <f t="shared" si="100"/>
        <v>3174</v>
      </c>
      <c r="JI266" s="48">
        <f t="shared" si="100"/>
        <v>7969</v>
      </c>
      <c r="JJ266" s="48">
        <f t="shared" si="100"/>
        <v>5667</v>
      </c>
      <c r="JK266" s="48">
        <f t="shared" si="100"/>
        <v>4584</v>
      </c>
      <c r="JL266" s="48">
        <f t="shared" si="100"/>
        <v>7299</v>
      </c>
      <c r="JM266" s="48">
        <f t="shared" si="100"/>
        <v>3809</v>
      </c>
      <c r="JN266" s="48">
        <f t="shared" si="100"/>
        <v>4527</v>
      </c>
      <c r="JO266" s="48">
        <f t="shared" si="100"/>
        <v>7088</v>
      </c>
      <c r="JP266" s="48">
        <f t="shared" si="100"/>
        <v>3620</v>
      </c>
      <c r="JQ266" s="48">
        <f t="shared" si="100"/>
        <v>6868</v>
      </c>
      <c r="JR266" s="48">
        <f t="shared" si="100"/>
        <v>7252</v>
      </c>
      <c r="JS266" s="48">
        <f t="shared" si="100"/>
        <v>6194</v>
      </c>
      <c r="JT266" s="48">
        <f t="shared" si="100"/>
        <v>3566</v>
      </c>
      <c r="JU266" s="48">
        <f t="shared" si="100"/>
        <v>5177</v>
      </c>
      <c r="JV266" s="48">
        <f t="shared" si="100"/>
        <v>7926</v>
      </c>
      <c r="JW266" s="48">
        <f t="shared" si="100"/>
        <v>8818</v>
      </c>
      <c r="JX266" s="48">
        <f t="shared" si="100"/>
        <v>5264</v>
      </c>
      <c r="JY266" s="48">
        <f t="shared" si="100"/>
        <v>10356</v>
      </c>
      <c r="JZ266" s="48">
        <f t="shared" si="100"/>
        <v>7327</v>
      </c>
      <c r="KA266" s="48">
        <f t="shared" si="100"/>
        <v>5047</v>
      </c>
      <c r="KB266" s="48">
        <f t="shared" si="100"/>
        <v>9012</v>
      </c>
      <c r="KC266" s="48">
        <f t="shared" si="100"/>
        <v>9206</v>
      </c>
      <c r="KD266" s="48">
        <f t="shared" si="100"/>
        <v>5421</v>
      </c>
      <c r="KE266" s="48">
        <f t="shared" si="100"/>
        <v>8993</v>
      </c>
      <c r="KF266" s="48">
        <f t="shared" si="100"/>
        <v>5838</v>
      </c>
      <c r="KG266" s="48">
        <f t="shared" si="100"/>
        <v>11025</v>
      </c>
      <c r="KH266" s="48">
        <f t="shared" si="100"/>
        <v>6568</v>
      </c>
      <c r="KI266" s="48">
        <f t="shared" si="100"/>
        <v>6960</v>
      </c>
      <c r="KJ266" s="48">
        <f t="shared" si="100"/>
        <v>14009</v>
      </c>
      <c r="KK266" s="48">
        <f t="shared" si="100"/>
        <v>9157</v>
      </c>
      <c r="KL266" s="48">
        <f t="shared" si="100"/>
        <v>8100</v>
      </c>
      <c r="KM266" s="48">
        <f t="shared" si="100"/>
        <v>10791</v>
      </c>
      <c r="KN266" s="48">
        <f t="shared" si="100"/>
        <v>9498</v>
      </c>
      <c r="KO266" s="48">
        <f t="shared" si="100"/>
        <v>12154</v>
      </c>
      <c r="KP266" s="48">
        <f t="shared" si="100"/>
        <v>9657</v>
      </c>
      <c r="KQ266" s="48">
        <f t="shared" si="100"/>
        <v>11787</v>
      </c>
      <c r="KR266" s="48">
        <f t="shared" si="100"/>
        <v>7265</v>
      </c>
      <c r="KS266" s="48">
        <f t="shared" si="100"/>
        <v>10585</v>
      </c>
      <c r="KT266" s="48">
        <f t="shared" si="100"/>
        <v>5555</v>
      </c>
      <c r="KU266" s="48">
        <f t="shared" si="100"/>
        <v>7507</v>
      </c>
      <c r="KV266" s="48">
        <f t="shared" si="100"/>
        <v>8935</v>
      </c>
      <c r="KW266" s="48">
        <f t="shared" si="100"/>
        <v>6206</v>
      </c>
      <c r="KX266" s="48">
        <f t="shared" si="100"/>
        <v>10703</v>
      </c>
      <c r="KY266" s="48">
        <f t="shared" si="100"/>
        <v>8102</v>
      </c>
      <c r="KZ266" s="48">
        <f t="shared" si="100"/>
        <v>8923</v>
      </c>
      <c r="LA266" s="48">
        <f t="shared" si="100"/>
        <v>8564</v>
      </c>
      <c r="LB266" s="48">
        <f t="shared" si="100"/>
        <v>11286</v>
      </c>
      <c r="LC266" s="48">
        <f t="shared" si="100"/>
        <v>8724</v>
      </c>
      <c r="LD266" s="48">
        <f t="shared" si="100"/>
        <v>12022</v>
      </c>
      <c r="LE266" s="48">
        <f t="shared" si="100"/>
        <v>9489</v>
      </c>
      <c r="LF266" s="48">
        <f t="shared" si="100"/>
        <v>8420</v>
      </c>
      <c r="LG266" s="48">
        <f t="shared" si="100"/>
        <v>7293</v>
      </c>
      <c r="LH266" s="48">
        <f t="shared" si="100"/>
        <v>7231</v>
      </c>
      <c r="LI266" s="48">
        <f t="shared" si="100"/>
        <v>9810</v>
      </c>
      <c r="LJ266" s="48">
        <f t="shared" si="100"/>
        <v>5405</v>
      </c>
      <c r="LK266" s="48">
        <f t="shared" si="100"/>
        <v>9521</v>
      </c>
      <c r="LL266" s="48">
        <f t="shared" si="100"/>
        <v>6474</v>
      </c>
      <c r="LM266" s="48">
        <f t="shared" si="100"/>
        <v>5888</v>
      </c>
      <c r="LN266" s="48">
        <f t="shared" si="100"/>
        <v>10186</v>
      </c>
      <c r="LO266" s="48">
        <f t="shared" ref="LO266:NZ266" si="101">LO300</f>
        <v>2708</v>
      </c>
      <c r="LP266" s="48">
        <f t="shared" si="101"/>
        <v>10125</v>
      </c>
      <c r="LQ266" s="48">
        <f t="shared" si="101"/>
        <v>8005</v>
      </c>
      <c r="LR266" s="48">
        <f t="shared" si="101"/>
        <v>6953</v>
      </c>
      <c r="LS266" s="48">
        <f t="shared" si="101"/>
        <v>10768</v>
      </c>
      <c r="LT266" s="48">
        <f t="shared" si="101"/>
        <v>4119</v>
      </c>
      <c r="LU266" s="48">
        <f t="shared" si="101"/>
        <v>7688</v>
      </c>
      <c r="LV266" s="48">
        <f t="shared" si="101"/>
        <v>11363</v>
      </c>
      <c r="LW266" s="48">
        <f t="shared" si="101"/>
        <v>4367</v>
      </c>
      <c r="LX266" s="48">
        <f t="shared" si="101"/>
        <v>8062</v>
      </c>
      <c r="LY266" s="48">
        <f t="shared" si="101"/>
        <v>5279</v>
      </c>
      <c r="LZ266" s="48">
        <f t="shared" si="101"/>
        <v>11517</v>
      </c>
      <c r="MA266" s="48">
        <f t="shared" si="101"/>
        <v>12378</v>
      </c>
      <c r="MB266" s="48">
        <f t="shared" si="101"/>
        <v>7266</v>
      </c>
      <c r="MC266" s="48">
        <f t="shared" si="101"/>
        <v>7800</v>
      </c>
      <c r="MD266" s="48">
        <f t="shared" si="101"/>
        <v>10342</v>
      </c>
      <c r="ME266" s="48">
        <f t="shared" si="101"/>
        <v>11514</v>
      </c>
      <c r="MF266" s="48">
        <f t="shared" si="101"/>
        <v>12110</v>
      </c>
      <c r="MG266" s="48">
        <f t="shared" si="101"/>
        <v>9064</v>
      </c>
      <c r="MH266" s="48">
        <f t="shared" si="101"/>
        <v>14210</v>
      </c>
      <c r="MI266" s="48">
        <f t="shared" si="101"/>
        <v>10522</v>
      </c>
      <c r="MJ266" s="48">
        <f t="shared" si="101"/>
        <v>10420</v>
      </c>
      <c r="MK266" s="48">
        <f t="shared" si="101"/>
        <v>15708</v>
      </c>
      <c r="ML266" s="48">
        <f t="shared" si="101"/>
        <v>8704</v>
      </c>
      <c r="MM266" s="48">
        <f t="shared" si="101"/>
        <v>11515</v>
      </c>
      <c r="MN266" s="48">
        <f t="shared" si="101"/>
        <v>13026</v>
      </c>
      <c r="MO266" s="48">
        <f t="shared" si="101"/>
        <v>10479</v>
      </c>
      <c r="MP266" s="48">
        <f t="shared" si="101"/>
        <v>8025</v>
      </c>
      <c r="MQ266" s="48">
        <f t="shared" si="101"/>
        <v>11488</v>
      </c>
      <c r="MR266" s="48">
        <f t="shared" si="101"/>
        <v>11384</v>
      </c>
      <c r="MS266" s="48">
        <f t="shared" si="101"/>
        <v>11961</v>
      </c>
      <c r="MT266" s="48">
        <f t="shared" si="101"/>
        <v>8522</v>
      </c>
      <c r="MU266" s="48">
        <f t="shared" si="101"/>
        <v>12217</v>
      </c>
      <c r="MV266" s="48">
        <f t="shared" si="101"/>
        <v>10374</v>
      </c>
      <c r="MW266" s="48">
        <f t="shared" si="101"/>
        <v>11348</v>
      </c>
      <c r="MX266" s="48">
        <f t="shared" si="101"/>
        <v>6031</v>
      </c>
      <c r="MY266" s="48">
        <f t="shared" si="101"/>
        <v>9754</v>
      </c>
      <c r="MZ266" s="48">
        <f t="shared" si="101"/>
        <v>7486</v>
      </c>
      <c r="NA266" s="48">
        <f t="shared" si="101"/>
        <v>7488</v>
      </c>
      <c r="NB266" s="48">
        <f t="shared" si="101"/>
        <v>11846</v>
      </c>
      <c r="NC266" s="48">
        <f t="shared" si="101"/>
        <v>10936</v>
      </c>
      <c r="ND266" s="48">
        <f t="shared" si="101"/>
        <v>7338</v>
      </c>
      <c r="NE266" s="48">
        <f t="shared" si="101"/>
        <v>10585</v>
      </c>
      <c r="NF266" s="48">
        <f t="shared" si="101"/>
        <v>11792</v>
      </c>
      <c r="NG266" s="48">
        <f t="shared" si="101"/>
        <v>7074</v>
      </c>
      <c r="NH266" s="48">
        <f t="shared" si="101"/>
        <v>11504</v>
      </c>
      <c r="NI266" s="48">
        <f t="shared" si="101"/>
        <v>5963</v>
      </c>
      <c r="NJ266" s="48">
        <f t="shared" si="101"/>
        <v>9136</v>
      </c>
      <c r="NK266" s="48">
        <f t="shared" si="101"/>
        <v>7315</v>
      </c>
      <c r="NL266" s="48">
        <f t="shared" si="101"/>
        <v>11887</v>
      </c>
      <c r="NM266" s="48">
        <f t="shared" si="101"/>
        <v>7528</v>
      </c>
      <c r="NN266" s="48">
        <f t="shared" si="101"/>
        <v>11734</v>
      </c>
      <c r="NO266" s="48">
        <f t="shared" si="101"/>
        <v>7057</v>
      </c>
      <c r="NP266" s="48">
        <f t="shared" si="101"/>
        <v>10167</v>
      </c>
      <c r="NQ266" s="48">
        <f t="shared" si="101"/>
        <v>7904</v>
      </c>
      <c r="NR266" s="48">
        <f t="shared" si="101"/>
        <v>6541</v>
      </c>
      <c r="NS266" s="48">
        <f t="shared" si="101"/>
        <v>10571</v>
      </c>
      <c r="NT266" s="48">
        <f t="shared" si="101"/>
        <v>5530</v>
      </c>
      <c r="NU266" s="48">
        <f t="shared" si="101"/>
        <v>7387</v>
      </c>
      <c r="NV266" s="48">
        <f t="shared" si="101"/>
        <v>6864</v>
      </c>
      <c r="NW266" s="48">
        <f t="shared" si="101"/>
        <v>12270</v>
      </c>
      <c r="NX266" s="48">
        <f t="shared" si="101"/>
        <v>7936</v>
      </c>
      <c r="NY266" s="48">
        <f t="shared" si="101"/>
        <v>7656</v>
      </c>
      <c r="NZ266" s="48">
        <f t="shared" si="101"/>
        <v>7976</v>
      </c>
      <c r="OA266" s="48">
        <f t="shared" ref="OA266:OV266" si="102">OA300</f>
        <v>7674</v>
      </c>
      <c r="OB266" s="48">
        <f t="shared" si="102"/>
        <v>14633</v>
      </c>
      <c r="OC266" s="48">
        <f t="shared" si="102"/>
        <v>8925</v>
      </c>
      <c r="OD266" s="48">
        <f t="shared" si="102"/>
        <v>9095</v>
      </c>
      <c r="OE266" s="48">
        <f t="shared" si="102"/>
        <v>10276</v>
      </c>
      <c r="OF266" s="48">
        <f t="shared" si="102"/>
        <v>7715</v>
      </c>
      <c r="OG266" s="48">
        <f t="shared" si="102"/>
        <v>9245</v>
      </c>
      <c r="OH266" s="48">
        <f t="shared" si="102"/>
        <v>11960</v>
      </c>
      <c r="OI266" s="48">
        <f t="shared" si="102"/>
        <v>16642</v>
      </c>
      <c r="OJ266" s="48">
        <f t="shared" si="102"/>
        <v>9800</v>
      </c>
      <c r="OK266" s="48">
        <f t="shared" si="102"/>
        <v>8993</v>
      </c>
      <c r="OL266" s="48">
        <f t="shared" si="102"/>
        <v>13206</v>
      </c>
      <c r="OM266" s="48">
        <f t="shared" si="102"/>
        <v>12040</v>
      </c>
      <c r="ON266" s="48">
        <f t="shared" si="102"/>
        <v>13684</v>
      </c>
      <c r="OO266" s="48">
        <f t="shared" si="102"/>
        <v>8230</v>
      </c>
      <c r="OP266" s="48">
        <f t="shared" si="102"/>
        <v>9757</v>
      </c>
      <c r="OQ266" s="48">
        <f t="shared" si="102"/>
        <v>11077</v>
      </c>
      <c r="OR266" s="48">
        <f t="shared" si="102"/>
        <v>13237</v>
      </c>
      <c r="OS266" s="48">
        <f t="shared" si="102"/>
        <v>15968</v>
      </c>
      <c r="OT266" s="48">
        <f t="shared" si="102"/>
        <v>8529</v>
      </c>
      <c r="OU266" s="48">
        <f t="shared" si="102"/>
        <v>11243</v>
      </c>
      <c r="OV266" s="48">
        <f t="shared" si="102"/>
        <v>13656</v>
      </c>
    </row>
    <row r="267" spans="1:782" s="48" customFormat="1" ht="14.25">
      <c r="A267" s="50" t="s">
        <v>350</v>
      </c>
      <c r="BK267" s="49"/>
      <c r="BO267" s="49"/>
    </row>
    <row r="268" spans="1:782" s="48" customFormat="1" ht="14.25">
      <c r="A268" s="47" t="s">
        <v>351</v>
      </c>
      <c r="BK268" s="49"/>
      <c r="BO268" s="49"/>
    </row>
    <row r="269" spans="1:782" s="48" customFormat="1" ht="14.25">
      <c r="A269" s="47" t="s">
        <v>352</v>
      </c>
      <c r="BK269" s="49"/>
      <c r="BO269" s="49"/>
    </row>
    <row r="270" spans="1:782" s="48" customFormat="1" ht="14.25">
      <c r="A270" s="50" t="s">
        <v>353</v>
      </c>
      <c r="G270" s="48">
        <v>593</v>
      </c>
      <c r="AA270" s="48">
        <v>255</v>
      </c>
      <c r="AC270" s="48">
        <v>581</v>
      </c>
      <c r="AG270" s="48">
        <v>289</v>
      </c>
      <c r="AP270" s="48">
        <v>274</v>
      </c>
      <c r="AY270" s="48">
        <v>385</v>
      </c>
      <c r="BE270" s="48">
        <v>654</v>
      </c>
      <c r="BI270" s="48">
        <v>281</v>
      </c>
      <c r="BK270" s="49"/>
      <c r="BO270" s="49"/>
      <c r="BP270" s="48">
        <v>247</v>
      </c>
      <c r="BV270" s="48">
        <v>393</v>
      </c>
      <c r="BY270" s="48">
        <v>945</v>
      </c>
      <c r="CF270" s="48">
        <v>559</v>
      </c>
      <c r="CI270" s="48">
        <v>1086</v>
      </c>
      <c r="CP270" s="48">
        <v>346</v>
      </c>
      <c r="CS270" s="48">
        <v>505</v>
      </c>
      <c r="CY270" s="48">
        <v>312</v>
      </c>
      <c r="DB270" s="48">
        <v>686</v>
      </c>
      <c r="DF270" s="48">
        <v>650</v>
      </c>
      <c r="DI270" s="48">
        <v>268</v>
      </c>
      <c r="DM270" s="48">
        <v>390</v>
      </c>
      <c r="DP270" s="48">
        <v>632</v>
      </c>
      <c r="DR270" s="48">
        <v>224</v>
      </c>
      <c r="DZ270" s="48">
        <v>177</v>
      </c>
      <c r="EH270" s="48">
        <v>305</v>
      </c>
      <c r="EP270" s="48">
        <v>859</v>
      </c>
      <c r="ER270" s="48">
        <v>349</v>
      </c>
      <c r="ES270" s="48">
        <v>303</v>
      </c>
      <c r="EV270" s="48">
        <v>460</v>
      </c>
      <c r="EX270" s="48">
        <v>283</v>
      </c>
      <c r="FB270" s="48">
        <v>312</v>
      </c>
      <c r="FI270" s="48">
        <v>357</v>
      </c>
      <c r="FQ270" s="48">
        <v>292</v>
      </c>
      <c r="GA270" s="48">
        <v>118</v>
      </c>
      <c r="GC270" s="48">
        <v>52</v>
      </c>
      <c r="GI270" s="48">
        <v>281</v>
      </c>
      <c r="GP270" s="48">
        <v>251</v>
      </c>
      <c r="HA270" s="48">
        <v>216</v>
      </c>
      <c r="HI270" s="48">
        <v>304</v>
      </c>
      <c r="HR270" s="48">
        <v>286</v>
      </c>
      <c r="ID270" s="48">
        <v>879</v>
      </c>
      <c r="IH270" s="48">
        <v>208</v>
      </c>
      <c r="IN270" s="48">
        <v>669</v>
      </c>
      <c r="IP270" s="48">
        <v>1441</v>
      </c>
      <c r="IX270" s="48">
        <v>1035</v>
      </c>
      <c r="IZ270" s="48">
        <v>358</v>
      </c>
      <c r="JG270" s="48">
        <v>959</v>
      </c>
      <c r="JJ270" s="48">
        <v>960</v>
      </c>
      <c r="JO270" s="48">
        <v>502</v>
      </c>
      <c r="JW270" s="48">
        <v>87</v>
      </c>
      <c r="KB270" s="48">
        <v>867</v>
      </c>
      <c r="KF270" s="48">
        <v>779</v>
      </c>
      <c r="KI270" s="48">
        <v>1243</v>
      </c>
      <c r="KK270" s="48">
        <v>705</v>
      </c>
      <c r="KQ270" s="48">
        <v>258</v>
      </c>
      <c r="KY270" s="48">
        <v>309</v>
      </c>
      <c r="LG270" s="48">
        <v>201</v>
      </c>
      <c r="LM270" s="48">
        <v>273</v>
      </c>
      <c r="LQ270" s="48">
        <v>505</v>
      </c>
      <c r="LZ270" s="48">
        <v>645</v>
      </c>
      <c r="MD270" s="48">
        <v>791</v>
      </c>
      <c r="MF270" s="48">
        <v>879</v>
      </c>
      <c r="ML270" s="48">
        <v>493</v>
      </c>
      <c r="MP270" s="48">
        <v>217</v>
      </c>
      <c r="MW270" s="48">
        <v>961</v>
      </c>
      <c r="NA270" s="48">
        <v>217</v>
      </c>
      <c r="NC270" s="48">
        <v>2002</v>
      </c>
      <c r="NH270" s="48">
        <v>807</v>
      </c>
      <c r="NJ270" s="48">
        <v>939</v>
      </c>
      <c r="NR270" s="48">
        <v>217</v>
      </c>
      <c r="NS270" s="48">
        <v>799</v>
      </c>
      <c r="NY270" s="48">
        <v>683</v>
      </c>
      <c r="OB270" s="48">
        <v>574</v>
      </c>
      <c r="OC270" s="48">
        <v>880</v>
      </c>
      <c r="OG270" s="48">
        <v>874</v>
      </c>
      <c r="OI270" s="48">
        <v>237</v>
      </c>
      <c r="OK270" s="48">
        <v>1174</v>
      </c>
      <c r="OL270" s="48">
        <v>1099</v>
      </c>
      <c r="OR270" s="48">
        <v>238</v>
      </c>
      <c r="OV270" s="48">
        <v>918</v>
      </c>
      <c r="OZ270" s="48">
        <v>277</v>
      </c>
      <c r="PC270" s="48">
        <v>815</v>
      </c>
      <c r="AAO270" s="48" t="s">
        <v>399</v>
      </c>
      <c r="AAP270" s="48">
        <v>325.73083200000002</v>
      </c>
      <c r="ABW270" s="48" t="s">
        <v>399</v>
      </c>
      <c r="ABX270" s="48" t="s">
        <v>399</v>
      </c>
      <c r="ABY270" s="48" t="s">
        <v>399</v>
      </c>
      <c r="ABZ270" s="48" t="s">
        <v>399</v>
      </c>
      <c r="ACA270" s="48" t="s">
        <v>399</v>
      </c>
      <c r="ACB270" s="48" t="s">
        <v>399</v>
      </c>
      <c r="ACC270" s="48" t="s">
        <v>399</v>
      </c>
      <c r="ACD270" s="48">
        <v>13373.635338</v>
      </c>
      <c r="ACE270" s="48">
        <v>15401.864394</v>
      </c>
      <c r="ACF270" s="48" t="s">
        <v>399</v>
      </c>
      <c r="ACG270" s="48">
        <v>20076.790644000001</v>
      </c>
      <c r="ACH270" s="48" t="s">
        <v>399</v>
      </c>
      <c r="ACI270" s="48">
        <v>5998.4716860000008</v>
      </c>
      <c r="ACJ270" s="48" t="s">
        <v>399</v>
      </c>
      <c r="ACK270" s="48" t="s">
        <v>399</v>
      </c>
      <c r="ACL270" s="48" t="s">
        <v>399</v>
      </c>
      <c r="ACM270" s="48" t="s">
        <v>399</v>
      </c>
      <c r="ACN270" s="48" t="s">
        <v>399</v>
      </c>
      <c r="ACO270" s="48" t="s">
        <v>399</v>
      </c>
      <c r="ACP270" s="48">
        <v>3257.2917720000005</v>
      </c>
      <c r="ACQ270" s="48">
        <v>3049.4297880000004</v>
      </c>
      <c r="ACR270" s="48">
        <v>10391.918165999999</v>
      </c>
      <c r="ACS270" s="48" t="s">
        <v>399</v>
      </c>
      <c r="ACT270" s="48" t="s">
        <v>399</v>
      </c>
      <c r="ACU270" s="48">
        <v>16915.556304000002</v>
      </c>
      <c r="ACV270" s="48">
        <v>11191.478184</v>
      </c>
      <c r="ACW270" s="48" t="s">
        <v>399</v>
      </c>
      <c r="ACX270" s="48" t="s">
        <v>399</v>
      </c>
      <c r="ACY270" s="48" t="s">
        <v>399</v>
      </c>
      <c r="ACZ270" s="48">
        <v>13857.071922000001</v>
      </c>
      <c r="ADA270" s="48" t="s">
        <v>399</v>
      </c>
      <c r="ADB270" s="48" t="s">
        <v>399</v>
      </c>
    </row>
    <row r="271" spans="1:782" s="48" customFormat="1" ht="14.25">
      <c r="A271" s="50" t="s">
        <v>354</v>
      </c>
      <c r="E271" s="48">
        <v>1137</v>
      </c>
      <c r="I271" s="48">
        <v>1199</v>
      </c>
      <c r="P271" s="48">
        <v>1229</v>
      </c>
      <c r="T271" s="48">
        <v>1296</v>
      </c>
      <c r="W271" s="48">
        <v>1085</v>
      </c>
      <c r="AF271" s="48">
        <v>550</v>
      </c>
      <c r="AI271" s="48">
        <v>576</v>
      </c>
      <c r="AJ271" s="48">
        <v>908</v>
      </c>
      <c r="AN271" s="48">
        <v>808</v>
      </c>
      <c r="AP271" s="48">
        <v>361</v>
      </c>
      <c r="AS271" s="48">
        <v>1317</v>
      </c>
      <c r="AX271" s="48">
        <v>1225</v>
      </c>
      <c r="BB271" s="48">
        <v>1046</v>
      </c>
      <c r="BI271" s="48">
        <v>1209</v>
      </c>
      <c r="BK271" s="49"/>
      <c r="BN271" s="48">
        <v>1488</v>
      </c>
      <c r="BO271" s="49"/>
      <c r="BP271" s="48">
        <v>1919</v>
      </c>
      <c r="BQ271" s="48">
        <v>390</v>
      </c>
      <c r="CE271" s="48">
        <v>1209</v>
      </c>
      <c r="CI271" s="48">
        <v>1315</v>
      </c>
      <c r="CM271" s="48">
        <v>1439</v>
      </c>
      <c r="CR271" s="48">
        <v>1385</v>
      </c>
      <c r="DF271" s="48">
        <v>1023</v>
      </c>
      <c r="DJ271" s="48">
        <v>1345</v>
      </c>
      <c r="DN271" s="48">
        <v>833</v>
      </c>
      <c r="DP271" s="48">
        <v>877</v>
      </c>
      <c r="DQ271" s="48">
        <v>1573</v>
      </c>
      <c r="DS271" s="48">
        <v>1216</v>
      </c>
      <c r="DT271" s="48">
        <v>188</v>
      </c>
      <c r="EF271" s="48">
        <v>424</v>
      </c>
      <c r="EI271" s="48">
        <v>875</v>
      </c>
      <c r="FD271" s="48">
        <v>909</v>
      </c>
      <c r="GF271" s="48">
        <v>708</v>
      </c>
      <c r="GG271" s="48">
        <v>562</v>
      </c>
      <c r="GM271" s="48">
        <v>520</v>
      </c>
      <c r="GQ271" s="48">
        <v>1187</v>
      </c>
      <c r="GU271" s="48">
        <v>599</v>
      </c>
      <c r="GZ271" s="48">
        <v>607</v>
      </c>
      <c r="HD271" s="48">
        <v>674</v>
      </c>
      <c r="HH271" s="48">
        <v>715</v>
      </c>
      <c r="HL271" s="48">
        <v>719</v>
      </c>
      <c r="HO271" s="48">
        <v>744</v>
      </c>
      <c r="HS271" s="48">
        <v>1519</v>
      </c>
      <c r="IA271" s="48">
        <v>723</v>
      </c>
      <c r="IF271" s="48">
        <v>909</v>
      </c>
      <c r="IH271" s="48">
        <v>667</v>
      </c>
      <c r="IJ271" s="48">
        <v>719</v>
      </c>
      <c r="IL271" s="48">
        <v>690</v>
      </c>
      <c r="IO271" s="48">
        <v>769</v>
      </c>
      <c r="IR271" s="48">
        <v>677</v>
      </c>
      <c r="IS271" s="48">
        <v>695</v>
      </c>
      <c r="IW271" s="48">
        <v>827</v>
      </c>
      <c r="IX271" s="48">
        <v>777</v>
      </c>
      <c r="JC271" s="48">
        <v>810</v>
      </c>
      <c r="JG271" s="48">
        <v>1126</v>
      </c>
      <c r="JI271" s="48">
        <v>740</v>
      </c>
      <c r="JJ271" s="48">
        <v>744</v>
      </c>
      <c r="JN271" s="48">
        <v>746</v>
      </c>
      <c r="JO271" s="48">
        <v>674</v>
      </c>
      <c r="JQ271" s="48">
        <v>922</v>
      </c>
      <c r="JR271" s="48">
        <v>876</v>
      </c>
      <c r="JV271" s="48">
        <v>620</v>
      </c>
      <c r="JX271" s="48">
        <v>551</v>
      </c>
      <c r="KB271" s="48">
        <v>505</v>
      </c>
      <c r="KE271" s="48">
        <v>615</v>
      </c>
      <c r="KF271" s="48">
        <v>624</v>
      </c>
      <c r="KJ271" s="48">
        <v>1354</v>
      </c>
      <c r="KO271" s="48">
        <v>705</v>
      </c>
      <c r="KP271" s="48">
        <v>641</v>
      </c>
      <c r="KR271" s="48">
        <v>1022</v>
      </c>
      <c r="KS271" s="48">
        <v>622</v>
      </c>
      <c r="KU271" s="48">
        <v>724</v>
      </c>
      <c r="KX271" s="48">
        <v>571</v>
      </c>
      <c r="KY271" s="48">
        <v>852</v>
      </c>
      <c r="LA271" s="48">
        <v>951</v>
      </c>
      <c r="LB271" s="48">
        <v>1438</v>
      </c>
      <c r="LG271" s="48">
        <v>831</v>
      </c>
      <c r="LH271" s="48">
        <v>858</v>
      </c>
      <c r="LR271" s="48">
        <v>2274</v>
      </c>
      <c r="LV271" s="48">
        <v>903</v>
      </c>
      <c r="LY271" s="48">
        <v>830</v>
      </c>
      <c r="LZ271" s="48">
        <v>833</v>
      </c>
      <c r="MC271" s="48">
        <v>690</v>
      </c>
      <c r="MD271" s="48">
        <v>1083</v>
      </c>
      <c r="MF271" s="48">
        <v>1627</v>
      </c>
      <c r="MI271" s="48">
        <v>953</v>
      </c>
      <c r="ML271" s="48">
        <v>815</v>
      </c>
      <c r="MM271" s="48">
        <v>836</v>
      </c>
      <c r="MP271" s="48">
        <v>799</v>
      </c>
      <c r="MQ271" s="48">
        <v>1223</v>
      </c>
      <c r="MU271" s="48">
        <v>719</v>
      </c>
      <c r="MX271" s="48">
        <v>1586</v>
      </c>
      <c r="NC271" s="48">
        <v>765</v>
      </c>
      <c r="NF271" s="48">
        <v>813</v>
      </c>
      <c r="NH271" s="48">
        <v>901</v>
      </c>
      <c r="NJ271" s="48">
        <v>922</v>
      </c>
      <c r="NK271" s="48">
        <v>931</v>
      </c>
      <c r="NR271" s="48">
        <v>2297</v>
      </c>
      <c r="NX271" s="48">
        <v>866</v>
      </c>
      <c r="OB271" s="48">
        <v>785</v>
      </c>
      <c r="OE271" s="48">
        <v>1749</v>
      </c>
      <c r="OF271" s="48">
        <v>723</v>
      </c>
      <c r="OJ271" s="48">
        <v>899</v>
      </c>
      <c r="OK271" s="48">
        <v>277</v>
      </c>
      <c r="OL271" s="48">
        <v>715</v>
      </c>
      <c r="ON271" s="48">
        <v>451</v>
      </c>
      <c r="OQ271" s="48">
        <v>809</v>
      </c>
      <c r="OU271" s="48">
        <v>598</v>
      </c>
      <c r="OX271" s="48">
        <v>807</v>
      </c>
      <c r="PB271" s="48">
        <v>789</v>
      </c>
      <c r="ABW271" s="48" t="s">
        <v>399</v>
      </c>
      <c r="ABX271" s="48">
        <v>10197.834912</v>
      </c>
      <c r="ABY271" s="48" t="s">
        <v>399</v>
      </c>
      <c r="ABZ271" s="48" t="s">
        <v>399</v>
      </c>
      <c r="ACA271" s="48">
        <v>7357.4481420000002</v>
      </c>
      <c r="ACB271" s="48" t="s">
        <v>399</v>
      </c>
      <c r="ACC271" s="48" t="s">
        <v>399</v>
      </c>
      <c r="ACD271" s="48">
        <v>17351.35785</v>
      </c>
      <c r="ACE271" s="48" t="s">
        <v>399</v>
      </c>
      <c r="ACF271" s="48">
        <v>9127.8181080000013</v>
      </c>
      <c r="ACG271" s="48">
        <v>8746.7378040000003</v>
      </c>
      <c r="ACH271" s="48">
        <v>6251.2129620000014</v>
      </c>
      <c r="ACI271" s="48" t="s">
        <v>399</v>
      </c>
      <c r="ACJ271" s="48" t="s">
        <v>399</v>
      </c>
      <c r="ACK271" s="48">
        <v>21931.014024</v>
      </c>
      <c r="ACL271" s="48" t="s">
        <v>399</v>
      </c>
      <c r="ACM271" s="48" t="s">
        <v>399</v>
      </c>
      <c r="ACN271" s="48">
        <v>12552.816708000002</v>
      </c>
      <c r="ACO271" s="48" t="s">
        <v>399</v>
      </c>
      <c r="ACP271" s="48" t="s">
        <v>399</v>
      </c>
      <c r="ACQ271" s="48" t="s">
        <v>399</v>
      </c>
      <c r="ACR271" s="48">
        <v>8629.0280820000007</v>
      </c>
      <c r="ACS271" s="48">
        <v>10099.021734000002</v>
      </c>
      <c r="ACT271" s="48" t="s">
        <v>399</v>
      </c>
      <c r="ACU271" s="48" t="s">
        <v>399</v>
      </c>
      <c r="ACV271" s="48">
        <v>8257.7897280000016</v>
      </c>
      <c r="ACW271" s="48">
        <v>7676.327322000001</v>
      </c>
      <c r="ACX271" s="48" t="s">
        <v>399</v>
      </c>
      <c r="ACY271" s="48" t="s">
        <v>399</v>
      </c>
      <c r="ACZ271" s="48">
        <v>22447.519560000001</v>
      </c>
      <c r="ADA271" s="48" t="s">
        <v>399</v>
      </c>
      <c r="ADB271" s="48" t="s">
        <v>399</v>
      </c>
    </row>
    <row r="272" spans="1:782" s="48" customFormat="1" ht="14.25">
      <c r="A272" s="47" t="s">
        <v>355</v>
      </c>
      <c r="BK272" s="49"/>
      <c r="BO272" s="49"/>
    </row>
    <row r="273" spans="1:782" s="48" customFormat="1" ht="14.25">
      <c r="A273" s="50" t="s">
        <v>356</v>
      </c>
      <c r="BK273" s="49"/>
      <c r="BO273" s="49"/>
    </row>
    <row r="274" spans="1:782" s="48" customFormat="1" ht="14.25">
      <c r="A274" s="50" t="s">
        <v>357</v>
      </c>
      <c r="B274" s="48">
        <v>1879</v>
      </c>
      <c r="C274" s="48">
        <v>857</v>
      </c>
      <c r="E274" s="48">
        <v>1289</v>
      </c>
      <c r="F274" s="48">
        <v>3420</v>
      </c>
      <c r="I274" s="48">
        <v>1572</v>
      </c>
      <c r="J274" s="48">
        <v>1616</v>
      </c>
      <c r="T274" s="48">
        <v>2124</v>
      </c>
      <c r="U274" s="48">
        <v>1009</v>
      </c>
      <c r="W274" s="48">
        <v>760</v>
      </c>
      <c r="AA274" s="48">
        <v>1777</v>
      </c>
      <c r="AC274" s="48">
        <v>1585</v>
      </c>
      <c r="AD274" s="48">
        <v>1935</v>
      </c>
      <c r="AE274" s="48">
        <v>1038</v>
      </c>
      <c r="AF274" s="48">
        <v>865</v>
      </c>
      <c r="AH274" s="48">
        <v>1111</v>
      </c>
      <c r="AI274" s="48">
        <v>427</v>
      </c>
      <c r="AJ274" s="48">
        <v>1</v>
      </c>
      <c r="AL274" s="48">
        <v>3267</v>
      </c>
      <c r="AN274" s="48">
        <v>2642</v>
      </c>
      <c r="AO274" s="48">
        <v>3083</v>
      </c>
      <c r="AQ274" s="48">
        <v>1013</v>
      </c>
      <c r="AS274" s="48">
        <v>1094</v>
      </c>
      <c r="BK274" s="49"/>
      <c r="BO274" s="49"/>
      <c r="BR274" s="48">
        <v>1065</v>
      </c>
      <c r="BU274" s="48">
        <v>1542</v>
      </c>
      <c r="CD274" s="48">
        <v>1</v>
      </c>
      <c r="HF274" s="48">
        <v>1083</v>
      </c>
      <c r="HH274" s="48">
        <v>1263</v>
      </c>
      <c r="HL274" s="48">
        <v>1269</v>
      </c>
      <c r="HN274" s="48">
        <v>1297</v>
      </c>
      <c r="HO274" s="48">
        <v>1386</v>
      </c>
      <c r="HP274" s="48">
        <v>979</v>
      </c>
      <c r="HQ274" s="48">
        <v>1803</v>
      </c>
      <c r="HR274" s="48">
        <v>1029</v>
      </c>
      <c r="HS274" s="48">
        <v>2460</v>
      </c>
      <c r="HU274" s="48">
        <v>2352</v>
      </c>
      <c r="HV274" s="48">
        <v>4477</v>
      </c>
      <c r="HW274" s="48">
        <v>3629</v>
      </c>
      <c r="HX274" s="48">
        <v>1086</v>
      </c>
      <c r="HY274" s="48">
        <v>2411</v>
      </c>
      <c r="HZ274" s="48">
        <v>5198</v>
      </c>
      <c r="IA274" s="48">
        <v>5892</v>
      </c>
      <c r="IB274" s="48">
        <v>2329</v>
      </c>
      <c r="IC274" s="48">
        <v>2598</v>
      </c>
      <c r="II274" s="48">
        <v>2539</v>
      </c>
      <c r="IQ274" s="48">
        <v>645</v>
      </c>
      <c r="IT274" s="48">
        <v>1299</v>
      </c>
      <c r="IU274" s="48">
        <v>1280</v>
      </c>
      <c r="IX274" s="48">
        <v>3785</v>
      </c>
      <c r="IZ274" s="48">
        <v>869</v>
      </c>
      <c r="JA274" s="48">
        <v>1299</v>
      </c>
      <c r="JC274" s="48">
        <v>2729</v>
      </c>
      <c r="JD274" s="48">
        <v>3715</v>
      </c>
      <c r="JE274" s="48">
        <v>2624</v>
      </c>
      <c r="JG274" s="48">
        <v>2297</v>
      </c>
      <c r="JH274" s="48">
        <v>3302</v>
      </c>
      <c r="JI274" s="48">
        <v>3601</v>
      </c>
      <c r="JJ274" s="48">
        <v>1735</v>
      </c>
      <c r="JK274" s="48">
        <v>1181</v>
      </c>
      <c r="JL274" s="48">
        <v>2839</v>
      </c>
      <c r="JM274" s="48">
        <v>2690</v>
      </c>
      <c r="JO274" s="48">
        <v>6989</v>
      </c>
      <c r="JP274" s="48">
        <v>4091</v>
      </c>
      <c r="JQ274" s="48">
        <v>2517</v>
      </c>
      <c r="JR274" s="48">
        <v>4954</v>
      </c>
      <c r="JS274" s="48">
        <v>6424</v>
      </c>
      <c r="JT274" s="48">
        <v>3559</v>
      </c>
      <c r="JU274" s="48">
        <v>2382</v>
      </c>
      <c r="JV274" s="48">
        <v>2259</v>
      </c>
      <c r="JW274" s="48">
        <v>301</v>
      </c>
      <c r="JZ274" s="48">
        <v>303</v>
      </c>
      <c r="KA274" s="48">
        <v>1299</v>
      </c>
      <c r="KD274" s="48">
        <v>1060</v>
      </c>
      <c r="KE274" s="48">
        <v>437</v>
      </c>
      <c r="KI274" s="48">
        <v>1219</v>
      </c>
      <c r="KJ274" s="48">
        <v>3467</v>
      </c>
      <c r="KK274" s="48">
        <v>1098</v>
      </c>
      <c r="KL274" s="48">
        <v>1720</v>
      </c>
      <c r="KN274" s="48">
        <v>1290</v>
      </c>
      <c r="KO274" s="48">
        <v>3895</v>
      </c>
      <c r="KP274" s="48">
        <v>2471</v>
      </c>
      <c r="KQ274" s="48">
        <v>2990</v>
      </c>
      <c r="KS274" s="48">
        <v>992</v>
      </c>
      <c r="KT274" s="48">
        <v>3296</v>
      </c>
      <c r="KU274" s="48">
        <v>1362</v>
      </c>
      <c r="KV274" s="48">
        <v>1301</v>
      </c>
      <c r="KW274" s="48">
        <v>974</v>
      </c>
      <c r="KY274" s="48">
        <v>2285</v>
      </c>
      <c r="KZ274" s="48">
        <v>2627</v>
      </c>
      <c r="LA274" s="48">
        <v>1036</v>
      </c>
      <c r="LC274" s="48">
        <v>1083</v>
      </c>
      <c r="LD274" s="48">
        <v>2361</v>
      </c>
      <c r="LE274" s="48">
        <v>1282</v>
      </c>
      <c r="LF274" s="48">
        <v>1200</v>
      </c>
      <c r="LG274" s="48">
        <v>325</v>
      </c>
      <c r="LI274" s="48">
        <v>1169</v>
      </c>
      <c r="LJ274" s="48">
        <v>2385</v>
      </c>
      <c r="LK274" s="48">
        <v>286</v>
      </c>
      <c r="LM274" s="48">
        <v>2401</v>
      </c>
      <c r="LO274" s="48">
        <v>1311</v>
      </c>
      <c r="LP274" s="48">
        <v>1083</v>
      </c>
      <c r="LQ274" s="48">
        <v>2604</v>
      </c>
      <c r="LR274" s="48">
        <v>693</v>
      </c>
      <c r="LS274" s="48">
        <v>1092</v>
      </c>
      <c r="LT274" s="48">
        <v>3450</v>
      </c>
      <c r="LU274" s="48">
        <v>806</v>
      </c>
      <c r="LV274" s="48">
        <v>1860</v>
      </c>
      <c r="LW274" s="48">
        <v>3496</v>
      </c>
      <c r="LX274" s="48">
        <v>1516</v>
      </c>
      <c r="LY274" s="48">
        <v>1299</v>
      </c>
      <c r="LZ274" s="48">
        <v>2274</v>
      </c>
      <c r="MA274" s="48">
        <v>262</v>
      </c>
      <c r="MB274" s="48">
        <v>3561</v>
      </c>
      <c r="MC274" s="48">
        <v>1516</v>
      </c>
      <c r="ME274" s="48">
        <v>3696</v>
      </c>
      <c r="MF274" s="48">
        <v>1315</v>
      </c>
      <c r="MG274" s="48">
        <v>2627</v>
      </c>
      <c r="MH274" s="48">
        <v>1409</v>
      </c>
      <c r="MI274" s="48">
        <v>2390</v>
      </c>
      <c r="MJ274" s="48">
        <v>757</v>
      </c>
      <c r="MK274" s="48">
        <v>5548</v>
      </c>
      <c r="ML274" s="48">
        <v>2137</v>
      </c>
      <c r="MM274" s="48">
        <v>1949</v>
      </c>
      <c r="MN274" s="48">
        <v>2591</v>
      </c>
      <c r="MO274" s="48">
        <v>1113</v>
      </c>
      <c r="MP274" s="48">
        <v>1012</v>
      </c>
      <c r="MQ274" s="48">
        <v>3137</v>
      </c>
      <c r="MS274" s="48">
        <v>2598</v>
      </c>
      <c r="MT274" s="48">
        <v>1861</v>
      </c>
      <c r="MU274" s="48">
        <v>3471</v>
      </c>
      <c r="MV274" s="48">
        <v>1400</v>
      </c>
      <c r="MW274" s="48">
        <v>1299</v>
      </c>
      <c r="MX274" s="48">
        <v>2181</v>
      </c>
      <c r="MY274" s="48">
        <v>2067</v>
      </c>
      <c r="MZ274" s="48">
        <v>5649</v>
      </c>
      <c r="NA274" s="48">
        <v>2614</v>
      </c>
      <c r="NB274" s="48">
        <v>1867</v>
      </c>
      <c r="NC274" s="48">
        <v>1220</v>
      </c>
      <c r="ND274" s="48">
        <v>4901</v>
      </c>
      <c r="NE274" s="48">
        <v>2975</v>
      </c>
      <c r="NF274" s="48">
        <v>2554</v>
      </c>
      <c r="NG274" s="48">
        <v>2578</v>
      </c>
      <c r="NH274" s="48">
        <v>3496</v>
      </c>
      <c r="NI274" s="48">
        <v>3340</v>
      </c>
      <c r="NJ274" s="48">
        <v>983</v>
      </c>
      <c r="NK274" s="48">
        <v>1629</v>
      </c>
      <c r="NL274" s="48">
        <v>3177</v>
      </c>
      <c r="NM274" s="48">
        <v>2362</v>
      </c>
      <c r="NO274" s="48">
        <v>3194</v>
      </c>
      <c r="NP274" s="48">
        <v>1588</v>
      </c>
      <c r="NS274" s="48">
        <v>5611</v>
      </c>
      <c r="NT274" s="48">
        <v>4468</v>
      </c>
      <c r="NU274" s="48">
        <v>1395</v>
      </c>
      <c r="NV274" s="48">
        <v>1299</v>
      </c>
      <c r="NW274" s="48">
        <v>784</v>
      </c>
      <c r="NX274" s="48">
        <v>2800</v>
      </c>
      <c r="NZ274" s="48">
        <v>6086</v>
      </c>
      <c r="OA274" s="48">
        <v>4389</v>
      </c>
      <c r="OC274" s="48">
        <v>922</v>
      </c>
      <c r="OD274" s="48">
        <v>5002</v>
      </c>
      <c r="OE274" s="48">
        <v>2061</v>
      </c>
      <c r="OF274" s="48">
        <v>5989</v>
      </c>
      <c r="OG274" s="48">
        <v>1252</v>
      </c>
      <c r="OH274" s="48">
        <v>1920</v>
      </c>
      <c r="OI274" s="48">
        <v>4814</v>
      </c>
      <c r="OJ274" s="48">
        <v>7141</v>
      </c>
      <c r="OK274" s="48">
        <v>1947</v>
      </c>
      <c r="OM274" s="48">
        <v>2741</v>
      </c>
      <c r="ON274" s="48">
        <v>1671</v>
      </c>
      <c r="OO274" s="48">
        <v>1759</v>
      </c>
      <c r="OP274" s="48">
        <v>671</v>
      </c>
      <c r="OQ274" s="48">
        <v>2385</v>
      </c>
      <c r="OR274" s="48">
        <v>1949</v>
      </c>
      <c r="OT274" s="48">
        <v>2788</v>
      </c>
      <c r="OU274" s="48">
        <v>1404</v>
      </c>
      <c r="OV274" s="48">
        <v>3147</v>
      </c>
      <c r="OW274" s="48">
        <v>1905</v>
      </c>
      <c r="OX274" s="48">
        <v>2415</v>
      </c>
      <c r="OY274" s="48">
        <v>2629</v>
      </c>
      <c r="OZ274" s="48">
        <v>3277</v>
      </c>
      <c r="PA274" s="48">
        <v>2174</v>
      </c>
      <c r="PB274" s="48">
        <v>1939</v>
      </c>
      <c r="PC274" s="48">
        <v>1386</v>
      </c>
    </row>
    <row r="275" spans="1:782" s="48" customFormat="1" ht="14.25">
      <c r="A275" s="50" t="s">
        <v>358</v>
      </c>
      <c r="BK275" s="49"/>
      <c r="BO275" s="49"/>
    </row>
    <row r="276" spans="1:782" s="48" customFormat="1" ht="14.25">
      <c r="A276" s="47" t="s">
        <v>359</v>
      </c>
      <c r="BK276" s="49"/>
      <c r="BO276" s="49"/>
    </row>
    <row r="277" spans="1:782" s="48" customFormat="1" ht="14.25">
      <c r="A277" s="47" t="s">
        <v>360</v>
      </c>
      <c r="BK277" s="49"/>
      <c r="BO277" s="49"/>
      <c r="OI277" s="48">
        <v>172</v>
      </c>
      <c r="AAO277" s="48">
        <v>385.37335200000001</v>
      </c>
      <c r="AAP277" s="48" t="s">
        <v>399</v>
      </c>
      <c r="ABW277" s="48" t="s">
        <v>399</v>
      </c>
      <c r="ABX277" s="48" t="s">
        <v>399</v>
      </c>
      <c r="ABY277" s="48" t="s">
        <v>399</v>
      </c>
      <c r="ABZ277" s="48">
        <v>2619.5334120000002</v>
      </c>
      <c r="ACA277" s="48" t="s">
        <v>399</v>
      </c>
      <c r="ACB277" s="48" t="s">
        <v>399</v>
      </c>
      <c r="ACC277" s="48" t="s">
        <v>399</v>
      </c>
      <c r="ACD277" s="48" t="s">
        <v>399</v>
      </c>
      <c r="ACE277" s="48">
        <v>3454.9181280000003</v>
      </c>
      <c r="ACF277" s="48" t="s">
        <v>399</v>
      </c>
      <c r="ACG277" s="48" t="s">
        <v>399</v>
      </c>
      <c r="ACH277" s="48" t="s">
        <v>399</v>
      </c>
      <c r="ACI277" s="48" t="s">
        <v>399</v>
      </c>
      <c r="ACJ277" s="48" t="s">
        <v>399</v>
      </c>
      <c r="ACK277" s="48">
        <v>4743.8199000000004</v>
      </c>
      <c r="ACL277" s="48" t="s">
        <v>399</v>
      </c>
      <c r="ACM277" s="48" t="s">
        <v>399</v>
      </c>
      <c r="ACN277" s="48" t="s">
        <v>399</v>
      </c>
      <c r="ACO277" s="48">
        <v>3853.7139420000003</v>
      </c>
      <c r="ACP277" s="48" t="s">
        <v>399</v>
      </c>
      <c r="ACQ277" s="48" t="s">
        <v>399</v>
      </c>
      <c r="ACR277" s="48" t="s">
        <v>399</v>
      </c>
      <c r="ACS277" s="48" t="s">
        <v>399</v>
      </c>
      <c r="ACT277" s="48" t="s">
        <v>399</v>
      </c>
      <c r="ACU277" s="48" t="s">
        <v>399</v>
      </c>
      <c r="ACV277" s="48" t="s">
        <v>399</v>
      </c>
      <c r="ACW277" s="48" t="s">
        <v>399</v>
      </c>
      <c r="ACX277" s="48" t="s">
        <v>399</v>
      </c>
      <c r="ACY277" s="48" t="s">
        <v>399</v>
      </c>
      <c r="ACZ277" s="48" t="s">
        <v>399</v>
      </c>
      <c r="ADA277" s="48" t="s">
        <v>399</v>
      </c>
      <c r="ADB277" s="48" t="s">
        <v>399</v>
      </c>
    </row>
    <row r="278" spans="1:782" s="48" customFormat="1" ht="14.25">
      <c r="A278" s="47" t="s">
        <v>361</v>
      </c>
      <c r="BK278" s="49"/>
      <c r="BO278" s="49"/>
    </row>
    <row r="279" spans="1:782" s="48" customFormat="1" ht="14.25">
      <c r="A279" s="47" t="s">
        <v>362</v>
      </c>
      <c r="I279" s="48">
        <v>236</v>
      </c>
      <c r="Z279" s="48">
        <v>207</v>
      </c>
      <c r="AL279" s="48">
        <v>43</v>
      </c>
      <c r="AT279" s="48">
        <v>95</v>
      </c>
      <c r="BB279" s="48">
        <v>38</v>
      </c>
      <c r="BK279" s="49"/>
      <c r="BO279" s="49"/>
      <c r="BS279" s="48">
        <v>55</v>
      </c>
      <c r="CC279" s="48">
        <v>28</v>
      </c>
      <c r="CT279" s="48">
        <v>20</v>
      </c>
      <c r="CZ279" s="48">
        <v>39</v>
      </c>
      <c r="DJ279" s="48">
        <v>33</v>
      </c>
      <c r="DT279" s="48">
        <v>33</v>
      </c>
      <c r="EC279" s="48">
        <v>55</v>
      </c>
      <c r="ES279" s="48">
        <v>29</v>
      </c>
      <c r="FE279" s="48">
        <v>56</v>
      </c>
      <c r="FP279" s="48">
        <v>35</v>
      </c>
      <c r="FW279" s="48">
        <v>54</v>
      </c>
      <c r="GG279" s="48">
        <v>69</v>
      </c>
      <c r="GT279" s="48">
        <v>43</v>
      </c>
      <c r="HC279" s="48">
        <v>33</v>
      </c>
      <c r="HL279" s="48">
        <v>35</v>
      </c>
      <c r="HX279" s="48">
        <v>55</v>
      </c>
      <c r="IH279" s="48">
        <v>51</v>
      </c>
      <c r="IO279" s="48">
        <v>52</v>
      </c>
      <c r="IY279" s="48">
        <v>51</v>
      </c>
      <c r="JG279" s="48">
        <v>31</v>
      </c>
      <c r="JT279" s="48">
        <v>52</v>
      </c>
      <c r="KD279" s="48">
        <v>43</v>
      </c>
      <c r="KM279" s="48">
        <v>36</v>
      </c>
      <c r="KS279" s="48">
        <v>143</v>
      </c>
      <c r="LC279" s="48">
        <v>286</v>
      </c>
      <c r="LL279" s="48">
        <v>59</v>
      </c>
      <c r="LZ279" s="48">
        <v>59</v>
      </c>
      <c r="MJ279" s="48">
        <v>59</v>
      </c>
      <c r="MR279" s="48">
        <v>43</v>
      </c>
      <c r="NB279" s="48">
        <v>47</v>
      </c>
      <c r="NL279" s="48">
        <v>47</v>
      </c>
      <c r="NV279" s="48">
        <v>55</v>
      </c>
      <c r="OB279" s="48">
        <v>227</v>
      </c>
      <c r="OG279" s="48">
        <v>55</v>
      </c>
      <c r="OS279" s="48">
        <v>59</v>
      </c>
      <c r="PC279" s="48">
        <v>59</v>
      </c>
      <c r="ABW279" s="48" t="s">
        <v>399</v>
      </c>
      <c r="ABX279" s="48" t="s">
        <v>399</v>
      </c>
      <c r="ABY279" s="48" t="s">
        <v>399</v>
      </c>
      <c r="ABZ279" s="48" t="s">
        <v>399</v>
      </c>
      <c r="ACA279" s="48" t="s">
        <v>399</v>
      </c>
      <c r="ACB279" s="48" t="s">
        <v>399</v>
      </c>
      <c r="ACC279" s="48" t="s">
        <v>399</v>
      </c>
      <c r="ACD279" s="48" t="s">
        <v>399</v>
      </c>
      <c r="ACE279" s="48" t="s">
        <v>399</v>
      </c>
      <c r="ACF279" s="48" t="s">
        <v>399</v>
      </c>
      <c r="ACG279" s="48" t="s">
        <v>399</v>
      </c>
      <c r="ACH279" s="48" t="s">
        <v>399</v>
      </c>
      <c r="ACI279" s="48" t="s">
        <v>399</v>
      </c>
      <c r="ACJ279" s="48" t="s">
        <v>399</v>
      </c>
      <c r="ACK279" s="48" t="s">
        <v>399</v>
      </c>
      <c r="ACL279" s="48" t="s">
        <v>399</v>
      </c>
      <c r="ACM279" s="48" t="s">
        <v>399</v>
      </c>
      <c r="ACN279" s="48" t="s">
        <v>399</v>
      </c>
      <c r="ACO279" s="48" t="s">
        <v>399</v>
      </c>
      <c r="ACP279" s="48" t="s">
        <v>399</v>
      </c>
      <c r="ACQ279" s="48" t="s">
        <v>399</v>
      </c>
      <c r="ACR279" s="48" t="s">
        <v>399</v>
      </c>
      <c r="ACS279" s="48" t="s">
        <v>399</v>
      </c>
      <c r="ACT279" s="48" t="s">
        <v>399</v>
      </c>
      <c r="ACU279" s="48" t="s">
        <v>399</v>
      </c>
      <c r="ACV279" s="48" t="s">
        <v>399</v>
      </c>
      <c r="ACW279" s="48" t="s">
        <v>399</v>
      </c>
      <c r="ACX279" s="48" t="s">
        <v>399</v>
      </c>
      <c r="ACY279" s="48">
        <v>1102.2984000000001</v>
      </c>
      <c r="ACZ279" s="48" t="s">
        <v>399</v>
      </c>
      <c r="ADA279" s="48" t="s">
        <v>399</v>
      </c>
      <c r="ADB279" s="48" t="s">
        <v>399</v>
      </c>
    </row>
    <row r="280" spans="1:782" s="48" customFormat="1" ht="14.25">
      <c r="A280" s="47" t="s">
        <v>363</v>
      </c>
      <c r="BK280" s="49"/>
      <c r="BO280" s="49"/>
    </row>
    <row r="281" spans="1:782" s="48" customFormat="1" ht="14.25">
      <c r="A281" s="50" t="s">
        <v>364</v>
      </c>
      <c r="K281" s="48">
        <v>75</v>
      </c>
      <c r="AG281" s="48">
        <v>78</v>
      </c>
      <c r="BK281" s="49"/>
      <c r="BO281" s="49"/>
      <c r="CM281" s="48">
        <v>75</v>
      </c>
      <c r="DI281" s="48">
        <v>75</v>
      </c>
      <c r="EA281" s="48">
        <v>77</v>
      </c>
      <c r="ET281" s="48">
        <v>78</v>
      </c>
      <c r="FC281" s="48">
        <v>79</v>
      </c>
      <c r="FZ281" s="48">
        <v>75</v>
      </c>
      <c r="HN281" s="48">
        <v>407</v>
      </c>
      <c r="LQ281" s="48">
        <v>241</v>
      </c>
      <c r="NF281" s="48">
        <v>206</v>
      </c>
      <c r="AAO281" s="48" t="s">
        <v>399</v>
      </c>
      <c r="AAP281" s="48">
        <v>3.8580640000000002</v>
      </c>
      <c r="ABW281" s="48" t="s">
        <v>399</v>
      </c>
      <c r="ABX281" s="48" t="s">
        <v>399</v>
      </c>
      <c r="ABY281" s="48" t="s">
        <v>399</v>
      </c>
      <c r="ABZ281" s="48" t="s">
        <v>399</v>
      </c>
      <c r="ACA281" s="48" t="s">
        <v>399</v>
      </c>
      <c r="ACB281" s="48" t="s">
        <v>399</v>
      </c>
      <c r="ACC281" s="48" t="s">
        <v>399</v>
      </c>
      <c r="ACD281" s="48" t="s">
        <v>399</v>
      </c>
      <c r="ACE281" s="48" t="s">
        <v>399</v>
      </c>
      <c r="ACF281" s="48" t="s">
        <v>399</v>
      </c>
      <c r="ACG281" s="48" t="s">
        <v>399</v>
      </c>
      <c r="ACH281" s="48" t="s">
        <v>399</v>
      </c>
      <c r="ACI281" s="48" t="s">
        <v>399</v>
      </c>
      <c r="ACJ281" s="48" t="s">
        <v>399</v>
      </c>
      <c r="ACK281" s="48" t="s">
        <v>399</v>
      </c>
      <c r="ACL281" s="48" t="s">
        <v>399</v>
      </c>
      <c r="ACM281" s="48" t="s">
        <v>399</v>
      </c>
      <c r="ACN281" s="48" t="s">
        <v>399</v>
      </c>
      <c r="ACO281" s="48" t="s">
        <v>399</v>
      </c>
      <c r="ACP281" s="48">
        <v>38.580444</v>
      </c>
      <c r="ACQ281" s="48" t="s">
        <v>399</v>
      </c>
      <c r="ACR281" s="48" t="s">
        <v>399</v>
      </c>
      <c r="ACS281" s="48" t="s">
        <v>399</v>
      </c>
      <c r="ACT281" s="48" t="s">
        <v>399</v>
      </c>
      <c r="ACU281" s="48" t="s">
        <v>399</v>
      </c>
      <c r="ACV281" s="48" t="s">
        <v>399</v>
      </c>
      <c r="ACW281" s="48" t="s">
        <v>399</v>
      </c>
      <c r="ACX281" s="48" t="s">
        <v>399</v>
      </c>
      <c r="ACY281" s="48" t="s">
        <v>399</v>
      </c>
      <c r="ACZ281" s="48" t="s">
        <v>399</v>
      </c>
      <c r="ADA281" s="48" t="s">
        <v>399</v>
      </c>
      <c r="ADB281" s="48" t="s">
        <v>399</v>
      </c>
    </row>
    <row r="282" spans="1:782" s="48" customFormat="1" ht="14.25">
      <c r="A282" s="47" t="s">
        <v>365</v>
      </c>
      <c r="C282" s="48">
        <v>260</v>
      </c>
      <c r="H282" s="48">
        <v>175</v>
      </c>
      <c r="J282" s="48">
        <v>107</v>
      </c>
      <c r="N282" s="48">
        <v>256</v>
      </c>
      <c r="U282" s="48">
        <v>258</v>
      </c>
      <c r="V282" s="48">
        <v>446</v>
      </c>
      <c r="AB282" s="48">
        <v>369</v>
      </c>
      <c r="AD282" s="48">
        <v>212</v>
      </c>
      <c r="AE282" s="48">
        <v>179</v>
      </c>
      <c r="AF282" s="48">
        <v>347</v>
      </c>
      <c r="AI282" s="48">
        <v>338</v>
      </c>
      <c r="AJ282" s="48">
        <v>74</v>
      </c>
      <c r="AM282" s="48">
        <v>249</v>
      </c>
      <c r="AP282" s="48">
        <v>93</v>
      </c>
      <c r="AQ282" s="48">
        <v>295</v>
      </c>
      <c r="AW282" s="48">
        <v>188</v>
      </c>
      <c r="AX282" s="48">
        <v>238</v>
      </c>
      <c r="BA282" s="48">
        <v>345</v>
      </c>
      <c r="BD282" s="48">
        <v>154</v>
      </c>
      <c r="BF282" s="48">
        <v>181</v>
      </c>
      <c r="BG282" s="48">
        <v>420</v>
      </c>
      <c r="BH282" s="48">
        <v>153</v>
      </c>
      <c r="BJ282" s="48">
        <v>188</v>
      </c>
      <c r="BK282" s="49"/>
      <c r="BM282" s="48">
        <v>360</v>
      </c>
      <c r="BO282" s="49"/>
      <c r="BQ282" s="48">
        <v>200</v>
      </c>
      <c r="BR282" s="48">
        <v>209</v>
      </c>
      <c r="BT282" s="48">
        <v>130</v>
      </c>
      <c r="BW282" s="48">
        <v>264</v>
      </c>
      <c r="BX282" s="48">
        <v>191</v>
      </c>
      <c r="BZ282" s="48">
        <v>300</v>
      </c>
      <c r="CA282" s="48">
        <v>195</v>
      </c>
      <c r="CG282" s="48">
        <v>672</v>
      </c>
      <c r="CH282" s="48">
        <v>116</v>
      </c>
      <c r="CJ282" s="48">
        <v>116</v>
      </c>
      <c r="CK282" s="48">
        <v>161</v>
      </c>
      <c r="CO282" s="48">
        <v>353</v>
      </c>
      <c r="CU282" s="48">
        <v>322</v>
      </c>
      <c r="CW282" s="48">
        <v>54</v>
      </c>
      <c r="CZ282" s="48">
        <v>307</v>
      </c>
      <c r="DA282" s="48">
        <v>244</v>
      </c>
      <c r="DC282" s="48">
        <v>122</v>
      </c>
      <c r="DE282" s="48">
        <v>108</v>
      </c>
      <c r="DF282" s="48">
        <v>330</v>
      </c>
      <c r="DI282" s="48">
        <v>149</v>
      </c>
      <c r="DJ282" s="48">
        <v>243</v>
      </c>
      <c r="DL282" s="48">
        <v>247</v>
      </c>
      <c r="DP282" s="48">
        <v>311</v>
      </c>
      <c r="DS282" s="48">
        <v>98</v>
      </c>
      <c r="DT282" s="48">
        <v>307</v>
      </c>
      <c r="DW282" s="48">
        <v>482</v>
      </c>
      <c r="DZ282" s="48">
        <v>111</v>
      </c>
      <c r="ED282" s="48">
        <v>288</v>
      </c>
      <c r="EH282" s="48">
        <v>173</v>
      </c>
      <c r="EI282" s="48">
        <v>300</v>
      </c>
      <c r="EK282" s="48">
        <v>189</v>
      </c>
      <c r="EQ282" s="48">
        <v>1</v>
      </c>
      <c r="ET282" s="48">
        <v>265</v>
      </c>
      <c r="EW282" s="48">
        <v>173</v>
      </c>
      <c r="EY282" s="48">
        <v>52</v>
      </c>
      <c r="EZ282" s="48">
        <v>107</v>
      </c>
      <c r="FB282" s="48">
        <v>303</v>
      </c>
      <c r="FD282" s="48">
        <v>190</v>
      </c>
      <c r="FH282" s="48">
        <v>117</v>
      </c>
      <c r="FJ282" s="48">
        <v>60</v>
      </c>
      <c r="FL282" s="48">
        <v>72</v>
      </c>
      <c r="FO282" s="48">
        <v>120</v>
      </c>
      <c r="FP282" s="48">
        <v>1</v>
      </c>
      <c r="FU282" s="48">
        <v>77</v>
      </c>
      <c r="FV282" s="48">
        <v>390</v>
      </c>
      <c r="FZ282" s="48">
        <v>50</v>
      </c>
      <c r="GB282" s="48">
        <v>173</v>
      </c>
      <c r="GD282" s="48">
        <v>244</v>
      </c>
      <c r="GE282" s="48">
        <v>78</v>
      </c>
      <c r="GI282" s="48">
        <v>390</v>
      </c>
      <c r="GL282" s="48">
        <v>173</v>
      </c>
      <c r="GP282" s="48">
        <v>303</v>
      </c>
      <c r="GU282" s="48">
        <v>279</v>
      </c>
      <c r="GX282" s="48">
        <v>182</v>
      </c>
      <c r="HA282" s="48">
        <v>283</v>
      </c>
      <c r="HD282" s="48">
        <v>237</v>
      </c>
      <c r="HK282" s="48">
        <v>270</v>
      </c>
      <c r="HL282" s="48">
        <v>146</v>
      </c>
      <c r="HU282" s="48">
        <v>117</v>
      </c>
      <c r="HW282" s="48">
        <v>751</v>
      </c>
      <c r="HZ282" s="48">
        <v>214</v>
      </c>
      <c r="IA282" s="48">
        <v>390</v>
      </c>
      <c r="ID282" s="48">
        <v>216</v>
      </c>
      <c r="IF282" s="48">
        <v>182</v>
      </c>
      <c r="IJ282" s="48">
        <v>195</v>
      </c>
      <c r="IM282" s="48">
        <v>173</v>
      </c>
      <c r="IO282" s="48">
        <v>287</v>
      </c>
      <c r="IR282" s="48">
        <v>433</v>
      </c>
      <c r="IU282" s="48">
        <v>282</v>
      </c>
      <c r="IW282" s="48">
        <v>157</v>
      </c>
      <c r="IX282" s="48">
        <v>1</v>
      </c>
      <c r="JC282" s="48">
        <v>130</v>
      </c>
      <c r="JD282" s="48">
        <v>240</v>
      </c>
      <c r="JG282" s="48">
        <v>157</v>
      </c>
      <c r="JN282" s="48">
        <v>1</v>
      </c>
      <c r="JO282" s="48">
        <v>130</v>
      </c>
      <c r="JZ282" s="48">
        <v>119</v>
      </c>
      <c r="KB282" s="48">
        <v>282</v>
      </c>
      <c r="KD282" s="48">
        <v>130</v>
      </c>
      <c r="KG282" s="48">
        <v>157</v>
      </c>
      <c r="KL282" s="48">
        <v>142</v>
      </c>
      <c r="KM282" s="48">
        <v>232</v>
      </c>
      <c r="KO282" s="48">
        <v>165</v>
      </c>
      <c r="KV282" s="48">
        <v>303</v>
      </c>
      <c r="KW282" s="48">
        <v>173</v>
      </c>
      <c r="KY282" s="48">
        <v>142</v>
      </c>
      <c r="LE282" s="48">
        <v>119</v>
      </c>
      <c r="LL282" s="48">
        <v>142</v>
      </c>
      <c r="LM282" s="48">
        <v>266</v>
      </c>
      <c r="LO282" s="48">
        <v>258</v>
      </c>
      <c r="LR282" s="48">
        <v>106</v>
      </c>
      <c r="LU282" s="48">
        <v>246</v>
      </c>
      <c r="LV282" s="48">
        <v>117</v>
      </c>
      <c r="MC282" s="48">
        <v>195</v>
      </c>
      <c r="MG282" s="48">
        <v>206</v>
      </c>
      <c r="MK282" s="48">
        <v>212</v>
      </c>
      <c r="ML282" s="48">
        <v>268</v>
      </c>
      <c r="MV282" s="48">
        <v>348</v>
      </c>
      <c r="NA282" s="48">
        <v>173</v>
      </c>
      <c r="NC282" s="48">
        <v>229</v>
      </c>
      <c r="NJ282" s="48">
        <v>130</v>
      </c>
      <c r="NN282" s="48">
        <v>243</v>
      </c>
      <c r="NW282" s="48">
        <v>242</v>
      </c>
      <c r="OL282" s="48">
        <v>240</v>
      </c>
      <c r="OM282" s="48">
        <v>210</v>
      </c>
      <c r="OU282" s="48">
        <v>310</v>
      </c>
      <c r="OV282" s="48">
        <v>254</v>
      </c>
      <c r="OX282" s="48">
        <v>87</v>
      </c>
      <c r="OZ282" s="48">
        <v>287</v>
      </c>
      <c r="ABW282" s="48" t="s">
        <v>399</v>
      </c>
      <c r="ABX282" s="48" t="s">
        <v>399</v>
      </c>
      <c r="ABY282" s="48">
        <v>5480.7851160000009</v>
      </c>
      <c r="ABZ282" s="48" t="s">
        <v>399</v>
      </c>
      <c r="ACA282" s="48" t="s">
        <v>399</v>
      </c>
      <c r="ACB282" s="48" t="s">
        <v>399</v>
      </c>
      <c r="ACC282" s="48">
        <v>1818.3986820000002</v>
      </c>
      <c r="ACD282" s="48">
        <v>2267.5852800000002</v>
      </c>
      <c r="ACE282" s="48" t="s">
        <v>399</v>
      </c>
      <c r="ACF282" s="48" t="s">
        <v>399</v>
      </c>
      <c r="ACG282" s="48" t="s">
        <v>399</v>
      </c>
      <c r="ACH282" s="48" t="s">
        <v>399</v>
      </c>
      <c r="ACI282" s="48" t="s">
        <v>399</v>
      </c>
      <c r="ACJ282" s="48">
        <v>2742.360948</v>
      </c>
      <c r="ACK282" s="48" t="s">
        <v>399</v>
      </c>
      <c r="ACL282" s="48">
        <v>3444.6824999999999</v>
      </c>
      <c r="ACM282" s="48" t="s">
        <v>399</v>
      </c>
      <c r="ACN282" s="48" t="s">
        <v>399</v>
      </c>
      <c r="ACO282" s="48" t="s">
        <v>399</v>
      </c>
      <c r="ACP282" s="48" t="s">
        <v>399</v>
      </c>
      <c r="ACQ282" s="48" t="s">
        <v>399</v>
      </c>
      <c r="ACR282" s="48">
        <v>3058.8780600000005</v>
      </c>
      <c r="ACS282" s="48" t="s">
        <v>399</v>
      </c>
      <c r="ACT282" s="48" t="s">
        <v>399</v>
      </c>
      <c r="ACU282" s="48" t="s">
        <v>399</v>
      </c>
      <c r="ACV282" s="48">
        <v>4850.1129600000004</v>
      </c>
      <c r="ACW282" s="48">
        <v>1191.6633059999999</v>
      </c>
      <c r="ACX282" s="48" t="s">
        <v>399</v>
      </c>
      <c r="ACY282" s="48" t="s">
        <v>399</v>
      </c>
      <c r="ACZ282" s="48">
        <v>3700.5732000000003</v>
      </c>
      <c r="ADA282" s="48" t="s">
        <v>399</v>
      </c>
      <c r="ADB282" s="48" t="s">
        <v>399</v>
      </c>
    </row>
    <row r="283" spans="1:782" s="48" customFormat="1" ht="14.25">
      <c r="A283" s="50" t="s">
        <v>366</v>
      </c>
      <c r="BK283" s="49"/>
      <c r="BO283" s="49"/>
    </row>
    <row r="284" spans="1:782" s="48" customFormat="1" ht="14.25">
      <c r="A284" s="50" t="s">
        <v>367</v>
      </c>
      <c r="BK284" s="49"/>
      <c r="BO284" s="49"/>
    </row>
    <row r="285" spans="1:782" s="48" customFormat="1" ht="14.25">
      <c r="A285" s="50" t="s">
        <v>368</v>
      </c>
      <c r="BK285" s="49"/>
      <c r="BO285" s="49"/>
    </row>
    <row r="286" spans="1:782" s="48" customFormat="1" ht="14.25">
      <c r="A286" s="50" t="s">
        <v>369</v>
      </c>
      <c r="B286" s="48">
        <v>3294</v>
      </c>
      <c r="C286" s="48">
        <v>1095</v>
      </c>
      <c r="H286" s="48">
        <v>1911</v>
      </c>
      <c r="I286" s="48">
        <v>1067</v>
      </c>
      <c r="J286" s="48">
        <v>857</v>
      </c>
      <c r="L286" s="48">
        <v>2085</v>
      </c>
      <c r="M286" s="48">
        <v>409</v>
      </c>
      <c r="O286" s="48">
        <v>592</v>
      </c>
      <c r="S286" s="48">
        <v>1357</v>
      </c>
      <c r="AA286" s="48">
        <v>1702</v>
      </c>
      <c r="AC286" s="48">
        <v>1754</v>
      </c>
      <c r="AD286" s="48">
        <v>215</v>
      </c>
      <c r="AE286" s="48">
        <v>2395</v>
      </c>
      <c r="AF286" s="48">
        <v>836</v>
      </c>
      <c r="AG286" s="48">
        <v>672</v>
      </c>
      <c r="AH286" s="48">
        <v>1338</v>
      </c>
      <c r="AI286" s="48">
        <v>2693</v>
      </c>
      <c r="AJ286" s="48">
        <v>590</v>
      </c>
      <c r="AL286" s="48">
        <v>3116</v>
      </c>
      <c r="AN286" s="48">
        <v>2507</v>
      </c>
      <c r="AP286" s="48">
        <v>591</v>
      </c>
      <c r="AR286" s="48">
        <v>209</v>
      </c>
      <c r="AS286" s="48">
        <v>1387</v>
      </c>
      <c r="AT286" s="48">
        <v>1476</v>
      </c>
      <c r="AU286" s="48">
        <v>933</v>
      </c>
      <c r="AV286" s="48">
        <v>2411</v>
      </c>
      <c r="AW286" s="48">
        <v>849</v>
      </c>
      <c r="AY286" s="48">
        <v>2929</v>
      </c>
      <c r="AZ286" s="48">
        <v>500</v>
      </c>
      <c r="BA286" s="48">
        <v>1851</v>
      </c>
      <c r="BB286" s="48">
        <v>2618</v>
      </c>
      <c r="BE286" s="48">
        <v>1110</v>
      </c>
      <c r="BG286" s="48">
        <v>2518</v>
      </c>
      <c r="BH286" s="48">
        <v>591</v>
      </c>
      <c r="BJ286" s="48">
        <v>2362</v>
      </c>
      <c r="BK286" s="49">
        <v>984</v>
      </c>
      <c r="BO286" s="49"/>
      <c r="BQ286" s="48">
        <v>197</v>
      </c>
      <c r="CC286" s="48">
        <v>1575</v>
      </c>
      <c r="CI286" s="48">
        <v>1289</v>
      </c>
      <c r="CJ286" s="48">
        <v>1876</v>
      </c>
      <c r="CK286" s="48">
        <v>1059</v>
      </c>
      <c r="CL286" s="48">
        <v>394</v>
      </c>
      <c r="CN286" s="48">
        <v>2306</v>
      </c>
      <c r="CP286" s="48">
        <v>984</v>
      </c>
      <c r="CR286" s="48">
        <v>2360</v>
      </c>
      <c r="CS286" s="48">
        <v>856</v>
      </c>
      <c r="CT286" s="48">
        <v>2713</v>
      </c>
      <c r="CU286" s="48">
        <v>1575</v>
      </c>
      <c r="CW286" s="48">
        <v>1220</v>
      </c>
      <c r="CX286" s="48">
        <v>3165</v>
      </c>
      <c r="CZ286" s="48">
        <v>394</v>
      </c>
      <c r="DA286" s="48">
        <v>2578</v>
      </c>
      <c r="DB286" s="48">
        <v>197</v>
      </c>
      <c r="DD286" s="48">
        <v>1889</v>
      </c>
      <c r="DE286" s="48">
        <v>689</v>
      </c>
      <c r="DG286" s="48">
        <v>236</v>
      </c>
      <c r="DH286" s="48">
        <v>984</v>
      </c>
      <c r="DI286" s="48">
        <v>1535</v>
      </c>
      <c r="DJ286" s="48">
        <v>217</v>
      </c>
      <c r="DL286" s="48">
        <v>1575</v>
      </c>
      <c r="DO286" s="48">
        <v>728</v>
      </c>
      <c r="DT286" s="48">
        <v>1023</v>
      </c>
      <c r="DV286" s="48">
        <v>1177</v>
      </c>
      <c r="DW286" s="48">
        <v>1063</v>
      </c>
      <c r="DX286" s="48">
        <v>2961</v>
      </c>
      <c r="DY286" s="48">
        <v>1928</v>
      </c>
      <c r="DZ286" s="48">
        <v>3389</v>
      </c>
      <c r="EA286" s="48">
        <v>866</v>
      </c>
      <c r="EB286" s="48">
        <v>669</v>
      </c>
      <c r="EC286" s="48">
        <v>1378</v>
      </c>
      <c r="ED286" s="48">
        <v>590</v>
      </c>
      <c r="EE286" s="48">
        <v>2264</v>
      </c>
      <c r="EF286" s="48">
        <v>2067</v>
      </c>
      <c r="EH286" s="48">
        <v>2617</v>
      </c>
      <c r="EI286" s="48">
        <v>1338</v>
      </c>
      <c r="EJ286" s="48">
        <v>197</v>
      </c>
      <c r="EK286" s="48">
        <v>2992</v>
      </c>
      <c r="EL286" s="48">
        <v>945</v>
      </c>
      <c r="EM286" s="48">
        <v>787</v>
      </c>
      <c r="EN286" s="48">
        <v>1968</v>
      </c>
      <c r="EO286" s="48">
        <v>565</v>
      </c>
      <c r="EP286" s="48">
        <v>1601</v>
      </c>
      <c r="EQ286" s="48">
        <v>1201</v>
      </c>
      <c r="ER286" s="48">
        <v>1378</v>
      </c>
      <c r="ES286" s="48">
        <v>1575</v>
      </c>
      <c r="EV286" s="48">
        <v>689</v>
      </c>
      <c r="EW286" s="48">
        <v>591</v>
      </c>
      <c r="EX286" s="48">
        <v>1673</v>
      </c>
      <c r="EY286" s="48">
        <v>2480</v>
      </c>
      <c r="EZ286" s="48">
        <v>1004</v>
      </c>
      <c r="FA286" s="48">
        <v>1771</v>
      </c>
      <c r="FD286" s="48">
        <v>2263</v>
      </c>
      <c r="FE286" s="48">
        <v>472</v>
      </c>
      <c r="FF286" s="48">
        <v>1299</v>
      </c>
      <c r="FG286" s="48">
        <v>1378</v>
      </c>
      <c r="FH286" s="48">
        <v>361</v>
      </c>
      <c r="FI286" s="48">
        <v>984</v>
      </c>
      <c r="FM286" s="48">
        <v>492</v>
      </c>
      <c r="FN286" s="48">
        <v>394</v>
      </c>
      <c r="FP286" s="48">
        <v>1693</v>
      </c>
      <c r="FR286" s="48">
        <v>394</v>
      </c>
      <c r="FS286" s="48">
        <v>236</v>
      </c>
      <c r="FW286" s="48">
        <v>1181</v>
      </c>
      <c r="FX286" s="48">
        <v>590</v>
      </c>
      <c r="GA286" s="48">
        <v>2638</v>
      </c>
      <c r="GB286" s="48">
        <v>807</v>
      </c>
      <c r="GE286" s="48">
        <v>1181</v>
      </c>
      <c r="GF286" s="48">
        <v>1377</v>
      </c>
      <c r="GH286" s="48">
        <v>3805</v>
      </c>
      <c r="GI286" s="48">
        <v>315</v>
      </c>
      <c r="GK286" s="48">
        <v>1181</v>
      </c>
      <c r="GL286" s="48">
        <v>886</v>
      </c>
      <c r="GN286" s="48">
        <v>1378</v>
      </c>
      <c r="GO286" s="48">
        <v>413</v>
      </c>
      <c r="GP286" s="48">
        <v>1614</v>
      </c>
      <c r="GQ286" s="48">
        <v>1890</v>
      </c>
      <c r="GR286" s="48">
        <v>2007</v>
      </c>
      <c r="GS286" s="48">
        <v>1533</v>
      </c>
      <c r="GU286" s="48">
        <v>5063</v>
      </c>
      <c r="GV286" s="48">
        <v>1890</v>
      </c>
      <c r="GW286" s="48">
        <v>1959</v>
      </c>
      <c r="GX286" s="48">
        <v>512</v>
      </c>
      <c r="GY286" s="48">
        <v>787</v>
      </c>
      <c r="HB286" s="48">
        <v>787</v>
      </c>
      <c r="HC286" s="48">
        <v>394</v>
      </c>
      <c r="HD286" s="48">
        <v>1181</v>
      </c>
      <c r="HE286" s="48">
        <v>2501</v>
      </c>
      <c r="HG286" s="48">
        <v>1122</v>
      </c>
      <c r="HI286" s="48">
        <v>807</v>
      </c>
      <c r="HJ286" s="48">
        <v>968</v>
      </c>
      <c r="HK286" s="48">
        <v>1292</v>
      </c>
      <c r="HL286" s="48">
        <v>197</v>
      </c>
      <c r="HO286" s="48">
        <v>630</v>
      </c>
      <c r="HP286" s="48">
        <v>2326</v>
      </c>
      <c r="HS286" s="48">
        <v>669</v>
      </c>
      <c r="HU286" s="48">
        <v>605</v>
      </c>
      <c r="HV286" s="48">
        <v>1260</v>
      </c>
      <c r="HY286" s="48">
        <v>670</v>
      </c>
      <c r="HZ286" s="48">
        <v>827</v>
      </c>
      <c r="IB286" s="48">
        <v>2204</v>
      </c>
      <c r="ID286" s="48">
        <v>590</v>
      </c>
      <c r="IE286" s="48">
        <v>1811</v>
      </c>
      <c r="IF286" s="48">
        <v>1106</v>
      </c>
      <c r="IG286" s="48">
        <v>3661</v>
      </c>
      <c r="IH286" s="48">
        <v>2165</v>
      </c>
      <c r="II286" s="48">
        <v>2362</v>
      </c>
      <c r="IJ286" s="48">
        <v>866</v>
      </c>
      <c r="IK286" s="48">
        <v>2007</v>
      </c>
      <c r="IL286" s="48">
        <v>315</v>
      </c>
      <c r="IM286" s="48">
        <v>315</v>
      </c>
      <c r="IR286" s="48">
        <v>1338</v>
      </c>
      <c r="IS286" s="48">
        <v>827</v>
      </c>
      <c r="IT286" s="48">
        <v>3149</v>
      </c>
      <c r="IY286" s="48">
        <v>2755</v>
      </c>
      <c r="JD286" s="48">
        <v>1181</v>
      </c>
      <c r="JE286" s="48">
        <v>591</v>
      </c>
      <c r="JF286" s="48">
        <v>984</v>
      </c>
      <c r="JG286" s="48">
        <v>709</v>
      </c>
      <c r="JH286" s="48">
        <v>1890</v>
      </c>
      <c r="JI286" s="48">
        <v>2520</v>
      </c>
      <c r="JL286" s="48">
        <v>2362</v>
      </c>
      <c r="JN286" s="48">
        <v>1575</v>
      </c>
      <c r="JQ286" s="48">
        <v>1181</v>
      </c>
      <c r="JR286" s="48">
        <v>551</v>
      </c>
      <c r="JW286" s="48">
        <v>2283</v>
      </c>
      <c r="JX286" s="48">
        <v>984</v>
      </c>
      <c r="JZ286" s="48">
        <v>315</v>
      </c>
      <c r="KU286" s="48">
        <v>984</v>
      </c>
      <c r="KV286" s="48">
        <v>1181</v>
      </c>
      <c r="KZ286" s="48">
        <v>2362</v>
      </c>
      <c r="LA286" s="48">
        <v>4323</v>
      </c>
      <c r="LC286" s="48">
        <v>2441</v>
      </c>
      <c r="LD286" s="48">
        <v>1732</v>
      </c>
      <c r="LF286" s="48">
        <v>2360</v>
      </c>
      <c r="LH286" s="48">
        <v>1181</v>
      </c>
      <c r="MC286" s="48">
        <v>2363</v>
      </c>
      <c r="MD286" s="48">
        <v>1181</v>
      </c>
      <c r="MG286" s="48">
        <v>1181</v>
      </c>
      <c r="MK286" s="48">
        <v>2362</v>
      </c>
      <c r="MM286" s="48">
        <v>1181</v>
      </c>
      <c r="MN286" s="48">
        <v>1575</v>
      </c>
      <c r="MO286" s="48">
        <v>1181</v>
      </c>
      <c r="MQ286" s="48">
        <v>2362</v>
      </c>
      <c r="MR286" s="48">
        <v>4503</v>
      </c>
      <c r="MS286" s="48">
        <v>1299</v>
      </c>
      <c r="MT286" s="48">
        <v>2416</v>
      </c>
      <c r="MU286" s="48">
        <v>1860</v>
      </c>
      <c r="MV286" s="48">
        <v>1181</v>
      </c>
      <c r="MX286" s="48">
        <v>604</v>
      </c>
      <c r="MY286" s="48">
        <v>2442</v>
      </c>
      <c r="MZ286" s="48">
        <v>1083</v>
      </c>
      <c r="NA286" s="48">
        <v>1165</v>
      </c>
      <c r="NB286" s="48">
        <v>3622</v>
      </c>
      <c r="NC286" s="48">
        <v>1181</v>
      </c>
      <c r="NE286" s="48">
        <v>1181</v>
      </c>
      <c r="NG286" s="48">
        <v>2362</v>
      </c>
      <c r="NI286" s="48">
        <v>957</v>
      </c>
      <c r="OG286" s="48">
        <v>1181</v>
      </c>
      <c r="OI286" s="48">
        <v>451</v>
      </c>
      <c r="ON286" s="48">
        <v>1024</v>
      </c>
      <c r="OP286" s="48">
        <v>321</v>
      </c>
      <c r="OQ286" s="48">
        <v>1425</v>
      </c>
      <c r="OS286" s="48">
        <v>1299</v>
      </c>
      <c r="OT286" s="48">
        <v>1181</v>
      </c>
      <c r="OV286" s="48">
        <v>1337</v>
      </c>
      <c r="OW286" s="48">
        <v>1437</v>
      </c>
      <c r="OX286" s="48">
        <v>263</v>
      </c>
      <c r="PB286" s="48">
        <v>710</v>
      </c>
      <c r="PC286" s="48">
        <v>787</v>
      </c>
      <c r="AAO286" s="48">
        <v>270.34005600000006</v>
      </c>
      <c r="AAP286" s="48">
        <v>2693.479824</v>
      </c>
      <c r="ABW286" s="48" t="s">
        <v>399</v>
      </c>
      <c r="ABX286" s="48" t="s">
        <v>399</v>
      </c>
      <c r="ABY286" s="48" t="s">
        <v>399</v>
      </c>
      <c r="ABZ286" s="48" t="s">
        <v>399</v>
      </c>
      <c r="ACA286" s="48" t="s">
        <v>399</v>
      </c>
      <c r="ACB286" s="48" t="s">
        <v>399</v>
      </c>
      <c r="ACC286" s="48" t="s">
        <v>399</v>
      </c>
      <c r="ACD286" s="48">
        <v>5384.334006000001</v>
      </c>
      <c r="ACE286" s="48" t="s">
        <v>399</v>
      </c>
      <c r="ACF286" s="48">
        <v>12991.374000000002</v>
      </c>
      <c r="ACG286" s="48" t="s">
        <v>399</v>
      </c>
      <c r="ACH286" s="48" t="s">
        <v>399</v>
      </c>
      <c r="ACI286" s="48">
        <v>7109.4310020000012</v>
      </c>
      <c r="ACJ286" s="48">
        <v>25789.058423999999</v>
      </c>
      <c r="ACK286" s="48">
        <v>37158.479063999999</v>
      </c>
      <c r="ACL286" s="48" t="s">
        <v>399</v>
      </c>
      <c r="ACM286" s="48">
        <v>7794.430722000001</v>
      </c>
      <c r="ACN286" s="48" t="s">
        <v>399</v>
      </c>
      <c r="ACO286" s="48">
        <v>2703.3868259999999</v>
      </c>
      <c r="ACP286" s="48">
        <v>26934.661404000002</v>
      </c>
      <c r="ACQ286" s="48" t="s">
        <v>399</v>
      </c>
      <c r="ACR286" s="48">
        <v>6495.2933220000004</v>
      </c>
      <c r="ACS286" s="48">
        <v>18619.788366000001</v>
      </c>
      <c r="ACT286" s="48">
        <v>21067.678170000003</v>
      </c>
      <c r="ACU286" s="48">
        <v>11937.497994000001</v>
      </c>
      <c r="ACV286" s="48" t="s">
        <v>399</v>
      </c>
      <c r="ACW286" s="48" t="s">
        <v>399</v>
      </c>
      <c r="ACX286" s="48">
        <v>5841.0004859999999</v>
      </c>
      <c r="ACY286" s="48" t="s">
        <v>399</v>
      </c>
      <c r="ACZ286" s="48" t="s">
        <v>399</v>
      </c>
      <c r="ADA286" s="48">
        <v>11814.27678</v>
      </c>
      <c r="ADB286" s="48">
        <v>12426.052392000001</v>
      </c>
    </row>
    <row r="287" spans="1:782" s="48" customFormat="1" ht="14.25">
      <c r="A287" s="50" t="s">
        <v>370</v>
      </c>
      <c r="BK287" s="49"/>
      <c r="BO287" s="49"/>
    </row>
    <row r="288" spans="1:782" s="48" customFormat="1" ht="14.25">
      <c r="A288" s="53"/>
      <c r="BK288" s="49"/>
      <c r="BO288" s="49"/>
    </row>
    <row r="289" spans="1:1009" s="48" customFormat="1" ht="14.25">
      <c r="A289" s="50" t="s">
        <v>371</v>
      </c>
      <c r="B289" s="48">
        <f t="shared" ref="B289:BM289" si="103">B$4+B$37+B$59+B$74+B$164+B$231</f>
        <v>41657</v>
      </c>
      <c r="C289" s="48">
        <f t="shared" si="103"/>
        <v>37338</v>
      </c>
      <c r="D289" s="48">
        <f t="shared" si="103"/>
        <v>32964</v>
      </c>
      <c r="E289" s="48">
        <f t="shared" si="103"/>
        <v>30935</v>
      </c>
      <c r="F289" s="48">
        <f t="shared" si="103"/>
        <v>41335</v>
      </c>
      <c r="G289" s="48">
        <f t="shared" si="103"/>
        <v>23474</v>
      </c>
      <c r="H289" s="48">
        <f t="shared" si="103"/>
        <v>31965</v>
      </c>
      <c r="I289" s="48">
        <f t="shared" si="103"/>
        <v>25716</v>
      </c>
      <c r="J289" s="48">
        <f t="shared" si="103"/>
        <v>27053</v>
      </c>
      <c r="K289" s="48">
        <f t="shared" si="103"/>
        <v>28035</v>
      </c>
      <c r="L289" s="48">
        <f t="shared" si="103"/>
        <v>22641</v>
      </c>
      <c r="M289" s="48">
        <f t="shared" si="103"/>
        <v>26099</v>
      </c>
      <c r="N289" s="48">
        <f t="shared" si="103"/>
        <v>30401</v>
      </c>
      <c r="O289" s="48">
        <f t="shared" si="103"/>
        <v>28620</v>
      </c>
      <c r="P289" s="48">
        <f t="shared" si="103"/>
        <v>30343</v>
      </c>
      <c r="Q289" s="48">
        <f t="shared" si="103"/>
        <v>17518</v>
      </c>
      <c r="R289" s="48">
        <f t="shared" si="103"/>
        <v>31624</v>
      </c>
      <c r="S289" s="48">
        <f t="shared" si="103"/>
        <v>30762</v>
      </c>
      <c r="T289" s="48">
        <f t="shared" si="103"/>
        <v>24355</v>
      </c>
      <c r="U289" s="48">
        <f t="shared" si="103"/>
        <v>32914</v>
      </c>
      <c r="V289" s="48">
        <f t="shared" si="103"/>
        <v>25970</v>
      </c>
      <c r="W289" s="48">
        <f t="shared" si="103"/>
        <v>39682</v>
      </c>
      <c r="X289" s="48">
        <f t="shared" si="103"/>
        <v>31578</v>
      </c>
      <c r="Y289" s="48">
        <f t="shared" si="103"/>
        <v>24990</v>
      </c>
      <c r="Z289" s="48">
        <f t="shared" si="103"/>
        <v>42750</v>
      </c>
      <c r="AA289" s="48">
        <f t="shared" si="103"/>
        <v>42713</v>
      </c>
      <c r="AB289" s="48">
        <f t="shared" si="103"/>
        <v>38527</v>
      </c>
      <c r="AC289" s="48">
        <f t="shared" si="103"/>
        <v>39186</v>
      </c>
      <c r="AD289" s="48">
        <f t="shared" si="103"/>
        <v>45378</v>
      </c>
      <c r="AE289" s="48">
        <f t="shared" si="103"/>
        <v>40964</v>
      </c>
      <c r="AF289" s="48">
        <f t="shared" si="103"/>
        <v>42717</v>
      </c>
      <c r="AG289" s="48">
        <f t="shared" si="103"/>
        <v>38058</v>
      </c>
      <c r="AH289" s="48">
        <f t="shared" si="103"/>
        <v>40602</v>
      </c>
      <c r="AI289" s="48">
        <f t="shared" si="103"/>
        <v>36134</v>
      </c>
      <c r="AJ289" s="48">
        <f t="shared" si="103"/>
        <v>33595</v>
      </c>
      <c r="AK289" s="48">
        <f t="shared" si="103"/>
        <v>39109</v>
      </c>
      <c r="AL289" s="48">
        <f t="shared" si="103"/>
        <v>40693</v>
      </c>
      <c r="AM289" s="48">
        <f t="shared" si="103"/>
        <v>44744</v>
      </c>
      <c r="AN289" s="48">
        <f t="shared" si="103"/>
        <v>49089</v>
      </c>
      <c r="AO289" s="48">
        <f t="shared" si="103"/>
        <v>35777</v>
      </c>
      <c r="AP289" s="48">
        <f t="shared" si="103"/>
        <v>41717</v>
      </c>
      <c r="AQ289" s="48">
        <f t="shared" si="103"/>
        <v>29542</v>
      </c>
      <c r="AR289" s="48">
        <f t="shared" si="103"/>
        <v>39694</v>
      </c>
      <c r="AS289" s="48">
        <f t="shared" si="103"/>
        <v>40981</v>
      </c>
      <c r="AT289" s="48">
        <f t="shared" si="103"/>
        <v>38794</v>
      </c>
      <c r="AU289" s="48">
        <f t="shared" si="103"/>
        <v>40538</v>
      </c>
      <c r="AV289" s="48">
        <f t="shared" si="103"/>
        <v>42697</v>
      </c>
      <c r="AW289" s="48">
        <f t="shared" si="103"/>
        <v>33606</v>
      </c>
      <c r="AX289" s="48">
        <f t="shared" si="103"/>
        <v>44761</v>
      </c>
      <c r="AY289" s="48">
        <f t="shared" si="103"/>
        <v>33023</v>
      </c>
      <c r="AZ289" s="48">
        <f t="shared" si="103"/>
        <v>44049</v>
      </c>
      <c r="BA289" s="48">
        <f t="shared" si="103"/>
        <v>53386</v>
      </c>
      <c r="BB289" s="48">
        <f t="shared" si="103"/>
        <v>40089</v>
      </c>
      <c r="BC289" s="48">
        <f t="shared" si="103"/>
        <v>43349</v>
      </c>
      <c r="BD289" s="48">
        <f t="shared" si="103"/>
        <v>35927</v>
      </c>
      <c r="BE289" s="48">
        <f t="shared" si="103"/>
        <v>36958</v>
      </c>
      <c r="BF289" s="48">
        <f t="shared" si="103"/>
        <v>37979</v>
      </c>
      <c r="BG289" s="48">
        <f t="shared" si="103"/>
        <v>33706</v>
      </c>
      <c r="BH289" s="48">
        <f t="shared" si="103"/>
        <v>30140</v>
      </c>
      <c r="BI289" s="48">
        <f t="shared" si="103"/>
        <v>24589</v>
      </c>
      <c r="BJ289" s="48">
        <f t="shared" si="103"/>
        <v>30759</v>
      </c>
      <c r="BK289" s="49">
        <f t="shared" si="103"/>
        <v>32658</v>
      </c>
      <c r="BL289" s="48">
        <f t="shared" si="103"/>
        <v>31106</v>
      </c>
      <c r="BM289" s="48">
        <f t="shared" si="103"/>
        <v>31074</v>
      </c>
      <c r="BN289" s="48">
        <f t="shared" ref="BN289:DY289" si="104">BN$4+BN$37+BN$59+BN$74+BN$164+BN$231</f>
        <v>32350</v>
      </c>
      <c r="BO289" s="49">
        <f t="shared" si="104"/>
        <v>28369</v>
      </c>
      <c r="BP289" s="48">
        <f t="shared" si="104"/>
        <v>35018</v>
      </c>
      <c r="BQ289" s="48">
        <f t="shared" si="104"/>
        <v>31672</v>
      </c>
      <c r="BR289" s="48">
        <f t="shared" si="104"/>
        <v>44990</v>
      </c>
      <c r="BS289" s="48">
        <f t="shared" si="104"/>
        <v>22763</v>
      </c>
      <c r="BT289" s="48">
        <f t="shared" si="104"/>
        <v>21082</v>
      </c>
      <c r="BU289" s="48">
        <f t="shared" si="104"/>
        <v>23375</v>
      </c>
      <c r="BV289" s="48">
        <f t="shared" si="104"/>
        <v>26947</v>
      </c>
      <c r="BW289" s="48">
        <f t="shared" si="104"/>
        <v>31252</v>
      </c>
      <c r="BX289" s="48">
        <f t="shared" si="104"/>
        <v>29201</v>
      </c>
      <c r="BY289" s="48">
        <f t="shared" si="104"/>
        <v>27578</v>
      </c>
      <c r="BZ289" s="48">
        <f t="shared" si="104"/>
        <v>39312</v>
      </c>
      <c r="CA289" s="48">
        <f t="shared" si="104"/>
        <v>25224</v>
      </c>
      <c r="CB289" s="48">
        <f t="shared" si="104"/>
        <v>46041</v>
      </c>
      <c r="CC289" s="48">
        <f t="shared" si="104"/>
        <v>39467</v>
      </c>
      <c r="CD289" s="48">
        <f t="shared" si="104"/>
        <v>30896</v>
      </c>
      <c r="CE289" s="48">
        <f t="shared" si="104"/>
        <v>44148</v>
      </c>
      <c r="CF289" s="48">
        <f t="shared" si="104"/>
        <v>40403</v>
      </c>
      <c r="CG289" s="48">
        <f t="shared" si="104"/>
        <v>41094</v>
      </c>
      <c r="CH289" s="48">
        <f t="shared" si="104"/>
        <v>39009</v>
      </c>
      <c r="CI289" s="48">
        <f t="shared" si="104"/>
        <v>37513</v>
      </c>
      <c r="CJ289" s="48">
        <f t="shared" si="104"/>
        <v>37709</v>
      </c>
      <c r="CK289" s="48">
        <f t="shared" si="104"/>
        <v>30616</v>
      </c>
      <c r="CL289" s="48">
        <f t="shared" si="104"/>
        <v>38272</v>
      </c>
      <c r="CM289" s="48">
        <f t="shared" si="104"/>
        <v>36072</v>
      </c>
      <c r="CN289" s="48">
        <f t="shared" si="104"/>
        <v>35861</v>
      </c>
      <c r="CO289" s="48">
        <f t="shared" si="104"/>
        <v>37861</v>
      </c>
      <c r="CP289" s="48">
        <f t="shared" si="104"/>
        <v>35442</v>
      </c>
      <c r="CQ289" s="48">
        <f t="shared" si="104"/>
        <v>43418</v>
      </c>
      <c r="CR289" s="48">
        <f t="shared" si="104"/>
        <v>30025</v>
      </c>
      <c r="CS289" s="48">
        <f t="shared" si="104"/>
        <v>37092</v>
      </c>
      <c r="CT289" s="48">
        <f t="shared" si="104"/>
        <v>34455</v>
      </c>
      <c r="CU289" s="48">
        <f t="shared" si="104"/>
        <v>35581</v>
      </c>
      <c r="CV289" s="48">
        <f t="shared" si="104"/>
        <v>38400</v>
      </c>
      <c r="CW289" s="48">
        <f t="shared" si="104"/>
        <v>35750</v>
      </c>
      <c r="CX289" s="48">
        <f t="shared" si="104"/>
        <v>35889</v>
      </c>
      <c r="CY289" s="48">
        <f t="shared" si="104"/>
        <v>38626</v>
      </c>
      <c r="CZ289" s="48">
        <f t="shared" si="104"/>
        <v>31465</v>
      </c>
      <c r="DA289" s="48">
        <f t="shared" si="104"/>
        <v>30082</v>
      </c>
      <c r="DB289" s="48">
        <f t="shared" si="104"/>
        <v>23824</v>
      </c>
      <c r="DC289" s="48">
        <f t="shared" si="104"/>
        <v>18806</v>
      </c>
      <c r="DD289" s="48">
        <f t="shared" si="104"/>
        <v>23963</v>
      </c>
      <c r="DE289" s="48">
        <f t="shared" si="104"/>
        <v>34196</v>
      </c>
      <c r="DF289" s="48">
        <f t="shared" si="104"/>
        <v>29612</v>
      </c>
      <c r="DG289" s="48">
        <f t="shared" si="104"/>
        <v>32010</v>
      </c>
      <c r="DH289" s="48">
        <f t="shared" si="104"/>
        <v>20852</v>
      </c>
      <c r="DI289" s="48">
        <f t="shared" si="104"/>
        <v>29683</v>
      </c>
      <c r="DJ289" s="48">
        <f t="shared" si="104"/>
        <v>31087</v>
      </c>
      <c r="DK289" s="48">
        <f t="shared" si="104"/>
        <v>24325</v>
      </c>
      <c r="DL289" s="48">
        <f t="shared" si="104"/>
        <v>37718</v>
      </c>
      <c r="DM289" s="48">
        <f t="shared" si="104"/>
        <v>37846</v>
      </c>
      <c r="DN289" s="48">
        <f t="shared" si="104"/>
        <v>35765</v>
      </c>
      <c r="DO289" s="48">
        <f t="shared" si="104"/>
        <v>38943</v>
      </c>
      <c r="DP289" s="48">
        <f t="shared" si="104"/>
        <v>37019</v>
      </c>
      <c r="DQ289" s="48">
        <f t="shared" si="104"/>
        <v>44829</v>
      </c>
      <c r="DR289" s="48">
        <f t="shared" si="104"/>
        <v>39632</v>
      </c>
      <c r="DS289" s="48">
        <f t="shared" si="104"/>
        <v>25164</v>
      </c>
      <c r="DT289" s="48">
        <f t="shared" si="104"/>
        <v>34129</v>
      </c>
      <c r="DU289" s="48">
        <f t="shared" si="104"/>
        <v>30055</v>
      </c>
      <c r="DV289" s="48">
        <f t="shared" si="104"/>
        <v>36479</v>
      </c>
      <c r="DW289" s="48">
        <f t="shared" si="104"/>
        <v>22271</v>
      </c>
      <c r="DX289" s="48">
        <f t="shared" si="104"/>
        <v>40438</v>
      </c>
      <c r="DY289" s="48">
        <f t="shared" si="104"/>
        <v>29225</v>
      </c>
      <c r="DZ289" s="48">
        <f t="shared" ref="DZ289:GK289" si="105">DZ$4+DZ$37+DZ$59+DZ$74+DZ$164+DZ$231</f>
        <v>34851</v>
      </c>
      <c r="EA289" s="48">
        <f t="shared" si="105"/>
        <v>28810</v>
      </c>
      <c r="EB289" s="48">
        <f t="shared" si="105"/>
        <v>31082</v>
      </c>
      <c r="EC289" s="48">
        <f t="shared" si="105"/>
        <v>38503</v>
      </c>
      <c r="ED289" s="48">
        <f t="shared" si="105"/>
        <v>23265</v>
      </c>
      <c r="EE289" s="48">
        <f t="shared" si="105"/>
        <v>24753</v>
      </c>
      <c r="EF289" s="48">
        <f t="shared" si="105"/>
        <v>31469</v>
      </c>
      <c r="EG289" s="48">
        <f t="shared" si="105"/>
        <v>26573</v>
      </c>
      <c r="EH289" s="48">
        <f t="shared" si="105"/>
        <v>43420</v>
      </c>
      <c r="EI289" s="48">
        <f t="shared" si="105"/>
        <v>30488</v>
      </c>
      <c r="EJ289" s="48">
        <f t="shared" si="105"/>
        <v>25064</v>
      </c>
      <c r="EK289" s="48">
        <f t="shared" si="105"/>
        <v>29910</v>
      </c>
      <c r="EL289" s="48">
        <f t="shared" si="105"/>
        <v>27708</v>
      </c>
      <c r="EM289" s="48">
        <f t="shared" si="105"/>
        <v>26803</v>
      </c>
      <c r="EN289" s="48">
        <f t="shared" si="105"/>
        <v>30424</v>
      </c>
      <c r="EO289" s="48">
        <f t="shared" si="105"/>
        <v>28112</v>
      </c>
      <c r="EP289" s="48">
        <f t="shared" si="105"/>
        <v>18381</v>
      </c>
      <c r="EQ289" s="48">
        <f t="shared" si="105"/>
        <v>27171</v>
      </c>
      <c r="ER289" s="48">
        <f t="shared" si="105"/>
        <v>30051</v>
      </c>
      <c r="ES289" s="48">
        <f t="shared" si="105"/>
        <v>22847</v>
      </c>
      <c r="ET289" s="48">
        <f t="shared" si="105"/>
        <v>24196</v>
      </c>
      <c r="EU289" s="48">
        <f t="shared" si="105"/>
        <v>22276</v>
      </c>
      <c r="EV289" s="48">
        <f t="shared" si="105"/>
        <v>19638</v>
      </c>
      <c r="EW289" s="48">
        <f t="shared" si="105"/>
        <v>21564</v>
      </c>
      <c r="EX289" s="48">
        <f t="shared" si="105"/>
        <v>20355</v>
      </c>
      <c r="EY289" s="48">
        <f t="shared" si="105"/>
        <v>22892</v>
      </c>
      <c r="EZ289" s="48">
        <f t="shared" si="105"/>
        <v>22298</v>
      </c>
      <c r="FA289" s="48">
        <f t="shared" si="105"/>
        <v>14661</v>
      </c>
      <c r="FB289" s="48">
        <f t="shared" si="105"/>
        <v>8646</v>
      </c>
      <c r="FC289" s="48">
        <f t="shared" si="105"/>
        <v>10151</v>
      </c>
      <c r="FD289" s="48">
        <f t="shared" si="105"/>
        <v>28294</v>
      </c>
      <c r="FE289" s="48">
        <f t="shared" si="105"/>
        <v>24831</v>
      </c>
      <c r="FF289" s="48">
        <f t="shared" si="105"/>
        <v>20187</v>
      </c>
      <c r="FG289" s="48">
        <f t="shared" si="105"/>
        <v>17361</v>
      </c>
      <c r="FH289" s="48">
        <f t="shared" si="105"/>
        <v>17280</v>
      </c>
      <c r="FI289" s="48">
        <f t="shared" si="105"/>
        <v>10425</v>
      </c>
      <c r="FJ289" s="48">
        <f t="shared" si="105"/>
        <v>15564</v>
      </c>
      <c r="FK289" s="48">
        <f t="shared" si="105"/>
        <v>15430</v>
      </c>
      <c r="FL289" s="48">
        <f t="shared" si="105"/>
        <v>9463</v>
      </c>
      <c r="FM289" s="48">
        <f t="shared" si="105"/>
        <v>14425</v>
      </c>
      <c r="FN289" s="48">
        <f t="shared" si="105"/>
        <v>16174</v>
      </c>
      <c r="FO289" s="48">
        <f t="shared" si="105"/>
        <v>10508</v>
      </c>
      <c r="FP289" s="48">
        <f t="shared" si="105"/>
        <v>8057</v>
      </c>
      <c r="FQ289" s="48">
        <f t="shared" si="105"/>
        <v>16503</v>
      </c>
      <c r="FR289" s="48">
        <f t="shared" si="105"/>
        <v>13872</v>
      </c>
      <c r="FS289" s="48">
        <f t="shared" si="105"/>
        <v>8047</v>
      </c>
      <c r="FT289" s="48">
        <f t="shared" si="105"/>
        <v>7305</v>
      </c>
      <c r="FU289" s="48">
        <f t="shared" si="105"/>
        <v>9611</v>
      </c>
      <c r="FV289" s="48">
        <f t="shared" si="105"/>
        <v>11412</v>
      </c>
      <c r="FW289" s="48">
        <f t="shared" si="105"/>
        <v>21444</v>
      </c>
      <c r="FX289" s="48">
        <f t="shared" si="105"/>
        <v>6338</v>
      </c>
      <c r="FY289" s="48">
        <f t="shared" si="105"/>
        <v>14815</v>
      </c>
      <c r="FZ289" s="48">
        <f t="shared" si="105"/>
        <v>9707</v>
      </c>
      <c r="GA289" s="48">
        <f t="shared" si="105"/>
        <v>11745</v>
      </c>
      <c r="GB289" s="48">
        <f t="shared" si="105"/>
        <v>16192</v>
      </c>
      <c r="GC289" s="48">
        <f t="shared" si="105"/>
        <v>14539</v>
      </c>
      <c r="GD289" s="48">
        <f t="shared" si="105"/>
        <v>15922</v>
      </c>
      <c r="GE289" s="48">
        <f t="shared" si="105"/>
        <v>17784</v>
      </c>
      <c r="GF289" s="48">
        <f t="shared" si="105"/>
        <v>19746</v>
      </c>
      <c r="GG289" s="48">
        <f t="shared" si="105"/>
        <v>10548</v>
      </c>
      <c r="GH289" s="48">
        <f t="shared" si="105"/>
        <v>14703</v>
      </c>
      <c r="GI289" s="48">
        <f t="shared" si="105"/>
        <v>12845</v>
      </c>
      <c r="GJ289" s="48">
        <f t="shared" si="105"/>
        <v>11647</v>
      </c>
      <c r="GK289" s="48">
        <f t="shared" si="105"/>
        <v>6835</v>
      </c>
      <c r="GL289" s="48">
        <f t="shared" ref="GL289:IW289" si="106">GL$4+GL$37+GL$59+GL$74+GL$164+GL$231</f>
        <v>12695</v>
      </c>
      <c r="GM289" s="48">
        <f t="shared" si="106"/>
        <v>14559</v>
      </c>
      <c r="GN289" s="48">
        <f t="shared" si="106"/>
        <v>12421</v>
      </c>
      <c r="GO289" s="48">
        <f t="shared" si="106"/>
        <v>11656</v>
      </c>
      <c r="GP289" s="48">
        <f t="shared" si="106"/>
        <v>6402</v>
      </c>
      <c r="GQ289" s="48">
        <f t="shared" si="106"/>
        <v>14144</v>
      </c>
      <c r="GR289" s="48">
        <f t="shared" si="106"/>
        <v>5860</v>
      </c>
      <c r="GS289" s="48">
        <f t="shared" si="106"/>
        <v>14925</v>
      </c>
      <c r="GT289" s="48">
        <f t="shared" si="106"/>
        <v>8224</v>
      </c>
      <c r="GU289" s="48">
        <f t="shared" si="106"/>
        <v>16338</v>
      </c>
      <c r="GV289" s="48">
        <f t="shared" si="106"/>
        <v>10358</v>
      </c>
      <c r="GW289" s="48">
        <f t="shared" si="106"/>
        <v>11555</v>
      </c>
      <c r="GX289" s="48">
        <f t="shared" si="106"/>
        <v>15269</v>
      </c>
      <c r="GY289" s="48">
        <f t="shared" si="106"/>
        <v>15634</v>
      </c>
      <c r="GZ289" s="48">
        <f t="shared" si="106"/>
        <v>7164</v>
      </c>
      <c r="HA289" s="48">
        <f t="shared" si="106"/>
        <v>12139</v>
      </c>
      <c r="HB289" s="48">
        <f t="shared" si="106"/>
        <v>17820</v>
      </c>
      <c r="HC289" s="48">
        <f t="shared" si="106"/>
        <v>9986</v>
      </c>
      <c r="HD289" s="48">
        <f t="shared" si="106"/>
        <v>20188</v>
      </c>
      <c r="HE289" s="48">
        <f t="shared" si="106"/>
        <v>17986</v>
      </c>
      <c r="HF289" s="48">
        <f t="shared" si="106"/>
        <v>21972</v>
      </c>
      <c r="HG289" s="48">
        <f t="shared" si="106"/>
        <v>25329</v>
      </c>
      <c r="HH289" s="48">
        <f t="shared" si="106"/>
        <v>22436</v>
      </c>
      <c r="HI289" s="48">
        <f t="shared" si="106"/>
        <v>32317</v>
      </c>
      <c r="HJ289" s="48">
        <f t="shared" si="106"/>
        <v>26952</v>
      </c>
      <c r="HK289" s="48">
        <f t="shared" si="106"/>
        <v>31356</v>
      </c>
      <c r="HL289" s="48">
        <f t="shared" si="106"/>
        <v>17217</v>
      </c>
      <c r="HM289" s="48">
        <f t="shared" si="106"/>
        <v>30850</v>
      </c>
      <c r="HN289" s="48">
        <f t="shared" si="106"/>
        <v>30293</v>
      </c>
      <c r="HO289" s="48">
        <f t="shared" si="106"/>
        <v>36069</v>
      </c>
      <c r="HP289" s="48">
        <f t="shared" si="106"/>
        <v>40491</v>
      </c>
      <c r="HQ289" s="48">
        <f t="shared" si="106"/>
        <v>25239</v>
      </c>
      <c r="HR289" s="48">
        <f t="shared" si="106"/>
        <v>37706</v>
      </c>
      <c r="HS289" s="48">
        <f t="shared" si="106"/>
        <v>29077</v>
      </c>
      <c r="HT289" s="48">
        <f t="shared" si="106"/>
        <v>19336</v>
      </c>
      <c r="HU289" s="48">
        <f t="shared" si="106"/>
        <v>21334</v>
      </c>
      <c r="HV289" s="48">
        <f t="shared" si="106"/>
        <v>29851</v>
      </c>
      <c r="HW289" s="48">
        <f t="shared" si="106"/>
        <v>29006</v>
      </c>
      <c r="HX289" s="48">
        <f t="shared" si="106"/>
        <v>22168</v>
      </c>
      <c r="HY289" s="48">
        <f t="shared" si="106"/>
        <v>27411</v>
      </c>
      <c r="HZ289" s="48">
        <f t="shared" si="106"/>
        <v>33206</v>
      </c>
      <c r="IA289" s="48">
        <f t="shared" si="106"/>
        <v>31675</v>
      </c>
      <c r="IB289" s="48">
        <f t="shared" si="106"/>
        <v>41617</v>
      </c>
      <c r="IC289" s="48">
        <f t="shared" si="106"/>
        <v>36861</v>
      </c>
      <c r="ID289" s="48">
        <f t="shared" si="106"/>
        <v>38455</v>
      </c>
      <c r="IE289" s="48">
        <f t="shared" si="106"/>
        <v>45270</v>
      </c>
      <c r="IF289" s="48">
        <f t="shared" si="106"/>
        <v>52561</v>
      </c>
      <c r="IG289" s="48">
        <f t="shared" si="106"/>
        <v>51600</v>
      </c>
      <c r="IH289" s="48">
        <f t="shared" si="106"/>
        <v>58263</v>
      </c>
      <c r="II289" s="48">
        <f t="shared" si="106"/>
        <v>64301</v>
      </c>
      <c r="IJ289" s="48">
        <f t="shared" si="106"/>
        <v>45587</v>
      </c>
      <c r="IK289" s="48">
        <f t="shared" si="106"/>
        <v>49250</v>
      </c>
      <c r="IL289" s="48">
        <f t="shared" si="106"/>
        <v>48047</v>
      </c>
      <c r="IM289" s="48">
        <f t="shared" si="106"/>
        <v>41881</v>
      </c>
      <c r="IN289" s="48">
        <f t="shared" si="106"/>
        <v>46017</v>
      </c>
      <c r="IO289" s="48">
        <f t="shared" si="106"/>
        <v>38586</v>
      </c>
      <c r="IP289" s="48">
        <f t="shared" si="106"/>
        <v>45563</v>
      </c>
      <c r="IQ289" s="48">
        <f t="shared" si="106"/>
        <v>45343</v>
      </c>
      <c r="IR289" s="48">
        <f t="shared" si="106"/>
        <v>38897</v>
      </c>
      <c r="IS289" s="48">
        <f t="shared" si="106"/>
        <v>34920</v>
      </c>
      <c r="IT289" s="48">
        <f t="shared" si="106"/>
        <v>49469</v>
      </c>
      <c r="IU289" s="48">
        <f t="shared" si="106"/>
        <v>37262</v>
      </c>
      <c r="IV289" s="48">
        <f t="shared" si="106"/>
        <v>37087</v>
      </c>
      <c r="IW289" s="48">
        <f t="shared" si="106"/>
        <v>31999</v>
      </c>
      <c r="IX289" s="48">
        <f t="shared" ref="IX289:LI289" si="107">IX$4+IX$37+IX$59+IX$74+IX$164+IX$231</f>
        <v>44903</v>
      </c>
      <c r="IY289" s="48">
        <f t="shared" si="107"/>
        <v>35532</v>
      </c>
      <c r="IZ289" s="48">
        <f t="shared" si="107"/>
        <v>37547</v>
      </c>
      <c r="JA289" s="48">
        <f t="shared" si="107"/>
        <v>41877</v>
      </c>
      <c r="JB289" s="48">
        <f t="shared" si="107"/>
        <v>34842</v>
      </c>
      <c r="JC289" s="48">
        <f t="shared" si="107"/>
        <v>47681</v>
      </c>
      <c r="JD289" s="48">
        <f t="shared" si="107"/>
        <v>29504</v>
      </c>
      <c r="JE289" s="48">
        <f t="shared" si="107"/>
        <v>40917</v>
      </c>
      <c r="JF289" s="48">
        <f t="shared" si="107"/>
        <v>23051</v>
      </c>
      <c r="JG289" s="48">
        <f t="shared" si="107"/>
        <v>34872</v>
      </c>
      <c r="JH289" s="48">
        <f t="shared" si="107"/>
        <v>36351</v>
      </c>
      <c r="JI289" s="48">
        <f t="shared" si="107"/>
        <v>27914</v>
      </c>
      <c r="JJ289" s="48">
        <f t="shared" si="107"/>
        <v>28362</v>
      </c>
      <c r="JK289" s="48">
        <f t="shared" si="107"/>
        <v>16798</v>
      </c>
      <c r="JL289" s="48">
        <f t="shared" si="107"/>
        <v>20844</v>
      </c>
      <c r="JM289" s="48">
        <f t="shared" si="107"/>
        <v>16173</v>
      </c>
      <c r="JN289" s="48">
        <f t="shared" si="107"/>
        <v>20685</v>
      </c>
      <c r="JO289" s="48">
        <f t="shared" si="107"/>
        <v>29770</v>
      </c>
      <c r="JP289" s="48">
        <f t="shared" si="107"/>
        <v>21097</v>
      </c>
      <c r="JQ289" s="48">
        <f t="shared" si="107"/>
        <v>21958</v>
      </c>
      <c r="JR289" s="48">
        <f t="shared" si="107"/>
        <v>31589</v>
      </c>
      <c r="JS289" s="48">
        <f t="shared" si="107"/>
        <v>24006</v>
      </c>
      <c r="JT289" s="48">
        <f t="shared" si="107"/>
        <v>21217</v>
      </c>
      <c r="JU289" s="48">
        <f t="shared" si="107"/>
        <v>19752</v>
      </c>
      <c r="JV289" s="48">
        <f t="shared" si="107"/>
        <v>29434</v>
      </c>
      <c r="JW289" s="48">
        <f t="shared" si="107"/>
        <v>35742</v>
      </c>
      <c r="JX289" s="48">
        <f t="shared" si="107"/>
        <v>26051</v>
      </c>
      <c r="JY289" s="48">
        <f t="shared" si="107"/>
        <v>27619</v>
      </c>
      <c r="JZ289" s="48">
        <f t="shared" si="107"/>
        <v>28707</v>
      </c>
      <c r="KA289" s="48">
        <f t="shared" si="107"/>
        <v>35780</v>
      </c>
      <c r="KB289" s="48">
        <f t="shared" si="107"/>
        <v>50462</v>
      </c>
      <c r="KC289" s="48">
        <f t="shared" si="107"/>
        <v>46491</v>
      </c>
      <c r="KD289" s="48">
        <f t="shared" si="107"/>
        <v>28951</v>
      </c>
      <c r="KE289" s="48">
        <f t="shared" si="107"/>
        <v>39462</v>
      </c>
      <c r="KF289" s="48">
        <f t="shared" si="107"/>
        <v>30069</v>
      </c>
      <c r="KG289" s="48">
        <f t="shared" si="107"/>
        <v>41029</v>
      </c>
      <c r="KH289" s="48">
        <f t="shared" si="107"/>
        <v>33832</v>
      </c>
      <c r="KI289" s="48">
        <f t="shared" si="107"/>
        <v>41204</v>
      </c>
      <c r="KJ289" s="48">
        <f t="shared" si="107"/>
        <v>49223</v>
      </c>
      <c r="KK289" s="48">
        <f t="shared" si="107"/>
        <v>41159</v>
      </c>
      <c r="KL289" s="48">
        <f t="shared" si="107"/>
        <v>44178</v>
      </c>
      <c r="KM289" s="48">
        <f t="shared" si="107"/>
        <v>43897</v>
      </c>
      <c r="KN289" s="48">
        <f t="shared" si="107"/>
        <v>39266</v>
      </c>
      <c r="KO289" s="48">
        <f t="shared" si="107"/>
        <v>38746</v>
      </c>
      <c r="KP289" s="48">
        <f t="shared" si="107"/>
        <v>29564</v>
      </c>
      <c r="KQ289" s="48">
        <f t="shared" si="107"/>
        <v>43622</v>
      </c>
      <c r="KR289" s="48">
        <f t="shared" si="107"/>
        <v>42838</v>
      </c>
      <c r="KS289" s="48">
        <f t="shared" si="107"/>
        <v>40987</v>
      </c>
      <c r="KT289" s="48">
        <f t="shared" si="107"/>
        <v>36946</v>
      </c>
      <c r="KU289" s="48">
        <f t="shared" si="107"/>
        <v>40302</v>
      </c>
      <c r="KV289" s="48">
        <f t="shared" si="107"/>
        <v>45781</v>
      </c>
      <c r="KW289" s="48">
        <f t="shared" si="107"/>
        <v>43238</v>
      </c>
      <c r="KX289" s="48">
        <f t="shared" si="107"/>
        <v>36254</v>
      </c>
      <c r="KY289" s="48">
        <f t="shared" si="107"/>
        <v>31871</v>
      </c>
      <c r="KZ289" s="48">
        <f t="shared" si="107"/>
        <v>35377</v>
      </c>
      <c r="LA289" s="48">
        <f t="shared" si="107"/>
        <v>33791</v>
      </c>
      <c r="LB289" s="48">
        <f t="shared" si="107"/>
        <v>38370</v>
      </c>
      <c r="LC289" s="48">
        <f t="shared" si="107"/>
        <v>35268</v>
      </c>
      <c r="LD289" s="48">
        <f t="shared" si="107"/>
        <v>27175</v>
      </c>
      <c r="LE289" s="48">
        <f t="shared" si="107"/>
        <v>28558</v>
      </c>
      <c r="LF289" s="48">
        <f t="shared" si="107"/>
        <v>31905</v>
      </c>
      <c r="LG289" s="48">
        <f t="shared" si="107"/>
        <v>19727</v>
      </c>
      <c r="LH289" s="48">
        <f t="shared" si="107"/>
        <v>23149</v>
      </c>
      <c r="LI289" s="48">
        <f t="shared" si="107"/>
        <v>19505</v>
      </c>
      <c r="LJ289" s="48">
        <f t="shared" ref="LJ289:NU289" si="108">LJ$4+LJ$37+LJ$59+LJ$74+LJ$164+LJ$231</f>
        <v>15704</v>
      </c>
      <c r="LK289" s="48">
        <f t="shared" si="108"/>
        <v>19110</v>
      </c>
      <c r="LL289" s="48">
        <f t="shared" si="108"/>
        <v>11646</v>
      </c>
      <c r="LM289" s="48">
        <f t="shared" si="108"/>
        <v>15040</v>
      </c>
      <c r="LN289" s="48">
        <f t="shared" si="108"/>
        <v>19720</v>
      </c>
      <c r="LO289" s="48">
        <f t="shared" si="108"/>
        <v>13127</v>
      </c>
      <c r="LP289" s="48">
        <f t="shared" si="108"/>
        <v>19733</v>
      </c>
      <c r="LQ289" s="48">
        <f t="shared" si="108"/>
        <v>22312</v>
      </c>
      <c r="LR289" s="48">
        <f t="shared" si="108"/>
        <v>28308</v>
      </c>
      <c r="LS289" s="48">
        <f t="shared" si="108"/>
        <v>22662</v>
      </c>
      <c r="LT289" s="48">
        <f t="shared" si="108"/>
        <v>14927</v>
      </c>
      <c r="LU289" s="48">
        <f t="shared" si="108"/>
        <v>21668</v>
      </c>
      <c r="LV289" s="48">
        <f t="shared" si="108"/>
        <v>22897</v>
      </c>
      <c r="LW289" s="48">
        <f t="shared" si="108"/>
        <v>23616</v>
      </c>
      <c r="LX289" s="48">
        <f t="shared" si="108"/>
        <v>28621</v>
      </c>
      <c r="LY289" s="48">
        <f t="shared" si="108"/>
        <v>18032</v>
      </c>
      <c r="LZ289" s="48">
        <f t="shared" si="108"/>
        <v>27459</v>
      </c>
      <c r="MA289" s="48">
        <f t="shared" si="108"/>
        <v>35784</v>
      </c>
      <c r="MB289" s="48">
        <f t="shared" si="108"/>
        <v>29112</v>
      </c>
      <c r="MC289" s="48">
        <f t="shared" si="108"/>
        <v>38258</v>
      </c>
      <c r="MD289" s="48">
        <f t="shared" si="108"/>
        <v>32092</v>
      </c>
      <c r="ME289" s="48">
        <f t="shared" si="108"/>
        <v>39922</v>
      </c>
      <c r="MF289" s="48">
        <f t="shared" si="108"/>
        <v>38942</v>
      </c>
      <c r="MG289" s="48">
        <f t="shared" si="108"/>
        <v>42988</v>
      </c>
      <c r="MH289" s="48">
        <f t="shared" si="108"/>
        <v>44180</v>
      </c>
      <c r="MI289" s="48">
        <f t="shared" si="108"/>
        <v>43345</v>
      </c>
      <c r="MJ289" s="48">
        <f t="shared" si="108"/>
        <v>45061</v>
      </c>
      <c r="MK289" s="48">
        <f t="shared" si="108"/>
        <v>46076</v>
      </c>
      <c r="ML289" s="48">
        <f t="shared" si="108"/>
        <v>45201</v>
      </c>
      <c r="MM289" s="48">
        <f t="shared" si="108"/>
        <v>44626</v>
      </c>
      <c r="MN289" s="48">
        <f t="shared" si="108"/>
        <v>45196</v>
      </c>
      <c r="MO289" s="48">
        <f t="shared" si="108"/>
        <v>30967</v>
      </c>
      <c r="MP289" s="48">
        <f t="shared" si="108"/>
        <v>42029</v>
      </c>
      <c r="MQ289" s="48">
        <f t="shared" si="108"/>
        <v>67239</v>
      </c>
      <c r="MR289" s="48">
        <f t="shared" si="108"/>
        <v>48626</v>
      </c>
      <c r="MS289" s="48">
        <f t="shared" si="108"/>
        <v>57132</v>
      </c>
      <c r="MT289" s="48">
        <f t="shared" si="108"/>
        <v>47035</v>
      </c>
      <c r="MU289" s="48">
        <f t="shared" si="108"/>
        <v>53542</v>
      </c>
      <c r="MV289" s="48">
        <f t="shared" si="108"/>
        <v>52026</v>
      </c>
      <c r="MW289" s="48">
        <f t="shared" si="108"/>
        <v>51916</v>
      </c>
      <c r="MX289" s="48">
        <f t="shared" si="108"/>
        <v>44912</v>
      </c>
      <c r="MY289" s="48">
        <f t="shared" si="108"/>
        <v>58598</v>
      </c>
      <c r="MZ289" s="48">
        <f t="shared" si="108"/>
        <v>45007</v>
      </c>
      <c r="NA289" s="48">
        <f t="shared" si="108"/>
        <v>50377</v>
      </c>
      <c r="NB289" s="48">
        <f t="shared" si="108"/>
        <v>55986</v>
      </c>
      <c r="NC289" s="48">
        <f t="shared" si="108"/>
        <v>57285</v>
      </c>
      <c r="ND289" s="48">
        <f t="shared" si="108"/>
        <v>52593</v>
      </c>
      <c r="NE289" s="48">
        <f t="shared" si="108"/>
        <v>51041</v>
      </c>
      <c r="NF289" s="48">
        <f t="shared" si="108"/>
        <v>53316</v>
      </c>
      <c r="NG289" s="48">
        <f t="shared" si="108"/>
        <v>58467</v>
      </c>
      <c r="NH289" s="48">
        <f t="shared" si="108"/>
        <v>45745</v>
      </c>
      <c r="NI289" s="48">
        <f t="shared" si="108"/>
        <v>34604</v>
      </c>
      <c r="NJ289" s="48">
        <f t="shared" si="108"/>
        <v>21697</v>
      </c>
      <c r="NK289" s="48">
        <f t="shared" si="108"/>
        <v>34693</v>
      </c>
      <c r="NL289" s="48">
        <f t="shared" si="108"/>
        <v>36582</v>
      </c>
      <c r="NM289" s="48">
        <f t="shared" si="108"/>
        <v>26950</v>
      </c>
      <c r="NN289" s="48">
        <f t="shared" si="108"/>
        <v>34489</v>
      </c>
      <c r="NO289" s="48">
        <f t="shared" si="108"/>
        <v>32631</v>
      </c>
      <c r="NP289" s="48">
        <f t="shared" si="108"/>
        <v>46615</v>
      </c>
      <c r="NQ289" s="48">
        <f t="shared" si="108"/>
        <v>34336</v>
      </c>
      <c r="NR289" s="48">
        <f t="shared" si="108"/>
        <v>31705</v>
      </c>
      <c r="NS289" s="48">
        <f t="shared" si="108"/>
        <v>39079</v>
      </c>
      <c r="NT289" s="48">
        <f t="shared" si="108"/>
        <v>25116</v>
      </c>
      <c r="NU289" s="48">
        <f t="shared" si="108"/>
        <v>34635</v>
      </c>
      <c r="NV289" s="48">
        <f t="shared" ref="NV289:QG289" si="109">NV$4+NV$37+NV$59+NV$74+NV$164+NV$231</f>
        <v>35858</v>
      </c>
      <c r="NW289" s="48">
        <f t="shared" si="109"/>
        <v>38829</v>
      </c>
      <c r="NX289" s="48">
        <f t="shared" si="109"/>
        <v>41817</v>
      </c>
      <c r="NY289" s="48">
        <f t="shared" si="109"/>
        <v>44219</v>
      </c>
      <c r="NZ289" s="48">
        <f t="shared" si="109"/>
        <v>49441</v>
      </c>
      <c r="OA289" s="48">
        <f t="shared" si="109"/>
        <v>46535</v>
      </c>
      <c r="OB289" s="48">
        <f t="shared" si="109"/>
        <v>57471</v>
      </c>
      <c r="OC289" s="48">
        <f t="shared" si="109"/>
        <v>57085</v>
      </c>
      <c r="OD289" s="48">
        <f t="shared" si="109"/>
        <v>61612</v>
      </c>
      <c r="OE289" s="48">
        <f t="shared" si="109"/>
        <v>53462</v>
      </c>
      <c r="OF289" s="48">
        <f t="shared" si="109"/>
        <v>61795</v>
      </c>
      <c r="OG289" s="48">
        <f t="shared" si="109"/>
        <v>58581</v>
      </c>
      <c r="OH289" s="48">
        <f t="shared" si="109"/>
        <v>47750</v>
      </c>
      <c r="OI289" s="48">
        <f t="shared" si="109"/>
        <v>52696</v>
      </c>
      <c r="OJ289" s="48">
        <f t="shared" si="109"/>
        <v>57757</v>
      </c>
      <c r="OK289" s="48">
        <f t="shared" si="109"/>
        <v>44524</v>
      </c>
      <c r="OL289" s="48">
        <f t="shared" si="109"/>
        <v>32929</v>
      </c>
      <c r="OM289" s="48">
        <f t="shared" si="109"/>
        <v>55917</v>
      </c>
      <c r="ON289" s="48">
        <f t="shared" si="109"/>
        <v>46414</v>
      </c>
      <c r="OO289" s="48">
        <f t="shared" si="109"/>
        <v>47033</v>
      </c>
      <c r="OP289" s="48">
        <f t="shared" si="109"/>
        <v>46339</v>
      </c>
      <c r="OQ289" s="48">
        <f t="shared" si="109"/>
        <v>42239</v>
      </c>
      <c r="OR289" s="48">
        <f t="shared" si="109"/>
        <v>48046</v>
      </c>
      <c r="OS289" s="48">
        <f t="shared" si="109"/>
        <v>38175</v>
      </c>
      <c r="OT289" s="48">
        <f t="shared" si="109"/>
        <v>44377</v>
      </c>
      <c r="OU289" s="48">
        <f t="shared" si="109"/>
        <v>39708</v>
      </c>
      <c r="OV289" s="48">
        <f t="shared" si="109"/>
        <v>44211</v>
      </c>
      <c r="OW289" s="48">
        <f t="shared" si="109"/>
        <v>28333</v>
      </c>
      <c r="OX289" s="48">
        <f t="shared" si="109"/>
        <v>29470</v>
      </c>
      <c r="OY289" s="48">
        <f t="shared" si="109"/>
        <v>28029</v>
      </c>
      <c r="OZ289" s="48">
        <f t="shared" si="109"/>
        <v>18969</v>
      </c>
      <c r="PA289" s="48">
        <f t="shared" si="109"/>
        <v>17837</v>
      </c>
      <c r="PB289" s="48">
        <f t="shared" si="109"/>
        <v>20070</v>
      </c>
      <c r="PC289" s="48">
        <f t="shared" si="109"/>
        <v>20679</v>
      </c>
      <c r="PD289" s="48">
        <f t="shared" si="109"/>
        <v>36.612240000000007</v>
      </c>
      <c r="PE289" s="48">
        <f t="shared" si="109"/>
        <v>0</v>
      </c>
      <c r="PF289" s="48">
        <f t="shared" si="109"/>
        <v>0</v>
      </c>
      <c r="PG289" s="48">
        <f t="shared" si="109"/>
        <v>32.793544000000004</v>
      </c>
      <c r="PH289" s="48">
        <f t="shared" si="109"/>
        <v>28.896112000000002</v>
      </c>
      <c r="PI289" s="48">
        <f t="shared" si="109"/>
        <v>27.951280000000004</v>
      </c>
      <c r="PJ289" s="48">
        <f t="shared" si="109"/>
        <v>84.838040000000007</v>
      </c>
      <c r="PK289" s="48">
        <f t="shared" si="109"/>
        <v>108.97062400000002</v>
      </c>
      <c r="PL289" s="48">
        <f t="shared" si="109"/>
        <v>19.290320000000001</v>
      </c>
      <c r="PM289" s="48">
        <f t="shared" si="109"/>
        <v>99.325464000000011</v>
      </c>
      <c r="PN289" s="48">
        <f t="shared" si="109"/>
        <v>33.738376000000002</v>
      </c>
      <c r="PO289" s="48">
        <f t="shared" si="109"/>
        <v>38.580640000000002</v>
      </c>
      <c r="PP289" s="48">
        <f t="shared" si="109"/>
        <v>87.751272000000014</v>
      </c>
      <c r="PQ289" s="48">
        <f t="shared" si="109"/>
        <v>47.202232000000002</v>
      </c>
      <c r="PR289" s="48">
        <f t="shared" si="109"/>
        <v>65.547719999999998</v>
      </c>
      <c r="PS289" s="48">
        <f t="shared" si="109"/>
        <v>143.614464</v>
      </c>
      <c r="PT289" s="48">
        <f t="shared" si="109"/>
        <v>38.580640000000002</v>
      </c>
      <c r="PU289" s="48">
        <f t="shared" si="109"/>
        <v>0</v>
      </c>
      <c r="PV289" s="48">
        <f t="shared" si="109"/>
        <v>48.2258</v>
      </c>
      <c r="PW289" s="48">
        <f t="shared" si="109"/>
        <v>27.006447999999999</v>
      </c>
      <c r="PX289" s="48">
        <f t="shared" si="109"/>
        <v>78.066744</v>
      </c>
      <c r="PY289" s="48">
        <f t="shared" si="109"/>
        <v>122.47384800000002</v>
      </c>
      <c r="PZ289" s="48">
        <f t="shared" si="109"/>
        <v>33.738376000000002</v>
      </c>
      <c r="QA289" s="48">
        <f t="shared" si="109"/>
        <v>0</v>
      </c>
      <c r="QB289" s="48">
        <f t="shared" si="109"/>
        <v>0</v>
      </c>
      <c r="QC289" s="48">
        <f t="shared" si="109"/>
        <v>33.738376000000002</v>
      </c>
      <c r="QD289" s="48">
        <f t="shared" si="109"/>
        <v>3.8580640000000002</v>
      </c>
      <c r="QE289" s="48">
        <f t="shared" si="109"/>
        <v>49.131264000000002</v>
      </c>
      <c r="QF289" s="48">
        <f t="shared" si="109"/>
        <v>105.03382400000001</v>
      </c>
      <c r="QG289" s="48">
        <f t="shared" si="109"/>
        <v>123.41868000000001</v>
      </c>
      <c r="QH289" s="48">
        <f t="shared" ref="QH289:SS289" si="110">QH$4+QH$37+QH$59+QH$74+QH$164+QH$231</f>
        <v>53.028696000000004</v>
      </c>
      <c r="QI289" s="48">
        <f t="shared" si="110"/>
        <v>5204.0559199999998</v>
      </c>
      <c r="QJ289" s="48">
        <f t="shared" si="110"/>
        <v>2645.4508639999999</v>
      </c>
      <c r="QK289" s="48">
        <f t="shared" si="110"/>
        <v>114.67898400000001</v>
      </c>
      <c r="QL289" s="48">
        <f t="shared" si="110"/>
        <v>35.667408000000002</v>
      </c>
      <c r="QM289" s="48">
        <f t="shared" si="110"/>
        <v>0</v>
      </c>
      <c r="QN289" s="48">
        <f t="shared" si="110"/>
        <v>2595.8471840000002</v>
      </c>
      <c r="QO289" s="48">
        <f t="shared" si="110"/>
        <v>0</v>
      </c>
      <c r="QP289" s="48">
        <f t="shared" si="110"/>
        <v>0</v>
      </c>
      <c r="QQ289" s="48">
        <f t="shared" si="110"/>
        <v>0</v>
      </c>
      <c r="QR289" s="48">
        <f t="shared" si="110"/>
        <v>0</v>
      </c>
      <c r="QS289" s="48">
        <f t="shared" si="110"/>
        <v>0</v>
      </c>
      <c r="QT289" s="48">
        <f t="shared" si="110"/>
        <v>13.503223999999999</v>
      </c>
      <c r="QU289" s="48">
        <f t="shared" si="110"/>
        <v>0</v>
      </c>
      <c r="QV289" s="48">
        <f t="shared" si="110"/>
        <v>0</v>
      </c>
      <c r="QW289" s="48">
        <f t="shared" si="110"/>
        <v>0</v>
      </c>
      <c r="QX289" s="48">
        <f t="shared" si="110"/>
        <v>0</v>
      </c>
      <c r="QY289" s="48">
        <f t="shared" si="110"/>
        <v>0</v>
      </c>
      <c r="QZ289" s="48">
        <f t="shared" si="110"/>
        <v>0</v>
      </c>
      <c r="RA289" s="48">
        <f t="shared" si="110"/>
        <v>0</v>
      </c>
      <c r="RB289" s="48">
        <f t="shared" si="110"/>
        <v>0</v>
      </c>
      <c r="RC289" s="48">
        <f t="shared" si="110"/>
        <v>0</v>
      </c>
      <c r="RD289" s="48">
        <f t="shared" si="110"/>
        <v>0</v>
      </c>
      <c r="RE289" s="48">
        <f t="shared" si="110"/>
        <v>73.263847999999996</v>
      </c>
      <c r="RF289" s="48">
        <f t="shared" si="110"/>
        <v>66.53192</v>
      </c>
      <c r="RG289" s="48">
        <f t="shared" si="110"/>
        <v>0</v>
      </c>
      <c r="RH289" s="48">
        <f t="shared" si="110"/>
        <v>0</v>
      </c>
      <c r="RI289" s="48">
        <f t="shared" si="110"/>
        <v>0</v>
      </c>
      <c r="RJ289" s="48">
        <f t="shared" si="110"/>
        <v>0</v>
      </c>
      <c r="RK289" s="48">
        <f t="shared" si="110"/>
        <v>0</v>
      </c>
      <c r="RL289" s="48">
        <f t="shared" si="110"/>
        <v>0</v>
      </c>
      <c r="RM289" s="48">
        <f t="shared" si="110"/>
        <v>0</v>
      </c>
      <c r="RN289" s="48">
        <f t="shared" si="110"/>
        <v>0</v>
      </c>
      <c r="RO289" s="48">
        <f t="shared" si="110"/>
        <v>0</v>
      </c>
      <c r="RP289" s="48">
        <f t="shared" si="110"/>
        <v>0</v>
      </c>
      <c r="RQ289" s="48">
        <f t="shared" si="110"/>
        <v>0</v>
      </c>
      <c r="RR289" s="48">
        <f t="shared" si="110"/>
        <v>0</v>
      </c>
      <c r="RS289" s="48">
        <f t="shared" si="110"/>
        <v>0</v>
      </c>
      <c r="RT289" s="48">
        <f t="shared" si="110"/>
        <v>0</v>
      </c>
      <c r="RU289" s="48">
        <f t="shared" si="110"/>
        <v>0</v>
      </c>
      <c r="RV289" s="48">
        <f t="shared" si="110"/>
        <v>0</v>
      </c>
      <c r="RW289" s="48">
        <f t="shared" si="110"/>
        <v>0</v>
      </c>
      <c r="RX289" s="48">
        <f t="shared" si="110"/>
        <v>2.8738640000000002</v>
      </c>
      <c r="RY289" s="48">
        <f t="shared" si="110"/>
        <v>0</v>
      </c>
      <c r="RZ289" s="48">
        <f t="shared" si="110"/>
        <v>0</v>
      </c>
      <c r="SA289" s="48">
        <f t="shared" si="110"/>
        <v>0</v>
      </c>
      <c r="SB289" s="48">
        <f t="shared" si="110"/>
        <v>0</v>
      </c>
      <c r="SC289" s="48">
        <f t="shared" si="110"/>
        <v>0</v>
      </c>
      <c r="SD289" s="48">
        <f t="shared" si="110"/>
        <v>0</v>
      </c>
      <c r="SE289" s="48">
        <f t="shared" si="110"/>
        <v>0</v>
      </c>
      <c r="SF289" s="48">
        <f t="shared" si="110"/>
        <v>0</v>
      </c>
      <c r="SG289" s="48">
        <f t="shared" si="110"/>
        <v>0</v>
      </c>
      <c r="SH289" s="48">
        <f t="shared" si="110"/>
        <v>0</v>
      </c>
      <c r="SI289" s="48">
        <f t="shared" si="110"/>
        <v>0</v>
      </c>
      <c r="SJ289" s="48">
        <f t="shared" si="110"/>
        <v>0</v>
      </c>
      <c r="SK289" s="48">
        <f t="shared" si="110"/>
        <v>0</v>
      </c>
      <c r="SL289" s="48">
        <f t="shared" si="110"/>
        <v>0</v>
      </c>
      <c r="SM289" s="48">
        <f t="shared" si="110"/>
        <v>34.683208</v>
      </c>
      <c r="SN289" s="48">
        <f t="shared" si="110"/>
        <v>183.179304</v>
      </c>
      <c r="SO289" s="48">
        <f t="shared" si="110"/>
        <v>2493.2541759999999</v>
      </c>
      <c r="SP289" s="48">
        <f t="shared" si="110"/>
        <v>0</v>
      </c>
      <c r="SQ289" s="48">
        <f t="shared" si="110"/>
        <v>0</v>
      </c>
      <c r="SR289" s="48">
        <f t="shared" si="110"/>
        <v>115.74192000000001</v>
      </c>
      <c r="SS289" s="48">
        <f t="shared" si="110"/>
        <v>2307.9490000000001</v>
      </c>
      <c r="ST289" s="48">
        <f t="shared" ref="ST289:VE289" si="111">ST$4+ST$37+ST$59+ST$74+ST$164+ST$231</f>
        <v>0</v>
      </c>
      <c r="SU289" s="48">
        <f t="shared" si="111"/>
        <v>0</v>
      </c>
      <c r="SV289" s="48">
        <f t="shared" si="111"/>
        <v>0</v>
      </c>
      <c r="SW289" s="48">
        <f t="shared" si="111"/>
        <v>0</v>
      </c>
      <c r="SX289" s="48">
        <f t="shared" si="111"/>
        <v>2480.2627360000001</v>
      </c>
      <c r="SY289" s="48">
        <f t="shared" si="111"/>
        <v>0</v>
      </c>
      <c r="SZ289" s="48">
        <f t="shared" si="111"/>
        <v>0</v>
      </c>
      <c r="TA289" s="48">
        <f t="shared" si="111"/>
        <v>0</v>
      </c>
      <c r="TB289" s="48">
        <f t="shared" si="111"/>
        <v>0</v>
      </c>
      <c r="TC289" s="48">
        <f t="shared" si="111"/>
        <v>0</v>
      </c>
      <c r="TD289" s="48">
        <f t="shared" si="111"/>
        <v>2283.4621040000002</v>
      </c>
      <c r="TE289" s="48">
        <f t="shared" si="111"/>
        <v>0</v>
      </c>
      <c r="TF289" s="48">
        <f t="shared" si="111"/>
        <v>0</v>
      </c>
      <c r="TG289" s="48">
        <f t="shared" si="111"/>
        <v>0</v>
      </c>
      <c r="TH289" s="48">
        <f t="shared" si="111"/>
        <v>2336.29396</v>
      </c>
      <c r="TI289" s="48">
        <f t="shared" si="111"/>
        <v>0</v>
      </c>
      <c r="TJ289" s="48">
        <f t="shared" si="111"/>
        <v>0</v>
      </c>
      <c r="TK289" s="48">
        <f t="shared" si="111"/>
        <v>0</v>
      </c>
      <c r="TL289" s="48">
        <f t="shared" si="111"/>
        <v>0</v>
      </c>
      <c r="TM289" s="48">
        <f t="shared" si="111"/>
        <v>0</v>
      </c>
      <c r="TN289" s="48">
        <f t="shared" si="111"/>
        <v>0</v>
      </c>
      <c r="TO289" s="48">
        <f t="shared" si="111"/>
        <v>0</v>
      </c>
      <c r="TP289" s="48">
        <f t="shared" si="111"/>
        <v>0</v>
      </c>
      <c r="TQ289" s="48">
        <f t="shared" si="111"/>
        <v>0</v>
      </c>
      <c r="TR289" s="48">
        <f t="shared" si="111"/>
        <v>0</v>
      </c>
      <c r="TS289" s="48">
        <f t="shared" si="111"/>
        <v>0</v>
      </c>
      <c r="TT289" s="48">
        <f t="shared" si="111"/>
        <v>0</v>
      </c>
      <c r="TU289" s="48">
        <f t="shared" si="111"/>
        <v>0</v>
      </c>
      <c r="TV289" s="48">
        <f t="shared" si="111"/>
        <v>0</v>
      </c>
      <c r="TW289" s="48">
        <f t="shared" si="111"/>
        <v>0</v>
      </c>
      <c r="TX289" s="48">
        <f t="shared" si="111"/>
        <v>38.580640000000002</v>
      </c>
      <c r="TY289" s="48">
        <f t="shared" si="111"/>
        <v>0</v>
      </c>
      <c r="TZ289" s="48">
        <f t="shared" si="111"/>
        <v>0</v>
      </c>
      <c r="UA289" s="48">
        <f t="shared" si="111"/>
        <v>0</v>
      </c>
      <c r="UB289" s="48">
        <f t="shared" si="111"/>
        <v>0</v>
      </c>
      <c r="UC289" s="48">
        <f t="shared" si="111"/>
        <v>0</v>
      </c>
      <c r="UD289" s="48">
        <f t="shared" si="111"/>
        <v>0</v>
      </c>
      <c r="UE289" s="48">
        <f t="shared" si="111"/>
        <v>0</v>
      </c>
      <c r="UF289" s="48">
        <f t="shared" si="111"/>
        <v>0</v>
      </c>
      <c r="UG289" s="48">
        <f t="shared" si="111"/>
        <v>0</v>
      </c>
      <c r="UH289" s="48">
        <f t="shared" si="111"/>
        <v>0</v>
      </c>
      <c r="UI289" s="48">
        <f t="shared" si="111"/>
        <v>0</v>
      </c>
      <c r="UJ289" s="48">
        <f t="shared" si="111"/>
        <v>0</v>
      </c>
      <c r="UK289" s="48">
        <f t="shared" si="111"/>
        <v>25.038048000000003</v>
      </c>
      <c r="UL289" s="48">
        <f t="shared" si="111"/>
        <v>0</v>
      </c>
      <c r="UM289" s="48">
        <f t="shared" si="111"/>
        <v>0</v>
      </c>
      <c r="UN289" s="48">
        <f t="shared" si="111"/>
        <v>5100.8330240000005</v>
      </c>
      <c r="UO289" s="48">
        <f t="shared" si="111"/>
        <v>0</v>
      </c>
      <c r="UP289" s="48">
        <f t="shared" si="111"/>
        <v>0</v>
      </c>
      <c r="UQ289" s="48">
        <f t="shared" si="111"/>
        <v>18.306120000000004</v>
      </c>
      <c r="UR289" s="48">
        <f t="shared" si="111"/>
        <v>2604.2325679999999</v>
      </c>
      <c r="US289" s="48">
        <f t="shared" si="111"/>
        <v>2623.5622560000002</v>
      </c>
      <c r="UT289" s="48">
        <f t="shared" si="111"/>
        <v>5672.0627039999999</v>
      </c>
      <c r="UU289" s="48">
        <f t="shared" si="111"/>
        <v>2604.3113039999998</v>
      </c>
      <c r="UV289" s="48">
        <f t="shared" si="111"/>
        <v>4696.8779759999998</v>
      </c>
      <c r="UW289" s="48">
        <f t="shared" si="111"/>
        <v>5291.3741440000003</v>
      </c>
      <c r="UX289" s="48">
        <f t="shared" si="111"/>
        <v>2638.1677840000002</v>
      </c>
      <c r="UY289" s="48">
        <f t="shared" si="111"/>
        <v>21.219352000000004</v>
      </c>
      <c r="UZ289" s="48">
        <f t="shared" si="111"/>
        <v>15602.010816000002</v>
      </c>
      <c r="VA289" s="48">
        <f t="shared" si="111"/>
        <v>15073.298576000001</v>
      </c>
      <c r="VB289" s="48">
        <f t="shared" si="111"/>
        <v>5290.4686800000009</v>
      </c>
      <c r="VC289" s="48">
        <f t="shared" si="111"/>
        <v>5399.3605680000001</v>
      </c>
      <c r="VD289" s="48">
        <f t="shared" si="111"/>
        <v>10734.078880000001</v>
      </c>
      <c r="VE289" s="48">
        <f t="shared" si="111"/>
        <v>8299.36492</v>
      </c>
      <c r="VF289" s="48">
        <f t="shared" ref="VF289:XQ289" si="112">VF$4+VF$37+VF$59+VF$74+VF$164+VF$231</f>
        <v>8050.6772640000008</v>
      </c>
      <c r="VG289" s="48">
        <f t="shared" si="112"/>
        <v>10794.902440000002</v>
      </c>
      <c r="VH289" s="48">
        <f t="shared" si="112"/>
        <v>13671.128520000002</v>
      </c>
      <c r="VI289" s="48">
        <f t="shared" si="112"/>
        <v>8185.3945600000006</v>
      </c>
      <c r="VJ289" s="48">
        <f t="shared" si="112"/>
        <v>14166.063016</v>
      </c>
      <c r="VK289" s="48">
        <f t="shared" si="112"/>
        <v>5182.8365679999997</v>
      </c>
      <c r="VL289" s="48">
        <f t="shared" si="112"/>
        <v>13004.864487999999</v>
      </c>
      <c r="VM289" s="48">
        <f t="shared" si="112"/>
        <v>7990.5623280000009</v>
      </c>
      <c r="VN289" s="48">
        <f t="shared" si="112"/>
        <v>10992.647904000001</v>
      </c>
      <c r="VO289" s="48">
        <f t="shared" si="112"/>
        <v>7907.4564800000007</v>
      </c>
      <c r="VP289" s="48">
        <f t="shared" si="112"/>
        <v>18731.451872000001</v>
      </c>
      <c r="VQ289" s="48">
        <f t="shared" si="112"/>
        <v>10681.916280000001</v>
      </c>
      <c r="VR289" s="48">
        <f t="shared" si="112"/>
        <v>13894.54192</v>
      </c>
      <c r="VS289" s="48">
        <f t="shared" si="112"/>
        <v>10705.025296</v>
      </c>
      <c r="VT289" s="48">
        <f t="shared" si="112"/>
        <v>19371.221240000003</v>
      </c>
      <c r="VU289" s="48">
        <f t="shared" si="112"/>
        <v>16591.210552</v>
      </c>
      <c r="VV289" s="48">
        <f t="shared" si="112"/>
        <v>22052.103304</v>
      </c>
      <c r="VW289" s="48">
        <f t="shared" si="112"/>
        <v>2831.1890880000001</v>
      </c>
      <c r="VX289" s="48">
        <f t="shared" si="112"/>
        <v>2785.08916</v>
      </c>
      <c r="VY289" s="48">
        <f t="shared" si="112"/>
        <v>8249.0132480000011</v>
      </c>
      <c r="VZ289" s="48">
        <f t="shared" si="112"/>
        <v>14086.657760000002</v>
      </c>
      <c r="WA289" s="48">
        <f t="shared" si="112"/>
        <v>2714.8172800000002</v>
      </c>
      <c r="WB289" s="48">
        <f t="shared" si="112"/>
        <v>5662.9293280000011</v>
      </c>
      <c r="WC289" s="48">
        <f t="shared" si="112"/>
        <v>13649.397384000002</v>
      </c>
      <c r="WD289" s="48">
        <f t="shared" si="112"/>
        <v>13717.504024</v>
      </c>
      <c r="WE289" s="48">
        <f t="shared" si="112"/>
        <v>14048.667640000001</v>
      </c>
      <c r="WF289" s="48">
        <f t="shared" si="112"/>
        <v>16441.021632</v>
      </c>
      <c r="WG289" s="48">
        <f t="shared" si="112"/>
        <v>10828.325872000001</v>
      </c>
      <c r="WH289" s="48">
        <f t="shared" si="112"/>
        <v>22754.585896000001</v>
      </c>
      <c r="WI289" s="48">
        <f t="shared" si="112"/>
        <v>20484.430176000002</v>
      </c>
      <c r="WJ289" s="48">
        <f t="shared" si="112"/>
        <v>22052.575720000001</v>
      </c>
      <c r="WK289" s="48">
        <f t="shared" si="112"/>
        <v>24925.849200000004</v>
      </c>
      <c r="WL289" s="48">
        <f t="shared" si="112"/>
        <v>30378.356567999999</v>
      </c>
      <c r="WM289" s="48">
        <f t="shared" si="112"/>
        <v>13509.444144000001</v>
      </c>
      <c r="WN289" s="48">
        <f t="shared" si="112"/>
        <v>39739.358344000007</v>
      </c>
      <c r="WO289" s="48">
        <f t="shared" si="112"/>
        <v>30486.854776</v>
      </c>
      <c r="WP289" s="48">
        <f t="shared" si="112"/>
        <v>40760.997312</v>
      </c>
      <c r="WQ289" s="48">
        <f t="shared" si="112"/>
        <v>21359.698920000003</v>
      </c>
      <c r="WR289" s="48">
        <f t="shared" si="112"/>
        <v>24213.839552000001</v>
      </c>
      <c r="WS289" s="48">
        <f t="shared" si="112"/>
        <v>42050.456784000002</v>
      </c>
      <c r="WT289" s="48">
        <f t="shared" si="112"/>
        <v>13190.327136</v>
      </c>
      <c r="WU289" s="48">
        <f t="shared" si="112"/>
        <v>15950.575088000001</v>
      </c>
      <c r="WV289" s="48">
        <f t="shared" si="112"/>
        <v>18803.652784000002</v>
      </c>
      <c r="WW289" s="48">
        <f t="shared" si="112"/>
        <v>20709.497032000003</v>
      </c>
      <c r="WX289" s="48">
        <f t="shared" si="112"/>
        <v>27506.146024000001</v>
      </c>
      <c r="WY289" s="48">
        <f t="shared" si="112"/>
        <v>35806.337672000001</v>
      </c>
      <c r="WZ289" s="48">
        <f t="shared" si="112"/>
        <v>11067.880152000002</v>
      </c>
      <c r="XA289" s="48">
        <f t="shared" si="112"/>
        <v>10822.184464</v>
      </c>
      <c r="XB289" s="48">
        <f t="shared" si="112"/>
        <v>13415.630200000001</v>
      </c>
      <c r="XC289" s="48">
        <f t="shared" si="112"/>
        <v>5459.5936080000001</v>
      </c>
      <c r="XD289" s="48">
        <f t="shared" si="112"/>
        <v>0</v>
      </c>
      <c r="XE289" s="48">
        <f t="shared" si="112"/>
        <v>0</v>
      </c>
      <c r="XF289" s="48">
        <f t="shared" si="112"/>
        <v>5521.1651600000005</v>
      </c>
      <c r="XG289" s="48">
        <f t="shared" si="112"/>
        <v>5521.4407360000005</v>
      </c>
      <c r="XH289" s="48">
        <f t="shared" si="112"/>
        <v>8359.9129040000007</v>
      </c>
      <c r="XI289" s="48">
        <f t="shared" si="112"/>
        <v>5417.154904</v>
      </c>
      <c r="XJ289" s="48">
        <f t="shared" si="112"/>
        <v>5683.4006879999997</v>
      </c>
      <c r="XK289" s="48">
        <f t="shared" si="112"/>
        <v>0</v>
      </c>
      <c r="XL289" s="48">
        <f t="shared" si="112"/>
        <v>0</v>
      </c>
      <c r="XM289" s="48">
        <f t="shared" si="112"/>
        <v>0</v>
      </c>
      <c r="XN289" s="48">
        <f t="shared" si="112"/>
        <v>0</v>
      </c>
      <c r="XO289" s="48">
        <f t="shared" si="112"/>
        <v>0</v>
      </c>
      <c r="XP289" s="48">
        <f t="shared" si="112"/>
        <v>0</v>
      </c>
      <c r="XQ289" s="48">
        <f t="shared" si="112"/>
        <v>0</v>
      </c>
      <c r="XR289" s="48">
        <f t="shared" ref="XR289:AAC289" si="113">XR$4+XR$37+XR$59+XR$74+XR$164+XR$231</f>
        <v>0</v>
      </c>
      <c r="XS289" s="48">
        <f t="shared" si="113"/>
        <v>0</v>
      </c>
      <c r="XT289" s="48">
        <f t="shared" si="113"/>
        <v>0</v>
      </c>
      <c r="XU289" s="48">
        <f t="shared" si="113"/>
        <v>0</v>
      </c>
      <c r="XV289" s="48">
        <f t="shared" si="113"/>
        <v>0</v>
      </c>
      <c r="XW289" s="48">
        <f t="shared" si="113"/>
        <v>0</v>
      </c>
      <c r="XX289" s="48">
        <f t="shared" si="113"/>
        <v>0</v>
      </c>
      <c r="XY289" s="48">
        <f t="shared" si="113"/>
        <v>0</v>
      </c>
      <c r="XZ289" s="48">
        <f t="shared" si="113"/>
        <v>0</v>
      </c>
      <c r="YA289" s="48">
        <f t="shared" si="113"/>
        <v>0</v>
      </c>
      <c r="YB289" s="48">
        <f t="shared" si="113"/>
        <v>0</v>
      </c>
      <c r="YC289" s="48">
        <f t="shared" si="113"/>
        <v>0</v>
      </c>
      <c r="YD289" s="48">
        <f t="shared" si="113"/>
        <v>0</v>
      </c>
      <c r="YE289" s="48">
        <f t="shared" si="113"/>
        <v>0</v>
      </c>
      <c r="YF289" s="48">
        <f t="shared" si="113"/>
        <v>0</v>
      </c>
      <c r="YG289" s="48">
        <f t="shared" si="113"/>
        <v>0</v>
      </c>
      <c r="YH289" s="48">
        <f t="shared" si="113"/>
        <v>0</v>
      </c>
      <c r="YI289" s="48">
        <f t="shared" si="113"/>
        <v>0</v>
      </c>
      <c r="YJ289" s="48">
        <f t="shared" si="113"/>
        <v>0</v>
      </c>
      <c r="YK289" s="48">
        <f t="shared" si="113"/>
        <v>0</v>
      </c>
      <c r="YL289" s="48">
        <f t="shared" si="113"/>
        <v>0</v>
      </c>
      <c r="YM289" s="48">
        <f t="shared" si="113"/>
        <v>0</v>
      </c>
      <c r="YN289" s="48">
        <f t="shared" si="113"/>
        <v>0</v>
      </c>
      <c r="YO289" s="48">
        <f t="shared" si="113"/>
        <v>0</v>
      </c>
      <c r="YP289" s="48">
        <f t="shared" si="113"/>
        <v>0</v>
      </c>
      <c r="YQ289" s="48">
        <f t="shared" si="113"/>
        <v>0</v>
      </c>
      <c r="YR289" s="48">
        <f t="shared" si="113"/>
        <v>0</v>
      </c>
      <c r="YS289" s="48">
        <f t="shared" si="113"/>
        <v>0</v>
      </c>
      <c r="YT289" s="48">
        <f t="shared" si="113"/>
        <v>0</v>
      </c>
      <c r="YU289" s="48">
        <f t="shared" si="113"/>
        <v>0</v>
      </c>
      <c r="YV289" s="48">
        <f t="shared" si="113"/>
        <v>0</v>
      </c>
      <c r="YW289" s="48">
        <f t="shared" si="113"/>
        <v>0</v>
      </c>
      <c r="YX289" s="48">
        <f t="shared" si="113"/>
        <v>0</v>
      </c>
      <c r="YY289" s="48">
        <f t="shared" si="113"/>
        <v>0</v>
      </c>
      <c r="YZ289" s="48">
        <f t="shared" si="113"/>
        <v>0</v>
      </c>
      <c r="ZA289" s="48">
        <f t="shared" si="113"/>
        <v>0</v>
      </c>
      <c r="ZB289" s="48">
        <f t="shared" si="113"/>
        <v>0</v>
      </c>
      <c r="ZC289" s="48">
        <f t="shared" si="113"/>
        <v>0</v>
      </c>
      <c r="ZD289" s="48">
        <f t="shared" si="113"/>
        <v>0</v>
      </c>
      <c r="ZE289" s="48">
        <f t="shared" si="113"/>
        <v>0</v>
      </c>
      <c r="ZF289" s="48">
        <f t="shared" si="113"/>
        <v>0</v>
      </c>
      <c r="ZG289" s="48">
        <f t="shared" si="113"/>
        <v>0</v>
      </c>
      <c r="ZH289" s="48">
        <f t="shared" si="113"/>
        <v>0</v>
      </c>
      <c r="ZI289" s="48">
        <f t="shared" si="113"/>
        <v>0</v>
      </c>
      <c r="ZJ289" s="48">
        <f t="shared" si="113"/>
        <v>0</v>
      </c>
      <c r="ZK289" s="48">
        <f t="shared" si="113"/>
        <v>0</v>
      </c>
      <c r="ZL289" s="48">
        <f t="shared" si="113"/>
        <v>0</v>
      </c>
      <c r="ZM289" s="48">
        <f t="shared" si="113"/>
        <v>0</v>
      </c>
      <c r="ZN289" s="48">
        <f t="shared" si="113"/>
        <v>0</v>
      </c>
      <c r="ZO289" s="48">
        <f t="shared" si="113"/>
        <v>0</v>
      </c>
      <c r="ZP289" s="48">
        <f t="shared" si="113"/>
        <v>0</v>
      </c>
      <c r="ZQ289" s="48">
        <f t="shared" si="113"/>
        <v>0</v>
      </c>
      <c r="ZR289" s="48">
        <f t="shared" si="113"/>
        <v>0</v>
      </c>
      <c r="ZS289" s="48">
        <f t="shared" si="113"/>
        <v>0</v>
      </c>
      <c r="ZT289" s="48">
        <f t="shared" si="113"/>
        <v>0</v>
      </c>
      <c r="ZU289" s="48">
        <f t="shared" si="113"/>
        <v>0</v>
      </c>
      <c r="ZV289" s="48">
        <f t="shared" si="113"/>
        <v>0</v>
      </c>
      <c r="ZW289" s="48">
        <f t="shared" si="113"/>
        <v>0</v>
      </c>
      <c r="ZX289" s="48">
        <f t="shared" si="113"/>
        <v>0</v>
      </c>
      <c r="ZY289" s="48">
        <f t="shared" si="113"/>
        <v>0</v>
      </c>
      <c r="ZZ289" s="48">
        <f t="shared" si="113"/>
        <v>0</v>
      </c>
      <c r="AAA289" s="48">
        <f t="shared" si="113"/>
        <v>0</v>
      </c>
      <c r="AAB289" s="48">
        <f t="shared" si="113"/>
        <v>0</v>
      </c>
      <c r="AAC289" s="48">
        <f t="shared" si="113"/>
        <v>0</v>
      </c>
      <c r="AAD289" s="48">
        <f t="shared" ref="AAD289:ACO289" si="114">AAD$4+AAD$37+AAD$59+AAD$74+AAD$164+AAD$231</f>
        <v>0</v>
      </c>
      <c r="AAE289" s="48">
        <f t="shared" si="114"/>
        <v>0</v>
      </c>
      <c r="AAF289" s="48">
        <f t="shared" si="114"/>
        <v>0</v>
      </c>
      <c r="AAG289" s="48">
        <f t="shared" si="114"/>
        <v>0</v>
      </c>
      <c r="AAH289" s="48">
        <f t="shared" si="114"/>
        <v>0</v>
      </c>
      <c r="AAI289" s="48">
        <f t="shared" si="114"/>
        <v>0</v>
      </c>
      <c r="AAJ289" s="48">
        <f t="shared" si="114"/>
        <v>0</v>
      </c>
      <c r="AAK289" s="48">
        <f t="shared" si="114"/>
        <v>0</v>
      </c>
      <c r="AAL289" s="48">
        <f t="shared" si="114"/>
        <v>0</v>
      </c>
      <c r="AAM289" s="48">
        <f t="shared" si="114"/>
        <v>0</v>
      </c>
      <c r="AAN289" s="48">
        <f t="shared" si="114"/>
        <v>0</v>
      </c>
      <c r="AAO289" s="48">
        <f t="shared" si="114"/>
        <v>31680.531903999999</v>
      </c>
      <c r="AAP289" s="48">
        <f t="shared" si="114"/>
        <v>26003.193888000002</v>
      </c>
      <c r="AAQ289" s="48">
        <f t="shared" si="114"/>
        <v>0</v>
      </c>
      <c r="AAR289" s="48">
        <f t="shared" si="114"/>
        <v>0</v>
      </c>
      <c r="AAS289" s="48">
        <f t="shared" si="114"/>
        <v>0</v>
      </c>
      <c r="AAT289" s="48">
        <f t="shared" si="114"/>
        <v>0</v>
      </c>
      <c r="AAU289" s="48">
        <f t="shared" si="114"/>
        <v>0</v>
      </c>
      <c r="AAV289" s="48">
        <f t="shared" si="114"/>
        <v>0</v>
      </c>
      <c r="AAW289" s="48">
        <f t="shared" si="114"/>
        <v>0</v>
      </c>
      <c r="AAX289" s="48">
        <f t="shared" si="114"/>
        <v>0</v>
      </c>
      <c r="AAY289" s="48">
        <f t="shared" si="114"/>
        <v>0</v>
      </c>
      <c r="AAZ289" s="48">
        <f t="shared" si="114"/>
        <v>0</v>
      </c>
      <c r="ABA289" s="48">
        <f t="shared" si="114"/>
        <v>0</v>
      </c>
      <c r="ABB289" s="48">
        <f t="shared" si="114"/>
        <v>0</v>
      </c>
      <c r="ABC289" s="48">
        <f t="shared" si="114"/>
        <v>0</v>
      </c>
      <c r="ABD289" s="48">
        <f t="shared" si="114"/>
        <v>0</v>
      </c>
      <c r="ABE289" s="48">
        <f t="shared" si="114"/>
        <v>0</v>
      </c>
      <c r="ABF289" s="48">
        <f t="shared" si="114"/>
        <v>0</v>
      </c>
      <c r="ABG289" s="48">
        <f t="shared" si="114"/>
        <v>0</v>
      </c>
      <c r="ABH289" s="48">
        <f t="shared" si="114"/>
        <v>0</v>
      </c>
      <c r="ABI289" s="48">
        <f t="shared" si="114"/>
        <v>0</v>
      </c>
      <c r="ABJ289" s="48">
        <f t="shared" si="114"/>
        <v>0</v>
      </c>
      <c r="ABK289" s="48">
        <f t="shared" si="114"/>
        <v>0</v>
      </c>
      <c r="ABL289" s="48">
        <f t="shared" si="114"/>
        <v>0</v>
      </c>
      <c r="ABM289" s="48">
        <f t="shared" si="114"/>
        <v>0</v>
      </c>
      <c r="ABN289" s="48">
        <f t="shared" si="114"/>
        <v>0</v>
      </c>
      <c r="ABO289" s="48">
        <f t="shared" si="114"/>
        <v>0</v>
      </c>
      <c r="ABP289" s="48">
        <f t="shared" si="114"/>
        <v>0</v>
      </c>
      <c r="ABQ289" s="48">
        <f t="shared" si="114"/>
        <v>0</v>
      </c>
      <c r="ABR289" s="48">
        <f t="shared" si="114"/>
        <v>0</v>
      </c>
      <c r="ABS289" s="48">
        <f t="shared" si="114"/>
        <v>0</v>
      </c>
      <c r="ABT289" s="48">
        <f t="shared" si="114"/>
        <v>0</v>
      </c>
      <c r="ABU289" s="48">
        <f t="shared" si="114"/>
        <v>0</v>
      </c>
      <c r="ABV289" s="48">
        <f t="shared" si="114"/>
        <v>0</v>
      </c>
      <c r="ABW289" s="48">
        <f t="shared" si="114"/>
        <v>245033.84811600001</v>
      </c>
      <c r="ABX289" s="48">
        <f t="shared" si="114"/>
        <v>105606.485568</v>
      </c>
      <c r="ABY289" s="48">
        <f t="shared" si="114"/>
        <v>228934.38630600003</v>
      </c>
      <c r="ABZ289" s="48">
        <f t="shared" si="114"/>
        <v>116036.98417800001</v>
      </c>
      <c r="ACA289" s="48">
        <f t="shared" si="114"/>
        <v>189031.18422600001</v>
      </c>
      <c r="ACB289" s="48">
        <f t="shared" si="114"/>
        <v>250198.50979800004</v>
      </c>
      <c r="ACC289" s="48">
        <f t="shared" si="114"/>
        <v>324463.50243000005</v>
      </c>
      <c r="ACD289" s="48">
        <f t="shared" si="114"/>
        <v>291903.96976200002</v>
      </c>
      <c r="ACE289" s="48">
        <f t="shared" si="114"/>
        <v>301990.000122</v>
      </c>
      <c r="ACF289" s="48">
        <f t="shared" si="114"/>
        <v>286256.265174</v>
      </c>
      <c r="ACG289" s="48">
        <f t="shared" si="114"/>
        <v>355898.69073000003</v>
      </c>
      <c r="ACH289" s="48">
        <f t="shared" si="114"/>
        <v>408905.858718</v>
      </c>
      <c r="ACI289" s="48">
        <f t="shared" si="114"/>
        <v>319358.67980400007</v>
      </c>
      <c r="ACJ289" s="48">
        <f t="shared" si="114"/>
        <v>363496.28245200001</v>
      </c>
      <c r="ACK289" s="48">
        <f t="shared" si="114"/>
        <v>394281.90205200005</v>
      </c>
      <c r="ACL289" s="48">
        <f t="shared" si="114"/>
        <v>363671.86283999996</v>
      </c>
      <c r="ACM289" s="48">
        <f t="shared" si="114"/>
        <v>348180.63354000007</v>
      </c>
      <c r="ACN289" s="48">
        <f t="shared" si="114"/>
        <v>269976.49884000001</v>
      </c>
      <c r="ACO289" s="48">
        <f t="shared" si="114"/>
        <v>316803.709584</v>
      </c>
      <c r="ACP289" s="48">
        <f t="shared" ref="ACP289:AFA289" si="115">ACP$4+ACP$37+ACP$59+ACP$74+ACP$164+ACP$231</f>
        <v>261563.59998000003</v>
      </c>
      <c r="ACQ289" s="48">
        <f t="shared" si="115"/>
        <v>386058.75598800002</v>
      </c>
      <c r="ACR289" s="48">
        <f t="shared" si="115"/>
        <v>355681.38047400001</v>
      </c>
      <c r="ACS289" s="48">
        <f t="shared" si="115"/>
        <v>408533.83300800005</v>
      </c>
      <c r="ACT289" s="48">
        <f t="shared" si="115"/>
        <v>272396.04382800002</v>
      </c>
      <c r="ACU289" s="48">
        <f t="shared" si="115"/>
        <v>245114.15842800002</v>
      </c>
      <c r="ACV289" s="48">
        <f t="shared" si="115"/>
        <v>257703.19351200006</v>
      </c>
      <c r="ACW289" s="48">
        <f t="shared" si="115"/>
        <v>206759.6856</v>
      </c>
      <c r="ACX289" s="48">
        <f t="shared" si="115"/>
        <v>255306.48184800002</v>
      </c>
      <c r="ACY289" s="48">
        <f t="shared" si="115"/>
        <v>258790.53214800006</v>
      </c>
      <c r="ACZ289" s="48">
        <f t="shared" si="115"/>
        <v>381012.19770600006</v>
      </c>
      <c r="ADA289" s="48">
        <f t="shared" si="115"/>
        <v>228890.29437000002</v>
      </c>
      <c r="ADB289" s="48">
        <f t="shared" si="115"/>
        <v>234892.30915799999</v>
      </c>
      <c r="ADC289" s="48">
        <f t="shared" si="115"/>
        <v>0</v>
      </c>
      <c r="ADD289" s="48">
        <f t="shared" si="115"/>
        <v>0</v>
      </c>
      <c r="ADE289" s="48">
        <f t="shared" si="115"/>
        <v>0</v>
      </c>
      <c r="ADF289" s="48">
        <f t="shared" si="115"/>
        <v>0</v>
      </c>
      <c r="ADG289" s="48">
        <f t="shared" si="115"/>
        <v>0</v>
      </c>
      <c r="ADH289" s="48">
        <f t="shared" si="115"/>
        <v>0</v>
      </c>
      <c r="ADI289" s="48">
        <f t="shared" si="115"/>
        <v>0</v>
      </c>
      <c r="ADJ289" s="48">
        <f t="shared" si="115"/>
        <v>0</v>
      </c>
      <c r="ADK289" s="48">
        <f t="shared" si="115"/>
        <v>0</v>
      </c>
      <c r="ADL289" s="48">
        <f t="shared" si="115"/>
        <v>0</v>
      </c>
      <c r="ADM289" s="48">
        <f t="shared" si="115"/>
        <v>0</v>
      </c>
      <c r="ADN289" s="48">
        <f t="shared" si="115"/>
        <v>0</v>
      </c>
      <c r="ADO289" s="48">
        <f t="shared" si="115"/>
        <v>0</v>
      </c>
      <c r="ADP289" s="48">
        <f t="shared" si="115"/>
        <v>0</v>
      </c>
      <c r="ADQ289" s="48">
        <f t="shared" si="115"/>
        <v>0</v>
      </c>
      <c r="ADR289" s="48">
        <f t="shared" si="115"/>
        <v>0</v>
      </c>
      <c r="ADS289" s="48">
        <f t="shared" si="115"/>
        <v>0</v>
      </c>
      <c r="ADT289" s="48">
        <f t="shared" si="115"/>
        <v>0</v>
      </c>
      <c r="ADU289" s="48">
        <f t="shared" si="115"/>
        <v>0</v>
      </c>
      <c r="ADV289" s="48">
        <f t="shared" si="115"/>
        <v>0</v>
      </c>
      <c r="ADW289" s="48">
        <f t="shared" si="115"/>
        <v>0</v>
      </c>
      <c r="ADX289" s="48">
        <f t="shared" si="115"/>
        <v>0</v>
      </c>
      <c r="ADY289" s="48">
        <f t="shared" si="115"/>
        <v>0</v>
      </c>
      <c r="ADZ289" s="48">
        <f t="shared" si="115"/>
        <v>0</v>
      </c>
      <c r="AEA289" s="48">
        <f t="shared" si="115"/>
        <v>0</v>
      </c>
      <c r="AEB289" s="48">
        <f t="shared" si="115"/>
        <v>0</v>
      </c>
      <c r="AEC289" s="48">
        <f t="shared" si="115"/>
        <v>0</v>
      </c>
      <c r="AED289" s="48">
        <f t="shared" si="115"/>
        <v>0</v>
      </c>
      <c r="AEE289" s="48">
        <f t="shared" si="115"/>
        <v>0</v>
      </c>
      <c r="AEF289" s="48">
        <f t="shared" si="115"/>
        <v>0</v>
      </c>
      <c r="AEG289" s="48">
        <f t="shared" si="115"/>
        <v>0</v>
      </c>
      <c r="AEH289" s="48">
        <f t="shared" si="115"/>
        <v>0</v>
      </c>
      <c r="AEI289" s="48">
        <f t="shared" si="115"/>
        <v>0</v>
      </c>
      <c r="AEJ289" s="48">
        <f t="shared" si="115"/>
        <v>0</v>
      </c>
      <c r="AEK289" s="48">
        <f t="shared" si="115"/>
        <v>0</v>
      </c>
      <c r="AEL289" s="48">
        <f t="shared" si="115"/>
        <v>0</v>
      </c>
      <c r="AEM289" s="48">
        <f t="shared" si="115"/>
        <v>0</v>
      </c>
      <c r="AEN289" s="48">
        <f t="shared" si="115"/>
        <v>0</v>
      </c>
      <c r="AEO289" s="48">
        <f t="shared" si="115"/>
        <v>0</v>
      </c>
      <c r="AEP289" s="48">
        <f t="shared" si="115"/>
        <v>0</v>
      </c>
      <c r="AEQ289" s="48">
        <f t="shared" si="115"/>
        <v>0</v>
      </c>
      <c r="AER289" s="48">
        <f t="shared" si="115"/>
        <v>0</v>
      </c>
      <c r="AES289" s="48">
        <f t="shared" si="115"/>
        <v>0</v>
      </c>
      <c r="AET289" s="48">
        <f t="shared" si="115"/>
        <v>0</v>
      </c>
      <c r="AEU289" s="48">
        <f t="shared" si="115"/>
        <v>0</v>
      </c>
      <c r="AEV289" s="48">
        <f t="shared" si="115"/>
        <v>0</v>
      </c>
      <c r="AEW289" s="48">
        <f t="shared" si="115"/>
        <v>0</v>
      </c>
      <c r="AEX289" s="48">
        <f t="shared" si="115"/>
        <v>0</v>
      </c>
      <c r="AEY289" s="48">
        <f t="shared" si="115"/>
        <v>0</v>
      </c>
      <c r="AEZ289" s="48">
        <f t="shared" si="115"/>
        <v>0</v>
      </c>
      <c r="AFA289" s="48">
        <f t="shared" si="115"/>
        <v>0</v>
      </c>
      <c r="AFB289" s="48">
        <f t="shared" ref="AFB289:AHM289" si="116">AFB$4+AFB$37+AFB$59+AFB$74+AFB$164+AFB$231</f>
        <v>0</v>
      </c>
      <c r="AFC289" s="48">
        <f t="shared" si="116"/>
        <v>0</v>
      </c>
      <c r="AFD289" s="48">
        <f t="shared" si="116"/>
        <v>0</v>
      </c>
      <c r="AFE289" s="48">
        <f t="shared" si="116"/>
        <v>0</v>
      </c>
      <c r="AFF289" s="48">
        <f t="shared" si="116"/>
        <v>0</v>
      </c>
      <c r="AFG289" s="48">
        <f t="shared" si="116"/>
        <v>0</v>
      </c>
      <c r="AFH289" s="48">
        <f t="shared" si="116"/>
        <v>0</v>
      </c>
      <c r="AFI289" s="48">
        <f t="shared" si="116"/>
        <v>0</v>
      </c>
      <c r="AFJ289" s="48">
        <f t="shared" si="116"/>
        <v>0</v>
      </c>
      <c r="AFK289" s="48">
        <f t="shared" si="116"/>
        <v>0</v>
      </c>
      <c r="AFL289" s="48">
        <f t="shared" si="116"/>
        <v>0</v>
      </c>
      <c r="AFM289" s="48">
        <f t="shared" si="116"/>
        <v>0</v>
      </c>
      <c r="AFN289" s="48">
        <f t="shared" si="116"/>
        <v>0</v>
      </c>
      <c r="AFO289" s="48">
        <f t="shared" si="116"/>
        <v>0</v>
      </c>
      <c r="AFP289" s="48">
        <f t="shared" si="116"/>
        <v>0</v>
      </c>
      <c r="AFQ289" s="48">
        <f t="shared" si="116"/>
        <v>0</v>
      </c>
      <c r="AFR289" s="48">
        <f t="shared" si="116"/>
        <v>0</v>
      </c>
      <c r="AFS289" s="48">
        <f t="shared" si="116"/>
        <v>0</v>
      </c>
      <c r="AFT289" s="48">
        <f t="shared" si="116"/>
        <v>0</v>
      </c>
      <c r="AFU289" s="48">
        <f t="shared" si="116"/>
        <v>0</v>
      </c>
      <c r="AFV289" s="48">
        <f t="shared" si="116"/>
        <v>0</v>
      </c>
      <c r="AFW289" s="48">
        <f t="shared" si="116"/>
        <v>0</v>
      </c>
      <c r="AFX289" s="48">
        <f t="shared" si="116"/>
        <v>0</v>
      </c>
      <c r="AFY289" s="48">
        <f t="shared" si="116"/>
        <v>0</v>
      </c>
      <c r="AFZ289" s="48">
        <f t="shared" si="116"/>
        <v>0</v>
      </c>
      <c r="AGA289" s="48">
        <f t="shared" si="116"/>
        <v>0</v>
      </c>
      <c r="AGB289" s="48">
        <f t="shared" si="116"/>
        <v>0</v>
      </c>
      <c r="AGC289" s="48">
        <f t="shared" si="116"/>
        <v>0</v>
      </c>
      <c r="AGD289" s="48">
        <f t="shared" si="116"/>
        <v>0</v>
      </c>
      <c r="AGE289" s="48">
        <f t="shared" si="116"/>
        <v>0</v>
      </c>
      <c r="AGF289" s="48">
        <f t="shared" si="116"/>
        <v>0</v>
      </c>
      <c r="AGG289" s="48">
        <f t="shared" si="116"/>
        <v>0</v>
      </c>
      <c r="AGH289" s="48">
        <f t="shared" si="116"/>
        <v>0</v>
      </c>
      <c r="AGI289" s="48">
        <f t="shared" si="116"/>
        <v>0</v>
      </c>
      <c r="AGJ289" s="48">
        <f t="shared" si="116"/>
        <v>0</v>
      </c>
      <c r="AGK289" s="48">
        <f t="shared" si="116"/>
        <v>0</v>
      </c>
      <c r="AGL289" s="48">
        <f t="shared" si="116"/>
        <v>0</v>
      </c>
      <c r="AGM289" s="48">
        <f t="shared" si="116"/>
        <v>0</v>
      </c>
      <c r="AGN289" s="48">
        <f t="shared" si="116"/>
        <v>0</v>
      </c>
      <c r="AGO289" s="48">
        <f t="shared" si="116"/>
        <v>0</v>
      </c>
      <c r="AGP289" s="48">
        <f t="shared" si="116"/>
        <v>0</v>
      </c>
      <c r="AGQ289" s="48">
        <f t="shared" si="116"/>
        <v>0</v>
      </c>
      <c r="AGR289" s="48">
        <f t="shared" si="116"/>
        <v>0</v>
      </c>
      <c r="AGS289" s="48">
        <f t="shared" si="116"/>
        <v>0</v>
      </c>
      <c r="AGT289" s="48">
        <f t="shared" si="116"/>
        <v>0</v>
      </c>
      <c r="AGU289" s="48">
        <f t="shared" si="116"/>
        <v>0</v>
      </c>
      <c r="AGV289" s="48">
        <f t="shared" si="116"/>
        <v>0</v>
      </c>
      <c r="AGW289" s="48">
        <f t="shared" si="116"/>
        <v>0</v>
      </c>
      <c r="AGX289" s="48">
        <f t="shared" si="116"/>
        <v>0</v>
      </c>
      <c r="AGY289" s="48">
        <f t="shared" si="116"/>
        <v>0</v>
      </c>
      <c r="AGZ289" s="48">
        <f t="shared" si="116"/>
        <v>0</v>
      </c>
      <c r="AHA289" s="48">
        <f t="shared" si="116"/>
        <v>0</v>
      </c>
      <c r="AHB289" s="48">
        <f t="shared" si="116"/>
        <v>0</v>
      </c>
      <c r="AHC289" s="48">
        <f t="shared" si="116"/>
        <v>0</v>
      </c>
      <c r="AHD289" s="48">
        <f t="shared" si="116"/>
        <v>0</v>
      </c>
      <c r="AHE289" s="48">
        <f t="shared" si="116"/>
        <v>0</v>
      </c>
      <c r="AHF289" s="48">
        <f t="shared" si="116"/>
        <v>0</v>
      </c>
      <c r="AHG289" s="48">
        <f t="shared" si="116"/>
        <v>0</v>
      </c>
      <c r="AHH289" s="48">
        <f t="shared" si="116"/>
        <v>0</v>
      </c>
      <c r="AHI289" s="48">
        <f t="shared" si="116"/>
        <v>0</v>
      </c>
      <c r="AHJ289" s="48">
        <f t="shared" si="116"/>
        <v>0</v>
      </c>
      <c r="AHK289" s="48">
        <f t="shared" si="116"/>
        <v>0</v>
      </c>
      <c r="AHL289" s="48">
        <f t="shared" si="116"/>
        <v>0</v>
      </c>
      <c r="AHM289" s="48">
        <f t="shared" si="116"/>
        <v>0</v>
      </c>
      <c r="AHN289" s="48">
        <f t="shared" ref="AHN289:AJY289" si="117">AHN$4+AHN$37+AHN$59+AHN$74+AHN$164+AHN$231</f>
        <v>0</v>
      </c>
      <c r="AHO289" s="48">
        <f t="shared" si="117"/>
        <v>0</v>
      </c>
      <c r="AHP289" s="48">
        <f t="shared" si="117"/>
        <v>0</v>
      </c>
      <c r="AHQ289" s="48">
        <f t="shared" si="117"/>
        <v>0</v>
      </c>
      <c r="AHR289" s="48">
        <f t="shared" si="117"/>
        <v>0</v>
      </c>
      <c r="AHS289" s="48">
        <f t="shared" si="117"/>
        <v>0</v>
      </c>
      <c r="AHT289" s="48">
        <f t="shared" si="117"/>
        <v>0</v>
      </c>
      <c r="AHU289" s="48">
        <f t="shared" si="117"/>
        <v>0</v>
      </c>
      <c r="AHV289" s="48">
        <f t="shared" si="117"/>
        <v>0</v>
      </c>
      <c r="AHW289" s="48">
        <f t="shared" si="117"/>
        <v>0</v>
      </c>
      <c r="AHX289" s="48">
        <f t="shared" si="117"/>
        <v>0</v>
      </c>
      <c r="AHY289" s="48">
        <f t="shared" si="117"/>
        <v>0</v>
      </c>
      <c r="AHZ289" s="48">
        <f t="shared" si="117"/>
        <v>0</v>
      </c>
      <c r="AIA289" s="48">
        <f t="shared" si="117"/>
        <v>0</v>
      </c>
      <c r="AIB289" s="48">
        <f t="shared" si="117"/>
        <v>0</v>
      </c>
      <c r="AIC289" s="48">
        <f t="shared" si="117"/>
        <v>0</v>
      </c>
      <c r="AID289" s="48">
        <f t="shared" si="117"/>
        <v>0</v>
      </c>
      <c r="AIE289" s="48">
        <f t="shared" si="117"/>
        <v>0</v>
      </c>
      <c r="AIF289" s="48">
        <f t="shared" si="117"/>
        <v>0</v>
      </c>
      <c r="AIG289" s="48">
        <f t="shared" si="117"/>
        <v>0</v>
      </c>
      <c r="AIH289" s="48">
        <f t="shared" si="117"/>
        <v>0</v>
      </c>
      <c r="AII289" s="48">
        <f t="shared" si="117"/>
        <v>0</v>
      </c>
      <c r="AIJ289" s="48">
        <f t="shared" si="117"/>
        <v>0</v>
      </c>
      <c r="AIK289" s="48">
        <f t="shared" si="117"/>
        <v>0</v>
      </c>
      <c r="AIL289" s="48">
        <f t="shared" si="117"/>
        <v>0</v>
      </c>
      <c r="AIM289" s="48">
        <f t="shared" si="117"/>
        <v>0</v>
      </c>
      <c r="AIN289" s="48">
        <f t="shared" si="117"/>
        <v>0</v>
      </c>
      <c r="AIO289" s="48">
        <f t="shared" si="117"/>
        <v>0</v>
      </c>
      <c r="AIP289" s="48">
        <f t="shared" si="117"/>
        <v>0</v>
      </c>
      <c r="AIQ289" s="48">
        <f t="shared" si="117"/>
        <v>0</v>
      </c>
      <c r="AIR289" s="48">
        <f t="shared" si="117"/>
        <v>0</v>
      </c>
      <c r="AIS289" s="48">
        <f t="shared" si="117"/>
        <v>0</v>
      </c>
      <c r="AIT289" s="48">
        <f t="shared" si="117"/>
        <v>0</v>
      </c>
      <c r="AIU289" s="48">
        <f t="shared" si="117"/>
        <v>0</v>
      </c>
      <c r="AIV289" s="48">
        <f t="shared" si="117"/>
        <v>0</v>
      </c>
      <c r="AIW289" s="48">
        <f t="shared" si="117"/>
        <v>0</v>
      </c>
      <c r="AIX289" s="48">
        <f t="shared" si="117"/>
        <v>0</v>
      </c>
      <c r="AIY289" s="48">
        <f t="shared" si="117"/>
        <v>0</v>
      </c>
      <c r="AIZ289" s="48">
        <f t="shared" si="117"/>
        <v>0</v>
      </c>
      <c r="AJA289" s="48">
        <f t="shared" si="117"/>
        <v>0</v>
      </c>
      <c r="AJB289" s="48">
        <f t="shared" si="117"/>
        <v>0</v>
      </c>
      <c r="AJC289" s="48">
        <f t="shared" si="117"/>
        <v>0</v>
      </c>
      <c r="AJD289" s="48">
        <f t="shared" si="117"/>
        <v>0</v>
      </c>
      <c r="AJE289" s="48">
        <f t="shared" si="117"/>
        <v>0</v>
      </c>
      <c r="AJF289" s="48">
        <f t="shared" si="117"/>
        <v>0</v>
      </c>
      <c r="AJG289" s="48">
        <f t="shared" si="117"/>
        <v>0</v>
      </c>
      <c r="AJH289" s="48">
        <f t="shared" si="117"/>
        <v>0</v>
      </c>
      <c r="AJI289" s="48">
        <f t="shared" si="117"/>
        <v>0</v>
      </c>
      <c r="AJJ289" s="48">
        <f t="shared" si="117"/>
        <v>0</v>
      </c>
      <c r="AJK289" s="48">
        <f t="shared" si="117"/>
        <v>0</v>
      </c>
      <c r="AJL289" s="48">
        <f t="shared" si="117"/>
        <v>0</v>
      </c>
      <c r="AJM289" s="48">
        <f t="shared" si="117"/>
        <v>0</v>
      </c>
      <c r="AJN289" s="48">
        <f t="shared" si="117"/>
        <v>0</v>
      </c>
      <c r="AJO289" s="48">
        <f t="shared" si="117"/>
        <v>0</v>
      </c>
      <c r="AJP289" s="48">
        <f t="shared" si="117"/>
        <v>0</v>
      </c>
      <c r="AJQ289" s="48">
        <f t="shared" si="117"/>
        <v>0</v>
      </c>
      <c r="AJR289" s="48">
        <f t="shared" si="117"/>
        <v>0</v>
      </c>
      <c r="AJS289" s="48">
        <f t="shared" si="117"/>
        <v>0</v>
      </c>
      <c r="AJT289" s="48">
        <f t="shared" si="117"/>
        <v>0</v>
      </c>
      <c r="AJU289" s="48">
        <f t="shared" si="117"/>
        <v>0</v>
      </c>
      <c r="AJV289" s="48">
        <f t="shared" si="117"/>
        <v>0</v>
      </c>
      <c r="AJW289" s="48">
        <f t="shared" si="117"/>
        <v>0</v>
      </c>
      <c r="AJX289" s="48">
        <f t="shared" si="117"/>
        <v>0</v>
      </c>
      <c r="AJY289" s="48">
        <f t="shared" si="117"/>
        <v>0</v>
      </c>
      <c r="AJZ289" s="48">
        <f t="shared" ref="AJZ289:ALU289" si="118">AJZ$4+AJZ$37+AJZ$59+AJZ$74+AJZ$164+AJZ$231</f>
        <v>0</v>
      </c>
      <c r="AKA289" s="48">
        <f t="shared" si="118"/>
        <v>0</v>
      </c>
      <c r="AKB289" s="48">
        <f t="shared" si="118"/>
        <v>0</v>
      </c>
      <c r="AKC289" s="48">
        <f t="shared" si="118"/>
        <v>0</v>
      </c>
      <c r="AKD289" s="48">
        <f t="shared" si="118"/>
        <v>0</v>
      </c>
      <c r="AKE289" s="48">
        <f t="shared" si="118"/>
        <v>0</v>
      </c>
      <c r="AKF289" s="48">
        <f t="shared" si="118"/>
        <v>0</v>
      </c>
      <c r="AKG289" s="48">
        <f t="shared" si="118"/>
        <v>0</v>
      </c>
      <c r="AKH289" s="48">
        <f t="shared" si="118"/>
        <v>0</v>
      </c>
      <c r="AKI289" s="48">
        <f t="shared" si="118"/>
        <v>0</v>
      </c>
      <c r="AKJ289" s="48">
        <f t="shared" si="118"/>
        <v>0</v>
      </c>
      <c r="AKK289" s="48">
        <f t="shared" si="118"/>
        <v>0</v>
      </c>
      <c r="AKL289" s="48">
        <f t="shared" si="118"/>
        <v>0</v>
      </c>
      <c r="AKM289" s="48">
        <f t="shared" si="118"/>
        <v>0</v>
      </c>
      <c r="AKN289" s="48">
        <f t="shared" si="118"/>
        <v>0</v>
      </c>
      <c r="AKO289" s="48">
        <f t="shared" si="118"/>
        <v>0</v>
      </c>
      <c r="AKP289" s="48">
        <f t="shared" si="118"/>
        <v>0</v>
      </c>
      <c r="AKQ289" s="48">
        <f t="shared" si="118"/>
        <v>0</v>
      </c>
      <c r="AKR289" s="48">
        <f t="shared" si="118"/>
        <v>0</v>
      </c>
      <c r="AKS289" s="48">
        <f t="shared" si="118"/>
        <v>0</v>
      </c>
      <c r="AKT289" s="48">
        <f t="shared" si="118"/>
        <v>0</v>
      </c>
      <c r="AKU289" s="48">
        <f t="shared" si="118"/>
        <v>0</v>
      </c>
      <c r="AKV289" s="48">
        <f t="shared" si="118"/>
        <v>0</v>
      </c>
      <c r="AKW289" s="48">
        <f t="shared" si="118"/>
        <v>0</v>
      </c>
      <c r="AKX289" s="48">
        <f t="shared" si="118"/>
        <v>0</v>
      </c>
      <c r="AKY289" s="48">
        <f t="shared" si="118"/>
        <v>0</v>
      </c>
      <c r="AKZ289" s="48">
        <f t="shared" si="118"/>
        <v>0</v>
      </c>
      <c r="ALA289" s="48">
        <f t="shared" si="118"/>
        <v>0</v>
      </c>
      <c r="ALB289" s="48">
        <f t="shared" si="118"/>
        <v>0</v>
      </c>
      <c r="ALC289" s="48">
        <f t="shared" si="118"/>
        <v>0</v>
      </c>
      <c r="ALD289" s="48">
        <f t="shared" si="118"/>
        <v>0</v>
      </c>
      <c r="ALE289" s="48">
        <f t="shared" si="118"/>
        <v>0</v>
      </c>
      <c r="ALF289" s="48">
        <f t="shared" si="118"/>
        <v>0</v>
      </c>
      <c r="ALG289" s="48">
        <f t="shared" si="118"/>
        <v>0</v>
      </c>
      <c r="ALH289" s="48">
        <f t="shared" si="118"/>
        <v>0</v>
      </c>
      <c r="ALI289" s="48">
        <f t="shared" si="118"/>
        <v>0</v>
      </c>
      <c r="ALJ289" s="48">
        <f t="shared" si="118"/>
        <v>0</v>
      </c>
      <c r="ALK289" s="48">
        <f t="shared" si="118"/>
        <v>0</v>
      </c>
      <c r="ALL289" s="48">
        <f t="shared" si="118"/>
        <v>0</v>
      </c>
      <c r="ALM289" s="48">
        <f t="shared" si="118"/>
        <v>0</v>
      </c>
      <c r="ALN289" s="48">
        <f t="shared" si="118"/>
        <v>0</v>
      </c>
      <c r="ALO289" s="48">
        <f t="shared" si="118"/>
        <v>0</v>
      </c>
      <c r="ALP289" s="48">
        <f t="shared" si="118"/>
        <v>0</v>
      </c>
      <c r="ALQ289" s="48">
        <f t="shared" si="118"/>
        <v>0</v>
      </c>
      <c r="ALR289" s="48">
        <f t="shared" si="118"/>
        <v>0</v>
      </c>
      <c r="ALS289" s="48">
        <f t="shared" si="118"/>
        <v>0</v>
      </c>
      <c r="ALT289" s="48">
        <f t="shared" si="118"/>
        <v>0</v>
      </c>
      <c r="ALU289" s="48">
        <f t="shared" si="118"/>
        <v>0</v>
      </c>
    </row>
    <row r="290" spans="1:1009" s="48" customFormat="1" ht="14.25">
      <c r="A290" s="54" t="s">
        <v>372</v>
      </c>
      <c r="B290" s="48">
        <v>48633</v>
      </c>
      <c r="C290" s="48">
        <v>43184</v>
      </c>
      <c r="D290" s="48">
        <v>40024</v>
      </c>
      <c r="E290" s="48">
        <v>35248</v>
      </c>
      <c r="F290" s="48">
        <v>46363</v>
      </c>
      <c r="G290" s="48">
        <v>23474</v>
      </c>
      <c r="H290" s="48">
        <v>31965</v>
      </c>
      <c r="I290" s="48">
        <v>25716</v>
      </c>
      <c r="J290" s="48">
        <v>27053</v>
      </c>
      <c r="K290" s="48">
        <v>28035</v>
      </c>
      <c r="L290" s="48">
        <v>22641</v>
      </c>
      <c r="M290" s="48">
        <v>26099</v>
      </c>
      <c r="N290" s="48">
        <v>30401</v>
      </c>
      <c r="O290" s="48">
        <v>28620</v>
      </c>
      <c r="P290" s="48">
        <v>30343</v>
      </c>
      <c r="Q290" s="48">
        <v>17518</v>
      </c>
      <c r="R290" s="48">
        <v>31624</v>
      </c>
      <c r="S290" s="48">
        <v>30762</v>
      </c>
      <c r="T290" s="48">
        <v>24355</v>
      </c>
      <c r="U290" s="48">
        <v>32914</v>
      </c>
      <c r="V290" s="48">
        <v>25970</v>
      </c>
      <c r="W290" s="48">
        <v>39682</v>
      </c>
      <c r="X290" s="48">
        <v>31578</v>
      </c>
      <c r="Y290" s="48">
        <v>24990</v>
      </c>
      <c r="Z290" s="48">
        <v>42750</v>
      </c>
      <c r="AA290" s="48">
        <v>42713</v>
      </c>
      <c r="AB290" s="48">
        <v>38527</v>
      </c>
      <c r="AC290" s="48">
        <v>39186</v>
      </c>
      <c r="AD290" s="48">
        <v>45378</v>
      </c>
      <c r="AE290" s="48">
        <v>40964</v>
      </c>
      <c r="AF290" s="48">
        <v>42717</v>
      </c>
      <c r="AG290" s="48">
        <v>38058</v>
      </c>
      <c r="AH290" s="48">
        <v>40602</v>
      </c>
      <c r="AI290" s="48">
        <v>36134</v>
      </c>
      <c r="AJ290" s="48">
        <v>33595</v>
      </c>
      <c r="AK290" s="48">
        <v>39109</v>
      </c>
      <c r="AL290" s="48">
        <v>40693</v>
      </c>
      <c r="AM290" s="48">
        <v>44744</v>
      </c>
      <c r="AN290" s="48">
        <v>49089</v>
      </c>
      <c r="AO290" s="48">
        <v>35777</v>
      </c>
      <c r="AP290" s="48">
        <v>41717</v>
      </c>
      <c r="AQ290" s="48">
        <v>29542</v>
      </c>
      <c r="AR290" s="48">
        <v>39694</v>
      </c>
      <c r="AS290" s="48">
        <v>40981</v>
      </c>
      <c r="AT290" s="48">
        <v>38794</v>
      </c>
      <c r="AU290" s="48">
        <v>40538</v>
      </c>
      <c r="AV290" s="48">
        <v>42697</v>
      </c>
      <c r="AW290" s="48">
        <v>33606</v>
      </c>
      <c r="AX290" s="48">
        <v>44761</v>
      </c>
      <c r="AY290" s="48">
        <v>33023</v>
      </c>
      <c r="AZ290" s="48">
        <v>44049</v>
      </c>
      <c r="BA290" s="48">
        <v>53386</v>
      </c>
      <c r="BB290" s="48">
        <v>40089</v>
      </c>
      <c r="BC290" s="48">
        <v>43349</v>
      </c>
      <c r="BD290" s="48">
        <v>35927</v>
      </c>
      <c r="BE290" s="48">
        <v>36958</v>
      </c>
      <c r="BF290" s="48">
        <v>37979</v>
      </c>
      <c r="BG290" s="48">
        <v>33706</v>
      </c>
      <c r="BH290" s="48">
        <v>30140</v>
      </c>
      <c r="BI290" s="48">
        <v>24589</v>
      </c>
      <c r="BJ290" s="48">
        <v>30759</v>
      </c>
      <c r="BK290" s="49">
        <v>32658</v>
      </c>
      <c r="BL290" s="48">
        <v>31106</v>
      </c>
      <c r="BM290" s="48">
        <v>31074</v>
      </c>
      <c r="BN290" s="48">
        <v>32350</v>
      </c>
      <c r="BO290" s="49">
        <v>28369</v>
      </c>
      <c r="BP290" s="48">
        <v>35018</v>
      </c>
      <c r="BQ290" s="48">
        <v>31672</v>
      </c>
      <c r="BR290" s="48">
        <v>44990</v>
      </c>
      <c r="BS290" s="48">
        <v>22763</v>
      </c>
      <c r="BT290" s="48">
        <v>21082</v>
      </c>
      <c r="BU290" s="48">
        <v>23375</v>
      </c>
      <c r="BV290" s="48">
        <v>26947</v>
      </c>
      <c r="BW290" s="48">
        <v>31252</v>
      </c>
      <c r="BX290" s="48">
        <v>29201</v>
      </c>
      <c r="BY290" s="48">
        <v>27578</v>
      </c>
      <c r="BZ290" s="48">
        <v>39312</v>
      </c>
      <c r="CA290" s="48">
        <v>25224</v>
      </c>
      <c r="CB290" s="48">
        <v>46041</v>
      </c>
      <c r="CC290" s="48">
        <v>39467</v>
      </c>
      <c r="CD290" s="48">
        <v>30896</v>
      </c>
      <c r="CE290" s="48">
        <v>44148</v>
      </c>
      <c r="CF290" s="48">
        <v>40403</v>
      </c>
      <c r="CG290" s="48">
        <v>41094</v>
      </c>
      <c r="CH290" s="48">
        <v>39009</v>
      </c>
      <c r="CI290" s="48">
        <v>37513</v>
      </c>
      <c r="CJ290" s="48">
        <v>37718</v>
      </c>
      <c r="CK290" s="48">
        <v>30616</v>
      </c>
      <c r="CL290" s="48">
        <v>38272</v>
      </c>
      <c r="CM290" s="48">
        <v>36072</v>
      </c>
      <c r="CN290" s="48">
        <v>35861</v>
      </c>
      <c r="CO290" s="48">
        <v>37861</v>
      </c>
      <c r="CP290" s="48">
        <v>35442</v>
      </c>
      <c r="CQ290" s="48">
        <v>43418</v>
      </c>
      <c r="CR290" s="48">
        <v>30025</v>
      </c>
      <c r="CS290" s="48">
        <v>37092</v>
      </c>
      <c r="CT290" s="48">
        <v>34455</v>
      </c>
      <c r="CU290" s="48">
        <v>35581</v>
      </c>
      <c r="CV290" s="48">
        <v>38400</v>
      </c>
      <c r="CW290" s="48">
        <v>35750</v>
      </c>
      <c r="CX290" s="48">
        <v>35889</v>
      </c>
      <c r="CY290" s="48">
        <v>38626</v>
      </c>
      <c r="CZ290" s="48">
        <v>31465</v>
      </c>
      <c r="DA290" s="48">
        <v>30082</v>
      </c>
      <c r="DB290" s="48">
        <v>23824</v>
      </c>
      <c r="DC290" s="48">
        <v>18806</v>
      </c>
      <c r="DD290" s="48">
        <v>23963</v>
      </c>
      <c r="DE290" s="48">
        <v>34196</v>
      </c>
      <c r="DF290" s="48">
        <v>29612</v>
      </c>
      <c r="DG290" s="48">
        <v>32010</v>
      </c>
      <c r="DH290" s="48">
        <v>20852</v>
      </c>
      <c r="DI290" s="48">
        <v>29683</v>
      </c>
      <c r="DJ290" s="48">
        <v>31087</v>
      </c>
      <c r="DK290" s="48">
        <v>24325</v>
      </c>
      <c r="DL290" s="48">
        <v>37718</v>
      </c>
      <c r="DM290" s="48">
        <v>37846</v>
      </c>
      <c r="DN290" s="48">
        <v>35765</v>
      </c>
      <c r="DO290" s="48">
        <v>38943</v>
      </c>
      <c r="DP290" s="48">
        <v>37019</v>
      </c>
      <c r="DQ290" s="48">
        <v>44829</v>
      </c>
      <c r="DR290" s="48">
        <v>39632</v>
      </c>
      <c r="DS290" s="48">
        <v>25164</v>
      </c>
      <c r="DT290" s="48">
        <v>34129</v>
      </c>
      <c r="DU290" s="48">
        <v>30055</v>
      </c>
      <c r="DV290" s="48">
        <v>36479</v>
      </c>
      <c r="DW290" s="48">
        <v>22271</v>
      </c>
      <c r="DX290" s="48">
        <v>40438</v>
      </c>
      <c r="DY290" s="48">
        <v>29225</v>
      </c>
      <c r="DZ290" s="48">
        <v>34851</v>
      </c>
      <c r="EA290" s="48">
        <v>28810</v>
      </c>
      <c r="EB290" s="48">
        <v>31082</v>
      </c>
      <c r="EC290" s="48">
        <v>38503</v>
      </c>
      <c r="ED290" s="48">
        <v>23265</v>
      </c>
      <c r="EE290" s="48">
        <v>24753</v>
      </c>
      <c r="EF290" s="48">
        <v>31469</v>
      </c>
      <c r="EG290" s="48">
        <v>26573</v>
      </c>
      <c r="EH290" s="48">
        <v>43420</v>
      </c>
      <c r="EI290" s="48">
        <v>30488</v>
      </c>
      <c r="EJ290" s="48">
        <v>25064</v>
      </c>
      <c r="EK290" s="48">
        <v>29910</v>
      </c>
      <c r="EL290" s="48">
        <v>27708</v>
      </c>
      <c r="EM290" s="48">
        <v>26803</v>
      </c>
      <c r="EN290" s="48">
        <v>30424</v>
      </c>
      <c r="EO290" s="48">
        <v>28112</v>
      </c>
      <c r="EP290" s="48">
        <v>18381</v>
      </c>
      <c r="EQ290" s="48">
        <v>27171</v>
      </c>
      <c r="ER290" s="48">
        <v>30051</v>
      </c>
      <c r="ES290" s="48">
        <v>22847</v>
      </c>
      <c r="ET290" s="48">
        <v>24196</v>
      </c>
      <c r="EU290" s="48">
        <v>22276</v>
      </c>
      <c r="EV290" s="48">
        <v>19638</v>
      </c>
      <c r="EW290" s="48">
        <v>21564</v>
      </c>
      <c r="EX290" s="48">
        <v>20355</v>
      </c>
      <c r="EY290" s="48">
        <v>22892</v>
      </c>
      <c r="EZ290" s="48">
        <v>22298</v>
      </c>
      <c r="FA290" s="48">
        <v>14661</v>
      </c>
      <c r="FB290" s="48">
        <v>8646</v>
      </c>
      <c r="FC290" s="48">
        <v>10151</v>
      </c>
      <c r="FD290" s="48">
        <v>28294</v>
      </c>
      <c r="FE290" s="48">
        <v>24831</v>
      </c>
      <c r="FF290" s="48">
        <v>20187</v>
      </c>
      <c r="FG290" s="48">
        <v>17361</v>
      </c>
      <c r="FH290" s="48">
        <v>17280</v>
      </c>
      <c r="FI290" s="48">
        <v>10425</v>
      </c>
      <c r="FJ290" s="48">
        <v>15564</v>
      </c>
      <c r="FK290" s="48">
        <v>15430</v>
      </c>
      <c r="FL290" s="48">
        <v>9463</v>
      </c>
      <c r="FM290" s="48">
        <v>14425</v>
      </c>
      <c r="FN290" s="48">
        <v>16174</v>
      </c>
      <c r="FO290" s="48">
        <v>10508</v>
      </c>
      <c r="FP290" s="48">
        <v>8057</v>
      </c>
      <c r="FQ290" s="48">
        <v>16503</v>
      </c>
      <c r="FR290" s="48">
        <v>13872</v>
      </c>
      <c r="FS290" s="48">
        <v>8047</v>
      </c>
      <c r="FT290" s="48">
        <v>7305</v>
      </c>
      <c r="FU290" s="48">
        <v>9611</v>
      </c>
      <c r="FV290" s="48">
        <v>11412</v>
      </c>
      <c r="FW290" s="48">
        <v>21444</v>
      </c>
      <c r="FX290" s="48">
        <v>6338</v>
      </c>
      <c r="FY290" s="48">
        <v>14815</v>
      </c>
      <c r="FZ290" s="48">
        <v>9707</v>
      </c>
      <c r="GA290" s="48">
        <v>11745</v>
      </c>
      <c r="GB290" s="48">
        <v>16192</v>
      </c>
      <c r="GC290" s="48">
        <v>14539</v>
      </c>
      <c r="GD290" s="48">
        <v>15922</v>
      </c>
      <c r="GE290" s="48">
        <v>17784</v>
      </c>
      <c r="GF290" s="48">
        <v>19758</v>
      </c>
      <c r="GG290" s="48">
        <v>10548</v>
      </c>
      <c r="GH290" s="48">
        <v>14703</v>
      </c>
      <c r="GI290" s="48">
        <v>12845</v>
      </c>
      <c r="GJ290" s="48">
        <v>11647</v>
      </c>
      <c r="GK290" s="48">
        <v>6835</v>
      </c>
      <c r="GL290" s="48">
        <v>12695</v>
      </c>
      <c r="GM290" s="48">
        <v>14559</v>
      </c>
      <c r="GN290" s="48">
        <v>12425</v>
      </c>
      <c r="GO290" s="48">
        <v>11656</v>
      </c>
      <c r="GP290" s="48">
        <v>6402</v>
      </c>
      <c r="GQ290" s="48">
        <v>14144</v>
      </c>
      <c r="GR290" s="48">
        <v>5860</v>
      </c>
      <c r="GS290" s="48">
        <v>14934</v>
      </c>
      <c r="GT290" s="48">
        <v>8224</v>
      </c>
      <c r="GU290" s="48">
        <v>16338</v>
      </c>
      <c r="GV290" s="48">
        <v>10358</v>
      </c>
      <c r="GW290" s="48">
        <v>11555</v>
      </c>
      <c r="GX290" s="48">
        <v>15278</v>
      </c>
      <c r="GY290" s="48">
        <v>15634</v>
      </c>
      <c r="GZ290" s="48">
        <v>7164</v>
      </c>
      <c r="HA290" s="48">
        <v>12139</v>
      </c>
      <c r="HB290" s="48">
        <v>17824</v>
      </c>
      <c r="HC290" s="48">
        <v>9986</v>
      </c>
      <c r="HD290" s="48">
        <v>20188</v>
      </c>
      <c r="HE290" s="48">
        <v>17986</v>
      </c>
      <c r="HF290" s="48">
        <v>21972</v>
      </c>
      <c r="HG290" s="48">
        <v>25336</v>
      </c>
      <c r="HH290" s="48">
        <v>22436</v>
      </c>
      <c r="HI290" s="48">
        <v>32317</v>
      </c>
      <c r="HJ290" s="48">
        <v>26952</v>
      </c>
      <c r="HK290" s="48">
        <v>31356</v>
      </c>
      <c r="HL290" s="48">
        <v>17217</v>
      </c>
      <c r="HM290" s="48">
        <v>30850</v>
      </c>
      <c r="HN290" s="48">
        <v>30293</v>
      </c>
      <c r="HO290" s="48">
        <v>36069</v>
      </c>
      <c r="HP290" s="48">
        <v>40491</v>
      </c>
      <c r="HQ290" s="48">
        <v>25239</v>
      </c>
      <c r="HR290" s="48">
        <v>37706</v>
      </c>
      <c r="HS290" s="48">
        <v>29077</v>
      </c>
      <c r="HT290" s="48">
        <v>19336</v>
      </c>
      <c r="HU290" s="48">
        <v>21334</v>
      </c>
      <c r="HV290" s="48">
        <v>29851</v>
      </c>
      <c r="HW290" s="48">
        <v>29006</v>
      </c>
      <c r="HX290" s="48">
        <v>22168</v>
      </c>
      <c r="HY290" s="48">
        <v>27411</v>
      </c>
      <c r="HZ290" s="48">
        <v>33206</v>
      </c>
      <c r="IA290" s="48">
        <v>31675</v>
      </c>
      <c r="IB290" s="48">
        <v>41617</v>
      </c>
      <c r="IC290" s="48">
        <v>36861</v>
      </c>
      <c r="ID290" s="48">
        <v>38455</v>
      </c>
      <c r="IE290" s="48">
        <v>45279</v>
      </c>
      <c r="IF290" s="48">
        <v>52561</v>
      </c>
      <c r="IG290" s="48">
        <v>51600</v>
      </c>
      <c r="IH290" s="48">
        <v>58263</v>
      </c>
      <c r="II290" s="48">
        <v>64301</v>
      </c>
      <c r="IJ290" s="48">
        <v>45587</v>
      </c>
      <c r="IK290" s="48">
        <v>49250</v>
      </c>
      <c r="IL290" s="48">
        <v>48047</v>
      </c>
      <c r="IM290" s="48">
        <v>41881</v>
      </c>
      <c r="IN290" s="48">
        <v>46017</v>
      </c>
      <c r="IO290" s="48">
        <v>38586</v>
      </c>
      <c r="IP290" s="48">
        <v>45563</v>
      </c>
      <c r="IQ290" s="48">
        <v>45343</v>
      </c>
      <c r="IR290" s="48">
        <v>38897</v>
      </c>
      <c r="IS290" s="48">
        <v>34920</v>
      </c>
      <c r="IT290" s="48">
        <v>49469</v>
      </c>
      <c r="IU290" s="48">
        <v>37262</v>
      </c>
      <c r="IV290" s="48">
        <v>37087</v>
      </c>
      <c r="IW290" s="48">
        <v>31999</v>
      </c>
      <c r="IX290" s="48">
        <v>44903</v>
      </c>
      <c r="IY290" s="48">
        <v>35728</v>
      </c>
      <c r="IZ290" s="48">
        <v>37547</v>
      </c>
      <c r="JA290" s="48">
        <v>41877</v>
      </c>
      <c r="JB290" s="48">
        <v>34842</v>
      </c>
      <c r="JC290" s="48">
        <v>47692</v>
      </c>
      <c r="JD290" s="48">
        <v>29504</v>
      </c>
      <c r="JE290" s="48">
        <v>40917</v>
      </c>
      <c r="JF290" s="48">
        <v>23051</v>
      </c>
      <c r="JG290" s="48">
        <v>34872</v>
      </c>
      <c r="JH290" s="48">
        <v>36351</v>
      </c>
      <c r="JI290" s="48">
        <v>27914</v>
      </c>
      <c r="JJ290" s="48">
        <v>28362</v>
      </c>
      <c r="JK290" s="48">
        <v>16798</v>
      </c>
      <c r="JL290" s="48">
        <v>20844</v>
      </c>
      <c r="JM290" s="48">
        <v>16173</v>
      </c>
      <c r="JN290" s="48">
        <v>20685</v>
      </c>
      <c r="JO290" s="48">
        <v>29770</v>
      </c>
      <c r="JP290" s="48">
        <v>21097</v>
      </c>
      <c r="JQ290" s="48">
        <v>21958</v>
      </c>
      <c r="JR290" s="48">
        <v>31589</v>
      </c>
      <c r="JS290" s="48">
        <v>24006</v>
      </c>
      <c r="JT290" s="48">
        <v>21217</v>
      </c>
      <c r="JU290" s="48">
        <v>19752</v>
      </c>
      <c r="JV290" s="48">
        <v>29434</v>
      </c>
      <c r="JW290" s="48">
        <v>35742</v>
      </c>
      <c r="JX290" s="48">
        <v>26051</v>
      </c>
      <c r="JY290" s="48">
        <v>27619</v>
      </c>
      <c r="JZ290" s="48">
        <v>28707</v>
      </c>
      <c r="KA290" s="48">
        <v>35780</v>
      </c>
      <c r="KB290" s="48">
        <v>50462</v>
      </c>
      <c r="KC290" s="48">
        <v>46491</v>
      </c>
      <c r="KD290" s="48">
        <v>28951</v>
      </c>
      <c r="KE290" s="48">
        <v>39476</v>
      </c>
      <c r="KF290" s="48">
        <v>30069</v>
      </c>
      <c r="KG290" s="48">
        <v>41029</v>
      </c>
      <c r="KH290" s="48">
        <v>33832</v>
      </c>
      <c r="KI290" s="48">
        <v>41204</v>
      </c>
      <c r="KJ290" s="48">
        <v>51933</v>
      </c>
      <c r="KK290" s="48">
        <v>41159</v>
      </c>
      <c r="KL290" s="48">
        <v>44178</v>
      </c>
      <c r="KM290" s="48">
        <v>43897</v>
      </c>
      <c r="KN290" s="48">
        <v>39266</v>
      </c>
      <c r="KO290" s="48">
        <v>38746</v>
      </c>
      <c r="KP290" s="48">
        <v>29564</v>
      </c>
      <c r="KQ290" s="48">
        <v>43622</v>
      </c>
      <c r="KR290" s="48">
        <v>42838</v>
      </c>
      <c r="KS290" s="48">
        <v>40997</v>
      </c>
      <c r="KT290" s="48">
        <v>36946</v>
      </c>
      <c r="KU290" s="48">
        <v>40302</v>
      </c>
      <c r="KV290" s="48">
        <v>45781</v>
      </c>
      <c r="KW290" s="48">
        <v>43238</v>
      </c>
      <c r="KX290" s="48">
        <v>36254</v>
      </c>
      <c r="KY290" s="48">
        <v>31876</v>
      </c>
      <c r="KZ290" s="48">
        <v>35377</v>
      </c>
      <c r="LA290" s="48">
        <v>33791</v>
      </c>
      <c r="LB290" s="48">
        <v>38370</v>
      </c>
      <c r="LC290" s="48">
        <v>35278</v>
      </c>
      <c r="LD290" s="48">
        <v>27175</v>
      </c>
      <c r="LE290" s="48">
        <v>28558</v>
      </c>
      <c r="LF290" s="48">
        <v>31905</v>
      </c>
      <c r="LG290" s="48">
        <v>19737</v>
      </c>
      <c r="LH290" s="48">
        <v>23149</v>
      </c>
      <c r="LI290" s="48">
        <v>19505</v>
      </c>
      <c r="LJ290" s="48">
        <v>15704</v>
      </c>
      <c r="LK290" s="48">
        <v>19110</v>
      </c>
      <c r="LL290" s="48">
        <v>11646</v>
      </c>
      <c r="LM290" s="48">
        <v>15040</v>
      </c>
      <c r="LN290" s="48">
        <v>19720</v>
      </c>
      <c r="LO290" s="48">
        <v>13127</v>
      </c>
      <c r="LP290" s="48">
        <v>19733</v>
      </c>
      <c r="LQ290" s="48">
        <v>22312</v>
      </c>
      <c r="LR290" s="48">
        <v>28308</v>
      </c>
      <c r="LS290" s="48">
        <v>22662</v>
      </c>
      <c r="LT290" s="48">
        <v>14927</v>
      </c>
      <c r="LU290" s="48">
        <v>21668</v>
      </c>
      <c r="LV290" s="48">
        <v>22897</v>
      </c>
      <c r="LW290" s="48">
        <v>23616</v>
      </c>
      <c r="LX290" s="48">
        <v>28621</v>
      </c>
      <c r="LY290" s="48">
        <v>18032</v>
      </c>
      <c r="LZ290" s="48">
        <v>27459</v>
      </c>
      <c r="MA290" s="48">
        <v>35784</v>
      </c>
      <c r="MB290" s="48">
        <v>29112</v>
      </c>
      <c r="MC290" s="48">
        <v>38258</v>
      </c>
      <c r="MD290" s="48">
        <v>32092</v>
      </c>
      <c r="ME290" s="48">
        <v>39922</v>
      </c>
      <c r="MF290" s="48">
        <v>38942</v>
      </c>
      <c r="MG290" s="48">
        <v>42988</v>
      </c>
      <c r="MH290" s="48">
        <v>44180</v>
      </c>
      <c r="MI290" s="48">
        <v>43345</v>
      </c>
      <c r="MJ290" s="48">
        <v>45061</v>
      </c>
      <c r="MK290" s="48">
        <v>46076</v>
      </c>
      <c r="ML290" s="48">
        <v>45201</v>
      </c>
      <c r="MM290" s="48">
        <v>44626</v>
      </c>
      <c r="MN290" s="48">
        <v>45196</v>
      </c>
      <c r="MO290" s="48">
        <v>30967</v>
      </c>
      <c r="MP290" s="48">
        <v>42029</v>
      </c>
      <c r="MQ290" s="48">
        <v>67239</v>
      </c>
      <c r="MR290" s="48">
        <v>48626</v>
      </c>
      <c r="MS290" s="48">
        <v>57132</v>
      </c>
      <c r="MT290" s="48">
        <v>47035</v>
      </c>
      <c r="MU290" s="48">
        <v>53542</v>
      </c>
      <c r="MV290" s="48">
        <v>52317</v>
      </c>
      <c r="MW290" s="48">
        <v>51939</v>
      </c>
      <c r="MX290" s="48">
        <v>44922</v>
      </c>
      <c r="MY290" s="48">
        <v>58598</v>
      </c>
      <c r="MZ290" s="48">
        <v>45007</v>
      </c>
      <c r="NA290" s="48">
        <v>50377</v>
      </c>
      <c r="NB290" s="48">
        <v>55986</v>
      </c>
      <c r="NC290" s="48">
        <v>57295</v>
      </c>
      <c r="ND290" s="48">
        <v>52945</v>
      </c>
      <c r="NE290" s="48">
        <v>51041</v>
      </c>
      <c r="NF290" s="48">
        <v>53316</v>
      </c>
      <c r="NG290" s="48">
        <v>58467</v>
      </c>
      <c r="NH290" s="48">
        <v>45755</v>
      </c>
      <c r="NI290" s="48">
        <v>34604</v>
      </c>
      <c r="NJ290" s="48">
        <v>21697</v>
      </c>
      <c r="NK290" s="48">
        <v>34693</v>
      </c>
      <c r="NL290" s="48">
        <v>36582</v>
      </c>
      <c r="NM290" s="48">
        <v>26959</v>
      </c>
      <c r="NN290" s="48">
        <v>34489</v>
      </c>
      <c r="NO290" s="48">
        <v>32631</v>
      </c>
      <c r="NP290" s="48">
        <v>46615</v>
      </c>
      <c r="NQ290" s="48">
        <v>34345</v>
      </c>
      <c r="NR290" s="48">
        <v>31705</v>
      </c>
      <c r="NS290" s="48">
        <v>39079</v>
      </c>
      <c r="NT290" s="48">
        <v>25116</v>
      </c>
      <c r="NU290" s="48">
        <v>34635</v>
      </c>
      <c r="NV290" s="48">
        <v>35858</v>
      </c>
      <c r="NW290" s="48">
        <v>38829</v>
      </c>
      <c r="NX290" s="48">
        <v>41817</v>
      </c>
      <c r="NY290" s="48">
        <v>44219</v>
      </c>
      <c r="NZ290" s="48">
        <v>49441</v>
      </c>
      <c r="OA290" s="48">
        <v>46535</v>
      </c>
      <c r="OB290" s="48">
        <v>57471</v>
      </c>
      <c r="OC290" s="48">
        <v>57085</v>
      </c>
      <c r="OD290" s="48">
        <v>61612</v>
      </c>
      <c r="OE290" s="48">
        <v>53462</v>
      </c>
      <c r="OF290" s="48">
        <v>61801</v>
      </c>
      <c r="OG290" s="48">
        <v>58581</v>
      </c>
      <c r="OH290" s="48">
        <v>47750</v>
      </c>
      <c r="OI290" s="48">
        <v>52696</v>
      </c>
      <c r="OJ290" s="48">
        <v>57757</v>
      </c>
      <c r="OK290" s="48">
        <v>44532</v>
      </c>
      <c r="OL290" s="48">
        <v>32929</v>
      </c>
      <c r="OM290" s="48">
        <v>55917</v>
      </c>
      <c r="ON290" s="48">
        <v>46414</v>
      </c>
      <c r="OO290" s="48">
        <v>47033</v>
      </c>
      <c r="OP290" s="48">
        <v>46339</v>
      </c>
      <c r="OQ290" s="48">
        <v>42239</v>
      </c>
      <c r="OR290" s="48">
        <v>48046</v>
      </c>
      <c r="OS290" s="48">
        <v>38175</v>
      </c>
      <c r="OT290" s="48">
        <v>44377</v>
      </c>
      <c r="OU290" s="48">
        <v>39708</v>
      </c>
      <c r="OV290" s="48">
        <v>44211</v>
      </c>
      <c r="OW290" s="48">
        <v>38713</v>
      </c>
      <c r="OX290" s="48">
        <v>39096</v>
      </c>
      <c r="OY290" s="48">
        <v>38550</v>
      </c>
      <c r="OZ290" s="48">
        <v>29976</v>
      </c>
      <c r="PA290" s="48">
        <v>28356</v>
      </c>
      <c r="PB290" s="48">
        <v>32377</v>
      </c>
      <c r="PC290" s="48">
        <v>31401</v>
      </c>
      <c r="PD290" s="48">
        <v>26689.102552</v>
      </c>
      <c r="PE290" s="48">
        <v>27085.026528000002</v>
      </c>
      <c r="PF290" s="48">
        <v>30705.898328000003</v>
      </c>
      <c r="PG290" s="48">
        <v>33608.461600000002</v>
      </c>
      <c r="PH290" s="48">
        <v>22921.939264000001</v>
      </c>
      <c r="PI290" s="48">
        <v>13009.391808</v>
      </c>
      <c r="PJ290" s="48">
        <v>25039.189672</v>
      </c>
      <c r="PK290" s="48">
        <v>21550.712456000001</v>
      </c>
      <c r="PL290" s="48">
        <v>17984.050392000001</v>
      </c>
      <c r="PM290" s="48">
        <v>16008.288576000001</v>
      </c>
      <c r="PN290" s="48">
        <v>26715.951528000001</v>
      </c>
      <c r="PO290" s="48">
        <v>25325.473768000003</v>
      </c>
      <c r="PP290" s="48">
        <v>23822.718472000004</v>
      </c>
      <c r="PQ290" s="48">
        <v>28361.258352000001</v>
      </c>
      <c r="PR290" s="48">
        <v>25071.550168000002</v>
      </c>
      <c r="PS290" s="48">
        <v>24440.992912000002</v>
      </c>
      <c r="PT290" s="48">
        <v>28600.812632000005</v>
      </c>
      <c r="PU290" s="48">
        <v>33493.034624</v>
      </c>
      <c r="PV290" s="48">
        <v>24944.470264000003</v>
      </c>
      <c r="PW290" s="48">
        <v>28469.795928000003</v>
      </c>
      <c r="PX290" s="48">
        <v>39809.472752000001</v>
      </c>
      <c r="PY290" s="48">
        <v>43038.711688000003</v>
      </c>
      <c r="PZ290" s="48">
        <v>33325.956832000003</v>
      </c>
      <c r="QA290" s="48">
        <v>37147.133016</v>
      </c>
      <c r="QB290" s="48">
        <v>51822.775423999999</v>
      </c>
      <c r="QC290" s="48">
        <v>38582.41156</v>
      </c>
      <c r="QD290" s="48">
        <v>54219.341792000007</v>
      </c>
      <c r="QE290" s="48">
        <v>56656.654040000009</v>
      </c>
      <c r="QF290" s="48">
        <v>52376.840656</v>
      </c>
      <c r="QG290" s="48">
        <v>56894.082448000008</v>
      </c>
      <c r="QH290" s="48">
        <v>76821.53416000001</v>
      </c>
      <c r="QI290" s="48">
        <v>62577.994920000005</v>
      </c>
      <c r="QJ290" s="48">
        <v>68452.487880000015</v>
      </c>
      <c r="QK290" s="48">
        <v>58456.637736000004</v>
      </c>
      <c r="QL290" s="48">
        <v>75613.369608000008</v>
      </c>
      <c r="QM290" s="48">
        <v>62548.114608000003</v>
      </c>
      <c r="QN290" s="48">
        <v>61336.879352000004</v>
      </c>
      <c r="QO290" s="48">
        <v>67588.242176</v>
      </c>
      <c r="QP290" s="48">
        <v>61633.123552000005</v>
      </c>
      <c r="QQ290" s="48">
        <v>55531.083552000004</v>
      </c>
      <c r="QR290" s="48">
        <v>66606.916040000011</v>
      </c>
      <c r="QS290" s="48">
        <v>60643.805712000008</v>
      </c>
      <c r="QT290" s="48">
        <v>61013.786176000009</v>
      </c>
      <c r="QU290" s="48">
        <v>58185.864632000004</v>
      </c>
      <c r="QV290" s="48">
        <v>50008.304304000005</v>
      </c>
      <c r="QW290" s="48">
        <v>52702.847064000001</v>
      </c>
      <c r="QX290" s="48">
        <v>65413.593224000004</v>
      </c>
      <c r="QY290" s="48">
        <v>51149.740096000001</v>
      </c>
      <c r="QZ290" s="48">
        <v>50491.034720000003</v>
      </c>
      <c r="RA290" s="48">
        <v>43172.799096000002</v>
      </c>
      <c r="RB290" s="48">
        <v>50632.838256000003</v>
      </c>
      <c r="RC290" s="48">
        <v>53794.206760000008</v>
      </c>
      <c r="RD290" s="48">
        <v>31241.421232000001</v>
      </c>
      <c r="RE290" s="48">
        <v>41175.266776000004</v>
      </c>
      <c r="RF290" s="48">
        <v>54171.745880000002</v>
      </c>
      <c r="RG290" s="48">
        <v>55104.019488000005</v>
      </c>
      <c r="RH290" s="48">
        <v>57577.904608000004</v>
      </c>
      <c r="RI290" s="48">
        <v>40361.097168000008</v>
      </c>
      <c r="RJ290" s="48">
        <v>40795.129368000002</v>
      </c>
      <c r="RK290" s="48">
        <v>29066.772280000001</v>
      </c>
      <c r="RL290" s="48">
        <v>52140.593288000004</v>
      </c>
      <c r="RM290" s="48">
        <v>46190.356296000005</v>
      </c>
      <c r="RN290" s="48">
        <v>34124.694184</v>
      </c>
      <c r="RO290" s="48">
        <v>47846.449952000003</v>
      </c>
      <c r="RP290" s="48">
        <v>41875.544760000004</v>
      </c>
      <c r="RQ290" s="48">
        <v>35814.447480000003</v>
      </c>
      <c r="RR290" s="48">
        <v>36194.663624000008</v>
      </c>
      <c r="RS290" s="48">
        <v>39955.803608000002</v>
      </c>
      <c r="RT290" s="48">
        <v>37828.868671999997</v>
      </c>
      <c r="RU290" s="48">
        <v>19745.610919999999</v>
      </c>
      <c r="RV290" s="48">
        <v>39917.970959999999</v>
      </c>
      <c r="RW290" s="48">
        <v>44810.862208000006</v>
      </c>
      <c r="RX290" s="48">
        <v>38920.936991999995</v>
      </c>
      <c r="RY290" s="48">
        <v>36303.988560000005</v>
      </c>
      <c r="RZ290" s="48">
        <v>30086.364112000003</v>
      </c>
      <c r="SA290" s="48">
        <v>37077.215447999995</v>
      </c>
      <c r="SB290" s="48">
        <v>29984.873407999999</v>
      </c>
      <c r="SC290" s="48">
        <v>34077.610056000005</v>
      </c>
      <c r="SD290" s="48">
        <v>31241.263760000002</v>
      </c>
      <c r="SE290" s="48">
        <v>32390.888096000002</v>
      </c>
      <c r="SF290" s="48">
        <v>39217.023719999997</v>
      </c>
      <c r="SG290" s="48">
        <v>49574.823256000003</v>
      </c>
      <c r="SH290" s="48">
        <v>42240.249911999999</v>
      </c>
      <c r="SI290" s="48">
        <v>47784.681560000005</v>
      </c>
      <c r="SJ290" s="48">
        <v>53356.080288000005</v>
      </c>
      <c r="SK290" s="48">
        <v>54644.083144000004</v>
      </c>
      <c r="SL290" s="48">
        <v>39352.016592</v>
      </c>
      <c r="SM290" s="48">
        <v>39840.849048000004</v>
      </c>
      <c r="SN290" s="48">
        <v>33087.780432</v>
      </c>
      <c r="SO290" s="48">
        <v>44100.151704000004</v>
      </c>
      <c r="SP290" s="48">
        <v>30191.043624000002</v>
      </c>
      <c r="SQ290" s="48">
        <v>33532.284520000001</v>
      </c>
      <c r="SR290" s="48">
        <v>27580.315336000003</v>
      </c>
      <c r="SS290" s="48">
        <v>24319.188320000001</v>
      </c>
      <c r="ST290" s="48">
        <v>12089.007336000001</v>
      </c>
      <c r="SU290" s="48">
        <v>28844.736760000003</v>
      </c>
      <c r="SV290" s="48">
        <v>27181.674968000003</v>
      </c>
      <c r="SW290" s="48">
        <v>17708.513760000002</v>
      </c>
      <c r="SX290" s="48">
        <v>26414.432016000002</v>
      </c>
      <c r="SY290" s="48">
        <v>26320.421232000001</v>
      </c>
      <c r="SZ290" s="48">
        <v>28785.330448000004</v>
      </c>
      <c r="TA290" s="48">
        <v>20090.828912000001</v>
      </c>
      <c r="TB290" s="48">
        <v>25881.153087999999</v>
      </c>
      <c r="TC290" s="48">
        <v>14085.201144000001</v>
      </c>
      <c r="TD290" s="48">
        <v>24484.691392000001</v>
      </c>
      <c r="TE290" s="48">
        <v>17105.592840000001</v>
      </c>
      <c r="TF290" s="48">
        <v>9266.7941520000004</v>
      </c>
      <c r="TG290" s="48">
        <v>17463.251120000001</v>
      </c>
      <c r="TH290" s="48">
        <v>19493.576983999999</v>
      </c>
      <c r="TI290" s="48">
        <v>18922.111096000001</v>
      </c>
      <c r="TJ290" s="48">
        <v>22882.138216000003</v>
      </c>
      <c r="TK290" s="48">
        <v>15779.127448000001</v>
      </c>
      <c r="TL290" s="48">
        <v>11616.709440000001</v>
      </c>
      <c r="TM290" s="48">
        <v>22906.507008</v>
      </c>
      <c r="TN290" s="48">
        <v>25634.355095999999</v>
      </c>
      <c r="TO290" s="48">
        <v>24286.197936</v>
      </c>
      <c r="TP290" s="48">
        <v>17307.471944000001</v>
      </c>
      <c r="TQ290" s="48">
        <v>19275.045216000002</v>
      </c>
      <c r="TR290" s="48">
        <v>27545.671496000003</v>
      </c>
      <c r="TS290" s="48">
        <v>15821.762992</v>
      </c>
      <c r="TT290" s="48">
        <v>16492.278768</v>
      </c>
      <c r="TU290" s="48">
        <v>21689.01224</v>
      </c>
      <c r="TV290" s="48">
        <v>19036.750712000001</v>
      </c>
      <c r="TW290" s="48">
        <v>15625.710352</v>
      </c>
      <c r="TX290" s="48">
        <v>26788.309912000001</v>
      </c>
      <c r="TY290" s="48">
        <v>22139.775839999998</v>
      </c>
      <c r="TZ290" s="48">
        <v>31043.597032000001</v>
      </c>
      <c r="UA290" s="48">
        <v>31706.160472000003</v>
      </c>
      <c r="UB290" s="48">
        <v>36375.992632000001</v>
      </c>
      <c r="UC290" s="48">
        <v>35282.428328000002</v>
      </c>
      <c r="UD290" s="48">
        <v>32670.125319999999</v>
      </c>
      <c r="UE290" s="48">
        <v>39296.310872000002</v>
      </c>
      <c r="UF290" s="48">
        <v>34205.437952</v>
      </c>
      <c r="UG290" s="48">
        <v>50003.343936000005</v>
      </c>
      <c r="UH290" s="48">
        <v>50366.001951999999</v>
      </c>
      <c r="UI290" s="48">
        <v>46317.003152000005</v>
      </c>
      <c r="UJ290" s="48">
        <v>29220.858632000003</v>
      </c>
      <c r="UK290" s="48">
        <v>42901.868520000004</v>
      </c>
      <c r="UL290" s="48">
        <v>53115.463072000006</v>
      </c>
      <c r="UM290" s="48">
        <v>55401.838408000003</v>
      </c>
      <c r="UN290" s="48">
        <v>46983.660863999998</v>
      </c>
      <c r="UO290" s="48">
        <v>43196.498632000003</v>
      </c>
      <c r="UP290" s="48">
        <v>46941.773311999998</v>
      </c>
      <c r="UQ290" s="48">
        <v>48499.880016000003</v>
      </c>
      <c r="UR290" s="48">
        <v>36283.477832000004</v>
      </c>
      <c r="US290" s="48">
        <v>51407.679232000002</v>
      </c>
      <c r="UT290" s="48">
        <v>48857.183984000003</v>
      </c>
      <c r="UU290" s="48">
        <v>41247.074008000003</v>
      </c>
      <c r="UV290" s="48">
        <v>36570.706760000008</v>
      </c>
      <c r="UW290" s="48">
        <v>48060.139455999997</v>
      </c>
      <c r="UX290" s="48">
        <v>33532.599463999999</v>
      </c>
      <c r="UY290" s="48">
        <v>29039.175312000003</v>
      </c>
      <c r="UZ290" s="48">
        <v>51671.681039999996</v>
      </c>
      <c r="VA290" s="48">
        <v>45277.491112000003</v>
      </c>
      <c r="VB290" s="48">
        <v>35549.618944000002</v>
      </c>
      <c r="VC290" s="48">
        <v>16730.022120000001</v>
      </c>
      <c r="VD290" s="48">
        <v>35445.608688</v>
      </c>
      <c r="VE290" s="48">
        <v>36971.000584000001</v>
      </c>
      <c r="VF290" s="48">
        <v>30237.930912</v>
      </c>
      <c r="VG290" s="48">
        <v>32557.139159999999</v>
      </c>
      <c r="VH290" s="48">
        <v>35863.185064000005</v>
      </c>
      <c r="VI290" s="48">
        <v>33328.791327999999</v>
      </c>
      <c r="VJ290" s="48">
        <v>35929.047727999998</v>
      </c>
      <c r="VK290" s="48">
        <v>26802.639864000001</v>
      </c>
      <c r="VL290" s="48">
        <v>29156.413216000001</v>
      </c>
      <c r="VM290" s="48">
        <v>27264.898920000003</v>
      </c>
      <c r="VN290" s="48">
        <v>33944.467480000007</v>
      </c>
      <c r="VO290" s="48">
        <v>32805.236296000003</v>
      </c>
      <c r="VP290" s="48">
        <v>41171.054400000001</v>
      </c>
      <c r="VQ290" s="48">
        <v>32459.152208</v>
      </c>
      <c r="VR290" s="48">
        <v>36385.716528000004</v>
      </c>
      <c r="VS290" s="48">
        <v>30318.162896000002</v>
      </c>
      <c r="VT290" s="48">
        <v>49852.407024000007</v>
      </c>
      <c r="VU290" s="48">
        <v>42889.073920000003</v>
      </c>
      <c r="ZV290" s="48">
        <v>277903</v>
      </c>
      <c r="ZW290" s="48">
        <v>779788</v>
      </c>
      <c r="ZX290" s="48">
        <v>728841</v>
      </c>
      <c r="ZY290" s="48">
        <v>544456</v>
      </c>
      <c r="ZZ290" s="48">
        <v>494000</v>
      </c>
      <c r="AAA290" s="48">
        <v>563448</v>
      </c>
      <c r="AAB290" s="48">
        <v>623795</v>
      </c>
      <c r="AAC290" s="48">
        <v>649303</v>
      </c>
      <c r="AAD290" s="48">
        <v>944803</v>
      </c>
      <c r="AAE290" s="48">
        <v>1026995</v>
      </c>
      <c r="AAF290" s="48">
        <v>1224924</v>
      </c>
      <c r="AAG290" s="48">
        <v>688379</v>
      </c>
      <c r="AAH290" s="48">
        <v>1098461</v>
      </c>
      <c r="AAI290" s="48">
        <v>839165</v>
      </c>
      <c r="AAJ290" s="48">
        <v>1237260</v>
      </c>
      <c r="AAK290" s="48">
        <v>938841</v>
      </c>
      <c r="AAL290" s="48">
        <v>1518569</v>
      </c>
      <c r="AAM290" s="48">
        <v>974450</v>
      </c>
      <c r="AAN290" s="48">
        <v>1173783</v>
      </c>
      <c r="AAO290" s="48">
        <v>1328829</v>
      </c>
      <c r="AAP290" s="48">
        <v>1346392</v>
      </c>
      <c r="AAQ290" s="48">
        <v>1206808</v>
      </c>
      <c r="AAR290" s="48">
        <v>1170114</v>
      </c>
      <c r="AAS290" s="48">
        <v>830999</v>
      </c>
      <c r="AAT290" s="48">
        <v>550584</v>
      </c>
      <c r="AAU290" s="48">
        <v>675889</v>
      </c>
      <c r="AAV290" s="48">
        <v>375646</v>
      </c>
      <c r="AAW290" s="48">
        <v>419214</v>
      </c>
      <c r="AAX290" s="48">
        <v>329773</v>
      </c>
      <c r="AAY290" s="48">
        <v>538220</v>
      </c>
      <c r="AAZ290" s="48">
        <v>387973</v>
      </c>
      <c r="ABA290" s="48">
        <v>459030</v>
      </c>
      <c r="ABB290" s="48">
        <v>510559</v>
      </c>
      <c r="ABC290" s="48">
        <v>599910</v>
      </c>
      <c r="ABD290" s="48">
        <v>482789</v>
      </c>
      <c r="ABE290" s="48">
        <v>636221</v>
      </c>
      <c r="ABF290" s="48">
        <v>676323</v>
      </c>
      <c r="ABG290" s="48">
        <v>710605</v>
      </c>
      <c r="ABH290" s="48">
        <v>670124</v>
      </c>
      <c r="ABI290" s="48">
        <v>804418</v>
      </c>
      <c r="ABJ290" s="48">
        <v>466604</v>
      </c>
      <c r="ABK290" s="48">
        <v>472413</v>
      </c>
      <c r="ABL290" s="48">
        <v>540785</v>
      </c>
      <c r="ABM290" s="48">
        <v>574558</v>
      </c>
      <c r="ABN290" s="48">
        <v>718664</v>
      </c>
      <c r="ABO290" s="48">
        <v>601068</v>
      </c>
      <c r="ABP290" s="48">
        <v>419862</v>
      </c>
      <c r="ABQ290" s="48">
        <v>1176452</v>
      </c>
      <c r="ABR290" s="48">
        <v>725330</v>
      </c>
      <c r="ABS290" s="48">
        <v>959925</v>
      </c>
      <c r="ABT290" s="48">
        <v>1227239</v>
      </c>
      <c r="ABU290" s="48">
        <v>569857</v>
      </c>
      <c r="ABW290" s="48">
        <v>37258.355172600001</v>
      </c>
      <c r="ABX290" s="48">
        <v>29405.1089574</v>
      </c>
      <c r="ABY290" s="48">
        <v>36468.322162199998</v>
      </c>
      <c r="ABZ290" s="48">
        <v>25411.6786932</v>
      </c>
      <c r="ACA290" s="48">
        <v>35134.068684600003</v>
      </c>
      <c r="ACB290" s="48">
        <v>41424.570711000015</v>
      </c>
      <c r="ACC290" s="48">
        <v>50748.755405399999</v>
      </c>
      <c r="ACD290" s="48">
        <v>45118.726959600004</v>
      </c>
      <c r="ACE290" s="48">
        <v>45912.814853399999</v>
      </c>
      <c r="ACF290" s="48">
        <v>52213.001358599999</v>
      </c>
      <c r="ACG290" s="48">
        <v>49413.084687000002</v>
      </c>
      <c r="ACH290" s="48">
        <v>57944.7561996</v>
      </c>
      <c r="ACI290" s="48">
        <v>57672.645965999989</v>
      </c>
      <c r="ACJ290" s="48">
        <v>53724.921717600009</v>
      </c>
      <c r="ACK290" s="48">
        <v>65407.395103200011</v>
      </c>
      <c r="ACL290" s="48">
        <v>51113.222497799994</v>
      </c>
      <c r="ACM290" s="48">
        <v>51139.087142400014</v>
      </c>
      <c r="ACN290" s="48">
        <v>39547.750213800013</v>
      </c>
      <c r="ACO290" s="48">
        <v>48665.64763620001</v>
      </c>
      <c r="ACP290" s="48">
        <v>44498.526638399999</v>
      </c>
      <c r="ACQ290" s="48">
        <v>55764.016286400009</v>
      </c>
      <c r="ACR290" s="48">
        <v>52782.574689000015</v>
      </c>
      <c r="ACS290" s="48">
        <v>54359.176343400002</v>
      </c>
      <c r="ACT290" s="48">
        <v>45389.105010000007</v>
      </c>
      <c r="ACU290" s="48">
        <v>32723.263348200002</v>
      </c>
      <c r="ACV290" s="48">
        <v>40308.887259000003</v>
      </c>
      <c r="ACW290" s="48">
        <v>43289.423396999999</v>
      </c>
      <c r="ACX290" s="48">
        <v>39023.607324600001</v>
      </c>
      <c r="ACY290" s="48">
        <v>42151.851448200003</v>
      </c>
      <c r="ACZ290" s="48">
        <v>50084.778090600012</v>
      </c>
      <c r="ADA290" s="48">
        <v>38823.855107399999</v>
      </c>
      <c r="ADB290" s="48">
        <v>45906.397901999997</v>
      </c>
    </row>
    <row r="291" spans="1:1009" s="48" customFormat="1" ht="14.25">
      <c r="A291" s="54" t="s">
        <v>373</v>
      </c>
      <c r="BK291" s="49"/>
      <c r="BO291" s="49"/>
      <c r="VV291" s="48">
        <v>52964.408056</v>
      </c>
      <c r="VW291" s="48">
        <v>36775.223520000007</v>
      </c>
      <c r="VX291" s="48">
        <v>55235.784184000004</v>
      </c>
      <c r="VY291" s="48">
        <v>43938.506696000004</v>
      </c>
      <c r="VZ291" s="48">
        <v>62462.922256000005</v>
      </c>
      <c r="WA291" s="48">
        <v>51768.290112000002</v>
      </c>
      <c r="WB291" s="48">
        <v>50286.006176000003</v>
      </c>
      <c r="WC291" s="48">
        <v>80574.958016000004</v>
      </c>
      <c r="WD291" s="48">
        <v>66223.747296000001</v>
      </c>
      <c r="WE291" s="48">
        <v>89540.193288000009</v>
      </c>
      <c r="WF291" s="48">
        <v>79425.924200000009</v>
      </c>
      <c r="WG291" s="48">
        <v>70446.358976000018</v>
      </c>
      <c r="WH291" s="48">
        <v>85054.170320000005</v>
      </c>
      <c r="WI291" s="48">
        <v>68047.509263999993</v>
      </c>
      <c r="WJ291" s="48">
        <v>61385.223256000005</v>
      </c>
      <c r="WK291" s="48">
        <v>76925.544416000004</v>
      </c>
      <c r="WL291" s="48">
        <v>87053.552936000007</v>
      </c>
      <c r="WM291" s="48">
        <v>67567.259032000002</v>
      </c>
      <c r="WN291" s="48">
        <v>78516.956447999997</v>
      </c>
      <c r="WO291" s="48">
        <v>68742.905616000004</v>
      </c>
      <c r="WP291" s="48">
        <v>82844.562583999999</v>
      </c>
      <c r="WQ291" s="48">
        <v>56172.033960000001</v>
      </c>
      <c r="WR291" s="48">
        <v>63421.375584000009</v>
      </c>
      <c r="WS291" s="48">
        <v>69906.387488000008</v>
      </c>
      <c r="WT291" s="48">
        <v>41146.606872000004</v>
      </c>
      <c r="WU291" s="48">
        <v>49272.319543999998</v>
      </c>
      <c r="WV291" s="48">
        <v>39460.199855999999</v>
      </c>
      <c r="WW291" s="48">
        <v>42386.265824000002</v>
      </c>
      <c r="WX291" s="48">
        <v>49386.486744000002</v>
      </c>
      <c r="WY291" s="48">
        <v>57767.776472000005</v>
      </c>
      <c r="WZ291" s="48">
        <v>32137.555016000002</v>
      </c>
      <c r="XA291" s="48">
        <v>31183.629008</v>
      </c>
      <c r="XB291" s="48">
        <v>30185.728944000002</v>
      </c>
      <c r="XC291" s="48">
        <v>22971.149264000003</v>
      </c>
      <c r="XD291" s="48">
        <v>11568.680480000001</v>
      </c>
      <c r="XE291" s="48">
        <v>7053.4070880000008</v>
      </c>
      <c r="XF291" s="48">
        <v>15881.917296</v>
      </c>
      <c r="XG291" s="48">
        <v>27750.345728</v>
      </c>
      <c r="XH291" s="48">
        <v>37064.460216000007</v>
      </c>
      <c r="XI291" s="48">
        <v>33181.240064000005</v>
      </c>
      <c r="XJ291" s="48">
        <v>38431.750224000003</v>
      </c>
      <c r="ZV291" s="48">
        <f>ZV290/1000</f>
        <v>277.90300000000002</v>
      </c>
    </row>
    <row r="292" spans="1:1009" s="48" customFormat="1" ht="14.25">
      <c r="A292" s="47" t="s">
        <v>374</v>
      </c>
      <c r="B292" s="48">
        <v>49015</v>
      </c>
      <c r="C292" s="48">
        <v>43603</v>
      </c>
      <c r="D292" s="48">
        <v>41034</v>
      </c>
      <c r="E292" s="48">
        <v>35669</v>
      </c>
      <c r="F292" s="48">
        <v>46363</v>
      </c>
      <c r="G292" s="48">
        <v>24429</v>
      </c>
      <c r="H292" s="48">
        <v>31965</v>
      </c>
      <c r="I292" s="48">
        <v>25716</v>
      </c>
      <c r="J292" s="48">
        <v>27465</v>
      </c>
      <c r="K292" s="48">
        <v>28035</v>
      </c>
      <c r="L292" s="48">
        <v>22641</v>
      </c>
      <c r="M292" s="48">
        <v>27269</v>
      </c>
      <c r="N292" s="48">
        <v>30401</v>
      </c>
      <c r="O292" s="48">
        <v>28620</v>
      </c>
      <c r="P292" s="48">
        <v>30343</v>
      </c>
      <c r="Q292" s="48">
        <v>18871</v>
      </c>
      <c r="R292" s="48">
        <v>31624</v>
      </c>
      <c r="S292" s="48">
        <v>30762</v>
      </c>
      <c r="T292" s="48">
        <v>24355</v>
      </c>
      <c r="U292" s="48">
        <v>32914</v>
      </c>
      <c r="V292" s="48">
        <v>25970</v>
      </c>
      <c r="W292" s="48">
        <v>39682</v>
      </c>
      <c r="X292" s="48">
        <v>31578</v>
      </c>
      <c r="Y292" s="48">
        <v>24990</v>
      </c>
      <c r="Z292" s="48">
        <v>42750</v>
      </c>
      <c r="AA292" s="48">
        <v>42713</v>
      </c>
      <c r="AB292" s="48">
        <v>38527</v>
      </c>
      <c r="AC292" s="48">
        <v>39186</v>
      </c>
      <c r="AD292" s="48">
        <v>45378</v>
      </c>
      <c r="AE292" s="48">
        <v>40964</v>
      </c>
      <c r="AF292" s="48">
        <v>42717</v>
      </c>
      <c r="AG292" s="48">
        <v>38058</v>
      </c>
      <c r="AH292" s="48">
        <v>40602</v>
      </c>
      <c r="AI292" s="48">
        <v>36744</v>
      </c>
      <c r="AJ292" s="48">
        <v>33595</v>
      </c>
      <c r="AK292" s="48">
        <v>39109</v>
      </c>
      <c r="AL292" s="48">
        <v>40693</v>
      </c>
      <c r="AM292" s="48">
        <v>45342</v>
      </c>
      <c r="AN292" s="48">
        <v>49089</v>
      </c>
      <c r="AO292" s="48">
        <v>35777</v>
      </c>
      <c r="AP292" s="48">
        <v>41717</v>
      </c>
      <c r="AQ292" s="48">
        <v>29542</v>
      </c>
      <c r="AR292" s="48">
        <v>39694</v>
      </c>
      <c r="AS292" s="48">
        <v>41103</v>
      </c>
      <c r="AT292" s="48">
        <v>38794</v>
      </c>
      <c r="AU292" s="48">
        <v>40861</v>
      </c>
      <c r="AV292" s="48">
        <v>42827</v>
      </c>
      <c r="AW292" s="48">
        <v>34009</v>
      </c>
      <c r="AX292" s="48">
        <v>44761</v>
      </c>
      <c r="AY292" s="48">
        <v>33023</v>
      </c>
      <c r="AZ292" s="48">
        <v>44049</v>
      </c>
      <c r="BA292" s="48">
        <v>53386</v>
      </c>
      <c r="BB292" s="48">
        <v>40089</v>
      </c>
      <c r="BC292" s="48">
        <v>43349</v>
      </c>
      <c r="BD292" s="48">
        <v>35927</v>
      </c>
      <c r="BE292" s="48">
        <v>36958</v>
      </c>
      <c r="BF292" s="48">
        <v>37979</v>
      </c>
      <c r="BG292" s="48">
        <v>33706</v>
      </c>
      <c r="BH292" s="48">
        <v>30140</v>
      </c>
      <c r="BI292" s="48">
        <v>24589</v>
      </c>
      <c r="BJ292" s="48">
        <v>30759</v>
      </c>
      <c r="BK292" s="49">
        <v>32658</v>
      </c>
      <c r="BL292" s="48">
        <v>31106</v>
      </c>
      <c r="BM292" s="48">
        <v>31074</v>
      </c>
      <c r="BN292" s="48">
        <v>32350</v>
      </c>
      <c r="BO292" s="49">
        <v>28369</v>
      </c>
      <c r="BP292" s="48">
        <v>35018</v>
      </c>
      <c r="BQ292" s="48">
        <v>31672</v>
      </c>
      <c r="BR292" s="48">
        <v>44990</v>
      </c>
      <c r="BS292" s="48">
        <v>22763</v>
      </c>
      <c r="BT292" s="48">
        <v>21082</v>
      </c>
      <c r="BU292" s="48">
        <v>23375</v>
      </c>
      <c r="BV292" s="48">
        <v>26947</v>
      </c>
      <c r="BW292" s="48">
        <v>31252</v>
      </c>
      <c r="BX292" s="48">
        <v>29201</v>
      </c>
      <c r="BY292" s="48">
        <v>27578</v>
      </c>
      <c r="BZ292" s="48">
        <v>39312</v>
      </c>
      <c r="CA292" s="48">
        <v>25224</v>
      </c>
      <c r="CB292" s="48">
        <v>46041</v>
      </c>
      <c r="CC292" s="48">
        <v>39467</v>
      </c>
      <c r="CD292" s="48">
        <v>30896</v>
      </c>
      <c r="CE292" s="48">
        <v>44148</v>
      </c>
      <c r="CF292" s="48">
        <v>40403</v>
      </c>
      <c r="CG292" s="48">
        <v>41094</v>
      </c>
      <c r="CH292" s="48">
        <v>39009</v>
      </c>
      <c r="CI292" s="48">
        <v>37513</v>
      </c>
      <c r="CJ292" s="48">
        <v>37718</v>
      </c>
      <c r="CK292" s="48">
        <v>30616</v>
      </c>
      <c r="CL292" s="48">
        <v>38272</v>
      </c>
      <c r="CM292" s="48">
        <v>36072</v>
      </c>
      <c r="CN292" s="48">
        <v>36192</v>
      </c>
      <c r="CO292" s="48">
        <v>37861</v>
      </c>
      <c r="CP292" s="48">
        <v>35442</v>
      </c>
      <c r="CQ292" s="48">
        <v>43418</v>
      </c>
      <c r="CR292" s="48">
        <v>30666</v>
      </c>
      <c r="CS292" s="48">
        <v>37092</v>
      </c>
      <c r="CT292" s="48">
        <v>34932</v>
      </c>
      <c r="CU292" s="48">
        <v>35881</v>
      </c>
      <c r="CV292" s="48">
        <v>38829</v>
      </c>
      <c r="CW292" s="48">
        <v>35750</v>
      </c>
      <c r="CX292" s="48">
        <v>36315</v>
      </c>
      <c r="CY292" s="48">
        <v>39661</v>
      </c>
      <c r="CZ292" s="48">
        <v>32101</v>
      </c>
      <c r="DA292" s="48">
        <v>30082</v>
      </c>
      <c r="DB292" s="48">
        <v>24406</v>
      </c>
      <c r="DC292" s="48">
        <v>18806</v>
      </c>
      <c r="DD292" s="48">
        <v>24390</v>
      </c>
      <c r="DE292" s="48">
        <v>34782</v>
      </c>
      <c r="DF292" s="48">
        <v>29612</v>
      </c>
      <c r="DG292" s="48">
        <v>32010</v>
      </c>
      <c r="DH292" s="48">
        <v>21234</v>
      </c>
      <c r="DI292" s="48">
        <v>29683</v>
      </c>
      <c r="DJ292" s="48">
        <v>31087</v>
      </c>
      <c r="DK292" s="48">
        <v>24325</v>
      </c>
      <c r="DL292" s="48">
        <v>37718</v>
      </c>
      <c r="DM292" s="48">
        <v>37846</v>
      </c>
      <c r="DN292" s="48">
        <v>36086</v>
      </c>
      <c r="DO292" s="48">
        <v>38943</v>
      </c>
      <c r="DP292" s="48">
        <v>37019</v>
      </c>
      <c r="DQ292" s="48">
        <v>45251</v>
      </c>
      <c r="DR292" s="48">
        <v>39632</v>
      </c>
      <c r="DS292" s="48">
        <v>25164</v>
      </c>
      <c r="DT292" s="48">
        <v>34129</v>
      </c>
      <c r="DU292" s="48">
        <v>30055</v>
      </c>
      <c r="DV292" s="48">
        <v>36479</v>
      </c>
      <c r="DW292" s="48">
        <v>22834</v>
      </c>
      <c r="DX292" s="48">
        <v>40438</v>
      </c>
      <c r="DY292" s="48">
        <v>29225</v>
      </c>
      <c r="DZ292" s="48">
        <v>34851</v>
      </c>
      <c r="EA292" s="48">
        <v>28810</v>
      </c>
      <c r="EB292" s="48">
        <v>31082</v>
      </c>
      <c r="EC292" s="48">
        <v>38503</v>
      </c>
      <c r="ED292" s="48">
        <v>23265</v>
      </c>
      <c r="EE292" s="48">
        <v>24753</v>
      </c>
      <c r="EF292" s="48">
        <v>31469</v>
      </c>
      <c r="EG292" s="48">
        <v>26573</v>
      </c>
      <c r="EH292" s="48">
        <v>43420</v>
      </c>
      <c r="EI292" s="48">
        <v>31104</v>
      </c>
      <c r="EJ292" s="48">
        <v>25064</v>
      </c>
      <c r="EK292" s="48">
        <v>29910</v>
      </c>
      <c r="EL292" s="48">
        <v>27719</v>
      </c>
      <c r="EM292" s="48">
        <v>26803</v>
      </c>
      <c r="EN292" s="48">
        <v>30432</v>
      </c>
      <c r="EO292" s="48">
        <v>28406</v>
      </c>
      <c r="EP292" s="48">
        <v>18381</v>
      </c>
      <c r="EQ292" s="48">
        <v>27171</v>
      </c>
      <c r="ER292" s="48">
        <v>30051</v>
      </c>
      <c r="ES292" s="48">
        <v>22847</v>
      </c>
      <c r="ET292" s="48">
        <v>24196</v>
      </c>
      <c r="EU292" s="48">
        <v>22280</v>
      </c>
      <c r="EV292" s="48">
        <v>19638</v>
      </c>
      <c r="EW292" s="48">
        <v>21564</v>
      </c>
      <c r="EX292" s="48">
        <v>20359</v>
      </c>
      <c r="EY292" s="48">
        <v>23218</v>
      </c>
      <c r="EZ292" s="48">
        <v>22302</v>
      </c>
      <c r="FA292" s="48">
        <v>15061</v>
      </c>
      <c r="FB292" s="48">
        <v>8646</v>
      </c>
      <c r="FC292" s="48">
        <v>10155</v>
      </c>
      <c r="FD292" s="48">
        <v>28294</v>
      </c>
      <c r="FE292" s="48">
        <v>24831</v>
      </c>
      <c r="FF292" s="48">
        <v>20187</v>
      </c>
      <c r="FG292" s="48">
        <v>17385</v>
      </c>
      <c r="FH292" s="48">
        <v>17280</v>
      </c>
      <c r="FI292" s="48">
        <v>10433</v>
      </c>
      <c r="FJ292" s="48">
        <v>15564</v>
      </c>
      <c r="FK292" s="48">
        <v>15430</v>
      </c>
      <c r="FL292" s="48">
        <v>9463</v>
      </c>
      <c r="FM292" s="48">
        <v>14425</v>
      </c>
      <c r="FN292" s="48">
        <v>16174</v>
      </c>
      <c r="FO292" s="48">
        <v>10512</v>
      </c>
      <c r="FP292" s="48">
        <v>8057</v>
      </c>
      <c r="FQ292" s="48">
        <v>16507</v>
      </c>
      <c r="FR292" s="48">
        <v>13872</v>
      </c>
      <c r="FS292" s="48">
        <v>8047</v>
      </c>
      <c r="FT292" s="48">
        <v>7316</v>
      </c>
      <c r="FU292" s="48">
        <v>9615</v>
      </c>
      <c r="FV292" s="48">
        <v>11412</v>
      </c>
      <c r="FW292" s="48">
        <v>21444</v>
      </c>
      <c r="FX292" s="48">
        <v>6346</v>
      </c>
      <c r="FY292" s="48">
        <v>14815</v>
      </c>
      <c r="FZ292" s="48">
        <v>9711</v>
      </c>
      <c r="GA292" s="48">
        <v>11745</v>
      </c>
      <c r="GB292" s="48">
        <v>16196</v>
      </c>
      <c r="GC292" s="48">
        <v>14539</v>
      </c>
      <c r="GD292" s="48">
        <v>15922</v>
      </c>
      <c r="GE292" s="48">
        <v>17784</v>
      </c>
      <c r="GF292" s="48">
        <v>19758</v>
      </c>
      <c r="GG292" s="48">
        <v>10548</v>
      </c>
      <c r="GH292" s="48">
        <v>14703</v>
      </c>
      <c r="GI292" s="48">
        <v>12845</v>
      </c>
      <c r="GJ292" s="48">
        <v>11647</v>
      </c>
      <c r="GK292" s="48">
        <v>6835</v>
      </c>
      <c r="GL292" s="48">
        <v>12695</v>
      </c>
      <c r="GM292" s="48">
        <v>14559</v>
      </c>
      <c r="GN292" s="48">
        <v>12425</v>
      </c>
      <c r="GO292" s="48">
        <v>11656</v>
      </c>
      <c r="GP292" s="48">
        <v>6402</v>
      </c>
      <c r="GQ292" s="48">
        <v>14144</v>
      </c>
      <c r="GR292" s="48">
        <v>5860</v>
      </c>
      <c r="GS292" s="48">
        <v>14934</v>
      </c>
      <c r="GT292" s="48">
        <v>8224</v>
      </c>
      <c r="GU292" s="48">
        <v>16338</v>
      </c>
      <c r="GV292" s="48">
        <v>10358</v>
      </c>
      <c r="GW292" s="48">
        <v>11555</v>
      </c>
      <c r="GX292" s="48">
        <v>15278</v>
      </c>
      <c r="GY292" s="48">
        <v>15634</v>
      </c>
      <c r="GZ292" s="48">
        <v>7164</v>
      </c>
      <c r="HA292" s="48">
        <v>12139</v>
      </c>
      <c r="HB292" s="48">
        <v>17824</v>
      </c>
      <c r="HC292" s="48">
        <v>9986</v>
      </c>
      <c r="HD292" s="48">
        <v>20188</v>
      </c>
      <c r="HE292" s="48">
        <v>17986</v>
      </c>
      <c r="HF292" s="48">
        <v>21972</v>
      </c>
      <c r="HG292" s="48">
        <v>25336</v>
      </c>
      <c r="HH292" s="48">
        <v>22436</v>
      </c>
      <c r="HI292" s="48">
        <v>32317</v>
      </c>
      <c r="HJ292" s="48">
        <v>26952</v>
      </c>
      <c r="HK292" s="48">
        <v>31356</v>
      </c>
      <c r="HL292" s="48">
        <v>17217</v>
      </c>
      <c r="HM292" s="48">
        <v>30850</v>
      </c>
      <c r="HN292" s="48">
        <v>30293</v>
      </c>
      <c r="HO292" s="48">
        <v>36069</v>
      </c>
      <c r="HP292" s="48">
        <v>40491</v>
      </c>
      <c r="HQ292" s="48">
        <v>25239</v>
      </c>
      <c r="HR292" s="48">
        <v>37706</v>
      </c>
      <c r="HS292" s="48">
        <v>29077</v>
      </c>
      <c r="HT292" s="48">
        <v>19336</v>
      </c>
      <c r="HU292" s="48">
        <v>21334</v>
      </c>
      <c r="HV292" s="48">
        <v>29851</v>
      </c>
      <c r="HW292" s="48">
        <v>29006</v>
      </c>
      <c r="HX292" s="48">
        <v>22168</v>
      </c>
      <c r="HY292" s="48">
        <v>27411</v>
      </c>
      <c r="HZ292" s="48">
        <v>33206</v>
      </c>
      <c r="IA292" s="48">
        <v>31675</v>
      </c>
      <c r="IB292" s="48">
        <v>41617</v>
      </c>
      <c r="IC292" s="48">
        <v>36861</v>
      </c>
      <c r="ID292" s="48">
        <v>38455</v>
      </c>
      <c r="IE292" s="48">
        <v>45279</v>
      </c>
      <c r="IF292" s="48">
        <v>52561</v>
      </c>
      <c r="IG292" s="48">
        <v>51600</v>
      </c>
      <c r="IH292" s="48">
        <v>58263</v>
      </c>
      <c r="II292" s="48">
        <v>64301</v>
      </c>
      <c r="IJ292" s="48">
        <v>45587</v>
      </c>
      <c r="IK292" s="48">
        <v>49250</v>
      </c>
      <c r="IL292" s="48">
        <v>48047</v>
      </c>
      <c r="IM292" s="48">
        <v>41881</v>
      </c>
      <c r="IN292" s="48">
        <v>46017</v>
      </c>
      <c r="IO292" s="48">
        <v>38586</v>
      </c>
      <c r="IP292" s="48">
        <v>45563</v>
      </c>
      <c r="IQ292" s="48">
        <v>45343</v>
      </c>
      <c r="IR292" s="48">
        <v>38897</v>
      </c>
      <c r="IS292" s="48">
        <v>34920</v>
      </c>
      <c r="IT292" s="48">
        <v>49749</v>
      </c>
      <c r="IU292" s="48">
        <v>37262</v>
      </c>
      <c r="IV292" s="48">
        <v>37087</v>
      </c>
      <c r="IW292" s="48">
        <v>32123</v>
      </c>
      <c r="IX292" s="48">
        <v>44903</v>
      </c>
      <c r="IY292" s="48">
        <v>35728</v>
      </c>
      <c r="IZ292" s="48">
        <v>38237</v>
      </c>
      <c r="JA292" s="48">
        <v>43409</v>
      </c>
      <c r="JB292" s="48">
        <v>34842</v>
      </c>
      <c r="JC292" s="48">
        <v>47814</v>
      </c>
      <c r="JD292" s="48">
        <v>29925</v>
      </c>
      <c r="JE292" s="48">
        <v>41508</v>
      </c>
      <c r="JF292" s="48">
        <v>23735</v>
      </c>
      <c r="JG292" s="48">
        <v>34970</v>
      </c>
      <c r="JH292" s="48">
        <v>37056</v>
      </c>
      <c r="JI292" s="48">
        <v>28335</v>
      </c>
      <c r="JJ292" s="48">
        <v>28941</v>
      </c>
      <c r="JK292" s="48">
        <v>17058</v>
      </c>
      <c r="JL292" s="48">
        <v>20844</v>
      </c>
      <c r="JM292" s="48">
        <v>16173</v>
      </c>
      <c r="JN292" s="48">
        <v>20962</v>
      </c>
      <c r="JO292" s="48">
        <v>29770</v>
      </c>
      <c r="JP292" s="48">
        <v>21097</v>
      </c>
      <c r="JQ292" s="48">
        <v>22239</v>
      </c>
      <c r="JR292" s="48">
        <v>31589</v>
      </c>
      <c r="JS292" s="48">
        <v>24006</v>
      </c>
      <c r="JT292" s="48">
        <v>21217</v>
      </c>
      <c r="JU292" s="48">
        <v>19752</v>
      </c>
      <c r="JV292" s="48">
        <v>29434</v>
      </c>
      <c r="JW292" s="48">
        <v>35742</v>
      </c>
      <c r="JX292" s="48">
        <v>26051</v>
      </c>
      <c r="JY292" s="48">
        <v>27619</v>
      </c>
      <c r="JZ292" s="48">
        <v>28707</v>
      </c>
      <c r="KA292" s="48">
        <v>35780</v>
      </c>
      <c r="KB292" s="48">
        <v>50462</v>
      </c>
      <c r="KC292" s="48">
        <v>46491</v>
      </c>
      <c r="KD292" s="48">
        <v>28951</v>
      </c>
      <c r="KE292" s="48">
        <v>39476</v>
      </c>
      <c r="KF292" s="48">
        <v>30069</v>
      </c>
      <c r="KG292" s="48">
        <v>41029</v>
      </c>
      <c r="KH292" s="48">
        <v>33832</v>
      </c>
      <c r="KI292" s="48">
        <v>42179</v>
      </c>
      <c r="KJ292" s="48">
        <v>53966</v>
      </c>
      <c r="KK292" s="48">
        <v>41575</v>
      </c>
      <c r="KL292" s="48">
        <v>44737</v>
      </c>
      <c r="KM292" s="48">
        <v>43897</v>
      </c>
      <c r="KN292" s="48">
        <v>39680</v>
      </c>
      <c r="KO292" s="48">
        <v>38746</v>
      </c>
      <c r="KP292" s="48">
        <v>29564</v>
      </c>
      <c r="KQ292" s="48">
        <v>43622</v>
      </c>
      <c r="KR292" s="48">
        <v>43929</v>
      </c>
      <c r="KS292" s="48">
        <v>40997</v>
      </c>
      <c r="KT292" s="48">
        <v>36946</v>
      </c>
      <c r="KU292" s="48">
        <v>41619</v>
      </c>
      <c r="KV292" s="48">
        <v>45781</v>
      </c>
      <c r="KW292" s="48">
        <v>43633</v>
      </c>
      <c r="KX292" s="48">
        <v>36254</v>
      </c>
      <c r="KY292" s="48">
        <v>32275</v>
      </c>
      <c r="KZ292" s="48">
        <v>35497</v>
      </c>
      <c r="LA292" s="48">
        <v>34807</v>
      </c>
      <c r="LB292" s="48">
        <v>39380</v>
      </c>
      <c r="LC292" s="48">
        <v>35670</v>
      </c>
      <c r="LD292" s="48">
        <v>28436</v>
      </c>
      <c r="LE292" s="48">
        <v>28959</v>
      </c>
      <c r="LF292" s="48">
        <v>31905</v>
      </c>
      <c r="LG292" s="48">
        <v>19737</v>
      </c>
      <c r="LH292" s="48">
        <v>23822</v>
      </c>
      <c r="LI292" s="48">
        <v>19505</v>
      </c>
      <c r="LJ292" s="48">
        <v>16279</v>
      </c>
      <c r="LK292" s="48">
        <v>19110</v>
      </c>
      <c r="LL292" s="48">
        <v>11646</v>
      </c>
      <c r="LM292" s="48">
        <v>15040</v>
      </c>
      <c r="LN292" s="48">
        <v>19720</v>
      </c>
      <c r="LO292" s="48">
        <v>13127</v>
      </c>
      <c r="LP292" s="48">
        <v>19733</v>
      </c>
      <c r="LQ292" s="48">
        <v>22312</v>
      </c>
      <c r="LR292" s="48">
        <v>28308</v>
      </c>
      <c r="LS292" s="48">
        <v>22662</v>
      </c>
      <c r="LT292" s="48">
        <v>14927</v>
      </c>
      <c r="LU292" s="48">
        <v>21668</v>
      </c>
      <c r="LV292" s="48">
        <v>22897</v>
      </c>
      <c r="LW292" s="48">
        <v>23616</v>
      </c>
      <c r="LX292" s="48">
        <v>28621</v>
      </c>
      <c r="LY292" s="48">
        <v>18032</v>
      </c>
      <c r="LZ292" s="48">
        <v>27459</v>
      </c>
      <c r="MA292" s="48">
        <v>35784</v>
      </c>
      <c r="MB292" s="48">
        <v>29112</v>
      </c>
      <c r="MC292" s="48">
        <v>38258</v>
      </c>
      <c r="MD292" s="48">
        <v>32092</v>
      </c>
      <c r="ME292" s="48">
        <v>39922</v>
      </c>
      <c r="MF292" s="48">
        <v>38942</v>
      </c>
      <c r="MG292" s="48">
        <v>42988</v>
      </c>
      <c r="MH292" s="48">
        <v>44180</v>
      </c>
      <c r="MI292" s="48">
        <v>43345</v>
      </c>
      <c r="MJ292" s="48">
        <v>45061</v>
      </c>
      <c r="MK292" s="48">
        <v>46076</v>
      </c>
      <c r="ML292" s="48">
        <v>45201</v>
      </c>
      <c r="MM292" s="48">
        <v>44626</v>
      </c>
      <c r="MN292" s="48">
        <v>45196</v>
      </c>
      <c r="MO292" s="48">
        <v>30967</v>
      </c>
      <c r="MP292" s="48">
        <v>42029</v>
      </c>
      <c r="MQ292" s="48">
        <v>67239</v>
      </c>
      <c r="MR292" s="48">
        <v>48626</v>
      </c>
      <c r="MS292" s="48">
        <v>57132</v>
      </c>
      <c r="MT292" s="48">
        <v>47035</v>
      </c>
      <c r="MU292" s="48">
        <v>53542</v>
      </c>
      <c r="MV292" s="48">
        <v>52317</v>
      </c>
      <c r="MW292" s="48">
        <v>51939</v>
      </c>
      <c r="MX292" s="48">
        <v>45047</v>
      </c>
      <c r="MY292" s="48">
        <v>58598</v>
      </c>
      <c r="MZ292" s="48">
        <v>46165</v>
      </c>
      <c r="NA292" s="48">
        <v>50377</v>
      </c>
      <c r="NB292" s="48">
        <v>55986</v>
      </c>
      <c r="NC292" s="48">
        <v>57837</v>
      </c>
      <c r="ND292" s="48">
        <v>52945</v>
      </c>
      <c r="NE292" s="48">
        <v>51041</v>
      </c>
      <c r="NF292" s="48">
        <v>53439</v>
      </c>
      <c r="NG292" s="48">
        <v>58467</v>
      </c>
      <c r="NH292" s="48">
        <v>45755</v>
      </c>
      <c r="NI292" s="48">
        <v>34604</v>
      </c>
      <c r="NJ292" s="48">
        <v>21697</v>
      </c>
      <c r="NK292" s="48">
        <v>34693</v>
      </c>
      <c r="NL292" s="48">
        <v>36582</v>
      </c>
      <c r="NM292" s="48">
        <v>26959</v>
      </c>
      <c r="NN292" s="48">
        <v>34489</v>
      </c>
      <c r="NO292" s="48">
        <v>32631</v>
      </c>
      <c r="NP292" s="48">
        <v>46615</v>
      </c>
      <c r="NQ292" s="48">
        <v>34345</v>
      </c>
      <c r="NR292" s="48">
        <v>31705</v>
      </c>
      <c r="NS292" s="48">
        <v>39079</v>
      </c>
      <c r="NT292" s="48">
        <v>25116</v>
      </c>
      <c r="NU292" s="48">
        <v>34635</v>
      </c>
      <c r="NV292" s="48">
        <v>35858</v>
      </c>
      <c r="NW292" s="48">
        <v>38829</v>
      </c>
      <c r="NX292" s="48">
        <v>41817</v>
      </c>
      <c r="NY292" s="48">
        <v>44219</v>
      </c>
      <c r="NZ292" s="48">
        <v>49441</v>
      </c>
      <c r="OA292" s="48">
        <v>46535</v>
      </c>
      <c r="OB292" s="48">
        <v>57471</v>
      </c>
      <c r="OC292" s="48">
        <v>57085</v>
      </c>
      <c r="OD292" s="48">
        <v>61612</v>
      </c>
      <c r="OE292" s="48">
        <v>53462</v>
      </c>
      <c r="OF292" s="48">
        <v>61801</v>
      </c>
      <c r="OG292" s="48">
        <v>58581</v>
      </c>
      <c r="OH292" s="48">
        <v>47750</v>
      </c>
      <c r="OI292" s="48">
        <v>52696</v>
      </c>
      <c r="OJ292" s="48">
        <v>57757</v>
      </c>
      <c r="OK292" s="48">
        <v>44532</v>
      </c>
      <c r="OL292" s="48">
        <v>33951</v>
      </c>
      <c r="OM292" s="48">
        <v>55917</v>
      </c>
      <c r="ON292" s="48">
        <v>46414</v>
      </c>
      <c r="OO292" s="48">
        <v>47033</v>
      </c>
      <c r="OP292" s="48">
        <v>46339</v>
      </c>
      <c r="OQ292" s="48">
        <v>42239</v>
      </c>
      <c r="OR292" s="48">
        <v>48046</v>
      </c>
      <c r="OS292" s="48">
        <v>38175</v>
      </c>
      <c r="OT292" s="48">
        <v>44377</v>
      </c>
      <c r="OU292" s="48">
        <v>39807</v>
      </c>
      <c r="OV292" s="48">
        <v>44211</v>
      </c>
      <c r="OW292" s="48">
        <v>38713</v>
      </c>
      <c r="OX292" s="48">
        <v>39096</v>
      </c>
      <c r="OY292" s="48">
        <v>38550</v>
      </c>
      <c r="OZ292" s="48">
        <v>29976</v>
      </c>
      <c r="PA292" s="48">
        <v>28356</v>
      </c>
      <c r="PB292" s="48">
        <v>32377</v>
      </c>
      <c r="PC292" s="48">
        <v>31401</v>
      </c>
    </row>
    <row r="293" spans="1:1009" s="48" customFormat="1" ht="15" thickBot="1">
      <c r="A293" s="55" t="s">
        <v>375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</row>
    <row r="294" spans="1:1009" ht="14.25">
      <c r="A294" s="54"/>
    </row>
    <row r="295" spans="1:1009" ht="14.25">
      <c r="A295" s="47" t="s">
        <v>401</v>
      </c>
    </row>
    <row r="296" spans="1:1009" ht="14.25">
      <c r="A296" s="54"/>
    </row>
    <row r="297" spans="1:1009" ht="14.25">
      <c r="A297" s="50" t="s">
        <v>349</v>
      </c>
    </row>
    <row r="298" spans="1:1009" ht="14.25">
      <c r="A298" s="56" t="s">
        <v>377</v>
      </c>
    </row>
    <row r="299" spans="1:1009" ht="14.25">
      <c r="A299" s="47" t="s">
        <v>378</v>
      </c>
    </row>
    <row r="300" spans="1:1009" ht="14.25">
      <c r="A300" s="47" t="s">
        <v>379</v>
      </c>
      <c r="B300" s="48">
        <v>6976</v>
      </c>
      <c r="C300" s="48">
        <v>5846</v>
      </c>
      <c r="D300" s="48">
        <v>7060</v>
      </c>
      <c r="E300" s="48">
        <v>4313</v>
      </c>
      <c r="F300" s="48">
        <v>5028</v>
      </c>
      <c r="G300" s="48">
        <v>3075</v>
      </c>
      <c r="H300" s="48">
        <v>5663</v>
      </c>
      <c r="I300" s="48">
        <v>2519</v>
      </c>
      <c r="J300" s="48">
        <v>5340</v>
      </c>
      <c r="K300" s="48">
        <v>5876</v>
      </c>
      <c r="L300" s="48">
        <v>5272</v>
      </c>
      <c r="M300" s="48">
        <v>5362</v>
      </c>
      <c r="N300" s="48">
        <v>7342</v>
      </c>
      <c r="O300" s="48">
        <v>5744</v>
      </c>
      <c r="P300" s="48">
        <v>4396</v>
      </c>
      <c r="Q300" s="48">
        <v>4324</v>
      </c>
      <c r="R300" s="48">
        <v>4449</v>
      </c>
      <c r="S300" s="48">
        <v>3849</v>
      </c>
      <c r="T300" s="48">
        <v>4450</v>
      </c>
      <c r="U300" s="48">
        <v>5976</v>
      </c>
      <c r="V300" s="48">
        <v>3528</v>
      </c>
      <c r="W300" s="48">
        <v>6888</v>
      </c>
      <c r="X300" s="48">
        <v>6335</v>
      </c>
      <c r="Y300" s="48">
        <v>5131</v>
      </c>
      <c r="Z300" s="48">
        <v>9992</v>
      </c>
      <c r="AA300" s="48">
        <v>6188</v>
      </c>
      <c r="AB300" s="48">
        <v>7551</v>
      </c>
      <c r="AC300" s="48">
        <v>5714</v>
      </c>
      <c r="AD300" s="48">
        <v>11120</v>
      </c>
      <c r="AE300" s="48">
        <v>7220</v>
      </c>
      <c r="AF300" s="48">
        <v>6190</v>
      </c>
      <c r="AG300" s="48">
        <v>10068</v>
      </c>
      <c r="AH300" s="48">
        <v>9923</v>
      </c>
      <c r="AI300" s="48">
        <v>7723</v>
      </c>
      <c r="AJ300" s="48">
        <v>8710</v>
      </c>
      <c r="AK300" s="48">
        <v>5438</v>
      </c>
      <c r="AL300" s="48">
        <v>8321</v>
      </c>
      <c r="AM300" s="48">
        <v>7935</v>
      </c>
      <c r="AN300" s="48">
        <v>6534</v>
      </c>
      <c r="AO300" s="48">
        <v>7195</v>
      </c>
      <c r="AP300" s="48">
        <v>5932</v>
      </c>
      <c r="AQ300" s="48">
        <v>5614</v>
      </c>
      <c r="AR300" s="48">
        <v>6681</v>
      </c>
      <c r="AS300" s="48">
        <v>4265</v>
      </c>
      <c r="AT300" s="48">
        <v>5040</v>
      </c>
      <c r="AU300" s="48">
        <v>6118</v>
      </c>
      <c r="AV300" s="48">
        <v>4570</v>
      </c>
      <c r="AW300" s="48">
        <v>3128</v>
      </c>
      <c r="AX300" s="48">
        <v>6341</v>
      </c>
      <c r="AY300" s="48">
        <v>6186</v>
      </c>
      <c r="AZ300" s="48">
        <v>3640</v>
      </c>
      <c r="BA300" s="48">
        <v>7261</v>
      </c>
      <c r="BB300" s="48">
        <v>6020</v>
      </c>
      <c r="BC300" s="48">
        <v>4350</v>
      </c>
      <c r="BD300" s="48">
        <v>6282</v>
      </c>
      <c r="BE300" s="48">
        <v>5349</v>
      </c>
      <c r="BF300" s="48">
        <v>5199</v>
      </c>
      <c r="BG300" s="48">
        <v>3357</v>
      </c>
      <c r="BH300" s="48">
        <v>2667</v>
      </c>
      <c r="BI300" s="48">
        <v>3435</v>
      </c>
      <c r="BJ300" s="48">
        <v>4392</v>
      </c>
      <c r="BK300" s="49">
        <v>4275</v>
      </c>
      <c r="BL300" s="48">
        <v>3861</v>
      </c>
      <c r="BM300" s="48">
        <v>5251</v>
      </c>
      <c r="BN300" s="48">
        <v>7678</v>
      </c>
      <c r="BO300" s="49">
        <v>3438</v>
      </c>
      <c r="BP300" s="48">
        <v>1932</v>
      </c>
      <c r="BQ300" s="48">
        <v>2692</v>
      </c>
      <c r="BR300" s="48">
        <v>7362</v>
      </c>
      <c r="BS300" s="48">
        <v>1911</v>
      </c>
      <c r="BT300" s="48">
        <v>2485</v>
      </c>
      <c r="BU300" s="48">
        <v>2420</v>
      </c>
      <c r="BV300" s="48">
        <v>4589</v>
      </c>
      <c r="BW300" s="48">
        <v>3343</v>
      </c>
      <c r="BX300" s="48">
        <v>2605</v>
      </c>
      <c r="BY300" s="48">
        <v>4075</v>
      </c>
      <c r="BZ300" s="48">
        <v>5516</v>
      </c>
      <c r="CA300" s="48">
        <v>5140</v>
      </c>
      <c r="CB300" s="48">
        <v>5760</v>
      </c>
      <c r="CC300" s="48">
        <v>7248</v>
      </c>
      <c r="CD300" s="48">
        <v>6481</v>
      </c>
      <c r="CE300" s="48">
        <v>9800</v>
      </c>
      <c r="CF300" s="48">
        <v>8994</v>
      </c>
      <c r="CG300" s="48">
        <v>8081</v>
      </c>
      <c r="CH300" s="48">
        <v>9409</v>
      </c>
      <c r="CI300" s="48">
        <v>7003</v>
      </c>
      <c r="CJ300" s="48">
        <v>6606</v>
      </c>
      <c r="CK300" s="48">
        <v>7433</v>
      </c>
      <c r="CL300" s="48">
        <v>6713</v>
      </c>
      <c r="CM300" s="48">
        <v>6263</v>
      </c>
      <c r="CN300" s="48">
        <v>4312</v>
      </c>
      <c r="CO300" s="48">
        <v>11538</v>
      </c>
      <c r="CP300" s="48">
        <v>6554</v>
      </c>
      <c r="CQ300" s="48">
        <v>9538</v>
      </c>
      <c r="CR300" s="48">
        <v>4537</v>
      </c>
      <c r="CS300" s="48">
        <v>7922</v>
      </c>
      <c r="CT300" s="48">
        <v>4507</v>
      </c>
      <c r="CU300" s="48">
        <v>4972</v>
      </c>
      <c r="CV300" s="48">
        <v>4641</v>
      </c>
      <c r="CW300" s="48">
        <v>6578</v>
      </c>
      <c r="CX300" s="48">
        <v>6980</v>
      </c>
      <c r="CY300" s="48">
        <v>7003</v>
      </c>
      <c r="CZ300" s="48">
        <v>4941</v>
      </c>
      <c r="DA300" s="48">
        <v>3782</v>
      </c>
      <c r="DB300" s="48">
        <v>3607</v>
      </c>
      <c r="DC300" s="48">
        <v>4799</v>
      </c>
      <c r="DD300" s="48">
        <v>5360</v>
      </c>
      <c r="DE300" s="48">
        <v>5345</v>
      </c>
      <c r="DF300" s="48">
        <v>5338</v>
      </c>
      <c r="DG300" s="48">
        <v>5370</v>
      </c>
      <c r="DH300" s="48">
        <v>5045</v>
      </c>
      <c r="DI300" s="48">
        <v>10200</v>
      </c>
      <c r="DJ300" s="48">
        <v>6719</v>
      </c>
      <c r="DK300" s="48">
        <v>5853</v>
      </c>
      <c r="DL300" s="48">
        <v>13956</v>
      </c>
      <c r="DM300" s="48">
        <v>4694</v>
      </c>
      <c r="DN300" s="48">
        <v>10372</v>
      </c>
      <c r="DO300" s="48">
        <v>5247</v>
      </c>
      <c r="DP300" s="48">
        <v>7517</v>
      </c>
      <c r="DQ300" s="48">
        <v>9637</v>
      </c>
      <c r="DR300" s="48">
        <v>8867</v>
      </c>
      <c r="DS300" s="48">
        <v>4355</v>
      </c>
      <c r="DT300" s="48">
        <v>8117</v>
      </c>
      <c r="DU300" s="48">
        <v>9398</v>
      </c>
      <c r="DV300" s="48">
        <v>9100</v>
      </c>
      <c r="DW300" s="48">
        <v>4947</v>
      </c>
      <c r="DX300" s="48">
        <v>9438</v>
      </c>
      <c r="DY300" s="48">
        <v>10527</v>
      </c>
      <c r="DZ300" s="48">
        <v>11008</v>
      </c>
      <c r="EA300" s="48">
        <v>8377</v>
      </c>
      <c r="EB300" s="48">
        <v>11942</v>
      </c>
      <c r="EC300" s="48">
        <v>12170</v>
      </c>
      <c r="ED300" s="48">
        <v>9245</v>
      </c>
      <c r="EE300" s="48">
        <v>10002</v>
      </c>
      <c r="EF300" s="48">
        <v>8789</v>
      </c>
      <c r="EG300" s="48">
        <v>9144</v>
      </c>
      <c r="EH300" s="48">
        <v>9994</v>
      </c>
      <c r="EI300" s="48">
        <v>11561</v>
      </c>
      <c r="EJ300" s="48">
        <v>11883</v>
      </c>
      <c r="EK300" s="48">
        <v>9058</v>
      </c>
      <c r="EL300" s="48">
        <v>10104</v>
      </c>
      <c r="EM300" s="48">
        <v>8033</v>
      </c>
      <c r="EN300" s="48">
        <v>7494</v>
      </c>
      <c r="EO300" s="48">
        <v>6419</v>
      </c>
      <c r="EP300" s="48">
        <v>8793</v>
      </c>
      <c r="EQ300" s="48">
        <v>7164</v>
      </c>
      <c r="ER300" s="48">
        <v>6237</v>
      </c>
      <c r="ES300" s="48">
        <v>2882</v>
      </c>
      <c r="ET300" s="48">
        <v>5396</v>
      </c>
      <c r="EU300" s="48">
        <v>4836</v>
      </c>
      <c r="EV300" s="48">
        <v>3224</v>
      </c>
      <c r="EW300" s="48">
        <v>4474</v>
      </c>
      <c r="EX300" s="48">
        <v>3801</v>
      </c>
      <c r="EY300" s="48">
        <v>4459</v>
      </c>
      <c r="EZ300" s="48">
        <v>3328</v>
      </c>
      <c r="FA300" s="48">
        <v>3319</v>
      </c>
      <c r="FB300" s="48">
        <v>2534</v>
      </c>
      <c r="FC300" s="48">
        <v>2155</v>
      </c>
      <c r="FD300" s="48">
        <v>4340</v>
      </c>
      <c r="FE300" s="48">
        <v>2768</v>
      </c>
      <c r="FF300" s="48">
        <v>3519</v>
      </c>
      <c r="FG300" s="48">
        <v>3318</v>
      </c>
      <c r="FH300" s="48">
        <v>3197</v>
      </c>
      <c r="FI300" s="48">
        <v>2241</v>
      </c>
      <c r="FJ300" s="48">
        <v>2949</v>
      </c>
      <c r="FK300" s="48">
        <v>7529</v>
      </c>
      <c r="FL300" s="48">
        <v>2371</v>
      </c>
      <c r="FM300" s="48">
        <v>5286</v>
      </c>
      <c r="FN300" s="48">
        <v>2529</v>
      </c>
      <c r="FO300" s="48">
        <v>1790</v>
      </c>
      <c r="FP300" s="48">
        <v>2353</v>
      </c>
      <c r="FQ300" s="48">
        <v>2152</v>
      </c>
      <c r="FR300" s="48">
        <v>2130</v>
      </c>
      <c r="FS300" s="48">
        <v>1201</v>
      </c>
      <c r="FT300" s="48">
        <v>1183</v>
      </c>
      <c r="FU300" s="48">
        <v>2283</v>
      </c>
      <c r="FV300" s="48">
        <v>1622</v>
      </c>
      <c r="FW300" s="48">
        <v>4047</v>
      </c>
      <c r="FX300" s="48">
        <v>2345</v>
      </c>
      <c r="FY300" s="48">
        <v>1044</v>
      </c>
      <c r="FZ300" s="48">
        <v>3599</v>
      </c>
      <c r="GA300" s="48">
        <v>705</v>
      </c>
      <c r="GB300" s="48">
        <v>4016</v>
      </c>
      <c r="GC300" s="48">
        <v>2459</v>
      </c>
      <c r="GD300" s="48">
        <v>5048</v>
      </c>
      <c r="GE300" s="48">
        <v>2591</v>
      </c>
      <c r="GF300" s="48">
        <v>5056</v>
      </c>
      <c r="GG300" s="48">
        <v>2876</v>
      </c>
      <c r="GH300" s="48">
        <v>3319</v>
      </c>
      <c r="GI300" s="48">
        <v>3232</v>
      </c>
      <c r="GJ300" s="48">
        <v>4247</v>
      </c>
      <c r="GK300" s="48">
        <v>2723</v>
      </c>
      <c r="GL300" s="48">
        <v>4079</v>
      </c>
      <c r="GM300" s="48">
        <v>5539</v>
      </c>
      <c r="GN300" s="48">
        <v>2646</v>
      </c>
      <c r="GO300" s="48">
        <v>3518</v>
      </c>
      <c r="GP300" s="48">
        <v>2850</v>
      </c>
      <c r="GQ300" s="48">
        <v>4369</v>
      </c>
      <c r="GR300" s="48">
        <v>1445</v>
      </c>
      <c r="GS300" s="48">
        <v>2970</v>
      </c>
      <c r="GT300" s="48">
        <v>3842</v>
      </c>
      <c r="GU300" s="48">
        <v>1871</v>
      </c>
      <c r="GV300" s="48">
        <v>2734</v>
      </c>
      <c r="GW300" s="48">
        <v>4706</v>
      </c>
      <c r="GX300" s="48">
        <v>2081</v>
      </c>
      <c r="GY300" s="48">
        <v>4622</v>
      </c>
      <c r="GZ300" s="48">
        <v>3912</v>
      </c>
      <c r="HA300" s="48">
        <v>3897</v>
      </c>
      <c r="HB300" s="48">
        <v>7388</v>
      </c>
      <c r="HC300" s="48">
        <v>2325</v>
      </c>
      <c r="HD300" s="48">
        <v>8929</v>
      </c>
      <c r="HE300" s="48">
        <v>6517</v>
      </c>
      <c r="HF300" s="48">
        <v>6052</v>
      </c>
      <c r="HG300" s="48">
        <v>6514</v>
      </c>
      <c r="HH300" s="48">
        <v>6645</v>
      </c>
      <c r="HI300" s="48">
        <v>7830</v>
      </c>
      <c r="HJ300" s="48">
        <v>11216</v>
      </c>
      <c r="HK300" s="48">
        <v>12452</v>
      </c>
      <c r="HL300" s="48">
        <v>5517</v>
      </c>
      <c r="HM300" s="48">
        <v>7594</v>
      </c>
      <c r="HN300" s="48">
        <v>6809</v>
      </c>
      <c r="HO300" s="48">
        <v>6475</v>
      </c>
      <c r="HP300" s="48">
        <v>9901</v>
      </c>
      <c r="HQ300" s="48">
        <v>4125</v>
      </c>
      <c r="HR300" s="48">
        <v>12838</v>
      </c>
      <c r="HS300" s="48">
        <v>5779</v>
      </c>
      <c r="HT300" s="48">
        <v>4719</v>
      </c>
      <c r="HU300" s="48">
        <v>5358</v>
      </c>
      <c r="HV300" s="48">
        <v>8547</v>
      </c>
      <c r="HW300" s="48">
        <v>8700</v>
      </c>
      <c r="HX300" s="48">
        <v>5360</v>
      </c>
      <c r="HY300" s="48">
        <v>8197</v>
      </c>
      <c r="HZ300" s="48">
        <v>5390</v>
      </c>
      <c r="IA300" s="48">
        <v>7492</v>
      </c>
      <c r="IB300" s="48">
        <v>7675</v>
      </c>
      <c r="IC300" s="48">
        <v>5582</v>
      </c>
      <c r="ID300" s="48">
        <v>6014</v>
      </c>
      <c r="IE300" s="48">
        <v>14001</v>
      </c>
      <c r="IF300" s="48">
        <v>7351</v>
      </c>
      <c r="IG300" s="48">
        <v>9326</v>
      </c>
      <c r="IH300" s="48">
        <v>8911</v>
      </c>
      <c r="II300" s="48">
        <v>7529</v>
      </c>
      <c r="IJ300" s="48">
        <v>6395</v>
      </c>
      <c r="IK300" s="48">
        <v>9407</v>
      </c>
      <c r="IL300" s="48">
        <v>8519</v>
      </c>
      <c r="IM300" s="48">
        <v>7470</v>
      </c>
      <c r="IN300" s="48">
        <v>10151</v>
      </c>
      <c r="IO300" s="48">
        <v>5175</v>
      </c>
      <c r="IP300" s="48">
        <v>7362</v>
      </c>
      <c r="IQ300" s="48">
        <v>10755</v>
      </c>
      <c r="IR300" s="48">
        <v>9175</v>
      </c>
      <c r="IS300" s="48">
        <v>4178</v>
      </c>
      <c r="IT300" s="48">
        <v>9242</v>
      </c>
      <c r="IU300" s="48">
        <v>9665</v>
      </c>
      <c r="IV300" s="48">
        <v>5174</v>
      </c>
      <c r="IW300" s="48">
        <v>7552</v>
      </c>
      <c r="IX300" s="48">
        <v>6759</v>
      </c>
      <c r="IY300" s="48">
        <v>8268</v>
      </c>
      <c r="IZ300" s="48">
        <v>7478</v>
      </c>
      <c r="JA300" s="48">
        <v>10582</v>
      </c>
      <c r="JB300" s="48">
        <v>10197</v>
      </c>
      <c r="JC300" s="48">
        <v>11601</v>
      </c>
      <c r="JD300" s="48">
        <v>6729</v>
      </c>
      <c r="JE300" s="48">
        <v>11630</v>
      </c>
      <c r="JF300" s="48">
        <v>5226</v>
      </c>
      <c r="JG300" s="48">
        <v>9163</v>
      </c>
      <c r="JH300" s="48">
        <v>3174</v>
      </c>
      <c r="JI300" s="48">
        <v>7969</v>
      </c>
      <c r="JJ300" s="48">
        <v>5667</v>
      </c>
      <c r="JK300" s="48">
        <v>4584</v>
      </c>
      <c r="JL300" s="48">
        <v>7299</v>
      </c>
      <c r="JM300" s="48">
        <v>3809</v>
      </c>
      <c r="JN300" s="48">
        <v>4527</v>
      </c>
      <c r="JO300" s="48">
        <v>7088</v>
      </c>
      <c r="JP300" s="48">
        <v>3620</v>
      </c>
      <c r="JQ300" s="48">
        <v>6868</v>
      </c>
      <c r="JR300" s="48">
        <v>7252</v>
      </c>
      <c r="JS300" s="48">
        <v>6194</v>
      </c>
      <c r="JT300" s="48">
        <v>3566</v>
      </c>
      <c r="JU300" s="48">
        <v>5177</v>
      </c>
      <c r="JV300" s="48">
        <v>7926</v>
      </c>
      <c r="JW300" s="48">
        <v>8818</v>
      </c>
      <c r="JX300" s="48">
        <v>5264</v>
      </c>
      <c r="JY300" s="48">
        <v>10356</v>
      </c>
      <c r="JZ300" s="48">
        <v>7327</v>
      </c>
      <c r="KA300" s="48">
        <v>5047</v>
      </c>
      <c r="KB300" s="48">
        <v>9012</v>
      </c>
      <c r="KC300" s="48">
        <v>9206</v>
      </c>
      <c r="KD300" s="48">
        <v>5421</v>
      </c>
      <c r="KE300" s="48">
        <v>8993</v>
      </c>
      <c r="KF300" s="48">
        <v>5838</v>
      </c>
      <c r="KG300" s="48">
        <v>11025</v>
      </c>
      <c r="KH300" s="48">
        <v>6568</v>
      </c>
      <c r="KI300" s="48">
        <v>6960</v>
      </c>
      <c r="KJ300" s="48">
        <v>14009</v>
      </c>
      <c r="KK300" s="48">
        <v>9157</v>
      </c>
      <c r="KL300" s="48">
        <v>8100</v>
      </c>
      <c r="KM300" s="48">
        <v>10791</v>
      </c>
      <c r="KN300" s="48">
        <v>9498</v>
      </c>
      <c r="KO300" s="48">
        <v>12154</v>
      </c>
      <c r="KP300" s="48">
        <v>9657</v>
      </c>
      <c r="KQ300" s="48">
        <v>11787</v>
      </c>
      <c r="KR300" s="48">
        <v>7265</v>
      </c>
      <c r="KS300" s="48">
        <v>10585</v>
      </c>
      <c r="KT300" s="48">
        <v>5555</v>
      </c>
      <c r="KU300" s="48">
        <v>7507</v>
      </c>
      <c r="KV300" s="48">
        <v>8935</v>
      </c>
      <c r="KW300" s="48">
        <v>6206</v>
      </c>
      <c r="KX300" s="48">
        <v>10703</v>
      </c>
      <c r="KY300" s="48">
        <v>8102</v>
      </c>
      <c r="KZ300" s="48">
        <v>8923</v>
      </c>
      <c r="LA300" s="48">
        <v>8564</v>
      </c>
      <c r="LB300" s="48">
        <v>11286</v>
      </c>
      <c r="LC300" s="48">
        <v>8724</v>
      </c>
      <c r="LD300" s="48">
        <v>12022</v>
      </c>
      <c r="LE300" s="48">
        <v>9489</v>
      </c>
      <c r="LF300" s="48">
        <v>8420</v>
      </c>
      <c r="LG300" s="48">
        <v>7293</v>
      </c>
      <c r="LH300" s="48">
        <v>7231</v>
      </c>
      <c r="LI300" s="48">
        <v>9810</v>
      </c>
      <c r="LJ300" s="48">
        <v>5405</v>
      </c>
      <c r="LK300" s="48">
        <v>9521</v>
      </c>
      <c r="LL300" s="48">
        <v>6474</v>
      </c>
      <c r="LM300" s="48">
        <v>5888</v>
      </c>
      <c r="LN300" s="48">
        <v>10186</v>
      </c>
      <c r="LO300" s="48">
        <v>2708</v>
      </c>
      <c r="LP300" s="48">
        <v>10125</v>
      </c>
      <c r="LQ300" s="48">
        <v>8005</v>
      </c>
      <c r="LR300" s="48">
        <v>6953</v>
      </c>
      <c r="LS300" s="48">
        <v>10768</v>
      </c>
      <c r="LT300" s="48">
        <v>4119</v>
      </c>
      <c r="LU300" s="48">
        <v>7688</v>
      </c>
      <c r="LV300" s="48">
        <v>11363</v>
      </c>
      <c r="LW300" s="48">
        <v>4367</v>
      </c>
      <c r="LX300" s="48">
        <v>8062</v>
      </c>
      <c r="LY300" s="48">
        <v>5279</v>
      </c>
      <c r="LZ300" s="48">
        <v>11517</v>
      </c>
      <c r="MA300" s="48">
        <v>12378</v>
      </c>
      <c r="MB300" s="48">
        <v>7266</v>
      </c>
      <c r="MC300" s="48">
        <v>7800</v>
      </c>
      <c r="MD300" s="48">
        <v>10342</v>
      </c>
      <c r="ME300" s="48">
        <v>11514</v>
      </c>
      <c r="MF300" s="48">
        <v>12110</v>
      </c>
      <c r="MG300" s="48">
        <v>9064</v>
      </c>
      <c r="MH300" s="48">
        <v>14210</v>
      </c>
      <c r="MI300" s="48">
        <v>10522</v>
      </c>
      <c r="MJ300" s="48">
        <v>10420</v>
      </c>
      <c r="MK300" s="48">
        <v>15708</v>
      </c>
      <c r="ML300" s="48">
        <v>8704</v>
      </c>
      <c r="MM300" s="48">
        <v>11515</v>
      </c>
      <c r="MN300" s="48">
        <v>13026</v>
      </c>
      <c r="MO300" s="48">
        <v>10479</v>
      </c>
      <c r="MP300" s="48">
        <v>8025</v>
      </c>
      <c r="MQ300" s="48">
        <v>11488</v>
      </c>
      <c r="MR300" s="48">
        <v>11384</v>
      </c>
      <c r="MS300" s="48">
        <v>11961</v>
      </c>
      <c r="MT300" s="48">
        <v>8522</v>
      </c>
      <c r="MU300" s="48">
        <v>12217</v>
      </c>
      <c r="MV300" s="48">
        <v>10374</v>
      </c>
      <c r="MW300" s="48">
        <v>11348</v>
      </c>
      <c r="MX300" s="48">
        <v>6031</v>
      </c>
      <c r="MY300" s="48">
        <v>9754</v>
      </c>
      <c r="MZ300" s="48">
        <v>7486</v>
      </c>
      <c r="NA300" s="48">
        <v>7488</v>
      </c>
      <c r="NB300" s="48">
        <v>11846</v>
      </c>
      <c r="NC300" s="48">
        <v>10936</v>
      </c>
      <c r="ND300" s="48">
        <v>7338</v>
      </c>
      <c r="NE300" s="48">
        <v>10585</v>
      </c>
      <c r="NF300" s="48">
        <v>11792</v>
      </c>
      <c r="NG300" s="48">
        <v>7074</v>
      </c>
      <c r="NH300" s="48">
        <v>11504</v>
      </c>
      <c r="NI300" s="48">
        <v>5963</v>
      </c>
      <c r="NJ300" s="48">
        <v>9136</v>
      </c>
      <c r="NK300" s="48">
        <v>7315</v>
      </c>
      <c r="NL300" s="48">
        <v>11887</v>
      </c>
      <c r="NM300" s="48">
        <v>7528</v>
      </c>
      <c r="NN300" s="48">
        <v>11734</v>
      </c>
      <c r="NO300" s="48">
        <v>7057</v>
      </c>
      <c r="NP300" s="48">
        <v>10167</v>
      </c>
      <c r="NQ300" s="48">
        <v>7904</v>
      </c>
      <c r="NR300" s="48">
        <v>6541</v>
      </c>
      <c r="NS300" s="48">
        <v>10571</v>
      </c>
      <c r="NT300" s="48">
        <v>5530</v>
      </c>
      <c r="NU300" s="48">
        <v>7387</v>
      </c>
      <c r="NV300" s="48">
        <v>6864</v>
      </c>
      <c r="NW300" s="48">
        <v>12270</v>
      </c>
      <c r="NX300" s="48">
        <v>7936</v>
      </c>
      <c r="NY300" s="48">
        <v>7656</v>
      </c>
      <c r="NZ300" s="48">
        <v>7976</v>
      </c>
      <c r="OA300" s="48">
        <v>7674</v>
      </c>
      <c r="OB300" s="48">
        <v>14633</v>
      </c>
      <c r="OC300" s="48">
        <v>8925</v>
      </c>
      <c r="OD300" s="48">
        <v>9095</v>
      </c>
      <c r="OE300" s="48">
        <v>10276</v>
      </c>
      <c r="OF300" s="48">
        <v>7715</v>
      </c>
      <c r="OG300" s="48">
        <v>9245</v>
      </c>
      <c r="OH300" s="48">
        <v>11960</v>
      </c>
      <c r="OI300" s="48">
        <v>16642</v>
      </c>
      <c r="OJ300" s="48">
        <v>9800</v>
      </c>
      <c r="OK300" s="48">
        <v>8993</v>
      </c>
      <c r="OL300" s="48">
        <v>13206</v>
      </c>
      <c r="OM300" s="48">
        <v>12040</v>
      </c>
      <c r="ON300" s="48">
        <v>13684</v>
      </c>
      <c r="OO300" s="48">
        <v>8230</v>
      </c>
      <c r="OP300" s="48">
        <v>9757</v>
      </c>
      <c r="OQ300" s="48">
        <v>11077</v>
      </c>
      <c r="OR300" s="48">
        <v>13237</v>
      </c>
      <c r="OS300" s="48">
        <v>15968</v>
      </c>
      <c r="OT300" s="48">
        <v>8529</v>
      </c>
      <c r="OU300" s="48">
        <v>11243</v>
      </c>
      <c r="OV300" s="48">
        <v>13656</v>
      </c>
      <c r="OW300" s="48">
        <v>10380</v>
      </c>
      <c r="OX300" s="48">
        <v>9616</v>
      </c>
      <c r="OY300" s="48">
        <v>10521</v>
      </c>
      <c r="OZ300" s="48">
        <v>11007</v>
      </c>
      <c r="PA300" s="48">
        <v>10519</v>
      </c>
      <c r="PB300" s="48">
        <v>12307</v>
      </c>
      <c r="PC300" s="48">
        <v>10722</v>
      </c>
      <c r="AAO300" s="48">
        <v>16592.509696000001</v>
      </c>
      <c r="AAP300" s="48">
        <v>16409.369760000001</v>
      </c>
      <c r="ABW300" s="48">
        <v>127549.70361000001</v>
      </c>
      <c r="ABX300" s="48">
        <v>188444.60400600001</v>
      </c>
      <c r="ABY300" s="48">
        <v>135748.83531600001</v>
      </c>
      <c r="ABZ300" s="48">
        <v>138079.802754</v>
      </c>
      <c r="ACA300" s="48">
        <v>162309.50262000001</v>
      </c>
      <c r="ACB300" s="48">
        <v>164047.197312</v>
      </c>
      <c r="ACC300" s="48">
        <v>183024.05162399999</v>
      </c>
      <c r="ACD300" s="48">
        <v>159283.299834</v>
      </c>
      <c r="ACE300" s="48">
        <v>157138.14841200001</v>
      </c>
      <c r="ACF300" s="48">
        <v>235873.74841200002</v>
      </c>
      <c r="ACG300" s="48">
        <v>138232.15614000001</v>
      </c>
      <c r="ACH300" s="48">
        <v>170541.70327800003</v>
      </c>
      <c r="ACI300" s="48">
        <v>257367.77985600001</v>
      </c>
      <c r="ACJ300" s="48">
        <v>173752.93472400002</v>
      </c>
      <c r="ACK300" s="48">
        <v>259792.04898000002</v>
      </c>
      <c r="ACL300" s="48">
        <v>147460.36213800003</v>
      </c>
      <c r="ACM300" s="48">
        <v>163210.23788400003</v>
      </c>
      <c r="ACN300" s="48">
        <v>125501.00329800001</v>
      </c>
      <c r="ACO300" s="48">
        <v>169852.76677799999</v>
      </c>
      <c r="ACP300" s="48">
        <v>183421.66640399999</v>
      </c>
      <c r="ACQ300" s="48">
        <v>171581.40687600002</v>
      </c>
      <c r="ACR300" s="48">
        <v>172144.366416</v>
      </c>
      <c r="ACS300" s="48">
        <v>135057.93042600001</v>
      </c>
      <c r="ACT300" s="48">
        <v>181495.006272</v>
      </c>
      <c r="ACU300" s="48">
        <v>82118.475053999995</v>
      </c>
      <c r="ACV300" s="48">
        <v>145385.67907800002</v>
      </c>
      <c r="ACW300" s="48">
        <v>226134.54837</v>
      </c>
      <c r="ACX300" s="48">
        <v>134929.59139800002</v>
      </c>
      <c r="ACY300" s="48">
        <v>162727.982334</v>
      </c>
      <c r="ACZ300" s="48">
        <v>119835.58320000001</v>
      </c>
      <c r="ADA300" s="48">
        <v>159348.256704</v>
      </c>
      <c r="ADB300" s="48">
        <v>224171.66986200001</v>
      </c>
    </row>
    <row r="301" spans="1:1009" ht="14.25">
      <c r="A301" s="47" t="s">
        <v>380</v>
      </c>
    </row>
    <row r="302" spans="1:1009" ht="14.25">
      <c r="A302" s="47" t="s">
        <v>381</v>
      </c>
    </row>
    <row r="303" spans="1:1009" ht="15" thickBot="1">
      <c r="A303" s="57" t="s">
        <v>382</v>
      </c>
    </row>
    <row r="304" spans="1:1009" ht="14.25">
      <c r="A304" s="47"/>
    </row>
    <row r="305" spans="1:784" ht="14.25">
      <c r="A305" s="54" t="s">
        <v>326</v>
      </c>
    </row>
    <row r="306" spans="1:784" ht="14.25">
      <c r="A306" s="53" t="s">
        <v>383</v>
      </c>
    </row>
    <row r="307" spans="1:784" ht="14.25">
      <c r="A307" s="47" t="s">
        <v>378</v>
      </c>
    </row>
    <row r="308" spans="1:784" ht="14.25">
      <c r="A308" s="47" t="s">
        <v>379</v>
      </c>
    </row>
    <row r="309" spans="1:784" ht="14.25">
      <c r="A309" s="47" t="s">
        <v>380</v>
      </c>
    </row>
    <row r="310" spans="1:784" ht="14.25">
      <c r="A310" s="47" t="s">
        <v>381</v>
      </c>
    </row>
    <row r="311" spans="1:784" ht="14.25">
      <c r="A311" s="50" t="s">
        <v>382</v>
      </c>
    </row>
    <row r="312" spans="1:784" ht="15" thickBot="1">
      <c r="A312" s="58" t="s">
        <v>384</v>
      </c>
    </row>
    <row r="313" spans="1:784" ht="14.25">
      <c r="A313" s="54"/>
    </row>
    <row r="314" spans="1:784">
      <c r="A314" s="59" t="s">
        <v>386</v>
      </c>
    </row>
    <row r="315" spans="1:784">
      <c r="A315" s="60" t="s">
        <v>0</v>
      </c>
    </row>
    <row r="316" spans="1:784">
      <c r="A316" s="59" t="s">
        <v>390</v>
      </c>
    </row>
    <row r="317" spans="1:784">
      <c r="A317" s="60" t="s">
        <v>393</v>
      </c>
    </row>
    <row r="318" spans="1:784">
      <c r="A318" s="60" t="s">
        <v>394</v>
      </c>
    </row>
    <row r="319" spans="1:784">
      <c r="A319" s="61"/>
    </row>
    <row r="320" spans="1:784">
      <c r="A320" s="62" t="s">
        <v>402</v>
      </c>
      <c r="JC320" s="48">
        <f t="shared" ref="JC320:LN320" si="119">AVERAGE(HC290,FC290,DC290,BB290,B290)</f>
        <v>25533</v>
      </c>
      <c r="JD320" s="48">
        <f t="shared" si="119"/>
        <v>31795.599999999999</v>
      </c>
      <c r="JE320" s="48">
        <f t="shared" si="119"/>
        <v>30592.799999999999</v>
      </c>
      <c r="JF320" s="48">
        <f t="shared" si="119"/>
        <v>28795.4</v>
      </c>
      <c r="JG320" s="48">
        <f t="shared" si="119"/>
        <v>31809.8</v>
      </c>
      <c r="JH320" s="48">
        <f t="shared" si="119"/>
        <v>23549.599999999999</v>
      </c>
      <c r="JI320" s="48">
        <f t="shared" si="119"/>
        <v>26906</v>
      </c>
      <c r="JJ320" s="48">
        <f t="shared" si="119"/>
        <v>24781.599999999999</v>
      </c>
      <c r="JK320" s="48">
        <f t="shared" si="119"/>
        <v>25784.6</v>
      </c>
      <c r="JL320" s="48">
        <f t="shared" si="119"/>
        <v>25018.2</v>
      </c>
      <c r="JM320" s="48">
        <f t="shared" si="119"/>
        <v>27373.599999999999</v>
      </c>
      <c r="JN320" s="48">
        <f t="shared" si="119"/>
        <v>27881</v>
      </c>
      <c r="JO320" s="48">
        <f t="shared" si="119"/>
        <v>29654.2</v>
      </c>
      <c r="JP320" s="48">
        <f t="shared" si="119"/>
        <v>28511.200000000001</v>
      </c>
      <c r="JQ320" s="48">
        <f t="shared" si="119"/>
        <v>30386.400000000001</v>
      </c>
      <c r="JR320" s="48">
        <f t="shared" si="119"/>
        <v>28080</v>
      </c>
      <c r="JS320" s="48">
        <f t="shared" si="119"/>
        <v>27780.400000000001</v>
      </c>
      <c r="JT320" s="48">
        <f t="shared" si="119"/>
        <v>22859</v>
      </c>
      <c r="JU320" s="48">
        <f t="shared" si="119"/>
        <v>21287.4</v>
      </c>
      <c r="JV320" s="48">
        <f t="shared" si="119"/>
        <v>26806.2</v>
      </c>
      <c r="JW320" s="48">
        <f t="shared" si="119"/>
        <v>25127.599999999999</v>
      </c>
      <c r="JX320" s="48">
        <f t="shared" si="119"/>
        <v>27975.599999999999</v>
      </c>
      <c r="JY320" s="48">
        <f t="shared" si="119"/>
        <v>26446</v>
      </c>
      <c r="JZ320" s="48">
        <f t="shared" si="119"/>
        <v>26066.400000000001</v>
      </c>
      <c r="KA320" s="48">
        <f t="shared" si="119"/>
        <v>30858.400000000001</v>
      </c>
      <c r="KB320" s="48">
        <f t="shared" si="119"/>
        <v>31365.599999999999</v>
      </c>
      <c r="KC320" s="48">
        <f t="shared" si="119"/>
        <v>34894.199999999997</v>
      </c>
      <c r="KD320" s="48">
        <f t="shared" si="119"/>
        <v>31259</v>
      </c>
      <c r="KE320" s="48">
        <f t="shared" si="119"/>
        <v>32818</v>
      </c>
      <c r="KF320" s="48">
        <f t="shared" si="119"/>
        <v>37780</v>
      </c>
      <c r="KG320" s="48">
        <f t="shared" si="119"/>
        <v>34368.199999999997</v>
      </c>
      <c r="KH320" s="48">
        <f t="shared" si="119"/>
        <v>39107.599999999999</v>
      </c>
      <c r="KI320" s="48">
        <f t="shared" si="119"/>
        <v>37449</v>
      </c>
      <c r="KJ320" s="48">
        <f t="shared" si="119"/>
        <v>31189</v>
      </c>
      <c r="KK320" s="48">
        <f t="shared" si="119"/>
        <v>31461.599999999999</v>
      </c>
      <c r="KL320" s="48">
        <f t="shared" si="119"/>
        <v>31635</v>
      </c>
      <c r="KM320" s="48">
        <f t="shared" si="119"/>
        <v>32441.599999999999</v>
      </c>
      <c r="KN320" s="48">
        <f t="shared" si="119"/>
        <v>33936.400000000001</v>
      </c>
      <c r="KO320" s="48">
        <f t="shared" si="119"/>
        <v>32660.799999999999</v>
      </c>
      <c r="KP320" s="48">
        <f t="shared" si="119"/>
        <v>28796.799999999999</v>
      </c>
      <c r="KQ320" s="48">
        <f t="shared" si="119"/>
        <v>32763.4</v>
      </c>
      <c r="KR320" s="48">
        <f t="shared" si="119"/>
        <v>29553.599999999999</v>
      </c>
      <c r="KS320" s="48">
        <f t="shared" si="119"/>
        <v>28484</v>
      </c>
      <c r="KT320" s="48">
        <f t="shared" si="119"/>
        <v>31992.400000000001</v>
      </c>
      <c r="KU320" s="48">
        <f t="shared" si="119"/>
        <v>29825</v>
      </c>
      <c r="KV320" s="48">
        <f t="shared" si="119"/>
        <v>28640.400000000001</v>
      </c>
      <c r="KW320" s="48">
        <f t="shared" si="119"/>
        <v>29243</v>
      </c>
      <c r="KX320" s="48">
        <f t="shared" si="119"/>
        <v>29978.400000000001</v>
      </c>
      <c r="KY320" s="48">
        <f t="shared" si="119"/>
        <v>30980.799999999999</v>
      </c>
      <c r="KZ320" s="48">
        <f t="shared" si="119"/>
        <v>27731.599999999999</v>
      </c>
      <c r="LA320" s="48">
        <f t="shared" si="119"/>
        <v>28838.2</v>
      </c>
      <c r="LB320" s="48">
        <f t="shared" si="119"/>
        <v>28956</v>
      </c>
      <c r="LC320" s="48">
        <f t="shared" si="119"/>
        <v>26348.400000000001</v>
      </c>
      <c r="LD320" s="48">
        <f t="shared" si="119"/>
        <v>28028.2</v>
      </c>
      <c r="LE320" s="48">
        <f t="shared" si="119"/>
        <v>28724.799999999999</v>
      </c>
      <c r="LF320" s="48">
        <f t="shared" si="119"/>
        <v>27272.799999999999</v>
      </c>
      <c r="LG320" s="48">
        <f t="shared" si="119"/>
        <v>29032</v>
      </c>
      <c r="LH320" s="48">
        <f t="shared" si="119"/>
        <v>28356.6</v>
      </c>
      <c r="LI320" s="48">
        <f t="shared" si="119"/>
        <v>24329.599999999999</v>
      </c>
      <c r="LJ320" s="48">
        <f t="shared" si="119"/>
        <v>25030</v>
      </c>
      <c r="LK320" s="48">
        <f t="shared" si="119"/>
        <v>25086</v>
      </c>
      <c r="LL320" s="48">
        <f t="shared" si="119"/>
        <v>20901.400000000001</v>
      </c>
      <c r="LM320" s="48">
        <f t="shared" si="119"/>
        <v>26054.400000000001</v>
      </c>
      <c r="LN320" s="48">
        <f t="shared" si="119"/>
        <v>27214.400000000001</v>
      </c>
      <c r="LO320" s="48">
        <f t="shared" ref="LO320:NZ320" si="120">AVERAGE(JO290,HO290,FO290,DN290,BN290)</f>
        <v>28892.400000000001</v>
      </c>
      <c r="LP320" s="48">
        <f t="shared" si="120"/>
        <v>27391.4</v>
      </c>
      <c r="LQ320" s="48">
        <f t="shared" si="120"/>
        <v>27147.4</v>
      </c>
      <c r="LR320" s="48">
        <f t="shared" si="120"/>
        <v>31933.599999999999</v>
      </c>
      <c r="LS320" s="48">
        <f t="shared" si="120"/>
        <v>29150.400000000001</v>
      </c>
      <c r="LT320" s="48">
        <f t="shared" si="120"/>
        <v>19157</v>
      </c>
      <c r="LU320" s="48">
        <f t="shared" si="120"/>
        <v>21181.599999999999</v>
      </c>
      <c r="LV320" s="48">
        <f t="shared" si="120"/>
        <v>24825.4</v>
      </c>
      <c r="LW320" s="48">
        <f t="shared" si="120"/>
        <v>29923.599999999999</v>
      </c>
      <c r="LX320" s="48">
        <f t="shared" si="120"/>
        <v>21616</v>
      </c>
      <c r="LY320" s="48">
        <f t="shared" si="120"/>
        <v>27896.799999999999</v>
      </c>
      <c r="LZ320" s="48">
        <f t="shared" si="120"/>
        <v>25684.6</v>
      </c>
      <c r="MA320" s="48">
        <f t="shared" si="120"/>
        <v>30672.6</v>
      </c>
      <c r="MB320" s="48">
        <f t="shared" si="120"/>
        <v>32461</v>
      </c>
      <c r="MC320" s="48">
        <f t="shared" si="120"/>
        <v>35002.800000000003</v>
      </c>
      <c r="MD320" s="48">
        <f t="shared" si="120"/>
        <v>32259.599999999999</v>
      </c>
      <c r="ME320" s="48">
        <f t="shared" si="120"/>
        <v>31340</v>
      </c>
      <c r="MF320" s="48">
        <f t="shared" si="120"/>
        <v>34257.800000000003</v>
      </c>
      <c r="MG320" s="48">
        <f t="shared" si="120"/>
        <v>35009.800000000003</v>
      </c>
      <c r="MH320" s="48">
        <f t="shared" si="120"/>
        <v>34893</v>
      </c>
      <c r="MI320" s="48">
        <f t="shared" si="120"/>
        <v>40155.800000000003</v>
      </c>
      <c r="MJ320" s="48">
        <f t="shared" si="120"/>
        <v>35433.599999999999</v>
      </c>
      <c r="MK320" s="48">
        <f t="shared" si="120"/>
        <v>32005.200000000001</v>
      </c>
      <c r="ML320" s="48">
        <f t="shared" si="120"/>
        <v>33089.199999999997</v>
      </c>
      <c r="MM320" s="48">
        <f t="shared" si="120"/>
        <v>33263.4</v>
      </c>
      <c r="MN320" s="48">
        <f t="shared" si="120"/>
        <v>32116.6</v>
      </c>
      <c r="MO320" s="48">
        <f t="shared" si="120"/>
        <v>31054.6</v>
      </c>
      <c r="MP320" s="48">
        <f t="shared" si="120"/>
        <v>29500.400000000001</v>
      </c>
      <c r="MQ320" s="48">
        <f t="shared" si="120"/>
        <v>31386.400000000001</v>
      </c>
      <c r="MR320" s="48">
        <f t="shared" si="120"/>
        <v>31636.799999999999</v>
      </c>
      <c r="MS320" s="48">
        <f t="shared" si="120"/>
        <v>30185.4</v>
      </c>
      <c r="MT320" s="48">
        <f t="shared" si="120"/>
        <v>30915.599999999999</v>
      </c>
      <c r="MU320" s="48">
        <f t="shared" si="120"/>
        <v>30510.6</v>
      </c>
      <c r="MV320" s="48">
        <f t="shared" si="120"/>
        <v>30216.6</v>
      </c>
      <c r="MW320" s="48">
        <f t="shared" si="120"/>
        <v>28966</v>
      </c>
      <c r="MX320" s="48">
        <f t="shared" si="120"/>
        <v>30749.8</v>
      </c>
      <c r="MY320" s="48">
        <f t="shared" si="120"/>
        <v>27896.400000000001</v>
      </c>
      <c r="MZ320" s="48">
        <f t="shared" si="120"/>
        <v>28321.200000000001</v>
      </c>
      <c r="NA320" s="48">
        <f t="shared" si="120"/>
        <v>28314</v>
      </c>
      <c r="NB320" s="48">
        <f t="shared" si="120"/>
        <v>27155.8</v>
      </c>
      <c r="NC320" s="48">
        <f t="shared" si="120"/>
        <v>25085.200000000001</v>
      </c>
      <c r="ND320" s="48">
        <f t="shared" si="120"/>
        <v>21164.799999999999</v>
      </c>
      <c r="NE320" s="48">
        <f t="shared" si="120"/>
        <v>27943.599999999999</v>
      </c>
      <c r="NF320" s="48">
        <f t="shared" si="120"/>
        <v>27191</v>
      </c>
      <c r="NG320" s="48">
        <f t="shared" si="120"/>
        <v>25948.799999999999</v>
      </c>
      <c r="NH320" s="48">
        <f t="shared" si="120"/>
        <v>26261.4</v>
      </c>
      <c r="NI320" s="48">
        <f t="shared" si="120"/>
        <v>23573.599999999999</v>
      </c>
      <c r="NJ320" s="48">
        <f t="shared" si="120"/>
        <v>22225.200000000001</v>
      </c>
      <c r="NK320" s="48">
        <f t="shared" si="120"/>
        <v>22783</v>
      </c>
      <c r="NL320" s="48">
        <f t="shared" si="120"/>
        <v>17892.400000000001</v>
      </c>
      <c r="NM320" s="48">
        <f t="shared" si="120"/>
        <v>21848.799999999999</v>
      </c>
      <c r="NN320" s="48">
        <f t="shared" si="120"/>
        <v>24593.8</v>
      </c>
      <c r="NO320" s="48">
        <f t="shared" si="120"/>
        <v>26181</v>
      </c>
      <c r="NP320" s="48">
        <f t="shared" si="120"/>
        <v>26154.400000000001</v>
      </c>
      <c r="NQ320" s="48">
        <f t="shared" si="120"/>
        <v>22917</v>
      </c>
      <c r="NR320" s="48">
        <f t="shared" si="120"/>
        <v>31787</v>
      </c>
      <c r="NS320" s="48">
        <f t="shared" si="120"/>
        <v>25849.8</v>
      </c>
      <c r="NT320" s="48">
        <f t="shared" si="120"/>
        <v>17738.2</v>
      </c>
      <c r="NU320" s="48">
        <f t="shared" si="120"/>
        <v>20837.599999999999</v>
      </c>
      <c r="NV320" s="48">
        <f t="shared" si="120"/>
        <v>24369.599999999999</v>
      </c>
      <c r="NW320" s="48">
        <f t="shared" si="120"/>
        <v>27251</v>
      </c>
      <c r="NX320" s="48">
        <f t="shared" si="120"/>
        <v>24111</v>
      </c>
      <c r="NY320" s="48">
        <f t="shared" si="120"/>
        <v>23967.599999999999</v>
      </c>
      <c r="NZ320" s="48">
        <f t="shared" si="120"/>
        <v>26682.400000000001</v>
      </c>
      <c r="OA320" s="48">
        <f t="shared" ref="OA320:QL320" si="121">AVERAGE(MA290,KA290,IA290,FZ290,DZ290)</f>
        <v>29559.4</v>
      </c>
      <c r="OB320" s="48">
        <f t="shared" si="121"/>
        <v>32349.200000000001</v>
      </c>
      <c r="OC320" s="48">
        <f t="shared" si="121"/>
        <v>33776.800000000003</v>
      </c>
      <c r="OD320" s="48">
        <f t="shared" si="121"/>
        <v>30508</v>
      </c>
      <c r="OE320" s="48">
        <f t="shared" si="121"/>
        <v>32772.800000000003</v>
      </c>
      <c r="OF320" s="48">
        <f t="shared" si="121"/>
        <v>32821.800000000003</v>
      </c>
      <c r="OG320" s="48">
        <f t="shared" si="121"/>
        <v>37368.800000000003</v>
      </c>
      <c r="OH320" s="48">
        <f t="shared" si="121"/>
        <v>34679.199999999997</v>
      </c>
      <c r="OI320" s="48">
        <f t="shared" si="121"/>
        <v>41394.6</v>
      </c>
      <c r="OJ320" s="48">
        <f t="shared" si="121"/>
        <v>37182.800000000003</v>
      </c>
      <c r="OK320" s="48">
        <f t="shared" si="121"/>
        <v>34639.199999999997</v>
      </c>
      <c r="OL320" s="48">
        <f t="shared" si="121"/>
        <v>34834.199999999997</v>
      </c>
      <c r="OM320" s="48">
        <f t="shared" si="121"/>
        <v>34161.4</v>
      </c>
      <c r="ON320" s="48">
        <f t="shared" si="121"/>
        <v>34368.199999999997</v>
      </c>
      <c r="OO320" s="48">
        <f t="shared" si="121"/>
        <v>30229.599999999999</v>
      </c>
      <c r="OP320" s="48">
        <f t="shared" si="121"/>
        <v>31384.799999999999</v>
      </c>
      <c r="OQ320" s="48">
        <f t="shared" si="121"/>
        <v>36197.4</v>
      </c>
      <c r="OR320" s="48">
        <f t="shared" si="121"/>
        <v>34335.199999999997</v>
      </c>
      <c r="OS320" s="48">
        <f t="shared" si="121"/>
        <v>33792</v>
      </c>
      <c r="OT320" s="48">
        <f t="shared" si="121"/>
        <v>34246.199999999997</v>
      </c>
      <c r="OU320" s="48">
        <f t="shared" si="121"/>
        <v>32705.200000000001</v>
      </c>
      <c r="OV320" s="48">
        <f t="shared" si="121"/>
        <v>34759.800000000003</v>
      </c>
      <c r="OW320" s="48">
        <f t="shared" si="121"/>
        <v>31434.400000000001</v>
      </c>
      <c r="OX320" s="48">
        <f t="shared" si="121"/>
        <v>31839.599999999999</v>
      </c>
      <c r="OY320" s="48">
        <f t="shared" si="121"/>
        <v>32367</v>
      </c>
      <c r="OZ320" s="48">
        <f t="shared" si="121"/>
        <v>31291.4</v>
      </c>
      <c r="PA320" s="48">
        <f t="shared" si="121"/>
        <v>31101.4</v>
      </c>
      <c r="PB320" s="48">
        <f t="shared" si="121"/>
        <v>31199.599999999999</v>
      </c>
      <c r="PC320" s="48">
        <f t="shared" si="121"/>
        <v>33347</v>
      </c>
      <c r="PD320" s="48">
        <f t="shared" si="121"/>
        <v>25952.2</v>
      </c>
      <c r="PE320" s="48">
        <f t="shared" si="121"/>
        <v>33799.599999999999</v>
      </c>
      <c r="PF320" s="48">
        <f t="shared" si="121"/>
        <v>30217.8</v>
      </c>
      <c r="PG320" s="48">
        <f t="shared" si="121"/>
        <v>31047</v>
      </c>
      <c r="PH320" s="48">
        <f t="shared" si="121"/>
        <v>29590.400000000001</v>
      </c>
      <c r="PI320" s="48">
        <f t="shared" si="121"/>
        <v>24347.8</v>
      </c>
      <c r="PJ320" s="48">
        <f t="shared" si="121"/>
        <v>21701</v>
      </c>
      <c r="PK320" s="48">
        <f t="shared" si="121"/>
        <v>22623.4</v>
      </c>
      <c r="PL320" s="48">
        <f t="shared" si="121"/>
        <v>23171.599999999999</v>
      </c>
      <c r="PM320" s="48">
        <f t="shared" si="121"/>
        <v>16970.400000000001</v>
      </c>
      <c r="PN320" s="48">
        <f t="shared" si="121"/>
        <v>24033.8</v>
      </c>
      <c r="PO320" s="48">
        <f t="shared" si="121"/>
        <v>24399</v>
      </c>
      <c r="PP320" s="48">
        <f t="shared" si="121"/>
        <v>26804.400000000001</v>
      </c>
      <c r="PQ320" s="48">
        <f t="shared" si="121"/>
        <v>25432.6</v>
      </c>
      <c r="PR320" s="48">
        <f t="shared" si="121"/>
        <v>26668.799999999999</v>
      </c>
      <c r="PS320" s="48">
        <f t="shared" si="121"/>
        <v>27465</v>
      </c>
      <c r="PT320" s="48">
        <f t="shared" si="121"/>
        <v>19676.8</v>
      </c>
      <c r="PU320" s="48">
        <f t="shared" si="121"/>
        <v>20539.2</v>
      </c>
      <c r="PV320" s="48">
        <f t="shared" si="121"/>
        <v>23826.799999999999</v>
      </c>
      <c r="PW320" s="48">
        <f t="shared" si="121"/>
        <v>27890</v>
      </c>
      <c r="PX320" s="48">
        <f t="shared" si="121"/>
        <v>29387.8</v>
      </c>
      <c r="PY320" s="48">
        <f t="shared" si="121"/>
        <v>23675.200000000001</v>
      </c>
      <c r="PZ320" s="48">
        <f t="shared" si="121"/>
        <v>29566.6</v>
      </c>
      <c r="QA320" s="48">
        <f t="shared" si="121"/>
        <v>32202.400000000001</v>
      </c>
      <c r="QB320" s="48">
        <f t="shared" si="121"/>
        <v>36093</v>
      </c>
      <c r="QC320" s="48">
        <f t="shared" si="121"/>
        <v>39928.6</v>
      </c>
      <c r="QD320" s="48">
        <f t="shared" si="121"/>
        <v>34811</v>
      </c>
      <c r="QE320" s="48">
        <f t="shared" si="121"/>
        <v>37447.4</v>
      </c>
      <c r="QF320" s="48">
        <f t="shared" si="121"/>
        <v>38775</v>
      </c>
      <c r="QG320" s="48">
        <f t="shared" si="121"/>
        <v>42983.4</v>
      </c>
      <c r="QH320" s="48">
        <f t="shared" si="121"/>
        <v>37582</v>
      </c>
      <c r="QI320" s="48">
        <f t="shared" si="121"/>
        <v>42042.2</v>
      </c>
      <c r="QJ320" s="48">
        <f t="shared" si="121"/>
        <v>46379.4</v>
      </c>
      <c r="QK320" s="48">
        <f t="shared" si="121"/>
        <v>37800.199999999997</v>
      </c>
      <c r="QL320" s="48">
        <f t="shared" si="121"/>
        <v>35678.6</v>
      </c>
      <c r="QM320" s="48">
        <f t="shared" ref="QM320:SX320" si="122">AVERAGE(OM290,MM290,KM290,IL290,GL290)</f>
        <v>41036.400000000001</v>
      </c>
      <c r="QN320" s="48">
        <f t="shared" si="122"/>
        <v>37463.199999999997</v>
      </c>
      <c r="QO320" s="48">
        <f t="shared" si="122"/>
        <v>35037.599999999999</v>
      </c>
      <c r="QP320" s="48">
        <f t="shared" si="122"/>
        <v>33634.800000000003</v>
      </c>
      <c r="QQ320" s="48">
        <f t="shared" si="122"/>
        <v>41013</v>
      </c>
      <c r="QR320" s="48">
        <f t="shared" si="122"/>
        <v>39799.4</v>
      </c>
      <c r="QS320" s="48">
        <f t="shared" si="122"/>
        <v>36212.199999999997</v>
      </c>
      <c r="QT320" s="48">
        <f t="shared" si="122"/>
        <v>35642.400000000001</v>
      </c>
      <c r="QU320" s="48">
        <f t="shared" si="122"/>
        <v>38249</v>
      </c>
      <c r="QV320" s="48">
        <f t="shared" si="122"/>
        <v>39181.800000000003</v>
      </c>
      <c r="QW320" s="48">
        <f t="shared" si="122"/>
        <v>36267</v>
      </c>
      <c r="QX320" s="48">
        <f t="shared" si="122"/>
        <v>32765.200000000001</v>
      </c>
      <c r="QY320" s="48">
        <f t="shared" si="122"/>
        <v>37841</v>
      </c>
      <c r="QZ320" s="48">
        <f t="shared" si="122"/>
        <v>32344.400000000001</v>
      </c>
      <c r="RA320" s="48">
        <f t="shared" si="122"/>
        <v>31447</v>
      </c>
      <c r="RB320" s="48">
        <f t="shared" si="122"/>
        <v>36149.800000000003</v>
      </c>
      <c r="RC320" s="48">
        <f t="shared" si="122"/>
        <v>35328</v>
      </c>
      <c r="RD320" s="48">
        <f t="shared" si="122"/>
        <v>32897.420510399999</v>
      </c>
      <c r="RE320" s="48">
        <f t="shared" si="122"/>
        <v>31275.205305600004</v>
      </c>
      <c r="RF320" s="48">
        <f t="shared" si="122"/>
        <v>34965.979665600004</v>
      </c>
      <c r="RG320" s="48">
        <f t="shared" si="122"/>
        <v>31367.092320000003</v>
      </c>
      <c r="RH320" s="48">
        <f t="shared" si="122"/>
        <v>30406.787852799996</v>
      </c>
      <c r="RI320" s="48">
        <f t="shared" si="122"/>
        <v>25181.078361600001</v>
      </c>
      <c r="RJ320" s="48">
        <f t="shared" si="122"/>
        <v>24534.2379344</v>
      </c>
      <c r="RK320" s="48">
        <f t="shared" si="122"/>
        <v>26133.542491200002</v>
      </c>
      <c r="RL320" s="48">
        <f t="shared" si="122"/>
        <v>22873.210078399999</v>
      </c>
      <c r="RM320" s="48">
        <f t="shared" si="122"/>
        <v>19213.657715199999</v>
      </c>
      <c r="RN320" s="48">
        <f t="shared" si="122"/>
        <v>25589.590305600002</v>
      </c>
      <c r="RO320" s="48">
        <f t="shared" si="122"/>
        <v>24412.294753599999</v>
      </c>
      <c r="RP320" s="48">
        <f t="shared" si="122"/>
        <v>31201.943694400001</v>
      </c>
      <c r="RQ320" s="48">
        <f t="shared" si="122"/>
        <v>29321.251670400001</v>
      </c>
      <c r="RR320" s="48">
        <f t="shared" si="122"/>
        <v>26456.310033599999</v>
      </c>
      <c r="RS320" s="48">
        <f t="shared" si="122"/>
        <v>31095.398582399997</v>
      </c>
      <c r="RT320" s="48">
        <f t="shared" si="122"/>
        <v>24345.3625264</v>
      </c>
      <c r="RU320" s="48">
        <f t="shared" si="122"/>
        <v>26069.806924799999</v>
      </c>
      <c r="RV320" s="48">
        <f t="shared" si="122"/>
        <v>24957.094052799999</v>
      </c>
      <c r="RW320" s="48">
        <f t="shared" si="122"/>
        <v>30039.959185600001</v>
      </c>
      <c r="RX320" s="48">
        <f t="shared" si="122"/>
        <v>34999.094550399997</v>
      </c>
      <c r="RY320" s="48">
        <f t="shared" si="122"/>
        <v>30701.742337600001</v>
      </c>
      <c r="RZ320" s="48">
        <f t="shared" si="122"/>
        <v>33051.191366400002</v>
      </c>
      <c r="SA320" s="48">
        <f t="shared" si="122"/>
        <v>36275.826603200003</v>
      </c>
      <c r="SB320" s="48">
        <f t="shared" si="122"/>
        <v>41172.155084799997</v>
      </c>
      <c r="SC320" s="48">
        <f t="shared" si="122"/>
        <v>45200.882312000002</v>
      </c>
      <c r="SD320" s="48">
        <f t="shared" si="122"/>
        <v>46255.0683584</v>
      </c>
      <c r="SE320" s="48">
        <f t="shared" si="122"/>
        <v>43489.330807999999</v>
      </c>
      <c r="SF320" s="48">
        <f t="shared" si="122"/>
        <v>47574.968131200003</v>
      </c>
      <c r="SG320" s="48">
        <f t="shared" si="122"/>
        <v>48218.616489599997</v>
      </c>
      <c r="SH320" s="48">
        <f t="shared" si="122"/>
        <v>52276.106832000005</v>
      </c>
      <c r="SI320" s="48">
        <f t="shared" si="122"/>
        <v>50142.798984000001</v>
      </c>
      <c r="SJ320" s="48">
        <f t="shared" si="122"/>
        <v>55355.097576000007</v>
      </c>
      <c r="SK320" s="48">
        <f t="shared" si="122"/>
        <v>49316.927547200001</v>
      </c>
      <c r="SL320" s="48">
        <f t="shared" si="122"/>
        <v>48830.473921600002</v>
      </c>
      <c r="SM320" s="48">
        <f t="shared" si="122"/>
        <v>51063.222921599998</v>
      </c>
      <c r="SN320" s="48">
        <f t="shared" si="122"/>
        <v>47744.975870400005</v>
      </c>
      <c r="SO320" s="48">
        <f t="shared" si="122"/>
        <v>46174.248435200003</v>
      </c>
      <c r="SP320" s="48">
        <f t="shared" si="122"/>
        <v>45466.624710399999</v>
      </c>
      <c r="SQ320" s="48">
        <f t="shared" si="122"/>
        <v>48027.216710399996</v>
      </c>
      <c r="SR320" s="48">
        <f t="shared" si="122"/>
        <v>50448.783208000001</v>
      </c>
      <c r="SS320" s="48">
        <f t="shared" si="122"/>
        <v>47537.1611424</v>
      </c>
      <c r="ST320" s="48">
        <f t="shared" si="122"/>
        <v>45668.557235200002</v>
      </c>
      <c r="SU320" s="48">
        <f t="shared" si="122"/>
        <v>47570.172926400002</v>
      </c>
      <c r="SV320" s="48">
        <f t="shared" si="122"/>
        <v>44820.060860799997</v>
      </c>
      <c r="SW320" s="48">
        <f t="shared" si="122"/>
        <v>45244.569412800003</v>
      </c>
      <c r="SX320" s="48">
        <f t="shared" si="122"/>
        <v>44933.718644799999</v>
      </c>
      <c r="SY320" s="48">
        <f t="shared" ref="SY320:VJ320" si="123">AVERAGE(QY290,OY290,MY290,KX290,IX290)</f>
        <v>45890.948019199997</v>
      </c>
      <c r="SZ320" s="48">
        <f t="shared" si="123"/>
        <v>38615.606943999999</v>
      </c>
      <c r="TA320" s="48">
        <f t="shared" si="123"/>
        <v>38965.959819199998</v>
      </c>
      <c r="TB320" s="48">
        <f t="shared" si="123"/>
        <v>42932.767651200003</v>
      </c>
      <c r="TC320" s="48">
        <f t="shared" si="123"/>
        <v>43140.441352000002</v>
      </c>
      <c r="TD320" s="48">
        <f t="shared" si="123"/>
        <v>38769.104756800007</v>
      </c>
      <c r="TE320" s="48">
        <f t="shared" si="123"/>
        <v>35196.058660800001</v>
      </c>
      <c r="TF320" s="48">
        <f t="shared" si="123"/>
        <v>41533.728841600001</v>
      </c>
      <c r="TG320" s="48">
        <f t="shared" si="123"/>
        <v>40427.096217600003</v>
      </c>
      <c r="TH320" s="48">
        <f t="shared" si="123"/>
        <v>36172.7687744</v>
      </c>
      <c r="TI320" s="48">
        <f t="shared" si="123"/>
        <v>29494.897795199999</v>
      </c>
      <c r="TJ320" s="48">
        <f t="shared" si="123"/>
        <v>26990.063807999999</v>
      </c>
      <c r="TK320" s="48">
        <f t="shared" si="123"/>
        <v>25875.2969472</v>
      </c>
      <c r="TL320" s="48">
        <f t="shared" si="123"/>
        <v>28522.928736000002</v>
      </c>
      <c r="TM320" s="48">
        <f t="shared" si="123"/>
        <v>24329.5289744</v>
      </c>
      <c r="TN320" s="48">
        <f t="shared" si="123"/>
        <v>25308.529142399999</v>
      </c>
      <c r="TO320" s="48">
        <f t="shared" si="123"/>
        <v>29241.584744000003</v>
      </c>
      <c r="TP320" s="48">
        <f t="shared" si="123"/>
        <v>31042.0526464</v>
      </c>
      <c r="TQ320" s="48">
        <f t="shared" si="123"/>
        <v>27870.141166400001</v>
      </c>
      <c r="TR320" s="48">
        <f t="shared" si="123"/>
        <v>27448.242758400003</v>
      </c>
      <c r="TS320" s="48">
        <f t="shared" si="123"/>
        <v>32674.559304000002</v>
      </c>
      <c r="TT320" s="48">
        <f t="shared" si="123"/>
        <v>27642.7362608</v>
      </c>
      <c r="TU320" s="48">
        <f t="shared" si="123"/>
        <v>24803.529108800001</v>
      </c>
      <c r="TV320" s="48">
        <f t="shared" si="123"/>
        <v>28428.088244800001</v>
      </c>
      <c r="TW320" s="48">
        <f t="shared" si="123"/>
        <v>32888.131627200004</v>
      </c>
      <c r="TX320" s="48">
        <f t="shared" si="123"/>
        <v>35981.081948799998</v>
      </c>
      <c r="TY320" s="48">
        <f t="shared" si="123"/>
        <v>35646.740049600005</v>
      </c>
      <c r="TZ320" s="48">
        <f t="shared" si="123"/>
        <v>31700.864188800002</v>
      </c>
      <c r="UA320" s="48">
        <f t="shared" si="123"/>
        <v>35385.069692799996</v>
      </c>
      <c r="UB320" s="48">
        <f t="shared" si="123"/>
        <v>42168.529766400003</v>
      </c>
      <c r="UC320" s="48">
        <f t="shared" si="123"/>
        <v>41863.804323200005</v>
      </c>
      <c r="UD320" s="48">
        <f t="shared" si="123"/>
        <v>46364.3211104</v>
      </c>
      <c r="UE320" s="48">
        <f t="shared" si="123"/>
        <v>40710.508427200002</v>
      </c>
      <c r="UF320" s="48">
        <f t="shared" si="123"/>
        <v>46558.5728752</v>
      </c>
      <c r="UG320" s="48">
        <f t="shared" si="123"/>
        <v>46812.181140799999</v>
      </c>
      <c r="UH320" s="48">
        <f t="shared" si="123"/>
        <v>50165.756814400003</v>
      </c>
      <c r="UI320" s="48">
        <f t="shared" si="123"/>
        <v>48214.135296000008</v>
      </c>
      <c r="UJ320" s="48">
        <f t="shared" si="123"/>
        <v>52822.913633600008</v>
      </c>
      <c r="UK320" s="48">
        <f t="shared" si="123"/>
        <v>50925.344175999999</v>
      </c>
      <c r="UL320" s="48">
        <f t="shared" si="123"/>
        <v>47025.877240000002</v>
      </c>
      <c r="UM320" s="48">
        <f t="shared" si="123"/>
        <v>49536.9927312</v>
      </c>
      <c r="UN320" s="48">
        <f t="shared" si="123"/>
        <v>45872.331956800001</v>
      </c>
      <c r="UO320" s="48">
        <f t="shared" si="123"/>
        <v>48636.678776000001</v>
      </c>
      <c r="UP320" s="48">
        <f t="shared" si="123"/>
        <v>41575.233435200003</v>
      </c>
      <c r="UQ320" s="48">
        <f t="shared" si="123"/>
        <v>40579.073614400004</v>
      </c>
      <c r="UR320" s="48">
        <f t="shared" si="123"/>
        <v>50618.846275200005</v>
      </c>
      <c r="US320" s="48">
        <f t="shared" si="123"/>
        <v>42920.3988064</v>
      </c>
      <c r="UT320" s="48">
        <f t="shared" si="123"/>
        <v>43121.758702400002</v>
      </c>
      <c r="UU320" s="48">
        <f t="shared" si="123"/>
        <v>42143.920278400001</v>
      </c>
      <c r="UV320" s="48">
        <f t="shared" si="123"/>
        <v>43048.995854400004</v>
      </c>
      <c r="UW320" s="48">
        <f t="shared" si="123"/>
        <v>41444.472164799998</v>
      </c>
      <c r="UX320" s="48">
        <f t="shared" si="123"/>
        <v>45220.205047999996</v>
      </c>
      <c r="UY320" s="48">
        <f t="shared" si="123"/>
        <v>39439.232265600003</v>
      </c>
      <c r="UZ320" s="48">
        <f t="shared" si="123"/>
        <v>39945.273033599995</v>
      </c>
      <c r="VA320" s="48">
        <f t="shared" si="123"/>
        <v>34400.725601600003</v>
      </c>
      <c r="VB320" s="48">
        <f t="shared" si="123"/>
        <v>38611.798268800005</v>
      </c>
      <c r="VC320" s="48">
        <f t="shared" si="123"/>
        <v>38727.281580800001</v>
      </c>
      <c r="VD320" s="48">
        <f t="shared" si="123"/>
        <v>34997.643035200002</v>
      </c>
      <c r="VE320" s="48">
        <f t="shared" si="123"/>
        <v>33097.177228799999</v>
      </c>
      <c r="VF320" s="48">
        <f t="shared" si="123"/>
        <v>34748.687672</v>
      </c>
      <c r="VG320" s="48">
        <f t="shared" si="123"/>
        <v>38279.346441599999</v>
      </c>
      <c r="VH320" s="48">
        <f t="shared" si="123"/>
        <v>35639.484171199998</v>
      </c>
      <c r="VI320" s="48">
        <f t="shared" si="123"/>
        <v>28239.3200144</v>
      </c>
      <c r="VJ320" s="48">
        <f t="shared" si="123"/>
        <v>28565.091451199998</v>
      </c>
      <c r="VK320" s="48">
        <f t="shared" ref="VK320:XV320" si="124">AVERAGE(TK290,RK290,PK290,NJ290,LJ290)</f>
        <v>20759.522436799998</v>
      </c>
      <c r="VL320" s="48">
        <f t="shared" si="124"/>
        <v>27108.870623999996</v>
      </c>
      <c r="VM320" s="48">
        <f t="shared" si="124"/>
        <v>26666.630376000005</v>
      </c>
      <c r="VN320" s="48">
        <f t="shared" si="124"/>
        <v>25694.8001616</v>
      </c>
      <c r="VO320" s="48">
        <f t="shared" si="124"/>
        <v>30333.4243312</v>
      </c>
      <c r="VP320" s="48">
        <f t="shared" si="124"/>
        <v>25752.747035200002</v>
      </c>
      <c r="VQ320" s="48">
        <f t="shared" si="124"/>
        <v>29959.750209600003</v>
      </c>
      <c r="VR320" s="48">
        <f t="shared" si="124"/>
        <v>29093.777057600004</v>
      </c>
      <c r="VS320" s="48">
        <f t="shared" si="124"/>
        <v>28046.311902400001</v>
      </c>
      <c r="VT320" s="48">
        <f t="shared" si="124"/>
        <v>28932.592014399997</v>
      </c>
      <c r="VU320" s="48">
        <f t="shared" si="124"/>
        <v>22994.131556800003</v>
      </c>
      <c r="VV320" s="48">
        <f t="shared" si="124"/>
        <v>28040.438387200003</v>
      </c>
      <c r="VW320" s="48">
        <f t="shared" si="124"/>
        <v>29532.273697600001</v>
      </c>
      <c r="VX320" s="48">
        <f t="shared" si="124"/>
        <v>33592.743931199999</v>
      </c>
      <c r="VY320" s="48">
        <f t="shared" si="124"/>
        <v>34384.095217599999</v>
      </c>
      <c r="VZ320" s="48">
        <f t="shared" si="124"/>
        <v>31341.383595200001</v>
      </c>
      <c r="WA320" s="48">
        <f t="shared" si="124"/>
        <v>36566.101787200001</v>
      </c>
      <c r="WB320" s="48">
        <f t="shared" si="124"/>
        <v>40100.528292799994</v>
      </c>
      <c r="WC320" s="48">
        <f t="shared" si="124"/>
        <v>38905.089988800006</v>
      </c>
      <c r="WD320" s="48">
        <f t="shared" si="124"/>
        <v>42694.746174400003</v>
      </c>
      <c r="WE320" s="48">
        <f t="shared" si="124"/>
        <v>44409.570601600004</v>
      </c>
      <c r="WF320" s="48">
        <f t="shared" si="124"/>
        <v>43836.660465600005</v>
      </c>
      <c r="WG320" s="48">
        <f t="shared" si="124"/>
        <v>51443.049928000008</v>
      </c>
      <c r="WH320" s="48">
        <f t="shared" si="124"/>
        <v>54199.357204800006</v>
      </c>
      <c r="WI320" s="48">
        <f t="shared" si="124"/>
        <v>49721.935926400001</v>
      </c>
      <c r="WJ320" s="48">
        <f t="shared" si="124"/>
        <v>49414.085360000005</v>
      </c>
      <c r="WK320" s="48">
        <f t="shared" si="124"/>
        <v>51764.117879999998</v>
      </c>
      <c r="WL320" s="48">
        <f t="shared" si="124"/>
        <v>51737.769854400001</v>
      </c>
      <c r="WM320" s="48">
        <f t="shared" si="124"/>
        <v>47184.160412800004</v>
      </c>
      <c r="WN320" s="48">
        <f t="shared" si="124"/>
        <v>48390.2641296</v>
      </c>
      <c r="WO320" s="48">
        <f t="shared" si="124"/>
        <v>49298.978502400001</v>
      </c>
      <c r="WP320" s="48">
        <f t="shared" si="124"/>
        <v>43353.188097599996</v>
      </c>
      <c r="WQ320" s="48">
        <f t="shared" si="124"/>
        <v>45186.249617599999</v>
      </c>
      <c r="WR320" s="48">
        <f t="shared" si="124"/>
        <v>47989.7418416</v>
      </c>
      <c r="WS320" s="48">
        <f t="shared" si="124"/>
        <v>46608.534652800001</v>
      </c>
      <c r="WT320" s="48">
        <f t="shared" si="124"/>
        <v>43453.3954992</v>
      </c>
      <c r="WU320" s="48">
        <f t="shared" si="124"/>
        <v>43937.935080000003</v>
      </c>
      <c r="WV320" s="48">
        <f t="shared" si="124"/>
        <v>41402.137206400002</v>
      </c>
      <c r="WW320" s="48">
        <f t="shared" si="124"/>
        <v>42999.900055999999</v>
      </c>
      <c r="WX320" s="48">
        <f t="shared" si="124"/>
        <v>43202.524940800002</v>
      </c>
      <c r="WY320" s="48">
        <f t="shared" si="124"/>
        <v>38105.467327999999</v>
      </c>
      <c r="WZ320" s="48">
        <f t="shared" si="124"/>
        <v>45619.209241600001</v>
      </c>
      <c r="XA320" s="48">
        <f t="shared" si="124"/>
        <v>36704.823823999999</v>
      </c>
      <c r="XB320" s="48">
        <f t="shared" si="124"/>
        <v>38159.322057600002</v>
      </c>
      <c r="XC320" s="48">
        <f t="shared" si="124"/>
        <v>34594.486004799997</v>
      </c>
      <c r="XD320" s="48">
        <f t="shared" si="124"/>
        <v>35973.544262399999</v>
      </c>
      <c r="XE320" s="48">
        <f t="shared" si="124"/>
        <v>34977.192550400003</v>
      </c>
      <c r="XF320" s="48">
        <f t="shared" si="124"/>
        <v>34360.499494400006</v>
      </c>
      <c r="XG320" s="48">
        <f t="shared" si="124"/>
        <v>37829.261619200006</v>
      </c>
      <c r="XH320" s="48">
        <f t="shared" si="124"/>
        <v>41002.025651200005</v>
      </c>
      <c r="XI320" s="48">
        <f t="shared" si="124"/>
        <v>32257.787771200004</v>
      </c>
      <c r="XJ320" s="48">
        <f t="shared" si="124"/>
        <v>29443.941423999997</v>
      </c>
      <c r="XK320" s="48">
        <f t="shared" si="124"/>
        <v>23676.9458528</v>
      </c>
      <c r="XL320" s="48">
        <f t="shared" si="124"/>
        <v>29831.485680000002</v>
      </c>
      <c r="XM320" s="48">
        <f t="shared" si="124"/>
        <v>30185.562523200002</v>
      </c>
      <c r="XN320" s="48">
        <f t="shared" si="124"/>
        <v>27334.161067199999</v>
      </c>
      <c r="XO320" s="48">
        <f t="shared" si="124"/>
        <v>33228.567142400003</v>
      </c>
      <c r="XP320" s="48">
        <f t="shared" si="124"/>
        <v>31662.108974399998</v>
      </c>
      <c r="XQ320" s="48">
        <f t="shared" si="124"/>
        <v>31597.272675200005</v>
      </c>
      <c r="XR320" s="48">
        <f t="shared" si="124"/>
        <v>32566.462000000007</v>
      </c>
      <c r="XS320" s="48">
        <f t="shared" si="124"/>
        <v>28574.4559328</v>
      </c>
      <c r="XT320" s="48">
        <f t="shared" si="124"/>
        <v>33538.709475199998</v>
      </c>
      <c r="XU320" s="48">
        <f t="shared" si="124"/>
        <v>27608.101942400004</v>
      </c>
      <c r="XV320" s="48">
        <f t="shared" si="124"/>
        <v>31770.689074000002</v>
      </c>
      <c r="XW320" s="48">
        <f t="shared" ref="XW320:ZU320" si="125">AVERAGE(VW290,TW290,RW290,PV290,NV290)</f>
        <v>30309.760706000001</v>
      </c>
      <c r="XX320" s="48">
        <f t="shared" si="125"/>
        <v>33252.010708000002</v>
      </c>
      <c r="XY320" s="48">
        <f t="shared" si="125"/>
        <v>35017.559288000004</v>
      </c>
      <c r="XZ320" s="48">
        <f t="shared" si="125"/>
        <v>37096.918208000003</v>
      </c>
      <c r="YA320" s="48">
        <f t="shared" si="125"/>
        <v>37887.583187999997</v>
      </c>
      <c r="YB320" s="48">
        <f t="shared" si="125"/>
        <v>37510.749764</v>
      </c>
      <c r="YC320" s="48">
        <f t="shared" si="125"/>
        <v>44663.453452000002</v>
      </c>
      <c r="YD320" s="48">
        <f t="shared" si="125"/>
        <v>39894.70016</v>
      </c>
      <c r="YE320" s="48">
        <f t="shared" si="125"/>
        <v>46879.635190000001</v>
      </c>
      <c r="YF320" s="48">
        <f t="shared" si="125"/>
        <v>45885.278928</v>
      </c>
      <c r="YG320" s="48">
        <f t="shared" si="125"/>
        <v>53439.001962000002</v>
      </c>
      <c r="YH320" s="48">
        <f t="shared" si="125"/>
        <v>52020.333577999998</v>
      </c>
      <c r="YI320" s="48">
        <f t="shared" si="125"/>
        <v>54668.304718000007</v>
      </c>
      <c r="YJ320" s="48">
        <f t="shared" si="125"/>
        <v>49462.733460000003</v>
      </c>
      <c r="YK320" s="48">
        <f t="shared" si="125"/>
        <v>55938.859886000006</v>
      </c>
      <c r="YL320" s="48">
        <f t="shared" si="125"/>
        <v>48864.029350000004</v>
      </c>
      <c r="YM320" s="48">
        <f t="shared" si="125"/>
        <v>50946.264266000006</v>
      </c>
      <c r="YN320" s="48">
        <f t="shared" si="125"/>
        <v>49634.138976000002</v>
      </c>
      <c r="YO320" s="48">
        <f t="shared" si="125"/>
        <v>48761.882422000002</v>
      </c>
      <c r="YP320" s="48">
        <f t="shared" si="125"/>
        <v>47938.514777999997</v>
      </c>
      <c r="YQ320" s="48">
        <f t="shared" si="125"/>
        <v>47501.072022</v>
      </c>
      <c r="YR320" s="48">
        <f t="shared" si="125"/>
        <v>40408.46918</v>
      </c>
      <c r="YS320" s="48">
        <f t="shared" si="125"/>
        <v>47594.945898000005</v>
      </c>
      <c r="YT320" s="48">
        <f t="shared" si="125"/>
        <v>39941.249258000003</v>
      </c>
      <c r="YU320" s="48">
        <f t="shared" si="125"/>
        <v>43870.649236000005</v>
      </c>
      <c r="YV320" s="48">
        <f t="shared" si="125"/>
        <v>40411.561590000005</v>
      </c>
      <c r="YW320" s="48">
        <f t="shared" si="125"/>
        <v>39996.989379999999</v>
      </c>
      <c r="YX320" s="48">
        <f t="shared" si="125"/>
        <v>37840.719636000002</v>
      </c>
      <c r="YY320" s="48">
        <f t="shared" si="125"/>
        <v>39967.297442000003</v>
      </c>
      <c r="YZ320" s="48">
        <f t="shared" si="125"/>
        <v>42539.187896000003</v>
      </c>
      <c r="ZA320" s="48">
        <f t="shared" si="125"/>
        <v>36458.838686000003</v>
      </c>
      <c r="ZB320" s="48">
        <f t="shared" si="125"/>
        <v>33239.892782000003</v>
      </c>
      <c r="ZC320" s="48">
        <f t="shared" si="125"/>
        <v>28456.265380000001</v>
      </c>
      <c r="ZD320" s="48">
        <f t="shared" si="125"/>
        <v>36281.376710000004</v>
      </c>
      <c r="ZE320" s="48">
        <f t="shared" si="125"/>
        <v>28001.779302000003</v>
      </c>
      <c r="ZF320" s="48">
        <f t="shared" si="125"/>
        <v>26941.254592000001</v>
      </c>
      <c r="ZG320" s="48">
        <f t="shared" si="125"/>
        <v>33724.508622000001</v>
      </c>
      <c r="ZH320" s="48">
        <f t="shared" si="125"/>
        <v>36017.310784000001</v>
      </c>
      <c r="ZI320" s="48">
        <f t="shared" si="125"/>
        <v>33187.686574000007</v>
      </c>
      <c r="ZJ320" s="48">
        <f t="shared" si="125"/>
        <v>28045.418730000001</v>
      </c>
      <c r="ZK320" s="48">
        <f t="shared" si="125"/>
        <v>27104.021588000003</v>
      </c>
      <c r="ZL320" s="48">
        <f t="shared" si="125"/>
        <v>22847.651848000001</v>
      </c>
      <c r="ZM320" s="48">
        <f t="shared" si="125"/>
        <v>30074.012402000004</v>
      </c>
      <c r="ZN320" s="48">
        <f t="shared" si="125"/>
        <v>30444.366862000006</v>
      </c>
      <c r="ZO320" s="48">
        <f t="shared" si="125"/>
        <v>29483.019985999999</v>
      </c>
      <c r="ZP320" s="48">
        <f t="shared" si="125"/>
        <v>32912.612516000001</v>
      </c>
      <c r="ZQ320" s="48">
        <f t="shared" si="125"/>
        <v>29358.115164000003</v>
      </c>
      <c r="ZR320" s="48">
        <f t="shared" si="125"/>
        <v>32026.773464000005</v>
      </c>
      <c r="ZS320" s="48">
        <f t="shared" si="125"/>
        <v>26851.534920000002</v>
      </c>
      <c r="ZT320" s="48">
        <f t="shared" si="125"/>
        <v>32685.370578000002</v>
      </c>
      <c r="ZU320" s="48">
        <f t="shared" si="125"/>
        <v>32751.941866000001</v>
      </c>
      <c r="ZV320" s="48">
        <f>AVERAGE(XV290,VV290,TV290,RU290,PU290)</f>
        <v>24091.798752000002</v>
      </c>
      <c r="ZW320" s="48">
        <f t="shared" ref="ZW320:ACH320" si="126">AVERAGE(XW290,VW290,TW290,RV290,PV290)</f>
        <v>26829.383858666668</v>
      </c>
      <c r="ZX320" s="48">
        <f t="shared" si="126"/>
        <v>33356.322682666672</v>
      </c>
      <c r="ZY320" s="48">
        <f t="shared" si="126"/>
        <v>33623.395194666664</v>
      </c>
      <c r="ZZ320" s="48">
        <f t="shared" si="126"/>
        <v>36795.432426666666</v>
      </c>
      <c r="AAA320" s="48">
        <f t="shared" si="126"/>
        <v>31706.160472000003</v>
      </c>
      <c r="AAB320" s="48">
        <f t="shared" si="126"/>
        <v>36866.780365333332</v>
      </c>
      <c r="AAC320" s="48">
        <f t="shared" si="126"/>
        <v>39030.025719999998</v>
      </c>
      <c r="AAD320" s="48">
        <f t="shared" si="126"/>
        <v>35110.048978666666</v>
      </c>
      <c r="AAE320" s="48">
        <f t="shared" si="126"/>
        <v>41585.638808000003</v>
      </c>
      <c r="AAF320" s="48">
        <f t="shared" si="126"/>
        <v>41084.326696000004</v>
      </c>
      <c r="AAG320" s="48">
        <f t="shared" si="126"/>
        <v>47199.069437333332</v>
      </c>
      <c r="AAH320" s="48">
        <f t="shared" si="126"/>
        <v>52278.302552000001</v>
      </c>
      <c r="AAI320" s="48">
        <f t="shared" si="126"/>
        <v>55126.26240800001</v>
      </c>
      <c r="AAJ320" s="48">
        <f t="shared" si="126"/>
        <v>46527.84503733334</v>
      </c>
      <c r="AAK320" s="48">
        <f t="shared" si="126"/>
        <v>54903.478896000015</v>
      </c>
      <c r="AAL320" s="48">
        <f t="shared" si="126"/>
        <v>55405.394650666676</v>
      </c>
      <c r="AAM320" s="48">
        <f t="shared" si="126"/>
        <v>56789.074869333337</v>
      </c>
      <c r="AAN320" s="48">
        <f t="shared" si="126"/>
        <v>49790.874840000004</v>
      </c>
      <c r="AAO320" s="48">
        <f t="shared" si="126"/>
        <v>45873.719472000004</v>
      </c>
      <c r="AAP320" s="48">
        <f t="shared" si="126"/>
        <v>52876.722397333331</v>
      </c>
      <c r="AAQ320" s="48">
        <f t="shared" si="126"/>
        <v>46774.682397333345</v>
      </c>
      <c r="AAR320" s="48">
        <f t="shared" si="126"/>
        <v>41782.281968000003</v>
      </c>
      <c r="AAS320" s="48">
        <f t="shared" si="126"/>
        <v>48531.636869333335</v>
      </c>
      <c r="AAT320" s="48">
        <f t="shared" si="126"/>
        <v>44606.726005333338</v>
      </c>
      <c r="AAU320" s="48">
        <f t="shared" si="126"/>
        <v>38116.622506666674</v>
      </c>
      <c r="AAV320" s="48">
        <f t="shared" si="126"/>
        <v>41200.436050666671</v>
      </c>
      <c r="AAW320" s="48">
        <f t="shared" si="126"/>
        <v>41750.039576000003</v>
      </c>
      <c r="AAX320" s="48">
        <f t="shared" si="126"/>
        <v>34647.986762666667</v>
      </c>
      <c r="AAY320" s="48">
        <f t="shared" si="126"/>
        <v>40289.06685066667</v>
      </c>
      <c r="AAZ320" s="48">
        <f t="shared" si="126"/>
        <v>43047.28078933333</v>
      </c>
      <c r="ABA320" s="48">
        <f t="shared" si="126"/>
        <v>41517.952093333333</v>
      </c>
      <c r="ABB320" s="48">
        <f t="shared" si="126"/>
        <v>32937.748983999998</v>
      </c>
      <c r="ABC320" s="48">
        <f t="shared" si="126"/>
        <v>31081.337821333334</v>
      </c>
      <c r="ABD320" s="48">
        <f t="shared" si="126"/>
        <v>34441.672197333333</v>
      </c>
      <c r="ABE320" s="48">
        <f t="shared" si="126"/>
        <v>30899.037735999998</v>
      </c>
      <c r="ABF320" s="48">
        <f t="shared" si="126"/>
        <v>29506.263509333337</v>
      </c>
      <c r="ABG320" s="48">
        <f t="shared" si="126"/>
        <v>31998.559730666671</v>
      </c>
      <c r="ABH320" s="48">
        <f t="shared" si="126"/>
        <v>36143.485224000004</v>
      </c>
      <c r="ABI320" s="48">
        <f t="shared" si="126"/>
        <v>36800.090973333332</v>
      </c>
      <c r="ABJ320" s="48">
        <f t="shared" si="126"/>
        <v>31737.418664000001</v>
      </c>
      <c r="ABK320" s="48">
        <f t="shared" si="126"/>
        <v>30159.969149333338</v>
      </c>
      <c r="ABL320" s="48">
        <f t="shared" si="126"/>
        <v>24667.437648000003</v>
      </c>
      <c r="ABM320" s="48">
        <f t="shared" si="126"/>
        <v>30340.733882666671</v>
      </c>
      <c r="ABN320" s="48">
        <f t="shared" si="126"/>
        <v>34347.110261333342</v>
      </c>
      <c r="ABO320" s="48">
        <f t="shared" si="126"/>
        <v>30854.761858666665</v>
      </c>
      <c r="ABP320" s="48">
        <f t="shared" si="126"/>
        <v>37767.900762666664</v>
      </c>
      <c r="ABQ320" s="48">
        <f t="shared" si="126"/>
        <v>30547.389637333337</v>
      </c>
      <c r="ABR320" s="48">
        <f t="shared" si="126"/>
        <v>30491.736408000001</v>
      </c>
      <c r="ABS320" s="48">
        <f t="shared" si="126"/>
        <v>31352.832672000004</v>
      </c>
      <c r="ABT320" s="48">
        <f t="shared" si="126"/>
        <v>35209.991207999999</v>
      </c>
      <c r="ABU320" s="48">
        <f t="shared" si="126"/>
        <v>32403.40712</v>
      </c>
      <c r="ABV320" s="48">
        <f t="shared" si="126"/>
        <v>106445.87438666668</v>
      </c>
      <c r="ABW320" s="48">
        <f t="shared" si="126"/>
        <v>279580.90722399997</v>
      </c>
      <c r="ABX320" s="48">
        <f t="shared" si="126"/>
        <v>263092.52418666665</v>
      </c>
      <c r="ABY320" s="48">
        <f t="shared" si="126"/>
        <v>203388.41563466666</v>
      </c>
      <c r="ABZ320" s="48">
        <f t="shared" si="126"/>
        <v>184147.92146666665</v>
      </c>
      <c r="ACA320" s="48">
        <f t="shared" si="126"/>
        <v>208192.65371466664</v>
      </c>
      <c r="ACB320" s="48">
        <f t="shared" si="126"/>
        <v>230859.45864</v>
      </c>
      <c r="ACC320" s="48">
        <f t="shared" si="126"/>
        <v>238554.62201333334</v>
      </c>
      <c r="ACD320" s="48">
        <f t="shared" si="126"/>
        <v>338054.346128</v>
      </c>
      <c r="ACE320" s="48">
        <f t="shared" si="126"/>
        <v>363635.46302666672</v>
      </c>
      <c r="ACF320" s="48">
        <f t="shared" si="126"/>
        <v>432203.73298933334</v>
      </c>
      <c r="ACG320" s="48">
        <f t="shared" si="126"/>
        <v>253933.8205573333</v>
      </c>
      <c r="ACH320" s="48">
        <f t="shared" si="126"/>
        <v>399346.38906399999</v>
      </c>
      <c r="ACI320" s="48">
        <f t="shared" ref="ACI320:ADD320" si="127">AVERAGE(AAI290,YI290,WI290,UH290,SH290)</f>
        <v>310590.417288</v>
      </c>
      <c r="ACJ320" s="48">
        <f t="shared" si="127"/>
        <v>443787.2282373333</v>
      </c>
      <c r="ACK320" s="48">
        <f t="shared" si="127"/>
        <v>340472.64630666672</v>
      </c>
      <c r="ACL320" s="48">
        <f t="shared" si="127"/>
        <v>538704.98388800002</v>
      </c>
      <c r="ACM320" s="48">
        <f t="shared" si="127"/>
        <v>355639.15988799999</v>
      </c>
      <c r="ACN320" s="48">
        <f t="shared" si="127"/>
        <v>423008.56248533336</v>
      </c>
      <c r="ACO320" s="48">
        <f t="shared" si="127"/>
        <v>469633.48043200001</v>
      </c>
      <c r="ACP320" s="48">
        <f t="shared" si="127"/>
        <v>477896.21677866671</v>
      </c>
      <c r="ACQ320" s="48">
        <f t="shared" si="127"/>
        <v>427980.27231199999</v>
      </c>
      <c r="ACR320" s="48">
        <f t="shared" si="127"/>
        <v>417382.05484533333</v>
      </c>
      <c r="ACS320" s="48">
        <f t="shared" si="127"/>
        <v>298287.59772266669</v>
      </c>
      <c r="ACT320" s="48">
        <f t="shared" si="127"/>
        <v>208770.28918399999</v>
      </c>
      <c r="ACU320" s="48">
        <f t="shared" si="127"/>
        <v>245611.73043999998</v>
      </c>
      <c r="ACV320" s="48">
        <f t="shared" si="127"/>
        <v>148579.27025600002</v>
      </c>
      <c r="ACW320" s="48">
        <f t="shared" si="127"/>
        <v>160988.79390933333</v>
      </c>
      <c r="ACX320" s="48">
        <f t="shared" si="127"/>
        <v>131847.21773866666</v>
      </c>
      <c r="ACY320" s="48">
        <f t="shared" si="127"/>
        <v>199389.01049333334</v>
      </c>
      <c r="ACZ320" s="48">
        <f t="shared" si="127"/>
        <v>147777.53218133331</v>
      </c>
      <c r="ADA320" s="48">
        <f t="shared" si="127"/>
        <v>179829.00382933335</v>
      </c>
      <c r="ADB320" s="48">
        <f t="shared" si="127"/>
        <v>191975.77334133335</v>
      </c>
      <c r="ADC320" s="48">
        <f t="shared" si="127"/>
        <v>220446.92401066667</v>
      </c>
      <c r="ADD320" s="48">
        <f t="shared" si="127"/>
        <v>171201.40775466667</v>
      </c>
    </row>
    <row r="321" spans="1:679">
      <c r="A321" s="63" t="s">
        <v>403</v>
      </c>
    </row>
    <row r="322" spans="1:679">
      <c r="A322" s="63" t="s">
        <v>404</v>
      </c>
    </row>
    <row r="323" spans="1:679">
      <c r="A323" s="63" t="s">
        <v>405</v>
      </c>
      <c r="JC323" s="48">
        <f t="shared" ref="JC323:LN323" si="128">AVERAGE(HC88,FC88,DC88,BB88,B88)</f>
        <v>2139</v>
      </c>
      <c r="JD323" s="48">
        <f t="shared" si="128"/>
        <v>4684</v>
      </c>
      <c r="JE323" s="48">
        <f t="shared" si="128"/>
        <v>6129</v>
      </c>
      <c r="JF323" s="48">
        <f t="shared" si="128"/>
        <v>3978.5</v>
      </c>
      <c r="JG323" s="48">
        <f t="shared" si="128"/>
        <v>5577.333333333333</v>
      </c>
      <c r="JH323" s="48">
        <f t="shared" si="128"/>
        <v>3792.5</v>
      </c>
      <c r="JI323" s="48">
        <f t="shared" si="128"/>
        <v>8397.5</v>
      </c>
      <c r="JJ323" s="48">
        <f t="shared" si="128"/>
        <v>1347.5</v>
      </c>
      <c r="JK323" s="48">
        <f t="shared" si="128"/>
        <v>4999</v>
      </c>
      <c r="JL323" s="48">
        <f t="shared" si="128"/>
        <v>3235.3333333333335</v>
      </c>
      <c r="JM323" s="48">
        <f t="shared" si="128"/>
        <v>12050</v>
      </c>
      <c r="JN323" s="48">
        <f t="shared" si="128"/>
        <v>7577.666666666667</v>
      </c>
      <c r="JO323" s="48">
        <f t="shared" si="128"/>
        <v>10864.666666666666</v>
      </c>
      <c r="JP323" s="48">
        <f t="shared" si="128"/>
        <v>10223</v>
      </c>
      <c r="JQ323" s="48">
        <f t="shared" si="128"/>
        <v>5653.5</v>
      </c>
      <c r="JR323" s="48">
        <f t="shared" si="128"/>
        <v>5062.75</v>
      </c>
      <c r="JS323" s="48">
        <f t="shared" si="128"/>
        <v>5840.666666666667</v>
      </c>
      <c r="JT323" s="48">
        <f t="shared" si="128"/>
        <v>4833</v>
      </c>
      <c r="JU323" s="48">
        <f t="shared" si="128"/>
        <v>1850.25</v>
      </c>
      <c r="JV323" s="48">
        <f t="shared" si="128"/>
        <v>1599.3333333333333</v>
      </c>
      <c r="JW323" s="48">
        <f t="shared" si="128"/>
        <v>2225</v>
      </c>
      <c r="JX323" s="48">
        <f t="shared" si="128"/>
        <v>1712.5</v>
      </c>
      <c r="JY323" s="48">
        <f t="shared" si="128"/>
        <v>3004.3333333333335</v>
      </c>
      <c r="JZ323" s="48">
        <f t="shared" si="128"/>
        <v>1560</v>
      </c>
      <c r="KA323" s="48">
        <f t="shared" si="128"/>
        <v>9.5</v>
      </c>
      <c r="KB323" s="48">
        <f t="shared" si="128"/>
        <v>1565.6666666666667</v>
      </c>
      <c r="KC323" s="48">
        <f t="shared" si="128"/>
        <v>2301</v>
      </c>
      <c r="KD323" s="48">
        <f t="shared" si="128"/>
        <v>1461.6666666666667</v>
      </c>
      <c r="KE323" s="48">
        <f t="shared" si="128"/>
        <v>1540</v>
      </c>
      <c r="KF323" s="48">
        <f t="shared" si="128"/>
        <v>1475</v>
      </c>
      <c r="KG323" s="48">
        <f t="shared" si="128"/>
        <v>1138.5</v>
      </c>
      <c r="KH323" s="48" t="e">
        <f t="shared" si="128"/>
        <v>#DIV/0!</v>
      </c>
      <c r="KI323" s="48">
        <f t="shared" si="128"/>
        <v>1296.5</v>
      </c>
      <c r="KJ323" s="48">
        <f t="shared" si="128"/>
        <v>1321</v>
      </c>
      <c r="KK323" s="48">
        <f t="shared" si="128"/>
        <v>171</v>
      </c>
      <c r="KL323" s="48">
        <f t="shared" si="128"/>
        <v>2800</v>
      </c>
      <c r="KM323" s="48">
        <f t="shared" si="128"/>
        <v>1572.5</v>
      </c>
      <c r="KN323" s="48">
        <f t="shared" si="128"/>
        <v>5683.333333333333</v>
      </c>
      <c r="KO323" s="48">
        <f t="shared" si="128"/>
        <v>2710.6666666666665</v>
      </c>
      <c r="KP323" s="48">
        <f t="shared" si="128"/>
        <v>2572</v>
      </c>
      <c r="KQ323" s="48">
        <f t="shared" si="128"/>
        <v>2123.1999999999998</v>
      </c>
      <c r="KR323" s="48">
        <f t="shared" si="128"/>
        <v>2699.3333333333335</v>
      </c>
      <c r="KS323" s="48">
        <f t="shared" si="128"/>
        <v>2504</v>
      </c>
      <c r="KT323" s="48">
        <f t="shared" si="128"/>
        <v>1750.3333333333333</v>
      </c>
      <c r="KU323" s="48">
        <f t="shared" si="128"/>
        <v>3096.25</v>
      </c>
      <c r="KV323" s="48">
        <f t="shared" si="128"/>
        <v>2665.75</v>
      </c>
      <c r="KW323" s="48">
        <f t="shared" si="128"/>
        <v>3595.5</v>
      </c>
      <c r="KX323" s="48">
        <f t="shared" si="128"/>
        <v>3033</v>
      </c>
      <c r="KY323" s="48">
        <f t="shared" si="128"/>
        <v>2543</v>
      </c>
      <c r="KZ323" s="48">
        <f t="shared" si="128"/>
        <v>2879</v>
      </c>
      <c r="LA323" s="48">
        <f t="shared" si="128"/>
        <v>3041.5</v>
      </c>
      <c r="LB323" s="48">
        <f t="shared" si="128"/>
        <v>2826.75</v>
      </c>
      <c r="LC323" s="48">
        <f t="shared" si="128"/>
        <v>790.33333333333337</v>
      </c>
      <c r="LD323" s="48">
        <f t="shared" si="128"/>
        <v>4677.75</v>
      </c>
      <c r="LE323" s="48">
        <f t="shared" si="128"/>
        <v>4009</v>
      </c>
      <c r="LF323" s="48">
        <f t="shared" si="128"/>
        <v>4199.6000000000004</v>
      </c>
      <c r="LG323" s="48">
        <f t="shared" si="128"/>
        <v>3659.75</v>
      </c>
      <c r="LH323" s="48">
        <f t="shared" si="128"/>
        <v>3122.5</v>
      </c>
      <c r="LI323" s="48">
        <f t="shared" si="128"/>
        <v>5623.666666666667</v>
      </c>
      <c r="LJ323" s="48">
        <f t="shared" si="128"/>
        <v>1368.75</v>
      </c>
      <c r="LK323" s="48">
        <f t="shared" si="128"/>
        <v>2580.5</v>
      </c>
      <c r="LL323" s="48">
        <f t="shared" si="128"/>
        <v>3045</v>
      </c>
      <c r="LM323" s="48">
        <f t="shared" si="128"/>
        <v>5699.333333333333</v>
      </c>
      <c r="LN323" s="48">
        <f t="shared" si="128"/>
        <v>6964.75</v>
      </c>
      <c r="LO323" s="48">
        <f t="shared" ref="LO323:NZ323" si="129">AVERAGE(JO88,HO88,FO88,DN88,BN88)</f>
        <v>7015.25</v>
      </c>
      <c r="LP323" s="48">
        <f t="shared" si="129"/>
        <v>8383.6666666666661</v>
      </c>
      <c r="LQ323" s="48">
        <f t="shared" si="129"/>
        <v>4122.6000000000004</v>
      </c>
      <c r="LR323" s="48">
        <f t="shared" si="129"/>
        <v>3532.8</v>
      </c>
      <c r="LS323" s="48">
        <f t="shared" si="129"/>
        <v>5164.25</v>
      </c>
      <c r="LT323" s="48">
        <f t="shared" si="129"/>
        <v>3693.75</v>
      </c>
      <c r="LU323" s="48">
        <f t="shared" si="129"/>
        <v>2414.5</v>
      </c>
      <c r="LV323" s="48">
        <f t="shared" si="129"/>
        <v>1733</v>
      </c>
      <c r="LW323" s="48">
        <f t="shared" si="129"/>
        <v>2315</v>
      </c>
      <c r="LX323" s="48">
        <f t="shared" si="129"/>
        <v>549</v>
      </c>
      <c r="LY323" s="48">
        <f t="shared" si="129"/>
        <v>3712</v>
      </c>
      <c r="LZ323" s="48">
        <f t="shared" si="129"/>
        <v>1569.3333333333333</v>
      </c>
      <c r="MA323" s="48">
        <f t="shared" si="129"/>
        <v>850</v>
      </c>
      <c r="MB323" s="48">
        <f t="shared" si="129"/>
        <v>1075.5</v>
      </c>
      <c r="MC323" s="48">
        <f t="shared" si="129"/>
        <v>2280.6666666666665</v>
      </c>
      <c r="MD323" s="48">
        <f t="shared" si="129"/>
        <v>2304.6666666666665</v>
      </c>
      <c r="ME323" s="48">
        <f t="shared" si="129"/>
        <v>1537</v>
      </c>
      <c r="MF323" s="48">
        <f t="shared" si="129"/>
        <v>1462.3333333333333</v>
      </c>
      <c r="MG323" s="48">
        <f t="shared" si="129"/>
        <v>1128.5</v>
      </c>
      <c r="MH323" s="48">
        <f t="shared" si="129"/>
        <v>86.5</v>
      </c>
      <c r="MI323" s="48">
        <f t="shared" si="129"/>
        <v>24.5</v>
      </c>
      <c r="MJ323" s="48">
        <f t="shared" si="129"/>
        <v>1709</v>
      </c>
      <c r="MK323" s="48">
        <f t="shared" si="129"/>
        <v>156.5</v>
      </c>
      <c r="ML323" s="48">
        <f t="shared" si="129"/>
        <v>157</v>
      </c>
      <c r="MM323" s="48">
        <f t="shared" si="129"/>
        <v>967.66666666666663</v>
      </c>
      <c r="MN323" s="48">
        <f t="shared" si="129"/>
        <v>1939.75</v>
      </c>
      <c r="MO323" s="48">
        <f t="shared" si="129"/>
        <v>4944</v>
      </c>
      <c r="MP323" s="48">
        <f t="shared" si="129"/>
        <v>3495.3333333333335</v>
      </c>
      <c r="MQ323" s="48">
        <f t="shared" si="129"/>
        <v>1130.4000000000001</v>
      </c>
      <c r="MR323" s="48">
        <f t="shared" si="129"/>
        <v>3455.3333333333335</v>
      </c>
      <c r="MS323" s="48">
        <f t="shared" si="129"/>
        <v>4207.333333333333</v>
      </c>
      <c r="MT323" s="48">
        <f t="shared" si="129"/>
        <v>2590.3333333333335</v>
      </c>
      <c r="MU323" s="48">
        <f t="shared" si="129"/>
        <v>1885</v>
      </c>
      <c r="MV323" s="48">
        <f t="shared" si="129"/>
        <v>1951</v>
      </c>
      <c r="MW323" s="48">
        <f t="shared" si="129"/>
        <v>1810.3333333333333</v>
      </c>
      <c r="MX323" s="48">
        <f t="shared" si="129"/>
        <v>3251.6666666666665</v>
      </c>
      <c r="MY323" s="48">
        <f t="shared" si="129"/>
        <v>2483.5</v>
      </c>
      <c r="MZ323" s="48">
        <f t="shared" si="129"/>
        <v>2582</v>
      </c>
      <c r="NA323" s="48">
        <f t="shared" si="129"/>
        <v>2246.6666666666665</v>
      </c>
      <c r="NB323" s="48">
        <f t="shared" si="129"/>
        <v>2280</v>
      </c>
      <c r="NC323" s="48">
        <f t="shared" si="129"/>
        <v>794</v>
      </c>
      <c r="ND323" s="48">
        <f t="shared" si="129"/>
        <v>1545</v>
      </c>
      <c r="NE323" s="48">
        <f t="shared" si="129"/>
        <v>4546.75</v>
      </c>
      <c r="NF323" s="48">
        <f t="shared" si="129"/>
        <v>3705.4</v>
      </c>
      <c r="NG323" s="48">
        <f t="shared" si="129"/>
        <v>3569.25</v>
      </c>
      <c r="NH323" s="48">
        <f t="shared" si="129"/>
        <v>4268.5</v>
      </c>
      <c r="NI323" s="48">
        <f t="shared" si="129"/>
        <v>5626.333333333333</v>
      </c>
      <c r="NJ323" s="48">
        <f t="shared" si="129"/>
        <v>1569.5</v>
      </c>
      <c r="NK323" s="48">
        <f t="shared" si="129"/>
        <v>2626.25</v>
      </c>
      <c r="NL323" s="48">
        <f t="shared" si="129"/>
        <v>2437.4</v>
      </c>
      <c r="NM323" s="48">
        <f t="shared" si="129"/>
        <v>4813.25</v>
      </c>
      <c r="NN323" s="48">
        <f t="shared" si="129"/>
        <v>7809.666666666667</v>
      </c>
      <c r="NO323" s="48">
        <f t="shared" si="129"/>
        <v>7586.25</v>
      </c>
      <c r="NP323" s="48">
        <f t="shared" si="129"/>
        <v>6824.25</v>
      </c>
      <c r="NQ323" s="48">
        <f t="shared" si="129"/>
        <v>4617.333333333333</v>
      </c>
      <c r="NR323" s="48">
        <f t="shared" si="129"/>
        <v>5560.25</v>
      </c>
      <c r="NS323" s="48">
        <f t="shared" si="129"/>
        <v>5163.25</v>
      </c>
      <c r="NT323" s="48">
        <f t="shared" si="129"/>
        <v>3693</v>
      </c>
      <c r="NU323" s="48">
        <f t="shared" si="129"/>
        <v>2335.75</v>
      </c>
      <c r="NV323" s="48">
        <f t="shared" si="129"/>
        <v>1812.5</v>
      </c>
      <c r="NW323" s="48">
        <f t="shared" si="129"/>
        <v>1203.25</v>
      </c>
      <c r="NX323" s="48">
        <f t="shared" si="129"/>
        <v>2209.6666666666665</v>
      </c>
      <c r="NY323" s="48">
        <f t="shared" si="129"/>
        <v>2293.3333333333335</v>
      </c>
      <c r="NZ323" s="48">
        <f t="shared" si="129"/>
        <v>2988</v>
      </c>
      <c r="OA323" s="48">
        <f t="shared" ref="OA323:QL323" si="130">AVERAGE(MA88,KA88,IA88,FZ88,DZ88)</f>
        <v>1562.3333333333333</v>
      </c>
      <c r="OB323" s="48">
        <f t="shared" si="130"/>
        <v>21.5</v>
      </c>
      <c r="OC323" s="48">
        <f t="shared" si="130"/>
        <v>1227.5</v>
      </c>
      <c r="OD323" s="48">
        <f t="shared" si="130"/>
        <v>1737.75</v>
      </c>
      <c r="OE323" s="48">
        <f t="shared" si="130"/>
        <v>1131.25</v>
      </c>
      <c r="OF323" s="48">
        <f t="shared" si="130"/>
        <v>1790.5</v>
      </c>
      <c r="OG323" s="48">
        <f t="shared" si="130"/>
        <v>2160.6666666666665</v>
      </c>
      <c r="OH323" s="48">
        <f t="shared" si="130"/>
        <v>768.33333333333337</v>
      </c>
      <c r="OI323" s="48">
        <f t="shared" si="130"/>
        <v>24.5</v>
      </c>
      <c r="OJ323" s="48">
        <f t="shared" si="130"/>
        <v>1709</v>
      </c>
      <c r="OK323" s="48">
        <f t="shared" si="130"/>
        <v>958.66666666666663</v>
      </c>
      <c r="OL323" s="48">
        <f t="shared" si="130"/>
        <v>157</v>
      </c>
      <c r="OM323" s="48">
        <f t="shared" si="130"/>
        <v>967.66666666666663</v>
      </c>
      <c r="ON323" s="48">
        <f t="shared" si="130"/>
        <v>1054</v>
      </c>
      <c r="OO323" s="48">
        <f t="shared" si="130"/>
        <v>4944</v>
      </c>
      <c r="OP323" s="48">
        <f t="shared" si="130"/>
        <v>2727</v>
      </c>
      <c r="OQ323" s="48">
        <f t="shared" si="130"/>
        <v>1020.6666666666666</v>
      </c>
      <c r="OR323" s="48">
        <f t="shared" si="130"/>
        <v>2592.5</v>
      </c>
      <c r="OS323" s="48">
        <f t="shared" si="130"/>
        <v>4207.333333333333</v>
      </c>
      <c r="OT323" s="48">
        <f t="shared" si="130"/>
        <v>2590.3333333333335</v>
      </c>
      <c r="OU323" s="48">
        <f t="shared" si="130"/>
        <v>1731</v>
      </c>
      <c r="OV323" s="48">
        <f t="shared" si="130"/>
        <v>1905.5</v>
      </c>
      <c r="OW323" s="48">
        <f t="shared" si="130"/>
        <v>1047.6666666666667</v>
      </c>
      <c r="OX323" s="48">
        <f t="shared" si="130"/>
        <v>3732</v>
      </c>
      <c r="OY323" s="48">
        <f t="shared" si="130"/>
        <v>3695</v>
      </c>
      <c r="OZ323" s="48">
        <f t="shared" si="130"/>
        <v>2569.6666666666665</v>
      </c>
      <c r="PA323" s="48">
        <f t="shared" si="130"/>
        <v>1480</v>
      </c>
      <c r="PB323" s="48">
        <f t="shared" si="130"/>
        <v>1127</v>
      </c>
      <c r="PC323" s="48">
        <f t="shared" si="130"/>
        <v>1167</v>
      </c>
      <c r="PD323" s="48">
        <f t="shared" si="130"/>
        <v>1136.5</v>
      </c>
      <c r="PE323" s="48">
        <f t="shared" si="130"/>
        <v>3682</v>
      </c>
      <c r="PF323" s="48">
        <f t="shared" si="130"/>
        <v>2852</v>
      </c>
      <c r="PG323" s="48">
        <f t="shared" si="130"/>
        <v>3059</v>
      </c>
      <c r="PH323" s="48">
        <f t="shared" si="130"/>
        <v>4075</v>
      </c>
      <c r="PI323" s="48">
        <f t="shared" si="130"/>
        <v>2553.6666666666665</v>
      </c>
      <c r="PJ323" s="48">
        <f t="shared" si="130"/>
        <v>5645.666666666667</v>
      </c>
      <c r="PK323" s="48">
        <f t="shared" si="130"/>
        <v>1400.5</v>
      </c>
      <c r="PL323" s="48">
        <f t="shared" si="130"/>
        <v>2049.4</v>
      </c>
      <c r="PM323" s="48">
        <f t="shared" si="130"/>
        <v>1849.75</v>
      </c>
      <c r="PN323" s="48">
        <f t="shared" si="130"/>
        <v>4884.333333333333</v>
      </c>
      <c r="PO323" s="48">
        <f t="shared" si="130"/>
        <v>4579.5</v>
      </c>
      <c r="PP323" s="48">
        <f t="shared" si="130"/>
        <v>5920.5</v>
      </c>
      <c r="PQ323" s="48">
        <f t="shared" si="130"/>
        <v>7938</v>
      </c>
      <c r="PR323" s="48">
        <f t="shared" si="130"/>
        <v>3944</v>
      </c>
      <c r="PS323" s="48">
        <f t="shared" si="130"/>
        <v>2638.25</v>
      </c>
      <c r="PT323" s="48">
        <f t="shared" si="130"/>
        <v>2632.75</v>
      </c>
      <c r="PU323" s="48">
        <f t="shared" si="130"/>
        <v>1943.25</v>
      </c>
      <c r="PV323" s="48">
        <f t="shared" si="130"/>
        <v>687.25</v>
      </c>
      <c r="PW323" s="48">
        <f t="shared" si="130"/>
        <v>608.25</v>
      </c>
      <c r="PX323" s="48">
        <f t="shared" si="130"/>
        <v>2223.6666666666665</v>
      </c>
      <c r="PY323" s="48">
        <f t="shared" si="130"/>
        <v>724.33333333333337</v>
      </c>
      <c r="PZ323" s="48">
        <f t="shared" si="130"/>
        <v>2164</v>
      </c>
      <c r="QA323" s="48">
        <f t="shared" si="130"/>
        <v>717.66666666666663</v>
      </c>
      <c r="QB323" s="48">
        <f t="shared" si="130"/>
        <v>24</v>
      </c>
      <c r="QC323" s="48">
        <f t="shared" si="130"/>
        <v>789.33333333333337</v>
      </c>
      <c r="QD323" s="48">
        <f t="shared" si="130"/>
        <v>1443.3333333333333</v>
      </c>
      <c r="QE323" s="48">
        <f t="shared" si="130"/>
        <v>1485.3333333333333</v>
      </c>
      <c r="QF323" s="48">
        <f t="shared" si="130"/>
        <v>2359.6666666666665</v>
      </c>
      <c r="QG323" s="48">
        <f t="shared" si="130"/>
        <v>1695.75</v>
      </c>
      <c r="QH323" s="48">
        <f t="shared" si="130"/>
        <v>1080</v>
      </c>
      <c r="QI323" s="48">
        <f t="shared" si="130"/>
        <v>43</v>
      </c>
      <c r="QJ323" s="48">
        <f t="shared" si="130"/>
        <v>52.5</v>
      </c>
      <c r="QK323" s="48">
        <f t="shared" si="130"/>
        <v>1288.75</v>
      </c>
      <c r="QL323" s="48">
        <f t="shared" si="130"/>
        <v>78.5</v>
      </c>
      <c r="QM323" s="48">
        <f t="shared" ref="QM323:SX323" si="131">AVERAGE(OM88,MM88,KM88,IL88,GL88)</f>
        <v>47.5</v>
      </c>
      <c r="QN323" s="48">
        <f t="shared" si="131"/>
        <v>53</v>
      </c>
      <c r="QO323" s="48">
        <f t="shared" si="131"/>
        <v>1681.6666666666667</v>
      </c>
      <c r="QP323" s="48">
        <f t="shared" si="131"/>
        <v>1261.25</v>
      </c>
      <c r="QQ323" s="48">
        <f t="shared" si="131"/>
        <v>1344.5</v>
      </c>
      <c r="QR323" s="48">
        <f t="shared" si="131"/>
        <v>1253</v>
      </c>
      <c r="QS323" s="48">
        <f t="shared" si="131"/>
        <v>832.66666666666663</v>
      </c>
      <c r="QT323" s="48">
        <f t="shared" si="131"/>
        <v>1689</v>
      </c>
      <c r="QU323" s="48">
        <f t="shared" si="131"/>
        <v>2010</v>
      </c>
      <c r="QV323" s="48">
        <f t="shared" si="131"/>
        <v>875</v>
      </c>
      <c r="QW323" s="48">
        <f t="shared" si="131"/>
        <v>950</v>
      </c>
      <c r="QX323" s="48">
        <f t="shared" si="131"/>
        <v>1506.5</v>
      </c>
      <c r="QY323" s="48">
        <f t="shared" si="131"/>
        <v>1430</v>
      </c>
      <c r="QZ323" s="48">
        <f t="shared" si="131"/>
        <v>918</v>
      </c>
      <c r="RA323" s="48">
        <f t="shared" si="131"/>
        <v>26.666666666666668</v>
      </c>
      <c r="RB323" s="48">
        <f t="shared" si="131"/>
        <v>64.5</v>
      </c>
      <c r="RC323" s="48">
        <f t="shared" si="131"/>
        <v>103</v>
      </c>
      <c r="RD323" s="48">
        <f t="shared" si="131"/>
        <v>110.30612000000001</v>
      </c>
      <c r="RE323" s="48">
        <f t="shared" si="131"/>
        <v>1248</v>
      </c>
      <c r="RF323" s="48">
        <f t="shared" si="131"/>
        <v>1562.6666666666667</v>
      </c>
      <c r="RG323" s="48">
        <f t="shared" si="131"/>
        <v>1607.2645146666666</v>
      </c>
      <c r="RH323" s="48">
        <f t="shared" si="131"/>
        <v>2585.9653706666668</v>
      </c>
      <c r="RI323" s="48">
        <f t="shared" si="131"/>
        <v>2592.6504266666666</v>
      </c>
      <c r="RJ323" s="48">
        <f t="shared" si="131"/>
        <v>4246.4595099999997</v>
      </c>
      <c r="RK323" s="48">
        <f t="shared" si="131"/>
        <v>820.99265600000001</v>
      </c>
      <c r="RL323" s="48">
        <f t="shared" si="131"/>
        <v>1654.2580640000001</v>
      </c>
      <c r="RM323" s="48">
        <f t="shared" si="131"/>
        <v>1312.5813659999999</v>
      </c>
      <c r="RN323" s="48">
        <f t="shared" si="131"/>
        <v>3677.9345939999998</v>
      </c>
      <c r="RO323" s="48">
        <f t="shared" si="131"/>
        <v>3474.89516</v>
      </c>
      <c r="RP323" s="48">
        <f t="shared" si="131"/>
        <v>5385.4378180000003</v>
      </c>
      <c r="RQ323" s="48">
        <f t="shared" si="131"/>
        <v>5286.4007439999996</v>
      </c>
      <c r="RR323" s="48">
        <f t="shared" si="131"/>
        <v>2282.3869300000001</v>
      </c>
      <c r="RS323" s="48">
        <f t="shared" si="131"/>
        <v>2137.9036160000001</v>
      </c>
      <c r="RT323" s="48">
        <f t="shared" si="131"/>
        <v>2166.39516</v>
      </c>
      <c r="RU323" s="48">
        <f t="shared" si="131"/>
        <v>1860.3333333333333</v>
      </c>
      <c r="RV323" s="48">
        <f t="shared" si="131"/>
        <v>95.056449999999998</v>
      </c>
      <c r="RW323" s="48">
        <f t="shared" si="131"/>
        <v>55.501612000000002</v>
      </c>
      <c r="RX323" s="48">
        <f t="shared" si="131"/>
        <v>76.688914666666662</v>
      </c>
      <c r="RY323" s="48">
        <f t="shared" si="131"/>
        <v>44.368462000000008</v>
      </c>
      <c r="RZ323" s="48">
        <f t="shared" si="131"/>
        <v>41.246125333333332</v>
      </c>
      <c r="SA323" s="48">
        <f t="shared" si="131"/>
        <v>3.5</v>
      </c>
      <c r="SB323" s="48">
        <f t="shared" si="131"/>
        <v>24</v>
      </c>
      <c r="SC323" s="48">
        <f t="shared" si="131"/>
        <v>85.246125333333339</v>
      </c>
      <c r="SD323" s="48">
        <f t="shared" si="131"/>
        <v>12.952688</v>
      </c>
      <c r="SE323" s="48">
        <f t="shared" si="131"/>
        <v>71.043754666666658</v>
      </c>
      <c r="SF323" s="48">
        <f t="shared" si="131"/>
        <v>885.67794133333337</v>
      </c>
      <c r="SG323" s="48">
        <f t="shared" si="131"/>
        <v>652.10466999999994</v>
      </c>
      <c r="SH323" s="48">
        <f t="shared" si="131"/>
        <v>53.028696000000004</v>
      </c>
      <c r="SI323" s="48">
        <f t="shared" si="131"/>
        <v>1758.01864</v>
      </c>
      <c r="SJ323" s="48">
        <f t="shared" si="131"/>
        <v>898.15028799999993</v>
      </c>
      <c r="SK323" s="48">
        <f t="shared" si="131"/>
        <v>1051.9357967999999</v>
      </c>
      <c r="SL323" s="48">
        <f t="shared" si="131"/>
        <v>53.222469333333329</v>
      </c>
      <c r="SM323" s="48">
        <f t="shared" si="131"/>
        <v>90.5</v>
      </c>
      <c r="SN323" s="48">
        <f t="shared" si="131"/>
        <v>899.6157280000001</v>
      </c>
      <c r="SO323" s="48">
        <f t="shared" si="131"/>
        <v>920</v>
      </c>
      <c r="SP323" s="48">
        <f t="shared" si="131"/>
        <v>1828.5</v>
      </c>
      <c r="SQ323" s="48">
        <f t="shared" si="131"/>
        <v>1334.5</v>
      </c>
      <c r="SR323" s="48">
        <f t="shared" si="131"/>
        <v>902.66666666666663</v>
      </c>
      <c r="SS323" s="48">
        <f t="shared" si="131"/>
        <v>844</v>
      </c>
      <c r="ST323" s="48">
        <f t="shared" si="131"/>
        <v>1209.375806</v>
      </c>
      <c r="SU323" s="48">
        <f t="shared" si="131"/>
        <v>2091</v>
      </c>
      <c r="SV323" s="48">
        <f t="shared" si="131"/>
        <v>835.66666666666663</v>
      </c>
      <c r="SW323" s="48">
        <f t="shared" si="131"/>
        <v>1332.5</v>
      </c>
      <c r="SX323" s="48">
        <f t="shared" si="131"/>
        <v>1506.5</v>
      </c>
      <c r="SY323" s="48">
        <f t="shared" ref="SY323:VJ323" si="132">AVERAGE(QY88,OY88,MY88,KX88,IX88)</f>
        <v>1430</v>
      </c>
      <c r="SZ323" s="48">
        <f t="shared" si="132"/>
        <v>1369</v>
      </c>
      <c r="TA323" s="48">
        <f t="shared" si="132"/>
        <v>26.666666666666668</v>
      </c>
      <c r="TB323" s="48">
        <f t="shared" si="132"/>
        <v>64.5</v>
      </c>
      <c r="TC323" s="48">
        <f t="shared" si="132"/>
        <v>103</v>
      </c>
      <c r="TD323" s="48">
        <f t="shared" si="132"/>
        <v>110.30612000000001</v>
      </c>
      <c r="TE323" s="48">
        <f t="shared" si="132"/>
        <v>103.631924</v>
      </c>
      <c r="TF323" s="48">
        <f t="shared" si="132"/>
        <v>33.76596</v>
      </c>
      <c r="TG323" s="48">
        <f t="shared" si="132"/>
        <v>80.26451466666667</v>
      </c>
      <c r="TH323" s="48">
        <f t="shared" si="132"/>
        <v>174.94805600000001</v>
      </c>
      <c r="TI323" s="48">
        <f t="shared" si="132"/>
        <v>113.47564</v>
      </c>
      <c r="TJ323" s="48">
        <f t="shared" si="132"/>
        <v>72.279346666666669</v>
      </c>
      <c r="TK323" s="48">
        <f t="shared" si="132"/>
        <v>85.656874666666681</v>
      </c>
      <c r="TL323" s="48">
        <f t="shared" si="132"/>
        <v>105.43010666666667</v>
      </c>
      <c r="TM323" s="48">
        <f t="shared" si="132"/>
        <v>53.081366000000003</v>
      </c>
      <c r="TN323" s="48">
        <f t="shared" si="132"/>
        <v>87.579458666666667</v>
      </c>
      <c r="TO323" s="48">
        <f t="shared" si="132"/>
        <v>82.860213333333334</v>
      </c>
      <c r="TP323" s="48">
        <f t="shared" si="132"/>
        <v>144.25042400000001</v>
      </c>
      <c r="TQ323" s="48">
        <f t="shared" si="132"/>
        <v>141.60111599999999</v>
      </c>
      <c r="TR323" s="48">
        <f t="shared" si="132"/>
        <v>149.18257333333335</v>
      </c>
      <c r="TS323" s="48">
        <f t="shared" si="132"/>
        <v>164.53815466666666</v>
      </c>
      <c r="TT323" s="48">
        <f t="shared" si="132"/>
        <v>140.52688000000001</v>
      </c>
      <c r="TU323" s="48">
        <f t="shared" si="132"/>
        <v>50.5</v>
      </c>
      <c r="TV323" s="48">
        <f t="shared" si="132"/>
        <v>37.741933333333328</v>
      </c>
      <c r="TW323" s="48">
        <f t="shared" si="132"/>
        <v>28.335482666666667</v>
      </c>
      <c r="TX323" s="48">
        <f t="shared" si="132"/>
        <v>60.980202666666663</v>
      </c>
      <c r="TY323" s="48">
        <f t="shared" si="132"/>
        <v>56.491282666666677</v>
      </c>
      <c r="TZ323" s="48">
        <f t="shared" si="132"/>
        <v>35.869188000000001</v>
      </c>
      <c r="UA323" s="48">
        <f t="shared" si="132"/>
        <v>4</v>
      </c>
      <c r="UB323" s="48" t="e">
        <f t="shared" si="132"/>
        <v>#DIV/0!</v>
      </c>
      <c r="UC323" s="48">
        <f t="shared" si="132"/>
        <v>35.869188000000001</v>
      </c>
      <c r="UD323" s="48">
        <f t="shared" si="132"/>
        <v>110.42903200000001</v>
      </c>
      <c r="UE323" s="48">
        <f t="shared" si="132"/>
        <v>41.565632000000001</v>
      </c>
      <c r="UF323" s="48">
        <f t="shared" si="132"/>
        <v>127.016912</v>
      </c>
      <c r="UG323" s="48">
        <f t="shared" si="132"/>
        <v>1031.1395599999998</v>
      </c>
      <c r="UH323" s="48">
        <f t="shared" si="132"/>
        <v>1056.0143479999999</v>
      </c>
      <c r="UI323" s="48">
        <f t="shared" si="132"/>
        <v>1758.01864</v>
      </c>
      <c r="UJ323" s="48">
        <f t="shared" si="132"/>
        <v>1344.725432</v>
      </c>
      <c r="UK323" s="48">
        <f t="shared" si="132"/>
        <v>85.892994666666667</v>
      </c>
      <c r="UL323" s="48">
        <f t="shared" si="132"/>
        <v>680.66685199999995</v>
      </c>
      <c r="UM323" s="48">
        <f t="shared" si="132"/>
        <v>71.894402666666664</v>
      </c>
      <c r="UN323" s="48">
        <f t="shared" si="132"/>
        <v>945.34216266666681</v>
      </c>
      <c r="UO323" s="48">
        <f t="shared" si="132"/>
        <v>1750.0847253333334</v>
      </c>
      <c r="UP323" s="48">
        <f t="shared" si="132"/>
        <v>3631.5</v>
      </c>
      <c r="UQ323" s="48">
        <f t="shared" si="132"/>
        <v>894.33333333333337</v>
      </c>
      <c r="UR323" s="48">
        <f t="shared" si="132"/>
        <v>933.24730666666665</v>
      </c>
      <c r="US323" s="48">
        <f t="shared" si="132"/>
        <v>1606.9830000000002</v>
      </c>
      <c r="UT323" s="48">
        <f t="shared" si="132"/>
        <v>823.50107466666668</v>
      </c>
      <c r="UU323" s="48">
        <f t="shared" si="132"/>
        <v>3081.5</v>
      </c>
      <c r="UV323" s="48">
        <f t="shared" si="132"/>
        <v>2362</v>
      </c>
      <c r="UW323" s="48">
        <f t="shared" si="132"/>
        <v>1735</v>
      </c>
      <c r="UX323" s="48">
        <f t="shared" si="132"/>
        <v>1801.7542453333335</v>
      </c>
      <c r="UY323" s="48">
        <f t="shared" si="132"/>
        <v>2733</v>
      </c>
      <c r="UZ323" s="48">
        <f t="shared" si="132"/>
        <v>2676</v>
      </c>
      <c r="VA323" s="48">
        <f t="shared" si="132"/>
        <v>13</v>
      </c>
      <c r="VB323" s="48">
        <f t="shared" si="132"/>
        <v>18.5</v>
      </c>
      <c r="VC323" s="48" t="e">
        <f t="shared" si="132"/>
        <v>#DIV/0!</v>
      </c>
      <c r="VD323" s="48">
        <f t="shared" si="132"/>
        <v>1160.0371720000001</v>
      </c>
      <c r="VE323" s="48">
        <f t="shared" si="132"/>
        <v>73.263847999999996</v>
      </c>
      <c r="VF323" s="48">
        <f t="shared" si="132"/>
        <v>66.53192</v>
      </c>
      <c r="VG323" s="48">
        <f t="shared" si="132"/>
        <v>25.896772000000002</v>
      </c>
      <c r="VH323" s="48">
        <f t="shared" si="132"/>
        <v>1182.5950359999999</v>
      </c>
      <c r="VI323" s="48">
        <f t="shared" si="132"/>
        <v>27.951280000000004</v>
      </c>
      <c r="VJ323" s="48">
        <f t="shared" si="132"/>
        <v>84.838040000000007</v>
      </c>
      <c r="VK323" s="48">
        <f t="shared" ref="VK323:XJ323" si="133">AVERAGE(TK88,RK88,PK88,NJ88,LJ88)</f>
        <v>82.485312000000008</v>
      </c>
      <c r="VL323" s="48">
        <f t="shared" si="133"/>
        <v>27.645160000000001</v>
      </c>
      <c r="VM323" s="48">
        <f t="shared" si="133"/>
        <v>67.441821333333337</v>
      </c>
      <c r="VN323" s="48">
        <f t="shared" si="133"/>
        <v>35.869188000000001</v>
      </c>
      <c r="VO323" s="48">
        <f t="shared" si="133"/>
        <v>57.790320000000001</v>
      </c>
      <c r="VP323" s="48">
        <f t="shared" si="133"/>
        <v>85.375636000000014</v>
      </c>
      <c r="VQ323" s="48">
        <f t="shared" si="133"/>
        <v>119.101116</v>
      </c>
      <c r="VR323" s="48">
        <f t="shared" si="133"/>
        <v>65.547719999999998</v>
      </c>
      <c r="VS323" s="48">
        <f t="shared" si="133"/>
        <v>112.807232</v>
      </c>
      <c r="VT323" s="48">
        <f t="shared" si="133"/>
        <v>67.790320000000008</v>
      </c>
      <c r="VU323" s="48">
        <f t="shared" si="133"/>
        <v>127</v>
      </c>
      <c r="VV323" s="48">
        <f t="shared" si="133"/>
        <v>67.612899999999996</v>
      </c>
      <c r="VW323" s="48">
        <f t="shared" si="133"/>
        <v>17.503223999999999</v>
      </c>
      <c r="VX323" s="48">
        <f t="shared" si="133"/>
        <v>41.880312000000004</v>
      </c>
      <c r="VY323" s="48">
        <f t="shared" si="133"/>
        <v>122.47384800000002</v>
      </c>
      <c r="VZ323" s="48">
        <f t="shared" si="133"/>
        <v>26.369188000000001</v>
      </c>
      <c r="WA323" s="48">
        <f t="shared" si="133"/>
        <v>38</v>
      </c>
      <c r="WB323" s="48">
        <f t="shared" si="133"/>
        <v>4</v>
      </c>
      <c r="WC323" s="48">
        <f t="shared" si="133"/>
        <v>35.869188000000001</v>
      </c>
      <c r="WD323" s="48">
        <f t="shared" si="133"/>
        <v>110.42903200000001</v>
      </c>
      <c r="WE323" s="48">
        <f t="shared" si="133"/>
        <v>41.565632000000001</v>
      </c>
      <c r="WF323" s="48">
        <f t="shared" si="133"/>
        <v>127.016912</v>
      </c>
      <c r="WG323" s="48">
        <f t="shared" si="133"/>
        <v>1334.7093400000001</v>
      </c>
      <c r="WH323" s="48">
        <f t="shared" si="133"/>
        <v>845.34289866666666</v>
      </c>
      <c r="WI323" s="48">
        <f t="shared" si="133"/>
        <v>5204.0559199999998</v>
      </c>
      <c r="WJ323" s="48">
        <f t="shared" si="133"/>
        <v>1343.725432</v>
      </c>
      <c r="WK323" s="48">
        <f t="shared" si="133"/>
        <v>69.858516000000009</v>
      </c>
      <c r="WL323" s="48">
        <f t="shared" si="133"/>
        <v>880.55580266666664</v>
      </c>
      <c r="WM323" s="48">
        <f t="shared" si="133"/>
        <v>24.341604</v>
      </c>
      <c r="WN323" s="48">
        <f t="shared" si="133"/>
        <v>1979.4648780000002</v>
      </c>
      <c r="WO323" s="48">
        <f t="shared" si="133"/>
        <v>2493.2541759999999</v>
      </c>
      <c r="WP323" s="48">
        <f t="shared" si="133"/>
        <v>2697</v>
      </c>
      <c r="WQ323" s="48">
        <f t="shared" si="133"/>
        <v>1650.10204</v>
      </c>
      <c r="WR323" s="48">
        <f t="shared" si="133"/>
        <v>1770.9914959999999</v>
      </c>
      <c r="WS323" s="48">
        <f t="shared" si="133"/>
        <v>2506.5037520000001</v>
      </c>
      <c r="WT323" s="48">
        <f t="shared" si="133"/>
        <v>1934.1886426666667</v>
      </c>
      <c r="WU323" s="48">
        <f t="shared" si="133"/>
        <v>1349.6556519999999</v>
      </c>
      <c r="WV323" s="48">
        <f t="shared" si="133"/>
        <v>4127.4389879999999</v>
      </c>
      <c r="WW323" s="48">
        <f t="shared" si="133"/>
        <v>2664.6870720000002</v>
      </c>
      <c r="WX323" s="48">
        <f t="shared" si="133"/>
        <v>1961.10763</v>
      </c>
      <c r="WY323" s="48">
        <f t="shared" si="133"/>
        <v>1453.609676</v>
      </c>
      <c r="WZ323" s="48">
        <f t="shared" si="133"/>
        <v>9167.5054080000009</v>
      </c>
      <c r="XA323" s="48">
        <f t="shared" si="133"/>
        <v>8874.6492880000005</v>
      </c>
      <c r="XB323" s="48">
        <f t="shared" si="133"/>
        <v>1769.4895600000002</v>
      </c>
      <c r="XC323" s="48">
        <f t="shared" si="133"/>
        <v>2715.680284</v>
      </c>
      <c r="XD323" s="48">
        <f t="shared" si="133"/>
        <v>6508.7704920000006</v>
      </c>
      <c r="XE323" s="48">
        <f t="shared" si="133"/>
        <v>2803.0803360000004</v>
      </c>
      <c r="XF323" s="48">
        <f t="shared" si="133"/>
        <v>4058.6045920000006</v>
      </c>
      <c r="XG323" s="48">
        <f t="shared" si="133"/>
        <v>10794.902440000002</v>
      </c>
      <c r="XH323" s="48">
        <f t="shared" si="133"/>
        <v>5346.7386746666671</v>
      </c>
      <c r="XI323" s="48">
        <f t="shared" si="133"/>
        <v>4107.1453360000005</v>
      </c>
      <c r="XJ323" s="48">
        <f t="shared" si="133"/>
        <v>7097.0071479999997</v>
      </c>
    </row>
    <row r="324" spans="1:679">
      <c r="A324" s="63" t="s">
        <v>406</v>
      </c>
    </row>
    <row r="325" spans="1:679">
      <c r="A325" s="63" t="s">
        <v>407</v>
      </c>
    </row>
    <row r="326" spans="1:679">
      <c r="A326" s="63" t="s">
        <v>408</v>
      </c>
    </row>
    <row r="327" spans="1:679">
      <c r="A327" s="63" t="s">
        <v>409</v>
      </c>
    </row>
    <row r="328" spans="1:679">
      <c r="A328" s="63" t="s">
        <v>410</v>
      </c>
    </row>
    <row r="329" spans="1:679">
      <c r="A329" s="63" t="s">
        <v>411</v>
      </c>
    </row>
    <row r="330" spans="1:679" ht="13.5">
      <c r="A330" s="64"/>
    </row>
    <row r="331" spans="1:679" ht="13.5">
      <c r="A331" s="64"/>
    </row>
    <row r="332" spans="1:679" ht="13.5">
      <c r="A332" s="64"/>
    </row>
    <row r="333" spans="1:679">
      <c r="A333" s="65" t="s">
        <v>412</v>
      </c>
      <c r="XK333" s="48" t="e">
        <f>[1]Corn!$AV$92/31*7*1000</f>
        <v>#VALUE!</v>
      </c>
      <c r="XL333" s="48" t="e">
        <f>[1]Corn!$AV$92/31*7*1000</f>
        <v>#VALUE!</v>
      </c>
      <c r="XM333" s="48">
        <f>[1]Corn!$AV$93/30*7*1000</f>
        <v>22450.009667745337</v>
      </c>
      <c r="XN333" s="48">
        <f>[1]Corn!$AV$93/30*7*1000</f>
        <v>22450.009667745337</v>
      </c>
      <c r="XO333" s="48">
        <f>[1]Corn!$AV$93/30*7*1000</f>
        <v>22450.009667745337</v>
      </c>
      <c r="XP333" s="48">
        <f>[1]Corn!$AV$93/30*7*1000</f>
        <v>22450.009667745337</v>
      </c>
      <c r="XQ333" s="48">
        <f>[1]Corn!$AV$94/31*7*1000</f>
        <v>36007.794592438077</v>
      </c>
      <c r="XR333" s="48">
        <f>[1]Corn!$AV$94/31*7*1000</f>
        <v>36007.794592438077</v>
      </c>
      <c r="XS333" s="48">
        <f>[1]Corn!$AV$94/31*7*1000</f>
        <v>36007.794592438077</v>
      </c>
      <c r="XT333" s="48">
        <f>[1]Corn!$AV$94/31*7*1000</f>
        <v>36007.794592438077</v>
      </c>
      <c r="XU333" s="48">
        <f>[1]Corn!$AV$94/31*7*1000</f>
        <v>36007.794592438077</v>
      </c>
      <c r="XV333" s="48">
        <f>[1]Corn!$AV$95/31*7*1000</f>
        <v>39876.416418268382</v>
      </c>
      <c r="XW333" s="48">
        <f>[1]Corn!$AV$95/31*7*1000</f>
        <v>39876.416418268382</v>
      </c>
      <c r="XX333" s="48">
        <f>[1]Corn!$AV$95/31*7*1000</f>
        <v>39876.416418268382</v>
      </c>
      <c r="XY333" s="48">
        <f>[1]Corn!$AV$95/31*7*1000</f>
        <v>39876.416418268382</v>
      </c>
      <c r="XZ333" s="48">
        <f>[1]Corn!$AV$96/28*7*1000</f>
        <v>46556.567311834995</v>
      </c>
      <c r="YA333" s="48">
        <f>[1]Corn!$AV$96/28*7*1000</f>
        <v>46556.567311834995</v>
      </c>
      <c r="YB333" s="48">
        <f>[1]Corn!$AV$96/28*7*1000</f>
        <v>46556.567311834995</v>
      </c>
      <c r="YC333" s="48">
        <f>[1]Corn!$AV$96/28*7*1000</f>
        <v>46556.567311834995</v>
      </c>
      <c r="YD333" s="48">
        <f>[1]Corn!$AV$97/31*7*1000</f>
        <v>51328.398157932919</v>
      </c>
      <c r="YE333" s="48">
        <f>[1]Corn!$AV$97/31*7*1000</f>
        <v>51328.398157932919</v>
      </c>
      <c r="YF333" s="48">
        <f>[1]Corn!$AV$97/31*7*1000</f>
        <v>51328.398157932919</v>
      </c>
      <c r="YG333" s="48">
        <f>[1]Corn!$AV$97/31*7*1000</f>
        <v>51328.398157932919</v>
      </c>
      <c r="YH333" s="48">
        <f>[1]Corn!$AV$97/31*7*1000</f>
        <v>51328.398157932919</v>
      </c>
      <c r="YI333" s="48">
        <f>[1]Corn!$AV$98/30*7*1000</f>
        <v>58844.749736565333</v>
      </c>
      <c r="YJ333" s="48">
        <f>[1]Corn!$AV$98/30*7*1000</f>
        <v>58844.749736565333</v>
      </c>
      <c r="YK333" s="48">
        <f>[1]Corn!$AV$98/30*7*1000</f>
        <v>58844.749736565333</v>
      </c>
      <c r="YL333" s="48">
        <f>[1]Corn!$AV$98/30*7*1000</f>
        <v>58844.749736565333</v>
      </c>
      <c r="YM333" s="48">
        <f>[1]Corn!$AV$99/31*7*1000</f>
        <v>66518.148676550976</v>
      </c>
      <c r="YN333" s="48">
        <f>[1]Corn!$AV$99/31*7*1000</f>
        <v>66518.148676550976</v>
      </c>
      <c r="YO333" s="48">
        <f>[1]Corn!$AV$99/31*7*1000</f>
        <v>66518.148676550976</v>
      </c>
      <c r="YP333" s="48">
        <f>[1]Corn!$AV$99/31*7*1000</f>
        <v>66518.148676550976</v>
      </c>
      <c r="YQ333" s="48">
        <f>[1]Corn!$AV$100/30*7*1000</f>
        <v>64387.234411271347</v>
      </c>
      <c r="YR333" s="48">
        <f>[1]Corn!$AV$100/30*7*1000</f>
        <v>64387.234411271347</v>
      </c>
      <c r="YS333" s="48">
        <f>[1]Corn!$AV$100/30*7*1000</f>
        <v>64387.234411271347</v>
      </c>
      <c r="YT333" s="48">
        <f>[1]Corn!$AV$100/30*7*1000</f>
        <v>64387.234411271347</v>
      </c>
      <c r="YU333" s="48">
        <f>[1]Corn!$AV$100/30*7*1000</f>
        <v>64387.234411271347</v>
      </c>
      <c r="YV333" s="48">
        <f>[1]Corn!$AV$101/31*7*1000</f>
        <v>64257.419855241293</v>
      </c>
      <c r="YW333" s="48">
        <f>[1]Corn!$AV$101/31*7*1000</f>
        <v>64257.419855241293</v>
      </c>
      <c r="YX333" s="48">
        <f>[1]Corn!$AV$101/31*7*1000</f>
        <v>64257.419855241293</v>
      </c>
      <c r="YY333" s="48">
        <f>[1]Corn!$AV$101/31*7*1000</f>
        <v>64257.419855241293</v>
      </c>
      <c r="YZ333" s="48">
        <f>[1]Corn!$AV$102/31*7*1000</f>
        <v>48905.826018483232</v>
      </c>
      <c r="ZA333" s="48">
        <f>[1]Corn!$AV$102/31*7*1000</f>
        <v>48905.826018483232</v>
      </c>
      <c r="ZB333" s="48">
        <f>[1]Corn!$AV$102/31*7*1000</f>
        <v>48905.826018483232</v>
      </c>
      <c r="ZC333" s="48">
        <f>[1]Corn!$AV$102/31*7*1000</f>
        <v>48905.826018483232</v>
      </c>
    </row>
  </sheetData>
  <hyperlinks>
    <hyperlink ref="A2" r:id="rId1" display="https://fgisonline.ams.usda.gov/ExportGrainReport/default.aspx" xr:uid="{453A62A3-A3E5-4824-AB8C-1BE6E71881C0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B44E-7E43-443E-B224-E17ECB0060D9}">
  <dimension ref="A1:SY332"/>
  <sheetViews>
    <sheetView tabSelected="1" zoomScale="85" zoomScaleNormal="85" workbookViewId="0">
      <pane xSplit="1" ySplit="2" topLeftCell="KE87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KW296" sqref="KW296"/>
    </sheetView>
  </sheetViews>
  <sheetFormatPr defaultColWidth="9.33203125" defaultRowHeight="15"/>
  <cols>
    <col min="1" max="1" width="35.6640625" style="66" customWidth="1"/>
    <col min="2" max="29" width="9.33203125" style="66"/>
    <col min="30" max="519" width="9.33203125" style="67"/>
    <col min="520" max="16384" width="9.33203125" style="66"/>
  </cols>
  <sheetData>
    <row r="1" spans="1:519" ht="15.75" thickBot="1">
      <c r="A1" s="66" t="s">
        <v>413</v>
      </c>
      <c r="AD1" s="67" t="s">
        <v>414</v>
      </c>
    </row>
    <row r="2" spans="1:519" ht="15.75" thickBot="1">
      <c r="A2" s="68"/>
      <c r="B2" s="69" t="s">
        <v>415</v>
      </c>
      <c r="C2" s="69" t="s">
        <v>63</v>
      </c>
      <c r="D2" s="69" t="s">
        <v>64</v>
      </c>
      <c r="E2" s="69" t="s">
        <v>65</v>
      </c>
      <c r="F2" s="69" t="s">
        <v>66</v>
      </c>
      <c r="G2" s="69" t="s">
        <v>67</v>
      </c>
      <c r="H2" s="69" t="s">
        <v>68</v>
      </c>
      <c r="I2" s="69" t="s">
        <v>69</v>
      </c>
      <c r="J2" s="69" t="s">
        <v>70</v>
      </c>
      <c r="K2" s="69" t="s">
        <v>71</v>
      </c>
      <c r="L2" s="69" t="s">
        <v>72</v>
      </c>
      <c r="M2" s="69" t="s">
        <v>73</v>
      </c>
      <c r="N2" s="69" t="s">
        <v>74</v>
      </c>
      <c r="O2" s="69" t="s">
        <v>75</v>
      </c>
      <c r="P2" s="69" t="s">
        <v>76</v>
      </c>
      <c r="Q2" s="69" t="s">
        <v>77</v>
      </c>
      <c r="R2" s="69" t="s">
        <v>78</v>
      </c>
      <c r="S2" s="69" t="s">
        <v>79</v>
      </c>
      <c r="T2" s="69" t="s">
        <v>80</v>
      </c>
      <c r="U2" s="69" t="s">
        <v>81</v>
      </c>
      <c r="V2" s="69" t="s">
        <v>82</v>
      </c>
      <c r="W2" s="69" t="s">
        <v>83</v>
      </c>
      <c r="X2" s="69" t="s">
        <v>84</v>
      </c>
      <c r="Y2" s="69" t="s">
        <v>85</v>
      </c>
      <c r="Z2" s="69" t="s">
        <v>86</v>
      </c>
      <c r="AA2" s="69" t="s">
        <v>87</v>
      </c>
      <c r="AB2" s="69" t="s">
        <v>88</v>
      </c>
      <c r="AD2" s="70">
        <v>34213</v>
      </c>
      <c r="AE2" s="70">
        <v>34243</v>
      </c>
      <c r="AF2" s="70">
        <v>34274</v>
      </c>
      <c r="AG2" s="70">
        <v>34304</v>
      </c>
      <c r="AH2" s="70">
        <v>34335</v>
      </c>
      <c r="AI2" s="70">
        <v>34366</v>
      </c>
      <c r="AJ2" s="70">
        <v>34394</v>
      </c>
      <c r="AK2" s="70">
        <v>34425</v>
      </c>
      <c r="AL2" s="70">
        <v>34455</v>
      </c>
      <c r="AM2" s="70">
        <v>34486</v>
      </c>
      <c r="AN2" s="70">
        <v>34516</v>
      </c>
      <c r="AO2" s="70">
        <v>34547</v>
      </c>
      <c r="AP2" s="70">
        <v>34578</v>
      </c>
      <c r="AQ2" s="70">
        <v>34608</v>
      </c>
      <c r="AR2" s="70">
        <v>34639</v>
      </c>
      <c r="AS2" s="70">
        <v>34669</v>
      </c>
      <c r="AT2" s="70">
        <v>34700</v>
      </c>
      <c r="AU2" s="70">
        <v>34731</v>
      </c>
      <c r="AV2" s="70">
        <v>34759</v>
      </c>
      <c r="AW2" s="70">
        <v>34790</v>
      </c>
      <c r="AX2" s="70">
        <v>34820</v>
      </c>
      <c r="AY2" s="70">
        <v>34851</v>
      </c>
      <c r="AZ2" s="70">
        <v>34881</v>
      </c>
      <c r="BA2" s="70">
        <v>34912</v>
      </c>
      <c r="BB2" s="70">
        <v>34943</v>
      </c>
      <c r="BC2" s="70">
        <v>34973</v>
      </c>
      <c r="BD2" s="70">
        <v>35004</v>
      </c>
      <c r="BE2" s="70">
        <v>35034</v>
      </c>
      <c r="BF2" s="70">
        <v>35065</v>
      </c>
      <c r="BG2" s="70">
        <v>35096</v>
      </c>
      <c r="BH2" s="70">
        <v>35125</v>
      </c>
      <c r="BI2" s="70">
        <v>35156</v>
      </c>
      <c r="BJ2" s="70">
        <v>35186</v>
      </c>
      <c r="BK2" s="70">
        <v>35217</v>
      </c>
      <c r="BL2" s="70">
        <v>35247</v>
      </c>
      <c r="BM2" s="70">
        <v>35278</v>
      </c>
      <c r="BN2" s="70">
        <v>35309</v>
      </c>
      <c r="BO2" s="70">
        <v>35339</v>
      </c>
      <c r="BP2" s="70">
        <v>35370</v>
      </c>
      <c r="BQ2" s="70">
        <v>35400</v>
      </c>
      <c r="BR2" s="70">
        <v>35431</v>
      </c>
      <c r="BS2" s="70">
        <v>35462</v>
      </c>
      <c r="BT2" s="70">
        <v>35490</v>
      </c>
      <c r="BU2" s="70">
        <v>35521</v>
      </c>
      <c r="BV2" s="70">
        <v>35551</v>
      </c>
      <c r="BW2" s="70">
        <v>35582</v>
      </c>
      <c r="BX2" s="70">
        <v>35612</v>
      </c>
      <c r="BY2" s="70">
        <v>35643</v>
      </c>
      <c r="BZ2" s="70">
        <v>35674</v>
      </c>
      <c r="CA2" s="70">
        <v>35704</v>
      </c>
      <c r="CB2" s="70">
        <v>35735</v>
      </c>
      <c r="CC2" s="70">
        <v>35765</v>
      </c>
      <c r="CD2" s="70">
        <v>35796</v>
      </c>
      <c r="CE2" s="70">
        <v>35827</v>
      </c>
      <c r="CF2" s="70">
        <v>35855</v>
      </c>
      <c r="CG2" s="70">
        <v>35886</v>
      </c>
      <c r="CH2" s="70">
        <v>35916</v>
      </c>
      <c r="CI2" s="70">
        <v>35947</v>
      </c>
      <c r="CJ2" s="70">
        <v>35977</v>
      </c>
      <c r="CK2" s="70">
        <v>36008</v>
      </c>
      <c r="CL2" s="70">
        <v>36039</v>
      </c>
      <c r="CM2" s="70">
        <v>36069</v>
      </c>
      <c r="CN2" s="70">
        <v>36100</v>
      </c>
      <c r="CO2" s="70">
        <v>36130</v>
      </c>
      <c r="CP2" s="70">
        <v>36161</v>
      </c>
      <c r="CQ2" s="70">
        <v>36192</v>
      </c>
      <c r="CR2" s="70">
        <v>36220</v>
      </c>
      <c r="CS2" s="70">
        <v>36251</v>
      </c>
      <c r="CT2" s="70">
        <v>36281</v>
      </c>
      <c r="CU2" s="70">
        <v>36312</v>
      </c>
      <c r="CV2" s="70">
        <v>36342</v>
      </c>
      <c r="CW2" s="70">
        <v>36373</v>
      </c>
      <c r="CX2" s="70">
        <v>36404</v>
      </c>
      <c r="CY2" s="70">
        <v>36434</v>
      </c>
      <c r="CZ2" s="70">
        <v>36465</v>
      </c>
      <c r="DA2" s="70">
        <v>36495</v>
      </c>
      <c r="DB2" s="70">
        <v>36526</v>
      </c>
      <c r="DC2" s="70">
        <v>36557</v>
      </c>
      <c r="DD2" s="70">
        <v>36586</v>
      </c>
      <c r="DE2" s="70">
        <v>36617</v>
      </c>
      <c r="DF2" s="70">
        <v>36647</v>
      </c>
      <c r="DG2" s="70">
        <v>36678</v>
      </c>
      <c r="DH2" s="70">
        <v>36708</v>
      </c>
      <c r="DI2" s="70">
        <v>36739</v>
      </c>
      <c r="DJ2" s="70">
        <v>36770</v>
      </c>
      <c r="DK2" s="70">
        <v>36800</v>
      </c>
      <c r="DL2" s="70">
        <v>36831</v>
      </c>
      <c r="DM2" s="70">
        <v>36861</v>
      </c>
      <c r="DN2" s="70">
        <v>36892</v>
      </c>
      <c r="DO2" s="70">
        <v>36923</v>
      </c>
      <c r="DP2" s="70">
        <v>36951</v>
      </c>
      <c r="DQ2" s="70">
        <v>36982</v>
      </c>
      <c r="DR2" s="70">
        <v>37012</v>
      </c>
      <c r="DS2" s="70">
        <v>37043</v>
      </c>
      <c r="DT2" s="70">
        <v>37073</v>
      </c>
      <c r="DU2" s="70">
        <v>37104</v>
      </c>
      <c r="DV2" s="70">
        <v>37135</v>
      </c>
      <c r="DW2" s="70">
        <v>37165</v>
      </c>
      <c r="DX2" s="70">
        <v>37196</v>
      </c>
      <c r="DY2" s="70">
        <v>37226</v>
      </c>
      <c r="DZ2" s="70">
        <v>37257</v>
      </c>
      <c r="EA2" s="70">
        <v>37288</v>
      </c>
      <c r="EB2" s="70">
        <v>37316</v>
      </c>
      <c r="EC2" s="70">
        <v>37347</v>
      </c>
      <c r="ED2" s="70">
        <v>37377</v>
      </c>
      <c r="EE2" s="70">
        <v>37408</v>
      </c>
      <c r="EF2" s="70">
        <v>37438</v>
      </c>
      <c r="EG2" s="70">
        <v>37469</v>
      </c>
      <c r="EH2" s="70">
        <v>37500</v>
      </c>
      <c r="EI2" s="70">
        <v>37530</v>
      </c>
      <c r="EJ2" s="70">
        <v>37561</v>
      </c>
      <c r="EK2" s="70">
        <v>37591</v>
      </c>
      <c r="EL2" s="70">
        <v>37622</v>
      </c>
      <c r="EM2" s="70">
        <v>37653</v>
      </c>
      <c r="EN2" s="70">
        <v>37681</v>
      </c>
      <c r="EO2" s="70">
        <v>37712</v>
      </c>
      <c r="EP2" s="70">
        <v>37742</v>
      </c>
      <c r="EQ2" s="70">
        <v>37773</v>
      </c>
      <c r="ER2" s="70">
        <v>37803</v>
      </c>
      <c r="ES2" s="70">
        <v>37834</v>
      </c>
      <c r="ET2" s="70">
        <v>37865</v>
      </c>
      <c r="EU2" s="70">
        <v>37895</v>
      </c>
      <c r="EV2" s="70">
        <v>37926</v>
      </c>
      <c r="EW2" s="70">
        <v>37956</v>
      </c>
      <c r="EX2" s="70">
        <v>37987</v>
      </c>
      <c r="EY2" s="70">
        <v>38018</v>
      </c>
      <c r="EZ2" s="70">
        <v>38047</v>
      </c>
      <c r="FA2" s="70">
        <v>38078</v>
      </c>
      <c r="FB2" s="70">
        <v>38108</v>
      </c>
      <c r="FC2" s="70">
        <v>38139</v>
      </c>
      <c r="FD2" s="70">
        <v>38169</v>
      </c>
      <c r="FE2" s="70">
        <v>38200</v>
      </c>
      <c r="FF2" s="70">
        <v>38231</v>
      </c>
      <c r="FG2" s="70">
        <v>38261</v>
      </c>
      <c r="FH2" s="70">
        <v>38292</v>
      </c>
      <c r="FI2" s="70">
        <v>38322</v>
      </c>
      <c r="FJ2" s="70">
        <v>38353</v>
      </c>
      <c r="FK2" s="70">
        <v>38384</v>
      </c>
      <c r="FL2" s="70">
        <v>38412</v>
      </c>
      <c r="FM2" s="70">
        <v>38443</v>
      </c>
      <c r="FN2" s="70">
        <v>38473</v>
      </c>
      <c r="FO2" s="70">
        <v>38504</v>
      </c>
      <c r="FP2" s="70">
        <v>38534</v>
      </c>
      <c r="FQ2" s="70">
        <v>38565</v>
      </c>
      <c r="FR2" s="70">
        <v>38596</v>
      </c>
      <c r="FS2" s="70">
        <v>38626</v>
      </c>
      <c r="FT2" s="70">
        <v>38657</v>
      </c>
      <c r="FU2" s="70">
        <v>38687</v>
      </c>
      <c r="FV2" s="70">
        <v>38718</v>
      </c>
      <c r="FW2" s="70">
        <v>38749</v>
      </c>
      <c r="FX2" s="70">
        <v>38777</v>
      </c>
      <c r="FY2" s="70">
        <v>38808</v>
      </c>
      <c r="FZ2" s="70">
        <v>38838</v>
      </c>
      <c r="GA2" s="70">
        <v>38869</v>
      </c>
      <c r="GB2" s="70">
        <v>38899</v>
      </c>
      <c r="GC2" s="70">
        <v>38930</v>
      </c>
      <c r="GD2" s="70">
        <v>38961</v>
      </c>
      <c r="GE2" s="70">
        <v>38991</v>
      </c>
      <c r="GF2" s="70">
        <v>39022</v>
      </c>
      <c r="GG2" s="70">
        <v>39052</v>
      </c>
      <c r="GH2" s="70">
        <v>39083</v>
      </c>
      <c r="GI2" s="70">
        <v>39114</v>
      </c>
      <c r="GJ2" s="70">
        <v>39142</v>
      </c>
      <c r="GK2" s="70">
        <v>39173</v>
      </c>
      <c r="GL2" s="70">
        <v>39203</v>
      </c>
      <c r="GM2" s="70">
        <v>39234</v>
      </c>
      <c r="GN2" s="70">
        <v>39264</v>
      </c>
      <c r="GO2" s="70">
        <v>39295</v>
      </c>
      <c r="GP2" s="70">
        <v>39326</v>
      </c>
      <c r="GQ2" s="70">
        <v>39356</v>
      </c>
      <c r="GR2" s="70">
        <v>39387</v>
      </c>
      <c r="GS2" s="70">
        <v>39417</v>
      </c>
      <c r="GT2" s="70">
        <v>39448</v>
      </c>
      <c r="GU2" s="70">
        <v>39479</v>
      </c>
      <c r="GV2" s="70">
        <v>39508</v>
      </c>
      <c r="GW2" s="70">
        <v>39539</v>
      </c>
      <c r="GX2" s="70">
        <v>39569</v>
      </c>
      <c r="GY2" s="70">
        <v>39600</v>
      </c>
      <c r="GZ2" s="70">
        <v>39630</v>
      </c>
      <c r="HA2" s="70">
        <v>39661</v>
      </c>
      <c r="HB2" s="70">
        <v>39692</v>
      </c>
      <c r="HC2" s="70">
        <v>39722</v>
      </c>
      <c r="HD2" s="70">
        <v>39753</v>
      </c>
      <c r="HE2" s="70">
        <v>39783</v>
      </c>
      <c r="HF2" s="70">
        <v>39814</v>
      </c>
      <c r="HG2" s="70">
        <v>39845</v>
      </c>
      <c r="HH2" s="70">
        <v>39873</v>
      </c>
      <c r="HI2" s="70">
        <v>39904</v>
      </c>
      <c r="HJ2" s="70">
        <v>39934</v>
      </c>
      <c r="HK2" s="70">
        <v>39965</v>
      </c>
      <c r="HL2" s="70">
        <v>39995</v>
      </c>
      <c r="HM2" s="70">
        <v>40026</v>
      </c>
      <c r="HN2" s="70">
        <v>40057</v>
      </c>
      <c r="HO2" s="70">
        <v>40087</v>
      </c>
      <c r="HP2" s="70">
        <v>40118</v>
      </c>
      <c r="HQ2" s="70">
        <v>40148</v>
      </c>
      <c r="HR2" s="70">
        <v>40179</v>
      </c>
      <c r="HS2" s="70">
        <v>40210</v>
      </c>
      <c r="HT2" s="70">
        <v>40238</v>
      </c>
      <c r="HU2" s="70">
        <v>40269</v>
      </c>
      <c r="HV2" s="70">
        <v>40299</v>
      </c>
      <c r="HW2" s="70">
        <v>40330</v>
      </c>
      <c r="HX2" s="70">
        <v>40360</v>
      </c>
      <c r="HY2" s="70">
        <v>40391</v>
      </c>
      <c r="HZ2" s="70">
        <v>40422</v>
      </c>
      <c r="IA2" s="70">
        <v>40452</v>
      </c>
      <c r="IB2" s="70">
        <v>40483</v>
      </c>
      <c r="IC2" s="70">
        <v>40513</v>
      </c>
      <c r="ID2" s="70">
        <v>40544</v>
      </c>
      <c r="IE2" s="70">
        <v>40575</v>
      </c>
      <c r="IF2" s="70">
        <v>40603</v>
      </c>
      <c r="IG2" s="70">
        <v>40634</v>
      </c>
      <c r="IH2" s="70">
        <v>40664</v>
      </c>
      <c r="II2" s="70">
        <v>40695</v>
      </c>
      <c r="IJ2" s="70">
        <v>40725</v>
      </c>
      <c r="IK2" s="70">
        <v>40756</v>
      </c>
      <c r="IL2" s="70">
        <v>40787</v>
      </c>
      <c r="IM2" s="70">
        <v>40817</v>
      </c>
      <c r="IN2" s="70">
        <v>40848</v>
      </c>
      <c r="IO2" s="70">
        <v>40878</v>
      </c>
      <c r="IP2" s="70">
        <v>40909</v>
      </c>
      <c r="IQ2" s="70">
        <v>40940</v>
      </c>
      <c r="IR2" s="70">
        <v>40969</v>
      </c>
      <c r="IS2" s="70">
        <v>41000</v>
      </c>
      <c r="IT2" s="70">
        <v>41030</v>
      </c>
      <c r="IU2" s="70">
        <v>41061</v>
      </c>
      <c r="IV2" s="70">
        <v>41091</v>
      </c>
      <c r="IW2" s="70">
        <v>41122</v>
      </c>
      <c r="IX2" s="70">
        <v>41153</v>
      </c>
      <c r="IY2" s="70">
        <v>41183</v>
      </c>
      <c r="IZ2" s="70">
        <v>41214</v>
      </c>
      <c r="JA2" s="70">
        <v>41244</v>
      </c>
      <c r="JB2" s="70">
        <v>41275</v>
      </c>
      <c r="JC2" s="70">
        <v>41306</v>
      </c>
      <c r="JD2" s="70">
        <v>41334</v>
      </c>
      <c r="JE2" s="70">
        <v>41365</v>
      </c>
      <c r="JF2" s="70">
        <v>41395</v>
      </c>
      <c r="JG2" s="70">
        <v>41426</v>
      </c>
      <c r="JH2" s="70">
        <v>41456</v>
      </c>
      <c r="JI2" s="70">
        <v>41487</v>
      </c>
      <c r="JJ2" s="70">
        <v>41518</v>
      </c>
      <c r="JK2" s="70">
        <v>41548</v>
      </c>
      <c r="JL2" s="70">
        <v>41579</v>
      </c>
      <c r="JM2" s="70">
        <v>41609</v>
      </c>
      <c r="JN2" s="70">
        <v>41640</v>
      </c>
      <c r="JO2" s="70">
        <v>41671</v>
      </c>
      <c r="JP2" s="70">
        <v>41699</v>
      </c>
      <c r="JQ2" s="70">
        <v>41730</v>
      </c>
      <c r="JR2" s="70">
        <v>41760</v>
      </c>
      <c r="JS2" s="70">
        <v>41791</v>
      </c>
      <c r="JT2" s="70">
        <v>41821</v>
      </c>
      <c r="JU2" s="70">
        <v>41852</v>
      </c>
      <c r="JV2" s="70">
        <v>41883</v>
      </c>
      <c r="JW2" s="70">
        <v>41913</v>
      </c>
      <c r="JX2" s="70">
        <v>41944</v>
      </c>
      <c r="JY2" s="70">
        <v>41974</v>
      </c>
      <c r="JZ2" s="70">
        <v>42005</v>
      </c>
      <c r="KA2" s="70">
        <v>42036</v>
      </c>
      <c r="KB2" s="70">
        <v>42064</v>
      </c>
      <c r="KC2" s="70">
        <v>42095</v>
      </c>
      <c r="KD2" s="70">
        <v>42125</v>
      </c>
      <c r="KE2" s="70">
        <v>42156</v>
      </c>
      <c r="KF2" s="70">
        <v>42186</v>
      </c>
      <c r="KG2" s="70">
        <v>42217</v>
      </c>
      <c r="KH2" s="70">
        <v>42248</v>
      </c>
      <c r="KI2" s="70">
        <v>42278</v>
      </c>
      <c r="KJ2" s="70">
        <v>42309</v>
      </c>
      <c r="KK2" s="70">
        <v>42339</v>
      </c>
      <c r="KL2" s="70">
        <v>42370</v>
      </c>
      <c r="KM2" s="70">
        <v>42401</v>
      </c>
      <c r="KN2" s="70">
        <v>42430</v>
      </c>
      <c r="KO2" s="70">
        <v>42461</v>
      </c>
      <c r="KP2" s="70">
        <v>42491</v>
      </c>
      <c r="KQ2" s="70">
        <v>42522</v>
      </c>
      <c r="KR2" s="70">
        <v>42552</v>
      </c>
      <c r="KS2" s="70">
        <v>42583</v>
      </c>
      <c r="KT2" s="70">
        <v>42614</v>
      </c>
      <c r="KU2" s="70">
        <v>42644</v>
      </c>
      <c r="KV2" s="70">
        <v>42675</v>
      </c>
      <c r="KW2" s="70">
        <v>42705</v>
      </c>
      <c r="KX2" s="70">
        <v>42736</v>
      </c>
      <c r="KY2" s="70">
        <v>42767</v>
      </c>
      <c r="KZ2" s="70">
        <v>42795</v>
      </c>
      <c r="LA2" s="70">
        <v>42826</v>
      </c>
      <c r="LB2" s="70">
        <v>42856</v>
      </c>
      <c r="LC2" s="70">
        <v>42887</v>
      </c>
      <c r="LD2" s="70">
        <v>42917</v>
      </c>
      <c r="LE2" s="70">
        <v>42948</v>
      </c>
      <c r="LF2" s="70">
        <v>42979</v>
      </c>
      <c r="LG2" s="70">
        <v>43009</v>
      </c>
      <c r="LH2" s="70">
        <v>43040</v>
      </c>
      <c r="LI2" s="70">
        <v>43070</v>
      </c>
      <c r="LJ2" s="70">
        <v>43101</v>
      </c>
      <c r="LK2" s="70">
        <v>43132</v>
      </c>
      <c r="LL2" s="70">
        <v>43160</v>
      </c>
      <c r="LM2" s="70">
        <v>43191</v>
      </c>
      <c r="LN2" s="70">
        <v>43221</v>
      </c>
      <c r="LO2" s="70">
        <v>43252</v>
      </c>
      <c r="LP2" s="70">
        <v>43282</v>
      </c>
      <c r="LQ2" s="70">
        <v>43313</v>
      </c>
      <c r="LR2" s="70">
        <v>43344</v>
      </c>
      <c r="LS2" s="70">
        <v>43374</v>
      </c>
      <c r="LT2" s="70">
        <v>43405</v>
      </c>
      <c r="LU2" s="70">
        <v>43435</v>
      </c>
      <c r="LV2" s="70">
        <v>43466</v>
      </c>
      <c r="LW2" s="70">
        <v>43497</v>
      </c>
      <c r="LX2" s="70">
        <v>43525</v>
      </c>
      <c r="LY2" s="70">
        <v>43556</v>
      </c>
      <c r="LZ2" s="70">
        <v>43586</v>
      </c>
      <c r="MA2" s="70">
        <v>43617</v>
      </c>
      <c r="MB2" s="70">
        <v>43647</v>
      </c>
      <c r="MC2" s="70">
        <v>43678</v>
      </c>
      <c r="MD2" s="70">
        <v>43709</v>
      </c>
      <c r="ME2" s="70">
        <v>43739</v>
      </c>
      <c r="MF2" s="70">
        <v>43770</v>
      </c>
      <c r="MG2" s="70">
        <v>43800</v>
      </c>
      <c r="MH2" s="70">
        <v>43831</v>
      </c>
      <c r="MI2" s="70">
        <v>43862</v>
      </c>
      <c r="MJ2" s="70">
        <v>43891</v>
      </c>
      <c r="MK2" s="70">
        <v>43922</v>
      </c>
      <c r="ML2" s="70">
        <v>43952</v>
      </c>
      <c r="MM2" s="70">
        <v>43983</v>
      </c>
      <c r="MN2" s="70">
        <v>44013</v>
      </c>
      <c r="MO2" s="70">
        <v>44044</v>
      </c>
      <c r="MP2" s="70">
        <v>44075</v>
      </c>
      <c r="MQ2" s="70">
        <v>44105</v>
      </c>
      <c r="MR2" s="70">
        <v>44136</v>
      </c>
      <c r="MS2" s="70">
        <v>44166</v>
      </c>
      <c r="MT2" s="70">
        <v>44197</v>
      </c>
      <c r="MU2" s="70">
        <v>44228</v>
      </c>
      <c r="MV2" s="70">
        <v>44256</v>
      </c>
      <c r="MW2" s="70">
        <v>44287</v>
      </c>
      <c r="MX2" s="70">
        <v>44317</v>
      </c>
      <c r="MY2" s="70">
        <v>44348</v>
      </c>
      <c r="MZ2" s="70">
        <v>44378</v>
      </c>
      <c r="NA2" s="70">
        <v>44409</v>
      </c>
      <c r="NB2" s="70">
        <v>44440</v>
      </c>
      <c r="NC2" s="70">
        <v>44470</v>
      </c>
      <c r="ND2" s="70">
        <v>44501</v>
      </c>
      <c r="NE2" s="70">
        <v>44531</v>
      </c>
      <c r="NF2" s="70">
        <v>44562</v>
      </c>
      <c r="NG2" s="70">
        <v>44593</v>
      </c>
      <c r="NH2" s="70">
        <v>44621</v>
      </c>
      <c r="NI2" s="70">
        <v>44652</v>
      </c>
      <c r="NJ2" s="70">
        <v>44682</v>
      </c>
      <c r="NK2" s="70">
        <v>44713</v>
      </c>
      <c r="NL2" s="70">
        <v>44743</v>
      </c>
      <c r="NM2" s="70">
        <v>44774</v>
      </c>
      <c r="NN2" s="70">
        <v>44805</v>
      </c>
      <c r="NO2" s="70">
        <v>44835</v>
      </c>
      <c r="NP2" s="70">
        <v>44866</v>
      </c>
      <c r="NQ2" s="70">
        <v>44896</v>
      </c>
      <c r="NR2" s="70">
        <v>44927</v>
      </c>
      <c r="NS2" s="70">
        <v>44958</v>
      </c>
      <c r="NT2" s="70">
        <v>44986</v>
      </c>
      <c r="NU2" s="70">
        <v>45017</v>
      </c>
      <c r="NV2" s="70">
        <v>45047</v>
      </c>
      <c r="NW2" s="70">
        <v>45078</v>
      </c>
      <c r="NX2" s="70">
        <v>45108</v>
      </c>
      <c r="NY2" s="70">
        <v>45139</v>
      </c>
      <c r="NZ2" s="70">
        <v>45170</v>
      </c>
      <c r="OA2" s="70">
        <v>45200</v>
      </c>
      <c r="OB2" s="70">
        <v>45231</v>
      </c>
      <c r="OC2" s="70">
        <v>45261</v>
      </c>
      <c r="OD2" s="70">
        <v>45292</v>
      </c>
      <c r="OE2" s="70">
        <v>45323</v>
      </c>
      <c r="OF2" s="70">
        <v>45352</v>
      </c>
      <c r="OG2" s="70">
        <v>45383</v>
      </c>
      <c r="OH2" s="70">
        <v>45413</v>
      </c>
      <c r="OI2" s="70">
        <v>45444</v>
      </c>
      <c r="OJ2" s="70">
        <v>45474</v>
      </c>
      <c r="OK2" s="70">
        <v>45505</v>
      </c>
      <c r="OL2" s="70">
        <v>45536</v>
      </c>
      <c r="OM2" s="70">
        <v>45566</v>
      </c>
      <c r="ON2" s="70">
        <v>45597</v>
      </c>
      <c r="OO2" s="70">
        <v>45627</v>
      </c>
      <c r="OP2" s="70">
        <v>45658</v>
      </c>
      <c r="OQ2" s="70">
        <v>45689</v>
      </c>
      <c r="OR2" s="70">
        <v>45717</v>
      </c>
      <c r="OS2" s="70">
        <v>45748</v>
      </c>
      <c r="OT2" s="70">
        <v>45778</v>
      </c>
      <c r="OU2" s="70">
        <v>45809</v>
      </c>
      <c r="OV2" s="70">
        <v>45839</v>
      </c>
      <c r="OW2" s="70">
        <v>45870</v>
      </c>
      <c r="OX2" s="70">
        <v>45901</v>
      </c>
      <c r="OY2" s="70">
        <v>45931</v>
      </c>
      <c r="OZ2" s="70">
        <v>45962</v>
      </c>
      <c r="PA2" s="70">
        <v>45992</v>
      </c>
      <c r="PB2" s="70">
        <v>46023</v>
      </c>
      <c r="PC2" s="70">
        <v>46054</v>
      </c>
      <c r="PD2" s="70">
        <v>46082</v>
      </c>
      <c r="PE2" s="70">
        <v>46113</v>
      </c>
      <c r="PF2" s="70">
        <v>46143</v>
      </c>
      <c r="PG2" s="70">
        <v>46174</v>
      </c>
      <c r="PH2" s="70">
        <v>46204</v>
      </c>
      <c r="PI2" s="70">
        <v>46235</v>
      </c>
      <c r="PJ2" s="70">
        <v>46266</v>
      </c>
      <c r="PK2" s="70">
        <v>46296</v>
      </c>
      <c r="PL2" s="70">
        <v>46327</v>
      </c>
      <c r="PM2" s="70">
        <v>46357</v>
      </c>
      <c r="PN2" s="70">
        <v>46388</v>
      </c>
      <c r="PO2" s="70">
        <v>46419</v>
      </c>
      <c r="PP2" s="70">
        <v>46447</v>
      </c>
      <c r="PQ2" s="70">
        <v>46478</v>
      </c>
      <c r="PR2" s="70">
        <v>46508</v>
      </c>
      <c r="PS2" s="70">
        <v>46539</v>
      </c>
      <c r="PT2" s="70">
        <v>46569</v>
      </c>
      <c r="PU2" s="70">
        <v>46600</v>
      </c>
      <c r="PV2" s="70">
        <v>46631</v>
      </c>
      <c r="PW2" s="70">
        <v>46661</v>
      </c>
      <c r="PX2" s="70">
        <v>46692</v>
      </c>
      <c r="PY2" s="70">
        <v>46722</v>
      </c>
      <c r="PZ2" s="70">
        <v>46753</v>
      </c>
      <c r="QA2" s="70">
        <v>46784</v>
      </c>
      <c r="QB2" s="70">
        <v>46813</v>
      </c>
      <c r="QC2" s="70">
        <v>46844</v>
      </c>
      <c r="QD2" s="70">
        <v>46874</v>
      </c>
      <c r="QE2" s="70">
        <v>46905</v>
      </c>
      <c r="QF2" s="70">
        <v>46935</v>
      </c>
      <c r="QG2" s="70">
        <v>46966</v>
      </c>
      <c r="QH2" s="70">
        <v>46997</v>
      </c>
      <c r="QI2" s="70">
        <v>47027</v>
      </c>
      <c r="QJ2" s="70">
        <v>47058</v>
      </c>
      <c r="QK2" s="70">
        <v>47088</v>
      </c>
      <c r="QL2" s="70">
        <v>47119</v>
      </c>
      <c r="QM2" s="70">
        <v>47150</v>
      </c>
      <c r="QN2" s="70">
        <v>47178</v>
      </c>
      <c r="QO2" s="70">
        <v>47209</v>
      </c>
      <c r="QP2" s="70">
        <v>47239</v>
      </c>
      <c r="QQ2" s="70">
        <v>47270</v>
      </c>
      <c r="QR2" s="70">
        <v>47300</v>
      </c>
      <c r="QS2" s="70">
        <v>47331</v>
      </c>
      <c r="QT2" s="70">
        <v>47362</v>
      </c>
      <c r="QU2" s="70">
        <v>47392</v>
      </c>
      <c r="QV2" s="70">
        <v>47423</v>
      </c>
      <c r="QW2" s="70">
        <v>47453</v>
      </c>
      <c r="QX2" s="70">
        <v>47484</v>
      </c>
      <c r="QY2" s="70">
        <v>47515</v>
      </c>
      <c r="QZ2" s="70">
        <v>47543</v>
      </c>
      <c r="RA2" s="70">
        <v>47574</v>
      </c>
      <c r="RB2" s="70">
        <v>47604</v>
      </c>
      <c r="RC2" s="70">
        <v>47635</v>
      </c>
      <c r="RD2" s="70">
        <v>47665</v>
      </c>
      <c r="RE2" s="70">
        <v>47696</v>
      </c>
      <c r="RF2" s="70">
        <v>47727</v>
      </c>
      <c r="RG2" s="70">
        <v>47757</v>
      </c>
      <c r="RH2" s="70">
        <v>47788</v>
      </c>
      <c r="RI2" s="70">
        <v>47818</v>
      </c>
      <c r="RJ2" s="70">
        <v>47849</v>
      </c>
      <c r="RK2" s="70">
        <v>47880</v>
      </c>
      <c r="RL2" s="70">
        <v>47908</v>
      </c>
      <c r="RM2" s="70">
        <v>47939</v>
      </c>
      <c r="RN2" s="70">
        <v>47969</v>
      </c>
      <c r="RO2" s="70">
        <v>48000</v>
      </c>
      <c r="RP2" s="70">
        <v>48030</v>
      </c>
      <c r="RQ2" s="70">
        <v>48061</v>
      </c>
      <c r="RR2" s="70">
        <v>48092</v>
      </c>
      <c r="RS2" s="70">
        <v>48122</v>
      </c>
      <c r="RT2" s="70">
        <v>48153</v>
      </c>
      <c r="RU2" s="70">
        <v>48183</v>
      </c>
      <c r="RV2" s="70">
        <v>48214</v>
      </c>
      <c r="RW2" s="70">
        <v>48245</v>
      </c>
      <c r="RX2" s="70">
        <v>48274</v>
      </c>
      <c r="RY2" s="70">
        <v>48305</v>
      </c>
      <c r="RZ2" s="70">
        <v>48335</v>
      </c>
      <c r="SA2" s="70">
        <v>48366</v>
      </c>
      <c r="SB2" s="70">
        <v>48396</v>
      </c>
      <c r="SC2" s="70">
        <v>48427</v>
      </c>
      <c r="SD2" s="70">
        <v>48458</v>
      </c>
      <c r="SE2" s="70">
        <v>48488</v>
      </c>
      <c r="SF2" s="70">
        <v>48519</v>
      </c>
      <c r="SG2" s="70">
        <v>48549</v>
      </c>
      <c r="SH2" s="70">
        <v>48580</v>
      </c>
      <c r="SI2" s="70">
        <v>48611</v>
      </c>
      <c r="SJ2" s="70">
        <v>48639</v>
      </c>
      <c r="SK2" s="70">
        <v>48670</v>
      </c>
      <c r="SL2" s="70">
        <v>48700</v>
      </c>
      <c r="SM2" s="70">
        <v>48731</v>
      </c>
      <c r="SN2" s="70">
        <v>48761</v>
      </c>
      <c r="SO2" s="70">
        <v>48792</v>
      </c>
      <c r="SP2" s="70">
        <v>48823</v>
      </c>
      <c r="SQ2" s="70">
        <v>48853</v>
      </c>
      <c r="SR2" s="70">
        <v>48884</v>
      </c>
      <c r="SS2" s="70">
        <v>48914</v>
      </c>
      <c r="ST2" s="70">
        <v>48945</v>
      </c>
      <c r="SU2" s="70">
        <v>48976</v>
      </c>
      <c r="SV2" s="70">
        <v>49004</v>
      </c>
      <c r="SW2" s="70">
        <v>49035</v>
      </c>
      <c r="SX2" s="70">
        <v>49065</v>
      </c>
      <c r="SY2" s="70">
        <v>49096</v>
      </c>
    </row>
    <row r="4" spans="1:519">
      <c r="A4" s="71" t="s">
        <v>93</v>
      </c>
      <c r="B4" s="72">
        <f>SUM(B5:B35)</f>
        <v>78.795863384175007</v>
      </c>
      <c r="C4" s="72">
        <f>SUM(C5:C35)</f>
        <v>122.75382931582499</v>
      </c>
      <c r="D4" s="72">
        <f>SUM(D5:D35)</f>
        <v>124.26561735772502</v>
      </c>
      <c r="E4" s="72">
        <f>SUM(E5:E35)/1000</f>
        <v>9.3453245509275001E-2</v>
      </c>
      <c r="F4" s="72">
        <f t="shared" ref="F4:AA4" si="0">SUM(F5:F35)</f>
        <v>9.1702039455000008</v>
      </c>
      <c r="G4" s="72">
        <f t="shared" si="0"/>
        <v>14.699391984675003</v>
      </c>
      <c r="H4" s="72">
        <f t="shared" si="0"/>
        <v>10.165815177524999</v>
      </c>
      <c r="I4" s="72">
        <f t="shared" si="0"/>
        <v>10.651233573674997</v>
      </c>
      <c r="J4" s="72">
        <f t="shared" si="0"/>
        <v>8.2736077990499997</v>
      </c>
      <c r="K4" s="72">
        <f t="shared" si="0"/>
        <v>2.6789149287000003</v>
      </c>
      <c r="L4" s="72">
        <f t="shared" si="0"/>
        <v>6.7973220449999996</v>
      </c>
      <c r="M4" s="72">
        <f t="shared" si="0"/>
        <v>2.2538795544000005</v>
      </c>
      <c r="N4" s="72">
        <f t="shared" si="0"/>
        <v>0.82727259502499995</v>
      </c>
      <c r="O4" s="72">
        <f t="shared" si="0"/>
        <v>1.7966842566750001</v>
      </c>
      <c r="P4" s="72">
        <f t="shared" si="0"/>
        <v>5.6108456633249997</v>
      </c>
      <c r="Q4" s="72">
        <f t="shared" si="0"/>
        <v>1.660470111675</v>
      </c>
      <c r="R4" s="72">
        <f t="shared" si="0"/>
        <v>2.7349280748</v>
      </c>
      <c r="S4" s="72">
        <f t="shared" si="0"/>
        <v>39.267101155275</v>
      </c>
      <c r="T4" s="72">
        <f t="shared" si="0"/>
        <v>0.31180047682500001</v>
      </c>
      <c r="U4" s="72">
        <f t="shared" si="0"/>
        <v>0.74450478622500005</v>
      </c>
      <c r="V4" s="72">
        <f t="shared" si="0"/>
        <v>46.518929646524995</v>
      </c>
      <c r="W4" s="72">
        <f t="shared" si="0"/>
        <v>14.209835985450001</v>
      </c>
      <c r="X4" s="72">
        <f t="shared" si="0"/>
        <v>14.526569304000001</v>
      </c>
      <c r="Y4" s="72">
        <f t="shared" si="0"/>
        <v>32.654735085599995</v>
      </c>
      <c r="Z4" s="72">
        <f t="shared" si="0"/>
        <v>0</v>
      </c>
      <c r="AA4" s="72">
        <f t="shared" si="0"/>
        <v>0</v>
      </c>
      <c r="AB4" s="72"/>
      <c r="AD4" s="73">
        <f t="shared" ref="AD4:CO4" si="1">SUM(AD5:AD35)</f>
        <v>1299.0498925500001</v>
      </c>
      <c r="AE4" s="73">
        <f t="shared" si="1"/>
        <v>534.12873187500008</v>
      </c>
      <c r="AF4" s="73">
        <f t="shared" si="1"/>
        <v>10811.674939725001</v>
      </c>
      <c r="AG4" s="73">
        <f t="shared" si="1"/>
        <v>5315.5168623</v>
      </c>
      <c r="AH4" s="73">
        <f t="shared" si="1"/>
        <v>9305.7567038999987</v>
      </c>
      <c r="AI4" s="73">
        <f t="shared" si="1"/>
        <v>6444.2006529749997</v>
      </c>
      <c r="AJ4" s="73">
        <f t="shared" si="1"/>
        <v>14575.964647274999</v>
      </c>
      <c r="AK4" s="73">
        <f t="shared" si="1"/>
        <v>10818.6470568</v>
      </c>
      <c r="AL4" s="73">
        <f t="shared" si="1"/>
        <v>9273.7700007749991</v>
      </c>
      <c r="AM4" s="73">
        <f t="shared" si="1"/>
        <v>2240.6951274749995</v>
      </c>
      <c r="AN4" s="73">
        <f t="shared" si="1"/>
        <v>2684.7729243000008</v>
      </c>
      <c r="AO4" s="73">
        <f t="shared" si="1"/>
        <v>5491.6858442249995</v>
      </c>
      <c r="AP4" s="73">
        <f t="shared" si="1"/>
        <v>134.32446900000002</v>
      </c>
      <c r="AQ4" s="73">
        <f t="shared" si="1"/>
        <v>4057.0713828000003</v>
      </c>
      <c r="AR4" s="73">
        <f t="shared" si="1"/>
        <v>5403.6978054749998</v>
      </c>
      <c r="AS4" s="73">
        <f t="shared" si="1"/>
        <v>7064.3962530000008</v>
      </c>
      <c r="AT4" s="73">
        <f t="shared" si="1"/>
        <v>16061.769644174999</v>
      </c>
      <c r="AU4" s="73">
        <f t="shared" si="1"/>
        <v>8011.1790445499992</v>
      </c>
      <c r="AV4" s="73">
        <f t="shared" si="1"/>
        <v>22539.917539124999</v>
      </c>
      <c r="AW4" s="73">
        <f t="shared" si="1"/>
        <v>11925.229511925001</v>
      </c>
      <c r="AX4" s="73">
        <f t="shared" si="1"/>
        <v>26244.217907325004</v>
      </c>
      <c r="AY4" s="73">
        <f t="shared" si="1"/>
        <v>2676.7969168499999</v>
      </c>
      <c r="AZ4" s="73">
        <f t="shared" si="1"/>
        <v>7366.3310463749995</v>
      </c>
      <c r="BA4" s="73">
        <f t="shared" si="1"/>
        <v>11268.897795224999</v>
      </c>
      <c r="BB4" s="73">
        <f t="shared" si="1"/>
        <v>18933.9393753</v>
      </c>
      <c r="BC4" s="73">
        <f t="shared" si="1"/>
        <v>5151.6229007249995</v>
      </c>
      <c r="BD4" s="73">
        <f t="shared" si="1"/>
        <v>10173.299081849998</v>
      </c>
      <c r="BE4" s="73">
        <f t="shared" si="1"/>
        <v>16182.464825024999</v>
      </c>
      <c r="BF4" s="73">
        <f t="shared" si="1"/>
        <v>27029.834957024999</v>
      </c>
      <c r="BG4" s="73">
        <f t="shared" si="1"/>
        <v>11531.1966345</v>
      </c>
      <c r="BH4" s="73">
        <f t="shared" si="1"/>
        <v>6727.7071685249994</v>
      </c>
      <c r="BI4" s="73">
        <f t="shared" si="1"/>
        <v>8190.0250674749996</v>
      </c>
      <c r="BJ4" s="73">
        <f t="shared" si="1"/>
        <v>14449.234313699999</v>
      </c>
      <c r="BK4" s="73">
        <f t="shared" si="1"/>
        <v>3828.2237455499999</v>
      </c>
      <c r="BL4" s="73">
        <f t="shared" si="1"/>
        <v>1753.8870320999999</v>
      </c>
      <c r="BM4" s="73">
        <f t="shared" si="1"/>
        <v>314.18225595000001</v>
      </c>
      <c r="BN4" s="73">
        <f t="shared" si="1"/>
        <v>3095.7459596999997</v>
      </c>
      <c r="BO4" s="73">
        <f t="shared" si="1"/>
        <v>2845.2300376499998</v>
      </c>
      <c r="BP4" s="73">
        <f t="shared" si="1"/>
        <v>15737.402821950001</v>
      </c>
      <c r="BQ4" s="73">
        <f t="shared" si="1"/>
        <v>4197.9349181250009</v>
      </c>
      <c r="BR4" s="73">
        <f t="shared" si="1"/>
        <v>7336.2497665499995</v>
      </c>
      <c r="BS4" s="73">
        <f t="shared" si="1"/>
        <v>12000.485858624999</v>
      </c>
      <c r="BT4" s="73">
        <f t="shared" si="1"/>
        <v>25117.506465975002</v>
      </c>
      <c r="BU4" s="73">
        <f t="shared" si="1"/>
        <v>57.591812924999999</v>
      </c>
      <c r="BV4" s="73">
        <f t="shared" si="1"/>
        <v>6920.9226026999995</v>
      </c>
      <c r="BW4" s="73">
        <f t="shared" si="1"/>
        <v>8519.2105635000007</v>
      </c>
      <c r="BX4" s="73">
        <f t="shared" si="1"/>
        <v>5913.7567892999996</v>
      </c>
      <c r="BY4" s="73">
        <f t="shared" si="1"/>
        <v>1711.2079122749999</v>
      </c>
      <c r="BZ4" s="73">
        <f t="shared" si="1"/>
        <v>1556.388332325</v>
      </c>
      <c r="CA4" s="73">
        <f t="shared" si="1"/>
        <v>154.80776947500001</v>
      </c>
      <c r="CB4" s="73">
        <f t="shared" si="1"/>
        <v>167.45285137499999</v>
      </c>
      <c r="CC4" s="73">
        <f t="shared" si="1"/>
        <v>521.66474392500004</v>
      </c>
      <c r="CD4" s="73">
        <f t="shared" si="1"/>
        <v>476.14323645000002</v>
      </c>
      <c r="CE4" s="73">
        <f t="shared" si="1"/>
        <v>351.17266365</v>
      </c>
      <c r="CF4" s="73">
        <f t="shared" si="1"/>
        <v>137.51723407499998</v>
      </c>
      <c r="CG4" s="73">
        <f t="shared" si="1"/>
        <v>21.550180050000002</v>
      </c>
      <c r="CH4" s="73">
        <f t="shared" si="1"/>
        <v>15.066229275</v>
      </c>
      <c r="CI4" s="73">
        <f t="shared" si="1"/>
        <v>912.35132009999995</v>
      </c>
      <c r="CJ4" s="73">
        <f t="shared" si="1"/>
        <v>20.117175750000001</v>
      </c>
      <c r="CK4" s="73">
        <f t="shared" si="1"/>
        <v>4835.9722090499999</v>
      </c>
      <c r="CL4" s="73">
        <f t="shared" si="1"/>
        <v>1232.5844760750001</v>
      </c>
      <c r="CM4" s="73">
        <f t="shared" si="1"/>
        <v>3747.8967682500002</v>
      </c>
      <c r="CN4" s="73">
        <f t="shared" si="1"/>
        <v>613.67621782499998</v>
      </c>
      <c r="CO4" s="73">
        <f t="shared" si="1"/>
        <v>2496.4312794750003</v>
      </c>
      <c r="CP4" s="73">
        <f t="shared" ref="CP4:FA4" si="2">SUM(CP5:CP35)</f>
        <v>327.53202952499998</v>
      </c>
      <c r="CQ4" s="73">
        <f t="shared" si="2"/>
        <v>1371.4717252500002</v>
      </c>
      <c r="CR4" s="73">
        <f t="shared" si="2"/>
        <v>626.18351085000006</v>
      </c>
      <c r="CS4" s="73">
        <f t="shared" si="2"/>
        <v>842.6813280749999</v>
      </c>
      <c r="CT4" s="73">
        <f t="shared" si="2"/>
        <v>1668.6350867250003</v>
      </c>
      <c r="CU4" s="73">
        <f t="shared" si="2"/>
        <v>453.50255587499998</v>
      </c>
      <c r="CV4" s="73">
        <f t="shared" si="2"/>
        <v>398.28858524999998</v>
      </c>
      <c r="CW4" s="73">
        <f t="shared" si="2"/>
        <v>920.50842150000005</v>
      </c>
      <c r="CX4" s="73">
        <f t="shared" si="2"/>
        <v>950.32593405000011</v>
      </c>
      <c r="CY4" s="73">
        <f t="shared" si="2"/>
        <v>72.724968224999998</v>
      </c>
      <c r="CZ4" s="73">
        <f t="shared" si="2"/>
        <v>474.5015804250001</v>
      </c>
      <c r="DA4" s="73">
        <f t="shared" si="2"/>
        <v>577.79993160000004</v>
      </c>
      <c r="DB4" s="73">
        <f t="shared" si="2"/>
        <v>509.24406105000003</v>
      </c>
      <c r="DC4" s="73">
        <f t="shared" si="2"/>
        <v>1097.8269563249996</v>
      </c>
      <c r="DD4" s="73">
        <f t="shared" si="2"/>
        <v>993.11134815000003</v>
      </c>
      <c r="DE4" s="73">
        <f t="shared" si="2"/>
        <v>896.04105412499996</v>
      </c>
      <c r="DF4" s="73">
        <f t="shared" si="2"/>
        <v>14.562315675000001</v>
      </c>
      <c r="DG4" s="73">
        <f t="shared" si="2"/>
        <v>825.13489905000006</v>
      </c>
      <c r="DH4" s="73">
        <f t="shared" si="2"/>
        <v>1520.2915839000002</v>
      </c>
      <c r="DI4" s="73">
        <f t="shared" si="2"/>
        <v>2234.2505449499999</v>
      </c>
      <c r="DJ4" s="73">
        <f t="shared" si="2"/>
        <v>2507.8008300750007</v>
      </c>
      <c r="DK4" s="73">
        <f t="shared" si="2"/>
        <v>2360.7131744250005</v>
      </c>
      <c r="DL4" s="73">
        <f t="shared" si="2"/>
        <v>228.17050335000002</v>
      </c>
      <c r="DM4" s="73">
        <f t="shared" si="2"/>
        <v>910.678169475</v>
      </c>
      <c r="DN4" s="73">
        <f t="shared" si="2"/>
        <v>1159.454014875</v>
      </c>
      <c r="DO4" s="73">
        <f t="shared" si="2"/>
        <v>1190.8108259999999</v>
      </c>
      <c r="DP4" s="73">
        <f t="shared" si="2"/>
        <v>1613.6691360750001</v>
      </c>
      <c r="DQ4" s="73">
        <f t="shared" si="2"/>
        <v>29.360840849999995</v>
      </c>
      <c r="DR4" s="73">
        <f t="shared" si="2"/>
        <v>446.534375625</v>
      </c>
      <c r="DS4" s="73">
        <f t="shared" si="2"/>
        <v>28.223098425000003</v>
      </c>
      <c r="DT4" s="73">
        <f t="shared" si="2"/>
        <v>171.00780435000004</v>
      </c>
      <c r="DU4" s="73">
        <f t="shared" si="2"/>
        <v>4.8108001500000004</v>
      </c>
      <c r="DV4" s="73">
        <f t="shared" si="2"/>
        <v>1265.7089216249999</v>
      </c>
      <c r="DW4" s="73">
        <f t="shared" si="2"/>
        <v>133.93078650000001</v>
      </c>
      <c r="DX4" s="73">
        <f t="shared" si="2"/>
        <v>689.71992952500011</v>
      </c>
      <c r="DY4" s="73">
        <f t="shared" si="2"/>
        <v>431.14138987499996</v>
      </c>
      <c r="DZ4" s="73">
        <f t="shared" si="2"/>
        <v>1968.24715335</v>
      </c>
      <c r="EA4" s="73">
        <f t="shared" si="2"/>
        <v>507.62208914999997</v>
      </c>
      <c r="EB4" s="73">
        <f t="shared" si="2"/>
        <v>166.72453874999999</v>
      </c>
      <c r="EC4" s="73">
        <f t="shared" si="2"/>
        <v>553.80104640000002</v>
      </c>
      <c r="ED4" s="73">
        <f t="shared" si="2"/>
        <v>517.17282660000001</v>
      </c>
      <c r="EE4" s="73">
        <f t="shared" si="2"/>
        <v>854.15717295000002</v>
      </c>
      <c r="EF4" s="73">
        <f t="shared" si="2"/>
        <v>1179.6774848999999</v>
      </c>
      <c r="EG4" s="73">
        <f t="shared" si="2"/>
        <v>5.7044594249999996</v>
      </c>
      <c r="EH4" s="73">
        <f t="shared" si="2"/>
        <v>110.20354222499999</v>
      </c>
      <c r="EI4" s="73">
        <f t="shared" si="2"/>
        <v>156.29588932500002</v>
      </c>
      <c r="EJ4" s="73">
        <f t="shared" si="2"/>
        <v>257.03136742499998</v>
      </c>
      <c r="EK4" s="73">
        <f t="shared" si="2"/>
        <v>886.04939227500006</v>
      </c>
      <c r="EL4" s="73">
        <f t="shared" si="2"/>
        <v>240.71716462500004</v>
      </c>
      <c r="EM4" s="73">
        <f t="shared" si="2"/>
        <v>89.007676425</v>
      </c>
      <c r="EN4" s="73">
        <f t="shared" si="2"/>
        <v>177.17680912500001</v>
      </c>
      <c r="EO4" s="73">
        <f t="shared" si="2"/>
        <v>609.03076432499995</v>
      </c>
      <c r="EP4" s="73">
        <f t="shared" si="2"/>
        <v>72.886378050000005</v>
      </c>
      <c r="EQ4" s="73">
        <f t="shared" si="2"/>
        <v>39.108419550000001</v>
      </c>
      <c r="ER4" s="73">
        <f t="shared" si="2"/>
        <v>28.089246374999998</v>
      </c>
      <c r="ES4" s="73">
        <f t="shared" si="2"/>
        <v>13.318278975</v>
      </c>
      <c r="ET4" s="73">
        <f t="shared" si="2"/>
        <v>79.122308849999996</v>
      </c>
      <c r="EU4" s="73">
        <f t="shared" si="2"/>
        <v>1158.4028825999997</v>
      </c>
      <c r="EV4" s="73">
        <f t="shared" si="2"/>
        <v>1887.6012932250001</v>
      </c>
      <c r="EW4" s="73">
        <f t="shared" si="2"/>
        <v>563.647045725</v>
      </c>
      <c r="EX4" s="73">
        <f t="shared" si="2"/>
        <v>373.514145525</v>
      </c>
      <c r="EY4" s="73">
        <f t="shared" si="2"/>
        <v>1519.1577783000002</v>
      </c>
      <c r="EZ4" s="73">
        <f t="shared" si="2"/>
        <v>443.71167209999999</v>
      </c>
      <c r="FA4" s="73">
        <f t="shared" si="2"/>
        <v>183.89303257500001</v>
      </c>
      <c r="FB4" s="73">
        <f t="shared" ref="FB4:HM4" si="3">SUM(FB5:FB35)</f>
        <v>128.55308355</v>
      </c>
      <c r="FC4" s="73">
        <f t="shared" si="3"/>
        <v>272.34955350000001</v>
      </c>
      <c r="FD4" s="73">
        <f t="shared" si="3"/>
        <v>87.791197499999996</v>
      </c>
      <c r="FE4" s="73">
        <f t="shared" si="3"/>
        <v>99.578051549999998</v>
      </c>
      <c r="FF4" s="73">
        <f t="shared" si="3"/>
        <v>110.64052980000001</v>
      </c>
      <c r="FG4" s="73">
        <f t="shared" si="3"/>
        <v>157.33127430000002</v>
      </c>
      <c r="FH4" s="73">
        <f t="shared" si="3"/>
        <v>476.91485415000005</v>
      </c>
      <c r="FI4" s="73">
        <f t="shared" si="3"/>
        <v>599.09421802499992</v>
      </c>
      <c r="FJ4" s="73">
        <f t="shared" si="3"/>
        <v>206.07704145</v>
      </c>
      <c r="FK4" s="73">
        <f t="shared" si="3"/>
        <v>381.41535329999999</v>
      </c>
      <c r="FL4" s="73">
        <f t="shared" si="3"/>
        <v>56.186366399999997</v>
      </c>
      <c r="FM4" s="73">
        <f t="shared" si="3"/>
        <v>42.671246175</v>
      </c>
      <c r="FN4" s="73">
        <f t="shared" si="3"/>
        <v>53.599872375000004</v>
      </c>
      <c r="FO4" s="73">
        <f t="shared" si="3"/>
        <v>51.119672625</v>
      </c>
      <c r="FP4" s="73">
        <f t="shared" si="3"/>
        <v>65.579630849999987</v>
      </c>
      <c r="FQ4" s="73">
        <f t="shared" si="3"/>
        <v>53.249494950000006</v>
      </c>
      <c r="FR4" s="73">
        <f t="shared" si="3"/>
        <v>32.585100525000001</v>
      </c>
      <c r="FS4" s="73">
        <f t="shared" si="3"/>
        <v>106.73913622500001</v>
      </c>
      <c r="FT4" s="73">
        <f t="shared" si="3"/>
        <v>114.9237954</v>
      </c>
      <c r="FU4" s="73">
        <f t="shared" si="3"/>
        <v>131.89938479999998</v>
      </c>
      <c r="FV4" s="73">
        <f t="shared" si="3"/>
        <v>66.099291749999992</v>
      </c>
      <c r="FW4" s="73">
        <f t="shared" si="3"/>
        <v>38.797410374999998</v>
      </c>
      <c r="FX4" s="73">
        <f t="shared" si="3"/>
        <v>50.911020900000004</v>
      </c>
      <c r="FY4" s="73">
        <f t="shared" si="3"/>
        <v>41.053211099999999</v>
      </c>
      <c r="FZ4" s="73">
        <f t="shared" si="3"/>
        <v>32.037881849999998</v>
      </c>
      <c r="GA4" s="73">
        <f t="shared" si="3"/>
        <v>55.851736274999993</v>
      </c>
      <c r="GB4" s="73">
        <f t="shared" si="3"/>
        <v>32.337080550000003</v>
      </c>
      <c r="GC4" s="73">
        <f t="shared" si="3"/>
        <v>124.037545275</v>
      </c>
      <c r="GD4" s="73">
        <f t="shared" si="3"/>
        <v>41.265799649999998</v>
      </c>
      <c r="GE4" s="73">
        <f t="shared" si="3"/>
        <v>105.8376033</v>
      </c>
      <c r="GF4" s="73">
        <f t="shared" si="3"/>
        <v>29.049831674999997</v>
      </c>
      <c r="GG4" s="73">
        <f t="shared" si="3"/>
        <v>111.053896425</v>
      </c>
      <c r="GH4" s="73">
        <f t="shared" si="3"/>
        <v>65.489083875000006</v>
      </c>
      <c r="GI4" s="73">
        <f t="shared" si="3"/>
        <v>52.151120775000003</v>
      </c>
      <c r="GJ4" s="73">
        <f t="shared" si="3"/>
        <v>65.642620049999991</v>
      </c>
      <c r="GK4" s="73">
        <f t="shared" si="3"/>
        <v>40.155615000000004</v>
      </c>
      <c r="GL4" s="73">
        <f t="shared" si="3"/>
        <v>22.514702175</v>
      </c>
      <c r="GM4" s="73">
        <f t="shared" si="3"/>
        <v>6.1808152500000002</v>
      </c>
      <c r="GN4" s="73">
        <f t="shared" si="3"/>
        <v>11.180583</v>
      </c>
      <c r="GO4" s="73">
        <f t="shared" si="3"/>
        <v>1246.1625855000002</v>
      </c>
      <c r="GP4" s="73">
        <f t="shared" si="3"/>
        <v>14.133201750000001</v>
      </c>
      <c r="GQ4" s="73">
        <f t="shared" si="3"/>
        <v>133.855986825</v>
      </c>
      <c r="GR4" s="73">
        <f t="shared" si="3"/>
        <v>528.50300894999998</v>
      </c>
      <c r="GS4" s="73">
        <f t="shared" si="3"/>
        <v>154.50069712500002</v>
      </c>
      <c r="GT4" s="73">
        <f t="shared" si="3"/>
        <v>1980.0694388250001</v>
      </c>
      <c r="GU4" s="73">
        <f t="shared" si="3"/>
        <v>191.13285375000001</v>
      </c>
      <c r="GV4" s="73">
        <f t="shared" si="3"/>
        <v>2335.454505225</v>
      </c>
      <c r="GW4" s="73">
        <f t="shared" si="3"/>
        <v>55.816304850000002</v>
      </c>
      <c r="GX4" s="73">
        <f t="shared" si="3"/>
        <v>70.776239849999996</v>
      </c>
      <c r="GY4" s="73">
        <f t="shared" si="3"/>
        <v>59.257089899999997</v>
      </c>
      <c r="GZ4" s="73">
        <f t="shared" si="3"/>
        <v>46.88758575</v>
      </c>
      <c r="HA4" s="73">
        <f t="shared" si="3"/>
        <v>40.458750524999999</v>
      </c>
      <c r="HB4" s="73">
        <f t="shared" si="3"/>
        <v>73.331239274999987</v>
      </c>
      <c r="HC4" s="73">
        <f t="shared" si="3"/>
        <v>366.78611159999997</v>
      </c>
      <c r="HD4" s="73">
        <f t="shared" si="3"/>
        <v>308.72581650000001</v>
      </c>
      <c r="HE4" s="73">
        <f t="shared" si="3"/>
        <v>322.92594427500001</v>
      </c>
      <c r="HF4" s="73">
        <f t="shared" si="3"/>
        <v>259.24779990000002</v>
      </c>
      <c r="HG4" s="73">
        <f t="shared" si="3"/>
        <v>161.72870782500001</v>
      </c>
      <c r="HH4" s="73">
        <f t="shared" si="3"/>
        <v>7.8145976250000002</v>
      </c>
      <c r="HI4" s="73">
        <f t="shared" si="3"/>
        <v>12.696260625000001</v>
      </c>
      <c r="HJ4" s="73">
        <f t="shared" si="3"/>
        <v>122.47856257500001</v>
      </c>
      <c r="HK4" s="73">
        <f t="shared" si="3"/>
        <v>6.9799907249999995</v>
      </c>
      <c r="HL4" s="73">
        <f t="shared" si="3"/>
        <v>9.0153292500000006</v>
      </c>
      <c r="HM4" s="73">
        <f t="shared" si="3"/>
        <v>8.7397514999999988</v>
      </c>
      <c r="HN4" s="73">
        <f t="shared" ref="HN4:JY4" si="4">SUM(HN5:HN35)</f>
        <v>8.8854140249999993</v>
      </c>
      <c r="HO4" s="73">
        <f t="shared" si="4"/>
        <v>28.049878124999999</v>
      </c>
      <c r="HP4" s="73">
        <f t="shared" si="4"/>
        <v>73.803658274999989</v>
      </c>
      <c r="HQ4" s="73">
        <f t="shared" si="4"/>
        <v>75.693334274999998</v>
      </c>
      <c r="HR4" s="73">
        <f t="shared" si="4"/>
        <v>79.366392000000005</v>
      </c>
      <c r="HS4" s="73">
        <f t="shared" si="4"/>
        <v>42.616130624999997</v>
      </c>
      <c r="HT4" s="73">
        <f t="shared" si="4"/>
        <v>20.672268074999998</v>
      </c>
      <c r="HU4" s="73">
        <f t="shared" si="4"/>
        <v>13.160805974999999</v>
      </c>
      <c r="HV4" s="73">
        <f t="shared" si="4"/>
        <v>64.465509374999996</v>
      </c>
      <c r="HW4" s="73">
        <f t="shared" si="4"/>
        <v>4.1651608500000004</v>
      </c>
      <c r="HX4" s="73">
        <f t="shared" si="4"/>
        <v>2303.9087264999998</v>
      </c>
      <c r="HY4" s="73">
        <f t="shared" si="4"/>
        <v>20.140796700000003</v>
      </c>
      <c r="HZ4" s="73">
        <f t="shared" si="4"/>
        <v>2463.3107707499998</v>
      </c>
      <c r="IA4" s="73">
        <f t="shared" si="4"/>
        <v>3817.7006123249998</v>
      </c>
      <c r="IB4" s="73">
        <f t="shared" si="4"/>
        <v>49.53313215</v>
      </c>
      <c r="IC4" s="73">
        <f t="shared" si="4"/>
        <v>56.505249225</v>
      </c>
      <c r="ID4" s="73">
        <f t="shared" si="4"/>
        <v>2180.4774522749999</v>
      </c>
      <c r="IE4" s="73">
        <f t="shared" si="4"/>
        <v>4264.9633005750002</v>
      </c>
      <c r="IF4" s="73">
        <f t="shared" si="4"/>
        <v>2627.5354256249998</v>
      </c>
      <c r="IG4" s="73">
        <f t="shared" si="4"/>
        <v>4.2320868750000002</v>
      </c>
      <c r="IH4" s="73">
        <f t="shared" si="4"/>
        <v>2195.4610082250001</v>
      </c>
      <c r="II4" s="73">
        <f t="shared" si="4"/>
        <v>10730.879480250002</v>
      </c>
      <c r="IJ4" s="73">
        <f t="shared" si="4"/>
        <v>9879.0686549999991</v>
      </c>
      <c r="IK4" s="73">
        <f t="shared" si="4"/>
        <v>997.43398200000001</v>
      </c>
      <c r="IL4" s="73">
        <f t="shared" si="4"/>
        <v>0</v>
      </c>
      <c r="IM4" s="73">
        <f t="shared" si="4"/>
        <v>22.341481874999999</v>
      </c>
      <c r="IN4" s="73">
        <f t="shared" si="4"/>
        <v>50.903147250000004</v>
      </c>
      <c r="IO4" s="73">
        <f t="shared" si="4"/>
        <v>35.4786669</v>
      </c>
      <c r="IP4" s="73">
        <f t="shared" si="4"/>
        <v>80.968679774999998</v>
      </c>
      <c r="IQ4" s="73">
        <f t="shared" si="4"/>
        <v>50.922831375000001</v>
      </c>
      <c r="IR4" s="73">
        <f t="shared" si="4"/>
        <v>31.793798700000004</v>
      </c>
      <c r="IS4" s="73">
        <f t="shared" si="4"/>
        <v>19.632946274999998</v>
      </c>
      <c r="IT4" s="73">
        <f t="shared" si="4"/>
        <v>1.799129025</v>
      </c>
      <c r="IU4" s="73">
        <f t="shared" si="4"/>
        <v>0</v>
      </c>
      <c r="IV4" s="73">
        <f t="shared" si="4"/>
        <v>0</v>
      </c>
      <c r="IW4" s="73">
        <f t="shared" si="4"/>
        <v>17.95979565</v>
      </c>
      <c r="IX4" s="73">
        <f t="shared" si="4"/>
        <v>8.8696667250000001</v>
      </c>
      <c r="IY4" s="73">
        <f t="shared" si="4"/>
        <v>13.0072698</v>
      </c>
      <c r="IZ4" s="73">
        <f t="shared" si="4"/>
        <v>61.690047749999991</v>
      </c>
      <c r="JA4" s="73">
        <f t="shared" si="4"/>
        <v>55.017129374999996</v>
      </c>
      <c r="JB4" s="73">
        <f t="shared" si="4"/>
        <v>155.18964149999999</v>
      </c>
      <c r="JC4" s="73">
        <f t="shared" si="4"/>
        <v>80.665544250000011</v>
      </c>
      <c r="JD4" s="73">
        <f t="shared" si="4"/>
        <v>98.034816149999997</v>
      </c>
      <c r="JE4" s="73">
        <f t="shared" si="4"/>
        <v>7.3185576749999992</v>
      </c>
      <c r="JF4" s="73">
        <f t="shared" si="4"/>
        <v>29.289978000000001</v>
      </c>
      <c r="JG4" s="73">
        <f t="shared" si="4"/>
        <v>78.736500000000007</v>
      </c>
      <c r="JH4" s="73">
        <f t="shared" si="4"/>
        <v>38.462780249999994</v>
      </c>
      <c r="JI4" s="73">
        <f t="shared" si="4"/>
        <v>118.22285475</v>
      </c>
      <c r="JJ4" s="73">
        <f t="shared" si="4"/>
        <v>41.2894206</v>
      </c>
      <c r="JK4" s="73">
        <f t="shared" si="4"/>
        <v>36.305400149999997</v>
      </c>
      <c r="JL4" s="73">
        <f t="shared" si="4"/>
        <v>2429.9343684</v>
      </c>
      <c r="JM4" s="73">
        <f t="shared" si="4"/>
        <v>102.5306703</v>
      </c>
      <c r="JN4" s="73">
        <f t="shared" si="4"/>
        <v>95.282975475000015</v>
      </c>
      <c r="JO4" s="73">
        <f t="shared" si="4"/>
        <v>222.41880202499999</v>
      </c>
      <c r="JP4" s="73">
        <f t="shared" si="4"/>
        <v>34.848774900000002</v>
      </c>
      <c r="JQ4" s="73">
        <f t="shared" si="4"/>
        <v>4315.6735434000002</v>
      </c>
      <c r="JR4" s="73">
        <f t="shared" si="4"/>
        <v>9727.0560312750004</v>
      </c>
      <c r="JS4" s="73">
        <f t="shared" si="4"/>
        <v>10375.033805325</v>
      </c>
      <c r="JT4" s="73">
        <f t="shared" si="4"/>
        <v>13232.066444324999</v>
      </c>
      <c r="JU4" s="73">
        <f t="shared" si="4"/>
        <v>5906.4894103500001</v>
      </c>
      <c r="JV4" s="73">
        <f t="shared" si="4"/>
        <v>2955.8902515749996</v>
      </c>
      <c r="JW4" s="73">
        <f t="shared" si="4"/>
        <v>7.4012310000000001</v>
      </c>
      <c r="JX4" s="73">
        <f t="shared" si="4"/>
        <v>37.545500025000003</v>
      </c>
      <c r="JY4" s="73">
        <f t="shared" si="4"/>
        <v>82.078864424999992</v>
      </c>
      <c r="JZ4" s="73">
        <f t="shared" ref="JZ4:MK4" si="5">SUM(JZ5:JZ35)</f>
        <v>73.988689050000005</v>
      </c>
      <c r="KA4" s="73">
        <f t="shared" si="5"/>
        <v>2735.8374813749997</v>
      </c>
      <c r="KB4" s="73">
        <f t="shared" si="5"/>
        <v>18.975496500000002</v>
      </c>
      <c r="KC4" s="73">
        <f t="shared" si="5"/>
        <v>1.547172225</v>
      </c>
      <c r="KD4" s="73">
        <f t="shared" si="5"/>
        <v>0.76374405000000001</v>
      </c>
      <c r="KE4" s="73">
        <f t="shared" si="5"/>
        <v>0.74799674999999999</v>
      </c>
      <c r="KF4" s="73">
        <f t="shared" si="5"/>
        <v>7485.8845479749998</v>
      </c>
      <c r="KG4" s="73">
        <f t="shared" si="5"/>
        <v>809.17501049999998</v>
      </c>
      <c r="KH4" s="73">
        <f t="shared" si="5"/>
        <v>0</v>
      </c>
      <c r="KI4" s="73">
        <f t="shared" si="5"/>
        <v>15.3693648</v>
      </c>
      <c r="KJ4" s="73">
        <f t="shared" si="5"/>
        <v>62.300255624999998</v>
      </c>
      <c r="KK4" s="73">
        <f t="shared" si="5"/>
        <v>24.758692425</v>
      </c>
      <c r="KL4" s="73">
        <f t="shared" si="5"/>
        <v>14.125328099999999</v>
      </c>
      <c r="KM4" s="73">
        <f t="shared" si="5"/>
        <v>141.16273402499999</v>
      </c>
      <c r="KN4" s="73">
        <f t="shared" si="5"/>
        <v>22.085588249999997</v>
      </c>
      <c r="KO4" s="73">
        <f t="shared" si="5"/>
        <v>834.16991242500012</v>
      </c>
      <c r="KP4" s="73">
        <f t="shared" si="5"/>
        <v>866.69596057500007</v>
      </c>
      <c r="KQ4" s="73">
        <f t="shared" si="5"/>
        <v>6018.1850092499999</v>
      </c>
      <c r="KR4" s="73">
        <f t="shared" si="5"/>
        <v>3373.3551113999997</v>
      </c>
      <c r="KS4" s="73">
        <f t="shared" si="5"/>
        <v>3154.3613471250005</v>
      </c>
      <c r="KT4" s="73">
        <f t="shared" si="5"/>
        <v>1713.7747221750001</v>
      </c>
      <c r="KU4" s="73">
        <f t="shared" si="5"/>
        <v>3160.1642271750006</v>
      </c>
      <c r="KV4" s="73">
        <f t="shared" si="5"/>
        <v>1538.019106875</v>
      </c>
      <c r="KW4" s="73">
        <f t="shared" si="5"/>
        <v>1545.7589048250002</v>
      </c>
      <c r="KX4" s="73">
        <f t="shared" si="5"/>
        <v>13.239542475</v>
      </c>
      <c r="KY4" s="73">
        <f t="shared" si="5"/>
        <v>8.9287191000000004</v>
      </c>
      <c r="KZ4" s="73">
        <f t="shared" si="5"/>
        <v>6.7910231249999997</v>
      </c>
      <c r="LA4" s="73">
        <f t="shared" si="5"/>
        <v>781.45582567500014</v>
      </c>
      <c r="LB4" s="73">
        <f t="shared" si="5"/>
        <v>6440.6811314249999</v>
      </c>
      <c r="LC4" s="73">
        <f t="shared" si="5"/>
        <v>10273.49915175</v>
      </c>
      <c r="LD4" s="73">
        <f t="shared" si="5"/>
        <v>7172.4227309999997</v>
      </c>
      <c r="LE4" s="73">
        <f t="shared" si="5"/>
        <v>0</v>
      </c>
      <c r="LF4" s="73">
        <f t="shared" si="5"/>
        <v>0</v>
      </c>
      <c r="LG4" s="73">
        <f t="shared" si="5"/>
        <v>0</v>
      </c>
      <c r="LH4" s="73">
        <f t="shared" si="5"/>
        <v>0</v>
      </c>
      <c r="LI4" s="73">
        <f t="shared" si="5"/>
        <v>0</v>
      </c>
      <c r="LJ4" s="73">
        <f t="shared" si="5"/>
        <v>0</v>
      </c>
      <c r="LK4" s="73">
        <f t="shared" si="5"/>
        <v>0</v>
      </c>
      <c r="LL4" s="73">
        <f t="shared" si="5"/>
        <v>0</v>
      </c>
      <c r="LM4" s="73">
        <f t="shared" si="5"/>
        <v>0</v>
      </c>
      <c r="LN4" s="73">
        <f t="shared" si="5"/>
        <v>0</v>
      </c>
      <c r="LO4" s="73">
        <f t="shared" si="5"/>
        <v>0</v>
      </c>
      <c r="LP4" s="73">
        <f t="shared" si="5"/>
        <v>0</v>
      </c>
      <c r="LQ4" s="73">
        <f t="shared" si="5"/>
        <v>0</v>
      </c>
      <c r="LR4" s="73">
        <f t="shared" si="5"/>
        <v>0</v>
      </c>
      <c r="LS4" s="73">
        <f t="shared" si="5"/>
        <v>0</v>
      </c>
      <c r="LT4" s="73">
        <f t="shared" si="5"/>
        <v>0</v>
      </c>
      <c r="LU4" s="73">
        <f t="shared" si="5"/>
        <v>0</v>
      </c>
      <c r="LV4" s="73">
        <f t="shared" si="5"/>
        <v>0</v>
      </c>
      <c r="LW4" s="73">
        <f t="shared" si="5"/>
        <v>0</v>
      </c>
      <c r="LX4" s="73">
        <f t="shared" si="5"/>
        <v>0</v>
      </c>
      <c r="LY4" s="73">
        <f t="shared" si="5"/>
        <v>0</v>
      </c>
      <c r="LZ4" s="73">
        <f t="shared" si="5"/>
        <v>0</v>
      </c>
      <c r="MA4" s="73">
        <f t="shared" si="5"/>
        <v>0</v>
      </c>
      <c r="MB4" s="73">
        <f t="shared" si="5"/>
        <v>0</v>
      </c>
      <c r="MC4" s="73">
        <f t="shared" si="5"/>
        <v>0</v>
      </c>
      <c r="MD4" s="73">
        <f t="shared" si="5"/>
        <v>0</v>
      </c>
      <c r="ME4" s="73">
        <f t="shared" si="5"/>
        <v>0</v>
      </c>
      <c r="MF4" s="73">
        <f t="shared" si="5"/>
        <v>0</v>
      </c>
      <c r="MG4" s="73">
        <f t="shared" si="5"/>
        <v>0</v>
      </c>
      <c r="MH4" s="73">
        <f t="shared" si="5"/>
        <v>0</v>
      </c>
      <c r="MI4" s="73">
        <f t="shared" si="5"/>
        <v>0</v>
      </c>
      <c r="MJ4" s="73">
        <f t="shared" si="5"/>
        <v>0</v>
      </c>
      <c r="MK4" s="73">
        <f t="shared" si="5"/>
        <v>0</v>
      </c>
      <c r="ML4" s="73">
        <f t="shared" ref="ML4:OW4" si="6">SUM(ML5:ML35)</f>
        <v>0</v>
      </c>
      <c r="MM4" s="73">
        <f t="shared" si="6"/>
        <v>0</v>
      </c>
      <c r="MN4" s="73">
        <f t="shared" si="6"/>
        <v>0</v>
      </c>
      <c r="MO4" s="73">
        <f t="shared" si="6"/>
        <v>0</v>
      </c>
      <c r="MP4" s="73">
        <f t="shared" si="6"/>
        <v>0</v>
      </c>
      <c r="MQ4" s="73">
        <f t="shared" si="6"/>
        <v>0</v>
      </c>
      <c r="MR4" s="73">
        <f t="shared" si="6"/>
        <v>0</v>
      </c>
      <c r="MS4" s="73">
        <f t="shared" si="6"/>
        <v>0</v>
      </c>
      <c r="MT4" s="73">
        <f t="shared" si="6"/>
        <v>0</v>
      </c>
      <c r="MU4" s="73">
        <f t="shared" si="6"/>
        <v>0</v>
      </c>
      <c r="MV4" s="73">
        <f t="shared" si="6"/>
        <v>0</v>
      </c>
      <c r="MW4" s="73">
        <f t="shared" si="6"/>
        <v>0</v>
      </c>
      <c r="MX4" s="73">
        <f t="shared" si="6"/>
        <v>0</v>
      </c>
      <c r="MY4" s="73">
        <f t="shared" si="6"/>
        <v>0</v>
      </c>
      <c r="MZ4" s="73">
        <f t="shared" si="6"/>
        <v>0</v>
      </c>
      <c r="NA4" s="73">
        <f t="shared" si="6"/>
        <v>0</v>
      </c>
      <c r="NB4" s="73">
        <f t="shared" si="6"/>
        <v>0</v>
      </c>
      <c r="NC4" s="73">
        <f t="shared" si="6"/>
        <v>0</v>
      </c>
      <c r="ND4" s="73">
        <f t="shared" si="6"/>
        <v>0</v>
      </c>
      <c r="NE4" s="73">
        <f t="shared" si="6"/>
        <v>0</v>
      </c>
      <c r="NF4" s="73">
        <f t="shared" si="6"/>
        <v>0</v>
      </c>
      <c r="NG4" s="73">
        <f t="shared" si="6"/>
        <v>0</v>
      </c>
      <c r="NH4" s="73">
        <f t="shared" si="6"/>
        <v>0</v>
      </c>
      <c r="NI4" s="73">
        <f t="shared" si="6"/>
        <v>0</v>
      </c>
      <c r="NJ4" s="73">
        <f t="shared" si="6"/>
        <v>0</v>
      </c>
      <c r="NK4" s="73">
        <f t="shared" si="6"/>
        <v>0</v>
      </c>
      <c r="NL4" s="73">
        <f t="shared" si="6"/>
        <v>0</v>
      </c>
      <c r="NM4" s="73">
        <f t="shared" si="6"/>
        <v>0</v>
      </c>
      <c r="NN4" s="73">
        <f t="shared" si="6"/>
        <v>0</v>
      </c>
      <c r="NO4" s="73">
        <f t="shared" si="6"/>
        <v>0</v>
      </c>
      <c r="NP4" s="73">
        <f t="shared" si="6"/>
        <v>0</v>
      </c>
      <c r="NQ4" s="73">
        <f t="shared" si="6"/>
        <v>0</v>
      </c>
      <c r="NR4" s="73">
        <f t="shared" si="6"/>
        <v>0</v>
      </c>
      <c r="NS4" s="73">
        <f t="shared" si="6"/>
        <v>0</v>
      </c>
      <c r="NT4" s="73">
        <f t="shared" si="6"/>
        <v>0</v>
      </c>
      <c r="NU4" s="73">
        <f t="shared" si="6"/>
        <v>0</v>
      </c>
      <c r="NV4" s="73">
        <f t="shared" si="6"/>
        <v>0</v>
      </c>
      <c r="NW4" s="73">
        <f t="shared" si="6"/>
        <v>0</v>
      </c>
      <c r="NX4" s="73">
        <f t="shared" si="6"/>
        <v>0</v>
      </c>
      <c r="NY4" s="73">
        <f t="shared" si="6"/>
        <v>0</v>
      </c>
      <c r="NZ4" s="73">
        <f t="shared" si="6"/>
        <v>0</v>
      </c>
      <c r="OA4" s="73">
        <f t="shared" si="6"/>
        <v>0</v>
      </c>
      <c r="OB4" s="73">
        <f t="shared" si="6"/>
        <v>0</v>
      </c>
      <c r="OC4" s="73">
        <f t="shared" si="6"/>
        <v>0</v>
      </c>
      <c r="OD4" s="73">
        <f t="shared" si="6"/>
        <v>0</v>
      </c>
      <c r="OE4" s="73">
        <f t="shared" si="6"/>
        <v>0</v>
      </c>
      <c r="OF4" s="73">
        <f t="shared" si="6"/>
        <v>0</v>
      </c>
      <c r="OG4" s="73">
        <f t="shared" si="6"/>
        <v>0</v>
      </c>
      <c r="OH4" s="73">
        <f t="shared" si="6"/>
        <v>0</v>
      </c>
      <c r="OI4" s="73">
        <f t="shared" si="6"/>
        <v>0</v>
      </c>
      <c r="OJ4" s="73">
        <f t="shared" si="6"/>
        <v>0</v>
      </c>
      <c r="OK4" s="73">
        <f t="shared" si="6"/>
        <v>0</v>
      </c>
      <c r="OL4" s="73">
        <f t="shared" si="6"/>
        <v>0</v>
      </c>
      <c r="OM4" s="73">
        <f t="shared" si="6"/>
        <v>0</v>
      </c>
      <c r="ON4" s="73">
        <f t="shared" si="6"/>
        <v>0</v>
      </c>
      <c r="OO4" s="73">
        <f t="shared" si="6"/>
        <v>0</v>
      </c>
      <c r="OP4" s="73">
        <f t="shared" si="6"/>
        <v>0</v>
      </c>
      <c r="OQ4" s="73">
        <f t="shared" si="6"/>
        <v>0</v>
      </c>
      <c r="OR4" s="73">
        <f t="shared" si="6"/>
        <v>0</v>
      </c>
      <c r="OS4" s="73">
        <f t="shared" si="6"/>
        <v>0</v>
      </c>
      <c r="OT4" s="73">
        <f t="shared" si="6"/>
        <v>0</v>
      </c>
      <c r="OU4" s="73">
        <f t="shared" si="6"/>
        <v>0</v>
      </c>
      <c r="OV4" s="73">
        <f t="shared" si="6"/>
        <v>0</v>
      </c>
      <c r="OW4" s="73">
        <f t="shared" si="6"/>
        <v>0</v>
      </c>
      <c r="OX4" s="73">
        <f t="shared" ref="OX4:RI4" si="7">SUM(OX5:OX35)</f>
        <v>0</v>
      </c>
      <c r="OY4" s="73">
        <f t="shared" si="7"/>
        <v>0</v>
      </c>
      <c r="OZ4" s="73">
        <f t="shared" si="7"/>
        <v>0</v>
      </c>
      <c r="PA4" s="73">
        <f t="shared" si="7"/>
        <v>0</v>
      </c>
      <c r="PB4" s="73">
        <f t="shared" si="7"/>
        <v>0</v>
      </c>
      <c r="PC4" s="73">
        <f t="shared" si="7"/>
        <v>0</v>
      </c>
      <c r="PD4" s="73">
        <f t="shared" si="7"/>
        <v>0</v>
      </c>
      <c r="PE4" s="73">
        <f t="shared" si="7"/>
        <v>0</v>
      </c>
      <c r="PF4" s="73">
        <f t="shared" si="7"/>
        <v>0</v>
      </c>
      <c r="PG4" s="73">
        <f t="shared" si="7"/>
        <v>0</v>
      </c>
      <c r="PH4" s="73">
        <f t="shared" si="7"/>
        <v>0</v>
      </c>
      <c r="PI4" s="73">
        <f t="shared" si="7"/>
        <v>0</v>
      </c>
      <c r="PJ4" s="73">
        <f t="shared" si="7"/>
        <v>0</v>
      </c>
      <c r="PK4" s="73">
        <f t="shared" si="7"/>
        <v>0</v>
      </c>
      <c r="PL4" s="73">
        <f t="shared" si="7"/>
        <v>0</v>
      </c>
      <c r="PM4" s="73">
        <f t="shared" si="7"/>
        <v>0</v>
      </c>
      <c r="PN4" s="73">
        <f t="shared" si="7"/>
        <v>0</v>
      </c>
      <c r="PO4" s="73">
        <f t="shared" si="7"/>
        <v>0</v>
      </c>
      <c r="PP4" s="73">
        <f t="shared" si="7"/>
        <v>0</v>
      </c>
      <c r="PQ4" s="73">
        <f t="shared" si="7"/>
        <v>0</v>
      </c>
      <c r="PR4" s="73">
        <f t="shared" si="7"/>
        <v>0</v>
      </c>
      <c r="PS4" s="73">
        <f t="shared" si="7"/>
        <v>0</v>
      </c>
      <c r="PT4" s="73">
        <f t="shared" si="7"/>
        <v>0</v>
      </c>
      <c r="PU4" s="73">
        <f t="shared" si="7"/>
        <v>0</v>
      </c>
      <c r="PV4" s="73">
        <f t="shared" si="7"/>
        <v>0</v>
      </c>
      <c r="PW4" s="73">
        <f t="shared" si="7"/>
        <v>0</v>
      </c>
      <c r="PX4" s="73">
        <f t="shared" si="7"/>
        <v>0</v>
      </c>
      <c r="PY4" s="73">
        <f t="shared" si="7"/>
        <v>0</v>
      </c>
      <c r="PZ4" s="73">
        <f t="shared" si="7"/>
        <v>0</v>
      </c>
      <c r="QA4" s="73">
        <f t="shared" si="7"/>
        <v>0</v>
      </c>
      <c r="QB4" s="73">
        <f t="shared" si="7"/>
        <v>0</v>
      </c>
      <c r="QC4" s="73">
        <f t="shared" si="7"/>
        <v>0</v>
      </c>
      <c r="QD4" s="73">
        <f t="shared" si="7"/>
        <v>0</v>
      </c>
      <c r="QE4" s="73">
        <f t="shared" si="7"/>
        <v>0</v>
      </c>
      <c r="QF4" s="73">
        <f t="shared" si="7"/>
        <v>0</v>
      </c>
      <c r="QG4" s="73">
        <f t="shared" si="7"/>
        <v>0</v>
      </c>
      <c r="QH4" s="73">
        <f t="shared" si="7"/>
        <v>0</v>
      </c>
      <c r="QI4" s="73">
        <f t="shared" si="7"/>
        <v>0</v>
      </c>
      <c r="QJ4" s="73">
        <f t="shared" si="7"/>
        <v>0</v>
      </c>
      <c r="QK4" s="73">
        <f t="shared" si="7"/>
        <v>0</v>
      </c>
      <c r="QL4" s="73">
        <f t="shared" si="7"/>
        <v>0</v>
      </c>
      <c r="QM4" s="73">
        <f t="shared" si="7"/>
        <v>0</v>
      </c>
      <c r="QN4" s="73">
        <f t="shared" si="7"/>
        <v>0</v>
      </c>
      <c r="QO4" s="73">
        <f t="shared" si="7"/>
        <v>0</v>
      </c>
      <c r="QP4" s="73">
        <f t="shared" si="7"/>
        <v>0</v>
      </c>
      <c r="QQ4" s="73">
        <f t="shared" si="7"/>
        <v>0</v>
      </c>
      <c r="QR4" s="73">
        <f t="shared" si="7"/>
        <v>0</v>
      </c>
      <c r="QS4" s="73">
        <f t="shared" si="7"/>
        <v>0</v>
      </c>
      <c r="QT4" s="73">
        <f t="shared" si="7"/>
        <v>0</v>
      </c>
      <c r="QU4" s="73">
        <f t="shared" si="7"/>
        <v>0</v>
      </c>
      <c r="QV4" s="73">
        <f t="shared" si="7"/>
        <v>0</v>
      </c>
      <c r="QW4" s="73">
        <f t="shared" si="7"/>
        <v>0</v>
      </c>
      <c r="QX4" s="73">
        <f t="shared" si="7"/>
        <v>0</v>
      </c>
      <c r="QY4" s="73">
        <f t="shared" si="7"/>
        <v>0</v>
      </c>
      <c r="QZ4" s="73">
        <f t="shared" si="7"/>
        <v>0</v>
      </c>
      <c r="RA4" s="73">
        <f t="shared" si="7"/>
        <v>0</v>
      </c>
      <c r="RB4" s="73">
        <f t="shared" si="7"/>
        <v>0</v>
      </c>
      <c r="RC4" s="73">
        <f t="shared" si="7"/>
        <v>0</v>
      </c>
      <c r="RD4" s="73">
        <f t="shared" si="7"/>
        <v>0</v>
      </c>
      <c r="RE4" s="73">
        <f t="shared" si="7"/>
        <v>0</v>
      </c>
      <c r="RF4" s="73">
        <f t="shared" si="7"/>
        <v>0</v>
      </c>
      <c r="RG4" s="73">
        <f t="shared" si="7"/>
        <v>0</v>
      </c>
      <c r="RH4" s="73">
        <f t="shared" si="7"/>
        <v>0</v>
      </c>
      <c r="RI4" s="73">
        <f t="shared" si="7"/>
        <v>0</v>
      </c>
      <c r="RJ4" s="73">
        <f t="shared" ref="RJ4:SY4" si="8">SUM(RJ5:RJ35)</f>
        <v>0</v>
      </c>
      <c r="RK4" s="73">
        <f t="shared" si="8"/>
        <v>0</v>
      </c>
      <c r="RL4" s="73">
        <f t="shared" si="8"/>
        <v>0</v>
      </c>
      <c r="RM4" s="73">
        <f t="shared" si="8"/>
        <v>0</v>
      </c>
      <c r="RN4" s="73">
        <f t="shared" si="8"/>
        <v>0</v>
      </c>
      <c r="RO4" s="73">
        <f t="shared" si="8"/>
        <v>0</v>
      </c>
      <c r="RP4" s="73">
        <f t="shared" si="8"/>
        <v>0</v>
      </c>
      <c r="RQ4" s="73">
        <f t="shared" si="8"/>
        <v>0</v>
      </c>
      <c r="RR4" s="73">
        <f t="shared" si="8"/>
        <v>0</v>
      </c>
      <c r="RS4" s="73">
        <f t="shared" si="8"/>
        <v>0</v>
      </c>
      <c r="RT4" s="73">
        <f t="shared" si="8"/>
        <v>0</v>
      </c>
      <c r="RU4" s="73">
        <f t="shared" si="8"/>
        <v>0</v>
      </c>
      <c r="RV4" s="73">
        <f t="shared" si="8"/>
        <v>0</v>
      </c>
      <c r="RW4" s="73">
        <f t="shared" si="8"/>
        <v>0</v>
      </c>
      <c r="RX4" s="73">
        <f t="shared" si="8"/>
        <v>0</v>
      </c>
      <c r="RY4" s="73">
        <f t="shared" si="8"/>
        <v>0</v>
      </c>
      <c r="RZ4" s="73">
        <f t="shared" si="8"/>
        <v>0</v>
      </c>
      <c r="SA4" s="73">
        <f t="shared" si="8"/>
        <v>0</v>
      </c>
      <c r="SB4" s="73">
        <f t="shared" si="8"/>
        <v>0</v>
      </c>
      <c r="SC4" s="73">
        <f t="shared" si="8"/>
        <v>0</v>
      </c>
      <c r="SD4" s="73">
        <f t="shared" si="8"/>
        <v>0</v>
      </c>
      <c r="SE4" s="73">
        <f t="shared" si="8"/>
        <v>0</v>
      </c>
      <c r="SF4" s="73">
        <f t="shared" si="8"/>
        <v>0</v>
      </c>
      <c r="SG4" s="73">
        <f t="shared" si="8"/>
        <v>0</v>
      </c>
      <c r="SH4" s="73">
        <f t="shared" si="8"/>
        <v>0</v>
      </c>
      <c r="SI4" s="73">
        <f t="shared" si="8"/>
        <v>0</v>
      </c>
      <c r="SJ4" s="73">
        <f t="shared" si="8"/>
        <v>0</v>
      </c>
      <c r="SK4" s="73">
        <f t="shared" si="8"/>
        <v>0</v>
      </c>
      <c r="SL4" s="73">
        <f t="shared" si="8"/>
        <v>0</v>
      </c>
      <c r="SM4" s="73">
        <f t="shared" si="8"/>
        <v>0</v>
      </c>
      <c r="SN4" s="73">
        <f t="shared" si="8"/>
        <v>0</v>
      </c>
      <c r="SO4" s="73">
        <f t="shared" si="8"/>
        <v>0</v>
      </c>
      <c r="SP4" s="73">
        <f t="shared" si="8"/>
        <v>0</v>
      </c>
      <c r="SQ4" s="73">
        <f t="shared" si="8"/>
        <v>0</v>
      </c>
      <c r="SR4" s="73">
        <f t="shared" si="8"/>
        <v>0</v>
      </c>
      <c r="SS4" s="73">
        <f t="shared" si="8"/>
        <v>0</v>
      </c>
      <c r="ST4" s="73">
        <f t="shared" si="8"/>
        <v>0</v>
      </c>
      <c r="SU4" s="73">
        <f t="shared" si="8"/>
        <v>0</v>
      </c>
      <c r="SV4" s="73">
        <f t="shared" si="8"/>
        <v>0</v>
      </c>
      <c r="SW4" s="73">
        <f t="shared" si="8"/>
        <v>0</v>
      </c>
      <c r="SX4" s="73">
        <f t="shared" si="8"/>
        <v>0</v>
      </c>
      <c r="SY4" s="73">
        <f t="shared" si="8"/>
        <v>0</v>
      </c>
    </row>
    <row r="5" spans="1:519">
      <c r="A5" s="71" t="s">
        <v>94</v>
      </c>
      <c r="B5" s="72">
        <f t="shared" ref="B5:B35" si="9">SUM(AD5:AO5)/1000</f>
        <v>2.0152607175E-2</v>
      </c>
      <c r="C5" s="72">
        <f t="shared" ref="C5:C35" si="10">SUM(AP5:BA5)/1000</f>
        <v>0.17000391397499998</v>
      </c>
      <c r="D5" s="72">
        <f t="shared" ref="D5:D35" si="11">SUM(BB5:BM5)/1000</f>
        <v>2.2687922475E-2</v>
      </c>
      <c r="E5" s="72">
        <f t="shared" ref="E5:E35" si="12">SUM(BN5:BY5)/1000</f>
        <v>1.1381361075000001E-2</v>
      </c>
      <c r="F5" s="72">
        <f t="shared" ref="F5:F35" si="13">SUM(BZ5:CK5)/1000</f>
        <v>0.113360875875</v>
      </c>
      <c r="G5" s="72">
        <f t="shared" ref="G5:G35" si="14">SUM(CL5:CW5)/1000</f>
        <v>2.0475426825E-2</v>
      </c>
      <c r="H5" s="72">
        <f t="shared" ref="H5:H35" si="15">SUM(CX5:DI5)/1000</f>
        <v>3.7136070224999998E-2</v>
      </c>
      <c r="I5" s="72">
        <f t="shared" ref="I5:I35" si="16">SUM(DJ5:DU5)/1000</f>
        <v>9.4216095900000005E-2</v>
      </c>
      <c r="J5" s="72">
        <f t="shared" ref="J5:J35" si="17">SUM(DV5:EG5)/1000</f>
        <v>6.0213738374999999E-2</v>
      </c>
      <c r="K5" s="72">
        <f t="shared" ref="K5:K35" si="18">SUM(EH5:ES5)/1000</f>
        <v>4.8682777949999999E-2</v>
      </c>
      <c r="L5" s="72">
        <f t="shared" ref="L5:L35" si="19">SUM(ET5:FE5)/1000</f>
        <v>0.1390171644</v>
      </c>
      <c r="M5" s="72">
        <f t="shared" ref="M5:M35" si="20">SUM(FF5:FQ5)/1000</f>
        <v>0.20574241132500001</v>
      </c>
      <c r="N5" s="72">
        <f t="shared" ref="N5:N35" si="21">SUM(FR5:GC5)/1000</f>
        <v>7.7929450875E-2</v>
      </c>
      <c r="O5" s="72">
        <f t="shared" ref="O5:O35" si="22">SUM(GD5:GO5)/1000</f>
        <v>8.3409511275000001E-2</v>
      </c>
      <c r="P5" s="72">
        <f t="shared" ref="P5:P35" si="23">SUM(GP5:HA5)/1000</f>
        <v>0.33951966164999997</v>
      </c>
      <c r="Q5" s="72">
        <f t="shared" ref="Q5:Q35" si="24">SUM(HB5:HM5)/1000</f>
        <v>0.50702369175000006</v>
      </c>
      <c r="R5" s="72">
        <f t="shared" ref="R5:R35" si="25">SUM(HN5:HY5)/1000</f>
        <v>6.4563930000000004E-3</v>
      </c>
      <c r="S5" s="72">
        <f t="shared" ref="S5:S35" si="26">SUM(HZ5:IK5)/1000</f>
        <v>0.119187376875</v>
      </c>
      <c r="T5" s="72">
        <f t="shared" ref="T5:T35" si="27">SUM(IL5:IW5)/1000</f>
        <v>3.2443374824999996E-2</v>
      </c>
      <c r="U5" s="72">
        <f t="shared" ref="U5:U35" si="28">SUM(IX5:JI5)/1000</f>
        <v>6.0875124974999993E-2</v>
      </c>
      <c r="V5" s="72">
        <f t="shared" ref="V5:V35" si="29">SUM(JJ5:JU5)/1000</f>
        <v>9.5908930650000002E-2</v>
      </c>
      <c r="W5" s="72">
        <f t="shared" ref="W5:W35" si="30">SUM(JV5:KG5)/1000</f>
        <v>0</v>
      </c>
      <c r="X5" s="72">
        <f t="shared" ref="X5:X35" si="31">SUM(KH5:KS5)/1000</f>
        <v>0.13840301970000002</v>
      </c>
      <c r="Y5" s="72">
        <f t="shared" ref="Y5:Y35" si="32">SUM(KT5:LE5)/1000</f>
        <v>0</v>
      </c>
      <c r="Z5" s="72">
        <f t="shared" ref="Z5:Z35" si="33">SUM(LF5:LQ5)/1000</f>
        <v>0</v>
      </c>
      <c r="AA5" s="72">
        <f t="shared" ref="AA5:AA35" si="34">SUM(LR5:MC5)/1000</f>
        <v>0</v>
      </c>
      <c r="AB5" s="72"/>
      <c r="AD5" s="73">
        <v>1.7636976</v>
      </c>
      <c r="AE5" s="73">
        <v>3.9486354750000001</v>
      </c>
      <c r="AF5" s="73">
        <v>3.6573104250000004</v>
      </c>
      <c r="AG5" s="73">
        <v>4.8974103000000007</v>
      </c>
      <c r="AH5" s="73">
        <v>2.834514</v>
      </c>
      <c r="AI5" s="73">
        <v>1.1967947999999999</v>
      </c>
      <c r="AJ5" s="73">
        <v>1.8542445750000001</v>
      </c>
      <c r="AK5" s="73"/>
      <c r="AL5" s="73"/>
      <c r="AM5" s="73"/>
      <c r="AN5" s="73"/>
      <c r="AO5" s="73"/>
      <c r="AP5" s="73"/>
      <c r="AQ5" s="73">
        <v>83.980350899999991</v>
      </c>
      <c r="AR5" s="73">
        <v>31.974892650000001</v>
      </c>
      <c r="AS5" s="73">
        <v>16.951968450000003</v>
      </c>
      <c r="AT5" s="73">
        <v>1.499930325</v>
      </c>
      <c r="AU5" s="73">
        <v>16.991336700000002</v>
      </c>
      <c r="AV5" s="73">
        <v>18.605434949999999</v>
      </c>
      <c r="AW5" s="73"/>
      <c r="AX5" s="73"/>
      <c r="AY5" s="73"/>
      <c r="AZ5" s="73"/>
      <c r="BA5" s="73"/>
      <c r="BB5" s="73"/>
      <c r="BC5" s="73"/>
      <c r="BD5" s="73">
        <v>1.413320175</v>
      </c>
      <c r="BE5" s="73">
        <v>3.7478574</v>
      </c>
      <c r="BF5" s="73">
        <v>11.530960425</v>
      </c>
      <c r="BG5" s="73">
        <v>5.9957844750000007</v>
      </c>
      <c r="BH5" s="73"/>
      <c r="BI5" s="73"/>
      <c r="BJ5" s="73"/>
      <c r="BK5" s="73"/>
      <c r="BL5" s="73"/>
      <c r="BM5" s="73"/>
      <c r="BN5" s="73"/>
      <c r="BO5" s="73"/>
      <c r="BP5" s="73">
        <v>1.6534665</v>
      </c>
      <c r="BQ5" s="73"/>
      <c r="BR5" s="73">
        <v>8.8421089500000001</v>
      </c>
      <c r="BS5" s="73">
        <v>0.66138660000000005</v>
      </c>
      <c r="BT5" s="73"/>
      <c r="BU5" s="73"/>
      <c r="BV5" s="73">
        <v>0.224399025</v>
      </c>
      <c r="BW5" s="73"/>
      <c r="BX5" s="73"/>
      <c r="BY5" s="73"/>
      <c r="BZ5" s="73">
        <v>11.263256325</v>
      </c>
      <c r="CA5" s="73">
        <v>20.125049399999998</v>
      </c>
      <c r="CB5" s="73">
        <v>3.350238075</v>
      </c>
      <c r="CC5" s="73">
        <v>34.616502224999998</v>
      </c>
      <c r="CD5" s="73">
        <v>6.1217628749999999</v>
      </c>
      <c r="CE5" s="73">
        <v>8.6925096000000011</v>
      </c>
      <c r="CF5" s="73">
        <v>26.888514749999999</v>
      </c>
      <c r="CG5" s="73">
        <v>2.3030426250000002</v>
      </c>
      <c r="CH5" s="73"/>
      <c r="CI5" s="73"/>
      <c r="CJ5" s="73"/>
      <c r="CK5" s="73"/>
      <c r="CL5" s="73"/>
      <c r="CM5" s="73">
        <v>7.7240506499999997</v>
      </c>
      <c r="CN5" s="73"/>
      <c r="CO5" s="73">
        <v>2.7360933749999998</v>
      </c>
      <c r="CP5" s="73"/>
      <c r="CQ5" s="73">
        <v>0.34644060000000004</v>
      </c>
      <c r="CR5" s="73">
        <v>3.3620485500000004</v>
      </c>
      <c r="CS5" s="73"/>
      <c r="CT5" s="73"/>
      <c r="CU5" s="73">
        <v>6.3067936499999995</v>
      </c>
      <c r="CV5" s="73"/>
      <c r="CW5" s="73"/>
      <c r="CX5" s="73"/>
      <c r="CY5" s="73"/>
      <c r="CZ5" s="73">
        <v>5.1178724999999998</v>
      </c>
      <c r="DA5" s="73">
        <v>2.0274648750000002</v>
      </c>
      <c r="DB5" s="73">
        <v>16.022877749999999</v>
      </c>
      <c r="DC5" s="73">
        <v>1.8227499749999998</v>
      </c>
      <c r="DD5" s="73">
        <v>12.145105125000001</v>
      </c>
      <c r="DE5" s="73"/>
      <c r="DF5" s="73"/>
      <c r="DG5" s="73"/>
      <c r="DH5" s="73"/>
      <c r="DI5" s="73"/>
      <c r="DJ5" s="73"/>
      <c r="DK5" s="73"/>
      <c r="DL5" s="73">
        <v>36.081001125</v>
      </c>
      <c r="DM5" s="73">
        <v>6.4327720500000005</v>
      </c>
      <c r="DN5" s="73">
        <v>19.172337750000001</v>
      </c>
      <c r="DO5" s="73">
        <v>24.927975900000003</v>
      </c>
      <c r="DP5" s="73">
        <v>7.6020090749999998</v>
      </c>
      <c r="DQ5" s="73"/>
      <c r="DR5" s="73"/>
      <c r="DS5" s="73"/>
      <c r="DT5" s="73"/>
      <c r="DU5" s="73"/>
      <c r="DV5" s="73"/>
      <c r="DW5" s="73">
        <v>3.9407618249999996</v>
      </c>
      <c r="DX5" s="73">
        <v>3.0077343000000001</v>
      </c>
      <c r="DY5" s="73">
        <v>45.856137599999997</v>
      </c>
      <c r="DZ5" s="73">
        <v>3.2439438000000003</v>
      </c>
      <c r="EA5" s="73">
        <v>4.1651608500000004</v>
      </c>
      <c r="EB5" s="73"/>
      <c r="EC5" s="73"/>
      <c r="ED5" s="73"/>
      <c r="EE5" s="73"/>
      <c r="EF5" s="73"/>
      <c r="EG5" s="73"/>
      <c r="EH5" s="73"/>
      <c r="EI5" s="73">
        <v>4.1494135500000002</v>
      </c>
      <c r="EJ5" s="73">
        <v>6.5981186999999997</v>
      </c>
      <c r="EK5" s="73">
        <v>15.578016524999999</v>
      </c>
      <c r="EL5" s="73">
        <v>0.54328185000000007</v>
      </c>
      <c r="EM5" s="73">
        <v>1.7440134749999998</v>
      </c>
      <c r="EN5" s="73">
        <v>5.2910928000000004</v>
      </c>
      <c r="EO5" s="73">
        <v>7.8736500000000011E-3</v>
      </c>
      <c r="EP5" s="73"/>
      <c r="EQ5" s="73">
        <v>14.7709674</v>
      </c>
      <c r="ER5" s="73"/>
      <c r="ES5" s="73"/>
      <c r="ET5" s="73"/>
      <c r="EU5" s="73">
        <v>7.1295900750000003</v>
      </c>
      <c r="EV5" s="73">
        <v>46.46240865</v>
      </c>
      <c r="EW5" s="73">
        <v>7.9917547500000001</v>
      </c>
      <c r="EX5" s="73">
        <v>23.105225924999999</v>
      </c>
      <c r="EY5" s="73">
        <v>28.711264724999999</v>
      </c>
      <c r="EZ5" s="73">
        <v>17.255103975000001</v>
      </c>
      <c r="FA5" s="73"/>
      <c r="FB5" s="73">
        <v>8.361816300000001</v>
      </c>
      <c r="FC5" s="73"/>
      <c r="FD5" s="73"/>
      <c r="FE5" s="73"/>
      <c r="FF5" s="73">
        <v>7.6295668500000007</v>
      </c>
      <c r="FG5" s="73">
        <v>3.9998141999999999</v>
      </c>
      <c r="FH5" s="73">
        <v>58.442167124999997</v>
      </c>
      <c r="FI5" s="73">
        <v>68.788143224999999</v>
      </c>
      <c r="FJ5" s="73">
        <v>46.005736949999999</v>
      </c>
      <c r="FK5" s="73">
        <v>18.88888635</v>
      </c>
      <c r="FL5" s="73">
        <v>1.9762861500000002</v>
      </c>
      <c r="FM5" s="73"/>
      <c r="FN5" s="73">
        <v>1.1810474999999999E-2</v>
      </c>
      <c r="FO5" s="73"/>
      <c r="FP5" s="73"/>
      <c r="FQ5" s="73"/>
      <c r="FR5" s="73"/>
      <c r="FS5" s="73">
        <v>1.932981075</v>
      </c>
      <c r="FT5" s="73">
        <v>17.597607750000002</v>
      </c>
      <c r="FU5" s="73">
        <v>32.809499549999998</v>
      </c>
      <c r="FV5" s="73">
        <v>0.79917547500000008</v>
      </c>
      <c r="FW5" s="73"/>
      <c r="FX5" s="73">
        <v>1.9684125E-2</v>
      </c>
      <c r="FY5" s="73">
        <v>4.7241899999999996E-2</v>
      </c>
      <c r="FZ5" s="73"/>
      <c r="GA5" s="73"/>
      <c r="GB5" s="73"/>
      <c r="GC5" s="73">
        <v>24.723261000000001</v>
      </c>
      <c r="GD5" s="73"/>
      <c r="GE5" s="73">
        <v>53.363662875000003</v>
      </c>
      <c r="GF5" s="73">
        <v>0.75587039999999994</v>
      </c>
      <c r="GG5" s="73">
        <v>4.6730112750000004</v>
      </c>
      <c r="GH5" s="73"/>
      <c r="GI5" s="73">
        <v>11.247509024999999</v>
      </c>
      <c r="GJ5" s="73">
        <v>5.3383346999999999</v>
      </c>
      <c r="GK5" s="73"/>
      <c r="GL5" s="73"/>
      <c r="GM5" s="73"/>
      <c r="GN5" s="73">
        <v>8.0311230000000009</v>
      </c>
      <c r="GO5" s="73"/>
      <c r="GP5" s="73"/>
      <c r="GQ5" s="73">
        <v>69.162141599999998</v>
      </c>
      <c r="GR5" s="73">
        <v>98.818244324999995</v>
      </c>
      <c r="GS5" s="73">
        <v>29.786017950000002</v>
      </c>
      <c r="GT5" s="73">
        <v>39.281639849999998</v>
      </c>
      <c r="GU5" s="73">
        <v>59.678330175000006</v>
      </c>
      <c r="GV5" s="73">
        <v>42.793287749999998</v>
      </c>
      <c r="GW5" s="73"/>
      <c r="GX5" s="73"/>
      <c r="GY5" s="73"/>
      <c r="GZ5" s="73"/>
      <c r="HA5" s="73"/>
      <c r="HB5" s="73">
        <v>35.266078350000001</v>
      </c>
      <c r="HC5" s="73">
        <v>237.20945354999998</v>
      </c>
      <c r="HD5" s="73">
        <v>91.830379949999994</v>
      </c>
      <c r="HE5" s="73">
        <v>29.636418599999999</v>
      </c>
      <c r="HF5" s="73">
        <v>54.214017074999994</v>
      </c>
      <c r="HG5" s="73">
        <v>58.788607724999999</v>
      </c>
      <c r="HH5" s="73">
        <v>7.8736500000000001E-2</v>
      </c>
      <c r="HI5" s="73"/>
      <c r="HJ5" s="73"/>
      <c r="HK5" s="73"/>
      <c r="HL5" s="73"/>
      <c r="HM5" s="73"/>
      <c r="HN5" s="73"/>
      <c r="HO5" s="73"/>
      <c r="HP5" s="73"/>
      <c r="HQ5" s="73">
        <v>4.625769375</v>
      </c>
      <c r="HR5" s="73">
        <v>1.3227732000000001</v>
      </c>
      <c r="HS5" s="73">
        <v>0.37793520000000003</v>
      </c>
      <c r="HT5" s="73">
        <v>3.5431425000000003E-2</v>
      </c>
      <c r="HU5" s="73">
        <v>9.4483800000000007E-2</v>
      </c>
      <c r="HV5" s="73"/>
      <c r="HW5" s="73"/>
      <c r="HX5" s="73"/>
      <c r="HY5" s="73"/>
      <c r="HZ5" s="73"/>
      <c r="IA5" s="73"/>
      <c r="IB5" s="73">
        <v>6.1138892250000003</v>
      </c>
      <c r="IC5" s="73">
        <v>16.0937406</v>
      </c>
      <c r="ID5" s="73">
        <v>31.612704749999999</v>
      </c>
      <c r="IE5" s="73">
        <v>55.745441999999997</v>
      </c>
      <c r="IF5" s="73">
        <v>9.6216003000000008</v>
      </c>
      <c r="IG5" s="73"/>
      <c r="IH5" s="73"/>
      <c r="II5" s="73"/>
      <c r="IJ5" s="73"/>
      <c r="IK5" s="73"/>
      <c r="IL5" s="73"/>
      <c r="IM5" s="73">
        <v>7.7870398500000002</v>
      </c>
      <c r="IN5" s="73">
        <v>1.2755312999999999</v>
      </c>
      <c r="IO5" s="73">
        <v>7.0508535749999997</v>
      </c>
      <c r="IP5" s="73">
        <v>6.8500755</v>
      </c>
      <c r="IQ5" s="73">
        <v>9.4050749249999992</v>
      </c>
      <c r="IR5" s="73">
        <v>3.5431425000000003E-2</v>
      </c>
      <c r="IS5" s="73">
        <v>3.936825E-2</v>
      </c>
      <c r="IT5" s="73"/>
      <c r="IU5" s="73"/>
      <c r="IV5" s="73"/>
      <c r="IW5" s="73"/>
      <c r="IX5" s="73"/>
      <c r="IY5" s="73"/>
      <c r="IZ5" s="73">
        <v>11.0860992</v>
      </c>
      <c r="JA5" s="73">
        <v>9.4090117499999995</v>
      </c>
      <c r="JB5" s="73">
        <v>12.404935575</v>
      </c>
      <c r="JC5" s="73">
        <v>27.975078450000002</v>
      </c>
      <c r="JD5" s="73"/>
      <c r="JE5" s="73"/>
      <c r="JF5" s="73"/>
      <c r="JG5" s="73"/>
      <c r="JH5" s="73"/>
      <c r="JI5" s="73"/>
      <c r="JJ5" s="73">
        <v>2.35422135</v>
      </c>
      <c r="JK5" s="73">
        <v>16.282708199999998</v>
      </c>
      <c r="JL5" s="73">
        <v>27.912089250000001</v>
      </c>
      <c r="JM5" s="73">
        <v>8.4326791500000002</v>
      </c>
      <c r="JN5" s="73">
        <v>25.931866275000001</v>
      </c>
      <c r="JO5" s="73">
        <v>4.4604227249999999</v>
      </c>
      <c r="JP5" s="73">
        <v>10.534943699999999</v>
      </c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>
        <v>2.0707699499999999</v>
      </c>
      <c r="KK5" s="73"/>
      <c r="KL5" s="73">
        <v>2.6376727500000001</v>
      </c>
      <c r="KM5" s="73">
        <v>114.640344</v>
      </c>
      <c r="KN5" s="73">
        <v>19.054233</v>
      </c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</row>
    <row r="6" spans="1:519">
      <c r="A6" s="71" t="s">
        <v>95</v>
      </c>
      <c r="B6" s="72">
        <f t="shared" si="9"/>
        <v>0</v>
      </c>
      <c r="C6" s="72">
        <f t="shared" si="10"/>
        <v>0</v>
      </c>
      <c r="D6" s="72">
        <f t="shared" si="11"/>
        <v>0</v>
      </c>
      <c r="E6" s="72">
        <f t="shared" si="12"/>
        <v>0</v>
      </c>
      <c r="F6" s="72">
        <f t="shared" si="13"/>
        <v>0</v>
      </c>
      <c r="G6" s="72">
        <f t="shared" si="14"/>
        <v>0</v>
      </c>
      <c r="H6" s="72">
        <f t="shared" si="15"/>
        <v>0</v>
      </c>
      <c r="I6" s="72">
        <f t="shared" si="16"/>
        <v>0</v>
      </c>
      <c r="J6" s="72">
        <f t="shared" si="17"/>
        <v>0</v>
      </c>
      <c r="K6" s="72">
        <f t="shared" si="18"/>
        <v>0</v>
      </c>
      <c r="L6" s="72">
        <f t="shared" si="19"/>
        <v>0</v>
      </c>
      <c r="M6" s="72">
        <f t="shared" si="20"/>
        <v>0</v>
      </c>
      <c r="N6" s="72">
        <f t="shared" si="21"/>
        <v>0</v>
      </c>
      <c r="O6" s="72">
        <f t="shared" si="22"/>
        <v>0</v>
      </c>
      <c r="P6" s="72">
        <f t="shared" si="23"/>
        <v>0</v>
      </c>
      <c r="Q6" s="72">
        <f t="shared" si="24"/>
        <v>0</v>
      </c>
      <c r="R6" s="72">
        <f t="shared" si="25"/>
        <v>0</v>
      </c>
      <c r="S6" s="72">
        <f t="shared" si="26"/>
        <v>0</v>
      </c>
      <c r="T6" s="72">
        <f t="shared" si="27"/>
        <v>0</v>
      </c>
      <c r="U6" s="72">
        <f t="shared" si="28"/>
        <v>0</v>
      </c>
      <c r="V6" s="72">
        <f t="shared" si="29"/>
        <v>0</v>
      </c>
      <c r="W6" s="72">
        <f t="shared" si="30"/>
        <v>0</v>
      </c>
      <c r="X6" s="72">
        <f t="shared" si="31"/>
        <v>0</v>
      </c>
      <c r="Y6" s="72">
        <f t="shared" si="32"/>
        <v>0</v>
      </c>
      <c r="Z6" s="72">
        <f t="shared" si="33"/>
        <v>0</v>
      </c>
      <c r="AA6" s="72">
        <f t="shared" si="34"/>
        <v>0</v>
      </c>
      <c r="AB6" s="72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</row>
    <row r="7" spans="1:519">
      <c r="A7" s="71" t="s">
        <v>96</v>
      </c>
      <c r="B7" s="72">
        <f t="shared" si="9"/>
        <v>5.5569308449499992</v>
      </c>
      <c r="C7" s="72">
        <f t="shared" si="10"/>
        <v>7.4688459693750007</v>
      </c>
      <c r="D7" s="72">
        <f t="shared" si="11"/>
        <v>17.575919781075001</v>
      </c>
      <c r="E7" s="72">
        <f t="shared" si="12"/>
        <v>1.9462284911249998</v>
      </c>
      <c r="F7" s="72">
        <f t="shared" si="13"/>
        <v>0</v>
      </c>
      <c r="G7" s="72">
        <f t="shared" si="14"/>
        <v>2.1960003532499996</v>
      </c>
      <c r="H7" s="72">
        <f t="shared" si="15"/>
        <v>7.7295622050000012E-2</v>
      </c>
      <c r="I7" s="72">
        <f t="shared" si="16"/>
        <v>1.6483486275000001E-2</v>
      </c>
      <c r="J7" s="72">
        <f t="shared" si="17"/>
        <v>5.2359772500000003E-4</v>
      </c>
      <c r="K7" s="72">
        <f t="shared" si="18"/>
        <v>0.1879440255</v>
      </c>
      <c r="L7" s="72">
        <f t="shared" si="19"/>
        <v>0.11664812475</v>
      </c>
      <c r="M7" s="72">
        <f t="shared" si="20"/>
        <v>0.40888651814999999</v>
      </c>
      <c r="N7" s="72">
        <f t="shared" si="21"/>
        <v>1.1810475E-5</v>
      </c>
      <c r="O7" s="72">
        <f t="shared" si="22"/>
        <v>2.3620950000000003E-3</v>
      </c>
      <c r="P7" s="72">
        <f t="shared" si="23"/>
        <v>2.2164324749999998E-3</v>
      </c>
      <c r="Q7" s="72">
        <f t="shared" si="24"/>
        <v>5.6375334000000003E-3</v>
      </c>
      <c r="R7" s="72">
        <f t="shared" si="25"/>
        <v>1.0586122424999999E-2</v>
      </c>
      <c r="S7" s="72">
        <f t="shared" si="26"/>
        <v>9.9837882000000013E-3</v>
      </c>
      <c r="T7" s="72">
        <f t="shared" si="27"/>
        <v>3.0982812750000002E-3</v>
      </c>
      <c r="U7" s="72">
        <f t="shared" si="28"/>
        <v>6.3776565000000004E-3</v>
      </c>
      <c r="V7" s="72">
        <f t="shared" si="29"/>
        <v>3.4250377500000006E-3</v>
      </c>
      <c r="W7" s="72">
        <f t="shared" si="30"/>
        <v>0</v>
      </c>
      <c r="X7" s="72">
        <f t="shared" si="31"/>
        <v>7.1492741999999989E-3</v>
      </c>
      <c r="Y7" s="72">
        <f t="shared" si="32"/>
        <v>2.5589362500000001E-2</v>
      </c>
      <c r="Z7" s="72">
        <f t="shared" si="33"/>
        <v>0</v>
      </c>
      <c r="AA7" s="72">
        <f t="shared" si="34"/>
        <v>0</v>
      </c>
      <c r="AB7" s="72"/>
      <c r="AD7" s="73"/>
      <c r="AE7" s="73"/>
      <c r="AF7" s="73">
        <v>13.50330975</v>
      </c>
      <c r="AG7" s="73">
        <v>999.08744850000005</v>
      </c>
      <c r="AH7" s="73">
        <v>5.5273023000000006</v>
      </c>
      <c r="AI7" s="73">
        <v>0.96845895000000004</v>
      </c>
      <c r="AJ7" s="73">
        <v>3.7636046999999997</v>
      </c>
      <c r="AK7" s="73">
        <v>941.57043525000006</v>
      </c>
      <c r="AL7" s="73"/>
      <c r="AM7" s="73">
        <v>965.152017</v>
      </c>
      <c r="AN7" s="73">
        <v>1328.3634915</v>
      </c>
      <c r="AO7" s="73">
        <v>1298.9947770000001</v>
      </c>
      <c r="AP7" s="73"/>
      <c r="AQ7" s="73">
        <v>224.28092025000001</v>
      </c>
      <c r="AR7" s="73">
        <v>5.5115550000000004</v>
      </c>
      <c r="AS7" s="73">
        <v>711.54175050000003</v>
      </c>
      <c r="AT7" s="73">
        <v>5.5312391249999999</v>
      </c>
      <c r="AU7" s="73"/>
      <c r="AV7" s="73"/>
      <c r="AW7" s="73"/>
      <c r="AX7" s="73">
        <v>2449.9649340000001</v>
      </c>
      <c r="AY7" s="73"/>
      <c r="AZ7" s="73">
        <v>1691.9686485</v>
      </c>
      <c r="BA7" s="73">
        <v>2380.046922</v>
      </c>
      <c r="BB7" s="73">
        <v>2968.5628912500001</v>
      </c>
      <c r="BC7" s="73">
        <v>3247.4475742499999</v>
      </c>
      <c r="BD7" s="73">
        <v>2548.8973462499998</v>
      </c>
      <c r="BE7" s="73">
        <v>1304.7346678500001</v>
      </c>
      <c r="BF7" s="73"/>
      <c r="BG7" s="73">
        <v>1019.04715125</v>
      </c>
      <c r="BH7" s="73">
        <v>1266.291571725</v>
      </c>
      <c r="BI7" s="73">
        <v>973.81303200000002</v>
      </c>
      <c r="BJ7" s="73">
        <v>4237.4803252499996</v>
      </c>
      <c r="BK7" s="73">
        <v>9.6452212500000005</v>
      </c>
      <c r="BL7" s="73"/>
      <c r="BM7" s="73"/>
      <c r="BN7" s="73">
        <v>5.1572407499999997</v>
      </c>
      <c r="BO7" s="73">
        <v>5.4328184999999998</v>
      </c>
      <c r="BP7" s="73">
        <v>1539.357627375</v>
      </c>
      <c r="BQ7" s="73">
        <v>14.326106175</v>
      </c>
      <c r="BR7" s="73">
        <v>366.87665857500002</v>
      </c>
      <c r="BS7" s="73">
        <v>8.5429102500000003</v>
      </c>
      <c r="BT7" s="73"/>
      <c r="BU7" s="73">
        <v>0.90546974999999996</v>
      </c>
      <c r="BV7" s="73">
        <v>0.86610149999999997</v>
      </c>
      <c r="BW7" s="73">
        <v>4.76355825</v>
      </c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>
        <v>2191.6304774999999</v>
      </c>
      <c r="CP7" s="73"/>
      <c r="CQ7" s="73"/>
      <c r="CR7" s="73"/>
      <c r="CS7" s="73"/>
      <c r="CT7" s="73">
        <v>1.3778887500000001</v>
      </c>
      <c r="CU7" s="73">
        <v>1.5353617500000001</v>
      </c>
      <c r="CV7" s="73">
        <v>1.4566252500000001</v>
      </c>
      <c r="CW7" s="73"/>
      <c r="CX7" s="73">
        <v>2.2951689749999997</v>
      </c>
      <c r="CY7" s="73">
        <v>0.74799674999999999</v>
      </c>
      <c r="CZ7" s="73">
        <v>33.175624275000004</v>
      </c>
      <c r="DA7" s="73"/>
      <c r="DB7" s="73">
        <v>10.5664383</v>
      </c>
      <c r="DC7" s="73">
        <v>12.924596475000001</v>
      </c>
      <c r="DD7" s="73">
        <v>5.2241667749999996</v>
      </c>
      <c r="DE7" s="73">
        <v>5.1178724999999998</v>
      </c>
      <c r="DF7" s="73">
        <v>2.991987</v>
      </c>
      <c r="DG7" s="73">
        <v>0.70862849999999999</v>
      </c>
      <c r="DH7" s="73">
        <v>2.1258854999999999</v>
      </c>
      <c r="DI7" s="73">
        <v>1.417257</v>
      </c>
      <c r="DJ7" s="73">
        <v>2.2046220000000001</v>
      </c>
      <c r="DK7" s="73">
        <v>0.287388225</v>
      </c>
      <c r="DL7" s="73">
        <v>0.39761932499999997</v>
      </c>
      <c r="DM7" s="73">
        <v>0.18896759999999999</v>
      </c>
      <c r="DN7" s="73">
        <v>0.287388225</v>
      </c>
      <c r="DO7" s="73">
        <v>6.452456175</v>
      </c>
      <c r="DP7" s="73">
        <v>5.1887353500000009</v>
      </c>
      <c r="DQ7" s="73">
        <v>8.6610150000000011E-2</v>
      </c>
      <c r="DR7" s="73"/>
      <c r="DS7" s="73"/>
      <c r="DT7" s="73"/>
      <c r="DU7" s="73">
        <v>1.389699225</v>
      </c>
      <c r="DV7" s="73"/>
      <c r="DW7" s="73"/>
      <c r="DX7" s="73"/>
      <c r="DY7" s="73"/>
      <c r="DZ7" s="73"/>
      <c r="EA7" s="73">
        <v>0.52359772500000001</v>
      </c>
      <c r="EB7" s="73"/>
      <c r="EC7" s="73"/>
      <c r="ED7" s="73"/>
      <c r="EE7" s="73"/>
      <c r="EF7" s="73"/>
      <c r="EG7" s="73"/>
      <c r="EH7" s="73"/>
      <c r="EI7" s="73"/>
      <c r="EJ7" s="73">
        <v>62.949831750000001</v>
      </c>
      <c r="EK7" s="73">
        <v>80.941122000000007</v>
      </c>
      <c r="EL7" s="73"/>
      <c r="EM7" s="73"/>
      <c r="EN7" s="73">
        <v>44.053071750000001</v>
      </c>
      <c r="EO7" s="73"/>
      <c r="EP7" s="73"/>
      <c r="EQ7" s="73"/>
      <c r="ER7" s="73"/>
      <c r="ES7" s="73"/>
      <c r="ET7" s="73"/>
      <c r="EU7" s="73"/>
      <c r="EV7" s="73">
        <v>10.944373499999999</v>
      </c>
      <c r="EW7" s="73">
        <v>22.006851749999999</v>
      </c>
      <c r="EX7" s="73">
        <v>57.753222749999999</v>
      </c>
      <c r="EY7" s="73">
        <v>22.006851749999999</v>
      </c>
      <c r="EZ7" s="73">
        <v>3.9368250000000002</v>
      </c>
      <c r="FA7" s="73"/>
      <c r="FB7" s="73"/>
      <c r="FC7" s="73"/>
      <c r="FD7" s="73"/>
      <c r="FE7" s="73"/>
      <c r="FF7" s="73"/>
      <c r="FG7" s="73">
        <v>22.991057999999999</v>
      </c>
      <c r="FH7" s="73">
        <v>38.462780250000002</v>
      </c>
      <c r="FI7" s="73">
        <v>339.43305149999998</v>
      </c>
      <c r="FJ7" s="73"/>
      <c r="FK7" s="73">
        <v>7.6374405000000003</v>
      </c>
      <c r="FL7" s="73">
        <v>0.36218789999999995</v>
      </c>
      <c r="FM7" s="73"/>
      <c r="FN7" s="73"/>
      <c r="FO7" s="73"/>
      <c r="FP7" s="73"/>
      <c r="FQ7" s="73"/>
      <c r="FR7" s="73"/>
      <c r="FS7" s="73"/>
      <c r="FT7" s="73">
        <v>1.1810474999999999E-2</v>
      </c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>
        <v>1.57473</v>
      </c>
      <c r="GI7" s="73"/>
      <c r="GJ7" s="73"/>
      <c r="GK7" s="73"/>
      <c r="GL7" s="73"/>
      <c r="GM7" s="73"/>
      <c r="GN7" s="73"/>
      <c r="GO7" s="73">
        <v>0.78736499999999998</v>
      </c>
      <c r="GP7" s="73">
        <v>1.57473</v>
      </c>
      <c r="GQ7" s="73"/>
      <c r="GR7" s="73"/>
      <c r="GS7" s="73"/>
      <c r="GT7" s="73"/>
      <c r="GU7" s="73"/>
      <c r="GV7" s="73"/>
      <c r="GW7" s="73"/>
      <c r="GX7" s="73"/>
      <c r="GY7" s="73">
        <v>0.64170247499999999</v>
      </c>
      <c r="GZ7" s="73"/>
      <c r="HA7" s="73"/>
      <c r="HB7" s="73"/>
      <c r="HC7" s="73">
        <v>0.64170247499999999</v>
      </c>
      <c r="HD7" s="73"/>
      <c r="HE7" s="73"/>
      <c r="HF7" s="73"/>
      <c r="HG7" s="73"/>
      <c r="HH7" s="73"/>
      <c r="HI7" s="73">
        <v>1.2440367000000001</v>
      </c>
      <c r="HJ7" s="73"/>
      <c r="HK7" s="73">
        <v>0.64170247499999999</v>
      </c>
      <c r="HL7" s="73">
        <v>3.11009175</v>
      </c>
      <c r="HM7" s="73"/>
      <c r="HN7" s="73"/>
      <c r="HO7" s="73"/>
      <c r="HP7" s="73"/>
      <c r="HQ7" s="73">
        <v>3.7517942250000003</v>
      </c>
      <c r="HR7" s="73"/>
      <c r="HS7" s="73"/>
      <c r="HT7" s="73"/>
      <c r="HU7" s="73">
        <v>3.11009175</v>
      </c>
      <c r="HV7" s="73">
        <v>0.61414469999999999</v>
      </c>
      <c r="HW7" s="73">
        <v>3.11009175</v>
      </c>
      <c r="HX7" s="73"/>
      <c r="HY7" s="73"/>
      <c r="HZ7" s="73"/>
      <c r="IA7" s="73">
        <v>3.1494599999999999</v>
      </c>
      <c r="IB7" s="73">
        <v>3.11009175</v>
      </c>
      <c r="IC7" s="73"/>
      <c r="ID7" s="73"/>
      <c r="IE7" s="73"/>
      <c r="IF7" s="73">
        <v>3.11009175</v>
      </c>
      <c r="IG7" s="73"/>
      <c r="IH7" s="73">
        <v>0.61414469999999999</v>
      </c>
      <c r="II7" s="73"/>
      <c r="IJ7" s="73"/>
      <c r="IK7" s="73"/>
      <c r="IL7" s="73"/>
      <c r="IM7" s="73"/>
      <c r="IN7" s="73"/>
      <c r="IO7" s="73">
        <v>3.0982812750000002</v>
      </c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>
        <v>4.2124027499999999</v>
      </c>
      <c r="JB7" s="73"/>
      <c r="JC7" s="73"/>
      <c r="JD7" s="73">
        <v>2.1652537500000002</v>
      </c>
      <c r="JE7" s="73"/>
      <c r="JF7" s="73"/>
      <c r="JG7" s="73"/>
      <c r="JH7" s="73"/>
      <c r="JI7" s="73"/>
      <c r="JJ7" s="73"/>
      <c r="JK7" s="73"/>
      <c r="JL7" s="73"/>
      <c r="JM7" s="73">
        <v>2.7557775000000002</v>
      </c>
      <c r="JN7" s="73">
        <v>0.66926025</v>
      </c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>
        <v>3.1888282499999998</v>
      </c>
      <c r="KK7" s="73"/>
      <c r="KL7" s="73"/>
      <c r="KM7" s="73"/>
      <c r="KN7" s="73">
        <v>0.74405992499999996</v>
      </c>
      <c r="KO7" s="73"/>
      <c r="KP7" s="73"/>
      <c r="KQ7" s="73">
        <v>3.1888282499999998</v>
      </c>
      <c r="KR7" s="73">
        <v>2.7557775E-2</v>
      </c>
      <c r="KS7" s="73"/>
      <c r="KT7" s="73"/>
      <c r="KU7" s="73">
        <v>3.1888282499999998</v>
      </c>
      <c r="KV7" s="73"/>
      <c r="KW7" s="73"/>
      <c r="KX7" s="73"/>
      <c r="KY7" s="73"/>
      <c r="KZ7" s="73">
        <v>3.1888282499999998</v>
      </c>
      <c r="LA7" s="73">
        <v>6.3776564999999996</v>
      </c>
      <c r="LB7" s="73">
        <v>6.4170247500000004</v>
      </c>
      <c r="LC7" s="73">
        <v>6.4170247500000004</v>
      </c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</row>
    <row r="8" spans="1:519">
      <c r="A8" s="71" t="s">
        <v>97</v>
      </c>
      <c r="B8" s="72">
        <f t="shared" si="9"/>
        <v>1.874767243725</v>
      </c>
      <c r="C8" s="72">
        <f t="shared" si="10"/>
        <v>3.8974567499999997E-3</v>
      </c>
      <c r="D8" s="72">
        <f t="shared" si="11"/>
        <v>0.86606213175000002</v>
      </c>
      <c r="E8" s="72">
        <f t="shared" si="12"/>
        <v>1.1809687635000001</v>
      </c>
      <c r="F8" s="72">
        <f t="shared" si="13"/>
        <v>2.7557775000000001E-5</v>
      </c>
      <c r="G8" s="72">
        <f t="shared" si="14"/>
        <v>6.0902682749999996E-3</v>
      </c>
      <c r="H8" s="72">
        <f t="shared" si="15"/>
        <v>0</v>
      </c>
      <c r="I8" s="72">
        <f t="shared" si="16"/>
        <v>1.4172569999999999E-3</v>
      </c>
      <c r="J8" s="72">
        <f t="shared" si="17"/>
        <v>0</v>
      </c>
      <c r="K8" s="72">
        <f t="shared" si="18"/>
        <v>0</v>
      </c>
      <c r="L8" s="72">
        <f t="shared" si="19"/>
        <v>9.5664847500000014E-3</v>
      </c>
      <c r="M8" s="72">
        <f t="shared" si="20"/>
        <v>1.2597840000000001E-3</v>
      </c>
      <c r="N8" s="72">
        <f t="shared" si="21"/>
        <v>0</v>
      </c>
      <c r="O8" s="72">
        <f t="shared" si="22"/>
        <v>0</v>
      </c>
      <c r="P8" s="72">
        <f t="shared" si="23"/>
        <v>0</v>
      </c>
      <c r="Q8" s="72">
        <f t="shared" si="24"/>
        <v>7.7555452500000007E-3</v>
      </c>
      <c r="R8" s="72">
        <f t="shared" si="25"/>
        <v>2.4762629250000001E-2</v>
      </c>
      <c r="S8" s="72">
        <f t="shared" si="26"/>
        <v>0</v>
      </c>
      <c r="T8" s="72">
        <f t="shared" si="27"/>
        <v>2.4329578499999996E-3</v>
      </c>
      <c r="U8" s="72">
        <f t="shared" si="28"/>
        <v>3.9368250000000004E-5</v>
      </c>
      <c r="V8" s="72">
        <f t="shared" si="29"/>
        <v>2.6297990999999995E-3</v>
      </c>
      <c r="W8" s="72">
        <f t="shared" si="30"/>
        <v>7.4799675E-5</v>
      </c>
      <c r="X8" s="72">
        <f t="shared" si="31"/>
        <v>4.7241900000000006E-5</v>
      </c>
      <c r="Y8" s="72">
        <f t="shared" si="32"/>
        <v>5.5115550000000001E-5</v>
      </c>
      <c r="Z8" s="72">
        <f t="shared" si="33"/>
        <v>0</v>
      </c>
      <c r="AA8" s="72">
        <f t="shared" si="34"/>
        <v>0</v>
      </c>
      <c r="AB8" s="72"/>
      <c r="AD8" s="73"/>
      <c r="AE8" s="73"/>
      <c r="AF8" s="73">
        <v>1873.3775445000001</v>
      </c>
      <c r="AG8" s="73"/>
      <c r="AH8" s="73"/>
      <c r="AI8" s="73">
        <v>1.389699225</v>
      </c>
      <c r="AJ8" s="73"/>
      <c r="AK8" s="73"/>
      <c r="AL8" s="73"/>
      <c r="AM8" s="73"/>
      <c r="AN8" s="73"/>
      <c r="AO8" s="73"/>
      <c r="AP8" s="73"/>
      <c r="AQ8" s="73">
        <v>3.8974567499999999</v>
      </c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>
        <v>866.06213175000005</v>
      </c>
      <c r="BJ8" s="73"/>
      <c r="BK8" s="73"/>
      <c r="BL8" s="73"/>
      <c r="BM8" s="73"/>
      <c r="BN8" s="73"/>
      <c r="BO8" s="73"/>
      <c r="BP8" s="73">
        <v>1180.9687635</v>
      </c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>
        <v>2.7557775E-2</v>
      </c>
      <c r="CH8" s="73"/>
      <c r="CI8" s="73"/>
      <c r="CJ8" s="73"/>
      <c r="CK8" s="73"/>
      <c r="CL8" s="73"/>
      <c r="CM8" s="73"/>
      <c r="CN8" s="73"/>
      <c r="CO8" s="73"/>
      <c r="CP8" s="73"/>
      <c r="CQ8" s="73">
        <v>6.0902682749999997</v>
      </c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>
        <v>1.417257</v>
      </c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>
        <v>1.4959935</v>
      </c>
      <c r="FA8" s="73"/>
      <c r="FB8" s="73"/>
      <c r="FC8" s="73">
        <v>0.157473</v>
      </c>
      <c r="FD8" s="73">
        <v>7.9130182500000004</v>
      </c>
      <c r="FE8" s="73"/>
      <c r="FF8" s="73"/>
      <c r="FG8" s="73">
        <v>1.259784</v>
      </c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>
        <v>3.9368250000000002</v>
      </c>
      <c r="HD8" s="73"/>
      <c r="HE8" s="73"/>
      <c r="HF8" s="73"/>
      <c r="HG8" s="73"/>
      <c r="HH8" s="73"/>
      <c r="HI8" s="73"/>
      <c r="HJ8" s="73">
        <v>3.8187202500000001</v>
      </c>
      <c r="HK8" s="73"/>
      <c r="HL8" s="73"/>
      <c r="HM8" s="73"/>
      <c r="HN8" s="73"/>
      <c r="HO8" s="73"/>
      <c r="HP8" s="73"/>
      <c r="HQ8" s="73"/>
      <c r="HR8" s="73"/>
      <c r="HS8" s="73"/>
      <c r="HT8" s="73">
        <v>4.7241900000000001</v>
      </c>
      <c r="HU8" s="73"/>
      <c r="HV8" s="73"/>
      <c r="HW8" s="73"/>
      <c r="HX8" s="73">
        <v>20.03843925</v>
      </c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>
        <v>1.6219718999999999</v>
      </c>
      <c r="IR8" s="73">
        <v>0.81098594999999996</v>
      </c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>
        <v>3.936825E-2</v>
      </c>
      <c r="JF8" s="73"/>
      <c r="JG8" s="73"/>
      <c r="JH8" s="73"/>
      <c r="JI8" s="73"/>
      <c r="JJ8" s="73"/>
      <c r="JK8" s="73"/>
      <c r="JL8" s="73"/>
      <c r="JM8" s="73"/>
      <c r="JN8" s="73"/>
      <c r="JO8" s="73">
        <v>2.5589362499999999</v>
      </c>
      <c r="JP8" s="73">
        <v>5.9052374999999997E-2</v>
      </c>
      <c r="JQ8" s="73"/>
      <c r="JR8" s="73">
        <v>1.1810475000000001E-2</v>
      </c>
      <c r="JS8" s="73"/>
      <c r="JT8" s="73"/>
      <c r="JU8" s="73"/>
      <c r="JV8" s="73"/>
      <c r="JW8" s="73"/>
      <c r="JX8" s="73"/>
      <c r="JY8" s="73"/>
      <c r="JZ8" s="73"/>
      <c r="KA8" s="73">
        <v>7.4799674999999996E-2</v>
      </c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>
        <v>4.7241900000000003E-2</v>
      </c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>
        <v>5.5115549999999999E-2</v>
      </c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</row>
    <row r="9" spans="1:519">
      <c r="A9" s="71" t="s">
        <v>98</v>
      </c>
      <c r="B9" s="72">
        <f t="shared" si="9"/>
        <v>2.381779125E-3</v>
      </c>
      <c r="C9" s="72">
        <f t="shared" si="10"/>
        <v>1.499930325E-3</v>
      </c>
      <c r="D9" s="72">
        <f t="shared" si="11"/>
        <v>5.3147137499999996E-4</v>
      </c>
      <c r="E9" s="72">
        <f t="shared" si="12"/>
        <v>3.89745675E-4</v>
      </c>
      <c r="F9" s="72">
        <f t="shared" si="13"/>
        <v>8.3854372500000011E-4</v>
      </c>
      <c r="G9" s="72">
        <f t="shared" si="14"/>
        <v>4.4486122500000003E-4</v>
      </c>
      <c r="H9" s="72">
        <f t="shared" si="15"/>
        <v>7.2437579999999992E-4</v>
      </c>
      <c r="I9" s="72">
        <f t="shared" si="16"/>
        <v>1.2794681249999999E-3</v>
      </c>
      <c r="J9" s="72">
        <f t="shared" si="17"/>
        <v>0.47367484717499997</v>
      </c>
      <c r="K9" s="72">
        <f t="shared" si="18"/>
        <v>0</v>
      </c>
      <c r="L9" s="72">
        <f t="shared" si="19"/>
        <v>0</v>
      </c>
      <c r="M9" s="72">
        <f t="shared" si="20"/>
        <v>2.0865172499999999E-4</v>
      </c>
      <c r="N9" s="72">
        <f t="shared" si="21"/>
        <v>3.976193250000001E-4</v>
      </c>
      <c r="O9" s="72">
        <f t="shared" si="22"/>
        <v>1.0235745E-4</v>
      </c>
      <c r="P9" s="72">
        <f t="shared" si="23"/>
        <v>2.7557775000000001E-5</v>
      </c>
      <c r="Q9" s="72">
        <f t="shared" si="24"/>
        <v>1.5747300000000001E-5</v>
      </c>
      <c r="R9" s="72">
        <f t="shared" si="25"/>
        <v>0</v>
      </c>
      <c r="S9" s="72">
        <f t="shared" si="26"/>
        <v>0</v>
      </c>
      <c r="T9" s="72">
        <f t="shared" si="27"/>
        <v>0</v>
      </c>
      <c r="U9" s="72">
        <f t="shared" si="28"/>
        <v>0</v>
      </c>
      <c r="V9" s="72">
        <f t="shared" si="29"/>
        <v>0</v>
      </c>
      <c r="W9" s="72">
        <f t="shared" si="30"/>
        <v>0</v>
      </c>
      <c r="X9" s="72">
        <f t="shared" si="31"/>
        <v>0</v>
      </c>
      <c r="Y9" s="72">
        <f t="shared" si="32"/>
        <v>0</v>
      </c>
      <c r="Z9" s="72">
        <f t="shared" si="33"/>
        <v>0</v>
      </c>
      <c r="AA9" s="72">
        <f t="shared" si="34"/>
        <v>0</v>
      </c>
      <c r="AB9" s="72"/>
      <c r="AD9" s="73"/>
      <c r="AE9" s="73"/>
      <c r="AF9" s="73"/>
      <c r="AG9" s="73"/>
      <c r="AH9" s="73"/>
      <c r="AI9" s="73"/>
      <c r="AJ9" s="73">
        <v>2.381779125</v>
      </c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>
        <v>0.14172570000000001</v>
      </c>
      <c r="AW9" s="73"/>
      <c r="AX9" s="73"/>
      <c r="AY9" s="73"/>
      <c r="AZ9" s="73">
        <v>1.3582046249999999</v>
      </c>
      <c r="BA9" s="73"/>
      <c r="BB9" s="73"/>
      <c r="BC9" s="73"/>
      <c r="BD9" s="73"/>
      <c r="BE9" s="73"/>
      <c r="BF9" s="73"/>
      <c r="BG9" s="73"/>
      <c r="BH9" s="73">
        <v>0.53147137499999997</v>
      </c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>
        <v>0.38974567500000001</v>
      </c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>
        <v>0.83854372500000007</v>
      </c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>
        <v>1.9684125E-2</v>
      </c>
      <c r="CR9" s="73">
        <v>0.42517710000000003</v>
      </c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>
        <v>0.7243757999999999</v>
      </c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>
        <v>0.63382882500000004</v>
      </c>
      <c r="DQ9" s="73">
        <v>0.64563929999999992</v>
      </c>
      <c r="DR9" s="73"/>
      <c r="DS9" s="73"/>
      <c r="DT9" s="73"/>
      <c r="DU9" s="73"/>
      <c r="DV9" s="73"/>
      <c r="DW9" s="73"/>
      <c r="DX9" s="73">
        <v>472.37963174999999</v>
      </c>
      <c r="DY9" s="73"/>
      <c r="DZ9" s="73"/>
      <c r="EA9" s="73"/>
      <c r="EB9" s="73">
        <v>1.20466845</v>
      </c>
      <c r="EC9" s="73">
        <v>9.0546974999999988E-2</v>
      </c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>
        <v>0.20865172499999998</v>
      </c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>
        <v>0.32675647500000005</v>
      </c>
      <c r="FY9" s="73">
        <v>7.0862850000000005E-2</v>
      </c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>
        <v>3.5431425000000003E-2</v>
      </c>
      <c r="GK9" s="73">
        <v>6.6926025E-2</v>
      </c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>
        <v>2.7557775E-2</v>
      </c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>
        <v>1.5747300000000002E-2</v>
      </c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</row>
    <row r="10" spans="1:519">
      <c r="A10" s="71" t="s">
        <v>99</v>
      </c>
      <c r="B10" s="72">
        <f t="shared" si="9"/>
        <v>1.4674515187500001</v>
      </c>
      <c r="C10" s="72">
        <f t="shared" si="10"/>
        <v>4.3387354642499991</v>
      </c>
      <c r="D10" s="72">
        <f t="shared" si="11"/>
        <v>4.5198687824999997</v>
      </c>
      <c r="E10" s="72">
        <f t="shared" si="12"/>
        <v>4.3736551019999999</v>
      </c>
      <c r="F10" s="72">
        <f t="shared" si="13"/>
        <v>1.8899122094999998</v>
      </c>
      <c r="G10" s="72">
        <f t="shared" si="14"/>
        <v>4.2188985112499999</v>
      </c>
      <c r="H10" s="72">
        <f t="shared" si="15"/>
        <v>5.3124697597499999</v>
      </c>
      <c r="I10" s="72">
        <f t="shared" si="16"/>
        <v>5.1236281381499991</v>
      </c>
      <c r="J10" s="72">
        <f t="shared" si="17"/>
        <v>3.8110119466499999</v>
      </c>
      <c r="K10" s="72">
        <f t="shared" si="18"/>
        <v>7.9917547500000011E-4</v>
      </c>
      <c r="L10" s="72">
        <f t="shared" si="19"/>
        <v>3.0380950944</v>
      </c>
      <c r="M10" s="72">
        <f t="shared" si="20"/>
        <v>0</v>
      </c>
      <c r="N10" s="72">
        <f t="shared" si="21"/>
        <v>0</v>
      </c>
      <c r="O10" s="72">
        <f t="shared" si="22"/>
        <v>0</v>
      </c>
      <c r="P10" s="72">
        <f t="shared" si="23"/>
        <v>0</v>
      </c>
      <c r="Q10" s="72">
        <f t="shared" si="24"/>
        <v>0</v>
      </c>
      <c r="R10" s="72">
        <f t="shared" si="25"/>
        <v>3.1494599999999995E-5</v>
      </c>
      <c r="S10" s="72">
        <f t="shared" si="26"/>
        <v>0</v>
      </c>
      <c r="T10" s="72">
        <f t="shared" si="27"/>
        <v>0</v>
      </c>
      <c r="U10" s="72">
        <f t="shared" si="28"/>
        <v>0</v>
      </c>
      <c r="V10" s="72">
        <f t="shared" si="29"/>
        <v>0</v>
      </c>
      <c r="W10" s="72">
        <f t="shared" si="30"/>
        <v>9.4483800000000012E-5</v>
      </c>
      <c r="X10" s="72">
        <f t="shared" si="31"/>
        <v>1.1810474999999999E-4</v>
      </c>
      <c r="Y10" s="72">
        <f t="shared" si="32"/>
        <v>0</v>
      </c>
      <c r="Z10" s="72">
        <f t="shared" si="33"/>
        <v>0</v>
      </c>
      <c r="AA10" s="72">
        <f t="shared" si="34"/>
        <v>0</v>
      </c>
      <c r="AB10" s="72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>
        <v>743.98118850000003</v>
      </c>
      <c r="AO10" s="73">
        <v>723.47033024999996</v>
      </c>
      <c r="AP10" s="73"/>
      <c r="AQ10" s="73"/>
      <c r="AR10" s="73">
        <v>726.42294900000002</v>
      </c>
      <c r="AS10" s="73"/>
      <c r="AT10" s="73">
        <v>758.23249499999997</v>
      </c>
      <c r="AU10" s="73"/>
      <c r="AV10" s="73">
        <v>744.02055674999997</v>
      </c>
      <c r="AW10" s="73"/>
      <c r="AX10" s="73">
        <v>686.89722600000005</v>
      </c>
      <c r="AY10" s="73"/>
      <c r="AZ10" s="73">
        <v>696.81802500000003</v>
      </c>
      <c r="BA10" s="73">
        <v>726.34421250000003</v>
      </c>
      <c r="BB10" s="73">
        <v>717.40761974999998</v>
      </c>
      <c r="BC10" s="73"/>
      <c r="BD10" s="73">
        <v>696.30623775000004</v>
      </c>
      <c r="BE10" s="73"/>
      <c r="BF10" s="73"/>
      <c r="BG10" s="73">
        <v>672.80339249999997</v>
      </c>
      <c r="BH10" s="73"/>
      <c r="BI10" s="73">
        <v>1758.5009910000001</v>
      </c>
      <c r="BJ10" s="73">
        <v>674.85054149999996</v>
      </c>
      <c r="BK10" s="73"/>
      <c r="BL10" s="73"/>
      <c r="BM10" s="73"/>
      <c r="BN10" s="73">
        <v>6.4170247500000004</v>
      </c>
      <c r="BO10" s="73">
        <v>1439.10637875</v>
      </c>
      <c r="BP10" s="73">
        <v>712.56532500000003</v>
      </c>
      <c r="BQ10" s="73"/>
      <c r="BR10" s="73">
        <v>743.94182024999998</v>
      </c>
      <c r="BS10" s="73">
        <v>744.02055674999997</v>
      </c>
      <c r="BT10" s="73"/>
      <c r="BU10" s="73"/>
      <c r="BV10" s="73"/>
      <c r="BW10" s="73"/>
      <c r="BX10" s="73">
        <v>727.60399649999999</v>
      </c>
      <c r="BY10" s="73"/>
      <c r="BZ10" s="73">
        <v>1204.5109769999999</v>
      </c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>
        <v>685.40123249999999</v>
      </c>
      <c r="CL10" s="73"/>
      <c r="CM10" s="73"/>
      <c r="CN10" s="73"/>
      <c r="CO10" s="73"/>
      <c r="CP10" s="73"/>
      <c r="CQ10" s="73">
        <v>935.27151524999999</v>
      </c>
      <c r="CR10" s="73"/>
      <c r="CS10" s="73">
        <v>723.74590799999999</v>
      </c>
      <c r="CT10" s="73">
        <v>1650.4745130000001</v>
      </c>
      <c r="CU10" s="73"/>
      <c r="CV10" s="73"/>
      <c r="CW10" s="73">
        <v>909.40657499999998</v>
      </c>
      <c r="CX10" s="73">
        <v>944.05063500000006</v>
      </c>
      <c r="CY10" s="73"/>
      <c r="CZ10" s="73"/>
      <c r="DA10" s="73"/>
      <c r="DB10" s="73"/>
      <c r="DC10" s="73">
        <v>909.40657499999998</v>
      </c>
      <c r="DD10" s="73">
        <v>868.38485850000006</v>
      </c>
      <c r="DE10" s="73">
        <v>863.58193200000005</v>
      </c>
      <c r="DF10" s="73"/>
      <c r="DG10" s="73">
        <v>817.63918424999997</v>
      </c>
      <c r="DH10" s="73"/>
      <c r="DI10" s="73">
        <v>909.40657499999998</v>
      </c>
      <c r="DJ10" s="73">
        <v>1818.7344135000001</v>
      </c>
      <c r="DK10" s="73"/>
      <c r="DL10" s="73"/>
      <c r="DM10" s="73"/>
      <c r="DN10" s="73">
        <v>837.28394100000003</v>
      </c>
      <c r="DO10" s="73">
        <v>909.40657499999998</v>
      </c>
      <c r="DP10" s="73">
        <v>1556.687531025</v>
      </c>
      <c r="DQ10" s="73"/>
      <c r="DR10" s="73"/>
      <c r="DS10" s="73">
        <v>0.69681802500000001</v>
      </c>
      <c r="DT10" s="73">
        <v>0.81885960000000002</v>
      </c>
      <c r="DU10" s="73"/>
      <c r="DV10" s="73">
        <v>1237.8952529999999</v>
      </c>
      <c r="DW10" s="73">
        <v>0.81885960000000002</v>
      </c>
      <c r="DX10" s="73"/>
      <c r="DY10" s="73"/>
      <c r="DZ10" s="73">
        <v>1722.7152517500001</v>
      </c>
      <c r="EA10" s="73"/>
      <c r="EB10" s="73"/>
      <c r="EC10" s="73"/>
      <c r="ED10" s="73"/>
      <c r="EE10" s="73">
        <v>849.58258230000001</v>
      </c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>
        <v>0.79917547500000008</v>
      </c>
      <c r="ER10" s="73"/>
      <c r="ES10" s="73"/>
      <c r="ET10" s="73"/>
      <c r="EU10" s="73">
        <v>970.46673075000001</v>
      </c>
      <c r="EV10" s="73">
        <v>1034.2118011499999</v>
      </c>
      <c r="EW10" s="73"/>
      <c r="EX10" s="73"/>
      <c r="EY10" s="73">
        <v>1033.4165625000001</v>
      </c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>
        <v>3.1494599999999998E-2</v>
      </c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>
        <v>9.4483800000000007E-2</v>
      </c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>
        <v>0.11810474999999999</v>
      </c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</row>
    <row r="11" spans="1:519">
      <c r="A11" s="71" t="s">
        <v>100</v>
      </c>
      <c r="B11" s="72">
        <f t="shared" si="9"/>
        <v>0</v>
      </c>
      <c r="C11" s="72">
        <f t="shared" si="10"/>
        <v>1.2597840000000001E-4</v>
      </c>
      <c r="D11" s="72">
        <f t="shared" si="11"/>
        <v>0</v>
      </c>
      <c r="E11" s="72">
        <f t="shared" si="12"/>
        <v>0</v>
      </c>
      <c r="F11" s="72">
        <f t="shared" si="13"/>
        <v>0</v>
      </c>
      <c r="G11" s="72">
        <f t="shared" si="14"/>
        <v>1.7912553750000001E-2</v>
      </c>
      <c r="H11" s="72">
        <f t="shared" si="15"/>
        <v>1.0944373500000001E-3</v>
      </c>
      <c r="I11" s="72">
        <f t="shared" si="16"/>
        <v>4.893473475E-3</v>
      </c>
      <c r="J11" s="72">
        <f t="shared" si="17"/>
        <v>0</v>
      </c>
      <c r="K11" s="72">
        <f t="shared" si="18"/>
        <v>9.176739074999999E-3</v>
      </c>
      <c r="L11" s="72">
        <f t="shared" si="19"/>
        <v>1.5617384775000001E-2</v>
      </c>
      <c r="M11" s="72">
        <f t="shared" si="20"/>
        <v>0</v>
      </c>
      <c r="N11" s="72">
        <f t="shared" si="21"/>
        <v>0</v>
      </c>
      <c r="O11" s="72">
        <f t="shared" si="22"/>
        <v>0</v>
      </c>
      <c r="P11" s="72">
        <f t="shared" si="23"/>
        <v>0</v>
      </c>
      <c r="Q11" s="72">
        <f t="shared" si="24"/>
        <v>0</v>
      </c>
      <c r="R11" s="72">
        <f t="shared" si="25"/>
        <v>0</v>
      </c>
      <c r="S11" s="72">
        <f t="shared" si="26"/>
        <v>0</v>
      </c>
      <c r="T11" s="72">
        <f t="shared" si="27"/>
        <v>0</v>
      </c>
      <c r="U11" s="72">
        <f t="shared" si="28"/>
        <v>0</v>
      </c>
      <c r="V11" s="72">
        <f t="shared" si="29"/>
        <v>0</v>
      </c>
      <c r="W11" s="72">
        <f t="shared" si="30"/>
        <v>0</v>
      </c>
      <c r="X11" s="72">
        <f t="shared" si="31"/>
        <v>0</v>
      </c>
      <c r="Y11" s="72">
        <f t="shared" si="32"/>
        <v>1.7715712499999999E-4</v>
      </c>
      <c r="Z11" s="72">
        <f t="shared" si="33"/>
        <v>0</v>
      </c>
      <c r="AA11" s="72">
        <f t="shared" si="34"/>
        <v>0</v>
      </c>
      <c r="AB11" s="72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>
        <v>0.12597840000000002</v>
      </c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>
        <v>12.95215425</v>
      </c>
      <c r="CV11" s="73"/>
      <c r="CW11" s="73">
        <v>4.9603995000000003</v>
      </c>
      <c r="CX11" s="73"/>
      <c r="CY11" s="73"/>
      <c r="CZ11" s="73"/>
      <c r="DA11" s="73"/>
      <c r="DB11" s="73"/>
      <c r="DC11" s="73"/>
      <c r="DD11" s="73">
        <v>0.28345140000000002</v>
      </c>
      <c r="DE11" s="73"/>
      <c r="DF11" s="73">
        <v>0.81098595000000007</v>
      </c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>
        <v>0.79917547500000008</v>
      </c>
      <c r="DR11" s="73">
        <v>1.62984555</v>
      </c>
      <c r="DS11" s="73"/>
      <c r="DT11" s="73">
        <v>1.6495296749999999</v>
      </c>
      <c r="DU11" s="73">
        <v>0.81492277499999999</v>
      </c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>
        <v>0.83460689999999993</v>
      </c>
      <c r="EI11" s="73">
        <v>0.83460689999999993</v>
      </c>
      <c r="EJ11" s="73"/>
      <c r="EK11" s="73">
        <v>0.83460689999999993</v>
      </c>
      <c r="EL11" s="73">
        <v>0.83460689999999993</v>
      </c>
      <c r="EM11" s="73"/>
      <c r="EN11" s="73">
        <v>0.83067007500000012</v>
      </c>
      <c r="EO11" s="73">
        <v>1.6692137999999999</v>
      </c>
      <c r="EP11" s="73">
        <v>0.83460689999999993</v>
      </c>
      <c r="EQ11" s="73"/>
      <c r="ER11" s="73">
        <v>0.83460689999999993</v>
      </c>
      <c r="ES11" s="73">
        <v>1.6692137999999999</v>
      </c>
      <c r="ET11" s="73"/>
      <c r="EU11" s="73"/>
      <c r="EV11" s="73">
        <v>1.6416560250000001</v>
      </c>
      <c r="EW11" s="73"/>
      <c r="EX11" s="73">
        <v>6.8500755</v>
      </c>
      <c r="EY11" s="73"/>
      <c r="EZ11" s="73"/>
      <c r="FA11" s="73"/>
      <c r="FB11" s="73">
        <v>7.12565325</v>
      </c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>
        <v>0.177157125</v>
      </c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</row>
    <row r="12" spans="1:519">
      <c r="A12" s="71" t="s">
        <v>101</v>
      </c>
      <c r="B12" s="72">
        <f t="shared" si="9"/>
        <v>0</v>
      </c>
      <c r="C12" s="72">
        <f t="shared" si="10"/>
        <v>0</v>
      </c>
      <c r="D12" s="72">
        <f t="shared" si="11"/>
        <v>0</v>
      </c>
      <c r="E12" s="72">
        <f t="shared" si="12"/>
        <v>0</v>
      </c>
      <c r="F12" s="72">
        <f t="shared" si="13"/>
        <v>0</v>
      </c>
      <c r="G12" s="72">
        <f t="shared" si="14"/>
        <v>0</v>
      </c>
      <c r="H12" s="72">
        <f t="shared" si="15"/>
        <v>0</v>
      </c>
      <c r="I12" s="72">
        <f t="shared" si="16"/>
        <v>0</v>
      </c>
      <c r="J12" s="72">
        <f t="shared" si="17"/>
        <v>0</v>
      </c>
      <c r="K12" s="72">
        <f t="shared" si="18"/>
        <v>0</v>
      </c>
      <c r="L12" s="72">
        <f t="shared" si="19"/>
        <v>0</v>
      </c>
      <c r="M12" s="72">
        <f t="shared" si="20"/>
        <v>0</v>
      </c>
      <c r="N12" s="72">
        <f t="shared" si="21"/>
        <v>0</v>
      </c>
      <c r="O12" s="72">
        <f t="shared" si="22"/>
        <v>0</v>
      </c>
      <c r="P12" s="72">
        <f t="shared" si="23"/>
        <v>0</v>
      </c>
      <c r="Q12" s="72">
        <f t="shared" si="24"/>
        <v>0</v>
      </c>
      <c r="R12" s="72">
        <f t="shared" si="25"/>
        <v>0</v>
      </c>
      <c r="S12" s="72">
        <f t="shared" si="26"/>
        <v>0</v>
      </c>
      <c r="T12" s="72">
        <f t="shared" si="27"/>
        <v>0</v>
      </c>
      <c r="U12" s="72">
        <f t="shared" si="28"/>
        <v>0</v>
      </c>
      <c r="V12" s="72">
        <f t="shared" si="29"/>
        <v>0</v>
      </c>
      <c r="W12" s="72">
        <f t="shared" si="30"/>
        <v>3.1494599999999995E-5</v>
      </c>
      <c r="X12" s="72">
        <f t="shared" si="31"/>
        <v>0</v>
      </c>
      <c r="Y12" s="72">
        <f t="shared" si="32"/>
        <v>0</v>
      </c>
      <c r="Z12" s="72">
        <f t="shared" si="33"/>
        <v>0</v>
      </c>
      <c r="AA12" s="72">
        <f t="shared" si="34"/>
        <v>0</v>
      </c>
      <c r="AB12" s="72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>
        <v>3.1494599999999998E-2</v>
      </c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</row>
    <row r="13" spans="1:519">
      <c r="A13" s="71" t="s">
        <v>102</v>
      </c>
      <c r="B13" s="72">
        <f t="shared" si="9"/>
        <v>6.0469632000000008E-3</v>
      </c>
      <c r="C13" s="72">
        <f t="shared" si="10"/>
        <v>1.7168493824999999E-2</v>
      </c>
      <c r="D13" s="72">
        <f t="shared" si="11"/>
        <v>2.1337591500000001E-3</v>
      </c>
      <c r="E13" s="72">
        <f t="shared" si="12"/>
        <v>6.4209615750000004E-2</v>
      </c>
      <c r="F13" s="72">
        <f t="shared" si="13"/>
        <v>7.5193357500000007E-4</v>
      </c>
      <c r="G13" s="72">
        <f t="shared" si="14"/>
        <v>0</v>
      </c>
      <c r="H13" s="72">
        <f t="shared" si="15"/>
        <v>8.2673325000000002E-5</v>
      </c>
      <c r="I13" s="72">
        <f t="shared" si="16"/>
        <v>1.5747300000000001E-5</v>
      </c>
      <c r="J13" s="72">
        <f t="shared" si="17"/>
        <v>9.6058530000000001E-4</v>
      </c>
      <c r="K13" s="72">
        <f t="shared" si="18"/>
        <v>8.8617930750000008E-3</v>
      </c>
      <c r="L13" s="72">
        <f t="shared" si="19"/>
        <v>1.161363375E-2</v>
      </c>
      <c r="M13" s="72">
        <f t="shared" si="20"/>
        <v>1.2558471749999999E-2</v>
      </c>
      <c r="N13" s="72">
        <f t="shared" si="21"/>
        <v>0</v>
      </c>
      <c r="O13" s="72">
        <f t="shared" si="22"/>
        <v>0</v>
      </c>
      <c r="P13" s="72">
        <f t="shared" si="23"/>
        <v>0</v>
      </c>
      <c r="Q13" s="72">
        <f t="shared" si="24"/>
        <v>0</v>
      </c>
      <c r="R13" s="72">
        <f t="shared" si="25"/>
        <v>0</v>
      </c>
      <c r="S13" s="72">
        <f t="shared" si="26"/>
        <v>0</v>
      </c>
      <c r="T13" s="72">
        <f t="shared" si="27"/>
        <v>0</v>
      </c>
      <c r="U13" s="72">
        <f t="shared" si="28"/>
        <v>0</v>
      </c>
      <c r="V13" s="72">
        <f t="shared" si="29"/>
        <v>0</v>
      </c>
      <c r="W13" s="72">
        <f t="shared" si="30"/>
        <v>0</v>
      </c>
      <c r="X13" s="72">
        <f t="shared" si="31"/>
        <v>0</v>
      </c>
      <c r="Y13" s="72">
        <f t="shared" si="32"/>
        <v>0</v>
      </c>
      <c r="Z13" s="72">
        <f t="shared" si="33"/>
        <v>0</v>
      </c>
      <c r="AA13" s="72">
        <f t="shared" si="34"/>
        <v>0</v>
      </c>
      <c r="AB13" s="72"/>
      <c r="AD13" s="73"/>
      <c r="AE13" s="73"/>
      <c r="AF13" s="73"/>
      <c r="AG13" s="73"/>
      <c r="AH13" s="73"/>
      <c r="AI13" s="73"/>
      <c r="AJ13" s="73">
        <v>1.3385205</v>
      </c>
      <c r="AK13" s="73">
        <v>0.153536175</v>
      </c>
      <c r="AL13" s="73">
        <v>0.27951457499999999</v>
      </c>
      <c r="AM13" s="73">
        <v>0.69288120000000009</v>
      </c>
      <c r="AN13" s="73">
        <v>3.58251075</v>
      </c>
      <c r="AO13" s="73"/>
      <c r="AP13" s="73"/>
      <c r="AQ13" s="73"/>
      <c r="AR13" s="73"/>
      <c r="AS13" s="73"/>
      <c r="AT13" s="73"/>
      <c r="AU13" s="73"/>
      <c r="AV13" s="73">
        <v>2.991987</v>
      </c>
      <c r="AW13" s="73"/>
      <c r="AX13" s="73">
        <v>2.77939845</v>
      </c>
      <c r="AY13" s="73">
        <v>11.397108375</v>
      </c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>
        <v>0.74012310000000003</v>
      </c>
      <c r="BK13" s="73">
        <v>1.39363605</v>
      </c>
      <c r="BL13" s="73"/>
      <c r="BM13" s="73"/>
      <c r="BN13" s="73"/>
      <c r="BO13" s="73"/>
      <c r="BP13" s="73"/>
      <c r="BQ13" s="73"/>
      <c r="BR13" s="73"/>
      <c r="BS13" s="73">
        <v>26.770410000000002</v>
      </c>
      <c r="BT13" s="73">
        <v>6.6138659999999998</v>
      </c>
      <c r="BU13" s="73"/>
      <c r="BV13" s="73"/>
      <c r="BW13" s="73"/>
      <c r="BX13" s="73">
        <v>19.251074249999999</v>
      </c>
      <c r="BY13" s="73">
        <v>11.574265500000001</v>
      </c>
      <c r="BZ13" s="73"/>
      <c r="CA13" s="73">
        <v>0.75193357500000002</v>
      </c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>
        <v>8.2673325000000006E-2</v>
      </c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>
        <v>1.5747300000000002E-2</v>
      </c>
      <c r="DP13" s="73"/>
      <c r="DQ13" s="73"/>
      <c r="DR13" s="73"/>
      <c r="DS13" s="73"/>
      <c r="DT13" s="73"/>
      <c r="DU13" s="73"/>
      <c r="DV13" s="73">
        <v>0.96058529999999998</v>
      </c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>
        <v>2.3620949999999998E-2</v>
      </c>
      <c r="EN13" s="73"/>
      <c r="EO13" s="73">
        <v>2.3975264250000001</v>
      </c>
      <c r="EP13" s="73"/>
      <c r="EQ13" s="73"/>
      <c r="ER13" s="73">
        <v>3.2163860250000003</v>
      </c>
      <c r="ES13" s="73">
        <v>3.2242596750000003</v>
      </c>
      <c r="ET13" s="73">
        <v>1.6140982500000001</v>
      </c>
      <c r="EU13" s="73"/>
      <c r="EV13" s="73"/>
      <c r="EW13" s="73"/>
      <c r="EX13" s="73"/>
      <c r="EY13" s="73"/>
      <c r="EZ13" s="73"/>
      <c r="FA13" s="73"/>
      <c r="FB13" s="73">
        <v>0.39368249999999999</v>
      </c>
      <c r="FC13" s="73"/>
      <c r="FD13" s="73"/>
      <c r="FE13" s="73">
        <v>9.6058529999999998</v>
      </c>
      <c r="FF13" s="73"/>
      <c r="FG13" s="73"/>
      <c r="FH13" s="73">
        <v>0.70862849999999999</v>
      </c>
      <c r="FI13" s="73"/>
      <c r="FJ13" s="73"/>
      <c r="FK13" s="73"/>
      <c r="FL13" s="73">
        <v>3.26756475</v>
      </c>
      <c r="FM13" s="73"/>
      <c r="FN13" s="73">
        <v>8.5822784999999993</v>
      </c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</row>
    <row r="14" spans="1:519">
      <c r="A14" s="71" t="s">
        <v>103</v>
      </c>
      <c r="B14" s="72">
        <f t="shared" si="9"/>
        <v>3.9269435692500001</v>
      </c>
      <c r="C14" s="72">
        <f t="shared" si="10"/>
        <v>3.3419707425</v>
      </c>
      <c r="D14" s="72">
        <f t="shared" si="11"/>
        <v>0</v>
      </c>
      <c r="E14" s="72">
        <f t="shared" si="12"/>
        <v>4.0037510250000005E-2</v>
      </c>
      <c r="F14" s="72">
        <f t="shared" si="13"/>
        <v>0</v>
      </c>
      <c r="G14" s="72">
        <f t="shared" si="14"/>
        <v>0</v>
      </c>
      <c r="H14" s="72">
        <f t="shared" si="15"/>
        <v>9.920799000000001E-3</v>
      </c>
      <c r="I14" s="72">
        <f t="shared" si="16"/>
        <v>2.2230069727499999</v>
      </c>
      <c r="J14" s="72">
        <f t="shared" si="17"/>
        <v>0</v>
      </c>
      <c r="K14" s="72">
        <f t="shared" si="18"/>
        <v>3.9368249999999997E-4</v>
      </c>
      <c r="L14" s="72">
        <f t="shared" si="19"/>
        <v>0</v>
      </c>
      <c r="M14" s="72">
        <f t="shared" si="20"/>
        <v>0</v>
      </c>
      <c r="N14" s="72">
        <f t="shared" si="21"/>
        <v>0</v>
      </c>
      <c r="O14" s="72">
        <f t="shared" si="22"/>
        <v>0</v>
      </c>
      <c r="P14" s="72">
        <f t="shared" si="23"/>
        <v>0</v>
      </c>
      <c r="Q14" s="72">
        <f t="shared" si="24"/>
        <v>0</v>
      </c>
      <c r="R14" s="72">
        <f t="shared" si="25"/>
        <v>3.9368249999999997E-4</v>
      </c>
      <c r="S14" s="72">
        <f t="shared" si="26"/>
        <v>0</v>
      </c>
      <c r="T14" s="72">
        <f t="shared" si="27"/>
        <v>0</v>
      </c>
      <c r="U14" s="72">
        <f t="shared" si="28"/>
        <v>0</v>
      </c>
      <c r="V14" s="72">
        <f t="shared" si="29"/>
        <v>0</v>
      </c>
      <c r="W14" s="72">
        <f t="shared" si="30"/>
        <v>0</v>
      </c>
      <c r="X14" s="72">
        <f t="shared" si="31"/>
        <v>0</v>
      </c>
      <c r="Y14" s="72">
        <f t="shared" si="32"/>
        <v>0</v>
      </c>
      <c r="Z14" s="72">
        <f t="shared" si="33"/>
        <v>0</v>
      </c>
      <c r="AA14" s="72">
        <f t="shared" si="34"/>
        <v>0</v>
      </c>
      <c r="AB14" s="72"/>
      <c r="AD14" s="73"/>
      <c r="AE14" s="73"/>
      <c r="AF14" s="73">
        <v>3926.9435692500001</v>
      </c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>
        <v>3341.9707425000001</v>
      </c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>
        <v>1.85030775</v>
      </c>
      <c r="BU14" s="73">
        <v>7.2437579999999997</v>
      </c>
      <c r="BV14" s="73">
        <v>7.0862850000000002</v>
      </c>
      <c r="BW14" s="73">
        <v>15.0386715</v>
      </c>
      <c r="BX14" s="73"/>
      <c r="BY14" s="73">
        <v>8.8184880000000003</v>
      </c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>
        <v>1.6140982500000001</v>
      </c>
      <c r="DB14" s="73"/>
      <c r="DC14" s="73"/>
      <c r="DD14" s="73"/>
      <c r="DE14" s="73">
        <v>4.4092440000000002</v>
      </c>
      <c r="DF14" s="73">
        <v>3.8974567499999999</v>
      </c>
      <c r="DG14" s="73"/>
      <c r="DH14" s="73"/>
      <c r="DI14" s="73"/>
      <c r="DJ14" s="73"/>
      <c r="DK14" s="73">
        <v>2221.2354015000001</v>
      </c>
      <c r="DL14" s="73"/>
      <c r="DM14" s="73"/>
      <c r="DN14" s="73">
        <v>1.77157125</v>
      </c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>
        <v>0.39368249999999999</v>
      </c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>
        <v>0.39368249999999999</v>
      </c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  <c r="MH14" s="73"/>
      <c r="MI14" s="73"/>
      <c r="MJ14" s="73"/>
      <c r="MK14" s="73"/>
      <c r="ML14" s="73"/>
      <c r="MM14" s="73"/>
      <c r="MN14" s="73"/>
      <c r="MO14" s="73"/>
      <c r="MP14" s="73"/>
      <c r="MQ14" s="73"/>
      <c r="MR14" s="73"/>
      <c r="MS14" s="73"/>
      <c r="MT14" s="73"/>
      <c r="MU14" s="73"/>
      <c r="MV14" s="73"/>
      <c r="MW14" s="73"/>
      <c r="MX14" s="73"/>
      <c r="MY14" s="73"/>
      <c r="MZ14" s="73"/>
      <c r="NA14" s="73"/>
      <c r="NB14" s="73"/>
      <c r="NC14" s="73"/>
      <c r="ND14" s="73"/>
      <c r="NE14" s="73"/>
      <c r="NF14" s="73"/>
      <c r="NG14" s="73"/>
      <c r="NH14" s="73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</row>
    <row r="15" spans="1:519">
      <c r="A15" s="71" t="s">
        <v>104</v>
      </c>
      <c r="B15" s="72">
        <f t="shared" si="9"/>
        <v>0</v>
      </c>
      <c r="C15" s="72">
        <f t="shared" si="10"/>
        <v>1.19344849875</v>
      </c>
      <c r="D15" s="72">
        <f t="shared" si="11"/>
        <v>1.1987632125000001</v>
      </c>
      <c r="E15" s="72">
        <f t="shared" si="12"/>
        <v>1.5933511822499999</v>
      </c>
      <c r="F15" s="72">
        <f t="shared" si="13"/>
        <v>0</v>
      </c>
      <c r="G15" s="72">
        <f t="shared" si="14"/>
        <v>0</v>
      </c>
      <c r="H15" s="72">
        <f t="shared" si="15"/>
        <v>2.6534200500000001E-2</v>
      </c>
      <c r="I15" s="72">
        <f t="shared" si="16"/>
        <v>2.8345140000000002E-4</v>
      </c>
      <c r="J15" s="72">
        <f t="shared" si="17"/>
        <v>0</v>
      </c>
      <c r="K15" s="72">
        <f t="shared" si="18"/>
        <v>0</v>
      </c>
      <c r="L15" s="72">
        <f t="shared" si="19"/>
        <v>0</v>
      </c>
      <c r="M15" s="72">
        <f t="shared" si="20"/>
        <v>0</v>
      </c>
      <c r="N15" s="72">
        <f t="shared" si="21"/>
        <v>0</v>
      </c>
      <c r="O15" s="72">
        <f t="shared" si="22"/>
        <v>2.1258854999999998E-3</v>
      </c>
      <c r="P15" s="72">
        <f t="shared" si="23"/>
        <v>0</v>
      </c>
      <c r="Q15" s="72">
        <f t="shared" si="24"/>
        <v>0</v>
      </c>
      <c r="R15" s="72">
        <f t="shared" si="25"/>
        <v>0</v>
      </c>
      <c r="S15" s="72">
        <f t="shared" si="26"/>
        <v>0</v>
      </c>
      <c r="T15" s="72">
        <f t="shared" si="27"/>
        <v>0</v>
      </c>
      <c r="U15" s="72">
        <f t="shared" si="28"/>
        <v>0</v>
      </c>
      <c r="V15" s="72">
        <f t="shared" si="29"/>
        <v>0</v>
      </c>
      <c r="W15" s="72">
        <f t="shared" si="30"/>
        <v>0</v>
      </c>
      <c r="X15" s="72">
        <f t="shared" si="31"/>
        <v>0</v>
      </c>
      <c r="Y15" s="72">
        <f t="shared" si="32"/>
        <v>0</v>
      </c>
      <c r="Z15" s="72">
        <f t="shared" si="33"/>
        <v>0</v>
      </c>
      <c r="AA15" s="72">
        <f t="shared" si="34"/>
        <v>0</v>
      </c>
      <c r="AB15" s="72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>
        <v>1193.44849875</v>
      </c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>
        <v>1185.02369325</v>
      </c>
      <c r="BF15" s="73"/>
      <c r="BG15" s="73">
        <v>13.739519250000001</v>
      </c>
      <c r="BH15" s="73"/>
      <c r="BI15" s="73"/>
      <c r="BJ15" s="73"/>
      <c r="BK15" s="73"/>
      <c r="BL15" s="73"/>
      <c r="BM15" s="73"/>
      <c r="BN15" s="73"/>
      <c r="BO15" s="73"/>
      <c r="BP15" s="73">
        <v>592.29532125000003</v>
      </c>
      <c r="BQ15" s="73"/>
      <c r="BR15" s="73"/>
      <c r="BS15" s="73"/>
      <c r="BT15" s="73"/>
      <c r="BU15" s="73"/>
      <c r="BV15" s="73"/>
      <c r="BW15" s="73">
        <v>519.54279525000004</v>
      </c>
      <c r="BX15" s="73">
        <v>481.51306575000001</v>
      </c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>
        <v>13.739519250000001</v>
      </c>
      <c r="CZ15" s="73">
        <v>12.79468125</v>
      </c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>
        <v>0.28345140000000002</v>
      </c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>
        <v>2.1258854999999999</v>
      </c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  <c r="MH15" s="73"/>
      <c r="MI15" s="73"/>
      <c r="MJ15" s="73"/>
      <c r="MK15" s="73"/>
      <c r="ML15" s="73"/>
      <c r="MM15" s="73"/>
      <c r="MN15" s="73"/>
      <c r="MO15" s="73"/>
      <c r="MP15" s="73"/>
      <c r="MQ15" s="73"/>
      <c r="MR15" s="73"/>
      <c r="MS15" s="73"/>
      <c r="MT15" s="73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/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73"/>
      <c r="OA15" s="73"/>
      <c r="OB15" s="73"/>
      <c r="OC15" s="73"/>
      <c r="OD15" s="73"/>
      <c r="OE15" s="73"/>
      <c r="OF15" s="73"/>
      <c r="OG15" s="73"/>
      <c r="OH15" s="73"/>
      <c r="OI15" s="73"/>
      <c r="OJ15" s="73"/>
      <c r="OK15" s="73"/>
      <c r="OL15" s="73"/>
      <c r="OM15" s="73"/>
      <c r="ON15" s="73"/>
      <c r="OO15" s="73"/>
      <c r="OP15" s="73"/>
      <c r="OQ15" s="73"/>
      <c r="OR15" s="73"/>
      <c r="OS15" s="73"/>
      <c r="OT15" s="73"/>
      <c r="OU15" s="73"/>
      <c r="OV15" s="73"/>
      <c r="OW15" s="73"/>
      <c r="OX15" s="73"/>
      <c r="OY15" s="73"/>
      <c r="OZ15" s="73"/>
      <c r="PA15" s="73"/>
      <c r="PB15" s="73"/>
      <c r="PC15" s="73"/>
      <c r="PD15" s="73"/>
      <c r="PE15" s="73"/>
      <c r="PF15" s="73"/>
      <c r="PG15" s="73"/>
      <c r="PH15" s="73"/>
      <c r="PI15" s="73"/>
      <c r="PJ15" s="73"/>
      <c r="PK15" s="73"/>
      <c r="PL15" s="73"/>
      <c r="PM15" s="73"/>
      <c r="PN15" s="73"/>
      <c r="PO15" s="73"/>
      <c r="PP15" s="73"/>
      <c r="PQ15" s="73"/>
      <c r="PR15" s="73"/>
      <c r="PS15" s="73"/>
      <c r="PT15" s="73"/>
      <c r="PU15" s="73"/>
      <c r="PV15" s="73"/>
      <c r="PW15" s="73"/>
      <c r="PX15" s="73"/>
      <c r="PY15" s="73"/>
      <c r="PZ15" s="73"/>
      <c r="QA15" s="73"/>
      <c r="QB15" s="73"/>
      <c r="QC15" s="73"/>
      <c r="QD15" s="73"/>
      <c r="QE15" s="73"/>
      <c r="QF15" s="73"/>
      <c r="QG15" s="73"/>
      <c r="QH15" s="73"/>
      <c r="QI15" s="73"/>
      <c r="QJ15" s="73"/>
      <c r="QK15" s="73"/>
      <c r="QL15" s="73"/>
      <c r="QM15" s="73"/>
      <c r="QN15" s="73"/>
      <c r="QO15" s="73"/>
      <c r="QP15" s="73"/>
      <c r="QQ15" s="73"/>
      <c r="QR15" s="73"/>
      <c r="QS15" s="73"/>
      <c r="QT15" s="73"/>
      <c r="QU15" s="73"/>
      <c r="QV15" s="73"/>
      <c r="QW15" s="73"/>
      <c r="QX15" s="73"/>
      <c r="QY15" s="73"/>
      <c r="QZ15" s="73"/>
      <c r="RA15" s="73"/>
      <c r="RB15" s="73"/>
      <c r="RC15" s="73"/>
      <c r="RD15" s="73"/>
      <c r="RE15" s="73"/>
      <c r="RF15" s="73"/>
      <c r="RG15" s="73"/>
      <c r="RH15" s="73"/>
      <c r="RI15" s="73"/>
      <c r="RJ15" s="73"/>
      <c r="RK15" s="73"/>
      <c r="RL15" s="73"/>
      <c r="RM15" s="73"/>
      <c r="RN15" s="73"/>
      <c r="RO15" s="73"/>
      <c r="RP15" s="73"/>
      <c r="RQ15" s="73"/>
      <c r="RR15" s="73"/>
      <c r="RS15" s="73"/>
      <c r="RT15" s="73"/>
      <c r="RU15" s="73"/>
      <c r="RV15" s="73"/>
      <c r="RW15" s="73"/>
      <c r="RX15" s="73"/>
      <c r="RY15" s="73"/>
      <c r="RZ15" s="73"/>
      <c r="SA15" s="73"/>
      <c r="SB15" s="73"/>
      <c r="SC15" s="73"/>
      <c r="SD15" s="73"/>
      <c r="SE15" s="73"/>
      <c r="SF15" s="73"/>
      <c r="SG15" s="73"/>
      <c r="SH15" s="73"/>
      <c r="SI15" s="73"/>
      <c r="SJ15" s="73"/>
      <c r="SK15" s="73"/>
      <c r="SL15" s="73"/>
      <c r="SM15" s="73"/>
      <c r="SN15" s="73"/>
      <c r="SO15" s="73"/>
      <c r="SP15" s="73"/>
      <c r="SQ15" s="73"/>
      <c r="SR15" s="73"/>
      <c r="SS15" s="73"/>
      <c r="ST15" s="73"/>
      <c r="SU15" s="73"/>
      <c r="SV15" s="73"/>
      <c r="SW15" s="73"/>
      <c r="SX15" s="73"/>
      <c r="SY15" s="73"/>
    </row>
    <row r="16" spans="1:519">
      <c r="A16" s="71" t="s">
        <v>105</v>
      </c>
      <c r="B16" s="72">
        <f t="shared" si="9"/>
        <v>0.26487352282499999</v>
      </c>
      <c r="C16" s="72">
        <f t="shared" si="10"/>
        <v>0.69435357254999996</v>
      </c>
      <c r="D16" s="72">
        <f t="shared" si="11"/>
        <v>1.201711894425</v>
      </c>
      <c r="E16" s="72">
        <f t="shared" si="12"/>
        <v>0.27606985312499993</v>
      </c>
      <c r="F16" s="72">
        <f t="shared" si="13"/>
        <v>0.32107563652499993</v>
      </c>
      <c r="G16" s="72">
        <f t="shared" si="14"/>
        <v>0.44521553925000001</v>
      </c>
      <c r="H16" s="72">
        <f t="shared" si="15"/>
        <v>0.27999093082500009</v>
      </c>
      <c r="I16" s="72">
        <f t="shared" si="16"/>
        <v>0.31828049077499998</v>
      </c>
      <c r="J16" s="72">
        <f t="shared" si="17"/>
        <v>0.37715177182500009</v>
      </c>
      <c r="K16" s="72">
        <f t="shared" si="18"/>
        <v>0.67427576504999998</v>
      </c>
      <c r="L16" s="72">
        <f t="shared" si="19"/>
        <v>0.53829389272499995</v>
      </c>
      <c r="M16" s="72">
        <f t="shared" si="20"/>
        <v>0.53007773894999999</v>
      </c>
      <c r="N16" s="72">
        <f t="shared" si="21"/>
        <v>0.13625351325000001</v>
      </c>
      <c r="O16" s="72">
        <f t="shared" si="22"/>
        <v>0.15588252269999997</v>
      </c>
      <c r="P16" s="72">
        <f t="shared" si="23"/>
        <v>0.225174579525</v>
      </c>
      <c r="Q16" s="72">
        <f t="shared" si="24"/>
        <v>0.12020701455</v>
      </c>
      <c r="R16" s="72">
        <f t="shared" si="25"/>
        <v>3.6380199825000001E-2</v>
      </c>
      <c r="S16" s="72">
        <f t="shared" si="26"/>
        <v>0</v>
      </c>
      <c r="T16" s="72">
        <f t="shared" si="27"/>
        <v>0</v>
      </c>
      <c r="U16" s="72">
        <f t="shared" si="28"/>
        <v>0</v>
      </c>
      <c r="V16" s="72">
        <f t="shared" si="29"/>
        <v>0</v>
      </c>
      <c r="W16" s="72">
        <f t="shared" si="30"/>
        <v>0</v>
      </c>
      <c r="X16" s="72">
        <f t="shared" si="31"/>
        <v>0</v>
      </c>
      <c r="Y16" s="72">
        <f t="shared" si="32"/>
        <v>0</v>
      </c>
      <c r="Z16" s="72">
        <f t="shared" si="33"/>
        <v>0</v>
      </c>
      <c r="AA16" s="72">
        <f t="shared" si="34"/>
        <v>0</v>
      </c>
      <c r="AB16" s="72"/>
      <c r="AD16" s="73"/>
      <c r="AE16" s="73">
        <v>34.462966049999999</v>
      </c>
      <c r="AF16" s="73">
        <v>68.796016875000007</v>
      </c>
      <c r="AG16" s="73">
        <v>66.670131374999997</v>
      </c>
      <c r="AH16" s="73">
        <v>30.927697200000001</v>
      </c>
      <c r="AI16" s="73">
        <v>29.471071950000002</v>
      </c>
      <c r="AJ16" s="73">
        <v>26.601126525000002</v>
      </c>
      <c r="AK16" s="73">
        <v>6.2438044499999998</v>
      </c>
      <c r="AL16" s="73">
        <v>7.8736500000000011E-3</v>
      </c>
      <c r="AM16" s="73"/>
      <c r="AN16" s="73">
        <v>1.6928347500000001</v>
      </c>
      <c r="AO16" s="73"/>
      <c r="AP16" s="73"/>
      <c r="AQ16" s="73">
        <v>77.181454125000002</v>
      </c>
      <c r="AR16" s="73">
        <v>47.285205075</v>
      </c>
      <c r="AS16" s="73">
        <v>33.455138849999997</v>
      </c>
      <c r="AT16" s="73">
        <v>110.4830568</v>
      </c>
      <c r="AU16" s="73">
        <v>93.31062614999999</v>
      </c>
      <c r="AV16" s="73">
        <v>29.262420225</v>
      </c>
      <c r="AW16" s="73">
        <v>303.08828310000001</v>
      </c>
      <c r="AX16" s="73">
        <v>0.287388225</v>
      </c>
      <c r="AY16" s="73"/>
      <c r="AZ16" s="73"/>
      <c r="BA16" s="73"/>
      <c r="BB16" s="73"/>
      <c r="BC16" s="73"/>
      <c r="BD16" s="73">
        <v>51.8401116</v>
      </c>
      <c r="BE16" s="73">
        <v>1010.216852775</v>
      </c>
      <c r="BF16" s="73">
        <v>76.303542149999998</v>
      </c>
      <c r="BG16" s="73">
        <v>44.104250475000001</v>
      </c>
      <c r="BH16" s="73">
        <v>17.955858825</v>
      </c>
      <c r="BI16" s="73">
        <v>0.89759610000000001</v>
      </c>
      <c r="BJ16" s="73">
        <v>0.39368249999999999</v>
      </c>
      <c r="BK16" s="73"/>
      <c r="BL16" s="73"/>
      <c r="BM16" s="73"/>
      <c r="BN16" s="73"/>
      <c r="BO16" s="73"/>
      <c r="BP16" s="73">
        <v>57.969748125000002</v>
      </c>
      <c r="BQ16" s="73">
        <v>0.38974567500000001</v>
      </c>
      <c r="BR16" s="73">
        <v>119.809395225</v>
      </c>
      <c r="BS16" s="73">
        <v>45.927000449999994</v>
      </c>
      <c r="BT16" s="73">
        <v>29.699407799999999</v>
      </c>
      <c r="BU16" s="73">
        <v>14.4087795</v>
      </c>
      <c r="BV16" s="73">
        <v>7.8657763500000009</v>
      </c>
      <c r="BW16" s="73"/>
      <c r="BX16" s="73"/>
      <c r="BY16" s="73"/>
      <c r="BZ16" s="73"/>
      <c r="CA16" s="73">
        <v>8.1137963249999991</v>
      </c>
      <c r="CB16" s="73">
        <v>28.766380275000003</v>
      </c>
      <c r="CC16" s="73">
        <v>36.998281349999999</v>
      </c>
      <c r="CD16" s="73">
        <v>81.637940024999992</v>
      </c>
      <c r="CE16" s="73">
        <v>111.98692394999999</v>
      </c>
      <c r="CF16" s="73">
        <v>42.194890350000001</v>
      </c>
      <c r="CG16" s="73">
        <v>3.7872256500000003</v>
      </c>
      <c r="CH16" s="73">
        <v>6.2477412749999992</v>
      </c>
      <c r="CI16" s="73">
        <v>0.85429102499999998</v>
      </c>
      <c r="CJ16" s="73"/>
      <c r="CK16" s="73">
        <v>0.4881663</v>
      </c>
      <c r="CL16" s="73"/>
      <c r="CM16" s="73">
        <v>83.57879475</v>
      </c>
      <c r="CN16" s="73">
        <v>95.345964675000005</v>
      </c>
      <c r="CO16" s="73">
        <v>53.080211474999999</v>
      </c>
      <c r="CP16" s="73">
        <v>75.819312675000006</v>
      </c>
      <c r="CQ16" s="73">
        <v>68.41808167500001</v>
      </c>
      <c r="CR16" s="73">
        <v>43.797178125000002</v>
      </c>
      <c r="CS16" s="73">
        <v>9.8381256750000006</v>
      </c>
      <c r="CT16" s="73">
        <v>0.83460689999999993</v>
      </c>
      <c r="CU16" s="73">
        <v>14.503263299999999</v>
      </c>
      <c r="CV16" s="73"/>
      <c r="CW16" s="73"/>
      <c r="CX16" s="73"/>
      <c r="CY16" s="73">
        <v>38.561200874999997</v>
      </c>
      <c r="CZ16" s="73">
        <v>57.080025675000002</v>
      </c>
      <c r="DA16" s="73">
        <v>101.896841475</v>
      </c>
      <c r="DB16" s="73">
        <v>14.550505200000002</v>
      </c>
      <c r="DC16" s="73">
        <v>46.741923225000001</v>
      </c>
      <c r="DD16" s="73">
        <v>13.070259</v>
      </c>
      <c r="DE16" s="73">
        <v>6.1178260500000006</v>
      </c>
      <c r="DF16" s="73">
        <v>1.1574265500000001</v>
      </c>
      <c r="DG16" s="73"/>
      <c r="DH16" s="73"/>
      <c r="DI16" s="73">
        <v>0.81492277499999999</v>
      </c>
      <c r="DJ16" s="73">
        <v>1.8621182249999999</v>
      </c>
      <c r="DK16" s="73">
        <v>7.1571478500000003</v>
      </c>
      <c r="DL16" s="73">
        <v>53.206189875</v>
      </c>
      <c r="DM16" s="73">
        <v>72.083265749999995</v>
      </c>
      <c r="DN16" s="73">
        <v>145.422378675</v>
      </c>
      <c r="DO16" s="73">
        <v>21.026582325</v>
      </c>
      <c r="DP16" s="73">
        <v>13.164742799999999</v>
      </c>
      <c r="DQ16" s="73">
        <v>3.9998141999999999</v>
      </c>
      <c r="DR16" s="73">
        <v>0.34250377499999995</v>
      </c>
      <c r="DS16" s="73"/>
      <c r="DT16" s="73">
        <v>1.5747300000000002E-2</v>
      </c>
      <c r="DU16" s="73"/>
      <c r="DV16" s="73">
        <v>10.2987342</v>
      </c>
      <c r="DW16" s="73">
        <v>38.073034575000001</v>
      </c>
      <c r="DX16" s="73">
        <v>17.136999225</v>
      </c>
      <c r="DY16" s="73">
        <v>148.85135324999999</v>
      </c>
      <c r="DZ16" s="73">
        <v>50.832284399999999</v>
      </c>
      <c r="EA16" s="73">
        <v>65.650493699999998</v>
      </c>
      <c r="EB16" s="73">
        <v>37.954929825000001</v>
      </c>
      <c r="EC16" s="73">
        <v>5.6099756249999997</v>
      </c>
      <c r="ED16" s="73">
        <v>2.0195912250000001</v>
      </c>
      <c r="EE16" s="73">
        <v>0.7243757999999999</v>
      </c>
      <c r="EF16" s="73"/>
      <c r="EG16" s="73"/>
      <c r="EH16" s="73">
        <v>100.78665682499999</v>
      </c>
      <c r="EI16" s="73">
        <v>141.09187117499999</v>
      </c>
      <c r="EJ16" s="73">
        <v>135.45040094999999</v>
      </c>
      <c r="EK16" s="73">
        <v>91.121751449999991</v>
      </c>
      <c r="EL16" s="73">
        <v>72.681663150000006</v>
      </c>
      <c r="EM16" s="73">
        <v>29.915933174999999</v>
      </c>
      <c r="EN16" s="73">
        <v>36.848682000000004</v>
      </c>
      <c r="EO16" s="73">
        <v>3.0904076250000001</v>
      </c>
      <c r="EP16" s="73">
        <v>31.911903450000001</v>
      </c>
      <c r="EQ16" s="73">
        <v>19.420357725000002</v>
      </c>
      <c r="ER16" s="73">
        <v>11.956137524999999</v>
      </c>
      <c r="ES16" s="73"/>
      <c r="ET16" s="73">
        <v>35.958959550000003</v>
      </c>
      <c r="EU16" s="73">
        <v>107.79420532499999</v>
      </c>
      <c r="EV16" s="73">
        <v>117.93940335000001</v>
      </c>
      <c r="EW16" s="73">
        <v>112.72704705000001</v>
      </c>
      <c r="EX16" s="73">
        <v>28.904169150000001</v>
      </c>
      <c r="EY16" s="73">
        <v>80.555313150000003</v>
      </c>
      <c r="EZ16" s="73">
        <v>36.616409324999999</v>
      </c>
      <c r="FA16" s="73">
        <v>1.334583675</v>
      </c>
      <c r="FB16" s="73">
        <v>11.9207061</v>
      </c>
      <c r="FC16" s="73">
        <v>4.4879804999999999</v>
      </c>
      <c r="FD16" s="73"/>
      <c r="FE16" s="73">
        <v>5.5115549999999999E-2</v>
      </c>
      <c r="FF16" s="73">
        <v>83.224480499999999</v>
      </c>
      <c r="FG16" s="73">
        <v>111.12869610000001</v>
      </c>
      <c r="FH16" s="73">
        <v>98.101742174999998</v>
      </c>
      <c r="FI16" s="73">
        <v>81.236383875000001</v>
      </c>
      <c r="FJ16" s="73">
        <v>35.899907175000003</v>
      </c>
      <c r="FK16" s="73">
        <v>105.78248775</v>
      </c>
      <c r="FL16" s="73">
        <v>12.743502525</v>
      </c>
      <c r="FM16" s="73">
        <v>1.7479503000000001</v>
      </c>
      <c r="FN16" s="73">
        <v>0.18896759999999999</v>
      </c>
      <c r="FO16" s="73"/>
      <c r="FP16" s="73">
        <v>2.3620949999999998E-2</v>
      </c>
      <c r="FQ16" s="73"/>
      <c r="FR16" s="73">
        <v>2.3384740499999999</v>
      </c>
      <c r="FS16" s="73">
        <v>31.222959075000002</v>
      </c>
      <c r="FT16" s="73">
        <v>32.990593500000003</v>
      </c>
      <c r="FU16" s="73">
        <v>28.545918075000003</v>
      </c>
      <c r="FV16" s="73">
        <v>19.892776725000001</v>
      </c>
      <c r="FW16" s="73">
        <v>9.731831399999999</v>
      </c>
      <c r="FX16" s="73">
        <v>8.5192893000000005</v>
      </c>
      <c r="FY16" s="73">
        <v>2.6809778249999998</v>
      </c>
      <c r="FZ16" s="73">
        <v>0.29132505000000003</v>
      </c>
      <c r="GA16" s="73"/>
      <c r="GB16" s="73">
        <v>3.936825E-2</v>
      </c>
      <c r="GC16" s="73"/>
      <c r="GD16" s="73"/>
      <c r="GE16" s="73">
        <v>16.097677425000001</v>
      </c>
      <c r="GF16" s="73">
        <v>23.601265874999999</v>
      </c>
      <c r="GG16" s="73">
        <v>60.5168739</v>
      </c>
      <c r="GH16" s="73">
        <v>21.310033724999997</v>
      </c>
      <c r="GI16" s="73">
        <v>23.687876025000001</v>
      </c>
      <c r="GJ16" s="73">
        <v>9.0192660749999991</v>
      </c>
      <c r="GK16" s="73">
        <v>1.5274881</v>
      </c>
      <c r="GL16" s="73">
        <v>0.122041575</v>
      </c>
      <c r="GM16" s="73"/>
      <c r="GN16" s="73"/>
      <c r="GO16" s="73"/>
      <c r="GP16" s="73"/>
      <c r="GQ16" s="73">
        <v>3.4959006000000001</v>
      </c>
      <c r="GR16" s="73">
        <v>39.281639849999998</v>
      </c>
      <c r="GS16" s="73">
        <v>47.198594925000002</v>
      </c>
      <c r="GT16" s="73">
        <v>47.938718025</v>
      </c>
      <c r="GU16" s="73">
        <v>70.709313824999995</v>
      </c>
      <c r="GV16" s="73">
        <v>12.318325424999999</v>
      </c>
      <c r="GW16" s="73">
        <v>3.4762164749999998</v>
      </c>
      <c r="GX16" s="73">
        <v>0.48029264999999999</v>
      </c>
      <c r="GY16" s="73"/>
      <c r="GZ16" s="73">
        <v>0.27557775000000001</v>
      </c>
      <c r="HA16" s="73"/>
      <c r="HB16" s="73"/>
      <c r="HC16" s="73">
        <v>0.16928347499999999</v>
      </c>
      <c r="HD16" s="73">
        <v>17.444071575000002</v>
      </c>
      <c r="HE16" s="73">
        <v>10.664858924999999</v>
      </c>
      <c r="HF16" s="73">
        <v>31.301695575000004</v>
      </c>
      <c r="HG16" s="73">
        <v>54.265195800000001</v>
      </c>
      <c r="HH16" s="73">
        <v>1.66134015</v>
      </c>
      <c r="HI16" s="73">
        <v>2.2597375500000001</v>
      </c>
      <c r="HJ16" s="73">
        <v>2.4408314999999998</v>
      </c>
      <c r="HK16" s="73"/>
      <c r="HL16" s="73"/>
      <c r="HM16" s="73"/>
      <c r="HN16" s="73"/>
      <c r="HO16" s="73">
        <v>3.9368250000000006E-3</v>
      </c>
      <c r="HP16" s="73">
        <v>9.4956218999999997</v>
      </c>
      <c r="HQ16" s="73">
        <v>26.880641099999998</v>
      </c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  <c r="MH16" s="73"/>
      <c r="MI16" s="73"/>
      <c r="MJ16" s="73"/>
      <c r="MK16" s="73"/>
      <c r="ML16" s="73"/>
      <c r="MM16" s="73"/>
      <c r="MN16" s="73"/>
      <c r="MO16" s="73"/>
      <c r="MP16" s="73"/>
      <c r="MQ16" s="73"/>
      <c r="MR16" s="73"/>
      <c r="MS16" s="73"/>
      <c r="MT16" s="73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/>
      <c r="NF16" s="73"/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73"/>
      <c r="OA16" s="73"/>
      <c r="OB16" s="73"/>
      <c r="OC16" s="73"/>
      <c r="OD16" s="73"/>
      <c r="OE16" s="73"/>
      <c r="OF16" s="73"/>
      <c r="OG16" s="73"/>
      <c r="OH16" s="73"/>
      <c r="OI16" s="73"/>
      <c r="OJ16" s="73"/>
      <c r="OK16" s="73"/>
      <c r="OL16" s="73"/>
      <c r="OM16" s="73"/>
      <c r="ON16" s="73"/>
      <c r="OO16" s="73"/>
      <c r="OP16" s="73"/>
      <c r="OQ16" s="73"/>
      <c r="OR16" s="73"/>
      <c r="OS16" s="73"/>
      <c r="OT16" s="73"/>
      <c r="OU16" s="73"/>
      <c r="OV16" s="73"/>
      <c r="OW16" s="73"/>
      <c r="OX16" s="73"/>
      <c r="OY16" s="73"/>
      <c r="OZ16" s="73"/>
      <c r="PA16" s="73"/>
      <c r="PB16" s="73"/>
      <c r="PC16" s="73"/>
      <c r="PD16" s="73"/>
      <c r="PE16" s="73"/>
      <c r="PF16" s="73"/>
      <c r="PG16" s="73"/>
      <c r="PH16" s="73"/>
      <c r="PI16" s="73"/>
      <c r="PJ16" s="73"/>
      <c r="PK16" s="73"/>
      <c r="PL16" s="73"/>
      <c r="PM16" s="73"/>
      <c r="PN16" s="73"/>
      <c r="PO16" s="73"/>
      <c r="PP16" s="73"/>
      <c r="PQ16" s="73"/>
      <c r="PR16" s="73"/>
      <c r="PS16" s="73"/>
      <c r="PT16" s="73"/>
      <c r="PU16" s="73"/>
      <c r="PV16" s="73"/>
      <c r="PW16" s="73"/>
      <c r="PX16" s="73"/>
      <c r="PY16" s="73"/>
      <c r="PZ16" s="73"/>
      <c r="QA16" s="73"/>
      <c r="QB16" s="73"/>
      <c r="QC16" s="73"/>
      <c r="QD16" s="73"/>
      <c r="QE16" s="73"/>
      <c r="QF16" s="73"/>
      <c r="QG16" s="73"/>
      <c r="QH16" s="73"/>
      <c r="QI16" s="73"/>
      <c r="QJ16" s="73"/>
      <c r="QK16" s="73"/>
      <c r="QL16" s="73"/>
      <c r="QM16" s="73"/>
      <c r="QN16" s="73"/>
      <c r="QO16" s="73"/>
      <c r="QP16" s="73"/>
      <c r="QQ16" s="73"/>
      <c r="QR16" s="73"/>
      <c r="QS16" s="73"/>
      <c r="QT16" s="73"/>
      <c r="QU16" s="73"/>
      <c r="QV16" s="73"/>
      <c r="QW16" s="73"/>
      <c r="QX16" s="73"/>
      <c r="QY16" s="73"/>
      <c r="QZ16" s="73"/>
      <c r="RA16" s="73"/>
      <c r="RB16" s="73"/>
      <c r="RC16" s="73"/>
      <c r="RD16" s="73"/>
      <c r="RE16" s="73"/>
      <c r="RF16" s="73"/>
      <c r="RG16" s="73"/>
      <c r="RH16" s="73"/>
      <c r="RI16" s="73"/>
      <c r="RJ16" s="73"/>
      <c r="RK16" s="73"/>
      <c r="RL16" s="73"/>
      <c r="RM16" s="73"/>
      <c r="RN16" s="73"/>
      <c r="RO16" s="73"/>
      <c r="RP16" s="73"/>
      <c r="RQ16" s="73"/>
      <c r="RR16" s="73"/>
      <c r="RS16" s="73"/>
      <c r="RT16" s="73"/>
      <c r="RU16" s="73"/>
      <c r="RV16" s="73"/>
      <c r="RW16" s="73"/>
      <c r="RX16" s="73"/>
      <c r="RY16" s="73"/>
      <c r="RZ16" s="73"/>
      <c r="SA16" s="73"/>
      <c r="SB16" s="73"/>
      <c r="SC16" s="73"/>
      <c r="SD16" s="73"/>
      <c r="SE16" s="73"/>
      <c r="SF16" s="73"/>
      <c r="SG16" s="73"/>
      <c r="SH16" s="73"/>
      <c r="SI16" s="73"/>
      <c r="SJ16" s="73"/>
      <c r="SK16" s="73"/>
      <c r="SL16" s="73"/>
      <c r="SM16" s="73"/>
      <c r="SN16" s="73"/>
      <c r="SO16" s="73"/>
      <c r="SP16" s="73"/>
      <c r="SQ16" s="73"/>
      <c r="SR16" s="73"/>
      <c r="SS16" s="73"/>
      <c r="ST16" s="73"/>
      <c r="SU16" s="73"/>
      <c r="SV16" s="73"/>
      <c r="SW16" s="73"/>
      <c r="SX16" s="73"/>
      <c r="SY16" s="73"/>
    </row>
    <row r="17" spans="1:519">
      <c r="A17" s="71" t="s">
        <v>106</v>
      </c>
      <c r="B17" s="72">
        <f t="shared" si="9"/>
        <v>0</v>
      </c>
      <c r="C17" s="72">
        <f t="shared" si="10"/>
        <v>0</v>
      </c>
      <c r="D17" s="72">
        <f t="shared" si="11"/>
        <v>0</v>
      </c>
      <c r="E17" s="72">
        <f t="shared" si="12"/>
        <v>0</v>
      </c>
      <c r="F17" s="72">
        <f t="shared" si="13"/>
        <v>0</v>
      </c>
      <c r="G17" s="72">
        <f t="shared" si="14"/>
        <v>0</v>
      </c>
      <c r="H17" s="72">
        <f t="shared" si="15"/>
        <v>0</v>
      </c>
      <c r="I17" s="72">
        <f t="shared" si="16"/>
        <v>0</v>
      </c>
      <c r="J17" s="72">
        <f t="shared" si="17"/>
        <v>0</v>
      </c>
      <c r="K17" s="72">
        <f t="shared" si="18"/>
        <v>0</v>
      </c>
      <c r="L17" s="72">
        <f t="shared" si="19"/>
        <v>0</v>
      </c>
      <c r="M17" s="72">
        <f t="shared" si="20"/>
        <v>0</v>
      </c>
      <c r="N17" s="72">
        <f t="shared" si="21"/>
        <v>0</v>
      </c>
      <c r="O17" s="72">
        <f t="shared" si="22"/>
        <v>0</v>
      </c>
      <c r="P17" s="72">
        <f t="shared" si="23"/>
        <v>0</v>
      </c>
      <c r="Q17" s="72">
        <f t="shared" si="24"/>
        <v>0</v>
      </c>
      <c r="R17" s="72">
        <f t="shared" si="25"/>
        <v>5.7997305900000004E-2</v>
      </c>
      <c r="S17" s="72">
        <f t="shared" si="26"/>
        <v>5.0422854599999997E-2</v>
      </c>
      <c r="T17" s="72">
        <f t="shared" si="27"/>
        <v>1.2542724450000001E-2</v>
      </c>
      <c r="U17" s="72">
        <f t="shared" si="28"/>
        <v>5.11314831E-2</v>
      </c>
      <c r="V17" s="72">
        <f t="shared" si="29"/>
        <v>0.12934438537500004</v>
      </c>
      <c r="W17" s="72">
        <f t="shared" si="30"/>
        <v>9.6361665525000001E-2</v>
      </c>
      <c r="X17" s="72">
        <f t="shared" si="31"/>
        <v>8.6948716950000018E-2</v>
      </c>
      <c r="Y17" s="72">
        <f t="shared" si="32"/>
        <v>0.112085344575</v>
      </c>
      <c r="Z17" s="72">
        <f t="shared" si="33"/>
        <v>0</v>
      </c>
      <c r="AA17" s="72">
        <f t="shared" si="34"/>
        <v>0</v>
      </c>
      <c r="AB17" s="72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>
        <v>38.108466</v>
      </c>
      <c r="HS17" s="73">
        <v>15.436290825</v>
      </c>
      <c r="HT17" s="73">
        <v>1.7558239499999999</v>
      </c>
      <c r="HU17" s="73">
        <v>2.2991058</v>
      </c>
      <c r="HV17" s="73">
        <v>0.114167925</v>
      </c>
      <c r="HW17" s="73">
        <v>0.25983044999999999</v>
      </c>
      <c r="HX17" s="73"/>
      <c r="HY17" s="73">
        <v>2.3620950000000002E-2</v>
      </c>
      <c r="HZ17" s="73"/>
      <c r="IA17" s="73">
        <v>4.6218325499999997</v>
      </c>
      <c r="IB17" s="73">
        <v>6.2989199999999995E-2</v>
      </c>
      <c r="IC17" s="73">
        <v>27.872720999999999</v>
      </c>
      <c r="ID17" s="73">
        <v>8.594088975</v>
      </c>
      <c r="IE17" s="73">
        <v>8.2161537750000004</v>
      </c>
      <c r="IF17" s="73">
        <v>0.74799674999999999</v>
      </c>
      <c r="IG17" s="73">
        <v>0.30707234999999999</v>
      </c>
      <c r="IH17" s="73"/>
      <c r="II17" s="73"/>
      <c r="IJ17" s="73"/>
      <c r="IK17" s="73"/>
      <c r="IL17" s="73"/>
      <c r="IM17" s="73">
        <v>2.84238765</v>
      </c>
      <c r="IN17" s="73">
        <v>6.1414470000000003</v>
      </c>
      <c r="IO17" s="73"/>
      <c r="IP17" s="73">
        <v>0.78342817499999995</v>
      </c>
      <c r="IQ17" s="73">
        <v>1.2715944749999999</v>
      </c>
      <c r="IR17" s="73">
        <v>0.44486122500000003</v>
      </c>
      <c r="IS17" s="73">
        <v>1.043258625</v>
      </c>
      <c r="IT17" s="73">
        <v>7.8736499999999994E-3</v>
      </c>
      <c r="IU17" s="73"/>
      <c r="IV17" s="73"/>
      <c r="IW17" s="73">
        <v>7.8736499999999994E-3</v>
      </c>
      <c r="IX17" s="73">
        <v>8.8696667250000001</v>
      </c>
      <c r="IY17" s="73"/>
      <c r="IZ17" s="73">
        <v>8.5271629499999992</v>
      </c>
      <c r="JA17" s="73">
        <v>11.20420395</v>
      </c>
      <c r="JB17" s="73">
        <v>13.790697975</v>
      </c>
      <c r="JC17" s="73">
        <v>7.7870398500000002</v>
      </c>
      <c r="JD17" s="73">
        <v>0.75587040000000005</v>
      </c>
      <c r="JE17" s="73">
        <v>0.19684125</v>
      </c>
      <c r="JF17" s="73"/>
      <c r="JG17" s="73"/>
      <c r="JH17" s="73"/>
      <c r="JI17" s="73"/>
      <c r="JJ17" s="73"/>
      <c r="JK17" s="73"/>
      <c r="JL17" s="73">
        <v>36.840808350000003</v>
      </c>
      <c r="JM17" s="73">
        <v>54.406921500000003</v>
      </c>
      <c r="JN17" s="73">
        <v>29.648229075</v>
      </c>
      <c r="JO17" s="73">
        <v>4.5588433500000001</v>
      </c>
      <c r="JP17" s="73">
        <v>3.1415863499999999</v>
      </c>
      <c r="JQ17" s="73">
        <v>0.74799674999999999</v>
      </c>
      <c r="JR17" s="73"/>
      <c r="JS17" s="73"/>
      <c r="JT17" s="73"/>
      <c r="JU17" s="73"/>
      <c r="JV17" s="73"/>
      <c r="JW17" s="73"/>
      <c r="JX17" s="73">
        <v>7.4996516250000003</v>
      </c>
      <c r="JY17" s="73">
        <v>50.044919399999998</v>
      </c>
      <c r="JZ17" s="73">
        <v>11.01523635</v>
      </c>
      <c r="KA17" s="73">
        <v>12.129357825</v>
      </c>
      <c r="KB17" s="73">
        <v>14.920566750000001</v>
      </c>
      <c r="KC17" s="73">
        <v>9.4483800000000007E-2</v>
      </c>
      <c r="KD17" s="73">
        <v>0.65744977500000001</v>
      </c>
      <c r="KE17" s="73"/>
      <c r="KF17" s="73"/>
      <c r="KG17" s="73"/>
      <c r="KH17" s="73"/>
      <c r="KI17" s="73">
        <v>3.6021948749999999</v>
      </c>
      <c r="KJ17" s="73">
        <v>32.293775474999997</v>
      </c>
      <c r="KK17" s="73">
        <v>18.0621531</v>
      </c>
      <c r="KL17" s="73">
        <v>5.696585775</v>
      </c>
      <c r="KM17" s="73">
        <v>1.3227732000000001</v>
      </c>
      <c r="KN17" s="73">
        <v>1.58260365</v>
      </c>
      <c r="KO17" s="73">
        <v>1.7479503000000001</v>
      </c>
      <c r="KP17" s="73">
        <v>4.3305074999999998E-2</v>
      </c>
      <c r="KQ17" s="73">
        <v>11.180583</v>
      </c>
      <c r="KR17" s="73">
        <v>5.3147137500000001</v>
      </c>
      <c r="KS17" s="73">
        <v>6.1020787500000004</v>
      </c>
      <c r="KT17" s="73">
        <v>14.916629925000001</v>
      </c>
      <c r="KU17" s="73">
        <v>10.940436675000001</v>
      </c>
      <c r="KV17" s="73">
        <v>30.510393749999999</v>
      </c>
      <c r="KW17" s="73">
        <v>40.076878499999999</v>
      </c>
      <c r="KX17" s="73">
        <v>9.2515387499999999</v>
      </c>
      <c r="KY17" s="73">
        <v>4.9603995000000003</v>
      </c>
      <c r="KZ17" s="73">
        <v>1.3700151</v>
      </c>
      <c r="LA17" s="73">
        <v>5.9052374999999997E-2</v>
      </c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</row>
    <row r="18" spans="1:519">
      <c r="A18" s="71" t="s">
        <v>107</v>
      </c>
      <c r="B18" s="72">
        <f t="shared" si="9"/>
        <v>0.65824501364999999</v>
      </c>
      <c r="C18" s="72">
        <f t="shared" si="10"/>
        <v>0.46726175925000007</v>
      </c>
      <c r="D18" s="72">
        <f t="shared" si="11"/>
        <v>1.5338618196749998</v>
      </c>
      <c r="E18" s="72">
        <f t="shared" si="12"/>
        <v>2.7870319536750001</v>
      </c>
      <c r="F18" s="72">
        <f t="shared" si="13"/>
        <v>6.1103460824999997E-2</v>
      </c>
      <c r="G18" s="72">
        <f t="shared" si="14"/>
        <v>0.41368157100000003</v>
      </c>
      <c r="H18" s="72">
        <f t="shared" si="15"/>
        <v>0.69169621567500006</v>
      </c>
      <c r="I18" s="72">
        <f t="shared" si="16"/>
        <v>0.19766798325000001</v>
      </c>
      <c r="J18" s="72">
        <f t="shared" si="17"/>
        <v>0.16761819802500003</v>
      </c>
      <c r="K18" s="72">
        <f t="shared" si="18"/>
        <v>6.4406456999999999E-3</v>
      </c>
      <c r="L18" s="72">
        <f t="shared" si="19"/>
        <v>2.1810010500000004E-3</v>
      </c>
      <c r="M18" s="72">
        <f t="shared" si="20"/>
        <v>3.2356764675000003E-2</v>
      </c>
      <c r="N18" s="72">
        <f t="shared" si="21"/>
        <v>1.1810475E-5</v>
      </c>
      <c r="O18" s="72">
        <f t="shared" si="22"/>
        <v>1.1030983650000001E-2</v>
      </c>
      <c r="P18" s="72">
        <f t="shared" si="23"/>
        <v>0.33513797542499996</v>
      </c>
      <c r="Q18" s="72">
        <f t="shared" si="24"/>
        <v>0.14019427507500001</v>
      </c>
      <c r="R18" s="72">
        <f t="shared" si="25"/>
        <v>2.2534386300000001E-2</v>
      </c>
      <c r="S18" s="72">
        <f t="shared" si="26"/>
        <v>0</v>
      </c>
      <c r="T18" s="72">
        <f t="shared" si="27"/>
        <v>0</v>
      </c>
      <c r="U18" s="72">
        <f t="shared" si="28"/>
        <v>0</v>
      </c>
      <c r="V18" s="72">
        <f t="shared" si="29"/>
        <v>0</v>
      </c>
      <c r="W18" s="72">
        <f t="shared" si="30"/>
        <v>0</v>
      </c>
      <c r="X18" s="72">
        <f t="shared" si="31"/>
        <v>0</v>
      </c>
      <c r="Y18" s="72">
        <f t="shared" si="32"/>
        <v>0</v>
      </c>
      <c r="Z18" s="72">
        <f t="shared" si="33"/>
        <v>0</v>
      </c>
      <c r="AA18" s="72">
        <f t="shared" si="34"/>
        <v>0</v>
      </c>
      <c r="AB18" s="72"/>
      <c r="AD18" s="73">
        <v>246.95703225</v>
      </c>
      <c r="AE18" s="73">
        <v>86.877854100000008</v>
      </c>
      <c r="AF18" s="73">
        <v>31.758367275000001</v>
      </c>
      <c r="AG18" s="73">
        <v>9.1728022500000002</v>
      </c>
      <c r="AH18" s="73">
        <v>35.679444974999996</v>
      </c>
      <c r="AI18" s="73">
        <v>6.2438044499999998</v>
      </c>
      <c r="AJ18" s="73">
        <v>16.633085625</v>
      </c>
      <c r="AK18" s="73">
        <v>3.3069329999999999</v>
      </c>
      <c r="AL18" s="73">
        <v>218.13947325000001</v>
      </c>
      <c r="AM18" s="73"/>
      <c r="AN18" s="73"/>
      <c r="AO18" s="73">
        <v>3.4762164749999998</v>
      </c>
      <c r="AP18" s="73"/>
      <c r="AQ18" s="73">
        <v>17.735396625</v>
      </c>
      <c r="AR18" s="73">
        <v>3.8108466000000001</v>
      </c>
      <c r="AS18" s="73">
        <v>29.049831675</v>
      </c>
      <c r="AT18" s="73">
        <v>32.356764675000001</v>
      </c>
      <c r="AU18" s="73">
        <v>45.301045275</v>
      </c>
      <c r="AV18" s="73">
        <v>4.7517477750000001</v>
      </c>
      <c r="AW18" s="73">
        <v>8.7594356250000001</v>
      </c>
      <c r="AX18" s="73">
        <v>325.496691</v>
      </c>
      <c r="AY18" s="73"/>
      <c r="AZ18" s="73"/>
      <c r="BA18" s="73"/>
      <c r="BB18" s="73">
        <v>984.36372300000005</v>
      </c>
      <c r="BC18" s="73">
        <v>454.74265574999998</v>
      </c>
      <c r="BD18" s="73">
        <v>17.711775674999998</v>
      </c>
      <c r="BE18" s="73">
        <v>4.5312855750000001</v>
      </c>
      <c r="BF18" s="73">
        <v>53.469957149999999</v>
      </c>
      <c r="BG18" s="73">
        <v>16.121298374999999</v>
      </c>
      <c r="BH18" s="73">
        <v>0.77555452499999999</v>
      </c>
      <c r="BI18" s="73">
        <v>0.12597840000000002</v>
      </c>
      <c r="BJ18" s="73">
        <v>0.55509232499999994</v>
      </c>
      <c r="BK18" s="73">
        <v>0.79523864999999994</v>
      </c>
      <c r="BL18" s="73"/>
      <c r="BM18" s="73">
        <v>0.66926025</v>
      </c>
      <c r="BN18" s="73">
        <v>1330.60748175</v>
      </c>
      <c r="BO18" s="73">
        <v>23.054047199999999</v>
      </c>
      <c r="BP18" s="73">
        <v>1186.6692860999999</v>
      </c>
      <c r="BQ18" s="73">
        <v>212.631855075</v>
      </c>
      <c r="BR18" s="73">
        <v>7.4051678249999995</v>
      </c>
      <c r="BS18" s="73">
        <v>6.2241203249999995</v>
      </c>
      <c r="BT18" s="73">
        <v>13.278910725000001</v>
      </c>
      <c r="BU18" s="73">
        <v>0.177157125</v>
      </c>
      <c r="BV18" s="73"/>
      <c r="BW18" s="73">
        <v>0.66926025</v>
      </c>
      <c r="BX18" s="73">
        <v>0.33069330000000002</v>
      </c>
      <c r="BY18" s="73">
        <v>5.9839739999999999</v>
      </c>
      <c r="BZ18" s="73"/>
      <c r="CA18" s="73"/>
      <c r="CB18" s="73">
        <v>21.400580700000003</v>
      </c>
      <c r="CC18" s="73">
        <v>20.857298849999999</v>
      </c>
      <c r="CD18" s="73">
        <v>15.278817825000001</v>
      </c>
      <c r="CE18" s="73">
        <v>3.2990593499999998</v>
      </c>
      <c r="CF18" s="73"/>
      <c r="CG18" s="73">
        <v>3.9368250000000006E-3</v>
      </c>
      <c r="CH18" s="73"/>
      <c r="CI18" s="73"/>
      <c r="CJ18" s="73">
        <v>0.26376727500000002</v>
      </c>
      <c r="CK18" s="73"/>
      <c r="CL18" s="73">
        <v>5.5115550000000004</v>
      </c>
      <c r="CM18" s="73">
        <v>0.76768087500000004</v>
      </c>
      <c r="CN18" s="73">
        <v>169.92124064999999</v>
      </c>
      <c r="CO18" s="73">
        <v>3.1730809499999997</v>
      </c>
      <c r="CP18" s="73">
        <v>3.1770177749999999</v>
      </c>
      <c r="CQ18" s="73">
        <v>227.26503360000001</v>
      </c>
      <c r="CR18" s="73">
        <v>2.9604924000000001</v>
      </c>
      <c r="CS18" s="73">
        <v>0.90546974999999996</v>
      </c>
      <c r="CT18" s="73"/>
      <c r="CU18" s="73"/>
      <c r="CV18" s="73"/>
      <c r="CW18" s="73"/>
      <c r="CX18" s="73"/>
      <c r="CY18" s="73">
        <v>0.35037742500000002</v>
      </c>
      <c r="CZ18" s="73">
        <v>45.159319574999998</v>
      </c>
      <c r="DA18" s="73">
        <v>14.786714700000001</v>
      </c>
      <c r="DB18" s="73">
        <v>184.18435762499999</v>
      </c>
      <c r="DC18" s="73">
        <v>20.628962999999999</v>
      </c>
      <c r="DD18" s="73">
        <v>32.703205275000002</v>
      </c>
      <c r="DE18" s="73"/>
      <c r="DF18" s="73">
        <v>0.79917547500000008</v>
      </c>
      <c r="DG18" s="73"/>
      <c r="DH18" s="73">
        <v>393.08410259999999</v>
      </c>
      <c r="DI18" s="73"/>
      <c r="DJ18" s="73"/>
      <c r="DK18" s="73">
        <v>0.28345140000000002</v>
      </c>
      <c r="DL18" s="73">
        <v>0.81492277499999999</v>
      </c>
      <c r="DM18" s="73">
        <v>1.6534665</v>
      </c>
      <c r="DN18" s="73">
        <v>10.1570085</v>
      </c>
      <c r="DO18" s="73">
        <v>4.5312855750000001</v>
      </c>
      <c r="DP18" s="73">
        <v>5.7989432250000004</v>
      </c>
      <c r="DQ18" s="73">
        <v>10.168818975000001</v>
      </c>
      <c r="DR18" s="73">
        <v>0.4881663</v>
      </c>
      <c r="DS18" s="73">
        <v>9.4483800000000002</v>
      </c>
      <c r="DT18" s="73">
        <v>154.32354000000001</v>
      </c>
      <c r="DU18" s="73"/>
      <c r="DV18" s="73"/>
      <c r="DW18" s="73"/>
      <c r="DX18" s="73"/>
      <c r="DY18" s="73"/>
      <c r="DZ18" s="73">
        <v>10.62155385</v>
      </c>
      <c r="EA18" s="73">
        <v>155.02035802500001</v>
      </c>
      <c r="EB18" s="73">
        <v>0.287388225</v>
      </c>
      <c r="EC18" s="73">
        <v>0.88578562500000002</v>
      </c>
      <c r="ED18" s="73"/>
      <c r="EE18" s="73"/>
      <c r="EF18" s="73"/>
      <c r="EG18" s="73">
        <v>0.8031123</v>
      </c>
      <c r="EH18" s="73"/>
      <c r="EI18" s="73"/>
      <c r="EJ18" s="73"/>
      <c r="EK18" s="73">
        <v>6.6926025E-2</v>
      </c>
      <c r="EL18" s="73">
        <v>1.5983509500000002</v>
      </c>
      <c r="EM18" s="73">
        <v>0.86610149999999997</v>
      </c>
      <c r="EN18" s="73">
        <v>2.003843925</v>
      </c>
      <c r="EO18" s="73">
        <v>1.0353849749999999</v>
      </c>
      <c r="EP18" s="73">
        <v>4.7241899999999996E-2</v>
      </c>
      <c r="EQ18" s="73">
        <v>0.82279642499999994</v>
      </c>
      <c r="ER18" s="73"/>
      <c r="ES18" s="73"/>
      <c r="ET18" s="73">
        <v>0.83854372500000007</v>
      </c>
      <c r="EU18" s="73"/>
      <c r="EV18" s="73"/>
      <c r="EW18" s="73"/>
      <c r="EX18" s="73"/>
      <c r="EY18" s="73">
        <v>0.19684125</v>
      </c>
      <c r="EZ18" s="73">
        <v>1.1456160750000002</v>
      </c>
      <c r="FA18" s="73"/>
      <c r="FB18" s="73"/>
      <c r="FC18" s="73"/>
      <c r="FD18" s="73"/>
      <c r="FE18" s="73"/>
      <c r="FF18" s="73"/>
      <c r="FG18" s="73"/>
      <c r="FH18" s="73"/>
      <c r="FI18" s="73">
        <v>24.589408950000003</v>
      </c>
      <c r="FJ18" s="73"/>
      <c r="FK18" s="73">
        <v>7.4012310000000001</v>
      </c>
      <c r="FL18" s="73">
        <v>0.248019975</v>
      </c>
      <c r="FM18" s="73">
        <v>0.11810475000000001</v>
      </c>
      <c r="FN18" s="73"/>
      <c r="FO18" s="73"/>
      <c r="FP18" s="73"/>
      <c r="FQ18" s="73"/>
      <c r="FR18" s="73"/>
      <c r="FS18" s="73"/>
      <c r="FT18" s="73"/>
      <c r="FU18" s="73"/>
      <c r="FV18" s="73"/>
      <c r="FW18" s="73">
        <v>1.1810474999999999E-2</v>
      </c>
      <c r="FX18" s="73"/>
      <c r="FY18" s="73"/>
      <c r="FZ18" s="73"/>
      <c r="GA18" s="73"/>
      <c r="GB18" s="73"/>
      <c r="GC18" s="73"/>
      <c r="GD18" s="73">
        <v>7.8736500000000011E-3</v>
      </c>
      <c r="GE18" s="73"/>
      <c r="GF18" s="73"/>
      <c r="GG18" s="73"/>
      <c r="GH18" s="73"/>
      <c r="GI18" s="73"/>
      <c r="GJ18" s="73"/>
      <c r="GK18" s="73">
        <v>11.023110000000001</v>
      </c>
      <c r="GL18" s="73"/>
      <c r="GM18" s="73"/>
      <c r="GN18" s="73"/>
      <c r="GO18" s="73"/>
      <c r="GP18" s="73"/>
      <c r="GQ18" s="73"/>
      <c r="GR18" s="73">
        <v>315.26881965000001</v>
      </c>
      <c r="GS18" s="73">
        <v>11.908895625</v>
      </c>
      <c r="GT18" s="73"/>
      <c r="GU18" s="73"/>
      <c r="GV18" s="73"/>
      <c r="GW18" s="73"/>
      <c r="GX18" s="73"/>
      <c r="GY18" s="73"/>
      <c r="GZ18" s="73">
        <v>7.5193357499999998</v>
      </c>
      <c r="HA18" s="73">
        <v>0.44092439999999999</v>
      </c>
      <c r="HB18" s="73"/>
      <c r="HC18" s="73">
        <v>114.20335642500001</v>
      </c>
      <c r="HD18" s="73">
        <v>17.211798899999998</v>
      </c>
      <c r="HE18" s="73"/>
      <c r="HF18" s="73">
        <v>8.7082569000000003</v>
      </c>
      <c r="HG18" s="73">
        <v>7.0862850000000005E-2</v>
      </c>
      <c r="HH18" s="73"/>
      <c r="HI18" s="73"/>
      <c r="HJ18" s="73"/>
      <c r="HK18" s="73"/>
      <c r="HL18" s="73"/>
      <c r="HM18" s="73"/>
      <c r="HN18" s="73"/>
      <c r="HO18" s="73"/>
      <c r="HP18" s="73">
        <v>7.7161770000000001</v>
      </c>
      <c r="HQ18" s="73">
        <v>14.818209299999999</v>
      </c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</row>
    <row r="19" spans="1:519">
      <c r="A19" s="71" t="s">
        <v>108</v>
      </c>
      <c r="B19" s="72">
        <f t="shared" si="9"/>
        <v>0.22127318595000003</v>
      </c>
      <c r="C19" s="72">
        <f t="shared" si="10"/>
        <v>0.8318747434499999</v>
      </c>
      <c r="D19" s="72">
        <f t="shared" si="11"/>
        <v>5.6465880975000007E-2</v>
      </c>
      <c r="E19" s="72">
        <f t="shared" si="12"/>
        <v>7.8547532399999995E-2</v>
      </c>
      <c r="F19" s="72">
        <f t="shared" si="13"/>
        <v>4.2561015075E-2</v>
      </c>
      <c r="G19" s="72">
        <f t="shared" si="14"/>
        <v>2.7408175650000005E-2</v>
      </c>
      <c r="H19" s="72">
        <f t="shared" si="15"/>
        <v>3.7899814274999999E-2</v>
      </c>
      <c r="I19" s="72">
        <f t="shared" si="16"/>
        <v>5.378490315E-2</v>
      </c>
      <c r="J19" s="72">
        <f t="shared" si="17"/>
        <v>5.5221844274999994E-2</v>
      </c>
      <c r="K19" s="72">
        <f t="shared" si="18"/>
        <v>0.10671945210000003</v>
      </c>
      <c r="L19" s="72">
        <f t="shared" si="19"/>
        <v>0.43414518735000007</v>
      </c>
      <c r="M19" s="72">
        <f t="shared" si="20"/>
        <v>0.11625444225000001</v>
      </c>
      <c r="N19" s="72">
        <f t="shared" si="21"/>
        <v>4.6407293100000004E-2</v>
      </c>
      <c r="O19" s="72">
        <f t="shared" si="22"/>
        <v>3.3844884525000007E-2</v>
      </c>
      <c r="P19" s="72">
        <f t="shared" si="23"/>
        <v>8.3736267750000003E-3</v>
      </c>
      <c r="Q19" s="72">
        <f t="shared" si="24"/>
        <v>3.0636372150000001E-2</v>
      </c>
      <c r="R19" s="72">
        <f t="shared" si="25"/>
        <v>2.2716976243499998</v>
      </c>
      <c r="S19" s="72">
        <f t="shared" si="26"/>
        <v>4.2958870609500002</v>
      </c>
      <c r="T19" s="72">
        <f t="shared" si="27"/>
        <v>5.7477644999999998E-4</v>
      </c>
      <c r="U19" s="72">
        <f t="shared" si="28"/>
        <v>1.1121530625000001E-2</v>
      </c>
      <c r="V19" s="72">
        <f t="shared" si="29"/>
        <v>1.8963686025000002E-2</v>
      </c>
      <c r="W19" s="72">
        <f t="shared" si="30"/>
        <v>8.6688886499999996E-3</v>
      </c>
      <c r="X19" s="72">
        <f t="shared" si="31"/>
        <v>2.5298037449999998E-2</v>
      </c>
      <c r="Y19" s="72">
        <f t="shared" si="32"/>
        <v>9.9641040750000007E-3</v>
      </c>
      <c r="Z19" s="72">
        <f t="shared" si="33"/>
        <v>0</v>
      </c>
      <c r="AA19" s="72">
        <f t="shared" si="34"/>
        <v>0</v>
      </c>
      <c r="AB19" s="72"/>
      <c r="AD19" s="73"/>
      <c r="AE19" s="73"/>
      <c r="AF19" s="73"/>
      <c r="AG19" s="73">
        <v>63.371072025000004</v>
      </c>
      <c r="AH19" s="73">
        <v>97.586018100000004</v>
      </c>
      <c r="AI19" s="73">
        <v>56.788700625000004</v>
      </c>
      <c r="AJ19" s="73">
        <v>3.5273952</v>
      </c>
      <c r="AK19" s="73"/>
      <c r="AL19" s="73"/>
      <c r="AM19" s="73"/>
      <c r="AN19" s="73"/>
      <c r="AO19" s="73"/>
      <c r="AP19" s="73"/>
      <c r="AQ19" s="73">
        <v>768.42887174999998</v>
      </c>
      <c r="AR19" s="73"/>
      <c r="AS19" s="73">
        <v>42.576762375000001</v>
      </c>
      <c r="AT19" s="73">
        <v>7.4760306750000005</v>
      </c>
      <c r="AU19" s="73">
        <v>12.920659649999999</v>
      </c>
      <c r="AV19" s="73">
        <v>0.47241900000000003</v>
      </c>
      <c r="AW19" s="73"/>
      <c r="AX19" s="73"/>
      <c r="AY19" s="73"/>
      <c r="AZ19" s="73"/>
      <c r="BA19" s="73"/>
      <c r="BB19" s="73"/>
      <c r="BC19" s="73"/>
      <c r="BD19" s="73"/>
      <c r="BE19" s="73">
        <v>23.243014800000001</v>
      </c>
      <c r="BF19" s="73">
        <v>27.372744224999998</v>
      </c>
      <c r="BG19" s="73">
        <v>5.8501219500000001</v>
      </c>
      <c r="BH19" s="73"/>
      <c r="BI19" s="73"/>
      <c r="BJ19" s="73"/>
      <c r="BK19" s="73"/>
      <c r="BL19" s="73"/>
      <c r="BM19" s="73"/>
      <c r="BN19" s="73"/>
      <c r="BO19" s="73"/>
      <c r="BP19" s="73"/>
      <c r="BQ19" s="73">
        <v>39.254082074999999</v>
      </c>
      <c r="BR19" s="73">
        <v>19.70774595</v>
      </c>
      <c r="BS19" s="73">
        <v>14.948124524999999</v>
      </c>
      <c r="BT19" s="73">
        <v>3.9250145250000004</v>
      </c>
      <c r="BU19" s="73">
        <v>0.71256532500000003</v>
      </c>
      <c r="BV19" s="73"/>
      <c r="BW19" s="73"/>
      <c r="BX19" s="73"/>
      <c r="BY19" s="73"/>
      <c r="BZ19" s="73"/>
      <c r="CA19" s="73"/>
      <c r="CB19" s="73"/>
      <c r="CC19" s="73">
        <v>11.550644549999999</v>
      </c>
      <c r="CD19" s="73">
        <v>25.9200558</v>
      </c>
      <c r="CE19" s="73">
        <v>2.2282429500000003</v>
      </c>
      <c r="CF19" s="73">
        <v>2.862071775</v>
      </c>
      <c r="CG19" s="73"/>
      <c r="CH19" s="73"/>
      <c r="CI19" s="73"/>
      <c r="CJ19" s="73"/>
      <c r="CK19" s="73"/>
      <c r="CL19" s="73"/>
      <c r="CM19" s="73"/>
      <c r="CN19" s="73"/>
      <c r="CO19" s="73">
        <v>13.495436100000001</v>
      </c>
      <c r="CP19" s="73">
        <v>6.8579491499999996</v>
      </c>
      <c r="CQ19" s="73">
        <v>3.3581117250000001</v>
      </c>
      <c r="CR19" s="73">
        <v>3.6966786750000002</v>
      </c>
      <c r="CS19" s="73"/>
      <c r="CT19" s="73"/>
      <c r="CU19" s="73"/>
      <c r="CV19" s="73"/>
      <c r="CW19" s="73"/>
      <c r="CX19" s="73"/>
      <c r="CY19" s="73"/>
      <c r="CZ19" s="73">
        <v>4.4092440000000002</v>
      </c>
      <c r="DA19" s="73">
        <v>4.3934967</v>
      </c>
      <c r="DB19" s="73">
        <v>18.7865289</v>
      </c>
      <c r="DC19" s="73">
        <v>9.5704215749999992</v>
      </c>
      <c r="DD19" s="73">
        <v>0.74012310000000003</v>
      </c>
      <c r="DE19" s="73"/>
      <c r="DF19" s="73"/>
      <c r="DG19" s="73"/>
      <c r="DH19" s="73"/>
      <c r="DI19" s="73"/>
      <c r="DJ19" s="73">
        <v>6.5351295</v>
      </c>
      <c r="DK19" s="73"/>
      <c r="DL19" s="73"/>
      <c r="DM19" s="73">
        <v>2.0825804250000002</v>
      </c>
      <c r="DN19" s="73">
        <v>16.420497075</v>
      </c>
      <c r="DO19" s="73">
        <v>10.609743375000001</v>
      </c>
      <c r="DP19" s="73">
        <v>1.4920566749999999</v>
      </c>
      <c r="DQ19" s="73">
        <v>0.69681802500000001</v>
      </c>
      <c r="DR19" s="73">
        <v>0.69681802500000001</v>
      </c>
      <c r="DS19" s="73">
        <v>7.2319475249999998</v>
      </c>
      <c r="DT19" s="73">
        <v>7.3224945000000004</v>
      </c>
      <c r="DU19" s="73">
        <v>0.69681802500000001</v>
      </c>
      <c r="DV19" s="73">
        <v>7.2831262500000005</v>
      </c>
      <c r="DW19" s="73">
        <v>0.79523864999999994</v>
      </c>
      <c r="DX19" s="73">
        <v>0.69681802500000001</v>
      </c>
      <c r="DY19" s="73">
        <v>11.235698549999999</v>
      </c>
      <c r="DZ19" s="73">
        <v>16.231529475000002</v>
      </c>
      <c r="EA19" s="73">
        <v>10.468017674999999</v>
      </c>
      <c r="EB19" s="73"/>
      <c r="EC19" s="73"/>
      <c r="ED19" s="73"/>
      <c r="EE19" s="73"/>
      <c r="EF19" s="73">
        <v>8.51141565</v>
      </c>
      <c r="EG19" s="73"/>
      <c r="EH19" s="73">
        <v>0.79523864999999994</v>
      </c>
      <c r="EI19" s="73">
        <v>5.6296597500000001</v>
      </c>
      <c r="EJ19" s="73"/>
      <c r="EK19" s="73">
        <v>29.939554125000001</v>
      </c>
      <c r="EL19" s="73">
        <v>30.053722050000001</v>
      </c>
      <c r="EM19" s="73">
        <v>17.660596950000002</v>
      </c>
      <c r="EN19" s="73">
        <v>6.5233190249999993</v>
      </c>
      <c r="EO19" s="73">
        <v>8.4405528000000007</v>
      </c>
      <c r="EP19" s="73"/>
      <c r="EQ19" s="73"/>
      <c r="ER19" s="73"/>
      <c r="ES19" s="73">
        <v>7.6768087500000002</v>
      </c>
      <c r="ET19" s="73">
        <v>5.6296597500000001</v>
      </c>
      <c r="EU19" s="73">
        <v>18.581814000000001</v>
      </c>
      <c r="EV19" s="73">
        <v>5.7083962499999998</v>
      </c>
      <c r="EW19" s="73">
        <v>330.42559590000002</v>
      </c>
      <c r="EX19" s="73">
        <v>13.369457700000002</v>
      </c>
      <c r="EY19" s="73">
        <v>26.057844674999998</v>
      </c>
      <c r="EZ19" s="73">
        <v>6.9642434250000003</v>
      </c>
      <c r="FA19" s="73">
        <v>15.20401815</v>
      </c>
      <c r="FB19" s="73">
        <v>5.6296597500000001</v>
      </c>
      <c r="FC19" s="73"/>
      <c r="FD19" s="73">
        <v>5.8265010000000004</v>
      </c>
      <c r="FE19" s="73">
        <v>0.74799674999999999</v>
      </c>
      <c r="FF19" s="73"/>
      <c r="FG19" s="73"/>
      <c r="FH19" s="73">
        <v>6.4327720500000005</v>
      </c>
      <c r="FI19" s="73">
        <v>39.683196000000002</v>
      </c>
      <c r="FJ19" s="73">
        <v>27.904215599999997</v>
      </c>
      <c r="FK19" s="73">
        <v>32.266217699999999</v>
      </c>
      <c r="FL19" s="73">
        <v>2.9368714499999999</v>
      </c>
      <c r="FM19" s="73">
        <v>5.7083962499999998</v>
      </c>
      <c r="FN19" s="73"/>
      <c r="FO19" s="73">
        <v>0.64957612500000006</v>
      </c>
      <c r="FP19" s="73">
        <v>0.67319707500000003</v>
      </c>
      <c r="FQ19" s="73"/>
      <c r="FR19" s="73">
        <v>0.48422947500000002</v>
      </c>
      <c r="FS19" s="73"/>
      <c r="FT19" s="73">
        <v>0.78736499999999998</v>
      </c>
      <c r="FU19" s="73">
        <v>6.2989200000000009E-2</v>
      </c>
      <c r="FV19" s="73">
        <v>4.2399605249999999</v>
      </c>
      <c r="FW19" s="73">
        <v>22.971373875000001</v>
      </c>
      <c r="FX19" s="73">
        <v>15.747300000000001</v>
      </c>
      <c r="FY19" s="73">
        <v>2.114075025</v>
      </c>
      <c r="FZ19" s="73"/>
      <c r="GA19" s="73"/>
      <c r="GB19" s="73"/>
      <c r="GC19" s="73"/>
      <c r="GD19" s="73"/>
      <c r="GE19" s="73"/>
      <c r="GF19" s="73">
        <v>3.1494600000000005E-2</v>
      </c>
      <c r="GG19" s="73">
        <v>8.6531413500000003</v>
      </c>
      <c r="GH19" s="73">
        <v>2.1101382000000002</v>
      </c>
      <c r="GI19" s="73">
        <v>5.1926721750000002</v>
      </c>
      <c r="GJ19" s="73">
        <v>12.302578125</v>
      </c>
      <c r="GK19" s="73">
        <v>0.287388225</v>
      </c>
      <c r="GL19" s="73">
        <v>0.77949135000000003</v>
      </c>
      <c r="GM19" s="73"/>
      <c r="GN19" s="73"/>
      <c r="GO19" s="73">
        <v>4.4879804999999999</v>
      </c>
      <c r="GP19" s="73"/>
      <c r="GQ19" s="73"/>
      <c r="GR19" s="73"/>
      <c r="GS19" s="73"/>
      <c r="GT19" s="73"/>
      <c r="GU19" s="73">
        <v>0.79523864999999994</v>
      </c>
      <c r="GV19" s="73">
        <v>0.67319707500000003</v>
      </c>
      <c r="GW19" s="73">
        <v>7.4799674999999996E-2</v>
      </c>
      <c r="GX19" s="73">
        <v>0.45667170000000001</v>
      </c>
      <c r="GY19" s="73">
        <v>1.5707931749999999</v>
      </c>
      <c r="GZ19" s="73"/>
      <c r="HA19" s="73">
        <v>4.8029264999999999</v>
      </c>
      <c r="HB19" s="73">
        <v>1.5707931749999999</v>
      </c>
      <c r="HC19" s="73">
        <v>2.3581581749999998</v>
      </c>
      <c r="HD19" s="73"/>
      <c r="HE19" s="73">
        <v>10.861700174999999</v>
      </c>
      <c r="HF19" s="73">
        <v>4.1336662500000001</v>
      </c>
      <c r="HG19" s="73"/>
      <c r="HH19" s="73">
        <v>5.2359772500000004</v>
      </c>
      <c r="HI19" s="73">
        <v>0.72831262500000005</v>
      </c>
      <c r="HJ19" s="73"/>
      <c r="HK19" s="73"/>
      <c r="HL19" s="73"/>
      <c r="HM19" s="73">
        <v>5.7477644999999997</v>
      </c>
      <c r="HN19" s="73">
        <v>1.5944141250000001</v>
      </c>
      <c r="HO19" s="73"/>
      <c r="HP19" s="73">
        <v>7.5941354249999993</v>
      </c>
      <c r="HQ19" s="73"/>
      <c r="HR19" s="73">
        <v>1.6692138000000001</v>
      </c>
      <c r="HS19" s="73">
        <v>3.9053304</v>
      </c>
      <c r="HT19" s="73">
        <v>0.77949135000000003</v>
      </c>
      <c r="HU19" s="73"/>
      <c r="HV19" s="73"/>
      <c r="HW19" s="73"/>
      <c r="HX19" s="73">
        <v>2256.1550392499998</v>
      </c>
      <c r="HY19" s="73"/>
      <c r="HZ19" s="73">
        <v>1857.8270857499999</v>
      </c>
      <c r="IA19" s="73"/>
      <c r="IB19" s="73">
        <v>2.1258854999999999</v>
      </c>
      <c r="IC19" s="73"/>
      <c r="ID19" s="73">
        <v>1271.61809595</v>
      </c>
      <c r="IE19" s="73"/>
      <c r="IF19" s="73">
        <v>3.9368249999999998</v>
      </c>
      <c r="IG19" s="73"/>
      <c r="IH19" s="73">
        <v>1160.37916875</v>
      </c>
      <c r="II19" s="73"/>
      <c r="IJ19" s="73"/>
      <c r="IK19" s="73"/>
      <c r="IL19" s="73"/>
      <c r="IM19" s="73"/>
      <c r="IN19" s="73"/>
      <c r="IO19" s="73"/>
      <c r="IP19" s="73"/>
      <c r="IQ19" s="73">
        <v>0.39761932500000002</v>
      </c>
      <c r="IR19" s="73"/>
      <c r="IS19" s="73"/>
      <c r="IT19" s="73">
        <v>0.177157125</v>
      </c>
      <c r="IU19" s="73"/>
      <c r="IV19" s="73"/>
      <c r="IW19" s="73"/>
      <c r="IX19" s="73"/>
      <c r="IY19" s="73"/>
      <c r="IZ19" s="73"/>
      <c r="JA19" s="73">
        <v>3.85021485</v>
      </c>
      <c r="JB19" s="73">
        <v>1.7282661749999999</v>
      </c>
      <c r="JC19" s="73">
        <v>5.5430495999999998</v>
      </c>
      <c r="JD19" s="73"/>
      <c r="JE19" s="73"/>
      <c r="JF19" s="73"/>
      <c r="JG19" s="73"/>
      <c r="JH19" s="73"/>
      <c r="JI19" s="73"/>
      <c r="JJ19" s="73"/>
      <c r="JK19" s="73">
        <v>18.475519725000002</v>
      </c>
      <c r="JL19" s="73"/>
      <c r="JM19" s="73"/>
      <c r="JN19" s="73">
        <v>0.33856694999999998</v>
      </c>
      <c r="JO19" s="73">
        <v>3.936825E-2</v>
      </c>
      <c r="JP19" s="73">
        <v>0.1102311</v>
      </c>
      <c r="JQ19" s="73"/>
      <c r="JR19" s="73"/>
      <c r="JS19" s="73"/>
      <c r="JT19" s="73"/>
      <c r="JU19" s="73"/>
      <c r="JV19" s="73">
        <v>1.259784</v>
      </c>
      <c r="JW19" s="73"/>
      <c r="JX19" s="73"/>
      <c r="JY19" s="73">
        <v>6.6532342499999997</v>
      </c>
      <c r="JZ19" s="73"/>
      <c r="KA19" s="73">
        <v>0.16140982500000001</v>
      </c>
      <c r="KB19" s="73">
        <v>0.59446057500000005</v>
      </c>
      <c r="KC19" s="73"/>
      <c r="KD19" s="73"/>
      <c r="KE19" s="73"/>
      <c r="KF19" s="73"/>
      <c r="KG19" s="73"/>
      <c r="KH19" s="73"/>
      <c r="KI19" s="73"/>
      <c r="KJ19" s="73"/>
      <c r="KK19" s="73"/>
      <c r="KL19" s="73">
        <v>0.88972245000000005</v>
      </c>
      <c r="KM19" s="73">
        <v>23.644570949999999</v>
      </c>
      <c r="KN19" s="73">
        <v>0.70469167499999996</v>
      </c>
      <c r="KO19" s="73"/>
      <c r="KP19" s="73"/>
      <c r="KQ19" s="73"/>
      <c r="KR19" s="73">
        <v>5.9052374999999997E-2</v>
      </c>
      <c r="KS19" s="73"/>
      <c r="KT19" s="73">
        <v>6.6768552000000003</v>
      </c>
      <c r="KU19" s="73"/>
      <c r="KV19" s="73"/>
      <c r="KW19" s="73"/>
      <c r="KX19" s="73"/>
      <c r="KY19" s="73">
        <v>1.066879575</v>
      </c>
      <c r="KZ19" s="73">
        <v>2.2203693000000002</v>
      </c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</row>
    <row r="20" spans="1:519">
      <c r="A20" s="71" t="s">
        <v>109</v>
      </c>
      <c r="B20" s="72">
        <f t="shared" si="9"/>
        <v>7.6433457375E-2</v>
      </c>
      <c r="C20" s="72">
        <f t="shared" si="10"/>
        <v>1.7203925250000001E-3</v>
      </c>
      <c r="D20" s="72">
        <f t="shared" si="11"/>
        <v>1.6176413924999997E-2</v>
      </c>
      <c r="E20" s="72">
        <f t="shared" si="12"/>
        <v>1.102311E-4</v>
      </c>
      <c r="F20" s="72">
        <f t="shared" si="13"/>
        <v>1.6991336700000002E-2</v>
      </c>
      <c r="G20" s="72">
        <f t="shared" si="14"/>
        <v>5.4643130999999998E-3</v>
      </c>
      <c r="H20" s="72">
        <f t="shared" si="15"/>
        <v>1.62984555E-2</v>
      </c>
      <c r="I20" s="72">
        <f t="shared" si="16"/>
        <v>4.8186738000000002E-3</v>
      </c>
      <c r="J20" s="72">
        <f t="shared" si="17"/>
        <v>1.8652676850000001E-2</v>
      </c>
      <c r="K20" s="72">
        <f t="shared" si="18"/>
        <v>3.3848821350000002E-2</v>
      </c>
      <c r="L20" s="72">
        <f t="shared" si="19"/>
        <v>2.956555575E-2</v>
      </c>
      <c r="M20" s="72">
        <f t="shared" si="20"/>
        <v>3.7478573999999994E-2</v>
      </c>
      <c r="N20" s="72">
        <f t="shared" si="21"/>
        <v>9.3735803250000003E-3</v>
      </c>
      <c r="O20" s="72">
        <f t="shared" si="22"/>
        <v>2.1829694625E-2</v>
      </c>
      <c r="P20" s="72">
        <f t="shared" si="23"/>
        <v>2.5904308500000001E-2</v>
      </c>
      <c r="Q20" s="72">
        <f t="shared" si="24"/>
        <v>2.5065764774999999E-2</v>
      </c>
      <c r="R20" s="72">
        <f t="shared" si="25"/>
        <v>1.41095808E-2</v>
      </c>
      <c r="S20" s="72">
        <f t="shared" si="26"/>
        <v>0.57706768215000004</v>
      </c>
      <c r="T20" s="72">
        <f t="shared" si="27"/>
        <v>1.0912878899999999E-2</v>
      </c>
      <c r="U20" s="72">
        <f t="shared" si="28"/>
        <v>6.3815933249999996E-3</v>
      </c>
      <c r="V20" s="72">
        <f t="shared" si="29"/>
        <v>1.192857975E-2</v>
      </c>
      <c r="W20" s="72">
        <f t="shared" si="30"/>
        <v>4.8501683999999995E-3</v>
      </c>
      <c r="X20" s="72">
        <f t="shared" si="31"/>
        <v>8.2279642500000002E-4</v>
      </c>
      <c r="Y20" s="72">
        <f t="shared" si="32"/>
        <v>6.4170247499999991E-3</v>
      </c>
      <c r="Z20" s="72">
        <f t="shared" si="33"/>
        <v>0</v>
      </c>
      <c r="AA20" s="72">
        <f t="shared" si="34"/>
        <v>0</v>
      </c>
      <c r="AB20" s="72"/>
      <c r="AD20" s="73"/>
      <c r="AE20" s="73"/>
      <c r="AF20" s="73"/>
      <c r="AG20" s="73"/>
      <c r="AH20" s="73">
        <v>0.73224945000000008</v>
      </c>
      <c r="AI20" s="73">
        <v>74.043804600000001</v>
      </c>
      <c r="AJ20" s="73">
        <v>1.62984555</v>
      </c>
      <c r="AK20" s="73">
        <v>2.7557775E-2</v>
      </c>
      <c r="AL20" s="73"/>
      <c r="AM20" s="73"/>
      <c r="AN20" s="73"/>
      <c r="AO20" s="73"/>
      <c r="AP20" s="73"/>
      <c r="AQ20" s="73"/>
      <c r="AR20" s="73"/>
      <c r="AS20" s="73">
        <v>0.75980722500000009</v>
      </c>
      <c r="AT20" s="73"/>
      <c r="AU20" s="73"/>
      <c r="AV20" s="73">
        <v>0.79917547500000008</v>
      </c>
      <c r="AW20" s="73">
        <v>0.16140982499999998</v>
      </c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>
        <v>16.176413924999999</v>
      </c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>
        <v>7.8736500000000001E-2</v>
      </c>
      <c r="BU20" s="73">
        <v>3.1494600000000005E-2</v>
      </c>
      <c r="BV20" s="73"/>
      <c r="BW20" s="73"/>
      <c r="BX20" s="73"/>
      <c r="BY20" s="73"/>
      <c r="BZ20" s="73"/>
      <c r="CA20" s="73">
        <v>1.9880966250000001</v>
      </c>
      <c r="CB20" s="73"/>
      <c r="CC20" s="73"/>
      <c r="CD20" s="73"/>
      <c r="CE20" s="73"/>
      <c r="CF20" s="73">
        <v>14.511136950000001</v>
      </c>
      <c r="CG20" s="73">
        <v>0.49210312500000003</v>
      </c>
      <c r="CH20" s="73"/>
      <c r="CI20" s="73"/>
      <c r="CJ20" s="73"/>
      <c r="CK20" s="73"/>
      <c r="CL20" s="73"/>
      <c r="CM20" s="73"/>
      <c r="CN20" s="73"/>
      <c r="CO20" s="73"/>
      <c r="CP20" s="73"/>
      <c r="CQ20" s="73">
        <v>0.74799674999999999</v>
      </c>
      <c r="CR20" s="73">
        <v>3.3738590250000002</v>
      </c>
      <c r="CS20" s="73">
        <v>1.342457325</v>
      </c>
      <c r="CT20" s="73"/>
      <c r="CU20" s="73"/>
      <c r="CV20" s="73"/>
      <c r="CW20" s="73"/>
      <c r="CX20" s="73"/>
      <c r="CY20" s="73"/>
      <c r="CZ20" s="73"/>
      <c r="DA20" s="73"/>
      <c r="DB20" s="73">
        <v>8.9759609999999999</v>
      </c>
      <c r="DC20" s="73">
        <v>0.75980722500000009</v>
      </c>
      <c r="DD20" s="73">
        <v>5.51942865</v>
      </c>
      <c r="DE20" s="73">
        <v>1.043258625</v>
      </c>
      <c r="DF20" s="73"/>
      <c r="DG20" s="73"/>
      <c r="DH20" s="73"/>
      <c r="DI20" s="73"/>
      <c r="DJ20" s="73"/>
      <c r="DK20" s="73"/>
      <c r="DL20" s="73"/>
      <c r="DM20" s="73"/>
      <c r="DN20" s="73"/>
      <c r="DO20" s="73">
        <v>0.39368249999999999</v>
      </c>
      <c r="DP20" s="73">
        <v>3.0628498500000001</v>
      </c>
      <c r="DQ20" s="73">
        <v>1.36214145</v>
      </c>
      <c r="DR20" s="73"/>
      <c r="DS20" s="73"/>
      <c r="DT20" s="73"/>
      <c r="DU20" s="73"/>
      <c r="DV20" s="73"/>
      <c r="DW20" s="73"/>
      <c r="DX20" s="73"/>
      <c r="DY20" s="73">
        <v>4.6297062000000002</v>
      </c>
      <c r="DZ20" s="73">
        <v>0.20471490000000001</v>
      </c>
      <c r="EA20" s="73">
        <v>7.7279874750000008</v>
      </c>
      <c r="EB20" s="73">
        <v>4.8659156999999995</v>
      </c>
      <c r="EC20" s="73">
        <v>1.098374175</v>
      </c>
      <c r="ED20" s="73">
        <v>0.12597840000000002</v>
      </c>
      <c r="EE20" s="73"/>
      <c r="EF20" s="73"/>
      <c r="EG20" s="73"/>
      <c r="EH20" s="73"/>
      <c r="EI20" s="73">
        <v>1.3463941500000001</v>
      </c>
      <c r="EJ20" s="73">
        <v>6.5469399750000008</v>
      </c>
      <c r="EK20" s="73">
        <v>6.4209615749999998</v>
      </c>
      <c r="EL20" s="73">
        <v>3.9683196000000001</v>
      </c>
      <c r="EM20" s="73">
        <v>1.5589827000000001</v>
      </c>
      <c r="EN20" s="73">
        <v>12.676576499999999</v>
      </c>
      <c r="EO20" s="73">
        <v>1.3306468499999999</v>
      </c>
      <c r="EP20" s="73"/>
      <c r="EQ20" s="73"/>
      <c r="ER20" s="73"/>
      <c r="ES20" s="73"/>
      <c r="ET20" s="73"/>
      <c r="EU20" s="73">
        <v>5.94460575</v>
      </c>
      <c r="EV20" s="73"/>
      <c r="EW20" s="73">
        <v>2.5825571999999997</v>
      </c>
      <c r="EX20" s="73"/>
      <c r="EY20" s="73">
        <v>4.3934967</v>
      </c>
      <c r="EZ20" s="73">
        <v>5.2281036000000007</v>
      </c>
      <c r="FA20" s="73">
        <v>2.1180118499999998</v>
      </c>
      <c r="FB20" s="73">
        <v>8.9838346500000004</v>
      </c>
      <c r="FC20" s="73">
        <v>0.314946</v>
      </c>
      <c r="FD20" s="73"/>
      <c r="FE20" s="73"/>
      <c r="FF20" s="73">
        <v>17.412576975</v>
      </c>
      <c r="FG20" s="73"/>
      <c r="FH20" s="73">
        <v>2.9841133499999999</v>
      </c>
      <c r="FI20" s="73">
        <v>2.6612936999999999</v>
      </c>
      <c r="FJ20" s="73">
        <v>9.2633492250000007</v>
      </c>
      <c r="FK20" s="73">
        <v>3.2085123750000002</v>
      </c>
      <c r="FL20" s="73">
        <v>1.1141214750000001</v>
      </c>
      <c r="FM20" s="73">
        <v>0.83460689999999993</v>
      </c>
      <c r="FN20" s="73"/>
      <c r="FO20" s="73"/>
      <c r="FP20" s="73"/>
      <c r="FQ20" s="73"/>
      <c r="FR20" s="73"/>
      <c r="FS20" s="73">
        <v>4.76355825</v>
      </c>
      <c r="FT20" s="73">
        <v>2.3384740499999999</v>
      </c>
      <c r="FU20" s="73"/>
      <c r="FV20" s="73">
        <v>0.57477644999999999</v>
      </c>
      <c r="FW20" s="73">
        <v>0.25983044999999999</v>
      </c>
      <c r="FX20" s="73">
        <v>0.40942980000000001</v>
      </c>
      <c r="FY20" s="73">
        <v>0.85035420000000006</v>
      </c>
      <c r="FZ20" s="73">
        <v>0.177157125</v>
      </c>
      <c r="GA20" s="73"/>
      <c r="GB20" s="73"/>
      <c r="GC20" s="73"/>
      <c r="GD20" s="73"/>
      <c r="GE20" s="73"/>
      <c r="GF20" s="73"/>
      <c r="GG20" s="73">
        <v>6.0745209750000004</v>
      </c>
      <c r="GH20" s="73"/>
      <c r="GI20" s="73">
        <v>0.37006155000000002</v>
      </c>
      <c r="GJ20" s="73">
        <v>14.9126931</v>
      </c>
      <c r="GK20" s="73">
        <v>0.47241900000000003</v>
      </c>
      <c r="GL20" s="73"/>
      <c r="GM20" s="73"/>
      <c r="GN20" s="73"/>
      <c r="GO20" s="73"/>
      <c r="GP20" s="73"/>
      <c r="GQ20" s="73">
        <v>14.7237255</v>
      </c>
      <c r="GR20" s="73">
        <v>3.1179654000000001</v>
      </c>
      <c r="GS20" s="73">
        <v>0.53934502500000003</v>
      </c>
      <c r="GT20" s="73">
        <v>1.3818255750000001</v>
      </c>
      <c r="GU20" s="73">
        <v>3.019544775</v>
      </c>
      <c r="GV20" s="73">
        <v>2.3975264250000001</v>
      </c>
      <c r="GW20" s="73">
        <v>0.7243757999999999</v>
      </c>
      <c r="GX20" s="73"/>
      <c r="GY20" s="73"/>
      <c r="GZ20" s="73"/>
      <c r="HA20" s="73"/>
      <c r="HB20" s="73"/>
      <c r="HC20" s="73"/>
      <c r="HD20" s="73"/>
      <c r="HE20" s="73"/>
      <c r="HF20" s="73">
        <v>22.9595634</v>
      </c>
      <c r="HG20" s="73">
        <v>0.10235745</v>
      </c>
      <c r="HH20" s="73">
        <v>0.59052375000000001</v>
      </c>
      <c r="HI20" s="73">
        <v>0.66926025</v>
      </c>
      <c r="HJ20" s="73">
        <v>0.74405992499999996</v>
      </c>
      <c r="HK20" s="73"/>
      <c r="HL20" s="73"/>
      <c r="HM20" s="73"/>
      <c r="HN20" s="73"/>
      <c r="HO20" s="73"/>
      <c r="HP20" s="73"/>
      <c r="HQ20" s="73"/>
      <c r="HR20" s="73">
        <v>5.7477644999999997</v>
      </c>
      <c r="HS20" s="73">
        <v>2.5589362499999999</v>
      </c>
      <c r="HT20" s="73">
        <v>4.7241900000000003E-2</v>
      </c>
      <c r="HU20" s="73">
        <v>7.8736499999999994E-3</v>
      </c>
      <c r="HV20" s="73"/>
      <c r="HW20" s="73"/>
      <c r="HX20" s="73">
        <v>5.7477644999999997</v>
      </c>
      <c r="HY20" s="73"/>
      <c r="HZ20" s="73"/>
      <c r="IA20" s="73">
        <v>570.83962499999996</v>
      </c>
      <c r="IB20" s="73"/>
      <c r="IC20" s="73"/>
      <c r="ID20" s="73">
        <v>5.4328184999999998</v>
      </c>
      <c r="IE20" s="73"/>
      <c r="IF20" s="73">
        <v>0.76768087500000004</v>
      </c>
      <c r="IG20" s="73">
        <v>2.7557775E-2</v>
      </c>
      <c r="IH20" s="73"/>
      <c r="II20" s="73"/>
      <c r="IJ20" s="73"/>
      <c r="IK20" s="73"/>
      <c r="IL20" s="73"/>
      <c r="IM20" s="73"/>
      <c r="IN20" s="73">
        <v>1.66134015</v>
      </c>
      <c r="IO20" s="73">
        <v>1.5353617500000001</v>
      </c>
      <c r="IP20" s="73"/>
      <c r="IQ20" s="73"/>
      <c r="IR20" s="73">
        <v>1.5353617500000001</v>
      </c>
      <c r="IS20" s="73">
        <v>6.1808152500000002</v>
      </c>
      <c r="IT20" s="73"/>
      <c r="IU20" s="73"/>
      <c r="IV20" s="73"/>
      <c r="IW20" s="73"/>
      <c r="IX20" s="73"/>
      <c r="IY20" s="73"/>
      <c r="IZ20" s="73"/>
      <c r="JA20" s="73"/>
      <c r="JB20" s="73"/>
      <c r="JC20" s="73">
        <v>3.936825E-2</v>
      </c>
      <c r="JD20" s="73">
        <v>6.342225075</v>
      </c>
      <c r="JE20" s="73"/>
      <c r="JF20" s="73"/>
      <c r="JG20" s="73"/>
      <c r="JH20" s="73"/>
      <c r="JI20" s="73"/>
      <c r="JJ20" s="73">
        <v>6.3382882499999997</v>
      </c>
      <c r="JK20" s="73"/>
      <c r="JL20" s="73"/>
      <c r="JM20" s="73"/>
      <c r="JN20" s="73">
        <v>4.9367785499999997</v>
      </c>
      <c r="JO20" s="73">
        <v>2.7557775E-2</v>
      </c>
      <c r="JP20" s="73">
        <v>0.62595517499999997</v>
      </c>
      <c r="JQ20" s="73"/>
      <c r="JR20" s="73"/>
      <c r="JS20" s="73"/>
      <c r="JT20" s="73"/>
      <c r="JU20" s="73"/>
      <c r="JV20" s="73"/>
      <c r="JW20" s="73"/>
      <c r="JX20" s="73"/>
      <c r="JY20" s="73">
        <v>3.2478806250000001</v>
      </c>
      <c r="JZ20" s="73">
        <v>5.5115549999999999E-2</v>
      </c>
      <c r="KA20" s="73">
        <v>1.5392985749999999</v>
      </c>
      <c r="KB20" s="73">
        <v>7.8736499999999994E-3</v>
      </c>
      <c r="KC20" s="73"/>
      <c r="KD20" s="73"/>
      <c r="KE20" s="73"/>
      <c r="KF20" s="73"/>
      <c r="KG20" s="73"/>
      <c r="KH20" s="73"/>
      <c r="KI20" s="73"/>
      <c r="KJ20" s="73">
        <v>3.936825E-2</v>
      </c>
      <c r="KK20" s="73"/>
      <c r="KL20" s="73"/>
      <c r="KM20" s="73">
        <v>0.77949135000000003</v>
      </c>
      <c r="KN20" s="73"/>
      <c r="KO20" s="73">
        <v>3.9368249999999997E-3</v>
      </c>
      <c r="KP20" s="73"/>
      <c r="KQ20" s="73"/>
      <c r="KR20" s="73"/>
      <c r="KS20" s="73"/>
      <c r="KT20" s="73">
        <v>0.72437580000000001</v>
      </c>
      <c r="KU20" s="73"/>
      <c r="KV20" s="73"/>
      <c r="KW20" s="73">
        <v>4.8895366500000002</v>
      </c>
      <c r="KX20" s="73">
        <v>0.8031123</v>
      </c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</row>
    <row r="21" spans="1:519">
      <c r="A21" s="71" t="s">
        <v>110</v>
      </c>
      <c r="B21" s="72">
        <f t="shared" si="9"/>
        <v>0</v>
      </c>
      <c r="C21" s="72">
        <f t="shared" si="10"/>
        <v>0</v>
      </c>
      <c r="D21" s="72">
        <f t="shared" si="11"/>
        <v>0</v>
      </c>
      <c r="E21" s="72">
        <f t="shared" si="12"/>
        <v>0</v>
      </c>
      <c r="F21" s="72">
        <f t="shared" si="13"/>
        <v>0</v>
      </c>
      <c r="G21" s="72">
        <f t="shared" si="14"/>
        <v>1.5707931750000001E-2</v>
      </c>
      <c r="H21" s="72">
        <f t="shared" si="15"/>
        <v>1.0629427500000001E-4</v>
      </c>
      <c r="I21" s="72">
        <f t="shared" si="16"/>
        <v>1.9172337750000001E-3</v>
      </c>
      <c r="J21" s="72">
        <f t="shared" si="17"/>
        <v>0</v>
      </c>
      <c r="K21" s="72">
        <f t="shared" si="18"/>
        <v>8.1492277499999998E-4</v>
      </c>
      <c r="L21" s="72">
        <f t="shared" si="19"/>
        <v>8.1492277499999998E-4</v>
      </c>
      <c r="M21" s="72">
        <f t="shared" si="20"/>
        <v>6.1020787499999995E-4</v>
      </c>
      <c r="N21" s="72">
        <f t="shared" si="21"/>
        <v>1.255847175E-3</v>
      </c>
      <c r="O21" s="72">
        <f t="shared" si="22"/>
        <v>0</v>
      </c>
      <c r="P21" s="72">
        <f t="shared" si="23"/>
        <v>0</v>
      </c>
      <c r="Q21" s="72">
        <f t="shared" si="24"/>
        <v>1.44087795E-2</v>
      </c>
      <c r="R21" s="72">
        <f t="shared" si="25"/>
        <v>7.8106607999999999E-3</v>
      </c>
      <c r="S21" s="72">
        <f t="shared" si="26"/>
        <v>1.7164556999999998E-3</v>
      </c>
      <c r="T21" s="72">
        <f t="shared" si="27"/>
        <v>4.0549297500000003E-4</v>
      </c>
      <c r="U21" s="72">
        <f t="shared" si="28"/>
        <v>1.5629195249999999E-3</v>
      </c>
      <c r="V21" s="72">
        <f t="shared" si="29"/>
        <v>1.8660550499999999E-3</v>
      </c>
      <c r="W21" s="72">
        <f t="shared" si="30"/>
        <v>1.1062478249999998E-3</v>
      </c>
      <c r="X21" s="72">
        <f t="shared" si="31"/>
        <v>1.5353617499999999E-4</v>
      </c>
      <c r="Y21" s="72">
        <f t="shared" si="32"/>
        <v>8.38543725E-4</v>
      </c>
      <c r="Z21" s="72">
        <f t="shared" si="33"/>
        <v>0</v>
      </c>
      <c r="AA21" s="72">
        <f t="shared" si="34"/>
        <v>0</v>
      </c>
      <c r="AB21" s="72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>
        <v>15.70793175</v>
      </c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>
        <v>7.0862850000000005E-2</v>
      </c>
      <c r="DH21" s="73">
        <v>3.5431425000000003E-2</v>
      </c>
      <c r="DI21" s="73"/>
      <c r="DJ21" s="73"/>
      <c r="DK21" s="73">
        <v>1.6416560250000001</v>
      </c>
      <c r="DL21" s="73"/>
      <c r="DM21" s="73"/>
      <c r="DN21" s="73"/>
      <c r="DO21" s="73"/>
      <c r="DP21" s="73"/>
      <c r="DQ21" s="73"/>
      <c r="DR21" s="73"/>
      <c r="DS21" s="73"/>
      <c r="DT21" s="73"/>
      <c r="DU21" s="73">
        <v>0.27557775000000001</v>
      </c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>
        <v>0.81492277499999999</v>
      </c>
      <c r="EM21" s="73"/>
      <c r="EN21" s="73"/>
      <c r="EO21" s="73"/>
      <c r="EP21" s="73"/>
      <c r="EQ21" s="73"/>
      <c r="ER21" s="73"/>
      <c r="ES21" s="73"/>
      <c r="ET21" s="73">
        <v>0.81492277499999999</v>
      </c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>
        <v>0.61020787499999996</v>
      </c>
      <c r="FR21" s="73"/>
      <c r="FS21" s="73"/>
      <c r="FT21" s="73"/>
      <c r="FU21" s="73">
        <v>0.59839739999999997</v>
      </c>
      <c r="FV21" s="73"/>
      <c r="FW21" s="73"/>
      <c r="FX21" s="73"/>
      <c r="FY21" s="73"/>
      <c r="FZ21" s="73"/>
      <c r="GA21" s="73">
        <v>0.65744977500000001</v>
      </c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>
        <v>4.44861225</v>
      </c>
      <c r="HJ21" s="73"/>
      <c r="HK21" s="73">
        <v>4.8029264999999999</v>
      </c>
      <c r="HL21" s="73">
        <v>5.1572407499999997</v>
      </c>
      <c r="HM21" s="73"/>
      <c r="HN21" s="73"/>
      <c r="HO21" s="73">
        <v>5.354082</v>
      </c>
      <c r="HP21" s="73">
        <v>1.5353617500000001</v>
      </c>
      <c r="HQ21" s="73"/>
      <c r="HR21" s="73"/>
      <c r="HS21" s="73">
        <v>0.334630125</v>
      </c>
      <c r="HT21" s="73">
        <v>0.56690280000000004</v>
      </c>
      <c r="HU21" s="73">
        <v>1.1810475000000001E-2</v>
      </c>
      <c r="HV21" s="73"/>
      <c r="HW21" s="73">
        <v>7.8736499999999994E-3</v>
      </c>
      <c r="HX21" s="73"/>
      <c r="HY21" s="73"/>
      <c r="HZ21" s="73"/>
      <c r="IA21" s="73"/>
      <c r="IB21" s="73"/>
      <c r="IC21" s="73">
        <v>0.77949135000000003</v>
      </c>
      <c r="ID21" s="73"/>
      <c r="IE21" s="73">
        <v>0.81098594999999996</v>
      </c>
      <c r="IF21" s="73">
        <v>7.4799674999999996E-2</v>
      </c>
      <c r="IG21" s="73">
        <v>5.1178725000000001E-2</v>
      </c>
      <c r="IH21" s="73"/>
      <c r="II21" s="73"/>
      <c r="IJ21" s="73"/>
      <c r="IK21" s="73"/>
      <c r="IL21" s="73"/>
      <c r="IM21" s="73"/>
      <c r="IN21" s="73"/>
      <c r="IO21" s="73"/>
      <c r="IP21" s="73"/>
      <c r="IQ21" s="73">
        <v>0.29526187500000001</v>
      </c>
      <c r="IR21" s="73">
        <v>0.1102311</v>
      </c>
      <c r="IS21" s="73"/>
      <c r="IT21" s="73"/>
      <c r="IU21" s="73"/>
      <c r="IV21" s="73"/>
      <c r="IW21" s="73"/>
      <c r="IX21" s="73"/>
      <c r="IY21" s="73"/>
      <c r="IZ21" s="73"/>
      <c r="JA21" s="73"/>
      <c r="JB21" s="73">
        <v>0.55509232500000005</v>
      </c>
      <c r="JC21" s="73">
        <v>1.0078271999999999</v>
      </c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>
        <v>1.6140982500000001</v>
      </c>
      <c r="JP21" s="73">
        <v>9.4483800000000007E-2</v>
      </c>
      <c r="JQ21" s="73">
        <v>0.157473</v>
      </c>
      <c r="JR21" s="73"/>
      <c r="JS21" s="73"/>
      <c r="JT21" s="73"/>
      <c r="JU21" s="73"/>
      <c r="JV21" s="73"/>
      <c r="JW21" s="73"/>
      <c r="JX21" s="73"/>
      <c r="JY21" s="73"/>
      <c r="JZ21" s="73">
        <v>0.10235745</v>
      </c>
      <c r="KA21" s="73">
        <v>0.77949135000000003</v>
      </c>
      <c r="KB21" s="73">
        <v>0.177157125</v>
      </c>
      <c r="KC21" s="73">
        <v>4.7241900000000003E-2</v>
      </c>
      <c r="KD21" s="73"/>
      <c r="KE21" s="73"/>
      <c r="KF21" s="73"/>
      <c r="KG21" s="73"/>
      <c r="KH21" s="73"/>
      <c r="KI21" s="73"/>
      <c r="KJ21" s="73"/>
      <c r="KK21" s="73"/>
      <c r="KL21" s="73">
        <v>0.153536175</v>
      </c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>
        <v>0.83854372499999996</v>
      </c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</row>
    <row r="22" spans="1:519">
      <c r="A22" s="71" t="s">
        <v>111</v>
      </c>
      <c r="B22" s="72">
        <f t="shared" si="9"/>
        <v>0.98210004862500011</v>
      </c>
      <c r="C22" s="72">
        <f t="shared" si="10"/>
        <v>2.1416367368249998</v>
      </c>
      <c r="D22" s="72">
        <f t="shared" si="11"/>
        <v>3.4968100065750001</v>
      </c>
      <c r="E22" s="72">
        <f t="shared" si="12"/>
        <v>0.67050428669999995</v>
      </c>
      <c r="F22" s="72">
        <f t="shared" si="13"/>
        <v>0.52773532807500012</v>
      </c>
      <c r="G22" s="72">
        <f t="shared" si="14"/>
        <v>0.44097951555000003</v>
      </c>
      <c r="H22" s="72">
        <f t="shared" si="15"/>
        <v>1.3686923268</v>
      </c>
      <c r="I22" s="72">
        <f t="shared" si="16"/>
        <v>0.52277492857500008</v>
      </c>
      <c r="J22" s="72">
        <f t="shared" si="17"/>
        <v>0.48707973629999995</v>
      </c>
      <c r="K22" s="72">
        <f t="shared" si="18"/>
        <v>4.7548972349999989E-2</v>
      </c>
      <c r="L22" s="72">
        <f t="shared" si="19"/>
        <v>0.25936196782500004</v>
      </c>
      <c r="M22" s="72">
        <f t="shared" si="20"/>
        <v>8.7948670500000003E-3</v>
      </c>
      <c r="N22" s="72">
        <f t="shared" si="21"/>
        <v>5.3363662875000002E-2</v>
      </c>
      <c r="O22" s="72">
        <f t="shared" si="22"/>
        <v>1.5829973325E-2</v>
      </c>
      <c r="P22" s="72">
        <f t="shared" si="23"/>
        <v>1.5400859399999998E-2</v>
      </c>
      <c r="Q22" s="72">
        <f t="shared" si="24"/>
        <v>6.1583753475000003E-2</v>
      </c>
      <c r="R22" s="72">
        <f t="shared" si="25"/>
        <v>4.9706352449999998E-2</v>
      </c>
      <c r="S22" s="72">
        <f t="shared" si="26"/>
        <v>2.98194809625</v>
      </c>
      <c r="T22" s="72">
        <f t="shared" si="27"/>
        <v>0</v>
      </c>
      <c r="U22" s="72">
        <f t="shared" si="28"/>
        <v>0</v>
      </c>
      <c r="V22" s="72">
        <f t="shared" si="29"/>
        <v>5.0265775282499998</v>
      </c>
      <c r="W22" s="72">
        <f t="shared" si="30"/>
        <v>2.7553680702000003</v>
      </c>
      <c r="X22" s="72">
        <f t="shared" si="31"/>
        <v>6.7091371650000005</v>
      </c>
      <c r="Y22" s="72">
        <f t="shared" si="32"/>
        <v>8.7532548097500005</v>
      </c>
      <c r="Z22" s="72">
        <f t="shared" si="33"/>
        <v>0</v>
      </c>
      <c r="AA22" s="72">
        <f t="shared" si="34"/>
        <v>0</v>
      </c>
      <c r="AB22" s="72"/>
      <c r="AD22" s="73">
        <v>45.293171624999999</v>
      </c>
      <c r="AE22" s="73"/>
      <c r="AF22" s="73">
        <v>585.7838127</v>
      </c>
      <c r="AG22" s="73">
        <v>135.60787395</v>
      </c>
      <c r="AH22" s="73">
        <v>111.03027547500001</v>
      </c>
      <c r="AI22" s="73">
        <v>80.72853345</v>
      </c>
      <c r="AJ22" s="73">
        <v>22.211566650000002</v>
      </c>
      <c r="AK22" s="73">
        <v>1.4290674749999999</v>
      </c>
      <c r="AL22" s="73">
        <v>1.5747300000000002E-2</v>
      </c>
      <c r="AM22" s="73"/>
      <c r="AN22" s="73"/>
      <c r="AO22" s="73"/>
      <c r="AP22" s="73">
        <v>8.6610150000000008</v>
      </c>
      <c r="AQ22" s="73">
        <v>569.73731399999997</v>
      </c>
      <c r="AR22" s="73">
        <v>69.528266325000004</v>
      </c>
      <c r="AS22" s="73">
        <v>242.21315812500001</v>
      </c>
      <c r="AT22" s="73">
        <v>211.43112345000003</v>
      </c>
      <c r="AU22" s="73">
        <v>354.18827159999995</v>
      </c>
      <c r="AV22" s="73">
        <v>45.312855749999997</v>
      </c>
      <c r="AW22" s="73">
        <v>4.5312855750000001</v>
      </c>
      <c r="AX22" s="73"/>
      <c r="AY22" s="73"/>
      <c r="AZ22" s="73">
        <v>224.43839324999999</v>
      </c>
      <c r="BA22" s="73">
        <v>411.59505374999998</v>
      </c>
      <c r="BB22" s="73"/>
      <c r="BC22" s="73">
        <v>800.454943125</v>
      </c>
      <c r="BD22" s="73">
        <v>40.159551825000001</v>
      </c>
      <c r="BE22" s="73">
        <v>148.886784675</v>
      </c>
      <c r="BF22" s="73">
        <v>151.93388722500001</v>
      </c>
      <c r="BG22" s="73">
        <v>633.14381745000003</v>
      </c>
      <c r="BH22" s="73">
        <v>179.019243225</v>
      </c>
      <c r="BI22" s="73">
        <v>182.9048895</v>
      </c>
      <c r="BJ22" s="73">
        <v>1355.4645948</v>
      </c>
      <c r="BK22" s="73">
        <v>4.8422947499999998</v>
      </c>
      <c r="BL22" s="73"/>
      <c r="BM22" s="73"/>
      <c r="BN22" s="73">
        <v>0.71256532500000003</v>
      </c>
      <c r="BO22" s="73">
        <v>200.305656</v>
      </c>
      <c r="BP22" s="73">
        <v>99.908744850000005</v>
      </c>
      <c r="BQ22" s="73">
        <v>99.07807477499999</v>
      </c>
      <c r="BR22" s="73">
        <v>109.27051469999999</v>
      </c>
      <c r="BS22" s="73">
        <v>98.704076399999991</v>
      </c>
      <c r="BT22" s="73">
        <v>60.985356074999999</v>
      </c>
      <c r="BU22" s="73"/>
      <c r="BV22" s="73">
        <v>1.5392985750000001</v>
      </c>
      <c r="BW22" s="73"/>
      <c r="BX22" s="73"/>
      <c r="BY22" s="73"/>
      <c r="BZ22" s="73">
        <v>15.5110905</v>
      </c>
      <c r="CA22" s="73"/>
      <c r="CB22" s="73">
        <v>74.256393150000008</v>
      </c>
      <c r="CC22" s="73">
        <v>103.408582275</v>
      </c>
      <c r="CD22" s="73">
        <v>139.06834312500001</v>
      </c>
      <c r="CE22" s="73">
        <v>163.19320672500001</v>
      </c>
      <c r="CF22" s="73">
        <v>31.07729655</v>
      </c>
      <c r="CG22" s="73">
        <v>1.2204157499999999</v>
      </c>
      <c r="CH22" s="73"/>
      <c r="CI22" s="73"/>
      <c r="CJ22" s="73"/>
      <c r="CK22" s="73"/>
      <c r="CL22" s="73"/>
      <c r="CM22" s="73">
        <v>11.39317155</v>
      </c>
      <c r="CN22" s="73">
        <v>124.0572294</v>
      </c>
      <c r="CO22" s="73">
        <v>123.28167487500001</v>
      </c>
      <c r="CP22" s="73">
        <v>77.606631225000001</v>
      </c>
      <c r="CQ22" s="73">
        <v>49.013471250000002</v>
      </c>
      <c r="CR22" s="73">
        <v>49.918941000000004</v>
      </c>
      <c r="CS22" s="73"/>
      <c r="CT22" s="73">
        <v>5.7083962499999998</v>
      </c>
      <c r="CU22" s="73"/>
      <c r="CV22" s="73"/>
      <c r="CW22" s="73"/>
      <c r="CX22" s="73">
        <v>1.62984555</v>
      </c>
      <c r="CY22" s="73">
        <v>0.39761932499999997</v>
      </c>
      <c r="CZ22" s="73">
        <v>84.523632750000004</v>
      </c>
      <c r="DA22" s="73">
        <v>201.21112575000001</v>
      </c>
      <c r="DB22" s="73">
        <v>172.27939882500002</v>
      </c>
      <c r="DC22" s="73">
        <v>35.644013549999997</v>
      </c>
      <c r="DD22" s="73">
        <v>18.8337708</v>
      </c>
      <c r="DE22" s="73">
        <v>3.3463012500000002</v>
      </c>
      <c r="DF22" s="73"/>
      <c r="DG22" s="73"/>
      <c r="DH22" s="73">
        <v>850.82661900000005</v>
      </c>
      <c r="DI22" s="73"/>
      <c r="DJ22" s="73"/>
      <c r="DK22" s="73">
        <v>5.5587968999999999</v>
      </c>
      <c r="DL22" s="73">
        <v>99.59773567500001</v>
      </c>
      <c r="DM22" s="73">
        <v>158.902067475</v>
      </c>
      <c r="DN22" s="73">
        <v>56.450133675000004</v>
      </c>
      <c r="DO22" s="73">
        <v>194.99487907500003</v>
      </c>
      <c r="DP22" s="73">
        <v>5.5115550000000004</v>
      </c>
      <c r="DQ22" s="73">
        <v>1.7597607750000002</v>
      </c>
      <c r="DR22" s="73"/>
      <c r="DS22" s="73"/>
      <c r="DT22" s="73"/>
      <c r="DU22" s="73"/>
      <c r="DV22" s="73"/>
      <c r="DW22" s="73">
        <v>30.022227450000003</v>
      </c>
      <c r="DX22" s="73">
        <v>102.21572430000001</v>
      </c>
      <c r="DY22" s="73">
        <v>104.00304285000001</v>
      </c>
      <c r="DZ22" s="73">
        <v>76.445267849999993</v>
      </c>
      <c r="EA22" s="73">
        <v>37.077017849999997</v>
      </c>
      <c r="EB22" s="73">
        <v>112.9396356</v>
      </c>
      <c r="EC22" s="73">
        <v>24.376820400000003</v>
      </c>
      <c r="ED22" s="73"/>
      <c r="EE22" s="73"/>
      <c r="EF22" s="73"/>
      <c r="EG22" s="73"/>
      <c r="EH22" s="73"/>
      <c r="EI22" s="73"/>
      <c r="EJ22" s="73">
        <v>1.9684125E-2</v>
      </c>
      <c r="EK22" s="73">
        <v>32.648089724999998</v>
      </c>
      <c r="EL22" s="73">
        <v>13.928486850000001</v>
      </c>
      <c r="EM22" s="73">
        <v>0.78736499999999998</v>
      </c>
      <c r="EN22" s="73">
        <v>0.16534665000000001</v>
      </c>
      <c r="EO22" s="73"/>
      <c r="EP22" s="73"/>
      <c r="EQ22" s="73"/>
      <c r="ER22" s="73"/>
      <c r="ES22" s="73"/>
      <c r="ET22" s="73"/>
      <c r="EU22" s="73"/>
      <c r="EV22" s="73"/>
      <c r="EW22" s="73">
        <v>0.67713389999999996</v>
      </c>
      <c r="EX22" s="73">
        <v>18.1251423</v>
      </c>
      <c r="EY22" s="73">
        <v>39.545407124999997</v>
      </c>
      <c r="EZ22" s="73">
        <v>0.78736499999999998</v>
      </c>
      <c r="FA22" s="73"/>
      <c r="FB22" s="73"/>
      <c r="FC22" s="73">
        <v>200.22691950000001</v>
      </c>
      <c r="FD22" s="73"/>
      <c r="FE22" s="73"/>
      <c r="FF22" s="73"/>
      <c r="FG22" s="73"/>
      <c r="FH22" s="73"/>
      <c r="FI22" s="73">
        <v>2.2951689749999997</v>
      </c>
      <c r="FJ22" s="73">
        <v>5.5115549999999999E-2</v>
      </c>
      <c r="FK22" s="73">
        <v>5.6650911750000006</v>
      </c>
      <c r="FL22" s="73">
        <v>0.77949135000000003</v>
      </c>
      <c r="FM22" s="73"/>
      <c r="FN22" s="73"/>
      <c r="FO22" s="73"/>
      <c r="FP22" s="73"/>
      <c r="FQ22" s="73"/>
      <c r="FR22" s="73"/>
      <c r="FS22" s="73">
        <v>2.2597375500000001</v>
      </c>
      <c r="FT22" s="73">
        <v>2.4447683250000001</v>
      </c>
      <c r="FU22" s="73"/>
      <c r="FV22" s="73"/>
      <c r="FW22" s="73"/>
      <c r="FX22" s="73"/>
      <c r="FY22" s="73"/>
      <c r="FZ22" s="73"/>
      <c r="GA22" s="73"/>
      <c r="GB22" s="73"/>
      <c r="GC22" s="73">
        <v>48.659157</v>
      </c>
      <c r="GD22" s="73"/>
      <c r="GE22" s="73">
        <v>3.8974567499999999</v>
      </c>
      <c r="GF22" s="73">
        <v>4.6612008000000005</v>
      </c>
      <c r="GG22" s="73">
        <v>5.0745674250000006</v>
      </c>
      <c r="GH22" s="73">
        <v>1.5117407999999999</v>
      </c>
      <c r="GI22" s="73">
        <v>0.68500754999999991</v>
      </c>
      <c r="GJ22" s="73"/>
      <c r="GK22" s="73"/>
      <c r="GL22" s="73"/>
      <c r="GM22" s="73"/>
      <c r="GN22" s="73"/>
      <c r="GO22" s="73"/>
      <c r="GP22" s="73"/>
      <c r="GQ22" s="73"/>
      <c r="GR22" s="73">
        <v>3.7714783499999998</v>
      </c>
      <c r="GS22" s="73"/>
      <c r="GT22" s="73"/>
      <c r="GU22" s="73">
        <v>11.629381049999999</v>
      </c>
      <c r="GV22" s="73"/>
      <c r="GW22" s="73"/>
      <c r="GX22" s="73"/>
      <c r="GY22" s="73"/>
      <c r="GZ22" s="73"/>
      <c r="HA22" s="73"/>
      <c r="HB22" s="73"/>
      <c r="HC22" s="73"/>
      <c r="HD22" s="73">
        <v>49.812646725</v>
      </c>
      <c r="HE22" s="73"/>
      <c r="HF22" s="73">
        <v>10.527070049999999</v>
      </c>
      <c r="HG22" s="73">
        <v>1.2440367000000001</v>
      </c>
      <c r="HH22" s="73"/>
      <c r="HI22" s="73"/>
      <c r="HJ22" s="73"/>
      <c r="HK22" s="73"/>
      <c r="HL22" s="73"/>
      <c r="HM22" s="73"/>
      <c r="HN22" s="73">
        <v>5.3619556499999996</v>
      </c>
      <c r="HO22" s="73">
        <v>3.027418425</v>
      </c>
      <c r="HP22" s="73">
        <v>14.554442025</v>
      </c>
      <c r="HQ22" s="73">
        <v>3.6140053500000002</v>
      </c>
      <c r="HR22" s="73">
        <v>8.1492277499999997</v>
      </c>
      <c r="HS22" s="73"/>
      <c r="HT22" s="73">
        <v>4.7241900000000001</v>
      </c>
      <c r="HU22" s="73"/>
      <c r="HV22" s="73">
        <v>5.1178724999999998</v>
      </c>
      <c r="HW22" s="73"/>
      <c r="HX22" s="73">
        <v>5.1572407499999997</v>
      </c>
      <c r="HY22" s="73"/>
      <c r="HZ22" s="73">
        <v>590.52374999999995</v>
      </c>
      <c r="IA22" s="73"/>
      <c r="IB22" s="73"/>
      <c r="IC22" s="73"/>
      <c r="ID22" s="73"/>
      <c r="IE22" s="73">
        <v>219.9110445</v>
      </c>
      <c r="IF22" s="73"/>
      <c r="IG22" s="73"/>
      <c r="IH22" s="73">
        <v>590.52374999999995</v>
      </c>
      <c r="II22" s="73">
        <v>910.46951775000002</v>
      </c>
      <c r="IJ22" s="73">
        <v>670.52003400000001</v>
      </c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>
        <v>1654.4507062499999</v>
      </c>
      <c r="JR22" s="73">
        <v>778.23156600000004</v>
      </c>
      <c r="JS22" s="73">
        <v>871.37684549999994</v>
      </c>
      <c r="JT22" s="73">
        <v>813.22994025000003</v>
      </c>
      <c r="JU22" s="73">
        <v>909.28847025000005</v>
      </c>
      <c r="JV22" s="73">
        <v>341.83451474999998</v>
      </c>
      <c r="JW22" s="73"/>
      <c r="JX22" s="73"/>
      <c r="JY22" s="73"/>
      <c r="JZ22" s="73"/>
      <c r="KA22" s="73">
        <v>0.18109395</v>
      </c>
      <c r="KB22" s="73"/>
      <c r="KC22" s="73"/>
      <c r="KD22" s="73"/>
      <c r="KE22" s="73">
        <v>0.74799674999999999</v>
      </c>
      <c r="KF22" s="73">
        <v>1603.4294542499999</v>
      </c>
      <c r="KG22" s="73">
        <v>809.17501049999998</v>
      </c>
      <c r="KH22" s="73"/>
      <c r="KI22" s="73">
        <v>0.78736499999999998</v>
      </c>
      <c r="KJ22" s="73"/>
      <c r="KK22" s="73"/>
      <c r="KL22" s="73"/>
      <c r="KM22" s="73"/>
      <c r="KN22" s="73"/>
      <c r="KO22" s="73">
        <v>829.56776400000001</v>
      </c>
      <c r="KP22" s="73">
        <v>865.94402700000001</v>
      </c>
      <c r="KQ22" s="73">
        <v>1711.6527735</v>
      </c>
      <c r="KR22" s="73">
        <v>768.94065899999998</v>
      </c>
      <c r="KS22" s="73">
        <v>2532.2445765000002</v>
      </c>
      <c r="KT22" s="73">
        <v>1691.45686125</v>
      </c>
      <c r="KU22" s="73">
        <v>433.05074999999999</v>
      </c>
      <c r="KV22" s="73">
        <v>1501.8987374999999</v>
      </c>
      <c r="KW22" s="73">
        <v>708.62850000000003</v>
      </c>
      <c r="KX22" s="73"/>
      <c r="KY22" s="73">
        <v>1.259784</v>
      </c>
      <c r="KZ22" s="73"/>
      <c r="LA22" s="73">
        <v>772.48380150000003</v>
      </c>
      <c r="LB22" s="73"/>
      <c r="LC22" s="73">
        <v>3036.9061732499999</v>
      </c>
      <c r="LD22" s="73">
        <v>607.57020224999997</v>
      </c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</row>
    <row r="23" spans="1:519">
      <c r="A23" s="71" t="s">
        <v>112</v>
      </c>
      <c r="B23" s="72">
        <f t="shared" si="9"/>
        <v>0</v>
      </c>
      <c r="C23" s="72">
        <f t="shared" si="10"/>
        <v>0</v>
      </c>
      <c r="D23" s="72">
        <f t="shared" si="11"/>
        <v>0</v>
      </c>
      <c r="E23" s="72">
        <f t="shared" si="12"/>
        <v>0</v>
      </c>
      <c r="F23" s="72">
        <f t="shared" si="13"/>
        <v>0</v>
      </c>
      <c r="G23" s="72">
        <f t="shared" si="14"/>
        <v>0</v>
      </c>
      <c r="H23" s="72">
        <f t="shared" si="15"/>
        <v>0</v>
      </c>
      <c r="I23" s="72">
        <f t="shared" si="16"/>
        <v>0.36140053499999997</v>
      </c>
      <c r="J23" s="72">
        <f t="shared" si="17"/>
        <v>0</v>
      </c>
      <c r="K23" s="72">
        <f t="shared" si="18"/>
        <v>0</v>
      </c>
      <c r="L23" s="72">
        <f t="shared" si="19"/>
        <v>0</v>
      </c>
      <c r="M23" s="72">
        <f t="shared" si="20"/>
        <v>0</v>
      </c>
      <c r="N23" s="72">
        <f t="shared" si="21"/>
        <v>0</v>
      </c>
      <c r="O23" s="72">
        <f t="shared" si="22"/>
        <v>0</v>
      </c>
      <c r="P23" s="72">
        <f t="shared" si="23"/>
        <v>0</v>
      </c>
      <c r="Q23" s="72">
        <f t="shared" si="24"/>
        <v>0</v>
      </c>
      <c r="R23" s="72">
        <f t="shared" si="25"/>
        <v>2.4920102250000002E-3</v>
      </c>
      <c r="S23" s="72">
        <f t="shared" si="26"/>
        <v>1.1152513437749998</v>
      </c>
      <c r="T23" s="72">
        <f t="shared" si="27"/>
        <v>7.6138195499999995E-3</v>
      </c>
      <c r="U23" s="72">
        <f t="shared" si="28"/>
        <v>8.7625850849999992E-2</v>
      </c>
      <c r="V23" s="72">
        <f t="shared" si="29"/>
        <v>3.0931634025000002E-2</v>
      </c>
      <c r="W23" s="72">
        <f t="shared" si="30"/>
        <v>5.147005005E-2</v>
      </c>
      <c r="X23" s="72">
        <f t="shared" si="31"/>
        <v>2.5427952674999997E-2</v>
      </c>
      <c r="Y23" s="72">
        <f t="shared" si="32"/>
        <v>4.3490105774999996E-2</v>
      </c>
      <c r="Z23" s="72">
        <f t="shared" si="33"/>
        <v>0</v>
      </c>
      <c r="AA23" s="72">
        <f t="shared" si="34"/>
        <v>0</v>
      </c>
      <c r="AB23" s="72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>
        <v>361.40053499999999</v>
      </c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>
        <v>0.93302752499999997</v>
      </c>
      <c r="HS23" s="73">
        <v>1.5589827000000001</v>
      </c>
      <c r="HT23" s="73"/>
      <c r="HU23" s="73"/>
      <c r="HV23" s="73"/>
      <c r="HW23" s="73"/>
      <c r="HX23" s="73"/>
      <c r="HY23" s="73"/>
      <c r="HZ23" s="73"/>
      <c r="IA23" s="73">
        <v>14.318232525000001</v>
      </c>
      <c r="IB23" s="73">
        <v>5.0548833000000002</v>
      </c>
      <c r="IC23" s="73">
        <v>5.1690512249999996</v>
      </c>
      <c r="ID23" s="73">
        <v>8.3696899499999997</v>
      </c>
      <c r="IE23" s="73">
        <v>591.330799125</v>
      </c>
      <c r="IF23" s="73">
        <v>10.716037650000001</v>
      </c>
      <c r="IG23" s="73"/>
      <c r="IH23" s="73"/>
      <c r="II23" s="73"/>
      <c r="IJ23" s="73">
        <v>480.29264999999998</v>
      </c>
      <c r="IK23" s="73"/>
      <c r="IL23" s="73"/>
      <c r="IM23" s="73">
        <v>2.3030426249999998</v>
      </c>
      <c r="IN23" s="73"/>
      <c r="IO23" s="73"/>
      <c r="IP23" s="73">
        <v>4.5785274749999996</v>
      </c>
      <c r="IQ23" s="73">
        <v>0.73224944999999997</v>
      </c>
      <c r="IR23" s="73"/>
      <c r="IS23" s="73"/>
      <c r="IT23" s="73"/>
      <c r="IU23" s="73"/>
      <c r="IV23" s="73"/>
      <c r="IW23" s="73"/>
      <c r="IX23" s="73"/>
      <c r="IY23" s="73">
        <v>1.5117408000000001</v>
      </c>
      <c r="IZ23" s="73">
        <v>11.164835699999999</v>
      </c>
      <c r="JA23" s="73">
        <v>9.4641272999999995</v>
      </c>
      <c r="JB23" s="73">
        <v>12.672639674999999</v>
      </c>
      <c r="JC23" s="73">
        <v>4.3305074999999998E-2</v>
      </c>
      <c r="JD23" s="73">
        <v>30.52614105</v>
      </c>
      <c r="JE23" s="73"/>
      <c r="JF23" s="73"/>
      <c r="JG23" s="73">
        <v>22.24306125</v>
      </c>
      <c r="JH23" s="73"/>
      <c r="JI23" s="73"/>
      <c r="JJ23" s="73"/>
      <c r="JK23" s="73">
        <v>5.1178725000000001E-2</v>
      </c>
      <c r="JL23" s="73">
        <v>1.5117408000000001</v>
      </c>
      <c r="JM23" s="73">
        <v>5.8028800499999997</v>
      </c>
      <c r="JN23" s="73">
        <v>20.502984600000001</v>
      </c>
      <c r="JO23" s="73">
        <v>3.0234816000000002</v>
      </c>
      <c r="JP23" s="73">
        <v>3.936825E-2</v>
      </c>
      <c r="JQ23" s="73"/>
      <c r="JR23" s="73"/>
      <c r="JS23" s="73"/>
      <c r="JT23" s="73"/>
      <c r="JU23" s="73"/>
      <c r="JV23" s="73"/>
      <c r="JW23" s="73"/>
      <c r="JX23" s="73">
        <v>30.045848400000001</v>
      </c>
      <c r="JY23" s="73">
        <v>19.06210665</v>
      </c>
      <c r="JZ23" s="73">
        <v>2.2912321499999999</v>
      </c>
      <c r="KA23" s="73">
        <v>7.0862850000000005E-2</v>
      </c>
      <c r="KB23" s="73"/>
      <c r="KC23" s="73"/>
      <c r="KD23" s="73"/>
      <c r="KE23" s="73"/>
      <c r="KF23" s="73"/>
      <c r="KG23" s="73"/>
      <c r="KH23" s="73"/>
      <c r="KI23" s="73">
        <v>0.74405992499999996</v>
      </c>
      <c r="KJ23" s="73">
        <v>23.17215195</v>
      </c>
      <c r="KK23" s="73"/>
      <c r="KL23" s="73">
        <v>0.76374405000000001</v>
      </c>
      <c r="KM23" s="73"/>
      <c r="KN23" s="73"/>
      <c r="KO23" s="73"/>
      <c r="KP23" s="73"/>
      <c r="KQ23" s="73"/>
      <c r="KR23" s="73">
        <v>0.74799674999999999</v>
      </c>
      <c r="KS23" s="73"/>
      <c r="KT23" s="73"/>
      <c r="KU23" s="73">
        <v>3.26756475</v>
      </c>
      <c r="KV23" s="73">
        <v>3.7636047000000001</v>
      </c>
      <c r="KW23" s="73">
        <v>36.403820775</v>
      </c>
      <c r="KX23" s="73"/>
      <c r="KY23" s="73">
        <v>2.7557775E-2</v>
      </c>
      <c r="KZ23" s="73">
        <v>1.1810475000000001E-2</v>
      </c>
      <c r="LA23" s="73">
        <v>1.5747299999999999E-2</v>
      </c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  <c r="MH23" s="73"/>
      <c r="MI23" s="73"/>
      <c r="MJ23" s="73"/>
      <c r="MK23" s="73"/>
      <c r="ML23" s="73"/>
      <c r="MM23" s="73"/>
      <c r="MN23" s="73"/>
      <c r="MO23" s="73"/>
      <c r="MP23" s="73"/>
      <c r="MQ23" s="73"/>
      <c r="MR23" s="73"/>
      <c r="MS23" s="73"/>
      <c r="MT23" s="73"/>
      <c r="MU23" s="73"/>
      <c r="MV23" s="73"/>
      <c r="MW23" s="73"/>
      <c r="MX23" s="73"/>
      <c r="MY23" s="73"/>
      <c r="MZ23" s="73"/>
      <c r="NA23" s="73"/>
      <c r="NB23" s="73"/>
      <c r="NC23" s="73"/>
      <c r="ND23" s="73"/>
      <c r="NE23" s="73"/>
      <c r="NF23" s="73"/>
      <c r="NG23" s="73"/>
      <c r="NH23" s="73"/>
      <c r="NI23" s="73"/>
      <c r="NJ23" s="73"/>
      <c r="NK23" s="73"/>
      <c r="NL23" s="73"/>
      <c r="NM23" s="73"/>
      <c r="NN23" s="73"/>
      <c r="NO23" s="73"/>
      <c r="NP23" s="73"/>
      <c r="NQ23" s="73"/>
      <c r="NR23" s="73"/>
      <c r="NS23" s="73"/>
      <c r="NT23" s="73"/>
      <c r="NU23" s="73"/>
      <c r="NV23" s="73"/>
      <c r="NW23" s="73"/>
      <c r="NX23" s="73"/>
      <c r="NY23" s="73"/>
      <c r="NZ23" s="73"/>
      <c r="OA23" s="73"/>
      <c r="OB23" s="73"/>
      <c r="OC23" s="73"/>
      <c r="OD23" s="73"/>
      <c r="OE23" s="73"/>
      <c r="OF23" s="73"/>
      <c r="OG23" s="73"/>
      <c r="OH23" s="73"/>
      <c r="OI23" s="73"/>
      <c r="OJ23" s="73"/>
      <c r="OK23" s="73"/>
      <c r="OL23" s="73"/>
      <c r="OM23" s="73"/>
      <c r="ON23" s="73"/>
      <c r="OO23" s="73"/>
      <c r="OP23" s="73"/>
      <c r="OQ23" s="73"/>
      <c r="OR23" s="73"/>
      <c r="OS23" s="73"/>
      <c r="OT23" s="73"/>
      <c r="OU23" s="73"/>
      <c r="OV23" s="73"/>
      <c r="OW23" s="73"/>
      <c r="OX23" s="73"/>
      <c r="OY23" s="73"/>
      <c r="OZ23" s="73"/>
      <c r="PA23" s="73"/>
      <c r="PB23" s="73"/>
      <c r="PC23" s="73"/>
      <c r="PD23" s="73"/>
      <c r="PE23" s="73"/>
      <c r="PF23" s="73"/>
      <c r="PG23" s="73"/>
      <c r="PH23" s="73"/>
      <c r="PI23" s="73"/>
      <c r="PJ23" s="73"/>
      <c r="PK23" s="73"/>
      <c r="PL23" s="73"/>
      <c r="PM23" s="73"/>
      <c r="PN23" s="73"/>
      <c r="PO23" s="73"/>
      <c r="PP23" s="73"/>
      <c r="PQ23" s="73"/>
      <c r="PR23" s="73"/>
      <c r="PS23" s="73"/>
      <c r="PT23" s="73"/>
      <c r="PU23" s="73"/>
      <c r="PV23" s="73"/>
      <c r="PW23" s="73"/>
      <c r="PX23" s="73"/>
      <c r="PY23" s="73"/>
      <c r="PZ23" s="73"/>
      <c r="QA23" s="73"/>
      <c r="QB23" s="73"/>
      <c r="QC23" s="73"/>
      <c r="QD23" s="73"/>
      <c r="QE23" s="73"/>
      <c r="QF23" s="73"/>
      <c r="QG23" s="73"/>
      <c r="QH23" s="73"/>
      <c r="QI23" s="73"/>
      <c r="QJ23" s="73"/>
      <c r="QK23" s="73"/>
      <c r="QL23" s="73"/>
      <c r="QM23" s="73"/>
      <c r="QN23" s="73"/>
      <c r="QO23" s="73"/>
      <c r="QP23" s="73"/>
      <c r="QQ23" s="73"/>
      <c r="QR23" s="73"/>
      <c r="QS23" s="73"/>
      <c r="QT23" s="73"/>
      <c r="QU23" s="73"/>
      <c r="QV23" s="73"/>
      <c r="QW23" s="73"/>
      <c r="QX23" s="73"/>
      <c r="QY23" s="73"/>
      <c r="QZ23" s="73"/>
      <c r="RA23" s="73"/>
      <c r="RB23" s="73"/>
      <c r="RC23" s="73"/>
      <c r="RD23" s="73"/>
      <c r="RE23" s="73"/>
      <c r="RF23" s="73"/>
      <c r="RG23" s="73"/>
      <c r="RH23" s="73"/>
      <c r="RI23" s="73"/>
      <c r="RJ23" s="73"/>
      <c r="RK23" s="73"/>
      <c r="RL23" s="73"/>
      <c r="RM23" s="73"/>
      <c r="RN23" s="73"/>
      <c r="RO23" s="73"/>
      <c r="RP23" s="73"/>
      <c r="RQ23" s="73"/>
      <c r="RR23" s="73"/>
      <c r="RS23" s="73"/>
      <c r="RT23" s="73"/>
      <c r="RU23" s="73"/>
      <c r="RV23" s="73"/>
      <c r="RW23" s="73"/>
      <c r="RX23" s="73"/>
      <c r="RY23" s="73"/>
      <c r="RZ23" s="73"/>
      <c r="SA23" s="73"/>
      <c r="SB23" s="73"/>
      <c r="SC23" s="73"/>
      <c r="SD23" s="73"/>
      <c r="SE23" s="73"/>
      <c r="SF23" s="73"/>
      <c r="SG23" s="73"/>
      <c r="SH23" s="73"/>
      <c r="SI23" s="73"/>
      <c r="SJ23" s="73"/>
      <c r="SK23" s="73"/>
      <c r="SL23" s="73"/>
      <c r="SM23" s="73"/>
      <c r="SN23" s="73"/>
      <c r="SO23" s="73"/>
      <c r="SP23" s="73"/>
      <c r="SQ23" s="73"/>
      <c r="SR23" s="73"/>
      <c r="SS23" s="73"/>
      <c r="ST23" s="73"/>
      <c r="SU23" s="73"/>
      <c r="SV23" s="73"/>
      <c r="SW23" s="73"/>
      <c r="SX23" s="73"/>
      <c r="SY23" s="73"/>
    </row>
    <row r="24" spans="1:519">
      <c r="A24" s="71" t="s">
        <v>113</v>
      </c>
      <c r="B24" s="72">
        <f t="shared" si="9"/>
        <v>1.4171782634999999</v>
      </c>
      <c r="C24" s="72">
        <f t="shared" si="10"/>
        <v>0.8355911062500001</v>
      </c>
      <c r="D24" s="72">
        <f t="shared" si="11"/>
        <v>0</v>
      </c>
      <c r="E24" s="72">
        <f t="shared" si="12"/>
        <v>4.07000778975</v>
      </c>
      <c r="F24" s="72">
        <f t="shared" si="13"/>
        <v>0</v>
      </c>
      <c r="G24" s="72">
        <f t="shared" si="14"/>
        <v>0</v>
      </c>
      <c r="H24" s="72">
        <f t="shared" si="15"/>
        <v>0</v>
      </c>
      <c r="I24" s="72">
        <f t="shared" si="16"/>
        <v>0.72909998999999992</v>
      </c>
      <c r="J24" s="72">
        <f t="shared" si="17"/>
        <v>0</v>
      </c>
      <c r="K24" s="72">
        <f t="shared" si="18"/>
        <v>0</v>
      </c>
      <c r="L24" s="72">
        <f t="shared" si="19"/>
        <v>3.1494600000000003E-4</v>
      </c>
      <c r="M24" s="72">
        <f t="shared" si="20"/>
        <v>0</v>
      </c>
      <c r="N24" s="72">
        <f t="shared" si="21"/>
        <v>7.4799674999999994E-4</v>
      </c>
      <c r="O24" s="72">
        <f t="shared" si="22"/>
        <v>0</v>
      </c>
      <c r="P24" s="72">
        <f t="shared" si="23"/>
        <v>0</v>
      </c>
      <c r="Q24" s="72">
        <f t="shared" si="24"/>
        <v>0</v>
      </c>
      <c r="R24" s="72">
        <f t="shared" si="25"/>
        <v>0</v>
      </c>
      <c r="S24" s="72">
        <f t="shared" si="26"/>
        <v>0</v>
      </c>
      <c r="T24" s="72">
        <f t="shared" si="27"/>
        <v>0</v>
      </c>
      <c r="U24" s="72">
        <f t="shared" si="28"/>
        <v>0</v>
      </c>
      <c r="V24" s="72">
        <f t="shared" si="29"/>
        <v>0</v>
      </c>
      <c r="W24" s="72">
        <f t="shared" si="30"/>
        <v>0</v>
      </c>
      <c r="X24" s="72">
        <f t="shared" si="31"/>
        <v>0</v>
      </c>
      <c r="Y24" s="72">
        <f t="shared" si="32"/>
        <v>0</v>
      </c>
      <c r="Z24" s="72">
        <f t="shared" si="33"/>
        <v>0</v>
      </c>
      <c r="AA24" s="72">
        <f t="shared" si="34"/>
        <v>0</v>
      </c>
      <c r="AB24" s="72"/>
      <c r="AD24" s="73"/>
      <c r="AE24" s="73"/>
      <c r="AF24" s="73"/>
      <c r="AG24" s="73"/>
      <c r="AH24" s="73"/>
      <c r="AI24" s="73"/>
      <c r="AJ24" s="73"/>
      <c r="AK24" s="73"/>
      <c r="AL24" s="73"/>
      <c r="AM24" s="73">
        <v>1259.5477905</v>
      </c>
      <c r="AN24" s="73">
        <v>157.63047299999999</v>
      </c>
      <c r="AO24" s="73"/>
      <c r="AP24" s="73"/>
      <c r="AQ24" s="73"/>
      <c r="AR24" s="73"/>
      <c r="AS24" s="73"/>
      <c r="AT24" s="73"/>
      <c r="AU24" s="73"/>
      <c r="AV24" s="73">
        <v>835.59110625000005</v>
      </c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>
        <v>649.49738850000006</v>
      </c>
      <c r="BP24" s="73"/>
      <c r="BQ24" s="73">
        <v>417.06724050000003</v>
      </c>
      <c r="BR24" s="73">
        <v>1663.2691942500001</v>
      </c>
      <c r="BS24" s="73"/>
      <c r="BT24" s="73"/>
      <c r="BU24" s="73"/>
      <c r="BV24" s="73"/>
      <c r="BW24" s="73">
        <v>649.57612500000005</v>
      </c>
      <c r="BX24" s="73"/>
      <c r="BY24" s="73">
        <v>690.59784149999996</v>
      </c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>
        <v>296.08860824999999</v>
      </c>
      <c r="DK24" s="73"/>
      <c r="DL24" s="73"/>
      <c r="DM24" s="73"/>
      <c r="DN24" s="73"/>
      <c r="DO24" s="73"/>
      <c r="DP24" s="73"/>
      <c r="DQ24" s="73"/>
      <c r="DR24" s="73">
        <v>433.01138175</v>
      </c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>
        <v>0.314946</v>
      </c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>
        <v>0.74799674999999999</v>
      </c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</row>
    <row r="25" spans="1:519">
      <c r="A25" s="71" t="s">
        <v>114</v>
      </c>
      <c r="B25" s="72">
        <f t="shared" si="9"/>
        <v>0</v>
      </c>
      <c r="C25" s="72">
        <f t="shared" si="10"/>
        <v>0</v>
      </c>
      <c r="D25" s="72">
        <f t="shared" si="11"/>
        <v>0</v>
      </c>
      <c r="E25" s="72">
        <f t="shared" si="12"/>
        <v>0</v>
      </c>
      <c r="F25" s="72">
        <f t="shared" si="13"/>
        <v>0</v>
      </c>
      <c r="G25" s="72">
        <f t="shared" si="14"/>
        <v>0</v>
      </c>
      <c r="H25" s="72">
        <f t="shared" si="15"/>
        <v>0</v>
      </c>
      <c r="I25" s="72">
        <f t="shared" si="16"/>
        <v>0</v>
      </c>
      <c r="J25" s="72">
        <f t="shared" si="17"/>
        <v>0</v>
      </c>
      <c r="K25" s="72">
        <f t="shared" si="18"/>
        <v>0</v>
      </c>
      <c r="L25" s="72">
        <f t="shared" si="19"/>
        <v>0</v>
      </c>
      <c r="M25" s="72">
        <f t="shared" si="20"/>
        <v>0</v>
      </c>
      <c r="N25" s="72">
        <f t="shared" si="21"/>
        <v>0</v>
      </c>
      <c r="O25" s="72">
        <f t="shared" si="22"/>
        <v>0</v>
      </c>
      <c r="P25" s="72">
        <f t="shared" si="23"/>
        <v>0</v>
      </c>
      <c r="Q25" s="72">
        <f t="shared" si="24"/>
        <v>0</v>
      </c>
      <c r="R25" s="72">
        <f t="shared" si="25"/>
        <v>0</v>
      </c>
      <c r="S25" s="72">
        <f t="shared" si="26"/>
        <v>0</v>
      </c>
      <c r="T25" s="72">
        <f t="shared" si="27"/>
        <v>0</v>
      </c>
      <c r="U25" s="72">
        <f t="shared" si="28"/>
        <v>0</v>
      </c>
      <c r="V25" s="72">
        <f t="shared" si="29"/>
        <v>0</v>
      </c>
      <c r="W25" s="72">
        <f t="shared" si="30"/>
        <v>0</v>
      </c>
      <c r="X25" s="72">
        <f t="shared" si="31"/>
        <v>0</v>
      </c>
      <c r="Y25" s="72">
        <f t="shared" si="32"/>
        <v>0</v>
      </c>
      <c r="Z25" s="72">
        <f t="shared" si="33"/>
        <v>0</v>
      </c>
      <c r="AA25" s="72">
        <f t="shared" si="34"/>
        <v>0</v>
      </c>
      <c r="AB25" s="72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  <c r="MH25" s="73"/>
      <c r="MI25" s="73"/>
      <c r="MJ25" s="73"/>
      <c r="MK25" s="73"/>
      <c r="ML25" s="73"/>
      <c r="MM25" s="73"/>
      <c r="MN25" s="73"/>
      <c r="MO25" s="73"/>
      <c r="MP25" s="73"/>
      <c r="MQ25" s="73"/>
      <c r="MR25" s="73"/>
      <c r="MS25" s="73"/>
      <c r="MT25" s="73"/>
      <c r="MU25" s="73"/>
      <c r="MV25" s="73"/>
      <c r="MW25" s="73"/>
      <c r="MX25" s="73"/>
      <c r="MY25" s="73"/>
      <c r="MZ25" s="73"/>
      <c r="NA25" s="73"/>
      <c r="NB25" s="73"/>
      <c r="NC25" s="73"/>
      <c r="ND25" s="73"/>
      <c r="NE25" s="73"/>
      <c r="NF25" s="73"/>
      <c r="NG25" s="73"/>
      <c r="NH25" s="73"/>
      <c r="NI25" s="73"/>
      <c r="NJ25" s="73"/>
      <c r="NK25" s="73"/>
      <c r="NL25" s="73"/>
      <c r="NM25" s="73"/>
      <c r="NN25" s="73"/>
      <c r="NO25" s="73"/>
      <c r="NP25" s="73"/>
      <c r="NQ25" s="73"/>
      <c r="NR25" s="73"/>
      <c r="NS25" s="73"/>
      <c r="NT25" s="73"/>
      <c r="NU25" s="73"/>
      <c r="NV25" s="73"/>
      <c r="NW25" s="73"/>
      <c r="NX25" s="73"/>
      <c r="NY25" s="73"/>
      <c r="NZ25" s="73"/>
      <c r="OA25" s="73"/>
      <c r="OB25" s="73"/>
      <c r="OC25" s="73"/>
      <c r="OD25" s="73"/>
      <c r="OE25" s="73"/>
      <c r="OF25" s="73"/>
      <c r="OG25" s="73"/>
      <c r="OH25" s="73"/>
      <c r="OI25" s="73"/>
      <c r="OJ25" s="73"/>
      <c r="OK25" s="73"/>
      <c r="OL25" s="73"/>
      <c r="OM25" s="73"/>
      <c r="ON25" s="73"/>
      <c r="OO25" s="73"/>
      <c r="OP25" s="73"/>
      <c r="OQ25" s="73"/>
      <c r="OR25" s="73"/>
      <c r="OS25" s="73"/>
      <c r="OT25" s="73"/>
      <c r="OU25" s="73"/>
      <c r="OV25" s="73"/>
      <c r="OW25" s="73"/>
      <c r="OX25" s="73"/>
      <c r="OY25" s="73"/>
      <c r="OZ25" s="73"/>
      <c r="PA25" s="73"/>
      <c r="PB25" s="73"/>
      <c r="PC25" s="73"/>
      <c r="PD25" s="73"/>
      <c r="PE25" s="73"/>
      <c r="PF25" s="73"/>
      <c r="PG25" s="73"/>
      <c r="PH25" s="73"/>
      <c r="PI25" s="73"/>
      <c r="PJ25" s="73"/>
      <c r="PK25" s="73"/>
      <c r="PL25" s="73"/>
      <c r="PM25" s="73"/>
      <c r="PN25" s="73"/>
      <c r="PO25" s="73"/>
      <c r="PP25" s="73"/>
      <c r="PQ25" s="73"/>
      <c r="PR25" s="73"/>
      <c r="PS25" s="73"/>
      <c r="PT25" s="73"/>
      <c r="PU25" s="73"/>
      <c r="PV25" s="73"/>
      <c r="PW25" s="73"/>
      <c r="PX25" s="73"/>
      <c r="PY25" s="73"/>
      <c r="PZ25" s="73"/>
      <c r="QA25" s="73"/>
      <c r="QB25" s="73"/>
      <c r="QC25" s="73"/>
      <c r="QD25" s="73"/>
      <c r="QE25" s="73"/>
      <c r="QF25" s="73"/>
      <c r="QG25" s="73"/>
      <c r="QH25" s="73"/>
      <c r="QI25" s="73"/>
      <c r="QJ25" s="73"/>
      <c r="QK25" s="73"/>
      <c r="QL25" s="73"/>
      <c r="QM25" s="73"/>
      <c r="QN25" s="73"/>
      <c r="QO25" s="73"/>
      <c r="QP25" s="73"/>
      <c r="QQ25" s="73"/>
      <c r="QR25" s="73"/>
      <c r="QS25" s="73"/>
      <c r="QT25" s="73"/>
      <c r="QU25" s="73"/>
      <c r="QV25" s="73"/>
      <c r="QW25" s="73"/>
      <c r="QX25" s="73"/>
      <c r="QY25" s="73"/>
      <c r="QZ25" s="73"/>
      <c r="RA25" s="73"/>
      <c r="RB25" s="73"/>
      <c r="RC25" s="73"/>
      <c r="RD25" s="73"/>
      <c r="RE25" s="73"/>
      <c r="RF25" s="73"/>
      <c r="RG25" s="73"/>
      <c r="RH25" s="73"/>
      <c r="RI25" s="73"/>
      <c r="RJ25" s="73"/>
      <c r="RK25" s="73"/>
      <c r="RL25" s="73"/>
      <c r="RM25" s="73"/>
      <c r="RN25" s="73"/>
      <c r="RO25" s="73"/>
      <c r="RP25" s="73"/>
      <c r="RQ25" s="73"/>
      <c r="RR25" s="73"/>
      <c r="RS25" s="73"/>
      <c r="RT25" s="73"/>
      <c r="RU25" s="73"/>
      <c r="RV25" s="73"/>
      <c r="RW25" s="73"/>
      <c r="RX25" s="73"/>
      <c r="RY25" s="73"/>
      <c r="RZ25" s="73"/>
      <c r="SA25" s="73"/>
      <c r="SB25" s="73"/>
      <c r="SC25" s="73"/>
      <c r="SD25" s="73"/>
      <c r="SE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</row>
    <row r="26" spans="1:519">
      <c r="A26" s="71" t="s">
        <v>115</v>
      </c>
      <c r="B26" s="72">
        <f t="shared" si="9"/>
        <v>0</v>
      </c>
      <c r="C26" s="72">
        <f t="shared" si="10"/>
        <v>1.2014402535000002</v>
      </c>
      <c r="D26" s="72">
        <f t="shared" si="11"/>
        <v>2.4061480717499997</v>
      </c>
      <c r="E26" s="72">
        <f t="shared" si="12"/>
        <v>1.3374181890000001</v>
      </c>
      <c r="F26" s="72">
        <f t="shared" si="13"/>
        <v>0.31746556800000003</v>
      </c>
      <c r="G26" s="72">
        <f t="shared" si="14"/>
        <v>0.80043525900000001</v>
      </c>
      <c r="H26" s="72">
        <f t="shared" si="15"/>
        <v>0.66914214525000004</v>
      </c>
      <c r="I26" s="72">
        <f t="shared" si="16"/>
        <v>0</v>
      </c>
      <c r="J26" s="72">
        <f t="shared" si="17"/>
        <v>1.8675116752500001</v>
      </c>
      <c r="K26" s="72">
        <f t="shared" si="18"/>
        <v>1.1577021277500001</v>
      </c>
      <c r="L26" s="72">
        <f t="shared" si="19"/>
        <v>0.5905237499999999</v>
      </c>
      <c r="M26" s="72">
        <f t="shared" si="20"/>
        <v>0</v>
      </c>
      <c r="N26" s="72">
        <f t="shared" si="21"/>
        <v>0</v>
      </c>
      <c r="O26" s="72">
        <f t="shared" si="22"/>
        <v>0</v>
      </c>
      <c r="P26" s="72">
        <f t="shared" si="23"/>
        <v>0</v>
      </c>
      <c r="Q26" s="72">
        <f t="shared" si="24"/>
        <v>0</v>
      </c>
      <c r="R26" s="72">
        <f t="shared" si="25"/>
        <v>0</v>
      </c>
      <c r="S26" s="72">
        <f t="shared" si="26"/>
        <v>0</v>
      </c>
      <c r="T26" s="72">
        <f t="shared" si="27"/>
        <v>0</v>
      </c>
      <c r="U26" s="72">
        <f t="shared" si="28"/>
        <v>0</v>
      </c>
      <c r="V26" s="72">
        <f t="shared" si="29"/>
        <v>0</v>
      </c>
      <c r="W26" s="72">
        <f t="shared" si="30"/>
        <v>0</v>
      </c>
      <c r="X26" s="72">
        <f t="shared" si="31"/>
        <v>0</v>
      </c>
      <c r="Y26" s="72">
        <f t="shared" si="32"/>
        <v>0</v>
      </c>
      <c r="Z26" s="72">
        <f t="shared" si="33"/>
        <v>0</v>
      </c>
      <c r="AA26" s="72">
        <f t="shared" si="34"/>
        <v>0</v>
      </c>
      <c r="AB26" s="72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>
        <v>255.89362500000001</v>
      </c>
      <c r="AR26" s="73"/>
      <c r="AS26" s="73"/>
      <c r="AT26" s="73">
        <v>440.09766675000003</v>
      </c>
      <c r="AU26" s="73"/>
      <c r="AV26" s="73">
        <v>505.44896175000002</v>
      </c>
      <c r="AW26" s="73"/>
      <c r="AX26" s="73"/>
      <c r="AY26" s="73"/>
      <c r="AZ26" s="73"/>
      <c r="BA26" s="73"/>
      <c r="BB26" s="73"/>
      <c r="BC26" s="73"/>
      <c r="BD26" s="73">
        <v>284.86865699999998</v>
      </c>
      <c r="BE26" s="73"/>
      <c r="BF26" s="73">
        <v>1742.16316725</v>
      </c>
      <c r="BG26" s="73"/>
      <c r="BH26" s="73">
        <v>379.11624749999999</v>
      </c>
      <c r="BI26" s="73"/>
      <c r="BJ26" s="73"/>
      <c r="BK26" s="73"/>
      <c r="BL26" s="73"/>
      <c r="BM26" s="73"/>
      <c r="BN26" s="73">
        <v>472.41899999999998</v>
      </c>
      <c r="BO26" s="73"/>
      <c r="BP26" s="73"/>
      <c r="BQ26" s="73">
        <v>505.72453949999999</v>
      </c>
      <c r="BR26" s="73"/>
      <c r="BS26" s="73">
        <v>4.0942980000000002</v>
      </c>
      <c r="BT26" s="73"/>
      <c r="BU26" s="73"/>
      <c r="BV26" s="73"/>
      <c r="BW26" s="73"/>
      <c r="BX26" s="73">
        <v>355.18035150000003</v>
      </c>
      <c r="BY26" s="73"/>
      <c r="BZ26" s="73">
        <v>317.46556800000002</v>
      </c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>
        <v>406.5165495</v>
      </c>
      <c r="CV26" s="73">
        <v>393.91870949999998</v>
      </c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>
        <v>669.14214525</v>
      </c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>
        <v>196.84125</v>
      </c>
      <c r="EB26" s="73"/>
      <c r="EC26" s="73">
        <v>501.31529549999999</v>
      </c>
      <c r="ED26" s="73"/>
      <c r="EE26" s="73"/>
      <c r="EF26" s="73">
        <v>1169.3551297500001</v>
      </c>
      <c r="EG26" s="73"/>
      <c r="EH26" s="73"/>
      <c r="EI26" s="73"/>
      <c r="EJ26" s="73"/>
      <c r="EK26" s="73">
        <v>602.64917100000002</v>
      </c>
      <c r="EL26" s="73"/>
      <c r="EM26" s="73"/>
      <c r="EN26" s="73"/>
      <c r="EO26" s="73">
        <v>555.05295675000002</v>
      </c>
      <c r="EP26" s="73"/>
      <c r="EQ26" s="73"/>
      <c r="ER26" s="73"/>
      <c r="ES26" s="73"/>
      <c r="ET26" s="73"/>
      <c r="EU26" s="73"/>
      <c r="EV26" s="73">
        <v>590.52374999999995</v>
      </c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  <c r="MH26" s="73"/>
      <c r="MI26" s="73"/>
      <c r="MJ26" s="73"/>
      <c r="MK26" s="73"/>
      <c r="ML26" s="73"/>
      <c r="MM26" s="73"/>
      <c r="MN26" s="73"/>
      <c r="MO26" s="73"/>
      <c r="MP26" s="73"/>
      <c r="MQ26" s="73"/>
      <c r="MR26" s="73"/>
      <c r="MS26" s="73"/>
      <c r="MT26" s="73"/>
      <c r="MU26" s="73"/>
      <c r="MV26" s="73"/>
      <c r="MW26" s="73"/>
      <c r="MX26" s="73"/>
      <c r="MY26" s="73"/>
      <c r="MZ26" s="73"/>
      <c r="NA26" s="73"/>
      <c r="NB26" s="73"/>
      <c r="NC26" s="73"/>
      <c r="ND26" s="73"/>
      <c r="NE26" s="73"/>
      <c r="NF26" s="73"/>
      <c r="NG26" s="73"/>
      <c r="NH26" s="73"/>
      <c r="NI26" s="73"/>
      <c r="NJ26" s="73"/>
      <c r="NK26" s="73"/>
      <c r="NL26" s="73"/>
      <c r="NM26" s="73"/>
      <c r="NN26" s="73"/>
      <c r="NO26" s="73"/>
      <c r="NP26" s="73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3"/>
      <c r="OF26" s="73"/>
      <c r="OG26" s="73"/>
      <c r="OH26" s="73"/>
      <c r="OI26" s="73"/>
      <c r="OJ26" s="73"/>
      <c r="OK26" s="73"/>
      <c r="OL26" s="73"/>
      <c r="OM26" s="73"/>
      <c r="ON26" s="73"/>
      <c r="OO26" s="73"/>
      <c r="OP26" s="73"/>
      <c r="OQ26" s="73"/>
      <c r="OR26" s="73"/>
      <c r="OS26" s="73"/>
      <c r="OT26" s="73"/>
      <c r="OU26" s="73"/>
      <c r="OV26" s="73"/>
      <c r="OW26" s="73"/>
      <c r="OX26" s="73"/>
      <c r="OY26" s="73"/>
      <c r="OZ26" s="73"/>
      <c r="PA26" s="73"/>
      <c r="PB26" s="73"/>
      <c r="PC26" s="73"/>
      <c r="PD26" s="73"/>
      <c r="PE26" s="73"/>
      <c r="PF26" s="73"/>
      <c r="PG26" s="73"/>
      <c r="PH26" s="73"/>
      <c r="PI26" s="73"/>
      <c r="PJ26" s="73"/>
      <c r="PK26" s="73"/>
      <c r="PL26" s="73"/>
      <c r="PM26" s="73"/>
      <c r="PN26" s="73"/>
      <c r="PO26" s="73"/>
      <c r="PP26" s="73"/>
      <c r="PQ26" s="73"/>
      <c r="PR26" s="73"/>
      <c r="PS26" s="73"/>
      <c r="PT26" s="73"/>
      <c r="PU26" s="73"/>
      <c r="PV26" s="73"/>
      <c r="PW26" s="73"/>
      <c r="PX26" s="73"/>
      <c r="PY26" s="73"/>
      <c r="PZ26" s="73"/>
      <c r="QA26" s="73"/>
      <c r="QB26" s="73"/>
      <c r="QC26" s="73"/>
      <c r="QD26" s="73"/>
      <c r="QE26" s="73"/>
      <c r="QF26" s="73"/>
      <c r="QG26" s="73"/>
      <c r="QH26" s="73"/>
      <c r="QI26" s="73"/>
      <c r="QJ26" s="73"/>
      <c r="QK26" s="73"/>
      <c r="QL26" s="73"/>
      <c r="QM26" s="73"/>
      <c r="QN26" s="73"/>
      <c r="QO26" s="73"/>
      <c r="QP26" s="73"/>
      <c r="QQ26" s="73"/>
      <c r="QR26" s="73"/>
      <c r="QS26" s="73"/>
      <c r="QT26" s="73"/>
      <c r="QU26" s="73"/>
      <c r="QV26" s="73"/>
      <c r="QW26" s="73"/>
      <c r="QX26" s="73"/>
      <c r="QY26" s="73"/>
      <c r="QZ26" s="73"/>
      <c r="RA26" s="73"/>
      <c r="RB26" s="73"/>
      <c r="RC26" s="73"/>
      <c r="RD26" s="73"/>
      <c r="RE26" s="73"/>
      <c r="RF26" s="73"/>
      <c r="RG26" s="73"/>
      <c r="RH26" s="73"/>
      <c r="RI26" s="73"/>
      <c r="RJ26" s="73"/>
      <c r="RK26" s="73"/>
      <c r="RL26" s="73"/>
      <c r="RM26" s="73"/>
      <c r="RN26" s="73"/>
      <c r="RO26" s="73"/>
      <c r="RP26" s="73"/>
      <c r="RQ26" s="73"/>
      <c r="RR26" s="73"/>
      <c r="RS26" s="73"/>
      <c r="RT26" s="73"/>
      <c r="RU26" s="73"/>
      <c r="RV26" s="73"/>
      <c r="RW26" s="73"/>
      <c r="RX26" s="73"/>
      <c r="RY26" s="73"/>
      <c r="RZ26" s="73"/>
      <c r="SA26" s="73"/>
      <c r="SB26" s="73"/>
      <c r="SC26" s="73"/>
      <c r="SD26" s="73"/>
      <c r="SE26" s="73"/>
      <c r="SF26" s="73"/>
      <c r="SG26" s="73"/>
      <c r="SH26" s="73"/>
      <c r="SI26" s="73"/>
      <c r="SJ26" s="73"/>
      <c r="SK26" s="73"/>
      <c r="SL26" s="73"/>
      <c r="SM26" s="73"/>
      <c r="SN26" s="73"/>
      <c r="SO26" s="73"/>
      <c r="SP26" s="73"/>
      <c r="SQ26" s="73"/>
      <c r="SR26" s="73"/>
      <c r="SS26" s="73"/>
      <c r="ST26" s="73"/>
      <c r="SU26" s="73"/>
      <c r="SV26" s="73"/>
      <c r="SW26" s="73"/>
      <c r="SX26" s="73"/>
      <c r="SY26" s="73"/>
    </row>
    <row r="27" spans="1:519">
      <c r="A27" s="71" t="s">
        <v>116</v>
      </c>
      <c r="B27" s="72">
        <f t="shared" si="9"/>
        <v>0.48421372770000004</v>
      </c>
      <c r="C27" s="72">
        <f t="shared" si="10"/>
        <v>2.8369233369</v>
      </c>
      <c r="D27" s="72">
        <f t="shared" si="11"/>
        <v>6.6984604956</v>
      </c>
      <c r="E27" s="72">
        <f t="shared" si="12"/>
        <v>0.48492629302500001</v>
      </c>
      <c r="F27" s="72">
        <f t="shared" si="13"/>
        <v>0.36248709870000001</v>
      </c>
      <c r="G27" s="72">
        <f t="shared" si="14"/>
        <v>0.42850371712499996</v>
      </c>
      <c r="H27" s="72">
        <f t="shared" si="15"/>
        <v>0.71544708089999998</v>
      </c>
      <c r="I27" s="72">
        <f t="shared" si="16"/>
        <v>0.14085959850000004</v>
      </c>
      <c r="J27" s="72">
        <f t="shared" si="17"/>
        <v>0.54109297530000011</v>
      </c>
      <c r="K27" s="72">
        <f t="shared" si="18"/>
        <v>4.7383625700000001E-2</v>
      </c>
      <c r="L27" s="72">
        <f t="shared" si="19"/>
        <v>2.736093375E-3</v>
      </c>
      <c r="M27" s="72">
        <f t="shared" si="20"/>
        <v>8.605899450000001E-3</v>
      </c>
      <c r="N27" s="72">
        <f t="shared" si="21"/>
        <v>9.5192428499999999E-3</v>
      </c>
      <c r="O27" s="72">
        <f t="shared" si="22"/>
        <v>1.28497968E-2</v>
      </c>
      <c r="P27" s="72">
        <f t="shared" si="23"/>
        <v>3.0348983925E-2</v>
      </c>
      <c r="Q27" s="72">
        <f t="shared" si="24"/>
        <v>0.15223308592500001</v>
      </c>
      <c r="R27" s="72">
        <f t="shared" si="25"/>
        <v>0</v>
      </c>
      <c r="S27" s="72">
        <f t="shared" si="26"/>
        <v>0</v>
      </c>
      <c r="T27" s="72">
        <f t="shared" si="27"/>
        <v>0</v>
      </c>
      <c r="U27" s="72">
        <f t="shared" si="28"/>
        <v>0</v>
      </c>
      <c r="V27" s="72">
        <f t="shared" si="29"/>
        <v>0</v>
      </c>
      <c r="W27" s="72">
        <f t="shared" si="30"/>
        <v>0</v>
      </c>
      <c r="X27" s="72">
        <f t="shared" si="31"/>
        <v>0</v>
      </c>
      <c r="Y27" s="72">
        <f t="shared" si="32"/>
        <v>0</v>
      </c>
      <c r="Z27" s="72">
        <f t="shared" si="33"/>
        <v>0</v>
      </c>
      <c r="AA27" s="72">
        <f t="shared" si="34"/>
        <v>0</v>
      </c>
      <c r="AB27" s="72"/>
      <c r="AD27" s="73"/>
      <c r="AE27" s="73"/>
      <c r="AF27" s="73">
        <v>110.36495205</v>
      </c>
      <c r="AG27" s="73">
        <v>71.579352150000005</v>
      </c>
      <c r="AH27" s="73">
        <v>22.081651425</v>
      </c>
      <c r="AI27" s="73"/>
      <c r="AJ27" s="73">
        <v>6.3815933249999999</v>
      </c>
      <c r="AK27" s="73"/>
      <c r="AL27" s="73"/>
      <c r="AM27" s="73"/>
      <c r="AN27" s="73"/>
      <c r="AO27" s="73">
        <v>273.80617875000002</v>
      </c>
      <c r="AP27" s="73">
        <v>72.280107000000001</v>
      </c>
      <c r="AQ27" s="73">
        <v>97.649007300000008</v>
      </c>
      <c r="AR27" s="73">
        <v>63.493113600000001</v>
      </c>
      <c r="AS27" s="73">
        <v>53.505388574999998</v>
      </c>
      <c r="AT27" s="73">
        <v>1.3267100250000001</v>
      </c>
      <c r="AU27" s="73">
        <v>33.1638138</v>
      </c>
      <c r="AV27" s="73">
        <v>6.3855301499999992</v>
      </c>
      <c r="AW27" s="73">
        <v>3.295122525</v>
      </c>
      <c r="AX27" s="73">
        <v>2476.7353440000002</v>
      </c>
      <c r="AY27" s="73">
        <v>19.947892275000001</v>
      </c>
      <c r="AZ27" s="73">
        <v>8.3854372500000007</v>
      </c>
      <c r="BA27" s="73">
        <v>0.75587039999999994</v>
      </c>
      <c r="BB27" s="73">
        <v>161.21298375000001</v>
      </c>
      <c r="BC27" s="73">
        <v>108.1367091</v>
      </c>
      <c r="BD27" s="73">
        <v>1280.4798890250001</v>
      </c>
      <c r="BE27" s="73">
        <v>17.554302674999999</v>
      </c>
      <c r="BF27" s="73">
        <v>13.849750350000001</v>
      </c>
      <c r="BG27" s="73">
        <v>1305.8015474250001</v>
      </c>
      <c r="BH27" s="73"/>
      <c r="BI27" s="73">
        <v>1350.2128702499999</v>
      </c>
      <c r="BJ27" s="73">
        <v>1816.1242985249999</v>
      </c>
      <c r="BK27" s="73">
        <v>645.0881445</v>
      </c>
      <c r="BL27" s="73"/>
      <c r="BM27" s="73"/>
      <c r="BN27" s="73">
        <v>42.753919500000002</v>
      </c>
      <c r="BO27" s="73">
        <v>13.385205000000001</v>
      </c>
      <c r="BP27" s="73">
        <v>137.63140200000001</v>
      </c>
      <c r="BQ27" s="73">
        <v>173.29116285000001</v>
      </c>
      <c r="BR27" s="73">
        <v>102.227534775</v>
      </c>
      <c r="BS27" s="73">
        <v>10.767216375</v>
      </c>
      <c r="BT27" s="73"/>
      <c r="BU27" s="73">
        <v>4.8698525249999998</v>
      </c>
      <c r="BV27" s="73"/>
      <c r="BW27" s="73"/>
      <c r="BX27" s="73"/>
      <c r="BY27" s="73"/>
      <c r="BZ27" s="73">
        <v>2.24399025</v>
      </c>
      <c r="CA27" s="73">
        <v>28.683706950000001</v>
      </c>
      <c r="CB27" s="73">
        <v>22.727290725</v>
      </c>
      <c r="CC27" s="73">
        <v>171.350308125</v>
      </c>
      <c r="CD27" s="73">
        <v>119.65192222500001</v>
      </c>
      <c r="CE27" s="73"/>
      <c r="CF27" s="73"/>
      <c r="CG27" s="73">
        <v>12.003379424999999</v>
      </c>
      <c r="CH27" s="73">
        <v>5.8265010000000004</v>
      </c>
      <c r="CI27" s="73"/>
      <c r="CJ27" s="73"/>
      <c r="CK27" s="73"/>
      <c r="CL27" s="73"/>
      <c r="CM27" s="73">
        <v>23.156404650000002</v>
      </c>
      <c r="CN27" s="73">
        <v>220.340158425</v>
      </c>
      <c r="CO27" s="73">
        <v>49.245743925000006</v>
      </c>
      <c r="CP27" s="73">
        <v>2.677041</v>
      </c>
      <c r="CQ27" s="73">
        <v>36.081001125</v>
      </c>
      <c r="CR27" s="73">
        <v>1.12593195</v>
      </c>
      <c r="CS27" s="73">
        <v>93.204331874999994</v>
      </c>
      <c r="CT27" s="73"/>
      <c r="CU27" s="73">
        <v>2.6731041750000002</v>
      </c>
      <c r="CV27" s="73"/>
      <c r="CW27" s="73"/>
      <c r="CX27" s="73"/>
      <c r="CY27" s="73">
        <v>17.432261100000002</v>
      </c>
      <c r="CZ27" s="73">
        <v>211.35632377499999</v>
      </c>
      <c r="DA27" s="73">
        <v>186.68424150000001</v>
      </c>
      <c r="DB27" s="73">
        <v>18.333794025</v>
      </c>
      <c r="DC27" s="73">
        <v>3.4368482249999999</v>
      </c>
      <c r="DD27" s="73">
        <v>0.287388225</v>
      </c>
      <c r="DE27" s="73">
        <v>0.14566252500000001</v>
      </c>
      <c r="DF27" s="73"/>
      <c r="DG27" s="73"/>
      <c r="DH27" s="73">
        <v>265.69631924999999</v>
      </c>
      <c r="DI27" s="73">
        <v>12.074242275</v>
      </c>
      <c r="DJ27" s="73">
        <v>4.0431192750000005</v>
      </c>
      <c r="DK27" s="73">
        <v>108.69573825000001</v>
      </c>
      <c r="DL27" s="73">
        <v>8.3145743999999997</v>
      </c>
      <c r="DM27" s="73">
        <v>6.0233422499999998</v>
      </c>
      <c r="DN27" s="73">
        <v>6.4130879250000001</v>
      </c>
      <c r="DO27" s="73"/>
      <c r="DP27" s="73">
        <v>0.27164092500000003</v>
      </c>
      <c r="DQ27" s="73">
        <v>0.84248054999999999</v>
      </c>
      <c r="DR27" s="73">
        <v>2.9526187500000001</v>
      </c>
      <c r="DS27" s="73">
        <v>2.436894675</v>
      </c>
      <c r="DT27" s="73">
        <v>0.86610149999999997</v>
      </c>
      <c r="DU27" s="73"/>
      <c r="DV27" s="73">
        <v>0.86610149999999997</v>
      </c>
      <c r="DW27" s="73">
        <v>0.82673324999999998</v>
      </c>
      <c r="DX27" s="73">
        <v>8.2043432999999997</v>
      </c>
      <c r="DY27" s="73">
        <v>5.9682266999999998</v>
      </c>
      <c r="DZ27" s="73">
        <v>3.8462780250000002</v>
      </c>
      <c r="EA27" s="73">
        <v>2.2124956500000001</v>
      </c>
      <c r="EB27" s="73">
        <v>1.948728375</v>
      </c>
      <c r="EC27" s="73">
        <v>0.86610149999999997</v>
      </c>
      <c r="ED27" s="73">
        <v>512.89743465000004</v>
      </c>
      <c r="EE27" s="73">
        <v>2.3148531000000001</v>
      </c>
      <c r="EF27" s="73">
        <v>0.27557775000000001</v>
      </c>
      <c r="EG27" s="73">
        <v>0.86610149999999997</v>
      </c>
      <c r="EH27" s="73">
        <v>4.310823375</v>
      </c>
      <c r="EI27" s="73"/>
      <c r="EJ27" s="73">
        <v>3.5431425000000003E-2</v>
      </c>
      <c r="EK27" s="73">
        <v>0.85822785000000001</v>
      </c>
      <c r="EL27" s="73">
        <v>10.6766694</v>
      </c>
      <c r="EM27" s="73">
        <v>7.8736500000000011E-3</v>
      </c>
      <c r="EN27" s="73"/>
      <c r="EO27" s="73"/>
      <c r="EP27" s="73">
        <v>31.494600000000002</v>
      </c>
      <c r="EQ27" s="73"/>
      <c r="ER27" s="73"/>
      <c r="ES27" s="73"/>
      <c r="ET27" s="73">
        <v>0.86610149999999997</v>
      </c>
      <c r="EU27" s="73">
        <v>0.35431425</v>
      </c>
      <c r="EV27" s="73">
        <v>0.86610149999999997</v>
      </c>
      <c r="EW27" s="73"/>
      <c r="EX27" s="73"/>
      <c r="EY27" s="73">
        <v>0.31100917500000003</v>
      </c>
      <c r="EZ27" s="73">
        <v>0.14172570000000001</v>
      </c>
      <c r="FA27" s="73"/>
      <c r="FB27" s="73"/>
      <c r="FC27" s="73"/>
      <c r="FD27" s="73"/>
      <c r="FE27" s="73">
        <v>0.19684125</v>
      </c>
      <c r="FF27" s="73"/>
      <c r="FG27" s="73"/>
      <c r="FH27" s="73">
        <v>0.43305074999999998</v>
      </c>
      <c r="FI27" s="73">
        <v>1.8857391749999999</v>
      </c>
      <c r="FJ27" s="73">
        <v>1.5747300000000002E-2</v>
      </c>
      <c r="FK27" s="73">
        <v>3.7399837499999999</v>
      </c>
      <c r="FL27" s="73">
        <v>0.28345140000000002</v>
      </c>
      <c r="FM27" s="73">
        <v>1.9684125E-2</v>
      </c>
      <c r="FN27" s="73">
        <v>2.3620949999999998E-2</v>
      </c>
      <c r="FO27" s="73">
        <v>2.2046220000000001</v>
      </c>
      <c r="FP27" s="73"/>
      <c r="FQ27" s="73"/>
      <c r="FR27" s="73"/>
      <c r="FS27" s="73"/>
      <c r="FT27" s="73"/>
      <c r="FU27" s="73"/>
      <c r="FV27" s="73">
        <v>4.8816629999999996</v>
      </c>
      <c r="FW27" s="73"/>
      <c r="FX27" s="73">
        <v>0.62595517499999997</v>
      </c>
      <c r="FY27" s="73"/>
      <c r="FZ27" s="73"/>
      <c r="GA27" s="73">
        <v>3.1888282500000003</v>
      </c>
      <c r="GB27" s="73">
        <v>0.82279642499999994</v>
      </c>
      <c r="GC27" s="73"/>
      <c r="GD27" s="73"/>
      <c r="GE27" s="73"/>
      <c r="GF27" s="73"/>
      <c r="GG27" s="73"/>
      <c r="GH27" s="73">
        <v>3.26756475</v>
      </c>
      <c r="GI27" s="73"/>
      <c r="GJ27" s="73">
        <v>1.57473</v>
      </c>
      <c r="GK27" s="73">
        <v>0.8031123</v>
      </c>
      <c r="GL27" s="73">
        <v>0.74799674999999999</v>
      </c>
      <c r="GM27" s="73">
        <v>4.0549297500000003</v>
      </c>
      <c r="GN27" s="73">
        <v>2.4014632499999999</v>
      </c>
      <c r="GO27" s="73"/>
      <c r="GP27" s="73"/>
      <c r="GQ27" s="73"/>
      <c r="GR27" s="73">
        <v>21.908431125</v>
      </c>
      <c r="GS27" s="73">
        <v>3.1888282500000003</v>
      </c>
      <c r="GT27" s="73">
        <v>0.74799674999999999</v>
      </c>
      <c r="GU27" s="73">
        <v>0.78736499999999998</v>
      </c>
      <c r="GV27" s="73"/>
      <c r="GW27" s="73">
        <v>3.7163628000000002</v>
      </c>
      <c r="GX27" s="73"/>
      <c r="GY27" s="73"/>
      <c r="GZ27" s="73"/>
      <c r="HA27" s="73"/>
      <c r="HB27" s="73">
        <v>3.1494599999999999</v>
      </c>
      <c r="HC27" s="73"/>
      <c r="HD27" s="73">
        <v>48.7693881</v>
      </c>
      <c r="HE27" s="73">
        <v>84.88975747500001</v>
      </c>
      <c r="HF27" s="73">
        <v>15.424480350000001</v>
      </c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73"/>
      <c r="NK27" s="73"/>
      <c r="NL27" s="73"/>
      <c r="NM27" s="73"/>
      <c r="NN27" s="73"/>
      <c r="NO27" s="73"/>
      <c r="NP27" s="73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3"/>
      <c r="OF27" s="73"/>
      <c r="OG27" s="73"/>
      <c r="OH27" s="73"/>
      <c r="OI27" s="73"/>
      <c r="OJ27" s="73"/>
      <c r="OK27" s="73"/>
      <c r="OL27" s="73"/>
      <c r="OM27" s="73"/>
      <c r="ON27" s="73"/>
      <c r="OO27" s="73"/>
      <c r="OP27" s="73"/>
      <c r="OQ27" s="73"/>
      <c r="OR27" s="73"/>
      <c r="OS27" s="73"/>
      <c r="OT27" s="73"/>
      <c r="OU27" s="73"/>
      <c r="OV27" s="73"/>
      <c r="OW27" s="73"/>
      <c r="OX27" s="73"/>
      <c r="OY27" s="73"/>
      <c r="OZ27" s="73"/>
      <c r="PA27" s="73"/>
      <c r="PB27" s="73"/>
      <c r="PC27" s="73"/>
      <c r="PD27" s="73"/>
      <c r="PE27" s="73"/>
      <c r="PF27" s="73"/>
      <c r="PG27" s="73"/>
      <c r="PH27" s="73"/>
      <c r="PI27" s="73"/>
      <c r="PJ27" s="73"/>
      <c r="PK27" s="73"/>
      <c r="PL27" s="73"/>
      <c r="PM27" s="73"/>
      <c r="PN27" s="73"/>
      <c r="PO27" s="73"/>
      <c r="PP27" s="73"/>
      <c r="PQ27" s="73"/>
      <c r="PR27" s="73"/>
      <c r="PS27" s="73"/>
      <c r="PT27" s="73"/>
      <c r="PU27" s="73"/>
      <c r="PV27" s="73"/>
      <c r="PW27" s="73"/>
      <c r="PX27" s="73"/>
      <c r="PY27" s="73"/>
      <c r="PZ27" s="73"/>
      <c r="QA27" s="73"/>
      <c r="QB27" s="73"/>
      <c r="QC27" s="73"/>
      <c r="QD27" s="73"/>
      <c r="QE27" s="73"/>
      <c r="QF27" s="73"/>
      <c r="QG27" s="73"/>
      <c r="QH27" s="73"/>
      <c r="QI27" s="73"/>
      <c r="QJ27" s="73"/>
      <c r="QK27" s="73"/>
      <c r="QL27" s="73"/>
      <c r="QM27" s="73"/>
      <c r="QN27" s="73"/>
      <c r="QO27" s="73"/>
      <c r="QP27" s="73"/>
      <c r="QQ27" s="73"/>
      <c r="QR27" s="73"/>
      <c r="QS27" s="73"/>
      <c r="QT27" s="73"/>
      <c r="QU27" s="73"/>
      <c r="QV27" s="73"/>
      <c r="QW27" s="73"/>
      <c r="QX27" s="73"/>
      <c r="QY27" s="73"/>
      <c r="QZ27" s="73"/>
      <c r="RA27" s="73"/>
      <c r="RB27" s="73"/>
      <c r="RC27" s="73"/>
      <c r="RD27" s="73"/>
      <c r="RE27" s="73"/>
      <c r="RF27" s="73"/>
      <c r="RG27" s="73"/>
      <c r="RH27" s="73"/>
      <c r="RI27" s="73"/>
      <c r="RJ27" s="73"/>
      <c r="RK27" s="73"/>
      <c r="RL27" s="73"/>
      <c r="RM27" s="73"/>
      <c r="RN27" s="73"/>
      <c r="RO27" s="73"/>
      <c r="RP27" s="73"/>
      <c r="RQ27" s="73"/>
      <c r="RR27" s="73"/>
      <c r="RS27" s="73"/>
      <c r="RT27" s="73"/>
      <c r="RU27" s="73"/>
      <c r="RV27" s="73"/>
      <c r="RW27" s="73"/>
      <c r="RX27" s="73"/>
      <c r="RY27" s="73"/>
      <c r="RZ27" s="73"/>
      <c r="SA27" s="73"/>
      <c r="SB27" s="73"/>
      <c r="SC27" s="73"/>
      <c r="SD27" s="73"/>
      <c r="SE27" s="73"/>
      <c r="SF27" s="73"/>
      <c r="SG27" s="73"/>
      <c r="SH27" s="73"/>
      <c r="SI27" s="73"/>
      <c r="SJ27" s="73"/>
      <c r="SK27" s="73"/>
      <c r="SL27" s="73"/>
      <c r="SM27" s="73"/>
      <c r="SN27" s="73"/>
      <c r="SO27" s="73"/>
      <c r="SP27" s="73"/>
      <c r="SQ27" s="73"/>
      <c r="SR27" s="73"/>
      <c r="SS27" s="73"/>
      <c r="ST27" s="73"/>
      <c r="SU27" s="73"/>
      <c r="SV27" s="73"/>
      <c r="SW27" s="73"/>
      <c r="SX27" s="73"/>
      <c r="SY27" s="73"/>
    </row>
    <row r="28" spans="1:519">
      <c r="A28" s="71" t="s">
        <v>117</v>
      </c>
      <c r="B28" s="72">
        <f t="shared" si="9"/>
        <v>0</v>
      </c>
      <c r="C28" s="72">
        <f t="shared" si="10"/>
        <v>1.4460666853499999</v>
      </c>
      <c r="D28" s="72">
        <f t="shared" si="11"/>
        <v>5.5979683087499996</v>
      </c>
      <c r="E28" s="72">
        <f t="shared" si="12"/>
        <v>12.69389853</v>
      </c>
      <c r="F28" s="72">
        <f t="shared" si="13"/>
        <v>0</v>
      </c>
      <c r="G28" s="72">
        <f t="shared" si="14"/>
        <v>2.7557775000000001E-5</v>
      </c>
      <c r="H28" s="72">
        <f t="shared" si="15"/>
        <v>2.362095E-5</v>
      </c>
      <c r="I28" s="72">
        <f t="shared" si="16"/>
        <v>0</v>
      </c>
      <c r="J28" s="72">
        <f t="shared" si="17"/>
        <v>0</v>
      </c>
      <c r="K28" s="72">
        <f t="shared" si="18"/>
        <v>0</v>
      </c>
      <c r="L28" s="72">
        <f t="shared" si="19"/>
        <v>0</v>
      </c>
      <c r="M28" s="72">
        <f t="shared" si="20"/>
        <v>0</v>
      </c>
      <c r="N28" s="72">
        <f t="shared" si="21"/>
        <v>0</v>
      </c>
      <c r="O28" s="72">
        <f t="shared" si="22"/>
        <v>0</v>
      </c>
      <c r="P28" s="72">
        <f t="shared" si="23"/>
        <v>0</v>
      </c>
      <c r="Q28" s="72">
        <f t="shared" si="24"/>
        <v>0</v>
      </c>
      <c r="R28" s="72">
        <f t="shared" si="25"/>
        <v>0</v>
      </c>
      <c r="S28" s="72">
        <f t="shared" si="26"/>
        <v>3.6242410950000004</v>
      </c>
      <c r="T28" s="72">
        <f t="shared" si="27"/>
        <v>5.2458193125000004E-2</v>
      </c>
      <c r="U28" s="72">
        <f t="shared" si="28"/>
        <v>3.2667773850000005E-2</v>
      </c>
      <c r="V28" s="72">
        <f t="shared" si="29"/>
        <v>7.6094496742499995</v>
      </c>
      <c r="W28" s="72">
        <f t="shared" si="30"/>
        <v>1.3593856725000001E-2</v>
      </c>
      <c r="X28" s="72">
        <f t="shared" si="31"/>
        <v>0.61601469187500002</v>
      </c>
      <c r="Y28" s="72">
        <f t="shared" si="32"/>
        <v>10.977871943924999</v>
      </c>
      <c r="Z28" s="72">
        <f t="shared" si="33"/>
        <v>0</v>
      </c>
      <c r="AA28" s="72">
        <f t="shared" si="34"/>
        <v>0</v>
      </c>
      <c r="AB28" s="72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>
        <v>1195.90507755</v>
      </c>
      <c r="AR28" s="73"/>
      <c r="AS28" s="73">
        <v>250.16160779999998</v>
      </c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>
        <v>2387.1725752500001</v>
      </c>
      <c r="BE28" s="73">
        <v>1969.514811</v>
      </c>
      <c r="BF28" s="73"/>
      <c r="BG28" s="73"/>
      <c r="BH28" s="73">
        <v>1241.2809225000001</v>
      </c>
      <c r="BI28" s="73"/>
      <c r="BJ28" s="73"/>
      <c r="BK28" s="73"/>
      <c r="BL28" s="73"/>
      <c r="BM28" s="73"/>
      <c r="BN28" s="73">
        <v>1169.2370249999999</v>
      </c>
      <c r="BO28" s="73"/>
      <c r="BP28" s="73">
        <v>8940.9626257500004</v>
      </c>
      <c r="BQ28" s="73">
        <v>2583.6988792500001</v>
      </c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>
        <v>2.7557775E-2</v>
      </c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>
        <v>2.3620949999999998E-2</v>
      </c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>
        <v>810.31668975000002</v>
      </c>
      <c r="IE28" s="73"/>
      <c r="IF28" s="73"/>
      <c r="IG28" s="73"/>
      <c r="IH28" s="73"/>
      <c r="II28" s="73">
        <v>1298.24678025</v>
      </c>
      <c r="IJ28" s="73">
        <v>1515.677625</v>
      </c>
      <c r="IK28" s="73"/>
      <c r="IL28" s="73"/>
      <c r="IM28" s="73">
        <v>9.4090117499999995</v>
      </c>
      <c r="IN28" s="73">
        <v>7.0862850000000002</v>
      </c>
      <c r="IO28" s="73">
        <v>4.6454535000000003</v>
      </c>
      <c r="IP28" s="73">
        <v>4.5667169999999997</v>
      </c>
      <c r="IQ28" s="73">
        <v>2.2833584999999998</v>
      </c>
      <c r="IR28" s="73">
        <v>12.755312999999999</v>
      </c>
      <c r="IS28" s="73">
        <v>9.4680641249999997</v>
      </c>
      <c r="IT28" s="73">
        <v>0.78736499999999998</v>
      </c>
      <c r="IU28" s="73"/>
      <c r="IV28" s="73"/>
      <c r="IW28" s="73">
        <v>1.4566252500000001</v>
      </c>
      <c r="IX28" s="73"/>
      <c r="IY28" s="73"/>
      <c r="IZ28" s="73">
        <v>1.6062246</v>
      </c>
      <c r="JA28" s="73"/>
      <c r="JB28" s="73">
        <v>2.3620950000000001</v>
      </c>
      <c r="JC28" s="73">
        <v>1.57473</v>
      </c>
      <c r="JD28" s="73">
        <v>3.1494599999999999</v>
      </c>
      <c r="JE28" s="73">
        <v>4.2911392499999996</v>
      </c>
      <c r="JF28" s="73">
        <v>2.3620950000000001</v>
      </c>
      <c r="JG28" s="73">
        <v>14.959935</v>
      </c>
      <c r="JH28" s="73">
        <v>2.3620950000000001</v>
      </c>
      <c r="JI28" s="73"/>
      <c r="JJ28" s="73"/>
      <c r="JK28" s="73"/>
      <c r="JL28" s="73"/>
      <c r="JM28" s="73">
        <v>19.566020250000001</v>
      </c>
      <c r="JN28" s="73">
        <v>5.5902915000000002</v>
      </c>
      <c r="JO28" s="73"/>
      <c r="JP28" s="73">
        <v>11.180583</v>
      </c>
      <c r="JQ28" s="73"/>
      <c r="JR28" s="73"/>
      <c r="JS28" s="73">
        <v>2598.2651317499999</v>
      </c>
      <c r="JT28" s="73">
        <v>2598.3045000000002</v>
      </c>
      <c r="JU28" s="73">
        <v>2376.5431477500001</v>
      </c>
      <c r="JV28" s="73"/>
      <c r="JW28" s="73"/>
      <c r="JX28" s="73"/>
      <c r="JY28" s="73">
        <v>3.0707235000000002</v>
      </c>
      <c r="JZ28" s="73"/>
      <c r="KA28" s="73"/>
      <c r="KB28" s="73"/>
      <c r="KC28" s="73"/>
      <c r="KD28" s="73"/>
      <c r="KE28" s="73"/>
      <c r="KF28" s="73">
        <v>10.523133225</v>
      </c>
      <c r="KG28" s="73"/>
      <c r="KH28" s="73"/>
      <c r="KI28" s="73"/>
      <c r="KJ28" s="73"/>
      <c r="KK28" s="73"/>
      <c r="KL28" s="73"/>
      <c r="KM28" s="73"/>
      <c r="KN28" s="73"/>
      <c r="KO28" s="73"/>
      <c r="KP28" s="73"/>
      <c r="KQ28" s="73"/>
      <c r="KR28" s="73"/>
      <c r="KS28" s="73">
        <v>616.01469187500004</v>
      </c>
      <c r="KT28" s="73"/>
      <c r="KU28" s="73">
        <v>2708.9292825000002</v>
      </c>
      <c r="KV28" s="73"/>
      <c r="KW28" s="73"/>
      <c r="KX28" s="73"/>
      <c r="KY28" s="73"/>
      <c r="KZ28" s="73"/>
      <c r="LA28" s="73">
        <v>2.519568</v>
      </c>
      <c r="LB28" s="73">
        <v>2945.2923186749999</v>
      </c>
      <c r="LC28" s="73">
        <v>5321.1307747499995</v>
      </c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  <c r="MH28" s="73"/>
      <c r="MI28" s="73"/>
      <c r="MJ28" s="73"/>
      <c r="MK28" s="73"/>
      <c r="ML28" s="73"/>
      <c r="MM28" s="73"/>
      <c r="MN28" s="73"/>
      <c r="MO28" s="73"/>
      <c r="MP28" s="73"/>
      <c r="MQ28" s="73"/>
      <c r="MR28" s="73"/>
      <c r="MS28" s="73"/>
      <c r="MT28" s="73"/>
      <c r="MU28" s="73"/>
      <c r="MV28" s="73"/>
      <c r="MW28" s="73"/>
      <c r="MX28" s="73"/>
      <c r="MY28" s="73"/>
      <c r="MZ28" s="73"/>
      <c r="NA28" s="73"/>
      <c r="NB28" s="73"/>
      <c r="NC28" s="73"/>
      <c r="ND28" s="73"/>
      <c r="NE28" s="73"/>
      <c r="NF28" s="73"/>
      <c r="NG28" s="73"/>
      <c r="NH28" s="73"/>
      <c r="NI28" s="73"/>
      <c r="NJ28" s="73"/>
      <c r="NK28" s="73"/>
      <c r="NL28" s="73"/>
      <c r="NM28" s="73"/>
      <c r="NN28" s="73"/>
      <c r="NO28" s="73"/>
      <c r="NP28" s="73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3"/>
      <c r="OF28" s="73"/>
      <c r="OG28" s="73"/>
      <c r="OH28" s="73"/>
      <c r="OI28" s="73"/>
      <c r="OJ28" s="73"/>
      <c r="OK28" s="73"/>
      <c r="OL28" s="73"/>
      <c r="OM28" s="73"/>
      <c r="ON28" s="73"/>
      <c r="OO28" s="73"/>
      <c r="OP28" s="73"/>
      <c r="OQ28" s="73"/>
      <c r="OR28" s="73"/>
      <c r="OS28" s="73"/>
      <c r="OT28" s="73"/>
      <c r="OU28" s="73"/>
      <c r="OV28" s="73"/>
      <c r="OW28" s="73"/>
      <c r="OX28" s="73"/>
      <c r="OY28" s="73"/>
      <c r="OZ28" s="73"/>
      <c r="PA28" s="73"/>
      <c r="PB28" s="73"/>
      <c r="PC28" s="73"/>
      <c r="PD28" s="73"/>
      <c r="PE28" s="73"/>
      <c r="PF28" s="73"/>
      <c r="PG28" s="73"/>
      <c r="PH28" s="73"/>
      <c r="PI28" s="73"/>
      <c r="PJ28" s="73"/>
      <c r="PK28" s="73"/>
      <c r="PL28" s="73"/>
      <c r="PM28" s="73"/>
      <c r="PN28" s="73"/>
      <c r="PO28" s="73"/>
      <c r="PP28" s="73"/>
      <c r="PQ28" s="73"/>
      <c r="PR28" s="73"/>
      <c r="PS28" s="73"/>
      <c r="PT28" s="73"/>
      <c r="PU28" s="73"/>
      <c r="PV28" s="73"/>
      <c r="PW28" s="73"/>
      <c r="PX28" s="73"/>
      <c r="PY28" s="73"/>
      <c r="PZ28" s="73"/>
      <c r="QA28" s="73"/>
      <c r="QB28" s="73"/>
      <c r="QC28" s="73"/>
      <c r="QD28" s="73"/>
      <c r="QE28" s="73"/>
      <c r="QF28" s="73"/>
      <c r="QG28" s="73"/>
      <c r="QH28" s="73"/>
      <c r="QI28" s="73"/>
      <c r="QJ28" s="73"/>
      <c r="QK28" s="73"/>
      <c r="QL28" s="73"/>
      <c r="QM28" s="73"/>
      <c r="QN28" s="73"/>
      <c r="QO28" s="73"/>
      <c r="QP28" s="73"/>
      <c r="QQ28" s="73"/>
      <c r="QR28" s="73"/>
      <c r="QS28" s="73"/>
      <c r="QT28" s="73"/>
      <c r="QU28" s="73"/>
      <c r="QV28" s="73"/>
      <c r="QW28" s="73"/>
      <c r="QX28" s="73"/>
      <c r="QY28" s="73"/>
      <c r="QZ28" s="73"/>
      <c r="RA28" s="73"/>
      <c r="RB28" s="73"/>
      <c r="RC28" s="73"/>
      <c r="RD28" s="73"/>
      <c r="RE28" s="73"/>
      <c r="RF28" s="73"/>
      <c r="RG28" s="73"/>
      <c r="RH28" s="73"/>
      <c r="RI28" s="73"/>
      <c r="RJ28" s="73"/>
      <c r="RK28" s="73"/>
      <c r="RL28" s="73"/>
      <c r="RM28" s="73"/>
      <c r="RN28" s="73"/>
      <c r="RO28" s="73"/>
      <c r="RP28" s="73"/>
      <c r="RQ28" s="73"/>
      <c r="RR28" s="73"/>
      <c r="RS28" s="73"/>
      <c r="RT28" s="73"/>
      <c r="RU28" s="73"/>
      <c r="RV28" s="73"/>
      <c r="RW28" s="73"/>
      <c r="RX28" s="73"/>
      <c r="RY28" s="73"/>
      <c r="RZ28" s="73"/>
      <c r="SA28" s="73"/>
      <c r="SB28" s="73"/>
      <c r="SC28" s="73"/>
      <c r="SD28" s="73"/>
      <c r="SE28" s="73"/>
      <c r="SF28" s="73"/>
      <c r="SG28" s="73"/>
      <c r="SH28" s="73"/>
      <c r="SI28" s="73"/>
      <c r="SJ28" s="73"/>
      <c r="SK28" s="73"/>
      <c r="SL28" s="73"/>
      <c r="SM28" s="73"/>
      <c r="SN28" s="73"/>
      <c r="SO28" s="73"/>
      <c r="SP28" s="73"/>
      <c r="SQ28" s="73"/>
      <c r="SR28" s="73"/>
      <c r="SS28" s="73"/>
      <c r="ST28" s="73"/>
      <c r="SU28" s="73"/>
      <c r="SV28" s="73"/>
      <c r="SW28" s="73"/>
      <c r="SX28" s="73"/>
      <c r="SY28" s="73"/>
    </row>
    <row r="29" spans="1:519">
      <c r="A29" s="71" t="s">
        <v>118</v>
      </c>
      <c r="B29" s="72">
        <f t="shared" si="9"/>
        <v>17.130542832000003</v>
      </c>
      <c r="C29" s="72">
        <f t="shared" si="10"/>
        <v>15.114853000575</v>
      </c>
      <c r="D29" s="72">
        <f t="shared" si="11"/>
        <v>18.922199763150001</v>
      </c>
      <c r="E29" s="72">
        <f t="shared" si="12"/>
        <v>17.810168742225002</v>
      </c>
      <c r="F29" s="72">
        <f t="shared" si="13"/>
        <v>0.92403581670000001</v>
      </c>
      <c r="G29" s="72">
        <f t="shared" si="14"/>
        <v>7.6535814824999993E-2</v>
      </c>
      <c r="H29" s="72">
        <f t="shared" si="15"/>
        <v>4.3974335249999996E-2</v>
      </c>
      <c r="I29" s="72">
        <f t="shared" si="16"/>
        <v>2.8219161600000001E-2</v>
      </c>
      <c r="J29" s="72">
        <f t="shared" si="17"/>
        <v>3.3423644249999995E-2</v>
      </c>
      <c r="K29" s="72">
        <f t="shared" si="18"/>
        <v>3.7683288899999993E-2</v>
      </c>
      <c r="L29" s="72">
        <f t="shared" si="19"/>
        <v>3.2053629149999999E-2</v>
      </c>
      <c r="M29" s="72">
        <f t="shared" si="20"/>
        <v>0.19263672089999997</v>
      </c>
      <c r="N29" s="72">
        <f t="shared" si="21"/>
        <v>1.6192161225000005E-2</v>
      </c>
      <c r="O29" s="72">
        <f t="shared" si="22"/>
        <v>9.5192428500000016E-3</v>
      </c>
      <c r="P29" s="72">
        <f t="shared" si="23"/>
        <v>1.86480313965</v>
      </c>
      <c r="Q29" s="72">
        <f t="shared" si="24"/>
        <v>9.7593891750000009E-3</v>
      </c>
      <c r="R29" s="72">
        <f t="shared" si="25"/>
        <v>1.4959934999999999E-3</v>
      </c>
      <c r="S29" s="72">
        <f t="shared" si="26"/>
        <v>0</v>
      </c>
      <c r="T29" s="72">
        <f t="shared" si="27"/>
        <v>4.2281500499999999E-2</v>
      </c>
      <c r="U29" s="72">
        <f t="shared" si="28"/>
        <v>2.2180072049999999E-2</v>
      </c>
      <c r="V29" s="72">
        <f t="shared" si="29"/>
        <v>0</v>
      </c>
      <c r="W29" s="72">
        <f t="shared" si="30"/>
        <v>0</v>
      </c>
      <c r="X29" s="72">
        <f t="shared" si="31"/>
        <v>0</v>
      </c>
      <c r="Y29" s="72">
        <f t="shared" si="32"/>
        <v>0</v>
      </c>
      <c r="Z29" s="72">
        <f t="shared" si="33"/>
        <v>0</v>
      </c>
      <c r="AA29" s="72">
        <f t="shared" si="34"/>
        <v>0</v>
      </c>
      <c r="AB29" s="72"/>
      <c r="AD29" s="73">
        <v>0.71256532500000003</v>
      </c>
      <c r="AE29" s="73">
        <v>6.8107072500000001</v>
      </c>
      <c r="AF29" s="73">
        <v>1.102311</v>
      </c>
      <c r="AG29" s="73">
        <v>2.3699686500000001</v>
      </c>
      <c r="AH29" s="73">
        <v>18.869202225000002</v>
      </c>
      <c r="AI29" s="73">
        <v>1035.8692044750001</v>
      </c>
      <c r="AJ29" s="73">
        <v>2148.4080758249997</v>
      </c>
      <c r="AK29" s="73">
        <v>5108.3847517499999</v>
      </c>
      <c r="AL29" s="73">
        <v>8804.2760617500007</v>
      </c>
      <c r="AM29" s="73">
        <v>2.0471490000000001</v>
      </c>
      <c r="AN29" s="73">
        <v>1.6928347500000001</v>
      </c>
      <c r="AO29" s="73"/>
      <c r="AP29" s="73"/>
      <c r="AQ29" s="73"/>
      <c r="AR29" s="73">
        <v>1.5353617500000001</v>
      </c>
      <c r="AS29" s="73">
        <v>1.877865525</v>
      </c>
      <c r="AT29" s="73">
        <v>7.3343049750000002</v>
      </c>
      <c r="AU29" s="73">
        <v>2231.7073559999999</v>
      </c>
      <c r="AV29" s="73">
        <v>4156.4998349999996</v>
      </c>
      <c r="AW29" s="73">
        <v>5247.2208221999999</v>
      </c>
      <c r="AX29" s="73">
        <v>2099.3119312499998</v>
      </c>
      <c r="AY29" s="73">
        <v>639.91515645000004</v>
      </c>
      <c r="AZ29" s="73">
        <v>726.18673950000004</v>
      </c>
      <c r="BA29" s="73">
        <v>3.2636279250000002</v>
      </c>
      <c r="BB29" s="73"/>
      <c r="BC29" s="73">
        <v>4.9997677500000002</v>
      </c>
      <c r="BD29" s="73">
        <v>710.75438550000001</v>
      </c>
      <c r="BE29" s="73">
        <v>3260.6241275249999</v>
      </c>
      <c r="BF29" s="73">
        <v>2923.505929125</v>
      </c>
      <c r="BG29" s="73">
        <v>3074.3099475750005</v>
      </c>
      <c r="BH29" s="73">
        <v>3617.0918207999998</v>
      </c>
      <c r="BI29" s="73">
        <v>2453.960811375</v>
      </c>
      <c r="BJ29" s="73">
        <v>1181.0474999999999</v>
      </c>
      <c r="BK29" s="73">
        <v>1693.7402197500001</v>
      </c>
      <c r="BL29" s="73">
        <v>2.1652537500000002</v>
      </c>
      <c r="BM29" s="73"/>
      <c r="BN29" s="73"/>
      <c r="BO29" s="73">
        <v>13.995412875</v>
      </c>
      <c r="BP29" s="73">
        <v>226.5249105</v>
      </c>
      <c r="BQ29" s="73">
        <v>23.254825275000002</v>
      </c>
      <c r="BR29" s="73">
        <v>1168.4732809499999</v>
      </c>
      <c r="BS29" s="73">
        <v>2564.4792996000001</v>
      </c>
      <c r="BT29" s="73">
        <v>8106.9738072750006</v>
      </c>
      <c r="BU29" s="73">
        <v>1.4566252500000001</v>
      </c>
      <c r="BV29" s="73">
        <v>5696.8219845000003</v>
      </c>
      <c r="BW29" s="73">
        <v>7.44059925</v>
      </c>
      <c r="BX29" s="73"/>
      <c r="BY29" s="73">
        <v>0.74799674999999999</v>
      </c>
      <c r="BZ29" s="73">
        <v>4.6454535000000003</v>
      </c>
      <c r="CA29" s="73"/>
      <c r="CB29" s="73"/>
      <c r="CC29" s="73">
        <v>1.92904425</v>
      </c>
      <c r="CD29" s="73">
        <v>3.1691441249999999</v>
      </c>
      <c r="CE29" s="73">
        <v>1.2243525750000002</v>
      </c>
      <c r="CF29" s="73"/>
      <c r="CG29" s="73">
        <v>0.74799674999999999</v>
      </c>
      <c r="CH29" s="73">
        <v>0.70862849999999999</v>
      </c>
      <c r="CI29" s="73">
        <v>910.11520350000001</v>
      </c>
      <c r="CJ29" s="73">
        <v>1.4959935</v>
      </c>
      <c r="CK29" s="73"/>
      <c r="CL29" s="73"/>
      <c r="CM29" s="73"/>
      <c r="CN29" s="73">
        <v>1.57473</v>
      </c>
      <c r="CO29" s="73">
        <v>4.8226106250000003</v>
      </c>
      <c r="CP29" s="73">
        <v>51.115735800000003</v>
      </c>
      <c r="CQ29" s="73">
        <v>6.5469399750000008</v>
      </c>
      <c r="CR29" s="73">
        <v>7.9878179249999999</v>
      </c>
      <c r="CS29" s="73">
        <v>0.74799674999999999</v>
      </c>
      <c r="CT29" s="73">
        <v>2.24399025</v>
      </c>
      <c r="CU29" s="73"/>
      <c r="CV29" s="73"/>
      <c r="CW29" s="73">
        <v>1.4959935</v>
      </c>
      <c r="CX29" s="73"/>
      <c r="CY29" s="73"/>
      <c r="CZ29" s="73">
        <v>0.74799674999999999</v>
      </c>
      <c r="DA29" s="73">
        <v>4.0667402250000002</v>
      </c>
      <c r="DB29" s="73">
        <v>24.518546099999998</v>
      </c>
      <c r="DC29" s="73">
        <v>10.680606225</v>
      </c>
      <c r="DD29" s="73">
        <v>1.4566252500000001</v>
      </c>
      <c r="DE29" s="73">
        <v>0.10629427500000001</v>
      </c>
      <c r="DF29" s="73">
        <v>0.79917547500000008</v>
      </c>
      <c r="DG29" s="73">
        <v>0.10235745</v>
      </c>
      <c r="DH29" s="73"/>
      <c r="DI29" s="73">
        <v>1.4959935</v>
      </c>
      <c r="DJ29" s="73"/>
      <c r="DK29" s="73">
        <v>1.5629195250000001</v>
      </c>
      <c r="DL29" s="73">
        <v>5.4525026250000002</v>
      </c>
      <c r="DM29" s="73">
        <v>6.1138892250000003</v>
      </c>
      <c r="DN29" s="73">
        <v>1.8896760000000001</v>
      </c>
      <c r="DO29" s="73">
        <v>6.4603298249999996</v>
      </c>
      <c r="DP29" s="73">
        <v>2.0077807500000002</v>
      </c>
      <c r="DQ29" s="73">
        <v>0.74799674999999999</v>
      </c>
      <c r="DR29" s="73"/>
      <c r="DS29" s="73">
        <v>2.3187899249999999</v>
      </c>
      <c r="DT29" s="73">
        <v>0.81885960000000002</v>
      </c>
      <c r="DU29" s="73">
        <v>0.84641737500000003</v>
      </c>
      <c r="DV29" s="73">
        <v>3.2006387250000001</v>
      </c>
      <c r="DW29" s="73"/>
      <c r="DX29" s="73">
        <v>5.696585775</v>
      </c>
      <c r="DY29" s="73">
        <v>8.9956451249999994</v>
      </c>
      <c r="DZ29" s="73">
        <v>6.8028336000000005</v>
      </c>
      <c r="EA29" s="73">
        <v>5.5469864250000001</v>
      </c>
      <c r="EB29" s="73">
        <v>0.74799674999999999</v>
      </c>
      <c r="EC29" s="73">
        <v>0.81885960000000002</v>
      </c>
      <c r="ED29" s="73"/>
      <c r="EE29" s="73">
        <v>0.74799674999999999</v>
      </c>
      <c r="EF29" s="73">
        <v>0.74799674999999999</v>
      </c>
      <c r="EG29" s="73">
        <v>0.11810475000000001</v>
      </c>
      <c r="EH29" s="73"/>
      <c r="EI29" s="73">
        <v>3.2439438000000003</v>
      </c>
      <c r="EJ29" s="73">
        <v>5.4958076999999994</v>
      </c>
      <c r="EK29" s="73">
        <v>6.3855301499999992</v>
      </c>
      <c r="EL29" s="73">
        <v>4.6139589000000001</v>
      </c>
      <c r="EM29" s="73">
        <v>6.5075717250000009</v>
      </c>
      <c r="EN29" s="73">
        <v>7.4602833750000004</v>
      </c>
      <c r="EO29" s="73">
        <v>1.6140982500000001</v>
      </c>
      <c r="EP29" s="73"/>
      <c r="EQ29" s="73">
        <v>1.6140982500000001</v>
      </c>
      <c r="ER29" s="73"/>
      <c r="ES29" s="73">
        <v>0.74799674999999999</v>
      </c>
      <c r="ET29" s="73"/>
      <c r="EU29" s="73">
        <v>2.30697945</v>
      </c>
      <c r="EV29" s="73">
        <v>3.80297295</v>
      </c>
      <c r="EW29" s="73">
        <v>11.373487424999999</v>
      </c>
      <c r="EX29" s="73">
        <v>2.704598775</v>
      </c>
      <c r="EY29" s="73">
        <v>5.7320171999999996</v>
      </c>
      <c r="EZ29" s="73">
        <v>2.3935895999999999</v>
      </c>
      <c r="FA29" s="73">
        <v>0.74799674999999999</v>
      </c>
      <c r="FB29" s="73">
        <v>0.90546974999999996</v>
      </c>
      <c r="FC29" s="73"/>
      <c r="FD29" s="73">
        <v>0.74799674999999999</v>
      </c>
      <c r="FE29" s="73">
        <v>1.3385205</v>
      </c>
      <c r="FF29" s="73"/>
      <c r="FG29" s="73">
        <v>1.3778887500000001</v>
      </c>
      <c r="FH29" s="73">
        <v>0.82673324999999998</v>
      </c>
      <c r="FI29" s="73">
        <v>7.3776100500000004</v>
      </c>
      <c r="FJ29" s="73">
        <v>10.54281735</v>
      </c>
      <c r="FK29" s="73">
        <v>171.66131729999998</v>
      </c>
      <c r="FL29" s="73"/>
      <c r="FM29" s="73"/>
      <c r="FN29" s="73">
        <v>7.0862850000000005E-2</v>
      </c>
      <c r="FO29" s="73">
        <v>0.70862849999999999</v>
      </c>
      <c r="FP29" s="73">
        <v>7.0862850000000005E-2</v>
      </c>
      <c r="FQ29" s="73"/>
      <c r="FR29" s="73">
        <v>1.5353617500000001</v>
      </c>
      <c r="FS29" s="73"/>
      <c r="FT29" s="73">
        <v>8.2673325000000006E-2</v>
      </c>
      <c r="FU29" s="73">
        <v>2.991987</v>
      </c>
      <c r="FV29" s="73">
        <v>8.5232261250000008</v>
      </c>
      <c r="FW29" s="73"/>
      <c r="FX29" s="73">
        <v>1.4566252500000001</v>
      </c>
      <c r="FY29" s="73"/>
      <c r="FZ29" s="73">
        <v>0.82673324999999998</v>
      </c>
      <c r="GA29" s="73"/>
      <c r="GB29" s="73">
        <v>0.70862849999999999</v>
      </c>
      <c r="GC29" s="73">
        <v>6.6926025E-2</v>
      </c>
      <c r="GD29" s="73"/>
      <c r="GE29" s="73">
        <v>0.66926025</v>
      </c>
      <c r="GF29" s="73"/>
      <c r="GG29" s="73">
        <v>2.334537225</v>
      </c>
      <c r="GH29" s="73">
        <v>3.4840901250000003</v>
      </c>
      <c r="GI29" s="73"/>
      <c r="GJ29" s="73"/>
      <c r="GK29" s="73">
        <v>0.74799674999999999</v>
      </c>
      <c r="GL29" s="73">
        <v>0.74799674999999999</v>
      </c>
      <c r="GM29" s="73"/>
      <c r="GN29" s="73">
        <v>0.74799674999999999</v>
      </c>
      <c r="GO29" s="73">
        <v>0.78736499999999998</v>
      </c>
      <c r="GP29" s="73">
        <v>1.4566252500000001</v>
      </c>
      <c r="GQ29" s="73"/>
      <c r="GR29" s="73">
        <v>0.82673324999999998</v>
      </c>
      <c r="GS29" s="73"/>
      <c r="GT29" s="73">
        <v>1854.9728876250001</v>
      </c>
      <c r="GU29" s="73">
        <v>4.8698525249999998</v>
      </c>
      <c r="GV29" s="73"/>
      <c r="GW29" s="73">
        <v>1.5353617500000001</v>
      </c>
      <c r="GX29" s="73"/>
      <c r="GY29" s="73">
        <v>0.70862849999999999</v>
      </c>
      <c r="GZ29" s="73"/>
      <c r="HA29" s="73">
        <v>0.43305074999999998</v>
      </c>
      <c r="HB29" s="73">
        <v>0.70862849999999999</v>
      </c>
      <c r="HC29" s="73"/>
      <c r="HD29" s="73"/>
      <c r="HE29" s="73">
        <v>1.5353617500000001</v>
      </c>
      <c r="HF29" s="73">
        <v>1.5432354000000001</v>
      </c>
      <c r="HG29" s="73">
        <v>3.019544775</v>
      </c>
      <c r="HH29" s="73"/>
      <c r="HI29" s="73">
        <v>0.74799674999999999</v>
      </c>
      <c r="HJ29" s="73">
        <v>0.70862849999999999</v>
      </c>
      <c r="HK29" s="73">
        <v>0.74799674999999999</v>
      </c>
      <c r="HL29" s="73"/>
      <c r="HM29" s="73">
        <v>0.74799674999999999</v>
      </c>
      <c r="HN29" s="73"/>
      <c r="HO29" s="73">
        <v>0.74799674999999999</v>
      </c>
      <c r="HP29" s="73"/>
      <c r="HQ29" s="73">
        <v>0.74799674999999999</v>
      </c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>
        <v>10.46408085</v>
      </c>
      <c r="IP29" s="73">
        <v>17.388956024999999</v>
      </c>
      <c r="IQ29" s="73">
        <v>14.428463624999999</v>
      </c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>
        <v>22.18007205</v>
      </c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73"/>
      <c r="OR29" s="73"/>
      <c r="OS29" s="73"/>
      <c r="OT29" s="73"/>
      <c r="OU29" s="73"/>
      <c r="OV29" s="73"/>
      <c r="OW29" s="73"/>
      <c r="OX29" s="73"/>
      <c r="OY29" s="73"/>
      <c r="OZ29" s="73"/>
      <c r="PA29" s="73"/>
      <c r="PB29" s="73"/>
      <c r="PC29" s="73"/>
      <c r="PD29" s="73"/>
      <c r="PE29" s="73"/>
      <c r="PF29" s="73"/>
      <c r="PG29" s="73"/>
      <c r="PH29" s="73"/>
      <c r="PI29" s="73"/>
      <c r="PJ29" s="73"/>
      <c r="PK29" s="73"/>
      <c r="PL29" s="73"/>
      <c r="PM29" s="73"/>
      <c r="PN29" s="73"/>
      <c r="PO29" s="73"/>
      <c r="PP29" s="73"/>
      <c r="PQ29" s="73"/>
      <c r="PR29" s="73"/>
      <c r="PS29" s="73"/>
      <c r="PT29" s="73"/>
      <c r="PU29" s="73"/>
      <c r="PV29" s="73"/>
      <c r="PW29" s="73"/>
      <c r="PX29" s="73"/>
      <c r="PY29" s="73"/>
      <c r="PZ29" s="73"/>
      <c r="QA29" s="73"/>
      <c r="QB29" s="73"/>
      <c r="QC29" s="73"/>
      <c r="QD29" s="73"/>
      <c r="QE29" s="73"/>
      <c r="QF29" s="73"/>
      <c r="QG29" s="73"/>
      <c r="QH29" s="73"/>
      <c r="QI29" s="73"/>
      <c r="QJ29" s="73"/>
      <c r="QK29" s="73"/>
      <c r="QL29" s="73"/>
      <c r="QM29" s="73"/>
      <c r="QN29" s="73"/>
      <c r="QO29" s="73"/>
      <c r="QP29" s="73"/>
      <c r="QQ29" s="73"/>
      <c r="QR29" s="73"/>
      <c r="QS29" s="73"/>
      <c r="QT29" s="73"/>
      <c r="QU29" s="73"/>
      <c r="QV29" s="73"/>
      <c r="QW29" s="73"/>
      <c r="QX29" s="73"/>
      <c r="QY29" s="73"/>
      <c r="QZ29" s="73"/>
      <c r="RA29" s="73"/>
      <c r="RB29" s="73"/>
      <c r="RC29" s="73"/>
      <c r="RD29" s="73"/>
      <c r="RE29" s="73"/>
      <c r="RF29" s="73"/>
      <c r="RG29" s="73"/>
      <c r="RH29" s="73"/>
      <c r="RI29" s="73"/>
      <c r="RJ29" s="73"/>
      <c r="RK29" s="73"/>
      <c r="RL29" s="73"/>
      <c r="RM29" s="73"/>
      <c r="RN29" s="73"/>
      <c r="RO29" s="73"/>
      <c r="RP29" s="73"/>
      <c r="RQ29" s="73"/>
      <c r="RR29" s="73"/>
      <c r="RS29" s="73"/>
      <c r="RT29" s="73"/>
      <c r="RU29" s="73"/>
      <c r="RV29" s="73"/>
      <c r="RW29" s="73"/>
      <c r="RX29" s="73"/>
      <c r="RY29" s="73"/>
      <c r="RZ29" s="73"/>
      <c r="SA29" s="73"/>
      <c r="SB29" s="73"/>
      <c r="SC29" s="73"/>
      <c r="SD29" s="73"/>
      <c r="SE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</row>
    <row r="30" spans="1:519">
      <c r="A30" s="71" t="s">
        <v>119</v>
      </c>
      <c r="B30" s="72">
        <f t="shared" si="9"/>
        <v>5.4721867499999994E-4</v>
      </c>
      <c r="C30" s="72">
        <f t="shared" si="10"/>
        <v>1.7872398135000001</v>
      </c>
      <c r="D30" s="72">
        <f t="shared" si="11"/>
        <v>9.1334339999999997E-4</v>
      </c>
      <c r="E30" s="72">
        <f t="shared" si="12"/>
        <v>2.1601358775000003E-2</v>
      </c>
      <c r="F30" s="72">
        <f t="shared" si="13"/>
        <v>3.9368250000000002E-6</v>
      </c>
      <c r="G30" s="72">
        <f t="shared" si="14"/>
        <v>0.49113072922500006</v>
      </c>
      <c r="H30" s="72">
        <f t="shared" si="15"/>
        <v>8.0311229999999992E-4</v>
      </c>
      <c r="I30" s="72">
        <f t="shared" si="16"/>
        <v>0.61111728157500012</v>
      </c>
      <c r="J30" s="72">
        <f t="shared" si="17"/>
        <v>2.3227267500000001E-4</v>
      </c>
      <c r="K30" s="72">
        <f t="shared" si="18"/>
        <v>1.208605275E-3</v>
      </c>
      <c r="L30" s="72">
        <f t="shared" si="19"/>
        <v>5.7674486250000002E-3</v>
      </c>
      <c r="M30" s="72">
        <f t="shared" si="20"/>
        <v>1.932981075E-3</v>
      </c>
      <c r="N30" s="72">
        <f t="shared" si="21"/>
        <v>1.9408547249999998E-3</v>
      </c>
      <c r="O30" s="72">
        <f t="shared" si="22"/>
        <v>1.24017073785</v>
      </c>
      <c r="P30" s="72">
        <f t="shared" si="23"/>
        <v>4.155712470000001E-2</v>
      </c>
      <c r="Q30" s="72">
        <f t="shared" si="24"/>
        <v>7.5177610200000008E-2</v>
      </c>
      <c r="R30" s="72">
        <f t="shared" si="25"/>
        <v>1.7129125575000001E-2</v>
      </c>
      <c r="S30" s="72">
        <f t="shared" si="26"/>
        <v>13.405511143350001</v>
      </c>
      <c r="T30" s="72">
        <f t="shared" si="27"/>
        <v>1.0924689374999999E-2</v>
      </c>
      <c r="U30" s="72">
        <f t="shared" si="28"/>
        <v>1.6164603450000002E-2</v>
      </c>
      <c r="V30" s="72">
        <f t="shared" si="29"/>
        <v>8.829928413450002</v>
      </c>
      <c r="W30" s="72">
        <f t="shared" si="30"/>
        <v>5.9874777742500003</v>
      </c>
      <c r="X30" s="72">
        <f t="shared" si="31"/>
        <v>4.2927533482500007</v>
      </c>
      <c r="Y30" s="72">
        <f t="shared" si="32"/>
        <v>4.6590906617999996</v>
      </c>
      <c r="Z30" s="72">
        <f t="shared" si="33"/>
        <v>0</v>
      </c>
      <c r="AA30" s="72">
        <f t="shared" si="34"/>
        <v>0</v>
      </c>
      <c r="AB30" s="72"/>
      <c r="AD30" s="73">
        <v>0.25983044999999999</v>
      </c>
      <c r="AE30" s="73"/>
      <c r="AF30" s="73"/>
      <c r="AG30" s="73"/>
      <c r="AH30" s="73"/>
      <c r="AI30" s="73"/>
      <c r="AJ30" s="73">
        <v>0.287388225</v>
      </c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>
        <v>1787.2398135000001</v>
      </c>
      <c r="BA30" s="73"/>
      <c r="BB30" s="73"/>
      <c r="BC30" s="73"/>
      <c r="BD30" s="73"/>
      <c r="BE30" s="73"/>
      <c r="BF30" s="73"/>
      <c r="BG30" s="73"/>
      <c r="BH30" s="73">
        <v>0.91334340000000003</v>
      </c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>
        <v>5.8540587749999995</v>
      </c>
      <c r="BT30" s="73"/>
      <c r="BU30" s="73">
        <v>15.747300000000001</v>
      </c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>
        <v>3.9368250000000006E-3</v>
      </c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>
        <v>490.82759370000002</v>
      </c>
      <c r="CS30" s="73">
        <v>0.30313552500000002</v>
      </c>
      <c r="CT30" s="73"/>
      <c r="CU30" s="73"/>
      <c r="CV30" s="73"/>
      <c r="CW30" s="73"/>
      <c r="CX30" s="73"/>
      <c r="CY30" s="73"/>
      <c r="CZ30" s="73"/>
      <c r="DA30" s="73"/>
      <c r="DB30" s="73"/>
      <c r="DC30" s="73">
        <v>0.43305074999999998</v>
      </c>
      <c r="DD30" s="73">
        <v>0.16140982499999998</v>
      </c>
      <c r="DE30" s="73">
        <v>0.20865172499999998</v>
      </c>
      <c r="DF30" s="73"/>
      <c r="DG30" s="73"/>
      <c r="DH30" s="73"/>
      <c r="DI30" s="73"/>
      <c r="DJ30" s="73"/>
      <c r="DK30" s="73"/>
      <c r="DL30" s="73"/>
      <c r="DM30" s="73">
        <v>610.20787500000006</v>
      </c>
      <c r="DN30" s="73"/>
      <c r="DO30" s="73">
        <v>0.37399837499999999</v>
      </c>
      <c r="DP30" s="73"/>
      <c r="DQ30" s="73">
        <v>0.47635582500000001</v>
      </c>
      <c r="DR30" s="73"/>
      <c r="DS30" s="73"/>
      <c r="DT30" s="73">
        <v>5.9052375000000004E-2</v>
      </c>
      <c r="DU30" s="73"/>
      <c r="DV30" s="73"/>
      <c r="DW30" s="73"/>
      <c r="DX30" s="73"/>
      <c r="DY30" s="73"/>
      <c r="DZ30" s="73">
        <v>0.10629427500000001</v>
      </c>
      <c r="EA30" s="73"/>
      <c r="EB30" s="73">
        <v>7.8736500000000011E-3</v>
      </c>
      <c r="EC30" s="73">
        <v>0.11810475000000001</v>
      </c>
      <c r="ED30" s="73"/>
      <c r="EE30" s="73"/>
      <c r="EF30" s="73"/>
      <c r="EG30" s="73"/>
      <c r="EH30" s="73"/>
      <c r="EI30" s="73"/>
      <c r="EJ30" s="73"/>
      <c r="EK30" s="73"/>
      <c r="EL30" s="73">
        <v>1.129868775</v>
      </c>
      <c r="EM30" s="73"/>
      <c r="EN30" s="73">
        <v>7.8736500000000001E-2</v>
      </c>
      <c r="EO30" s="73"/>
      <c r="EP30" s="73"/>
      <c r="EQ30" s="73"/>
      <c r="ER30" s="73"/>
      <c r="ES30" s="73"/>
      <c r="ET30" s="73"/>
      <c r="EU30" s="73"/>
      <c r="EV30" s="73"/>
      <c r="EW30" s="73"/>
      <c r="EX30" s="73">
        <v>4.9603995000000003</v>
      </c>
      <c r="EY30" s="73"/>
      <c r="EZ30" s="73">
        <v>0.7243757999999999</v>
      </c>
      <c r="FA30" s="73">
        <v>8.2673325000000006E-2</v>
      </c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>
        <v>0.59446057500000005</v>
      </c>
      <c r="FM30" s="73">
        <v>0.62201835000000005</v>
      </c>
      <c r="FN30" s="73"/>
      <c r="FO30" s="73"/>
      <c r="FP30" s="73"/>
      <c r="FQ30" s="73">
        <v>0.71650214999999995</v>
      </c>
      <c r="FR30" s="73"/>
      <c r="FS30" s="73"/>
      <c r="FT30" s="73"/>
      <c r="FU30" s="73"/>
      <c r="FV30" s="73"/>
      <c r="FW30" s="73"/>
      <c r="FX30" s="73">
        <v>1.7833817249999999</v>
      </c>
      <c r="FY30" s="73">
        <v>0.157473</v>
      </c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>
        <v>4.7241899999999996E-2</v>
      </c>
      <c r="GK30" s="73">
        <v>2.3620949999999998E-2</v>
      </c>
      <c r="GL30" s="73"/>
      <c r="GM30" s="73"/>
      <c r="GN30" s="73"/>
      <c r="GO30" s="73">
        <v>1240.0998750000001</v>
      </c>
      <c r="GP30" s="73"/>
      <c r="GQ30" s="73">
        <v>4.3501916249999999</v>
      </c>
      <c r="GR30" s="73"/>
      <c r="GS30" s="73">
        <v>17.900743275</v>
      </c>
      <c r="GT30" s="73">
        <v>8.7397515000000006</v>
      </c>
      <c r="GU30" s="73">
        <v>1.36214145</v>
      </c>
      <c r="GV30" s="73">
        <v>8.9365927500000009</v>
      </c>
      <c r="GW30" s="73">
        <v>0.2677041</v>
      </c>
      <c r="GX30" s="73"/>
      <c r="GY30" s="73"/>
      <c r="GZ30" s="73"/>
      <c r="HA30" s="73"/>
      <c r="HB30" s="73"/>
      <c r="HC30" s="73"/>
      <c r="HD30" s="73">
        <v>6.9445592999999999</v>
      </c>
      <c r="HE30" s="73">
        <v>21.069887400000002</v>
      </c>
      <c r="HF30" s="73">
        <v>21.565927349999999</v>
      </c>
      <c r="HG30" s="73">
        <v>25.380710775000001</v>
      </c>
      <c r="HH30" s="73">
        <v>0.21652537499999999</v>
      </c>
      <c r="HI30" s="73"/>
      <c r="HJ30" s="73"/>
      <c r="HK30" s="73"/>
      <c r="HL30" s="73"/>
      <c r="HM30" s="73"/>
      <c r="HN30" s="73"/>
      <c r="HO30" s="73">
        <v>1.5353617500000001</v>
      </c>
      <c r="HP30" s="73"/>
      <c r="HQ30" s="73">
        <v>5.3343978749999996</v>
      </c>
      <c r="HR30" s="73">
        <v>1.7558239499999999</v>
      </c>
      <c r="HS30" s="73">
        <v>0.74799674999999999</v>
      </c>
      <c r="HT30" s="73">
        <v>0.70862849999999999</v>
      </c>
      <c r="HU30" s="73"/>
      <c r="HV30" s="73">
        <v>0.74799674999999999</v>
      </c>
      <c r="HW30" s="73"/>
      <c r="HX30" s="73">
        <v>6.2989199999999999</v>
      </c>
      <c r="HY30" s="73"/>
      <c r="HZ30" s="73">
        <v>1.5353617500000001</v>
      </c>
      <c r="IA30" s="73">
        <v>708.62850000000003</v>
      </c>
      <c r="IB30" s="73">
        <v>4.6493903249999997</v>
      </c>
      <c r="IC30" s="73">
        <v>1.9880966250000001</v>
      </c>
      <c r="ID30" s="73">
        <v>6.9484961250000001</v>
      </c>
      <c r="IE30" s="73">
        <v>6.6807920249999997</v>
      </c>
      <c r="IF30" s="73">
        <v>2598.5407095</v>
      </c>
      <c r="IG30" s="73">
        <v>0.82673324999999998</v>
      </c>
      <c r="IH30" s="73">
        <v>439.66461600000002</v>
      </c>
      <c r="II30" s="73">
        <v>3808.36640025</v>
      </c>
      <c r="IJ30" s="73">
        <v>5826.8553142500004</v>
      </c>
      <c r="IK30" s="73">
        <v>0.82673324999999998</v>
      </c>
      <c r="IL30" s="73"/>
      <c r="IM30" s="73"/>
      <c r="IN30" s="73">
        <v>1.5353617500000001</v>
      </c>
      <c r="IO30" s="73"/>
      <c r="IP30" s="73">
        <v>3.932888175</v>
      </c>
      <c r="IQ30" s="73">
        <v>1.57473</v>
      </c>
      <c r="IR30" s="73">
        <v>1.8345604499999999</v>
      </c>
      <c r="IS30" s="73"/>
      <c r="IT30" s="73">
        <v>0.82673324999999998</v>
      </c>
      <c r="IU30" s="73"/>
      <c r="IV30" s="73"/>
      <c r="IW30" s="73">
        <v>1.2204157499999999</v>
      </c>
      <c r="IX30" s="73"/>
      <c r="IY30" s="73"/>
      <c r="IZ30" s="73">
        <v>1.2204157499999999</v>
      </c>
      <c r="JA30" s="73"/>
      <c r="JB30" s="73">
        <v>10.688479875000001</v>
      </c>
      <c r="JC30" s="73">
        <v>2.3148531000000001</v>
      </c>
      <c r="JD30" s="73">
        <v>0.64170247499999999</v>
      </c>
      <c r="JE30" s="73">
        <v>1.2991522499999999</v>
      </c>
      <c r="JF30" s="73"/>
      <c r="JG30" s="73"/>
      <c r="JH30" s="73"/>
      <c r="JI30" s="73"/>
      <c r="JJ30" s="73"/>
      <c r="JK30" s="73"/>
      <c r="JL30" s="73"/>
      <c r="JM30" s="73"/>
      <c r="JN30" s="73">
        <v>2.7557775E-2</v>
      </c>
      <c r="JO30" s="73"/>
      <c r="JP30" s="73"/>
      <c r="JQ30" s="73">
        <v>0.31100917500000003</v>
      </c>
      <c r="JR30" s="73">
        <v>4541.678793</v>
      </c>
      <c r="JS30" s="73">
        <v>4287.9110535</v>
      </c>
      <c r="JT30" s="73"/>
      <c r="JU30" s="73"/>
      <c r="JV30" s="73"/>
      <c r="JW30" s="73"/>
      <c r="JX30" s="73"/>
      <c r="JY30" s="73"/>
      <c r="JZ30" s="73"/>
      <c r="KA30" s="73">
        <v>2713.8109454999999</v>
      </c>
      <c r="KB30" s="73"/>
      <c r="KC30" s="73"/>
      <c r="KD30" s="73"/>
      <c r="KE30" s="73"/>
      <c r="KF30" s="73">
        <v>3273.6668287500001</v>
      </c>
      <c r="KG30" s="73"/>
      <c r="KH30" s="73"/>
      <c r="KI30" s="73"/>
      <c r="KJ30" s="73"/>
      <c r="KK30" s="73"/>
      <c r="KL30" s="73">
        <v>0.59052375000000001</v>
      </c>
      <c r="KM30" s="73"/>
      <c r="KN30" s="73"/>
      <c r="KO30" s="73"/>
      <c r="KP30" s="73"/>
      <c r="KQ30" s="73">
        <v>4292.1628245000002</v>
      </c>
      <c r="KR30" s="73"/>
      <c r="KS30" s="73"/>
      <c r="KT30" s="73"/>
      <c r="KU30" s="73"/>
      <c r="KV30" s="73"/>
      <c r="KW30" s="73"/>
      <c r="KX30" s="73">
        <v>0.44879805</v>
      </c>
      <c r="KY30" s="73"/>
      <c r="KZ30" s="73"/>
      <c r="LA30" s="73"/>
      <c r="LB30" s="73">
        <v>1812.31738875</v>
      </c>
      <c r="LC30" s="73"/>
      <c r="LD30" s="73">
        <v>2846.3244749999999</v>
      </c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  <c r="MH30" s="73"/>
      <c r="MI30" s="73"/>
      <c r="MJ30" s="73"/>
      <c r="MK30" s="73"/>
      <c r="ML30" s="73"/>
      <c r="MM30" s="73"/>
      <c r="MN30" s="73"/>
      <c r="MO30" s="73"/>
      <c r="MP30" s="73"/>
      <c r="MQ30" s="73"/>
      <c r="MR30" s="73"/>
      <c r="MS30" s="73"/>
      <c r="MT30" s="73"/>
      <c r="MU30" s="73"/>
      <c r="MV30" s="73"/>
      <c r="MW30" s="73"/>
      <c r="MX30" s="73"/>
      <c r="MY30" s="73"/>
      <c r="MZ30" s="73"/>
      <c r="NA30" s="73"/>
      <c r="NB30" s="73"/>
      <c r="NC30" s="73"/>
      <c r="ND30" s="73"/>
      <c r="NE30" s="73"/>
      <c r="NF30" s="73"/>
      <c r="NG30" s="73"/>
      <c r="NH30" s="73"/>
      <c r="NI30" s="73"/>
      <c r="NJ30" s="73"/>
      <c r="NK30" s="73"/>
      <c r="NL30" s="73"/>
      <c r="NM30" s="73"/>
      <c r="NN30" s="73"/>
      <c r="NO30" s="73"/>
      <c r="NP30" s="73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3"/>
      <c r="OF30" s="73"/>
      <c r="OG30" s="73"/>
      <c r="OH30" s="73"/>
      <c r="OI30" s="73"/>
      <c r="OJ30" s="73"/>
      <c r="OK30" s="73"/>
      <c r="OL30" s="73"/>
      <c r="OM30" s="73"/>
      <c r="ON30" s="73"/>
      <c r="OO30" s="73"/>
      <c r="OP30" s="73"/>
      <c r="OQ30" s="73"/>
      <c r="OR30" s="73"/>
      <c r="OS30" s="73"/>
      <c r="OT30" s="73"/>
      <c r="OU30" s="73"/>
      <c r="OV30" s="73"/>
      <c r="OW30" s="73"/>
      <c r="OX30" s="73"/>
      <c r="OY30" s="73"/>
      <c r="OZ30" s="73"/>
      <c r="PA30" s="73"/>
      <c r="PB30" s="73"/>
      <c r="PC30" s="73"/>
      <c r="PD30" s="73"/>
      <c r="PE30" s="73"/>
      <c r="PF30" s="73"/>
      <c r="PG30" s="73"/>
      <c r="PH30" s="73"/>
      <c r="PI30" s="73"/>
      <c r="PJ30" s="73"/>
      <c r="PK30" s="73"/>
      <c r="PL30" s="73"/>
      <c r="PM30" s="73"/>
      <c r="PN30" s="73"/>
      <c r="PO30" s="73"/>
      <c r="PP30" s="73"/>
      <c r="PQ30" s="73"/>
      <c r="PR30" s="73"/>
      <c r="PS30" s="73"/>
      <c r="PT30" s="73"/>
      <c r="PU30" s="73"/>
      <c r="PV30" s="73"/>
      <c r="PW30" s="73"/>
      <c r="PX30" s="73"/>
      <c r="PY30" s="73"/>
      <c r="PZ30" s="73"/>
      <c r="QA30" s="73"/>
      <c r="QB30" s="73"/>
      <c r="QC30" s="73"/>
      <c r="QD30" s="73"/>
      <c r="QE30" s="73"/>
      <c r="QF30" s="73"/>
      <c r="QG30" s="73"/>
      <c r="QH30" s="73"/>
      <c r="QI30" s="73"/>
      <c r="QJ30" s="73"/>
      <c r="QK30" s="73"/>
      <c r="QL30" s="73"/>
      <c r="QM30" s="73"/>
      <c r="QN30" s="73"/>
      <c r="QO30" s="73"/>
      <c r="QP30" s="73"/>
      <c r="QQ30" s="73"/>
      <c r="QR30" s="73"/>
      <c r="QS30" s="73"/>
      <c r="QT30" s="73"/>
      <c r="QU30" s="73"/>
      <c r="QV30" s="73"/>
      <c r="QW30" s="73"/>
      <c r="QX30" s="73"/>
      <c r="QY30" s="73"/>
      <c r="QZ30" s="73"/>
      <c r="RA30" s="73"/>
      <c r="RB30" s="73"/>
      <c r="RC30" s="73"/>
      <c r="RD30" s="73"/>
      <c r="RE30" s="73"/>
      <c r="RF30" s="73"/>
      <c r="RG30" s="73"/>
      <c r="RH30" s="73"/>
      <c r="RI30" s="73"/>
      <c r="RJ30" s="73"/>
      <c r="RK30" s="73"/>
      <c r="RL30" s="73"/>
      <c r="RM30" s="73"/>
      <c r="RN30" s="73"/>
      <c r="RO30" s="73"/>
      <c r="RP30" s="73"/>
      <c r="RQ30" s="73"/>
      <c r="RR30" s="73"/>
      <c r="RS30" s="73"/>
      <c r="RT30" s="73"/>
      <c r="RU30" s="73"/>
      <c r="RV30" s="73"/>
      <c r="RW30" s="73"/>
      <c r="RX30" s="73"/>
      <c r="RY30" s="73"/>
      <c r="RZ30" s="73"/>
      <c r="SA30" s="73"/>
      <c r="SB30" s="73"/>
      <c r="SC30" s="73"/>
      <c r="SD30" s="73"/>
      <c r="SE30" s="73"/>
      <c r="SF30" s="73"/>
      <c r="SG30" s="73"/>
      <c r="SH30" s="73"/>
      <c r="SI30" s="73"/>
      <c r="SJ30" s="73"/>
      <c r="SK30" s="73"/>
      <c r="SL30" s="73"/>
      <c r="SM30" s="73"/>
      <c r="SN30" s="73"/>
      <c r="SO30" s="73"/>
      <c r="SP30" s="73"/>
      <c r="SQ30" s="73"/>
      <c r="SR30" s="73"/>
      <c r="SS30" s="73"/>
      <c r="ST30" s="73"/>
      <c r="SU30" s="73"/>
      <c r="SV30" s="73"/>
      <c r="SW30" s="73"/>
      <c r="SX30" s="73"/>
      <c r="SY30" s="73"/>
    </row>
    <row r="31" spans="1:519">
      <c r="A31" s="71" t="s">
        <v>120</v>
      </c>
      <c r="B31" s="72">
        <f t="shared" si="9"/>
        <v>1.4172570000000001E-4</v>
      </c>
      <c r="C31" s="72">
        <f t="shared" si="10"/>
        <v>0</v>
      </c>
      <c r="D31" s="72">
        <f t="shared" si="11"/>
        <v>0</v>
      </c>
      <c r="E31" s="72">
        <f t="shared" si="12"/>
        <v>0</v>
      </c>
      <c r="F31" s="72">
        <f t="shared" si="13"/>
        <v>1.5353617499999999E-4</v>
      </c>
      <c r="G31" s="72">
        <f t="shared" si="14"/>
        <v>0</v>
      </c>
      <c r="H31" s="72">
        <f t="shared" si="15"/>
        <v>2.362095E-5</v>
      </c>
      <c r="I31" s="72">
        <f t="shared" si="16"/>
        <v>5.5115550000000001E-5</v>
      </c>
      <c r="J31" s="72">
        <f t="shared" si="17"/>
        <v>1.610161425E-3</v>
      </c>
      <c r="K31" s="72">
        <f t="shared" si="18"/>
        <v>0</v>
      </c>
      <c r="L31" s="72">
        <f t="shared" si="19"/>
        <v>0</v>
      </c>
      <c r="M31" s="72">
        <f t="shared" si="20"/>
        <v>0</v>
      </c>
      <c r="N31" s="72">
        <f t="shared" si="21"/>
        <v>0</v>
      </c>
      <c r="O31" s="72">
        <f t="shared" si="22"/>
        <v>0</v>
      </c>
      <c r="P31" s="72">
        <f t="shared" si="23"/>
        <v>2.2676111999999997</v>
      </c>
      <c r="Q31" s="72">
        <f t="shared" si="24"/>
        <v>0</v>
      </c>
      <c r="R31" s="72">
        <f t="shared" si="25"/>
        <v>8.57440485E-3</v>
      </c>
      <c r="S31" s="72">
        <f t="shared" si="26"/>
        <v>6.9406224749999999E-3</v>
      </c>
      <c r="T31" s="72">
        <f t="shared" si="27"/>
        <v>3.1423737149999999E-2</v>
      </c>
      <c r="U31" s="72">
        <f t="shared" si="28"/>
        <v>2.5179932699999998E-2</v>
      </c>
      <c r="V31" s="72">
        <f t="shared" si="29"/>
        <v>1.9684125000000002E-5</v>
      </c>
      <c r="W31" s="72">
        <f t="shared" si="30"/>
        <v>6.7831494749999999E-3</v>
      </c>
      <c r="X31" s="72">
        <f t="shared" si="31"/>
        <v>0</v>
      </c>
      <c r="Y31" s="72">
        <f t="shared" si="32"/>
        <v>0</v>
      </c>
      <c r="Z31" s="72">
        <f t="shared" si="33"/>
        <v>0</v>
      </c>
      <c r="AA31" s="72">
        <f t="shared" si="34"/>
        <v>0</v>
      </c>
      <c r="AB31" s="72"/>
      <c r="AD31" s="73"/>
      <c r="AE31" s="73"/>
      <c r="AF31" s="73"/>
      <c r="AG31" s="73"/>
      <c r="AH31" s="73"/>
      <c r="AI31" s="73"/>
      <c r="AJ31" s="73">
        <v>0.14172570000000001</v>
      </c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>
        <v>0.153536175</v>
      </c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>
        <v>2.3620949999999998E-2</v>
      </c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>
        <v>5.5115549999999999E-2</v>
      </c>
      <c r="DR31" s="73"/>
      <c r="DS31" s="73"/>
      <c r="DT31" s="73"/>
      <c r="DU31" s="73"/>
      <c r="DV31" s="73">
        <v>0.8031123</v>
      </c>
      <c r="DW31" s="73"/>
      <c r="DX31" s="73"/>
      <c r="DY31" s="73"/>
      <c r="DZ31" s="73">
        <v>0.80704912500000003</v>
      </c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>
        <v>15.9835095</v>
      </c>
      <c r="GR31" s="73"/>
      <c r="GS31" s="73"/>
      <c r="GT31" s="73"/>
      <c r="GU31" s="73"/>
      <c r="GV31" s="73">
        <v>2251.6276905</v>
      </c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>
        <v>3.7636047000000001</v>
      </c>
      <c r="HS31" s="73">
        <v>4.8108001500000004</v>
      </c>
      <c r="HT31" s="73"/>
      <c r="HU31" s="73"/>
      <c r="HV31" s="73"/>
      <c r="HW31" s="73"/>
      <c r="HX31" s="73"/>
      <c r="HY31" s="73"/>
      <c r="HZ31" s="73"/>
      <c r="IA31" s="73"/>
      <c r="IB31" s="73">
        <v>1.5589827000000001</v>
      </c>
      <c r="IC31" s="73"/>
      <c r="ID31" s="73">
        <v>5.0470096499999997</v>
      </c>
      <c r="IE31" s="73"/>
      <c r="IF31" s="73"/>
      <c r="IG31" s="73">
        <v>0.334630125</v>
      </c>
      <c r="IH31" s="73"/>
      <c r="II31" s="73"/>
      <c r="IJ31" s="73"/>
      <c r="IK31" s="73"/>
      <c r="IL31" s="73"/>
      <c r="IM31" s="73"/>
      <c r="IN31" s="73"/>
      <c r="IO31" s="73">
        <v>2.4762629249999999</v>
      </c>
      <c r="IP31" s="73">
        <v>23.463477000000001</v>
      </c>
      <c r="IQ31" s="73">
        <v>5.29896645</v>
      </c>
      <c r="IR31" s="73">
        <v>0.18503077500000001</v>
      </c>
      <c r="IS31" s="73"/>
      <c r="IT31" s="73"/>
      <c r="IU31" s="73"/>
      <c r="IV31" s="73"/>
      <c r="IW31" s="73"/>
      <c r="IX31" s="73"/>
      <c r="IY31" s="73">
        <v>11.495528999999999</v>
      </c>
      <c r="IZ31" s="73">
        <v>1.5392985749999999</v>
      </c>
      <c r="JA31" s="73">
        <v>0.58658692499999998</v>
      </c>
      <c r="JB31" s="73">
        <v>5.3658924749999999</v>
      </c>
      <c r="JC31" s="73">
        <v>6.1926257250000001</v>
      </c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>
        <v>1.9684125E-2</v>
      </c>
      <c r="JQ31" s="73"/>
      <c r="JR31" s="73"/>
      <c r="JS31" s="73"/>
      <c r="JT31" s="73"/>
      <c r="JU31" s="73"/>
      <c r="JV31" s="73"/>
      <c r="JW31" s="73">
        <v>6.6138659999999998</v>
      </c>
      <c r="JX31" s="73"/>
      <c r="JY31" s="73"/>
      <c r="JZ31" s="73"/>
      <c r="KA31" s="73"/>
      <c r="KB31" s="73">
        <v>0.16928347499999999</v>
      </c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73"/>
      <c r="OR31" s="73"/>
      <c r="OS31" s="73"/>
      <c r="OT31" s="73"/>
      <c r="OU31" s="73"/>
      <c r="OV31" s="73"/>
      <c r="OW31" s="73"/>
      <c r="OX31" s="73"/>
      <c r="OY31" s="73"/>
      <c r="OZ31" s="73"/>
      <c r="PA31" s="73"/>
      <c r="PB31" s="73"/>
      <c r="PC31" s="73"/>
      <c r="PD31" s="73"/>
      <c r="PE31" s="73"/>
      <c r="PF31" s="73"/>
      <c r="PG31" s="73"/>
      <c r="PH31" s="73"/>
      <c r="PI31" s="73"/>
      <c r="PJ31" s="73"/>
      <c r="PK31" s="73"/>
      <c r="PL31" s="73"/>
      <c r="PM31" s="73"/>
      <c r="PN31" s="73"/>
      <c r="PO31" s="73"/>
      <c r="PP31" s="73"/>
      <c r="PQ31" s="73"/>
      <c r="PR31" s="73"/>
      <c r="PS31" s="73"/>
      <c r="PT31" s="73"/>
      <c r="PU31" s="73"/>
      <c r="PV31" s="73"/>
      <c r="PW31" s="73"/>
      <c r="PX31" s="73"/>
      <c r="PY31" s="73"/>
      <c r="PZ31" s="73"/>
      <c r="QA31" s="73"/>
      <c r="QB31" s="73"/>
      <c r="QC31" s="73"/>
      <c r="QD31" s="73"/>
      <c r="QE31" s="73"/>
      <c r="QF31" s="73"/>
      <c r="QG31" s="73"/>
      <c r="QH31" s="73"/>
      <c r="QI31" s="73"/>
      <c r="QJ31" s="73"/>
      <c r="QK31" s="73"/>
      <c r="QL31" s="73"/>
      <c r="QM31" s="73"/>
      <c r="QN31" s="73"/>
      <c r="QO31" s="73"/>
      <c r="QP31" s="73"/>
      <c r="QQ31" s="73"/>
      <c r="QR31" s="73"/>
      <c r="QS31" s="73"/>
      <c r="QT31" s="73"/>
      <c r="QU31" s="73"/>
      <c r="QV31" s="73"/>
      <c r="QW31" s="73"/>
      <c r="QX31" s="73"/>
      <c r="QY31" s="73"/>
      <c r="QZ31" s="73"/>
      <c r="RA31" s="73"/>
      <c r="RB31" s="73"/>
      <c r="RC31" s="73"/>
      <c r="RD31" s="73"/>
      <c r="RE31" s="73"/>
      <c r="RF31" s="73"/>
      <c r="RG31" s="73"/>
      <c r="RH31" s="73"/>
      <c r="RI31" s="73"/>
      <c r="RJ31" s="73"/>
      <c r="RK31" s="73"/>
      <c r="RL31" s="73"/>
      <c r="RM31" s="73"/>
      <c r="RN31" s="73"/>
      <c r="RO31" s="73"/>
      <c r="RP31" s="73"/>
      <c r="RQ31" s="73"/>
      <c r="RR31" s="73"/>
      <c r="RS31" s="73"/>
      <c r="RT31" s="73"/>
      <c r="RU31" s="73"/>
      <c r="RV31" s="73"/>
      <c r="RW31" s="73"/>
      <c r="RX31" s="73"/>
      <c r="RY31" s="73"/>
      <c r="RZ31" s="73"/>
      <c r="SA31" s="73"/>
      <c r="SB31" s="73"/>
      <c r="SC31" s="73"/>
      <c r="SD31" s="73"/>
      <c r="SE31" s="73"/>
      <c r="SF31" s="73"/>
      <c r="SG31" s="73"/>
      <c r="SH31" s="73"/>
      <c r="SI31" s="73"/>
      <c r="SJ31" s="73"/>
      <c r="SK31" s="73"/>
      <c r="SL31" s="73"/>
      <c r="SM31" s="73"/>
      <c r="SN31" s="73"/>
      <c r="SO31" s="73"/>
      <c r="SP31" s="73"/>
      <c r="SQ31" s="73"/>
      <c r="SR31" s="73"/>
      <c r="SS31" s="73"/>
      <c r="ST31" s="73"/>
      <c r="SU31" s="73"/>
      <c r="SV31" s="73"/>
      <c r="SW31" s="73"/>
      <c r="SX31" s="73"/>
      <c r="SY31" s="73"/>
    </row>
    <row r="32" spans="1:519">
      <c r="A32" s="71" t="s">
        <v>121</v>
      </c>
      <c r="B32" s="72">
        <f t="shared" si="9"/>
        <v>0</v>
      </c>
      <c r="C32" s="72">
        <f t="shared" si="10"/>
        <v>0</v>
      </c>
      <c r="D32" s="72">
        <f t="shared" si="11"/>
        <v>0</v>
      </c>
      <c r="E32" s="72">
        <f t="shared" si="12"/>
        <v>0.99314284274999998</v>
      </c>
      <c r="F32" s="72">
        <f t="shared" si="13"/>
        <v>0</v>
      </c>
      <c r="G32" s="72">
        <f t="shared" si="14"/>
        <v>0</v>
      </c>
      <c r="H32" s="72">
        <f t="shared" si="15"/>
        <v>0</v>
      </c>
      <c r="I32" s="72">
        <f t="shared" si="16"/>
        <v>0</v>
      </c>
      <c r="J32" s="72">
        <f t="shared" si="17"/>
        <v>0</v>
      </c>
      <c r="K32" s="72">
        <f t="shared" si="18"/>
        <v>0</v>
      </c>
      <c r="L32" s="72">
        <f t="shared" si="19"/>
        <v>0</v>
      </c>
      <c r="M32" s="72">
        <f t="shared" si="20"/>
        <v>0</v>
      </c>
      <c r="N32" s="72">
        <f t="shared" si="21"/>
        <v>0</v>
      </c>
      <c r="O32" s="72">
        <f t="shared" si="22"/>
        <v>0</v>
      </c>
      <c r="P32" s="72">
        <f t="shared" si="23"/>
        <v>0</v>
      </c>
      <c r="Q32" s="72">
        <f t="shared" si="24"/>
        <v>0</v>
      </c>
      <c r="R32" s="72">
        <f t="shared" si="25"/>
        <v>0</v>
      </c>
      <c r="S32" s="72">
        <f t="shared" si="26"/>
        <v>0</v>
      </c>
      <c r="T32" s="72">
        <f t="shared" si="27"/>
        <v>0</v>
      </c>
      <c r="U32" s="72">
        <f t="shared" si="28"/>
        <v>0</v>
      </c>
      <c r="V32" s="72">
        <f t="shared" si="29"/>
        <v>0</v>
      </c>
      <c r="W32" s="72">
        <f t="shared" si="30"/>
        <v>0</v>
      </c>
      <c r="X32" s="72">
        <f t="shared" si="31"/>
        <v>0</v>
      </c>
      <c r="Y32" s="72">
        <f t="shared" si="32"/>
        <v>0</v>
      </c>
      <c r="Z32" s="72">
        <f t="shared" si="33"/>
        <v>0</v>
      </c>
      <c r="AA32" s="72">
        <f t="shared" si="34"/>
        <v>0</v>
      </c>
      <c r="AB32" s="72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>
        <v>993.14284275</v>
      </c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  <c r="MH32" s="73"/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73"/>
      <c r="MU32" s="73"/>
      <c r="MV32" s="73"/>
      <c r="MW32" s="73"/>
      <c r="MX32" s="73"/>
      <c r="MY32" s="73"/>
      <c r="MZ32" s="73"/>
      <c r="NA32" s="73"/>
      <c r="NB32" s="73"/>
      <c r="NC32" s="73"/>
      <c r="ND32" s="73"/>
      <c r="NE32" s="73"/>
      <c r="NF32" s="73"/>
      <c r="NG32" s="73"/>
      <c r="NH32" s="73"/>
      <c r="NI32" s="73"/>
      <c r="NJ32" s="73"/>
      <c r="NK32" s="73"/>
      <c r="NL32" s="73"/>
      <c r="NM32" s="73"/>
      <c r="NN32" s="73"/>
      <c r="NO32" s="73"/>
      <c r="NP32" s="73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3"/>
      <c r="OF32" s="73"/>
      <c r="OG32" s="73"/>
      <c r="OH32" s="73"/>
      <c r="OI32" s="73"/>
      <c r="OJ32" s="73"/>
      <c r="OK32" s="73"/>
      <c r="OL32" s="73"/>
      <c r="OM32" s="73"/>
      <c r="ON32" s="73"/>
      <c r="OO32" s="73"/>
      <c r="OP32" s="73"/>
      <c r="OQ32" s="73"/>
      <c r="OR32" s="73"/>
      <c r="OS32" s="73"/>
      <c r="OT32" s="73"/>
      <c r="OU32" s="73"/>
      <c r="OV32" s="73"/>
      <c r="OW32" s="73"/>
      <c r="OX32" s="73"/>
      <c r="OY32" s="73"/>
      <c r="OZ32" s="73"/>
      <c r="PA32" s="73"/>
      <c r="PB32" s="73"/>
      <c r="PC32" s="73"/>
      <c r="PD32" s="73"/>
      <c r="PE32" s="73"/>
      <c r="PF32" s="73"/>
      <c r="PG32" s="73"/>
      <c r="PH32" s="73"/>
      <c r="PI32" s="73"/>
      <c r="PJ32" s="73"/>
      <c r="PK32" s="73"/>
      <c r="PL32" s="73"/>
      <c r="PM32" s="73"/>
      <c r="PN32" s="73"/>
      <c r="PO32" s="73"/>
      <c r="PP32" s="73"/>
      <c r="PQ32" s="73"/>
      <c r="PR32" s="73"/>
      <c r="PS32" s="73"/>
      <c r="PT32" s="73"/>
      <c r="PU32" s="73"/>
      <c r="PV32" s="73"/>
      <c r="PW32" s="73"/>
      <c r="PX32" s="73"/>
      <c r="PY32" s="73"/>
      <c r="PZ32" s="73"/>
      <c r="QA32" s="73"/>
      <c r="QB32" s="73"/>
      <c r="QC32" s="73"/>
      <c r="QD32" s="73"/>
      <c r="QE32" s="73"/>
      <c r="QF32" s="73"/>
      <c r="QG32" s="73"/>
      <c r="QH32" s="73"/>
      <c r="QI32" s="73"/>
      <c r="QJ32" s="73"/>
      <c r="QK32" s="73"/>
      <c r="QL32" s="73"/>
      <c r="QM32" s="73"/>
      <c r="QN32" s="73"/>
      <c r="QO32" s="73"/>
      <c r="QP32" s="73"/>
      <c r="QQ32" s="73"/>
      <c r="QR32" s="73"/>
      <c r="QS32" s="73"/>
      <c r="QT32" s="73"/>
      <c r="QU32" s="73"/>
      <c r="QV32" s="73"/>
      <c r="QW32" s="73"/>
      <c r="QX32" s="73"/>
      <c r="QY32" s="73"/>
      <c r="QZ32" s="73"/>
      <c r="RA32" s="73"/>
      <c r="RB32" s="73"/>
      <c r="RC32" s="73"/>
      <c r="RD32" s="73"/>
      <c r="RE32" s="73"/>
      <c r="RF32" s="73"/>
      <c r="RG32" s="73"/>
      <c r="RH32" s="73"/>
      <c r="RI32" s="73"/>
      <c r="RJ32" s="73"/>
      <c r="RK32" s="73"/>
      <c r="RL32" s="73"/>
      <c r="RM32" s="73"/>
      <c r="RN32" s="73"/>
      <c r="RO32" s="73"/>
      <c r="RP32" s="73"/>
      <c r="RQ32" s="73"/>
      <c r="RR32" s="73"/>
      <c r="RS32" s="73"/>
      <c r="RT32" s="73"/>
      <c r="RU32" s="73"/>
      <c r="RV32" s="73"/>
      <c r="RW32" s="73"/>
      <c r="RX32" s="73"/>
      <c r="RY32" s="73"/>
      <c r="RZ32" s="73"/>
      <c r="SA32" s="73"/>
      <c r="SB32" s="73"/>
      <c r="SC32" s="73"/>
      <c r="SD32" s="73"/>
      <c r="SE32" s="73"/>
      <c r="SF32" s="73"/>
      <c r="SG32" s="73"/>
      <c r="SH32" s="73"/>
      <c r="SI32" s="73"/>
      <c r="SJ32" s="73"/>
      <c r="SK32" s="73"/>
      <c r="SL32" s="73"/>
      <c r="SM32" s="73"/>
      <c r="SN32" s="73"/>
      <c r="SO32" s="73"/>
      <c r="SP32" s="73"/>
      <c r="SQ32" s="73"/>
      <c r="SR32" s="73"/>
      <c r="SS32" s="73"/>
      <c r="ST32" s="73"/>
      <c r="SU32" s="73"/>
      <c r="SV32" s="73"/>
      <c r="SW32" s="73"/>
      <c r="SX32" s="73"/>
      <c r="SY32" s="73"/>
    </row>
    <row r="33" spans="1:519">
      <c r="A33" s="71" t="s">
        <v>122</v>
      </c>
      <c r="B33" s="72">
        <f t="shared" si="9"/>
        <v>44.544572540775007</v>
      </c>
      <c r="C33" s="72">
        <f t="shared" si="10"/>
        <v>78.159424444199985</v>
      </c>
      <c r="D33" s="72">
        <f t="shared" si="11"/>
        <v>59.711206600575004</v>
      </c>
      <c r="E33" s="72">
        <f t="shared" si="12"/>
        <v>42.679529254800002</v>
      </c>
      <c r="F33" s="72">
        <f t="shared" si="13"/>
        <v>4.5462651941249996</v>
      </c>
      <c r="G33" s="72">
        <f t="shared" si="14"/>
        <v>5.0347228191750011</v>
      </c>
      <c r="H33" s="72">
        <f t="shared" si="15"/>
        <v>0.78868383637500006</v>
      </c>
      <c r="I33" s="72">
        <f t="shared" si="16"/>
        <v>0.12625791457499999</v>
      </c>
      <c r="J33" s="72">
        <f t="shared" si="17"/>
        <v>0.32845718340000002</v>
      </c>
      <c r="K33" s="72">
        <f t="shared" si="18"/>
        <v>0.18379067512499997</v>
      </c>
      <c r="L33" s="72">
        <f t="shared" si="19"/>
        <v>0.45622290195000004</v>
      </c>
      <c r="M33" s="72">
        <f t="shared" si="20"/>
        <v>0.68221634107500007</v>
      </c>
      <c r="N33" s="72">
        <f t="shared" si="21"/>
        <v>0.44905394362500001</v>
      </c>
      <c r="O33" s="72">
        <f t="shared" si="22"/>
        <v>0.1988411571</v>
      </c>
      <c r="P33" s="72">
        <f t="shared" si="23"/>
        <v>0.44527852845000004</v>
      </c>
      <c r="Q33" s="72">
        <f t="shared" si="24"/>
        <v>0.49169763202500005</v>
      </c>
      <c r="R33" s="72">
        <f t="shared" si="25"/>
        <v>6.2426234024999999E-2</v>
      </c>
      <c r="S33" s="72">
        <f t="shared" si="26"/>
        <v>0</v>
      </c>
      <c r="T33" s="72">
        <f t="shared" si="27"/>
        <v>0</v>
      </c>
      <c r="U33" s="72">
        <f t="shared" si="28"/>
        <v>0</v>
      </c>
      <c r="V33" s="72">
        <f t="shared" si="29"/>
        <v>0</v>
      </c>
      <c r="W33" s="72">
        <f t="shared" si="30"/>
        <v>0</v>
      </c>
      <c r="X33" s="72">
        <f t="shared" si="31"/>
        <v>0</v>
      </c>
      <c r="Y33" s="72">
        <f t="shared" si="32"/>
        <v>0</v>
      </c>
      <c r="Z33" s="72">
        <f t="shared" si="33"/>
        <v>0</v>
      </c>
      <c r="AA33" s="72">
        <f t="shared" si="34"/>
        <v>0</v>
      </c>
      <c r="AB33" s="72"/>
      <c r="AD33" s="73">
        <v>1003.9691115000001</v>
      </c>
      <c r="AE33" s="73">
        <v>400.88688975000002</v>
      </c>
      <c r="AF33" s="73">
        <v>4188.2621391000002</v>
      </c>
      <c r="AG33" s="73">
        <v>3961.5403873499999</v>
      </c>
      <c r="AH33" s="73">
        <v>8972.53596225</v>
      </c>
      <c r="AI33" s="73">
        <v>5139.0368712</v>
      </c>
      <c r="AJ33" s="73">
        <v>12334.163271975</v>
      </c>
      <c r="AK33" s="73">
        <v>4745.8228533749998</v>
      </c>
      <c r="AL33" s="73">
        <v>215.30495925</v>
      </c>
      <c r="AM33" s="73">
        <v>2.7833352750000002</v>
      </c>
      <c r="AN33" s="73">
        <v>413.366625</v>
      </c>
      <c r="AO33" s="73">
        <v>3166.9001347500002</v>
      </c>
      <c r="AP33" s="73">
        <v>5.5509232500000003</v>
      </c>
      <c r="AQ33" s="73">
        <v>714.37626450000005</v>
      </c>
      <c r="AR33" s="73">
        <v>4431.8138177250003</v>
      </c>
      <c r="AS33" s="73">
        <v>5661.5559061500007</v>
      </c>
      <c r="AT33" s="73">
        <v>13263.852369374999</v>
      </c>
      <c r="AU33" s="73">
        <v>5211.6673556249998</v>
      </c>
      <c r="AV33" s="73">
        <v>16137.207084824999</v>
      </c>
      <c r="AW33" s="73">
        <v>6269.8662315000001</v>
      </c>
      <c r="AX33" s="73">
        <v>14790.218474249999</v>
      </c>
      <c r="AY33" s="73">
        <v>1943.8860802500001</v>
      </c>
      <c r="AZ33" s="73">
        <v>2136.0425085000002</v>
      </c>
      <c r="BA33" s="73">
        <v>7593.3874282500001</v>
      </c>
      <c r="BB33" s="73">
        <v>14061.827112749999</v>
      </c>
      <c r="BC33" s="73">
        <v>485.44989075000001</v>
      </c>
      <c r="BD33" s="73">
        <v>2034.0984251249999</v>
      </c>
      <c r="BE33" s="73">
        <v>7253.6000624999997</v>
      </c>
      <c r="BF33" s="73">
        <v>22027.811406299999</v>
      </c>
      <c r="BG33" s="73">
        <v>4737.4137951749999</v>
      </c>
      <c r="BH33" s="73">
        <v>8.554720725000001</v>
      </c>
      <c r="BI33" s="73">
        <v>602.13738375000003</v>
      </c>
      <c r="BJ33" s="73">
        <v>5131.257705</v>
      </c>
      <c r="BK33" s="73">
        <v>1377.7706452499999</v>
      </c>
      <c r="BL33" s="73">
        <v>1732.203</v>
      </c>
      <c r="BM33" s="73">
        <v>259.08245325000001</v>
      </c>
      <c r="BN33" s="73">
        <v>0.1102311</v>
      </c>
      <c r="BO33" s="73">
        <v>466.714540575</v>
      </c>
      <c r="BP33" s="73">
        <v>4.3816862250000002</v>
      </c>
      <c r="BQ33" s="73">
        <v>72.654105375</v>
      </c>
      <c r="BR33" s="73">
        <v>3003.6478756500001</v>
      </c>
      <c r="BS33" s="73">
        <v>8439.7457508749994</v>
      </c>
      <c r="BT33" s="73">
        <v>16879.101756075001</v>
      </c>
      <c r="BU33" s="73">
        <v>1.8857391749999999</v>
      </c>
      <c r="BV33" s="73">
        <v>1199.27499975</v>
      </c>
      <c r="BW33" s="73">
        <v>7321.3528207500003</v>
      </c>
      <c r="BX33" s="73">
        <v>4298.5798492499998</v>
      </c>
      <c r="BY33" s="73">
        <v>992.07990000000007</v>
      </c>
      <c r="BZ33" s="73"/>
      <c r="CA33" s="73">
        <v>89.326559250000003</v>
      </c>
      <c r="CB33" s="73"/>
      <c r="CC33" s="73">
        <v>132.88752787499999</v>
      </c>
      <c r="CD33" s="73">
        <v>79.193171699999994</v>
      </c>
      <c r="CE33" s="73">
        <v>59.048438175000001</v>
      </c>
      <c r="CF33" s="73">
        <v>15.089850225000001</v>
      </c>
      <c r="CG33" s="73"/>
      <c r="CH33" s="73">
        <v>1.28340495</v>
      </c>
      <c r="CI33" s="73">
        <v>0.99601672500000005</v>
      </c>
      <c r="CJ33" s="73">
        <v>18.357414975000001</v>
      </c>
      <c r="CK33" s="73">
        <v>4150.08281025</v>
      </c>
      <c r="CL33" s="73">
        <v>1208.72337975</v>
      </c>
      <c r="CM33" s="73">
        <v>3614.5565055000002</v>
      </c>
      <c r="CN33" s="73">
        <v>2.436894675</v>
      </c>
      <c r="CO33" s="73">
        <v>48.033201824999999</v>
      </c>
      <c r="CP33" s="73">
        <v>94.019254649999993</v>
      </c>
      <c r="CQ33" s="73">
        <v>36.919544850000001</v>
      </c>
      <c r="CR33" s="73">
        <v>17.947985174999999</v>
      </c>
      <c r="CS33" s="73">
        <v>7.3972941750000007</v>
      </c>
      <c r="CT33" s="73">
        <v>4.3305075000000005E-2</v>
      </c>
      <c r="CU33" s="73"/>
      <c r="CV33" s="73"/>
      <c r="CW33" s="73">
        <v>4.6454535000000003</v>
      </c>
      <c r="CX33" s="73"/>
      <c r="CY33" s="73"/>
      <c r="CZ33" s="73">
        <v>17.184241125</v>
      </c>
      <c r="DA33" s="73">
        <v>61.119208125</v>
      </c>
      <c r="DB33" s="73">
        <v>41.025653325</v>
      </c>
      <c r="DC33" s="73">
        <v>32.022134549999997</v>
      </c>
      <c r="DD33" s="73">
        <v>9.8696202749999991</v>
      </c>
      <c r="DE33" s="73">
        <v>0.248019975</v>
      </c>
      <c r="DF33" s="73">
        <v>1.153489725</v>
      </c>
      <c r="DG33" s="73"/>
      <c r="DH33" s="73"/>
      <c r="DI33" s="73">
        <v>626.06146927500004</v>
      </c>
      <c r="DJ33" s="73"/>
      <c r="DK33" s="73">
        <v>1.208605275</v>
      </c>
      <c r="DL33" s="73">
        <v>16.152792975000001</v>
      </c>
      <c r="DM33" s="73">
        <v>38.836778625000001</v>
      </c>
      <c r="DN33" s="73">
        <v>58.422483</v>
      </c>
      <c r="DO33" s="73">
        <v>3.6258158249999997</v>
      </c>
      <c r="DP33" s="73">
        <v>7.1965161000000002</v>
      </c>
      <c r="DQ33" s="73">
        <v>0.81492277499999999</v>
      </c>
      <c r="DR33" s="73"/>
      <c r="DS33" s="73"/>
      <c r="DT33" s="73"/>
      <c r="DU33" s="73"/>
      <c r="DV33" s="73">
        <v>0.35431425</v>
      </c>
      <c r="DW33" s="73">
        <v>50.6275695</v>
      </c>
      <c r="DX33" s="73">
        <v>75.547671750000006</v>
      </c>
      <c r="DY33" s="73">
        <v>98.353698975000015</v>
      </c>
      <c r="DZ33" s="73">
        <v>75.602787300000003</v>
      </c>
      <c r="EA33" s="73">
        <v>22.325734575000002</v>
      </c>
      <c r="EB33" s="73">
        <v>4.2084659250000005</v>
      </c>
      <c r="EC33" s="73"/>
      <c r="ED33" s="73">
        <v>1.4369411249999999</v>
      </c>
      <c r="EE33" s="73"/>
      <c r="EF33" s="73"/>
      <c r="EG33" s="73"/>
      <c r="EH33" s="73">
        <v>0.81492277499999999</v>
      </c>
      <c r="EI33" s="73"/>
      <c r="EJ33" s="73">
        <v>27.171966150000003</v>
      </c>
      <c r="EK33" s="73">
        <v>17.818069950000002</v>
      </c>
      <c r="EL33" s="73">
        <v>97.491534299999998</v>
      </c>
      <c r="EM33" s="73">
        <v>16.349634224999999</v>
      </c>
      <c r="EN33" s="73">
        <v>24.050063925</v>
      </c>
      <c r="EO33" s="73">
        <v>9.4483799999999993E-2</v>
      </c>
      <c r="EP33" s="73"/>
      <c r="EQ33" s="73"/>
      <c r="ER33" s="73"/>
      <c r="ES33" s="73"/>
      <c r="ET33" s="73"/>
      <c r="EU33" s="73"/>
      <c r="EV33" s="73">
        <v>73.311555150000004</v>
      </c>
      <c r="EW33" s="73">
        <v>75.354767324999997</v>
      </c>
      <c r="EX33" s="73">
        <v>63.103367925000008</v>
      </c>
      <c r="EY33" s="73">
        <v>98.357635800000011</v>
      </c>
      <c r="EZ33" s="73">
        <v>117.573278625</v>
      </c>
      <c r="FA33" s="73">
        <v>8.4051213750000002</v>
      </c>
      <c r="FB33" s="73"/>
      <c r="FC33" s="73">
        <v>17.4007665</v>
      </c>
      <c r="FD33" s="73">
        <v>2.7164092499999999</v>
      </c>
      <c r="FE33" s="73"/>
      <c r="FF33" s="73">
        <v>0.80704912500000003</v>
      </c>
      <c r="FG33" s="73">
        <v>15.78666825</v>
      </c>
      <c r="FH33" s="73">
        <v>268.94813670000002</v>
      </c>
      <c r="FI33" s="73">
        <v>30.345047099999999</v>
      </c>
      <c r="FJ33" s="73">
        <v>75.602787300000003</v>
      </c>
      <c r="FK33" s="73">
        <v>24.376820400000003</v>
      </c>
      <c r="FL33" s="73">
        <v>30.014353799999999</v>
      </c>
      <c r="FM33" s="73">
        <v>32.045755499999999</v>
      </c>
      <c r="FN33" s="73">
        <v>43.147601999999999</v>
      </c>
      <c r="FO33" s="73">
        <v>46.769480999999999</v>
      </c>
      <c r="FP33" s="73">
        <v>64.024584974999996</v>
      </c>
      <c r="FQ33" s="73">
        <v>50.348054925000007</v>
      </c>
      <c r="FR33" s="73">
        <v>27.439670249999999</v>
      </c>
      <c r="FS33" s="73">
        <v>59.709824775000001</v>
      </c>
      <c r="FT33" s="73">
        <v>55.599779474999998</v>
      </c>
      <c r="FU33" s="73">
        <v>61.182197324999997</v>
      </c>
      <c r="FV33" s="73">
        <v>26.41609575</v>
      </c>
      <c r="FW33" s="73">
        <v>3.5116479000000003</v>
      </c>
      <c r="FX33" s="73">
        <v>21.235234049999999</v>
      </c>
      <c r="FY33" s="73">
        <v>32.888236049999996</v>
      </c>
      <c r="FZ33" s="73">
        <v>29.207304675</v>
      </c>
      <c r="GA33" s="73">
        <v>50.509464749999999</v>
      </c>
      <c r="GB33" s="73">
        <v>30.766287375000001</v>
      </c>
      <c r="GC33" s="73">
        <v>50.588201249999997</v>
      </c>
      <c r="GD33" s="73">
        <v>41.257925999999998</v>
      </c>
      <c r="GE33" s="73">
        <v>23.699686499999999</v>
      </c>
      <c r="GF33" s="73"/>
      <c r="GG33" s="73">
        <v>23.727244275</v>
      </c>
      <c r="GH33" s="73">
        <v>32.230786275</v>
      </c>
      <c r="GI33" s="73">
        <v>10.960120799999999</v>
      </c>
      <c r="GJ33" s="73">
        <v>21.644663849999997</v>
      </c>
      <c r="GK33" s="73">
        <v>25.203553650000003</v>
      </c>
      <c r="GL33" s="73">
        <v>20.117175750000001</v>
      </c>
      <c r="GM33" s="73"/>
      <c r="GN33" s="73"/>
      <c r="GO33" s="73"/>
      <c r="GP33" s="73">
        <v>11.101846500000001</v>
      </c>
      <c r="GQ33" s="73">
        <v>26.140518</v>
      </c>
      <c r="GR33" s="73">
        <v>45.509697000000003</v>
      </c>
      <c r="GS33" s="73">
        <v>43.978272075</v>
      </c>
      <c r="GT33" s="73">
        <v>27.006619499999999</v>
      </c>
      <c r="GU33" s="73">
        <v>36.073127475</v>
      </c>
      <c r="GV33" s="73">
        <v>16.680327524999999</v>
      </c>
      <c r="GW33" s="73">
        <v>44.682963749999999</v>
      </c>
      <c r="GX33" s="73">
        <v>67.634653499999999</v>
      </c>
      <c r="GY33" s="73">
        <v>54.839972250000002</v>
      </c>
      <c r="GZ33" s="73">
        <v>37.596678750000002</v>
      </c>
      <c r="HA33" s="73">
        <v>34.033852125000003</v>
      </c>
      <c r="HB33" s="73">
        <v>30.74660325</v>
      </c>
      <c r="HC33" s="73">
        <v>3.8974567499999999</v>
      </c>
      <c r="HD33" s="73">
        <v>74.468981700000001</v>
      </c>
      <c r="HE33" s="73">
        <v>164.26795995000001</v>
      </c>
      <c r="HF33" s="73">
        <v>87.291220725000002</v>
      </c>
      <c r="HG33" s="73">
        <v>17.007083999999999</v>
      </c>
      <c r="HH33" s="73"/>
      <c r="HI33" s="73"/>
      <c r="HJ33" s="73">
        <v>114.01832565000001</v>
      </c>
      <c r="HK33" s="73"/>
      <c r="HL33" s="73"/>
      <c r="HM33" s="73"/>
      <c r="HN33" s="73">
        <v>0.78736499999999998</v>
      </c>
      <c r="HO33" s="73">
        <v>16.633085625</v>
      </c>
      <c r="HP33" s="73">
        <v>30.663929924999998</v>
      </c>
      <c r="HQ33" s="73">
        <v>14.341853475000001</v>
      </c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73"/>
      <c r="OR33" s="73"/>
      <c r="OS33" s="73"/>
      <c r="OT33" s="73"/>
      <c r="OU33" s="73"/>
      <c r="OV33" s="73"/>
      <c r="OW33" s="73"/>
      <c r="OX33" s="73"/>
      <c r="OY33" s="73"/>
      <c r="OZ33" s="73"/>
      <c r="PA33" s="73"/>
      <c r="PB33" s="73"/>
      <c r="PC33" s="73"/>
      <c r="PD33" s="73"/>
      <c r="PE33" s="73"/>
      <c r="PF33" s="73"/>
      <c r="PG33" s="73"/>
      <c r="PH33" s="73"/>
      <c r="PI33" s="73"/>
      <c r="PJ33" s="73"/>
      <c r="PK33" s="73"/>
      <c r="PL33" s="73"/>
      <c r="PM33" s="73"/>
      <c r="PN33" s="73"/>
      <c r="PO33" s="73"/>
      <c r="PP33" s="73"/>
      <c r="PQ33" s="73"/>
      <c r="PR33" s="73"/>
      <c r="PS33" s="73"/>
      <c r="PT33" s="73"/>
      <c r="PU33" s="73"/>
      <c r="PV33" s="73"/>
      <c r="PW33" s="73"/>
      <c r="PX33" s="73"/>
      <c r="PY33" s="73"/>
      <c r="PZ33" s="73"/>
      <c r="QA33" s="73"/>
      <c r="QB33" s="73"/>
      <c r="QC33" s="73"/>
      <c r="QD33" s="73"/>
      <c r="QE33" s="73"/>
      <c r="QF33" s="73"/>
      <c r="QG33" s="73"/>
      <c r="QH33" s="73"/>
      <c r="QI33" s="73"/>
      <c r="QJ33" s="73"/>
      <c r="QK33" s="73"/>
      <c r="QL33" s="73"/>
      <c r="QM33" s="73"/>
      <c r="QN33" s="73"/>
      <c r="QO33" s="73"/>
      <c r="QP33" s="73"/>
      <c r="QQ33" s="73"/>
      <c r="QR33" s="73"/>
      <c r="QS33" s="73"/>
      <c r="QT33" s="73"/>
      <c r="QU33" s="73"/>
      <c r="QV33" s="73"/>
      <c r="QW33" s="73"/>
      <c r="QX33" s="73"/>
      <c r="QY33" s="73"/>
      <c r="QZ33" s="73"/>
      <c r="RA33" s="73"/>
      <c r="RB33" s="73"/>
      <c r="RC33" s="73"/>
      <c r="RD33" s="73"/>
      <c r="RE33" s="73"/>
      <c r="RF33" s="73"/>
      <c r="RG33" s="73"/>
      <c r="RH33" s="73"/>
      <c r="RI33" s="73"/>
      <c r="RJ33" s="73"/>
      <c r="RK33" s="73"/>
      <c r="RL33" s="73"/>
      <c r="RM33" s="73"/>
      <c r="RN33" s="73"/>
      <c r="RO33" s="73"/>
      <c r="RP33" s="73"/>
      <c r="RQ33" s="73"/>
      <c r="RR33" s="73"/>
      <c r="RS33" s="73"/>
      <c r="RT33" s="73"/>
      <c r="RU33" s="73"/>
      <c r="RV33" s="73"/>
      <c r="RW33" s="73"/>
      <c r="RX33" s="73"/>
      <c r="RY33" s="73"/>
      <c r="RZ33" s="73"/>
      <c r="SA33" s="73"/>
      <c r="SB33" s="73"/>
      <c r="SC33" s="73"/>
      <c r="SD33" s="73"/>
      <c r="SE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</row>
    <row r="34" spans="1:519">
      <c r="A34" s="71" t="s">
        <v>123</v>
      </c>
      <c r="B34" s="72">
        <f t="shared" si="9"/>
        <v>1.5696121274999999E-2</v>
      </c>
      <c r="C34" s="72">
        <f t="shared" si="10"/>
        <v>1.178685405E-2</v>
      </c>
      <c r="D34" s="72">
        <f t="shared" si="11"/>
        <v>2.8541981250000001E-2</v>
      </c>
      <c r="E34" s="72">
        <f t="shared" si="12"/>
        <v>1.3700151000000001E-3</v>
      </c>
      <c r="F34" s="72">
        <f t="shared" si="13"/>
        <v>1.55110905E-2</v>
      </c>
      <c r="G34" s="72">
        <f t="shared" si="14"/>
        <v>1.0196376750000001E-2</v>
      </c>
      <c r="H34" s="72">
        <f t="shared" si="15"/>
        <v>1.26765765E-2</v>
      </c>
      <c r="I34" s="72">
        <f t="shared" si="16"/>
        <v>8.0350598250000013E-3</v>
      </c>
      <c r="J34" s="72">
        <f t="shared" si="17"/>
        <v>1.5503216850000001E-2</v>
      </c>
      <c r="K34" s="72">
        <f t="shared" si="18"/>
        <v>2.5235048249999999E-3</v>
      </c>
      <c r="L34" s="72">
        <f t="shared" si="19"/>
        <v>6.7114992599999992E-2</v>
      </c>
      <c r="M34" s="72">
        <f t="shared" si="20"/>
        <v>7.4799675E-5</v>
      </c>
      <c r="N34" s="72">
        <f t="shared" si="21"/>
        <v>0</v>
      </c>
      <c r="O34" s="72">
        <f t="shared" si="22"/>
        <v>0</v>
      </c>
      <c r="P34" s="72">
        <f t="shared" si="23"/>
        <v>0</v>
      </c>
      <c r="Q34" s="72">
        <f t="shared" si="24"/>
        <v>1.5747300000000001E-5</v>
      </c>
      <c r="R34" s="72">
        <f t="shared" si="25"/>
        <v>0.13502522385000001</v>
      </c>
      <c r="S34" s="72">
        <f t="shared" si="26"/>
        <v>13.078943635950001</v>
      </c>
      <c r="T34" s="72">
        <f t="shared" si="27"/>
        <v>0.10468805040000001</v>
      </c>
      <c r="U34" s="72">
        <f t="shared" si="28"/>
        <v>0.42319687702500003</v>
      </c>
      <c r="V34" s="72">
        <f t="shared" si="29"/>
        <v>24.757956238724997</v>
      </c>
      <c r="W34" s="72">
        <f t="shared" si="30"/>
        <v>5.2839553362749996</v>
      </c>
      <c r="X34" s="72">
        <f t="shared" si="31"/>
        <v>2.6235867901500001</v>
      </c>
      <c r="Y34" s="72">
        <f t="shared" si="32"/>
        <v>8.0659009120499991</v>
      </c>
      <c r="Z34" s="72">
        <f t="shared" si="33"/>
        <v>0</v>
      </c>
      <c r="AA34" s="72">
        <f t="shared" si="34"/>
        <v>0</v>
      </c>
      <c r="AB34" s="72"/>
      <c r="AD34" s="73"/>
      <c r="AE34" s="73"/>
      <c r="AF34" s="73"/>
      <c r="AG34" s="73"/>
      <c r="AH34" s="73"/>
      <c r="AI34" s="73"/>
      <c r="AJ34" s="73">
        <v>2.7557775E-2</v>
      </c>
      <c r="AK34" s="73"/>
      <c r="AL34" s="73"/>
      <c r="AM34" s="73"/>
      <c r="AN34" s="73">
        <v>15.668563499999999</v>
      </c>
      <c r="AO34" s="73"/>
      <c r="AP34" s="73"/>
      <c r="AQ34" s="73">
        <v>4.9603995000000003</v>
      </c>
      <c r="AR34" s="73">
        <v>5.4721867499999997</v>
      </c>
      <c r="AS34" s="73"/>
      <c r="AT34" s="73"/>
      <c r="AU34" s="73"/>
      <c r="AV34" s="73"/>
      <c r="AW34" s="73"/>
      <c r="AX34" s="73">
        <v>1.3542677999999999</v>
      </c>
      <c r="AY34" s="73"/>
      <c r="AZ34" s="73"/>
      <c r="BA34" s="73"/>
      <c r="BB34" s="73"/>
      <c r="BC34" s="73">
        <v>14.802462</v>
      </c>
      <c r="BD34" s="73"/>
      <c r="BE34" s="73"/>
      <c r="BF34" s="73"/>
      <c r="BG34" s="73"/>
      <c r="BH34" s="73"/>
      <c r="BI34" s="73"/>
      <c r="BJ34" s="73"/>
      <c r="BK34" s="73">
        <v>13.739519250000001</v>
      </c>
      <c r="BL34" s="73"/>
      <c r="BM34" s="73"/>
      <c r="BN34" s="73"/>
      <c r="BO34" s="73"/>
      <c r="BP34" s="73">
        <v>0.2677041</v>
      </c>
      <c r="BQ34" s="73"/>
      <c r="BR34" s="73"/>
      <c r="BS34" s="73">
        <v>1.102311</v>
      </c>
      <c r="BT34" s="73"/>
      <c r="BU34" s="73"/>
      <c r="BV34" s="73"/>
      <c r="BW34" s="73"/>
      <c r="BX34" s="73"/>
      <c r="BY34" s="73"/>
      <c r="BZ34" s="73"/>
      <c r="CA34" s="73"/>
      <c r="CB34" s="73">
        <v>15.5110905</v>
      </c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>
        <v>5.1966090000000005</v>
      </c>
      <c r="CT34" s="73">
        <v>4.9997677500000002</v>
      </c>
      <c r="CU34" s="73"/>
      <c r="CV34" s="73"/>
      <c r="CW34" s="73"/>
      <c r="CX34" s="73"/>
      <c r="CY34" s="73"/>
      <c r="CZ34" s="73"/>
      <c r="DA34" s="73"/>
      <c r="DB34" s="73"/>
      <c r="DC34" s="73"/>
      <c r="DD34" s="73">
        <v>12.676576499999999</v>
      </c>
      <c r="DE34" s="73"/>
      <c r="DF34" s="73"/>
      <c r="DG34" s="73"/>
      <c r="DH34" s="73"/>
      <c r="DI34" s="73"/>
      <c r="DJ34" s="73">
        <v>0.8031123</v>
      </c>
      <c r="DK34" s="73">
        <v>0.57871327500000003</v>
      </c>
      <c r="DL34" s="73">
        <v>0.95664847500000005</v>
      </c>
      <c r="DM34" s="73">
        <v>0.81098595000000007</v>
      </c>
      <c r="DN34" s="73"/>
      <c r="DO34" s="73"/>
      <c r="DP34" s="73">
        <v>0.81098595000000007</v>
      </c>
      <c r="DQ34" s="73">
        <v>0.81492277499999999</v>
      </c>
      <c r="DR34" s="73">
        <v>1.62984555</v>
      </c>
      <c r="DS34" s="73">
        <v>0.81492277499999999</v>
      </c>
      <c r="DT34" s="73">
        <v>0.81492277499999999</v>
      </c>
      <c r="DU34" s="73"/>
      <c r="DV34" s="73">
        <v>3.2596911</v>
      </c>
      <c r="DW34" s="73">
        <v>8.0389966499999996</v>
      </c>
      <c r="DX34" s="73">
        <v>2.4250842000000001</v>
      </c>
      <c r="DY34" s="73"/>
      <c r="DZ34" s="73"/>
      <c r="EA34" s="73">
        <v>7.8736500000000011E-3</v>
      </c>
      <c r="EB34" s="73">
        <v>1.77157125</v>
      </c>
      <c r="EC34" s="73"/>
      <c r="ED34" s="73"/>
      <c r="EE34" s="73"/>
      <c r="EF34" s="73"/>
      <c r="EG34" s="73"/>
      <c r="EH34" s="73"/>
      <c r="EI34" s="73"/>
      <c r="EJ34" s="73"/>
      <c r="EK34" s="73"/>
      <c r="EL34" s="73">
        <v>0.81492277499999999</v>
      </c>
      <c r="EM34" s="73"/>
      <c r="EN34" s="73"/>
      <c r="EO34" s="73">
        <v>0.81492277499999999</v>
      </c>
      <c r="EP34" s="73"/>
      <c r="EQ34" s="73">
        <v>0.89365927499999998</v>
      </c>
      <c r="ER34" s="73"/>
      <c r="ES34" s="73"/>
      <c r="ET34" s="73"/>
      <c r="EU34" s="73">
        <v>0.92909070000000005</v>
      </c>
      <c r="EV34" s="73">
        <v>0.61414469999999999</v>
      </c>
      <c r="EW34" s="73"/>
      <c r="EX34" s="73"/>
      <c r="EY34" s="73"/>
      <c r="EZ34" s="73"/>
      <c r="FA34" s="73">
        <v>0.61414469999999999</v>
      </c>
      <c r="FB34" s="73"/>
      <c r="FC34" s="73"/>
      <c r="FD34" s="73"/>
      <c r="FE34" s="73">
        <v>64.957612499999996</v>
      </c>
      <c r="FF34" s="73"/>
      <c r="FG34" s="73"/>
      <c r="FH34" s="73"/>
      <c r="FI34" s="73"/>
      <c r="FJ34" s="73"/>
      <c r="FK34" s="73"/>
      <c r="FL34" s="73">
        <v>7.4799674999999996E-2</v>
      </c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>
        <v>1.5747300000000002E-2</v>
      </c>
      <c r="HI34" s="73"/>
      <c r="HJ34" s="73"/>
      <c r="HK34" s="73"/>
      <c r="HL34" s="73"/>
      <c r="HM34" s="73"/>
      <c r="HN34" s="73"/>
      <c r="HO34" s="73"/>
      <c r="HP34" s="73"/>
      <c r="HQ34" s="73"/>
      <c r="HR34" s="73">
        <v>17.916490575000001</v>
      </c>
      <c r="HS34" s="73">
        <v>12.885228225000001</v>
      </c>
      <c r="HT34" s="73">
        <v>7.2988735499999997</v>
      </c>
      <c r="HU34" s="73">
        <v>7.6374405000000003</v>
      </c>
      <c r="HV34" s="73">
        <v>57.8713275</v>
      </c>
      <c r="HW34" s="73">
        <v>0.78736499999999998</v>
      </c>
      <c r="HX34" s="73">
        <v>10.51132275</v>
      </c>
      <c r="HY34" s="73">
        <v>20.117175750000001</v>
      </c>
      <c r="HZ34" s="73">
        <v>13.42457325</v>
      </c>
      <c r="IA34" s="73">
        <v>2516.14296225</v>
      </c>
      <c r="IB34" s="73">
        <v>26.85702015</v>
      </c>
      <c r="IC34" s="73">
        <v>4.6021484250000002</v>
      </c>
      <c r="ID34" s="73">
        <v>32.537858624999998</v>
      </c>
      <c r="IE34" s="73">
        <v>3382.2680832000001</v>
      </c>
      <c r="IF34" s="73">
        <v>1.9684125E-2</v>
      </c>
      <c r="IG34" s="73">
        <v>2.6849146500000001</v>
      </c>
      <c r="IH34" s="73">
        <v>4.2793287749999998</v>
      </c>
      <c r="II34" s="73">
        <v>4713.7967820000003</v>
      </c>
      <c r="IJ34" s="73">
        <v>1385.72303175</v>
      </c>
      <c r="IK34" s="73">
        <v>996.60724875000005</v>
      </c>
      <c r="IL34" s="73"/>
      <c r="IM34" s="73"/>
      <c r="IN34" s="73">
        <v>33.203182050000002</v>
      </c>
      <c r="IO34" s="73">
        <v>6.2083730250000002</v>
      </c>
      <c r="IP34" s="73">
        <v>19.404610425000001</v>
      </c>
      <c r="IQ34" s="73">
        <v>13.61354085</v>
      </c>
      <c r="IR34" s="73">
        <v>14.082023025</v>
      </c>
      <c r="IS34" s="73">
        <v>2.9014400249999999</v>
      </c>
      <c r="IT34" s="73"/>
      <c r="IU34" s="73"/>
      <c r="IV34" s="73"/>
      <c r="IW34" s="73">
        <v>15.274881000000001</v>
      </c>
      <c r="IX34" s="73"/>
      <c r="IY34" s="73"/>
      <c r="IZ34" s="73">
        <v>26.546010975000002</v>
      </c>
      <c r="JA34" s="73">
        <v>16.290581849999999</v>
      </c>
      <c r="JB34" s="73">
        <v>73.441470374999994</v>
      </c>
      <c r="JC34" s="73">
        <v>28.187667000000001</v>
      </c>
      <c r="JD34" s="73">
        <v>54.454163399999999</v>
      </c>
      <c r="JE34" s="73">
        <v>1.4920566749999999</v>
      </c>
      <c r="JF34" s="73">
        <v>26.927883000000001</v>
      </c>
      <c r="JG34" s="73">
        <v>41.533503750000001</v>
      </c>
      <c r="JH34" s="73">
        <v>36.100685249999998</v>
      </c>
      <c r="JI34" s="73">
        <v>118.22285475</v>
      </c>
      <c r="JJ34" s="73">
        <v>32.596910999999999</v>
      </c>
      <c r="JK34" s="73">
        <v>1.4959935</v>
      </c>
      <c r="JL34" s="73">
        <v>2363.6697300000001</v>
      </c>
      <c r="JM34" s="73">
        <v>11.56639185</v>
      </c>
      <c r="JN34" s="73">
        <v>7.6374405000000003</v>
      </c>
      <c r="JO34" s="73">
        <v>206.13609382499999</v>
      </c>
      <c r="JP34" s="73">
        <v>9.0428870250000006</v>
      </c>
      <c r="JQ34" s="73">
        <v>2660.006358225</v>
      </c>
      <c r="JR34" s="73">
        <v>4407.1338618</v>
      </c>
      <c r="JS34" s="73">
        <v>2617.4807745749999</v>
      </c>
      <c r="JT34" s="73">
        <v>9820.5320040749993</v>
      </c>
      <c r="JU34" s="73">
        <v>2620.6577923499999</v>
      </c>
      <c r="JV34" s="73">
        <v>2612.7959528249999</v>
      </c>
      <c r="JW34" s="73">
        <v>0.78736499999999998</v>
      </c>
      <c r="JX34" s="73"/>
      <c r="JY34" s="73"/>
      <c r="JZ34" s="73">
        <v>60.524747550000001</v>
      </c>
      <c r="KA34" s="73">
        <v>6.9642434250000003</v>
      </c>
      <c r="KB34" s="73">
        <v>3.1061549249999998</v>
      </c>
      <c r="KC34" s="73">
        <v>1.4054465249999999</v>
      </c>
      <c r="KD34" s="73">
        <v>0.10629427499999999</v>
      </c>
      <c r="KE34" s="73"/>
      <c r="KF34" s="73">
        <v>2598.2651317499999</v>
      </c>
      <c r="KG34" s="73"/>
      <c r="KH34" s="73"/>
      <c r="KI34" s="73">
        <v>10.235745</v>
      </c>
      <c r="KJ34" s="73">
        <v>1.5353617500000001</v>
      </c>
      <c r="KK34" s="73">
        <v>6.6965393249999998</v>
      </c>
      <c r="KL34" s="73">
        <v>3.2754384000000001</v>
      </c>
      <c r="KM34" s="73">
        <v>0.72831262500000005</v>
      </c>
      <c r="KN34" s="73"/>
      <c r="KO34" s="73">
        <v>2.8502613000000001</v>
      </c>
      <c r="KP34" s="73"/>
      <c r="KQ34" s="73"/>
      <c r="KR34" s="73">
        <v>2598.2651317499999</v>
      </c>
      <c r="KS34" s="73"/>
      <c r="KT34" s="73"/>
      <c r="KU34" s="73">
        <v>0.78736499999999998</v>
      </c>
      <c r="KV34" s="73">
        <v>1.846370925</v>
      </c>
      <c r="KW34" s="73">
        <v>755.76016890000005</v>
      </c>
      <c r="KX34" s="73">
        <v>2.7360933749999998</v>
      </c>
      <c r="KY34" s="73">
        <v>0.54328184999999996</v>
      </c>
      <c r="KZ34" s="73"/>
      <c r="LA34" s="73"/>
      <c r="LB34" s="73">
        <v>1676.6543992500001</v>
      </c>
      <c r="LC34" s="73">
        <v>1909.045179</v>
      </c>
      <c r="LD34" s="73">
        <v>3718.5280537499998</v>
      </c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  <c r="MH34" s="73"/>
      <c r="MI34" s="73"/>
      <c r="MJ34" s="73"/>
      <c r="MK34" s="73"/>
      <c r="ML34" s="73"/>
      <c r="MM34" s="73"/>
      <c r="MN34" s="73"/>
      <c r="MO34" s="73"/>
      <c r="MP34" s="73"/>
      <c r="MQ34" s="73"/>
      <c r="MR34" s="73"/>
      <c r="MS34" s="73"/>
      <c r="MT34" s="73"/>
      <c r="MU34" s="73"/>
      <c r="MV34" s="73"/>
      <c r="MW34" s="73"/>
      <c r="MX34" s="73"/>
      <c r="MY34" s="73"/>
      <c r="MZ34" s="73"/>
      <c r="NA34" s="73"/>
      <c r="NB34" s="73"/>
      <c r="NC34" s="73"/>
      <c r="ND34" s="73"/>
      <c r="NE34" s="73"/>
      <c r="NF34" s="73"/>
      <c r="NG34" s="73"/>
      <c r="NH34" s="73"/>
      <c r="NI34" s="73"/>
      <c r="NJ34" s="73"/>
      <c r="NK34" s="73"/>
      <c r="NL34" s="73"/>
      <c r="NM34" s="73"/>
      <c r="NN34" s="73"/>
      <c r="NO34" s="73"/>
      <c r="NP34" s="73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3"/>
      <c r="OF34" s="73"/>
      <c r="OG34" s="73"/>
      <c r="OH34" s="73"/>
      <c r="OI34" s="73"/>
      <c r="OJ34" s="73"/>
      <c r="OK34" s="73"/>
      <c r="OL34" s="73"/>
      <c r="OM34" s="73"/>
      <c r="ON34" s="73"/>
      <c r="OO34" s="73"/>
      <c r="OP34" s="73"/>
      <c r="OQ34" s="73"/>
      <c r="OR34" s="73"/>
      <c r="OS34" s="73"/>
      <c r="OT34" s="73"/>
      <c r="OU34" s="73"/>
      <c r="OV34" s="73"/>
      <c r="OW34" s="73"/>
      <c r="OX34" s="73"/>
      <c r="OY34" s="73"/>
      <c r="OZ34" s="73"/>
      <c r="PA34" s="73"/>
      <c r="PB34" s="73"/>
      <c r="PC34" s="73"/>
      <c r="PD34" s="73"/>
      <c r="PE34" s="73"/>
      <c r="PF34" s="73"/>
      <c r="PG34" s="73"/>
      <c r="PH34" s="73"/>
      <c r="PI34" s="73"/>
      <c r="PJ34" s="73"/>
      <c r="PK34" s="73"/>
      <c r="PL34" s="73"/>
      <c r="PM34" s="73"/>
      <c r="PN34" s="73"/>
      <c r="PO34" s="73"/>
      <c r="PP34" s="73"/>
      <c r="PQ34" s="73"/>
      <c r="PR34" s="73"/>
      <c r="PS34" s="73"/>
      <c r="PT34" s="73"/>
      <c r="PU34" s="73"/>
      <c r="PV34" s="73"/>
      <c r="PW34" s="73"/>
      <c r="PX34" s="73"/>
      <c r="PY34" s="73"/>
      <c r="PZ34" s="73"/>
      <c r="QA34" s="73"/>
      <c r="QB34" s="73"/>
      <c r="QC34" s="73"/>
      <c r="QD34" s="73"/>
      <c r="QE34" s="73"/>
      <c r="QF34" s="73"/>
      <c r="QG34" s="73"/>
      <c r="QH34" s="73"/>
      <c r="QI34" s="73"/>
      <c r="QJ34" s="73"/>
      <c r="QK34" s="73"/>
      <c r="QL34" s="73"/>
      <c r="QM34" s="73"/>
      <c r="QN34" s="73"/>
      <c r="QO34" s="73"/>
      <c r="QP34" s="73"/>
      <c r="QQ34" s="73"/>
      <c r="QR34" s="73"/>
      <c r="QS34" s="73"/>
      <c r="QT34" s="73"/>
      <c r="QU34" s="73"/>
      <c r="QV34" s="73"/>
      <c r="QW34" s="73"/>
      <c r="QX34" s="73"/>
      <c r="QY34" s="73"/>
      <c r="QZ34" s="73"/>
      <c r="RA34" s="73"/>
      <c r="RB34" s="73"/>
      <c r="RC34" s="73"/>
      <c r="RD34" s="73"/>
      <c r="RE34" s="73"/>
      <c r="RF34" s="73"/>
      <c r="RG34" s="73"/>
      <c r="RH34" s="73"/>
      <c r="RI34" s="73"/>
      <c r="RJ34" s="73"/>
      <c r="RK34" s="73"/>
      <c r="RL34" s="73"/>
      <c r="RM34" s="73"/>
      <c r="RN34" s="73"/>
      <c r="RO34" s="73"/>
      <c r="RP34" s="73"/>
      <c r="RQ34" s="73"/>
      <c r="RR34" s="73"/>
      <c r="RS34" s="73"/>
      <c r="RT34" s="73"/>
      <c r="RU34" s="73"/>
      <c r="RV34" s="73"/>
      <c r="RW34" s="73"/>
      <c r="RX34" s="73"/>
      <c r="RY34" s="73"/>
      <c r="RZ34" s="73"/>
      <c r="SA34" s="73"/>
      <c r="SB34" s="73"/>
      <c r="SC34" s="73"/>
      <c r="SD34" s="73"/>
      <c r="SE34" s="73"/>
      <c r="SF34" s="73"/>
      <c r="SG34" s="73"/>
      <c r="SH34" s="73"/>
      <c r="SI34" s="73"/>
      <c r="SJ34" s="73"/>
      <c r="SK34" s="73"/>
      <c r="SL34" s="73"/>
      <c r="SM34" s="73"/>
      <c r="SN34" s="73"/>
      <c r="SO34" s="73"/>
      <c r="SP34" s="73"/>
      <c r="SQ34" s="73"/>
      <c r="SR34" s="73"/>
      <c r="SS34" s="73"/>
      <c r="ST34" s="73"/>
      <c r="SU34" s="73"/>
      <c r="SV34" s="73"/>
      <c r="SW34" s="73"/>
      <c r="SX34" s="73"/>
      <c r="SY34" s="73"/>
    </row>
    <row r="35" spans="1:519">
      <c r="A35" s="71" t="s">
        <v>124</v>
      </c>
      <c r="B35" s="72">
        <f t="shared" si="9"/>
        <v>0.14537119995</v>
      </c>
      <c r="C35" s="72">
        <f t="shared" si="10"/>
        <v>0.68796016874999999</v>
      </c>
      <c r="D35" s="72">
        <f t="shared" si="11"/>
        <v>0.40918571684999999</v>
      </c>
      <c r="E35" s="72">
        <f t="shared" si="12"/>
        <v>0.33869686522500003</v>
      </c>
      <c r="F35" s="72">
        <f t="shared" si="13"/>
        <v>2.9923806825000003E-2</v>
      </c>
      <c r="G35" s="72">
        <f t="shared" si="14"/>
        <v>4.9560689924999991E-2</v>
      </c>
      <c r="H35" s="72">
        <f t="shared" si="15"/>
        <v>7.5098873699999999E-2</v>
      </c>
      <c r="I35" s="72">
        <f t="shared" si="16"/>
        <v>8.1720613349999999E-2</v>
      </c>
      <c r="J35" s="72">
        <f t="shared" si="17"/>
        <v>3.36677274E-2</v>
      </c>
      <c r="K35" s="72">
        <f t="shared" si="18"/>
        <v>0.12311632822499999</v>
      </c>
      <c r="L35" s="72">
        <f t="shared" si="19"/>
        <v>1.0476678690000001</v>
      </c>
      <c r="M35" s="72">
        <f t="shared" si="20"/>
        <v>1.4184380475000001E-2</v>
      </c>
      <c r="N35" s="72">
        <f t="shared" si="21"/>
        <v>2.4813807975000005E-2</v>
      </c>
      <c r="O35" s="72">
        <f t="shared" si="22"/>
        <v>8.8854140250000015E-3</v>
      </c>
      <c r="P35" s="72">
        <f t="shared" si="23"/>
        <v>9.4916850750000007E-3</v>
      </c>
      <c r="Q35" s="72">
        <f t="shared" si="24"/>
        <v>1.9058169824999995E-2</v>
      </c>
      <c r="R35" s="72">
        <f t="shared" si="25"/>
        <v>5.3186505749999993E-3</v>
      </c>
      <c r="S35" s="72">
        <f t="shared" si="26"/>
        <v>0</v>
      </c>
      <c r="T35" s="72">
        <f t="shared" si="27"/>
        <v>0</v>
      </c>
      <c r="U35" s="72">
        <f t="shared" si="28"/>
        <v>0</v>
      </c>
      <c r="V35" s="72">
        <f t="shared" si="29"/>
        <v>0</v>
      </c>
      <c r="W35" s="72">
        <f t="shared" si="30"/>
        <v>0</v>
      </c>
      <c r="X35" s="72">
        <f t="shared" si="31"/>
        <v>7.0862849999999995E-4</v>
      </c>
      <c r="Y35" s="72">
        <f t="shared" si="32"/>
        <v>0</v>
      </c>
      <c r="Z35" s="72">
        <f t="shared" si="33"/>
        <v>0</v>
      </c>
      <c r="AA35" s="72">
        <f t="shared" si="34"/>
        <v>0</v>
      </c>
      <c r="AB35" s="72"/>
      <c r="AD35" s="73">
        <v>9.4483799999999993E-2</v>
      </c>
      <c r="AE35" s="73">
        <v>1.1416792499999999</v>
      </c>
      <c r="AF35" s="73">
        <v>8.1256067999999999</v>
      </c>
      <c r="AG35" s="73">
        <v>1.2204157499999999</v>
      </c>
      <c r="AH35" s="73">
        <v>7.9523865000000002</v>
      </c>
      <c r="AI35" s="73">
        <v>18.463709250000001</v>
      </c>
      <c r="AJ35" s="73">
        <v>6.6138659999999998</v>
      </c>
      <c r="AK35" s="73">
        <v>11.708117549999999</v>
      </c>
      <c r="AL35" s="73">
        <v>35.746371000000003</v>
      </c>
      <c r="AM35" s="73">
        <v>10.471954500000001</v>
      </c>
      <c r="AN35" s="73">
        <v>18.794402550000001</v>
      </c>
      <c r="AO35" s="73">
        <v>25.038207</v>
      </c>
      <c r="AP35" s="73">
        <v>47.832423750000004</v>
      </c>
      <c r="AQ35" s="73">
        <v>43.045244550000007</v>
      </c>
      <c r="AR35" s="73">
        <v>16.849610999999999</v>
      </c>
      <c r="AS35" s="73">
        <v>20.747067749999999</v>
      </c>
      <c r="AT35" s="73">
        <v>28.699454249999999</v>
      </c>
      <c r="AU35" s="73">
        <v>11.928579750000001</v>
      </c>
      <c r="AV35" s="73">
        <v>52.300720124999998</v>
      </c>
      <c r="AW35" s="73">
        <v>88.306921575000004</v>
      </c>
      <c r="AX35" s="73">
        <v>69.201509849999994</v>
      </c>
      <c r="AY35" s="73">
        <v>61.650679500000003</v>
      </c>
      <c r="AZ35" s="73">
        <v>93.89327625</v>
      </c>
      <c r="BA35" s="73">
        <v>153.50468039999998</v>
      </c>
      <c r="BB35" s="73">
        <v>40.565044800000003</v>
      </c>
      <c r="BC35" s="73">
        <v>35.588898</v>
      </c>
      <c r="BD35" s="73">
        <v>119.59680667500001</v>
      </c>
      <c r="BE35" s="73">
        <v>0.78736499999999998</v>
      </c>
      <c r="BF35" s="73">
        <v>1.8936128250000002</v>
      </c>
      <c r="BG35" s="73">
        <v>2.8660085999999998</v>
      </c>
      <c r="BH35" s="73"/>
      <c r="BI35" s="73">
        <v>1.4093833499999999</v>
      </c>
      <c r="BJ35" s="73">
        <v>51.320450699999995</v>
      </c>
      <c r="BK35" s="73">
        <v>81.20882610000001</v>
      </c>
      <c r="BL35" s="73">
        <v>19.518778350000002</v>
      </c>
      <c r="BM35" s="73">
        <v>54.430542449999997</v>
      </c>
      <c r="BN35" s="73">
        <v>68.331471524999998</v>
      </c>
      <c r="BO35" s="73">
        <v>33.738590250000001</v>
      </c>
      <c r="BP35" s="73">
        <v>63.103367925000008</v>
      </c>
      <c r="BQ35" s="73">
        <v>56.5643016</v>
      </c>
      <c r="BR35" s="73">
        <v>22.778469450000003</v>
      </c>
      <c r="BS35" s="73">
        <v>28.644338700000002</v>
      </c>
      <c r="BT35" s="73">
        <v>14.609557575</v>
      </c>
      <c r="BU35" s="73">
        <v>10.153071675</v>
      </c>
      <c r="BV35" s="73">
        <v>7.2437579999999997</v>
      </c>
      <c r="BW35" s="73">
        <v>0.82673324999999998</v>
      </c>
      <c r="BX35" s="73">
        <v>31.29775875</v>
      </c>
      <c r="BY35" s="73">
        <v>1.4054465250000001</v>
      </c>
      <c r="BZ35" s="73">
        <v>0.74799674999999999</v>
      </c>
      <c r="CA35" s="73">
        <v>5.8186273500000008</v>
      </c>
      <c r="CB35" s="73">
        <v>1.44087795</v>
      </c>
      <c r="CC35" s="73">
        <v>8.0665544249999996</v>
      </c>
      <c r="CD35" s="73">
        <v>6.1020787500000004</v>
      </c>
      <c r="CE35" s="73">
        <v>1.499930325</v>
      </c>
      <c r="CF35" s="73">
        <v>3.9013935749999997</v>
      </c>
      <c r="CG35" s="73">
        <v>0.96058529999999998</v>
      </c>
      <c r="CH35" s="73">
        <v>0.99995354999999997</v>
      </c>
      <c r="CI35" s="73">
        <v>0.38580885000000004</v>
      </c>
      <c r="CJ35" s="73"/>
      <c r="CK35" s="73"/>
      <c r="CL35" s="73">
        <v>2.6416095749999999</v>
      </c>
      <c r="CM35" s="73">
        <v>6.7201602749999996</v>
      </c>
      <c r="CN35" s="73"/>
      <c r="CO35" s="73">
        <v>6.932748825</v>
      </c>
      <c r="CP35" s="73">
        <v>16.25908725</v>
      </c>
      <c r="CQ35" s="73">
        <v>1.39363605</v>
      </c>
      <c r="CR35" s="73">
        <v>0.73224945000000008</v>
      </c>
      <c r="CS35" s="73"/>
      <c r="CT35" s="73">
        <v>2.9526187500000001</v>
      </c>
      <c r="CU35" s="73">
        <v>9.0153292500000006</v>
      </c>
      <c r="CV35" s="73">
        <v>2.9132505000000002</v>
      </c>
      <c r="CW35" s="73"/>
      <c r="CX35" s="73">
        <v>2.3502845250000002</v>
      </c>
      <c r="CY35" s="73">
        <v>1.4959935</v>
      </c>
      <c r="CZ35" s="73">
        <v>2.9526187500000001</v>
      </c>
      <c r="DA35" s="73"/>
      <c r="DB35" s="73"/>
      <c r="DC35" s="73">
        <v>12.948217424999999</v>
      </c>
      <c r="DD35" s="73">
        <v>11.731738500000001</v>
      </c>
      <c r="DE35" s="73">
        <v>11.69237025</v>
      </c>
      <c r="DF35" s="73">
        <v>2.9526187500000001</v>
      </c>
      <c r="DG35" s="73">
        <v>6.6138659999999998</v>
      </c>
      <c r="DH35" s="73">
        <v>8.5232261250000008</v>
      </c>
      <c r="DI35" s="73">
        <v>13.837939875</v>
      </c>
      <c r="DJ35" s="73">
        <v>16.129172024999999</v>
      </c>
      <c r="DK35" s="73">
        <v>12.2199048</v>
      </c>
      <c r="DL35" s="73">
        <v>7.1965161000000002</v>
      </c>
      <c r="DM35" s="73">
        <v>7.3421786249999998</v>
      </c>
      <c r="DN35" s="73">
        <v>4.3462548000000005</v>
      </c>
      <c r="DO35" s="73">
        <v>7.9917547500000001</v>
      </c>
      <c r="DP35" s="73">
        <v>4.2399605249999999</v>
      </c>
      <c r="DQ35" s="73">
        <v>6.0902682749999997</v>
      </c>
      <c r="DR35" s="73">
        <v>5.7831959250000002</v>
      </c>
      <c r="DS35" s="73">
        <v>5.2753455000000002</v>
      </c>
      <c r="DT35" s="73">
        <v>4.3186970250000005</v>
      </c>
      <c r="DU35" s="73">
        <v>0.78736499999999998</v>
      </c>
      <c r="DV35" s="73">
        <v>0.78736499999999998</v>
      </c>
      <c r="DW35" s="73">
        <v>0.78736499999999998</v>
      </c>
      <c r="DX35" s="73">
        <v>2.4093369</v>
      </c>
      <c r="DY35" s="73">
        <v>3.2478806250000001</v>
      </c>
      <c r="DZ35" s="73">
        <v>0.78736499999999998</v>
      </c>
      <c r="EA35" s="73">
        <v>5.5115549999999999E-2</v>
      </c>
      <c r="EB35" s="73">
        <v>0.78736499999999998</v>
      </c>
      <c r="EC35" s="73">
        <v>18.62118225</v>
      </c>
      <c r="ED35" s="73">
        <v>0.69288120000000009</v>
      </c>
      <c r="EE35" s="73">
        <v>0.78736499999999998</v>
      </c>
      <c r="EF35" s="73">
        <v>0.78736499999999998</v>
      </c>
      <c r="EG35" s="73">
        <v>3.9171408749999999</v>
      </c>
      <c r="EH35" s="73">
        <v>2.6612936999999999</v>
      </c>
      <c r="EI35" s="73"/>
      <c r="EJ35" s="73">
        <v>12.76318665</v>
      </c>
      <c r="EK35" s="73">
        <v>0.78736499999999998</v>
      </c>
      <c r="EL35" s="73">
        <v>1.5668563499999999</v>
      </c>
      <c r="EM35" s="73">
        <v>13.585983075000001</v>
      </c>
      <c r="EN35" s="73">
        <v>37.195122599999998</v>
      </c>
      <c r="EO35" s="73">
        <v>33.089014124999999</v>
      </c>
      <c r="EP35" s="73">
        <v>8.5980258000000003</v>
      </c>
      <c r="EQ35" s="73">
        <v>0.78736499999999998</v>
      </c>
      <c r="ER35" s="73">
        <v>12.082115925</v>
      </c>
      <c r="ES35" s="73"/>
      <c r="ET35" s="73">
        <v>33.400023300000001</v>
      </c>
      <c r="EU35" s="73">
        <v>44.895552300000006</v>
      </c>
      <c r="EV35" s="73">
        <v>1.57473</v>
      </c>
      <c r="EW35" s="73">
        <v>0.50785042499999999</v>
      </c>
      <c r="EX35" s="73">
        <v>154.638486</v>
      </c>
      <c r="EY35" s="73">
        <v>179.87353425000001</v>
      </c>
      <c r="EZ35" s="73">
        <v>249.13409647500001</v>
      </c>
      <c r="FA35" s="73">
        <v>155.38648275</v>
      </c>
      <c r="FB35" s="73">
        <v>85.232261250000008</v>
      </c>
      <c r="FC35" s="73">
        <v>49.761468000000001</v>
      </c>
      <c r="FD35" s="73">
        <v>70.587272249999998</v>
      </c>
      <c r="FE35" s="73">
        <v>22.676112</v>
      </c>
      <c r="FF35" s="73">
        <v>1.5668563499999999</v>
      </c>
      <c r="FG35" s="73">
        <v>0.78736499999999998</v>
      </c>
      <c r="FH35" s="73">
        <v>1.57473</v>
      </c>
      <c r="FI35" s="73">
        <v>0.79917547500000008</v>
      </c>
      <c r="FJ35" s="73">
        <v>0.78736499999999998</v>
      </c>
      <c r="FK35" s="73">
        <v>0.78736499999999998</v>
      </c>
      <c r="FL35" s="73">
        <v>1.58260365</v>
      </c>
      <c r="FM35" s="73">
        <v>1.57473</v>
      </c>
      <c r="FN35" s="73">
        <v>1.57473</v>
      </c>
      <c r="FO35" s="73">
        <v>0.78736499999999998</v>
      </c>
      <c r="FP35" s="73">
        <v>0.78736499999999998</v>
      </c>
      <c r="FQ35" s="73">
        <v>1.57473</v>
      </c>
      <c r="FR35" s="73">
        <v>0.78736499999999998</v>
      </c>
      <c r="FS35" s="73">
        <v>6.8500755</v>
      </c>
      <c r="FT35" s="73">
        <v>2.3227267500000002</v>
      </c>
      <c r="FU35" s="73">
        <v>5.7083962499999998</v>
      </c>
      <c r="FV35" s="73">
        <v>0.77161770000000007</v>
      </c>
      <c r="FW35" s="73">
        <v>2.3109162750000003</v>
      </c>
      <c r="FX35" s="73">
        <v>0.78736499999999998</v>
      </c>
      <c r="FY35" s="73">
        <v>2.24399025</v>
      </c>
      <c r="FZ35" s="73">
        <v>1.5353617500000001</v>
      </c>
      <c r="GA35" s="73">
        <v>1.4959935</v>
      </c>
      <c r="GB35" s="73"/>
      <c r="GC35" s="73"/>
      <c r="GD35" s="73"/>
      <c r="GE35" s="73">
        <v>8.1098595000000007</v>
      </c>
      <c r="GF35" s="73"/>
      <c r="GG35" s="73"/>
      <c r="GH35" s="73"/>
      <c r="GI35" s="73">
        <v>7.8736500000000011E-3</v>
      </c>
      <c r="GJ35" s="73">
        <v>0.76768087500000004</v>
      </c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>
        <v>2.2085588249999999</v>
      </c>
      <c r="GV35" s="73"/>
      <c r="GW35" s="73">
        <v>1.3385205</v>
      </c>
      <c r="GX35" s="73">
        <v>2.2046220000000001</v>
      </c>
      <c r="GY35" s="73">
        <v>1.4959935</v>
      </c>
      <c r="GZ35" s="73">
        <v>1.4959935</v>
      </c>
      <c r="HA35" s="73">
        <v>0.74799674999999999</v>
      </c>
      <c r="HB35" s="73">
        <v>1.8896760000000001</v>
      </c>
      <c r="HC35" s="73">
        <v>4.3698757500000003</v>
      </c>
      <c r="HD35" s="73">
        <v>2.24399025</v>
      </c>
      <c r="HE35" s="73"/>
      <c r="HF35" s="73">
        <v>1.578666825</v>
      </c>
      <c r="HG35" s="73">
        <v>1.85030775</v>
      </c>
      <c r="HH35" s="73"/>
      <c r="HI35" s="73">
        <v>2.5983045000000002</v>
      </c>
      <c r="HJ35" s="73">
        <v>0.74799674999999999</v>
      </c>
      <c r="HK35" s="73">
        <v>0.78736499999999998</v>
      </c>
      <c r="HL35" s="73">
        <v>0.74799674999999999</v>
      </c>
      <c r="HM35" s="73">
        <v>2.24399025</v>
      </c>
      <c r="HN35" s="73">
        <v>0.74799674999999999</v>
      </c>
      <c r="HO35" s="73">
        <v>0.74799674999999999</v>
      </c>
      <c r="HP35" s="73">
        <v>2.24399025</v>
      </c>
      <c r="HQ35" s="73">
        <v>1.578666825</v>
      </c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>
        <v>0.70862849999999999</v>
      </c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73"/>
      <c r="OR35" s="73"/>
      <c r="OS35" s="73"/>
      <c r="OT35" s="73"/>
      <c r="OU35" s="73"/>
      <c r="OV35" s="73"/>
      <c r="OW35" s="73"/>
      <c r="OX35" s="73"/>
      <c r="OY35" s="73"/>
      <c r="OZ35" s="73"/>
      <c r="PA35" s="73"/>
      <c r="PB35" s="73"/>
      <c r="PC35" s="73"/>
      <c r="PD35" s="73"/>
      <c r="PE35" s="73"/>
      <c r="PF35" s="73"/>
      <c r="PG35" s="73"/>
      <c r="PH35" s="73"/>
      <c r="PI35" s="73"/>
      <c r="PJ35" s="73"/>
      <c r="PK35" s="73"/>
      <c r="PL35" s="73"/>
      <c r="PM35" s="73"/>
      <c r="PN35" s="73"/>
      <c r="PO35" s="73"/>
      <c r="PP35" s="73"/>
      <c r="PQ35" s="73"/>
      <c r="PR35" s="73"/>
      <c r="PS35" s="73"/>
      <c r="PT35" s="73"/>
      <c r="PU35" s="73"/>
      <c r="PV35" s="73"/>
      <c r="PW35" s="73"/>
      <c r="PX35" s="73"/>
      <c r="PY35" s="73"/>
      <c r="PZ35" s="73"/>
      <c r="QA35" s="73"/>
      <c r="QB35" s="73"/>
      <c r="QC35" s="73"/>
      <c r="QD35" s="73"/>
      <c r="QE35" s="73"/>
      <c r="QF35" s="73"/>
      <c r="QG35" s="73"/>
      <c r="QH35" s="73"/>
      <c r="QI35" s="73"/>
      <c r="QJ35" s="73"/>
      <c r="QK35" s="73"/>
      <c r="QL35" s="73"/>
      <c r="QM35" s="73"/>
      <c r="QN35" s="73"/>
      <c r="QO35" s="73"/>
      <c r="QP35" s="73"/>
      <c r="QQ35" s="73"/>
      <c r="QR35" s="73"/>
      <c r="QS35" s="73"/>
      <c r="QT35" s="73"/>
      <c r="QU35" s="73"/>
      <c r="QV35" s="73"/>
      <c r="QW35" s="73"/>
      <c r="QX35" s="73"/>
      <c r="QY35" s="73"/>
      <c r="QZ35" s="73"/>
      <c r="RA35" s="73"/>
      <c r="RB35" s="73"/>
      <c r="RC35" s="73"/>
      <c r="RD35" s="73"/>
      <c r="RE35" s="73"/>
      <c r="RF35" s="73"/>
      <c r="RG35" s="73"/>
      <c r="RH35" s="73"/>
      <c r="RI35" s="73"/>
      <c r="RJ35" s="73"/>
      <c r="RK35" s="73"/>
      <c r="RL35" s="73"/>
      <c r="RM35" s="73"/>
      <c r="RN35" s="73"/>
      <c r="RO35" s="73"/>
      <c r="RP35" s="73"/>
      <c r="RQ35" s="73"/>
      <c r="RR35" s="73"/>
      <c r="RS35" s="73"/>
      <c r="RT35" s="73"/>
      <c r="RU35" s="73"/>
      <c r="RV35" s="73"/>
      <c r="RW35" s="73"/>
      <c r="RX35" s="73"/>
      <c r="RY35" s="73"/>
      <c r="RZ35" s="73"/>
      <c r="SA35" s="73"/>
      <c r="SB35" s="73"/>
      <c r="SC35" s="73"/>
      <c r="SD35" s="73"/>
      <c r="SE35" s="73"/>
      <c r="SF35" s="73"/>
      <c r="SG35" s="73"/>
      <c r="SH35" s="73"/>
      <c r="SI35" s="73"/>
      <c r="SJ35" s="73"/>
      <c r="SK35" s="73"/>
      <c r="SL35" s="73"/>
      <c r="SM35" s="73"/>
      <c r="SN35" s="73"/>
      <c r="SO35" s="73"/>
      <c r="SP35" s="73"/>
      <c r="SQ35" s="73"/>
      <c r="SR35" s="73"/>
      <c r="SS35" s="73"/>
      <c r="ST35" s="73"/>
      <c r="SU35" s="73"/>
      <c r="SV35" s="73"/>
      <c r="SW35" s="73"/>
      <c r="SX35" s="73"/>
      <c r="SY35" s="73"/>
    </row>
    <row r="36" spans="1:519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>
        <f t="shared" ref="DB36:FM36" si="35">DB37+DB59</f>
        <v>0</v>
      </c>
      <c r="DC36" s="73">
        <f t="shared" si="35"/>
        <v>208.13600092500002</v>
      </c>
      <c r="DD36" s="73">
        <f t="shared" si="35"/>
        <v>1717.987124925</v>
      </c>
      <c r="DE36" s="73">
        <f t="shared" si="35"/>
        <v>11588.386891275</v>
      </c>
      <c r="DF36" s="73">
        <f t="shared" si="35"/>
        <v>3157.13680875</v>
      </c>
      <c r="DG36" s="73">
        <f t="shared" si="35"/>
        <v>2.1810010499999999</v>
      </c>
      <c r="DH36" s="73">
        <f t="shared" si="35"/>
        <v>119.9156895</v>
      </c>
      <c r="DI36" s="73">
        <f t="shared" si="35"/>
        <v>217.18676160000001</v>
      </c>
      <c r="DJ36" s="73">
        <f t="shared" si="35"/>
        <v>82.673325000000006</v>
      </c>
      <c r="DK36" s="73">
        <f t="shared" si="35"/>
        <v>398.09174400000001</v>
      </c>
      <c r="DL36" s="73">
        <f t="shared" si="35"/>
        <v>124.7973525</v>
      </c>
      <c r="DM36" s="73">
        <f t="shared" si="35"/>
        <v>7.0351062750000004</v>
      </c>
      <c r="DN36" s="73">
        <f t="shared" si="35"/>
        <v>20.109302100000001</v>
      </c>
      <c r="DO36" s="73">
        <f t="shared" si="35"/>
        <v>139.4423415</v>
      </c>
      <c r="DP36" s="73">
        <f t="shared" si="35"/>
        <v>6.6926025000000005</v>
      </c>
      <c r="DQ36" s="73">
        <f t="shared" si="35"/>
        <v>0.8031123</v>
      </c>
      <c r="DR36" s="73">
        <f t="shared" si="35"/>
        <v>210.16740262499999</v>
      </c>
      <c r="DS36" s="73">
        <f t="shared" si="35"/>
        <v>0.7243757999999999</v>
      </c>
      <c r="DT36" s="73">
        <f t="shared" si="35"/>
        <v>732.4856595</v>
      </c>
      <c r="DU36" s="73">
        <f t="shared" si="35"/>
        <v>1.1377424249999999</v>
      </c>
      <c r="DV36" s="73">
        <f t="shared" si="35"/>
        <v>1.5078039749999999</v>
      </c>
      <c r="DW36" s="73">
        <f t="shared" si="35"/>
        <v>913.73314567499995</v>
      </c>
      <c r="DX36" s="73">
        <f t="shared" si="35"/>
        <v>130.87187347500003</v>
      </c>
      <c r="DY36" s="73">
        <f t="shared" si="35"/>
        <v>2134.8063454500002</v>
      </c>
      <c r="DZ36" s="73">
        <f t="shared" si="35"/>
        <v>0</v>
      </c>
      <c r="EA36" s="73">
        <f t="shared" si="35"/>
        <v>1.8778655249999998</v>
      </c>
      <c r="EB36" s="73">
        <f t="shared" si="35"/>
        <v>101.0504241</v>
      </c>
      <c r="EC36" s="73">
        <f t="shared" si="35"/>
        <v>0.68894437500000005</v>
      </c>
      <c r="ED36" s="73">
        <f t="shared" si="35"/>
        <v>491.3315073</v>
      </c>
      <c r="EE36" s="73">
        <f t="shared" si="35"/>
        <v>0.68500754999999991</v>
      </c>
      <c r="EF36" s="73">
        <f t="shared" si="35"/>
        <v>144.42636195</v>
      </c>
      <c r="EG36" s="73">
        <f t="shared" si="35"/>
        <v>0</v>
      </c>
      <c r="EH36" s="73">
        <f t="shared" si="35"/>
        <v>122.084880075</v>
      </c>
      <c r="EI36" s="73">
        <f t="shared" si="35"/>
        <v>0.7243757999999999</v>
      </c>
      <c r="EJ36" s="73">
        <f t="shared" si="35"/>
        <v>0.72831262500000005</v>
      </c>
      <c r="EK36" s="73">
        <f t="shared" si="35"/>
        <v>0</v>
      </c>
      <c r="EL36" s="73">
        <f t="shared" si="35"/>
        <v>0.74012310000000003</v>
      </c>
      <c r="EM36" s="73">
        <f t="shared" si="35"/>
        <v>2.8778190750000001</v>
      </c>
      <c r="EN36" s="73">
        <f t="shared" si="35"/>
        <v>284.24663864999997</v>
      </c>
      <c r="EO36" s="73">
        <f t="shared" si="35"/>
        <v>0.70862849999999999</v>
      </c>
      <c r="EP36" s="73">
        <f t="shared" si="35"/>
        <v>2.1770642249999996</v>
      </c>
      <c r="EQ36" s="73">
        <f t="shared" si="35"/>
        <v>1.499930325</v>
      </c>
      <c r="ER36" s="73">
        <f t="shared" si="35"/>
        <v>0.72831262500000005</v>
      </c>
      <c r="ES36" s="73">
        <f t="shared" si="35"/>
        <v>162.984555</v>
      </c>
      <c r="ET36" s="73">
        <f t="shared" si="35"/>
        <v>0.74012310000000003</v>
      </c>
      <c r="EU36" s="73">
        <f t="shared" si="35"/>
        <v>617.01858225000001</v>
      </c>
      <c r="EV36" s="73">
        <f t="shared" si="35"/>
        <v>232.20574897500001</v>
      </c>
      <c r="EW36" s="73">
        <f t="shared" si="35"/>
        <v>0</v>
      </c>
      <c r="EX36" s="73">
        <f t="shared" si="35"/>
        <v>309.78875925</v>
      </c>
      <c r="EY36" s="73">
        <f t="shared" si="35"/>
        <v>458.64404932500003</v>
      </c>
      <c r="EZ36" s="73">
        <f t="shared" si="35"/>
        <v>22.589501849999998</v>
      </c>
      <c r="FA36" s="73">
        <f t="shared" si="35"/>
        <v>1559.24253045</v>
      </c>
      <c r="FB36" s="73">
        <f t="shared" si="35"/>
        <v>0.11810475000000001</v>
      </c>
      <c r="FC36" s="73">
        <f t="shared" si="35"/>
        <v>7.3618627500000002</v>
      </c>
      <c r="FD36" s="73">
        <f t="shared" si="35"/>
        <v>0</v>
      </c>
      <c r="FE36" s="73">
        <f t="shared" si="35"/>
        <v>510.3227511</v>
      </c>
      <c r="FF36" s="73">
        <f t="shared" si="35"/>
        <v>8.3381953500000012</v>
      </c>
      <c r="FG36" s="73">
        <f t="shared" si="35"/>
        <v>0</v>
      </c>
      <c r="FH36" s="73">
        <f t="shared" si="35"/>
        <v>40.698896849999997</v>
      </c>
      <c r="FI36" s="73">
        <f t="shared" si="35"/>
        <v>270.16855244999999</v>
      </c>
      <c r="FJ36" s="73">
        <f t="shared" si="35"/>
        <v>76.378341825000007</v>
      </c>
      <c r="FK36" s="73">
        <f t="shared" si="35"/>
        <v>28.467181575000001</v>
      </c>
      <c r="FL36" s="73">
        <f t="shared" si="35"/>
        <v>255.448763775</v>
      </c>
      <c r="FM36" s="73">
        <f t="shared" si="35"/>
        <v>0.81098595000000007</v>
      </c>
      <c r="FN36" s="73">
        <f t="shared" ref="FN36:HY36" si="36">FN37+FN59</f>
        <v>0.70075485000000004</v>
      </c>
      <c r="FO36" s="73">
        <f t="shared" si="36"/>
        <v>0.94483800000000007</v>
      </c>
      <c r="FP36" s="73">
        <f t="shared" si="36"/>
        <v>0</v>
      </c>
      <c r="FQ36" s="73">
        <f t="shared" si="36"/>
        <v>0.153536175</v>
      </c>
      <c r="FR36" s="73">
        <f t="shared" si="36"/>
        <v>14.487515999999999</v>
      </c>
      <c r="FS36" s="73">
        <f t="shared" si="36"/>
        <v>0</v>
      </c>
      <c r="FT36" s="73">
        <f t="shared" si="36"/>
        <v>0</v>
      </c>
      <c r="FU36" s="73">
        <f t="shared" si="36"/>
        <v>0</v>
      </c>
      <c r="FV36" s="73">
        <f t="shared" si="36"/>
        <v>0</v>
      </c>
      <c r="FW36" s="73">
        <f t="shared" si="36"/>
        <v>4.7241900000000001</v>
      </c>
      <c r="FX36" s="73">
        <f t="shared" si="36"/>
        <v>369.74266717500001</v>
      </c>
      <c r="FY36" s="73">
        <f t="shared" si="36"/>
        <v>0.17322030000000002</v>
      </c>
      <c r="FZ36" s="73">
        <f t="shared" si="36"/>
        <v>0</v>
      </c>
      <c r="GA36" s="73">
        <f t="shared" si="36"/>
        <v>161.80350749999999</v>
      </c>
      <c r="GB36" s="73">
        <f t="shared" si="36"/>
        <v>11.574265500000001</v>
      </c>
      <c r="GC36" s="73">
        <f t="shared" si="36"/>
        <v>25.116943500000001</v>
      </c>
      <c r="GD36" s="73">
        <f t="shared" si="36"/>
        <v>34.329113999999997</v>
      </c>
      <c r="GE36" s="73">
        <f t="shared" si="36"/>
        <v>14.7237255</v>
      </c>
      <c r="GF36" s="73">
        <f t="shared" si="36"/>
        <v>0</v>
      </c>
      <c r="GG36" s="73">
        <f t="shared" si="36"/>
        <v>0</v>
      </c>
      <c r="GH36" s="73">
        <f t="shared" si="36"/>
        <v>22.754848500000001</v>
      </c>
      <c r="GI36" s="73">
        <f t="shared" si="36"/>
        <v>3.3463012500000002</v>
      </c>
      <c r="GJ36" s="73">
        <f t="shared" si="36"/>
        <v>7.0351062750000004</v>
      </c>
      <c r="GK36" s="73">
        <f t="shared" si="36"/>
        <v>12.87341775</v>
      </c>
      <c r="GL36" s="73">
        <f t="shared" si="36"/>
        <v>0</v>
      </c>
      <c r="GM36" s="73">
        <f t="shared" si="36"/>
        <v>0</v>
      </c>
      <c r="GN36" s="73">
        <f t="shared" si="36"/>
        <v>0</v>
      </c>
      <c r="GO36" s="73">
        <f t="shared" si="36"/>
        <v>0</v>
      </c>
      <c r="GP36" s="73">
        <f t="shared" si="36"/>
        <v>302.23005525000002</v>
      </c>
      <c r="GQ36" s="73">
        <f t="shared" si="36"/>
        <v>1125.10521675</v>
      </c>
      <c r="GR36" s="73">
        <f t="shared" si="36"/>
        <v>0</v>
      </c>
      <c r="GS36" s="73">
        <f t="shared" si="36"/>
        <v>0</v>
      </c>
      <c r="GT36" s="73">
        <f t="shared" si="36"/>
        <v>143.33979825</v>
      </c>
      <c r="GU36" s="73">
        <f t="shared" si="36"/>
        <v>20.014818299999998</v>
      </c>
      <c r="GV36" s="73">
        <f t="shared" si="36"/>
        <v>52.458193125000001</v>
      </c>
      <c r="GW36" s="73">
        <f t="shared" si="36"/>
        <v>295.75397812499995</v>
      </c>
      <c r="GX36" s="73">
        <f t="shared" si="36"/>
        <v>0</v>
      </c>
      <c r="GY36" s="73">
        <f t="shared" si="36"/>
        <v>0</v>
      </c>
      <c r="GZ36" s="73">
        <f t="shared" si="36"/>
        <v>0</v>
      </c>
      <c r="HA36" s="73">
        <f t="shared" si="36"/>
        <v>0</v>
      </c>
      <c r="HB36" s="73">
        <f t="shared" si="36"/>
        <v>0</v>
      </c>
      <c r="HC36" s="73">
        <f t="shared" si="36"/>
        <v>0.78736499999999998</v>
      </c>
      <c r="HD36" s="73">
        <f t="shared" si="36"/>
        <v>0.78736499999999998</v>
      </c>
      <c r="HE36" s="73">
        <f t="shared" si="36"/>
        <v>0</v>
      </c>
      <c r="HF36" s="73">
        <f t="shared" si="36"/>
        <v>2.1928115250000002</v>
      </c>
      <c r="HG36" s="73">
        <f t="shared" si="36"/>
        <v>29.59705035</v>
      </c>
      <c r="HH36" s="73">
        <f t="shared" si="36"/>
        <v>0.42911392500000001</v>
      </c>
      <c r="HI36" s="73">
        <f t="shared" si="36"/>
        <v>0</v>
      </c>
      <c r="HJ36" s="73">
        <f t="shared" si="36"/>
        <v>7.2043897499999998</v>
      </c>
      <c r="HK36" s="73">
        <f t="shared" si="36"/>
        <v>0</v>
      </c>
      <c r="HL36" s="73">
        <f t="shared" si="36"/>
        <v>0</v>
      </c>
      <c r="HM36" s="73">
        <f t="shared" si="36"/>
        <v>0</v>
      </c>
      <c r="HN36" s="73">
        <f t="shared" si="36"/>
        <v>0</v>
      </c>
      <c r="HO36" s="73">
        <f t="shared" si="36"/>
        <v>0</v>
      </c>
      <c r="HP36" s="73">
        <f t="shared" si="36"/>
        <v>0</v>
      </c>
      <c r="HQ36" s="73">
        <f t="shared" si="36"/>
        <v>1.5747300000000002E-2</v>
      </c>
      <c r="HR36" s="73">
        <f t="shared" si="36"/>
        <v>0</v>
      </c>
      <c r="HS36" s="73">
        <f t="shared" si="36"/>
        <v>1.5747299999999999E-2</v>
      </c>
      <c r="HT36" s="73">
        <f t="shared" si="36"/>
        <v>0</v>
      </c>
      <c r="HU36" s="73">
        <f t="shared" si="36"/>
        <v>5.9052375000000001</v>
      </c>
      <c r="HV36" s="73">
        <f t="shared" si="36"/>
        <v>40.155614999999997</v>
      </c>
      <c r="HW36" s="73">
        <f t="shared" si="36"/>
        <v>0</v>
      </c>
      <c r="HX36" s="73">
        <f t="shared" si="36"/>
        <v>0.177157125</v>
      </c>
      <c r="HY36" s="73">
        <f t="shared" si="36"/>
        <v>26.770409999999998</v>
      </c>
      <c r="HZ36" s="73">
        <f t="shared" ref="HZ36:KK36" si="37">HZ37+HZ59</f>
        <v>0</v>
      </c>
      <c r="IA36" s="73">
        <f t="shared" si="37"/>
        <v>0</v>
      </c>
      <c r="IB36" s="73">
        <f t="shared" si="37"/>
        <v>0</v>
      </c>
      <c r="IC36" s="73">
        <f t="shared" si="37"/>
        <v>0</v>
      </c>
      <c r="ID36" s="73">
        <f t="shared" si="37"/>
        <v>30.809592450000004</v>
      </c>
      <c r="IE36" s="73">
        <f t="shared" si="37"/>
        <v>10.160945325</v>
      </c>
      <c r="IF36" s="73">
        <f t="shared" si="37"/>
        <v>12.326199075</v>
      </c>
      <c r="IG36" s="73">
        <f t="shared" si="37"/>
        <v>0.79130182500000001</v>
      </c>
      <c r="IH36" s="73">
        <f t="shared" si="37"/>
        <v>5.5115550000000004</v>
      </c>
      <c r="II36" s="73">
        <f t="shared" si="37"/>
        <v>22.321797750000002</v>
      </c>
      <c r="IJ36" s="73">
        <f t="shared" si="37"/>
        <v>10.90500525</v>
      </c>
      <c r="IK36" s="73">
        <f t="shared" si="37"/>
        <v>53.517199050000002</v>
      </c>
      <c r="IL36" s="73">
        <f t="shared" si="37"/>
        <v>72.16200225</v>
      </c>
      <c r="IM36" s="73">
        <f t="shared" si="37"/>
        <v>42.832656</v>
      </c>
      <c r="IN36" s="73">
        <f t="shared" si="37"/>
        <v>36.053443350000002</v>
      </c>
      <c r="IO36" s="73">
        <f t="shared" si="37"/>
        <v>2.7557775000000002</v>
      </c>
      <c r="IP36" s="73">
        <f t="shared" si="37"/>
        <v>57.745349100000006</v>
      </c>
      <c r="IQ36" s="73">
        <f t="shared" si="37"/>
        <v>69.851085975000004</v>
      </c>
      <c r="IR36" s="73">
        <f t="shared" si="37"/>
        <v>113.32544445000001</v>
      </c>
      <c r="IS36" s="73">
        <f t="shared" si="37"/>
        <v>73.500522750000002</v>
      </c>
      <c r="IT36" s="73">
        <f t="shared" si="37"/>
        <v>44.91917325</v>
      </c>
      <c r="IU36" s="73">
        <f t="shared" si="37"/>
        <v>53.658924749999997</v>
      </c>
      <c r="IV36" s="73">
        <f t="shared" si="37"/>
        <v>50.312623500000001</v>
      </c>
      <c r="IW36" s="73">
        <f t="shared" si="37"/>
        <v>24.349262625000001</v>
      </c>
      <c r="IX36" s="73">
        <f t="shared" si="37"/>
        <v>0</v>
      </c>
      <c r="IY36" s="73">
        <f t="shared" si="37"/>
        <v>75.901985999999994</v>
      </c>
      <c r="IZ36" s="73">
        <f t="shared" si="37"/>
        <v>54.643130999999997</v>
      </c>
      <c r="JA36" s="73">
        <f t="shared" si="37"/>
        <v>37.328974650000006</v>
      </c>
      <c r="JB36" s="73">
        <f t="shared" si="37"/>
        <v>21.002961374999998</v>
      </c>
      <c r="JC36" s="73">
        <f t="shared" si="37"/>
        <v>20.786435999999998</v>
      </c>
      <c r="JD36" s="73">
        <f t="shared" si="37"/>
        <v>41.588619299999998</v>
      </c>
      <c r="JE36" s="73">
        <f t="shared" si="37"/>
        <v>20.999024549999998</v>
      </c>
      <c r="JF36" s="73">
        <f t="shared" si="37"/>
        <v>27.790047674999997</v>
      </c>
      <c r="JG36" s="73">
        <f t="shared" si="37"/>
        <v>25.983045000000001</v>
      </c>
      <c r="JH36" s="73">
        <f t="shared" si="37"/>
        <v>10.393217999999999</v>
      </c>
      <c r="JI36" s="73">
        <f t="shared" si="37"/>
        <v>10.393217999999999</v>
      </c>
      <c r="JJ36" s="73">
        <f t="shared" si="37"/>
        <v>0</v>
      </c>
      <c r="JK36" s="73">
        <f t="shared" si="37"/>
        <v>0.82673324999999998</v>
      </c>
      <c r="JL36" s="73">
        <f t="shared" si="37"/>
        <v>3.9368249999999997E-3</v>
      </c>
      <c r="JM36" s="73">
        <f t="shared" si="37"/>
        <v>0.39368249999999999</v>
      </c>
      <c r="JN36" s="73">
        <f t="shared" si="37"/>
        <v>14.420589975</v>
      </c>
      <c r="JO36" s="73">
        <f t="shared" si="37"/>
        <v>18.211752449999999</v>
      </c>
      <c r="JP36" s="73">
        <f t="shared" si="37"/>
        <v>0</v>
      </c>
      <c r="JQ36" s="73">
        <f t="shared" si="37"/>
        <v>0</v>
      </c>
      <c r="JR36" s="73">
        <f t="shared" si="37"/>
        <v>0</v>
      </c>
      <c r="JS36" s="73">
        <f t="shared" si="37"/>
        <v>0</v>
      </c>
      <c r="JT36" s="73">
        <f t="shared" si="37"/>
        <v>0.82673324999999998</v>
      </c>
      <c r="JU36" s="73">
        <f t="shared" si="37"/>
        <v>0</v>
      </c>
      <c r="JV36" s="73">
        <f t="shared" si="37"/>
        <v>2.0077807499999998</v>
      </c>
      <c r="JW36" s="73">
        <f t="shared" si="37"/>
        <v>0.90546974999999996</v>
      </c>
      <c r="JX36" s="73">
        <f t="shared" si="37"/>
        <v>0</v>
      </c>
      <c r="JY36" s="73">
        <f t="shared" si="37"/>
        <v>0</v>
      </c>
      <c r="JZ36" s="73">
        <f t="shared" si="37"/>
        <v>0.35825107499999997</v>
      </c>
      <c r="KA36" s="73">
        <f t="shared" si="37"/>
        <v>51.690512249999998</v>
      </c>
      <c r="KB36" s="73">
        <f t="shared" si="37"/>
        <v>0</v>
      </c>
      <c r="KC36" s="73">
        <f t="shared" si="37"/>
        <v>0.39368249999999999</v>
      </c>
      <c r="KD36" s="73">
        <f t="shared" si="37"/>
        <v>0</v>
      </c>
      <c r="KE36" s="73">
        <f t="shared" si="37"/>
        <v>0</v>
      </c>
      <c r="KF36" s="73">
        <f t="shared" si="37"/>
        <v>0</v>
      </c>
      <c r="KG36" s="73">
        <f t="shared" si="37"/>
        <v>6.9918011999999994</v>
      </c>
      <c r="KH36" s="73">
        <f t="shared" si="37"/>
        <v>0</v>
      </c>
      <c r="KI36" s="73">
        <f t="shared" si="37"/>
        <v>0</v>
      </c>
      <c r="KJ36" s="73">
        <f t="shared" si="37"/>
        <v>0</v>
      </c>
      <c r="KK36" s="73">
        <f t="shared" si="37"/>
        <v>0</v>
      </c>
      <c r="KL36" s="73">
        <f t="shared" ref="KL36:MW36" si="38">KL37+KL59</f>
        <v>1.62984555</v>
      </c>
      <c r="KM36" s="73">
        <f t="shared" si="38"/>
        <v>0</v>
      </c>
      <c r="KN36" s="73">
        <f t="shared" si="38"/>
        <v>0</v>
      </c>
      <c r="KO36" s="73">
        <f t="shared" si="38"/>
        <v>0</v>
      </c>
      <c r="KP36" s="73">
        <f t="shared" si="38"/>
        <v>0.35825107499999997</v>
      </c>
      <c r="KQ36" s="73">
        <f t="shared" si="38"/>
        <v>0</v>
      </c>
      <c r="KR36" s="73">
        <f t="shared" si="38"/>
        <v>0</v>
      </c>
      <c r="KS36" s="73">
        <f t="shared" si="38"/>
        <v>0</v>
      </c>
      <c r="KT36" s="73">
        <f t="shared" si="38"/>
        <v>0</v>
      </c>
      <c r="KU36" s="73">
        <f t="shared" si="38"/>
        <v>0</v>
      </c>
      <c r="KV36" s="73">
        <f t="shared" si="38"/>
        <v>0</v>
      </c>
      <c r="KW36" s="73">
        <f t="shared" si="38"/>
        <v>0</v>
      </c>
      <c r="KX36" s="73">
        <f t="shared" si="38"/>
        <v>7.4799674999999996E-2</v>
      </c>
      <c r="KY36" s="73">
        <f t="shared" si="38"/>
        <v>1.1416792499999999</v>
      </c>
      <c r="KZ36" s="73">
        <f t="shared" si="38"/>
        <v>0.86610149999999997</v>
      </c>
      <c r="LA36" s="73">
        <f t="shared" si="38"/>
        <v>11.743548975000001</v>
      </c>
      <c r="LB36" s="73">
        <f t="shared" si="38"/>
        <v>0</v>
      </c>
      <c r="LC36" s="73">
        <f t="shared" si="38"/>
        <v>6.7713390000000002</v>
      </c>
      <c r="LD36" s="73">
        <f t="shared" si="38"/>
        <v>0</v>
      </c>
      <c r="LE36" s="73">
        <f t="shared" si="38"/>
        <v>0</v>
      </c>
      <c r="LF36" s="73">
        <f t="shared" si="38"/>
        <v>0</v>
      </c>
      <c r="LG36" s="73">
        <f t="shared" si="38"/>
        <v>0</v>
      </c>
      <c r="LH36" s="73">
        <f t="shared" si="38"/>
        <v>0</v>
      </c>
      <c r="LI36" s="73">
        <f t="shared" si="38"/>
        <v>0</v>
      </c>
      <c r="LJ36" s="73">
        <f t="shared" si="38"/>
        <v>0</v>
      </c>
      <c r="LK36" s="73">
        <f t="shared" si="38"/>
        <v>0</v>
      </c>
      <c r="LL36" s="73">
        <f t="shared" si="38"/>
        <v>0</v>
      </c>
      <c r="LM36" s="73">
        <f t="shared" si="38"/>
        <v>0</v>
      </c>
      <c r="LN36" s="73">
        <f t="shared" si="38"/>
        <v>0</v>
      </c>
      <c r="LO36" s="73">
        <f t="shared" si="38"/>
        <v>0</v>
      </c>
      <c r="LP36" s="73">
        <f t="shared" si="38"/>
        <v>0</v>
      </c>
      <c r="LQ36" s="73">
        <f t="shared" si="38"/>
        <v>0</v>
      </c>
      <c r="LR36" s="73">
        <f t="shared" si="38"/>
        <v>0</v>
      </c>
      <c r="LS36" s="73">
        <f t="shared" si="38"/>
        <v>0</v>
      </c>
      <c r="LT36" s="73">
        <f t="shared" si="38"/>
        <v>0</v>
      </c>
      <c r="LU36" s="73">
        <f t="shared" si="38"/>
        <v>0</v>
      </c>
      <c r="LV36" s="73">
        <f t="shared" si="38"/>
        <v>0</v>
      </c>
      <c r="LW36" s="73">
        <f t="shared" si="38"/>
        <v>0</v>
      </c>
      <c r="LX36" s="73">
        <f t="shared" si="38"/>
        <v>0</v>
      </c>
      <c r="LY36" s="73">
        <f t="shared" si="38"/>
        <v>0</v>
      </c>
      <c r="LZ36" s="73">
        <f t="shared" si="38"/>
        <v>0</v>
      </c>
      <c r="MA36" s="73">
        <f t="shared" si="38"/>
        <v>0</v>
      </c>
      <c r="MB36" s="73">
        <f t="shared" si="38"/>
        <v>0</v>
      </c>
      <c r="MC36" s="73">
        <f t="shared" si="38"/>
        <v>0</v>
      </c>
      <c r="MD36" s="73">
        <f t="shared" si="38"/>
        <v>0</v>
      </c>
      <c r="ME36" s="73">
        <f t="shared" si="38"/>
        <v>0</v>
      </c>
      <c r="MF36" s="73">
        <f t="shared" si="38"/>
        <v>0</v>
      </c>
      <c r="MG36" s="73">
        <f t="shared" si="38"/>
        <v>0</v>
      </c>
      <c r="MH36" s="73">
        <f t="shared" si="38"/>
        <v>0</v>
      </c>
      <c r="MI36" s="73">
        <f t="shared" si="38"/>
        <v>0</v>
      </c>
      <c r="MJ36" s="73">
        <f t="shared" si="38"/>
        <v>0</v>
      </c>
      <c r="MK36" s="73">
        <f t="shared" si="38"/>
        <v>0</v>
      </c>
      <c r="ML36" s="73">
        <f t="shared" si="38"/>
        <v>0</v>
      </c>
      <c r="MM36" s="73">
        <f t="shared" si="38"/>
        <v>0</v>
      </c>
      <c r="MN36" s="73">
        <f t="shared" si="38"/>
        <v>0</v>
      </c>
      <c r="MO36" s="73">
        <f t="shared" si="38"/>
        <v>0</v>
      </c>
      <c r="MP36" s="73">
        <f t="shared" si="38"/>
        <v>0</v>
      </c>
      <c r="MQ36" s="73">
        <f t="shared" si="38"/>
        <v>0</v>
      </c>
      <c r="MR36" s="73">
        <f t="shared" si="38"/>
        <v>0</v>
      </c>
      <c r="MS36" s="73">
        <f t="shared" si="38"/>
        <v>0</v>
      </c>
      <c r="MT36" s="73">
        <f t="shared" si="38"/>
        <v>0</v>
      </c>
      <c r="MU36" s="73">
        <f t="shared" si="38"/>
        <v>0</v>
      </c>
      <c r="MV36" s="73">
        <f t="shared" si="38"/>
        <v>0</v>
      </c>
      <c r="MW36" s="73">
        <f t="shared" si="38"/>
        <v>0</v>
      </c>
      <c r="MX36" s="73">
        <f t="shared" ref="MX36:NL36" si="39">MX37+MX59</f>
        <v>0</v>
      </c>
      <c r="MY36" s="73">
        <f t="shared" si="39"/>
        <v>0</v>
      </c>
      <c r="MZ36" s="73">
        <f t="shared" si="39"/>
        <v>0</v>
      </c>
      <c r="NA36" s="73">
        <f t="shared" si="39"/>
        <v>0</v>
      </c>
      <c r="NB36" s="73">
        <f t="shared" si="39"/>
        <v>0</v>
      </c>
      <c r="NC36" s="73">
        <f t="shared" si="39"/>
        <v>0</v>
      </c>
      <c r="ND36" s="73">
        <f t="shared" si="39"/>
        <v>0</v>
      </c>
      <c r="NE36" s="73">
        <f t="shared" si="39"/>
        <v>0</v>
      </c>
      <c r="NF36" s="73">
        <f t="shared" si="39"/>
        <v>0</v>
      </c>
      <c r="NG36" s="73">
        <f t="shared" si="39"/>
        <v>0</v>
      </c>
      <c r="NH36" s="73">
        <f t="shared" si="39"/>
        <v>0</v>
      </c>
      <c r="NI36" s="73">
        <f t="shared" si="39"/>
        <v>0</v>
      </c>
      <c r="NJ36" s="73">
        <f t="shared" si="39"/>
        <v>0</v>
      </c>
      <c r="NK36" s="73">
        <f t="shared" si="39"/>
        <v>0</v>
      </c>
      <c r="NL36" s="73">
        <f t="shared" si="39"/>
        <v>0</v>
      </c>
      <c r="NM36" s="73">
        <f>NM37+NM59</f>
        <v>0</v>
      </c>
      <c r="NN36" s="73"/>
      <c r="NO36" s="73"/>
      <c r="NP36" s="73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3"/>
      <c r="OF36" s="73"/>
      <c r="OG36" s="73"/>
      <c r="OH36" s="73"/>
      <c r="OI36" s="73"/>
      <c r="OJ36" s="73"/>
      <c r="OK36" s="73"/>
      <c r="OL36" s="73"/>
      <c r="OM36" s="73"/>
      <c r="ON36" s="73"/>
      <c r="OO36" s="73"/>
      <c r="OP36" s="73"/>
      <c r="OQ36" s="73"/>
      <c r="OR36" s="73"/>
      <c r="OS36" s="73"/>
      <c r="OT36" s="73"/>
      <c r="OU36" s="73"/>
      <c r="OV36" s="73"/>
      <c r="OW36" s="73"/>
      <c r="OX36" s="73"/>
      <c r="OY36" s="73"/>
      <c r="OZ36" s="73"/>
      <c r="PA36" s="73"/>
      <c r="PB36" s="73"/>
      <c r="PC36" s="73"/>
      <c r="PD36" s="73"/>
      <c r="PE36" s="73"/>
      <c r="PF36" s="73"/>
      <c r="PG36" s="73"/>
      <c r="PH36" s="73"/>
      <c r="PI36" s="73"/>
      <c r="PJ36" s="73"/>
      <c r="PK36" s="73"/>
      <c r="PL36" s="73"/>
      <c r="PM36" s="73"/>
      <c r="PN36" s="73"/>
      <c r="PO36" s="73"/>
      <c r="PP36" s="73"/>
      <c r="PQ36" s="73"/>
      <c r="PR36" s="73"/>
      <c r="PS36" s="73"/>
      <c r="PT36" s="73"/>
      <c r="PU36" s="73"/>
      <c r="PV36" s="73"/>
      <c r="PW36" s="73"/>
      <c r="PX36" s="73"/>
      <c r="PY36" s="73"/>
      <c r="PZ36" s="73"/>
      <c r="QA36" s="73"/>
      <c r="QB36" s="73"/>
      <c r="QC36" s="73"/>
      <c r="QD36" s="73"/>
      <c r="QE36" s="73"/>
      <c r="QF36" s="73"/>
      <c r="QG36" s="73"/>
      <c r="QH36" s="73"/>
      <c r="QI36" s="73"/>
      <c r="QJ36" s="73"/>
      <c r="QK36" s="73"/>
      <c r="QL36" s="73"/>
      <c r="QM36" s="73"/>
      <c r="QN36" s="73"/>
      <c r="QO36" s="73"/>
      <c r="QP36" s="73"/>
      <c r="QQ36" s="73"/>
      <c r="QR36" s="73"/>
      <c r="QS36" s="73"/>
      <c r="QT36" s="73"/>
      <c r="QU36" s="73"/>
      <c r="QV36" s="73"/>
      <c r="QW36" s="73"/>
      <c r="QX36" s="73"/>
      <c r="QY36" s="73"/>
      <c r="QZ36" s="73"/>
      <c r="RA36" s="73"/>
      <c r="RB36" s="73"/>
      <c r="RC36" s="73"/>
      <c r="RD36" s="73"/>
      <c r="RE36" s="73"/>
      <c r="RF36" s="73"/>
      <c r="RG36" s="73"/>
      <c r="RH36" s="73"/>
      <c r="RI36" s="73"/>
      <c r="RJ36" s="73"/>
      <c r="RK36" s="73"/>
      <c r="RL36" s="73"/>
      <c r="RM36" s="73"/>
      <c r="RN36" s="73"/>
      <c r="RO36" s="73"/>
      <c r="RP36" s="73"/>
      <c r="RQ36" s="73"/>
      <c r="RR36" s="73"/>
      <c r="RS36" s="73"/>
      <c r="RT36" s="73"/>
      <c r="RU36" s="73"/>
      <c r="RV36" s="73"/>
      <c r="RW36" s="73"/>
      <c r="RX36" s="73"/>
      <c r="RY36" s="73"/>
      <c r="RZ36" s="73"/>
      <c r="SA36" s="73"/>
      <c r="SB36" s="73"/>
      <c r="SC36" s="73"/>
      <c r="SD36" s="73"/>
      <c r="SE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</row>
    <row r="37" spans="1:519">
      <c r="A37" s="71" t="s">
        <v>125</v>
      </c>
      <c r="B37" s="72">
        <f>SUM(B38:B57)</f>
        <v>1.9290442499999998E-2</v>
      </c>
      <c r="C37" s="72">
        <f>SUM(C38:C57)</f>
        <v>2.4550158804749995</v>
      </c>
      <c r="D37" s="72">
        <f>SUM(D38:D57)</f>
        <v>0.45251047597499999</v>
      </c>
      <c r="E37" s="72">
        <f>SUM(E38:E57)/1000</f>
        <v>1.57862745675E-3</v>
      </c>
      <c r="F37" s="72">
        <f t="shared" ref="F37:AA37" si="40">SUM(F38:F57)</f>
        <v>1.0707455371499999</v>
      </c>
      <c r="G37" s="72">
        <f t="shared" si="40"/>
        <v>0.770987808</v>
      </c>
      <c r="H37" s="72">
        <f t="shared" si="40"/>
        <v>1.9931987502000001</v>
      </c>
      <c r="I37" s="72">
        <f t="shared" si="40"/>
        <v>0.61222746622500002</v>
      </c>
      <c r="J37" s="72">
        <f t="shared" si="40"/>
        <v>0.51563352802499995</v>
      </c>
      <c r="K37" s="72">
        <f t="shared" si="40"/>
        <v>0.57650077934999999</v>
      </c>
      <c r="L37" s="72">
        <f t="shared" si="40"/>
        <v>0.71392746644999994</v>
      </c>
      <c r="M37" s="72">
        <f t="shared" si="40"/>
        <v>1.5507153675000003E-2</v>
      </c>
      <c r="N37" s="72">
        <f t="shared" si="40"/>
        <v>1.5483532724999999E-2</v>
      </c>
      <c r="O37" s="72">
        <f t="shared" si="40"/>
        <v>0</v>
      </c>
      <c r="P37" s="72">
        <f t="shared" si="40"/>
        <v>0.37718720324999999</v>
      </c>
      <c r="Q37" s="72">
        <f t="shared" si="40"/>
        <v>8.7791197499999998E-3</v>
      </c>
      <c r="R37" s="72">
        <f t="shared" si="40"/>
        <v>6.7134676724999995E-2</v>
      </c>
      <c r="S37" s="72">
        <f t="shared" si="40"/>
        <v>0.103459761</v>
      </c>
      <c r="T37" s="72">
        <f t="shared" si="40"/>
        <v>0.63654917107500009</v>
      </c>
      <c r="U37" s="72">
        <f t="shared" si="40"/>
        <v>0.3461728959</v>
      </c>
      <c r="V37" s="72">
        <f t="shared" si="40"/>
        <v>1.6928347499999999E-3</v>
      </c>
      <c r="W37" s="72">
        <f t="shared" si="40"/>
        <v>9.5034955499999994E-3</v>
      </c>
      <c r="X37" s="72">
        <f t="shared" si="40"/>
        <v>1.9880966250000001E-3</v>
      </c>
      <c r="Y37" s="72">
        <f t="shared" si="40"/>
        <v>1.8904633650000002E-2</v>
      </c>
      <c r="Z37" s="72">
        <f t="shared" si="40"/>
        <v>0</v>
      </c>
      <c r="AA37" s="72">
        <f t="shared" si="40"/>
        <v>0</v>
      </c>
      <c r="AB37" s="72"/>
      <c r="AD37" s="73">
        <f t="shared" ref="AD37:CO37" si="41">SUM(AD38:AD57)</f>
        <v>3.58251075</v>
      </c>
      <c r="AE37" s="73">
        <f t="shared" si="41"/>
        <v>6.2989199999999999</v>
      </c>
      <c r="AF37" s="73">
        <f t="shared" si="41"/>
        <v>0</v>
      </c>
      <c r="AG37" s="73">
        <f t="shared" si="41"/>
        <v>0</v>
      </c>
      <c r="AH37" s="73">
        <f t="shared" si="41"/>
        <v>0</v>
      </c>
      <c r="AI37" s="73">
        <f t="shared" si="41"/>
        <v>1.4566252500000001</v>
      </c>
      <c r="AJ37" s="73">
        <f t="shared" si="41"/>
        <v>0</v>
      </c>
      <c r="AK37" s="73">
        <f t="shared" si="41"/>
        <v>0</v>
      </c>
      <c r="AL37" s="73">
        <f t="shared" si="41"/>
        <v>0</v>
      </c>
      <c r="AM37" s="73">
        <f t="shared" si="41"/>
        <v>3.9761932500000001</v>
      </c>
      <c r="AN37" s="73">
        <f t="shared" si="41"/>
        <v>3.9761932500000001</v>
      </c>
      <c r="AO37" s="73">
        <f t="shared" si="41"/>
        <v>0</v>
      </c>
      <c r="AP37" s="73">
        <f t="shared" si="41"/>
        <v>0</v>
      </c>
      <c r="AQ37" s="73">
        <f t="shared" si="41"/>
        <v>0</v>
      </c>
      <c r="AR37" s="73">
        <f t="shared" si="41"/>
        <v>1185.4961122499999</v>
      </c>
      <c r="AS37" s="73">
        <f t="shared" si="41"/>
        <v>987.82812899999999</v>
      </c>
      <c r="AT37" s="73">
        <f t="shared" si="41"/>
        <v>130.46638050000001</v>
      </c>
      <c r="AU37" s="73">
        <f t="shared" si="41"/>
        <v>0</v>
      </c>
      <c r="AV37" s="73">
        <f t="shared" si="41"/>
        <v>4.5942747750000006</v>
      </c>
      <c r="AW37" s="73">
        <f t="shared" si="41"/>
        <v>2.3620949999999998E-2</v>
      </c>
      <c r="AX37" s="73">
        <f t="shared" si="41"/>
        <v>0</v>
      </c>
      <c r="AY37" s="73">
        <f t="shared" si="41"/>
        <v>128.77354575000001</v>
      </c>
      <c r="AZ37" s="73">
        <f t="shared" si="41"/>
        <v>4.6454535000000003</v>
      </c>
      <c r="BA37" s="73">
        <f t="shared" si="41"/>
        <v>13.188363750000001</v>
      </c>
      <c r="BB37" s="73">
        <f t="shared" si="41"/>
        <v>0</v>
      </c>
      <c r="BC37" s="73">
        <f t="shared" si="41"/>
        <v>163.85065650000001</v>
      </c>
      <c r="BD37" s="73">
        <f t="shared" si="41"/>
        <v>0</v>
      </c>
      <c r="BE37" s="73">
        <f t="shared" si="41"/>
        <v>0</v>
      </c>
      <c r="BF37" s="73">
        <f t="shared" si="41"/>
        <v>0.98420625000000006</v>
      </c>
      <c r="BG37" s="73">
        <f t="shared" si="41"/>
        <v>0</v>
      </c>
      <c r="BH37" s="73">
        <f t="shared" si="41"/>
        <v>112.55382675</v>
      </c>
      <c r="BI37" s="73">
        <f t="shared" si="41"/>
        <v>10.471954500000001</v>
      </c>
      <c r="BJ37" s="73">
        <f t="shared" si="41"/>
        <v>157.642283475</v>
      </c>
      <c r="BK37" s="73">
        <f t="shared" si="41"/>
        <v>0</v>
      </c>
      <c r="BL37" s="73">
        <f t="shared" si="41"/>
        <v>0</v>
      </c>
      <c r="BM37" s="73">
        <f t="shared" si="41"/>
        <v>7.0075485000000004</v>
      </c>
      <c r="BN37" s="73">
        <f t="shared" si="41"/>
        <v>103.26291974999999</v>
      </c>
      <c r="BO37" s="73">
        <f t="shared" si="41"/>
        <v>2.7164092499999999</v>
      </c>
      <c r="BP37" s="73">
        <f t="shared" si="41"/>
        <v>458.91569025000001</v>
      </c>
      <c r="BQ37" s="73">
        <f t="shared" si="41"/>
        <v>0</v>
      </c>
      <c r="BR37" s="73">
        <f t="shared" si="41"/>
        <v>0</v>
      </c>
      <c r="BS37" s="73">
        <f t="shared" si="41"/>
        <v>4.2517709999999997</v>
      </c>
      <c r="BT37" s="73">
        <f t="shared" si="41"/>
        <v>1006.4493112499999</v>
      </c>
      <c r="BU37" s="73">
        <f t="shared" si="41"/>
        <v>3.0313552499999998</v>
      </c>
      <c r="BV37" s="73">
        <f t="shared" si="41"/>
        <v>0</v>
      </c>
      <c r="BW37" s="73">
        <f t="shared" si="41"/>
        <v>0</v>
      </c>
      <c r="BX37" s="73">
        <f t="shared" si="41"/>
        <v>0</v>
      </c>
      <c r="BY37" s="73">
        <f t="shared" si="41"/>
        <v>0</v>
      </c>
      <c r="BZ37" s="73">
        <f t="shared" si="41"/>
        <v>3.3463012500000002</v>
      </c>
      <c r="CA37" s="73">
        <f t="shared" si="41"/>
        <v>0</v>
      </c>
      <c r="CB37" s="73">
        <f t="shared" si="41"/>
        <v>759.68912024999997</v>
      </c>
      <c r="CC37" s="73">
        <f t="shared" si="41"/>
        <v>90.625711499999994</v>
      </c>
      <c r="CD37" s="73">
        <f t="shared" si="41"/>
        <v>12.912786000000001</v>
      </c>
      <c r="CE37" s="73">
        <f t="shared" si="41"/>
        <v>118.69527375</v>
      </c>
      <c r="CF37" s="73">
        <f t="shared" si="41"/>
        <v>0</v>
      </c>
      <c r="CG37" s="73">
        <f t="shared" si="41"/>
        <v>34.565323500000005</v>
      </c>
      <c r="CH37" s="73">
        <f t="shared" si="41"/>
        <v>17.046452250000002</v>
      </c>
      <c r="CI37" s="73">
        <f t="shared" si="41"/>
        <v>33.864568650000002</v>
      </c>
      <c r="CJ37" s="73">
        <f t="shared" si="41"/>
        <v>0</v>
      </c>
      <c r="CK37" s="73">
        <f t="shared" si="41"/>
        <v>0</v>
      </c>
      <c r="CL37" s="73">
        <f t="shared" si="41"/>
        <v>88.617930749999999</v>
      </c>
      <c r="CM37" s="73">
        <f t="shared" si="41"/>
        <v>0</v>
      </c>
      <c r="CN37" s="73">
        <f t="shared" si="41"/>
        <v>128.73417750000002</v>
      </c>
      <c r="CO37" s="73">
        <f t="shared" si="41"/>
        <v>0</v>
      </c>
      <c r="CP37" s="73">
        <f t="shared" ref="CP37:FA37" si="42">SUM(CP38:CP57)</f>
        <v>78.736500000000007</v>
      </c>
      <c r="CQ37" s="73">
        <f t="shared" si="42"/>
        <v>90.232028999999997</v>
      </c>
      <c r="CR37" s="73">
        <f t="shared" si="42"/>
        <v>3.11009175</v>
      </c>
      <c r="CS37" s="73">
        <f t="shared" si="42"/>
        <v>175.77923625000003</v>
      </c>
      <c r="CT37" s="73">
        <f t="shared" si="42"/>
        <v>3.7399837499999999</v>
      </c>
      <c r="CU37" s="73">
        <f t="shared" si="42"/>
        <v>1.0629427499999999</v>
      </c>
      <c r="CV37" s="73">
        <f t="shared" si="42"/>
        <v>198.06166575</v>
      </c>
      <c r="CW37" s="73">
        <f t="shared" si="42"/>
        <v>2.9132505000000002</v>
      </c>
      <c r="CX37" s="73">
        <f t="shared" si="42"/>
        <v>7.7161770000000001</v>
      </c>
      <c r="CY37" s="73">
        <f t="shared" si="42"/>
        <v>1377.8887500000001</v>
      </c>
      <c r="CZ37" s="73">
        <f t="shared" si="42"/>
        <v>158.575311</v>
      </c>
      <c r="DA37" s="73">
        <f t="shared" si="42"/>
        <v>0</v>
      </c>
      <c r="DB37" s="73">
        <f t="shared" si="42"/>
        <v>0</v>
      </c>
      <c r="DC37" s="73">
        <f t="shared" si="42"/>
        <v>161.50430880000002</v>
      </c>
      <c r="DD37" s="73">
        <f t="shared" si="42"/>
        <v>0</v>
      </c>
      <c r="DE37" s="73">
        <f t="shared" si="42"/>
        <v>4.8029264999999999</v>
      </c>
      <c r="DF37" s="73">
        <f t="shared" si="42"/>
        <v>159.91383149999999</v>
      </c>
      <c r="DG37" s="73">
        <f t="shared" si="42"/>
        <v>2.1810010499999999</v>
      </c>
      <c r="DH37" s="73">
        <f t="shared" si="42"/>
        <v>119.9156895</v>
      </c>
      <c r="DI37" s="73">
        <f t="shared" si="42"/>
        <v>0.70075485000000004</v>
      </c>
      <c r="DJ37" s="73">
        <f t="shared" si="42"/>
        <v>0</v>
      </c>
      <c r="DK37" s="73">
        <f t="shared" si="42"/>
        <v>4.4092440000000002</v>
      </c>
      <c r="DL37" s="73">
        <f t="shared" si="42"/>
        <v>124.7973525</v>
      </c>
      <c r="DM37" s="73">
        <f t="shared" si="42"/>
        <v>7.0351062750000004</v>
      </c>
      <c r="DN37" s="73">
        <f t="shared" si="42"/>
        <v>20.109302100000001</v>
      </c>
      <c r="DO37" s="73">
        <f t="shared" si="42"/>
        <v>135.19057050000001</v>
      </c>
      <c r="DP37" s="73">
        <f t="shared" si="42"/>
        <v>6.4406457000000001</v>
      </c>
      <c r="DQ37" s="73">
        <f t="shared" si="42"/>
        <v>0.70862849999999999</v>
      </c>
      <c r="DR37" s="73">
        <f t="shared" si="42"/>
        <v>209.45483729999998</v>
      </c>
      <c r="DS37" s="73">
        <f t="shared" si="42"/>
        <v>0.7243757999999999</v>
      </c>
      <c r="DT37" s="73">
        <f t="shared" si="42"/>
        <v>102.63302775</v>
      </c>
      <c r="DU37" s="73">
        <f t="shared" si="42"/>
        <v>0.7243757999999999</v>
      </c>
      <c r="DV37" s="73">
        <f t="shared" si="42"/>
        <v>1.0590059249999999</v>
      </c>
      <c r="DW37" s="73">
        <f t="shared" si="42"/>
        <v>126.407513925</v>
      </c>
      <c r="DX37" s="73">
        <f t="shared" si="42"/>
        <v>125.97840000000002</v>
      </c>
      <c r="DY37" s="73">
        <f t="shared" si="42"/>
        <v>0.51178725000000003</v>
      </c>
      <c r="DZ37" s="73">
        <f t="shared" si="42"/>
        <v>0</v>
      </c>
      <c r="EA37" s="73">
        <f t="shared" si="42"/>
        <v>0.94090117499999992</v>
      </c>
      <c r="EB37" s="73">
        <f t="shared" si="42"/>
        <v>100.87326697500001</v>
      </c>
      <c r="EC37" s="73">
        <f t="shared" si="42"/>
        <v>0.68894437500000005</v>
      </c>
      <c r="ED37" s="73">
        <f t="shared" si="42"/>
        <v>15.015050550000002</v>
      </c>
      <c r="EE37" s="73">
        <f t="shared" si="42"/>
        <v>0.68500754999999991</v>
      </c>
      <c r="EF37" s="73">
        <f t="shared" si="42"/>
        <v>143.4736503</v>
      </c>
      <c r="EG37" s="73">
        <f t="shared" si="42"/>
        <v>0</v>
      </c>
      <c r="EH37" s="73">
        <f t="shared" si="42"/>
        <v>122.084880075</v>
      </c>
      <c r="EI37" s="73">
        <f t="shared" si="42"/>
        <v>0.7243757999999999</v>
      </c>
      <c r="EJ37" s="73">
        <f t="shared" si="42"/>
        <v>0.72831262500000005</v>
      </c>
      <c r="EK37" s="73">
        <f t="shared" si="42"/>
        <v>0</v>
      </c>
      <c r="EL37" s="73">
        <f t="shared" si="42"/>
        <v>0.74012310000000003</v>
      </c>
      <c r="EM37" s="73">
        <f t="shared" si="42"/>
        <v>0.67319707500000003</v>
      </c>
      <c r="EN37" s="73">
        <f t="shared" si="42"/>
        <v>283.45139999999998</v>
      </c>
      <c r="EO37" s="73">
        <f t="shared" si="42"/>
        <v>0.70862849999999999</v>
      </c>
      <c r="EP37" s="73">
        <f t="shared" si="42"/>
        <v>2.1770642249999996</v>
      </c>
      <c r="EQ37" s="73">
        <f t="shared" si="42"/>
        <v>1.499930325</v>
      </c>
      <c r="ER37" s="73">
        <f t="shared" si="42"/>
        <v>0.72831262500000005</v>
      </c>
      <c r="ES37" s="73">
        <f t="shared" si="42"/>
        <v>162.984555</v>
      </c>
      <c r="ET37" s="73">
        <f t="shared" si="42"/>
        <v>0.74012310000000003</v>
      </c>
      <c r="EU37" s="73">
        <f t="shared" si="42"/>
        <v>378.84066974999996</v>
      </c>
      <c r="EV37" s="73">
        <f t="shared" si="42"/>
        <v>0.56296597500000001</v>
      </c>
      <c r="EW37" s="73">
        <f t="shared" si="42"/>
        <v>0</v>
      </c>
      <c r="EX37" s="73">
        <f t="shared" si="42"/>
        <v>309.78875925</v>
      </c>
      <c r="EY37" s="73">
        <f t="shared" si="42"/>
        <v>0.27951457499999999</v>
      </c>
      <c r="EZ37" s="73">
        <f t="shared" si="42"/>
        <v>7.7161770000000001</v>
      </c>
      <c r="FA37" s="73">
        <f t="shared" si="42"/>
        <v>0.29919870000000004</v>
      </c>
      <c r="FB37" s="73">
        <f t="shared" ref="FB37:HM37" si="43">SUM(FB38:FB57)</f>
        <v>0</v>
      </c>
      <c r="FC37" s="73">
        <f t="shared" si="43"/>
        <v>7.3618627500000002</v>
      </c>
      <c r="FD37" s="73">
        <f t="shared" si="43"/>
        <v>0</v>
      </c>
      <c r="FE37" s="73">
        <f t="shared" si="43"/>
        <v>8.3381953500000012</v>
      </c>
      <c r="FF37" s="73">
        <f t="shared" si="43"/>
        <v>7.5587040000000005</v>
      </c>
      <c r="FG37" s="73">
        <f t="shared" si="43"/>
        <v>0</v>
      </c>
      <c r="FH37" s="73">
        <f t="shared" si="43"/>
        <v>0.66926025</v>
      </c>
      <c r="FI37" s="73">
        <f t="shared" si="43"/>
        <v>0</v>
      </c>
      <c r="FJ37" s="73">
        <f t="shared" si="43"/>
        <v>3.7832888249999996</v>
      </c>
      <c r="FK37" s="73">
        <f t="shared" si="43"/>
        <v>1.2676576500000001</v>
      </c>
      <c r="FL37" s="73">
        <f t="shared" si="43"/>
        <v>0.12597840000000002</v>
      </c>
      <c r="FM37" s="73">
        <f t="shared" si="43"/>
        <v>0.30313552500000002</v>
      </c>
      <c r="FN37" s="73">
        <f t="shared" si="43"/>
        <v>0.70075485000000004</v>
      </c>
      <c r="FO37" s="73">
        <f t="shared" si="43"/>
        <v>0.94483800000000007</v>
      </c>
      <c r="FP37" s="73">
        <f t="shared" si="43"/>
        <v>0</v>
      </c>
      <c r="FQ37" s="73">
        <f t="shared" si="43"/>
        <v>0.153536175</v>
      </c>
      <c r="FR37" s="73">
        <f t="shared" si="43"/>
        <v>14.487515999999999</v>
      </c>
      <c r="FS37" s="73">
        <f t="shared" si="43"/>
        <v>0</v>
      </c>
      <c r="FT37" s="73">
        <f t="shared" si="43"/>
        <v>0</v>
      </c>
      <c r="FU37" s="73">
        <f t="shared" si="43"/>
        <v>0</v>
      </c>
      <c r="FV37" s="73">
        <f t="shared" si="43"/>
        <v>0</v>
      </c>
      <c r="FW37" s="73">
        <f t="shared" si="43"/>
        <v>0</v>
      </c>
      <c r="FX37" s="73">
        <f t="shared" si="43"/>
        <v>0.82279642499999994</v>
      </c>
      <c r="FY37" s="73">
        <f t="shared" si="43"/>
        <v>0.17322030000000002</v>
      </c>
      <c r="FZ37" s="73">
        <f t="shared" si="43"/>
        <v>0</v>
      </c>
      <c r="GA37" s="73">
        <f t="shared" si="43"/>
        <v>0</v>
      </c>
      <c r="GB37" s="73">
        <f t="shared" si="43"/>
        <v>0</v>
      </c>
      <c r="GC37" s="73">
        <f t="shared" si="43"/>
        <v>0</v>
      </c>
      <c r="GD37" s="73">
        <f t="shared" si="43"/>
        <v>0</v>
      </c>
      <c r="GE37" s="73">
        <f t="shared" si="43"/>
        <v>0</v>
      </c>
      <c r="GF37" s="73">
        <f t="shared" si="43"/>
        <v>0</v>
      </c>
      <c r="GG37" s="73">
        <f t="shared" si="43"/>
        <v>0</v>
      </c>
      <c r="GH37" s="73">
        <f t="shared" si="43"/>
        <v>0</v>
      </c>
      <c r="GI37" s="73">
        <f t="shared" si="43"/>
        <v>0</v>
      </c>
      <c r="GJ37" s="73">
        <f t="shared" si="43"/>
        <v>0</v>
      </c>
      <c r="GK37" s="73">
        <f t="shared" si="43"/>
        <v>0</v>
      </c>
      <c r="GL37" s="73">
        <f t="shared" si="43"/>
        <v>0</v>
      </c>
      <c r="GM37" s="73">
        <f t="shared" si="43"/>
        <v>0</v>
      </c>
      <c r="GN37" s="73">
        <f t="shared" si="43"/>
        <v>0</v>
      </c>
      <c r="GO37" s="73">
        <f t="shared" si="43"/>
        <v>0</v>
      </c>
      <c r="GP37" s="73">
        <f t="shared" si="43"/>
        <v>0</v>
      </c>
      <c r="GQ37" s="73">
        <f t="shared" si="43"/>
        <v>233.41435425</v>
      </c>
      <c r="GR37" s="73">
        <f t="shared" si="43"/>
        <v>0</v>
      </c>
      <c r="GS37" s="73">
        <f t="shared" si="43"/>
        <v>0</v>
      </c>
      <c r="GT37" s="73">
        <f t="shared" si="43"/>
        <v>143.33979825</v>
      </c>
      <c r="GU37" s="73">
        <f t="shared" si="43"/>
        <v>0</v>
      </c>
      <c r="GV37" s="73">
        <f t="shared" si="43"/>
        <v>0.43305074999999998</v>
      </c>
      <c r="GW37" s="73">
        <f t="shared" si="43"/>
        <v>0</v>
      </c>
      <c r="GX37" s="73">
        <f t="shared" si="43"/>
        <v>0</v>
      </c>
      <c r="GY37" s="73">
        <f t="shared" si="43"/>
        <v>0</v>
      </c>
      <c r="GZ37" s="73">
        <f t="shared" si="43"/>
        <v>0</v>
      </c>
      <c r="HA37" s="73">
        <f t="shared" si="43"/>
        <v>0</v>
      </c>
      <c r="HB37" s="73">
        <f t="shared" si="43"/>
        <v>0</v>
      </c>
      <c r="HC37" s="73">
        <f t="shared" si="43"/>
        <v>0.78736499999999998</v>
      </c>
      <c r="HD37" s="73">
        <f t="shared" si="43"/>
        <v>0.78736499999999998</v>
      </c>
      <c r="HE37" s="73">
        <f t="shared" si="43"/>
        <v>0</v>
      </c>
      <c r="HF37" s="73">
        <f t="shared" si="43"/>
        <v>0</v>
      </c>
      <c r="HG37" s="73">
        <f t="shared" si="43"/>
        <v>0</v>
      </c>
      <c r="HH37" s="73">
        <f t="shared" si="43"/>
        <v>0</v>
      </c>
      <c r="HI37" s="73">
        <f t="shared" si="43"/>
        <v>0</v>
      </c>
      <c r="HJ37" s="73">
        <f t="shared" si="43"/>
        <v>7.2043897499999998</v>
      </c>
      <c r="HK37" s="73">
        <f t="shared" si="43"/>
        <v>0</v>
      </c>
      <c r="HL37" s="73">
        <f t="shared" si="43"/>
        <v>0</v>
      </c>
      <c r="HM37" s="73">
        <f t="shared" si="43"/>
        <v>0</v>
      </c>
      <c r="HN37" s="73">
        <f t="shared" ref="HN37:JY37" si="44">SUM(HN38:HN57)</f>
        <v>0</v>
      </c>
      <c r="HO37" s="73">
        <f t="shared" si="44"/>
        <v>0</v>
      </c>
      <c r="HP37" s="73">
        <f t="shared" si="44"/>
        <v>0</v>
      </c>
      <c r="HQ37" s="73">
        <f t="shared" si="44"/>
        <v>1.5747300000000002E-2</v>
      </c>
      <c r="HR37" s="73">
        <f t="shared" si="44"/>
        <v>0</v>
      </c>
      <c r="HS37" s="73">
        <f t="shared" si="44"/>
        <v>1.5747299999999999E-2</v>
      </c>
      <c r="HT37" s="73">
        <f t="shared" si="44"/>
        <v>0</v>
      </c>
      <c r="HU37" s="73">
        <f t="shared" si="44"/>
        <v>0</v>
      </c>
      <c r="HV37" s="73">
        <f t="shared" si="44"/>
        <v>40.155614999999997</v>
      </c>
      <c r="HW37" s="73">
        <f t="shared" si="44"/>
        <v>0</v>
      </c>
      <c r="HX37" s="73">
        <f t="shared" si="44"/>
        <v>0.177157125</v>
      </c>
      <c r="HY37" s="73">
        <f t="shared" si="44"/>
        <v>26.770409999999998</v>
      </c>
      <c r="HZ37" s="73">
        <f t="shared" si="44"/>
        <v>0</v>
      </c>
      <c r="IA37" s="73">
        <f t="shared" si="44"/>
        <v>0</v>
      </c>
      <c r="IB37" s="73">
        <f t="shared" si="44"/>
        <v>0</v>
      </c>
      <c r="IC37" s="73">
        <f t="shared" si="44"/>
        <v>0</v>
      </c>
      <c r="ID37" s="73">
        <f t="shared" si="44"/>
        <v>8.9720241750000014</v>
      </c>
      <c r="IE37" s="73">
        <f t="shared" si="44"/>
        <v>1.4566252500000001</v>
      </c>
      <c r="IF37" s="73">
        <f t="shared" si="44"/>
        <v>0</v>
      </c>
      <c r="IG37" s="73">
        <f t="shared" si="44"/>
        <v>0.79130182500000001</v>
      </c>
      <c r="IH37" s="73">
        <f t="shared" si="44"/>
        <v>5.5115550000000004</v>
      </c>
      <c r="II37" s="73">
        <f t="shared" si="44"/>
        <v>22.321797750000002</v>
      </c>
      <c r="IJ37" s="73">
        <f t="shared" si="44"/>
        <v>10.90500525</v>
      </c>
      <c r="IK37" s="73">
        <f t="shared" si="44"/>
        <v>53.501451750000001</v>
      </c>
      <c r="IL37" s="73">
        <f t="shared" si="44"/>
        <v>72.16200225</v>
      </c>
      <c r="IM37" s="73">
        <f t="shared" si="44"/>
        <v>42.832656</v>
      </c>
      <c r="IN37" s="73">
        <f t="shared" si="44"/>
        <v>36.053443350000002</v>
      </c>
      <c r="IO37" s="73">
        <f t="shared" si="44"/>
        <v>2.7557775000000002</v>
      </c>
      <c r="IP37" s="73">
        <f t="shared" si="44"/>
        <v>53.414841600000003</v>
      </c>
      <c r="IQ37" s="73">
        <f t="shared" si="44"/>
        <v>69.445593000000002</v>
      </c>
      <c r="IR37" s="73">
        <f t="shared" si="44"/>
        <v>113.1443505</v>
      </c>
      <c r="IS37" s="73">
        <f t="shared" si="44"/>
        <v>73.500522750000002</v>
      </c>
      <c r="IT37" s="73">
        <f t="shared" si="44"/>
        <v>44.91917325</v>
      </c>
      <c r="IU37" s="73">
        <f t="shared" si="44"/>
        <v>53.658924749999997</v>
      </c>
      <c r="IV37" s="73">
        <f t="shared" si="44"/>
        <v>50.312623500000001</v>
      </c>
      <c r="IW37" s="73">
        <f t="shared" si="44"/>
        <v>24.349262625000001</v>
      </c>
      <c r="IX37" s="73">
        <f t="shared" si="44"/>
        <v>0</v>
      </c>
      <c r="IY37" s="73">
        <f t="shared" si="44"/>
        <v>75.901985999999994</v>
      </c>
      <c r="IZ37" s="73">
        <f t="shared" si="44"/>
        <v>54.643130999999997</v>
      </c>
      <c r="JA37" s="73">
        <f t="shared" si="44"/>
        <v>37.328974650000006</v>
      </c>
      <c r="JB37" s="73">
        <f t="shared" si="44"/>
        <v>20.786435999999998</v>
      </c>
      <c r="JC37" s="73">
        <f t="shared" si="44"/>
        <v>20.786435999999998</v>
      </c>
      <c r="JD37" s="73">
        <f t="shared" si="44"/>
        <v>41.572871999999997</v>
      </c>
      <c r="JE37" s="73">
        <f t="shared" si="44"/>
        <v>20.786435999999998</v>
      </c>
      <c r="JF37" s="73">
        <f t="shared" si="44"/>
        <v>27.597143249999998</v>
      </c>
      <c r="JG37" s="73">
        <f t="shared" si="44"/>
        <v>25.983045000000001</v>
      </c>
      <c r="JH37" s="73">
        <f t="shared" si="44"/>
        <v>10.393217999999999</v>
      </c>
      <c r="JI37" s="73">
        <f t="shared" si="44"/>
        <v>10.393217999999999</v>
      </c>
      <c r="JJ37" s="73">
        <f t="shared" si="44"/>
        <v>0</v>
      </c>
      <c r="JK37" s="73">
        <f t="shared" si="44"/>
        <v>0.82673324999999998</v>
      </c>
      <c r="JL37" s="73">
        <f t="shared" si="44"/>
        <v>0</v>
      </c>
      <c r="JM37" s="73">
        <f t="shared" si="44"/>
        <v>0</v>
      </c>
      <c r="JN37" s="73">
        <f t="shared" si="44"/>
        <v>3.936825E-2</v>
      </c>
      <c r="JO37" s="73">
        <f t="shared" si="44"/>
        <v>0</v>
      </c>
      <c r="JP37" s="73">
        <f t="shared" si="44"/>
        <v>0</v>
      </c>
      <c r="JQ37" s="73">
        <f t="shared" si="44"/>
        <v>0</v>
      </c>
      <c r="JR37" s="73">
        <f t="shared" si="44"/>
        <v>0</v>
      </c>
      <c r="JS37" s="73">
        <f t="shared" si="44"/>
        <v>0</v>
      </c>
      <c r="JT37" s="73">
        <f t="shared" si="44"/>
        <v>0.82673324999999998</v>
      </c>
      <c r="JU37" s="73">
        <f t="shared" si="44"/>
        <v>0</v>
      </c>
      <c r="JV37" s="73">
        <f t="shared" si="44"/>
        <v>2.0077807499999998</v>
      </c>
      <c r="JW37" s="73">
        <f t="shared" si="44"/>
        <v>0</v>
      </c>
      <c r="JX37" s="73">
        <f t="shared" si="44"/>
        <v>0</v>
      </c>
      <c r="JY37" s="73">
        <f t="shared" si="44"/>
        <v>0</v>
      </c>
      <c r="JZ37" s="73">
        <f t="shared" ref="JZ37:MK37" si="45">SUM(JZ38:JZ57)</f>
        <v>0.1102311</v>
      </c>
      <c r="KA37" s="73">
        <f t="shared" si="45"/>
        <v>0</v>
      </c>
      <c r="KB37" s="73">
        <f t="shared" si="45"/>
        <v>0</v>
      </c>
      <c r="KC37" s="73">
        <f t="shared" si="45"/>
        <v>0.39368249999999999</v>
      </c>
      <c r="KD37" s="73">
        <f t="shared" si="45"/>
        <v>0</v>
      </c>
      <c r="KE37" s="73">
        <f t="shared" si="45"/>
        <v>0</v>
      </c>
      <c r="KF37" s="73">
        <f t="shared" si="45"/>
        <v>0</v>
      </c>
      <c r="KG37" s="73">
        <f t="shared" si="45"/>
        <v>6.9918011999999994</v>
      </c>
      <c r="KH37" s="73">
        <f t="shared" si="45"/>
        <v>0</v>
      </c>
      <c r="KI37" s="73">
        <f t="shared" si="45"/>
        <v>0</v>
      </c>
      <c r="KJ37" s="73">
        <f t="shared" si="45"/>
        <v>0</v>
      </c>
      <c r="KK37" s="73">
        <f t="shared" si="45"/>
        <v>0</v>
      </c>
      <c r="KL37" s="73">
        <f t="shared" si="45"/>
        <v>1.62984555</v>
      </c>
      <c r="KM37" s="73">
        <f t="shared" si="45"/>
        <v>0</v>
      </c>
      <c r="KN37" s="73">
        <f t="shared" si="45"/>
        <v>0</v>
      </c>
      <c r="KO37" s="73">
        <f t="shared" si="45"/>
        <v>0</v>
      </c>
      <c r="KP37" s="73">
        <f t="shared" si="45"/>
        <v>0.35825107499999997</v>
      </c>
      <c r="KQ37" s="73">
        <f t="shared" si="45"/>
        <v>0</v>
      </c>
      <c r="KR37" s="73">
        <f t="shared" si="45"/>
        <v>0</v>
      </c>
      <c r="KS37" s="73">
        <f t="shared" si="45"/>
        <v>0</v>
      </c>
      <c r="KT37" s="73">
        <f t="shared" si="45"/>
        <v>0</v>
      </c>
      <c r="KU37" s="73">
        <f t="shared" si="45"/>
        <v>0</v>
      </c>
      <c r="KV37" s="73">
        <f t="shared" si="45"/>
        <v>0</v>
      </c>
      <c r="KW37" s="73">
        <f t="shared" si="45"/>
        <v>0</v>
      </c>
      <c r="KX37" s="73">
        <f t="shared" si="45"/>
        <v>7.4799674999999996E-2</v>
      </c>
      <c r="KY37" s="73">
        <f t="shared" si="45"/>
        <v>0.35431425</v>
      </c>
      <c r="KZ37" s="73">
        <f t="shared" si="45"/>
        <v>0</v>
      </c>
      <c r="LA37" s="73">
        <f t="shared" si="45"/>
        <v>11.704180725000001</v>
      </c>
      <c r="LB37" s="73">
        <f t="shared" si="45"/>
        <v>0</v>
      </c>
      <c r="LC37" s="73">
        <f t="shared" si="45"/>
        <v>6.7713390000000002</v>
      </c>
      <c r="LD37" s="73">
        <f t="shared" si="45"/>
        <v>0</v>
      </c>
      <c r="LE37" s="73">
        <f t="shared" si="45"/>
        <v>0</v>
      </c>
      <c r="LF37" s="73">
        <f t="shared" si="45"/>
        <v>0</v>
      </c>
      <c r="LG37" s="73">
        <f t="shared" si="45"/>
        <v>0</v>
      </c>
      <c r="LH37" s="73">
        <f t="shared" si="45"/>
        <v>0</v>
      </c>
      <c r="LI37" s="73">
        <f t="shared" si="45"/>
        <v>0</v>
      </c>
      <c r="LJ37" s="73">
        <f t="shared" si="45"/>
        <v>0</v>
      </c>
      <c r="LK37" s="73">
        <f t="shared" si="45"/>
        <v>0</v>
      </c>
      <c r="LL37" s="73">
        <f t="shared" si="45"/>
        <v>0</v>
      </c>
      <c r="LM37" s="73">
        <f t="shared" si="45"/>
        <v>0</v>
      </c>
      <c r="LN37" s="73">
        <f t="shared" si="45"/>
        <v>0</v>
      </c>
      <c r="LO37" s="73">
        <f t="shared" si="45"/>
        <v>0</v>
      </c>
      <c r="LP37" s="73">
        <f t="shared" si="45"/>
        <v>0</v>
      </c>
      <c r="LQ37" s="73">
        <f t="shared" si="45"/>
        <v>0</v>
      </c>
      <c r="LR37" s="73">
        <f t="shared" si="45"/>
        <v>0</v>
      </c>
      <c r="LS37" s="73">
        <f t="shared" si="45"/>
        <v>0</v>
      </c>
      <c r="LT37" s="73">
        <f t="shared" si="45"/>
        <v>0</v>
      </c>
      <c r="LU37" s="73">
        <f t="shared" si="45"/>
        <v>0</v>
      </c>
      <c r="LV37" s="73">
        <f t="shared" si="45"/>
        <v>0</v>
      </c>
      <c r="LW37" s="73">
        <f t="shared" si="45"/>
        <v>0</v>
      </c>
      <c r="LX37" s="73">
        <f t="shared" si="45"/>
        <v>0</v>
      </c>
      <c r="LY37" s="73">
        <f t="shared" si="45"/>
        <v>0</v>
      </c>
      <c r="LZ37" s="73">
        <f t="shared" si="45"/>
        <v>0</v>
      </c>
      <c r="MA37" s="73">
        <f t="shared" si="45"/>
        <v>0</v>
      </c>
      <c r="MB37" s="73">
        <f t="shared" si="45"/>
        <v>0</v>
      </c>
      <c r="MC37" s="73">
        <f t="shared" si="45"/>
        <v>0</v>
      </c>
      <c r="MD37" s="73">
        <f t="shared" si="45"/>
        <v>0</v>
      </c>
      <c r="ME37" s="73">
        <f t="shared" si="45"/>
        <v>0</v>
      </c>
      <c r="MF37" s="73">
        <f t="shared" si="45"/>
        <v>0</v>
      </c>
      <c r="MG37" s="73">
        <f t="shared" si="45"/>
        <v>0</v>
      </c>
      <c r="MH37" s="73">
        <f t="shared" si="45"/>
        <v>0</v>
      </c>
      <c r="MI37" s="73">
        <f t="shared" si="45"/>
        <v>0</v>
      </c>
      <c r="MJ37" s="73">
        <f t="shared" si="45"/>
        <v>0</v>
      </c>
      <c r="MK37" s="73">
        <f t="shared" si="45"/>
        <v>0</v>
      </c>
      <c r="ML37" s="73">
        <f t="shared" ref="ML37:OW37" si="46">SUM(ML38:ML57)</f>
        <v>0</v>
      </c>
      <c r="MM37" s="73">
        <f t="shared" si="46"/>
        <v>0</v>
      </c>
      <c r="MN37" s="73">
        <f t="shared" si="46"/>
        <v>0</v>
      </c>
      <c r="MO37" s="73">
        <f t="shared" si="46"/>
        <v>0</v>
      </c>
      <c r="MP37" s="73">
        <f t="shared" si="46"/>
        <v>0</v>
      </c>
      <c r="MQ37" s="73">
        <f t="shared" si="46"/>
        <v>0</v>
      </c>
      <c r="MR37" s="73">
        <f t="shared" si="46"/>
        <v>0</v>
      </c>
      <c r="MS37" s="73">
        <f t="shared" si="46"/>
        <v>0</v>
      </c>
      <c r="MT37" s="73">
        <f t="shared" si="46"/>
        <v>0</v>
      </c>
      <c r="MU37" s="73">
        <f t="shared" si="46"/>
        <v>0</v>
      </c>
      <c r="MV37" s="73">
        <f t="shared" si="46"/>
        <v>0</v>
      </c>
      <c r="MW37" s="73">
        <f t="shared" si="46"/>
        <v>0</v>
      </c>
      <c r="MX37" s="73">
        <f t="shared" si="46"/>
        <v>0</v>
      </c>
      <c r="MY37" s="73">
        <f t="shared" si="46"/>
        <v>0</v>
      </c>
      <c r="MZ37" s="73">
        <f t="shared" si="46"/>
        <v>0</v>
      </c>
      <c r="NA37" s="73">
        <f t="shared" si="46"/>
        <v>0</v>
      </c>
      <c r="NB37" s="73">
        <f t="shared" si="46"/>
        <v>0</v>
      </c>
      <c r="NC37" s="73">
        <f t="shared" si="46"/>
        <v>0</v>
      </c>
      <c r="ND37" s="73">
        <f t="shared" si="46"/>
        <v>0</v>
      </c>
      <c r="NE37" s="73">
        <f t="shared" si="46"/>
        <v>0</v>
      </c>
      <c r="NF37" s="73">
        <f t="shared" si="46"/>
        <v>0</v>
      </c>
      <c r="NG37" s="73">
        <f t="shared" si="46"/>
        <v>0</v>
      </c>
      <c r="NH37" s="73">
        <f t="shared" si="46"/>
        <v>0</v>
      </c>
      <c r="NI37" s="73">
        <f t="shared" si="46"/>
        <v>0</v>
      </c>
      <c r="NJ37" s="73">
        <f t="shared" si="46"/>
        <v>0</v>
      </c>
      <c r="NK37" s="73">
        <f t="shared" si="46"/>
        <v>0</v>
      </c>
      <c r="NL37" s="73">
        <f t="shared" si="46"/>
        <v>0</v>
      </c>
      <c r="NM37" s="73">
        <f t="shared" si="46"/>
        <v>0</v>
      </c>
      <c r="NN37" s="73">
        <f t="shared" si="46"/>
        <v>0</v>
      </c>
      <c r="NO37" s="73">
        <f t="shared" si="46"/>
        <v>0</v>
      </c>
      <c r="NP37" s="73">
        <f t="shared" si="46"/>
        <v>0</v>
      </c>
      <c r="NQ37" s="73">
        <f t="shared" si="46"/>
        <v>0</v>
      </c>
      <c r="NR37" s="73">
        <f t="shared" si="46"/>
        <v>0</v>
      </c>
      <c r="NS37" s="73">
        <f t="shared" si="46"/>
        <v>0</v>
      </c>
      <c r="NT37" s="73">
        <f t="shared" si="46"/>
        <v>0</v>
      </c>
      <c r="NU37" s="73">
        <f t="shared" si="46"/>
        <v>0</v>
      </c>
      <c r="NV37" s="73">
        <f t="shared" si="46"/>
        <v>0</v>
      </c>
      <c r="NW37" s="73">
        <f t="shared" si="46"/>
        <v>0</v>
      </c>
      <c r="NX37" s="73">
        <f t="shared" si="46"/>
        <v>0</v>
      </c>
      <c r="NY37" s="73">
        <f t="shared" si="46"/>
        <v>0</v>
      </c>
      <c r="NZ37" s="73">
        <f t="shared" si="46"/>
        <v>0</v>
      </c>
      <c r="OA37" s="73">
        <f t="shared" si="46"/>
        <v>0</v>
      </c>
      <c r="OB37" s="73">
        <f t="shared" si="46"/>
        <v>0</v>
      </c>
      <c r="OC37" s="73">
        <f t="shared" si="46"/>
        <v>0</v>
      </c>
      <c r="OD37" s="73">
        <f t="shared" si="46"/>
        <v>0</v>
      </c>
      <c r="OE37" s="73">
        <f t="shared" si="46"/>
        <v>0</v>
      </c>
      <c r="OF37" s="73">
        <f t="shared" si="46"/>
        <v>0</v>
      </c>
      <c r="OG37" s="73">
        <f t="shared" si="46"/>
        <v>0</v>
      </c>
      <c r="OH37" s="73">
        <f t="shared" si="46"/>
        <v>0</v>
      </c>
      <c r="OI37" s="73">
        <f t="shared" si="46"/>
        <v>0</v>
      </c>
      <c r="OJ37" s="73">
        <f t="shared" si="46"/>
        <v>0</v>
      </c>
      <c r="OK37" s="73">
        <f t="shared" si="46"/>
        <v>0</v>
      </c>
      <c r="OL37" s="73">
        <f t="shared" si="46"/>
        <v>0</v>
      </c>
      <c r="OM37" s="73">
        <f t="shared" si="46"/>
        <v>0</v>
      </c>
      <c r="ON37" s="73">
        <f t="shared" si="46"/>
        <v>0</v>
      </c>
      <c r="OO37" s="73">
        <f t="shared" si="46"/>
        <v>0</v>
      </c>
      <c r="OP37" s="73">
        <f t="shared" si="46"/>
        <v>0</v>
      </c>
      <c r="OQ37" s="73">
        <f t="shared" si="46"/>
        <v>0</v>
      </c>
      <c r="OR37" s="73">
        <f t="shared" si="46"/>
        <v>0</v>
      </c>
      <c r="OS37" s="73">
        <f t="shared" si="46"/>
        <v>0</v>
      </c>
      <c r="OT37" s="73">
        <f t="shared" si="46"/>
        <v>0</v>
      </c>
      <c r="OU37" s="73">
        <f t="shared" si="46"/>
        <v>0</v>
      </c>
      <c r="OV37" s="73">
        <f t="shared" si="46"/>
        <v>0</v>
      </c>
      <c r="OW37" s="73">
        <f t="shared" si="46"/>
        <v>0</v>
      </c>
      <c r="OX37" s="73">
        <f t="shared" ref="OX37:RI37" si="47">SUM(OX38:OX57)</f>
        <v>0</v>
      </c>
      <c r="OY37" s="73">
        <f t="shared" si="47"/>
        <v>0</v>
      </c>
      <c r="OZ37" s="73">
        <f t="shared" si="47"/>
        <v>0</v>
      </c>
      <c r="PA37" s="73">
        <f t="shared" si="47"/>
        <v>0</v>
      </c>
      <c r="PB37" s="73">
        <f t="shared" si="47"/>
        <v>0</v>
      </c>
      <c r="PC37" s="73">
        <f t="shared" si="47"/>
        <v>0</v>
      </c>
      <c r="PD37" s="73">
        <f t="shared" si="47"/>
        <v>0</v>
      </c>
      <c r="PE37" s="73">
        <f t="shared" si="47"/>
        <v>0</v>
      </c>
      <c r="PF37" s="73">
        <f t="shared" si="47"/>
        <v>0</v>
      </c>
      <c r="PG37" s="73">
        <f t="shared" si="47"/>
        <v>0</v>
      </c>
      <c r="PH37" s="73">
        <f t="shared" si="47"/>
        <v>0</v>
      </c>
      <c r="PI37" s="73">
        <f t="shared" si="47"/>
        <v>0</v>
      </c>
      <c r="PJ37" s="73">
        <f t="shared" si="47"/>
        <v>0</v>
      </c>
      <c r="PK37" s="73">
        <f t="shared" si="47"/>
        <v>0</v>
      </c>
      <c r="PL37" s="73">
        <f t="shared" si="47"/>
        <v>0</v>
      </c>
      <c r="PM37" s="73">
        <f t="shared" si="47"/>
        <v>0</v>
      </c>
      <c r="PN37" s="73">
        <f t="shared" si="47"/>
        <v>0</v>
      </c>
      <c r="PO37" s="73">
        <f t="shared" si="47"/>
        <v>0</v>
      </c>
      <c r="PP37" s="73">
        <f t="shared" si="47"/>
        <v>0</v>
      </c>
      <c r="PQ37" s="73">
        <f t="shared" si="47"/>
        <v>0</v>
      </c>
      <c r="PR37" s="73">
        <f t="shared" si="47"/>
        <v>0</v>
      </c>
      <c r="PS37" s="73">
        <f t="shared" si="47"/>
        <v>0</v>
      </c>
      <c r="PT37" s="73">
        <f t="shared" si="47"/>
        <v>0</v>
      </c>
      <c r="PU37" s="73">
        <f t="shared" si="47"/>
        <v>0</v>
      </c>
      <c r="PV37" s="73">
        <f t="shared" si="47"/>
        <v>0</v>
      </c>
      <c r="PW37" s="73">
        <f t="shared" si="47"/>
        <v>0</v>
      </c>
      <c r="PX37" s="73">
        <f t="shared" si="47"/>
        <v>0</v>
      </c>
      <c r="PY37" s="73">
        <f t="shared" si="47"/>
        <v>0</v>
      </c>
      <c r="PZ37" s="73">
        <f t="shared" si="47"/>
        <v>0</v>
      </c>
      <c r="QA37" s="73">
        <f t="shared" si="47"/>
        <v>0</v>
      </c>
      <c r="QB37" s="73">
        <f t="shared" si="47"/>
        <v>0</v>
      </c>
      <c r="QC37" s="73">
        <f t="shared" si="47"/>
        <v>0</v>
      </c>
      <c r="QD37" s="73">
        <f t="shared" si="47"/>
        <v>0</v>
      </c>
      <c r="QE37" s="73">
        <f t="shared" si="47"/>
        <v>0</v>
      </c>
      <c r="QF37" s="73">
        <f t="shared" si="47"/>
        <v>0</v>
      </c>
      <c r="QG37" s="73">
        <f t="shared" si="47"/>
        <v>0</v>
      </c>
      <c r="QH37" s="73">
        <f t="shared" si="47"/>
        <v>0</v>
      </c>
      <c r="QI37" s="73">
        <f t="shared" si="47"/>
        <v>0</v>
      </c>
      <c r="QJ37" s="73">
        <f t="shared" si="47"/>
        <v>0</v>
      </c>
      <c r="QK37" s="73">
        <f t="shared" si="47"/>
        <v>0</v>
      </c>
      <c r="QL37" s="73">
        <f t="shared" si="47"/>
        <v>0</v>
      </c>
      <c r="QM37" s="73">
        <f t="shared" si="47"/>
        <v>0</v>
      </c>
      <c r="QN37" s="73">
        <f t="shared" si="47"/>
        <v>0</v>
      </c>
      <c r="QO37" s="73">
        <f t="shared" si="47"/>
        <v>0</v>
      </c>
      <c r="QP37" s="73">
        <f t="shared" si="47"/>
        <v>0</v>
      </c>
      <c r="QQ37" s="73">
        <f t="shared" si="47"/>
        <v>0</v>
      </c>
      <c r="QR37" s="73">
        <f t="shared" si="47"/>
        <v>0</v>
      </c>
      <c r="QS37" s="73">
        <f t="shared" si="47"/>
        <v>0</v>
      </c>
      <c r="QT37" s="73">
        <f t="shared" si="47"/>
        <v>0</v>
      </c>
      <c r="QU37" s="73">
        <f t="shared" si="47"/>
        <v>0</v>
      </c>
      <c r="QV37" s="73">
        <f t="shared" si="47"/>
        <v>0</v>
      </c>
      <c r="QW37" s="73">
        <f t="shared" si="47"/>
        <v>0</v>
      </c>
      <c r="QX37" s="73">
        <f t="shared" si="47"/>
        <v>0</v>
      </c>
      <c r="QY37" s="73">
        <f t="shared" si="47"/>
        <v>0</v>
      </c>
      <c r="QZ37" s="73">
        <f t="shared" si="47"/>
        <v>0</v>
      </c>
      <c r="RA37" s="73">
        <f t="shared" si="47"/>
        <v>0</v>
      </c>
      <c r="RB37" s="73">
        <f t="shared" si="47"/>
        <v>0</v>
      </c>
      <c r="RC37" s="73">
        <f t="shared" si="47"/>
        <v>0</v>
      </c>
      <c r="RD37" s="73">
        <f t="shared" si="47"/>
        <v>0</v>
      </c>
      <c r="RE37" s="73">
        <f t="shared" si="47"/>
        <v>0</v>
      </c>
      <c r="RF37" s="73">
        <f t="shared" si="47"/>
        <v>0</v>
      </c>
      <c r="RG37" s="73">
        <f t="shared" si="47"/>
        <v>0</v>
      </c>
      <c r="RH37" s="73">
        <f t="shared" si="47"/>
        <v>0</v>
      </c>
      <c r="RI37" s="73">
        <f t="shared" si="47"/>
        <v>0</v>
      </c>
      <c r="RJ37" s="73">
        <f t="shared" ref="RJ37:SY37" si="48">SUM(RJ38:RJ57)</f>
        <v>0</v>
      </c>
      <c r="RK37" s="73">
        <f t="shared" si="48"/>
        <v>0</v>
      </c>
      <c r="RL37" s="73">
        <f t="shared" si="48"/>
        <v>0</v>
      </c>
      <c r="RM37" s="73">
        <f t="shared" si="48"/>
        <v>0</v>
      </c>
      <c r="RN37" s="73">
        <f t="shared" si="48"/>
        <v>0</v>
      </c>
      <c r="RO37" s="73">
        <f t="shared" si="48"/>
        <v>0</v>
      </c>
      <c r="RP37" s="73">
        <f t="shared" si="48"/>
        <v>0</v>
      </c>
      <c r="RQ37" s="73">
        <f t="shared" si="48"/>
        <v>0</v>
      </c>
      <c r="RR37" s="73">
        <f t="shared" si="48"/>
        <v>0</v>
      </c>
      <c r="RS37" s="73">
        <f t="shared" si="48"/>
        <v>0</v>
      </c>
      <c r="RT37" s="73">
        <f t="shared" si="48"/>
        <v>0</v>
      </c>
      <c r="RU37" s="73">
        <f t="shared" si="48"/>
        <v>0</v>
      </c>
      <c r="RV37" s="73">
        <f t="shared" si="48"/>
        <v>0</v>
      </c>
      <c r="RW37" s="73">
        <f t="shared" si="48"/>
        <v>0</v>
      </c>
      <c r="RX37" s="73">
        <f t="shared" si="48"/>
        <v>0</v>
      </c>
      <c r="RY37" s="73">
        <f t="shared" si="48"/>
        <v>0</v>
      </c>
      <c r="RZ37" s="73">
        <f t="shared" si="48"/>
        <v>0</v>
      </c>
      <c r="SA37" s="73">
        <f t="shared" si="48"/>
        <v>0</v>
      </c>
      <c r="SB37" s="73">
        <f t="shared" si="48"/>
        <v>0</v>
      </c>
      <c r="SC37" s="73">
        <f t="shared" si="48"/>
        <v>0</v>
      </c>
      <c r="SD37" s="73">
        <f t="shared" si="48"/>
        <v>0</v>
      </c>
      <c r="SE37" s="73">
        <f t="shared" si="48"/>
        <v>0</v>
      </c>
      <c r="SF37" s="73">
        <f t="shared" si="48"/>
        <v>0</v>
      </c>
      <c r="SG37" s="73">
        <f t="shared" si="48"/>
        <v>0</v>
      </c>
      <c r="SH37" s="73">
        <f t="shared" si="48"/>
        <v>0</v>
      </c>
      <c r="SI37" s="73">
        <f t="shared" si="48"/>
        <v>0</v>
      </c>
      <c r="SJ37" s="73">
        <f t="shared" si="48"/>
        <v>0</v>
      </c>
      <c r="SK37" s="73">
        <f t="shared" si="48"/>
        <v>0</v>
      </c>
      <c r="SL37" s="73">
        <f t="shared" si="48"/>
        <v>0</v>
      </c>
      <c r="SM37" s="73">
        <f t="shared" si="48"/>
        <v>0</v>
      </c>
      <c r="SN37" s="73">
        <f t="shared" si="48"/>
        <v>0</v>
      </c>
      <c r="SO37" s="73">
        <f t="shared" si="48"/>
        <v>0</v>
      </c>
      <c r="SP37" s="73">
        <f t="shared" si="48"/>
        <v>0</v>
      </c>
      <c r="SQ37" s="73">
        <f t="shared" si="48"/>
        <v>0</v>
      </c>
      <c r="SR37" s="73">
        <f t="shared" si="48"/>
        <v>0</v>
      </c>
      <c r="SS37" s="73">
        <f t="shared" si="48"/>
        <v>0</v>
      </c>
      <c r="ST37" s="73">
        <f t="shared" si="48"/>
        <v>0</v>
      </c>
      <c r="SU37" s="73">
        <f t="shared" si="48"/>
        <v>0</v>
      </c>
      <c r="SV37" s="73">
        <f t="shared" si="48"/>
        <v>0</v>
      </c>
      <c r="SW37" s="73">
        <f t="shared" si="48"/>
        <v>0</v>
      </c>
      <c r="SX37" s="73">
        <f t="shared" si="48"/>
        <v>0</v>
      </c>
      <c r="SY37" s="73">
        <f t="shared" si="48"/>
        <v>0</v>
      </c>
    </row>
    <row r="38" spans="1:519">
      <c r="A38" s="71" t="s">
        <v>126</v>
      </c>
      <c r="B38" s="72">
        <f t="shared" ref="B38:B57" si="49">SUM(AD38:AO38)/1000</f>
        <v>0</v>
      </c>
      <c r="C38" s="72">
        <f t="shared" ref="C38:C57" si="50">SUM(AP38:BA38)/1000</f>
        <v>0.157473</v>
      </c>
      <c r="D38" s="72">
        <f t="shared" ref="D38:D57" si="51">SUM(BB38:BM38)/1000</f>
        <v>0</v>
      </c>
      <c r="E38" s="72">
        <f t="shared" ref="E38:E57" si="52">SUM(BN38:BY38)/1000</f>
        <v>0</v>
      </c>
      <c r="F38" s="72">
        <f t="shared" ref="F38:F57" si="53">SUM(BZ38:CK38)/1000</f>
        <v>0</v>
      </c>
      <c r="G38" s="72">
        <f t="shared" ref="G38:G57" si="54">SUM(CL38:CW38)/1000</f>
        <v>0</v>
      </c>
      <c r="H38" s="72">
        <f t="shared" ref="H38:H57" si="55">SUM(CX38:DI38)/1000</f>
        <v>0</v>
      </c>
      <c r="I38" s="72">
        <f t="shared" ref="I38:I57" si="56">SUM(DJ38:DU38)/1000</f>
        <v>0</v>
      </c>
      <c r="J38" s="72">
        <f t="shared" ref="J38:J57" si="57">SUM(DV38:EG38)/1000</f>
        <v>9.4090117499999991E-4</v>
      </c>
      <c r="K38" s="72">
        <f t="shared" ref="K38:K57" si="58">SUM(EH38:ES38)/1000</f>
        <v>0</v>
      </c>
      <c r="L38" s="72">
        <f t="shared" ref="L38:L57" si="59">SUM(ET38:FE38)/1000</f>
        <v>0.39364313174999993</v>
      </c>
      <c r="M38" s="72">
        <f t="shared" ref="M38:M57" si="60">SUM(FF38:FQ38)/1000</f>
        <v>0</v>
      </c>
      <c r="N38" s="72">
        <f t="shared" ref="N38:N57" si="61">SUM(FR38:GC38)/1000</f>
        <v>0</v>
      </c>
      <c r="O38" s="72">
        <f t="shared" ref="O38:O57" si="62">SUM(GD38:GO38)/1000</f>
        <v>0</v>
      </c>
      <c r="P38" s="72">
        <f t="shared" ref="P38:P57" si="63">SUM(GP38:HA38)/1000</f>
        <v>0.23341435425000001</v>
      </c>
      <c r="Q38" s="72">
        <f t="shared" ref="Q38:Q57" si="64">SUM(HB38:HM38)/1000</f>
        <v>0</v>
      </c>
      <c r="R38" s="72">
        <f t="shared" ref="R38:R57" si="65">SUM(HN38:HY38)/1000</f>
        <v>0</v>
      </c>
      <c r="S38" s="72">
        <f t="shared" ref="S38:S57" si="66">SUM(HZ38:IK38)/1000</f>
        <v>0</v>
      </c>
      <c r="T38" s="72">
        <f t="shared" ref="T38:T57" si="67">SUM(IL38:IW38)/1000</f>
        <v>0</v>
      </c>
      <c r="U38" s="72">
        <f t="shared" ref="U38:U57" si="68">SUM(IX38:JI38)/1000</f>
        <v>0</v>
      </c>
      <c r="V38" s="72">
        <f t="shared" ref="V38:V57" si="69">SUM(JJ38:JU38)/1000</f>
        <v>0</v>
      </c>
      <c r="W38" s="72">
        <f t="shared" ref="W38:W57" si="70">SUM(JV38:KG38)/1000</f>
        <v>0</v>
      </c>
      <c r="X38" s="72">
        <f t="shared" ref="X38:X57" si="71">SUM(KH38:KS38)/1000</f>
        <v>0</v>
      </c>
      <c r="Y38" s="72">
        <f t="shared" ref="Y38:Y57" si="72">SUM(KT38:LE38)/1000</f>
        <v>0</v>
      </c>
      <c r="Z38" s="72">
        <f t="shared" ref="Z38:Z57" si="73">SUM(LF38:LQ38)/1000</f>
        <v>0</v>
      </c>
      <c r="AA38" s="72">
        <f t="shared" ref="AA38:AA57" si="74">SUM(LR38:MC38)/1000</f>
        <v>0</v>
      </c>
      <c r="AB38" s="72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>
        <v>157.47300000000001</v>
      </c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>
        <v>0.94090117499999992</v>
      </c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>
        <v>236.20949999999999</v>
      </c>
      <c r="EV38" s="73"/>
      <c r="EW38" s="73"/>
      <c r="EX38" s="73">
        <v>157.43363174999999</v>
      </c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>
        <v>233.41435425</v>
      </c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  <c r="MH38" s="73"/>
      <c r="MI38" s="73"/>
      <c r="MJ38" s="73"/>
      <c r="MK38" s="73"/>
      <c r="ML38" s="73"/>
      <c r="MM38" s="73"/>
      <c r="MN38" s="73"/>
      <c r="MO38" s="73"/>
      <c r="MP38" s="73"/>
      <c r="MQ38" s="73"/>
      <c r="MR38" s="73"/>
      <c r="MS38" s="73"/>
      <c r="MT38" s="73"/>
      <c r="MU38" s="73"/>
      <c r="MV38" s="73"/>
      <c r="MW38" s="73"/>
      <c r="MX38" s="73"/>
      <c r="MY38" s="73"/>
      <c r="MZ38" s="73"/>
      <c r="NA38" s="73"/>
      <c r="NB38" s="73"/>
      <c r="NC38" s="73"/>
      <c r="ND38" s="73"/>
      <c r="NE38" s="73"/>
      <c r="NF38" s="73"/>
      <c r="NG38" s="73"/>
      <c r="NH38" s="73"/>
      <c r="NI38" s="73"/>
      <c r="NJ38" s="73"/>
      <c r="NK38" s="73"/>
      <c r="NL38" s="73"/>
      <c r="NM38" s="73"/>
      <c r="NN38" s="73"/>
      <c r="NO38" s="73"/>
      <c r="NP38" s="73"/>
      <c r="NQ38" s="73"/>
      <c r="NR38" s="73"/>
      <c r="NS38" s="73"/>
      <c r="NT38" s="73"/>
      <c r="NU38" s="73"/>
      <c r="NV38" s="73"/>
      <c r="NW38" s="73"/>
      <c r="NX38" s="73"/>
      <c r="NY38" s="73"/>
      <c r="NZ38" s="73"/>
      <c r="OA38" s="73"/>
      <c r="OB38" s="73"/>
      <c r="OC38" s="73"/>
      <c r="OD38" s="73"/>
      <c r="OE38" s="73"/>
      <c r="OF38" s="73"/>
      <c r="OG38" s="73"/>
      <c r="OH38" s="73"/>
      <c r="OI38" s="73"/>
      <c r="OJ38" s="73"/>
      <c r="OK38" s="73"/>
      <c r="OL38" s="73"/>
      <c r="OM38" s="73"/>
      <c r="ON38" s="73"/>
      <c r="OO38" s="73"/>
      <c r="OP38" s="73"/>
      <c r="OQ38" s="73"/>
      <c r="OR38" s="73"/>
      <c r="OS38" s="73"/>
      <c r="OT38" s="73"/>
      <c r="OU38" s="73"/>
      <c r="OV38" s="73"/>
      <c r="OW38" s="73"/>
      <c r="OX38" s="73"/>
      <c r="OY38" s="73"/>
      <c r="OZ38" s="73"/>
      <c r="PA38" s="73"/>
      <c r="PB38" s="73"/>
      <c r="PC38" s="73"/>
      <c r="PD38" s="73"/>
      <c r="PE38" s="73"/>
      <c r="PF38" s="73"/>
      <c r="PG38" s="73"/>
      <c r="PH38" s="73"/>
      <c r="PI38" s="73"/>
      <c r="PJ38" s="73"/>
      <c r="PK38" s="73"/>
      <c r="PL38" s="73"/>
      <c r="PM38" s="73"/>
      <c r="PN38" s="73"/>
      <c r="PO38" s="73"/>
      <c r="PP38" s="73"/>
      <c r="PQ38" s="73"/>
      <c r="PR38" s="73"/>
      <c r="PS38" s="73"/>
      <c r="PT38" s="73"/>
      <c r="PU38" s="73"/>
      <c r="PV38" s="73"/>
      <c r="PW38" s="73"/>
      <c r="PX38" s="73"/>
      <c r="PY38" s="73"/>
      <c r="PZ38" s="73"/>
      <c r="QA38" s="73"/>
      <c r="QB38" s="73"/>
      <c r="QC38" s="73"/>
      <c r="QD38" s="73"/>
      <c r="QE38" s="73"/>
      <c r="QF38" s="73"/>
      <c r="QG38" s="73"/>
      <c r="QH38" s="73"/>
      <c r="QI38" s="73"/>
      <c r="QJ38" s="73"/>
      <c r="QK38" s="73"/>
      <c r="QL38" s="73"/>
      <c r="QM38" s="73"/>
      <c r="QN38" s="73"/>
      <c r="QO38" s="73"/>
      <c r="QP38" s="73"/>
      <c r="QQ38" s="73"/>
      <c r="QR38" s="73"/>
      <c r="QS38" s="73"/>
      <c r="QT38" s="73"/>
      <c r="QU38" s="73"/>
      <c r="QV38" s="73"/>
      <c r="QW38" s="73"/>
      <c r="QX38" s="73"/>
      <c r="QY38" s="73"/>
      <c r="QZ38" s="73"/>
      <c r="RA38" s="73"/>
      <c r="RB38" s="73"/>
      <c r="RC38" s="73"/>
      <c r="RD38" s="73"/>
      <c r="RE38" s="73"/>
      <c r="RF38" s="73"/>
      <c r="RG38" s="73"/>
      <c r="RH38" s="73"/>
      <c r="RI38" s="73"/>
      <c r="RJ38" s="73"/>
      <c r="RK38" s="73"/>
      <c r="RL38" s="73"/>
      <c r="RM38" s="73"/>
      <c r="RN38" s="73"/>
      <c r="RO38" s="73"/>
      <c r="RP38" s="73"/>
      <c r="RQ38" s="73"/>
      <c r="RR38" s="73"/>
      <c r="RS38" s="73"/>
      <c r="RT38" s="73"/>
      <c r="RU38" s="73"/>
      <c r="RV38" s="73"/>
      <c r="RW38" s="73"/>
      <c r="RX38" s="73"/>
      <c r="RY38" s="73"/>
      <c r="RZ38" s="73"/>
      <c r="SA38" s="73"/>
      <c r="SB38" s="73"/>
      <c r="SC38" s="73"/>
      <c r="SD38" s="73"/>
      <c r="SE38" s="73"/>
      <c r="SF38" s="73"/>
      <c r="SG38" s="73"/>
      <c r="SH38" s="73"/>
      <c r="SI38" s="73"/>
      <c r="SJ38" s="73"/>
      <c r="SK38" s="73"/>
      <c r="SL38" s="73"/>
      <c r="SM38" s="73"/>
      <c r="SN38" s="73"/>
      <c r="SO38" s="73"/>
      <c r="SP38" s="73"/>
      <c r="SQ38" s="73"/>
      <c r="SR38" s="73"/>
      <c r="SS38" s="73"/>
      <c r="ST38" s="73"/>
      <c r="SU38" s="73"/>
      <c r="SV38" s="73"/>
      <c r="SW38" s="73"/>
      <c r="SX38" s="73"/>
      <c r="SY38" s="73"/>
    </row>
    <row r="39" spans="1:519">
      <c r="A39" s="71" t="s">
        <v>127</v>
      </c>
      <c r="B39" s="72">
        <f t="shared" si="49"/>
        <v>0</v>
      </c>
      <c r="C39" s="72">
        <f t="shared" si="50"/>
        <v>0</v>
      </c>
      <c r="D39" s="72">
        <f t="shared" si="51"/>
        <v>0</v>
      </c>
      <c r="E39" s="72">
        <f t="shared" si="52"/>
        <v>0</v>
      </c>
      <c r="F39" s="72">
        <f t="shared" si="53"/>
        <v>0</v>
      </c>
      <c r="G39" s="72">
        <f t="shared" si="54"/>
        <v>0</v>
      </c>
      <c r="H39" s="72">
        <f t="shared" si="55"/>
        <v>0</v>
      </c>
      <c r="I39" s="72">
        <f t="shared" si="56"/>
        <v>0</v>
      </c>
      <c r="J39" s="72">
        <f t="shared" si="57"/>
        <v>0</v>
      </c>
      <c r="K39" s="72">
        <f t="shared" si="58"/>
        <v>0</v>
      </c>
      <c r="L39" s="72">
        <f t="shared" si="59"/>
        <v>0</v>
      </c>
      <c r="M39" s="72">
        <f t="shared" si="60"/>
        <v>0</v>
      </c>
      <c r="N39" s="72">
        <f t="shared" si="61"/>
        <v>0</v>
      </c>
      <c r="O39" s="72">
        <f t="shared" si="62"/>
        <v>0</v>
      </c>
      <c r="P39" s="72">
        <f t="shared" si="63"/>
        <v>0</v>
      </c>
      <c r="Q39" s="72">
        <f t="shared" si="64"/>
        <v>0</v>
      </c>
      <c r="R39" s="72">
        <f t="shared" si="65"/>
        <v>0</v>
      </c>
      <c r="S39" s="72">
        <f t="shared" si="66"/>
        <v>0</v>
      </c>
      <c r="T39" s="72">
        <f t="shared" si="67"/>
        <v>0</v>
      </c>
      <c r="U39" s="72">
        <f t="shared" si="68"/>
        <v>0</v>
      </c>
      <c r="V39" s="72">
        <f t="shared" si="69"/>
        <v>0</v>
      </c>
      <c r="W39" s="72">
        <f t="shared" si="70"/>
        <v>0</v>
      </c>
      <c r="X39" s="72">
        <f t="shared" si="71"/>
        <v>1.5826036499999999E-3</v>
      </c>
      <c r="Y39" s="72">
        <f t="shared" si="72"/>
        <v>0</v>
      </c>
      <c r="Z39" s="72">
        <f t="shared" si="73"/>
        <v>0</v>
      </c>
      <c r="AA39" s="72">
        <f t="shared" si="74"/>
        <v>0</v>
      </c>
      <c r="AB39" s="72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>
        <v>1.58260365</v>
      </c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  <c r="MH39" s="73"/>
      <c r="MI39" s="73"/>
      <c r="MJ39" s="73"/>
      <c r="MK39" s="73"/>
      <c r="ML39" s="73"/>
      <c r="MM39" s="73"/>
      <c r="MN39" s="73"/>
      <c r="MO39" s="73"/>
      <c r="MP39" s="73"/>
      <c r="MQ39" s="73"/>
      <c r="MR39" s="73"/>
      <c r="MS39" s="73"/>
      <c r="MT39" s="73"/>
      <c r="MU39" s="73"/>
      <c r="MV39" s="73"/>
      <c r="MW39" s="73"/>
      <c r="MX39" s="73"/>
      <c r="MY39" s="73"/>
      <c r="MZ39" s="73"/>
      <c r="NA39" s="73"/>
      <c r="NB39" s="73"/>
      <c r="NC39" s="73"/>
      <c r="ND39" s="73"/>
      <c r="NE39" s="73"/>
      <c r="NF39" s="73"/>
      <c r="NG39" s="73"/>
      <c r="NH39" s="73"/>
      <c r="NI39" s="73"/>
      <c r="NJ39" s="73"/>
      <c r="NK39" s="73"/>
      <c r="NL39" s="73"/>
      <c r="NM39" s="73"/>
      <c r="NN39" s="73"/>
      <c r="NO39" s="73"/>
      <c r="NP39" s="73"/>
      <c r="NQ39" s="73"/>
      <c r="NR39" s="73"/>
      <c r="NS39" s="73"/>
      <c r="NT39" s="73"/>
      <c r="NU39" s="73"/>
      <c r="NV39" s="73"/>
      <c r="NW39" s="73"/>
      <c r="NX39" s="73"/>
      <c r="NY39" s="73"/>
      <c r="NZ39" s="73"/>
      <c r="OA39" s="73"/>
      <c r="OB39" s="73"/>
      <c r="OC39" s="73"/>
      <c r="OD39" s="73"/>
      <c r="OE39" s="73"/>
      <c r="OF39" s="73"/>
      <c r="OG39" s="73"/>
      <c r="OH39" s="73"/>
      <c r="OI39" s="73"/>
      <c r="OJ39" s="73"/>
      <c r="OK39" s="73"/>
      <c r="OL39" s="73"/>
      <c r="OM39" s="73"/>
      <c r="ON39" s="73"/>
      <c r="OO39" s="73"/>
      <c r="OP39" s="73"/>
      <c r="OQ39" s="73"/>
      <c r="OR39" s="73"/>
      <c r="OS39" s="73"/>
      <c r="OT39" s="73"/>
      <c r="OU39" s="73"/>
      <c r="OV39" s="73"/>
      <c r="OW39" s="73"/>
      <c r="OX39" s="73"/>
      <c r="OY39" s="73"/>
      <c r="OZ39" s="73"/>
      <c r="PA39" s="73"/>
      <c r="PB39" s="73"/>
      <c r="PC39" s="73"/>
      <c r="PD39" s="73"/>
      <c r="PE39" s="73"/>
      <c r="PF39" s="73"/>
      <c r="PG39" s="73"/>
      <c r="PH39" s="73"/>
      <c r="PI39" s="73"/>
      <c r="PJ39" s="73"/>
      <c r="PK39" s="73"/>
      <c r="PL39" s="73"/>
      <c r="PM39" s="73"/>
      <c r="PN39" s="73"/>
      <c r="PO39" s="73"/>
      <c r="PP39" s="73"/>
      <c r="PQ39" s="73"/>
      <c r="PR39" s="73"/>
      <c r="PS39" s="73"/>
      <c r="PT39" s="73"/>
      <c r="PU39" s="73"/>
      <c r="PV39" s="73"/>
      <c r="PW39" s="73"/>
      <c r="PX39" s="73"/>
      <c r="PY39" s="73"/>
      <c r="PZ39" s="73"/>
      <c r="QA39" s="73"/>
      <c r="QB39" s="73"/>
      <c r="QC39" s="73"/>
      <c r="QD39" s="73"/>
      <c r="QE39" s="73"/>
      <c r="QF39" s="73"/>
      <c r="QG39" s="73"/>
      <c r="QH39" s="73"/>
      <c r="QI39" s="73"/>
      <c r="QJ39" s="73"/>
      <c r="QK39" s="73"/>
      <c r="QL39" s="73"/>
      <c r="QM39" s="73"/>
      <c r="QN39" s="73"/>
      <c r="QO39" s="73"/>
      <c r="QP39" s="73"/>
      <c r="QQ39" s="73"/>
      <c r="QR39" s="73"/>
      <c r="QS39" s="73"/>
      <c r="QT39" s="73"/>
      <c r="QU39" s="73"/>
      <c r="QV39" s="73"/>
      <c r="QW39" s="73"/>
      <c r="QX39" s="73"/>
      <c r="QY39" s="73"/>
      <c r="QZ39" s="73"/>
      <c r="RA39" s="73"/>
      <c r="RB39" s="73"/>
      <c r="RC39" s="73"/>
      <c r="RD39" s="73"/>
      <c r="RE39" s="73"/>
      <c r="RF39" s="73"/>
      <c r="RG39" s="73"/>
      <c r="RH39" s="73"/>
      <c r="RI39" s="73"/>
      <c r="RJ39" s="73"/>
      <c r="RK39" s="73"/>
      <c r="RL39" s="73"/>
      <c r="RM39" s="73"/>
      <c r="RN39" s="73"/>
      <c r="RO39" s="73"/>
      <c r="RP39" s="73"/>
      <c r="RQ39" s="73"/>
      <c r="RR39" s="73"/>
      <c r="RS39" s="73"/>
      <c r="RT39" s="73"/>
      <c r="RU39" s="73"/>
      <c r="RV39" s="73"/>
      <c r="RW39" s="73"/>
      <c r="RX39" s="73"/>
      <c r="RY39" s="73"/>
      <c r="RZ39" s="73"/>
      <c r="SA39" s="73"/>
      <c r="SB39" s="73"/>
      <c r="SC39" s="73"/>
      <c r="SD39" s="73"/>
      <c r="SE39" s="73"/>
      <c r="SF39" s="73"/>
      <c r="SG39" s="73"/>
      <c r="SH39" s="73"/>
      <c r="SI39" s="73"/>
      <c r="SJ39" s="73"/>
      <c r="SK39" s="73"/>
      <c r="SL39" s="73"/>
      <c r="SM39" s="73"/>
      <c r="SN39" s="73"/>
      <c r="SO39" s="73"/>
      <c r="SP39" s="73"/>
      <c r="SQ39" s="73"/>
      <c r="SR39" s="73"/>
      <c r="SS39" s="73"/>
      <c r="ST39" s="73"/>
      <c r="SU39" s="73"/>
      <c r="SV39" s="73"/>
      <c r="SW39" s="73"/>
      <c r="SX39" s="73"/>
      <c r="SY39" s="73"/>
    </row>
    <row r="40" spans="1:519">
      <c r="A40" s="71" t="s">
        <v>128</v>
      </c>
      <c r="B40" s="72">
        <f t="shared" si="49"/>
        <v>0</v>
      </c>
      <c r="C40" s="72">
        <f t="shared" si="50"/>
        <v>0</v>
      </c>
      <c r="D40" s="72">
        <f t="shared" si="51"/>
        <v>0</v>
      </c>
      <c r="E40" s="72">
        <f t="shared" si="52"/>
        <v>0</v>
      </c>
      <c r="F40" s="72">
        <f t="shared" si="53"/>
        <v>0</v>
      </c>
      <c r="G40" s="72">
        <f t="shared" si="54"/>
        <v>0</v>
      </c>
      <c r="H40" s="72">
        <f t="shared" si="55"/>
        <v>0</v>
      </c>
      <c r="I40" s="72">
        <f t="shared" si="56"/>
        <v>0</v>
      </c>
      <c r="J40" s="72">
        <f t="shared" si="57"/>
        <v>0</v>
      </c>
      <c r="K40" s="72">
        <f t="shared" si="58"/>
        <v>0</v>
      </c>
      <c r="L40" s="72">
        <f t="shared" si="59"/>
        <v>0</v>
      </c>
      <c r="M40" s="72">
        <f t="shared" si="60"/>
        <v>0</v>
      </c>
      <c r="N40" s="72">
        <f t="shared" si="61"/>
        <v>0</v>
      </c>
      <c r="O40" s="72">
        <f t="shared" si="62"/>
        <v>0</v>
      </c>
      <c r="P40" s="72">
        <f t="shared" si="63"/>
        <v>0</v>
      </c>
      <c r="Q40" s="72">
        <f t="shared" si="64"/>
        <v>0</v>
      </c>
      <c r="R40" s="72">
        <f t="shared" si="65"/>
        <v>0</v>
      </c>
      <c r="S40" s="72">
        <f t="shared" si="66"/>
        <v>0</v>
      </c>
      <c r="T40" s="72">
        <f t="shared" si="67"/>
        <v>0</v>
      </c>
      <c r="U40" s="72">
        <f t="shared" si="68"/>
        <v>0</v>
      </c>
      <c r="V40" s="72">
        <f t="shared" si="69"/>
        <v>0</v>
      </c>
      <c r="W40" s="72">
        <f t="shared" si="70"/>
        <v>0</v>
      </c>
      <c r="X40" s="72">
        <f t="shared" si="71"/>
        <v>0</v>
      </c>
      <c r="Y40" s="72">
        <f t="shared" si="72"/>
        <v>0</v>
      </c>
      <c r="Z40" s="72">
        <f t="shared" si="73"/>
        <v>0</v>
      </c>
      <c r="AA40" s="72">
        <f t="shared" si="74"/>
        <v>0</v>
      </c>
      <c r="AB40" s="72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  <c r="MH40" s="73"/>
      <c r="MI40" s="73"/>
      <c r="MJ40" s="73"/>
      <c r="MK40" s="73"/>
      <c r="ML40" s="73"/>
      <c r="MM40" s="73"/>
      <c r="MN40" s="73"/>
      <c r="MO40" s="73"/>
      <c r="MP40" s="73"/>
      <c r="MQ40" s="73"/>
      <c r="MR40" s="73"/>
      <c r="MS40" s="73"/>
      <c r="MT40" s="73"/>
      <c r="MU40" s="73"/>
      <c r="MV40" s="73"/>
      <c r="MW40" s="73"/>
      <c r="MX40" s="73"/>
      <c r="MY40" s="73"/>
      <c r="MZ40" s="73"/>
      <c r="NA40" s="73"/>
      <c r="NB40" s="73"/>
      <c r="NC40" s="73"/>
      <c r="ND40" s="73"/>
      <c r="NE40" s="73"/>
      <c r="NF40" s="73"/>
      <c r="NG40" s="73"/>
      <c r="NH40" s="73"/>
      <c r="NI40" s="73"/>
      <c r="NJ40" s="73"/>
      <c r="NK40" s="73"/>
      <c r="NL40" s="73"/>
      <c r="NM40" s="73"/>
      <c r="NN40" s="73"/>
      <c r="NO40" s="73"/>
      <c r="NP40" s="73"/>
      <c r="NQ40" s="73"/>
      <c r="NR40" s="73"/>
      <c r="NS40" s="73"/>
      <c r="NT40" s="73"/>
      <c r="NU40" s="73"/>
      <c r="NV40" s="73"/>
      <c r="NW40" s="73"/>
      <c r="NX40" s="73"/>
      <c r="NY40" s="73"/>
      <c r="NZ40" s="73"/>
      <c r="OA40" s="73"/>
      <c r="OB40" s="73"/>
      <c r="OC40" s="73"/>
      <c r="OD40" s="73"/>
      <c r="OE40" s="73"/>
      <c r="OF40" s="73"/>
      <c r="OG40" s="73"/>
      <c r="OH40" s="73"/>
      <c r="OI40" s="73"/>
      <c r="OJ40" s="73"/>
      <c r="OK40" s="73"/>
      <c r="OL40" s="73"/>
      <c r="OM40" s="73"/>
      <c r="ON40" s="73"/>
      <c r="OO40" s="73"/>
      <c r="OP40" s="73"/>
      <c r="OQ40" s="73"/>
      <c r="OR40" s="73"/>
      <c r="OS40" s="73"/>
      <c r="OT40" s="73"/>
      <c r="OU40" s="73"/>
      <c r="OV40" s="73"/>
      <c r="OW40" s="73"/>
      <c r="OX40" s="73"/>
      <c r="OY40" s="73"/>
      <c r="OZ40" s="73"/>
      <c r="PA40" s="73"/>
      <c r="PB40" s="73"/>
      <c r="PC40" s="73"/>
      <c r="PD40" s="73"/>
      <c r="PE40" s="73"/>
      <c r="PF40" s="73"/>
      <c r="PG40" s="73"/>
      <c r="PH40" s="73"/>
      <c r="PI40" s="73"/>
      <c r="PJ40" s="73"/>
      <c r="PK40" s="73"/>
      <c r="PL40" s="73"/>
      <c r="PM40" s="73"/>
      <c r="PN40" s="73"/>
      <c r="PO40" s="73"/>
      <c r="PP40" s="73"/>
      <c r="PQ40" s="73"/>
      <c r="PR40" s="73"/>
      <c r="PS40" s="73"/>
      <c r="PT40" s="73"/>
      <c r="PU40" s="73"/>
      <c r="PV40" s="73"/>
      <c r="PW40" s="73"/>
      <c r="PX40" s="73"/>
      <c r="PY40" s="73"/>
      <c r="PZ40" s="73"/>
      <c r="QA40" s="73"/>
      <c r="QB40" s="73"/>
      <c r="QC40" s="73"/>
      <c r="QD40" s="73"/>
      <c r="QE40" s="73"/>
      <c r="QF40" s="73"/>
      <c r="QG40" s="73"/>
      <c r="QH40" s="73"/>
      <c r="QI40" s="73"/>
      <c r="QJ40" s="73"/>
      <c r="QK40" s="73"/>
      <c r="QL40" s="73"/>
      <c r="QM40" s="73"/>
      <c r="QN40" s="73"/>
      <c r="QO40" s="73"/>
      <c r="QP40" s="73"/>
      <c r="QQ40" s="73"/>
      <c r="QR40" s="73"/>
      <c r="QS40" s="73"/>
      <c r="QT40" s="73"/>
      <c r="QU40" s="73"/>
      <c r="QV40" s="73"/>
      <c r="QW40" s="73"/>
      <c r="QX40" s="73"/>
      <c r="QY40" s="73"/>
      <c r="QZ40" s="73"/>
      <c r="RA40" s="73"/>
      <c r="RB40" s="73"/>
      <c r="RC40" s="73"/>
      <c r="RD40" s="73"/>
      <c r="RE40" s="73"/>
      <c r="RF40" s="73"/>
      <c r="RG40" s="73"/>
      <c r="RH40" s="73"/>
      <c r="RI40" s="73"/>
      <c r="RJ40" s="73"/>
      <c r="RK40" s="73"/>
      <c r="RL40" s="73"/>
      <c r="RM40" s="73"/>
      <c r="RN40" s="73"/>
      <c r="RO40" s="73"/>
      <c r="RP40" s="73"/>
      <c r="RQ40" s="73"/>
      <c r="RR40" s="73"/>
      <c r="RS40" s="73"/>
      <c r="RT40" s="73"/>
      <c r="RU40" s="73"/>
      <c r="RV40" s="73"/>
      <c r="RW40" s="73"/>
      <c r="RX40" s="73"/>
      <c r="RY40" s="73"/>
      <c r="RZ40" s="73"/>
      <c r="SA40" s="73"/>
      <c r="SB40" s="73"/>
      <c r="SC40" s="73"/>
      <c r="SD40" s="73"/>
      <c r="SE40" s="73"/>
      <c r="SF40" s="73"/>
      <c r="SG40" s="73"/>
      <c r="SH40" s="73"/>
      <c r="SI40" s="73"/>
      <c r="SJ40" s="73"/>
      <c r="SK40" s="73"/>
      <c r="SL40" s="73"/>
      <c r="SM40" s="73"/>
      <c r="SN40" s="73"/>
      <c r="SO40" s="73"/>
      <c r="SP40" s="73"/>
      <c r="SQ40" s="73"/>
      <c r="SR40" s="73"/>
      <c r="SS40" s="73"/>
      <c r="ST40" s="73"/>
      <c r="SU40" s="73"/>
      <c r="SV40" s="73"/>
      <c r="SW40" s="73"/>
      <c r="SX40" s="73"/>
      <c r="SY40" s="73"/>
    </row>
    <row r="41" spans="1:519">
      <c r="A41" s="71" t="s">
        <v>129</v>
      </c>
      <c r="B41" s="72">
        <f t="shared" si="49"/>
        <v>0</v>
      </c>
      <c r="C41" s="72">
        <f t="shared" si="50"/>
        <v>0</v>
      </c>
      <c r="D41" s="72">
        <f t="shared" si="51"/>
        <v>0</v>
      </c>
      <c r="E41" s="72">
        <f t="shared" si="52"/>
        <v>0</v>
      </c>
      <c r="F41" s="72">
        <f t="shared" si="53"/>
        <v>0</v>
      </c>
      <c r="G41" s="72">
        <f t="shared" si="54"/>
        <v>0</v>
      </c>
      <c r="H41" s="72">
        <f t="shared" si="55"/>
        <v>0</v>
      </c>
      <c r="I41" s="72">
        <f t="shared" si="56"/>
        <v>0</v>
      </c>
      <c r="J41" s="72">
        <f t="shared" si="57"/>
        <v>0</v>
      </c>
      <c r="K41" s="72">
        <f t="shared" si="58"/>
        <v>0</v>
      </c>
      <c r="L41" s="72">
        <f t="shared" si="59"/>
        <v>0</v>
      </c>
      <c r="M41" s="72">
        <f t="shared" si="60"/>
        <v>0</v>
      </c>
      <c r="N41" s="72">
        <f t="shared" si="61"/>
        <v>0</v>
      </c>
      <c r="O41" s="72">
        <f t="shared" si="62"/>
        <v>0</v>
      </c>
      <c r="P41" s="72">
        <f t="shared" si="63"/>
        <v>0</v>
      </c>
      <c r="Q41" s="72">
        <f t="shared" si="64"/>
        <v>0</v>
      </c>
      <c r="R41" s="72">
        <f t="shared" si="65"/>
        <v>0</v>
      </c>
      <c r="S41" s="72">
        <f t="shared" si="66"/>
        <v>0</v>
      </c>
      <c r="T41" s="72">
        <f t="shared" si="67"/>
        <v>0</v>
      </c>
      <c r="U41" s="72">
        <f t="shared" si="68"/>
        <v>0</v>
      </c>
      <c r="V41" s="72">
        <f t="shared" si="69"/>
        <v>0</v>
      </c>
      <c r="W41" s="72">
        <f t="shared" si="70"/>
        <v>0</v>
      </c>
      <c r="X41" s="72">
        <f t="shared" si="71"/>
        <v>0</v>
      </c>
      <c r="Y41" s="72">
        <f t="shared" si="72"/>
        <v>0</v>
      </c>
      <c r="Z41" s="72">
        <f t="shared" si="73"/>
        <v>0</v>
      </c>
      <c r="AA41" s="72">
        <f t="shared" si="74"/>
        <v>0</v>
      </c>
      <c r="AB41" s="72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  <c r="MH41" s="73"/>
      <c r="MI41" s="73"/>
      <c r="MJ41" s="73"/>
      <c r="MK41" s="73"/>
      <c r="ML41" s="73"/>
      <c r="MM41" s="73"/>
      <c r="MN41" s="73"/>
      <c r="MO41" s="73"/>
      <c r="MP41" s="73"/>
      <c r="MQ41" s="73"/>
      <c r="MR41" s="73"/>
      <c r="MS41" s="73"/>
      <c r="MT41" s="73"/>
      <c r="MU41" s="73"/>
      <c r="MV41" s="73"/>
      <c r="MW41" s="73"/>
      <c r="MX41" s="73"/>
      <c r="MY41" s="73"/>
      <c r="MZ41" s="73"/>
      <c r="NA41" s="73"/>
      <c r="NB41" s="73"/>
      <c r="NC41" s="73"/>
      <c r="ND41" s="73"/>
      <c r="NE41" s="73"/>
      <c r="NF41" s="73"/>
      <c r="NG41" s="73"/>
      <c r="NH41" s="73"/>
      <c r="NI41" s="73"/>
      <c r="NJ41" s="73"/>
      <c r="NK41" s="73"/>
      <c r="NL41" s="73"/>
      <c r="NM41" s="73"/>
      <c r="NN41" s="73"/>
      <c r="NO41" s="73"/>
      <c r="NP41" s="73"/>
      <c r="NQ41" s="73"/>
      <c r="NR41" s="73"/>
      <c r="NS41" s="73"/>
      <c r="NT41" s="73"/>
      <c r="NU41" s="73"/>
      <c r="NV41" s="73"/>
      <c r="NW41" s="73"/>
      <c r="NX41" s="73"/>
      <c r="NY41" s="73"/>
      <c r="NZ41" s="73"/>
      <c r="OA41" s="73"/>
      <c r="OB41" s="73"/>
      <c r="OC41" s="73"/>
      <c r="OD41" s="73"/>
      <c r="OE41" s="73"/>
      <c r="OF41" s="73"/>
      <c r="OG41" s="73"/>
      <c r="OH41" s="73"/>
      <c r="OI41" s="73"/>
      <c r="OJ41" s="73"/>
      <c r="OK41" s="73"/>
      <c r="OL41" s="73"/>
      <c r="OM41" s="73"/>
      <c r="ON41" s="73"/>
      <c r="OO41" s="73"/>
      <c r="OP41" s="73"/>
      <c r="OQ41" s="73"/>
      <c r="OR41" s="73"/>
      <c r="OS41" s="73"/>
      <c r="OT41" s="73"/>
      <c r="OU41" s="73"/>
      <c r="OV41" s="73"/>
      <c r="OW41" s="73"/>
      <c r="OX41" s="73"/>
      <c r="OY41" s="73"/>
      <c r="OZ41" s="73"/>
      <c r="PA41" s="73"/>
      <c r="PB41" s="73"/>
      <c r="PC41" s="73"/>
      <c r="PD41" s="73"/>
      <c r="PE41" s="73"/>
      <c r="PF41" s="73"/>
      <c r="PG41" s="73"/>
      <c r="PH41" s="73"/>
      <c r="PI41" s="73"/>
      <c r="PJ41" s="73"/>
      <c r="PK41" s="73"/>
      <c r="PL41" s="73"/>
      <c r="PM41" s="73"/>
      <c r="PN41" s="73"/>
      <c r="PO41" s="73"/>
      <c r="PP41" s="73"/>
      <c r="PQ41" s="73"/>
      <c r="PR41" s="73"/>
      <c r="PS41" s="73"/>
      <c r="PT41" s="73"/>
      <c r="PU41" s="73"/>
      <c r="PV41" s="73"/>
      <c r="PW41" s="73"/>
      <c r="PX41" s="73"/>
      <c r="PY41" s="73"/>
      <c r="PZ41" s="73"/>
      <c r="QA41" s="73"/>
      <c r="QB41" s="73"/>
      <c r="QC41" s="73"/>
      <c r="QD41" s="73"/>
      <c r="QE41" s="73"/>
      <c r="QF41" s="73"/>
      <c r="QG41" s="73"/>
      <c r="QH41" s="73"/>
      <c r="QI41" s="73"/>
      <c r="QJ41" s="73"/>
      <c r="QK41" s="73"/>
      <c r="QL41" s="73"/>
      <c r="QM41" s="73"/>
      <c r="QN41" s="73"/>
      <c r="QO41" s="73"/>
      <c r="QP41" s="73"/>
      <c r="QQ41" s="73"/>
      <c r="QR41" s="73"/>
      <c r="QS41" s="73"/>
      <c r="QT41" s="73"/>
      <c r="QU41" s="73"/>
      <c r="QV41" s="73"/>
      <c r="QW41" s="73"/>
      <c r="QX41" s="73"/>
      <c r="QY41" s="73"/>
      <c r="QZ41" s="73"/>
      <c r="RA41" s="73"/>
      <c r="RB41" s="73"/>
      <c r="RC41" s="73"/>
      <c r="RD41" s="73"/>
      <c r="RE41" s="73"/>
      <c r="RF41" s="73"/>
      <c r="RG41" s="73"/>
      <c r="RH41" s="73"/>
      <c r="RI41" s="73"/>
      <c r="RJ41" s="73"/>
      <c r="RK41" s="73"/>
      <c r="RL41" s="73"/>
      <c r="RM41" s="73"/>
      <c r="RN41" s="73"/>
      <c r="RO41" s="73"/>
      <c r="RP41" s="73"/>
      <c r="RQ41" s="73"/>
      <c r="RR41" s="73"/>
      <c r="RS41" s="73"/>
      <c r="RT41" s="73"/>
      <c r="RU41" s="73"/>
      <c r="RV41" s="73"/>
      <c r="RW41" s="73"/>
      <c r="RX41" s="73"/>
      <c r="RY41" s="73"/>
      <c r="RZ41" s="73"/>
      <c r="SA41" s="73"/>
      <c r="SB41" s="73"/>
      <c r="SC41" s="73"/>
      <c r="SD41" s="73"/>
      <c r="SE41" s="73"/>
      <c r="SF41" s="73"/>
      <c r="SG41" s="73"/>
      <c r="SH41" s="73"/>
      <c r="SI41" s="73"/>
      <c r="SJ41" s="73"/>
      <c r="SK41" s="73"/>
      <c r="SL41" s="73"/>
      <c r="SM41" s="73"/>
      <c r="SN41" s="73"/>
      <c r="SO41" s="73"/>
      <c r="SP41" s="73"/>
      <c r="SQ41" s="73"/>
      <c r="SR41" s="73"/>
      <c r="SS41" s="73"/>
      <c r="ST41" s="73"/>
      <c r="SU41" s="73"/>
      <c r="SV41" s="73"/>
      <c r="SW41" s="73"/>
      <c r="SX41" s="73"/>
      <c r="SY41" s="73"/>
    </row>
    <row r="42" spans="1:519">
      <c r="A42" s="71" t="s">
        <v>130</v>
      </c>
      <c r="B42" s="72">
        <f t="shared" si="49"/>
        <v>0</v>
      </c>
      <c r="C42" s="72">
        <f t="shared" si="50"/>
        <v>0</v>
      </c>
      <c r="D42" s="72">
        <f t="shared" si="51"/>
        <v>0</v>
      </c>
      <c r="E42" s="72">
        <f t="shared" si="52"/>
        <v>0</v>
      </c>
      <c r="F42" s="72">
        <f t="shared" si="53"/>
        <v>0</v>
      </c>
      <c r="G42" s="72">
        <f t="shared" si="54"/>
        <v>0</v>
      </c>
      <c r="H42" s="72">
        <f t="shared" si="55"/>
        <v>0</v>
      </c>
      <c r="I42" s="72">
        <f t="shared" si="56"/>
        <v>0</v>
      </c>
      <c r="J42" s="72">
        <f t="shared" si="57"/>
        <v>0</v>
      </c>
      <c r="K42" s="72">
        <f t="shared" si="58"/>
        <v>0</v>
      </c>
      <c r="L42" s="72">
        <f t="shared" si="59"/>
        <v>0</v>
      </c>
      <c r="M42" s="72">
        <f t="shared" si="60"/>
        <v>0</v>
      </c>
      <c r="N42" s="72">
        <f t="shared" si="61"/>
        <v>0</v>
      </c>
      <c r="O42" s="72">
        <f t="shared" si="62"/>
        <v>0</v>
      </c>
      <c r="P42" s="72">
        <f t="shared" si="63"/>
        <v>0</v>
      </c>
      <c r="Q42" s="72">
        <f t="shared" si="64"/>
        <v>0</v>
      </c>
      <c r="R42" s="72">
        <f t="shared" si="65"/>
        <v>0</v>
      </c>
      <c r="S42" s="72">
        <f t="shared" si="66"/>
        <v>0</v>
      </c>
      <c r="T42" s="72">
        <f t="shared" si="67"/>
        <v>0</v>
      </c>
      <c r="U42" s="72">
        <f t="shared" si="68"/>
        <v>0</v>
      </c>
      <c r="V42" s="72">
        <f t="shared" si="69"/>
        <v>0</v>
      </c>
      <c r="W42" s="72">
        <f t="shared" si="70"/>
        <v>0</v>
      </c>
      <c r="X42" s="72">
        <f t="shared" si="71"/>
        <v>0</v>
      </c>
      <c r="Y42" s="72">
        <f t="shared" si="72"/>
        <v>0</v>
      </c>
      <c r="Z42" s="72">
        <f t="shared" si="73"/>
        <v>0</v>
      </c>
      <c r="AA42" s="72">
        <f t="shared" si="74"/>
        <v>0</v>
      </c>
      <c r="AB42" s="72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  <c r="MH42" s="73"/>
      <c r="MI42" s="73"/>
      <c r="MJ42" s="73"/>
      <c r="MK42" s="73"/>
      <c r="ML42" s="73"/>
      <c r="MM42" s="73"/>
      <c r="MN42" s="73"/>
      <c r="MO42" s="73"/>
      <c r="MP42" s="73"/>
      <c r="MQ42" s="73"/>
      <c r="MR42" s="73"/>
      <c r="MS42" s="73"/>
      <c r="MT42" s="73"/>
      <c r="MU42" s="73"/>
      <c r="MV42" s="73"/>
      <c r="MW42" s="73"/>
      <c r="MX42" s="73"/>
      <c r="MY42" s="73"/>
      <c r="MZ42" s="73"/>
      <c r="NA42" s="73"/>
      <c r="NB42" s="73"/>
      <c r="NC42" s="73"/>
      <c r="ND42" s="73"/>
      <c r="NE42" s="73"/>
      <c r="NF42" s="73"/>
      <c r="NG42" s="73"/>
      <c r="NH42" s="73"/>
      <c r="NI42" s="73"/>
      <c r="NJ42" s="73"/>
      <c r="NK42" s="73"/>
      <c r="NL42" s="73"/>
      <c r="NM42" s="73"/>
      <c r="NN42" s="73"/>
      <c r="NO42" s="73"/>
      <c r="NP42" s="73"/>
      <c r="NQ42" s="73"/>
      <c r="NR42" s="73"/>
      <c r="NS42" s="73"/>
      <c r="NT42" s="73"/>
      <c r="NU42" s="73"/>
      <c r="NV42" s="73"/>
      <c r="NW42" s="73"/>
      <c r="NX42" s="73"/>
      <c r="NY42" s="73"/>
      <c r="NZ42" s="73"/>
      <c r="OA42" s="73"/>
      <c r="OB42" s="73"/>
      <c r="OC42" s="73"/>
      <c r="OD42" s="73"/>
      <c r="OE42" s="73"/>
      <c r="OF42" s="73"/>
      <c r="OG42" s="73"/>
      <c r="OH42" s="73"/>
      <c r="OI42" s="73"/>
      <c r="OJ42" s="73"/>
      <c r="OK42" s="73"/>
      <c r="OL42" s="73"/>
      <c r="OM42" s="73"/>
      <c r="ON42" s="73"/>
      <c r="OO42" s="73"/>
      <c r="OP42" s="73"/>
      <c r="OQ42" s="73"/>
      <c r="OR42" s="73"/>
      <c r="OS42" s="73"/>
      <c r="OT42" s="73"/>
      <c r="OU42" s="73"/>
      <c r="OV42" s="73"/>
      <c r="OW42" s="73"/>
      <c r="OX42" s="73"/>
      <c r="OY42" s="73"/>
      <c r="OZ42" s="73"/>
      <c r="PA42" s="73"/>
      <c r="PB42" s="73"/>
      <c r="PC42" s="73"/>
      <c r="PD42" s="73"/>
      <c r="PE42" s="73"/>
      <c r="PF42" s="73"/>
      <c r="PG42" s="73"/>
      <c r="PH42" s="73"/>
      <c r="PI42" s="73"/>
      <c r="PJ42" s="73"/>
      <c r="PK42" s="73"/>
      <c r="PL42" s="73"/>
      <c r="PM42" s="73"/>
      <c r="PN42" s="73"/>
      <c r="PO42" s="73"/>
      <c r="PP42" s="73"/>
      <c r="PQ42" s="73"/>
      <c r="PR42" s="73"/>
      <c r="PS42" s="73"/>
      <c r="PT42" s="73"/>
      <c r="PU42" s="73"/>
      <c r="PV42" s="73"/>
      <c r="PW42" s="73"/>
      <c r="PX42" s="73"/>
      <c r="PY42" s="73"/>
      <c r="PZ42" s="73"/>
      <c r="QA42" s="73"/>
      <c r="QB42" s="73"/>
      <c r="QC42" s="73"/>
      <c r="QD42" s="73"/>
      <c r="QE42" s="73"/>
      <c r="QF42" s="73"/>
      <c r="QG42" s="73"/>
      <c r="QH42" s="73"/>
      <c r="QI42" s="73"/>
      <c r="QJ42" s="73"/>
      <c r="QK42" s="73"/>
      <c r="QL42" s="73"/>
      <c r="QM42" s="73"/>
      <c r="QN42" s="73"/>
      <c r="QO42" s="73"/>
      <c r="QP42" s="73"/>
      <c r="QQ42" s="73"/>
      <c r="QR42" s="73"/>
      <c r="QS42" s="73"/>
      <c r="QT42" s="73"/>
      <c r="QU42" s="73"/>
      <c r="QV42" s="73"/>
      <c r="QW42" s="73"/>
      <c r="QX42" s="73"/>
      <c r="QY42" s="73"/>
      <c r="QZ42" s="73"/>
      <c r="RA42" s="73"/>
      <c r="RB42" s="73"/>
      <c r="RC42" s="73"/>
      <c r="RD42" s="73"/>
      <c r="RE42" s="73"/>
      <c r="RF42" s="73"/>
      <c r="RG42" s="73"/>
      <c r="RH42" s="73"/>
      <c r="RI42" s="73"/>
      <c r="RJ42" s="73"/>
      <c r="RK42" s="73"/>
      <c r="RL42" s="73"/>
      <c r="RM42" s="73"/>
      <c r="RN42" s="73"/>
      <c r="RO42" s="73"/>
      <c r="RP42" s="73"/>
      <c r="RQ42" s="73"/>
      <c r="RR42" s="73"/>
      <c r="RS42" s="73"/>
      <c r="RT42" s="73"/>
      <c r="RU42" s="73"/>
      <c r="RV42" s="73"/>
      <c r="RW42" s="73"/>
      <c r="RX42" s="73"/>
      <c r="RY42" s="73"/>
      <c r="RZ42" s="73"/>
      <c r="SA42" s="73"/>
      <c r="SB42" s="73"/>
      <c r="SC42" s="73"/>
      <c r="SD42" s="73"/>
      <c r="SE42" s="73"/>
      <c r="SF42" s="73"/>
      <c r="SG42" s="73"/>
      <c r="SH42" s="73"/>
      <c r="SI42" s="73"/>
      <c r="SJ42" s="73"/>
      <c r="SK42" s="73"/>
      <c r="SL42" s="73"/>
      <c r="SM42" s="73"/>
      <c r="SN42" s="73"/>
      <c r="SO42" s="73"/>
      <c r="SP42" s="73"/>
      <c r="SQ42" s="73"/>
      <c r="SR42" s="73"/>
      <c r="SS42" s="73"/>
      <c r="ST42" s="73"/>
      <c r="SU42" s="73"/>
      <c r="SV42" s="73"/>
      <c r="SW42" s="73"/>
      <c r="SX42" s="73"/>
      <c r="SY42" s="73"/>
    </row>
    <row r="43" spans="1:519">
      <c r="A43" s="71" t="s">
        <v>131</v>
      </c>
      <c r="B43" s="72">
        <f t="shared" si="49"/>
        <v>0</v>
      </c>
      <c r="C43" s="72">
        <f t="shared" si="50"/>
        <v>0</v>
      </c>
      <c r="D43" s="72">
        <f t="shared" si="51"/>
        <v>0</v>
      </c>
      <c r="E43" s="72">
        <f t="shared" si="52"/>
        <v>0</v>
      </c>
      <c r="F43" s="72">
        <f t="shared" si="53"/>
        <v>0</v>
      </c>
      <c r="G43" s="72">
        <f t="shared" si="54"/>
        <v>0</v>
      </c>
      <c r="H43" s="72">
        <f t="shared" si="55"/>
        <v>0</v>
      </c>
      <c r="I43" s="72">
        <f t="shared" si="56"/>
        <v>0</v>
      </c>
      <c r="J43" s="72">
        <f t="shared" si="57"/>
        <v>0</v>
      </c>
      <c r="K43" s="72">
        <f t="shared" si="58"/>
        <v>0</v>
      </c>
      <c r="L43" s="72">
        <f t="shared" si="59"/>
        <v>0</v>
      </c>
      <c r="M43" s="72">
        <f t="shared" si="60"/>
        <v>0</v>
      </c>
      <c r="N43" s="72">
        <f t="shared" si="61"/>
        <v>0</v>
      </c>
      <c r="O43" s="72">
        <f t="shared" si="62"/>
        <v>0</v>
      </c>
      <c r="P43" s="72">
        <f t="shared" si="63"/>
        <v>0</v>
      </c>
      <c r="Q43" s="72">
        <f t="shared" si="64"/>
        <v>0</v>
      </c>
      <c r="R43" s="72">
        <f t="shared" si="65"/>
        <v>0</v>
      </c>
      <c r="S43" s="72">
        <f t="shared" si="66"/>
        <v>0</v>
      </c>
      <c r="T43" s="72">
        <f t="shared" si="67"/>
        <v>0</v>
      </c>
      <c r="U43" s="72">
        <f t="shared" si="68"/>
        <v>0</v>
      </c>
      <c r="V43" s="72">
        <f t="shared" si="69"/>
        <v>0</v>
      </c>
      <c r="W43" s="72">
        <f t="shared" si="70"/>
        <v>0</v>
      </c>
      <c r="X43" s="72">
        <f t="shared" si="71"/>
        <v>0</v>
      </c>
      <c r="Y43" s="72">
        <f t="shared" si="72"/>
        <v>0</v>
      </c>
      <c r="Z43" s="72">
        <f t="shared" si="73"/>
        <v>0</v>
      </c>
      <c r="AA43" s="72">
        <f t="shared" si="74"/>
        <v>0</v>
      </c>
      <c r="AB43" s="72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  <c r="MH43" s="73"/>
      <c r="MI43" s="73"/>
      <c r="MJ43" s="73"/>
      <c r="MK43" s="73"/>
      <c r="ML43" s="73"/>
      <c r="MM43" s="73"/>
      <c r="MN43" s="73"/>
      <c r="MO43" s="73"/>
      <c r="MP43" s="73"/>
      <c r="MQ43" s="73"/>
      <c r="MR43" s="73"/>
      <c r="MS43" s="73"/>
      <c r="MT43" s="73"/>
      <c r="MU43" s="73"/>
      <c r="MV43" s="73"/>
      <c r="MW43" s="73"/>
      <c r="MX43" s="73"/>
      <c r="MY43" s="73"/>
      <c r="MZ43" s="73"/>
      <c r="NA43" s="73"/>
      <c r="NB43" s="73"/>
      <c r="NC43" s="73"/>
      <c r="ND43" s="73"/>
      <c r="NE43" s="73"/>
      <c r="NF43" s="73"/>
      <c r="NG43" s="73"/>
      <c r="NH43" s="73"/>
      <c r="NI43" s="73"/>
      <c r="NJ43" s="73"/>
      <c r="NK43" s="73"/>
      <c r="NL43" s="73"/>
      <c r="NM43" s="73"/>
      <c r="NN43" s="73"/>
      <c r="NO43" s="73"/>
      <c r="NP43" s="73"/>
      <c r="NQ43" s="73"/>
      <c r="NR43" s="73"/>
      <c r="NS43" s="73"/>
      <c r="NT43" s="73"/>
      <c r="NU43" s="73"/>
      <c r="NV43" s="73"/>
      <c r="NW43" s="73"/>
      <c r="NX43" s="73"/>
      <c r="NY43" s="73"/>
      <c r="NZ43" s="73"/>
      <c r="OA43" s="73"/>
      <c r="OB43" s="73"/>
      <c r="OC43" s="73"/>
      <c r="OD43" s="73"/>
      <c r="OE43" s="73"/>
      <c r="OF43" s="73"/>
      <c r="OG43" s="73"/>
      <c r="OH43" s="73"/>
      <c r="OI43" s="73"/>
      <c r="OJ43" s="73"/>
      <c r="OK43" s="73"/>
      <c r="OL43" s="73"/>
      <c r="OM43" s="73"/>
      <c r="ON43" s="73"/>
      <c r="OO43" s="73"/>
      <c r="OP43" s="73"/>
      <c r="OQ43" s="73"/>
      <c r="OR43" s="73"/>
      <c r="OS43" s="73"/>
      <c r="OT43" s="73"/>
      <c r="OU43" s="73"/>
      <c r="OV43" s="73"/>
      <c r="OW43" s="73"/>
      <c r="OX43" s="73"/>
      <c r="OY43" s="73"/>
      <c r="OZ43" s="73"/>
      <c r="PA43" s="73"/>
      <c r="PB43" s="73"/>
      <c r="PC43" s="73"/>
      <c r="PD43" s="73"/>
      <c r="PE43" s="73"/>
      <c r="PF43" s="73"/>
      <c r="PG43" s="73"/>
      <c r="PH43" s="73"/>
      <c r="PI43" s="73"/>
      <c r="PJ43" s="73"/>
      <c r="PK43" s="73"/>
      <c r="PL43" s="73"/>
      <c r="PM43" s="73"/>
      <c r="PN43" s="73"/>
      <c r="PO43" s="73"/>
      <c r="PP43" s="73"/>
      <c r="PQ43" s="73"/>
      <c r="PR43" s="73"/>
      <c r="PS43" s="73"/>
      <c r="PT43" s="73"/>
      <c r="PU43" s="73"/>
      <c r="PV43" s="73"/>
      <c r="PW43" s="73"/>
      <c r="PX43" s="73"/>
      <c r="PY43" s="73"/>
      <c r="PZ43" s="73"/>
      <c r="QA43" s="73"/>
      <c r="QB43" s="73"/>
      <c r="QC43" s="73"/>
      <c r="QD43" s="73"/>
      <c r="QE43" s="73"/>
      <c r="QF43" s="73"/>
      <c r="QG43" s="73"/>
      <c r="QH43" s="73"/>
      <c r="QI43" s="73"/>
      <c r="QJ43" s="73"/>
      <c r="QK43" s="73"/>
      <c r="QL43" s="73"/>
      <c r="QM43" s="73"/>
      <c r="QN43" s="73"/>
      <c r="QO43" s="73"/>
      <c r="QP43" s="73"/>
      <c r="QQ43" s="73"/>
      <c r="QR43" s="73"/>
      <c r="QS43" s="73"/>
      <c r="QT43" s="73"/>
      <c r="QU43" s="73"/>
      <c r="QV43" s="73"/>
      <c r="QW43" s="73"/>
      <c r="QX43" s="73"/>
      <c r="QY43" s="73"/>
      <c r="QZ43" s="73"/>
      <c r="RA43" s="73"/>
      <c r="RB43" s="73"/>
      <c r="RC43" s="73"/>
      <c r="RD43" s="73"/>
      <c r="RE43" s="73"/>
      <c r="RF43" s="73"/>
      <c r="RG43" s="73"/>
      <c r="RH43" s="73"/>
      <c r="RI43" s="73"/>
      <c r="RJ43" s="73"/>
      <c r="RK43" s="73"/>
      <c r="RL43" s="73"/>
      <c r="RM43" s="73"/>
      <c r="RN43" s="73"/>
      <c r="RO43" s="73"/>
      <c r="RP43" s="73"/>
      <c r="RQ43" s="73"/>
      <c r="RR43" s="73"/>
      <c r="RS43" s="73"/>
      <c r="RT43" s="73"/>
      <c r="RU43" s="73"/>
      <c r="RV43" s="73"/>
      <c r="RW43" s="73"/>
      <c r="RX43" s="73"/>
      <c r="RY43" s="73"/>
      <c r="RZ43" s="73"/>
      <c r="SA43" s="73"/>
      <c r="SB43" s="73"/>
      <c r="SC43" s="73"/>
      <c r="SD43" s="73"/>
      <c r="SE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</row>
    <row r="44" spans="1:519">
      <c r="A44" s="71" t="s">
        <v>132</v>
      </c>
      <c r="B44" s="72">
        <f t="shared" si="49"/>
        <v>0</v>
      </c>
      <c r="C44" s="72">
        <f t="shared" si="50"/>
        <v>0.25034270175000001</v>
      </c>
      <c r="D44" s="72">
        <f t="shared" si="51"/>
        <v>0.44361325147499997</v>
      </c>
      <c r="E44" s="72">
        <f t="shared" si="52"/>
        <v>0.48619788749999993</v>
      </c>
      <c r="F44" s="72">
        <f t="shared" si="53"/>
        <v>0.20932098524999998</v>
      </c>
      <c r="G44" s="72">
        <f t="shared" si="54"/>
        <v>0.75508303499999996</v>
      </c>
      <c r="H44" s="72">
        <f t="shared" si="55"/>
        <v>0.6051844863000001</v>
      </c>
      <c r="I44" s="72">
        <f t="shared" si="56"/>
        <v>0.59546052854999998</v>
      </c>
      <c r="J44" s="72">
        <f t="shared" si="57"/>
        <v>0.384072710175</v>
      </c>
      <c r="K44" s="72">
        <f t="shared" si="58"/>
        <v>0.57070970977500002</v>
      </c>
      <c r="L44" s="72">
        <f t="shared" si="59"/>
        <v>0.28938025844999998</v>
      </c>
      <c r="M44" s="72">
        <f t="shared" si="60"/>
        <v>7.5193357500000007E-4</v>
      </c>
      <c r="N44" s="72">
        <f t="shared" si="61"/>
        <v>0</v>
      </c>
      <c r="O44" s="72">
        <f t="shared" si="62"/>
        <v>0</v>
      </c>
      <c r="P44" s="72">
        <f t="shared" si="63"/>
        <v>0.14333979825000001</v>
      </c>
      <c r="Q44" s="72">
        <f t="shared" si="64"/>
        <v>7.2043897499999999E-3</v>
      </c>
      <c r="R44" s="72">
        <f t="shared" si="65"/>
        <v>0</v>
      </c>
      <c r="S44" s="72">
        <f t="shared" si="66"/>
        <v>6.3028568250000005E-3</v>
      </c>
      <c r="T44" s="72">
        <f t="shared" si="67"/>
        <v>0</v>
      </c>
      <c r="U44" s="72">
        <f t="shared" si="68"/>
        <v>0</v>
      </c>
      <c r="V44" s="72">
        <f t="shared" si="69"/>
        <v>8.2673324999999994E-4</v>
      </c>
      <c r="W44" s="72">
        <f t="shared" si="70"/>
        <v>8.9759609999999993E-3</v>
      </c>
      <c r="X44" s="72">
        <f t="shared" si="71"/>
        <v>0</v>
      </c>
      <c r="Y44" s="72">
        <f t="shared" si="72"/>
        <v>1.8463709250000002E-2</v>
      </c>
      <c r="Z44" s="72">
        <f t="shared" si="73"/>
        <v>0</v>
      </c>
      <c r="AA44" s="72">
        <f t="shared" si="74"/>
        <v>0</v>
      </c>
      <c r="AB44" s="72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>
        <v>130.46638050000001</v>
      </c>
      <c r="AU44" s="73"/>
      <c r="AV44" s="73"/>
      <c r="AW44" s="73"/>
      <c r="AX44" s="73"/>
      <c r="AY44" s="73">
        <v>119.87632125</v>
      </c>
      <c r="AZ44" s="73"/>
      <c r="BA44" s="73"/>
      <c r="BB44" s="73"/>
      <c r="BC44" s="73">
        <v>163.85065650000001</v>
      </c>
      <c r="BD44" s="73"/>
      <c r="BE44" s="73"/>
      <c r="BF44" s="73">
        <v>0.98420625000000006</v>
      </c>
      <c r="BG44" s="73"/>
      <c r="BH44" s="73">
        <v>107.12100825</v>
      </c>
      <c r="BI44" s="73">
        <v>10.471954500000001</v>
      </c>
      <c r="BJ44" s="73">
        <v>154.177877475</v>
      </c>
      <c r="BK44" s="73"/>
      <c r="BL44" s="73"/>
      <c r="BM44" s="73">
        <v>7.0075485000000004</v>
      </c>
      <c r="BN44" s="73">
        <v>103.26291974999999</v>
      </c>
      <c r="BO44" s="73">
        <v>2.7164092499999999</v>
      </c>
      <c r="BP44" s="73">
        <v>94.877482499999999</v>
      </c>
      <c r="BQ44" s="73"/>
      <c r="BR44" s="73"/>
      <c r="BS44" s="73">
        <v>4.2517709999999997</v>
      </c>
      <c r="BT44" s="73">
        <v>278.05794974999998</v>
      </c>
      <c r="BU44" s="73">
        <v>3.0313552499999998</v>
      </c>
      <c r="BV44" s="73"/>
      <c r="BW44" s="73"/>
      <c r="BX44" s="73"/>
      <c r="BY44" s="73"/>
      <c r="BZ44" s="73"/>
      <c r="CA44" s="73"/>
      <c r="CB44" s="73"/>
      <c r="CC44" s="73">
        <v>90.625711499999994</v>
      </c>
      <c r="CD44" s="73"/>
      <c r="CE44" s="73">
        <v>118.69527375</v>
      </c>
      <c r="CF44" s="73"/>
      <c r="CG44" s="73"/>
      <c r="CH44" s="73"/>
      <c r="CI44" s="73"/>
      <c r="CJ44" s="73"/>
      <c r="CK44" s="73"/>
      <c r="CL44" s="73">
        <v>88.617930749999999</v>
      </c>
      <c r="CM44" s="73"/>
      <c r="CN44" s="73">
        <v>124.52177475000001</v>
      </c>
      <c r="CO44" s="73"/>
      <c r="CP44" s="73">
        <v>78.736500000000007</v>
      </c>
      <c r="CQ44" s="73">
        <v>90.232028999999997</v>
      </c>
      <c r="CR44" s="73"/>
      <c r="CS44" s="73">
        <v>174.91313475000001</v>
      </c>
      <c r="CT44" s="73"/>
      <c r="CU44" s="73"/>
      <c r="CV44" s="73">
        <v>198.06166575</v>
      </c>
      <c r="CW44" s="73"/>
      <c r="CX44" s="73"/>
      <c r="CY44" s="73"/>
      <c r="CZ44" s="73">
        <v>158.575311</v>
      </c>
      <c r="DA44" s="73"/>
      <c r="DB44" s="73"/>
      <c r="DC44" s="73">
        <v>161.40982500000001</v>
      </c>
      <c r="DD44" s="73"/>
      <c r="DE44" s="73">
        <v>4.8029264999999999</v>
      </c>
      <c r="DF44" s="73">
        <v>158.8115205</v>
      </c>
      <c r="DG44" s="73">
        <v>1.6692137999999999</v>
      </c>
      <c r="DH44" s="73">
        <v>119.9156895</v>
      </c>
      <c r="DI44" s="73"/>
      <c r="DJ44" s="73"/>
      <c r="DK44" s="73">
        <v>3.5431425000000001</v>
      </c>
      <c r="DL44" s="73">
        <v>115.3489725</v>
      </c>
      <c r="DM44" s="73">
        <v>6.2201835000000001</v>
      </c>
      <c r="DN44" s="73">
        <v>18.148763250000002</v>
      </c>
      <c r="DO44" s="73">
        <v>135.19057050000001</v>
      </c>
      <c r="DP44" s="73">
        <v>4.2517709999999997</v>
      </c>
      <c r="DQ44" s="73">
        <v>0.70862849999999999</v>
      </c>
      <c r="DR44" s="73">
        <v>209.41546904999998</v>
      </c>
      <c r="DS44" s="73"/>
      <c r="DT44" s="73">
        <v>102.63302775</v>
      </c>
      <c r="DU44" s="73"/>
      <c r="DV44" s="73">
        <v>1.0590059249999999</v>
      </c>
      <c r="DW44" s="73">
        <v>125.38787625000001</v>
      </c>
      <c r="DX44" s="73">
        <v>7.4012310000000001</v>
      </c>
      <c r="DY44" s="73"/>
      <c r="DZ44" s="73"/>
      <c r="EA44" s="73"/>
      <c r="EB44" s="73">
        <v>100.50714225</v>
      </c>
      <c r="EC44" s="73"/>
      <c r="ED44" s="73">
        <v>7.6768087500000002</v>
      </c>
      <c r="EE44" s="73"/>
      <c r="EF44" s="73">
        <v>142.04064600000001</v>
      </c>
      <c r="EG44" s="73"/>
      <c r="EH44" s="73">
        <v>122.084880075</v>
      </c>
      <c r="EI44" s="73"/>
      <c r="EJ44" s="73"/>
      <c r="EK44" s="73"/>
      <c r="EL44" s="73"/>
      <c r="EM44" s="73">
        <v>0.67319707500000003</v>
      </c>
      <c r="EN44" s="73">
        <v>283.45139999999998</v>
      </c>
      <c r="EO44" s="73"/>
      <c r="EP44" s="73">
        <v>0.72831262500000005</v>
      </c>
      <c r="EQ44" s="73">
        <v>0.78736499999999998</v>
      </c>
      <c r="ER44" s="73"/>
      <c r="ES44" s="73">
        <v>162.984555</v>
      </c>
      <c r="ET44" s="73"/>
      <c r="EU44" s="73">
        <v>142.63116975</v>
      </c>
      <c r="EV44" s="73"/>
      <c r="EW44" s="73"/>
      <c r="EX44" s="73">
        <v>145.66252499999999</v>
      </c>
      <c r="EY44" s="73"/>
      <c r="EZ44" s="73">
        <v>1.0235745000000001</v>
      </c>
      <c r="FA44" s="73">
        <v>6.2989200000000009E-2</v>
      </c>
      <c r="FB44" s="73"/>
      <c r="FC44" s="73"/>
      <c r="FD44" s="73"/>
      <c r="FE44" s="73"/>
      <c r="FF44" s="73"/>
      <c r="FG44" s="73"/>
      <c r="FH44" s="73"/>
      <c r="FI44" s="73"/>
      <c r="FJ44" s="73">
        <v>0.75193357500000002</v>
      </c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>
        <v>143.33979825</v>
      </c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>
        <v>7.2043897499999998</v>
      </c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>
        <v>0.79130182500000001</v>
      </c>
      <c r="IH44" s="73">
        <v>5.5115550000000004</v>
      </c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>
        <v>0.82673324999999998</v>
      </c>
      <c r="JU44" s="73"/>
      <c r="JV44" s="73">
        <v>2.0077807499999998</v>
      </c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>
        <v>6.9681802499999996</v>
      </c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>
        <v>11.69237025</v>
      </c>
      <c r="LB44" s="73"/>
      <c r="LC44" s="73">
        <v>6.7713390000000002</v>
      </c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  <c r="MH44" s="73"/>
      <c r="MI44" s="73"/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73"/>
      <c r="MU44" s="73"/>
      <c r="MV44" s="73"/>
      <c r="MW44" s="73"/>
      <c r="MX44" s="73"/>
      <c r="MY44" s="73"/>
      <c r="MZ44" s="73"/>
      <c r="NA44" s="73"/>
      <c r="NB44" s="73"/>
      <c r="NC44" s="73"/>
      <c r="ND44" s="73"/>
      <c r="NE44" s="73"/>
      <c r="NF44" s="73"/>
      <c r="NG44" s="73"/>
      <c r="NH44" s="73"/>
      <c r="NI44" s="73"/>
      <c r="NJ44" s="73"/>
      <c r="NK44" s="73"/>
      <c r="NL44" s="73"/>
      <c r="NM44" s="73"/>
      <c r="NN44" s="73"/>
      <c r="NO44" s="73"/>
      <c r="NP44" s="73"/>
      <c r="NQ44" s="73"/>
      <c r="NR44" s="73"/>
      <c r="NS44" s="73"/>
      <c r="NT44" s="73"/>
      <c r="NU44" s="73"/>
      <c r="NV44" s="73"/>
      <c r="NW44" s="73"/>
      <c r="NX44" s="73"/>
      <c r="NY44" s="73"/>
      <c r="NZ44" s="73"/>
      <c r="OA44" s="73"/>
      <c r="OB44" s="73"/>
      <c r="OC44" s="73"/>
      <c r="OD44" s="73"/>
      <c r="OE44" s="73"/>
      <c r="OF44" s="73"/>
      <c r="OG44" s="73"/>
      <c r="OH44" s="73"/>
      <c r="OI44" s="73"/>
      <c r="OJ44" s="73"/>
      <c r="OK44" s="73"/>
      <c r="OL44" s="73"/>
      <c r="OM44" s="73"/>
      <c r="ON44" s="73"/>
      <c r="OO44" s="73"/>
      <c r="OP44" s="73"/>
      <c r="OQ44" s="73"/>
      <c r="OR44" s="73"/>
      <c r="OS44" s="73"/>
      <c r="OT44" s="73"/>
      <c r="OU44" s="73"/>
      <c r="OV44" s="73"/>
      <c r="OW44" s="73"/>
      <c r="OX44" s="73"/>
      <c r="OY44" s="73"/>
      <c r="OZ44" s="73"/>
      <c r="PA44" s="73"/>
      <c r="PB44" s="73"/>
      <c r="PC44" s="73"/>
      <c r="PD44" s="73"/>
      <c r="PE44" s="73"/>
      <c r="PF44" s="73"/>
      <c r="PG44" s="73"/>
      <c r="PH44" s="73"/>
      <c r="PI44" s="73"/>
      <c r="PJ44" s="73"/>
      <c r="PK44" s="73"/>
      <c r="PL44" s="73"/>
      <c r="PM44" s="73"/>
      <c r="PN44" s="73"/>
      <c r="PO44" s="73"/>
      <c r="PP44" s="73"/>
      <c r="PQ44" s="73"/>
      <c r="PR44" s="73"/>
      <c r="PS44" s="73"/>
      <c r="PT44" s="73"/>
      <c r="PU44" s="73"/>
      <c r="PV44" s="73"/>
      <c r="PW44" s="73"/>
      <c r="PX44" s="73"/>
      <c r="PY44" s="73"/>
      <c r="PZ44" s="73"/>
      <c r="QA44" s="73"/>
      <c r="QB44" s="73"/>
      <c r="QC44" s="73"/>
      <c r="QD44" s="73"/>
      <c r="QE44" s="73"/>
      <c r="QF44" s="73"/>
      <c r="QG44" s="73"/>
      <c r="QH44" s="73"/>
      <c r="QI44" s="73"/>
      <c r="QJ44" s="73"/>
      <c r="QK44" s="73"/>
      <c r="QL44" s="73"/>
      <c r="QM44" s="73"/>
      <c r="QN44" s="73"/>
      <c r="QO44" s="73"/>
      <c r="QP44" s="73"/>
      <c r="QQ44" s="73"/>
      <c r="QR44" s="73"/>
      <c r="QS44" s="73"/>
      <c r="QT44" s="73"/>
      <c r="QU44" s="73"/>
      <c r="QV44" s="73"/>
      <c r="QW44" s="73"/>
      <c r="QX44" s="73"/>
      <c r="QY44" s="73"/>
      <c r="QZ44" s="73"/>
      <c r="RA44" s="73"/>
      <c r="RB44" s="73"/>
      <c r="RC44" s="73"/>
      <c r="RD44" s="73"/>
      <c r="RE44" s="73"/>
      <c r="RF44" s="73"/>
      <c r="RG44" s="73"/>
      <c r="RH44" s="73"/>
      <c r="RI44" s="73"/>
      <c r="RJ44" s="73"/>
      <c r="RK44" s="73"/>
      <c r="RL44" s="73"/>
      <c r="RM44" s="73"/>
      <c r="RN44" s="73"/>
      <c r="RO44" s="73"/>
      <c r="RP44" s="73"/>
      <c r="RQ44" s="73"/>
      <c r="RR44" s="73"/>
      <c r="RS44" s="73"/>
      <c r="RT44" s="73"/>
      <c r="RU44" s="73"/>
      <c r="RV44" s="73"/>
      <c r="RW44" s="73"/>
      <c r="RX44" s="73"/>
      <c r="RY44" s="73"/>
      <c r="RZ44" s="73"/>
      <c r="SA44" s="73"/>
      <c r="SB44" s="73"/>
      <c r="SC44" s="73"/>
      <c r="SD44" s="73"/>
      <c r="SE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</row>
    <row r="45" spans="1:519">
      <c r="A45" s="71" t="s">
        <v>133</v>
      </c>
      <c r="B45" s="72">
        <f t="shared" si="49"/>
        <v>0</v>
      </c>
      <c r="C45" s="72">
        <f t="shared" si="50"/>
        <v>0</v>
      </c>
      <c r="D45" s="72">
        <f t="shared" si="51"/>
        <v>0</v>
      </c>
      <c r="E45" s="72">
        <f t="shared" si="52"/>
        <v>0</v>
      </c>
      <c r="F45" s="72">
        <f t="shared" si="53"/>
        <v>0</v>
      </c>
      <c r="G45" s="72">
        <f t="shared" si="54"/>
        <v>0</v>
      </c>
      <c r="H45" s="72">
        <f t="shared" si="55"/>
        <v>0</v>
      </c>
      <c r="I45" s="72">
        <f t="shared" si="56"/>
        <v>0</v>
      </c>
      <c r="J45" s="72">
        <f t="shared" si="57"/>
        <v>0</v>
      </c>
      <c r="K45" s="72">
        <f t="shared" si="58"/>
        <v>0</v>
      </c>
      <c r="L45" s="72">
        <f t="shared" si="59"/>
        <v>0</v>
      </c>
      <c r="M45" s="72">
        <f t="shared" si="60"/>
        <v>0</v>
      </c>
      <c r="N45" s="72">
        <f t="shared" si="61"/>
        <v>0</v>
      </c>
      <c r="O45" s="72">
        <f t="shared" si="62"/>
        <v>0</v>
      </c>
      <c r="P45" s="72">
        <f t="shared" si="63"/>
        <v>0</v>
      </c>
      <c r="Q45" s="72">
        <f t="shared" si="64"/>
        <v>0</v>
      </c>
      <c r="R45" s="72">
        <f t="shared" si="65"/>
        <v>1.7715712499999999E-4</v>
      </c>
      <c r="S45" s="72">
        <f t="shared" si="66"/>
        <v>0</v>
      </c>
      <c r="T45" s="72">
        <f t="shared" si="67"/>
        <v>0</v>
      </c>
      <c r="U45" s="72">
        <f t="shared" si="68"/>
        <v>0</v>
      </c>
      <c r="V45" s="72">
        <f t="shared" si="69"/>
        <v>0</v>
      </c>
      <c r="W45" s="72">
        <f t="shared" si="70"/>
        <v>0</v>
      </c>
      <c r="X45" s="72">
        <f t="shared" si="71"/>
        <v>0</v>
      </c>
      <c r="Y45" s="72">
        <f t="shared" si="72"/>
        <v>0</v>
      </c>
      <c r="Z45" s="72">
        <f t="shared" si="73"/>
        <v>0</v>
      </c>
      <c r="AA45" s="72">
        <f t="shared" si="74"/>
        <v>0</v>
      </c>
      <c r="AB45" s="72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>
        <v>0.177157125</v>
      </c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  <c r="MH45" s="73"/>
      <c r="MI45" s="73"/>
      <c r="MJ45" s="73"/>
      <c r="MK45" s="73"/>
      <c r="ML45" s="73"/>
      <c r="MM45" s="73"/>
      <c r="MN45" s="73"/>
      <c r="MO45" s="73"/>
      <c r="MP45" s="73"/>
      <c r="MQ45" s="73"/>
      <c r="MR45" s="73"/>
      <c r="MS45" s="73"/>
      <c r="MT45" s="73"/>
      <c r="MU45" s="73"/>
      <c r="MV45" s="73"/>
      <c r="MW45" s="73"/>
      <c r="MX45" s="73"/>
      <c r="MY45" s="73"/>
      <c r="MZ45" s="73"/>
      <c r="NA45" s="73"/>
      <c r="NB45" s="73"/>
      <c r="NC45" s="73"/>
      <c r="ND45" s="73"/>
      <c r="NE45" s="73"/>
      <c r="NF45" s="73"/>
      <c r="NG45" s="73"/>
      <c r="NH45" s="73"/>
      <c r="NI45" s="73"/>
      <c r="NJ45" s="73"/>
      <c r="NK45" s="73"/>
      <c r="NL45" s="73"/>
      <c r="NM45" s="73"/>
      <c r="NN45" s="73"/>
      <c r="NO45" s="73"/>
      <c r="NP45" s="73"/>
      <c r="NQ45" s="73"/>
      <c r="NR45" s="73"/>
      <c r="NS45" s="73"/>
      <c r="NT45" s="73"/>
      <c r="NU45" s="73"/>
      <c r="NV45" s="73"/>
      <c r="NW45" s="73"/>
      <c r="NX45" s="73"/>
      <c r="NY45" s="73"/>
      <c r="NZ45" s="73"/>
      <c r="OA45" s="73"/>
      <c r="OB45" s="73"/>
      <c r="OC45" s="73"/>
      <c r="OD45" s="73"/>
      <c r="OE45" s="73"/>
      <c r="OF45" s="73"/>
      <c r="OG45" s="73"/>
      <c r="OH45" s="73"/>
      <c r="OI45" s="73"/>
      <c r="OJ45" s="73"/>
      <c r="OK45" s="73"/>
      <c r="OL45" s="73"/>
      <c r="OM45" s="73"/>
      <c r="ON45" s="73"/>
      <c r="OO45" s="73"/>
      <c r="OP45" s="73"/>
      <c r="OQ45" s="73"/>
      <c r="OR45" s="73"/>
      <c r="OS45" s="73"/>
      <c r="OT45" s="73"/>
      <c r="OU45" s="73"/>
      <c r="OV45" s="73"/>
      <c r="OW45" s="73"/>
      <c r="OX45" s="73"/>
      <c r="OY45" s="73"/>
      <c r="OZ45" s="73"/>
      <c r="PA45" s="73"/>
      <c r="PB45" s="73"/>
      <c r="PC45" s="73"/>
      <c r="PD45" s="73"/>
      <c r="PE45" s="73"/>
      <c r="PF45" s="73"/>
      <c r="PG45" s="73"/>
      <c r="PH45" s="73"/>
      <c r="PI45" s="73"/>
      <c r="PJ45" s="73"/>
      <c r="PK45" s="73"/>
      <c r="PL45" s="73"/>
      <c r="PM45" s="73"/>
      <c r="PN45" s="73"/>
      <c r="PO45" s="73"/>
      <c r="PP45" s="73"/>
      <c r="PQ45" s="73"/>
      <c r="PR45" s="73"/>
      <c r="PS45" s="73"/>
      <c r="PT45" s="73"/>
      <c r="PU45" s="73"/>
      <c r="PV45" s="73"/>
      <c r="PW45" s="73"/>
      <c r="PX45" s="73"/>
      <c r="PY45" s="73"/>
      <c r="PZ45" s="73"/>
      <c r="QA45" s="73"/>
      <c r="QB45" s="73"/>
      <c r="QC45" s="73"/>
      <c r="QD45" s="73"/>
      <c r="QE45" s="73"/>
      <c r="QF45" s="73"/>
      <c r="QG45" s="73"/>
      <c r="QH45" s="73"/>
      <c r="QI45" s="73"/>
      <c r="QJ45" s="73"/>
      <c r="QK45" s="73"/>
      <c r="QL45" s="73"/>
      <c r="QM45" s="73"/>
      <c r="QN45" s="73"/>
      <c r="QO45" s="73"/>
      <c r="QP45" s="73"/>
      <c r="QQ45" s="73"/>
      <c r="QR45" s="73"/>
      <c r="QS45" s="73"/>
      <c r="QT45" s="73"/>
      <c r="QU45" s="73"/>
      <c r="QV45" s="73"/>
      <c r="QW45" s="73"/>
      <c r="QX45" s="73"/>
      <c r="QY45" s="73"/>
      <c r="QZ45" s="73"/>
      <c r="RA45" s="73"/>
      <c r="RB45" s="73"/>
      <c r="RC45" s="73"/>
      <c r="RD45" s="73"/>
      <c r="RE45" s="73"/>
      <c r="RF45" s="73"/>
      <c r="RG45" s="73"/>
      <c r="RH45" s="73"/>
      <c r="RI45" s="73"/>
      <c r="RJ45" s="73"/>
      <c r="RK45" s="73"/>
      <c r="RL45" s="73"/>
      <c r="RM45" s="73"/>
      <c r="RN45" s="73"/>
      <c r="RO45" s="73"/>
      <c r="RP45" s="73"/>
      <c r="RQ45" s="73"/>
      <c r="RR45" s="73"/>
      <c r="RS45" s="73"/>
      <c r="RT45" s="73"/>
      <c r="RU45" s="73"/>
      <c r="RV45" s="73"/>
      <c r="RW45" s="73"/>
      <c r="RX45" s="73"/>
      <c r="RY45" s="73"/>
      <c r="RZ45" s="73"/>
      <c r="SA45" s="73"/>
      <c r="SB45" s="73"/>
      <c r="SC45" s="73"/>
      <c r="SD45" s="73"/>
      <c r="SE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</row>
    <row r="46" spans="1:519">
      <c r="A46" s="71" t="s">
        <v>134</v>
      </c>
      <c r="B46" s="72">
        <f t="shared" si="49"/>
        <v>0</v>
      </c>
      <c r="C46" s="72">
        <f t="shared" si="50"/>
        <v>0</v>
      </c>
      <c r="D46" s="72">
        <f t="shared" si="51"/>
        <v>0</v>
      </c>
      <c r="E46" s="72">
        <f t="shared" si="52"/>
        <v>0</v>
      </c>
      <c r="F46" s="72">
        <f t="shared" si="53"/>
        <v>0</v>
      </c>
      <c r="G46" s="72">
        <f t="shared" si="54"/>
        <v>0</v>
      </c>
      <c r="H46" s="72">
        <f t="shared" si="55"/>
        <v>0</v>
      </c>
      <c r="I46" s="72">
        <f t="shared" si="56"/>
        <v>0</v>
      </c>
      <c r="J46" s="72">
        <f t="shared" si="57"/>
        <v>0</v>
      </c>
      <c r="K46" s="72">
        <f t="shared" si="58"/>
        <v>0</v>
      </c>
      <c r="L46" s="72">
        <f t="shared" si="59"/>
        <v>0</v>
      </c>
      <c r="M46" s="72">
        <f t="shared" si="60"/>
        <v>0</v>
      </c>
      <c r="N46" s="72">
        <f t="shared" si="61"/>
        <v>0</v>
      </c>
      <c r="O46" s="72">
        <f t="shared" si="62"/>
        <v>0</v>
      </c>
      <c r="P46" s="72">
        <f t="shared" si="63"/>
        <v>0</v>
      </c>
      <c r="Q46" s="72">
        <f t="shared" si="64"/>
        <v>0</v>
      </c>
      <c r="R46" s="72">
        <f t="shared" si="65"/>
        <v>0</v>
      </c>
      <c r="S46" s="72">
        <f t="shared" si="66"/>
        <v>0</v>
      </c>
      <c r="T46" s="72">
        <f t="shared" si="67"/>
        <v>0</v>
      </c>
      <c r="U46" s="72">
        <f t="shared" si="68"/>
        <v>0</v>
      </c>
      <c r="V46" s="72">
        <f t="shared" si="69"/>
        <v>0</v>
      </c>
      <c r="W46" s="72">
        <f t="shared" si="70"/>
        <v>0</v>
      </c>
      <c r="X46" s="72">
        <f t="shared" si="71"/>
        <v>0</v>
      </c>
      <c r="Y46" s="72">
        <f t="shared" si="72"/>
        <v>0</v>
      </c>
      <c r="Z46" s="72">
        <f t="shared" si="73"/>
        <v>0</v>
      </c>
      <c r="AA46" s="72">
        <f t="shared" si="74"/>
        <v>0</v>
      </c>
      <c r="AB46" s="72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  <c r="MH46" s="73"/>
      <c r="MI46" s="73"/>
      <c r="MJ46" s="73"/>
      <c r="MK46" s="73"/>
      <c r="ML46" s="73"/>
      <c r="MM46" s="73"/>
      <c r="MN46" s="73"/>
      <c r="MO46" s="73"/>
      <c r="MP46" s="73"/>
      <c r="MQ46" s="73"/>
      <c r="MR46" s="73"/>
      <c r="MS46" s="73"/>
      <c r="MT46" s="73"/>
      <c r="MU46" s="73"/>
      <c r="MV46" s="73"/>
      <c r="MW46" s="73"/>
      <c r="MX46" s="73"/>
      <c r="MY46" s="73"/>
      <c r="MZ46" s="73"/>
      <c r="NA46" s="73"/>
      <c r="NB46" s="73"/>
      <c r="NC46" s="73"/>
      <c r="ND46" s="73"/>
      <c r="NE46" s="73"/>
      <c r="NF46" s="73"/>
      <c r="NG46" s="73"/>
      <c r="NH46" s="73"/>
      <c r="NI46" s="73"/>
      <c r="NJ46" s="73"/>
      <c r="NK46" s="73"/>
      <c r="NL46" s="73"/>
      <c r="NM46" s="73"/>
      <c r="NN46" s="73"/>
      <c r="NO46" s="73"/>
      <c r="NP46" s="73"/>
      <c r="NQ46" s="73"/>
      <c r="NR46" s="73"/>
      <c r="NS46" s="73"/>
      <c r="NT46" s="73"/>
      <c r="NU46" s="73"/>
      <c r="NV46" s="73"/>
      <c r="NW46" s="73"/>
      <c r="NX46" s="73"/>
      <c r="NY46" s="73"/>
      <c r="NZ46" s="73"/>
      <c r="OA46" s="73"/>
      <c r="OB46" s="73"/>
      <c r="OC46" s="73"/>
      <c r="OD46" s="73"/>
      <c r="OE46" s="73"/>
      <c r="OF46" s="73"/>
      <c r="OG46" s="73"/>
      <c r="OH46" s="73"/>
      <c r="OI46" s="73"/>
      <c r="OJ46" s="73"/>
      <c r="OK46" s="73"/>
      <c r="OL46" s="73"/>
      <c r="OM46" s="73"/>
      <c r="ON46" s="73"/>
      <c r="OO46" s="73"/>
      <c r="OP46" s="73"/>
      <c r="OQ46" s="73"/>
      <c r="OR46" s="73"/>
      <c r="OS46" s="73"/>
      <c r="OT46" s="73"/>
      <c r="OU46" s="73"/>
      <c r="OV46" s="73"/>
      <c r="OW46" s="73"/>
      <c r="OX46" s="73"/>
      <c r="OY46" s="73"/>
      <c r="OZ46" s="73"/>
      <c r="PA46" s="73"/>
      <c r="PB46" s="73"/>
      <c r="PC46" s="73"/>
      <c r="PD46" s="73"/>
      <c r="PE46" s="73"/>
      <c r="PF46" s="73"/>
      <c r="PG46" s="73"/>
      <c r="PH46" s="73"/>
      <c r="PI46" s="73"/>
      <c r="PJ46" s="73"/>
      <c r="PK46" s="73"/>
      <c r="PL46" s="73"/>
      <c r="PM46" s="73"/>
      <c r="PN46" s="73"/>
      <c r="PO46" s="73"/>
      <c r="PP46" s="73"/>
      <c r="PQ46" s="73"/>
      <c r="PR46" s="73"/>
      <c r="PS46" s="73"/>
      <c r="PT46" s="73"/>
      <c r="PU46" s="73"/>
      <c r="PV46" s="73"/>
      <c r="PW46" s="73"/>
      <c r="PX46" s="73"/>
      <c r="PY46" s="73"/>
      <c r="PZ46" s="73"/>
      <c r="QA46" s="73"/>
      <c r="QB46" s="73"/>
      <c r="QC46" s="73"/>
      <c r="QD46" s="73"/>
      <c r="QE46" s="73"/>
      <c r="QF46" s="73"/>
      <c r="QG46" s="73"/>
      <c r="QH46" s="73"/>
      <c r="QI46" s="73"/>
      <c r="QJ46" s="73"/>
      <c r="QK46" s="73"/>
      <c r="QL46" s="73"/>
      <c r="QM46" s="73"/>
      <c r="QN46" s="73"/>
      <c r="QO46" s="73"/>
      <c r="QP46" s="73"/>
      <c r="QQ46" s="73"/>
      <c r="QR46" s="73"/>
      <c r="QS46" s="73"/>
      <c r="QT46" s="73"/>
      <c r="QU46" s="73"/>
      <c r="QV46" s="73"/>
      <c r="QW46" s="73"/>
      <c r="QX46" s="73"/>
      <c r="QY46" s="73"/>
      <c r="QZ46" s="73"/>
      <c r="RA46" s="73"/>
      <c r="RB46" s="73"/>
      <c r="RC46" s="73"/>
      <c r="RD46" s="73"/>
      <c r="RE46" s="73"/>
      <c r="RF46" s="73"/>
      <c r="RG46" s="73"/>
      <c r="RH46" s="73"/>
      <c r="RI46" s="73"/>
      <c r="RJ46" s="73"/>
      <c r="RK46" s="73"/>
      <c r="RL46" s="73"/>
      <c r="RM46" s="73"/>
      <c r="RN46" s="73"/>
      <c r="RO46" s="73"/>
      <c r="RP46" s="73"/>
      <c r="RQ46" s="73"/>
      <c r="RR46" s="73"/>
      <c r="RS46" s="73"/>
      <c r="RT46" s="73"/>
      <c r="RU46" s="73"/>
      <c r="RV46" s="73"/>
      <c r="RW46" s="73"/>
      <c r="RX46" s="73"/>
      <c r="RY46" s="73"/>
      <c r="RZ46" s="73"/>
      <c r="SA46" s="73"/>
      <c r="SB46" s="73"/>
      <c r="SC46" s="73"/>
      <c r="SD46" s="73"/>
      <c r="SE46" s="73"/>
      <c r="SF46" s="73"/>
      <c r="SG46" s="73"/>
      <c r="SH46" s="73"/>
      <c r="SI46" s="73"/>
      <c r="SJ46" s="73"/>
      <c r="SK46" s="73"/>
      <c r="SL46" s="73"/>
      <c r="SM46" s="73"/>
      <c r="SN46" s="73"/>
      <c r="SO46" s="73"/>
      <c r="SP46" s="73"/>
      <c r="SQ46" s="73"/>
      <c r="SR46" s="73"/>
      <c r="SS46" s="73"/>
      <c r="ST46" s="73"/>
      <c r="SU46" s="73"/>
      <c r="SV46" s="73"/>
      <c r="SW46" s="73"/>
      <c r="SX46" s="73"/>
      <c r="SY46" s="73"/>
    </row>
    <row r="47" spans="1:519">
      <c r="A47" s="71" t="s">
        <v>135</v>
      </c>
      <c r="B47" s="72">
        <f t="shared" si="49"/>
        <v>1.4566252500000001E-3</v>
      </c>
      <c r="C47" s="72">
        <f t="shared" si="50"/>
        <v>1.0280231122499999</v>
      </c>
      <c r="D47" s="72">
        <f t="shared" si="51"/>
        <v>0</v>
      </c>
      <c r="E47" s="72">
        <f t="shared" si="52"/>
        <v>0</v>
      </c>
      <c r="F47" s="72">
        <f t="shared" si="53"/>
        <v>0.75968912025000002</v>
      </c>
      <c r="G47" s="72">
        <f t="shared" si="54"/>
        <v>0</v>
      </c>
      <c r="H47" s="72">
        <f t="shared" si="55"/>
        <v>0.78736499999999998</v>
      </c>
      <c r="I47" s="72">
        <f t="shared" si="56"/>
        <v>0</v>
      </c>
      <c r="J47" s="72">
        <f t="shared" si="57"/>
        <v>0</v>
      </c>
      <c r="K47" s="72">
        <f t="shared" si="58"/>
        <v>0</v>
      </c>
      <c r="L47" s="72">
        <f t="shared" si="59"/>
        <v>0</v>
      </c>
      <c r="M47" s="72">
        <f t="shared" si="60"/>
        <v>0</v>
      </c>
      <c r="N47" s="72">
        <f t="shared" si="61"/>
        <v>0</v>
      </c>
      <c r="O47" s="72">
        <f t="shared" si="62"/>
        <v>0</v>
      </c>
      <c r="P47" s="72">
        <f t="shared" si="63"/>
        <v>0</v>
      </c>
      <c r="Q47" s="72">
        <f t="shared" si="64"/>
        <v>0</v>
      </c>
      <c r="R47" s="72">
        <f t="shared" si="65"/>
        <v>0</v>
      </c>
      <c r="S47" s="72">
        <f t="shared" si="66"/>
        <v>0</v>
      </c>
      <c r="T47" s="72">
        <f t="shared" si="67"/>
        <v>0</v>
      </c>
      <c r="U47" s="72">
        <f t="shared" si="68"/>
        <v>0</v>
      </c>
      <c r="V47" s="72">
        <f t="shared" si="69"/>
        <v>0</v>
      </c>
      <c r="W47" s="72">
        <f t="shared" si="70"/>
        <v>0</v>
      </c>
      <c r="X47" s="72">
        <f t="shared" si="71"/>
        <v>0</v>
      </c>
      <c r="Y47" s="72">
        <f t="shared" si="72"/>
        <v>0</v>
      </c>
      <c r="Z47" s="72">
        <f t="shared" si="73"/>
        <v>0</v>
      </c>
      <c r="AA47" s="72">
        <f t="shared" si="74"/>
        <v>0</v>
      </c>
      <c r="AB47" s="72"/>
      <c r="AD47" s="73"/>
      <c r="AE47" s="73"/>
      <c r="AF47" s="73"/>
      <c r="AG47" s="73"/>
      <c r="AH47" s="73"/>
      <c r="AI47" s="73">
        <v>1.4566252500000001</v>
      </c>
      <c r="AJ47" s="73"/>
      <c r="AK47" s="73"/>
      <c r="AL47" s="73"/>
      <c r="AM47" s="73"/>
      <c r="AN47" s="73"/>
      <c r="AO47" s="73"/>
      <c r="AP47" s="73"/>
      <c r="AQ47" s="73"/>
      <c r="AR47" s="73">
        <v>1028.0231122499999</v>
      </c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>
        <v>759.68912024999997</v>
      </c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>
        <v>787.36500000000001</v>
      </c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  <c r="MH47" s="73"/>
      <c r="MI47" s="73"/>
      <c r="MJ47" s="73"/>
      <c r="MK47" s="73"/>
      <c r="ML47" s="73"/>
      <c r="MM47" s="73"/>
      <c r="MN47" s="73"/>
      <c r="MO47" s="73"/>
      <c r="MP47" s="73"/>
      <c r="MQ47" s="73"/>
      <c r="MR47" s="73"/>
      <c r="MS47" s="73"/>
      <c r="MT47" s="73"/>
      <c r="MU47" s="73"/>
      <c r="MV47" s="73"/>
      <c r="MW47" s="73"/>
      <c r="MX47" s="73"/>
      <c r="MY47" s="73"/>
      <c r="MZ47" s="73"/>
      <c r="NA47" s="73"/>
      <c r="NB47" s="73"/>
      <c r="NC47" s="73"/>
      <c r="ND47" s="73"/>
      <c r="NE47" s="73"/>
      <c r="NF47" s="73"/>
      <c r="NG47" s="73"/>
      <c r="NH47" s="73"/>
      <c r="NI47" s="73"/>
      <c r="NJ47" s="73"/>
      <c r="NK47" s="73"/>
      <c r="NL47" s="73"/>
      <c r="NM47" s="73"/>
      <c r="NN47" s="73"/>
      <c r="NO47" s="73"/>
      <c r="NP47" s="73"/>
      <c r="NQ47" s="73"/>
      <c r="NR47" s="73"/>
      <c r="NS47" s="73"/>
      <c r="NT47" s="73"/>
      <c r="NU47" s="73"/>
      <c r="NV47" s="73"/>
      <c r="NW47" s="73"/>
      <c r="NX47" s="73"/>
      <c r="NY47" s="73"/>
      <c r="NZ47" s="73"/>
      <c r="OA47" s="73"/>
      <c r="OB47" s="73"/>
      <c r="OC47" s="73"/>
      <c r="OD47" s="73"/>
      <c r="OE47" s="73"/>
      <c r="OF47" s="73"/>
      <c r="OG47" s="73"/>
      <c r="OH47" s="73"/>
      <c r="OI47" s="73"/>
      <c r="OJ47" s="73"/>
      <c r="OK47" s="73"/>
      <c r="OL47" s="73"/>
      <c r="OM47" s="73"/>
      <c r="ON47" s="73"/>
      <c r="OO47" s="73"/>
      <c r="OP47" s="73"/>
      <c r="OQ47" s="73"/>
      <c r="OR47" s="73"/>
      <c r="OS47" s="73"/>
      <c r="OT47" s="73"/>
      <c r="OU47" s="73"/>
      <c r="OV47" s="73"/>
      <c r="OW47" s="73"/>
      <c r="OX47" s="73"/>
      <c r="OY47" s="73"/>
      <c r="OZ47" s="73"/>
      <c r="PA47" s="73"/>
      <c r="PB47" s="73"/>
      <c r="PC47" s="73"/>
      <c r="PD47" s="73"/>
      <c r="PE47" s="73"/>
      <c r="PF47" s="73"/>
      <c r="PG47" s="73"/>
      <c r="PH47" s="73"/>
      <c r="PI47" s="73"/>
      <c r="PJ47" s="73"/>
      <c r="PK47" s="73"/>
      <c r="PL47" s="73"/>
      <c r="PM47" s="73"/>
      <c r="PN47" s="73"/>
      <c r="PO47" s="73"/>
      <c r="PP47" s="73"/>
      <c r="PQ47" s="73"/>
      <c r="PR47" s="73"/>
      <c r="PS47" s="73"/>
      <c r="PT47" s="73"/>
      <c r="PU47" s="73"/>
      <c r="PV47" s="73"/>
      <c r="PW47" s="73"/>
      <c r="PX47" s="73"/>
      <c r="PY47" s="73"/>
      <c r="PZ47" s="73"/>
      <c r="QA47" s="73"/>
      <c r="QB47" s="73"/>
      <c r="QC47" s="73"/>
      <c r="QD47" s="73"/>
      <c r="QE47" s="73"/>
      <c r="QF47" s="73"/>
      <c r="QG47" s="73"/>
      <c r="QH47" s="73"/>
      <c r="QI47" s="73"/>
      <c r="QJ47" s="73"/>
      <c r="QK47" s="73"/>
      <c r="QL47" s="73"/>
      <c r="QM47" s="73"/>
      <c r="QN47" s="73"/>
      <c r="QO47" s="73"/>
      <c r="QP47" s="73"/>
      <c r="QQ47" s="73"/>
      <c r="QR47" s="73"/>
      <c r="QS47" s="73"/>
      <c r="QT47" s="73"/>
      <c r="QU47" s="73"/>
      <c r="QV47" s="73"/>
      <c r="QW47" s="73"/>
      <c r="QX47" s="73"/>
      <c r="QY47" s="73"/>
      <c r="QZ47" s="73"/>
      <c r="RA47" s="73"/>
      <c r="RB47" s="73"/>
      <c r="RC47" s="73"/>
      <c r="RD47" s="73"/>
      <c r="RE47" s="73"/>
      <c r="RF47" s="73"/>
      <c r="RG47" s="73"/>
      <c r="RH47" s="73"/>
      <c r="RI47" s="73"/>
      <c r="RJ47" s="73"/>
      <c r="RK47" s="73"/>
      <c r="RL47" s="73"/>
      <c r="RM47" s="73"/>
      <c r="RN47" s="73"/>
      <c r="RO47" s="73"/>
      <c r="RP47" s="73"/>
      <c r="RQ47" s="73"/>
      <c r="RR47" s="73"/>
      <c r="RS47" s="73"/>
      <c r="RT47" s="73"/>
      <c r="RU47" s="73"/>
      <c r="RV47" s="73"/>
      <c r="RW47" s="73"/>
      <c r="RX47" s="73"/>
      <c r="RY47" s="73"/>
      <c r="RZ47" s="73"/>
      <c r="SA47" s="73"/>
      <c r="SB47" s="73"/>
      <c r="SC47" s="73"/>
      <c r="SD47" s="73"/>
      <c r="SE47" s="73"/>
      <c r="SF47" s="73"/>
      <c r="SG47" s="73"/>
      <c r="SH47" s="73"/>
      <c r="SI47" s="73"/>
      <c r="SJ47" s="73"/>
      <c r="SK47" s="73"/>
      <c r="SL47" s="73"/>
      <c r="SM47" s="73"/>
      <c r="SN47" s="73"/>
      <c r="SO47" s="73"/>
      <c r="SP47" s="73"/>
      <c r="SQ47" s="73"/>
      <c r="SR47" s="73"/>
      <c r="SS47" s="73"/>
      <c r="ST47" s="73"/>
      <c r="SU47" s="73"/>
      <c r="SV47" s="73"/>
      <c r="SW47" s="73"/>
      <c r="SX47" s="73"/>
      <c r="SY47" s="73"/>
    </row>
    <row r="48" spans="1:519">
      <c r="A48" s="71" t="s">
        <v>136</v>
      </c>
      <c r="B48" s="72">
        <f t="shared" si="49"/>
        <v>0</v>
      </c>
      <c r="C48" s="72">
        <f t="shared" si="50"/>
        <v>0</v>
      </c>
      <c r="D48" s="72">
        <f t="shared" si="51"/>
        <v>0</v>
      </c>
      <c r="E48" s="72">
        <f t="shared" si="52"/>
        <v>0</v>
      </c>
      <c r="F48" s="72">
        <f t="shared" si="53"/>
        <v>0</v>
      </c>
      <c r="G48" s="72">
        <f t="shared" si="54"/>
        <v>0</v>
      </c>
      <c r="H48" s="72">
        <f t="shared" si="55"/>
        <v>0</v>
      </c>
      <c r="I48" s="72">
        <f t="shared" si="56"/>
        <v>0</v>
      </c>
      <c r="J48" s="72">
        <f t="shared" si="57"/>
        <v>0</v>
      </c>
      <c r="K48" s="72">
        <f t="shared" si="58"/>
        <v>0</v>
      </c>
      <c r="L48" s="72">
        <f t="shared" si="59"/>
        <v>0</v>
      </c>
      <c r="M48" s="72">
        <f t="shared" si="60"/>
        <v>0</v>
      </c>
      <c r="N48" s="72">
        <f t="shared" si="61"/>
        <v>0</v>
      </c>
      <c r="O48" s="72">
        <f t="shared" si="62"/>
        <v>0</v>
      </c>
      <c r="P48" s="72">
        <f t="shared" si="63"/>
        <v>0</v>
      </c>
      <c r="Q48" s="72">
        <f t="shared" si="64"/>
        <v>0</v>
      </c>
      <c r="R48" s="72">
        <f t="shared" si="65"/>
        <v>0</v>
      </c>
      <c r="S48" s="72">
        <f t="shared" si="66"/>
        <v>0</v>
      </c>
      <c r="T48" s="72">
        <f t="shared" si="67"/>
        <v>0</v>
      </c>
      <c r="U48" s="72">
        <f t="shared" si="68"/>
        <v>0</v>
      </c>
      <c r="V48" s="72">
        <f t="shared" si="69"/>
        <v>0</v>
      </c>
      <c r="W48" s="72">
        <f t="shared" si="70"/>
        <v>0</v>
      </c>
      <c r="X48" s="72">
        <f t="shared" si="71"/>
        <v>0</v>
      </c>
      <c r="Y48" s="72">
        <f t="shared" si="72"/>
        <v>0</v>
      </c>
      <c r="Z48" s="72">
        <f t="shared" si="73"/>
        <v>0</v>
      </c>
      <c r="AA48" s="72">
        <f t="shared" si="74"/>
        <v>0</v>
      </c>
      <c r="AB48" s="72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  <c r="MH48" s="73"/>
      <c r="MI48" s="73"/>
      <c r="MJ48" s="73"/>
      <c r="MK48" s="73"/>
      <c r="ML48" s="73"/>
      <c r="MM48" s="73"/>
      <c r="MN48" s="73"/>
      <c r="MO48" s="73"/>
      <c r="MP48" s="73"/>
      <c r="MQ48" s="73"/>
      <c r="MR48" s="73"/>
      <c r="MS48" s="73"/>
      <c r="MT48" s="73"/>
      <c r="MU48" s="73"/>
      <c r="MV48" s="73"/>
      <c r="MW48" s="73"/>
      <c r="MX48" s="73"/>
      <c r="MY48" s="73"/>
      <c r="MZ48" s="73"/>
      <c r="NA48" s="73"/>
      <c r="NB48" s="73"/>
      <c r="NC48" s="73"/>
      <c r="ND48" s="73"/>
      <c r="NE48" s="73"/>
      <c r="NF48" s="73"/>
      <c r="NG48" s="73"/>
      <c r="NH48" s="73"/>
      <c r="NI48" s="73"/>
      <c r="NJ48" s="73"/>
      <c r="NK48" s="73"/>
      <c r="NL48" s="73"/>
      <c r="NM48" s="73"/>
      <c r="NN48" s="73"/>
      <c r="NO48" s="73"/>
      <c r="NP48" s="73"/>
      <c r="NQ48" s="73"/>
      <c r="NR48" s="73"/>
      <c r="NS48" s="73"/>
      <c r="NT48" s="73"/>
      <c r="NU48" s="73"/>
      <c r="NV48" s="73"/>
      <c r="NW48" s="73"/>
      <c r="NX48" s="73"/>
      <c r="NY48" s="73"/>
      <c r="NZ48" s="73"/>
      <c r="OA48" s="73"/>
      <c r="OB48" s="73"/>
      <c r="OC48" s="73"/>
      <c r="OD48" s="73"/>
      <c r="OE48" s="73"/>
      <c r="OF48" s="73"/>
      <c r="OG48" s="73"/>
      <c r="OH48" s="73"/>
      <c r="OI48" s="73"/>
      <c r="OJ48" s="73"/>
      <c r="OK48" s="73"/>
      <c r="OL48" s="73"/>
      <c r="OM48" s="73"/>
      <c r="ON48" s="73"/>
      <c r="OO48" s="73"/>
      <c r="OP48" s="73"/>
      <c r="OQ48" s="73"/>
      <c r="OR48" s="73"/>
      <c r="OS48" s="73"/>
      <c r="OT48" s="73"/>
      <c r="OU48" s="73"/>
      <c r="OV48" s="73"/>
      <c r="OW48" s="73"/>
      <c r="OX48" s="73"/>
      <c r="OY48" s="73"/>
      <c r="OZ48" s="73"/>
      <c r="PA48" s="73"/>
      <c r="PB48" s="73"/>
      <c r="PC48" s="73"/>
      <c r="PD48" s="73"/>
      <c r="PE48" s="73"/>
      <c r="PF48" s="73"/>
      <c r="PG48" s="73"/>
      <c r="PH48" s="73"/>
      <c r="PI48" s="73"/>
      <c r="PJ48" s="73"/>
      <c r="PK48" s="73"/>
      <c r="PL48" s="73"/>
      <c r="PM48" s="73"/>
      <c r="PN48" s="73"/>
      <c r="PO48" s="73"/>
      <c r="PP48" s="73"/>
      <c r="PQ48" s="73"/>
      <c r="PR48" s="73"/>
      <c r="PS48" s="73"/>
      <c r="PT48" s="73"/>
      <c r="PU48" s="73"/>
      <c r="PV48" s="73"/>
      <c r="PW48" s="73"/>
      <c r="PX48" s="73"/>
      <c r="PY48" s="73"/>
      <c r="PZ48" s="73"/>
      <c r="QA48" s="73"/>
      <c r="QB48" s="73"/>
      <c r="QC48" s="73"/>
      <c r="QD48" s="73"/>
      <c r="QE48" s="73"/>
      <c r="QF48" s="73"/>
      <c r="QG48" s="73"/>
      <c r="QH48" s="73"/>
      <c r="QI48" s="73"/>
      <c r="QJ48" s="73"/>
      <c r="QK48" s="73"/>
      <c r="QL48" s="73"/>
      <c r="QM48" s="73"/>
      <c r="QN48" s="73"/>
      <c r="QO48" s="73"/>
      <c r="QP48" s="73"/>
      <c r="QQ48" s="73"/>
      <c r="QR48" s="73"/>
      <c r="QS48" s="73"/>
      <c r="QT48" s="73"/>
      <c r="QU48" s="73"/>
      <c r="QV48" s="73"/>
      <c r="QW48" s="73"/>
      <c r="QX48" s="73"/>
      <c r="QY48" s="73"/>
      <c r="QZ48" s="73"/>
      <c r="RA48" s="73"/>
      <c r="RB48" s="73"/>
      <c r="RC48" s="73"/>
      <c r="RD48" s="73"/>
      <c r="RE48" s="73"/>
      <c r="RF48" s="73"/>
      <c r="RG48" s="73"/>
      <c r="RH48" s="73"/>
      <c r="RI48" s="73"/>
      <c r="RJ48" s="73"/>
      <c r="RK48" s="73"/>
      <c r="RL48" s="73"/>
      <c r="RM48" s="73"/>
      <c r="RN48" s="73"/>
      <c r="RO48" s="73"/>
      <c r="RP48" s="73"/>
      <c r="RQ48" s="73"/>
      <c r="RR48" s="73"/>
      <c r="RS48" s="73"/>
      <c r="RT48" s="73"/>
      <c r="RU48" s="73"/>
      <c r="RV48" s="73"/>
      <c r="RW48" s="73"/>
      <c r="RX48" s="73"/>
      <c r="RY48" s="73"/>
      <c r="RZ48" s="73"/>
      <c r="SA48" s="73"/>
      <c r="SB48" s="73"/>
      <c r="SC48" s="73"/>
      <c r="SD48" s="73"/>
      <c r="SE48" s="73"/>
      <c r="SF48" s="73"/>
      <c r="SG48" s="73"/>
      <c r="SH48" s="73"/>
      <c r="SI48" s="73"/>
      <c r="SJ48" s="73"/>
      <c r="SK48" s="73"/>
      <c r="SL48" s="73"/>
      <c r="SM48" s="73"/>
      <c r="SN48" s="73"/>
      <c r="SO48" s="73"/>
      <c r="SP48" s="73"/>
      <c r="SQ48" s="73"/>
      <c r="SR48" s="73"/>
      <c r="SS48" s="73"/>
      <c r="ST48" s="73"/>
      <c r="SU48" s="73"/>
      <c r="SV48" s="73"/>
      <c r="SW48" s="73"/>
      <c r="SX48" s="73"/>
      <c r="SY48" s="73"/>
    </row>
    <row r="49" spans="1:519">
      <c r="A49" s="71" t="s">
        <v>137</v>
      </c>
      <c r="B49" s="72">
        <f t="shared" si="49"/>
        <v>0</v>
      </c>
      <c r="C49" s="72">
        <f t="shared" si="50"/>
        <v>0</v>
      </c>
      <c r="D49" s="72">
        <f t="shared" si="51"/>
        <v>0</v>
      </c>
      <c r="E49" s="72">
        <f t="shared" si="52"/>
        <v>0</v>
      </c>
      <c r="F49" s="72">
        <f t="shared" si="53"/>
        <v>0</v>
      </c>
      <c r="G49" s="72">
        <f t="shared" si="54"/>
        <v>0</v>
      </c>
      <c r="H49" s="72">
        <f t="shared" si="55"/>
        <v>0</v>
      </c>
      <c r="I49" s="72">
        <f t="shared" si="56"/>
        <v>0</v>
      </c>
      <c r="J49" s="72">
        <f t="shared" si="57"/>
        <v>0</v>
      </c>
      <c r="K49" s="72">
        <f t="shared" si="58"/>
        <v>0</v>
      </c>
      <c r="L49" s="72">
        <f t="shared" si="59"/>
        <v>0</v>
      </c>
      <c r="M49" s="72">
        <f t="shared" si="60"/>
        <v>0</v>
      </c>
      <c r="N49" s="72">
        <f t="shared" si="61"/>
        <v>0</v>
      </c>
      <c r="O49" s="72">
        <f t="shared" si="62"/>
        <v>0</v>
      </c>
      <c r="P49" s="72">
        <f t="shared" si="63"/>
        <v>0</v>
      </c>
      <c r="Q49" s="72">
        <f t="shared" si="64"/>
        <v>0</v>
      </c>
      <c r="R49" s="72">
        <f t="shared" si="65"/>
        <v>0</v>
      </c>
      <c r="S49" s="72">
        <f t="shared" si="66"/>
        <v>0</v>
      </c>
      <c r="T49" s="72">
        <f t="shared" si="67"/>
        <v>0</v>
      </c>
      <c r="U49" s="72">
        <f t="shared" si="68"/>
        <v>0</v>
      </c>
      <c r="V49" s="72">
        <f t="shared" si="69"/>
        <v>0</v>
      </c>
      <c r="W49" s="72">
        <f t="shared" si="70"/>
        <v>0</v>
      </c>
      <c r="X49" s="72">
        <f t="shared" si="71"/>
        <v>0</v>
      </c>
      <c r="Y49" s="72">
        <f t="shared" si="72"/>
        <v>0</v>
      </c>
      <c r="Z49" s="72">
        <f t="shared" si="73"/>
        <v>0</v>
      </c>
      <c r="AA49" s="72">
        <f t="shared" si="74"/>
        <v>0</v>
      </c>
      <c r="AB49" s="72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  <c r="MH49" s="73"/>
      <c r="MI49" s="73"/>
      <c r="MJ49" s="73"/>
      <c r="MK49" s="73"/>
      <c r="ML49" s="73"/>
      <c r="MM49" s="73"/>
      <c r="MN49" s="73"/>
      <c r="MO49" s="73"/>
      <c r="MP49" s="73"/>
      <c r="MQ49" s="73"/>
      <c r="MR49" s="73"/>
      <c r="MS49" s="73"/>
      <c r="MT49" s="73"/>
      <c r="MU49" s="73"/>
      <c r="MV49" s="73"/>
      <c r="MW49" s="73"/>
      <c r="MX49" s="73"/>
      <c r="MY49" s="73"/>
      <c r="MZ49" s="73"/>
      <c r="NA49" s="73"/>
      <c r="NB49" s="73"/>
      <c r="NC49" s="73"/>
      <c r="ND49" s="73"/>
      <c r="NE49" s="73"/>
      <c r="NF49" s="73"/>
      <c r="NG49" s="73"/>
      <c r="NH49" s="73"/>
      <c r="NI49" s="73"/>
      <c r="NJ49" s="73"/>
      <c r="NK49" s="73"/>
      <c r="NL49" s="73"/>
      <c r="NM49" s="73"/>
      <c r="NN49" s="73"/>
      <c r="NO49" s="73"/>
      <c r="NP49" s="73"/>
      <c r="NQ49" s="73"/>
      <c r="NR49" s="73"/>
      <c r="NS49" s="73"/>
      <c r="NT49" s="73"/>
      <c r="NU49" s="73"/>
      <c r="NV49" s="73"/>
      <c r="NW49" s="73"/>
      <c r="NX49" s="73"/>
      <c r="NY49" s="73"/>
      <c r="NZ49" s="73"/>
      <c r="OA49" s="73"/>
      <c r="OB49" s="73"/>
      <c r="OC49" s="73"/>
      <c r="OD49" s="73"/>
      <c r="OE49" s="73"/>
      <c r="OF49" s="73"/>
      <c r="OG49" s="73"/>
      <c r="OH49" s="73"/>
      <c r="OI49" s="73"/>
      <c r="OJ49" s="73"/>
      <c r="OK49" s="73"/>
      <c r="OL49" s="73"/>
      <c r="OM49" s="73"/>
      <c r="ON49" s="73"/>
      <c r="OO49" s="73"/>
      <c r="OP49" s="73"/>
      <c r="OQ49" s="73"/>
      <c r="OR49" s="73"/>
      <c r="OS49" s="73"/>
      <c r="OT49" s="73"/>
      <c r="OU49" s="73"/>
      <c r="OV49" s="73"/>
      <c r="OW49" s="73"/>
      <c r="OX49" s="73"/>
      <c r="OY49" s="73"/>
      <c r="OZ49" s="73"/>
      <c r="PA49" s="73"/>
      <c r="PB49" s="73"/>
      <c r="PC49" s="73"/>
      <c r="PD49" s="73"/>
      <c r="PE49" s="73"/>
      <c r="PF49" s="73"/>
      <c r="PG49" s="73"/>
      <c r="PH49" s="73"/>
      <c r="PI49" s="73"/>
      <c r="PJ49" s="73"/>
      <c r="PK49" s="73"/>
      <c r="PL49" s="73"/>
      <c r="PM49" s="73"/>
      <c r="PN49" s="73"/>
      <c r="PO49" s="73"/>
      <c r="PP49" s="73"/>
      <c r="PQ49" s="73"/>
      <c r="PR49" s="73"/>
      <c r="PS49" s="73"/>
      <c r="PT49" s="73"/>
      <c r="PU49" s="73"/>
      <c r="PV49" s="73"/>
      <c r="PW49" s="73"/>
      <c r="PX49" s="73"/>
      <c r="PY49" s="73"/>
      <c r="PZ49" s="73"/>
      <c r="QA49" s="73"/>
      <c r="QB49" s="73"/>
      <c r="QC49" s="73"/>
      <c r="QD49" s="73"/>
      <c r="QE49" s="73"/>
      <c r="QF49" s="73"/>
      <c r="QG49" s="73"/>
      <c r="QH49" s="73"/>
      <c r="QI49" s="73"/>
      <c r="QJ49" s="73"/>
      <c r="QK49" s="73"/>
      <c r="QL49" s="73"/>
      <c r="QM49" s="73"/>
      <c r="QN49" s="73"/>
      <c r="QO49" s="73"/>
      <c r="QP49" s="73"/>
      <c r="QQ49" s="73"/>
      <c r="QR49" s="73"/>
      <c r="QS49" s="73"/>
      <c r="QT49" s="73"/>
      <c r="QU49" s="73"/>
      <c r="QV49" s="73"/>
      <c r="QW49" s="73"/>
      <c r="QX49" s="73"/>
      <c r="QY49" s="73"/>
      <c r="QZ49" s="73"/>
      <c r="RA49" s="73"/>
      <c r="RB49" s="73"/>
      <c r="RC49" s="73"/>
      <c r="RD49" s="73"/>
      <c r="RE49" s="73"/>
      <c r="RF49" s="73"/>
      <c r="RG49" s="73"/>
      <c r="RH49" s="73"/>
      <c r="RI49" s="73"/>
      <c r="RJ49" s="73"/>
      <c r="RK49" s="73"/>
      <c r="RL49" s="73"/>
      <c r="RM49" s="73"/>
      <c r="RN49" s="73"/>
      <c r="RO49" s="73"/>
      <c r="RP49" s="73"/>
      <c r="RQ49" s="73"/>
      <c r="RR49" s="73"/>
      <c r="RS49" s="73"/>
      <c r="RT49" s="73"/>
      <c r="RU49" s="73"/>
      <c r="RV49" s="73"/>
      <c r="RW49" s="73"/>
      <c r="RX49" s="73"/>
      <c r="RY49" s="73"/>
      <c r="RZ49" s="73"/>
      <c r="SA49" s="73"/>
      <c r="SB49" s="73"/>
      <c r="SC49" s="73"/>
      <c r="SD49" s="73"/>
      <c r="SE49" s="73"/>
      <c r="SF49" s="73"/>
      <c r="SG49" s="73"/>
      <c r="SH49" s="73"/>
      <c r="SI49" s="73"/>
      <c r="SJ49" s="73"/>
      <c r="SK49" s="73"/>
      <c r="SL49" s="73"/>
      <c r="SM49" s="73"/>
      <c r="SN49" s="73"/>
      <c r="SO49" s="73"/>
      <c r="SP49" s="73"/>
      <c r="SQ49" s="73"/>
      <c r="SR49" s="73"/>
      <c r="SS49" s="73"/>
      <c r="ST49" s="73"/>
      <c r="SU49" s="73"/>
      <c r="SV49" s="73"/>
      <c r="SW49" s="73"/>
      <c r="SX49" s="73"/>
      <c r="SY49" s="73"/>
    </row>
    <row r="50" spans="1:519">
      <c r="A50" s="71" t="s">
        <v>138</v>
      </c>
      <c r="B50" s="72">
        <f t="shared" si="49"/>
        <v>0</v>
      </c>
      <c r="C50" s="72">
        <f t="shared" si="50"/>
        <v>0.98782812899999994</v>
      </c>
      <c r="D50" s="72">
        <f t="shared" si="51"/>
        <v>0</v>
      </c>
      <c r="E50" s="72">
        <f t="shared" si="52"/>
        <v>0.36403820775000001</v>
      </c>
      <c r="F50" s="72">
        <f t="shared" si="53"/>
        <v>9.2200441500000008E-2</v>
      </c>
      <c r="G50" s="72">
        <f t="shared" si="54"/>
        <v>0</v>
      </c>
      <c r="H50" s="72">
        <f t="shared" si="55"/>
        <v>7.1807688E-3</v>
      </c>
      <c r="I50" s="72">
        <f t="shared" si="56"/>
        <v>1.3479688800000004E-2</v>
      </c>
      <c r="J50" s="72">
        <f t="shared" si="57"/>
        <v>1.2188410200000001E-2</v>
      </c>
      <c r="K50" s="72">
        <f t="shared" si="58"/>
        <v>5.7910695750000001E-3</v>
      </c>
      <c r="L50" s="72">
        <f t="shared" si="59"/>
        <v>2.9687597325000002E-2</v>
      </c>
      <c r="M50" s="72">
        <f t="shared" si="60"/>
        <v>4.0785507E-3</v>
      </c>
      <c r="N50" s="72">
        <f t="shared" si="61"/>
        <v>0</v>
      </c>
      <c r="O50" s="72">
        <f t="shared" si="62"/>
        <v>0</v>
      </c>
      <c r="P50" s="72">
        <f t="shared" si="63"/>
        <v>0</v>
      </c>
      <c r="Q50" s="72">
        <f t="shared" si="64"/>
        <v>1.5747299999999999E-3</v>
      </c>
      <c r="R50" s="72">
        <f t="shared" si="65"/>
        <v>6.6926025E-2</v>
      </c>
      <c r="S50" s="72">
        <f t="shared" si="66"/>
        <v>9.5664847500000011E-2</v>
      </c>
      <c r="T50" s="72">
        <f t="shared" si="67"/>
        <v>0.63646649775000008</v>
      </c>
      <c r="U50" s="72">
        <f t="shared" si="68"/>
        <v>0.34541702550000003</v>
      </c>
      <c r="V50" s="72">
        <f t="shared" si="69"/>
        <v>0</v>
      </c>
      <c r="W50" s="72">
        <f t="shared" si="70"/>
        <v>0</v>
      </c>
      <c r="X50" s="72">
        <f t="shared" si="71"/>
        <v>0</v>
      </c>
      <c r="Y50" s="72">
        <f t="shared" si="72"/>
        <v>0</v>
      </c>
      <c r="Z50" s="72">
        <f t="shared" si="73"/>
        <v>0</v>
      </c>
      <c r="AA50" s="72">
        <f t="shared" si="74"/>
        <v>0</v>
      </c>
      <c r="AB50" s="72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>
        <v>987.82812899999999</v>
      </c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>
        <v>364.03820775000003</v>
      </c>
      <c r="BQ50" s="73"/>
      <c r="BR50" s="73"/>
      <c r="BS50" s="73"/>
      <c r="BT50" s="73"/>
      <c r="BU50" s="73"/>
      <c r="BV50" s="73"/>
      <c r="BW50" s="73"/>
      <c r="BX50" s="73"/>
      <c r="BY50" s="73"/>
      <c r="BZ50" s="73">
        <v>3.3463012500000002</v>
      </c>
      <c r="CA50" s="73"/>
      <c r="CB50" s="73"/>
      <c r="CC50" s="73"/>
      <c r="CD50" s="73">
        <v>12.912786000000001</v>
      </c>
      <c r="CE50" s="73"/>
      <c r="CF50" s="73"/>
      <c r="CG50" s="73">
        <v>25.825572000000001</v>
      </c>
      <c r="CH50" s="73">
        <v>17.046452250000002</v>
      </c>
      <c r="CI50" s="73">
        <v>33.069330000000001</v>
      </c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>
        <v>5.9839739999999999</v>
      </c>
      <c r="CY50" s="73"/>
      <c r="CZ50" s="73"/>
      <c r="DA50" s="73"/>
      <c r="DB50" s="73"/>
      <c r="DC50" s="73">
        <v>9.4483799999999993E-2</v>
      </c>
      <c r="DD50" s="73"/>
      <c r="DE50" s="73"/>
      <c r="DF50" s="73">
        <v>1.102311</v>
      </c>
      <c r="DG50" s="73"/>
      <c r="DH50" s="73"/>
      <c r="DI50" s="73"/>
      <c r="DJ50" s="73"/>
      <c r="DK50" s="73"/>
      <c r="DL50" s="73">
        <v>9.4483800000000002</v>
      </c>
      <c r="DM50" s="73">
        <v>0.81492277499999999</v>
      </c>
      <c r="DN50" s="73">
        <v>0.7243757999999999</v>
      </c>
      <c r="DO50" s="73"/>
      <c r="DP50" s="73">
        <v>1.0038903750000001</v>
      </c>
      <c r="DQ50" s="73"/>
      <c r="DR50" s="73">
        <v>3.936825E-2</v>
      </c>
      <c r="DS50" s="73">
        <v>0.7243757999999999</v>
      </c>
      <c r="DT50" s="73"/>
      <c r="DU50" s="73">
        <v>0.7243757999999999</v>
      </c>
      <c r="DV50" s="73"/>
      <c r="DW50" s="73">
        <v>1.019637675</v>
      </c>
      <c r="DX50" s="73">
        <v>0.51178725000000003</v>
      </c>
      <c r="DY50" s="73">
        <v>0.51178725000000003</v>
      </c>
      <c r="DZ50" s="73"/>
      <c r="EA50" s="73"/>
      <c r="EB50" s="73"/>
      <c r="EC50" s="73">
        <v>0.68894437500000005</v>
      </c>
      <c r="ED50" s="73">
        <v>7.3382418000000005</v>
      </c>
      <c r="EE50" s="73">
        <v>0.68500754999999991</v>
      </c>
      <c r="EF50" s="73">
        <v>1.4330042999999999</v>
      </c>
      <c r="EG50" s="73"/>
      <c r="EH50" s="73"/>
      <c r="EI50" s="73">
        <v>0.7243757999999999</v>
      </c>
      <c r="EJ50" s="73">
        <v>0.72831262500000005</v>
      </c>
      <c r="EK50" s="73"/>
      <c r="EL50" s="73">
        <v>0.74012310000000003</v>
      </c>
      <c r="EM50" s="73"/>
      <c r="EN50" s="73"/>
      <c r="EO50" s="73">
        <v>0.70862849999999999</v>
      </c>
      <c r="EP50" s="73">
        <v>1.4487515999999998</v>
      </c>
      <c r="EQ50" s="73">
        <v>0.71256532500000003</v>
      </c>
      <c r="ER50" s="73">
        <v>0.72831262500000005</v>
      </c>
      <c r="ES50" s="73"/>
      <c r="ET50" s="73">
        <v>0.74012310000000003</v>
      </c>
      <c r="EU50" s="73"/>
      <c r="EV50" s="73">
        <v>0.56296597500000001</v>
      </c>
      <c r="EW50" s="73"/>
      <c r="EX50" s="73">
        <v>6.6926025000000005</v>
      </c>
      <c r="EY50" s="73"/>
      <c r="EZ50" s="73">
        <v>6.6926025000000005</v>
      </c>
      <c r="FA50" s="73"/>
      <c r="FB50" s="73"/>
      <c r="FC50" s="73">
        <v>6.6926025000000005</v>
      </c>
      <c r="FD50" s="73"/>
      <c r="FE50" s="73">
        <v>8.306700750000001</v>
      </c>
      <c r="FF50" s="73"/>
      <c r="FG50" s="73"/>
      <c r="FH50" s="73"/>
      <c r="FI50" s="73"/>
      <c r="FJ50" s="73">
        <v>3.0313552499999998</v>
      </c>
      <c r="FK50" s="73">
        <v>0.38974567500000001</v>
      </c>
      <c r="FL50" s="73"/>
      <c r="FM50" s="73">
        <v>0.30313552500000002</v>
      </c>
      <c r="FN50" s="73">
        <v>0.200778075</v>
      </c>
      <c r="FO50" s="73"/>
      <c r="FP50" s="73"/>
      <c r="FQ50" s="73">
        <v>0.153536175</v>
      </c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>
        <v>0.78736499999999998</v>
      </c>
      <c r="HD50" s="73">
        <v>0.78736499999999998</v>
      </c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>
        <v>40.155614999999997</v>
      </c>
      <c r="HW50" s="73"/>
      <c r="HX50" s="73"/>
      <c r="HY50" s="73">
        <v>26.770409999999998</v>
      </c>
      <c r="HZ50" s="73"/>
      <c r="IA50" s="73"/>
      <c r="IB50" s="73"/>
      <c r="IC50" s="73"/>
      <c r="ID50" s="73">
        <v>8.9365927500000009</v>
      </c>
      <c r="IE50" s="73"/>
      <c r="IF50" s="73"/>
      <c r="IG50" s="73"/>
      <c r="IH50" s="73"/>
      <c r="II50" s="73">
        <v>22.321797750000002</v>
      </c>
      <c r="IJ50" s="73">
        <v>10.90500525</v>
      </c>
      <c r="IK50" s="73">
        <v>53.501451750000001</v>
      </c>
      <c r="IL50" s="73">
        <v>72.16200225</v>
      </c>
      <c r="IM50" s="73">
        <v>42.832656</v>
      </c>
      <c r="IN50" s="73">
        <v>36.02194875</v>
      </c>
      <c r="IO50" s="73">
        <v>2.7557775000000002</v>
      </c>
      <c r="IP50" s="73">
        <v>53.383347000000001</v>
      </c>
      <c r="IQ50" s="73">
        <v>69.445593000000002</v>
      </c>
      <c r="IR50" s="73">
        <v>113.1443505</v>
      </c>
      <c r="IS50" s="73">
        <v>73.500522750000002</v>
      </c>
      <c r="IT50" s="73">
        <v>44.91917325</v>
      </c>
      <c r="IU50" s="73">
        <v>53.658924749999997</v>
      </c>
      <c r="IV50" s="73">
        <v>50.312623500000001</v>
      </c>
      <c r="IW50" s="73">
        <v>24.3295785</v>
      </c>
      <c r="IX50" s="73"/>
      <c r="IY50" s="73">
        <v>75.901985999999994</v>
      </c>
      <c r="IZ50" s="73">
        <v>54.643130999999997</v>
      </c>
      <c r="JA50" s="73">
        <v>37.281732750000003</v>
      </c>
      <c r="JB50" s="73">
        <v>20.786435999999998</v>
      </c>
      <c r="JC50" s="73">
        <v>20.786435999999998</v>
      </c>
      <c r="JD50" s="73">
        <v>41.572871999999997</v>
      </c>
      <c r="JE50" s="73">
        <v>20.786435999999998</v>
      </c>
      <c r="JF50" s="73">
        <v>26.888514749999999</v>
      </c>
      <c r="JG50" s="73">
        <v>25.983045000000001</v>
      </c>
      <c r="JH50" s="73">
        <v>10.393217999999999</v>
      </c>
      <c r="JI50" s="73">
        <v>10.393217999999999</v>
      </c>
      <c r="JJ50" s="73"/>
      <c r="JK50" s="73"/>
      <c r="JL50" s="73"/>
      <c r="JM50" s="73"/>
      <c r="JN50" s="73"/>
      <c r="JO50" s="73"/>
      <c r="JP50" s="73"/>
      <c r="JQ50" s="73"/>
      <c r="JR50" s="73"/>
      <c r="JS50" s="73"/>
      <c r="JT50" s="73"/>
      <c r="JU50" s="73"/>
      <c r="JV50" s="73"/>
      <c r="JW50" s="73"/>
      <c r="JX50" s="73"/>
      <c r="JY50" s="73"/>
      <c r="JZ50" s="73"/>
      <c r="KA50" s="73"/>
      <c r="KB50" s="73"/>
      <c r="KC50" s="73"/>
      <c r="KD50" s="73"/>
      <c r="KE50" s="73"/>
      <c r="KF50" s="73"/>
      <c r="KG50" s="73"/>
      <c r="KH50" s="73"/>
      <c r="KI50" s="73"/>
      <c r="KJ50" s="73"/>
      <c r="KK50" s="73"/>
      <c r="KL50" s="73"/>
      <c r="KM50" s="73"/>
      <c r="KN50" s="73"/>
      <c r="KO50" s="73"/>
      <c r="KP50" s="73"/>
      <c r="KQ50" s="73"/>
      <c r="KR50" s="73"/>
      <c r="KS50" s="73"/>
      <c r="KT50" s="73"/>
      <c r="KU50" s="73"/>
      <c r="KV50" s="73"/>
      <c r="KW50" s="73"/>
      <c r="KX50" s="73"/>
      <c r="KY50" s="73"/>
      <c r="KZ50" s="73"/>
      <c r="LA50" s="73"/>
      <c r="LB50" s="73"/>
      <c r="LC50" s="73"/>
      <c r="LD50" s="73"/>
      <c r="LE50" s="73"/>
      <c r="LF50" s="73"/>
      <c r="LG50" s="73"/>
      <c r="LH50" s="73"/>
      <c r="LI50" s="73"/>
      <c r="LJ50" s="73"/>
      <c r="LK50" s="73"/>
      <c r="LL50" s="73"/>
      <c r="LM50" s="73"/>
      <c r="LN50" s="73"/>
      <c r="LO50" s="73"/>
      <c r="LP50" s="73"/>
      <c r="LQ50" s="73"/>
      <c r="LR50" s="73"/>
      <c r="LS50" s="73"/>
      <c r="LT50" s="73"/>
      <c r="LU50" s="73"/>
      <c r="LV50" s="73"/>
      <c r="LW50" s="73"/>
      <c r="LX50" s="73"/>
      <c r="LY50" s="73"/>
      <c r="LZ50" s="73"/>
      <c r="MA50" s="73"/>
      <c r="MB50" s="73"/>
      <c r="MC50" s="73"/>
      <c r="MD50" s="73"/>
      <c r="ME50" s="73"/>
      <c r="MF50" s="73"/>
      <c r="MG50" s="73"/>
      <c r="MH50" s="73"/>
      <c r="MI50" s="73"/>
      <c r="MJ50" s="73"/>
      <c r="MK50" s="73"/>
      <c r="ML50" s="73"/>
      <c r="MM50" s="73"/>
      <c r="MN50" s="73"/>
      <c r="MO50" s="73"/>
      <c r="MP50" s="73"/>
      <c r="MQ50" s="73"/>
      <c r="MR50" s="73"/>
      <c r="MS50" s="73"/>
      <c r="MT50" s="73"/>
      <c r="MU50" s="73"/>
      <c r="MV50" s="73"/>
      <c r="MW50" s="73"/>
      <c r="MX50" s="73"/>
      <c r="MY50" s="73"/>
      <c r="MZ50" s="73"/>
      <c r="NA50" s="73"/>
      <c r="NB50" s="73"/>
      <c r="NC50" s="73"/>
      <c r="ND50" s="73"/>
      <c r="NE50" s="73"/>
      <c r="NF50" s="73"/>
      <c r="NG50" s="73"/>
      <c r="NH50" s="73"/>
      <c r="NI50" s="73"/>
      <c r="NJ50" s="73"/>
      <c r="NK50" s="73"/>
      <c r="NL50" s="73"/>
      <c r="NM50" s="73"/>
      <c r="NN50" s="73"/>
      <c r="NO50" s="73"/>
      <c r="NP50" s="73"/>
      <c r="NQ50" s="73"/>
      <c r="NR50" s="73"/>
      <c r="NS50" s="73"/>
      <c r="NT50" s="73"/>
      <c r="NU50" s="73"/>
      <c r="NV50" s="73"/>
      <c r="NW50" s="73"/>
      <c r="NX50" s="73"/>
      <c r="NY50" s="73"/>
      <c r="NZ50" s="73"/>
      <c r="OA50" s="73"/>
      <c r="OB50" s="73"/>
      <c r="OC50" s="73"/>
      <c r="OD50" s="73"/>
      <c r="OE50" s="73"/>
      <c r="OF50" s="73"/>
      <c r="OG50" s="73"/>
      <c r="OH50" s="73"/>
      <c r="OI50" s="73"/>
      <c r="OJ50" s="73"/>
      <c r="OK50" s="73"/>
      <c r="OL50" s="73"/>
      <c r="OM50" s="73"/>
      <c r="ON50" s="73"/>
      <c r="OO50" s="73"/>
      <c r="OP50" s="73"/>
      <c r="OQ50" s="73"/>
      <c r="OR50" s="73"/>
      <c r="OS50" s="73"/>
      <c r="OT50" s="73"/>
      <c r="OU50" s="73"/>
      <c r="OV50" s="73"/>
      <c r="OW50" s="73"/>
      <c r="OX50" s="73"/>
      <c r="OY50" s="73"/>
      <c r="OZ50" s="73"/>
      <c r="PA50" s="73"/>
      <c r="PB50" s="73"/>
      <c r="PC50" s="73"/>
      <c r="PD50" s="73"/>
      <c r="PE50" s="73"/>
      <c r="PF50" s="73"/>
      <c r="PG50" s="73"/>
      <c r="PH50" s="73"/>
      <c r="PI50" s="73"/>
      <c r="PJ50" s="73"/>
      <c r="PK50" s="73"/>
      <c r="PL50" s="73"/>
      <c r="PM50" s="73"/>
      <c r="PN50" s="73"/>
      <c r="PO50" s="73"/>
      <c r="PP50" s="73"/>
      <c r="PQ50" s="73"/>
      <c r="PR50" s="73"/>
      <c r="PS50" s="73"/>
      <c r="PT50" s="73"/>
      <c r="PU50" s="73"/>
      <c r="PV50" s="73"/>
      <c r="PW50" s="73"/>
      <c r="PX50" s="73"/>
      <c r="PY50" s="73"/>
      <c r="PZ50" s="73"/>
      <c r="QA50" s="73"/>
      <c r="QB50" s="73"/>
      <c r="QC50" s="73"/>
      <c r="QD50" s="73"/>
      <c r="QE50" s="73"/>
      <c r="QF50" s="73"/>
      <c r="QG50" s="73"/>
      <c r="QH50" s="73"/>
      <c r="QI50" s="73"/>
      <c r="QJ50" s="73"/>
      <c r="QK50" s="73"/>
      <c r="QL50" s="73"/>
      <c r="QM50" s="73"/>
      <c r="QN50" s="73"/>
      <c r="QO50" s="73"/>
      <c r="QP50" s="73"/>
      <c r="QQ50" s="73"/>
      <c r="QR50" s="73"/>
      <c r="QS50" s="73"/>
      <c r="QT50" s="73"/>
      <c r="QU50" s="73"/>
      <c r="QV50" s="73"/>
      <c r="QW50" s="73"/>
      <c r="QX50" s="73"/>
      <c r="QY50" s="73"/>
      <c r="QZ50" s="73"/>
      <c r="RA50" s="73"/>
      <c r="RB50" s="73"/>
      <c r="RC50" s="73"/>
      <c r="RD50" s="73"/>
      <c r="RE50" s="73"/>
      <c r="RF50" s="73"/>
      <c r="RG50" s="73"/>
      <c r="RH50" s="73"/>
      <c r="RI50" s="73"/>
      <c r="RJ50" s="73"/>
      <c r="RK50" s="73"/>
      <c r="RL50" s="73"/>
      <c r="RM50" s="73"/>
      <c r="RN50" s="73"/>
      <c r="RO50" s="73"/>
      <c r="RP50" s="73"/>
      <c r="RQ50" s="73"/>
      <c r="RR50" s="73"/>
      <c r="RS50" s="73"/>
      <c r="RT50" s="73"/>
      <c r="RU50" s="73"/>
      <c r="RV50" s="73"/>
      <c r="RW50" s="73"/>
      <c r="RX50" s="73"/>
      <c r="RY50" s="73"/>
      <c r="RZ50" s="73"/>
      <c r="SA50" s="73"/>
      <c r="SB50" s="73"/>
      <c r="SC50" s="73"/>
      <c r="SD50" s="73"/>
      <c r="SE50" s="73"/>
      <c r="SF50" s="73"/>
      <c r="SG50" s="73"/>
      <c r="SH50" s="73"/>
      <c r="SI50" s="73"/>
      <c r="SJ50" s="73"/>
      <c r="SK50" s="73"/>
      <c r="SL50" s="73"/>
      <c r="SM50" s="73"/>
      <c r="SN50" s="73"/>
      <c r="SO50" s="73"/>
      <c r="SP50" s="73"/>
      <c r="SQ50" s="73"/>
      <c r="SR50" s="73"/>
      <c r="SS50" s="73"/>
      <c r="ST50" s="73"/>
      <c r="SU50" s="73"/>
      <c r="SV50" s="73"/>
      <c r="SW50" s="73"/>
      <c r="SX50" s="73"/>
      <c r="SY50" s="73"/>
    </row>
    <row r="51" spans="1:519">
      <c r="A51" s="71" t="s">
        <v>139</v>
      </c>
      <c r="B51" s="72">
        <f t="shared" si="49"/>
        <v>0</v>
      </c>
      <c r="C51" s="72">
        <f t="shared" si="50"/>
        <v>0</v>
      </c>
      <c r="D51" s="72">
        <f t="shared" si="51"/>
        <v>0</v>
      </c>
      <c r="E51" s="72">
        <f t="shared" si="52"/>
        <v>0</v>
      </c>
      <c r="F51" s="72">
        <f t="shared" si="53"/>
        <v>0</v>
      </c>
      <c r="G51" s="72">
        <f t="shared" si="54"/>
        <v>0</v>
      </c>
      <c r="H51" s="72">
        <f t="shared" si="55"/>
        <v>0</v>
      </c>
      <c r="I51" s="72">
        <f t="shared" si="56"/>
        <v>0</v>
      </c>
      <c r="J51" s="72">
        <f t="shared" si="57"/>
        <v>0</v>
      </c>
      <c r="K51" s="72">
        <f t="shared" si="58"/>
        <v>0</v>
      </c>
      <c r="L51" s="72">
        <f t="shared" si="59"/>
        <v>0</v>
      </c>
      <c r="M51" s="72">
        <f t="shared" si="60"/>
        <v>0</v>
      </c>
      <c r="N51" s="72">
        <f t="shared" si="61"/>
        <v>0</v>
      </c>
      <c r="O51" s="72">
        <f t="shared" si="62"/>
        <v>0</v>
      </c>
      <c r="P51" s="72">
        <f t="shared" si="63"/>
        <v>0</v>
      </c>
      <c r="Q51" s="72">
        <f t="shared" si="64"/>
        <v>0</v>
      </c>
      <c r="R51" s="72">
        <f t="shared" si="65"/>
        <v>0</v>
      </c>
      <c r="S51" s="72">
        <f t="shared" si="66"/>
        <v>0</v>
      </c>
      <c r="T51" s="72">
        <f t="shared" si="67"/>
        <v>0</v>
      </c>
      <c r="U51" s="72">
        <f t="shared" si="68"/>
        <v>0</v>
      </c>
      <c r="V51" s="72">
        <f t="shared" si="69"/>
        <v>0</v>
      </c>
      <c r="W51" s="72">
        <f t="shared" si="70"/>
        <v>0</v>
      </c>
      <c r="X51" s="72">
        <f t="shared" si="71"/>
        <v>0</v>
      </c>
      <c r="Y51" s="72">
        <f t="shared" si="72"/>
        <v>0</v>
      </c>
      <c r="Z51" s="72">
        <f t="shared" si="73"/>
        <v>0</v>
      </c>
      <c r="AA51" s="72">
        <f t="shared" si="74"/>
        <v>0</v>
      </c>
      <c r="AB51" s="72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73"/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  <c r="IY51" s="73"/>
      <c r="IZ51" s="73"/>
      <c r="JA51" s="73"/>
      <c r="JB51" s="73"/>
      <c r="JC51" s="73"/>
      <c r="JD51" s="73"/>
      <c r="JE51" s="73"/>
      <c r="JF51" s="73"/>
      <c r="JG51" s="73"/>
      <c r="JH51" s="73"/>
      <c r="JI51" s="73"/>
      <c r="JJ51" s="73"/>
      <c r="JK51" s="73"/>
      <c r="JL51" s="73"/>
      <c r="JM51" s="73"/>
      <c r="JN51" s="73"/>
      <c r="JO51" s="73"/>
      <c r="JP51" s="73"/>
      <c r="JQ51" s="73"/>
      <c r="JR51" s="73"/>
      <c r="JS51" s="73"/>
      <c r="JT51" s="73"/>
      <c r="JU51" s="73"/>
      <c r="JV51" s="73"/>
      <c r="JW51" s="73"/>
      <c r="JX51" s="73"/>
      <c r="JY51" s="73"/>
      <c r="JZ51" s="73"/>
      <c r="KA51" s="73"/>
      <c r="KB51" s="73"/>
      <c r="KC51" s="73"/>
      <c r="KD51" s="73"/>
      <c r="KE51" s="73"/>
      <c r="KF51" s="73"/>
      <c r="KG51" s="73"/>
      <c r="KH51" s="73"/>
      <c r="KI51" s="73"/>
      <c r="KJ51" s="73"/>
      <c r="KK51" s="73"/>
      <c r="KL51" s="73"/>
      <c r="KM51" s="73"/>
      <c r="KN51" s="73"/>
      <c r="KO51" s="73"/>
      <c r="KP51" s="73"/>
      <c r="KQ51" s="73"/>
      <c r="KR51" s="73"/>
      <c r="KS51" s="73"/>
      <c r="KT51" s="73"/>
      <c r="KU51" s="73"/>
      <c r="KV51" s="73"/>
      <c r="KW51" s="73"/>
      <c r="KX51" s="73"/>
      <c r="KY51" s="73"/>
      <c r="KZ51" s="73"/>
      <c r="LA51" s="73"/>
      <c r="LB51" s="73"/>
      <c r="LC51" s="73"/>
      <c r="LD51" s="73"/>
      <c r="LE51" s="73"/>
      <c r="LF51" s="73"/>
      <c r="LG51" s="73"/>
      <c r="LH51" s="73"/>
      <c r="LI51" s="73"/>
      <c r="LJ51" s="73"/>
      <c r="LK51" s="73"/>
      <c r="LL51" s="73"/>
      <c r="LM51" s="73"/>
      <c r="LN51" s="73"/>
      <c r="LO51" s="73"/>
      <c r="LP51" s="73"/>
      <c r="LQ51" s="73"/>
      <c r="LR51" s="73"/>
      <c r="LS51" s="73"/>
      <c r="LT51" s="73"/>
      <c r="LU51" s="73"/>
      <c r="LV51" s="73"/>
      <c r="LW51" s="73"/>
      <c r="LX51" s="73"/>
      <c r="LY51" s="73"/>
      <c r="LZ51" s="73"/>
      <c r="MA51" s="73"/>
      <c r="MB51" s="73"/>
      <c r="MC51" s="73"/>
      <c r="MD51" s="73"/>
      <c r="ME51" s="73"/>
      <c r="MF51" s="73"/>
      <c r="MG51" s="73"/>
      <c r="MH51" s="73"/>
      <c r="MI51" s="73"/>
      <c r="MJ51" s="73"/>
      <c r="MK51" s="73"/>
      <c r="ML51" s="73"/>
      <c r="MM51" s="73"/>
      <c r="MN51" s="73"/>
      <c r="MO51" s="73"/>
      <c r="MP51" s="73"/>
      <c r="MQ51" s="73"/>
      <c r="MR51" s="73"/>
      <c r="MS51" s="73"/>
      <c r="MT51" s="73"/>
      <c r="MU51" s="73"/>
      <c r="MV51" s="73"/>
      <c r="MW51" s="73"/>
      <c r="MX51" s="73"/>
      <c r="MY51" s="73"/>
      <c r="MZ51" s="73"/>
      <c r="NA51" s="73"/>
      <c r="NB51" s="73"/>
      <c r="NC51" s="73"/>
      <c r="ND51" s="73"/>
      <c r="NE51" s="73"/>
      <c r="NF51" s="73"/>
      <c r="NG51" s="73"/>
      <c r="NH51" s="73"/>
      <c r="NI51" s="73"/>
      <c r="NJ51" s="73"/>
      <c r="NK51" s="73"/>
      <c r="NL51" s="73"/>
      <c r="NM51" s="73"/>
      <c r="NN51" s="73"/>
      <c r="NO51" s="73"/>
      <c r="NP51" s="73"/>
      <c r="NQ51" s="73"/>
      <c r="NR51" s="73"/>
      <c r="NS51" s="73"/>
      <c r="NT51" s="73"/>
      <c r="NU51" s="73"/>
      <c r="NV51" s="73"/>
      <c r="NW51" s="73"/>
      <c r="NX51" s="73"/>
      <c r="NY51" s="73"/>
      <c r="NZ51" s="73"/>
      <c r="OA51" s="73"/>
      <c r="OB51" s="73"/>
      <c r="OC51" s="73"/>
      <c r="OD51" s="73"/>
      <c r="OE51" s="73"/>
      <c r="OF51" s="73"/>
      <c r="OG51" s="73"/>
      <c r="OH51" s="73"/>
      <c r="OI51" s="73"/>
      <c r="OJ51" s="73"/>
      <c r="OK51" s="73"/>
      <c r="OL51" s="73"/>
      <c r="OM51" s="73"/>
      <c r="ON51" s="73"/>
      <c r="OO51" s="73"/>
      <c r="OP51" s="73"/>
      <c r="OQ51" s="73"/>
      <c r="OR51" s="73"/>
      <c r="OS51" s="73"/>
      <c r="OT51" s="73"/>
      <c r="OU51" s="73"/>
      <c r="OV51" s="73"/>
      <c r="OW51" s="73"/>
      <c r="OX51" s="73"/>
      <c r="OY51" s="73"/>
      <c r="OZ51" s="73"/>
      <c r="PA51" s="73"/>
      <c r="PB51" s="73"/>
      <c r="PC51" s="73"/>
      <c r="PD51" s="73"/>
      <c r="PE51" s="73"/>
      <c r="PF51" s="73"/>
      <c r="PG51" s="73"/>
      <c r="PH51" s="73"/>
      <c r="PI51" s="73"/>
      <c r="PJ51" s="73"/>
      <c r="PK51" s="73"/>
      <c r="PL51" s="73"/>
      <c r="PM51" s="73"/>
      <c r="PN51" s="73"/>
      <c r="PO51" s="73"/>
      <c r="PP51" s="73"/>
      <c r="PQ51" s="73"/>
      <c r="PR51" s="73"/>
      <c r="PS51" s="73"/>
      <c r="PT51" s="73"/>
      <c r="PU51" s="73"/>
      <c r="PV51" s="73"/>
      <c r="PW51" s="73"/>
      <c r="PX51" s="73"/>
      <c r="PY51" s="73"/>
      <c r="PZ51" s="73"/>
      <c r="QA51" s="73"/>
      <c r="QB51" s="73"/>
      <c r="QC51" s="73"/>
      <c r="QD51" s="73"/>
      <c r="QE51" s="73"/>
      <c r="QF51" s="73"/>
      <c r="QG51" s="73"/>
      <c r="QH51" s="73"/>
      <c r="QI51" s="73"/>
      <c r="QJ51" s="73"/>
      <c r="QK51" s="73"/>
      <c r="QL51" s="73"/>
      <c r="QM51" s="73"/>
      <c r="QN51" s="73"/>
      <c r="QO51" s="73"/>
      <c r="QP51" s="73"/>
      <c r="QQ51" s="73"/>
      <c r="QR51" s="73"/>
      <c r="QS51" s="73"/>
      <c r="QT51" s="73"/>
      <c r="QU51" s="73"/>
      <c r="QV51" s="73"/>
      <c r="QW51" s="73"/>
      <c r="QX51" s="73"/>
      <c r="QY51" s="73"/>
      <c r="QZ51" s="73"/>
      <c r="RA51" s="73"/>
      <c r="RB51" s="73"/>
      <c r="RC51" s="73"/>
      <c r="RD51" s="73"/>
      <c r="RE51" s="73"/>
      <c r="RF51" s="73"/>
      <c r="RG51" s="73"/>
      <c r="RH51" s="73"/>
      <c r="RI51" s="73"/>
      <c r="RJ51" s="73"/>
      <c r="RK51" s="73"/>
      <c r="RL51" s="73"/>
      <c r="RM51" s="73"/>
      <c r="RN51" s="73"/>
      <c r="RO51" s="73"/>
      <c r="RP51" s="73"/>
      <c r="RQ51" s="73"/>
      <c r="RR51" s="73"/>
      <c r="RS51" s="73"/>
      <c r="RT51" s="73"/>
      <c r="RU51" s="73"/>
      <c r="RV51" s="73"/>
      <c r="RW51" s="73"/>
      <c r="RX51" s="73"/>
      <c r="RY51" s="73"/>
      <c r="RZ51" s="73"/>
      <c r="SA51" s="73"/>
      <c r="SB51" s="73"/>
      <c r="SC51" s="73"/>
      <c r="SD51" s="73"/>
      <c r="SE51" s="73"/>
      <c r="SF51" s="73"/>
      <c r="SG51" s="73"/>
      <c r="SH51" s="73"/>
      <c r="SI51" s="73"/>
      <c r="SJ51" s="73"/>
      <c r="SK51" s="73"/>
      <c r="SL51" s="73"/>
      <c r="SM51" s="73"/>
      <c r="SN51" s="73"/>
      <c r="SO51" s="73"/>
      <c r="SP51" s="73"/>
      <c r="SQ51" s="73"/>
      <c r="SR51" s="73"/>
      <c r="SS51" s="73"/>
      <c r="ST51" s="73"/>
      <c r="SU51" s="73"/>
      <c r="SV51" s="73"/>
      <c r="SW51" s="73"/>
      <c r="SX51" s="73"/>
      <c r="SY51" s="73"/>
    </row>
    <row r="52" spans="1:519">
      <c r="A52" s="71" t="s">
        <v>140</v>
      </c>
      <c r="B52" s="72">
        <f t="shared" si="49"/>
        <v>0</v>
      </c>
      <c r="C52" s="72">
        <f t="shared" si="50"/>
        <v>0</v>
      </c>
      <c r="D52" s="72">
        <f t="shared" si="51"/>
        <v>0</v>
      </c>
      <c r="E52" s="72">
        <f t="shared" si="52"/>
        <v>0</v>
      </c>
      <c r="F52" s="72">
        <f t="shared" si="53"/>
        <v>0</v>
      </c>
      <c r="G52" s="72">
        <f t="shared" si="54"/>
        <v>0</v>
      </c>
      <c r="H52" s="72">
        <f t="shared" si="55"/>
        <v>0</v>
      </c>
      <c r="I52" s="72">
        <f t="shared" si="56"/>
        <v>0</v>
      </c>
      <c r="J52" s="72">
        <f t="shared" si="57"/>
        <v>0</v>
      </c>
      <c r="K52" s="72">
        <f t="shared" si="58"/>
        <v>0</v>
      </c>
      <c r="L52" s="72">
        <f t="shared" si="59"/>
        <v>0</v>
      </c>
      <c r="M52" s="72">
        <f t="shared" si="60"/>
        <v>0</v>
      </c>
      <c r="N52" s="72">
        <f t="shared" si="61"/>
        <v>0</v>
      </c>
      <c r="O52" s="72">
        <f t="shared" si="62"/>
        <v>0</v>
      </c>
      <c r="P52" s="72">
        <f t="shared" si="63"/>
        <v>0</v>
      </c>
      <c r="Q52" s="72">
        <f t="shared" si="64"/>
        <v>0</v>
      </c>
      <c r="R52" s="72">
        <f t="shared" si="65"/>
        <v>3.1494599999999995E-5</v>
      </c>
      <c r="S52" s="72">
        <f t="shared" si="66"/>
        <v>3.5431425000000003E-5</v>
      </c>
      <c r="T52" s="72">
        <f t="shared" si="67"/>
        <v>3.1494599999999995E-5</v>
      </c>
      <c r="U52" s="72">
        <f t="shared" si="68"/>
        <v>4.7241900000000006E-5</v>
      </c>
      <c r="V52" s="72">
        <f t="shared" si="69"/>
        <v>3.9368250000000004E-5</v>
      </c>
      <c r="W52" s="72">
        <f t="shared" si="70"/>
        <v>6.298919999999999E-5</v>
      </c>
      <c r="X52" s="72">
        <f t="shared" si="71"/>
        <v>4.7241900000000006E-5</v>
      </c>
      <c r="Y52" s="72">
        <f t="shared" si="72"/>
        <v>8.6610149999999996E-5</v>
      </c>
      <c r="Z52" s="72">
        <f t="shared" si="73"/>
        <v>0</v>
      </c>
      <c r="AA52" s="72">
        <f t="shared" si="74"/>
        <v>0</v>
      </c>
      <c r="AB52" s="72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A52" s="73"/>
      <c r="EB52" s="73"/>
      <c r="EC52" s="73"/>
      <c r="ED52" s="73"/>
      <c r="EE52" s="73"/>
      <c r="EF52" s="73"/>
      <c r="EG52" s="73"/>
      <c r="EH52" s="73"/>
      <c r="EI52" s="73"/>
      <c r="EJ52" s="73"/>
      <c r="EK52" s="73"/>
      <c r="EL52" s="73"/>
      <c r="EM52" s="73"/>
      <c r="EN52" s="73"/>
      <c r="EO52" s="73"/>
      <c r="EP52" s="73"/>
      <c r="EQ52" s="73"/>
      <c r="ER52" s="73"/>
      <c r="ES52" s="73"/>
      <c r="ET52" s="73"/>
      <c r="EU52" s="73"/>
      <c r="EV52" s="73"/>
      <c r="EW52" s="73"/>
      <c r="EX52" s="73"/>
      <c r="EY52" s="73"/>
      <c r="EZ52" s="73"/>
      <c r="FA52" s="73"/>
      <c r="FB52" s="73"/>
      <c r="FC52" s="73"/>
      <c r="FD52" s="73"/>
      <c r="FE52" s="73"/>
      <c r="FF52" s="73"/>
      <c r="FG52" s="73"/>
      <c r="FH52" s="73"/>
      <c r="FI52" s="73"/>
      <c r="FJ52" s="73"/>
      <c r="FK52" s="73"/>
      <c r="FL52" s="73"/>
      <c r="FM52" s="73"/>
      <c r="FN52" s="73"/>
      <c r="FO52" s="73"/>
      <c r="FP52" s="73"/>
      <c r="FQ52" s="73"/>
      <c r="FR52" s="73"/>
      <c r="FS52" s="73"/>
      <c r="FT52" s="73"/>
      <c r="FU52" s="73"/>
      <c r="FV52" s="73"/>
      <c r="FW52" s="73"/>
      <c r="FX52" s="73"/>
      <c r="FY52" s="73"/>
      <c r="FZ52" s="73"/>
      <c r="GA52" s="73"/>
      <c r="GB52" s="73"/>
      <c r="GC52" s="73"/>
      <c r="GD52" s="73"/>
      <c r="GE52" s="73"/>
      <c r="GF52" s="73"/>
      <c r="GG52" s="73"/>
      <c r="GH52" s="73"/>
      <c r="GI52" s="73"/>
      <c r="GJ52" s="73"/>
      <c r="GK52" s="73"/>
      <c r="GL52" s="73"/>
      <c r="GM52" s="73"/>
      <c r="GN52" s="73"/>
      <c r="GO52" s="73"/>
      <c r="GP52" s="73"/>
      <c r="GQ52" s="73"/>
      <c r="GR52" s="73"/>
      <c r="GS52" s="73"/>
      <c r="GT52" s="73"/>
      <c r="GU52" s="73"/>
      <c r="GV52" s="73"/>
      <c r="GW52" s="73"/>
      <c r="GX52" s="73"/>
      <c r="GY52" s="73"/>
      <c r="GZ52" s="73"/>
      <c r="HA52" s="73"/>
      <c r="HB52" s="73"/>
      <c r="HC52" s="73"/>
      <c r="HD52" s="73"/>
      <c r="HE52" s="73"/>
      <c r="HF52" s="73"/>
      <c r="HG52" s="73"/>
      <c r="HH52" s="73"/>
      <c r="HI52" s="73"/>
      <c r="HJ52" s="73"/>
      <c r="HK52" s="73"/>
      <c r="HL52" s="73"/>
      <c r="HM52" s="73"/>
      <c r="HN52" s="73"/>
      <c r="HO52" s="73"/>
      <c r="HP52" s="73"/>
      <c r="HQ52" s="73">
        <v>1.5747300000000002E-2</v>
      </c>
      <c r="HR52" s="73"/>
      <c r="HS52" s="73">
        <v>1.5747299999999999E-2</v>
      </c>
      <c r="HT52" s="73"/>
      <c r="HU52" s="73"/>
      <c r="HV52" s="73"/>
      <c r="HW52" s="73"/>
      <c r="HX52" s="73"/>
      <c r="HY52" s="73"/>
      <c r="HZ52" s="73"/>
      <c r="IA52" s="73"/>
      <c r="IB52" s="73"/>
      <c r="IC52" s="73"/>
      <c r="ID52" s="73">
        <v>3.5431425000000003E-2</v>
      </c>
      <c r="IE52" s="73"/>
      <c r="IF52" s="73"/>
      <c r="IG52" s="73"/>
      <c r="IH52" s="73"/>
      <c r="II52" s="73"/>
      <c r="IJ52" s="73"/>
      <c r="IK52" s="73"/>
      <c r="IL52" s="73"/>
      <c r="IM52" s="73"/>
      <c r="IN52" s="73"/>
      <c r="IO52" s="73"/>
      <c r="IP52" s="73">
        <v>3.1494599999999998E-2</v>
      </c>
      <c r="IQ52" s="73"/>
      <c r="IR52" s="73"/>
      <c r="IS52" s="73"/>
      <c r="IT52" s="73"/>
      <c r="IU52" s="73"/>
      <c r="IV52" s="73"/>
      <c r="IW52" s="73"/>
      <c r="IX52" s="73"/>
      <c r="IY52" s="73"/>
      <c r="IZ52" s="73"/>
      <c r="JA52" s="73">
        <v>4.7241900000000003E-2</v>
      </c>
      <c r="JB52" s="73"/>
      <c r="JC52" s="73"/>
      <c r="JD52" s="73"/>
      <c r="JE52" s="73"/>
      <c r="JF52" s="73"/>
      <c r="JG52" s="73"/>
      <c r="JH52" s="73"/>
      <c r="JI52" s="73"/>
      <c r="JJ52" s="73"/>
      <c r="JK52" s="73"/>
      <c r="JL52" s="73"/>
      <c r="JM52" s="73"/>
      <c r="JN52" s="73">
        <v>3.936825E-2</v>
      </c>
      <c r="JO52" s="73"/>
      <c r="JP52" s="73"/>
      <c r="JQ52" s="73"/>
      <c r="JR52" s="73"/>
      <c r="JS52" s="73"/>
      <c r="JT52" s="73"/>
      <c r="JU52" s="73"/>
      <c r="JV52" s="73"/>
      <c r="JW52" s="73"/>
      <c r="JX52" s="73"/>
      <c r="JY52" s="73"/>
      <c r="JZ52" s="73">
        <v>6.2989199999999995E-2</v>
      </c>
      <c r="KA52" s="73"/>
      <c r="KB52" s="73"/>
      <c r="KC52" s="73"/>
      <c r="KD52" s="73"/>
      <c r="KE52" s="73"/>
      <c r="KF52" s="73"/>
      <c r="KG52" s="73"/>
      <c r="KH52" s="73"/>
      <c r="KI52" s="73"/>
      <c r="KJ52" s="73"/>
      <c r="KK52" s="73"/>
      <c r="KL52" s="73">
        <v>4.7241900000000003E-2</v>
      </c>
      <c r="KM52" s="73"/>
      <c r="KN52" s="73"/>
      <c r="KO52" s="73"/>
      <c r="KP52" s="73"/>
      <c r="KQ52" s="73"/>
      <c r="KR52" s="73"/>
      <c r="KS52" s="73"/>
      <c r="KT52" s="73"/>
      <c r="KU52" s="73"/>
      <c r="KV52" s="73"/>
      <c r="KW52" s="73"/>
      <c r="KX52" s="73">
        <v>7.4799674999999996E-2</v>
      </c>
      <c r="KY52" s="73"/>
      <c r="KZ52" s="73"/>
      <c r="LA52" s="73">
        <v>1.1810475000000001E-2</v>
      </c>
      <c r="LB52" s="73"/>
      <c r="LC52" s="73"/>
      <c r="LD52" s="73"/>
      <c r="LE52" s="73"/>
      <c r="LF52" s="73"/>
      <c r="LG52" s="73"/>
      <c r="LH52" s="73"/>
      <c r="LI52" s="73"/>
      <c r="LJ52" s="73"/>
      <c r="LK52" s="73"/>
      <c r="LL52" s="73"/>
      <c r="LM52" s="73"/>
      <c r="LN52" s="73"/>
      <c r="LO52" s="73"/>
      <c r="LP52" s="73"/>
      <c r="LQ52" s="73"/>
      <c r="LR52" s="73"/>
      <c r="LS52" s="73"/>
      <c r="LT52" s="73"/>
      <c r="LU52" s="73"/>
      <c r="LV52" s="73"/>
      <c r="LW52" s="73"/>
      <c r="LX52" s="73"/>
      <c r="LY52" s="73"/>
      <c r="LZ52" s="73"/>
      <c r="MA52" s="73"/>
      <c r="MB52" s="73"/>
      <c r="MC52" s="73"/>
      <c r="MD52" s="73"/>
      <c r="ME52" s="73"/>
      <c r="MF52" s="73"/>
      <c r="MG52" s="73"/>
      <c r="MH52" s="73"/>
      <c r="MI52" s="73"/>
      <c r="MJ52" s="73"/>
      <c r="MK52" s="73"/>
      <c r="ML52" s="73"/>
      <c r="MM52" s="73"/>
      <c r="MN52" s="73"/>
      <c r="MO52" s="73"/>
      <c r="MP52" s="73"/>
      <c r="MQ52" s="73"/>
      <c r="MR52" s="73"/>
      <c r="MS52" s="73"/>
      <c r="MT52" s="73"/>
      <c r="MU52" s="73"/>
      <c r="MV52" s="73"/>
      <c r="MW52" s="73"/>
      <c r="MX52" s="73"/>
      <c r="MY52" s="73"/>
      <c r="MZ52" s="73"/>
      <c r="NA52" s="73"/>
      <c r="NB52" s="73"/>
      <c r="NC52" s="73"/>
      <c r="ND52" s="73"/>
      <c r="NE52" s="73"/>
      <c r="NF52" s="73"/>
      <c r="NG52" s="73"/>
      <c r="NH52" s="73"/>
      <c r="NI52" s="73"/>
      <c r="NJ52" s="73"/>
      <c r="NK52" s="73"/>
      <c r="NL52" s="73"/>
      <c r="NM52" s="73"/>
      <c r="NN52" s="73"/>
      <c r="NO52" s="73"/>
      <c r="NP52" s="73"/>
      <c r="NQ52" s="73"/>
      <c r="NR52" s="73"/>
      <c r="NS52" s="73"/>
      <c r="NT52" s="73"/>
      <c r="NU52" s="73"/>
      <c r="NV52" s="73"/>
      <c r="NW52" s="73"/>
      <c r="NX52" s="73"/>
      <c r="NY52" s="73"/>
      <c r="NZ52" s="73"/>
      <c r="OA52" s="73"/>
      <c r="OB52" s="73"/>
      <c r="OC52" s="73"/>
      <c r="OD52" s="73"/>
      <c r="OE52" s="73"/>
      <c r="OF52" s="73"/>
      <c r="OG52" s="73"/>
      <c r="OH52" s="73"/>
      <c r="OI52" s="73"/>
      <c r="OJ52" s="73"/>
      <c r="OK52" s="73"/>
      <c r="OL52" s="73"/>
      <c r="OM52" s="73"/>
      <c r="ON52" s="73"/>
      <c r="OO52" s="73"/>
      <c r="OP52" s="73"/>
      <c r="OQ52" s="73"/>
      <c r="OR52" s="73"/>
      <c r="OS52" s="73"/>
      <c r="OT52" s="73"/>
      <c r="OU52" s="73"/>
      <c r="OV52" s="73"/>
      <c r="OW52" s="73"/>
      <c r="OX52" s="73"/>
      <c r="OY52" s="73"/>
      <c r="OZ52" s="73"/>
      <c r="PA52" s="73"/>
      <c r="PB52" s="73"/>
      <c r="PC52" s="73"/>
      <c r="PD52" s="73"/>
      <c r="PE52" s="73"/>
      <c r="PF52" s="73"/>
      <c r="PG52" s="73"/>
      <c r="PH52" s="73"/>
      <c r="PI52" s="73"/>
      <c r="PJ52" s="73"/>
      <c r="PK52" s="73"/>
      <c r="PL52" s="73"/>
      <c r="PM52" s="73"/>
      <c r="PN52" s="73"/>
      <c r="PO52" s="73"/>
      <c r="PP52" s="73"/>
      <c r="PQ52" s="73"/>
      <c r="PR52" s="73"/>
      <c r="PS52" s="73"/>
      <c r="PT52" s="73"/>
      <c r="PU52" s="73"/>
      <c r="PV52" s="73"/>
      <c r="PW52" s="73"/>
      <c r="PX52" s="73"/>
      <c r="PY52" s="73"/>
      <c r="PZ52" s="73"/>
      <c r="QA52" s="73"/>
      <c r="QB52" s="73"/>
      <c r="QC52" s="73"/>
      <c r="QD52" s="73"/>
      <c r="QE52" s="73"/>
      <c r="QF52" s="73"/>
      <c r="QG52" s="73"/>
      <c r="QH52" s="73"/>
      <c r="QI52" s="73"/>
      <c r="QJ52" s="73"/>
      <c r="QK52" s="73"/>
      <c r="QL52" s="73"/>
      <c r="QM52" s="73"/>
      <c r="QN52" s="73"/>
      <c r="QO52" s="73"/>
      <c r="QP52" s="73"/>
      <c r="QQ52" s="73"/>
      <c r="QR52" s="73"/>
      <c r="QS52" s="73"/>
      <c r="QT52" s="73"/>
      <c r="QU52" s="73"/>
      <c r="QV52" s="73"/>
      <c r="QW52" s="73"/>
      <c r="QX52" s="73"/>
      <c r="QY52" s="73"/>
      <c r="QZ52" s="73"/>
      <c r="RA52" s="73"/>
      <c r="RB52" s="73"/>
      <c r="RC52" s="73"/>
      <c r="RD52" s="73"/>
      <c r="RE52" s="73"/>
      <c r="RF52" s="73"/>
      <c r="RG52" s="73"/>
      <c r="RH52" s="73"/>
      <c r="RI52" s="73"/>
      <c r="RJ52" s="73"/>
      <c r="RK52" s="73"/>
      <c r="RL52" s="73"/>
      <c r="RM52" s="73"/>
      <c r="RN52" s="73"/>
      <c r="RO52" s="73"/>
      <c r="RP52" s="73"/>
      <c r="RQ52" s="73"/>
      <c r="RR52" s="73"/>
      <c r="RS52" s="73"/>
      <c r="RT52" s="73"/>
      <c r="RU52" s="73"/>
      <c r="RV52" s="73"/>
      <c r="RW52" s="73"/>
      <c r="RX52" s="73"/>
      <c r="RY52" s="73"/>
      <c r="RZ52" s="73"/>
      <c r="SA52" s="73"/>
      <c r="SB52" s="73"/>
      <c r="SC52" s="73"/>
      <c r="SD52" s="73"/>
      <c r="SE52" s="73"/>
      <c r="SF52" s="73"/>
      <c r="SG52" s="73"/>
      <c r="SH52" s="73"/>
      <c r="SI52" s="73"/>
      <c r="SJ52" s="73"/>
      <c r="SK52" s="73"/>
      <c r="SL52" s="73"/>
      <c r="SM52" s="73"/>
      <c r="SN52" s="73"/>
      <c r="SO52" s="73"/>
      <c r="SP52" s="73"/>
      <c r="SQ52" s="73"/>
      <c r="SR52" s="73"/>
      <c r="SS52" s="73"/>
      <c r="ST52" s="73"/>
      <c r="SU52" s="73"/>
      <c r="SV52" s="73"/>
      <c r="SW52" s="73"/>
      <c r="SX52" s="73"/>
      <c r="SY52" s="73"/>
    </row>
    <row r="53" spans="1:519">
      <c r="A53" s="71" t="s">
        <v>141</v>
      </c>
      <c r="B53" s="72">
        <f t="shared" si="49"/>
        <v>0</v>
      </c>
      <c r="C53" s="72">
        <f t="shared" si="50"/>
        <v>0</v>
      </c>
      <c r="D53" s="72">
        <f t="shared" si="51"/>
        <v>0</v>
      </c>
      <c r="E53" s="72">
        <f t="shared" si="52"/>
        <v>0</v>
      </c>
      <c r="F53" s="72">
        <f t="shared" si="53"/>
        <v>0</v>
      </c>
      <c r="G53" s="72">
        <f t="shared" si="54"/>
        <v>0</v>
      </c>
      <c r="H53" s="72">
        <f t="shared" si="55"/>
        <v>0.59052375000000001</v>
      </c>
      <c r="I53" s="72">
        <f t="shared" si="56"/>
        <v>0</v>
      </c>
      <c r="J53" s="72">
        <f t="shared" si="57"/>
        <v>0.11806538175000002</v>
      </c>
      <c r="K53" s="72">
        <f t="shared" si="58"/>
        <v>0</v>
      </c>
      <c r="L53" s="72">
        <f t="shared" si="59"/>
        <v>0</v>
      </c>
      <c r="M53" s="72">
        <f t="shared" si="60"/>
        <v>1.5038671500000001E-3</v>
      </c>
      <c r="N53" s="72">
        <f t="shared" si="61"/>
        <v>9.9601672499999988E-4</v>
      </c>
      <c r="O53" s="72">
        <f t="shared" si="62"/>
        <v>0</v>
      </c>
      <c r="P53" s="72">
        <f t="shared" si="63"/>
        <v>0</v>
      </c>
      <c r="Q53" s="72">
        <f t="shared" si="64"/>
        <v>0</v>
      </c>
      <c r="R53" s="72">
        <f t="shared" si="65"/>
        <v>0</v>
      </c>
      <c r="S53" s="72">
        <f t="shared" si="66"/>
        <v>0</v>
      </c>
      <c r="T53" s="72">
        <f t="shared" si="67"/>
        <v>0</v>
      </c>
      <c r="U53" s="72">
        <f t="shared" si="68"/>
        <v>0</v>
      </c>
      <c r="V53" s="72">
        <f t="shared" si="69"/>
        <v>0</v>
      </c>
      <c r="W53" s="72">
        <f t="shared" si="70"/>
        <v>0</v>
      </c>
      <c r="X53" s="72">
        <f t="shared" si="71"/>
        <v>0</v>
      </c>
      <c r="Y53" s="72">
        <f t="shared" si="72"/>
        <v>0</v>
      </c>
      <c r="Z53" s="72">
        <f t="shared" si="73"/>
        <v>0</v>
      </c>
      <c r="AA53" s="72">
        <f t="shared" si="74"/>
        <v>0</v>
      </c>
      <c r="AB53" s="72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>
        <v>590.52375000000006</v>
      </c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>
        <v>118.06538175000001</v>
      </c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>
        <v>0.87791197500000007</v>
      </c>
      <c r="FL53" s="73">
        <v>0.12597840000000002</v>
      </c>
      <c r="FM53" s="73"/>
      <c r="FN53" s="73">
        <v>0.49997677499999998</v>
      </c>
      <c r="FO53" s="73"/>
      <c r="FP53" s="73"/>
      <c r="FQ53" s="73"/>
      <c r="FR53" s="73"/>
      <c r="FS53" s="73"/>
      <c r="FT53" s="73"/>
      <c r="FU53" s="73"/>
      <c r="FV53" s="73"/>
      <c r="FW53" s="73"/>
      <c r="FX53" s="73">
        <v>0.82279642499999994</v>
      </c>
      <c r="FY53" s="73">
        <v>0.17322030000000002</v>
      </c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  <c r="KQ53" s="73"/>
      <c r="KR53" s="73"/>
      <c r="KS53" s="73"/>
      <c r="KT53" s="73"/>
      <c r="KU53" s="73"/>
      <c r="KV53" s="73"/>
      <c r="KW53" s="73"/>
      <c r="KX53" s="73"/>
      <c r="KY53" s="73"/>
      <c r="KZ53" s="73"/>
      <c r="LA53" s="73"/>
      <c r="LB53" s="73"/>
      <c r="LC53" s="73"/>
      <c r="LD53" s="73"/>
      <c r="LE53" s="73"/>
      <c r="LF53" s="73"/>
      <c r="LG53" s="73"/>
      <c r="LH53" s="73"/>
      <c r="LI53" s="73"/>
      <c r="LJ53" s="73"/>
      <c r="LK53" s="73"/>
      <c r="LL53" s="73"/>
      <c r="LM53" s="73"/>
      <c r="LN53" s="73"/>
      <c r="LO53" s="73"/>
      <c r="LP53" s="73"/>
      <c r="LQ53" s="73"/>
      <c r="LR53" s="73"/>
      <c r="LS53" s="73"/>
      <c r="LT53" s="73"/>
      <c r="LU53" s="73"/>
      <c r="LV53" s="73"/>
      <c r="LW53" s="73"/>
      <c r="LX53" s="73"/>
      <c r="LY53" s="73"/>
      <c r="LZ53" s="73"/>
      <c r="MA53" s="73"/>
      <c r="MB53" s="73"/>
      <c r="MC53" s="73"/>
      <c r="MD53" s="73"/>
      <c r="ME53" s="73"/>
      <c r="MF53" s="73"/>
      <c r="MG53" s="73"/>
      <c r="MH53" s="73"/>
      <c r="MI53" s="73"/>
      <c r="MJ53" s="73"/>
      <c r="MK53" s="73"/>
      <c r="ML53" s="73"/>
      <c r="MM53" s="73"/>
      <c r="MN53" s="73"/>
      <c r="MO53" s="73"/>
      <c r="MP53" s="73"/>
      <c r="MQ53" s="73"/>
      <c r="MR53" s="73"/>
      <c r="MS53" s="73"/>
      <c r="MT53" s="73"/>
      <c r="MU53" s="73"/>
      <c r="MV53" s="73"/>
      <c r="MW53" s="73"/>
      <c r="MX53" s="73"/>
      <c r="MY53" s="73"/>
      <c r="MZ53" s="73"/>
      <c r="NA53" s="73"/>
      <c r="NB53" s="73"/>
      <c r="NC53" s="73"/>
      <c r="ND53" s="73"/>
      <c r="NE53" s="73"/>
      <c r="NF53" s="73"/>
      <c r="NG53" s="73"/>
      <c r="NH53" s="73"/>
      <c r="NI53" s="73"/>
      <c r="NJ53" s="73"/>
      <c r="NK53" s="73"/>
      <c r="NL53" s="73"/>
      <c r="NM53" s="73"/>
      <c r="NN53" s="73"/>
      <c r="NO53" s="73"/>
      <c r="NP53" s="73"/>
      <c r="NQ53" s="73"/>
      <c r="NR53" s="73"/>
      <c r="NS53" s="73"/>
      <c r="NT53" s="73"/>
      <c r="NU53" s="73"/>
      <c r="NV53" s="73"/>
      <c r="NW53" s="73"/>
      <c r="NX53" s="73"/>
      <c r="NY53" s="73"/>
      <c r="NZ53" s="73"/>
      <c r="OA53" s="73"/>
      <c r="OB53" s="73"/>
      <c r="OC53" s="73"/>
      <c r="OD53" s="73"/>
      <c r="OE53" s="73"/>
      <c r="OF53" s="73"/>
      <c r="OG53" s="73"/>
      <c r="OH53" s="73"/>
      <c r="OI53" s="73"/>
      <c r="OJ53" s="73"/>
      <c r="OK53" s="73"/>
      <c r="OL53" s="73"/>
      <c r="OM53" s="73"/>
      <c r="ON53" s="73"/>
      <c r="OO53" s="73"/>
      <c r="OP53" s="73"/>
      <c r="OQ53" s="73"/>
      <c r="OR53" s="73"/>
      <c r="OS53" s="73"/>
      <c r="OT53" s="73"/>
      <c r="OU53" s="73"/>
      <c r="OV53" s="73"/>
      <c r="OW53" s="73"/>
      <c r="OX53" s="73"/>
      <c r="OY53" s="73"/>
      <c r="OZ53" s="73"/>
      <c r="PA53" s="73"/>
      <c r="PB53" s="73"/>
      <c r="PC53" s="73"/>
      <c r="PD53" s="73"/>
      <c r="PE53" s="73"/>
      <c r="PF53" s="73"/>
      <c r="PG53" s="73"/>
      <c r="PH53" s="73"/>
      <c r="PI53" s="73"/>
      <c r="PJ53" s="73"/>
      <c r="PK53" s="73"/>
      <c r="PL53" s="73"/>
      <c r="PM53" s="73"/>
      <c r="PN53" s="73"/>
      <c r="PO53" s="73"/>
      <c r="PP53" s="73"/>
      <c r="PQ53" s="73"/>
      <c r="PR53" s="73"/>
      <c r="PS53" s="73"/>
      <c r="PT53" s="73"/>
      <c r="PU53" s="73"/>
      <c r="PV53" s="73"/>
      <c r="PW53" s="73"/>
      <c r="PX53" s="73"/>
      <c r="PY53" s="73"/>
      <c r="PZ53" s="73"/>
      <c r="QA53" s="73"/>
      <c r="QB53" s="73"/>
      <c r="QC53" s="73"/>
      <c r="QD53" s="73"/>
      <c r="QE53" s="73"/>
      <c r="QF53" s="73"/>
      <c r="QG53" s="73"/>
      <c r="QH53" s="73"/>
      <c r="QI53" s="73"/>
      <c r="QJ53" s="73"/>
      <c r="QK53" s="73"/>
      <c r="QL53" s="73"/>
      <c r="QM53" s="73"/>
      <c r="QN53" s="73"/>
      <c r="QO53" s="73"/>
      <c r="QP53" s="73"/>
      <c r="QQ53" s="73"/>
      <c r="QR53" s="73"/>
      <c r="QS53" s="73"/>
      <c r="QT53" s="73"/>
      <c r="QU53" s="73"/>
      <c r="QV53" s="73"/>
      <c r="QW53" s="73"/>
      <c r="QX53" s="73"/>
      <c r="QY53" s="73"/>
      <c r="QZ53" s="73"/>
      <c r="RA53" s="73"/>
      <c r="RB53" s="73"/>
      <c r="RC53" s="73"/>
      <c r="RD53" s="73"/>
      <c r="RE53" s="73"/>
      <c r="RF53" s="73"/>
      <c r="RG53" s="73"/>
      <c r="RH53" s="73"/>
      <c r="RI53" s="73"/>
      <c r="RJ53" s="73"/>
      <c r="RK53" s="73"/>
      <c r="RL53" s="73"/>
      <c r="RM53" s="73"/>
      <c r="RN53" s="73"/>
      <c r="RO53" s="73"/>
      <c r="RP53" s="73"/>
      <c r="RQ53" s="73"/>
      <c r="RR53" s="73"/>
      <c r="RS53" s="73"/>
      <c r="RT53" s="73"/>
      <c r="RU53" s="73"/>
      <c r="RV53" s="73"/>
      <c r="RW53" s="73"/>
      <c r="RX53" s="73"/>
      <c r="RY53" s="73"/>
      <c r="RZ53" s="73"/>
      <c r="SA53" s="73"/>
      <c r="SB53" s="73"/>
      <c r="SC53" s="73"/>
      <c r="SD53" s="73"/>
      <c r="SE53" s="73"/>
      <c r="SF53" s="73"/>
      <c r="SG53" s="73"/>
      <c r="SH53" s="73"/>
      <c r="SI53" s="73"/>
      <c r="SJ53" s="73"/>
      <c r="SK53" s="73"/>
      <c r="SL53" s="73"/>
      <c r="SM53" s="73"/>
      <c r="SN53" s="73"/>
      <c r="SO53" s="73"/>
      <c r="SP53" s="73"/>
      <c r="SQ53" s="73"/>
      <c r="SR53" s="73"/>
      <c r="SS53" s="73"/>
      <c r="ST53" s="73"/>
      <c r="SU53" s="73"/>
      <c r="SV53" s="73"/>
      <c r="SW53" s="73"/>
      <c r="SX53" s="73"/>
      <c r="SY53" s="73"/>
    </row>
    <row r="54" spans="1:519">
      <c r="A54" s="71" t="s">
        <v>142</v>
      </c>
      <c r="B54" s="72">
        <f t="shared" si="49"/>
        <v>0</v>
      </c>
      <c r="C54" s="72">
        <f t="shared" si="50"/>
        <v>0</v>
      </c>
      <c r="D54" s="72">
        <f t="shared" si="51"/>
        <v>0</v>
      </c>
      <c r="E54" s="72">
        <f t="shared" si="52"/>
        <v>0</v>
      </c>
      <c r="F54" s="72">
        <f t="shared" si="53"/>
        <v>0</v>
      </c>
      <c r="G54" s="72">
        <f t="shared" si="54"/>
        <v>0</v>
      </c>
      <c r="H54" s="72">
        <f t="shared" si="55"/>
        <v>0</v>
      </c>
      <c r="I54" s="72">
        <f t="shared" si="56"/>
        <v>0</v>
      </c>
      <c r="J54" s="72">
        <f t="shared" si="57"/>
        <v>0</v>
      </c>
      <c r="K54" s="72">
        <f t="shared" si="58"/>
        <v>0</v>
      </c>
      <c r="L54" s="72">
        <f t="shared" si="59"/>
        <v>0</v>
      </c>
      <c r="M54" s="72">
        <f t="shared" si="60"/>
        <v>0</v>
      </c>
      <c r="N54" s="72">
        <f t="shared" si="61"/>
        <v>0</v>
      </c>
      <c r="O54" s="72">
        <f t="shared" si="62"/>
        <v>0</v>
      </c>
      <c r="P54" s="72">
        <f t="shared" si="63"/>
        <v>0</v>
      </c>
      <c r="Q54" s="72">
        <f t="shared" si="64"/>
        <v>0</v>
      </c>
      <c r="R54" s="72">
        <f t="shared" si="65"/>
        <v>0</v>
      </c>
      <c r="S54" s="72">
        <f t="shared" si="66"/>
        <v>0</v>
      </c>
      <c r="T54" s="72">
        <f t="shared" si="67"/>
        <v>0</v>
      </c>
      <c r="U54" s="72">
        <f t="shared" si="68"/>
        <v>0</v>
      </c>
      <c r="V54" s="72">
        <f t="shared" si="69"/>
        <v>0</v>
      </c>
      <c r="W54" s="72">
        <f t="shared" si="70"/>
        <v>0</v>
      </c>
      <c r="X54" s="72">
        <f t="shared" si="71"/>
        <v>0</v>
      </c>
      <c r="Y54" s="72">
        <f t="shared" si="72"/>
        <v>0</v>
      </c>
      <c r="Z54" s="72">
        <f t="shared" si="73"/>
        <v>0</v>
      </c>
      <c r="AA54" s="72">
        <f t="shared" si="74"/>
        <v>0</v>
      </c>
      <c r="AB54" s="72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  <c r="KQ54" s="73"/>
      <c r="KR54" s="73"/>
      <c r="KS54" s="73"/>
      <c r="KT54" s="73"/>
      <c r="KU54" s="73"/>
      <c r="KV54" s="73"/>
      <c r="KW54" s="73"/>
      <c r="KX54" s="73"/>
      <c r="KY54" s="73"/>
      <c r="KZ54" s="73"/>
      <c r="LA54" s="73"/>
      <c r="LB54" s="73"/>
      <c r="LC54" s="73"/>
      <c r="LD54" s="73"/>
      <c r="LE54" s="73"/>
      <c r="LF54" s="73"/>
      <c r="LG54" s="73"/>
      <c r="LH54" s="73"/>
      <c r="LI54" s="73"/>
      <c r="LJ54" s="73"/>
      <c r="LK54" s="73"/>
      <c r="LL54" s="73"/>
      <c r="LM54" s="73"/>
      <c r="LN54" s="73"/>
      <c r="LO54" s="73"/>
      <c r="LP54" s="73"/>
      <c r="LQ54" s="73"/>
      <c r="LR54" s="73"/>
      <c r="LS54" s="73"/>
      <c r="LT54" s="73"/>
      <c r="LU54" s="73"/>
      <c r="LV54" s="73"/>
      <c r="LW54" s="73"/>
      <c r="LX54" s="73"/>
      <c r="LY54" s="73"/>
      <c r="LZ54" s="73"/>
      <c r="MA54" s="73"/>
      <c r="MB54" s="73"/>
      <c r="MC54" s="73"/>
      <c r="MD54" s="73"/>
      <c r="ME54" s="73"/>
      <c r="MF54" s="73"/>
      <c r="MG54" s="73"/>
      <c r="MH54" s="73"/>
      <c r="MI54" s="73"/>
      <c r="MJ54" s="73"/>
      <c r="MK54" s="73"/>
      <c r="ML54" s="73"/>
      <c r="MM54" s="73"/>
      <c r="MN54" s="73"/>
      <c r="MO54" s="73"/>
      <c r="MP54" s="73"/>
      <c r="MQ54" s="73"/>
      <c r="MR54" s="73"/>
      <c r="MS54" s="73"/>
      <c r="MT54" s="73"/>
      <c r="MU54" s="73"/>
      <c r="MV54" s="73"/>
      <c r="MW54" s="73"/>
      <c r="MX54" s="73"/>
      <c r="MY54" s="73"/>
      <c r="MZ54" s="73"/>
      <c r="NA54" s="73"/>
      <c r="NB54" s="73"/>
      <c r="NC54" s="73"/>
      <c r="ND54" s="73"/>
      <c r="NE54" s="73"/>
      <c r="NF54" s="73"/>
      <c r="NG54" s="73"/>
      <c r="NH54" s="73"/>
      <c r="NI54" s="73"/>
      <c r="NJ54" s="73"/>
      <c r="NK54" s="73"/>
      <c r="NL54" s="73"/>
      <c r="NM54" s="73"/>
      <c r="NN54" s="73"/>
      <c r="NO54" s="73"/>
      <c r="NP54" s="73"/>
      <c r="NQ54" s="73"/>
      <c r="NR54" s="73"/>
      <c r="NS54" s="73"/>
      <c r="NT54" s="73"/>
      <c r="NU54" s="73"/>
      <c r="NV54" s="73"/>
      <c r="NW54" s="73"/>
      <c r="NX54" s="73"/>
      <c r="NY54" s="73"/>
      <c r="NZ54" s="73"/>
      <c r="OA54" s="73"/>
      <c r="OB54" s="73"/>
      <c r="OC54" s="73"/>
      <c r="OD54" s="73"/>
      <c r="OE54" s="73"/>
      <c r="OF54" s="73"/>
      <c r="OG54" s="73"/>
      <c r="OH54" s="73"/>
      <c r="OI54" s="73"/>
      <c r="OJ54" s="73"/>
      <c r="OK54" s="73"/>
      <c r="OL54" s="73"/>
      <c r="OM54" s="73"/>
      <c r="ON54" s="73"/>
      <c r="OO54" s="73"/>
      <c r="OP54" s="73"/>
      <c r="OQ54" s="73"/>
      <c r="OR54" s="73"/>
      <c r="OS54" s="73"/>
      <c r="OT54" s="73"/>
      <c r="OU54" s="73"/>
      <c r="OV54" s="73"/>
      <c r="OW54" s="73"/>
      <c r="OX54" s="73"/>
      <c r="OY54" s="73"/>
      <c r="OZ54" s="73"/>
      <c r="PA54" s="73"/>
      <c r="PB54" s="73"/>
      <c r="PC54" s="73"/>
      <c r="PD54" s="73"/>
      <c r="PE54" s="73"/>
      <c r="PF54" s="73"/>
      <c r="PG54" s="73"/>
      <c r="PH54" s="73"/>
      <c r="PI54" s="73"/>
      <c r="PJ54" s="73"/>
      <c r="PK54" s="73"/>
      <c r="PL54" s="73"/>
      <c r="PM54" s="73"/>
      <c r="PN54" s="73"/>
      <c r="PO54" s="73"/>
      <c r="PP54" s="73"/>
      <c r="PQ54" s="73"/>
      <c r="PR54" s="73"/>
      <c r="PS54" s="73"/>
      <c r="PT54" s="73"/>
      <c r="PU54" s="73"/>
      <c r="PV54" s="73"/>
      <c r="PW54" s="73"/>
      <c r="PX54" s="73"/>
      <c r="PY54" s="73"/>
      <c r="PZ54" s="73"/>
      <c r="QA54" s="73"/>
      <c r="QB54" s="73"/>
      <c r="QC54" s="73"/>
      <c r="QD54" s="73"/>
      <c r="QE54" s="73"/>
      <c r="QF54" s="73"/>
      <c r="QG54" s="73"/>
      <c r="QH54" s="73"/>
      <c r="QI54" s="73"/>
      <c r="QJ54" s="73"/>
      <c r="QK54" s="73"/>
      <c r="QL54" s="73"/>
      <c r="QM54" s="73"/>
      <c r="QN54" s="73"/>
      <c r="QO54" s="73"/>
      <c r="QP54" s="73"/>
      <c r="QQ54" s="73"/>
      <c r="QR54" s="73"/>
      <c r="QS54" s="73"/>
      <c r="QT54" s="73"/>
      <c r="QU54" s="73"/>
      <c r="QV54" s="73"/>
      <c r="QW54" s="73"/>
      <c r="QX54" s="73"/>
      <c r="QY54" s="73"/>
      <c r="QZ54" s="73"/>
      <c r="RA54" s="73"/>
      <c r="RB54" s="73"/>
      <c r="RC54" s="73"/>
      <c r="RD54" s="73"/>
      <c r="RE54" s="73"/>
      <c r="RF54" s="73"/>
      <c r="RG54" s="73"/>
      <c r="RH54" s="73"/>
      <c r="RI54" s="73"/>
      <c r="RJ54" s="73"/>
      <c r="RK54" s="73"/>
      <c r="RL54" s="73"/>
      <c r="RM54" s="73"/>
      <c r="RN54" s="73"/>
      <c r="RO54" s="73"/>
      <c r="RP54" s="73"/>
      <c r="RQ54" s="73"/>
      <c r="RR54" s="73"/>
      <c r="RS54" s="73"/>
      <c r="RT54" s="73"/>
      <c r="RU54" s="73"/>
      <c r="RV54" s="73"/>
      <c r="RW54" s="73"/>
      <c r="RX54" s="73"/>
      <c r="RY54" s="73"/>
      <c r="RZ54" s="73"/>
      <c r="SA54" s="73"/>
      <c r="SB54" s="73"/>
      <c r="SC54" s="73"/>
      <c r="SD54" s="73"/>
      <c r="SE54" s="73"/>
      <c r="SF54" s="73"/>
      <c r="SG54" s="73"/>
      <c r="SH54" s="73"/>
      <c r="SI54" s="73"/>
      <c r="SJ54" s="73"/>
      <c r="SK54" s="73"/>
      <c r="SL54" s="73"/>
      <c r="SM54" s="73"/>
      <c r="SN54" s="73"/>
      <c r="SO54" s="73"/>
      <c r="SP54" s="73"/>
      <c r="SQ54" s="73"/>
      <c r="SR54" s="73"/>
      <c r="SS54" s="73"/>
      <c r="ST54" s="73"/>
      <c r="SU54" s="73"/>
      <c r="SV54" s="73"/>
      <c r="SW54" s="73"/>
      <c r="SX54" s="73"/>
      <c r="SY54" s="73"/>
    </row>
    <row r="55" spans="1:519">
      <c r="A55" s="71" t="s">
        <v>143</v>
      </c>
      <c r="B55" s="72">
        <f t="shared" si="49"/>
        <v>1.7833817249999998E-2</v>
      </c>
      <c r="C55" s="72">
        <f t="shared" si="50"/>
        <v>3.1348937474999998E-2</v>
      </c>
      <c r="D55" s="72">
        <f t="shared" si="51"/>
        <v>8.8972245000000002E-3</v>
      </c>
      <c r="E55" s="72">
        <f t="shared" si="52"/>
        <v>0.72839136150000006</v>
      </c>
      <c r="F55" s="72">
        <f t="shared" si="53"/>
        <v>9.5349901500000004E-3</v>
      </c>
      <c r="G55" s="72">
        <f t="shared" si="54"/>
        <v>1.5904772999999997E-2</v>
      </c>
      <c r="H55" s="72">
        <f t="shared" si="55"/>
        <v>2.9447450999999999E-3</v>
      </c>
      <c r="I55" s="72">
        <f t="shared" si="56"/>
        <v>3.2872488750000004E-3</v>
      </c>
      <c r="J55" s="72">
        <f t="shared" si="57"/>
        <v>3.6612472500000004E-4</v>
      </c>
      <c r="K55" s="72">
        <f t="shared" si="58"/>
        <v>0</v>
      </c>
      <c r="L55" s="72">
        <f t="shared" si="59"/>
        <v>1.216478925E-3</v>
      </c>
      <c r="M55" s="72">
        <f t="shared" si="60"/>
        <v>9.1728022500000023E-3</v>
      </c>
      <c r="N55" s="72">
        <f t="shared" si="61"/>
        <v>1.4487515999999999E-2</v>
      </c>
      <c r="O55" s="72">
        <f t="shared" si="62"/>
        <v>0</v>
      </c>
      <c r="P55" s="72">
        <f t="shared" si="63"/>
        <v>4.3305074999999997E-4</v>
      </c>
      <c r="Q55" s="72">
        <f t="shared" si="64"/>
        <v>0</v>
      </c>
      <c r="R55" s="72">
        <f t="shared" si="65"/>
        <v>0</v>
      </c>
      <c r="S55" s="72">
        <f t="shared" si="66"/>
        <v>1.4566252500000001E-3</v>
      </c>
      <c r="T55" s="72">
        <f t="shared" si="67"/>
        <v>5.1178724999999993E-5</v>
      </c>
      <c r="U55" s="72">
        <f t="shared" si="68"/>
        <v>7.0862849999999995E-4</v>
      </c>
      <c r="V55" s="72">
        <f t="shared" si="69"/>
        <v>8.2673324999999994E-4</v>
      </c>
      <c r="W55" s="72">
        <f t="shared" si="70"/>
        <v>4.6454534999999998E-4</v>
      </c>
      <c r="X55" s="72">
        <f t="shared" si="71"/>
        <v>3.5825107499999999E-4</v>
      </c>
      <c r="Y55" s="72">
        <f t="shared" si="72"/>
        <v>3.5431424999999997E-4</v>
      </c>
      <c r="Z55" s="72">
        <f t="shared" si="73"/>
        <v>0</v>
      </c>
      <c r="AA55" s="72">
        <f t="shared" si="74"/>
        <v>0</v>
      </c>
      <c r="AB55" s="72"/>
      <c r="AD55" s="73">
        <v>3.58251075</v>
      </c>
      <c r="AE55" s="73">
        <v>6.2989199999999999</v>
      </c>
      <c r="AF55" s="73"/>
      <c r="AG55" s="73"/>
      <c r="AH55" s="73"/>
      <c r="AI55" s="73"/>
      <c r="AJ55" s="73"/>
      <c r="AK55" s="73"/>
      <c r="AL55" s="73"/>
      <c r="AM55" s="73">
        <v>3.9761932500000001</v>
      </c>
      <c r="AN55" s="73">
        <v>3.9761932500000001</v>
      </c>
      <c r="AO55" s="73"/>
      <c r="AP55" s="73"/>
      <c r="AQ55" s="73"/>
      <c r="AR55" s="73"/>
      <c r="AS55" s="73"/>
      <c r="AT55" s="73"/>
      <c r="AU55" s="73"/>
      <c r="AV55" s="73">
        <v>4.5942747750000006</v>
      </c>
      <c r="AW55" s="73">
        <v>2.3620949999999998E-2</v>
      </c>
      <c r="AX55" s="73"/>
      <c r="AY55" s="73">
        <v>8.8972245000000001</v>
      </c>
      <c r="AZ55" s="73">
        <v>4.6454535000000003</v>
      </c>
      <c r="BA55" s="73">
        <v>13.188363750000001</v>
      </c>
      <c r="BB55" s="73"/>
      <c r="BC55" s="73"/>
      <c r="BD55" s="73"/>
      <c r="BE55" s="73"/>
      <c r="BF55" s="73"/>
      <c r="BG55" s="73"/>
      <c r="BH55" s="73">
        <v>5.4328184999999998</v>
      </c>
      <c r="BI55" s="73"/>
      <c r="BJ55" s="73">
        <v>3.4644059999999999</v>
      </c>
      <c r="BK55" s="73"/>
      <c r="BL55" s="73"/>
      <c r="BM55" s="73"/>
      <c r="BN55" s="73"/>
      <c r="BO55" s="73"/>
      <c r="BP55" s="73"/>
      <c r="BQ55" s="73"/>
      <c r="BR55" s="73"/>
      <c r="BS55" s="73"/>
      <c r="BT55" s="73">
        <v>728.39136150000002</v>
      </c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>
        <v>8.7397515000000006</v>
      </c>
      <c r="CH55" s="73"/>
      <c r="CI55" s="73">
        <v>0.79523864999999994</v>
      </c>
      <c r="CJ55" s="73"/>
      <c r="CK55" s="73"/>
      <c r="CL55" s="73"/>
      <c r="CM55" s="73"/>
      <c r="CN55" s="73">
        <v>4.2124027499999999</v>
      </c>
      <c r="CO55" s="73"/>
      <c r="CP55" s="73"/>
      <c r="CQ55" s="73"/>
      <c r="CR55" s="73">
        <v>3.11009175</v>
      </c>
      <c r="CS55" s="73">
        <v>0.86610149999999997</v>
      </c>
      <c r="CT55" s="73">
        <v>3.7399837499999999</v>
      </c>
      <c r="CU55" s="73">
        <v>1.0629427499999999</v>
      </c>
      <c r="CV55" s="73"/>
      <c r="CW55" s="73">
        <v>2.9132505000000002</v>
      </c>
      <c r="CX55" s="73">
        <v>1.7322029999999999</v>
      </c>
      <c r="CY55" s="73"/>
      <c r="CZ55" s="73"/>
      <c r="DA55" s="73"/>
      <c r="DB55" s="73"/>
      <c r="DC55" s="73"/>
      <c r="DD55" s="73"/>
      <c r="DE55" s="73"/>
      <c r="DF55" s="73"/>
      <c r="DG55" s="73">
        <v>0.51178725000000003</v>
      </c>
      <c r="DH55" s="73"/>
      <c r="DI55" s="73">
        <v>0.70075485000000004</v>
      </c>
      <c r="DJ55" s="73"/>
      <c r="DK55" s="73">
        <v>0.86610149999999997</v>
      </c>
      <c r="DL55" s="73"/>
      <c r="DM55" s="73"/>
      <c r="DN55" s="73">
        <v>1.23616305</v>
      </c>
      <c r="DO55" s="73"/>
      <c r="DP55" s="73">
        <v>1.1849843250000001</v>
      </c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3"/>
      <c r="EB55" s="73">
        <v>0.36612472500000004</v>
      </c>
      <c r="EC55" s="73"/>
      <c r="ED55" s="73"/>
      <c r="EE55" s="73"/>
      <c r="EF55" s="73"/>
      <c r="EG55" s="73"/>
      <c r="EH55" s="73"/>
      <c r="EI55" s="73"/>
      <c r="EJ55" s="73"/>
      <c r="EK55" s="73"/>
      <c r="EL55" s="73"/>
      <c r="EM55" s="73"/>
      <c r="EN55" s="73"/>
      <c r="EO55" s="73"/>
      <c r="EP55" s="73"/>
      <c r="EQ55" s="73"/>
      <c r="ER55" s="73"/>
      <c r="ES55" s="73"/>
      <c r="ET55" s="73"/>
      <c r="EU55" s="73"/>
      <c r="EV55" s="73"/>
      <c r="EW55" s="73"/>
      <c r="EX55" s="73"/>
      <c r="EY55" s="73">
        <v>0.27951457499999999</v>
      </c>
      <c r="EZ55" s="73"/>
      <c r="FA55" s="73">
        <v>0.23620950000000002</v>
      </c>
      <c r="FB55" s="73"/>
      <c r="FC55" s="73">
        <v>0.66926025</v>
      </c>
      <c r="FD55" s="73"/>
      <c r="FE55" s="73">
        <v>3.1494600000000005E-2</v>
      </c>
      <c r="FF55" s="73">
        <v>7.5587040000000005</v>
      </c>
      <c r="FG55" s="73"/>
      <c r="FH55" s="73">
        <v>0.66926025</v>
      </c>
      <c r="FI55" s="73"/>
      <c r="FJ55" s="73"/>
      <c r="FK55" s="73"/>
      <c r="FL55" s="73"/>
      <c r="FM55" s="73"/>
      <c r="FN55" s="73"/>
      <c r="FO55" s="73">
        <v>0.94483800000000007</v>
      </c>
      <c r="FP55" s="73"/>
      <c r="FQ55" s="73"/>
      <c r="FR55" s="73">
        <v>14.487515999999999</v>
      </c>
      <c r="FS55" s="7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>
        <v>0.43305074999999998</v>
      </c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  <c r="IB55" s="73"/>
      <c r="IC55" s="73"/>
      <c r="ID55" s="73"/>
      <c r="IE55" s="73">
        <v>1.4566252500000001</v>
      </c>
      <c r="IF55" s="73"/>
      <c r="IG55" s="73"/>
      <c r="IH55" s="73"/>
      <c r="II55" s="73"/>
      <c r="IJ55" s="73"/>
      <c r="IK55" s="73"/>
      <c r="IL55" s="73"/>
      <c r="IM55" s="73"/>
      <c r="IN55" s="73">
        <v>3.1494599999999998E-2</v>
      </c>
      <c r="IO55" s="73"/>
      <c r="IP55" s="73"/>
      <c r="IQ55" s="73"/>
      <c r="IR55" s="73"/>
      <c r="IS55" s="73"/>
      <c r="IT55" s="73"/>
      <c r="IU55" s="73"/>
      <c r="IV55" s="73"/>
      <c r="IW55" s="73">
        <v>1.9684125E-2</v>
      </c>
      <c r="IX55" s="73"/>
      <c r="IY55" s="73"/>
      <c r="IZ55" s="73"/>
      <c r="JA55" s="73"/>
      <c r="JB55" s="73"/>
      <c r="JC55" s="73"/>
      <c r="JD55" s="73"/>
      <c r="JE55" s="73"/>
      <c r="JF55" s="73">
        <v>0.70862849999999999</v>
      </c>
      <c r="JG55" s="73"/>
      <c r="JH55" s="73"/>
      <c r="JI55" s="73"/>
      <c r="JJ55" s="73"/>
      <c r="JK55" s="73">
        <v>0.82673324999999998</v>
      </c>
      <c r="JL55" s="73"/>
      <c r="JM55" s="73"/>
      <c r="JN55" s="73"/>
      <c r="JO55" s="73"/>
      <c r="JP55" s="73"/>
      <c r="JQ55" s="73"/>
      <c r="JR55" s="73"/>
      <c r="JS55" s="73"/>
      <c r="JT55" s="73"/>
      <c r="JU55" s="73"/>
      <c r="JV55" s="73"/>
      <c r="JW55" s="73"/>
      <c r="JX55" s="73"/>
      <c r="JY55" s="73"/>
      <c r="JZ55" s="73">
        <v>4.7241900000000003E-2</v>
      </c>
      <c r="KA55" s="73"/>
      <c r="KB55" s="73"/>
      <c r="KC55" s="73">
        <v>0.39368249999999999</v>
      </c>
      <c r="KD55" s="73"/>
      <c r="KE55" s="73"/>
      <c r="KF55" s="73"/>
      <c r="KG55" s="73">
        <v>2.3620950000000002E-2</v>
      </c>
      <c r="KH55" s="73"/>
      <c r="KI55" s="73"/>
      <c r="KJ55" s="73"/>
      <c r="KK55" s="73"/>
      <c r="KL55" s="73"/>
      <c r="KM55" s="73"/>
      <c r="KN55" s="73"/>
      <c r="KO55" s="73"/>
      <c r="KP55" s="73">
        <v>0.35825107499999997</v>
      </c>
      <c r="KQ55" s="73"/>
      <c r="KR55" s="73"/>
      <c r="KS55" s="73"/>
      <c r="KT55" s="73"/>
      <c r="KU55" s="73"/>
      <c r="KV55" s="73"/>
      <c r="KW55" s="73"/>
      <c r="KX55" s="73"/>
      <c r="KY55" s="73">
        <v>0.35431425</v>
      </c>
      <c r="KZ55" s="73"/>
      <c r="LA55" s="73"/>
      <c r="LB55" s="73"/>
      <c r="LC55" s="73"/>
      <c r="LD55" s="73"/>
      <c r="LE55" s="73"/>
      <c r="LF55" s="73"/>
      <c r="LG55" s="73"/>
      <c r="LH55" s="73"/>
      <c r="LI55" s="73"/>
      <c r="LJ55" s="73"/>
      <c r="LK55" s="73"/>
      <c r="LL55" s="73"/>
      <c r="LM55" s="73"/>
      <c r="LN55" s="73"/>
      <c r="LO55" s="73"/>
      <c r="LP55" s="73"/>
      <c r="LQ55" s="73"/>
      <c r="LR55" s="73"/>
      <c r="LS55" s="73"/>
      <c r="LT55" s="73"/>
      <c r="LU55" s="73"/>
      <c r="LV55" s="73"/>
      <c r="LW55" s="73"/>
      <c r="LX55" s="73"/>
      <c r="LY55" s="73"/>
      <c r="LZ55" s="73"/>
      <c r="MA55" s="73"/>
      <c r="MB55" s="73"/>
      <c r="MC55" s="73"/>
      <c r="MD55" s="73"/>
      <c r="ME55" s="73"/>
      <c r="MF55" s="73"/>
      <c r="MG55" s="73"/>
      <c r="MH55" s="73"/>
      <c r="MI55" s="73"/>
      <c r="MJ55" s="73" t="s">
        <v>399</v>
      </c>
      <c r="MK55" s="73"/>
      <c r="ML55" s="73" t="s">
        <v>399</v>
      </c>
      <c r="MM55" s="73"/>
      <c r="MN55" s="73" t="s">
        <v>399</v>
      </c>
      <c r="MO55" s="73"/>
      <c r="MP55" s="73" t="s">
        <v>399</v>
      </c>
      <c r="MQ55" s="73"/>
      <c r="MR55" s="73" t="s">
        <v>399</v>
      </c>
      <c r="MS55" s="73"/>
      <c r="MT55" s="73" t="s">
        <v>399</v>
      </c>
      <c r="MU55" s="73"/>
      <c r="MV55" s="73" t="s">
        <v>399</v>
      </c>
      <c r="MW55" s="73"/>
      <c r="MX55" s="73" t="s">
        <v>399</v>
      </c>
      <c r="MY55" s="73"/>
      <c r="MZ55" s="73" t="s">
        <v>399</v>
      </c>
      <c r="NA55" s="73"/>
      <c r="NB55" s="73" t="s">
        <v>399</v>
      </c>
      <c r="NC55" s="73"/>
      <c r="ND55" s="73" t="s">
        <v>399</v>
      </c>
      <c r="NE55" s="73"/>
      <c r="NF55" s="73" t="s">
        <v>399</v>
      </c>
      <c r="NG55" s="73"/>
      <c r="NH55" s="73" t="s">
        <v>399</v>
      </c>
      <c r="NI55" s="73"/>
      <c r="NJ55" s="73" t="s">
        <v>399</v>
      </c>
      <c r="NK55" s="73"/>
      <c r="NL55" s="73" t="s">
        <v>399</v>
      </c>
      <c r="NM55" s="73"/>
      <c r="NN55" s="73" t="s">
        <v>399</v>
      </c>
      <c r="NO55" s="73"/>
      <c r="NP55" s="73" t="s">
        <v>399</v>
      </c>
      <c r="NQ55" s="73"/>
      <c r="NR55" s="73" t="s">
        <v>399</v>
      </c>
      <c r="NS55" s="73"/>
      <c r="NT55" s="73" t="s">
        <v>399</v>
      </c>
      <c r="NU55" s="73"/>
      <c r="NV55" s="73" t="s">
        <v>399</v>
      </c>
      <c r="NW55" s="73"/>
      <c r="NX55" s="73" t="s">
        <v>399</v>
      </c>
      <c r="NY55" s="73"/>
      <c r="NZ55" s="73" t="s">
        <v>399</v>
      </c>
      <c r="OA55" s="73"/>
      <c r="OB55" s="73" t="s">
        <v>399</v>
      </c>
      <c r="OC55" s="73"/>
      <c r="OD55" s="73" t="s">
        <v>399</v>
      </c>
      <c r="OE55" s="73"/>
      <c r="OF55" s="73" t="s">
        <v>399</v>
      </c>
      <c r="OG55" s="73"/>
      <c r="OH55" s="73" t="s">
        <v>399</v>
      </c>
      <c r="OI55" s="73"/>
      <c r="OJ55" s="73" t="s">
        <v>399</v>
      </c>
      <c r="OK55" s="73"/>
      <c r="OL55" s="73" t="s">
        <v>399</v>
      </c>
      <c r="OM55" s="73"/>
      <c r="ON55" s="73" t="s">
        <v>399</v>
      </c>
      <c r="OO55" s="73"/>
      <c r="OP55" s="73" t="s">
        <v>399</v>
      </c>
      <c r="OQ55" s="73"/>
      <c r="OR55" s="73" t="s">
        <v>399</v>
      </c>
      <c r="OS55" s="73"/>
      <c r="OT55" s="73" t="s">
        <v>399</v>
      </c>
      <c r="OU55" s="73"/>
      <c r="OV55" s="73" t="s">
        <v>399</v>
      </c>
      <c r="OW55" s="73"/>
      <c r="OX55" s="73" t="s">
        <v>399</v>
      </c>
      <c r="OY55" s="73"/>
      <c r="OZ55" s="73" t="s">
        <v>399</v>
      </c>
      <c r="PA55" s="73"/>
      <c r="PB55" s="73" t="s">
        <v>399</v>
      </c>
      <c r="PC55" s="73"/>
      <c r="PD55" s="73" t="s">
        <v>399</v>
      </c>
      <c r="PE55" s="73"/>
      <c r="PF55" s="73" t="s">
        <v>399</v>
      </c>
      <c r="PG55" s="73"/>
      <c r="PH55" s="73" t="s">
        <v>399</v>
      </c>
      <c r="PI55" s="73"/>
      <c r="PJ55" s="73" t="s">
        <v>399</v>
      </c>
      <c r="PK55" s="73"/>
      <c r="PL55" s="73" t="s">
        <v>399</v>
      </c>
      <c r="PM55" s="73"/>
      <c r="PN55" s="73" t="s">
        <v>399</v>
      </c>
      <c r="PO55" s="73"/>
      <c r="PP55" s="73" t="s">
        <v>399</v>
      </c>
      <c r="PQ55" s="73"/>
      <c r="PR55" s="73" t="s">
        <v>399</v>
      </c>
      <c r="PS55" s="73"/>
      <c r="PT55" s="73" t="s">
        <v>399</v>
      </c>
      <c r="PU55" s="73"/>
      <c r="PV55" s="73" t="s">
        <v>399</v>
      </c>
      <c r="PW55" s="73"/>
      <c r="PX55" s="73" t="s">
        <v>399</v>
      </c>
      <c r="PY55" s="73"/>
      <c r="PZ55" s="73" t="s">
        <v>399</v>
      </c>
      <c r="QA55" s="73"/>
      <c r="QB55" s="73" t="s">
        <v>399</v>
      </c>
      <c r="QC55" s="73"/>
      <c r="QD55" s="73" t="s">
        <v>399</v>
      </c>
      <c r="QE55" s="73"/>
      <c r="QF55" s="73" t="s">
        <v>399</v>
      </c>
      <c r="QG55" s="73"/>
      <c r="QH55" s="73" t="s">
        <v>399</v>
      </c>
      <c r="QI55" s="73"/>
      <c r="QJ55" s="73" t="s">
        <v>399</v>
      </c>
      <c r="QK55" s="73"/>
      <c r="QL55" s="73" t="s">
        <v>399</v>
      </c>
      <c r="QM55" s="73"/>
      <c r="QN55" s="73" t="s">
        <v>399</v>
      </c>
      <c r="QO55" s="73"/>
      <c r="QP55" s="73" t="s">
        <v>399</v>
      </c>
      <c r="QQ55" s="73"/>
      <c r="QR55" s="73" t="s">
        <v>399</v>
      </c>
      <c r="QS55" s="73"/>
      <c r="QT55" s="73" t="s">
        <v>399</v>
      </c>
      <c r="QU55" s="73"/>
      <c r="QV55" s="73" t="s">
        <v>399</v>
      </c>
      <c r="QW55" s="73"/>
      <c r="QX55" s="73" t="s">
        <v>399</v>
      </c>
      <c r="QY55" s="73"/>
      <c r="QZ55" s="73" t="s">
        <v>399</v>
      </c>
      <c r="RA55" s="73"/>
      <c r="RB55" s="73" t="s">
        <v>399</v>
      </c>
      <c r="RC55" s="73"/>
      <c r="RD55" s="73" t="s">
        <v>399</v>
      </c>
      <c r="RE55" s="73"/>
      <c r="RF55" s="73" t="s">
        <v>399</v>
      </c>
      <c r="RG55" s="73"/>
      <c r="RH55" s="73" t="s">
        <v>399</v>
      </c>
      <c r="RI55" s="73"/>
      <c r="RJ55" s="73" t="s">
        <v>399</v>
      </c>
      <c r="RK55" s="73"/>
      <c r="RL55" s="73" t="s">
        <v>399</v>
      </c>
      <c r="RM55" s="73"/>
      <c r="RN55" s="73" t="s">
        <v>399</v>
      </c>
      <c r="RO55" s="73"/>
      <c r="RP55" s="73" t="s">
        <v>399</v>
      </c>
      <c r="RQ55" s="73"/>
      <c r="RR55" s="73" t="s">
        <v>399</v>
      </c>
      <c r="RS55" s="73"/>
      <c r="RT55" s="73" t="s">
        <v>399</v>
      </c>
      <c r="RU55" s="73"/>
      <c r="RV55" s="73" t="s">
        <v>399</v>
      </c>
      <c r="RW55" s="73"/>
      <c r="RX55" s="73" t="s">
        <v>399</v>
      </c>
      <c r="RY55" s="73"/>
      <c r="RZ55" s="73" t="s">
        <v>399</v>
      </c>
      <c r="SA55" s="73"/>
      <c r="SB55" s="73" t="s">
        <v>399</v>
      </c>
      <c r="SC55" s="73"/>
      <c r="SD55" s="73" t="s">
        <v>399</v>
      </c>
      <c r="SE55" s="73"/>
      <c r="SF55" s="73" t="s">
        <v>399</v>
      </c>
      <c r="SG55" s="73"/>
      <c r="SH55" s="73" t="s">
        <v>399</v>
      </c>
      <c r="SI55" s="73"/>
      <c r="SJ55" s="73" t="s">
        <v>399</v>
      </c>
      <c r="SK55" s="73"/>
      <c r="SL55" s="73" t="s">
        <v>399</v>
      </c>
      <c r="SM55" s="73"/>
      <c r="SN55" s="73" t="s">
        <v>399</v>
      </c>
      <c r="SO55" s="73"/>
      <c r="SP55" s="73" t="s">
        <v>399</v>
      </c>
      <c r="SQ55" s="73"/>
      <c r="SR55" s="73" t="s">
        <v>399</v>
      </c>
      <c r="SS55" s="73"/>
      <c r="ST55" s="73" t="s">
        <v>399</v>
      </c>
      <c r="SU55" s="73"/>
      <c r="SV55" s="73" t="s">
        <v>399</v>
      </c>
      <c r="SW55" s="73"/>
      <c r="SX55" s="73" t="s">
        <v>399</v>
      </c>
      <c r="SY55" s="73"/>
    </row>
    <row r="56" spans="1:519">
      <c r="A56" s="71" t="s">
        <v>144</v>
      </c>
      <c r="B56" s="72">
        <f t="shared" si="49"/>
        <v>0</v>
      </c>
      <c r="C56" s="72">
        <f t="shared" si="50"/>
        <v>0</v>
      </c>
      <c r="D56" s="72">
        <f t="shared" si="51"/>
        <v>0</v>
      </c>
      <c r="E56" s="72">
        <f t="shared" si="52"/>
        <v>0</v>
      </c>
      <c r="F56" s="72">
        <f t="shared" si="53"/>
        <v>0</v>
      </c>
      <c r="G56" s="72">
        <f t="shared" si="54"/>
        <v>0</v>
      </c>
      <c r="H56" s="72">
        <f t="shared" si="55"/>
        <v>0</v>
      </c>
      <c r="I56" s="72">
        <f t="shared" si="56"/>
        <v>0</v>
      </c>
      <c r="J56" s="72">
        <f t="shared" si="57"/>
        <v>0</v>
      </c>
      <c r="K56" s="72">
        <f t="shared" si="58"/>
        <v>0</v>
      </c>
      <c r="L56" s="72">
        <f t="shared" si="59"/>
        <v>0</v>
      </c>
      <c r="M56" s="72">
        <f t="shared" si="60"/>
        <v>0</v>
      </c>
      <c r="N56" s="72">
        <f t="shared" si="61"/>
        <v>0</v>
      </c>
      <c r="O56" s="72">
        <f t="shared" si="62"/>
        <v>0</v>
      </c>
      <c r="P56" s="72">
        <f t="shared" si="63"/>
        <v>0</v>
      </c>
      <c r="Q56" s="72">
        <f t="shared" si="64"/>
        <v>0</v>
      </c>
      <c r="R56" s="72">
        <f t="shared" si="65"/>
        <v>0</v>
      </c>
      <c r="S56" s="72">
        <f t="shared" si="66"/>
        <v>0</v>
      </c>
      <c r="T56" s="72">
        <f t="shared" si="67"/>
        <v>0</v>
      </c>
      <c r="U56" s="72">
        <f t="shared" si="68"/>
        <v>0</v>
      </c>
      <c r="V56" s="72">
        <f t="shared" si="69"/>
        <v>0</v>
      </c>
      <c r="W56" s="72">
        <f t="shared" si="70"/>
        <v>0</v>
      </c>
      <c r="X56" s="72">
        <f t="shared" si="71"/>
        <v>0</v>
      </c>
      <c r="Y56" s="72">
        <f t="shared" si="72"/>
        <v>0</v>
      </c>
      <c r="Z56" s="72">
        <f t="shared" si="73"/>
        <v>0</v>
      </c>
      <c r="AA56" s="72">
        <f t="shared" si="74"/>
        <v>0</v>
      </c>
      <c r="AB56" s="72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  <c r="FK56" s="73"/>
      <c r="FL56" s="73"/>
      <c r="FM56" s="73"/>
      <c r="FN56" s="73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73"/>
      <c r="GE56" s="73"/>
      <c r="GF56" s="73"/>
      <c r="GG56" s="73"/>
      <c r="GH56" s="73"/>
      <c r="GI56" s="73"/>
      <c r="GJ56" s="73"/>
      <c r="GK56" s="73"/>
      <c r="GL56" s="73"/>
      <c r="GM56" s="73"/>
      <c r="GN56" s="73"/>
      <c r="GO56" s="73"/>
      <c r="GP56" s="73"/>
      <c r="GQ56" s="73"/>
      <c r="GR56" s="73"/>
      <c r="GS56" s="73"/>
      <c r="GT56" s="73"/>
      <c r="GU56" s="73"/>
      <c r="GV56" s="73"/>
      <c r="GW56" s="73"/>
      <c r="GX56" s="73"/>
      <c r="GY56" s="73"/>
      <c r="GZ56" s="73"/>
      <c r="HA56" s="73"/>
      <c r="HB56" s="73"/>
      <c r="HC56" s="73"/>
      <c r="HD56" s="73"/>
      <c r="HE56" s="73"/>
      <c r="HF56" s="73"/>
      <c r="HG56" s="73"/>
      <c r="HH56" s="73"/>
      <c r="HI56" s="73"/>
      <c r="HJ56" s="73"/>
      <c r="HK56" s="73"/>
      <c r="HL56" s="73"/>
      <c r="HM56" s="73"/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  <c r="IB56" s="73"/>
      <c r="IC56" s="73"/>
      <c r="ID56" s="73"/>
      <c r="IE56" s="73"/>
      <c r="IF56" s="73"/>
      <c r="IG56" s="73"/>
      <c r="IH56" s="73"/>
      <c r="II56" s="73"/>
      <c r="IJ56" s="73"/>
      <c r="IK56" s="73"/>
      <c r="IL56" s="73"/>
      <c r="IM56" s="73"/>
      <c r="IN56" s="73"/>
      <c r="IO56" s="73"/>
      <c r="IP56" s="73"/>
      <c r="IQ56" s="73"/>
      <c r="IR56" s="73"/>
      <c r="IS56" s="73"/>
      <c r="IT56" s="73"/>
      <c r="IU56" s="73"/>
      <c r="IV56" s="73"/>
      <c r="IW56" s="73"/>
      <c r="IX56" s="73"/>
      <c r="IY56" s="73"/>
      <c r="IZ56" s="73"/>
      <c r="JA56" s="73"/>
      <c r="JB56" s="73"/>
      <c r="JC56" s="73"/>
      <c r="JD56" s="73"/>
      <c r="JE56" s="73"/>
      <c r="JF56" s="73"/>
      <c r="JG56" s="73"/>
      <c r="JH56" s="73"/>
      <c r="JI56" s="73"/>
      <c r="JJ56" s="73"/>
      <c r="JK56" s="73"/>
      <c r="JL56" s="73"/>
      <c r="JM56" s="73"/>
      <c r="JN56" s="73"/>
      <c r="JO56" s="73"/>
      <c r="JP56" s="73"/>
      <c r="JQ56" s="73"/>
      <c r="JR56" s="73"/>
      <c r="JS56" s="73"/>
      <c r="JT56" s="73"/>
      <c r="JU56" s="73"/>
      <c r="JV56" s="73"/>
      <c r="JW56" s="73"/>
      <c r="JX56" s="73"/>
      <c r="JY56" s="73"/>
      <c r="JZ56" s="73"/>
      <c r="KA56" s="73"/>
      <c r="KB56" s="73"/>
      <c r="KC56" s="73"/>
      <c r="KD56" s="73"/>
      <c r="KE56" s="73"/>
      <c r="KF56" s="73"/>
      <c r="KG56" s="73"/>
      <c r="KH56" s="73"/>
      <c r="KI56" s="73"/>
      <c r="KJ56" s="73"/>
      <c r="KK56" s="73"/>
      <c r="KL56" s="73"/>
      <c r="KM56" s="73"/>
      <c r="KN56" s="73"/>
      <c r="KO56" s="73"/>
      <c r="KP56" s="73"/>
      <c r="KQ56" s="73"/>
      <c r="KR56" s="73"/>
      <c r="KS56" s="73"/>
      <c r="KT56" s="73"/>
      <c r="KU56" s="73"/>
      <c r="KV56" s="73"/>
      <c r="KW56" s="73"/>
      <c r="KX56" s="73"/>
      <c r="KY56" s="73"/>
      <c r="KZ56" s="73"/>
      <c r="LA56" s="73"/>
      <c r="LB56" s="73"/>
      <c r="LC56" s="73"/>
      <c r="LD56" s="73"/>
      <c r="LE56" s="73"/>
      <c r="LF56" s="73"/>
      <c r="LG56" s="73"/>
      <c r="LH56" s="73"/>
      <c r="LI56" s="73"/>
      <c r="LJ56" s="73"/>
      <c r="LK56" s="73"/>
      <c r="LL56" s="73"/>
      <c r="LM56" s="73"/>
      <c r="LN56" s="73"/>
      <c r="LO56" s="73"/>
      <c r="LP56" s="73"/>
      <c r="LQ56" s="73"/>
      <c r="LR56" s="73"/>
      <c r="LS56" s="73"/>
      <c r="LT56" s="73"/>
      <c r="LU56" s="73"/>
      <c r="LV56" s="73"/>
      <c r="LW56" s="73"/>
      <c r="LX56" s="73"/>
      <c r="LY56" s="73"/>
      <c r="LZ56" s="73"/>
      <c r="MA56" s="73"/>
      <c r="MB56" s="73"/>
      <c r="MC56" s="73"/>
      <c r="MD56" s="73"/>
      <c r="ME56" s="73"/>
      <c r="MF56" s="73"/>
      <c r="MG56" s="73"/>
      <c r="MH56" s="73"/>
      <c r="MI56" s="73"/>
      <c r="MJ56" s="73"/>
      <c r="MK56" s="73"/>
      <c r="ML56" s="73"/>
      <c r="MM56" s="73"/>
      <c r="MN56" s="73"/>
      <c r="MO56" s="73"/>
      <c r="MP56" s="73"/>
      <c r="MQ56" s="73"/>
      <c r="MR56" s="73"/>
      <c r="MS56" s="73"/>
      <c r="MT56" s="73"/>
      <c r="MU56" s="73"/>
      <c r="MV56" s="73"/>
      <c r="MW56" s="73"/>
      <c r="MX56" s="73"/>
      <c r="MY56" s="73"/>
      <c r="MZ56" s="73"/>
      <c r="NA56" s="73"/>
      <c r="NB56" s="73"/>
      <c r="NC56" s="73"/>
      <c r="ND56" s="73"/>
      <c r="NE56" s="73"/>
      <c r="NF56" s="73"/>
      <c r="NG56" s="73"/>
      <c r="NH56" s="73"/>
      <c r="NI56" s="73"/>
      <c r="NJ56" s="73"/>
      <c r="NK56" s="73"/>
      <c r="NL56" s="73"/>
      <c r="NM56" s="73"/>
      <c r="NN56" s="73"/>
      <c r="NO56" s="73"/>
      <c r="NP56" s="73"/>
      <c r="NQ56" s="73"/>
      <c r="NR56" s="73"/>
      <c r="NS56" s="73"/>
      <c r="NT56" s="73"/>
      <c r="NU56" s="73"/>
      <c r="NV56" s="73"/>
      <c r="NW56" s="73"/>
      <c r="NX56" s="73"/>
      <c r="NY56" s="73"/>
      <c r="NZ56" s="73"/>
      <c r="OA56" s="73"/>
      <c r="OB56" s="73"/>
      <c r="OC56" s="73"/>
      <c r="OD56" s="73"/>
      <c r="OE56" s="73"/>
      <c r="OF56" s="73"/>
      <c r="OG56" s="73"/>
      <c r="OH56" s="73"/>
      <c r="OI56" s="73"/>
      <c r="OJ56" s="73"/>
      <c r="OK56" s="73"/>
      <c r="OL56" s="73"/>
      <c r="OM56" s="73"/>
      <c r="ON56" s="73"/>
      <c r="OO56" s="73"/>
      <c r="OP56" s="73"/>
      <c r="OQ56" s="73"/>
      <c r="OR56" s="73"/>
      <c r="OS56" s="73"/>
      <c r="OT56" s="73"/>
      <c r="OU56" s="73"/>
      <c r="OV56" s="73"/>
      <c r="OW56" s="73"/>
      <c r="OX56" s="73"/>
      <c r="OY56" s="73"/>
      <c r="OZ56" s="73"/>
      <c r="PA56" s="73"/>
      <c r="PB56" s="73"/>
      <c r="PC56" s="73"/>
      <c r="PD56" s="73"/>
      <c r="PE56" s="73"/>
      <c r="PF56" s="73"/>
      <c r="PG56" s="73"/>
      <c r="PH56" s="73"/>
      <c r="PI56" s="73"/>
      <c r="PJ56" s="73"/>
      <c r="PK56" s="73"/>
      <c r="PL56" s="73"/>
      <c r="PM56" s="73"/>
      <c r="PN56" s="73"/>
      <c r="PO56" s="73"/>
      <c r="PP56" s="73"/>
      <c r="PQ56" s="73"/>
      <c r="PR56" s="73"/>
      <c r="PS56" s="73"/>
      <c r="PT56" s="73"/>
      <c r="PU56" s="73"/>
      <c r="PV56" s="73"/>
      <c r="PW56" s="73"/>
      <c r="PX56" s="73"/>
      <c r="PY56" s="73"/>
      <c r="PZ56" s="73"/>
      <c r="QA56" s="73"/>
      <c r="QB56" s="73"/>
      <c r="QC56" s="73"/>
      <c r="QD56" s="73"/>
      <c r="QE56" s="73"/>
      <c r="QF56" s="73"/>
      <c r="QG56" s="73"/>
      <c r="QH56" s="73"/>
      <c r="QI56" s="73"/>
      <c r="QJ56" s="73"/>
      <c r="QK56" s="73"/>
      <c r="QL56" s="73"/>
      <c r="QM56" s="73"/>
      <c r="QN56" s="73"/>
      <c r="QO56" s="73"/>
      <c r="QP56" s="73"/>
      <c r="QQ56" s="73"/>
      <c r="QR56" s="73"/>
      <c r="QS56" s="73"/>
      <c r="QT56" s="73"/>
      <c r="QU56" s="73"/>
      <c r="QV56" s="73"/>
      <c r="QW56" s="73"/>
      <c r="QX56" s="73"/>
      <c r="QY56" s="73"/>
      <c r="QZ56" s="73"/>
      <c r="RA56" s="73"/>
      <c r="RB56" s="73"/>
      <c r="RC56" s="73"/>
      <c r="RD56" s="73"/>
      <c r="RE56" s="73"/>
      <c r="RF56" s="73"/>
      <c r="RG56" s="73"/>
      <c r="RH56" s="73"/>
      <c r="RI56" s="73"/>
      <c r="RJ56" s="73"/>
      <c r="RK56" s="73"/>
      <c r="RL56" s="73"/>
      <c r="RM56" s="73"/>
      <c r="RN56" s="73"/>
      <c r="RO56" s="73"/>
      <c r="RP56" s="73"/>
      <c r="RQ56" s="73"/>
      <c r="RR56" s="73"/>
      <c r="RS56" s="73"/>
      <c r="RT56" s="73"/>
      <c r="RU56" s="73"/>
      <c r="RV56" s="73"/>
      <c r="RW56" s="73"/>
      <c r="RX56" s="73"/>
      <c r="RY56" s="73"/>
      <c r="RZ56" s="73"/>
      <c r="SA56" s="73"/>
      <c r="SB56" s="73"/>
      <c r="SC56" s="73"/>
      <c r="SD56" s="73"/>
      <c r="SE56" s="73"/>
      <c r="SF56" s="73"/>
      <c r="SG56" s="73"/>
      <c r="SH56" s="73"/>
      <c r="SI56" s="73"/>
      <c r="SJ56" s="73"/>
      <c r="SK56" s="73"/>
      <c r="SL56" s="73"/>
      <c r="SM56" s="73"/>
      <c r="SN56" s="73"/>
      <c r="SO56" s="73"/>
      <c r="SP56" s="73"/>
      <c r="SQ56" s="73"/>
      <c r="SR56" s="73"/>
      <c r="SS56" s="73"/>
      <c r="ST56" s="73"/>
      <c r="SU56" s="73"/>
      <c r="SV56" s="73"/>
      <c r="SW56" s="73"/>
      <c r="SX56" s="73"/>
      <c r="SY56" s="73"/>
    </row>
    <row r="57" spans="1:519">
      <c r="A57" s="71" t="s">
        <v>145</v>
      </c>
      <c r="B57" s="72">
        <f t="shared" si="49"/>
        <v>0</v>
      </c>
      <c r="C57" s="72">
        <f t="shared" si="50"/>
        <v>0</v>
      </c>
      <c r="D57" s="72">
        <f t="shared" si="51"/>
        <v>0</v>
      </c>
      <c r="E57" s="72">
        <f t="shared" si="52"/>
        <v>0</v>
      </c>
      <c r="F57" s="72">
        <f t="shared" si="53"/>
        <v>0</v>
      </c>
      <c r="G57" s="72">
        <f t="shared" si="54"/>
        <v>0</v>
      </c>
      <c r="H57" s="72">
        <f t="shared" si="55"/>
        <v>0</v>
      </c>
      <c r="I57" s="72">
        <f t="shared" si="56"/>
        <v>0</v>
      </c>
      <c r="J57" s="72">
        <f t="shared" si="57"/>
        <v>0</v>
      </c>
      <c r="K57" s="72">
        <f t="shared" si="58"/>
        <v>0</v>
      </c>
      <c r="L57" s="72">
        <f t="shared" si="59"/>
        <v>0</v>
      </c>
      <c r="M57" s="72">
        <f t="shared" si="60"/>
        <v>0</v>
      </c>
      <c r="N57" s="72">
        <f t="shared" si="61"/>
        <v>0</v>
      </c>
      <c r="O57" s="72">
        <f t="shared" si="62"/>
        <v>0</v>
      </c>
      <c r="P57" s="72">
        <f t="shared" si="63"/>
        <v>0</v>
      </c>
      <c r="Q57" s="72">
        <f t="shared" si="64"/>
        <v>0</v>
      </c>
      <c r="R57" s="72">
        <f t="shared" si="65"/>
        <v>0</v>
      </c>
      <c r="S57" s="72">
        <f t="shared" si="66"/>
        <v>0</v>
      </c>
      <c r="T57" s="72">
        <f t="shared" si="67"/>
        <v>0</v>
      </c>
      <c r="U57" s="72">
        <f t="shared" si="68"/>
        <v>0</v>
      </c>
      <c r="V57" s="72">
        <f t="shared" si="69"/>
        <v>0</v>
      </c>
      <c r="W57" s="72">
        <f t="shared" si="70"/>
        <v>0</v>
      </c>
      <c r="X57" s="72">
        <f t="shared" si="71"/>
        <v>0</v>
      </c>
      <c r="Y57" s="72">
        <f t="shared" si="72"/>
        <v>0</v>
      </c>
      <c r="Z57" s="72">
        <f t="shared" si="73"/>
        <v>0</v>
      </c>
      <c r="AA57" s="72">
        <f t="shared" si="74"/>
        <v>0</v>
      </c>
      <c r="AB57" s="72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  <c r="FK57" s="73"/>
      <c r="FL57" s="73"/>
      <c r="FM57" s="73"/>
      <c r="FN57" s="73"/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  <c r="IB57" s="73"/>
      <c r="IC57" s="73"/>
      <c r="ID57" s="73"/>
      <c r="IE57" s="73"/>
      <c r="IF57" s="73"/>
      <c r="IG57" s="73"/>
      <c r="IH57" s="73"/>
      <c r="II57" s="73"/>
      <c r="IJ57" s="73"/>
      <c r="IK57" s="73"/>
      <c r="IL57" s="73"/>
      <c r="IM57" s="73"/>
      <c r="IN57" s="73"/>
      <c r="IO57" s="73"/>
      <c r="IP57" s="73"/>
      <c r="IQ57" s="73"/>
      <c r="IR57" s="73"/>
      <c r="IS57" s="73"/>
      <c r="IT57" s="73"/>
      <c r="IU57" s="73"/>
      <c r="IV57" s="73"/>
      <c r="IW57" s="73"/>
      <c r="IX57" s="73"/>
      <c r="IY57" s="73"/>
      <c r="IZ57" s="73"/>
      <c r="JA57" s="73"/>
      <c r="JB57" s="73"/>
      <c r="JC57" s="73"/>
      <c r="JD57" s="73"/>
      <c r="JE57" s="73"/>
      <c r="JF57" s="73"/>
      <c r="JG57" s="73"/>
      <c r="JH57" s="73"/>
      <c r="JI57" s="73"/>
      <c r="JJ57" s="73"/>
      <c r="JK57" s="73"/>
      <c r="JL57" s="73"/>
      <c r="JM57" s="73"/>
      <c r="JN57" s="73"/>
      <c r="JO57" s="73"/>
      <c r="JP57" s="73"/>
      <c r="JQ57" s="73"/>
      <c r="JR57" s="73"/>
      <c r="JS57" s="73"/>
      <c r="JT57" s="73"/>
      <c r="JU57" s="73"/>
      <c r="JV57" s="73"/>
      <c r="JW57" s="73"/>
      <c r="JX57" s="73"/>
      <c r="JY57" s="73"/>
      <c r="JZ57" s="73"/>
      <c r="KA57" s="73"/>
      <c r="KB57" s="73"/>
      <c r="KC57" s="73"/>
      <c r="KD57" s="73"/>
      <c r="KE57" s="73"/>
      <c r="KF57" s="73"/>
      <c r="KG57" s="73"/>
      <c r="KH57" s="73"/>
      <c r="KI57" s="73"/>
      <c r="KJ57" s="73"/>
      <c r="KK57" s="73"/>
      <c r="KL57" s="73"/>
      <c r="KM57" s="73"/>
      <c r="KN57" s="73"/>
      <c r="KO57" s="73"/>
      <c r="KP57" s="73"/>
      <c r="KQ57" s="73"/>
      <c r="KR57" s="73"/>
      <c r="KS57" s="73"/>
      <c r="KT57" s="73"/>
      <c r="KU57" s="73"/>
      <c r="KV57" s="73"/>
      <c r="KW57" s="73"/>
      <c r="KX57" s="73"/>
      <c r="KY57" s="73"/>
      <c r="KZ57" s="73"/>
      <c r="LA57" s="73"/>
      <c r="LB57" s="73"/>
      <c r="LC57" s="73"/>
      <c r="LD57" s="73"/>
      <c r="LE57" s="73"/>
      <c r="LF57" s="73"/>
      <c r="LG57" s="73"/>
      <c r="LH57" s="73"/>
      <c r="LI57" s="73"/>
      <c r="LJ57" s="73"/>
      <c r="LK57" s="73"/>
      <c r="LL57" s="73"/>
      <c r="LM57" s="73"/>
      <c r="LN57" s="73"/>
      <c r="LO57" s="73"/>
      <c r="LP57" s="73"/>
      <c r="LQ57" s="73"/>
      <c r="LR57" s="73"/>
      <c r="LS57" s="73"/>
      <c r="LT57" s="73"/>
      <c r="LU57" s="73"/>
      <c r="LV57" s="73"/>
      <c r="LW57" s="73"/>
      <c r="LX57" s="73"/>
      <c r="LY57" s="73"/>
      <c r="LZ57" s="73"/>
      <c r="MA57" s="73"/>
      <c r="MB57" s="73"/>
      <c r="MC57" s="73"/>
      <c r="MD57" s="73"/>
      <c r="ME57" s="73"/>
      <c r="MF57" s="73"/>
      <c r="MG57" s="73"/>
      <c r="MH57" s="73"/>
      <c r="MI57" s="73"/>
      <c r="MJ57" s="73"/>
      <c r="MK57" s="73"/>
      <c r="ML57" s="73"/>
      <c r="MM57" s="73"/>
      <c r="MN57" s="73"/>
      <c r="MO57" s="73"/>
      <c r="MP57" s="73"/>
      <c r="MQ57" s="73"/>
      <c r="MR57" s="73"/>
      <c r="MS57" s="73"/>
      <c r="MT57" s="73"/>
      <c r="MU57" s="73"/>
      <c r="MV57" s="73"/>
      <c r="MW57" s="73"/>
      <c r="MX57" s="73"/>
      <c r="MY57" s="73"/>
      <c r="MZ57" s="73"/>
      <c r="NA57" s="73"/>
      <c r="NB57" s="73"/>
      <c r="NC57" s="73"/>
      <c r="ND57" s="73"/>
      <c r="NE57" s="73"/>
      <c r="NF57" s="73"/>
      <c r="NG57" s="73"/>
      <c r="NH57" s="73"/>
      <c r="NI57" s="73"/>
      <c r="NJ57" s="73"/>
      <c r="NK57" s="73"/>
      <c r="NL57" s="73"/>
      <c r="NM57" s="73"/>
      <c r="NN57" s="73"/>
      <c r="NO57" s="73"/>
      <c r="NP57" s="73"/>
      <c r="NQ57" s="73"/>
      <c r="NR57" s="73"/>
      <c r="NS57" s="73"/>
      <c r="NT57" s="73"/>
      <c r="NU57" s="73"/>
      <c r="NV57" s="73"/>
      <c r="NW57" s="73"/>
      <c r="NX57" s="73"/>
      <c r="NY57" s="73"/>
      <c r="NZ57" s="73"/>
      <c r="OA57" s="73"/>
      <c r="OB57" s="73"/>
      <c r="OC57" s="73"/>
      <c r="OD57" s="73"/>
      <c r="OE57" s="73"/>
      <c r="OF57" s="73"/>
      <c r="OG57" s="73"/>
      <c r="OH57" s="73"/>
      <c r="OI57" s="73"/>
      <c r="OJ57" s="73"/>
      <c r="OK57" s="73"/>
      <c r="OL57" s="73"/>
      <c r="OM57" s="73"/>
      <c r="ON57" s="73"/>
      <c r="OO57" s="73"/>
      <c r="OP57" s="73"/>
      <c r="OQ57" s="73"/>
      <c r="OR57" s="73"/>
      <c r="OS57" s="73"/>
      <c r="OT57" s="73"/>
      <c r="OU57" s="73"/>
      <c r="OV57" s="73"/>
      <c r="OW57" s="73"/>
      <c r="OX57" s="73"/>
      <c r="OY57" s="73"/>
      <c r="OZ57" s="73"/>
      <c r="PA57" s="73"/>
      <c r="PB57" s="73"/>
      <c r="PC57" s="73"/>
      <c r="PD57" s="73"/>
      <c r="PE57" s="73"/>
      <c r="PF57" s="73"/>
      <c r="PG57" s="73"/>
      <c r="PH57" s="73"/>
      <c r="PI57" s="73"/>
      <c r="PJ57" s="73"/>
      <c r="PK57" s="73"/>
      <c r="PL57" s="73"/>
      <c r="PM57" s="73"/>
      <c r="PN57" s="73"/>
      <c r="PO57" s="73"/>
      <c r="PP57" s="73"/>
      <c r="PQ57" s="73"/>
      <c r="PR57" s="73"/>
      <c r="PS57" s="73"/>
      <c r="PT57" s="73"/>
      <c r="PU57" s="73"/>
      <c r="PV57" s="73"/>
      <c r="PW57" s="73"/>
      <c r="PX57" s="73"/>
      <c r="PY57" s="73"/>
      <c r="PZ57" s="73"/>
      <c r="QA57" s="73"/>
      <c r="QB57" s="73"/>
      <c r="QC57" s="73"/>
      <c r="QD57" s="73"/>
      <c r="QE57" s="73"/>
      <c r="QF57" s="73"/>
      <c r="QG57" s="73"/>
      <c r="QH57" s="73"/>
      <c r="QI57" s="73"/>
      <c r="QJ57" s="73"/>
      <c r="QK57" s="73"/>
      <c r="QL57" s="73"/>
      <c r="QM57" s="73"/>
      <c r="QN57" s="73"/>
      <c r="QO57" s="73"/>
      <c r="QP57" s="73"/>
      <c r="QQ57" s="73"/>
      <c r="QR57" s="73"/>
      <c r="QS57" s="73"/>
      <c r="QT57" s="73"/>
      <c r="QU57" s="73"/>
      <c r="QV57" s="73"/>
      <c r="QW57" s="73"/>
      <c r="QX57" s="73"/>
      <c r="QY57" s="73"/>
      <c r="QZ57" s="73"/>
      <c r="RA57" s="73"/>
      <c r="RB57" s="73"/>
      <c r="RC57" s="73"/>
      <c r="RD57" s="73"/>
      <c r="RE57" s="73"/>
      <c r="RF57" s="73"/>
      <c r="RG57" s="73"/>
      <c r="RH57" s="73"/>
      <c r="RI57" s="73"/>
      <c r="RJ57" s="73"/>
      <c r="RK57" s="73"/>
      <c r="RL57" s="73"/>
      <c r="RM57" s="73"/>
      <c r="RN57" s="73"/>
      <c r="RO57" s="73"/>
      <c r="RP57" s="73"/>
      <c r="RQ57" s="73"/>
      <c r="RR57" s="73"/>
      <c r="RS57" s="73"/>
      <c r="RT57" s="73"/>
      <c r="RU57" s="73"/>
      <c r="RV57" s="73"/>
      <c r="RW57" s="73"/>
      <c r="RX57" s="73"/>
      <c r="RY57" s="73"/>
      <c r="RZ57" s="73"/>
      <c r="SA57" s="73"/>
      <c r="SB57" s="73"/>
      <c r="SC57" s="73"/>
      <c r="SD57" s="73"/>
      <c r="SE57" s="73"/>
      <c r="SF57" s="73"/>
      <c r="SG57" s="73"/>
      <c r="SH57" s="73"/>
      <c r="SI57" s="73"/>
      <c r="SJ57" s="73"/>
      <c r="SK57" s="73"/>
      <c r="SL57" s="73"/>
      <c r="SM57" s="73"/>
      <c r="SN57" s="73"/>
      <c r="SO57" s="73"/>
      <c r="SP57" s="73"/>
      <c r="SQ57" s="73"/>
      <c r="SR57" s="73"/>
      <c r="SS57" s="73"/>
      <c r="ST57" s="73"/>
      <c r="SU57" s="73"/>
      <c r="SV57" s="73"/>
      <c r="SW57" s="73"/>
      <c r="SX57" s="73"/>
      <c r="SY57" s="73"/>
    </row>
    <row r="58" spans="1:519">
      <c r="A58" s="71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  <c r="IJ58" s="73"/>
      <c r="IK58" s="73"/>
      <c r="IL58" s="73"/>
      <c r="IM58" s="73"/>
      <c r="IN58" s="73"/>
      <c r="IO58" s="73"/>
      <c r="IP58" s="73"/>
      <c r="IQ58" s="73"/>
      <c r="IR58" s="73"/>
      <c r="IS58" s="73"/>
      <c r="IT58" s="73"/>
      <c r="IU58" s="73"/>
      <c r="IV58" s="73"/>
      <c r="IW58" s="73"/>
      <c r="IX58" s="73"/>
      <c r="IY58" s="73"/>
      <c r="IZ58" s="73"/>
      <c r="JA58" s="73"/>
      <c r="JB58" s="73"/>
      <c r="JC58" s="73"/>
      <c r="JD58" s="73"/>
      <c r="JE58" s="73"/>
      <c r="JF58" s="73"/>
      <c r="JG58" s="73"/>
      <c r="JH58" s="73"/>
      <c r="JI58" s="73"/>
      <c r="JJ58" s="73"/>
      <c r="JK58" s="73"/>
      <c r="JL58" s="73"/>
      <c r="JM58" s="73"/>
      <c r="JN58" s="73"/>
      <c r="JO58" s="73"/>
      <c r="JP58" s="73"/>
      <c r="JQ58" s="73"/>
      <c r="JR58" s="73"/>
      <c r="JS58" s="73"/>
      <c r="JT58" s="73"/>
      <c r="JU58" s="73"/>
      <c r="JV58" s="73"/>
      <c r="JW58" s="73"/>
      <c r="JX58" s="73"/>
      <c r="JY58" s="73"/>
      <c r="JZ58" s="73"/>
      <c r="KA58" s="73"/>
      <c r="KB58" s="73"/>
      <c r="KC58" s="73"/>
      <c r="KD58" s="73"/>
      <c r="KE58" s="73"/>
      <c r="KF58" s="73"/>
      <c r="KG58" s="73"/>
      <c r="KH58" s="73"/>
      <c r="KI58" s="73"/>
      <c r="KJ58" s="73"/>
      <c r="KK58" s="73"/>
      <c r="KL58" s="73"/>
      <c r="KM58" s="73"/>
      <c r="KN58" s="73"/>
      <c r="KO58" s="73"/>
      <c r="KP58" s="73"/>
      <c r="KQ58" s="73"/>
      <c r="KR58" s="73"/>
      <c r="KS58" s="73"/>
      <c r="KT58" s="73"/>
      <c r="KU58" s="73"/>
      <c r="KV58" s="73"/>
      <c r="KW58" s="73"/>
      <c r="KX58" s="73"/>
      <c r="KY58" s="73"/>
      <c r="KZ58" s="73"/>
      <c r="LA58" s="73"/>
      <c r="LB58" s="73"/>
      <c r="LC58" s="73"/>
      <c r="LD58" s="73"/>
      <c r="LE58" s="73"/>
      <c r="LF58" s="73"/>
      <c r="LG58" s="73"/>
      <c r="LH58" s="73"/>
      <c r="LI58" s="73"/>
      <c r="LJ58" s="73"/>
      <c r="LK58" s="73"/>
      <c r="LL58" s="73"/>
      <c r="LM58" s="73"/>
      <c r="LN58" s="73"/>
      <c r="LO58" s="73"/>
      <c r="LP58" s="73"/>
      <c r="LQ58" s="73"/>
      <c r="LR58" s="73"/>
      <c r="LS58" s="73"/>
      <c r="LT58" s="73"/>
      <c r="LU58" s="73"/>
      <c r="LV58" s="73"/>
      <c r="LW58" s="73"/>
      <c r="LX58" s="73"/>
      <c r="LY58" s="73"/>
      <c r="LZ58" s="73"/>
      <c r="MA58" s="73"/>
      <c r="MB58" s="73"/>
      <c r="MC58" s="73"/>
      <c r="MD58" s="73"/>
      <c r="ME58" s="73"/>
      <c r="MF58" s="73"/>
      <c r="MG58" s="73"/>
      <c r="MH58" s="73"/>
      <c r="MI58" s="73"/>
      <c r="MJ58" s="73"/>
      <c r="MK58" s="73"/>
      <c r="ML58" s="73"/>
      <c r="MM58" s="73"/>
      <c r="MN58" s="73"/>
      <c r="MO58" s="73"/>
      <c r="MP58" s="73"/>
      <c r="MQ58" s="73"/>
      <c r="MR58" s="73"/>
      <c r="MS58" s="73"/>
      <c r="MT58" s="73"/>
      <c r="MU58" s="73"/>
      <c r="MV58" s="73"/>
      <c r="MW58" s="73"/>
      <c r="MX58" s="73"/>
      <c r="MY58" s="73"/>
      <c r="MZ58" s="73"/>
      <c r="NA58" s="73"/>
      <c r="NB58" s="73"/>
      <c r="NC58" s="73"/>
      <c r="ND58" s="73"/>
      <c r="NE58" s="73"/>
      <c r="NF58" s="73"/>
      <c r="NG58" s="73"/>
      <c r="NH58" s="73"/>
      <c r="NI58" s="73"/>
      <c r="NJ58" s="73"/>
      <c r="NK58" s="73"/>
      <c r="NL58" s="73"/>
      <c r="NM58" s="73"/>
      <c r="NN58" s="73"/>
      <c r="NO58" s="73"/>
      <c r="NP58" s="73"/>
      <c r="NQ58" s="73"/>
      <c r="NR58" s="73"/>
      <c r="NS58" s="73"/>
      <c r="NT58" s="73"/>
      <c r="NU58" s="73"/>
      <c r="NV58" s="73"/>
      <c r="NW58" s="73"/>
      <c r="NX58" s="73"/>
      <c r="NY58" s="73"/>
      <c r="NZ58" s="73"/>
      <c r="OA58" s="73"/>
      <c r="OB58" s="73"/>
      <c r="OC58" s="73"/>
      <c r="OD58" s="73"/>
      <c r="OE58" s="73"/>
      <c r="OF58" s="73"/>
      <c r="OG58" s="73"/>
      <c r="OH58" s="73"/>
      <c r="OI58" s="73"/>
      <c r="OJ58" s="73"/>
      <c r="OK58" s="73"/>
      <c r="OL58" s="73"/>
      <c r="OM58" s="73"/>
      <c r="ON58" s="73"/>
      <c r="OO58" s="73"/>
      <c r="OP58" s="73"/>
      <c r="OQ58" s="73"/>
      <c r="OR58" s="73"/>
      <c r="OS58" s="73"/>
      <c r="OT58" s="73"/>
      <c r="OU58" s="73"/>
      <c r="OV58" s="73"/>
      <c r="OW58" s="73"/>
      <c r="OX58" s="73"/>
      <c r="OY58" s="73"/>
      <c r="OZ58" s="73"/>
      <c r="PA58" s="73"/>
      <c r="PB58" s="73"/>
      <c r="PC58" s="73"/>
      <c r="PD58" s="73"/>
      <c r="PE58" s="73"/>
      <c r="PF58" s="73"/>
      <c r="PG58" s="73"/>
      <c r="PH58" s="73"/>
      <c r="PI58" s="73"/>
      <c r="PJ58" s="73"/>
      <c r="PK58" s="73"/>
      <c r="PL58" s="73"/>
      <c r="PM58" s="73"/>
      <c r="PN58" s="73"/>
      <c r="PO58" s="73"/>
      <c r="PP58" s="73"/>
      <c r="PQ58" s="73"/>
      <c r="PR58" s="73"/>
      <c r="PS58" s="73"/>
      <c r="PT58" s="73"/>
      <c r="PU58" s="73"/>
      <c r="PV58" s="73"/>
      <c r="PW58" s="73"/>
      <c r="PX58" s="73"/>
      <c r="PY58" s="73"/>
      <c r="PZ58" s="73"/>
      <c r="QA58" s="73"/>
      <c r="QB58" s="73"/>
      <c r="QC58" s="73"/>
      <c r="QD58" s="73"/>
      <c r="QE58" s="73"/>
      <c r="QF58" s="73"/>
      <c r="QG58" s="73"/>
      <c r="QH58" s="73"/>
      <c r="QI58" s="73"/>
      <c r="QJ58" s="73"/>
      <c r="QK58" s="73"/>
      <c r="QL58" s="73"/>
      <c r="QM58" s="73"/>
      <c r="QN58" s="73"/>
      <c r="QO58" s="73"/>
      <c r="QP58" s="73"/>
      <c r="QQ58" s="73"/>
      <c r="QR58" s="73"/>
      <c r="QS58" s="73"/>
      <c r="QT58" s="73"/>
      <c r="QU58" s="73"/>
      <c r="QV58" s="73"/>
      <c r="QW58" s="73"/>
      <c r="QX58" s="73"/>
      <c r="QY58" s="73"/>
      <c r="QZ58" s="73"/>
      <c r="RA58" s="73"/>
      <c r="RB58" s="73"/>
      <c r="RC58" s="73"/>
      <c r="RD58" s="73"/>
      <c r="RE58" s="73"/>
      <c r="RF58" s="73"/>
      <c r="RG58" s="73"/>
      <c r="RH58" s="73"/>
      <c r="RI58" s="73"/>
      <c r="RJ58" s="73"/>
      <c r="RK58" s="73"/>
      <c r="RL58" s="73"/>
      <c r="RM58" s="73"/>
      <c r="RN58" s="73"/>
      <c r="RO58" s="73"/>
      <c r="RP58" s="73"/>
      <c r="RQ58" s="73"/>
      <c r="RR58" s="73"/>
      <c r="RS58" s="73"/>
      <c r="RT58" s="73"/>
      <c r="RU58" s="73"/>
      <c r="RV58" s="73"/>
      <c r="RW58" s="73"/>
      <c r="RX58" s="73"/>
      <c r="RY58" s="73"/>
      <c r="RZ58" s="73"/>
      <c r="SA58" s="73"/>
      <c r="SB58" s="73"/>
      <c r="SC58" s="73"/>
      <c r="SD58" s="73"/>
      <c r="SE58" s="73"/>
      <c r="SF58" s="73"/>
      <c r="SG58" s="73"/>
      <c r="SH58" s="73"/>
      <c r="SI58" s="73"/>
      <c r="SJ58" s="73"/>
      <c r="SK58" s="73"/>
      <c r="SL58" s="73"/>
      <c r="SM58" s="73"/>
      <c r="SN58" s="73"/>
      <c r="SO58" s="73"/>
      <c r="SP58" s="73"/>
      <c r="SQ58" s="73"/>
      <c r="SR58" s="73"/>
      <c r="SS58" s="73"/>
      <c r="ST58" s="73"/>
      <c r="SU58" s="73"/>
      <c r="SV58" s="73"/>
      <c r="SW58" s="73"/>
      <c r="SX58" s="73"/>
      <c r="SY58" s="73"/>
    </row>
    <row r="59" spans="1:519">
      <c r="A59" s="71" t="s">
        <v>146</v>
      </c>
      <c r="B59" s="72">
        <f>SUM(B60:B72)</f>
        <v>100.83937484857499</v>
      </c>
      <c r="C59" s="72">
        <f>SUM(C60:C72)</f>
        <v>1.4481571394250001</v>
      </c>
      <c r="D59" s="72">
        <f>SUM(D60:D72)</f>
        <v>2.0728249726499999</v>
      </c>
      <c r="E59" s="72">
        <f>SUM(E60:E72)/1000</f>
        <v>3.1551723330749998E-3</v>
      </c>
      <c r="F59" s="72">
        <f t="shared" ref="F59:AA59" si="75">SUM(F60:F72)</f>
        <v>0.91423705927499999</v>
      </c>
      <c r="G59" s="72">
        <f t="shared" si="75"/>
        <v>15.934236198300001</v>
      </c>
      <c r="H59" s="72">
        <f t="shared" si="75"/>
        <v>19.815225209325003</v>
      </c>
      <c r="I59" s="72">
        <f t="shared" si="75"/>
        <v>1.1119326003000001</v>
      </c>
      <c r="J59" s="72">
        <f t="shared" si="75"/>
        <v>3.4053457513500005</v>
      </c>
      <c r="K59" s="72">
        <f t="shared" si="75"/>
        <v>2.99986065E-3</v>
      </c>
      <c r="L59" s="72">
        <f t="shared" si="75"/>
        <v>3.0041045473499994</v>
      </c>
      <c r="M59" s="72">
        <f t="shared" si="75"/>
        <v>0.66660289312499998</v>
      </c>
      <c r="N59" s="72">
        <f t="shared" si="75"/>
        <v>0.57213877725000006</v>
      </c>
      <c r="O59" s="72">
        <f t="shared" si="75"/>
        <v>9.5062513274999996E-2</v>
      </c>
      <c r="P59" s="72">
        <f t="shared" si="75"/>
        <v>1.5617148565499999</v>
      </c>
      <c r="Q59" s="72">
        <f t="shared" si="75"/>
        <v>3.2218975800000001E-2</v>
      </c>
      <c r="R59" s="72">
        <f t="shared" si="75"/>
        <v>5.9052375000000004E-3</v>
      </c>
      <c r="S59" s="72">
        <f t="shared" si="75"/>
        <v>4.2883834725E-2</v>
      </c>
      <c r="T59" s="72">
        <f t="shared" si="75"/>
        <v>4.9170944249999999E-3</v>
      </c>
      <c r="U59" s="72">
        <f t="shared" si="75"/>
        <v>6.3776564999999989E-4</v>
      </c>
      <c r="V59" s="72">
        <f t="shared" si="75"/>
        <v>3.2990593499999998E-2</v>
      </c>
      <c r="W59" s="72">
        <f t="shared" si="75"/>
        <v>5.2844001974999999E-2</v>
      </c>
      <c r="X59" s="72">
        <f t="shared" si="75"/>
        <v>0</v>
      </c>
      <c r="Y59" s="72">
        <f t="shared" si="75"/>
        <v>1.6928347499999999E-3</v>
      </c>
      <c r="Z59" s="72">
        <f t="shared" si="75"/>
        <v>0</v>
      </c>
      <c r="AA59" s="72">
        <f t="shared" si="75"/>
        <v>0</v>
      </c>
      <c r="AB59" s="72"/>
      <c r="AD59" s="73">
        <f t="shared" ref="AD59:CO59" si="76">SUM(AD60:AD72)</f>
        <v>6638.39241975</v>
      </c>
      <c r="AE59" s="73">
        <f t="shared" si="76"/>
        <v>43263.46275975</v>
      </c>
      <c r="AF59" s="73">
        <f t="shared" si="76"/>
        <v>38054.885811749999</v>
      </c>
      <c r="AG59" s="73">
        <f t="shared" si="76"/>
        <v>9910.8782009999995</v>
      </c>
      <c r="AH59" s="73">
        <f t="shared" si="76"/>
        <v>127.34054145000002</v>
      </c>
      <c r="AI59" s="73">
        <f t="shared" si="76"/>
        <v>569.27670547499997</v>
      </c>
      <c r="AJ59" s="73">
        <f t="shared" si="76"/>
        <v>180.89710875</v>
      </c>
      <c r="AK59" s="73">
        <f t="shared" si="76"/>
        <v>30.872581650000001</v>
      </c>
      <c r="AL59" s="73">
        <f t="shared" si="76"/>
        <v>0</v>
      </c>
      <c r="AM59" s="73">
        <f t="shared" si="76"/>
        <v>154.04796225000001</v>
      </c>
      <c r="AN59" s="73">
        <f t="shared" si="76"/>
        <v>1724.486823</v>
      </c>
      <c r="AO59" s="73">
        <f t="shared" si="76"/>
        <v>184.83393375</v>
      </c>
      <c r="AP59" s="73">
        <f t="shared" si="76"/>
        <v>965.07328050000001</v>
      </c>
      <c r="AQ59" s="73">
        <f t="shared" si="76"/>
        <v>338.48821350000003</v>
      </c>
      <c r="AR59" s="73">
        <f t="shared" si="76"/>
        <v>14.652862649999999</v>
      </c>
      <c r="AS59" s="73">
        <f t="shared" si="76"/>
        <v>11.810475</v>
      </c>
      <c r="AT59" s="73">
        <f t="shared" si="76"/>
        <v>68.851132425000003</v>
      </c>
      <c r="AU59" s="73">
        <f t="shared" si="76"/>
        <v>17.609418224999999</v>
      </c>
      <c r="AV59" s="73">
        <f t="shared" si="76"/>
        <v>16.562222774999999</v>
      </c>
      <c r="AW59" s="73">
        <f t="shared" si="76"/>
        <v>9.8420624999999998E-2</v>
      </c>
      <c r="AX59" s="73">
        <f t="shared" si="76"/>
        <v>4.5588433500000001</v>
      </c>
      <c r="AY59" s="73">
        <f t="shared" si="76"/>
        <v>0</v>
      </c>
      <c r="AZ59" s="73">
        <f t="shared" si="76"/>
        <v>0</v>
      </c>
      <c r="BA59" s="73">
        <f t="shared" si="76"/>
        <v>10.452270374999999</v>
      </c>
      <c r="BB59" s="73">
        <f t="shared" si="76"/>
        <v>0</v>
      </c>
      <c r="BC59" s="73">
        <f t="shared" si="76"/>
        <v>413.366625</v>
      </c>
      <c r="BD59" s="73">
        <f t="shared" si="76"/>
        <v>629.89200000000005</v>
      </c>
      <c r="BE59" s="73">
        <f t="shared" si="76"/>
        <v>0</v>
      </c>
      <c r="BF59" s="73">
        <f t="shared" si="76"/>
        <v>0</v>
      </c>
      <c r="BG59" s="73">
        <f t="shared" si="76"/>
        <v>1.5629195250000001</v>
      </c>
      <c r="BH59" s="73">
        <f t="shared" si="76"/>
        <v>11.515213125000001</v>
      </c>
      <c r="BI59" s="73">
        <f t="shared" si="76"/>
        <v>406.16223525000004</v>
      </c>
      <c r="BJ59" s="73">
        <f t="shared" si="76"/>
        <v>610.32597974999999</v>
      </c>
      <c r="BK59" s="73">
        <f t="shared" si="76"/>
        <v>0</v>
      </c>
      <c r="BL59" s="73">
        <f t="shared" si="76"/>
        <v>0</v>
      </c>
      <c r="BM59" s="73">
        <f t="shared" si="76"/>
        <v>0</v>
      </c>
      <c r="BN59" s="73">
        <f t="shared" si="76"/>
        <v>0</v>
      </c>
      <c r="BO59" s="73">
        <f t="shared" si="76"/>
        <v>227.86343099999999</v>
      </c>
      <c r="BP59" s="73">
        <f t="shared" si="76"/>
        <v>1432.8861952500001</v>
      </c>
      <c r="BQ59" s="73">
        <f t="shared" si="76"/>
        <v>10.389281174999999</v>
      </c>
      <c r="BR59" s="73">
        <f t="shared" si="76"/>
        <v>0</v>
      </c>
      <c r="BS59" s="73">
        <f t="shared" si="76"/>
        <v>1.4841830250000001</v>
      </c>
      <c r="BT59" s="73">
        <f t="shared" si="76"/>
        <v>18.384972749999999</v>
      </c>
      <c r="BU59" s="73">
        <f t="shared" si="76"/>
        <v>409.56758887500001</v>
      </c>
      <c r="BV59" s="73">
        <f t="shared" si="76"/>
        <v>6.4957612500000002</v>
      </c>
      <c r="BW59" s="73">
        <f t="shared" si="76"/>
        <v>12.9915225</v>
      </c>
      <c r="BX59" s="73">
        <f t="shared" si="76"/>
        <v>310.89107025000004</v>
      </c>
      <c r="BY59" s="73">
        <f t="shared" si="76"/>
        <v>724.21832700000004</v>
      </c>
      <c r="BZ59" s="73">
        <f t="shared" si="76"/>
        <v>870.31390275000001</v>
      </c>
      <c r="CA59" s="73">
        <f t="shared" si="76"/>
        <v>0</v>
      </c>
      <c r="CB59" s="73">
        <f t="shared" si="76"/>
        <v>0</v>
      </c>
      <c r="CC59" s="73">
        <f t="shared" si="76"/>
        <v>0</v>
      </c>
      <c r="CD59" s="73">
        <f t="shared" si="76"/>
        <v>2.8975031999999996</v>
      </c>
      <c r="CE59" s="73">
        <f t="shared" si="76"/>
        <v>0</v>
      </c>
      <c r="CF59" s="73">
        <f t="shared" si="76"/>
        <v>3.2321333249999999</v>
      </c>
      <c r="CG59" s="73">
        <f t="shared" si="76"/>
        <v>2.7951457500000001</v>
      </c>
      <c r="CH59" s="73">
        <f t="shared" si="76"/>
        <v>2.0471490000000001</v>
      </c>
      <c r="CI59" s="73">
        <f t="shared" si="76"/>
        <v>6.9288119999999997</v>
      </c>
      <c r="CJ59" s="73">
        <f t="shared" si="76"/>
        <v>19.369178999999999</v>
      </c>
      <c r="CK59" s="73">
        <f t="shared" si="76"/>
        <v>6.6532342499999997</v>
      </c>
      <c r="CL59" s="73">
        <f t="shared" si="76"/>
        <v>6.5744977499999999</v>
      </c>
      <c r="CM59" s="73">
        <f t="shared" si="76"/>
        <v>0</v>
      </c>
      <c r="CN59" s="73">
        <f t="shared" si="76"/>
        <v>0</v>
      </c>
      <c r="CO59" s="73">
        <f t="shared" si="76"/>
        <v>3.9761932500000001</v>
      </c>
      <c r="CP59" s="73">
        <f t="shared" ref="CP59:FA59" si="77">SUM(CP60:CP72)</f>
        <v>6.4563930000000003</v>
      </c>
      <c r="CQ59" s="73">
        <f t="shared" si="77"/>
        <v>18.030658500000001</v>
      </c>
      <c r="CR59" s="73">
        <f t="shared" si="77"/>
        <v>0.7243757999999999</v>
      </c>
      <c r="CS59" s="73">
        <f t="shared" si="77"/>
        <v>0</v>
      </c>
      <c r="CT59" s="73">
        <f t="shared" si="77"/>
        <v>8179.6987755</v>
      </c>
      <c r="CU59" s="73">
        <f t="shared" si="77"/>
        <v>1410.9580800000001</v>
      </c>
      <c r="CV59" s="73">
        <f t="shared" si="77"/>
        <v>2889.35397225</v>
      </c>
      <c r="CW59" s="73">
        <f t="shared" si="77"/>
        <v>3418.4632522500001</v>
      </c>
      <c r="CX59" s="73">
        <f t="shared" si="77"/>
        <v>0</v>
      </c>
      <c r="CY59" s="73">
        <f t="shared" si="77"/>
        <v>3253.3134435000002</v>
      </c>
      <c r="CZ59" s="73">
        <f t="shared" si="77"/>
        <v>0</v>
      </c>
      <c r="DA59" s="73">
        <f t="shared" si="77"/>
        <v>0</v>
      </c>
      <c r="DB59" s="73">
        <f t="shared" si="77"/>
        <v>0</v>
      </c>
      <c r="DC59" s="73">
        <f t="shared" si="77"/>
        <v>46.631692125000001</v>
      </c>
      <c r="DD59" s="73">
        <f t="shared" si="77"/>
        <v>1717.987124925</v>
      </c>
      <c r="DE59" s="73">
        <f t="shared" si="77"/>
        <v>11583.583964775</v>
      </c>
      <c r="DF59" s="73">
        <f t="shared" si="77"/>
        <v>2997.22297725</v>
      </c>
      <c r="DG59" s="73">
        <f t="shared" si="77"/>
        <v>0</v>
      </c>
      <c r="DH59" s="73">
        <f t="shared" si="77"/>
        <v>0</v>
      </c>
      <c r="DI59" s="73">
        <f t="shared" si="77"/>
        <v>216.48600675</v>
      </c>
      <c r="DJ59" s="73">
        <f t="shared" si="77"/>
        <v>82.673325000000006</v>
      </c>
      <c r="DK59" s="73">
        <f t="shared" si="77"/>
        <v>393.6825</v>
      </c>
      <c r="DL59" s="73">
        <f t="shared" si="77"/>
        <v>0</v>
      </c>
      <c r="DM59" s="73">
        <f t="shared" si="77"/>
        <v>0</v>
      </c>
      <c r="DN59" s="73">
        <f t="shared" si="77"/>
        <v>0</v>
      </c>
      <c r="DO59" s="73">
        <f t="shared" si="77"/>
        <v>4.2517709999999997</v>
      </c>
      <c r="DP59" s="73">
        <f t="shared" si="77"/>
        <v>0.25195680000000004</v>
      </c>
      <c r="DQ59" s="73">
        <f t="shared" si="77"/>
        <v>9.4483799999999993E-2</v>
      </c>
      <c r="DR59" s="73">
        <f t="shared" si="77"/>
        <v>0.71256532500000003</v>
      </c>
      <c r="DS59" s="73">
        <f t="shared" si="77"/>
        <v>0</v>
      </c>
      <c r="DT59" s="73">
        <f t="shared" si="77"/>
        <v>629.85263175</v>
      </c>
      <c r="DU59" s="73">
        <f t="shared" si="77"/>
        <v>0.41336662499999999</v>
      </c>
      <c r="DV59" s="73">
        <f t="shared" si="77"/>
        <v>0.44879805</v>
      </c>
      <c r="DW59" s="73">
        <f t="shared" si="77"/>
        <v>787.32563174999996</v>
      </c>
      <c r="DX59" s="73">
        <f t="shared" si="77"/>
        <v>4.8934734749999995</v>
      </c>
      <c r="DY59" s="73">
        <f t="shared" si="77"/>
        <v>2134.2945582000002</v>
      </c>
      <c r="DZ59" s="73">
        <f t="shared" si="77"/>
        <v>0</v>
      </c>
      <c r="EA59" s="73">
        <f t="shared" si="77"/>
        <v>0.93696435</v>
      </c>
      <c r="EB59" s="73">
        <f t="shared" si="77"/>
        <v>0.177157125</v>
      </c>
      <c r="EC59" s="73">
        <f t="shared" si="77"/>
        <v>0</v>
      </c>
      <c r="ED59" s="73">
        <f t="shared" si="77"/>
        <v>476.31645674999999</v>
      </c>
      <c r="EE59" s="73">
        <f t="shared" si="77"/>
        <v>0</v>
      </c>
      <c r="EF59" s="73">
        <f t="shared" si="77"/>
        <v>0.95271165000000002</v>
      </c>
      <c r="EG59" s="73">
        <f t="shared" si="77"/>
        <v>0</v>
      </c>
      <c r="EH59" s="73">
        <f t="shared" si="77"/>
        <v>0</v>
      </c>
      <c r="EI59" s="73">
        <f t="shared" si="77"/>
        <v>0</v>
      </c>
      <c r="EJ59" s="73">
        <f t="shared" si="77"/>
        <v>0</v>
      </c>
      <c r="EK59" s="73">
        <f t="shared" si="77"/>
        <v>0</v>
      </c>
      <c r="EL59" s="73">
        <f t="shared" si="77"/>
        <v>0</v>
      </c>
      <c r="EM59" s="73">
        <f t="shared" si="77"/>
        <v>2.2046220000000001</v>
      </c>
      <c r="EN59" s="73">
        <f t="shared" si="77"/>
        <v>0.79523864999999994</v>
      </c>
      <c r="EO59" s="73">
        <f t="shared" si="77"/>
        <v>0</v>
      </c>
      <c r="EP59" s="73">
        <f t="shared" si="77"/>
        <v>0</v>
      </c>
      <c r="EQ59" s="73">
        <f t="shared" si="77"/>
        <v>0</v>
      </c>
      <c r="ER59" s="73">
        <f t="shared" si="77"/>
        <v>0</v>
      </c>
      <c r="ES59" s="73">
        <f t="shared" si="77"/>
        <v>0</v>
      </c>
      <c r="ET59" s="73">
        <f t="shared" si="77"/>
        <v>0</v>
      </c>
      <c r="EU59" s="73">
        <f t="shared" si="77"/>
        <v>238.17791249999999</v>
      </c>
      <c r="EV59" s="73">
        <f t="shared" si="77"/>
        <v>231.64278300000001</v>
      </c>
      <c r="EW59" s="73">
        <f t="shared" si="77"/>
        <v>0</v>
      </c>
      <c r="EX59" s="73">
        <f t="shared" si="77"/>
        <v>0</v>
      </c>
      <c r="EY59" s="73">
        <f t="shared" si="77"/>
        <v>458.36453475000002</v>
      </c>
      <c r="EZ59" s="73">
        <f t="shared" si="77"/>
        <v>14.873324849999999</v>
      </c>
      <c r="FA59" s="73">
        <f t="shared" si="77"/>
        <v>1558.94333175</v>
      </c>
      <c r="FB59" s="73">
        <f t="shared" ref="FB59:HM59" si="78">SUM(FB60:FB72)</f>
        <v>0.11810475000000001</v>
      </c>
      <c r="FC59" s="73">
        <f t="shared" si="78"/>
        <v>0</v>
      </c>
      <c r="FD59" s="73">
        <f t="shared" si="78"/>
        <v>0</v>
      </c>
      <c r="FE59" s="73">
        <f t="shared" si="78"/>
        <v>501.98455575000003</v>
      </c>
      <c r="FF59" s="73">
        <f t="shared" si="78"/>
        <v>0.77949135000000003</v>
      </c>
      <c r="FG59" s="73">
        <f t="shared" si="78"/>
        <v>0</v>
      </c>
      <c r="FH59" s="73">
        <f t="shared" si="78"/>
        <v>40.029636599999996</v>
      </c>
      <c r="FI59" s="73">
        <f t="shared" si="78"/>
        <v>270.16855244999999</v>
      </c>
      <c r="FJ59" s="73">
        <f t="shared" si="78"/>
        <v>72.595053000000007</v>
      </c>
      <c r="FK59" s="73">
        <f t="shared" si="78"/>
        <v>27.199523925000001</v>
      </c>
      <c r="FL59" s="73">
        <f t="shared" si="78"/>
        <v>255.322785375</v>
      </c>
      <c r="FM59" s="73">
        <f t="shared" si="78"/>
        <v>0.50785042499999999</v>
      </c>
      <c r="FN59" s="73">
        <f t="shared" si="78"/>
        <v>0</v>
      </c>
      <c r="FO59" s="73">
        <f t="shared" si="78"/>
        <v>0</v>
      </c>
      <c r="FP59" s="73">
        <f t="shared" si="78"/>
        <v>0</v>
      </c>
      <c r="FQ59" s="73">
        <f t="shared" si="78"/>
        <v>0</v>
      </c>
      <c r="FR59" s="73">
        <f t="shared" si="78"/>
        <v>0</v>
      </c>
      <c r="FS59" s="73">
        <f t="shared" si="78"/>
        <v>0</v>
      </c>
      <c r="FT59" s="73">
        <f t="shared" si="78"/>
        <v>0</v>
      </c>
      <c r="FU59" s="73">
        <f t="shared" si="78"/>
        <v>0</v>
      </c>
      <c r="FV59" s="73">
        <f t="shared" si="78"/>
        <v>0</v>
      </c>
      <c r="FW59" s="73">
        <f t="shared" si="78"/>
        <v>4.7241900000000001</v>
      </c>
      <c r="FX59" s="73">
        <f t="shared" si="78"/>
        <v>368.91987075000003</v>
      </c>
      <c r="FY59" s="73">
        <f t="shared" si="78"/>
        <v>0</v>
      </c>
      <c r="FZ59" s="73">
        <f t="shared" si="78"/>
        <v>0</v>
      </c>
      <c r="GA59" s="73">
        <f t="shared" si="78"/>
        <v>161.80350749999999</v>
      </c>
      <c r="GB59" s="73">
        <f t="shared" si="78"/>
        <v>11.574265500000001</v>
      </c>
      <c r="GC59" s="73">
        <f t="shared" si="78"/>
        <v>25.116943500000001</v>
      </c>
      <c r="GD59" s="73">
        <f t="shared" si="78"/>
        <v>34.329113999999997</v>
      </c>
      <c r="GE59" s="73">
        <f t="shared" si="78"/>
        <v>14.7237255</v>
      </c>
      <c r="GF59" s="73">
        <f t="shared" si="78"/>
        <v>0</v>
      </c>
      <c r="GG59" s="73">
        <f t="shared" si="78"/>
        <v>0</v>
      </c>
      <c r="GH59" s="73">
        <f t="shared" si="78"/>
        <v>22.754848500000001</v>
      </c>
      <c r="GI59" s="73">
        <f t="shared" si="78"/>
        <v>3.3463012500000002</v>
      </c>
      <c r="GJ59" s="73">
        <f t="shared" si="78"/>
        <v>7.0351062750000004</v>
      </c>
      <c r="GK59" s="73">
        <f t="shared" si="78"/>
        <v>12.87341775</v>
      </c>
      <c r="GL59" s="73">
        <f t="shared" si="78"/>
        <v>0</v>
      </c>
      <c r="GM59" s="73">
        <f t="shared" si="78"/>
        <v>0</v>
      </c>
      <c r="GN59" s="73">
        <f t="shared" si="78"/>
        <v>0</v>
      </c>
      <c r="GO59" s="73">
        <f t="shared" si="78"/>
        <v>0</v>
      </c>
      <c r="GP59" s="73">
        <f t="shared" si="78"/>
        <v>302.23005525000002</v>
      </c>
      <c r="GQ59" s="73">
        <f t="shared" si="78"/>
        <v>891.69086249999998</v>
      </c>
      <c r="GR59" s="73">
        <f t="shared" si="78"/>
        <v>0</v>
      </c>
      <c r="GS59" s="73">
        <f t="shared" si="78"/>
        <v>0</v>
      </c>
      <c r="GT59" s="73">
        <f t="shared" si="78"/>
        <v>0</v>
      </c>
      <c r="GU59" s="73">
        <f t="shared" si="78"/>
        <v>20.014818299999998</v>
      </c>
      <c r="GV59" s="73">
        <f t="shared" si="78"/>
        <v>52.025142375000001</v>
      </c>
      <c r="GW59" s="73">
        <f t="shared" si="78"/>
        <v>295.75397812499995</v>
      </c>
      <c r="GX59" s="73">
        <f t="shared" si="78"/>
        <v>0</v>
      </c>
      <c r="GY59" s="73">
        <f t="shared" si="78"/>
        <v>0</v>
      </c>
      <c r="GZ59" s="73">
        <f t="shared" si="78"/>
        <v>0</v>
      </c>
      <c r="HA59" s="73">
        <f t="shared" si="78"/>
        <v>0</v>
      </c>
      <c r="HB59" s="73">
        <f t="shared" si="78"/>
        <v>0</v>
      </c>
      <c r="HC59" s="73">
        <f t="shared" si="78"/>
        <v>0</v>
      </c>
      <c r="HD59" s="73">
        <f t="shared" si="78"/>
        <v>0</v>
      </c>
      <c r="HE59" s="73">
        <f t="shared" si="78"/>
        <v>0</v>
      </c>
      <c r="HF59" s="73">
        <f t="shared" si="78"/>
        <v>2.1928115250000002</v>
      </c>
      <c r="HG59" s="73">
        <f t="shared" si="78"/>
        <v>29.59705035</v>
      </c>
      <c r="HH59" s="73">
        <f t="shared" si="78"/>
        <v>0.42911392500000001</v>
      </c>
      <c r="HI59" s="73">
        <f t="shared" si="78"/>
        <v>0</v>
      </c>
      <c r="HJ59" s="73">
        <f t="shared" si="78"/>
        <v>0</v>
      </c>
      <c r="HK59" s="73">
        <f t="shared" si="78"/>
        <v>0</v>
      </c>
      <c r="HL59" s="73">
        <f t="shared" si="78"/>
        <v>0</v>
      </c>
      <c r="HM59" s="73">
        <f t="shared" si="78"/>
        <v>0</v>
      </c>
      <c r="HN59" s="73">
        <f t="shared" ref="HN59:JY59" si="79">SUM(HN60:HN72)</f>
        <v>0</v>
      </c>
      <c r="HO59" s="73">
        <f t="shared" si="79"/>
        <v>0</v>
      </c>
      <c r="HP59" s="73">
        <f t="shared" si="79"/>
        <v>0</v>
      </c>
      <c r="HQ59" s="73">
        <f t="shared" si="79"/>
        <v>0</v>
      </c>
      <c r="HR59" s="73">
        <f t="shared" si="79"/>
        <v>0</v>
      </c>
      <c r="HS59" s="73">
        <f t="shared" si="79"/>
        <v>0</v>
      </c>
      <c r="HT59" s="73">
        <f t="shared" si="79"/>
        <v>0</v>
      </c>
      <c r="HU59" s="73">
        <f t="shared" si="79"/>
        <v>5.9052375000000001</v>
      </c>
      <c r="HV59" s="73">
        <f t="shared" si="79"/>
        <v>0</v>
      </c>
      <c r="HW59" s="73">
        <f t="shared" si="79"/>
        <v>0</v>
      </c>
      <c r="HX59" s="73">
        <f t="shared" si="79"/>
        <v>0</v>
      </c>
      <c r="HY59" s="73">
        <f t="shared" si="79"/>
        <v>0</v>
      </c>
      <c r="HZ59" s="73">
        <f t="shared" si="79"/>
        <v>0</v>
      </c>
      <c r="IA59" s="73">
        <f t="shared" si="79"/>
        <v>0</v>
      </c>
      <c r="IB59" s="73">
        <f t="shared" si="79"/>
        <v>0</v>
      </c>
      <c r="IC59" s="73">
        <f t="shared" si="79"/>
        <v>0</v>
      </c>
      <c r="ID59" s="73">
        <f t="shared" si="79"/>
        <v>21.837568275000002</v>
      </c>
      <c r="IE59" s="73">
        <f t="shared" si="79"/>
        <v>8.704320075</v>
      </c>
      <c r="IF59" s="73">
        <f t="shared" si="79"/>
        <v>12.326199075</v>
      </c>
      <c r="IG59" s="73">
        <f t="shared" si="79"/>
        <v>0</v>
      </c>
      <c r="IH59" s="73">
        <f t="shared" si="79"/>
        <v>0</v>
      </c>
      <c r="II59" s="73">
        <f t="shared" si="79"/>
        <v>0</v>
      </c>
      <c r="IJ59" s="73">
        <f t="shared" si="79"/>
        <v>0</v>
      </c>
      <c r="IK59" s="73">
        <f t="shared" si="79"/>
        <v>1.5747299999999999E-2</v>
      </c>
      <c r="IL59" s="73">
        <f t="shared" si="79"/>
        <v>0</v>
      </c>
      <c r="IM59" s="73">
        <f t="shared" si="79"/>
        <v>0</v>
      </c>
      <c r="IN59" s="73">
        <f t="shared" si="79"/>
        <v>0</v>
      </c>
      <c r="IO59" s="73">
        <f t="shared" si="79"/>
        <v>0</v>
      </c>
      <c r="IP59" s="73">
        <f t="shared" si="79"/>
        <v>4.3305075000000004</v>
      </c>
      <c r="IQ59" s="73">
        <f t="shared" si="79"/>
        <v>0.40549297499999998</v>
      </c>
      <c r="IR59" s="73">
        <f t="shared" si="79"/>
        <v>0.18109395</v>
      </c>
      <c r="IS59" s="73">
        <f t="shared" si="79"/>
        <v>0</v>
      </c>
      <c r="IT59" s="73">
        <f t="shared" si="79"/>
        <v>0</v>
      </c>
      <c r="IU59" s="73">
        <f t="shared" si="79"/>
        <v>0</v>
      </c>
      <c r="IV59" s="73">
        <f t="shared" si="79"/>
        <v>0</v>
      </c>
      <c r="IW59" s="73">
        <f t="shared" si="79"/>
        <v>0</v>
      </c>
      <c r="IX59" s="73">
        <f t="shared" si="79"/>
        <v>0</v>
      </c>
      <c r="IY59" s="73">
        <f t="shared" si="79"/>
        <v>0</v>
      </c>
      <c r="IZ59" s="73">
        <f t="shared" si="79"/>
        <v>0</v>
      </c>
      <c r="JA59" s="73">
        <f t="shared" si="79"/>
        <v>0</v>
      </c>
      <c r="JB59" s="73">
        <f t="shared" si="79"/>
        <v>0.21652537499999999</v>
      </c>
      <c r="JC59" s="73">
        <f t="shared" si="79"/>
        <v>0</v>
      </c>
      <c r="JD59" s="73">
        <f t="shared" si="79"/>
        <v>1.5747299999999999E-2</v>
      </c>
      <c r="JE59" s="73">
        <f t="shared" si="79"/>
        <v>0.21258854999999999</v>
      </c>
      <c r="JF59" s="73">
        <f t="shared" si="79"/>
        <v>0.19290442499999999</v>
      </c>
      <c r="JG59" s="73">
        <f t="shared" si="79"/>
        <v>0</v>
      </c>
      <c r="JH59" s="73">
        <f t="shared" si="79"/>
        <v>0</v>
      </c>
      <c r="JI59" s="73">
        <f t="shared" si="79"/>
        <v>0</v>
      </c>
      <c r="JJ59" s="73">
        <f t="shared" si="79"/>
        <v>0</v>
      </c>
      <c r="JK59" s="73">
        <f t="shared" si="79"/>
        <v>0</v>
      </c>
      <c r="JL59" s="73">
        <f t="shared" si="79"/>
        <v>3.9368249999999997E-3</v>
      </c>
      <c r="JM59" s="73">
        <f t="shared" si="79"/>
        <v>0.39368249999999999</v>
      </c>
      <c r="JN59" s="73">
        <f t="shared" si="79"/>
        <v>14.381221725</v>
      </c>
      <c r="JO59" s="73">
        <f t="shared" si="79"/>
        <v>18.211752449999999</v>
      </c>
      <c r="JP59" s="73">
        <f t="shared" si="79"/>
        <v>0</v>
      </c>
      <c r="JQ59" s="73">
        <f t="shared" si="79"/>
        <v>0</v>
      </c>
      <c r="JR59" s="73">
        <f t="shared" si="79"/>
        <v>0</v>
      </c>
      <c r="JS59" s="73">
        <f t="shared" si="79"/>
        <v>0</v>
      </c>
      <c r="JT59" s="73">
        <f t="shared" si="79"/>
        <v>0</v>
      </c>
      <c r="JU59" s="73">
        <f t="shared" si="79"/>
        <v>0</v>
      </c>
      <c r="JV59" s="73">
        <f t="shared" si="79"/>
        <v>0</v>
      </c>
      <c r="JW59" s="73">
        <f t="shared" si="79"/>
        <v>0.90546974999999996</v>
      </c>
      <c r="JX59" s="73">
        <f t="shared" si="79"/>
        <v>0</v>
      </c>
      <c r="JY59" s="73">
        <f t="shared" si="79"/>
        <v>0</v>
      </c>
      <c r="JZ59" s="73">
        <f t="shared" ref="JZ59:MK59" si="80">SUM(JZ60:JZ72)</f>
        <v>0.248019975</v>
      </c>
      <c r="KA59" s="73">
        <f t="shared" si="80"/>
        <v>51.690512249999998</v>
      </c>
      <c r="KB59" s="73">
        <f t="shared" si="80"/>
        <v>0</v>
      </c>
      <c r="KC59" s="73">
        <f t="shared" si="80"/>
        <v>0</v>
      </c>
      <c r="KD59" s="73">
        <f t="shared" si="80"/>
        <v>0</v>
      </c>
      <c r="KE59" s="73">
        <f t="shared" si="80"/>
        <v>0</v>
      </c>
      <c r="KF59" s="73">
        <f t="shared" si="80"/>
        <v>0</v>
      </c>
      <c r="KG59" s="73">
        <f t="shared" si="80"/>
        <v>0</v>
      </c>
      <c r="KH59" s="73">
        <f t="shared" si="80"/>
        <v>0</v>
      </c>
      <c r="KI59" s="73">
        <f t="shared" si="80"/>
        <v>0</v>
      </c>
      <c r="KJ59" s="73">
        <f t="shared" si="80"/>
        <v>0</v>
      </c>
      <c r="KK59" s="73">
        <f t="shared" si="80"/>
        <v>0</v>
      </c>
      <c r="KL59" s="73">
        <f t="shared" si="80"/>
        <v>0</v>
      </c>
      <c r="KM59" s="73">
        <f t="shared" si="80"/>
        <v>0</v>
      </c>
      <c r="KN59" s="73">
        <f t="shared" si="80"/>
        <v>0</v>
      </c>
      <c r="KO59" s="73">
        <f t="shared" si="80"/>
        <v>0</v>
      </c>
      <c r="KP59" s="73">
        <f t="shared" si="80"/>
        <v>0</v>
      </c>
      <c r="KQ59" s="73">
        <f t="shared" si="80"/>
        <v>0</v>
      </c>
      <c r="KR59" s="73">
        <f t="shared" si="80"/>
        <v>0</v>
      </c>
      <c r="KS59" s="73">
        <f t="shared" si="80"/>
        <v>0</v>
      </c>
      <c r="KT59" s="73">
        <f t="shared" si="80"/>
        <v>0</v>
      </c>
      <c r="KU59" s="73">
        <f t="shared" si="80"/>
        <v>0</v>
      </c>
      <c r="KV59" s="73">
        <f t="shared" si="80"/>
        <v>0</v>
      </c>
      <c r="KW59" s="73">
        <f t="shared" si="80"/>
        <v>0</v>
      </c>
      <c r="KX59" s="73">
        <f t="shared" si="80"/>
        <v>0</v>
      </c>
      <c r="KY59" s="73">
        <f t="shared" si="80"/>
        <v>0.78736499999999998</v>
      </c>
      <c r="KZ59" s="73">
        <f t="shared" si="80"/>
        <v>0.86610149999999997</v>
      </c>
      <c r="LA59" s="73">
        <f t="shared" si="80"/>
        <v>3.936825E-2</v>
      </c>
      <c r="LB59" s="73">
        <f t="shared" si="80"/>
        <v>0</v>
      </c>
      <c r="LC59" s="73">
        <f t="shared" si="80"/>
        <v>0</v>
      </c>
      <c r="LD59" s="73">
        <f t="shared" si="80"/>
        <v>0</v>
      </c>
      <c r="LE59" s="73">
        <f t="shared" si="80"/>
        <v>0</v>
      </c>
      <c r="LF59" s="73">
        <f t="shared" si="80"/>
        <v>0</v>
      </c>
      <c r="LG59" s="73">
        <f t="shared" si="80"/>
        <v>0</v>
      </c>
      <c r="LH59" s="73">
        <f t="shared" si="80"/>
        <v>0</v>
      </c>
      <c r="LI59" s="73">
        <f t="shared" si="80"/>
        <v>0</v>
      </c>
      <c r="LJ59" s="73">
        <f t="shared" si="80"/>
        <v>0</v>
      </c>
      <c r="LK59" s="73">
        <f t="shared" si="80"/>
        <v>0</v>
      </c>
      <c r="LL59" s="73">
        <f t="shared" si="80"/>
        <v>0</v>
      </c>
      <c r="LM59" s="73">
        <f t="shared" si="80"/>
        <v>0</v>
      </c>
      <c r="LN59" s="73">
        <f t="shared" si="80"/>
        <v>0</v>
      </c>
      <c r="LO59" s="73">
        <f t="shared" si="80"/>
        <v>0</v>
      </c>
      <c r="LP59" s="73">
        <f t="shared" si="80"/>
        <v>0</v>
      </c>
      <c r="LQ59" s="73">
        <f t="shared" si="80"/>
        <v>0</v>
      </c>
      <c r="LR59" s="73">
        <f t="shared" si="80"/>
        <v>0</v>
      </c>
      <c r="LS59" s="73">
        <f t="shared" si="80"/>
        <v>0</v>
      </c>
      <c r="LT59" s="73">
        <f t="shared" si="80"/>
        <v>0</v>
      </c>
      <c r="LU59" s="73">
        <f t="shared" si="80"/>
        <v>0</v>
      </c>
      <c r="LV59" s="73">
        <f t="shared" si="80"/>
        <v>0</v>
      </c>
      <c r="LW59" s="73">
        <f t="shared" si="80"/>
        <v>0</v>
      </c>
      <c r="LX59" s="73">
        <f t="shared" si="80"/>
        <v>0</v>
      </c>
      <c r="LY59" s="73">
        <f t="shared" si="80"/>
        <v>0</v>
      </c>
      <c r="LZ59" s="73">
        <f t="shared" si="80"/>
        <v>0</v>
      </c>
      <c r="MA59" s="73">
        <f t="shared" si="80"/>
        <v>0</v>
      </c>
      <c r="MB59" s="73">
        <f t="shared" si="80"/>
        <v>0</v>
      </c>
      <c r="MC59" s="73">
        <f t="shared" si="80"/>
        <v>0</v>
      </c>
      <c r="MD59" s="73">
        <f t="shared" si="80"/>
        <v>0</v>
      </c>
      <c r="ME59" s="73">
        <f t="shared" si="80"/>
        <v>0</v>
      </c>
      <c r="MF59" s="73">
        <f t="shared" si="80"/>
        <v>0</v>
      </c>
      <c r="MG59" s="73">
        <f t="shared" si="80"/>
        <v>0</v>
      </c>
      <c r="MH59" s="73">
        <f t="shared" si="80"/>
        <v>0</v>
      </c>
      <c r="MI59" s="73">
        <f t="shared" si="80"/>
        <v>0</v>
      </c>
      <c r="MJ59" s="73">
        <f t="shared" si="80"/>
        <v>0</v>
      </c>
      <c r="MK59" s="73">
        <f t="shared" si="80"/>
        <v>0</v>
      </c>
      <c r="ML59" s="73">
        <f t="shared" ref="ML59:OW59" si="81">SUM(ML60:ML72)</f>
        <v>0</v>
      </c>
      <c r="MM59" s="73">
        <f t="shared" si="81"/>
        <v>0</v>
      </c>
      <c r="MN59" s="73">
        <f t="shared" si="81"/>
        <v>0</v>
      </c>
      <c r="MO59" s="73">
        <f t="shared" si="81"/>
        <v>0</v>
      </c>
      <c r="MP59" s="73">
        <f t="shared" si="81"/>
        <v>0</v>
      </c>
      <c r="MQ59" s="73">
        <f t="shared" si="81"/>
        <v>0</v>
      </c>
      <c r="MR59" s="73">
        <f t="shared" si="81"/>
        <v>0</v>
      </c>
      <c r="MS59" s="73">
        <f t="shared" si="81"/>
        <v>0</v>
      </c>
      <c r="MT59" s="73">
        <f t="shared" si="81"/>
        <v>0</v>
      </c>
      <c r="MU59" s="73">
        <f t="shared" si="81"/>
        <v>0</v>
      </c>
      <c r="MV59" s="73">
        <f t="shared" si="81"/>
        <v>0</v>
      </c>
      <c r="MW59" s="73">
        <f t="shared" si="81"/>
        <v>0</v>
      </c>
      <c r="MX59" s="73">
        <f t="shared" si="81"/>
        <v>0</v>
      </c>
      <c r="MY59" s="73">
        <f t="shared" si="81"/>
        <v>0</v>
      </c>
      <c r="MZ59" s="73">
        <f t="shared" si="81"/>
        <v>0</v>
      </c>
      <c r="NA59" s="73">
        <f t="shared" si="81"/>
        <v>0</v>
      </c>
      <c r="NB59" s="73">
        <f t="shared" si="81"/>
        <v>0</v>
      </c>
      <c r="NC59" s="73">
        <f t="shared" si="81"/>
        <v>0</v>
      </c>
      <c r="ND59" s="73">
        <f t="shared" si="81"/>
        <v>0</v>
      </c>
      <c r="NE59" s="73">
        <f t="shared" si="81"/>
        <v>0</v>
      </c>
      <c r="NF59" s="73">
        <f t="shared" si="81"/>
        <v>0</v>
      </c>
      <c r="NG59" s="73">
        <f t="shared" si="81"/>
        <v>0</v>
      </c>
      <c r="NH59" s="73">
        <f t="shared" si="81"/>
        <v>0</v>
      </c>
      <c r="NI59" s="73">
        <f t="shared" si="81"/>
        <v>0</v>
      </c>
      <c r="NJ59" s="73">
        <f t="shared" si="81"/>
        <v>0</v>
      </c>
      <c r="NK59" s="73">
        <f t="shared" si="81"/>
        <v>0</v>
      </c>
      <c r="NL59" s="73">
        <f t="shared" si="81"/>
        <v>0</v>
      </c>
      <c r="NM59" s="73">
        <f t="shared" si="81"/>
        <v>0</v>
      </c>
      <c r="NN59" s="73">
        <f t="shared" si="81"/>
        <v>0</v>
      </c>
      <c r="NO59" s="73">
        <f t="shared" si="81"/>
        <v>0</v>
      </c>
      <c r="NP59" s="73">
        <f t="shared" si="81"/>
        <v>0</v>
      </c>
      <c r="NQ59" s="73">
        <f t="shared" si="81"/>
        <v>0</v>
      </c>
      <c r="NR59" s="73">
        <f t="shared" si="81"/>
        <v>0</v>
      </c>
      <c r="NS59" s="73">
        <f t="shared" si="81"/>
        <v>0</v>
      </c>
      <c r="NT59" s="73">
        <f t="shared" si="81"/>
        <v>0</v>
      </c>
      <c r="NU59" s="73">
        <f t="shared" si="81"/>
        <v>0</v>
      </c>
      <c r="NV59" s="73">
        <f t="shared" si="81"/>
        <v>0</v>
      </c>
      <c r="NW59" s="73">
        <f t="shared" si="81"/>
        <v>0</v>
      </c>
      <c r="NX59" s="73">
        <f t="shared" si="81"/>
        <v>0</v>
      </c>
      <c r="NY59" s="73">
        <f t="shared" si="81"/>
        <v>0</v>
      </c>
      <c r="NZ59" s="73">
        <f t="shared" si="81"/>
        <v>0</v>
      </c>
      <c r="OA59" s="73">
        <f t="shared" si="81"/>
        <v>0</v>
      </c>
      <c r="OB59" s="73">
        <f t="shared" si="81"/>
        <v>0</v>
      </c>
      <c r="OC59" s="73">
        <f t="shared" si="81"/>
        <v>0</v>
      </c>
      <c r="OD59" s="73">
        <f t="shared" si="81"/>
        <v>0</v>
      </c>
      <c r="OE59" s="73">
        <f t="shared" si="81"/>
        <v>0</v>
      </c>
      <c r="OF59" s="73">
        <f t="shared" si="81"/>
        <v>0</v>
      </c>
      <c r="OG59" s="73">
        <f t="shared" si="81"/>
        <v>0</v>
      </c>
      <c r="OH59" s="73">
        <f t="shared" si="81"/>
        <v>0</v>
      </c>
      <c r="OI59" s="73">
        <f t="shared" si="81"/>
        <v>0</v>
      </c>
      <c r="OJ59" s="73">
        <f t="shared" si="81"/>
        <v>0</v>
      </c>
      <c r="OK59" s="73">
        <f t="shared" si="81"/>
        <v>0</v>
      </c>
      <c r="OL59" s="73">
        <f t="shared" si="81"/>
        <v>0</v>
      </c>
      <c r="OM59" s="73">
        <f t="shared" si="81"/>
        <v>0</v>
      </c>
      <c r="ON59" s="73">
        <f t="shared" si="81"/>
        <v>0</v>
      </c>
      <c r="OO59" s="73">
        <f t="shared" si="81"/>
        <v>0</v>
      </c>
      <c r="OP59" s="73">
        <f t="shared" si="81"/>
        <v>0</v>
      </c>
      <c r="OQ59" s="73">
        <f t="shared" si="81"/>
        <v>0</v>
      </c>
      <c r="OR59" s="73">
        <f t="shared" si="81"/>
        <v>0</v>
      </c>
      <c r="OS59" s="73">
        <f t="shared" si="81"/>
        <v>0</v>
      </c>
      <c r="OT59" s="73">
        <f t="shared" si="81"/>
        <v>0</v>
      </c>
      <c r="OU59" s="73">
        <f t="shared" si="81"/>
        <v>0</v>
      </c>
      <c r="OV59" s="73">
        <f t="shared" si="81"/>
        <v>0</v>
      </c>
      <c r="OW59" s="73">
        <f t="shared" si="81"/>
        <v>0</v>
      </c>
      <c r="OX59" s="73">
        <f t="shared" ref="OX59:RI59" si="82">SUM(OX60:OX72)</f>
        <v>0</v>
      </c>
      <c r="OY59" s="73">
        <f t="shared" si="82"/>
        <v>0</v>
      </c>
      <c r="OZ59" s="73">
        <f t="shared" si="82"/>
        <v>0</v>
      </c>
      <c r="PA59" s="73">
        <f t="shared" si="82"/>
        <v>0</v>
      </c>
      <c r="PB59" s="73">
        <f t="shared" si="82"/>
        <v>0</v>
      </c>
      <c r="PC59" s="73">
        <f t="shared" si="82"/>
        <v>0</v>
      </c>
      <c r="PD59" s="73">
        <f t="shared" si="82"/>
        <v>0</v>
      </c>
      <c r="PE59" s="73">
        <f t="shared" si="82"/>
        <v>0</v>
      </c>
      <c r="PF59" s="73">
        <f t="shared" si="82"/>
        <v>0</v>
      </c>
      <c r="PG59" s="73">
        <f t="shared" si="82"/>
        <v>0</v>
      </c>
      <c r="PH59" s="73">
        <f t="shared" si="82"/>
        <v>0</v>
      </c>
      <c r="PI59" s="73">
        <f t="shared" si="82"/>
        <v>0</v>
      </c>
      <c r="PJ59" s="73">
        <f t="shared" si="82"/>
        <v>0</v>
      </c>
      <c r="PK59" s="73">
        <f t="shared" si="82"/>
        <v>0</v>
      </c>
      <c r="PL59" s="73">
        <f t="shared" si="82"/>
        <v>0</v>
      </c>
      <c r="PM59" s="73">
        <f t="shared" si="82"/>
        <v>0</v>
      </c>
      <c r="PN59" s="73">
        <f t="shared" si="82"/>
        <v>0</v>
      </c>
      <c r="PO59" s="73">
        <f t="shared" si="82"/>
        <v>0</v>
      </c>
      <c r="PP59" s="73">
        <f t="shared" si="82"/>
        <v>0</v>
      </c>
      <c r="PQ59" s="73">
        <f t="shared" si="82"/>
        <v>0</v>
      </c>
      <c r="PR59" s="73">
        <f t="shared" si="82"/>
        <v>0</v>
      </c>
      <c r="PS59" s="73">
        <f t="shared" si="82"/>
        <v>0</v>
      </c>
      <c r="PT59" s="73">
        <f t="shared" si="82"/>
        <v>0</v>
      </c>
      <c r="PU59" s="73">
        <f t="shared" si="82"/>
        <v>0</v>
      </c>
      <c r="PV59" s="73">
        <f t="shared" si="82"/>
        <v>0</v>
      </c>
      <c r="PW59" s="73">
        <f t="shared" si="82"/>
        <v>0</v>
      </c>
      <c r="PX59" s="73">
        <f t="shared" si="82"/>
        <v>0</v>
      </c>
      <c r="PY59" s="73">
        <f t="shared" si="82"/>
        <v>0</v>
      </c>
      <c r="PZ59" s="73">
        <f t="shared" si="82"/>
        <v>0</v>
      </c>
      <c r="QA59" s="73">
        <f t="shared" si="82"/>
        <v>0</v>
      </c>
      <c r="QB59" s="73">
        <f t="shared" si="82"/>
        <v>0</v>
      </c>
      <c r="QC59" s="73">
        <f t="shared" si="82"/>
        <v>0</v>
      </c>
      <c r="QD59" s="73">
        <f t="shared" si="82"/>
        <v>0</v>
      </c>
      <c r="QE59" s="73">
        <f t="shared" si="82"/>
        <v>0</v>
      </c>
      <c r="QF59" s="73">
        <f t="shared" si="82"/>
        <v>0</v>
      </c>
      <c r="QG59" s="73">
        <f t="shared" si="82"/>
        <v>0</v>
      </c>
      <c r="QH59" s="73">
        <f t="shared" si="82"/>
        <v>0</v>
      </c>
      <c r="QI59" s="73">
        <f t="shared" si="82"/>
        <v>0</v>
      </c>
      <c r="QJ59" s="73">
        <f t="shared" si="82"/>
        <v>0</v>
      </c>
      <c r="QK59" s="73">
        <f t="shared" si="82"/>
        <v>0</v>
      </c>
      <c r="QL59" s="73">
        <f t="shared" si="82"/>
        <v>0</v>
      </c>
      <c r="QM59" s="73">
        <f t="shared" si="82"/>
        <v>0</v>
      </c>
      <c r="QN59" s="73">
        <f t="shared" si="82"/>
        <v>0</v>
      </c>
      <c r="QO59" s="73">
        <f t="shared" si="82"/>
        <v>0</v>
      </c>
      <c r="QP59" s="73">
        <f t="shared" si="82"/>
        <v>0</v>
      </c>
      <c r="QQ59" s="73">
        <f t="shared" si="82"/>
        <v>0</v>
      </c>
      <c r="QR59" s="73">
        <f t="shared" si="82"/>
        <v>0</v>
      </c>
      <c r="QS59" s="73">
        <f t="shared" si="82"/>
        <v>0</v>
      </c>
      <c r="QT59" s="73">
        <f t="shared" si="82"/>
        <v>0</v>
      </c>
      <c r="QU59" s="73">
        <f t="shared" si="82"/>
        <v>0</v>
      </c>
      <c r="QV59" s="73">
        <f t="shared" si="82"/>
        <v>0</v>
      </c>
      <c r="QW59" s="73">
        <f t="shared" si="82"/>
        <v>0</v>
      </c>
      <c r="QX59" s="73">
        <f t="shared" si="82"/>
        <v>0</v>
      </c>
      <c r="QY59" s="73">
        <f t="shared" si="82"/>
        <v>0</v>
      </c>
      <c r="QZ59" s="73">
        <f t="shared" si="82"/>
        <v>0</v>
      </c>
      <c r="RA59" s="73">
        <f t="shared" si="82"/>
        <v>0</v>
      </c>
      <c r="RB59" s="73">
        <f t="shared" si="82"/>
        <v>0</v>
      </c>
      <c r="RC59" s="73">
        <f t="shared" si="82"/>
        <v>0</v>
      </c>
      <c r="RD59" s="73">
        <f t="shared" si="82"/>
        <v>0</v>
      </c>
      <c r="RE59" s="73">
        <f t="shared" si="82"/>
        <v>0</v>
      </c>
      <c r="RF59" s="73">
        <f t="shared" si="82"/>
        <v>0</v>
      </c>
      <c r="RG59" s="73">
        <f t="shared" si="82"/>
        <v>0</v>
      </c>
      <c r="RH59" s="73">
        <f t="shared" si="82"/>
        <v>0</v>
      </c>
      <c r="RI59" s="73">
        <f t="shared" si="82"/>
        <v>0</v>
      </c>
      <c r="RJ59" s="73">
        <f t="shared" ref="RJ59:SY59" si="83">SUM(RJ60:RJ72)</f>
        <v>0</v>
      </c>
      <c r="RK59" s="73">
        <f t="shared" si="83"/>
        <v>0</v>
      </c>
      <c r="RL59" s="73">
        <f t="shared" si="83"/>
        <v>0</v>
      </c>
      <c r="RM59" s="73">
        <f t="shared" si="83"/>
        <v>0</v>
      </c>
      <c r="RN59" s="73">
        <f t="shared" si="83"/>
        <v>0</v>
      </c>
      <c r="RO59" s="73">
        <f t="shared" si="83"/>
        <v>0</v>
      </c>
      <c r="RP59" s="73">
        <f t="shared" si="83"/>
        <v>0</v>
      </c>
      <c r="RQ59" s="73">
        <f t="shared" si="83"/>
        <v>0</v>
      </c>
      <c r="RR59" s="73">
        <f t="shared" si="83"/>
        <v>0</v>
      </c>
      <c r="RS59" s="73">
        <f t="shared" si="83"/>
        <v>0</v>
      </c>
      <c r="RT59" s="73">
        <f t="shared" si="83"/>
        <v>0</v>
      </c>
      <c r="RU59" s="73">
        <f t="shared" si="83"/>
        <v>0</v>
      </c>
      <c r="RV59" s="73">
        <f t="shared" si="83"/>
        <v>0</v>
      </c>
      <c r="RW59" s="73">
        <f t="shared" si="83"/>
        <v>0</v>
      </c>
      <c r="RX59" s="73">
        <f t="shared" si="83"/>
        <v>0</v>
      </c>
      <c r="RY59" s="73">
        <f t="shared" si="83"/>
        <v>0</v>
      </c>
      <c r="RZ59" s="73">
        <f t="shared" si="83"/>
        <v>0</v>
      </c>
      <c r="SA59" s="73">
        <f t="shared" si="83"/>
        <v>0</v>
      </c>
      <c r="SB59" s="73">
        <f t="shared" si="83"/>
        <v>0</v>
      </c>
      <c r="SC59" s="73">
        <f t="shared" si="83"/>
        <v>0</v>
      </c>
      <c r="SD59" s="73">
        <f t="shared" si="83"/>
        <v>0</v>
      </c>
      <c r="SE59" s="73">
        <f t="shared" si="83"/>
        <v>0</v>
      </c>
      <c r="SF59" s="73">
        <f t="shared" si="83"/>
        <v>0</v>
      </c>
      <c r="SG59" s="73">
        <f t="shared" si="83"/>
        <v>0</v>
      </c>
      <c r="SH59" s="73">
        <f t="shared" si="83"/>
        <v>0</v>
      </c>
      <c r="SI59" s="73">
        <f t="shared" si="83"/>
        <v>0</v>
      </c>
      <c r="SJ59" s="73">
        <f t="shared" si="83"/>
        <v>0</v>
      </c>
      <c r="SK59" s="73">
        <f t="shared" si="83"/>
        <v>0</v>
      </c>
      <c r="SL59" s="73">
        <f t="shared" si="83"/>
        <v>0</v>
      </c>
      <c r="SM59" s="73">
        <f t="shared" si="83"/>
        <v>0</v>
      </c>
      <c r="SN59" s="73">
        <f t="shared" si="83"/>
        <v>0</v>
      </c>
      <c r="SO59" s="73">
        <f t="shared" si="83"/>
        <v>0</v>
      </c>
      <c r="SP59" s="73">
        <f t="shared" si="83"/>
        <v>0</v>
      </c>
      <c r="SQ59" s="73">
        <f t="shared" si="83"/>
        <v>0</v>
      </c>
      <c r="SR59" s="73">
        <f t="shared" si="83"/>
        <v>0</v>
      </c>
      <c r="SS59" s="73">
        <f t="shared" si="83"/>
        <v>0</v>
      </c>
      <c r="ST59" s="73">
        <f t="shared" si="83"/>
        <v>0</v>
      </c>
      <c r="SU59" s="73">
        <f t="shared" si="83"/>
        <v>0</v>
      </c>
      <c r="SV59" s="73">
        <f t="shared" si="83"/>
        <v>0</v>
      </c>
      <c r="SW59" s="73">
        <f t="shared" si="83"/>
        <v>0</v>
      </c>
      <c r="SX59" s="73">
        <f t="shared" si="83"/>
        <v>0</v>
      </c>
      <c r="SY59" s="73">
        <f t="shared" si="83"/>
        <v>0</v>
      </c>
    </row>
    <row r="60" spans="1:519">
      <c r="A60" s="71" t="s">
        <v>147</v>
      </c>
      <c r="B60" s="72">
        <f t="shared" ref="B60:B72" si="84">SUM(AD60:AO60)/1000</f>
        <v>0</v>
      </c>
      <c r="C60" s="72">
        <f t="shared" ref="C60:C72" si="85">SUM(AP60:BA60)/1000</f>
        <v>0</v>
      </c>
      <c r="D60" s="72">
        <f t="shared" ref="D60:D72" si="86">SUM(BB60:BM60)/1000</f>
        <v>0</v>
      </c>
      <c r="E60" s="72">
        <f t="shared" ref="E60:E72" si="87">SUM(BN60:BY60)/1000</f>
        <v>0</v>
      </c>
      <c r="F60" s="72">
        <f t="shared" ref="F60:F72" si="88">SUM(BZ60:CK60)/1000</f>
        <v>0</v>
      </c>
      <c r="G60" s="72">
        <f t="shared" ref="G60:G72" si="89">SUM(CL60:CW60)/1000</f>
        <v>0</v>
      </c>
      <c r="H60" s="72">
        <f t="shared" ref="H60:H72" si="90">SUM(CX60:DI60)/1000</f>
        <v>0</v>
      </c>
      <c r="I60" s="72">
        <f t="shared" ref="I60:I72" si="91">SUM(DJ60:DU60)/1000</f>
        <v>0</v>
      </c>
      <c r="J60" s="72">
        <f t="shared" ref="J60:J72" si="92">SUM(DV60:EG60)/1000</f>
        <v>0</v>
      </c>
      <c r="K60" s="72">
        <f t="shared" ref="K60:K72" si="93">SUM(EH60:ES60)/1000</f>
        <v>0</v>
      </c>
      <c r="L60" s="72">
        <f t="shared" ref="L60:L72" si="94">SUM(ET60:FE60)/1000</f>
        <v>0</v>
      </c>
      <c r="M60" s="72">
        <f t="shared" ref="M60:M72" si="95">SUM(FF60:FQ60)/1000</f>
        <v>0</v>
      </c>
      <c r="N60" s="72">
        <f t="shared" ref="N60:N72" si="96">SUM(FR60:GC60)/1000</f>
        <v>0</v>
      </c>
      <c r="O60" s="72">
        <f t="shared" ref="O60:O72" si="97">SUM(GD60:GO60)/1000</f>
        <v>0</v>
      </c>
      <c r="P60" s="72">
        <f t="shared" ref="P60:P72" si="98">SUM(GP60:HA60)/1000</f>
        <v>0.89169086249999996</v>
      </c>
      <c r="Q60" s="72">
        <f t="shared" ref="Q60:Q72" si="99">SUM(HB60:HM60)/1000</f>
        <v>0</v>
      </c>
      <c r="R60" s="72">
        <f t="shared" ref="R60:R72" si="100">SUM(HN60:HY60)/1000</f>
        <v>0</v>
      </c>
      <c r="S60" s="72">
        <f t="shared" ref="S60:S72" si="101">SUM(HZ60:IK60)/1000</f>
        <v>1.5747299999999997E-5</v>
      </c>
      <c r="T60" s="72">
        <f t="shared" ref="T60:T72" si="102">SUM(IL60:IW60)/1000</f>
        <v>0</v>
      </c>
      <c r="U60" s="72">
        <f t="shared" ref="U60:U72" si="103">SUM(IX60:JI60)/1000</f>
        <v>0</v>
      </c>
      <c r="V60" s="72">
        <f t="shared" ref="V60:V72" si="104">SUM(JJ60:JU60)/1000</f>
        <v>0</v>
      </c>
      <c r="W60" s="72">
        <f t="shared" ref="W60:W72" si="105">SUM(JV60:KG60)/1000</f>
        <v>0</v>
      </c>
      <c r="X60" s="72">
        <f t="shared" ref="X60:X72" si="106">SUM(KH60:KS60)/1000</f>
        <v>0</v>
      </c>
      <c r="Y60" s="72">
        <f t="shared" ref="Y60:Y72" si="107">SUM(KT60:LE60)/1000</f>
        <v>0</v>
      </c>
      <c r="Z60" s="72">
        <f t="shared" ref="Z60:Z72" si="108">SUM(LF60:LQ60)/1000</f>
        <v>0</v>
      </c>
      <c r="AA60" s="72">
        <f t="shared" ref="AA60:AA72" si="109">SUM(LR60:MC60)/1000</f>
        <v>0</v>
      </c>
      <c r="AB60" s="72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>
        <v>891.69086249999998</v>
      </c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>
        <v>1.5747299999999999E-2</v>
      </c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  <c r="MH60" s="73"/>
      <c r="MI60" s="73"/>
      <c r="MJ60" s="73"/>
      <c r="MK60" s="73"/>
      <c r="ML60" s="73"/>
      <c r="MM60" s="73"/>
      <c r="MN60" s="73"/>
      <c r="MO60" s="73"/>
      <c r="MP60" s="73"/>
      <c r="MQ60" s="73"/>
      <c r="MR60" s="73"/>
      <c r="MS60" s="73"/>
      <c r="MT60" s="73"/>
      <c r="MU60" s="73"/>
      <c r="MV60" s="73"/>
      <c r="MW60" s="73"/>
      <c r="MX60" s="73"/>
      <c r="MY60" s="73"/>
      <c r="MZ60" s="73"/>
      <c r="NA60" s="73"/>
      <c r="NB60" s="73"/>
      <c r="NC60" s="73"/>
      <c r="ND60" s="73"/>
      <c r="NE60" s="73"/>
      <c r="NF60" s="73"/>
      <c r="NG60" s="73"/>
      <c r="NH60" s="73"/>
      <c r="NI60" s="73"/>
      <c r="NJ60" s="73"/>
      <c r="NK60" s="73"/>
      <c r="NL60" s="73"/>
      <c r="NM60" s="73"/>
      <c r="NN60" s="73"/>
      <c r="NO60" s="73"/>
      <c r="NP60" s="73"/>
      <c r="NQ60" s="73"/>
      <c r="NR60" s="73"/>
      <c r="NS60" s="73"/>
      <c r="NT60" s="73"/>
      <c r="NU60" s="73"/>
      <c r="NV60" s="73"/>
      <c r="NW60" s="73"/>
      <c r="NX60" s="73"/>
      <c r="NY60" s="73"/>
      <c r="NZ60" s="73"/>
      <c r="OA60" s="73"/>
      <c r="OB60" s="73"/>
      <c r="OC60" s="73"/>
      <c r="OD60" s="73"/>
      <c r="OE60" s="73"/>
      <c r="OF60" s="73"/>
      <c r="OG60" s="73"/>
      <c r="OH60" s="73"/>
      <c r="OI60" s="73"/>
      <c r="OJ60" s="73"/>
      <c r="OK60" s="73"/>
      <c r="OL60" s="73"/>
      <c r="OM60" s="73"/>
      <c r="ON60" s="73"/>
      <c r="OO60" s="73"/>
      <c r="OP60" s="73"/>
      <c r="OQ60" s="73"/>
      <c r="OR60" s="73"/>
      <c r="OS60" s="73"/>
      <c r="OT60" s="73"/>
      <c r="OU60" s="73"/>
      <c r="OV60" s="73"/>
      <c r="OW60" s="73"/>
      <c r="OX60" s="73"/>
      <c r="OY60" s="73"/>
      <c r="OZ60" s="73"/>
      <c r="PA60" s="73"/>
      <c r="PB60" s="73"/>
      <c r="PC60" s="73"/>
      <c r="PD60" s="73"/>
      <c r="PE60" s="73"/>
      <c r="PF60" s="73"/>
      <c r="PG60" s="73"/>
      <c r="PH60" s="73"/>
      <c r="PI60" s="73"/>
      <c r="PJ60" s="73"/>
      <c r="PK60" s="73"/>
      <c r="PL60" s="73"/>
      <c r="PM60" s="73"/>
      <c r="PN60" s="73"/>
      <c r="PO60" s="73"/>
      <c r="PP60" s="73"/>
      <c r="PQ60" s="73"/>
      <c r="PR60" s="73"/>
      <c r="PS60" s="73"/>
      <c r="PT60" s="73"/>
      <c r="PU60" s="73"/>
      <c r="PV60" s="73"/>
      <c r="PW60" s="73"/>
      <c r="PX60" s="73"/>
      <c r="PY60" s="73"/>
      <c r="PZ60" s="73"/>
      <c r="QA60" s="73"/>
      <c r="QB60" s="73"/>
      <c r="QC60" s="73"/>
      <c r="QD60" s="73"/>
      <c r="QE60" s="73"/>
      <c r="QF60" s="73"/>
      <c r="QG60" s="73"/>
      <c r="QH60" s="73"/>
      <c r="QI60" s="73"/>
      <c r="QJ60" s="73"/>
      <c r="QK60" s="73"/>
      <c r="QL60" s="73"/>
      <c r="QM60" s="73"/>
      <c r="QN60" s="73"/>
      <c r="QO60" s="73"/>
      <c r="QP60" s="73"/>
      <c r="QQ60" s="73"/>
      <c r="QR60" s="73"/>
      <c r="QS60" s="73"/>
      <c r="QT60" s="73"/>
      <c r="QU60" s="73"/>
      <c r="QV60" s="73"/>
      <c r="QW60" s="73"/>
      <c r="QX60" s="73"/>
      <c r="QY60" s="73"/>
      <c r="QZ60" s="73"/>
      <c r="RA60" s="73"/>
      <c r="RB60" s="73"/>
      <c r="RC60" s="73"/>
      <c r="RD60" s="73"/>
      <c r="RE60" s="73"/>
      <c r="RF60" s="73"/>
      <c r="RG60" s="73"/>
      <c r="RH60" s="73"/>
      <c r="RI60" s="73"/>
      <c r="RJ60" s="73"/>
      <c r="RK60" s="73"/>
      <c r="RL60" s="73"/>
      <c r="RM60" s="73"/>
      <c r="RN60" s="73"/>
      <c r="RO60" s="73"/>
      <c r="RP60" s="73"/>
      <c r="RQ60" s="73"/>
      <c r="RR60" s="73"/>
      <c r="RS60" s="73"/>
      <c r="RT60" s="73"/>
      <c r="RU60" s="73"/>
      <c r="RV60" s="73"/>
      <c r="RW60" s="73"/>
      <c r="RX60" s="73"/>
      <c r="RY60" s="73"/>
      <c r="RZ60" s="73"/>
      <c r="SA60" s="73"/>
      <c r="SB60" s="73"/>
      <c r="SC60" s="73"/>
      <c r="SD60" s="73"/>
      <c r="SE60" s="73"/>
      <c r="SF60" s="73"/>
      <c r="SG60" s="73"/>
      <c r="SH60" s="73"/>
      <c r="SI60" s="73"/>
      <c r="SJ60" s="73"/>
      <c r="SK60" s="73"/>
      <c r="SL60" s="73"/>
      <c r="SM60" s="73"/>
      <c r="SN60" s="73"/>
      <c r="SO60" s="73"/>
      <c r="SP60" s="73"/>
      <c r="SQ60" s="73"/>
      <c r="SR60" s="73"/>
      <c r="SS60" s="73"/>
      <c r="ST60" s="73"/>
      <c r="SU60" s="73"/>
      <c r="SV60" s="73"/>
      <c r="SW60" s="73"/>
      <c r="SX60" s="73"/>
      <c r="SY60" s="73"/>
    </row>
    <row r="61" spans="1:519">
      <c r="A61" s="71" t="s">
        <v>148</v>
      </c>
      <c r="B61" s="72">
        <f t="shared" si="84"/>
        <v>0</v>
      </c>
      <c r="C61" s="72">
        <f t="shared" si="85"/>
        <v>0</v>
      </c>
      <c r="D61" s="72">
        <f t="shared" si="86"/>
        <v>0</v>
      </c>
      <c r="E61" s="72">
        <f t="shared" si="87"/>
        <v>0</v>
      </c>
      <c r="F61" s="72">
        <f t="shared" si="88"/>
        <v>0</v>
      </c>
      <c r="G61" s="72">
        <f t="shared" si="89"/>
        <v>0</v>
      </c>
      <c r="H61" s="72">
        <f t="shared" si="90"/>
        <v>0</v>
      </c>
      <c r="I61" s="72">
        <f t="shared" si="91"/>
        <v>0</v>
      </c>
      <c r="J61" s="72">
        <f t="shared" si="92"/>
        <v>0</v>
      </c>
      <c r="K61" s="72">
        <f t="shared" si="93"/>
        <v>0</v>
      </c>
      <c r="L61" s="72">
        <f t="shared" si="94"/>
        <v>0.23164278300000002</v>
      </c>
      <c r="M61" s="72">
        <f t="shared" si="95"/>
        <v>0</v>
      </c>
      <c r="N61" s="72">
        <f t="shared" si="96"/>
        <v>0</v>
      </c>
      <c r="O61" s="72">
        <f t="shared" si="97"/>
        <v>0</v>
      </c>
      <c r="P61" s="72">
        <f t="shared" si="98"/>
        <v>0</v>
      </c>
      <c r="Q61" s="72">
        <f t="shared" si="99"/>
        <v>0</v>
      </c>
      <c r="R61" s="72">
        <f t="shared" si="100"/>
        <v>0</v>
      </c>
      <c r="S61" s="72">
        <f t="shared" si="101"/>
        <v>0</v>
      </c>
      <c r="T61" s="72">
        <f t="shared" si="102"/>
        <v>0</v>
      </c>
      <c r="U61" s="72">
        <f t="shared" si="103"/>
        <v>0</v>
      </c>
      <c r="V61" s="72">
        <f t="shared" si="104"/>
        <v>0</v>
      </c>
      <c r="W61" s="72">
        <f t="shared" si="105"/>
        <v>0</v>
      </c>
      <c r="X61" s="72">
        <f t="shared" si="106"/>
        <v>0</v>
      </c>
      <c r="Y61" s="72">
        <f t="shared" si="107"/>
        <v>0</v>
      </c>
      <c r="Z61" s="72">
        <f t="shared" si="108"/>
        <v>0</v>
      </c>
      <c r="AA61" s="72">
        <f t="shared" si="109"/>
        <v>0</v>
      </c>
      <c r="AB61" s="72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73">
        <v>231.64278300000001</v>
      </c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  <c r="FK61" s="73"/>
      <c r="FL61" s="73"/>
      <c r="FM61" s="73"/>
      <c r="FN61" s="73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  <c r="IB61" s="73"/>
      <c r="IC61" s="73"/>
      <c r="ID61" s="73"/>
      <c r="IE61" s="73"/>
      <c r="IF61" s="73"/>
      <c r="IG61" s="73"/>
      <c r="IH61" s="73"/>
      <c r="II61" s="73"/>
      <c r="IJ61" s="73"/>
      <c r="IK61" s="73"/>
      <c r="IL61" s="73"/>
      <c r="IM61" s="73"/>
      <c r="IN61" s="73"/>
      <c r="IO61" s="73"/>
      <c r="IP61" s="73"/>
      <c r="IQ61" s="73"/>
      <c r="IR61" s="73"/>
      <c r="IS61" s="73"/>
      <c r="IT61" s="73"/>
      <c r="IU61" s="73"/>
      <c r="IV61" s="73"/>
      <c r="IW61" s="73"/>
      <c r="IX61" s="73"/>
      <c r="IY61" s="73"/>
      <c r="IZ61" s="73"/>
      <c r="JA61" s="73"/>
      <c r="JB61" s="73"/>
      <c r="JC61" s="73"/>
      <c r="JD61" s="73"/>
      <c r="JE61" s="73"/>
      <c r="JF61" s="73"/>
      <c r="JG61" s="73"/>
      <c r="JH61" s="73"/>
      <c r="JI61" s="73"/>
      <c r="JJ61" s="73"/>
      <c r="JK61" s="73"/>
      <c r="JL61" s="73"/>
      <c r="JM61" s="73"/>
      <c r="JN61" s="73"/>
      <c r="JO61" s="73"/>
      <c r="JP61" s="73"/>
      <c r="JQ61" s="73"/>
      <c r="JR61" s="73"/>
      <c r="JS61" s="73"/>
      <c r="JT61" s="73"/>
      <c r="JU61" s="73"/>
      <c r="JV61" s="73"/>
      <c r="JW61" s="73"/>
      <c r="JX61" s="73"/>
      <c r="JY61" s="73"/>
      <c r="JZ61" s="73"/>
      <c r="KA61" s="73"/>
      <c r="KB61" s="73"/>
      <c r="KC61" s="73"/>
      <c r="KD61" s="73"/>
      <c r="KE61" s="73"/>
      <c r="KF61" s="73"/>
      <c r="KG61" s="73"/>
      <c r="KH61" s="73"/>
      <c r="KI61" s="73"/>
      <c r="KJ61" s="73"/>
      <c r="KK61" s="73"/>
      <c r="KL61" s="73"/>
      <c r="KM61" s="73"/>
      <c r="KN61" s="73"/>
      <c r="KO61" s="73"/>
      <c r="KP61" s="73"/>
      <c r="KQ61" s="73"/>
      <c r="KR61" s="73"/>
      <c r="KS61" s="73"/>
      <c r="KT61" s="73"/>
      <c r="KU61" s="73"/>
      <c r="KV61" s="73"/>
      <c r="KW61" s="73"/>
      <c r="KX61" s="73"/>
      <c r="KY61" s="73"/>
      <c r="KZ61" s="73"/>
      <c r="LA61" s="73"/>
      <c r="LB61" s="73"/>
      <c r="LC61" s="73"/>
      <c r="LD61" s="73"/>
      <c r="LE61" s="73"/>
      <c r="LF61" s="73"/>
      <c r="LG61" s="73"/>
      <c r="LH61" s="73"/>
      <c r="LI61" s="73"/>
      <c r="LJ61" s="73"/>
      <c r="LK61" s="73"/>
      <c r="LL61" s="73"/>
      <c r="LM61" s="73"/>
      <c r="LN61" s="73"/>
      <c r="LO61" s="73"/>
      <c r="LP61" s="73"/>
      <c r="LQ61" s="73"/>
      <c r="LR61" s="73"/>
      <c r="LS61" s="73"/>
      <c r="LT61" s="73"/>
      <c r="LU61" s="73"/>
      <c r="LV61" s="73"/>
      <c r="LW61" s="73"/>
      <c r="LX61" s="73"/>
      <c r="LY61" s="73"/>
      <c r="LZ61" s="73"/>
      <c r="MA61" s="73"/>
      <c r="MB61" s="73"/>
      <c r="MC61" s="73"/>
      <c r="MD61" s="73"/>
      <c r="ME61" s="73"/>
      <c r="MF61" s="73"/>
      <c r="MG61" s="73"/>
      <c r="MH61" s="73"/>
      <c r="MI61" s="73"/>
      <c r="MJ61" s="73"/>
      <c r="MK61" s="73"/>
      <c r="ML61" s="73"/>
      <c r="MM61" s="73"/>
      <c r="MN61" s="73"/>
      <c r="MO61" s="73"/>
      <c r="MP61" s="73"/>
      <c r="MQ61" s="73"/>
      <c r="MR61" s="73"/>
      <c r="MS61" s="73"/>
      <c r="MT61" s="73"/>
      <c r="MU61" s="73"/>
      <c r="MV61" s="73"/>
      <c r="MW61" s="73"/>
      <c r="MX61" s="73"/>
      <c r="MY61" s="73"/>
      <c r="MZ61" s="73"/>
      <c r="NA61" s="73"/>
      <c r="NB61" s="73"/>
      <c r="NC61" s="73"/>
      <c r="ND61" s="73"/>
      <c r="NE61" s="73"/>
      <c r="NF61" s="73"/>
      <c r="NG61" s="73"/>
      <c r="NH61" s="73"/>
      <c r="NI61" s="73"/>
      <c r="NJ61" s="73"/>
      <c r="NK61" s="73"/>
      <c r="NL61" s="73"/>
      <c r="NM61" s="73"/>
      <c r="NN61" s="73"/>
      <c r="NO61" s="73"/>
      <c r="NP61" s="73"/>
      <c r="NQ61" s="73"/>
      <c r="NR61" s="73"/>
      <c r="NS61" s="73"/>
      <c r="NT61" s="73"/>
      <c r="NU61" s="73"/>
      <c r="NV61" s="73"/>
      <c r="NW61" s="73"/>
      <c r="NX61" s="73"/>
      <c r="NY61" s="73"/>
      <c r="NZ61" s="73"/>
      <c r="OA61" s="73"/>
      <c r="OB61" s="73"/>
      <c r="OC61" s="73"/>
      <c r="OD61" s="73"/>
      <c r="OE61" s="73"/>
      <c r="OF61" s="73"/>
      <c r="OG61" s="73"/>
      <c r="OH61" s="73"/>
      <c r="OI61" s="73"/>
      <c r="OJ61" s="73"/>
      <c r="OK61" s="73"/>
      <c r="OL61" s="73"/>
      <c r="OM61" s="73"/>
      <c r="ON61" s="73"/>
      <c r="OO61" s="73"/>
      <c r="OP61" s="73"/>
      <c r="OQ61" s="73"/>
      <c r="OR61" s="73"/>
      <c r="OS61" s="73"/>
      <c r="OT61" s="73"/>
      <c r="OU61" s="73"/>
      <c r="OV61" s="73"/>
      <c r="OW61" s="73"/>
      <c r="OX61" s="73"/>
      <c r="OY61" s="73"/>
      <c r="OZ61" s="73"/>
      <c r="PA61" s="73"/>
      <c r="PB61" s="73"/>
      <c r="PC61" s="73"/>
      <c r="PD61" s="73"/>
      <c r="PE61" s="73"/>
      <c r="PF61" s="73"/>
      <c r="PG61" s="73"/>
      <c r="PH61" s="73"/>
      <c r="PI61" s="73"/>
      <c r="PJ61" s="73"/>
      <c r="PK61" s="73"/>
      <c r="PL61" s="73"/>
      <c r="PM61" s="73"/>
      <c r="PN61" s="73"/>
      <c r="PO61" s="73"/>
      <c r="PP61" s="73"/>
      <c r="PQ61" s="73"/>
      <c r="PR61" s="73"/>
      <c r="PS61" s="73"/>
      <c r="PT61" s="73"/>
      <c r="PU61" s="73"/>
      <c r="PV61" s="73"/>
      <c r="PW61" s="73"/>
      <c r="PX61" s="73"/>
      <c r="PY61" s="73"/>
      <c r="PZ61" s="73"/>
      <c r="QA61" s="73"/>
      <c r="QB61" s="73"/>
      <c r="QC61" s="73"/>
      <c r="QD61" s="73"/>
      <c r="QE61" s="73"/>
      <c r="QF61" s="73"/>
      <c r="QG61" s="73"/>
      <c r="QH61" s="73"/>
      <c r="QI61" s="73"/>
      <c r="QJ61" s="73"/>
      <c r="QK61" s="73"/>
      <c r="QL61" s="73"/>
      <c r="QM61" s="73"/>
      <c r="QN61" s="73"/>
      <c r="QO61" s="73"/>
      <c r="QP61" s="73"/>
      <c r="QQ61" s="73"/>
      <c r="QR61" s="73"/>
      <c r="QS61" s="73"/>
      <c r="QT61" s="73"/>
      <c r="QU61" s="73"/>
      <c r="QV61" s="73"/>
      <c r="QW61" s="73"/>
      <c r="QX61" s="73"/>
      <c r="QY61" s="73"/>
      <c r="QZ61" s="73"/>
      <c r="RA61" s="73"/>
      <c r="RB61" s="73"/>
      <c r="RC61" s="73"/>
      <c r="RD61" s="73"/>
      <c r="RE61" s="73"/>
      <c r="RF61" s="73"/>
      <c r="RG61" s="73"/>
      <c r="RH61" s="73"/>
      <c r="RI61" s="73"/>
      <c r="RJ61" s="73"/>
      <c r="RK61" s="73"/>
      <c r="RL61" s="73"/>
      <c r="RM61" s="73"/>
      <c r="RN61" s="73"/>
      <c r="RO61" s="73"/>
      <c r="RP61" s="73"/>
      <c r="RQ61" s="73"/>
      <c r="RR61" s="73"/>
      <c r="RS61" s="73"/>
      <c r="RT61" s="73"/>
      <c r="RU61" s="73"/>
      <c r="RV61" s="73"/>
      <c r="RW61" s="73"/>
      <c r="RX61" s="73"/>
      <c r="RY61" s="73"/>
      <c r="RZ61" s="73"/>
      <c r="SA61" s="73"/>
      <c r="SB61" s="73"/>
      <c r="SC61" s="73"/>
      <c r="SD61" s="73"/>
      <c r="SE61" s="73"/>
      <c r="SF61" s="73"/>
      <c r="SG61" s="73"/>
      <c r="SH61" s="73"/>
      <c r="SI61" s="73"/>
      <c r="SJ61" s="73"/>
      <c r="SK61" s="73"/>
      <c r="SL61" s="73"/>
      <c r="SM61" s="73"/>
      <c r="SN61" s="73"/>
      <c r="SO61" s="73"/>
      <c r="SP61" s="73"/>
      <c r="SQ61" s="73"/>
      <c r="SR61" s="73"/>
      <c r="SS61" s="73"/>
      <c r="ST61" s="73"/>
      <c r="SU61" s="73"/>
      <c r="SV61" s="73"/>
      <c r="SW61" s="73"/>
      <c r="SX61" s="73"/>
      <c r="SY61" s="73"/>
    </row>
    <row r="62" spans="1:519">
      <c r="A62" s="71" t="s">
        <v>149</v>
      </c>
      <c r="B62" s="72">
        <f t="shared" si="84"/>
        <v>0</v>
      </c>
      <c r="C62" s="72">
        <f t="shared" si="85"/>
        <v>0</v>
      </c>
      <c r="D62" s="72">
        <f t="shared" si="86"/>
        <v>0</v>
      </c>
      <c r="E62" s="72">
        <f t="shared" si="87"/>
        <v>0.515251656</v>
      </c>
      <c r="F62" s="72">
        <f t="shared" si="88"/>
        <v>0</v>
      </c>
      <c r="G62" s="72">
        <f t="shared" si="89"/>
        <v>0</v>
      </c>
      <c r="H62" s="72">
        <f t="shared" si="90"/>
        <v>0</v>
      </c>
      <c r="I62" s="72">
        <f t="shared" si="91"/>
        <v>8.2673325000000006E-2</v>
      </c>
      <c r="J62" s="72">
        <f t="shared" si="92"/>
        <v>0</v>
      </c>
      <c r="K62" s="72">
        <f t="shared" si="93"/>
        <v>0</v>
      </c>
      <c r="L62" s="72">
        <f t="shared" si="94"/>
        <v>0</v>
      </c>
      <c r="M62" s="72">
        <f t="shared" si="95"/>
        <v>0</v>
      </c>
      <c r="N62" s="72">
        <f t="shared" si="96"/>
        <v>0</v>
      </c>
      <c r="O62" s="72">
        <f t="shared" si="97"/>
        <v>0</v>
      </c>
      <c r="P62" s="72">
        <f t="shared" si="98"/>
        <v>0</v>
      </c>
      <c r="Q62" s="72">
        <f t="shared" si="99"/>
        <v>0</v>
      </c>
      <c r="R62" s="72">
        <f t="shared" si="100"/>
        <v>0</v>
      </c>
      <c r="S62" s="72">
        <f t="shared" si="101"/>
        <v>0</v>
      </c>
      <c r="T62" s="72">
        <f t="shared" si="102"/>
        <v>0</v>
      </c>
      <c r="U62" s="72">
        <f t="shared" si="103"/>
        <v>0</v>
      </c>
      <c r="V62" s="72">
        <f t="shared" si="104"/>
        <v>0</v>
      </c>
      <c r="W62" s="72">
        <f t="shared" si="105"/>
        <v>0</v>
      </c>
      <c r="X62" s="72">
        <f t="shared" si="106"/>
        <v>0</v>
      </c>
      <c r="Y62" s="72">
        <f t="shared" si="107"/>
        <v>0</v>
      </c>
      <c r="Z62" s="72">
        <f t="shared" si="108"/>
        <v>0</v>
      </c>
      <c r="AA62" s="72">
        <f t="shared" si="109"/>
        <v>0</v>
      </c>
      <c r="AB62" s="72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>
        <v>228.06027225</v>
      </c>
      <c r="BQ62" s="73"/>
      <c r="BR62" s="73"/>
      <c r="BS62" s="73"/>
      <c r="BT62" s="73"/>
      <c r="BU62" s="73"/>
      <c r="BV62" s="73"/>
      <c r="BW62" s="73"/>
      <c r="BX62" s="73">
        <v>287.19138375</v>
      </c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>
        <v>82.673325000000006</v>
      </c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3"/>
      <c r="HJ62" s="73"/>
      <c r="HK62" s="73"/>
      <c r="HL62" s="73"/>
      <c r="HM62" s="73"/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  <c r="IB62" s="73"/>
      <c r="IC62" s="73"/>
      <c r="ID62" s="73"/>
      <c r="IE62" s="73"/>
      <c r="IF62" s="73"/>
      <c r="IG62" s="73"/>
      <c r="IH62" s="73"/>
      <c r="II62" s="73"/>
      <c r="IJ62" s="73"/>
      <c r="IK62" s="73"/>
      <c r="IL62" s="73"/>
      <c r="IM62" s="73"/>
      <c r="IN62" s="73"/>
      <c r="IO62" s="73"/>
      <c r="IP62" s="73"/>
      <c r="IQ62" s="73"/>
      <c r="IR62" s="73"/>
      <c r="IS62" s="73"/>
      <c r="IT62" s="73"/>
      <c r="IU62" s="73"/>
      <c r="IV62" s="73"/>
      <c r="IW62" s="73"/>
      <c r="IX62" s="73"/>
      <c r="IY62" s="73"/>
      <c r="IZ62" s="73"/>
      <c r="JA62" s="73"/>
      <c r="JB62" s="73"/>
      <c r="JC62" s="73"/>
      <c r="JD62" s="73"/>
      <c r="JE62" s="73"/>
      <c r="JF62" s="73"/>
      <c r="JG62" s="73"/>
      <c r="JH62" s="73"/>
      <c r="JI62" s="73"/>
      <c r="JJ62" s="73"/>
      <c r="JK62" s="73"/>
      <c r="JL62" s="73"/>
      <c r="JM62" s="73"/>
      <c r="JN62" s="73"/>
      <c r="JO62" s="73"/>
      <c r="JP62" s="73"/>
      <c r="JQ62" s="73"/>
      <c r="JR62" s="73"/>
      <c r="JS62" s="73"/>
      <c r="JT62" s="73"/>
      <c r="JU62" s="73"/>
      <c r="JV62" s="73"/>
      <c r="JW62" s="73"/>
      <c r="JX62" s="73"/>
      <c r="JY62" s="73"/>
      <c r="JZ62" s="73"/>
      <c r="KA62" s="73"/>
      <c r="KB62" s="73"/>
      <c r="KC62" s="73"/>
      <c r="KD62" s="73"/>
      <c r="KE62" s="73"/>
      <c r="KF62" s="73"/>
      <c r="KG62" s="73"/>
      <c r="KH62" s="73"/>
      <c r="KI62" s="73"/>
      <c r="KJ62" s="73"/>
      <c r="KK62" s="73"/>
      <c r="KL62" s="73"/>
      <c r="KM62" s="73"/>
      <c r="KN62" s="73"/>
      <c r="KO62" s="73"/>
      <c r="KP62" s="73"/>
      <c r="KQ62" s="73"/>
      <c r="KR62" s="73"/>
      <c r="KS62" s="73"/>
      <c r="KT62" s="73"/>
      <c r="KU62" s="73"/>
      <c r="KV62" s="73"/>
      <c r="KW62" s="73"/>
      <c r="KX62" s="73"/>
      <c r="KY62" s="73"/>
      <c r="KZ62" s="73"/>
      <c r="LA62" s="73"/>
      <c r="LB62" s="73"/>
      <c r="LC62" s="73"/>
      <c r="LD62" s="73"/>
      <c r="LE62" s="73"/>
      <c r="LF62" s="73"/>
      <c r="LG62" s="73"/>
      <c r="LH62" s="73"/>
      <c r="LI62" s="73"/>
      <c r="LJ62" s="73"/>
      <c r="LK62" s="73"/>
      <c r="LL62" s="73"/>
      <c r="LM62" s="73"/>
      <c r="LN62" s="73"/>
      <c r="LO62" s="73"/>
      <c r="LP62" s="73"/>
      <c r="LQ62" s="73"/>
      <c r="LR62" s="73"/>
      <c r="LS62" s="73"/>
      <c r="LT62" s="73"/>
      <c r="LU62" s="73"/>
      <c r="LV62" s="73"/>
      <c r="LW62" s="73"/>
      <c r="LX62" s="73"/>
      <c r="LY62" s="73"/>
      <c r="LZ62" s="73"/>
      <c r="MA62" s="73"/>
      <c r="MB62" s="73"/>
      <c r="MC62" s="73"/>
      <c r="MD62" s="73"/>
      <c r="ME62" s="73"/>
      <c r="MF62" s="73"/>
      <c r="MG62" s="73"/>
      <c r="MH62" s="73"/>
      <c r="MI62" s="73"/>
      <c r="MJ62" s="73"/>
      <c r="MK62" s="73"/>
      <c r="ML62" s="73"/>
      <c r="MM62" s="73"/>
      <c r="MN62" s="73"/>
      <c r="MO62" s="73"/>
      <c r="MP62" s="73"/>
      <c r="MQ62" s="73"/>
      <c r="MR62" s="73"/>
      <c r="MS62" s="73"/>
      <c r="MT62" s="73"/>
      <c r="MU62" s="73"/>
      <c r="MV62" s="73"/>
      <c r="MW62" s="73"/>
      <c r="MX62" s="73"/>
      <c r="MY62" s="73"/>
      <c r="MZ62" s="73"/>
      <c r="NA62" s="73"/>
      <c r="NB62" s="73"/>
      <c r="NC62" s="73"/>
      <c r="ND62" s="73"/>
      <c r="NE62" s="73"/>
      <c r="NF62" s="73"/>
      <c r="NG62" s="73"/>
      <c r="NH62" s="73"/>
      <c r="NI62" s="73"/>
      <c r="NJ62" s="73"/>
      <c r="NK62" s="73"/>
      <c r="NL62" s="73"/>
      <c r="NM62" s="73"/>
      <c r="NN62" s="73"/>
      <c r="NO62" s="73"/>
      <c r="NP62" s="73"/>
      <c r="NQ62" s="73"/>
      <c r="NR62" s="73"/>
      <c r="NS62" s="73"/>
      <c r="NT62" s="73"/>
      <c r="NU62" s="73"/>
      <c r="NV62" s="73"/>
      <c r="NW62" s="73"/>
      <c r="NX62" s="73"/>
      <c r="NY62" s="73"/>
      <c r="NZ62" s="73"/>
      <c r="OA62" s="73"/>
      <c r="OB62" s="73"/>
      <c r="OC62" s="73"/>
      <c r="OD62" s="73"/>
      <c r="OE62" s="73"/>
      <c r="OF62" s="73"/>
      <c r="OG62" s="73"/>
      <c r="OH62" s="73"/>
      <c r="OI62" s="73"/>
      <c r="OJ62" s="73"/>
      <c r="OK62" s="73"/>
      <c r="OL62" s="73"/>
      <c r="OM62" s="73"/>
      <c r="ON62" s="73"/>
      <c r="OO62" s="73"/>
      <c r="OP62" s="73"/>
      <c r="OQ62" s="73"/>
      <c r="OR62" s="73"/>
      <c r="OS62" s="73"/>
      <c r="OT62" s="73"/>
      <c r="OU62" s="73"/>
      <c r="OV62" s="73"/>
      <c r="OW62" s="73"/>
      <c r="OX62" s="73"/>
      <c r="OY62" s="73"/>
      <c r="OZ62" s="73"/>
      <c r="PA62" s="73"/>
      <c r="PB62" s="73"/>
      <c r="PC62" s="73"/>
      <c r="PD62" s="73"/>
      <c r="PE62" s="73"/>
      <c r="PF62" s="73"/>
      <c r="PG62" s="73"/>
      <c r="PH62" s="73"/>
      <c r="PI62" s="73"/>
      <c r="PJ62" s="73"/>
      <c r="PK62" s="73"/>
      <c r="PL62" s="73"/>
      <c r="PM62" s="73"/>
      <c r="PN62" s="73"/>
      <c r="PO62" s="73"/>
      <c r="PP62" s="73"/>
      <c r="PQ62" s="73"/>
      <c r="PR62" s="73"/>
      <c r="PS62" s="73"/>
      <c r="PT62" s="73"/>
      <c r="PU62" s="73"/>
      <c r="PV62" s="73"/>
      <c r="PW62" s="73"/>
      <c r="PX62" s="73"/>
      <c r="PY62" s="73"/>
      <c r="PZ62" s="73"/>
      <c r="QA62" s="73"/>
      <c r="QB62" s="73"/>
      <c r="QC62" s="73"/>
      <c r="QD62" s="73"/>
      <c r="QE62" s="73"/>
      <c r="QF62" s="73"/>
      <c r="QG62" s="73"/>
      <c r="QH62" s="73"/>
      <c r="QI62" s="73"/>
      <c r="QJ62" s="73"/>
      <c r="QK62" s="73"/>
      <c r="QL62" s="73"/>
      <c r="QM62" s="73"/>
      <c r="QN62" s="73"/>
      <c r="QO62" s="73"/>
      <c r="QP62" s="73"/>
      <c r="QQ62" s="73"/>
      <c r="QR62" s="73"/>
      <c r="QS62" s="73"/>
      <c r="QT62" s="73"/>
      <c r="QU62" s="73"/>
      <c r="QV62" s="73"/>
      <c r="QW62" s="73"/>
      <c r="QX62" s="73"/>
      <c r="QY62" s="73"/>
      <c r="QZ62" s="73"/>
      <c r="RA62" s="73"/>
      <c r="RB62" s="73"/>
      <c r="RC62" s="73"/>
      <c r="RD62" s="73"/>
      <c r="RE62" s="73"/>
      <c r="RF62" s="73"/>
      <c r="RG62" s="73"/>
      <c r="RH62" s="73"/>
      <c r="RI62" s="73"/>
      <c r="RJ62" s="73"/>
      <c r="RK62" s="73"/>
      <c r="RL62" s="73"/>
      <c r="RM62" s="73"/>
      <c r="RN62" s="73"/>
      <c r="RO62" s="73"/>
      <c r="RP62" s="73"/>
      <c r="RQ62" s="73"/>
      <c r="RR62" s="73"/>
      <c r="RS62" s="73"/>
      <c r="RT62" s="73"/>
      <c r="RU62" s="73"/>
      <c r="RV62" s="73"/>
      <c r="RW62" s="73"/>
      <c r="RX62" s="73"/>
      <c r="RY62" s="73"/>
      <c r="RZ62" s="73"/>
      <c r="SA62" s="73"/>
      <c r="SB62" s="73"/>
      <c r="SC62" s="73"/>
      <c r="SD62" s="73"/>
      <c r="SE62" s="73"/>
      <c r="SF62" s="73"/>
      <c r="SG62" s="73"/>
      <c r="SH62" s="73"/>
      <c r="SI62" s="73"/>
      <c r="SJ62" s="73"/>
      <c r="SK62" s="73"/>
      <c r="SL62" s="73"/>
      <c r="SM62" s="73"/>
      <c r="SN62" s="73"/>
      <c r="SO62" s="73"/>
      <c r="SP62" s="73"/>
      <c r="SQ62" s="73"/>
      <c r="SR62" s="73"/>
      <c r="SS62" s="73"/>
      <c r="ST62" s="73"/>
      <c r="SU62" s="73"/>
      <c r="SV62" s="73"/>
      <c r="SW62" s="73"/>
      <c r="SX62" s="73"/>
      <c r="SY62" s="73"/>
    </row>
    <row r="63" spans="1:519">
      <c r="A63" s="71" t="s">
        <v>150</v>
      </c>
      <c r="B63" s="72">
        <f t="shared" si="84"/>
        <v>0</v>
      </c>
      <c r="C63" s="72">
        <f t="shared" si="85"/>
        <v>0</v>
      </c>
      <c r="D63" s="72">
        <f t="shared" si="86"/>
        <v>0</v>
      </c>
      <c r="E63" s="72">
        <f t="shared" si="87"/>
        <v>0</v>
      </c>
      <c r="F63" s="72">
        <f t="shared" si="88"/>
        <v>2.8975031999999997E-3</v>
      </c>
      <c r="G63" s="72">
        <f t="shared" si="89"/>
        <v>0</v>
      </c>
      <c r="H63" s="72">
        <f t="shared" si="90"/>
        <v>0</v>
      </c>
      <c r="I63" s="72">
        <f t="shared" si="91"/>
        <v>0</v>
      </c>
      <c r="J63" s="72">
        <f t="shared" si="92"/>
        <v>0</v>
      </c>
      <c r="K63" s="72">
        <f t="shared" si="93"/>
        <v>0</v>
      </c>
      <c r="L63" s="72">
        <f t="shared" si="94"/>
        <v>0</v>
      </c>
      <c r="M63" s="72">
        <f t="shared" si="95"/>
        <v>0</v>
      </c>
      <c r="N63" s="72">
        <f t="shared" si="96"/>
        <v>0</v>
      </c>
      <c r="O63" s="72">
        <f t="shared" si="97"/>
        <v>3.3463012500000002E-3</v>
      </c>
      <c r="P63" s="72">
        <f t="shared" si="98"/>
        <v>0</v>
      </c>
      <c r="Q63" s="72">
        <f t="shared" si="99"/>
        <v>0</v>
      </c>
      <c r="R63" s="72">
        <f t="shared" si="100"/>
        <v>0</v>
      </c>
      <c r="S63" s="72">
        <f t="shared" si="101"/>
        <v>0</v>
      </c>
      <c r="T63" s="72">
        <f t="shared" si="102"/>
        <v>0</v>
      </c>
      <c r="U63" s="72">
        <f t="shared" si="103"/>
        <v>0</v>
      </c>
      <c r="V63" s="72">
        <f t="shared" si="104"/>
        <v>0</v>
      </c>
      <c r="W63" s="72">
        <f t="shared" si="105"/>
        <v>0</v>
      </c>
      <c r="X63" s="72">
        <f t="shared" si="106"/>
        <v>0</v>
      </c>
      <c r="Y63" s="72">
        <f t="shared" si="107"/>
        <v>0</v>
      </c>
      <c r="Z63" s="72">
        <f t="shared" si="108"/>
        <v>0</v>
      </c>
      <c r="AA63" s="72">
        <f t="shared" si="109"/>
        <v>0</v>
      </c>
      <c r="AB63" s="72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>
        <v>2.8975031999999996</v>
      </c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>
        <v>3.3463012500000002</v>
      </c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  <c r="MH63" s="73"/>
      <c r="MI63" s="73"/>
      <c r="MJ63" s="73"/>
      <c r="MK63" s="73"/>
      <c r="ML63" s="73"/>
      <c r="MM63" s="73"/>
      <c r="MN63" s="73"/>
      <c r="MO63" s="73"/>
      <c r="MP63" s="73"/>
      <c r="MQ63" s="73"/>
      <c r="MR63" s="73"/>
      <c r="MS63" s="73"/>
      <c r="MT63" s="73"/>
      <c r="MU63" s="73"/>
      <c r="MV63" s="73"/>
      <c r="MW63" s="73"/>
      <c r="MX63" s="73"/>
      <c r="MY63" s="73"/>
      <c r="MZ63" s="73"/>
      <c r="NA63" s="73"/>
      <c r="NB63" s="73"/>
      <c r="NC63" s="73"/>
      <c r="ND63" s="73"/>
      <c r="NE63" s="73"/>
      <c r="NF63" s="73"/>
      <c r="NG63" s="73"/>
      <c r="NH63" s="73"/>
      <c r="NI63" s="73"/>
      <c r="NJ63" s="73"/>
      <c r="NK63" s="73"/>
      <c r="NL63" s="73"/>
      <c r="NM63" s="73"/>
      <c r="NN63" s="73"/>
      <c r="NO63" s="73"/>
      <c r="NP63" s="73"/>
      <c r="NQ63" s="73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3"/>
      <c r="OF63" s="73"/>
      <c r="OG63" s="73"/>
      <c r="OH63" s="73"/>
      <c r="OI63" s="73"/>
      <c r="OJ63" s="73"/>
      <c r="OK63" s="73"/>
      <c r="OL63" s="73"/>
      <c r="OM63" s="73"/>
      <c r="ON63" s="73"/>
      <c r="OO63" s="73"/>
      <c r="OP63" s="73"/>
      <c r="OQ63" s="73"/>
      <c r="OR63" s="73"/>
      <c r="OS63" s="73"/>
      <c r="OT63" s="73"/>
      <c r="OU63" s="73"/>
      <c r="OV63" s="73"/>
      <c r="OW63" s="73"/>
      <c r="OX63" s="73"/>
      <c r="OY63" s="73"/>
      <c r="OZ63" s="73"/>
      <c r="PA63" s="73"/>
      <c r="PB63" s="73"/>
      <c r="PC63" s="73"/>
      <c r="PD63" s="73"/>
      <c r="PE63" s="73"/>
      <c r="PF63" s="73"/>
      <c r="PG63" s="73"/>
      <c r="PH63" s="73"/>
      <c r="PI63" s="73"/>
      <c r="PJ63" s="73"/>
      <c r="PK63" s="73"/>
      <c r="PL63" s="73"/>
      <c r="PM63" s="73"/>
      <c r="PN63" s="73"/>
      <c r="PO63" s="73"/>
      <c r="PP63" s="73"/>
      <c r="PQ63" s="73"/>
      <c r="PR63" s="73"/>
      <c r="PS63" s="73"/>
      <c r="PT63" s="73"/>
      <c r="PU63" s="73"/>
      <c r="PV63" s="73"/>
      <c r="PW63" s="73"/>
      <c r="PX63" s="73"/>
      <c r="PY63" s="73"/>
      <c r="PZ63" s="73"/>
      <c r="QA63" s="73"/>
      <c r="QB63" s="73"/>
      <c r="QC63" s="73"/>
      <c r="QD63" s="73"/>
      <c r="QE63" s="73"/>
      <c r="QF63" s="73"/>
      <c r="QG63" s="73"/>
      <c r="QH63" s="73"/>
      <c r="QI63" s="73"/>
      <c r="QJ63" s="73"/>
      <c r="QK63" s="73"/>
      <c r="QL63" s="73"/>
      <c r="QM63" s="73"/>
      <c r="QN63" s="73"/>
      <c r="QO63" s="73"/>
      <c r="QP63" s="73"/>
      <c r="QQ63" s="73"/>
      <c r="QR63" s="73"/>
      <c r="QS63" s="73"/>
      <c r="QT63" s="73"/>
      <c r="QU63" s="73"/>
      <c r="QV63" s="73"/>
      <c r="QW63" s="73"/>
      <c r="QX63" s="73"/>
      <c r="QY63" s="73"/>
      <c r="QZ63" s="73"/>
      <c r="RA63" s="73"/>
      <c r="RB63" s="73"/>
      <c r="RC63" s="73"/>
      <c r="RD63" s="73"/>
      <c r="RE63" s="73"/>
      <c r="RF63" s="73"/>
      <c r="RG63" s="73"/>
      <c r="RH63" s="73"/>
      <c r="RI63" s="73"/>
      <c r="RJ63" s="73"/>
      <c r="RK63" s="73"/>
      <c r="RL63" s="73"/>
      <c r="RM63" s="73"/>
      <c r="RN63" s="73"/>
      <c r="RO63" s="73"/>
      <c r="RP63" s="73"/>
      <c r="RQ63" s="73"/>
      <c r="RR63" s="73"/>
      <c r="RS63" s="73"/>
      <c r="RT63" s="73"/>
      <c r="RU63" s="73"/>
      <c r="RV63" s="73"/>
      <c r="RW63" s="73"/>
      <c r="RX63" s="73"/>
      <c r="RY63" s="73"/>
      <c r="RZ63" s="73"/>
      <c r="SA63" s="73"/>
      <c r="SB63" s="73"/>
      <c r="SC63" s="73"/>
      <c r="SD63" s="73"/>
      <c r="SE63" s="73"/>
      <c r="SF63" s="73"/>
      <c r="SG63" s="73"/>
      <c r="SH63" s="73"/>
      <c r="SI63" s="73"/>
      <c r="SJ63" s="73"/>
      <c r="SK63" s="73"/>
      <c r="SL63" s="73"/>
      <c r="SM63" s="73"/>
      <c r="SN63" s="73"/>
      <c r="SO63" s="73"/>
      <c r="SP63" s="73"/>
      <c r="SQ63" s="73"/>
      <c r="SR63" s="73"/>
      <c r="SS63" s="73"/>
      <c r="ST63" s="73"/>
      <c r="SU63" s="73"/>
      <c r="SV63" s="73"/>
      <c r="SW63" s="73"/>
      <c r="SX63" s="73"/>
      <c r="SY63" s="73"/>
    </row>
    <row r="64" spans="1:519">
      <c r="A64" s="71" t="s">
        <v>151</v>
      </c>
      <c r="B64" s="72">
        <f t="shared" si="84"/>
        <v>0</v>
      </c>
      <c r="C64" s="72">
        <f t="shared" si="85"/>
        <v>0</v>
      </c>
      <c r="D64" s="72">
        <f t="shared" si="86"/>
        <v>0</v>
      </c>
      <c r="E64" s="72">
        <f t="shared" si="87"/>
        <v>0</v>
      </c>
      <c r="F64" s="72">
        <f t="shared" si="88"/>
        <v>0</v>
      </c>
      <c r="G64" s="72">
        <f t="shared" si="89"/>
        <v>0</v>
      </c>
      <c r="H64" s="72">
        <f t="shared" si="90"/>
        <v>0</v>
      </c>
      <c r="I64" s="72">
        <f t="shared" si="91"/>
        <v>0</v>
      </c>
      <c r="J64" s="72">
        <f t="shared" si="92"/>
        <v>0</v>
      </c>
      <c r="K64" s="72">
        <f t="shared" si="93"/>
        <v>0</v>
      </c>
      <c r="L64" s="72">
        <f t="shared" si="94"/>
        <v>0</v>
      </c>
      <c r="M64" s="72">
        <f t="shared" si="95"/>
        <v>5.0785042500000005E-4</v>
      </c>
      <c r="N64" s="72">
        <f t="shared" si="96"/>
        <v>0</v>
      </c>
      <c r="O64" s="72">
        <f t="shared" si="97"/>
        <v>0</v>
      </c>
      <c r="P64" s="72">
        <f t="shared" si="98"/>
        <v>0</v>
      </c>
      <c r="Q64" s="72">
        <f t="shared" si="99"/>
        <v>0</v>
      </c>
      <c r="R64" s="72">
        <f t="shared" si="100"/>
        <v>0</v>
      </c>
      <c r="S64" s="72">
        <f t="shared" si="101"/>
        <v>3.3187434750000001E-3</v>
      </c>
      <c r="T64" s="72">
        <f t="shared" si="102"/>
        <v>0</v>
      </c>
      <c r="U64" s="72">
        <f t="shared" si="103"/>
        <v>5.1178725E-5</v>
      </c>
      <c r="V64" s="72">
        <f t="shared" si="104"/>
        <v>0</v>
      </c>
      <c r="W64" s="72">
        <f t="shared" si="105"/>
        <v>0</v>
      </c>
      <c r="X64" s="72">
        <f t="shared" si="106"/>
        <v>0</v>
      </c>
      <c r="Y64" s="72">
        <f t="shared" si="107"/>
        <v>3.9368250000000004E-5</v>
      </c>
      <c r="Z64" s="72">
        <f t="shared" si="108"/>
        <v>0</v>
      </c>
      <c r="AA64" s="72">
        <f t="shared" si="109"/>
        <v>0</v>
      </c>
      <c r="AB64" s="72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>
        <v>0.50785042499999999</v>
      </c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>
        <v>3.3187434750000002</v>
      </c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>
        <v>1.5747299999999999E-2</v>
      </c>
      <c r="JE64" s="73">
        <v>3.5431425000000003E-2</v>
      </c>
      <c r="JF64" s="73"/>
      <c r="JG64" s="73"/>
      <c r="JH64" s="73"/>
      <c r="JI64" s="73"/>
      <c r="JJ64" s="73"/>
      <c r="JK64" s="73"/>
      <c r="JL64" s="73"/>
      <c r="JM64" s="73"/>
      <c r="JN64" s="73"/>
      <c r="JO64" s="73"/>
      <c r="JP64" s="73"/>
      <c r="JQ64" s="73"/>
      <c r="JR64" s="73"/>
      <c r="JS64" s="73"/>
      <c r="JT64" s="73"/>
      <c r="JU64" s="73"/>
      <c r="JV64" s="73"/>
      <c r="JW64" s="73"/>
      <c r="JX64" s="73"/>
      <c r="JY64" s="73"/>
      <c r="JZ64" s="73"/>
      <c r="KA64" s="73"/>
      <c r="KB64" s="73"/>
      <c r="KC64" s="73"/>
      <c r="KD64" s="73"/>
      <c r="KE64" s="73"/>
      <c r="KF64" s="73"/>
      <c r="KG64" s="73"/>
      <c r="KH64" s="73"/>
      <c r="KI64" s="73"/>
      <c r="KJ64" s="73"/>
      <c r="KK64" s="73"/>
      <c r="KL64" s="73"/>
      <c r="KM64" s="73"/>
      <c r="KN64" s="73"/>
      <c r="KO64" s="73"/>
      <c r="KP64" s="73"/>
      <c r="KQ64" s="73"/>
      <c r="KR64" s="73"/>
      <c r="KS64" s="73"/>
      <c r="KT64" s="73"/>
      <c r="KU64" s="73"/>
      <c r="KV64" s="73"/>
      <c r="KW64" s="73"/>
      <c r="KX64" s="73"/>
      <c r="KY64" s="73"/>
      <c r="KZ64" s="73"/>
      <c r="LA64" s="73">
        <v>3.936825E-2</v>
      </c>
      <c r="LB64" s="73"/>
      <c r="LC64" s="73"/>
      <c r="LD64" s="73"/>
      <c r="LE64" s="73"/>
      <c r="LF64" s="73"/>
      <c r="LG64" s="73"/>
      <c r="LH64" s="73"/>
      <c r="LI64" s="73"/>
      <c r="LJ64" s="73"/>
      <c r="LK64" s="73"/>
      <c r="LL64" s="73"/>
      <c r="LM64" s="73"/>
      <c r="LN64" s="73"/>
      <c r="LO64" s="73"/>
      <c r="LP64" s="73"/>
      <c r="LQ64" s="73"/>
      <c r="LR64" s="73"/>
      <c r="LS64" s="73"/>
      <c r="LT64" s="73"/>
      <c r="LU64" s="73"/>
      <c r="LV64" s="73"/>
      <c r="LW64" s="73"/>
      <c r="LX64" s="73"/>
      <c r="LY64" s="73"/>
      <c r="LZ64" s="73"/>
      <c r="MA64" s="73"/>
      <c r="MB64" s="73"/>
      <c r="MC64" s="73"/>
      <c r="MD64" s="73"/>
      <c r="ME64" s="73"/>
      <c r="MF64" s="73"/>
      <c r="MG64" s="73"/>
      <c r="MH64" s="73"/>
      <c r="MI64" s="73"/>
      <c r="MJ64" s="73"/>
      <c r="MK64" s="73"/>
      <c r="ML64" s="73"/>
      <c r="MM64" s="73"/>
      <c r="MN64" s="73"/>
      <c r="MO64" s="73"/>
      <c r="MP64" s="73"/>
      <c r="MQ64" s="73"/>
      <c r="MR64" s="73"/>
      <c r="MS64" s="73"/>
      <c r="MT64" s="73"/>
      <c r="MU64" s="73"/>
      <c r="MV64" s="73"/>
      <c r="MW64" s="73"/>
      <c r="MX64" s="73"/>
      <c r="MY64" s="73"/>
      <c r="MZ64" s="73"/>
      <c r="NA64" s="73"/>
      <c r="NB64" s="73"/>
      <c r="NC64" s="73"/>
      <c r="ND64" s="73"/>
      <c r="NE64" s="73"/>
      <c r="NF64" s="73"/>
      <c r="NG64" s="73"/>
      <c r="NH64" s="73"/>
      <c r="NI64" s="73"/>
      <c r="NJ64" s="73"/>
      <c r="NK64" s="73"/>
      <c r="NL64" s="73"/>
      <c r="NM64" s="73"/>
      <c r="NN64" s="73"/>
      <c r="NO64" s="73"/>
      <c r="NP64" s="73"/>
      <c r="NQ64" s="73"/>
      <c r="NR64" s="73"/>
      <c r="NS64" s="73"/>
      <c r="NT64" s="73"/>
      <c r="NU64" s="73"/>
      <c r="NV64" s="73"/>
      <c r="NW64" s="73"/>
      <c r="NX64" s="73"/>
      <c r="NY64" s="73"/>
      <c r="NZ64" s="73"/>
      <c r="OA64" s="73"/>
      <c r="OB64" s="73"/>
      <c r="OC64" s="73"/>
      <c r="OD64" s="73"/>
      <c r="OE64" s="73"/>
      <c r="OF64" s="73"/>
      <c r="OG64" s="73"/>
      <c r="OH64" s="73"/>
      <c r="OI64" s="73"/>
      <c r="OJ64" s="73"/>
      <c r="OK64" s="73"/>
      <c r="OL64" s="73"/>
      <c r="OM64" s="73"/>
      <c r="ON64" s="73"/>
      <c r="OO64" s="73"/>
      <c r="OP64" s="73"/>
      <c r="OQ64" s="73"/>
      <c r="OR64" s="73"/>
      <c r="OS64" s="73"/>
      <c r="OT64" s="73"/>
      <c r="OU64" s="73"/>
      <c r="OV64" s="73"/>
      <c r="OW64" s="73"/>
      <c r="OX64" s="73"/>
      <c r="OY64" s="73"/>
      <c r="OZ64" s="73"/>
      <c r="PA64" s="73"/>
      <c r="PB64" s="73"/>
      <c r="PC64" s="73"/>
      <c r="PD64" s="73"/>
      <c r="PE64" s="73"/>
      <c r="PF64" s="73"/>
      <c r="PG64" s="73"/>
      <c r="PH64" s="73"/>
      <c r="PI64" s="73"/>
      <c r="PJ64" s="73"/>
      <c r="PK64" s="73"/>
      <c r="PL64" s="73"/>
      <c r="PM64" s="73"/>
      <c r="PN64" s="73"/>
      <c r="PO64" s="73"/>
      <c r="PP64" s="73"/>
      <c r="PQ64" s="73"/>
      <c r="PR64" s="73"/>
      <c r="PS64" s="73"/>
      <c r="PT64" s="73"/>
      <c r="PU64" s="73"/>
      <c r="PV64" s="73"/>
      <c r="PW64" s="73"/>
      <c r="PX64" s="73"/>
      <c r="PY64" s="73"/>
      <c r="PZ64" s="73"/>
      <c r="QA64" s="73"/>
      <c r="QB64" s="73"/>
      <c r="QC64" s="73"/>
      <c r="QD64" s="73"/>
      <c r="QE64" s="73"/>
      <c r="QF64" s="73"/>
      <c r="QG64" s="73"/>
      <c r="QH64" s="73"/>
      <c r="QI64" s="73"/>
      <c r="QJ64" s="73"/>
      <c r="QK64" s="73"/>
      <c r="QL64" s="73"/>
      <c r="QM64" s="73"/>
      <c r="QN64" s="73"/>
      <c r="QO64" s="73"/>
      <c r="QP64" s="73"/>
      <c r="QQ64" s="73"/>
      <c r="QR64" s="73"/>
      <c r="QS64" s="73"/>
      <c r="QT64" s="73"/>
      <c r="QU64" s="73"/>
      <c r="QV64" s="73"/>
      <c r="QW64" s="73"/>
      <c r="QX64" s="73"/>
      <c r="QY64" s="73"/>
      <c r="QZ64" s="73"/>
      <c r="RA64" s="73"/>
      <c r="RB64" s="73"/>
      <c r="RC64" s="73"/>
      <c r="RD64" s="73"/>
      <c r="RE64" s="73"/>
      <c r="RF64" s="73"/>
      <c r="RG64" s="73"/>
      <c r="RH64" s="73"/>
      <c r="RI64" s="73"/>
      <c r="RJ64" s="73"/>
      <c r="RK64" s="73"/>
      <c r="RL64" s="73"/>
      <c r="RM64" s="73"/>
      <c r="RN64" s="73"/>
      <c r="RO64" s="73"/>
      <c r="RP64" s="73"/>
      <c r="RQ64" s="73"/>
      <c r="RR64" s="73"/>
      <c r="RS64" s="73"/>
      <c r="RT64" s="73"/>
      <c r="RU64" s="73"/>
      <c r="RV64" s="73"/>
      <c r="RW64" s="73"/>
      <c r="RX64" s="73"/>
      <c r="RY64" s="73"/>
      <c r="RZ64" s="73"/>
      <c r="SA64" s="73"/>
      <c r="SB64" s="73"/>
      <c r="SC64" s="73"/>
      <c r="SD64" s="73"/>
      <c r="SE64" s="73"/>
      <c r="SF64" s="73"/>
      <c r="SG64" s="73"/>
      <c r="SH64" s="73"/>
      <c r="SI64" s="73"/>
      <c r="SJ64" s="73"/>
      <c r="SK64" s="73"/>
      <c r="SL64" s="73"/>
      <c r="SM64" s="73"/>
      <c r="SN64" s="73"/>
      <c r="SO64" s="73"/>
      <c r="SP64" s="73"/>
      <c r="SQ64" s="73"/>
      <c r="SR64" s="73"/>
      <c r="SS64" s="73"/>
      <c r="ST64" s="73"/>
      <c r="SU64" s="73"/>
      <c r="SV64" s="73"/>
      <c r="SW64" s="73"/>
      <c r="SX64" s="73"/>
      <c r="SY64" s="73"/>
    </row>
    <row r="65" spans="1:519">
      <c r="A65" s="71" t="s">
        <v>152</v>
      </c>
      <c r="B65" s="72">
        <f t="shared" si="84"/>
        <v>0</v>
      </c>
      <c r="C65" s="72">
        <f t="shared" si="85"/>
        <v>0</v>
      </c>
      <c r="D65" s="72">
        <f t="shared" si="86"/>
        <v>0</v>
      </c>
      <c r="E65" s="72">
        <f t="shared" si="87"/>
        <v>0</v>
      </c>
      <c r="F65" s="72">
        <f t="shared" si="88"/>
        <v>0</v>
      </c>
      <c r="G65" s="72">
        <f t="shared" si="89"/>
        <v>0</v>
      </c>
      <c r="H65" s="72">
        <f t="shared" si="90"/>
        <v>0</v>
      </c>
      <c r="I65" s="72">
        <f t="shared" si="91"/>
        <v>0</v>
      </c>
      <c r="J65" s="72">
        <f t="shared" si="92"/>
        <v>0</v>
      </c>
      <c r="K65" s="72">
        <f t="shared" si="93"/>
        <v>0</v>
      </c>
      <c r="L65" s="72">
        <f t="shared" si="94"/>
        <v>0</v>
      </c>
      <c r="M65" s="72">
        <f t="shared" si="95"/>
        <v>0</v>
      </c>
      <c r="N65" s="72">
        <f t="shared" si="96"/>
        <v>0</v>
      </c>
      <c r="O65" s="72">
        <f t="shared" si="97"/>
        <v>0</v>
      </c>
      <c r="P65" s="72">
        <f t="shared" si="98"/>
        <v>0</v>
      </c>
      <c r="Q65" s="72">
        <f t="shared" si="99"/>
        <v>0</v>
      </c>
      <c r="R65" s="72">
        <f t="shared" si="100"/>
        <v>0</v>
      </c>
      <c r="S65" s="72">
        <f t="shared" si="101"/>
        <v>0</v>
      </c>
      <c r="T65" s="72">
        <f t="shared" si="102"/>
        <v>0</v>
      </c>
      <c r="U65" s="72">
        <f t="shared" si="103"/>
        <v>0</v>
      </c>
      <c r="V65" s="72">
        <f t="shared" si="104"/>
        <v>0</v>
      </c>
      <c r="W65" s="72">
        <f t="shared" si="105"/>
        <v>0</v>
      </c>
      <c r="X65" s="72">
        <f t="shared" si="106"/>
        <v>0</v>
      </c>
      <c r="Y65" s="72">
        <f t="shared" si="107"/>
        <v>0</v>
      </c>
      <c r="Z65" s="72">
        <f t="shared" si="108"/>
        <v>0</v>
      </c>
      <c r="AA65" s="72">
        <f t="shared" si="109"/>
        <v>0</v>
      </c>
      <c r="AB65" s="72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3"/>
      <c r="FG65" s="73"/>
      <c r="FH65" s="73"/>
      <c r="FI65" s="73"/>
      <c r="FJ65" s="73"/>
      <c r="FK65" s="73"/>
      <c r="FL65" s="73"/>
      <c r="FM65" s="73"/>
      <c r="FN65" s="73"/>
      <c r="FO65" s="73"/>
      <c r="FP65" s="73"/>
      <c r="FQ65" s="73"/>
      <c r="FR65" s="73"/>
      <c r="FS65" s="73"/>
      <c r="FT65" s="73"/>
      <c r="FU65" s="73"/>
      <c r="FV65" s="73"/>
      <c r="FW65" s="73"/>
      <c r="FX65" s="73"/>
      <c r="FY65" s="73"/>
      <c r="FZ65" s="73"/>
      <c r="GA65" s="73"/>
      <c r="GB65" s="73"/>
      <c r="GC65" s="73"/>
      <c r="GD65" s="73"/>
      <c r="GE65" s="73"/>
      <c r="GF65" s="73"/>
      <c r="GG65" s="73"/>
      <c r="GH65" s="73"/>
      <c r="GI65" s="73"/>
      <c r="GJ65" s="73"/>
      <c r="GK65" s="73"/>
      <c r="GL65" s="73"/>
      <c r="GM65" s="73"/>
      <c r="GN65" s="73"/>
      <c r="GO65" s="73"/>
      <c r="GP65" s="73"/>
      <c r="GQ65" s="73"/>
      <c r="GR65" s="73"/>
      <c r="GS65" s="73"/>
      <c r="GT65" s="73"/>
      <c r="GU65" s="73"/>
      <c r="GV65" s="73"/>
      <c r="GW65" s="73"/>
      <c r="GX65" s="73"/>
      <c r="GY65" s="73"/>
      <c r="GZ65" s="73"/>
      <c r="HA65" s="73"/>
      <c r="HB65" s="73"/>
      <c r="HC65" s="73"/>
      <c r="HD65" s="73"/>
      <c r="HE65" s="73"/>
      <c r="HF65" s="73"/>
      <c r="HG65" s="73"/>
      <c r="HH65" s="73"/>
      <c r="HI65" s="73"/>
      <c r="HJ65" s="73"/>
      <c r="HK65" s="73"/>
      <c r="HL65" s="73"/>
      <c r="HM65" s="73"/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  <c r="IB65" s="73"/>
      <c r="IC65" s="73"/>
      <c r="ID65" s="73"/>
      <c r="IE65" s="73"/>
      <c r="IF65" s="73"/>
      <c r="IG65" s="73"/>
      <c r="IH65" s="73"/>
      <c r="II65" s="73"/>
      <c r="IJ65" s="73"/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3"/>
      <c r="IW65" s="73"/>
      <c r="IX65" s="73"/>
      <c r="IY65" s="73"/>
      <c r="IZ65" s="73"/>
      <c r="JA65" s="73"/>
      <c r="JB65" s="73"/>
      <c r="JC65" s="73"/>
      <c r="JD65" s="73"/>
      <c r="JE65" s="73"/>
      <c r="JF65" s="73"/>
      <c r="JG65" s="73"/>
      <c r="JH65" s="73"/>
      <c r="JI65" s="73"/>
      <c r="JJ65" s="73"/>
      <c r="JK65" s="73"/>
      <c r="JL65" s="73"/>
      <c r="JM65" s="73"/>
      <c r="JN65" s="73"/>
      <c r="JO65" s="73"/>
      <c r="JP65" s="73"/>
      <c r="JQ65" s="73"/>
      <c r="JR65" s="73"/>
      <c r="JS65" s="73"/>
      <c r="JT65" s="73"/>
      <c r="JU65" s="73"/>
      <c r="JV65" s="73"/>
      <c r="JW65" s="73"/>
      <c r="JX65" s="73"/>
      <c r="JY65" s="73"/>
      <c r="JZ65" s="73"/>
      <c r="KA65" s="73"/>
      <c r="KB65" s="73"/>
      <c r="KC65" s="73"/>
      <c r="KD65" s="73"/>
      <c r="KE65" s="73"/>
      <c r="KF65" s="73"/>
      <c r="KG65" s="73"/>
      <c r="KH65" s="73"/>
      <c r="KI65" s="73"/>
      <c r="KJ65" s="73"/>
      <c r="KK65" s="73"/>
      <c r="KL65" s="73"/>
      <c r="KM65" s="73"/>
      <c r="KN65" s="73"/>
      <c r="KO65" s="73"/>
      <c r="KP65" s="73"/>
      <c r="KQ65" s="73"/>
      <c r="KR65" s="73"/>
      <c r="KS65" s="73"/>
      <c r="KT65" s="73"/>
      <c r="KU65" s="73"/>
      <c r="KV65" s="73"/>
      <c r="KW65" s="73"/>
      <c r="KX65" s="73"/>
      <c r="KY65" s="73"/>
      <c r="KZ65" s="73"/>
      <c r="LA65" s="73"/>
      <c r="LB65" s="73"/>
      <c r="LC65" s="73"/>
      <c r="LD65" s="73"/>
      <c r="LE65" s="73"/>
      <c r="LF65" s="73"/>
      <c r="LG65" s="73"/>
      <c r="LH65" s="73"/>
      <c r="LI65" s="73"/>
      <c r="LJ65" s="73"/>
      <c r="LK65" s="73"/>
      <c r="LL65" s="73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  <c r="MH65" s="73"/>
      <c r="MI65" s="73"/>
      <c r="MJ65" s="73"/>
      <c r="MK65" s="73"/>
      <c r="ML65" s="73"/>
      <c r="MM65" s="73"/>
      <c r="MN65" s="73"/>
      <c r="MO65" s="73"/>
      <c r="MP65" s="73"/>
      <c r="MQ65" s="73"/>
      <c r="MR65" s="73"/>
      <c r="MS65" s="73"/>
      <c r="MT65" s="73"/>
      <c r="MU65" s="73"/>
      <c r="MV65" s="73"/>
      <c r="MW65" s="73"/>
      <c r="MX65" s="73"/>
      <c r="MY65" s="73"/>
      <c r="MZ65" s="73"/>
      <c r="NA65" s="73"/>
      <c r="NB65" s="73"/>
      <c r="NC65" s="73"/>
      <c r="ND65" s="73"/>
      <c r="NE65" s="73"/>
      <c r="NF65" s="73"/>
      <c r="NG65" s="73"/>
      <c r="NH65" s="73"/>
      <c r="NI65" s="73"/>
      <c r="NJ65" s="73"/>
      <c r="NK65" s="73"/>
      <c r="NL65" s="73"/>
      <c r="NM65" s="73"/>
      <c r="NN65" s="73"/>
      <c r="NO65" s="73"/>
      <c r="NP65" s="73"/>
      <c r="NQ65" s="73"/>
      <c r="NR65" s="73"/>
      <c r="NS65" s="73"/>
      <c r="NT65" s="73"/>
      <c r="NU65" s="73"/>
      <c r="NV65" s="73"/>
      <c r="NW65" s="73"/>
      <c r="NX65" s="73"/>
      <c r="NY65" s="73"/>
      <c r="NZ65" s="73"/>
      <c r="OA65" s="73"/>
      <c r="OB65" s="73"/>
      <c r="OC65" s="73"/>
      <c r="OD65" s="73"/>
      <c r="OE65" s="73"/>
      <c r="OF65" s="73"/>
      <c r="OG65" s="73"/>
      <c r="OH65" s="73"/>
      <c r="OI65" s="73"/>
      <c r="OJ65" s="73"/>
      <c r="OK65" s="73"/>
      <c r="OL65" s="73"/>
      <c r="OM65" s="73"/>
      <c r="ON65" s="73"/>
      <c r="OO65" s="73"/>
      <c r="OP65" s="73"/>
      <c r="OQ65" s="73"/>
      <c r="OR65" s="73"/>
      <c r="OS65" s="73"/>
      <c r="OT65" s="73"/>
      <c r="OU65" s="73"/>
      <c r="OV65" s="73"/>
      <c r="OW65" s="73"/>
      <c r="OX65" s="73"/>
      <c r="OY65" s="73"/>
      <c r="OZ65" s="73"/>
      <c r="PA65" s="73"/>
      <c r="PB65" s="73"/>
      <c r="PC65" s="73"/>
      <c r="PD65" s="73"/>
      <c r="PE65" s="73"/>
      <c r="PF65" s="73"/>
      <c r="PG65" s="73"/>
      <c r="PH65" s="73"/>
      <c r="PI65" s="73"/>
      <c r="PJ65" s="73"/>
      <c r="PK65" s="73"/>
      <c r="PL65" s="73"/>
      <c r="PM65" s="73"/>
      <c r="PN65" s="73"/>
      <c r="PO65" s="73"/>
      <c r="PP65" s="73"/>
      <c r="PQ65" s="73"/>
      <c r="PR65" s="73"/>
      <c r="PS65" s="73"/>
      <c r="PT65" s="73"/>
      <c r="PU65" s="73"/>
      <c r="PV65" s="73"/>
      <c r="PW65" s="73"/>
      <c r="PX65" s="73"/>
      <c r="PY65" s="73"/>
      <c r="PZ65" s="73"/>
      <c r="QA65" s="73"/>
      <c r="QB65" s="73"/>
      <c r="QC65" s="73"/>
      <c r="QD65" s="73"/>
      <c r="QE65" s="73"/>
      <c r="QF65" s="73"/>
      <c r="QG65" s="73"/>
      <c r="QH65" s="73"/>
      <c r="QI65" s="73"/>
      <c r="QJ65" s="73"/>
      <c r="QK65" s="73"/>
      <c r="QL65" s="73"/>
      <c r="QM65" s="73"/>
      <c r="QN65" s="73"/>
      <c r="QO65" s="73"/>
      <c r="QP65" s="73"/>
      <c r="QQ65" s="73"/>
      <c r="QR65" s="73"/>
      <c r="QS65" s="73"/>
      <c r="QT65" s="73"/>
      <c r="QU65" s="73"/>
      <c r="QV65" s="73"/>
      <c r="QW65" s="73"/>
      <c r="QX65" s="73"/>
      <c r="QY65" s="73"/>
      <c r="QZ65" s="73"/>
      <c r="RA65" s="73"/>
      <c r="RB65" s="73"/>
      <c r="RC65" s="73"/>
      <c r="RD65" s="73"/>
      <c r="RE65" s="73"/>
      <c r="RF65" s="73"/>
      <c r="RG65" s="73"/>
      <c r="RH65" s="73"/>
      <c r="RI65" s="73"/>
      <c r="RJ65" s="73"/>
      <c r="RK65" s="73"/>
      <c r="RL65" s="73"/>
      <c r="RM65" s="73"/>
      <c r="RN65" s="73"/>
      <c r="RO65" s="73"/>
      <c r="RP65" s="73"/>
      <c r="RQ65" s="73"/>
      <c r="RR65" s="73"/>
      <c r="RS65" s="73"/>
      <c r="RT65" s="73"/>
      <c r="RU65" s="73"/>
      <c r="RV65" s="73"/>
      <c r="RW65" s="73"/>
      <c r="RX65" s="73"/>
      <c r="RY65" s="73"/>
      <c r="RZ65" s="73"/>
      <c r="SA65" s="73"/>
      <c r="SB65" s="73"/>
      <c r="SC65" s="73"/>
      <c r="SD65" s="73"/>
      <c r="SE65" s="73"/>
      <c r="SF65" s="73"/>
      <c r="SG65" s="73"/>
      <c r="SH65" s="73"/>
      <c r="SI65" s="73"/>
      <c r="SJ65" s="73"/>
      <c r="SK65" s="73"/>
      <c r="SL65" s="73"/>
      <c r="SM65" s="73"/>
      <c r="SN65" s="73"/>
      <c r="SO65" s="73"/>
      <c r="SP65" s="73"/>
      <c r="SQ65" s="73"/>
      <c r="SR65" s="73"/>
      <c r="SS65" s="73"/>
      <c r="ST65" s="73"/>
      <c r="SU65" s="73"/>
      <c r="SV65" s="73"/>
      <c r="SW65" s="73"/>
      <c r="SX65" s="73"/>
      <c r="SY65" s="73"/>
    </row>
    <row r="66" spans="1:519">
      <c r="A66" s="71" t="s">
        <v>153</v>
      </c>
      <c r="B66" s="72">
        <f t="shared" si="84"/>
        <v>2.4812745032249999</v>
      </c>
      <c r="C66" s="72">
        <f t="shared" si="85"/>
        <v>0</v>
      </c>
      <c r="D66" s="72">
        <f t="shared" si="86"/>
        <v>0</v>
      </c>
      <c r="E66" s="72">
        <f t="shared" si="87"/>
        <v>1.0235745E-4</v>
      </c>
      <c r="F66" s="72">
        <f t="shared" si="88"/>
        <v>0</v>
      </c>
      <c r="G66" s="72">
        <f t="shared" si="89"/>
        <v>0</v>
      </c>
      <c r="H66" s="72">
        <f t="shared" si="90"/>
        <v>1.3385205E-4</v>
      </c>
      <c r="I66" s="72">
        <f t="shared" si="91"/>
        <v>2.5195680000000001E-4</v>
      </c>
      <c r="J66" s="72">
        <f t="shared" si="92"/>
        <v>0</v>
      </c>
      <c r="K66" s="72">
        <f t="shared" si="93"/>
        <v>0</v>
      </c>
      <c r="L66" s="72">
        <f t="shared" si="94"/>
        <v>0</v>
      </c>
      <c r="M66" s="72">
        <f t="shared" si="95"/>
        <v>0</v>
      </c>
      <c r="N66" s="72">
        <f t="shared" si="96"/>
        <v>0</v>
      </c>
      <c r="O66" s="72">
        <f t="shared" si="97"/>
        <v>0</v>
      </c>
      <c r="P66" s="72">
        <f t="shared" si="98"/>
        <v>0</v>
      </c>
      <c r="Q66" s="72">
        <f t="shared" si="99"/>
        <v>0</v>
      </c>
      <c r="R66" s="72">
        <f t="shared" si="100"/>
        <v>0</v>
      </c>
      <c r="S66" s="72">
        <f t="shared" si="101"/>
        <v>0</v>
      </c>
      <c r="T66" s="72">
        <f t="shared" si="102"/>
        <v>0</v>
      </c>
      <c r="U66" s="72">
        <f t="shared" si="103"/>
        <v>0</v>
      </c>
      <c r="V66" s="72">
        <f t="shared" si="104"/>
        <v>0</v>
      </c>
      <c r="W66" s="72">
        <f t="shared" si="105"/>
        <v>0</v>
      </c>
      <c r="X66" s="72">
        <f t="shared" si="106"/>
        <v>0</v>
      </c>
      <c r="Y66" s="72">
        <f t="shared" si="107"/>
        <v>0</v>
      </c>
      <c r="Z66" s="72">
        <f t="shared" si="108"/>
        <v>0</v>
      </c>
      <c r="AA66" s="72">
        <f t="shared" si="109"/>
        <v>0</v>
      </c>
      <c r="AB66" s="72"/>
      <c r="AD66" s="73"/>
      <c r="AE66" s="73"/>
      <c r="AF66" s="73"/>
      <c r="AG66" s="73"/>
      <c r="AH66" s="73"/>
      <c r="AI66" s="73">
        <v>417.90578422499999</v>
      </c>
      <c r="AJ66" s="73"/>
      <c r="AK66" s="73"/>
      <c r="AL66" s="73"/>
      <c r="AM66" s="73">
        <v>154.04796225000001</v>
      </c>
      <c r="AN66" s="73">
        <v>1724.486823</v>
      </c>
      <c r="AO66" s="73">
        <v>184.83393375</v>
      </c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>
        <v>0.10235745</v>
      </c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>
        <v>0.13385205</v>
      </c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>
        <v>0.25195680000000004</v>
      </c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73"/>
      <c r="EQ66" s="73"/>
      <c r="ER66" s="73"/>
      <c r="ES66" s="73"/>
      <c r="ET66" s="73"/>
      <c r="EU66" s="73"/>
      <c r="EV66" s="73"/>
      <c r="EW66" s="73"/>
      <c r="EX66" s="73"/>
      <c r="EY66" s="73"/>
      <c r="EZ66" s="73"/>
      <c r="FA66" s="73"/>
      <c r="FB66" s="73"/>
      <c r="FC66" s="73"/>
      <c r="FD66" s="73"/>
      <c r="FE66" s="73"/>
      <c r="FF66" s="73"/>
      <c r="FG66" s="73"/>
      <c r="FH66" s="73"/>
      <c r="FI66" s="73"/>
      <c r="FJ66" s="73"/>
      <c r="FK66" s="73"/>
      <c r="FL66" s="73"/>
      <c r="FM66" s="73"/>
      <c r="FN66" s="73"/>
      <c r="FO66" s="73"/>
      <c r="FP66" s="73"/>
      <c r="FQ66" s="73"/>
      <c r="FR66" s="73"/>
      <c r="FS66" s="73"/>
      <c r="FT66" s="73"/>
      <c r="FU66" s="73"/>
      <c r="FV66" s="73"/>
      <c r="FW66" s="73"/>
      <c r="FX66" s="73"/>
      <c r="FY66" s="73"/>
      <c r="FZ66" s="73"/>
      <c r="GA66" s="73"/>
      <c r="GB66" s="73"/>
      <c r="GC66" s="73"/>
      <c r="GD66" s="73"/>
      <c r="GE66" s="73"/>
      <c r="GF66" s="73"/>
      <c r="GG66" s="73"/>
      <c r="GH66" s="73"/>
      <c r="GI66" s="73"/>
      <c r="GJ66" s="73"/>
      <c r="GK66" s="73"/>
      <c r="GL66" s="73"/>
      <c r="GM66" s="73"/>
      <c r="GN66" s="73"/>
      <c r="GO66" s="73"/>
      <c r="GP66" s="73"/>
      <c r="GQ66" s="73"/>
      <c r="GR66" s="73"/>
      <c r="GS66" s="73"/>
      <c r="GT66" s="73"/>
      <c r="GU66" s="73"/>
      <c r="GV66" s="73"/>
      <c r="GW66" s="73"/>
      <c r="GX66" s="73"/>
      <c r="GY66" s="73"/>
      <c r="GZ66" s="73"/>
      <c r="HA66" s="73"/>
      <c r="HB66" s="73"/>
      <c r="HC66" s="73"/>
      <c r="HD66" s="73"/>
      <c r="HE66" s="73"/>
      <c r="HF66" s="73"/>
      <c r="HG66" s="73"/>
      <c r="HH66" s="73"/>
      <c r="HI66" s="73"/>
      <c r="HJ66" s="73"/>
      <c r="HK66" s="73"/>
      <c r="HL66" s="73"/>
      <c r="HM66" s="73"/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  <c r="IB66" s="73"/>
      <c r="IC66" s="73"/>
      <c r="ID66" s="73"/>
      <c r="IE66" s="73"/>
      <c r="IF66" s="73"/>
      <c r="IG66" s="73"/>
      <c r="IH66" s="73"/>
      <c r="II66" s="73"/>
      <c r="IJ66" s="73"/>
      <c r="IK66" s="73"/>
      <c r="IL66" s="73"/>
      <c r="IM66" s="73"/>
      <c r="IN66" s="73"/>
      <c r="IO66" s="73"/>
      <c r="IP66" s="73"/>
      <c r="IQ66" s="73"/>
      <c r="IR66" s="73"/>
      <c r="IS66" s="73"/>
      <c r="IT66" s="73"/>
      <c r="IU66" s="73"/>
      <c r="IV66" s="73"/>
      <c r="IW66" s="73"/>
      <c r="IX66" s="73"/>
      <c r="IY66" s="73"/>
      <c r="IZ66" s="73"/>
      <c r="JA66" s="73"/>
      <c r="JB66" s="73"/>
      <c r="JC66" s="73"/>
      <c r="JD66" s="73"/>
      <c r="JE66" s="73"/>
      <c r="JF66" s="73"/>
      <c r="JG66" s="73"/>
      <c r="JH66" s="73"/>
      <c r="JI66" s="73"/>
      <c r="JJ66" s="73"/>
      <c r="JK66" s="73"/>
      <c r="JL66" s="73"/>
      <c r="JM66" s="73"/>
      <c r="JN66" s="73"/>
      <c r="JO66" s="73"/>
      <c r="JP66" s="73"/>
      <c r="JQ66" s="73"/>
      <c r="JR66" s="73"/>
      <c r="JS66" s="73"/>
      <c r="JT66" s="73"/>
      <c r="JU66" s="73"/>
      <c r="JV66" s="73"/>
      <c r="JW66" s="73"/>
      <c r="JX66" s="73"/>
      <c r="JY66" s="73"/>
      <c r="JZ66" s="73"/>
      <c r="KA66" s="73"/>
      <c r="KB66" s="73"/>
      <c r="KC66" s="73"/>
      <c r="KD66" s="73"/>
      <c r="KE66" s="73"/>
      <c r="KF66" s="73"/>
      <c r="KG66" s="73"/>
      <c r="KH66" s="73"/>
      <c r="KI66" s="73"/>
      <c r="KJ66" s="73"/>
      <c r="KK66" s="73"/>
      <c r="KL66" s="73"/>
      <c r="KM66" s="73"/>
      <c r="KN66" s="73"/>
      <c r="KO66" s="73"/>
      <c r="KP66" s="73"/>
      <c r="KQ66" s="73"/>
      <c r="KR66" s="73"/>
      <c r="KS66" s="73"/>
      <c r="KT66" s="73"/>
      <c r="KU66" s="73"/>
      <c r="KV66" s="73"/>
      <c r="KW66" s="73"/>
      <c r="KX66" s="73"/>
      <c r="KY66" s="73"/>
      <c r="KZ66" s="73"/>
      <c r="LA66" s="73"/>
      <c r="LB66" s="73"/>
      <c r="LC66" s="73"/>
      <c r="LD66" s="73"/>
      <c r="LE66" s="73"/>
      <c r="LF66" s="73"/>
      <c r="LG66" s="73"/>
      <c r="LH66" s="73"/>
      <c r="LI66" s="73"/>
      <c r="LJ66" s="73"/>
      <c r="LK66" s="73"/>
      <c r="LL66" s="73"/>
      <c r="LM66" s="73"/>
      <c r="LN66" s="73"/>
      <c r="LO66" s="73"/>
      <c r="LP66" s="73"/>
      <c r="LQ66" s="73"/>
      <c r="LR66" s="73"/>
      <c r="LS66" s="73"/>
      <c r="LT66" s="73"/>
      <c r="LU66" s="73"/>
      <c r="LV66" s="73"/>
      <c r="LW66" s="73"/>
      <c r="LX66" s="73"/>
      <c r="LY66" s="73"/>
      <c r="LZ66" s="73"/>
      <c r="MA66" s="73"/>
      <c r="MB66" s="73"/>
      <c r="MC66" s="73"/>
      <c r="MD66" s="73"/>
      <c r="ME66" s="73"/>
      <c r="MF66" s="73"/>
      <c r="MG66" s="73"/>
      <c r="MH66" s="73"/>
      <c r="MI66" s="73"/>
      <c r="MJ66" s="73"/>
      <c r="MK66" s="73"/>
      <c r="ML66" s="73"/>
      <c r="MM66" s="73"/>
      <c r="MN66" s="73"/>
      <c r="MO66" s="73"/>
      <c r="MP66" s="73"/>
      <c r="MQ66" s="73"/>
      <c r="MR66" s="73"/>
      <c r="MS66" s="73"/>
      <c r="MT66" s="73"/>
      <c r="MU66" s="73"/>
      <c r="MV66" s="73"/>
      <c r="MW66" s="73"/>
      <c r="MX66" s="73"/>
      <c r="MY66" s="73"/>
      <c r="MZ66" s="73"/>
      <c r="NA66" s="73"/>
      <c r="NB66" s="73"/>
      <c r="NC66" s="73"/>
      <c r="ND66" s="73"/>
      <c r="NE66" s="73"/>
      <c r="NF66" s="73"/>
      <c r="NG66" s="73"/>
      <c r="NH66" s="73"/>
      <c r="NI66" s="73"/>
      <c r="NJ66" s="73"/>
      <c r="NK66" s="73"/>
      <c r="NL66" s="73"/>
      <c r="NM66" s="73"/>
      <c r="NN66" s="73"/>
      <c r="NO66" s="73"/>
      <c r="NP66" s="73"/>
      <c r="NQ66" s="73"/>
      <c r="NR66" s="73"/>
      <c r="NS66" s="73"/>
      <c r="NT66" s="73"/>
      <c r="NU66" s="73"/>
      <c r="NV66" s="73"/>
      <c r="NW66" s="73"/>
      <c r="NX66" s="73"/>
      <c r="NY66" s="73"/>
      <c r="NZ66" s="73"/>
      <c r="OA66" s="73"/>
      <c r="OB66" s="73"/>
      <c r="OC66" s="73"/>
      <c r="OD66" s="73"/>
      <c r="OE66" s="73"/>
      <c r="OF66" s="73"/>
      <c r="OG66" s="73"/>
      <c r="OH66" s="73"/>
      <c r="OI66" s="73"/>
      <c r="OJ66" s="73"/>
      <c r="OK66" s="73"/>
      <c r="OL66" s="73"/>
      <c r="OM66" s="73"/>
      <c r="ON66" s="73"/>
      <c r="OO66" s="73"/>
      <c r="OP66" s="73"/>
      <c r="OQ66" s="73"/>
      <c r="OR66" s="73"/>
      <c r="OS66" s="73"/>
      <c r="OT66" s="73"/>
      <c r="OU66" s="73"/>
      <c r="OV66" s="73"/>
      <c r="OW66" s="73"/>
      <c r="OX66" s="73"/>
      <c r="OY66" s="73"/>
      <c r="OZ66" s="73"/>
      <c r="PA66" s="73"/>
      <c r="PB66" s="73"/>
      <c r="PC66" s="73"/>
      <c r="PD66" s="73"/>
      <c r="PE66" s="73"/>
      <c r="PF66" s="73"/>
      <c r="PG66" s="73"/>
      <c r="PH66" s="73"/>
      <c r="PI66" s="73"/>
      <c r="PJ66" s="73"/>
      <c r="PK66" s="73"/>
      <c r="PL66" s="73"/>
      <c r="PM66" s="73"/>
      <c r="PN66" s="73"/>
      <c r="PO66" s="73"/>
      <c r="PP66" s="73"/>
      <c r="PQ66" s="73"/>
      <c r="PR66" s="73"/>
      <c r="PS66" s="73"/>
      <c r="PT66" s="73"/>
      <c r="PU66" s="73"/>
      <c r="PV66" s="73"/>
      <c r="PW66" s="73"/>
      <c r="PX66" s="73"/>
      <c r="PY66" s="73"/>
      <c r="PZ66" s="73"/>
      <c r="QA66" s="73"/>
      <c r="QB66" s="73"/>
      <c r="QC66" s="73"/>
      <c r="QD66" s="73"/>
      <c r="QE66" s="73"/>
      <c r="QF66" s="73"/>
      <c r="QG66" s="73"/>
      <c r="QH66" s="73"/>
      <c r="QI66" s="73"/>
      <c r="QJ66" s="73"/>
      <c r="QK66" s="73"/>
      <c r="QL66" s="73"/>
      <c r="QM66" s="73"/>
      <c r="QN66" s="73"/>
      <c r="QO66" s="73"/>
      <c r="QP66" s="73"/>
      <c r="QQ66" s="73"/>
      <c r="QR66" s="73"/>
      <c r="QS66" s="73"/>
      <c r="QT66" s="73"/>
      <c r="QU66" s="73"/>
      <c r="QV66" s="73"/>
      <c r="QW66" s="73"/>
      <c r="QX66" s="73"/>
      <c r="QY66" s="73"/>
      <c r="QZ66" s="73"/>
      <c r="RA66" s="73"/>
      <c r="RB66" s="73"/>
      <c r="RC66" s="73"/>
      <c r="RD66" s="73"/>
      <c r="RE66" s="73"/>
      <c r="RF66" s="73"/>
      <c r="RG66" s="73"/>
      <c r="RH66" s="73"/>
      <c r="RI66" s="73"/>
      <c r="RJ66" s="73"/>
      <c r="RK66" s="73"/>
      <c r="RL66" s="73"/>
      <c r="RM66" s="73"/>
      <c r="RN66" s="73"/>
      <c r="RO66" s="73"/>
      <c r="RP66" s="73"/>
      <c r="RQ66" s="73"/>
      <c r="RR66" s="73"/>
      <c r="RS66" s="73"/>
      <c r="RT66" s="73"/>
      <c r="RU66" s="73"/>
      <c r="RV66" s="73"/>
      <c r="RW66" s="73"/>
      <c r="RX66" s="73"/>
      <c r="RY66" s="73"/>
      <c r="RZ66" s="73"/>
      <c r="SA66" s="73"/>
      <c r="SB66" s="73"/>
      <c r="SC66" s="73"/>
      <c r="SD66" s="73"/>
      <c r="SE66" s="73"/>
      <c r="SF66" s="73"/>
      <c r="SG66" s="73"/>
      <c r="SH66" s="73"/>
      <c r="SI66" s="73"/>
      <c r="SJ66" s="73"/>
      <c r="SK66" s="73"/>
      <c r="SL66" s="73"/>
      <c r="SM66" s="73"/>
      <c r="SN66" s="73"/>
      <c r="SO66" s="73"/>
      <c r="SP66" s="73"/>
      <c r="SQ66" s="73"/>
      <c r="SR66" s="73"/>
      <c r="SS66" s="73"/>
      <c r="ST66" s="73"/>
      <c r="SU66" s="73"/>
      <c r="SV66" s="73"/>
      <c r="SW66" s="73"/>
      <c r="SX66" s="73"/>
      <c r="SY66" s="73"/>
    </row>
    <row r="67" spans="1:519">
      <c r="A67" s="71" t="s">
        <v>154</v>
      </c>
      <c r="B67" s="72">
        <f t="shared" si="84"/>
        <v>91.772973167849997</v>
      </c>
      <c r="C67" s="72">
        <f t="shared" si="85"/>
        <v>0.38467110757500006</v>
      </c>
      <c r="D67" s="72">
        <f t="shared" si="86"/>
        <v>1.9770420203999999</v>
      </c>
      <c r="E67" s="72">
        <f t="shared" si="87"/>
        <v>2.6195948495999999</v>
      </c>
      <c r="F67" s="72">
        <f t="shared" si="88"/>
        <v>0.90216281699999989</v>
      </c>
      <c r="G67" s="72">
        <f t="shared" si="89"/>
        <v>15.9335118225</v>
      </c>
      <c r="H67" s="72">
        <f t="shared" si="90"/>
        <v>19.815091357275005</v>
      </c>
      <c r="I67" s="72">
        <f t="shared" si="91"/>
        <v>1.0289128347000001</v>
      </c>
      <c r="J67" s="72">
        <f t="shared" si="92"/>
        <v>3.3974563540500005</v>
      </c>
      <c r="K67" s="72">
        <f t="shared" si="93"/>
        <v>2.2046220000000003E-3</v>
      </c>
      <c r="L67" s="72">
        <f t="shared" si="94"/>
        <v>2.7669659566499996</v>
      </c>
      <c r="M67" s="72">
        <f t="shared" si="95"/>
        <v>0.52121200904999998</v>
      </c>
      <c r="N67" s="72">
        <f t="shared" si="96"/>
        <v>0.57213877725000006</v>
      </c>
      <c r="O67" s="72">
        <f t="shared" si="97"/>
        <v>9.1078446374999997E-2</v>
      </c>
      <c r="P67" s="72">
        <f t="shared" si="98"/>
        <v>0.59750767754999989</v>
      </c>
      <c r="Q67" s="72">
        <f t="shared" si="99"/>
        <v>0</v>
      </c>
      <c r="R67" s="72">
        <f t="shared" si="100"/>
        <v>0</v>
      </c>
      <c r="S67" s="72">
        <f t="shared" si="101"/>
        <v>0</v>
      </c>
      <c r="T67" s="72">
        <f t="shared" si="102"/>
        <v>0</v>
      </c>
      <c r="U67" s="72">
        <f t="shared" si="103"/>
        <v>0</v>
      </c>
      <c r="V67" s="72">
        <f t="shared" si="104"/>
        <v>3.9368249999999994E-6</v>
      </c>
      <c r="W67" s="72">
        <f t="shared" si="105"/>
        <v>5.2595981999999999E-2</v>
      </c>
      <c r="X67" s="72">
        <f t="shared" si="106"/>
        <v>0</v>
      </c>
      <c r="Y67" s="72">
        <f t="shared" si="107"/>
        <v>0</v>
      </c>
      <c r="Z67" s="72">
        <f t="shared" si="108"/>
        <v>0</v>
      </c>
      <c r="AA67" s="72">
        <f t="shared" si="109"/>
        <v>0</v>
      </c>
      <c r="AB67" s="72"/>
      <c r="AD67" s="73">
        <v>2474.7669314999998</v>
      </c>
      <c r="AE67" s="73">
        <v>43263.46275975</v>
      </c>
      <c r="AF67" s="73">
        <v>35721.372161250001</v>
      </c>
      <c r="AG67" s="73">
        <v>9910.8782009999995</v>
      </c>
      <c r="AH67" s="73">
        <v>79.433318025000005</v>
      </c>
      <c r="AI67" s="73">
        <v>126.72639675000001</v>
      </c>
      <c r="AJ67" s="73">
        <v>180.89710875</v>
      </c>
      <c r="AK67" s="73">
        <v>15.436290825</v>
      </c>
      <c r="AL67" s="73"/>
      <c r="AM67" s="73"/>
      <c r="AN67" s="73"/>
      <c r="AO67" s="73"/>
      <c r="AP67" s="73"/>
      <c r="AQ67" s="73">
        <v>338.48821350000003</v>
      </c>
      <c r="AR67" s="73"/>
      <c r="AS67" s="73">
        <v>11.810475</v>
      </c>
      <c r="AT67" s="73">
        <v>19.247137424999998</v>
      </c>
      <c r="AU67" s="73">
        <v>1.5747300000000002E-2</v>
      </c>
      <c r="AV67" s="73"/>
      <c r="AW67" s="73">
        <v>9.8420624999999998E-2</v>
      </c>
      <c r="AX67" s="73">
        <v>4.5588433500000001</v>
      </c>
      <c r="AY67" s="73"/>
      <c r="AZ67" s="73"/>
      <c r="BA67" s="73">
        <v>10.452270374999999</v>
      </c>
      <c r="BB67" s="73"/>
      <c r="BC67" s="73">
        <v>413.366625</v>
      </c>
      <c r="BD67" s="73">
        <v>629.89200000000005</v>
      </c>
      <c r="BE67" s="73"/>
      <c r="BF67" s="73"/>
      <c r="BG67" s="73"/>
      <c r="BH67" s="73">
        <v>4.7241899999999996E-2</v>
      </c>
      <c r="BI67" s="73">
        <v>323.41017375000001</v>
      </c>
      <c r="BJ67" s="73">
        <v>610.32597974999999</v>
      </c>
      <c r="BK67" s="73"/>
      <c r="BL67" s="73"/>
      <c r="BM67" s="73"/>
      <c r="BN67" s="73"/>
      <c r="BO67" s="73">
        <v>227.86343099999999</v>
      </c>
      <c r="BP67" s="73">
        <v>1204.8259230000001</v>
      </c>
      <c r="BQ67" s="73">
        <v>10.389281174999999</v>
      </c>
      <c r="BR67" s="73"/>
      <c r="BS67" s="73"/>
      <c r="BT67" s="73">
        <v>3.8580885</v>
      </c>
      <c r="BU67" s="73">
        <v>409.46523142500001</v>
      </c>
      <c r="BV67" s="73">
        <v>6.4957612500000002</v>
      </c>
      <c r="BW67" s="73">
        <v>12.9915225</v>
      </c>
      <c r="BX67" s="73">
        <v>19.48728375</v>
      </c>
      <c r="BY67" s="73">
        <v>724.21832700000004</v>
      </c>
      <c r="BZ67" s="73">
        <v>866.10149999999999</v>
      </c>
      <c r="CA67" s="73"/>
      <c r="CB67" s="73"/>
      <c r="CC67" s="73"/>
      <c r="CD67" s="73"/>
      <c r="CE67" s="73"/>
      <c r="CF67" s="73">
        <v>0.314946</v>
      </c>
      <c r="CG67" s="73">
        <v>2.7951457500000001</v>
      </c>
      <c r="CH67" s="73"/>
      <c r="CI67" s="73">
        <v>6.9288119999999997</v>
      </c>
      <c r="CJ67" s="73">
        <v>19.369178999999999</v>
      </c>
      <c r="CK67" s="73">
        <v>6.6532342499999997</v>
      </c>
      <c r="CL67" s="73">
        <v>6.5744977499999999</v>
      </c>
      <c r="CM67" s="73"/>
      <c r="CN67" s="73"/>
      <c r="CO67" s="73">
        <v>3.9761932500000001</v>
      </c>
      <c r="CP67" s="73">
        <v>6.4563930000000003</v>
      </c>
      <c r="CQ67" s="73">
        <v>18.030658500000001</v>
      </c>
      <c r="CR67" s="73"/>
      <c r="CS67" s="73"/>
      <c r="CT67" s="73">
        <v>8179.6987755</v>
      </c>
      <c r="CU67" s="73">
        <v>1410.9580800000001</v>
      </c>
      <c r="CV67" s="73">
        <v>2889.35397225</v>
      </c>
      <c r="CW67" s="73">
        <v>3418.4632522500001</v>
      </c>
      <c r="CX67" s="73"/>
      <c r="CY67" s="73">
        <v>3253.3134435000002</v>
      </c>
      <c r="CZ67" s="73"/>
      <c r="DA67" s="73"/>
      <c r="DB67" s="73"/>
      <c r="DC67" s="73">
        <v>46.631692125000001</v>
      </c>
      <c r="DD67" s="73">
        <v>1717.987124925</v>
      </c>
      <c r="DE67" s="73">
        <v>11583.450112725001</v>
      </c>
      <c r="DF67" s="73">
        <v>2997.22297725</v>
      </c>
      <c r="DG67" s="73"/>
      <c r="DH67" s="73"/>
      <c r="DI67" s="73">
        <v>216.48600675</v>
      </c>
      <c r="DJ67" s="73"/>
      <c r="DK67" s="73">
        <v>393.6825</v>
      </c>
      <c r="DL67" s="73"/>
      <c r="DM67" s="73"/>
      <c r="DN67" s="73"/>
      <c r="DO67" s="73">
        <v>4.2517709999999997</v>
      </c>
      <c r="DP67" s="73"/>
      <c r="DQ67" s="73"/>
      <c r="DR67" s="73">
        <v>0.71256532500000003</v>
      </c>
      <c r="DS67" s="73"/>
      <c r="DT67" s="73">
        <v>629.85263175</v>
      </c>
      <c r="DU67" s="73">
        <v>0.41336662499999999</v>
      </c>
      <c r="DV67" s="73">
        <v>0.44879805</v>
      </c>
      <c r="DW67" s="73">
        <v>787.32563174999996</v>
      </c>
      <c r="DX67" s="73"/>
      <c r="DY67" s="73">
        <v>2133.3654675000002</v>
      </c>
      <c r="DZ67" s="73"/>
      <c r="EA67" s="73"/>
      <c r="EB67" s="73"/>
      <c r="EC67" s="73"/>
      <c r="ED67" s="73">
        <v>476.31645674999999</v>
      </c>
      <c r="EE67" s="73"/>
      <c r="EF67" s="73"/>
      <c r="EG67" s="73"/>
      <c r="EH67" s="73"/>
      <c r="EI67" s="73"/>
      <c r="EJ67" s="73"/>
      <c r="EK67" s="73"/>
      <c r="EL67" s="73"/>
      <c r="EM67" s="73">
        <v>2.2046220000000001</v>
      </c>
      <c r="EN67" s="73"/>
      <c r="EO67" s="73"/>
      <c r="EP67" s="73"/>
      <c r="EQ67" s="73"/>
      <c r="ER67" s="73"/>
      <c r="ES67" s="73"/>
      <c r="ET67" s="73"/>
      <c r="EU67" s="73">
        <v>238.17791249999999</v>
      </c>
      <c r="EV67" s="73"/>
      <c r="EW67" s="73"/>
      <c r="EX67" s="73"/>
      <c r="EY67" s="73">
        <v>458.36453475000002</v>
      </c>
      <c r="EZ67" s="73">
        <v>9.3775171499999992</v>
      </c>
      <c r="FA67" s="73">
        <v>1558.94333175</v>
      </c>
      <c r="FB67" s="73">
        <v>0.11810475000000001</v>
      </c>
      <c r="FC67" s="73"/>
      <c r="FD67" s="73"/>
      <c r="FE67" s="73">
        <v>501.98455575000003</v>
      </c>
      <c r="FF67" s="73"/>
      <c r="FG67" s="73"/>
      <c r="FH67" s="73"/>
      <c r="FI67" s="73">
        <v>245.7366165</v>
      </c>
      <c r="FJ67" s="73"/>
      <c r="FK67" s="73">
        <v>26.038160550000001</v>
      </c>
      <c r="FL67" s="73">
        <v>249.43723199999999</v>
      </c>
      <c r="FM67" s="73"/>
      <c r="FN67" s="73"/>
      <c r="FO67" s="73"/>
      <c r="FP67" s="73"/>
      <c r="FQ67" s="73"/>
      <c r="FR67" s="73"/>
      <c r="FS67" s="73"/>
      <c r="FT67" s="73"/>
      <c r="FU67" s="73"/>
      <c r="FV67" s="73"/>
      <c r="FW67" s="73">
        <v>4.7241900000000001</v>
      </c>
      <c r="FX67" s="73">
        <v>368.91987075000003</v>
      </c>
      <c r="FY67" s="73"/>
      <c r="FZ67" s="73"/>
      <c r="GA67" s="73">
        <v>161.80350749999999</v>
      </c>
      <c r="GB67" s="73">
        <v>11.574265500000001</v>
      </c>
      <c r="GC67" s="73">
        <v>25.116943500000001</v>
      </c>
      <c r="GD67" s="73">
        <v>34.329113999999997</v>
      </c>
      <c r="GE67" s="73">
        <v>14.7237255</v>
      </c>
      <c r="GF67" s="73"/>
      <c r="GG67" s="73"/>
      <c r="GH67" s="73">
        <v>22.754848500000001</v>
      </c>
      <c r="GI67" s="73"/>
      <c r="GJ67" s="73">
        <v>6.397340625</v>
      </c>
      <c r="GK67" s="73">
        <v>12.87341775</v>
      </c>
      <c r="GL67" s="73"/>
      <c r="GM67" s="73"/>
      <c r="GN67" s="73"/>
      <c r="GO67" s="73"/>
      <c r="GP67" s="73">
        <v>302.23005525000002</v>
      </c>
      <c r="GQ67" s="73"/>
      <c r="GR67" s="73"/>
      <c r="GS67" s="73"/>
      <c r="GT67" s="73"/>
      <c r="GU67" s="73"/>
      <c r="GV67" s="73"/>
      <c r="GW67" s="73">
        <v>295.27762229999996</v>
      </c>
      <c r="GX67" s="73"/>
      <c r="GY67" s="73"/>
      <c r="GZ67" s="73"/>
      <c r="HA67" s="73"/>
      <c r="HB67" s="73"/>
      <c r="HC67" s="73"/>
      <c r="HD67" s="73"/>
      <c r="HE67" s="73"/>
      <c r="HF67" s="73"/>
      <c r="HG67" s="73"/>
      <c r="HH67" s="73"/>
      <c r="HI67" s="73"/>
      <c r="HJ67" s="73"/>
      <c r="HK67" s="73"/>
      <c r="HL67" s="73"/>
      <c r="HM67" s="73"/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  <c r="IB67" s="73"/>
      <c r="IC67" s="73"/>
      <c r="ID67" s="73"/>
      <c r="IE67" s="73"/>
      <c r="IF67" s="73"/>
      <c r="IG67" s="73"/>
      <c r="IH67" s="73"/>
      <c r="II67" s="73"/>
      <c r="IJ67" s="73"/>
      <c r="IK67" s="73"/>
      <c r="IL67" s="73"/>
      <c r="IM67" s="73"/>
      <c r="IN67" s="73"/>
      <c r="IO67" s="73"/>
      <c r="IP67" s="73"/>
      <c r="IQ67" s="73"/>
      <c r="IR67" s="73"/>
      <c r="IS67" s="73"/>
      <c r="IT67" s="73"/>
      <c r="IU67" s="73"/>
      <c r="IV67" s="73"/>
      <c r="IW67" s="73"/>
      <c r="IX67" s="73"/>
      <c r="IY67" s="73"/>
      <c r="IZ67" s="73"/>
      <c r="JA67" s="73"/>
      <c r="JB67" s="73"/>
      <c r="JC67" s="73"/>
      <c r="JD67" s="73"/>
      <c r="JE67" s="73"/>
      <c r="JF67" s="73"/>
      <c r="JG67" s="73"/>
      <c r="JH67" s="73"/>
      <c r="JI67" s="73"/>
      <c r="JJ67" s="73"/>
      <c r="JK67" s="73"/>
      <c r="JL67" s="73">
        <v>3.9368249999999997E-3</v>
      </c>
      <c r="JM67" s="73"/>
      <c r="JN67" s="73"/>
      <c r="JO67" s="73"/>
      <c r="JP67" s="73"/>
      <c r="JQ67" s="73"/>
      <c r="JR67" s="73"/>
      <c r="JS67" s="73"/>
      <c r="JT67" s="73"/>
      <c r="JU67" s="73"/>
      <c r="JV67" s="73"/>
      <c r="JW67" s="73">
        <v>0.90546974999999996</v>
      </c>
      <c r="JX67" s="73"/>
      <c r="JY67" s="73"/>
      <c r="JZ67" s="73"/>
      <c r="KA67" s="73">
        <v>51.690512249999998</v>
      </c>
      <c r="KB67" s="73"/>
      <c r="KC67" s="73"/>
      <c r="KD67" s="73"/>
      <c r="KE67" s="73"/>
      <c r="KF67" s="73"/>
      <c r="KG67" s="73"/>
      <c r="KH67" s="73"/>
      <c r="KI67" s="73"/>
      <c r="KJ67" s="73"/>
      <c r="KK67" s="73"/>
      <c r="KL67" s="73"/>
      <c r="KM67" s="73"/>
      <c r="KN67" s="73"/>
      <c r="KO67" s="73"/>
      <c r="KP67" s="73"/>
      <c r="KQ67" s="73"/>
      <c r="KR67" s="73"/>
      <c r="KS67" s="73"/>
      <c r="KT67" s="73"/>
      <c r="KU67" s="73"/>
      <c r="KV67" s="73"/>
      <c r="KW67" s="73"/>
      <c r="KX67" s="73"/>
      <c r="KY67" s="73"/>
      <c r="KZ67" s="73"/>
      <c r="LA67" s="73"/>
      <c r="LB67" s="73"/>
      <c r="LC67" s="73"/>
      <c r="LD67" s="73"/>
      <c r="LE67" s="73"/>
      <c r="LF67" s="73"/>
      <c r="LG67" s="73"/>
      <c r="LH67" s="73"/>
      <c r="LI67" s="73"/>
      <c r="LJ67" s="73"/>
      <c r="LK67" s="73"/>
      <c r="LL67" s="73"/>
      <c r="LM67" s="73"/>
      <c r="LN67" s="73"/>
      <c r="LO67" s="73"/>
      <c r="LP67" s="73"/>
      <c r="LQ67" s="73"/>
      <c r="LR67" s="73"/>
      <c r="LS67" s="73"/>
      <c r="LT67" s="73"/>
      <c r="LU67" s="73"/>
      <c r="LV67" s="73"/>
      <c r="LW67" s="73"/>
      <c r="LX67" s="73"/>
      <c r="LY67" s="73"/>
      <c r="LZ67" s="73"/>
      <c r="MA67" s="73"/>
      <c r="MB67" s="73"/>
      <c r="MC67" s="73"/>
      <c r="MD67" s="73"/>
      <c r="ME67" s="73"/>
      <c r="MF67" s="73"/>
      <c r="MG67" s="73"/>
      <c r="MH67" s="73"/>
      <c r="MI67" s="73"/>
      <c r="MJ67" s="73"/>
      <c r="MK67" s="73"/>
      <c r="ML67" s="73"/>
      <c r="MM67" s="73"/>
      <c r="MN67" s="73"/>
      <c r="MO67" s="73"/>
      <c r="MP67" s="73"/>
      <c r="MQ67" s="73"/>
      <c r="MR67" s="73"/>
      <c r="MS67" s="73"/>
      <c r="MT67" s="73"/>
      <c r="MU67" s="73"/>
      <c r="MV67" s="73"/>
      <c r="MW67" s="73"/>
      <c r="MX67" s="73"/>
      <c r="MY67" s="73"/>
      <c r="MZ67" s="73"/>
      <c r="NA67" s="73"/>
      <c r="NB67" s="73"/>
      <c r="NC67" s="73"/>
      <c r="ND67" s="73"/>
      <c r="NE67" s="73"/>
      <c r="NF67" s="73"/>
      <c r="NG67" s="73"/>
      <c r="NH67" s="73"/>
      <c r="NI67" s="73"/>
      <c r="NJ67" s="73"/>
      <c r="NK67" s="73"/>
      <c r="NL67" s="73"/>
      <c r="NM67" s="73"/>
      <c r="NN67" s="73"/>
      <c r="NO67" s="73"/>
      <c r="NP67" s="73"/>
      <c r="NQ67" s="73"/>
      <c r="NR67" s="73"/>
      <c r="NS67" s="73"/>
      <c r="NT67" s="73"/>
      <c r="NU67" s="73"/>
      <c r="NV67" s="73"/>
      <c r="NW67" s="73"/>
      <c r="NX67" s="73"/>
      <c r="NY67" s="73"/>
      <c r="NZ67" s="73"/>
      <c r="OA67" s="73"/>
      <c r="OB67" s="73"/>
      <c r="OC67" s="73"/>
      <c r="OD67" s="73"/>
      <c r="OE67" s="73"/>
      <c r="OF67" s="73"/>
      <c r="OG67" s="73"/>
      <c r="OH67" s="73"/>
      <c r="OI67" s="73"/>
      <c r="OJ67" s="73"/>
      <c r="OK67" s="73"/>
      <c r="OL67" s="73"/>
      <c r="OM67" s="73"/>
      <c r="ON67" s="73"/>
      <c r="OO67" s="73"/>
      <c r="OP67" s="73"/>
      <c r="OQ67" s="73"/>
      <c r="OR67" s="73"/>
      <c r="OS67" s="73"/>
      <c r="OT67" s="73"/>
      <c r="OU67" s="73"/>
      <c r="OV67" s="73"/>
      <c r="OW67" s="73"/>
      <c r="OX67" s="73"/>
      <c r="OY67" s="73"/>
      <c r="OZ67" s="73"/>
      <c r="PA67" s="73"/>
      <c r="PB67" s="73"/>
      <c r="PC67" s="73"/>
      <c r="PD67" s="73"/>
      <c r="PE67" s="73"/>
      <c r="PF67" s="73"/>
      <c r="PG67" s="73"/>
      <c r="PH67" s="73"/>
      <c r="PI67" s="73"/>
      <c r="PJ67" s="73"/>
      <c r="PK67" s="73"/>
      <c r="PL67" s="73"/>
      <c r="PM67" s="73"/>
      <c r="PN67" s="73"/>
      <c r="PO67" s="73"/>
      <c r="PP67" s="73"/>
      <c r="PQ67" s="73"/>
      <c r="PR67" s="73"/>
      <c r="PS67" s="73"/>
      <c r="PT67" s="73"/>
      <c r="PU67" s="73"/>
      <c r="PV67" s="73"/>
      <c r="PW67" s="73"/>
      <c r="PX67" s="73"/>
      <c r="PY67" s="73"/>
      <c r="PZ67" s="73"/>
      <c r="QA67" s="73"/>
      <c r="QB67" s="73"/>
      <c r="QC67" s="73"/>
      <c r="QD67" s="73"/>
      <c r="QE67" s="73"/>
      <c r="QF67" s="73"/>
      <c r="QG67" s="73"/>
      <c r="QH67" s="73"/>
      <c r="QI67" s="73"/>
      <c r="QJ67" s="73"/>
      <c r="QK67" s="73"/>
      <c r="QL67" s="73"/>
      <c r="QM67" s="73"/>
      <c r="QN67" s="73"/>
      <c r="QO67" s="73"/>
      <c r="QP67" s="73"/>
      <c r="QQ67" s="73"/>
      <c r="QR67" s="73"/>
      <c r="QS67" s="73"/>
      <c r="QT67" s="73"/>
      <c r="QU67" s="73"/>
      <c r="QV67" s="73"/>
      <c r="QW67" s="73"/>
      <c r="QX67" s="73"/>
      <c r="QY67" s="73"/>
      <c r="QZ67" s="73"/>
      <c r="RA67" s="73"/>
      <c r="RB67" s="73"/>
      <c r="RC67" s="73"/>
      <c r="RD67" s="73"/>
      <c r="RE67" s="73"/>
      <c r="RF67" s="73"/>
      <c r="RG67" s="73"/>
      <c r="RH67" s="73"/>
      <c r="RI67" s="73"/>
      <c r="RJ67" s="73"/>
      <c r="RK67" s="73"/>
      <c r="RL67" s="73"/>
      <c r="RM67" s="73"/>
      <c r="RN67" s="73"/>
      <c r="RO67" s="73"/>
      <c r="RP67" s="73"/>
      <c r="RQ67" s="73"/>
      <c r="RR67" s="73"/>
      <c r="RS67" s="73"/>
      <c r="RT67" s="73"/>
      <c r="RU67" s="73"/>
      <c r="RV67" s="73"/>
      <c r="RW67" s="73"/>
      <c r="RX67" s="73"/>
      <c r="RY67" s="73"/>
      <c r="RZ67" s="73"/>
      <c r="SA67" s="73"/>
      <c r="SB67" s="73"/>
      <c r="SC67" s="73"/>
      <c r="SD67" s="73"/>
      <c r="SE67" s="73"/>
      <c r="SF67" s="73"/>
      <c r="SG67" s="73"/>
      <c r="SH67" s="73"/>
      <c r="SI67" s="73"/>
      <c r="SJ67" s="73"/>
      <c r="SK67" s="73"/>
      <c r="SL67" s="73"/>
      <c r="SM67" s="73"/>
      <c r="SN67" s="73"/>
      <c r="SO67" s="73"/>
      <c r="SP67" s="73"/>
      <c r="SQ67" s="73"/>
      <c r="SR67" s="73"/>
      <c r="SS67" s="73"/>
      <c r="ST67" s="73"/>
      <c r="SU67" s="73"/>
      <c r="SV67" s="73"/>
      <c r="SW67" s="73"/>
      <c r="SX67" s="73"/>
      <c r="SY67" s="73"/>
    </row>
    <row r="68" spans="1:519">
      <c r="A68" s="71" t="s">
        <v>155</v>
      </c>
      <c r="B68" s="72">
        <f t="shared" si="84"/>
        <v>2.3335136505</v>
      </c>
      <c r="C68" s="72">
        <f t="shared" si="85"/>
        <v>0</v>
      </c>
      <c r="D68" s="72">
        <f t="shared" si="86"/>
        <v>0</v>
      </c>
      <c r="E68" s="72">
        <f t="shared" si="87"/>
        <v>0</v>
      </c>
      <c r="F68" s="72">
        <f t="shared" si="88"/>
        <v>0</v>
      </c>
      <c r="G68" s="72">
        <f t="shared" si="89"/>
        <v>0</v>
      </c>
      <c r="H68" s="72">
        <f t="shared" si="90"/>
        <v>0</v>
      </c>
      <c r="I68" s="72">
        <f t="shared" si="91"/>
        <v>0</v>
      </c>
      <c r="J68" s="72">
        <f t="shared" si="92"/>
        <v>0</v>
      </c>
      <c r="K68" s="72">
        <f t="shared" si="93"/>
        <v>0</v>
      </c>
      <c r="L68" s="72">
        <f t="shared" si="94"/>
        <v>0</v>
      </c>
      <c r="M68" s="72">
        <f t="shared" si="95"/>
        <v>0</v>
      </c>
      <c r="N68" s="72">
        <f t="shared" si="96"/>
        <v>0</v>
      </c>
      <c r="O68" s="72">
        <f t="shared" si="97"/>
        <v>0</v>
      </c>
      <c r="P68" s="72">
        <f t="shared" si="98"/>
        <v>0</v>
      </c>
      <c r="Q68" s="72">
        <f t="shared" si="99"/>
        <v>0</v>
      </c>
      <c r="R68" s="72">
        <f t="shared" si="100"/>
        <v>5.9052375000000004E-3</v>
      </c>
      <c r="S68" s="72">
        <f t="shared" si="101"/>
        <v>0</v>
      </c>
      <c r="T68" s="72">
        <f t="shared" si="102"/>
        <v>0</v>
      </c>
      <c r="U68" s="72">
        <f t="shared" si="103"/>
        <v>0</v>
      </c>
      <c r="V68" s="72">
        <f t="shared" si="104"/>
        <v>0</v>
      </c>
      <c r="W68" s="72">
        <f t="shared" si="105"/>
        <v>0</v>
      </c>
      <c r="X68" s="72">
        <f t="shared" si="106"/>
        <v>0</v>
      </c>
      <c r="Y68" s="72">
        <f t="shared" si="107"/>
        <v>0</v>
      </c>
      <c r="Z68" s="72">
        <f t="shared" si="108"/>
        <v>0</v>
      </c>
      <c r="AA68" s="72">
        <f t="shared" si="109"/>
        <v>0</v>
      </c>
      <c r="AB68" s="72"/>
      <c r="AD68" s="73"/>
      <c r="AE68" s="73"/>
      <c r="AF68" s="73">
        <v>2333.5136505</v>
      </c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73"/>
      <c r="EQ68" s="73"/>
      <c r="ER68" s="73"/>
      <c r="ES68" s="73"/>
      <c r="ET68" s="73"/>
      <c r="EU68" s="73"/>
      <c r="EV68" s="73"/>
      <c r="EW68" s="73"/>
      <c r="EX68" s="73"/>
      <c r="EY68" s="73"/>
      <c r="EZ68" s="73"/>
      <c r="FA68" s="73"/>
      <c r="FB68" s="73"/>
      <c r="FC68" s="73"/>
      <c r="FD68" s="73"/>
      <c r="FE68" s="73"/>
      <c r="FF68" s="73"/>
      <c r="FG68" s="73"/>
      <c r="FH68" s="73"/>
      <c r="FI68" s="73"/>
      <c r="FJ68" s="73"/>
      <c r="FK68" s="73"/>
      <c r="FL68" s="73"/>
      <c r="FM68" s="73"/>
      <c r="FN68" s="73"/>
      <c r="FO68" s="73"/>
      <c r="FP68" s="73"/>
      <c r="FQ68" s="73"/>
      <c r="FR68" s="73"/>
      <c r="FS68" s="73"/>
      <c r="FT68" s="73"/>
      <c r="FU68" s="73"/>
      <c r="FV68" s="73"/>
      <c r="FW68" s="73"/>
      <c r="FX68" s="73"/>
      <c r="FY68" s="73"/>
      <c r="FZ68" s="73"/>
      <c r="GA68" s="73"/>
      <c r="GB68" s="73"/>
      <c r="GC68" s="73"/>
      <c r="GD68" s="73"/>
      <c r="GE68" s="73"/>
      <c r="GF68" s="73"/>
      <c r="GG68" s="73"/>
      <c r="GH68" s="73"/>
      <c r="GI68" s="73"/>
      <c r="GJ68" s="73"/>
      <c r="GK68" s="73"/>
      <c r="GL68" s="73"/>
      <c r="GM68" s="73"/>
      <c r="GN68" s="73"/>
      <c r="GO68" s="73"/>
      <c r="GP68" s="73"/>
      <c r="GQ68" s="73"/>
      <c r="GR68" s="73"/>
      <c r="GS68" s="73"/>
      <c r="GT68" s="73"/>
      <c r="GU68" s="73"/>
      <c r="GV68" s="73"/>
      <c r="GW68" s="73"/>
      <c r="GX68" s="73"/>
      <c r="GY68" s="73"/>
      <c r="GZ68" s="73"/>
      <c r="HA68" s="73"/>
      <c r="HB68" s="73"/>
      <c r="HC68" s="73"/>
      <c r="HD68" s="73"/>
      <c r="HE68" s="73"/>
      <c r="HF68" s="73"/>
      <c r="HG68" s="73"/>
      <c r="HH68" s="73"/>
      <c r="HI68" s="73"/>
      <c r="HJ68" s="73"/>
      <c r="HK68" s="73"/>
      <c r="HL68" s="73"/>
      <c r="HM68" s="73"/>
      <c r="HN68" s="73"/>
      <c r="HO68" s="73"/>
      <c r="HP68" s="73"/>
      <c r="HQ68" s="73"/>
      <c r="HR68" s="73"/>
      <c r="HS68" s="73"/>
      <c r="HT68" s="73"/>
      <c r="HU68" s="73">
        <v>5.9052375000000001</v>
      </c>
      <c r="HV68" s="73"/>
      <c r="HW68" s="73"/>
      <c r="HX68" s="73"/>
      <c r="HY68" s="73"/>
      <c r="HZ68" s="73"/>
      <c r="IA68" s="73"/>
      <c r="IB68" s="73"/>
      <c r="IC68" s="73"/>
      <c r="ID68" s="73"/>
      <c r="IE68" s="73"/>
      <c r="IF68" s="73"/>
      <c r="IG68" s="73"/>
      <c r="IH68" s="73"/>
      <c r="II68" s="73"/>
      <c r="IJ68" s="73"/>
      <c r="IK68" s="73"/>
      <c r="IL68" s="73"/>
      <c r="IM68" s="73"/>
      <c r="IN68" s="73"/>
      <c r="IO68" s="73"/>
      <c r="IP68" s="73"/>
      <c r="IQ68" s="73"/>
      <c r="IR68" s="73"/>
      <c r="IS68" s="73"/>
      <c r="IT68" s="73"/>
      <c r="IU68" s="73"/>
      <c r="IV68" s="73"/>
      <c r="IW68" s="73"/>
      <c r="IX68" s="73"/>
      <c r="IY68" s="73"/>
      <c r="IZ68" s="73"/>
      <c r="JA68" s="73"/>
      <c r="JB68" s="73"/>
      <c r="JC68" s="73"/>
      <c r="JD68" s="73"/>
      <c r="JE68" s="73"/>
      <c r="JF68" s="73"/>
      <c r="JG68" s="73"/>
      <c r="JH68" s="73"/>
      <c r="JI68" s="73"/>
      <c r="JJ68" s="73"/>
      <c r="JK68" s="73"/>
      <c r="JL68" s="73"/>
      <c r="JM68" s="73"/>
      <c r="JN68" s="73"/>
      <c r="JO68" s="73"/>
      <c r="JP68" s="73"/>
      <c r="JQ68" s="73"/>
      <c r="JR68" s="73"/>
      <c r="JS68" s="73"/>
      <c r="JT68" s="73"/>
      <c r="JU68" s="73"/>
      <c r="JV68" s="73"/>
      <c r="JW68" s="73"/>
      <c r="JX68" s="73"/>
      <c r="JY68" s="73"/>
      <c r="JZ68" s="73"/>
      <c r="KA68" s="73"/>
      <c r="KB68" s="73"/>
      <c r="KC68" s="73"/>
      <c r="KD68" s="73"/>
      <c r="KE68" s="73"/>
      <c r="KF68" s="73"/>
      <c r="KG68" s="73"/>
      <c r="KH68" s="73"/>
      <c r="KI68" s="73"/>
      <c r="KJ68" s="73"/>
      <c r="KK68" s="73"/>
      <c r="KL68" s="73"/>
      <c r="KM68" s="73"/>
      <c r="KN68" s="73"/>
      <c r="KO68" s="73"/>
      <c r="KP68" s="73"/>
      <c r="KQ68" s="73"/>
      <c r="KR68" s="73"/>
      <c r="KS68" s="73"/>
      <c r="KT68" s="73"/>
      <c r="KU68" s="73"/>
      <c r="KV68" s="73"/>
      <c r="KW68" s="73"/>
      <c r="KX68" s="73"/>
      <c r="KY68" s="73"/>
      <c r="KZ68" s="73"/>
      <c r="LA68" s="73"/>
      <c r="LB68" s="73"/>
      <c r="LC68" s="73"/>
      <c r="LD68" s="73"/>
      <c r="LE68" s="73"/>
      <c r="LF68" s="73"/>
      <c r="LG68" s="73"/>
      <c r="LH68" s="73"/>
      <c r="LI68" s="73"/>
      <c r="LJ68" s="73"/>
      <c r="LK68" s="73"/>
      <c r="LL68" s="73"/>
      <c r="LM68" s="73"/>
      <c r="LN68" s="73"/>
      <c r="LO68" s="73"/>
      <c r="LP68" s="73"/>
      <c r="LQ68" s="73"/>
      <c r="LR68" s="73"/>
      <c r="LS68" s="73"/>
      <c r="LT68" s="73"/>
      <c r="LU68" s="73"/>
      <c r="LV68" s="73"/>
      <c r="LW68" s="73"/>
      <c r="LX68" s="73"/>
      <c r="LY68" s="73"/>
      <c r="LZ68" s="73"/>
      <c r="MA68" s="73"/>
      <c r="MB68" s="73"/>
      <c r="MC68" s="73"/>
      <c r="MD68" s="73"/>
      <c r="ME68" s="73"/>
      <c r="MF68" s="73"/>
      <c r="MG68" s="73"/>
      <c r="MH68" s="73"/>
      <c r="MI68" s="73"/>
      <c r="MJ68" s="73"/>
      <c r="MK68" s="73"/>
      <c r="ML68" s="73"/>
      <c r="MM68" s="73"/>
      <c r="MN68" s="73"/>
      <c r="MO68" s="73"/>
      <c r="MP68" s="73"/>
      <c r="MQ68" s="73"/>
      <c r="MR68" s="73"/>
      <c r="MS68" s="73"/>
      <c r="MT68" s="73"/>
      <c r="MU68" s="73"/>
      <c r="MV68" s="73"/>
      <c r="MW68" s="73"/>
      <c r="MX68" s="73"/>
      <c r="MY68" s="73"/>
      <c r="MZ68" s="73"/>
      <c r="NA68" s="73"/>
      <c r="NB68" s="73"/>
      <c r="NC68" s="73"/>
      <c r="ND68" s="73"/>
      <c r="NE68" s="73"/>
      <c r="NF68" s="73"/>
      <c r="NG68" s="73"/>
      <c r="NH68" s="73"/>
      <c r="NI68" s="73"/>
      <c r="NJ68" s="73"/>
      <c r="NK68" s="73"/>
      <c r="NL68" s="73"/>
      <c r="NM68" s="73"/>
      <c r="NN68" s="73"/>
      <c r="NO68" s="73"/>
      <c r="NP68" s="73"/>
      <c r="NQ68" s="73"/>
      <c r="NR68" s="73"/>
      <c r="NS68" s="73"/>
      <c r="NT68" s="73"/>
      <c r="NU68" s="73"/>
      <c r="NV68" s="73"/>
      <c r="NW68" s="73"/>
      <c r="NX68" s="73"/>
      <c r="NY68" s="73"/>
      <c r="NZ68" s="73"/>
      <c r="OA68" s="73"/>
      <c r="OB68" s="73"/>
      <c r="OC68" s="73"/>
      <c r="OD68" s="73"/>
      <c r="OE68" s="73"/>
      <c r="OF68" s="73"/>
      <c r="OG68" s="73"/>
      <c r="OH68" s="73"/>
      <c r="OI68" s="73"/>
      <c r="OJ68" s="73"/>
      <c r="OK68" s="73"/>
      <c r="OL68" s="73"/>
      <c r="OM68" s="73"/>
      <c r="ON68" s="73"/>
      <c r="OO68" s="73"/>
      <c r="OP68" s="73"/>
      <c r="OQ68" s="73"/>
      <c r="OR68" s="73"/>
      <c r="OS68" s="73"/>
      <c r="OT68" s="73"/>
      <c r="OU68" s="73"/>
      <c r="OV68" s="73"/>
      <c r="OW68" s="73"/>
      <c r="OX68" s="73"/>
      <c r="OY68" s="73"/>
      <c r="OZ68" s="73"/>
      <c r="PA68" s="73"/>
      <c r="PB68" s="73"/>
      <c r="PC68" s="73"/>
      <c r="PD68" s="73"/>
      <c r="PE68" s="73"/>
      <c r="PF68" s="73"/>
      <c r="PG68" s="73"/>
      <c r="PH68" s="73"/>
      <c r="PI68" s="73"/>
      <c r="PJ68" s="73"/>
      <c r="PK68" s="73"/>
      <c r="PL68" s="73"/>
      <c r="PM68" s="73"/>
      <c r="PN68" s="73"/>
      <c r="PO68" s="73"/>
      <c r="PP68" s="73"/>
      <c r="PQ68" s="73"/>
      <c r="PR68" s="73"/>
      <c r="PS68" s="73"/>
      <c r="PT68" s="73"/>
      <c r="PU68" s="73"/>
      <c r="PV68" s="73"/>
      <c r="PW68" s="73"/>
      <c r="PX68" s="73"/>
      <c r="PY68" s="73"/>
      <c r="PZ68" s="73"/>
      <c r="QA68" s="73"/>
      <c r="QB68" s="73"/>
      <c r="QC68" s="73"/>
      <c r="QD68" s="73"/>
      <c r="QE68" s="73"/>
      <c r="QF68" s="73"/>
      <c r="QG68" s="73"/>
      <c r="QH68" s="73"/>
      <c r="QI68" s="73"/>
      <c r="QJ68" s="73"/>
      <c r="QK68" s="73"/>
      <c r="QL68" s="73"/>
      <c r="QM68" s="73"/>
      <c r="QN68" s="73"/>
      <c r="QO68" s="73"/>
      <c r="QP68" s="73"/>
      <c r="QQ68" s="73"/>
      <c r="QR68" s="73"/>
      <c r="QS68" s="73"/>
      <c r="QT68" s="73"/>
      <c r="QU68" s="73"/>
      <c r="QV68" s="73"/>
      <c r="QW68" s="73"/>
      <c r="QX68" s="73"/>
      <c r="QY68" s="73"/>
      <c r="QZ68" s="73"/>
      <c r="RA68" s="73"/>
      <c r="RB68" s="73"/>
      <c r="RC68" s="73"/>
      <c r="RD68" s="73"/>
      <c r="RE68" s="73"/>
      <c r="RF68" s="73"/>
      <c r="RG68" s="73"/>
      <c r="RH68" s="73"/>
      <c r="RI68" s="73"/>
      <c r="RJ68" s="73"/>
      <c r="RK68" s="73"/>
      <c r="RL68" s="73"/>
      <c r="RM68" s="73"/>
      <c r="RN68" s="73"/>
      <c r="RO68" s="73"/>
      <c r="RP68" s="73"/>
      <c r="RQ68" s="73"/>
      <c r="RR68" s="73"/>
      <c r="RS68" s="73"/>
      <c r="RT68" s="73"/>
      <c r="RU68" s="73"/>
      <c r="RV68" s="73"/>
      <c r="RW68" s="73"/>
      <c r="RX68" s="73"/>
      <c r="RY68" s="73"/>
      <c r="RZ68" s="73"/>
      <c r="SA68" s="73"/>
      <c r="SB68" s="73"/>
      <c r="SC68" s="73"/>
      <c r="SD68" s="73"/>
      <c r="SE68" s="73"/>
      <c r="SF68" s="73"/>
      <c r="SG68" s="73"/>
      <c r="SH68" s="73"/>
      <c r="SI68" s="73"/>
      <c r="SJ68" s="73"/>
      <c r="SK68" s="73"/>
      <c r="SL68" s="73"/>
      <c r="SM68" s="73"/>
      <c r="SN68" s="73"/>
      <c r="SO68" s="73"/>
      <c r="SP68" s="73"/>
      <c r="SQ68" s="73"/>
      <c r="SR68" s="73"/>
      <c r="SS68" s="73"/>
      <c r="ST68" s="73"/>
      <c r="SU68" s="73"/>
      <c r="SV68" s="73"/>
      <c r="SW68" s="73"/>
      <c r="SX68" s="73"/>
      <c r="SY68" s="73"/>
    </row>
    <row r="69" spans="1:519">
      <c r="A69" s="71" t="s">
        <v>156</v>
      </c>
      <c r="B69" s="72">
        <f t="shared" si="84"/>
        <v>0</v>
      </c>
      <c r="C69" s="72">
        <f t="shared" si="85"/>
        <v>0</v>
      </c>
      <c r="D69" s="72">
        <f t="shared" si="86"/>
        <v>8.2421368199999998E-2</v>
      </c>
      <c r="E69" s="72">
        <f t="shared" si="87"/>
        <v>0</v>
      </c>
      <c r="F69" s="72">
        <f t="shared" si="88"/>
        <v>0</v>
      </c>
      <c r="G69" s="72">
        <f t="shared" si="89"/>
        <v>0</v>
      </c>
      <c r="H69" s="72">
        <f t="shared" si="90"/>
        <v>0</v>
      </c>
      <c r="I69" s="72">
        <f t="shared" si="91"/>
        <v>0</v>
      </c>
      <c r="J69" s="72">
        <f t="shared" si="92"/>
        <v>0</v>
      </c>
      <c r="K69" s="72">
        <f t="shared" si="93"/>
        <v>0</v>
      </c>
      <c r="L69" s="72">
        <f t="shared" si="94"/>
        <v>0</v>
      </c>
      <c r="M69" s="72">
        <f t="shared" si="95"/>
        <v>0</v>
      </c>
      <c r="N69" s="72">
        <f t="shared" si="96"/>
        <v>0</v>
      </c>
      <c r="O69" s="72">
        <f t="shared" si="97"/>
        <v>0</v>
      </c>
      <c r="P69" s="72">
        <f t="shared" si="98"/>
        <v>0</v>
      </c>
      <c r="Q69" s="72">
        <f t="shared" si="99"/>
        <v>0</v>
      </c>
      <c r="R69" s="72">
        <f t="shared" si="100"/>
        <v>0</v>
      </c>
      <c r="S69" s="72">
        <f t="shared" si="101"/>
        <v>0</v>
      </c>
      <c r="T69" s="72">
        <f t="shared" si="102"/>
        <v>0</v>
      </c>
      <c r="U69" s="72">
        <f t="shared" si="103"/>
        <v>0</v>
      </c>
      <c r="V69" s="72">
        <f t="shared" si="104"/>
        <v>0</v>
      </c>
      <c r="W69" s="72">
        <f t="shared" si="105"/>
        <v>0</v>
      </c>
      <c r="X69" s="72">
        <f t="shared" si="106"/>
        <v>0</v>
      </c>
      <c r="Y69" s="72">
        <f t="shared" si="107"/>
        <v>0</v>
      </c>
      <c r="Z69" s="72">
        <f t="shared" si="108"/>
        <v>0</v>
      </c>
      <c r="AA69" s="72">
        <f t="shared" si="109"/>
        <v>0</v>
      </c>
      <c r="AB69" s="72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>
        <v>82.421368200000003</v>
      </c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73"/>
      <c r="ES69" s="73"/>
      <c r="ET69" s="73"/>
      <c r="EU69" s="73"/>
      <c r="EV69" s="73"/>
      <c r="EW69" s="73"/>
      <c r="EX69" s="73"/>
      <c r="EY69" s="73"/>
      <c r="EZ69" s="73"/>
      <c r="FA69" s="73"/>
      <c r="FB69" s="73"/>
      <c r="FC69" s="73"/>
      <c r="FD69" s="73"/>
      <c r="FE69" s="73"/>
      <c r="FF69" s="73"/>
      <c r="FG69" s="73"/>
      <c r="FH69" s="73"/>
      <c r="FI69" s="73"/>
      <c r="FJ69" s="73"/>
      <c r="FK69" s="73"/>
      <c r="FL69" s="73"/>
      <c r="FM69" s="73"/>
      <c r="FN69" s="73"/>
      <c r="FO69" s="73"/>
      <c r="FP69" s="73"/>
      <c r="FQ69" s="73"/>
      <c r="FR69" s="73"/>
      <c r="FS69" s="73"/>
      <c r="FT69" s="73"/>
      <c r="FU69" s="73"/>
      <c r="FV69" s="73"/>
      <c r="FW69" s="73"/>
      <c r="FX69" s="73"/>
      <c r="FY69" s="73"/>
      <c r="FZ69" s="73"/>
      <c r="GA69" s="73"/>
      <c r="GB69" s="73"/>
      <c r="GC69" s="73"/>
      <c r="GD69" s="73"/>
      <c r="GE69" s="73"/>
      <c r="GF69" s="73"/>
      <c r="GG69" s="73"/>
      <c r="GH69" s="73"/>
      <c r="GI69" s="73"/>
      <c r="GJ69" s="73"/>
      <c r="GK69" s="73"/>
      <c r="GL69" s="73"/>
      <c r="GM69" s="73"/>
      <c r="GN69" s="73"/>
      <c r="GO69" s="73"/>
      <c r="GP69" s="73"/>
      <c r="GQ69" s="73"/>
      <c r="GR69" s="73"/>
      <c r="GS69" s="73"/>
      <c r="GT69" s="73"/>
      <c r="GU69" s="73"/>
      <c r="GV69" s="73"/>
      <c r="GW69" s="73"/>
      <c r="GX69" s="73"/>
      <c r="GY69" s="73"/>
      <c r="GZ69" s="73"/>
      <c r="HA69" s="73"/>
      <c r="HB69" s="73"/>
      <c r="HC69" s="73"/>
      <c r="HD69" s="73"/>
      <c r="HE69" s="73"/>
      <c r="HF69" s="73"/>
      <c r="HG69" s="73"/>
      <c r="HH69" s="73"/>
      <c r="HI69" s="73"/>
      <c r="HJ69" s="73"/>
      <c r="HK69" s="73"/>
      <c r="HL69" s="73"/>
      <c r="HM69" s="73"/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  <c r="IB69" s="73"/>
      <c r="IC69" s="73"/>
      <c r="ID69" s="73"/>
      <c r="IE69" s="73"/>
      <c r="IF69" s="73"/>
      <c r="IG69" s="73"/>
      <c r="IH69" s="73"/>
      <c r="II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J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X69" s="73"/>
      <c r="JY69" s="73"/>
      <c r="JZ69" s="73"/>
      <c r="KA69" s="73"/>
      <c r="KB69" s="73"/>
      <c r="KC69" s="73"/>
      <c r="KD69" s="73"/>
      <c r="KE69" s="73"/>
      <c r="KF69" s="73"/>
      <c r="KG69" s="73"/>
      <c r="KH69" s="73"/>
      <c r="KI69" s="73"/>
      <c r="KJ69" s="73"/>
      <c r="KK69" s="73"/>
      <c r="KL69" s="73"/>
      <c r="KM69" s="73"/>
      <c r="KN69" s="73"/>
      <c r="KO69" s="73"/>
      <c r="KP69" s="73"/>
      <c r="KQ69" s="73"/>
      <c r="KR69" s="73"/>
      <c r="KS69" s="73"/>
      <c r="KT69" s="73"/>
      <c r="KU69" s="73"/>
      <c r="KV69" s="73"/>
      <c r="KW69" s="73"/>
      <c r="KX69" s="73"/>
      <c r="KY69" s="73"/>
      <c r="KZ69" s="73"/>
      <c r="LA69" s="73"/>
      <c r="LB69" s="73"/>
      <c r="LC69" s="73"/>
      <c r="LD69" s="73"/>
      <c r="LE69" s="73"/>
      <c r="LF69" s="73"/>
      <c r="LG69" s="73"/>
      <c r="LH69" s="73"/>
      <c r="LI69" s="73"/>
      <c r="LJ69" s="73"/>
      <c r="LK69" s="73"/>
      <c r="LL69" s="73"/>
      <c r="LM69" s="73"/>
      <c r="LN69" s="73"/>
      <c r="LO69" s="73"/>
      <c r="LP69" s="73"/>
      <c r="LQ69" s="73"/>
      <c r="LR69" s="73"/>
      <c r="LS69" s="73"/>
      <c r="LT69" s="73"/>
      <c r="LU69" s="73"/>
      <c r="LV69" s="73"/>
      <c r="LW69" s="73"/>
      <c r="LX69" s="73"/>
      <c r="LY69" s="73"/>
      <c r="LZ69" s="73"/>
      <c r="MA69" s="73"/>
      <c r="MB69" s="73"/>
      <c r="MC69" s="73"/>
      <c r="MD69" s="73"/>
      <c r="ME69" s="73"/>
      <c r="MF69" s="73"/>
      <c r="MG69" s="73"/>
      <c r="MH69" s="73"/>
      <c r="MI69" s="73"/>
      <c r="MJ69" s="73"/>
      <c r="MK69" s="73"/>
      <c r="ML69" s="73"/>
      <c r="MM69" s="73"/>
      <c r="MN69" s="73"/>
      <c r="MO69" s="73"/>
      <c r="MP69" s="73"/>
      <c r="MQ69" s="73"/>
      <c r="MR69" s="73"/>
      <c r="MS69" s="73"/>
      <c r="MT69" s="73"/>
      <c r="MU69" s="73"/>
      <c r="MV69" s="73"/>
      <c r="MW69" s="73"/>
      <c r="MX69" s="73"/>
      <c r="MY69" s="73"/>
      <c r="MZ69" s="73"/>
      <c r="NA69" s="73"/>
      <c r="NB69" s="73"/>
      <c r="NC69" s="73"/>
      <c r="ND69" s="73"/>
      <c r="NE69" s="73"/>
      <c r="NF69" s="73"/>
      <c r="NG69" s="73"/>
      <c r="NH69" s="73"/>
      <c r="NI69" s="73"/>
      <c r="NJ69" s="73"/>
      <c r="NK69" s="73"/>
      <c r="NL69" s="73"/>
      <c r="NM69" s="73"/>
      <c r="NN69" s="73"/>
      <c r="NO69" s="73"/>
      <c r="NP69" s="73"/>
      <c r="NQ69" s="73"/>
      <c r="NR69" s="73"/>
      <c r="NS69" s="73"/>
      <c r="NT69" s="73"/>
      <c r="NU69" s="73"/>
      <c r="NV69" s="73"/>
      <c r="NW69" s="73"/>
      <c r="NX69" s="73"/>
      <c r="NY69" s="73"/>
      <c r="NZ69" s="73"/>
      <c r="OA69" s="73"/>
      <c r="OB69" s="73"/>
      <c r="OC69" s="73"/>
      <c r="OD69" s="73"/>
      <c r="OE69" s="73"/>
      <c r="OF69" s="73"/>
      <c r="OG69" s="73"/>
      <c r="OH69" s="73"/>
      <c r="OI69" s="73"/>
      <c r="OJ69" s="73"/>
      <c r="OK69" s="73"/>
      <c r="OL69" s="73"/>
      <c r="OM69" s="73"/>
      <c r="ON69" s="73"/>
      <c r="OO69" s="73"/>
      <c r="OP69" s="73"/>
      <c r="OQ69" s="73"/>
      <c r="OR69" s="73"/>
      <c r="OS69" s="73"/>
      <c r="OT69" s="73"/>
      <c r="OU69" s="73"/>
      <c r="OV69" s="73"/>
      <c r="OW69" s="73"/>
      <c r="OX69" s="73"/>
      <c r="OY69" s="73"/>
      <c r="OZ69" s="73"/>
      <c r="PA69" s="73"/>
      <c r="PB69" s="73"/>
      <c r="PC69" s="73"/>
      <c r="PD69" s="73"/>
      <c r="PE69" s="73"/>
      <c r="PF69" s="73"/>
      <c r="PG69" s="73"/>
      <c r="PH69" s="73"/>
      <c r="PI69" s="73"/>
      <c r="PJ69" s="73"/>
      <c r="PK69" s="73"/>
      <c r="PL69" s="73"/>
      <c r="PM69" s="73"/>
      <c r="PN69" s="73"/>
      <c r="PO69" s="73"/>
      <c r="PP69" s="73"/>
      <c r="PQ69" s="73"/>
      <c r="PR69" s="73"/>
      <c r="PS69" s="73"/>
      <c r="PT69" s="73"/>
      <c r="PU69" s="73"/>
      <c r="PV69" s="73"/>
      <c r="PW69" s="73"/>
      <c r="PX69" s="73"/>
      <c r="PY69" s="73"/>
      <c r="PZ69" s="73"/>
      <c r="QA69" s="73"/>
      <c r="QB69" s="73"/>
      <c r="QC69" s="73"/>
      <c r="QD69" s="73"/>
      <c r="QE69" s="73"/>
      <c r="QF69" s="73"/>
      <c r="QG69" s="73"/>
      <c r="QH69" s="73"/>
      <c r="QI69" s="73"/>
      <c r="QJ69" s="73"/>
      <c r="QK69" s="73"/>
      <c r="QL69" s="73"/>
      <c r="QM69" s="73"/>
      <c r="QN69" s="73"/>
      <c r="QO69" s="73"/>
      <c r="QP69" s="73"/>
      <c r="QQ69" s="73"/>
      <c r="QR69" s="73"/>
      <c r="QS69" s="73"/>
      <c r="QT69" s="73"/>
      <c r="QU69" s="73"/>
      <c r="QV69" s="73"/>
      <c r="QW69" s="73"/>
      <c r="QX69" s="73"/>
      <c r="QY69" s="73"/>
      <c r="QZ69" s="73"/>
      <c r="RA69" s="73"/>
      <c r="RB69" s="73"/>
      <c r="RC69" s="73"/>
      <c r="RD69" s="73"/>
      <c r="RE69" s="73"/>
      <c r="RF69" s="73"/>
      <c r="RG69" s="73"/>
      <c r="RH69" s="73"/>
      <c r="RI69" s="73"/>
      <c r="RJ69" s="73"/>
      <c r="RK69" s="73"/>
      <c r="RL69" s="73"/>
      <c r="RM69" s="73"/>
      <c r="RN69" s="73"/>
      <c r="RO69" s="73"/>
      <c r="RP69" s="73"/>
      <c r="RQ69" s="73"/>
      <c r="RR69" s="73"/>
      <c r="RS69" s="73"/>
      <c r="RT69" s="73"/>
      <c r="RU69" s="73"/>
      <c r="RV69" s="73"/>
      <c r="RW69" s="73"/>
      <c r="RX69" s="73"/>
      <c r="RY69" s="73"/>
      <c r="RZ69" s="73"/>
      <c r="SA69" s="73"/>
      <c r="SB69" s="73"/>
      <c r="SC69" s="73"/>
      <c r="SD69" s="73"/>
      <c r="SE69" s="73"/>
      <c r="SF69" s="73"/>
      <c r="SG69" s="73"/>
      <c r="SH69" s="73"/>
      <c r="SI69" s="73"/>
      <c r="SJ69" s="73"/>
      <c r="SK69" s="73"/>
      <c r="SL69" s="73"/>
      <c r="SM69" s="73"/>
      <c r="SN69" s="73"/>
      <c r="SO69" s="73"/>
      <c r="SP69" s="73"/>
      <c r="SQ69" s="73"/>
      <c r="SR69" s="73"/>
      <c r="SS69" s="73"/>
      <c r="ST69" s="73"/>
      <c r="SU69" s="73"/>
      <c r="SV69" s="73"/>
      <c r="SW69" s="73"/>
      <c r="SX69" s="73"/>
      <c r="SY69" s="73"/>
    </row>
    <row r="70" spans="1:519">
      <c r="A70" s="71" t="s">
        <v>157</v>
      </c>
      <c r="B70" s="72">
        <f t="shared" si="84"/>
        <v>4.2516135269999999</v>
      </c>
      <c r="C70" s="72">
        <f t="shared" si="85"/>
        <v>1.0634860318500001</v>
      </c>
      <c r="D70" s="72">
        <f t="shared" si="86"/>
        <v>1.3361584050000002E-2</v>
      </c>
      <c r="E70" s="72">
        <f t="shared" si="87"/>
        <v>2.0223470025000002E-2</v>
      </c>
      <c r="F70" s="72">
        <f t="shared" si="88"/>
        <v>9.1767390750000007E-3</v>
      </c>
      <c r="G70" s="72">
        <f t="shared" si="89"/>
        <v>7.2437579999999992E-4</v>
      </c>
      <c r="H70" s="72">
        <f t="shared" si="90"/>
        <v>0</v>
      </c>
      <c r="I70" s="72">
        <f t="shared" si="91"/>
        <v>9.4483799999999998E-5</v>
      </c>
      <c r="J70" s="72">
        <f t="shared" si="92"/>
        <v>7.8893972999999999E-3</v>
      </c>
      <c r="K70" s="72">
        <f t="shared" si="93"/>
        <v>7.9523864999999998E-4</v>
      </c>
      <c r="L70" s="72">
        <f t="shared" si="94"/>
        <v>5.4958076999999991E-3</v>
      </c>
      <c r="M70" s="72">
        <f t="shared" si="95"/>
        <v>0.14488303365000002</v>
      </c>
      <c r="N70" s="72">
        <f t="shared" si="96"/>
        <v>0</v>
      </c>
      <c r="O70" s="72">
        <f t="shared" si="97"/>
        <v>6.3776564999999999E-4</v>
      </c>
      <c r="P70" s="72">
        <f t="shared" si="98"/>
        <v>7.2516316499999997E-2</v>
      </c>
      <c r="Q70" s="72">
        <f t="shared" si="99"/>
        <v>3.2218975800000001E-2</v>
      </c>
      <c r="R70" s="72">
        <f t="shared" si="100"/>
        <v>0</v>
      </c>
      <c r="S70" s="72">
        <f t="shared" si="101"/>
        <v>3.9549343950000003E-2</v>
      </c>
      <c r="T70" s="72">
        <f t="shared" si="102"/>
        <v>4.9170944249999999E-3</v>
      </c>
      <c r="U70" s="72">
        <f t="shared" si="103"/>
        <v>5.8658692499999993E-4</v>
      </c>
      <c r="V70" s="72">
        <f t="shared" si="104"/>
        <v>3.2986656674999996E-2</v>
      </c>
      <c r="W70" s="72">
        <f t="shared" si="105"/>
        <v>2.4801997499999999E-4</v>
      </c>
      <c r="X70" s="72">
        <f t="shared" si="106"/>
        <v>0</v>
      </c>
      <c r="Y70" s="72">
        <f t="shared" si="107"/>
        <v>1.6534664999999999E-3</v>
      </c>
      <c r="Z70" s="72">
        <f t="shared" si="108"/>
        <v>0</v>
      </c>
      <c r="AA70" s="72">
        <f t="shared" si="109"/>
        <v>0</v>
      </c>
      <c r="AB70" s="72"/>
      <c r="AD70" s="73">
        <v>4163.6254882499998</v>
      </c>
      <c r="AE70" s="73"/>
      <c r="AF70" s="73"/>
      <c r="AG70" s="73"/>
      <c r="AH70" s="73">
        <v>47.907223425000005</v>
      </c>
      <c r="AI70" s="73">
        <v>24.644524499999999</v>
      </c>
      <c r="AJ70" s="73"/>
      <c r="AK70" s="73">
        <v>15.436290825</v>
      </c>
      <c r="AL70" s="73"/>
      <c r="AM70" s="73"/>
      <c r="AN70" s="73"/>
      <c r="AO70" s="73"/>
      <c r="AP70" s="73">
        <v>965.07328050000001</v>
      </c>
      <c r="AQ70" s="73"/>
      <c r="AR70" s="73">
        <v>14.652862649999999</v>
      </c>
      <c r="AS70" s="73"/>
      <c r="AT70" s="73">
        <v>49.603994999999998</v>
      </c>
      <c r="AU70" s="73">
        <v>17.593670924999998</v>
      </c>
      <c r="AV70" s="73">
        <v>16.562222774999999</v>
      </c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>
        <v>1.5629195250000001</v>
      </c>
      <c r="BH70" s="73">
        <v>11.467971225000001</v>
      </c>
      <c r="BI70" s="73">
        <v>0.33069330000000002</v>
      </c>
      <c r="BJ70" s="73"/>
      <c r="BK70" s="73"/>
      <c r="BL70" s="73"/>
      <c r="BM70" s="73"/>
      <c r="BN70" s="73"/>
      <c r="BO70" s="73"/>
      <c r="BP70" s="73"/>
      <c r="BQ70" s="73"/>
      <c r="BR70" s="73"/>
      <c r="BS70" s="73">
        <v>1.4841830250000001</v>
      </c>
      <c r="BT70" s="73">
        <v>14.52688425</v>
      </c>
      <c r="BU70" s="73"/>
      <c r="BV70" s="73"/>
      <c r="BW70" s="73"/>
      <c r="BX70" s="73">
        <v>4.2124027499999999</v>
      </c>
      <c r="BY70" s="73"/>
      <c r="BZ70" s="73">
        <v>4.2124027499999999</v>
      </c>
      <c r="CA70" s="73"/>
      <c r="CB70" s="73"/>
      <c r="CC70" s="73"/>
      <c r="CD70" s="73"/>
      <c r="CE70" s="73"/>
      <c r="CF70" s="73">
        <v>2.917187325</v>
      </c>
      <c r="CG70" s="73"/>
      <c r="CH70" s="73">
        <v>2.0471490000000001</v>
      </c>
      <c r="CI70" s="73"/>
      <c r="CJ70" s="73"/>
      <c r="CK70" s="73"/>
      <c r="CL70" s="73"/>
      <c r="CM70" s="73"/>
      <c r="CN70" s="73"/>
      <c r="CO70" s="73"/>
      <c r="CP70" s="73"/>
      <c r="CQ70" s="73"/>
      <c r="CR70" s="73">
        <v>0.7243757999999999</v>
      </c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>
        <v>9.4483799999999993E-2</v>
      </c>
      <c r="DR70" s="73"/>
      <c r="DS70" s="73"/>
      <c r="DT70" s="73"/>
      <c r="DU70" s="73"/>
      <c r="DV70" s="73"/>
      <c r="DW70" s="73"/>
      <c r="DX70" s="73">
        <v>4.8934734749999995</v>
      </c>
      <c r="DY70" s="73">
        <v>0.92909070000000005</v>
      </c>
      <c r="DZ70" s="73"/>
      <c r="EA70" s="73">
        <v>0.93696435</v>
      </c>
      <c r="EB70" s="73">
        <v>0.177157125</v>
      </c>
      <c r="EC70" s="73"/>
      <c r="ED70" s="73"/>
      <c r="EE70" s="73"/>
      <c r="EF70" s="73">
        <v>0.95271165000000002</v>
      </c>
      <c r="EG70" s="73"/>
      <c r="EH70" s="73"/>
      <c r="EI70" s="73"/>
      <c r="EJ70" s="73"/>
      <c r="EK70" s="73"/>
      <c r="EL70" s="73"/>
      <c r="EM70" s="73"/>
      <c r="EN70" s="73">
        <v>0.79523864999999994</v>
      </c>
      <c r="EO70" s="73"/>
      <c r="EP70" s="73"/>
      <c r="EQ70" s="73"/>
      <c r="ER70" s="73"/>
      <c r="ES70" s="73"/>
      <c r="ET70" s="73"/>
      <c r="EU70" s="73"/>
      <c r="EV70" s="73"/>
      <c r="EW70" s="73"/>
      <c r="EX70" s="73"/>
      <c r="EY70" s="73"/>
      <c r="EZ70" s="73">
        <v>5.4958076999999994</v>
      </c>
      <c r="FA70" s="73"/>
      <c r="FB70" s="73"/>
      <c r="FC70" s="73"/>
      <c r="FD70" s="73"/>
      <c r="FE70" s="73"/>
      <c r="FF70" s="73">
        <v>0.77949135000000003</v>
      </c>
      <c r="FG70" s="73"/>
      <c r="FH70" s="73">
        <v>40.029636599999996</v>
      </c>
      <c r="FI70" s="73">
        <v>24.43193595</v>
      </c>
      <c r="FJ70" s="73">
        <v>72.595053000000007</v>
      </c>
      <c r="FK70" s="73">
        <v>1.1613633750000001</v>
      </c>
      <c r="FL70" s="73">
        <v>5.8855533749999998</v>
      </c>
      <c r="FM70" s="73"/>
      <c r="FN70" s="73"/>
      <c r="FO70" s="73"/>
      <c r="FP70" s="73"/>
      <c r="FQ70" s="73"/>
      <c r="FR70" s="73"/>
      <c r="FS70" s="73"/>
      <c r="FT70" s="73"/>
      <c r="FU70" s="73"/>
      <c r="FV70" s="73"/>
      <c r="FW70" s="73"/>
      <c r="FX70" s="73"/>
      <c r="FY70" s="73"/>
      <c r="FZ70" s="73"/>
      <c r="GA70" s="73"/>
      <c r="GB70" s="73"/>
      <c r="GC70" s="73"/>
      <c r="GD70" s="73"/>
      <c r="GE70" s="73"/>
      <c r="GF70" s="73"/>
      <c r="GG70" s="73"/>
      <c r="GH70" s="73"/>
      <c r="GI70" s="73"/>
      <c r="GJ70" s="73">
        <v>0.63776564999999996</v>
      </c>
      <c r="GK70" s="73"/>
      <c r="GL70" s="73"/>
      <c r="GM70" s="73"/>
      <c r="GN70" s="73"/>
      <c r="GO70" s="73"/>
      <c r="GP70" s="73"/>
      <c r="GQ70" s="73"/>
      <c r="GR70" s="73"/>
      <c r="GS70" s="73"/>
      <c r="GT70" s="73"/>
      <c r="GU70" s="73">
        <v>20.014818299999998</v>
      </c>
      <c r="GV70" s="73">
        <v>52.025142375000001</v>
      </c>
      <c r="GW70" s="73">
        <v>0.47635582500000001</v>
      </c>
      <c r="GX70" s="73"/>
      <c r="GY70" s="73"/>
      <c r="GZ70" s="73"/>
      <c r="HA70" s="73"/>
      <c r="HB70" s="73"/>
      <c r="HC70" s="73"/>
      <c r="HD70" s="73"/>
      <c r="HE70" s="73"/>
      <c r="HF70" s="73">
        <v>2.1928115250000002</v>
      </c>
      <c r="HG70" s="73">
        <v>29.59705035</v>
      </c>
      <c r="HH70" s="73">
        <v>0.42911392500000001</v>
      </c>
      <c r="HI70" s="73"/>
      <c r="HJ70" s="73"/>
      <c r="HK70" s="73"/>
      <c r="HL70" s="73"/>
      <c r="HM70" s="73"/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  <c r="IB70" s="73"/>
      <c r="IC70" s="73"/>
      <c r="ID70" s="73">
        <v>18.518824800000001</v>
      </c>
      <c r="IE70" s="73">
        <v>8.704320075</v>
      </c>
      <c r="IF70" s="73">
        <v>12.326199075</v>
      </c>
      <c r="IG70" s="73"/>
      <c r="IH70" s="73"/>
      <c r="II70" s="73"/>
      <c r="IJ70" s="73"/>
      <c r="IK70" s="73"/>
      <c r="IL70" s="73"/>
      <c r="IM70" s="73"/>
      <c r="IN70" s="73"/>
      <c r="IO70" s="73"/>
      <c r="IP70" s="73">
        <v>4.3305075000000004</v>
      </c>
      <c r="IQ70" s="73">
        <v>0.40549297499999998</v>
      </c>
      <c r="IR70" s="73">
        <v>0.18109395</v>
      </c>
      <c r="IS70" s="73"/>
      <c r="IT70" s="73"/>
      <c r="IU70" s="73"/>
      <c r="IV70" s="73"/>
      <c r="IW70" s="73"/>
      <c r="IX70" s="73"/>
      <c r="IY70" s="73"/>
      <c r="IZ70" s="73"/>
      <c r="JA70" s="73"/>
      <c r="JB70" s="73">
        <v>0.21652537499999999</v>
      </c>
      <c r="JC70" s="73"/>
      <c r="JD70" s="73"/>
      <c r="JE70" s="73">
        <v>0.177157125</v>
      </c>
      <c r="JF70" s="73">
        <v>0.19290442499999999</v>
      </c>
      <c r="JG70" s="73"/>
      <c r="JH70" s="73"/>
      <c r="JI70" s="73"/>
      <c r="JJ70" s="73"/>
      <c r="JK70" s="73"/>
      <c r="JL70" s="73"/>
      <c r="JM70" s="73">
        <v>0.39368249999999999</v>
      </c>
      <c r="JN70" s="73">
        <v>14.381221725</v>
      </c>
      <c r="JO70" s="73">
        <v>18.211752449999999</v>
      </c>
      <c r="JP70" s="73"/>
      <c r="JQ70" s="73"/>
      <c r="JR70" s="73"/>
      <c r="JS70" s="73"/>
      <c r="JT70" s="73"/>
      <c r="JU70" s="73"/>
      <c r="JV70" s="73"/>
      <c r="JW70" s="73"/>
      <c r="JX70" s="73"/>
      <c r="JY70" s="73"/>
      <c r="JZ70" s="73">
        <v>0.248019975</v>
      </c>
      <c r="KA70" s="73"/>
      <c r="KB70" s="73"/>
      <c r="KC70" s="73"/>
      <c r="KD70" s="73"/>
      <c r="KE70" s="73"/>
      <c r="KF70" s="73"/>
      <c r="KG70" s="73"/>
      <c r="KH70" s="73"/>
      <c r="KI70" s="73"/>
      <c r="KJ70" s="73"/>
      <c r="KK70" s="73"/>
      <c r="KL70" s="73"/>
      <c r="KM70" s="73"/>
      <c r="KN70" s="73"/>
      <c r="KO70" s="73"/>
      <c r="KP70" s="73"/>
      <c r="KQ70" s="73"/>
      <c r="KR70" s="73"/>
      <c r="KS70" s="73"/>
      <c r="KT70" s="73"/>
      <c r="KU70" s="73"/>
      <c r="KV70" s="73"/>
      <c r="KW70" s="73"/>
      <c r="KX70" s="73"/>
      <c r="KY70" s="73">
        <v>0.78736499999999998</v>
      </c>
      <c r="KZ70" s="73">
        <v>0.86610149999999997</v>
      </c>
      <c r="LA70" s="73"/>
      <c r="LB70" s="73"/>
      <c r="LC70" s="73"/>
      <c r="LD70" s="73"/>
      <c r="LE70" s="73"/>
      <c r="LF70" s="73"/>
      <c r="LG70" s="73"/>
      <c r="LH70" s="73"/>
      <c r="LI70" s="73"/>
      <c r="LJ70" s="73"/>
      <c r="LK70" s="73"/>
      <c r="LL70" s="73"/>
      <c r="LM70" s="73"/>
      <c r="LN70" s="73"/>
      <c r="LO70" s="73"/>
      <c r="LP70" s="73"/>
      <c r="LQ70" s="73"/>
      <c r="LR70" s="73"/>
      <c r="LS70" s="73"/>
      <c r="LT70" s="73"/>
      <c r="LU70" s="73"/>
      <c r="LV70" s="73"/>
      <c r="LW70" s="73"/>
      <c r="LX70" s="73"/>
      <c r="LY70" s="73"/>
      <c r="LZ70" s="73"/>
      <c r="MA70" s="73"/>
      <c r="MB70" s="73"/>
      <c r="MC70" s="73"/>
      <c r="MD70" s="73"/>
      <c r="ME70" s="73"/>
      <c r="MF70" s="73"/>
      <c r="MG70" s="73"/>
      <c r="MH70" s="73"/>
      <c r="MI70" s="73"/>
      <c r="MJ70" s="73" t="s">
        <v>399</v>
      </c>
      <c r="MK70" s="73"/>
      <c r="ML70" s="73" t="s">
        <v>399</v>
      </c>
      <c r="MM70" s="73"/>
      <c r="MN70" s="73" t="s">
        <v>399</v>
      </c>
      <c r="MO70" s="73"/>
      <c r="MP70" s="73" t="s">
        <v>399</v>
      </c>
      <c r="MQ70" s="73"/>
      <c r="MR70" s="73" t="s">
        <v>399</v>
      </c>
      <c r="MS70" s="73"/>
      <c r="MT70" s="73" t="s">
        <v>399</v>
      </c>
      <c r="MU70" s="73"/>
      <c r="MV70" s="73" t="s">
        <v>399</v>
      </c>
      <c r="MW70" s="73"/>
      <c r="MX70" s="73" t="s">
        <v>399</v>
      </c>
      <c r="MY70" s="73"/>
      <c r="MZ70" s="73" t="s">
        <v>399</v>
      </c>
      <c r="NA70" s="73"/>
      <c r="NB70" s="73" t="s">
        <v>399</v>
      </c>
      <c r="NC70" s="73"/>
      <c r="ND70" s="73" t="s">
        <v>399</v>
      </c>
      <c r="NE70" s="73"/>
      <c r="NF70" s="73" t="s">
        <v>399</v>
      </c>
      <c r="NG70" s="73"/>
      <c r="NH70" s="73" t="s">
        <v>399</v>
      </c>
      <c r="NI70" s="73"/>
      <c r="NJ70" s="73" t="s">
        <v>399</v>
      </c>
      <c r="NK70" s="73"/>
      <c r="NL70" s="73" t="s">
        <v>399</v>
      </c>
      <c r="NM70" s="73"/>
      <c r="NN70" s="73" t="s">
        <v>399</v>
      </c>
      <c r="NO70" s="73"/>
      <c r="NP70" s="73" t="s">
        <v>399</v>
      </c>
      <c r="NQ70" s="73"/>
      <c r="NR70" s="73" t="s">
        <v>399</v>
      </c>
      <c r="NS70" s="73"/>
      <c r="NT70" s="73" t="s">
        <v>399</v>
      </c>
      <c r="NU70" s="73"/>
      <c r="NV70" s="73" t="s">
        <v>399</v>
      </c>
      <c r="NW70" s="73"/>
      <c r="NX70" s="73" t="s">
        <v>399</v>
      </c>
      <c r="NY70" s="73"/>
      <c r="NZ70" s="73" t="s">
        <v>399</v>
      </c>
      <c r="OA70" s="73"/>
      <c r="OB70" s="73" t="s">
        <v>399</v>
      </c>
      <c r="OC70" s="73"/>
      <c r="OD70" s="73" t="s">
        <v>399</v>
      </c>
      <c r="OE70" s="73"/>
      <c r="OF70" s="73" t="s">
        <v>399</v>
      </c>
      <c r="OG70" s="73"/>
      <c r="OH70" s="73" t="s">
        <v>399</v>
      </c>
      <c r="OI70" s="73"/>
      <c r="OJ70" s="73" t="s">
        <v>399</v>
      </c>
      <c r="OK70" s="73"/>
      <c r="OL70" s="73" t="s">
        <v>399</v>
      </c>
      <c r="OM70" s="73"/>
      <c r="ON70" s="73" t="s">
        <v>399</v>
      </c>
      <c r="OO70" s="73"/>
      <c r="OP70" s="73" t="s">
        <v>399</v>
      </c>
      <c r="OQ70" s="73"/>
      <c r="OR70" s="73" t="s">
        <v>399</v>
      </c>
      <c r="OS70" s="73"/>
      <c r="OT70" s="73" t="s">
        <v>399</v>
      </c>
      <c r="OU70" s="73"/>
      <c r="OV70" s="73" t="s">
        <v>399</v>
      </c>
      <c r="OW70" s="73"/>
      <c r="OX70" s="73" t="s">
        <v>399</v>
      </c>
      <c r="OY70" s="73"/>
      <c r="OZ70" s="73" t="s">
        <v>399</v>
      </c>
      <c r="PA70" s="73"/>
      <c r="PB70" s="73" t="s">
        <v>399</v>
      </c>
      <c r="PC70" s="73"/>
      <c r="PD70" s="73" t="s">
        <v>399</v>
      </c>
      <c r="PE70" s="73"/>
      <c r="PF70" s="73" t="s">
        <v>399</v>
      </c>
      <c r="PG70" s="73"/>
      <c r="PH70" s="73" t="s">
        <v>399</v>
      </c>
      <c r="PI70" s="73"/>
      <c r="PJ70" s="73" t="s">
        <v>399</v>
      </c>
      <c r="PK70" s="73"/>
      <c r="PL70" s="73" t="s">
        <v>399</v>
      </c>
      <c r="PM70" s="73"/>
      <c r="PN70" s="73" t="s">
        <v>399</v>
      </c>
      <c r="PO70" s="73"/>
      <c r="PP70" s="73" t="s">
        <v>399</v>
      </c>
      <c r="PQ70" s="73"/>
      <c r="PR70" s="73" t="s">
        <v>399</v>
      </c>
      <c r="PS70" s="73"/>
      <c r="PT70" s="73" t="s">
        <v>399</v>
      </c>
      <c r="PU70" s="73"/>
      <c r="PV70" s="73" t="s">
        <v>399</v>
      </c>
      <c r="PW70" s="73"/>
      <c r="PX70" s="73" t="s">
        <v>399</v>
      </c>
      <c r="PY70" s="73"/>
      <c r="PZ70" s="73" t="s">
        <v>399</v>
      </c>
      <c r="QA70" s="73"/>
      <c r="QB70" s="73" t="s">
        <v>399</v>
      </c>
      <c r="QC70" s="73"/>
      <c r="QD70" s="73" t="s">
        <v>399</v>
      </c>
      <c r="QE70" s="73"/>
      <c r="QF70" s="73" t="s">
        <v>399</v>
      </c>
      <c r="QG70" s="73"/>
      <c r="QH70" s="73" t="s">
        <v>399</v>
      </c>
      <c r="QI70" s="73"/>
      <c r="QJ70" s="73" t="s">
        <v>399</v>
      </c>
      <c r="QK70" s="73"/>
      <c r="QL70" s="73" t="s">
        <v>399</v>
      </c>
      <c r="QM70" s="73"/>
      <c r="QN70" s="73" t="s">
        <v>399</v>
      </c>
      <c r="QO70" s="73"/>
      <c r="QP70" s="73" t="s">
        <v>399</v>
      </c>
      <c r="QQ70" s="73"/>
      <c r="QR70" s="73" t="s">
        <v>399</v>
      </c>
      <c r="QS70" s="73"/>
      <c r="QT70" s="73" t="s">
        <v>399</v>
      </c>
      <c r="QU70" s="73"/>
      <c r="QV70" s="73" t="s">
        <v>399</v>
      </c>
      <c r="QW70" s="73"/>
      <c r="QX70" s="73" t="s">
        <v>399</v>
      </c>
      <c r="QY70" s="73"/>
      <c r="QZ70" s="73" t="s">
        <v>399</v>
      </c>
      <c r="RA70" s="73"/>
      <c r="RB70" s="73" t="s">
        <v>399</v>
      </c>
      <c r="RC70" s="73"/>
      <c r="RD70" s="73" t="s">
        <v>399</v>
      </c>
      <c r="RE70" s="73"/>
      <c r="RF70" s="73" t="s">
        <v>399</v>
      </c>
      <c r="RG70" s="73"/>
      <c r="RH70" s="73" t="s">
        <v>399</v>
      </c>
      <c r="RI70" s="73"/>
      <c r="RJ70" s="73" t="s">
        <v>399</v>
      </c>
      <c r="RK70" s="73"/>
      <c r="RL70" s="73" t="s">
        <v>399</v>
      </c>
      <c r="RM70" s="73"/>
      <c r="RN70" s="73" t="s">
        <v>399</v>
      </c>
      <c r="RO70" s="73"/>
      <c r="RP70" s="73" t="s">
        <v>399</v>
      </c>
      <c r="RQ70" s="73"/>
      <c r="RR70" s="73" t="s">
        <v>399</v>
      </c>
      <c r="RS70" s="73"/>
      <c r="RT70" s="73" t="s">
        <v>399</v>
      </c>
      <c r="RU70" s="73"/>
      <c r="RV70" s="73" t="s">
        <v>399</v>
      </c>
      <c r="RW70" s="73"/>
      <c r="RX70" s="73" t="s">
        <v>399</v>
      </c>
      <c r="RY70" s="73"/>
      <c r="RZ70" s="73" t="s">
        <v>399</v>
      </c>
      <c r="SA70" s="73"/>
      <c r="SB70" s="73" t="s">
        <v>399</v>
      </c>
      <c r="SC70" s="73"/>
      <c r="SD70" s="73" t="s">
        <v>399</v>
      </c>
      <c r="SE70" s="73"/>
      <c r="SF70" s="73" t="s">
        <v>399</v>
      </c>
      <c r="SG70" s="73"/>
      <c r="SH70" s="73" t="s">
        <v>399</v>
      </c>
      <c r="SI70" s="73"/>
      <c r="SJ70" s="73" t="s">
        <v>399</v>
      </c>
      <c r="SK70" s="73"/>
      <c r="SL70" s="73" t="s">
        <v>399</v>
      </c>
      <c r="SM70" s="73"/>
      <c r="SN70" s="73" t="s">
        <v>399</v>
      </c>
      <c r="SO70" s="73"/>
      <c r="SP70" s="73" t="s">
        <v>399</v>
      </c>
      <c r="SQ70" s="73"/>
      <c r="SR70" s="73" t="s">
        <v>399</v>
      </c>
      <c r="SS70" s="73"/>
      <c r="ST70" s="73" t="s">
        <v>399</v>
      </c>
      <c r="SU70" s="73"/>
      <c r="SV70" s="73" t="s">
        <v>399</v>
      </c>
      <c r="SW70" s="73"/>
      <c r="SX70" s="73" t="s">
        <v>399</v>
      </c>
      <c r="SY70" s="73"/>
    </row>
    <row r="71" spans="1:519">
      <c r="A71" s="71" t="s">
        <v>158</v>
      </c>
      <c r="B71" s="72">
        <f t="shared" si="84"/>
        <v>0</v>
      </c>
      <c r="C71" s="72">
        <f t="shared" si="85"/>
        <v>0</v>
      </c>
      <c r="D71" s="72">
        <f t="shared" si="86"/>
        <v>0</v>
      </c>
      <c r="E71" s="72">
        <f t="shared" si="87"/>
        <v>0</v>
      </c>
      <c r="F71" s="72">
        <f t="shared" si="88"/>
        <v>0</v>
      </c>
      <c r="G71" s="72">
        <f t="shared" si="89"/>
        <v>0</v>
      </c>
      <c r="H71" s="72">
        <f t="shared" si="90"/>
        <v>0</v>
      </c>
      <c r="I71" s="72">
        <f t="shared" si="91"/>
        <v>0</v>
      </c>
      <c r="J71" s="72">
        <f t="shared" si="92"/>
        <v>0</v>
      </c>
      <c r="K71" s="72">
        <f t="shared" si="93"/>
        <v>0</v>
      </c>
      <c r="L71" s="72">
        <f t="shared" si="94"/>
        <v>0</v>
      </c>
      <c r="M71" s="72">
        <f t="shared" si="95"/>
        <v>0</v>
      </c>
      <c r="N71" s="72">
        <f t="shared" si="96"/>
        <v>0</v>
      </c>
      <c r="O71" s="72">
        <f t="shared" si="97"/>
        <v>0</v>
      </c>
      <c r="P71" s="72">
        <f t="shared" si="98"/>
        <v>0</v>
      </c>
      <c r="Q71" s="72">
        <f t="shared" si="99"/>
        <v>0</v>
      </c>
      <c r="R71" s="72">
        <f t="shared" si="100"/>
        <v>0</v>
      </c>
      <c r="S71" s="72">
        <f t="shared" si="101"/>
        <v>0</v>
      </c>
      <c r="T71" s="72">
        <f t="shared" si="102"/>
        <v>0</v>
      </c>
      <c r="U71" s="72">
        <f t="shared" si="103"/>
        <v>0</v>
      </c>
      <c r="V71" s="72">
        <f t="shared" si="104"/>
        <v>0</v>
      </c>
      <c r="W71" s="72">
        <f t="shared" si="105"/>
        <v>0</v>
      </c>
      <c r="X71" s="72">
        <f t="shared" si="106"/>
        <v>0</v>
      </c>
      <c r="Y71" s="72">
        <f t="shared" si="107"/>
        <v>0</v>
      </c>
      <c r="Z71" s="72">
        <f t="shared" si="108"/>
        <v>0</v>
      </c>
      <c r="AA71" s="72">
        <f t="shared" si="109"/>
        <v>0</v>
      </c>
      <c r="AB71" s="72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  <c r="IB71" s="73"/>
      <c r="IC71" s="73"/>
      <c r="ID71" s="73"/>
      <c r="IE71" s="73"/>
      <c r="IF71" s="73"/>
      <c r="IG71" s="73"/>
      <c r="IH71" s="73"/>
      <c r="II71" s="73"/>
      <c r="IJ71" s="73"/>
      <c r="IK71" s="73"/>
      <c r="IL71" s="73"/>
      <c r="IM71" s="73"/>
      <c r="IN71" s="73"/>
      <c r="IO71" s="73"/>
      <c r="IP71" s="73"/>
      <c r="IQ71" s="73"/>
      <c r="IR71" s="73"/>
      <c r="IS71" s="73"/>
      <c r="IT71" s="73"/>
      <c r="IU71" s="73"/>
      <c r="IV71" s="73"/>
      <c r="IW71" s="73"/>
      <c r="IX71" s="73"/>
      <c r="IY71" s="73"/>
      <c r="IZ71" s="73"/>
      <c r="JA71" s="73"/>
      <c r="JB71" s="73"/>
      <c r="JC71" s="73"/>
      <c r="JD71" s="73"/>
      <c r="JE71" s="73"/>
      <c r="JF71" s="73"/>
      <c r="JG71" s="73"/>
      <c r="JH71" s="73"/>
      <c r="JI71" s="73"/>
      <c r="JJ71" s="73"/>
      <c r="JK71" s="73"/>
      <c r="JL71" s="73"/>
      <c r="JM71" s="73"/>
      <c r="JN71" s="73"/>
      <c r="JO71" s="73"/>
      <c r="JP71" s="73"/>
      <c r="JQ71" s="73"/>
      <c r="JR71" s="73"/>
      <c r="JS71" s="73"/>
      <c r="JT71" s="73"/>
      <c r="JU71" s="73"/>
      <c r="JV71" s="73"/>
      <c r="JW71" s="73"/>
      <c r="JX71" s="73"/>
      <c r="JY71" s="73"/>
      <c r="JZ71" s="73"/>
      <c r="KA71" s="73"/>
      <c r="KB71" s="73"/>
      <c r="KC71" s="73"/>
      <c r="KD71" s="73"/>
      <c r="KE71" s="73"/>
      <c r="KF71" s="73"/>
      <c r="KG71" s="73"/>
      <c r="KH71" s="73"/>
      <c r="KI71" s="73"/>
      <c r="KJ71" s="73"/>
      <c r="KK71" s="73"/>
      <c r="KL71" s="73"/>
      <c r="KM71" s="73"/>
      <c r="KN71" s="73"/>
      <c r="KO71" s="73"/>
      <c r="KP71" s="73"/>
      <c r="KQ71" s="73"/>
      <c r="KR71" s="73"/>
      <c r="KS71" s="73"/>
      <c r="KT71" s="73"/>
      <c r="KU71" s="73"/>
      <c r="KV71" s="73"/>
      <c r="KW71" s="73"/>
      <c r="KX71" s="73"/>
      <c r="KY71" s="73"/>
      <c r="KZ71" s="73"/>
      <c r="LA71" s="73"/>
      <c r="LB71" s="73"/>
      <c r="LC71" s="73"/>
      <c r="LD71" s="73"/>
      <c r="LE71" s="73"/>
      <c r="LF71" s="73"/>
      <c r="LG71" s="73"/>
      <c r="LH71" s="73"/>
      <c r="LI71" s="73"/>
      <c r="LJ71" s="73"/>
      <c r="LK71" s="73"/>
      <c r="LL71" s="73"/>
      <c r="LM71" s="73"/>
      <c r="LN71" s="73"/>
      <c r="LO71" s="73"/>
      <c r="LP71" s="73"/>
      <c r="LQ71" s="73"/>
      <c r="LR71" s="73"/>
      <c r="LS71" s="73"/>
      <c r="LT71" s="73"/>
      <c r="LU71" s="73"/>
      <c r="LV71" s="73"/>
      <c r="LW71" s="73"/>
      <c r="LX71" s="73"/>
      <c r="LY71" s="73"/>
      <c r="LZ71" s="73"/>
      <c r="MA71" s="73"/>
      <c r="MB71" s="73"/>
      <c r="MC71" s="73"/>
      <c r="MD71" s="73"/>
      <c r="ME71" s="73"/>
      <c r="MF71" s="73"/>
      <c r="MG71" s="73"/>
      <c r="MH71" s="73"/>
      <c r="MI71" s="73"/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73"/>
      <c r="MU71" s="73"/>
      <c r="MV71" s="73"/>
      <c r="MW71" s="73"/>
      <c r="MX71" s="73"/>
      <c r="MY71" s="73"/>
      <c r="MZ71" s="73"/>
      <c r="NA71" s="73"/>
      <c r="NB71" s="73"/>
      <c r="NC71" s="73"/>
      <c r="ND71" s="73"/>
      <c r="NE71" s="73"/>
      <c r="NF71" s="73"/>
      <c r="NG71" s="73"/>
      <c r="NH71" s="73"/>
      <c r="NI71" s="73"/>
      <c r="NJ71" s="73"/>
      <c r="NK71" s="73"/>
      <c r="NL71" s="73"/>
      <c r="NM71" s="73"/>
      <c r="NN71" s="73"/>
      <c r="NO71" s="73"/>
      <c r="NP71" s="73"/>
      <c r="NQ71" s="73"/>
      <c r="NR71" s="73"/>
      <c r="NS71" s="73"/>
      <c r="NT71" s="73"/>
      <c r="NU71" s="73"/>
      <c r="NV71" s="73"/>
      <c r="NW71" s="73"/>
      <c r="NX71" s="73"/>
      <c r="NY71" s="73"/>
      <c r="NZ71" s="73"/>
      <c r="OA71" s="73"/>
      <c r="OB71" s="73"/>
      <c r="OC71" s="73"/>
      <c r="OD71" s="73"/>
      <c r="OE71" s="73"/>
      <c r="OF71" s="73"/>
      <c r="OG71" s="73"/>
      <c r="OH71" s="73"/>
      <c r="OI71" s="73"/>
      <c r="OJ71" s="73"/>
      <c r="OK71" s="73"/>
      <c r="OL71" s="73"/>
      <c r="OM71" s="73"/>
      <c r="ON71" s="73"/>
      <c r="OO71" s="73"/>
      <c r="OP71" s="73"/>
      <c r="OQ71" s="73"/>
      <c r="OR71" s="73"/>
      <c r="OS71" s="73"/>
      <c r="OT71" s="73"/>
      <c r="OU71" s="73"/>
      <c r="OV71" s="73"/>
      <c r="OW71" s="73"/>
      <c r="OX71" s="73"/>
      <c r="OY71" s="73"/>
      <c r="OZ71" s="73"/>
      <c r="PA71" s="73"/>
      <c r="PB71" s="73"/>
      <c r="PC71" s="73"/>
      <c r="PD71" s="73"/>
      <c r="PE71" s="73"/>
      <c r="PF71" s="73"/>
      <c r="PG71" s="73"/>
      <c r="PH71" s="73"/>
      <c r="PI71" s="73"/>
      <c r="PJ71" s="73"/>
      <c r="PK71" s="73"/>
      <c r="PL71" s="73"/>
      <c r="PM71" s="73"/>
      <c r="PN71" s="73"/>
      <c r="PO71" s="73"/>
      <c r="PP71" s="73"/>
      <c r="PQ71" s="73"/>
      <c r="PR71" s="73"/>
      <c r="PS71" s="73"/>
      <c r="PT71" s="73"/>
      <c r="PU71" s="73"/>
      <c r="PV71" s="73"/>
      <c r="PW71" s="73"/>
      <c r="PX71" s="73"/>
      <c r="PY71" s="73"/>
      <c r="PZ71" s="73"/>
      <c r="QA71" s="73"/>
      <c r="QB71" s="73"/>
      <c r="QC71" s="73"/>
      <c r="QD71" s="73"/>
      <c r="QE71" s="73"/>
      <c r="QF71" s="73"/>
      <c r="QG71" s="73"/>
      <c r="QH71" s="73"/>
      <c r="QI71" s="73"/>
      <c r="QJ71" s="73"/>
      <c r="QK71" s="73"/>
      <c r="QL71" s="73"/>
      <c r="QM71" s="73"/>
      <c r="QN71" s="73"/>
      <c r="QO71" s="73"/>
      <c r="QP71" s="73"/>
      <c r="QQ71" s="73"/>
      <c r="QR71" s="73"/>
      <c r="QS71" s="73"/>
      <c r="QT71" s="73"/>
      <c r="QU71" s="73"/>
      <c r="QV71" s="73"/>
      <c r="QW71" s="73"/>
      <c r="QX71" s="73"/>
      <c r="QY71" s="73"/>
      <c r="QZ71" s="73"/>
      <c r="RA71" s="73"/>
      <c r="RB71" s="73"/>
      <c r="RC71" s="73"/>
      <c r="RD71" s="73"/>
      <c r="RE71" s="73"/>
      <c r="RF71" s="73"/>
      <c r="RG71" s="73"/>
      <c r="RH71" s="73"/>
      <c r="RI71" s="73"/>
      <c r="RJ71" s="73"/>
      <c r="RK71" s="73"/>
      <c r="RL71" s="73"/>
      <c r="RM71" s="73"/>
      <c r="RN71" s="73"/>
      <c r="RO71" s="73"/>
      <c r="RP71" s="73"/>
      <c r="RQ71" s="73"/>
      <c r="RR71" s="73"/>
      <c r="RS71" s="73"/>
      <c r="RT71" s="73"/>
      <c r="RU71" s="73"/>
      <c r="RV71" s="73"/>
      <c r="RW71" s="73"/>
      <c r="RX71" s="73"/>
      <c r="RY71" s="73"/>
      <c r="RZ71" s="73"/>
      <c r="SA71" s="73"/>
      <c r="SB71" s="73"/>
      <c r="SC71" s="73"/>
      <c r="SD71" s="73"/>
      <c r="SE71" s="73"/>
      <c r="SF71" s="73"/>
      <c r="SG71" s="73"/>
      <c r="SH71" s="73"/>
      <c r="SI71" s="73"/>
      <c r="SJ71" s="73"/>
      <c r="SK71" s="73"/>
      <c r="SL71" s="73"/>
      <c r="SM71" s="73"/>
      <c r="SN71" s="73"/>
      <c r="SO71" s="73"/>
      <c r="SP71" s="73"/>
      <c r="SQ71" s="73"/>
      <c r="SR71" s="73"/>
      <c r="SS71" s="73"/>
      <c r="ST71" s="73"/>
      <c r="SU71" s="73"/>
      <c r="SV71" s="73"/>
      <c r="SW71" s="73"/>
      <c r="SX71" s="73"/>
      <c r="SY71" s="73"/>
    </row>
    <row r="72" spans="1:519">
      <c r="A72" s="71" t="s">
        <v>159</v>
      </c>
      <c r="B72" s="72">
        <f t="shared" si="84"/>
        <v>0</v>
      </c>
      <c r="C72" s="72">
        <f t="shared" si="85"/>
        <v>0</v>
      </c>
      <c r="D72" s="72">
        <f t="shared" si="86"/>
        <v>0</v>
      </c>
      <c r="E72" s="72">
        <f t="shared" si="87"/>
        <v>0</v>
      </c>
      <c r="F72" s="72">
        <f t="shared" si="88"/>
        <v>0</v>
      </c>
      <c r="G72" s="72">
        <f t="shared" si="89"/>
        <v>0</v>
      </c>
      <c r="H72" s="72">
        <f t="shared" si="90"/>
        <v>0</v>
      </c>
      <c r="I72" s="72">
        <f t="shared" si="91"/>
        <v>0</v>
      </c>
      <c r="J72" s="72">
        <f t="shared" si="92"/>
        <v>0</v>
      </c>
      <c r="K72" s="72">
        <f t="shared" si="93"/>
        <v>0</v>
      </c>
      <c r="L72" s="72">
        <f t="shared" si="94"/>
        <v>0</v>
      </c>
      <c r="M72" s="72">
        <f t="shared" si="95"/>
        <v>0</v>
      </c>
      <c r="N72" s="72">
        <f t="shared" si="96"/>
        <v>0</v>
      </c>
      <c r="O72" s="72">
        <f t="shared" si="97"/>
        <v>0</v>
      </c>
      <c r="P72" s="72">
        <f t="shared" si="98"/>
        <v>0</v>
      </c>
      <c r="Q72" s="72">
        <f t="shared" si="99"/>
        <v>0</v>
      </c>
      <c r="R72" s="72">
        <f t="shared" si="100"/>
        <v>0</v>
      </c>
      <c r="S72" s="72">
        <f t="shared" si="101"/>
        <v>0</v>
      </c>
      <c r="T72" s="72">
        <f t="shared" si="102"/>
        <v>0</v>
      </c>
      <c r="U72" s="72">
        <f t="shared" si="103"/>
        <v>0</v>
      </c>
      <c r="V72" s="72">
        <f t="shared" si="104"/>
        <v>0</v>
      </c>
      <c r="W72" s="72">
        <f t="shared" si="105"/>
        <v>0</v>
      </c>
      <c r="X72" s="72">
        <f t="shared" si="106"/>
        <v>0</v>
      </c>
      <c r="Y72" s="72">
        <f t="shared" si="107"/>
        <v>0</v>
      </c>
      <c r="Z72" s="72">
        <f t="shared" si="108"/>
        <v>0</v>
      </c>
      <c r="AA72" s="72">
        <f t="shared" si="109"/>
        <v>0</v>
      </c>
      <c r="AB72" s="72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73"/>
      <c r="ES72" s="73"/>
      <c r="ET72" s="73"/>
      <c r="EU72" s="73"/>
      <c r="EV72" s="73"/>
      <c r="EW72" s="73"/>
      <c r="EX72" s="73"/>
      <c r="EY72" s="73"/>
      <c r="EZ72" s="73"/>
      <c r="FA72" s="73"/>
      <c r="FB72" s="73"/>
      <c r="FC72" s="73"/>
      <c r="FD72" s="73"/>
      <c r="FE72" s="73"/>
      <c r="FF72" s="73"/>
      <c r="FG72" s="73"/>
      <c r="FH72" s="73"/>
      <c r="FI72" s="73"/>
      <c r="FJ72" s="73"/>
      <c r="FK72" s="73"/>
      <c r="FL72" s="73"/>
      <c r="FM72" s="73"/>
      <c r="FN72" s="73"/>
      <c r="FO72" s="73"/>
      <c r="FP72" s="73"/>
      <c r="FQ72" s="73"/>
      <c r="FR72" s="73"/>
      <c r="FS72" s="73"/>
      <c r="FT72" s="73"/>
      <c r="FU72" s="73"/>
      <c r="FV72" s="73"/>
      <c r="FW72" s="73"/>
      <c r="FX72" s="73"/>
      <c r="FY72" s="73"/>
      <c r="FZ72" s="73"/>
      <c r="GA72" s="73"/>
      <c r="GB72" s="73"/>
      <c r="GC72" s="73"/>
      <c r="GD72" s="73"/>
      <c r="GE72" s="73"/>
      <c r="GF72" s="73"/>
      <c r="GG72" s="73"/>
      <c r="GH72" s="73"/>
      <c r="GI72" s="73"/>
      <c r="GJ72" s="73"/>
      <c r="GK72" s="73"/>
      <c r="GL72" s="73"/>
      <c r="GM72" s="73"/>
      <c r="GN72" s="73"/>
      <c r="GO72" s="73"/>
      <c r="GP72" s="73"/>
      <c r="GQ72" s="73"/>
      <c r="GR72" s="73"/>
      <c r="GS72" s="73"/>
      <c r="GT72" s="73"/>
      <c r="GU72" s="73"/>
      <c r="GV72" s="73"/>
      <c r="GW72" s="73"/>
      <c r="GX72" s="73"/>
      <c r="GY72" s="73"/>
      <c r="GZ72" s="73"/>
      <c r="HA72" s="73"/>
      <c r="HB72" s="73"/>
      <c r="HC72" s="73"/>
      <c r="HD72" s="73"/>
      <c r="HE72" s="73"/>
      <c r="HF72" s="73"/>
      <c r="HG72" s="73"/>
      <c r="HH72" s="73"/>
      <c r="HI72" s="73"/>
      <c r="HJ72" s="73"/>
      <c r="HK72" s="73"/>
      <c r="HL72" s="73"/>
      <c r="HM72" s="73"/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  <c r="IB72" s="73"/>
      <c r="IC72" s="73"/>
      <c r="ID72" s="73"/>
      <c r="IE72" s="73"/>
      <c r="IF72" s="73"/>
      <c r="IG72" s="73"/>
      <c r="IH72" s="73"/>
      <c r="II72" s="73"/>
      <c r="IJ72" s="73"/>
      <c r="IK72" s="73"/>
      <c r="IL72" s="73"/>
      <c r="IM72" s="73"/>
      <c r="IN72" s="73"/>
      <c r="IO72" s="73"/>
      <c r="IP72" s="73"/>
      <c r="IQ72" s="73"/>
      <c r="IR72" s="73"/>
      <c r="IS72" s="73"/>
      <c r="IT72" s="73"/>
      <c r="IU72" s="73"/>
      <c r="IV72" s="73"/>
      <c r="IW72" s="73"/>
      <c r="IX72" s="73"/>
      <c r="IY72" s="73"/>
      <c r="IZ72" s="73"/>
      <c r="JA72" s="73"/>
      <c r="JB72" s="73"/>
      <c r="JC72" s="73"/>
      <c r="JD72" s="73"/>
      <c r="JE72" s="73"/>
      <c r="JF72" s="73"/>
      <c r="JG72" s="73"/>
      <c r="JH72" s="73"/>
      <c r="JI72" s="73"/>
      <c r="JJ72" s="73"/>
      <c r="JK72" s="73"/>
      <c r="JL72" s="73"/>
      <c r="JM72" s="73"/>
      <c r="JN72" s="73"/>
      <c r="JO72" s="73"/>
      <c r="JP72" s="73"/>
      <c r="JQ72" s="73"/>
      <c r="JR72" s="73"/>
      <c r="JS72" s="73"/>
      <c r="JT72" s="73"/>
      <c r="JU72" s="73"/>
      <c r="JV72" s="73"/>
      <c r="JW72" s="73"/>
      <c r="JX72" s="73"/>
      <c r="JY72" s="73"/>
      <c r="JZ72" s="73"/>
      <c r="KA72" s="73"/>
      <c r="KB72" s="73"/>
      <c r="KC72" s="73"/>
      <c r="KD72" s="73"/>
      <c r="KE72" s="73"/>
      <c r="KF72" s="73"/>
      <c r="KG72" s="73"/>
      <c r="KH72" s="73"/>
      <c r="KI72" s="73"/>
      <c r="KJ72" s="73"/>
      <c r="KK72" s="73"/>
      <c r="KL72" s="73"/>
      <c r="KM72" s="73"/>
      <c r="KN72" s="73"/>
      <c r="KO72" s="73"/>
      <c r="KP72" s="73"/>
      <c r="KQ72" s="73"/>
      <c r="KR72" s="73"/>
      <c r="KS72" s="73"/>
      <c r="KT72" s="73"/>
      <c r="KU72" s="73"/>
      <c r="KV72" s="73"/>
      <c r="KW72" s="73"/>
      <c r="KX72" s="73"/>
      <c r="KY72" s="73"/>
      <c r="KZ72" s="73"/>
      <c r="LA72" s="73"/>
      <c r="LB72" s="73"/>
      <c r="LC72" s="73"/>
      <c r="LD72" s="73"/>
      <c r="LE72" s="73"/>
      <c r="LF72" s="73"/>
      <c r="LG72" s="73"/>
      <c r="LH72" s="73"/>
      <c r="LI72" s="73"/>
      <c r="LJ72" s="73"/>
      <c r="LK72" s="73"/>
      <c r="LL72" s="73"/>
      <c r="LM72" s="73"/>
      <c r="LN72" s="73"/>
      <c r="LO72" s="73"/>
      <c r="LP72" s="73"/>
      <c r="LQ72" s="73"/>
      <c r="LR72" s="73"/>
      <c r="LS72" s="73"/>
      <c r="LT72" s="73"/>
      <c r="LU72" s="73"/>
      <c r="LV72" s="73"/>
      <c r="LW72" s="73"/>
      <c r="LX72" s="73"/>
      <c r="LY72" s="73"/>
      <c r="LZ72" s="73"/>
      <c r="MA72" s="73"/>
      <c r="MB72" s="73"/>
      <c r="MC72" s="73"/>
      <c r="MD72" s="73"/>
      <c r="ME72" s="73"/>
      <c r="MF72" s="73"/>
      <c r="MG72" s="73"/>
      <c r="MH72" s="73"/>
      <c r="MI72" s="73"/>
      <c r="MJ72" s="73"/>
      <c r="MK72" s="73"/>
      <c r="ML72" s="73"/>
      <c r="MM72" s="73"/>
      <c r="MN72" s="73"/>
      <c r="MO72" s="73"/>
      <c r="MP72" s="73"/>
      <c r="MQ72" s="73"/>
      <c r="MR72" s="73"/>
      <c r="MS72" s="73"/>
      <c r="MT72" s="73"/>
      <c r="MU72" s="73"/>
      <c r="MV72" s="73"/>
      <c r="MW72" s="73"/>
      <c r="MX72" s="73"/>
      <c r="MY72" s="73"/>
      <c r="MZ72" s="73"/>
      <c r="NA72" s="73"/>
      <c r="NB72" s="73"/>
      <c r="NC72" s="73"/>
      <c r="ND72" s="73"/>
      <c r="NE72" s="73"/>
      <c r="NF72" s="73"/>
      <c r="NG72" s="73"/>
      <c r="NH72" s="73"/>
      <c r="NI72" s="73"/>
      <c r="NJ72" s="73"/>
      <c r="NK72" s="73"/>
      <c r="NL72" s="73"/>
      <c r="NM72" s="73"/>
      <c r="NN72" s="73"/>
      <c r="NO72" s="73"/>
      <c r="NP72" s="73"/>
      <c r="NQ72" s="73"/>
      <c r="NR72" s="73"/>
      <c r="NS72" s="73"/>
      <c r="NT72" s="73"/>
      <c r="NU72" s="73"/>
      <c r="NV72" s="73"/>
      <c r="NW72" s="73"/>
      <c r="NX72" s="73"/>
      <c r="NY72" s="73"/>
      <c r="NZ72" s="73"/>
      <c r="OA72" s="73"/>
      <c r="OB72" s="73"/>
      <c r="OC72" s="73"/>
      <c r="OD72" s="73"/>
      <c r="OE72" s="73"/>
      <c r="OF72" s="73"/>
      <c r="OG72" s="73"/>
      <c r="OH72" s="73"/>
      <c r="OI72" s="73"/>
      <c r="OJ72" s="73"/>
      <c r="OK72" s="73"/>
      <c r="OL72" s="73"/>
      <c r="OM72" s="73"/>
      <c r="ON72" s="73"/>
      <c r="OO72" s="73"/>
      <c r="OP72" s="73"/>
      <c r="OQ72" s="73"/>
      <c r="OR72" s="73"/>
      <c r="OS72" s="73"/>
      <c r="OT72" s="73"/>
      <c r="OU72" s="73"/>
      <c r="OV72" s="73"/>
      <c r="OW72" s="73"/>
      <c r="OX72" s="73"/>
      <c r="OY72" s="73"/>
      <c r="OZ72" s="73"/>
      <c r="PA72" s="73"/>
      <c r="PB72" s="73"/>
      <c r="PC72" s="73"/>
      <c r="PD72" s="73"/>
      <c r="PE72" s="73"/>
      <c r="PF72" s="73"/>
      <c r="PG72" s="73"/>
      <c r="PH72" s="73"/>
      <c r="PI72" s="73"/>
      <c r="PJ72" s="73"/>
      <c r="PK72" s="73"/>
      <c r="PL72" s="73"/>
      <c r="PM72" s="73"/>
      <c r="PN72" s="73"/>
      <c r="PO72" s="73"/>
      <c r="PP72" s="73"/>
      <c r="PQ72" s="73"/>
      <c r="PR72" s="73"/>
      <c r="PS72" s="73"/>
      <c r="PT72" s="73"/>
      <c r="PU72" s="73"/>
      <c r="PV72" s="73"/>
      <c r="PW72" s="73"/>
      <c r="PX72" s="73"/>
      <c r="PY72" s="73"/>
      <c r="PZ72" s="73"/>
      <c r="QA72" s="73"/>
      <c r="QB72" s="73"/>
      <c r="QC72" s="73"/>
      <c r="QD72" s="73"/>
      <c r="QE72" s="73"/>
      <c r="QF72" s="73"/>
      <c r="QG72" s="73"/>
      <c r="QH72" s="73"/>
      <c r="QI72" s="73"/>
      <c r="QJ72" s="73"/>
      <c r="QK72" s="73"/>
      <c r="QL72" s="73"/>
      <c r="QM72" s="73"/>
      <c r="QN72" s="73"/>
      <c r="QO72" s="73"/>
      <c r="QP72" s="73"/>
      <c r="QQ72" s="73"/>
      <c r="QR72" s="73"/>
      <c r="QS72" s="73"/>
      <c r="QT72" s="73"/>
      <c r="QU72" s="73"/>
      <c r="QV72" s="73"/>
      <c r="QW72" s="73"/>
      <c r="QX72" s="73"/>
      <c r="QY72" s="73"/>
      <c r="QZ72" s="73"/>
      <c r="RA72" s="73"/>
      <c r="RB72" s="73"/>
      <c r="RC72" s="73"/>
      <c r="RD72" s="73"/>
      <c r="RE72" s="73"/>
      <c r="RF72" s="73"/>
      <c r="RG72" s="73"/>
      <c r="RH72" s="73"/>
      <c r="RI72" s="73"/>
      <c r="RJ72" s="73"/>
      <c r="RK72" s="73"/>
      <c r="RL72" s="73"/>
      <c r="RM72" s="73"/>
      <c r="RN72" s="73"/>
      <c r="RO72" s="73"/>
      <c r="RP72" s="73"/>
      <c r="RQ72" s="73"/>
      <c r="RR72" s="73"/>
      <c r="RS72" s="73"/>
      <c r="RT72" s="73"/>
      <c r="RU72" s="73"/>
      <c r="RV72" s="73"/>
      <c r="RW72" s="73"/>
      <c r="RX72" s="73"/>
      <c r="RY72" s="73"/>
      <c r="RZ72" s="73"/>
      <c r="SA72" s="73"/>
      <c r="SB72" s="73"/>
      <c r="SC72" s="73"/>
      <c r="SD72" s="73"/>
      <c r="SE72" s="73"/>
      <c r="SF72" s="73"/>
      <c r="SG72" s="73"/>
      <c r="SH72" s="73"/>
      <c r="SI72" s="73"/>
      <c r="SJ72" s="73"/>
      <c r="SK72" s="73"/>
      <c r="SL72" s="73"/>
      <c r="SM72" s="73"/>
      <c r="SN72" s="73"/>
      <c r="SO72" s="73"/>
      <c r="SP72" s="73"/>
      <c r="SQ72" s="73"/>
      <c r="SR72" s="73"/>
      <c r="SS72" s="73"/>
      <c r="ST72" s="73"/>
      <c r="SU72" s="73"/>
      <c r="SV72" s="73"/>
      <c r="SW72" s="73"/>
      <c r="SX72" s="73"/>
      <c r="SY72" s="73"/>
    </row>
    <row r="73" spans="1:519">
      <c r="A73" s="71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  <c r="FK73" s="73"/>
      <c r="FL73" s="73"/>
      <c r="FM73" s="73"/>
      <c r="FN73" s="73"/>
      <c r="FO73" s="73"/>
      <c r="FP73" s="73"/>
      <c r="FQ73" s="73"/>
      <c r="FR73" s="73"/>
      <c r="FS73" s="73"/>
      <c r="FT73" s="73"/>
      <c r="FU73" s="73"/>
      <c r="FV73" s="73"/>
      <c r="FW73" s="73"/>
      <c r="FX73" s="73"/>
      <c r="FY73" s="73"/>
      <c r="FZ73" s="73"/>
      <c r="GA73" s="73"/>
      <c r="GB73" s="73"/>
      <c r="GC73" s="73"/>
      <c r="GD73" s="73"/>
      <c r="GE73" s="73"/>
      <c r="GF73" s="73"/>
      <c r="GG73" s="73"/>
      <c r="GH73" s="73"/>
      <c r="GI73" s="73"/>
      <c r="GJ73" s="73"/>
      <c r="GK73" s="73"/>
      <c r="GL73" s="73"/>
      <c r="GM73" s="73"/>
      <c r="GN73" s="73"/>
      <c r="GO73" s="73"/>
      <c r="GP73" s="73"/>
      <c r="GQ73" s="73"/>
      <c r="GR73" s="73"/>
      <c r="GS73" s="73"/>
      <c r="GT73" s="73"/>
      <c r="GU73" s="73"/>
      <c r="GV73" s="73"/>
      <c r="GW73" s="73"/>
      <c r="GX73" s="73"/>
      <c r="GY73" s="73"/>
      <c r="GZ73" s="73"/>
      <c r="HA73" s="73"/>
      <c r="HB73" s="73"/>
      <c r="HC73" s="73"/>
      <c r="HD73" s="73"/>
      <c r="HE73" s="73"/>
      <c r="HF73" s="73"/>
      <c r="HG73" s="73"/>
      <c r="HH73" s="73"/>
      <c r="HI73" s="73"/>
      <c r="HJ73" s="73"/>
      <c r="HK73" s="73"/>
      <c r="HL73" s="73"/>
      <c r="HM73" s="73"/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  <c r="IB73" s="73"/>
      <c r="IC73" s="73"/>
      <c r="ID73" s="73"/>
      <c r="IE73" s="73"/>
      <c r="IF73" s="73"/>
      <c r="IG73" s="73"/>
      <c r="IH73" s="73"/>
      <c r="II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J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X73" s="73"/>
      <c r="JY73" s="73"/>
      <c r="JZ73" s="73"/>
      <c r="KA73" s="73"/>
      <c r="KB73" s="73"/>
      <c r="KC73" s="73"/>
      <c r="KD73" s="73"/>
      <c r="KE73" s="73"/>
      <c r="KF73" s="73"/>
      <c r="KG73" s="73"/>
      <c r="KH73" s="73"/>
      <c r="KI73" s="73"/>
      <c r="KJ73" s="73"/>
      <c r="KK73" s="73"/>
      <c r="KL73" s="73"/>
      <c r="KM73" s="73"/>
      <c r="KN73" s="73"/>
      <c r="KO73" s="73"/>
      <c r="KP73" s="73"/>
      <c r="KQ73" s="73"/>
      <c r="KR73" s="73"/>
      <c r="KS73" s="73"/>
      <c r="KT73" s="73"/>
      <c r="KU73" s="73"/>
      <c r="KV73" s="73"/>
      <c r="KW73" s="73"/>
      <c r="KX73" s="73"/>
      <c r="KY73" s="73"/>
      <c r="KZ73" s="73"/>
      <c r="LA73" s="73"/>
      <c r="LB73" s="73"/>
      <c r="LC73" s="73"/>
      <c r="LD73" s="73"/>
      <c r="LE73" s="73"/>
      <c r="LF73" s="73"/>
      <c r="LG73" s="73"/>
      <c r="LH73" s="73"/>
      <c r="LI73" s="73"/>
      <c r="LJ73" s="73"/>
      <c r="LK73" s="73"/>
      <c r="LL73" s="73"/>
      <c r="LM73" s="73"/>
      <c r="LN73" s="73"/>
      <c r="LO73" s="73"/>
      <c r="LP73" s="73"/>
      <c r="LQ73" s="73"/>
      <c r="LR73" s="73"/>
      <c r="LS73" s="73"/>
      <c r="LT73" s="73"/>
      <c r="LU73" s="73"/>
      <c r="LV73" s="73"/>
      <c r="LW73" s="73"/>
      <c r="LX73" s="73"/>
      <c r="LY73" s="73"/>
      <c r="LZ73" s="73"/>
      <c r="MA73" s="73"/>
      <c r="MB73" s="73"/>
      <c r="MC73" s="73"/>
      <c r="MD73" s="73"/>
      <c r="ME73" s="73"/>
      <c r="MF73" s="73"/>
      <c r="MG73" s="73"/>
      <c r="MH73" s="73"/>
      <c r="MI73" s="73"/>
      <c r="MJ73" s="73"/>
      <c r="MK73" s="73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  <c r="OL73" s="73"/>
      <c r="OM73" s="73"/>
      <c r="ON73" s="73"/>
      <c r="OO73" s="73"/>
      <c r="OP73" s="73"/>
      <c r="OQ73" s="73"/>
      <c r="OR73" s="73"/>
      <c r="OS73" s="73"/>
      <c r="OT73" s="73"/>
      <c r="OU73" s="73"/>
      <c r="OV73" s="73"/>
      <c r="OW73" s="73"/>
      <c r="OX73" s="73"/>
      <c r="OY73" s="73"/>
      <c r="OZ73" s="73"/>
      <c r="PA73" s="73"/>
      <c r="PB73" s="73"/>
      <c r="PC73" s="73"/>
      <c r="PD73" s="73"/>
      <c r="PE73" s="73"/>
      <c r="PF73" s="73"/>
      <c r="PG73" s="73"/>
      <c r="PH73" s="73"/>
      <c r="PI73" s="73"/>
      <c r="PJ73" s="73"/>
      <c r="PK73" s="73"/>
      <c r="PL73" s="73"/>
      <c r="PM73" s="73"/>
      <c r="PN73" s="73"/>
      <c r="PO73" s="73"/>
      <c r="PP73" s="73"/>
      <c r="PQ73" s="73"/>
      <c r="PR73" s="73"/>
      <c r="PS73" s="73"/>
      <c r="PT73" s="73"/>
      <c r="PU73" s="73"/>
      <c r="PV73" s="73"/>
      <c r="PW73" s="73"/>
      <c r="PX73" s="73"/>
      <c r="PY73" s="73"/>
      <c r="PZ73" s="73"/>
      <c r="QA73" s="73"/>
      <c r="QB73" s="73"/>
      <c r="QC73" s="73"/>
      <c r="QD73" s="73"/>
      <c r="QE73" s="73"/>
      <c r="QF73" s="73"/>
      <c r="QG73" s="73"/>
      <c r="QH73" s="73"/>
      <c r="QI73" s="73"/>
      <c r="QJ73" s="73"/>
      <c r="QK73" s="73"/>
      <c r="QL73" s="73"/>
      <c r="QM73" s="73"/>
      <c r="QN73" s="73"/>
      <c r="QO73" s="73"/>
      <c r="QP73" s="73"/>
      <c r="QQ73" s="73"/>
      <c r="QR73" s="73"/>
      <c r="QS73" s="73"/>
      <c r="QT73" s="73"/>
      <c r="QU73" s="73"/>
      <c r="QV73" s="73"/>
      <c r="QW73" s="73"/>
      <c r="QX73" s="73"/>
      <c r="QY73" s="73"/>
      <c r="QZ73" s="73"/>
      <c r="RA73" s="73"/>
      <c r="RB73" s="73"/>
      <c r="RC73" s="73"/>
      <c r="RD73" s="73"/>
      <c r="RE73" s="73"/>
      <c r="RF73" s="73"/>
      <c r="RG73" s="73"/>
      <c r="RH73" s="73"/>
      <c r="RI73" s="73"/>
      <c r="RJ73" s="73"/>
      <c r="RK73" s="73"/>
      <c r="RL73" s="73"/>
      <c r="RM73" s="73"/>
      <c r="RN73" s="73"/>
      <c r="RO73" s="73"/>
      <c r="RP73" s="73"/>
      <c r="RQ73" s="73"/>
      <c r="RR73" s="73"/>
      <c r="RS73" s="73"/>
      <c r="RT73" s="73"/>
      <c r="RU73" s="73"/>
      <c r="RV73" s="73"/>
      <c r="RW73" s="73"/>
      <c r="RX73" s="73"/>
      <c r="RY73" s="73"/>
      <c r="RZ73" s="73"/>
      <c r="SA73" s="73"/>
      <c r="SB73" s="73"/>
      <c r="SC73" s="73"/>
      <c r="SD73" s="73"/>
      <c r="SE73" s="73"/>
      <c r="SF73" s="73"/>
      <c r="SG73" s="73"/>
      <c r="SH73" s="73"/>
      <c r="SI73" s="73"/>
      <c r="SJ73" s="73"/>
      <c r="SK73" s="73"/>
      <c r="SL73" s="73"/>
      <c r="SM73" s="73"/>
      <c r="SN73" s="73"/>
      <c r="SO73" s="73"/>
      <c r="SP73" s="73"/>
      <c r="SQ73" s="73"/>
      <c r="SR73" s="73"/>
      <c r="SS73" s="73"/>
      <c r="ST73" s="73"/>
      <c r="SU73" s="73"/>
      <c r="SV73" s="73"/>
      <c r="SW73" s="73"/>
      <c r="SX73" s="73"/>
      <c r="SY73" s="73"/>
    </row>
    <row r="74" spans="1:519">
      <c r="A74" s="71" t="s">
        <v>160</v>
      </c>
      <c r="B74" s="72">
        <f>SUM(B75:B162)</f>
        <v>772.60050867712505</v>
      </c>
      <c r="C74" s="72">
        <f>SUM(C75:C162)</f>
        <v>1494.1609394570999</v>
      </c>
      <c r="D74" s="72">
        <f>SUM(D75:D162)</f>
        <v>1452.1824406300498</v>
      </c>
      <c r="E74" s="72">
        <f>SUM(E75:E162)/1000</f>
        <v>1.1743665544388251</v>
      </c>
      <c r="F74" s="72">
        <f t="shared" ref="F74:AA74" si="110">SUM(F75:F162)</f>
        <v>955.59954734700011</v>
      </c>
      <c r="G74" s="72">
        <f t="shared" si="110"/>
        <v>1173.7600668634495</v>
      </c>
      <c r="H74" s="72">
        <f t="shared" si="110"/>
        <v>1112.4150818246999</v>
      </c>
      <c r="I74" s="72">
        <f t="shared" si="110"/>
        <v>1046.0703723410249</v>
      </c>
      <c r="J74" s="72">
        <f t="shared" si="110"/>
        <v>991.65767551875024</v>
      </c>
      <c r="K74" s="72">
        <f t="shared" si="110"/>
        <v>819.55295755582517</v>
      </c>
      <c r="L74" s="72">
        <f t="shared" si="110"/>
        <v>1069.4166539976002</v>
      </c>
      <c r="M74" s="72">
        <f t="shared" si="110"/>
        <v>967.27267045957478</v>
      </c>
      <c r="N74" s="72">
        <f t="shared" si="110"/>
        <v>1185.0076349408248</v>
      </c>
      <c r="O74" s="72">
        <f t="shared" si="110"/>
        <v>1084.1632760717998</v>
      </c>
      <c r="P74" s="72">
        <f t="shared" si="110"/>
        <v>1281.4172352470248</v>
      </c>
      <c r="Q74" s="72">
        <f t="shared" si="110"/>
        <v>1035.8631023962503</v>
      </c>
      <c r="R74" s="72">
        <f t="shared" si="110"/>
        <v>1128.29274584775</v>
      </c>
      <c r="S74" s="72">
        <f t="shared" si="110"/>
        <v>1070.1459744497997</v>
      </c>
      <c r="T74" s="72">
        <f t="shared" si="110"/>
        <v>880.22230075124992</v>
      </c>
      <c r="U74" s="72">
        <f t="shared" si="110"/>
        <v>418.17731098207497</v>
      </c>
      <c r="V74" s="72">
        <f t="shared" si="110"/>
        <v>935.89106914754984</v>
      </c>
      <c r="W74" s="72">
        <f t="shared" si="110"/>
        <v>801.16056389070002</v>
      </c>
      <c r="X74" s="72">
        <f t="shared" si="110"/>
        <v>732.82947423772498</v>
      </c>
      <c r="Y74" s="72">
        <f t="shared" si="110"/>
        <v>1009.2378943127251</v>
      </c>
      <c r="Z74" s="72">
        <f t="shared" si="110"/>
        <v>0</v>
      </c>
      <c r="AA74" s="72">
        <f t="shared" si="110"/>
        <v>0</v>
      </c>
      <c r="AB74" s="72"/>
      <c r="AD74" s="73">
        <f t="shared" ref="AD74:CO74" si="111">SUM(AD75:AD162)</f>
        <v>86790.070776149994</v>
      </c>
      <c r="AE74" s="73">
        <f t="shared" si="111"/>
        <v>74056.244967000006</v>
      </c>
      <c r="AF74" s="73">
        <f t="shared" si="111"/>
        <v>66433.740781050001</v>
      </c>
      <c r="AG74" s="73">
        <f t="shared" si="111"/>
        <v>90783.243552374988</v>
      </c>
      <c r="AH74" s="73">
        <f t="shared" si="111"/>
        <v>63260.380316475006</v>
      </c>
      <c r="AI74" s="73">
        <f t="shared" si="111"/>
        <v>61793.594121149996</v>
      </c>
      <c r="AJ74" s="73">
        <f t="shared" si="111"/>
        <v>76330.792852649989</v>
      </c>
      <c r="AK74" s="73">
        <f t="shared" si="111"/>
        <v>51486.202842975006</v>
      </c>
      <c r="AL74" s="73">
        <f t="shared" si="111"/>
        <v>36891.120973500001</v>
      </c>
      <c r="AM74" s="73">
        <f t="shared" si="111"/>
        <v>51076.997442</v>
      </c>
      <c r="AN74" s="73">
        <f t="shared" si="111"/>
        <v>46489.623921225</v>
      </c>
      <c r="AO74" s="73">
        <f t="shared" si="111"/>
        <v>67208.496130574989</v>
      </c>
      <c r="AP74" s="73">
        <f t="shared" si="111"/>
        <v>72843.950886974999</v>
      </c>
      <c r="AQ74" s="73">
        <f t="shared" si="111"/>
        <v>78081.884738999986</v>
      </c>
      <c r="AR74" s="73">
        <f t="shared" si="111"/>
        <v>128140.50035317501</v>
      </c>
      <c r="AS74" s="73">
        <f t="shared" si="111"/>
        <v>120732.151573575</v>
      </c>
      <c r="AT74" s="73">
        <f t="shared" si="111"/>
        <v>136677.2415984</v>
      </c>
      <c r="AU74" s="73">
        <f t="shared" si="111"/>
        <v>135083.59909110001</v>
      </c>
      <c r="AV74" s="73">
        <f t="shared" si="111"/>
        <v>145987.62013485</v>
      </c>
      <c r="AW74" s="73">
        <f t="shared" si="111"/>
        <v>118894.29600105001</v>
      </c>
      <c r="AX74" s="73">
        <f t="shared" si="111"/>
        <v>142324.668239625</v>
      </c>
      <c r="AY74" s="73">
        <f t="shared" si="111"/>
        <v>118192.50182925002</v>
      </c>
      <c r="AZ74" s="73">
        <f t="shared" si="111"/>
        <v>149894.32054994997</v>
      </c>
      <c r="BA74" s="73">
        <f t="shared" si="111"/>
        <v>147308.20446015001</v>
      </c>
      <c r="BB74" s="73">
        <f t="shared" si="111"/>
        <v>163289.86758922497</v>
      </c>
      <c r="BC74" s="73">
        <f t="shared" si="111"/>
        <v>153136.76441962499</v>
      </c>
      <c r="BD74" s="73">
        <f t="shared" si="111"/>
        <v>132928.57714927499</v>
      </c>
      <c r="BE74" s="73">
        <f t="shared" si="111"/>
        <v>116238.05718434998</v>
      </c>
      <c r="BF74" s="73">
        <f t="shared" si="111"/>
        <v>129016.798229925</v>
      </c>
      <c r="BG74" s="73">
        <f t="shared" si="111"/>
        <v>104459.899580775</v>
      </c>
      <c r="BH74" s="73">
        <f t="shared" si="111"/>
        <v>153185.14406204995</v>
      </c>
      <c r="BI74" s="73">
        <f t="shared" si="111"/>
        <v>123524.07306390001</v>
      </c>
      <c r="BJ74" s="73">
        <f t="shared" si="111"/>
        <v>117843.112547325</v>
      </c>
      <c r="BK74" s="73">
        <f t="shared" si="111"/>
        <v>84723.481734300003</v>
      </c>
      <c r="BL74" s="73">
        <f t="shared" si="111"/>
        <v>92052.428690475004</v>
      </c>
      <c r="BM74" s="73">
        <f t="shared" si="111"/>
        <v>81784.236378824979</v>
      </c>
      <c r="BN74" s="73">
        <f t="shared" si="111"/>
        <v>60918.178093199997</v>
      </c>
      <c r="BO74" s="73">
        <f t="shared" si="111"/>
        <v>92955.701692125003</v>
      </c>
      <c r="BP74" s="73">
        <f t="shared" si="111"/>
        <v>153753.62552887498</v>
      </c>
      <c r="BQ74" s="73">
        <f t="shared" si="111"/>
        <v>127498.29790139999</v>
      </c>
      <c r="BR74" s="73">
        <f t="shared" si="111"/>
        <v>122497.90813304999</v>
      </c>
      <c r="BS74" s="73">
        <f t="shared" si="111"/>
        <v>104562.4499352</v>
      </c>
      <c r="BT74" s="73">
        <f t="shared" si="111"/>
        <v>111756.718108125</v>
      </c>
      <c r="BU74" s="73">
        <f t="shared" si="111"/>
        <v>102254.20676437501</v>
      </c>
      <c r="BV74" s="73">
        <f t="shared" si="111"/>
        <v>79522.711510274996</v>
      </c>
      <c r="BW74" s="73">
        <f t="shared" si="111"/>
        <v>62027.173822049997</v>
      </c>
      <c r="BX74" s="73">
        <f t="shared" si="111"/>
        <v>55236.024718649998</v>
      </c>
      <c r="BY74" s="73">
        <f t="shared" si="111"/>
        <v>101383.55823149999</v>
      </c>
      <c r="BZ74" s="73">
        <f t="shared" si="111"/>
        <v>98726.650154550021</v>
      </c>
      <c r="CA74" s="73">
        <f t="shared" si="111"/>
        <v>81612.653798025</v>
      </c>
      <c r="CB74" s="73">
        <f t="shared" si="111"/>
        <v>70826.02100212498</v>
      </c>
      <c r="CC74" s="73">
        <f t="shared" si="111"/>
        <v>90965.392571475008</v>
      </c>
      <c r="CD74" s="73">
        <f t="shared" si="111"/>
        <v>73544.264812574998</v>
      </c>
      <c r="CE74" s="73">
        <f t="shared" si="111"/>
        <v>76663.596290849993</v>
      </c>
      <c r="CF74" s="73">
        <f t="shared" si="111"/>
        <v>82074.439433699998</v>
      </c>
      <c r="CG74" s="73">
        <f t="shared" si="111"/>
        <v>64427.798528324995</v>
      </c>
      <c r="CH74" s="73">
        <f t="shared" si="111"/>
        <v>78771.39995362499</v>
      </c>
      <c r="CI74" s="73">
        <f t="shared" si="111"/>
        <v>81618.996023099986</v>
      </c>
      <c r="CJ74" s="73">
        <f t="shared" si="111"/>
        <v>78529.419068175004</v>
      </c>
      <c r="CK74" s="73">
        <f t="shared" si="111"/>
        <v>77838.915710475005</v>
      </c>
      <c r="CL74" s="73">
        <f t="shared" si="111"/>
        <v>63086.08526325001</v>
      </c>
      <c r="CM74" s="73">
        <f t="shared" si="111"/>
        <v>99017.845289324992</v>
      </c>
      <c r="CN74" s="73">
        <f t="shared" si="111"/>
        <v>98149.369883849999</v>
      </c>
      <c r="CO74" s="73">
        <f t="shared" si="111"/>
        <v>102560.476002075</v>
      </c>
      <c r="CP74" s="73">
        <f t="shared" ref="CP74:FA74" si="112">SUM(CP75:CP162)</f>
        <v>86352.051752999992</v>
      </c>
      <c r="CQ74" s="73">
        <f t="shared" si="112"/>
        <v>89966.639753100011</v>
      </c>
      <c r="CR74" s="73">
        <f t="shared" si="112"/>
        <v>94622.017988924999</v>
      </c>
      <c r="CS74" s="73">
        <f t="shared" si="112"/>
        <v>104686.44417539999</v>
      </c>
      <c r="CT74" s="73">
        <f t="shared" si="112"/>
        <v>79285.403636100003</v>
      </c>
      <c r="CU74" s="73">
        <f t="shared" si="112"/>
        <v>127170.58871475</v>
      </c>
      <c r="CV74" s="73">
        <f t="shared" si="112"/>
        <v>120096.67715572502</v>
      </c>
      <c r="CW74" s="73">
        <f t="shared" si="112"/>
        <v>108766.46724794999</v>
      </c>
      <c r="CX74" s="73">
        <f t="shared" si="112"/>
        <v>109186.62095924998</v>
      </c>
      <c r="CY74" s="73">
        <f t="shared" si="112"/>
        <v>106214.8141242</v>
      </c>
      <c r="CZ74" s="73">
        <f t="shared" si="112"/>
        <v>99291.899488049967</v>
      </c>
      <c r="DA74" s="73">
        <f t="shared" si="112"/>
        <v>89023.959133200013</v>
      </c>
      <c r="DB74" s="73">
        <f t="shared" si="112"/>
        <v>97403.093526375014</v>
      </c>
      <c r="DC74" s="73">
        <f t="shared" si="112"/>
        <v>81007.977162150011</v>
      </c>
      <c r="DD74" s="73">
        <f t="shared" si="112"/>
        <v>94799.805005925009</v>
      </c>
      <c r="DE74" s="73">
        <f t="shared" si="112"/>
        <v>88379.969362874996</v>
      </c>
      <c r="DF74" s="73">
        <f t="shared" si="112"/>
        <v>76853.815801200006</v>
      </c>
      <c r="DG74" s="73">
        <f t="shared" si="112"/>
        <v>89673.613994700005</v>
      </c>
      <c r="DH74" s="73">
        <f t="shared" si="112"/>
        <v>80855.330709600006</v>
      </c>
      <c r="DI74" s="73">
        <f t="shared" si="112"/>
        <v>99724.182557175023</v>
      </c>
      <c r="DJ74" s="73">
        <f t="shared" si="112"/>
        <v>104588.917209675</v>
      </c>
      <c r="DK74" s="73">
        <f t="shared" si="112"/>
        <v>74318.878436399988</v>
      </c>
      <c r="DL74" s="73">
        <f t="shared" si="112"/>
        <v>74780.923902524999</v>
      </c>
      <c r="DM74" s="73">
        <f t="shared" si="112"/>
        <v>84320.154013050007</v>
      </c>
      <c r="DN74" s="73">
        <f t="shared" si="112"/>
        <v>85872.688193699985</v>
      </c>
      <c r="DO74" s="73">
        <f t="shared" si="112"/>
        <v>80850.106542825</v>
      </c>
      <c r="DP74" s="73">
        <f t="shared" si="112"/>
        <v>92774.48570054998</v>
      </c>
      <c r="DQ74" s="73">
        <f t="shared" si="112"/>
        <v>85406.816133674991</v>
      </c>
      <c r="DR74" s="73">
        <f t="shared" si="112"/>
        <v>61893.707580900002</v>
      </c>
      <c r="DS74" s="73">
        <f t="shared" si="112"/>
        <v>90692.889481799983</v>
      </c>
      <c r="DT74" s="73">
        <f t="shared" si="112"/>
        <v>89576.846836199999</v>
      </c>
      <c r="DU74" s="73">
        <f t="shared" si="112"/>
        <v>120993.95830972503</v>
      </c>
      <c r="DV74" s="73">
        <f t="shared" si="112"/>
        <v>72090.454392449989</v>
      </c>
      <c r="DW74" s="73">
        <f t="shared" si="112"/>
        <v>70746.516821249999</v>
      </c>
      <c r="DX74" s="73">
        <f t="shared" si="112"/>
        <v>73562.204924100006</v>
      </c>
      <c r="DY74" s="73">
        <f t="shared" si="112"/>
        <v>77332.667573250001</v>
      </c>
      <c r="DZ74" s="73">
        <f t="shared" si="112"/>
        <v>83768.081232825018</v>
      </c>
      <c r="EA74" s="73">
        <f t="shared" si="112"/>
        <v>89906.922054675</v>
      </c>
      <c r="EB74" s="73">
        <f t="shared" si="112"/>
        <v>86701.744170449994</v>
      </c>
      <c r="EC74" s="73">
        <f t="shared" si="112"/>
        <v>89647.394740200005</v>
      </c>
      <c r="ED74" s="73">
        <f t="shared" si="112"/>
        <v>86755.647178350002</v>
      </c>
      <c r="EE74" s="73">
        <f t="shared" si="112"/>
        <v>78323.14518547499</v>
      </c>
      <c r="EF74" s="73">
        <f t="shared" si="112"/>
        <v>102850.911329625</v>
      </c>
      <c r="EG74" s="73">
        <f t="shared" si="112"/>
        <v>79971.985916100006</v>
      </c>
      <c r="EH74" s="73">
        <f t="shared" si="112"/>
        <v>55250.693328600006</v>
      </c>
      <c r="EI74" s="73">
        <f t="shared" si="112"/>
        <v>62827.447671224996</v>
      </c>
      <c r="EJ74" s="73">
        <f t="shared" si="112"/>
        <v>66404.769685874999</v>
      </c>
      <c r="EK74" s="73">
        <f t="shared" si="112"/>
        <v>76948.051581225009</v>
      </c>
      <c r="EL74" s="73">
        <f t="shared" si="112"/>
        <v>69617.46690585</v>
      </c>
      <c r="EM74" s="73">
        <f t="shared" si="112"/>
        <v>63376.953641550012</v>
      </c>
      <c r="EN74" s="73">
        <f t="shared" si="112"/>
        <v>69696.573467399998</v>
      </c>
      <c r="EO74" s="73">
        <f t="shared" si="112"/>
        <v>69721.867568025016</v>
      </c>
      <c r="EP74" s="73">
        <f t="shared" si="112"/>
        <v>64683.011082600002</v>
      </c>
      <c r="EQ74" s="73">
        <f t="shared" si="112"/>
        <v>83558.716942500003</v>
      </c>
      <c r="ER74" s="73">
        <f t="shared" si="112"/>
        <v>71913.631897574989</v>
      </c>
      <c r="ES74" s="73">
        <f t="shared" si="112"/>
        <v>65553.7737834</v>
      </c>
      <c r="ET74" s="73">
        <f t="shared" si="112"/>
        <v>67899.133340324988</v>
      </c>
      <c r="EU74" s="73">
        <f t="shared" si="112"/>
        <v>78620.477830425021</v>
      </c>
      <c r="EV74" s="73">
        <f t="shared" si="112"/>
        <v>75394.966245075004</v>
      </c>
      <c r="EW74" s="73">
        <f t="shared" si="112"/>
        <v>95276.168704575</v>
      </c>
      <c r="EX74" s="73">
        <f t="shared" si="112"/>
        <v>96925.47004372497</v>
      </c>
      <c r="EY74" s="73">
        <f t="shared" si="112"/>
        <v>88007.801611499977</v>
      </c>
      <c r="EZ74" s="73">
        <f t="shared" si="112"/>
        <v>106941.99294359998</v>
      </c>
      <c r="FA74" s="73">
        <f t="shared" si="112"/>
        <v>82715.673426525012</v>
      </c>
      <c r="FB74" s="73">
        <f t="shared" ref="FB74:HM74" si="113">SUM(FB75:FB162)</f>
        <v>91160.726017499997</v>
      </c>
      <c r="FC74" s="73">
        <f t="shared" si="113"/>
        <v>95532.62529554998</v>
      </c>
      <c r="FD74" s="73">
        <f t="shared" si="113"/>
        <v>104549.14740352498</v>
      </c>
      <c r="FE74" s="73">
        <f t="shared" si="113"/>
        <v>86392.471135275002</v>
      </c>
      <c r="FF74" s="73">
        <f t="shared" si="113"/>
        <v>92354.757166349984</v>
      </c>
      <c r="FG74" s="73">
        <f t="shared" si="113"/>
        <v>82339.387756200013</v>
      </c>
      <c r="FH74" s="73">
        <f t="shared" si="113"/>
        <v>84882.005866575011</v>
      </c>
      <c r="FI74" s="73">
        <f t="shared" si="113"/>
        <v>86982.050047274999</v>
      </c>
      <c r="FJ74" s="73">
        <f t="shared" si="113"/>
        <v>78407.881406774992</v>
      </c>
      <c r="FK74" s="73">
        <f t="shared" si="113"/>
        <v>70220.478264749996</v>
      </c>
      <c r="FL74" s="73">
        <f t="shared" si="113"/>
        <v>74847.582223424994</v>
      </c>
      <c r="FM74" s="73">
        <f t="shared" si="113"/>
        <v>70967.297904074992</v>
      </c>
      <c r="FN74" s="73">
        <f t="shared" si="113"/>
        <v>77383.259711325009</v>
      </c>
      <c r="FO74" s="73">
        <f t="shared" si="113"/>
        <v>91772.500748849983</v>
      </c>
      <c r="FP74" s="73">
        <f t="shared" si="113"/>
        <v>78343.707222450001</v>
      </c>
      <c r="FQ74" s="73">
        <f t="shared" si="113"/>
        <v>78771.762141524989</v>
      </c>
      <c r="FR74" s="73">
        <f t="shared" si="113"/>
        <v>75648.78910012501</v>
      </c>
      <c r="FS74" s="73">
        <f t="shared" si="113"/>
        <v>94820.607189224989</v>
      </c>
      <c r="FT74" s="73">
        <f t="shared" si="113"/>
        <v>80647.604138474984</v>
      </c>
      <c r="FU74" s="73">
        <f t="shared" si="113"/>
        <v>80428.031660925</v>
      </c>
      <c r="FV74" s="73">
        <f t="shared" si="113"/>
        <v>94348.404714600008</v>
      </c>
      <c r="FW74" s="73">
        <f t="shared" si="113"/>
        <v>79111.616433300005</v>
      </c>
      <c r="FX74" s="73">
        <f t="shared" si="113"/>
        <v>105654.04489754999</v>
      </c>
      <c r="FY74" s="73">
        <f t="shared" si="113"/>
        <v>104790.65193315</v>
      </c>
      <c r="FZ74" s="73">
        <f t="shared" si="113"/>
        <v>122140.92471570002</v>
      </c>
      <c r="GA74" s="73">
        <f t="shared" si="113"/>
        <v>116119.99573942499</v>
      </c>
      <c r="GB74" s="73">
        <f t="shared" si="113"/>
        <v>117472.35417930002</v>
      </c>
      <c r="GC74" s="73">
        <f t="shared" si="113"/>
        <v>113824.61023904999</v>
      </c>
      <c r="GD74" s="73">
        <f t="shared" si="113"/>
        <v>107422.49818215</v>
      </c>
      <c r="GE74" s="73">
        <f t="shared" si="113"/>
        <v>85449.160623375006</v>
      </c>
      <c r="GF74" s="73">
        <f t="shared" si="113"/>
        <v>98088.419959199979</v>
      </c>
      <c r="GG74" s="73">
        <f t="shared" si="113"/>
        <v>83928.02655892499</v>
      </c>
      <c r="GH74" s="73">
        <f t="shared" si="113"/>
        <v>71655.234451874989</v>
      </c>
      <c r="GI74" s="73">
        <f t="shared" si="113"/>
        <v>85034.443667400017</v>
      </c>
      <c r="GJ74" s="73">
        <f t="shared" si="113"/>
        <v>78475.334966325012</v>
      </c>
      <c r="GK74" s="73">
        <f t="shared" si="113"/>
        <v>92937.694654574996</v>
      </c>
      <c r="GL74" s="73">
        <f t="shared" si="113"/>
        <v>91375.605799649973</v>
      </c>
      <c r="GM74" s="73">
        <f t="shared" si="113"/>
        <v>99543.190964625028</v>
      </c>
      <c r="GN74" s="73">
        <f t="shared" si="113"/>
        <v>97058.597717924989</v>
      </c>
      <c r="GO74" s="73">
        <f t="shared" si="113"/>
        <v>93195.068525775001</v>
      </c>
      <c r="GP74" s="73">
        <f t="shared" si="113"/>
        <v>103147.53140925002</v>
      </c>
      <c r="GQ74" s="73">
        <f t="shared" si="113"/>
        <v>101342.0483487</v>
      </c>
      <c r="GR74" s="73">
        <f t="shared" si="113"/>
        <v>128748.18078652497</v>
      </c>
      <c r="GS74" s="73">
        <f t="shared" si="113"/>
        <v>103674.329772975</v>
      </c>
      <c r="GT74" s="73">
        <f t="shared" si="113"/>
        <v>111409.40746979999</v>
      </c>
      <c r="GU74" s="73">
        <f t="shared" si="113"/>
        <v>101839.26934619999</v>
      </c>
      <c r="GV74" s="73">
        <f t="shared" si="113"/>
        <v>121443.03981112501</v>
      </c>
      <c r="GW74" s="73">
        <f t="shared" si="113"/>
        <v>110612.11379715003</v>
      </c>
      <c r="GX74" s="73">
        <f t="shared" si="113"/>
        <v>100236.72174074998</v>
      </c>
      <c r="GY74" s="73">
        <f t="shared" si="113"/>
        <v>104056.90255282499</v>
      </c>
      <c r="GZ74" s="73">
        <f t="shared" si="113"/>
        <v>101118.881549925</v>
      </c>
      <c r="HA74" s="73">
        <f t="shared" si="113"/>
        <v>93788.80866179998</v>
      </c>
      <c r="HB74" s="73">
        <f t="shared" si="113"/>
        <v>86436.51633337501</v>
      </c>
      <c r="HC74" s="73">
        <f t="shared" si="113"/>
        <v>65407.989216824993</v>
      </c>
      <c r="HD74" s="73">
        <f t="shared" si="113"/>
        <v>85241.048243399986</v>
      </c>
      <c r="HE74" s="73">
        <f t="shared" si="113"/>
        <v>74250.802858499985</v>
      </c>
      <c r="HF74" s="73">
        <f t="shared" si="113"/>
        <v>69697.585231424993</v>
      </c>
      <c r="HG74" s="73">
        <f t="shared" si="113"/>
        <v>64527.112812600004</v>
      </c>
      <c r="HH74" s="73">
        <f t="shared" si="113"/>
        <v>93313.626010650012</v>
      </c>
      <c r="HI74" s="73">
        <f t="shared" si="113"/>
        <v>94031.466681149977</v>
      </c>
      <c r="HJ74" s="73">
        <f t="shared" si="113"/>
        <v>106125.011209125</v>
      </c>
      <c r="HK74" s="73">
        <f t="shared" si="113"/>
        <v>86292.75135802498</v>
      </c>
      <c r="HL74" s="73">
        <f t="shared" si="113"/>
        <v>114374.59256520003</v>
      </c>
      <c r="HM74" s="73">
        <f t="shared" si="113"/>
        <v>96164.599875974978</v>
      </c>
      <c r="HN74" s="73">
        <f t="shared" ref="HN74:JY74" si="114">SUM(HN75:HN162)</f>
        <v>107111.0559564</v>
      </c>
      <c r="HO74" s="73">
        <f t="shared" si="114"/>
        <v>72168.383843324991</v>
      </c>
      <c r="HP74" s="73">
        <f t="shared" si="114"/>
        <v>77796.787746150017</v>
      </c>
      <c r="HQ74" s="73">
        <f t="shared" si="114"/>
        <v>79693.431926400008</v>
      </c>
      <c r="HR74" s="73">
        <f t="shared" si="114"/>
        <v>78776.013912524984</v>
      </c>
      <c r="HS74" s="73">
        <f t="shared" si="114"/>
        <v>85032.605170124996</v>
      </c>
      <c r="HT74" s="73">
        <f t="shared" si="114"/>
        <v>106659.85250632497</v>
      </c>
      <c r="HU74" s="73">
        <f t="shared" si="114"/>
        <v>87704.012573549961</v>
      </c>
      <c r="HV74" s="73">
        <f t="shared" si="114"/>
        <v>114347.566261575</v>
      </c>
      <c r="HW74" s="73">
        <f t="shared" si="114"/>
        <v>88458.50508480001</v>
      </c>
      <c r="HX74" s="73">
        <f t="shared" si="114"/>
        <v>110945.10226612499</v>
      </c>
      <c r="HY74" s="73">
        <f t="shared" si="114"/>
        <v>119599.42860045</v>
      </c>
      <c r="HZ74" s="73">
        <f t="shared" si="114"/>
        <v>95647.572711900008</v>
      </c>
      <c r="IA74" s="73">
        <f t="shared" si="114"/>
        <v>85305.297227399991</v>
      </c>
      <c r="IB74" s="73">
        <f t="shared" si="114"/>
        <v>92095.292841074988</v>
      </c>
      <c r="IC74" s="73">
        <f t="shared" si="114"/>
        <v>108411.27114915001</v>
      </c>
      <c r="ID74" s="73">
        <f t="shared" si="114"/>
        <v>64986.973340849989</v>
      </c>
      <c r="IE74" s="73">
        <f t="shared" si="114"/>
        <v>80787.01892219999</v>
      </c>
      <c r="IF74" s="73">
        <f t="shared" si="114"/>
        <v>93173.077421324982</v>
      </c>
      <c r="IG74" s="73">
        <f t="shared" si="114"/>
        <v>103242.86162662496</v>
      </c>
      <c r="IH74" s="73">
        <f t="shared" si="114"/>
        <v>97208.015973974994</v>
      </c>
      <c r="II74" s="73">
        <f t="shared" si="114"/>
        <v>77765.426998199997</v>
      </c>
      <c r="IJ74" s="73">
        <f t="shared" si="114"/>
        <v>92368.973041425008</v>
      </c>
      <c r="IK74" s="73">
        <f t="shared" si="114"/>
        <v>79154.19319567499</v>
      </c>
      <c r="IL74" s="73">
        <f t="shared" si="114"/>
        <v>69517.26289912498</v>
      </c>
      <c r="IM74" s="73">
        <f t="shared" si="114"/>
        <v>70705.558093949992</v>
      </c>
      <c r="IN74" s="73">
        <f t="shared" si="114"/>
        <v>101332.9149147</v>
      </c>
      <c r="IO74" s="73">
        <f t="shared" si="114"/>
        <v>116918.81296334999</v>
      </c>
      <c r="IP74" s="73">
        <f t="shared" si="114"/>
        <v>75063.233623275009</v>
      </c>
      <c r="IQ74" s="73">
        <f t="shared" si="114"/>
        <v>65294.333079074997</v>
      </c>
      <c r="IR74" s="73">
        <f t="shared" si="114"/>
        <v>63730.842714450002</v>
      </c>
      <c r="IS74" s="73">
        <f t="shared" si="114"/>
        <v>65318.887056599997</v>
      </c>
      <c r="IT74" s="73">
        <f t="shared" si="114"/>
        <v>72626.980650750003</v>
      </c>
      <c r="IU74" s="73">
        <f t="shared" si="114"/>
        <v>69400.654142625004</v>
      </c>
      <c r="IV74" s="73">
        <f t="shared" si="114"/>
        <v>62773.009255124998</v>
      </c>
      <c r="IW74" s="73">
        <f t="shared" si="114"/>
        <v>47539.811358224993</v>
      </c>
      <c r="IX74" s="73">
        <f t="shared" si="114"/>
        <v>66012.622547624997</v>
      </c>
      <c r="IY74" s="73">
        <f t="shared" si="114"/>
        <v>41885.841713849994</v>
      </c>
      <c r="IZ74" s="73">
        <f t="shared" si="114"/>
        <v>33667.790389200003</v>
      </c>
      <c r="JA74" s="73">
        <f t="shared" si="114"/>
        <v>38490.003394874991</v>
      </c>
      <c r="JB74" s="73">
        <f t="shared" si="114"/>
        <v>31941.063512774996</v>
      </c>
      <c r="JC74" s="73">
        <f t="shared" si="114"/>
        <v>33530.682584924994</v>
      </c>
      <c r="JD74" s="73">
        <f t="shared" si="114"/>
        <v>46370.84597414999</v>
      </c>
      <c r="JE74" s="73">
        <f t="shared" si="114"/>
        <v>26905.773790800002</v>
      </c>
      <c r="JF74" s="73">
        <f t="shared" si="114"/>
        <v>28945.297160774997</v>
      </c>
      <c r="JG74" s="73">
        <f t="shared" si="114"/>
        <v>19502.45627355</v>
      </c>
      <c r="JH74" s="73">
        <f t="shared" si="114"/>
        <v>25745.040307800002</v>
      </c>
      <c r="JI74" s="73">
        <f t="shared" si="114"/>
        <v>25179.893331749998</v>
      </c>
      <c r="JJ74" s="73">
        <f t="shared" si="114"/>
        <v>37760.990015024996</v>
      </c>
      <c r="JK74" s="73">
        <f t="shared" si="114"/>
        <v>64883.899388699989</v>
      </c>
      <c r="JL74" s="73">
        <f t="shared" si="114"/>
        <v>85647.647466224982</v>
      </c>
      <c r="JM74" s="73">
        <f t="shared" si="114"/>
        <v>64768.018944825009</v>
      </c>
      <c r="JN74" s="73">
        <f t="shared" si="114"/>
        <v>47131.853930775003</v>
      </c>
      <c r="JO74" s="73">
        <f t="shared" si="114"/>
        <v>59897.548338299996</v>
      </c>
      <c r="JP74" s="73">
        <f t="shared" si="114"/>
        <v>90815.49795959999</v>
      </c>
      <c r="JQ74" s="73">
        <f t="shared" si="114"/>
        <v>112502.99052877499</v>
      </c>
      <c r="JR74" s="73">
        <f t="shared" si="114"/>
        <v>100317.714041475</v>
      </c>
      <c r="JS74" s="73">
        <f t="shared" si="114"/>
        <v>93847.286260349982</v>
      </c>
      <c r="JT74" s="73">
        <f t="shared" si="114"/>
        <v>93193.182786600009</v>
      </c>
      <c r="JU74" s="73">
        <f t="shared" si="114"/>
        <v>85124.43948690001</v>
      </c>
      <c r="JV74" s="73">
        <f t="shared" si="114"/>
        <v>56579.541049574997</v>
      </c>
      <c r="JW74" s="73">
        <f t="shared" si="114"/>
        <v>45341.944949924997</v>
      </c>
      <c r="JX74" s="73">
        <f t="shared" si="114"/>
        <v>27303.755303699996</v>
      </c>
      <c r="JY74" s="73">
        <f t="shared" si="114"/>
        <v>36525.244268474999</v>
      </c>
      <c r="JZ74" s="73">
        <f t="shared" ref="JZ74:MK74" si="115">SUM(JZ75:JZ162)</f>
        <v>48715.945700624994</v>
      </c>
      <c r="KA74" s="73">
        <f t="shared" si="115"/>
        <v>67270.835754450003</v>
      </c>
      <c r="KB74" s="73">
        <f t="shared" si="115"/>
        <v>86905.309517549977</v>
      </c>
      <c r="KC74" s="73">
        <f t="shared" si="115"/>
        <v>104786.69148719999</v>
      </c>
      <c r="KD74" s="73">
        <f t="shared" si="115"/>
        <v>86600.615009849993</v>
      </c>
      <c r="KE74" s="73">
        <f t="shared" si="115"/>
        <v>84259.396992825001</v>
      </c>
      <c r="KF74" s="73">
        <f t="shared" si="115"/>
        <v>95222.104286849994</v>
      </c>
      <c r="KG74" s="73">
        <f t="shared" si="115"/>
        <v>61649.179569675005</v>
      </c>
      <c r="KH74" s="73">
        <f t="shared" si="115"/>
        <v>41954.669225325</v>
      </c>
      <c r="KI74" s="73">
        <f t="shared" si="115"/>
        <v>20856.590221499995</v>
      </c>
      <c r="KJ74" s="73">
        <f t="shared" si="115"/>
        <v>22812.239534849996</v>
      </c>
      <c r="KK74" s="73">
        <f t="shared" si="115"/>
        <v>26669.977657424999</v>
      </c>
      <c r="KL74" s="73">
        <f t="shared" si="115"/>
        <v>33410.184245324999</v>
      </c>
      <c r="KM74" s="73">
        <f t="shared" si="115"/>
        <v>42982.278970949992</v>
      </c>
      <c r="KN74" s="73">
        <f t="shared" si="115"/>
        <v>68497.428382875005</v>
      </c>
      <c r="KO74" s="73">
        <f t="shared" si="115"/>
        <v>66843.717799724982</v>
      </c>
      <c r="KP74" s="73">
        <f t="shared" si="115"/>
        <v>74051.819975699997</v>
      </c>
      <c r="KQ74" s="73">
        <f t="shared" si="115"/>
        <v>113873.31663794999</v>
      </c>
      <c r="KR74" s="73">
        <f t="shared" si="115"/>
        <v>117040.27976190002</v>
      </c>
      <c r="KS74" s="73">
        <f t="shared" si="115"/>
        <v>103836.97182420001</v>
      </c>
      <c r="KT74" s="73">
        <f t="shared" si="115"/>
        <v>128128.23714330001</v>
      </c>
      <c r="KU74" s="73">
        <f t="shared" si="115"/>
        <v>46673.060282099999</v>
      </c>
      <c r="KV74" s="73">
        <f t="shared" si="115"/>
        <v>64464.300769725</v>
      </c>
      <c r="KW74" s="73">
        <f t="shared" si="115"/>
        <v>66108.330700199993</v>
      </c>
      <c r="KX74" s="73">
        <f t="shared" si="115"/>
        <v>87648.987570525002</v>
      </c>
      <c r="KY74" s="73">
        <f t="shared" si="115"/>
        <v>101571.64791952503</v>
      </c>
      <c r="KZ74" s="73">
        <f t="shared" si="115"/>
        <v>121340.745350325</v>
      </c>
      <c r="LA74" s="73">
        <f t="shared" si="115"/>
        <v>109867.17989700001</v>
      </c>
      <c r="LB74" s="73">
        <f t="shared" si="115"/>
        <v>114781.55791275</v>
      </c>
      <c r="LC74" s="73">
        <f t="shared" si="115"/>
        <v>89180.802241199999</v>
      </c>
      <c r="LD74" s="73">
        <f t="shared" si="115"/>
        <v>79473.044526074984</v>
      </c>
      <c r="LE74" s="73">
        <f t="shared" si="115"/>
        <v>0</v>
      </c>
      <c r="LF74" s="73">
        <f t="shared" si="115"/>
        <v>0</v>
      </c>
      <c r="LG74" s="73">
        <f t="shared" si="115"/>
        <v>0</v>
      </c>
      <c r="LH74" s="73">
        <f t="shared" si="115"/>
        <v>0</v>
      </c>
      <c r="LI74" s="73">
        <f t="shared" si="115"/>
        <v>0</v>
      </c>
      <c r="LJ74" s="73">
        <f t="shared" si="115"/>
        <v>0</v>
      </c>
      <c r="LK74" s="73">
        <f t="shared" si="115"/>
        <v>0</v>
      </c>
      <c r="LL74" s="73">
        <f t="shared" si="115"/>
        <v>0</v>
      </c>
      <c r="LM74" s="73">
        <f t="shared" si="115"/>
        <v>0</v>
      </c>
      <c r="LN74" s="73">
        <f t="shared" si="115"/>
        <v>0</v>
      </c>
      <c r="LO74" s="73">
        <f t="shared" si="115"/>
        <v>0</v>
      </c>
      <c r="LP74" s="73">
        <f t="shared" si="115"/>
        <v>0</v>
      </c>
      <c r="LQ74" s="73">
        <f t="shared" si="115"/>
        <v>0</v>
      </c>
      <c r="LR74" s="73">
        <f t="shared" si="115"/>
        <v>0</v>
      </c>
      <c r="LS74" s="73">
        <f t="shared" si="115"/>
        <v>0</v>
      </c>
      <c r="LT74" s="73">
        <f t="shared" si="115"/>
        <v>0</v>
      </c>
      <c r="LU74" s="73">
        <f t="shared" si="115"/>
        <v>0</v>
      </c>
      <c r="LV74" s="73">
        <f t="shared" si="115"/>
        <v>0</v>
      </c>
      <c r="LW74" s="73">
        <f t="shared" si="115"/>
        <v>0</v>
      </c>
      <c r="LX74" s="73">
        <f t="shared" si="115"/>
        <v>0</v>
      </c>
      <c r="LY74" s="73">
        <f t="shared" si="115"/>
        <v>0</v>
      </c>
      <c r="LZ74" s="73">
        <f t="shared" si="115"/>
        <v>0</v>
      </c>
      <c r="MA74" s="73">
        <f t="shared" si="115"/>
        <v>0</v>
      </c>
      <c r="MB74" s="73">
        <f t="shared" si="115"/>
        <v>0</v>
      </c>
      <c r="MC74" s="73">
        <f t="shared" si="115"/>
        <v>0</v>
      </c>
      <c r="MD74" s="73">
        <f t="shared" si="115"/>
        <v>0</v>
      </c>
      <c r="ME74" s="73">
        <f t="shared" si="115"/>
        <v>0</v>
      </c>
      <c r="MF74" s="73">
        <f t="shared" si="115"/>
        <v>0</v>
      </c>
      <c r="MG74" s="73">
        <f t="shared" si="115"/>
        <v>0</v>
      </c>
      <c r="MH74" s="73">
        <f t="shared" si="115"/>
        <v>0</v>
      </c>
      <c r="MI74" s="73">
        <f t="shared" si="115"/>
        <v>0</v>
      </c>
      <c r="MJ74" s="73">
        <f t="shared" si="115"/>
        <v>0</v>
      </c>
      <c r="MK74" s="73">
        <f t="shared" si="115"/>
        <v>0</v>
      </c>
      <c r="ML74" s="73">
        <f t="shared" ref="ML74:OW74" si="116">SUM(ML75:ML162)</f>
        <v>0</v>
      </c>
      <c r="MM74" s="73">
        <f t="shared" si="116"/>
        <v>0</v>
      </c>
      <c r="MN74" s="73">
        <f t="shared" si="116"/>
        <v>0</v>
      </c>
      <c r="MO74" s="73">
        <f t="shared" si="116"/>
        <v>0</v>
      </c>
      <c r="MP74" s="73">
        <f t="shared" si="116"/>
        <v>0</v>
      </c>
      <c r="MQ74" s="73">
        <f t="shared" si="116"/>
        <v>0</v>
      </c>
      <c r="MR74" s="73">
        <f t="shared" si="116"/>
        <v>0</v>
      </c>
      <c r="MS74" s="73">
        <f t="shared" si="116"/>
        <v>0</v>
      </c>
      <c r="MT74" s="73">
        <f t="shared" si="116"/>
        <v>0</v>
      </c>
      <c r="MU74" s="73">
        <f t="shared" si="116"/>
        <v>0</v>
      </c>
      <c r="MV74" s="73">
        <f t="shared" si="116"/>
        <v>0</v>
      </c>
      <c r="MW74" s="73">
        <f t="shared" si="116"/>
        <v>0</v>
      </c>
      <c r="MX74" s="73">
        <f t="shared" si="116"/>
        <v>0</v>
      </c>
      <c r="MY74" s="73">
        <f t="shared" si="116"/>
        <v>0</v>
      </c>
      <c r="MZ74" s="73">
        <f t="shared" si="116"/>
        <v>0</v>
      </c>
      <c r="NA74" s="73">
        <f t="shared" si="116"/>
        <v>0</v>
      </c>
      <c r="NB74" s="73">
        <f t="shared" si="116"/>
        <v>0</v>
      </c>
      <c r="NC74" s="73">
        <f t="shared" si="116"/>
        <v>0</v>
      </c>
      <c r="ND74" s="73">
        <f t="shared" si="116"/>
        <v>0</v>
      </c>
      <c r="NE74" s="73">
        <f t="shared" si="116"/>
        <v>0</v>
      </c>
      <c r="NF74" s="73">
        <f t="shared" si="116"/>
        <v>0</v>
      </c>
      <c r="NG74" s="73">
        <f t="shared" si="116"/>
        <v>0</v>
      </c>
      <c r="NH74" s="73">
        <f t="shared" si="116"/>
        <v>0</v>
      </c>
      <c r="NI74" s="73">
        <f t="shared" si="116"/>
        <v>0</v>
      </c>
      <c r="NJ74" s="73">
        <f t="shared" si="116"/>
        <v>0</v>
      </c>
      <c r="NK74" s="73">
        <f t="shared" si="116"/>
        <v>0</v>
      </c>
      <c r="NL74" s="73">
        <f t="shared" si="116"/>
        <v>0</v>
      </c>
      <c r="NM74" s="73">
        <f t="shared" si="116"/>
        <v>0</v>
      </c>
      <c r="NN74" s="73">
        <f t="shared" si="116"/>
        <v>0</v>
      </c>
      <c r="NO74" s="73">
        <f t="shared" si="116"/>
        <v>0</v>
      </c>
      <c r="NP74" s="73">
        <f t="shared" si="116"/>
        <v>0</v>
      </c>
      <c r="NQ74" s="73">
        <f t="shared" si="116"/>
        <v>0</v>
      </c>
      <c r="NR74" s="73">
        <f t="shared" si="116"/>
        <v>0</v>
      </c>
      <c r="NS74" s="73">
        <f t="shared" si="116"/>
        <v>0</v>
      </c>
      <c r="NT74" s="73">
        <f t="shared" si="116"/>
        <v>0</v>
      </c>
      <c r="NU74" s="73">
        <f t="shared" si="116"/>
        <v>0</v>
      </c>
      <c r="NV74" s="73">
        <f t="shared" si="116"/>
        <v>0</v>
      </c>
      <c r="NW74" s="73">
        <f t="shared" si="116"/>
        <v>0</v>
      </c>
      <c r="NX74" s="73">
        <f t="shared" si="116"/>
        <v>0</v>
      </c>
      <c r="NY74" s="73">
        <f t="shared" si="116"/>
        <v>0</v>
      </c>
      <c r="NZ74" s="73">
        <f t="shared" si="116"/>
        <v>0</v>
      </c>
      <c r="OA74" s="73">
        <f t="shared" si="116"/>
        <v>0</v>
      </c>
      <c r="OB74" s="73">
        <f t="shared" si="116"/>
        <v>0</v>
      </c>
      <c r="OC74" s="73">
        <f t="shared" si="116"/>
        <v>0</v>
      </c>
      <c r="OD74" s="73">
        <f t="shared" si="116"/>
        <v>0</v>
      </c>
      <c r="OE74" s="73">
        <f t="shared" si="116"/>
        <v>0</v>
      </c>
      <c r="OF74" s="73">
        <f t="shared" si="116"/>
        <v>0</v>
      </c>
      <c r="OG74" s="73">
        <f t="shared" si="116"/>
        <v>0</v>
      </c>
      <c r="OH74" s="73">
        <f t="shared" si="116"/>
        <v>0</v>
      </c>
      <c r="OI74" s="73">
        <f t="shared" si="116"/>
        <v>0</v>
      </c>
      <c r="OJ74" s="73">
        <f t="shared" si="116"/>
        <v>0</v>
      </c>
      <c r="OK74" s="73">
        <f t="shared" si="116"/>
        <v>0</v>
      </c>
      <c r="OL74" s="73">
        <f t="shared" si="116"/>
        <v>0</v>
      </c>
      <c r="OM74" s="73">
        <f t="shared" si="116"/>
        <v>0</v>
      </c>
      <c r="ON74" s="73">
        <f t="shared" si="116"/>
        <v>0</v>
      </c>
      <c r="OO74" s="73">
        <f t="shared" si="116"/>
        <v>0</v>
      </c>
      <c r="OP74" s="73">
        <f t="shared" si="116"/>
        <v>0</v>
      </c>
      <c r="OQ74" s="73">
        <f t="shared" si="116"/>
        <v>0</v>
      </c>
      <c r="OR74" s="73">
        <f t="shared" si="116"/>
        <v>0</v>
      </c>
      <c r="OS74" s="73">
        <f t="shared" si="116"/>
        <v>0</v>
      </c>
      <c r="OT74" s="73">
        <f t="shared" si="116"/>
        <v>0</v>
      </c>
      <c r="OU74" s="73">
        <f t="shared" si="116"/>
        <v>0</v>
      </c>
      <c r="OV74" s="73">
        <f t="shared" si="116"/>
        <v>0</v>
      </c>
      <c r="OW74" s="73">
        <f t="shared" si="116"/>
        <v>0</v>
      </c>
      <c r="OX74" s="73">
        <f t="shared" ref="OX74:RI74" si="117">SUM(OX75:OX162)</f>
        <v>0</v>
      </c>
      <c r="OY74" s="73">
        <f t="shared" si="117"/>
        <v>0</v>
      </c>
      <c r="OZ74" s="73">
        <f t="shared" si="117"/>
        <v>0</v>
      </c>
      <c r="PA74" s="73">
        <f t="shared" si="117"/>
        <v>0</v>
      </c>
      <c r="PB74" s="73">
        <f t="shared" si="117"/>
        <v>0</v>
      </c>
      <c r="PC74" s="73">
        <f t="shared" si="117"/>
        <v>0</v>
      </c>
      <c r="PD74" s="73">
        <f t="shared" si="117"/>
        <v>0</v>
      </c>
      <c r="PE74" s="73">
        <f t="shared" si="117"/>
        <v>0</v>
      </c>
      <c r="PF74" s="73">
        <f t="shared" si="117"/>
        <v>0</v>
      </c>
      <c r="PG74" s="73">
        <f t="shared" si="117"/>
        <v>0</v>
      </c>
      <c r="PH74" s="73">
        <f t="shared" si="117"/>
        <v>0</v>
      </c>
      <c r="PI74" s="73">
        <f t="shared" si="117"/>
        <v>0</v>
      </c>
      <c r="PJ74" s="73">
        <f t="shared" si="117"/>
        <v>0</v>
      </c>
      <c r="PK74" s="73">
        <f t="shared" si="117"/>
        <v>0</v>
      </c>
      <c r="PL74" s="73">
        <f t="shared" si="117"/>
        <v>0</v>
      </c>
      <c r="PM74" s="73">
        <f t="shared" si="117"/>
        <v>0</v>
      </c>
      <c r="PN74" s="73">
        <f t="shared" si="117"/>
        <v>0</v>
      </c>
      <c r="PO74" s="73">
        <f t="shared" si="117"/>
        <v>0</v>
      </c>
      <c r="PP74" s="73">
        <f t="shared" si="117"/>
        <v>0</v>
      </c>
      <c r="PQ74" s="73">
        <f t="shared" si="117"/>
        <v>0</v>
      </c>
      <c r="PR74" s="73">
        <f t="shared" si="117"/>
        <v>0</v>
      </c>
      <c r="PS74" s="73">
        <f t="shared" si="117"/>
        <v>0</v>
      </c>
      <c r="PT74" s="73">
        <f t="shared" si="117"/>
        <v>0</v>
      </c>
      <c r="PU74" s="73">
        <f t="shared" si="117"/>
        <v>0</v>
      </c>
      <c r="PV74" s="73">
        <f t="shared" si="117"/>
        <v>0</v>
      </c>
      <c r="PW74" s="73">
        <f t="shared" si="117"/>
        <v>0</v>
      </c>
      <c r="PX74" s="73">
        <f t="shared" si="117"/>
        <v>0</v>
      </c>
      <c r="PY74" s="73">
        <f t="shared" si="117"/>
        <v>0</v>
      </c>
      <c r="PZ74" s="73">
        <f t="shared" si="117"/>
        <v>0</v>
      </c>
      <c r="QA74" s="73">
        <f t="shared" si="117"/>
        <v>0</v>
      </c>
      <c r="QB74" s="73">
        <f t="shared" si="117"/>
        <v>0</v>
      </c>
      <c r="QC74" s="73">
        <f t="shared" si="117"/>
        <v>0</v>
      </c>
      <c r="QD74" s="73">
        <f t="shared" si="117"/>
        <v>0</v>
      </c>
      <c r="QE74" s="73">
        <f t="shared" si="117"/>
        <v>0</v>
      </c>
      <c r="QF74" s="73">
        <f t="shared" si="117"/>
        <v>0</v>
      </c>
      <c r="QG74" s="73">
        <f t="shared" si="117"/>
        <v>0</v>
      </c>
      <c r="QH74" s="73">
        <f t="shared" si="117"/>
        <v>0</v>
      </c>
      <c r="QI74" s="73">
        <f t="shared" si="117"/>
        <v>0</v>
      </c>
      <c r="QJ74" s="73">
        <f t="shared" si="117"/>
        <v>0</v>
      </c>
      <c r="QK74" s="73">
        <f t="shared" si="117"/>
        <v>0</v>
      </c>
      <c r="QL74" s="73">
        <f t="shared" si="117"/>
        <v>0</v>
      </c>
      <c r="QM74" s="73">
        <f t="shared" si="117"/>
        <v>0</v>
      </c>
      <c r="QN74" s="73">
        <f t="shared" si="117"/>
        <v>0</v>
      </c>
      <c r="QO74" s="73">
        <f t="shared" si="117"/>
        <v>0</v>
      </c>
      <c r="QP74" s="73">
        <f t="shared" si="117"/>
        <v>0</v>
      </c>
      <c r="QQ74" s="73">
        <f t="shared" si="117"/>
        <v>0</v>
      </c>
      <c r="QR74" s="73">
        <f t="shared" si="117"/>
        <v>0</v>
      </c>
      <c r="QS74" s="73">
        <f t="shared" si="117"/>
        <v>0</v>
      </c>
      <c r="QT74" s="73">
        <f t="shared" si="117"/>
        <v>0</v>
      </c>
      <c r="QU74" s="73">
        <f t="shared" si="117"/>
        <v>0</v>
      </c>
      <c r="QV74" s="73">
        <f t="shared" si="117"/>
        <v>0</v>
      </c>
      <c r="QW74" s="73">
        <f t="shared" si="117"/>
        <v>0</v>
      </c>
      <c r="QX74" s="73">
        <f t="shared" si="117"/>
        <v>0</v>
      </c>
      <c r="QY74" s="73">
        <f t="shared" si="117"/>
        <v>0</v>
      </c>
      <c r="QZ74" s="73">
        <f t="shared" si="117"/>
        <v>0</v>
      </c>
      <c r="RA74" s="73">
        <f t="shared" si="117"/>
        <v>0</v>
      </c>
      <c r="RB74" s="73">
        <f t="shared" si="117"/>
        <v>0</v>
      </c>
      <c r="RC74" s="73">
        <f t="shared" si="117"/>
        <v>0</v>
      </c>
      <c r="RD74" s="73">
        <f t="shared" si="117"/>
        <v>0</v>
      </c>
      <c r="RE74" s="73">
        <f t="shared" si="117"/>
        <v>0</v>
      </c>
      <c r="RF74" s="73">
        <f t="shared" si="117"/>
        <v>0</v>
      </c>
      <c r="RG74" s="73">
        <f t="shared" si="117"/>
        <v>0</v>
      </c>
      <c r="RH74" s="73">
        <f t="shared" si="117"/>
        <v>0</v>
      </c>
      <c r="RI74" s="73">
        <f t="shared" si="117"/>
        <v>0</v>
      </c>
      <c r="RJ74" s="73">
        <f t="shared" ref="RJ74:SY74" si="118">SUM(RJ75:RJ162)</f>
        <v>0</v>
      </c>
      <c r="RK74" s="73">
        <f t="shared" si="118"/>
        <v>0</v>
      </c>
      <c r="RL74" s="73">
        <f t="shared" si="118"/>
        <v>0</v>
      </c>
      <c r="RM74" s="73">
        <f t="shared" si="118"/>
        <v>0</v>
      </c>
      <c r="RN74" s="73">
        <f t="shared" si="118"/>
        <v>0</v>
      </c>
      <c r="RO74" s="73">
        <f t="shared" si="118"/>
        <v>0</v>
      </c>
      <c r="RP74" s="73">
        <f t="shared" si="118"/>
        <v>0</v>
      </c>
      <c r="RQ74" s="73">
        <f t="shared" si="118"/>
        <v>0</v>
      </c>
      <c r="RR74" s="73">
        <f t="shared" si="118"/>
        <v>0</v>
      </c>
      <c r="RS74" s="73">
        <f t="shared" si="118"/>
        <v>0</v>
      </c>
      <c r="RT74" s="73">
        <f t="shared" si="118"/>
        <v>0</v>
      </c>
      <c r="RU74" s="73">
        <f t="shared" si="118"/>
        <v>0</v>
      </c>
      <c r="RV74" s="73">
        <f t="shared" si="118"/>
        <v>0</v>
      </c>
      <c r="RW74" s="73">
        <f t="shared" si="118"/>
        <v>0</v>
      </c>
      <c r="RX74" s="73">
        <f t="shared" si="118"/>
        <v>0</v>
      </c>
      <c r="RY74" s="73">
        <f t="shared" si="118"/>
        <v>0</v>
      </c>
      <c r="RZ74" s="73">
        <f t="shared" si="118"/>
        <v>0</v>
      </c>
      <c r="SA74" s="73">
        <f t="shared" si="118"/>
        <v>0</v>
      </c>
      <c r="SB74" s="73">
        <f t="shared" si="118"/>
        <v>0</v>
      </c>
      <c r="SC74" s="73">
        <f t="shared" si="118"/>
        <v>0</v>
      </c>
      <c r="SD74" s="73">
        <f t="shared" si="118"/>
        <v>0</v>
      </c>
      <c r="SE74" s="73">
        <f t="shared" si="118"/>
        <v>0</v>
      </c>
      <c r="SF74" s="73">
        <f t="shared" si="118"/>
        <v>0</v>
      </c>
      <c r="SG74" s="73">
        <f t="shared" si="118"/>
        <v>0</v>
      </c>
      <c r="SH74" s="73">
        <f t="shared" si="118"/>
        <v>0</v>
      </c>
      <c r="SI74" s="73">
        <f t="shared" si="118"/>
        <v>0</v>
      </c>
      <c r="SJ74" s="73">
        <f t="shared" si="118"/>
        <v>0</v>
      </c>
      <c r="SK74" s="73">
        <f t="shared" si="118"/>
        <v>0</v>
      </c>
      <c r="SL74" s="73">
        <f t="shared" si="118"/>
        <v>0</v>
      </c>
      <c r="SM74" s="73">
        <f t="shared" si="118"/>
        <v>0</v>
      </c>
      <c r="SN74" s="73">
        <f t="shared" si="118"/>
        <v>0</v>
      </c>
      <c r="SO74" s="73">
        <f t="shared" si="118"/>
        <v>0</v>
      </c>
      <c r="SP74" s="73">
        <f t="shared" si="118"/>
        <v>0</v>
      </c>
      <c r="SQ74" s="73">
        <f t="shared" si="118"/>
        <v>0</v>
      </c>
      <c r="SR74" s="73">
        <f t="shared" si="118"/>
        <v>0</v>
      </c>
      <c r="SS74" s="73">
        <f t="shared" si="118"/>
        <v>0</v>
      </c>
      <c r="ST74" s="73">
        <f t="shared" si="118"/>
        <v>0</v>
      </c>
      <c r="SU74" s="73">
        <f t="shared" si="118"/>
        <v>0</v>
      </c>
      <c r="SV74" s="73">
        <f t="shared" si="118"/>
        <v>0</v>
      </c>
      <c r="SW74" s="73">
        <f t="shared" si="118"/>
        <v>0</v>
      </c>
      <c r="SX74" s="73">
        <f t="shared" si="118"/>
        <v>0</v>
      </c>
      <c r="SY74" s="73">
        <f t="shared" si="118"/>
        <v>0</v>
      </c>
    </row>
    <row r="75" spans="1:519">
      <c r="A75" s="71" t="s">
        <v>161</v>
      </c>
      <c r="B75" s="72">
        <f t="shared" ref="B75:B138" si="119">SUM(AD75:AO75)/1000</f>
        <v>0</v>
      </c>
      <c r="C75" s="72">
        <f t="shared" ref="C75:C138" si="120">SUM(AP75:BA75)/1000</f>
        <v>0</v>
      </c>
      <c r="D75" s="72">
        <f t="shared" ref="D75:D138" si="121">SUM(BB75:BM75)/1000</f>
        <v>0</v>
      </c>
      <c r="E75" s="72">
        <f t="shared" ref="E75:E138" si="122">SUM(BN75:BY75)/1000</f>
        <v>0</v>
      </c>
      <c r="F75" s="72">
        <f t="shared" ref="F75:F138" si="123">SUM(BZ75:CK75)/1000</f>
        <v>0</v>
      </c>
      <c r="G75" s="72">
        <f t="shared" ref="G75:G138" si="124">SUM(CL75:CW75)/1000</f>
        <v>0</v>
      </c>
      <c r="H75" s="72">
        <f t="shared" ref="H75:H138" si="125">SUM(CX75:DI75)/1000</f>
        <v>0</v>
      </c>
      <c r="I75" s="72">
        <f t="shared" ref="I75:I138" si="126">SUM(DJ75:DU75)/1000</f>
        <v>0</v>
      </c>
      <c r="J75" s="72">
        <f t="shared" ref="J75:J138" si="127">SUM(DV75:EG75)/1000</f>
        <v>0</v>
      </c>
      <c r="K75" s="72">
        <f t="shared" ref="K75:K138" si="128">SUM(EH75:ES75)/1000</f>
        <v>0</v>
      </c>
      <c r="L75" s="72">
        <f t="shared" ref="L75:L138" si="129">SUM(ET75:FE75)/1000</f>
        <v>0</v>
      </c>
      <c r="M75" s="72">
        <f t="shared" ref="M75:M138" si="130">SUM(FF75:FQ75)/1000</f>
        <v>0</v>
      </c>
      <c r="N75" s="72">
        <f t="shared" ref="N75:N138" si="131">SUM(FR75:GC75)/1000</f>
        <v>0</v>
      </c>
      <c r="O75" s="72">
        <f t="shared" ref="O75:O138" si="132">SUM(GD75:GO75)/1000</f>
        <v>0</v>
      </c>
      <c r="P75" s="72">
        <f t="shared" ref="P75:P138" si="133">SUM(GP75:HA75)/1000</f>
        <v>0</v>
      </c>
      <c r="Q75" s="72">
        <f t="shared" ref="Q75:Q138" si="134">SUM(HB75:HM75)/1000</f>
        <v>0</v>
      </c>
      <c r="R75" s="72">
        <f t="shared" ref="R75:R138" si="135">SUM(HN75:HY75)/1000</f>
        <v>0</v>
      </c>
      <c r="S75" s="72">
        <f t="shared" ref="S75:S138" si="136">SUM(HZ75:IK75)/1000</f>
        <v>1.1810474999999999E-4</v>
      </c>
      <c r="T75" s="72">
        <f t="shared" ref="T75:T138" si="137">SUM(IL75:IW75)/1000</f>
        <v>0</v>
      </c>
      <c r="U75" s="72">
        <f t="shared" ref="U75:U138" si="138">SUM(IX75:JI75)/1000</f>
        <v>0</v>
      </c>
      <c r="V75" s="72">
        <f t="shared" ref="V75:V138" si="139">SUM(JJ75:JU75)/1000</f>
        <v>0</v>
      </c>
      <c r="W75" s="72">
        <f t="shared" ref="W75:W138" si="140">SUM(JV75:KG75)/1000</f>
        <v>1.281987693</v>
      </c>
      <c r="X75" s="72">
        <f t="shared" ref="X75:X138" si="141">SUM(KH75:KS75)/1000</f>
        <v>0</v>
      </c>
      <c r="Y75" s="72">
        <f t="shared" ref="Y75:Y138" si="142">SUM(KT75:LE75)/1000</f>
        <v>0</v>
      </c>
      <c r="Z75" s="72">
        <f t="shared" ref="Z75:Z138" si="143">SUM(LF75:LQ75)/1000</f>
        <v>0</v>
      </c>
      <c r="AA75" s="72">
        <f t="shared" ref="AA75:AA138" si="144">SUM(LR75:MC75)/1000</f>
        <v>0</v>
      </c>
      <c r="AB75" s="72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  <c r="IB75" s="73"/>
      <c r="IC75" s="73"/>
      <c r="ID75" s="73">
        <v>0.11810474999999999</v>
      </c>
      <c r="IE75" s="73"/>
      <c r="IF75" s="73"/>
      <c r="IG75" s="73"/>
      <c r="IH75" s="73"/>
      <c r="II75" s="73"/>
      <c r="IJ75" s="73"/>
      <c r="IK75" s="73"/>
      <c r="IL75" s="73"/>
      <c r="IM75" s="73"/>
      <c r="IN75" s="73"/>
      <c r="IO75" s="73"/>
      <c r="IP75" s="73"/>
      <c r="IQ75" s="73"/>
      <c r="IR75" s="73"/>
      <c r="IS75" s="73"/>
      <c r="IT75" s="73"/>
      <c r="IU75" s="73"/>
      <c r="IV75" s="73"/>
      <c r="IW75" s="73"/>
      <c r="IX75" s="73"/>
      <c r="IY75" s="73"/>
      <c r="IZ75" s="73"/>
      <c r="JA75" s="73"/>
      <c r="JB75" s="73"/>
      <c r="JC75" s="73"/>
      <c r="JD75" s="73"/>
      <c r="JE75" s="73"/>
      <c r="JF75" s="73"/>
      <c r="JG75" s="73"/>
      <c r="JH75" s="73"/>
      <c r="JI75" s="73"/>
      <c r="JJ75" s="73"/>
      <c r="JK75" s="73"/>
      <c r="JL75" s="73"/>
      <c r="JM75" s="73"/>
      <c r="JN75" s="73"/>
      <c r="JO75" s="73"/>
      <c r="JP75" s="73"/>
      <c r="JQ75" s="73"/>
      <c r="JR75" s="73"/>
      <c r="JS75" s="73"/>
      <c r="JT75" s="73"/>
      <c r="JU75" s="73"/>
      <c r="JV75" s="73">
        <v>1281.987693</v>
      </c>
      <c r="JW75" s="73"/>
      <c r="JX75" s="73"/>
      <c r="JY75" s="73"/>
      <c r="JZ75" s="73"/>
      <c r="KA75" s="73"/>
      <c r="KB75" s="73"/>
      <c r="KC75" s="73"/>
      <c r="KD75" s="73"/>
      <c r="KE75" s="73"/>
      <c r="KF75" s="73"/>
      <c r="KG75" s="73"/>
      <c r="KH75" s="73"/>
      <c r="KI75" s="73"/>
      <c r="KJ75" s="73"/>
      <c r="KK75" s="73"/>
      <c r="KL75" s="73"/>
      <c r="KM75" s="73"/>
      <c r="KN75" s="73"/>
      <c r="KO75" s="73"/>
      <c r="KP75" s="73"/>
      <c r="KQ75" s="73"/>
      <c r="KR75" s="73"/>
      <c r="KS75" s="73"/>
      <c r="KT75" s="73"/>
      <c r="KU75" s="73"/>
      <c r="KV75" s="73"/>
      <c r="KW75" s="73"/>
      <c r="KX75" s="73"/>
      <c r="KY75" s="73"/>
      <c r="KZ75" s="73"/>
      <c r="LA75" s="73"/>
      <c r="LB75" s="73"/>
      <c r="LC75" s="73"/>
      <c r="LD75" s="73"/>
      <c r="LE75" s="73"/>
      <c r="LF75" s="73"/>
      <c r="LG75" s="73"/>
      <c r="LH75" s="73"/>
      <c r="LI75" s="73"/>
      <c r="LJ75" s="73"/>
      <c r="LK75" s="73"/>
      <c r="LL75" s="73"/>
      <c r="LM75" s="73"/>
      <c r="LN75" s="73"/>
      <c r="LO75" s="73"/>
      <c r="LP75" s="73"/>
      <c r="LQ75" s="73"/>
      <c r="LR75" s="73"/>
      <c r="LS75" s="73"/>
      <c r="LT75" s="73"/>
      <c r="LU75" s="73"/>
      <c r="LV75" s="73"/>
      <c r="LW75" s="73"/>
      <c r="LX75" s="73"/>
      <c r="LY75" s="73"/>
      <c r="LZ75" s="73"/>
      <c r="MA75" s="73"/>
      <c r="MB75" s="73"/>
      <c r="MC75" s="73"/>
      <c r="MD75" s="73"/>
      <c r="ME75" s="73"/>
      <c r="MF75" s="73"/>
      <c r="MG75" s="73"/>
      <c r="MH75" s="73"/>
      <c r="MI75" s="73"/>
      <c r="MJ75" s="73"/>
      <c r="MK75" s="73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  <c r="OL75" s="73"/>
      <c r="OM75" s="73"/>
      <c r="ON75" s="73"/>
      <c r="OO75" s="73"/>
      <c r="OP75" s="73"/>
      <c r="OQ75" s="73"/>
      <c r="OR75" s="73"/>
      <c r="OS75" s="73"/>
      <c r="OT75" s="73"/>
      <c r="OU75" s="73"/>
      <c r="OV75" s="73"/>
      <c r="OW75" s="73"/>
      <c r="OX75" s="73"/>
      <c r="OY75" s="73"/>
      <c r="OZ75" s="73"/>
      <c r="PA75" s="73"/>
      <c r="PB75" s="73"/>
      <c r="PC75" s="73"/>
      <c r="PD75" s="73"/>
      <c r="PE75" s="73"/>
      <c r="PF75" s="73"/>
      <c r="PG75" s="73"/>
      <c r="PH75" s="73"/>
      <c r="PI75" s="73"/>
      <c r="PJ75" s="73"/>
      <c r="PK75" s="73"/>
      <c r="PL75" s="73"/>
      <c r="PM75" s="73"/>
      <c r="PN75" s="73"/>
      <c r="PO75" s="73"/>
      <c r="PP75" s="73"/>
      <c r="PQ75" s="73"/>
      <c r="PR75" s="73"/>
      <c r="PS75" s="73"/>
      <c r="PT75" s="73"/>
      <c r="PU75" s="73"/>
      <c r="PV75" s="73"/>
      <c r="PW75" s="73"/>
      <c r="PX75" s="73"/>
      <c r="PY75" s="73"/>
      <c r="PZ75" s="73"/>
      <c r="QA75" s="73"/>
      <c r="QB75" s="73"/>
      <c r="QC75" s="73"/>
      <c r="QD75" s="73"/>
      <c r="QE75" s="73"/>
      <c r="QF75" s="73"/>
      <c r="QG75" s="73"/>
      <c r="QH75" s="73"/>
      <c r="QI75" s="73"/>
      <c r="QJ75" s="73"/>
      <c r="QK75" s="73"/>
      <c r="QL75" s="73"/>
      <c r="QM75" s="73"/>
      <c r="QN75" s="73"/>
      <c r="QO75" s="73"/>
      <c r="QP75" s="73"/>
      <c r="QQ75" s="73"/>
      <c r="QR75" s="73"/>
      <c r="QS75" s="73"/>
      <c r="QT75" s="73"/>
      <c r="QU75" s="73"/>
      <c r="QV75" s="73"/>
      <c r="QW75" s="73"/>
      <c r="QX75" s="73"/>
      <c r="QY75" s="73"/>
      <c r="QZ75" s="73"/>
      <c r="RA75" s="73"/>
      <c r="RB75" s="73"/>
      <c r="RC75" s="73"/>
      <c r="RD75" s="73"/>
      <c r="RE75" s="73"/>
      <c r="RF75" s="73"/>
      <c r="RG75" s="73"/>
      <c r="RH75" s="73"/>
      <c r="RI75" s="73"/>
      <c r="RJ75" s="73"/>
      <c r="RK75" s="73"/>
      <c r="RL75" s="73"/>
      <c r="RM75" s="73"/>
      <c r="RN75" s="73"/>
      <c r="RO75" s="73"/>
      <c r="RP75" s="73"/>
      <c r="RQ75" s="73"/>
      <c r="RR75" s="73"/>
      <c r="RS75" s="73"/>
      <c r="RT75" s="73"/>
      <c r="RU75" s="73"/>
      <c r="RV75" s="73"/>
      <c r="RW75" s="73"/>
      <c r="RX75" s="73"/>
      <c r="RY75" s="73"/>
      <c r="RZ75" s="73"/>
      <c r="SA75" s="73"/>
      <c r="SB75" s="73"/>
      <c r="SC75" s="73"/>
      <c r="SD75" s="73"/>
      <c r="SE75" s="73"/>
      <c r="SF75" s="73"/>
      <c r="SG75" s="73"/>
      <c r="SH75" s="73"/>
      <c r="SI75" s="73"/>
      <c r="SJ75" s="73"/>
      <c r="SK75" s="73"/>
      <c r="SL75" s="73"/>
      <c r="SM75" s="73"/>
      <c r="SN75" s="73"/>
      <c r="SO75" s="73"/>
      <c r="SP75" s="73"/>
      <c r="SQ75" s="73"/>
      <c r="SR75" s="73"/>
      <c r="SS75" s="73"/>
      <c r="ST75" s="73"/>
      <c r="SU75" s="73"/>
      <c r="SV75" s="73"/>
      <c r="SW75" s="73"/>
      <c r="SX75" s="73"/>
      <c r="SY75" s="73"/>
    </row>
    <row r="76" spans="1:519">
      <c r="A76" s="71" t="s">
        <v>162</v>
      </c>
      <c r="B76" s="72">
        <f t="shared" si="119"/>
        <v>0</v>
      </c>
      <c r="C76" s="72">
        <f t="shared" si="120"/>
        <v>0</v>
      </c>
      <c r="D76" s="72">
        <f t="shared" si="121"/>
        <v>0</v>
      </c>
      <c r="E76" s="72">
        <f t="shared" si="122"/>
        <v>0</v>
      </c>
      <c r="F76" s="72">
        <f t="shared" si="123"/>
        <v>0</v>
      </c>
      <c r="G76" s="72">
        <f t="shared" si="124"/>
        <v>0</v>
      </c>
      <c r="H76" s="72">
        <f t="shared" si="125"/>
        <v>0</v>
      </c>
      <c r="I76" s="72">
        <f t="shared" si="126"/>
        <v>0</v>
      </c>
      <c r="J76" s="72">
        <f t="shared" si="127"/>
        <v>0</v>
      </c>
      <c r="K76" s="72">
        <f t="shared" si="128"/>
        <v>0</v>
      </c>
      <c r="L76" s="72">
        <f t="shared" si="129"/>
        <v>0</v>
      </c>
      <c r="M76" s="72">
        <f t="shared" si="130"/>
        <v>0</v>
      </c>
      <c r="N76" s="72">
        <f t="shared" si="131"/>
        <v>0</v>
      </c>
      <c r="O76" s="72">
        <f t="shared" si="132"/>
        <v>0</v>
      </c>
      <c r="P76" s="72">
        <f t="shared" si="133"/>
        <v>0</v>
      </c>
      <c r="Q76" s="72">
        <f t="shared" si="134"/>
        <v>0</v>
      </c>
      <c r="R76" s="72">
        <f t="shared" si="135"/>
        <v>0</v>
      </c>
      <c r="S76" s="72">
        <f t="shared" si="136"/>
        <v>0</v>
      </c>
      <c r="T76" s="72">
        <f t="shared" si="137"/>
        <v>0</v>
      </c>
      <c r="U76" s="72">
        <f t="shared" si="138"/>
        <v>0</v>
      </c>
      <c r="V76" s="72">
        <f t="shared" si="139"/>
        <v>0</v>
      </c>
      <c r="W76" s="72">
        <f t="shared" si="140"/>
        <v>0</v>
      </c>
      <c r="X76" s="72">
        <f t="shared" si="141"/>
        <v>0</v>
      </c>
      <c r="Y76" s="72">
        <f t="shared" si="142"/>
        <v>0</v>
      </c>
      <c r="Z76" s="72">
        <f t="shared" si="143"/>
        <v>0</v>
      </c>
      <c r="AA76" s="72">
        <f t="shared" si="144"/>
        <v>0</v>
      </c>
      <c r="AB76" s="72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73"/>
      <c r="EQ76" s="73"/>
      <c r="ER76" s="73"/>
      <c r="ES76" s="73"/>
      <c r="ET76" s="73"/>
      <c r="EU76" s="73"/>
      <c r="EV76" s="73"/>
      <c r="EW76" s="73"/>
      <c r="EX76" s="73"/>
      <c r="EY76" s="73"/>
      <c r="EZ76" s="73"/>
      <c r="FA76" s="73"/>
      <c r="FB76" s="73"/>
      <c r="FC76" s="73"/>
      <c r="FD76" s="73"/>
      <c r="FE76" s="73"/>
      <c r="FF76" s="73"/>
      <c r="FG76" s="73"/>
      <c r="FH76" s="73"/>
      <c r="FI76" s="73"/>
      <c r="FJ76" s="73"/>
      <c r="FK76" s="73"/>
      <c r="FL76" s="73"/>
      <c r="FM76" s="73"/>
      <c r="FN76" s="73"/>
      <c r="FO76" s="73"/>
      <c r="FP76" s="73"/>
      <c r="FQ76" s="73"/>
      <c r="FR76" s="73"/>
      <c r="FS76" s="73"/>
      <c r="FT76" s="73"/>
      <c r="FU76" s="73"/>
      <c r="FV76" s="73"/>
      <c r="FW76" s="73"/>
      <c r="FX76" s="73"/>
      <c r="FY76" s="73"/>
      <c r="FZ76" s="73"/>
      <c r="GA76" s="73"/>
      <c r="GB76" s="73"/>
      <c r="GC76" s="73"/>
      <c r="GD76" s="73"/>
      <c r="GE76" s="73"/>
      <c r="GF76" s="73"/>
      <c r="GG76" s="73"/>
      <c r="GH76" s="73"/>
      <c r="GI76" s="73"/>
      <c r="GJ76" s="73"/>
      <c r="GK76" s="73"/>
      <c r="GL76" s="73"/>
      <c r="GM76" s="73"/>
      <c r="GN76" s="73"/>
      <c r="GO76" s="73"/>
      <c r="GP76" s="73"/>
      <c r="GQ76" s="73"/>
      <c r="GR76" s="73"/>
      <c r="GS76" s="73"/>
      <c r="GT76" s="73"/>
      <c r="GU76" s="73"/>
      <c r="GV76" s="73"/>
      <c r="GW76" s="73"/>
      <c r="GX76" s="73"/>
      <c r="GY76" s="73"/>
      <c r="GZ76" s="73"/>
      <c r="HA76" s="73"/>
      <c r="HB76" s="73"/>
      <c r="HC76" s="73"/>
      <c r="HD76" s="73"/>
      <c r="HE76" s="73"/>
      <c r="HF76" s="73"/>
      <c r="HG76" s="73"/>
      <c r="HH76" s="73"/>
      <c r="HI76" s="73"/>
      <c r="HJ76" s="73"/>
      <c r="HK76" s="73"/>
      <c r="HL76" s="73"/>
      <c r="HM76" s="73"/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  <c r="IB76" s="73"/>
      <c r="IC76" s="73"/>
      <c r="ID76" s="73"/>
      <c r="IE76" s="73"/>
      <c r="IF76" s="73"/>
      <c r="IG76" s="73"/>
      <c r="IH76" s="73"/>
      <c r="II76" s="73"/>
      <c r="IJ76" s="73"/>
      <c r="IK76" s="73"/>
      <c r="IL76" s="73"/>
      <c r="IM76" s="73"/>
      <c r="IN76" s="73"/>
      <c r="IO76" s="73"/>
      <c r="IP76" s="73"/>
      <c r="IQ76" s="73"/>
      <c r="IR76" s="73"/>
      <c r="IS76" s="73"/>
      <c r="IT76" s="73"/>
      <c r="IU76" s="73"/>
      <c r="IV76" s="73"/>
      <c r="IW76" s="73"/>
      <c r="IX76" s="73"/>
      <c r="IY76" s="73"/>
      <c r="IZ76" s="73"/>
      <c r="JA76" s="73"/>
      <c r="JB76" s="73"/>
      <c r="JC76" s="73"/>
      <c r="JD76" s="73"/>
      <c r="JE76" s="73"/>
      <c r="JF76" s="73"/>
      <c r="JG76" s="73"/>
      <c r="JH76" s="73"/>
      <c r="JI76" s="73"/>
      <c r="JJ76" s="73"/>
      <c r="JK76" s="73"/>
      <c r="JL76" s="73"/>
      <c r="JM76" s="73"/>
      <c r="JN76" s="73"/>
      <c r="JO76" s="73"/>
      <c r="JP76" s="73"/>
      <c r="JQ76" s="73"/>
      <c r="JR76" s="73"/>
      <c r="JS76" s="73"/>
      <c r="JT76" s="73"/>
      <c r="JU76" s="73"/>
      <c r="JV76" s="73"/>
      <c r="JW76" s="73"/>
      <c r="JX76" s="73"/>
      <c r="JY76" s="73"/>
      <c r="JZ76" s="73"/>
      <c r="KA76" s="73"/>
      <c r="KB76" s="73"/>
      <c r="KC76" s="73"/>
      <c r="KD76" s="73"/>
      <c r="KE76" s="73"/>
      <c r="KF76" s="73"/>
      <c r="KG76" s="73"/>
      <c r="KH76" s="73"/>
      <c r="KI76" s="73"/>
      <c r="KJ76" s="73"/>
      <c r="KK76" s="73"/>
      <c r="KL76" s="73"/>
      <c r="KM76" s="73"/>
      <c r="KN76" s="73"/>
      <c r="KO76" s="73"/>
      <c r="KP76" s="73"/>
      <c r="KQ76" s="73"/>
      <c r="KR76" s="73"/>
      <c r="KS76" s="73"/>
      <c r="KT76" s="73"/>
      <c r="KU76" s="73"/>
      <c r="KV76" s="73"/>
      <c r="KW76" s="73"/>
      <c r="KX76" s="73"/>
      <c r="KY76" s="73"/>
      <c r="KZ76" s="73"/>
      <c r="LA76" s="73"/>
      <c r="LB76" s="73"/>
      <c r="LC76" s="73"/>
      <c r="LD76" s="73"/>
      <c r="LE76" s="73"/>
      <c r="LF76" s="73"/>
      <c r="LG76" s="73"/>
      <c r="LH76" s="73"/>
      <c r="LI76" s="73"/>
      <c r="LJ76" s="73"/>
      <c r="LK76" s="73"/>
      <c r="LL76" s="73"/>
      <c r="LM76" s="73"/>
      <c r="LN76" s="73"/>
      <c r="LO76" s="73"/>
      <c r="LP76" s="73"/>
      <c r="LQ76" s="73"/>
      <c r="LR76" s="73"/>
      <c r="LS76" s="73"/>
      <c r="LT76" s="73"/>
      <c r="LU76" s="73"/>
      <c r="LV76" s="73"/>
      <c r="LW76" s="73"/>
      <c r="LX76" s="73"/>
      <c r="LY76" s="73"/>
      <c r="LZ76" s="73"/>
      <c r="MA76" s="73"/>
      <c r="MB76" s="73"/>
      <c r="MC76" s="73"/>
      <c r="MD76" s="73"/>
      <c r="ME76" s="73"/>
      <c r="MF76" s="73"/>
      <c r="MG76" s="73"/>
      <c r="MH76" s="73"/>
      <c r="MI76" s="73"/>
      <c r="MJ76" s="73"/>
      <c r="MK76" s="73"/>
      <c r="ML76" s="73"/>
      <c r="MM76" s="73"/>
      <c r="MN76" s="73"/>
      <c r="MO76" s="73"/>
      <c r="MP76" s="73"/>
      <c r="MQ76" s="73"/>
      <c r="MR76" s="73"/>
      <c r="MS76" s="73"/>
      <c r="MT76" s="73"/>
      <c r="MU76" s="73"/>
      <c r="MV76" s="73"/>
      <c r="MW76" s="73"/>
      <c r="MX76" s="73"/>
      <c r="MY76" s="73"/>
      <c r="MZ76" s="73"/>
      <c r="NA76" s="73"/>
      <c r="NB76" s="73"/>
      <c r="NC76" s="73"/>
      <c r="ND76" s="73"/>
      <c r="NE76" s="73"/>
      <c r="NF76" s="73"/>
      <c r="NG76" s="73"/>
      <c r="NH76" s="73"/>
      <c r="NI76" s="73"/>
      <c r="NJ76" s="73"/>
      <c r="NK76" s="73"/>
      <c r="NL76" s="73"/>
      <c r="NM76" s="73"/>
      <c r="NN76" s="73"/>
      <c r="NO76" s="73"/>
      <c r="NP76" s="73"/>
      <c r="NQ76" s="73"/>
      <c r="NR76" s="73"/>
      <c r="NS76" s="73"/>
      <c r="NT76" s="73"/>
      <c r="NU76" s="73"/>
      <c r="NV76" s="73"/>
      <c r="NW76" s="73"/>
      <c r="NX76" s="73"/>
      <c r="NY76" s="73"/>
      <c r="NZ76" s="73"/>
      <c r="OA76" s="73"/>
      <c r="OB76" s="73"/>
      <c r="OC76" s="73"/>
      <c r="OD76" s="73"/>
      <c r="OE76" s="73"/>
      <c r="OF76" s="73"/>
      <c r="OG76" s="73"/>
      <c r="OH76" s="73"/>
      <c r="OI76" s="73"/>
      <c r="OJ76" s="73"/>
      <c r="OK76" s="73"/>
      <c r="OL76" s="73"/>
      <c r="OM76" s="73"/>
      <c r="ON76" s="73"/>
      <c r="OO76" s="73"/>
      <c r="OP76" s="73"/>
      <c r="OQ76" s="73"/>
      <c r="OR76" s="73"/>
      <c r="OS76" s="73"/>
      <c r="OT76" s="73"/>
      <c r="OU76" s="73"/>
      <c r="OV76" s="73"/>
      <c r="OW76" s="73"/>
      <c r="OX76" s="73"/>
      <c r="OY76" s="73"/>
      <c r="OZ76" s="73"/>
      <c r="PA76" s="73"/>
      <c r="PB76" s="73"/>
      <c r="PC76" s="73"/>
      <c r="PD76" s="73"/>
      <c r="PE76" s="73"/>
      <c r="PF76" s="73"/>
      <c r="PG76" s="73"/>
      <c r="PH76" s="73"/>
      <c r="PI76" s="73"/>
      <c r="PJ76" s="73"/>
      <c r="PK76" s="73"/>
      <c r="PL76" s="73"/>
      <c r="PM76" s="73"/>
      <c r="PN76" s="73"/>
      <c r="PO76" s="73"/>
      <c r="PP76" s="73"/>
      <c r="PQ76" s="73"/>
      <c r="PR76" s="73"/>
      <c r="PS76" s="73"/>
      <c r="PT76" s="73"/>
      <c r="PU76" s="73"/>
      <c r="PV76" s="73"/>
      <c r="PW76" s="73"/>
      <c r="PX76" s="73"/>
      <c r="PY76" s="73"/>
      <c r="PZ76" s="73"/>
      <c r="QA76" s="73"/>
      <c r="QB76" s="73"/>
      <c r="QC76" s="73"/>
      <c r="QD76" s="73"/>
      <c r="QE76" s="73"/>
      <c r="QF76" s="73"/>
      <c r="QG76" s="73"/>
      <c r="QH76" s="73"/>
      <c r="QI76" s="73"/>
      <c r="QJ76" s="73"/>
      <c r="QK76" s="73"/>
      <c r="QL76" s="73"/>
      <c r="QM76" s="73"/>
      <c r="QN76" s="73"/>
      <c r="QO76" s="73"/>
      <c r="QP76" s="73"/>
      <c r="QQ76" s="73"/>
      <c r="QR76" s="73"/>
      <c r="QS76" s="73"/>
      <c r="QT76" s="73"/>
      <c r="QU76" s="73"/>
      <c r="QV76" s="73"/>
      <c r="QW76" s="73"/>
      <c r="QX76" s="73"/>
      <c r="QY76" s="73"/>
      <c r="QZ76" s="73"/>
      <c r="RA76" s="73"/>
      <c r="RB76" s="73"/>
      <c r="RC76" s="73"/>
      <c r="RD76" s="73"/>
      <c r="RE76" s="73"/>
      <c r="RF76" s="73"/>
      <c r="RG76" s="73"/>
      <c r="RH76" s="73"/>
      <c r="RI76" s="73"/>
      <c r="RJ76" s="73"/>
      <c r="RK76" s="73"/>
      <c r="RL76" s="73"/>
      <c r="RM76" s="73"/>
      <c r="RN76" s="73"/>
      <c r="RO76" s="73"/>
      <c r="RP76" s="73"/>
      <c r="RQ76" s="73"/>
      <c r="RR76" s="73"/>
      <c r="RS76" s="73"/>
      <c r="RT76" s="73"/>
      <c r="RU76" s="73"/>
      <c r="RV76" s="73"/>
      <c r="RW76" s="73"/>
      <c r="RX76" s="73"/>
      <c r="RY76" s="73"/>
      <c r="RZ76" s="73"/>
      <c r="SA76" s="73"/>
      <c r="SB76" s="73"/>
      <c r="SC76" s="73"/>
      <c r="SD76" s="73"/>
      <c r="SE76" s="73"/>
      <c r="SF76" s="73"/>
      <c r="SG76" s="73"/>
      <c r="SH76" s="73"/>
      <c r="SI76" s="73"/>
      <c r="SJ76" s="73"/>
      <c r="SK76" s="73"/>
      <c r="SL76" s="73"/>
      <c r="SM76" s="73"/>
      <c r="SN76" s="73"/>
      <c r="SO76" s="73"/>
      <c r="SP76" s="73"/>
      <c r="SQ76" s="73"/>
      <c r="SR76" s="73"/>
      <c r="SS76" s="73"/>
      <c r="ST76" s="73"/>
      <c r="SU76" s="73"/>
      <c r="SV76" s="73"/>
      <c r="SW76" s="73"/>
      <c r="SX76" s="73"/>
      <c r="SY76" s="73"/>
    </row>
    <row r="77" spans="1:519">
      <c r="A77" s="71" t="s">
        <v>163</v>
      </c>
      <c r="B77" s="72">
        <f t="shared" si="119"/>
        <v>0</v>
      </c>
      <c r="C77" s="72">
        <f t="shared" si="120"/>
        <v>0</v>
      </c>
      <c r="D77" s="72">
        <f t="shared" si="121"/>
        <v>0</v>
      </c>
      <c r="E77" s="72">
        <f t="shared" si="122"/>
        <v>0</v>
      </c>
      <c r="F77" s="72">
        <f t="shared" si="123"/>
        <v>0</v>
      </c>
      <c r="G77" s="72">
        <f t="shared" si="124"/>
        <v>0</v>
      </c>
      <c r="H77" s="72">
        <f t="shared" si="125"/>
        <v>0</v>
      </c>
      <c r="I77" s="72">
        <f t="shared" si="126"/>
        <v>0</v>
      </c>
      <c r="J77" s="72">
        <f t="shared" si="127"/>
        <v>0</v>
      </c>
      <c r="K77" s="72">
        <f t="shared" si="128"/>
        <v>0</v>
      </c>
      <c r="L77" s="72">
        <f t="shared" si="129"/>
        <v>0</v>
      </c>
      <c r="M77" s="72">
        <f t="shared" si="130"/>
        <v>0</v>
      </c>
      <c r="N77" s="72">
        <f t="shared" si="131"/>
        <v>0</v>
      </c>
      <c r="O77" s="72">
        <f t="shared" si="132"/>
        <v>0</v>
      </c>
      <c r="P77" s="72">
        <f t="shared" si="133"/>
        <v>0</v>
      </c>
      <c r="Q77" s="72">
        <f t="shared" si="134"/>
        <v>0</v>
      </c>
      <c r="R77" s="72">
        <f t="shared" si="135"/>
        <v>0</v>
      </c>
      <c r="S77" s="72">
        <f t="shared" si="136"/>
        <v>0</v>
      </c>
      <c r="T77" s="72">
        <f t="shared" si="137"/>
        <v>0</v>
      </c>
      <c r="U77" s="72">
        <f t="shared" si="138"/>
        <v>0</v>
      </c>
      <c r="V77" s="72">
        <f t="shared" si="139"/>
        <v>0</v>
      </c>
      <c r="W77" s="72">
        <f t="shared" si="140"/>
        <v>0</v>
      </c>
      <c r="X77" s="72">
        <f t="shared" si="141"/>
        <v>0</v>
      </c>
      <c r="Y77" s="72">
        <f t="shared" si="142"/>
        <v>0</v>
      </c>
      <c r="Z77" s="72">
        <f t="shared" si="143"/>
        <v>0</v>
      </c>
      <c r="AA77" s="72">
        <f t="shared" si="144"/>
        <v>0</v>
      </c>
      <c r="AB77" s="72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73"/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J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X77" s="73"/>
      <c r="JY77" s="73"/>
      <c r="JZ77" s="73"/>
      <c r="KA77" s="73"/>
      <c r="KB77" s="73"/>
      <c r="KC77" s="73"/>
      <c r="KD77" s="73"/>
      <c r="KE77" s="73"/>
      <c r="KF77" s="73"/>
      <c r="KG77" s="73"/>
      <c r="KH77" s="73"/>
      <c r="KI77" s="73"/>
      <c r="KJ77" s="73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  <c r="OL77" s="73"/>
      <c r="OM77" s="73"/>
      <c r="ON77" s="73"/>
      <c r="OO77" s="73"/>
      <c r="OP77" s="73"/>
      <c r="OQ77" s="73"/>
      <c r="OR77" s="73"/>
      <c r="OS77" s="73"/>
      <c r="OT77" s="73"/>
      <c r="OU77" s="73"/>
      <c r="OV77" s="73"/>
      <c r="OW77" s="73"/>
      <c r="OX77" s="73"/>
      <c r="OY77" s="73"/>
      <c r="OZ77" s="73"/>
      <c r="PA77" s="73"/>
      <c r="PB77" s="73"/>
      <c r="PC77" s="73"/>
      <c r="PD77" s="73"/>
      <c r="PE77" s="73"/>
      <c r="PF77" s="73"/>
      <c r="PG77" s="73"/>
      <c r="PH77" s="73"/>
      <c r="PI77" s="73"/>
      <c r="PJ77" s="73"/>
      <c r="PK77" s="73"/>
      <c r="PL77" s="73"/>
      <c r="PM77" s="73"/>
      <c r="PN77" s="73"/>
      <c r="PO77" s="73"/>
      <c r="PP77" s="73"/>
      <c r="PQ77" s="73"/>
      <c r="PR77" s="73"/>
      <c r="PS77" s="73"/>
      <c r="PT77" s="73"/>
      <c r="PU77" s="73"/>
      <c r="PV77" s="73"/>
      <c r="PW77" s="73"/>
      <c r="PX77" s="73"/>
      <c r="PY77" s="73"/>
      <c r="PZ77" s="73"/>
      <c r="QA77" s="73"/>
      <c r="QB77" s="73"/>
      <c r="QC77" s="73"/>
      <c r="QD77" s="73"/>
      <c r="QE77" s="73"/>
      <c r="QF77" s="73"/>
      <c r="QG77" s="73"/>
      <c r="QH77" s="73"/>
      <c r="QI77" s="73"/>
      <c r="QJ77" s="73"/>
      <c r="QK77" s="73"/>
      <c r="QL77" s="73"/>
      <c r="QM77" s="73"/>
      <c r="QN77" s="73"/>
      <c r="QO77" s="73"/>
      <c r="QP77" s="73"/>
      <c r="QQ77" s="73"/>
      <c r="QR77" s="73"/>
      <c r="QS77" s="73"/>
      <c r="QT77" s="73"/>
      <c r="QU77" s="73"/>
      <c r="QV77" s="73"/>
      <c r="QW77" s="73"/>
      <c r="QX77" s="73"/>
      <c r="QY77" s="73"/>
      <c r="QZ77" s="73"/>
      <c r="RA77" s="73"/>
      <c r="RB77" s="73"/>
      <c r="RC77" s="73"/>
      <c r="RD77" s="73"/>
      <c r="RE77" s="73"/>
      <c r="RF77" s="73"/>
      <c r="RG77" s="73"/>
      <c r="RH77" s="73"/>
      <c r="RI77" s="73"/>
      <c r="RJ77" s="73"/>
      <c r="RK77" s="73"/>
      <c r="RL77" s="73"/>
      <c r="RM77" s="73"/>
      <c r="RN77" s="73"/>
      <c r="RO77" s="73"/>
      <c r="RP77" s="73"/>
      <c r="RQ77" s="73"/>
      <c r="RR77" s="73"/>
      <c r="RS77" s="73"/>
      <c r="RT77" s="73"/>
      <c r="RU77" s="73"/>
      <c r="RV77" s="73"/>
      <c r="RW77" s="73"/>
      <c r="RX77" s="73"/>
      <c r="RY77" s="73"/>
      <c r="RZ77" s="73"/>
      <c r="SA77" s="73"/>
      <c r="SB77" s="73"/>
      <c r="SC77" s="73"/>
      <c r="SD77" s="73"/>
      <c r="SE77" s="73"/>
      <c r="SF77" s="73"/>
      <c r="SG77" s="73"/>
      <c r="SH77" s="73"/>
      <c r="SI77" s="73"/>
      <c r="SJ77" s="73"/>
      <c r="SK77" s="73"/>
      <c r="SL77" s="73"/>
      <c r="SM77" s="73"/>
      <c r="SN77" s="73"/>
      <c r="SO77" s="73"/>
      <c r="SP77" s="73"/>
      <c r="SQ77" s="73"/>
      <c r="SR77" s="73"/>
      <c r="SS77" s="73"/>
      <c r="ST77" s="73"/>
      <c r="SU77" s="73"/>
      <c r="SV77" s="73"/>
      <c r="SW77" s="73"/>
      <c r="SX77" s="73"/>
      <c r="SY77" s="73"/>
    </row>
    <row r="78" spans="1:519">
      <c r="A78" s="71" t="s">
        <v>164</v>
      </c>
      <c r="B78" s="72">
        <f t="shared" si="119"/>
        <v>0</v>
      </c>
      <c r="C78" s="72">
        <f t="shared" si="120"/>
        <v>0</v>
      </c>
      <c r="D78" s="72">
        <f t="shared" si="121"/>
        <v>0</v>
      </c>
      <c r="E78" s="72">
        <f t="shared" si="122"/>
        <v>0</v>
      </c>
      <c r="F78" s="72">
        <f t="shared" si="123"/>
        <v>0</v>
      </c>
      <c r="G78" s="72">
        <f t="shared" si="124"/>
        <v>0</v>
      </c>
      <c r="H78" s="72">
        <f t="shared" si="125"/>
        <v>0</v>
      </c>
      <c r="I78" s="72">
        <f t="shared" si="126"/>
        <v>0</v>
      </c>
      <c r="J78" s="72">
        <f t="shared" si="127"/>
        <v>0</v>
      </c>
      <c r="K78" s="72">
        <f t="shared" si="128"/>
        <v>0</v>
      </c>
      <c r="L78" s="72">
        <f t="shared" si="129"/>
        <v>0</v>
      </c>
      <c r="M78" s="72">
        <f t="shared" si="130"/>
        <v>0</v>
      </c>
      <c r="N78" s="72">
        <f t="shared" si="131"/>
        <v>0</v>
      </c>
      <c r="O78" s="72">
        <f t="shared" si="132"/>
        <v>0</v>
      </c>
      <c r="P78" s="72">
        <f t="shared" si="133"/>
        <v>0</v>
      </c>
      <c r="Q78" s="72">
        <f t="shared" si="134"/>
        <v>0</v>
      </c>
      <c r="R78" s="72">
        <f t="shared" si="135"/>
        <v>0</v>
      </c>
      <c r="S78" s="72">
        <f t="shared" si="136"/>
        <v>0</v>
      </c>
      <c r="T78" s="72">
        <f t="shared" si="137"/>
        <v>0</v>
      </c>
      <c r="U78" s="72">
        <f t="shared" si="138"/>
        <v>0</v>
      </c>
      <c r="V78" s="72">
        <f t="shared" si="139"/>
        <v>0</v>
      </c>
      <c r="W78" s="72">
        <f t="shared" si="140"/>
        <v>0</v>
      </c>
      <c r="X78" s="72">
        <f t="shared" si="141"/>
        <v>0</v>
      </c>
      <c r="Y78" s="72">
        <f t="shared" si="142"/>
        <v>0</v>
      </c>
      <c r="Z78" s="72">
        <f t="shared" si="143"/>
        <v>0</v>
      </c>
      <c r="AA78" s="72">
        <f t="shared" si="144"/>
        <v>0</v>
      </c>
      <c r="AB78" s="72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73"/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  <c r="JF78" s="73"/>
      <c r="JG78" s="73"/>
      <c r="JH78" s="73"/>
      <c r="JI78" s="73"/>
      <c r="JJ78" s="73"/>
      <c r="JK78" s="73"/>
      <c r="JL78" s="73"/>
      <c r="JM78" s="73"/>
      <c r="JN78" s="73"/>
      <c r="JO78" s="73"/>
      <c r="JP78" s="73"/>
      <c r="JQ78" s="73"/>
      <c r="JR78" s="73"/>
      <c r="JS78" s="73"/>
      <c r="JT78" s="73"/>
      <c r="JU78" s="73"/>
      <c r="JV78" s="73"/>
      <c r="JW78" s="73"/>
      <c r="JX78" s="73"/>
      <c r="JY78" s="73"/>
      <c r="JZ78" s="73"/>
      <c r="KA78" s="73"/>
      <c r="KB78" s="73"/>
      <c r="KC78" s="73"/>
      <c r="KD78" s="73"/>
      <c r="KE78" s="73"/>
      <c r="KF78" s="73"/>
      <c r="KG78" s="73"/>
      <c r="KH78" s="73"/>
      <c r="KI78" s="73"/>
      <c r="KJ78" s="73"/>
      <c r="KK78" s="73"/>
      <c r="KL78" s="73"/>
      <c r="KM78" s="73"/>
      <c r="KN78" s="73"/>
      <c r="KO78" s="73"/>
      <c r="KP78" s="73"/>
      <c r="KQ78" s="73"/>
      <c r="KR78" s="73"/>
      <c r="KS78" s="73"/>
      <c r="KT78" s="73"/>
      <c r="KU78" s="73"/>
      <c r="KV78" s="73"/>
      <c r="KW78" s="73"/>
      <c r="KX78" s="73"/>
      <c r="KY78" s="73"/>
      <c r="KZ78" s="73"/>
      <c r="LA78" s="73"/>
      <c r="LB78" s="73"/>
      <c r="LC78" s="73"/>
      <c r="LD78" s="73"/>
      <c r="LE78" s="73"/>
      <c r="LF78" s="73"/>
      <c r="LG78" s="73"/>
      <c r="LH78" s="73"/>
      <c r="LI78" s="73"/>
      <c r="LJ78" s="73"/>
      <c r="LK78" s="73"/>
      <c r="LL78" s="73"/>
      <c r="LM78" s="73"/>
      <c r="LN78" s="73"/>
      <c r="LO78" s="73"/>
      <c r="LP78" s="73"/>
      <c r="LQ78" s="73"/>
      <c r="LR78" s="73"/>
      <c r="LS78" s="73"/>
      <c r="LT78" s="73"/>
      <c r="LU78" s="73"/>
      <c r="LV78" s="73"/>
      <c r="LW78" s="73"/>
      <c r="LX78" s="73"/>
      <c r="LY78" s="73"/>
      <c r="LZ78" s="73"/>
      <c r="MA78" s="73"/>
      <c r="MB78" s="73"/>
      <c r="MC78" s="73"/>
      <c r="MD78" s="73"/>
      <c r="ME78" s="73"/>
      <c r="MF78" s="73"/>
      <c r="MG78" s="73"/>
      <c r="MH78" s="73"/>
      <c r="MI78" s="73"/>
      <c r="MJ78" s="73"/>
      <c r="MK78" s="73"/>
      <c r="ML78" s="73"/>
      <c r="MM78" s="73"/>
      <c r="MN78" s="73"/>
      <c r="MO78" s="73"/>
      <c r="MP78" s="73"/>
      <c r="MQ78" s="73"/>
      <c r="MR78" s="73"/>
      <c r="MS78" s="73"/>
      <c r="MT78" s="73"/>
      <c r="MU78" s="73"/>
      <c r="MV78" s="73"/>
      <c r="MW78" s="73"/>
      <c r="MX78" s="73"/>
      <c r="MY78" s="73"/>
      <c r="MZ78" s="73"/>
      <c r="NA78" s="73"/>
      <c r="NB78" s="73"/>
      <c r="NC78" s="73"/>
      <c r="ND78" s="73"/>
      <c r="NE78" s="73"/>
      <c r="NF78" s="73"/>
      <c r="NG78" s="73"/>
      <c r="NH78" s="73"/>
      <c r="NI78" s="73"/>
      <c r="NJ78" s="73"/>
      <c r="NK78" s="73"/>
      <c r="NL78" s="73"/>
      <c r="NM78" s="73"/>
      <c r="NN78" s="73"/>
      <c r="NO78" s="73"/>
      <c r="NP78" s="73"/>
      <c r="NQ78" s="73"/>
      <c r="NR78" s="73"/>
      <c r="NS78" s="73"/>
      <c r="NT78" s="73"/>
      <c r="NU78" s="73"/>
      <c r="NV78" s="73"/>
      <c r="NW78" s="73"/>
      <c r="NX78" s="73"/>
      <c r="NY78" s="73"/>
      <c r="NZ78" s="73"/>
      <c r="OA78" s="73"/>
      <c r="OB78" s="73"/>
      <c r="OC78" s="73"/>
      <c r="OD78" s="73"/>
      <c r="OE78" s="73"/>
      <c r="OF78" s="73"/>
      <c r="OG78" s="73"/>
      <c r="OH78" s="73"/>
      <c r="OI78" s="73"/>
      <c r="OJ78" s="73"/>
      <c r="OK78" s="73"/>
      <c r="OL78" s="73"/>
      <c r="OM78" s="73"/>
      <c r="ON78" s="73"/>
      <c r="OO78" s="73"/>
      <c r="OP78" s="73"/>
      <c r="OQ78" s="73"/>
      <c r="OR78" s="73"/>
      <c r="OS78" s="73"/>
      <c r="OT78" s="73"/>
      <c r="OU78" s="73"/>
      <c r="OV78" s="73"/>
      <c r="OW78" s="73"/>
      <c r="OX78" s="73"/>
      <c r="OY78" s="73"/>
      <c r="OZ78" s="73"/>
      <c r="PA78" s="73"/>
      <c r="PB78" s="73"/>
      <c r="PC78" s="73"/>
      <c r="PD78" s="73"/>
      <c r="PE78" s="73"/>
      <c r="PF78" s="73"/>
      <c r="PG78" s="73"/>
      <c r="PH78" s="73"/>
      <c r="PI78" s="73"/>
      <c r="PJ78" s="73"/>
      <c r="PK78" s="73"/>
      <c r="PL78" s="73"/>
      <c r="PM78" s="73"/>
      <c r="PN78" s="73"/>
      <c r="PO78" s="73"/>
      <c r="PP78" s="73"/>
      <c r="PQ78" s="73"/>
      <c r="PR78" s="73"/>
      <c r="PS78" s="73"/>
      <c r="PT78" s="73"/>
      <c r="PU78" s="73"/>
      <c r="PV78" s="73"/>
      <c r="PW78" s="73"/>
      <c r="PX78" s="73"/>
      <c r="PY78" s="73"/>
      <c r="PZ78" s="73"/>
      <c r="QA78" s="73"/>
      <c r="QB78" s="73"/>
      <c r="QC78" s="73"/>
      <c r="QD78" s="73"/>
      <c r="QE78" s="73"/>
      <c r="QF78" s="73"/>
      <c r="QG78" s="73"/>
      <c r="QH78" s="73"/>
      <c r="QI78" s="73"/>
      <c r="QJ78" s="73"/>
      <c r="QK78" s="73"/>
      <c r="QL78" s="73"/>
      <c r="QM78" s="73"/>
      <c r="QN78" s="73"/>
      <c r="QO78" s="73"/>
      <c r="QP78" s="73"/>
      <c r="QQ78" s="73"/>
      <c r="QR78" s="73"/>
      <c r="QS78" s="73"/>
      <c r="QT78" s="73"/>
      <c r="QU78" s="73"/>
      <c r="QV78" s="73"/>
      <c r="QW78" s="73"/>
      <c r="QX78" s="73"/>
      <c r="QY78" s="73"/>
      <c r="QZ78" s="73"/>
      <c r="RA78" s="73"/>
      <c r="RB78" s="73"/>
      <c r="RC78" s="73"/>
      <c r="RD78" s="73"/>
      <c r="RE78" s="73"/>
      <c r="RF78" s="73"/>
      <c r="RG78" s="73"/>
      <c r="RH78" s="73"/>
      <c r="RI78" s="73"/>
      <c r="RJ78" s="73"/>
      <c r="RK78" s="73"/>
      <c r="RL78" s="73"/>
      <c r="RM78" s="73"/>
      <c r="RN78" s="73"/>
      <c r="RO78" s="73"/>
      <c r="RP78" s="73"/>
      <c r="RQ78" s="73"/>
      <c r="RR78" s="73"/>
      <c r="RS78" s="73"/>
      <c r="RT78" s="73"/>
      <c r="RU78" s="73"/>
      <c r="RV78" s="73"/>
      <c r="RW78" s="73"/>
      <c r="RX78" s="73"/>
      <c r="RY78" s="73"/>
      <c r="RZ78" s="73"/>
      <c r="SA78" s="73"/>
      <c r="SB78" s="73"/>
      <c r="SC78" s="73"/>
      <c r="SD78" s="73"/>
      <c r="SE78" s="73"/>
      <c r="SF78" s="73"/>
      <c r="SG78" s="73"/>
      <c r="SH78" s="73"/>
      <c r="SI78" s="73"/>
      <c r="SJ78" s="73"/>
      <c r="SK78" s="73"/>
      <c r="SL78" s="73"/>
      <c r="SM78" s="73"/>
      <c r="SN78" s="73"/>
      <c r="SO78" s="73"/>
      <c r="SP78" s="73"/>
      <c r="SQ78" s="73"/>
      <c r="SR78" s="73"/>
      <c r="SS78" s="73"/>
      <c r="ST78" s="73"/>
      <c r="SU78" s="73"/>
      <c r="SV78" s="73"/>
      <c r="SW78" s="73"/>
      <c r="SX78" s="73"/>
      <c r="SY78" s="73"/>
    </row>
    <row r="79" spans="1:519">
      <c r="A79" s="71" t="s">
        <v>165</v>
      </c>
      <c r="B79" s="72">
        <f t="shared" si="119"/>
        <v>0.217942632</v>
      </c>
      <c r="C79" s="72">
        <f t="shared" si="120"/>
        <v>3.3471279832500005</v>
      </c>
      <c r="D79" s="72">
        <f t="shared" si="121"/>
        <v>0.23278446225000002</v>
      </c>
      <c r="E79" s="72">
        <f t="shared" si="122"/>
        <v>6.2319939749999999E-3</v>
      </c>
      <c r="F79" s="72">
        <f t="shared" si="123"/>
        <v>2.8423876499999997E-2</v>
      </c>
      <c r="G79" s="72">
        <f t="shared" si="124"/>
        <v>7.4012310000000003E-3</v>
      </c>
      <c r="H79" s="72">
        <f t="shared" si="125"/>
        <v>4.0502055599999996E-2</v>
      </c>
      <c r="I79" s="72">
        <f t="shared" si="126"/>
        <v>1.3030890750000002E-3</v>
      </c>
      <c r="J79" s="72">
        <f t="shared" si="127"/>
        <v>1.2519103499999999E-3</v>
      </c>
      <c r="K79" s="72">
        <f t="shared" si="128"/>
        <v>1.9084782761999999</v>
      </c>
      <c r="L79" s="72">
        <f t="shared" si="129"/>
        <v>6.6256764750000008E-3</v>
      </c>
      <c r="M79" s="72">
        <f t="shared" si="130"/>
        <v>1.9644756749999999E-2</v>
      </c>
      <c r="N79" s="72">
        <f t="shared" si="131"/>
        <v>0.84085070444999999</v>
      </c>
      <c r="O79" s="72">
        <f t="shared" si="132"/>
        <v>7.0075484999999995E-3</v>
      </c>
      <c r="P79" s="72">
        <f t="shared" si="133"/>
        <v>0.89597412809999999</v>
      </c>
      <c r="Q79" s="72">
        <f t="shared" si="134"/>
        <v>7.9130182500000007E-3</v>
      </c>
      <c r="R79" s="72">
        <f t="shared" si="135"/>
        <v>2.8699454250000001E-3</v>
      </c>
      <c r="S79" s="72">
        <f t="shared" si="136"/>
        <v>0</v>
      </c>
      <c r="T79" s="72">
        <f t="shared" si="137"/>
        <v>7.4799674999999994E-4</v>
      </c>
      <c r="U79" s="72">
        <f t="shared" si="138"/>
        <v>1.3345836749999999E-2</v>
      </c>
      <c r="V79" s="72">
        <f t="shared" si="139"/>
        <v>0.69843212324999993</v>
      </c>
      <c r="W79" s="72">
        <f t="shared" si="140"/>
        <v>0</v>
      </c>
      <c r="X79" s="72">
        <f t="shared" si="141"/>
        <v>7.8736499999999994E-4</v>
      </c>
      <c r="Y79" s="72">
        <f t="shared" si="142"/>
        <v>3.28331205E-2</v>
      </c>
      <c r="Z79" s="72">
        <f t="shared" si="143"/>
        <v>0</v>
      </c>
      <c r="AA79" s="72">
        <f t="shared" si="144"/>
        <v>0</v>
      </c>
      <c r="AB79" s="72"/>
      <c r="AD79" s="73"/>
      <c r="AE79" s="73"/>
      <c r="AF79" s="73"/>
      <c r="AG79" s="73"/>
      <c r="AH79" s="73"/>
      <c r="AI79" s="73"/>
      <c r="AJ79" s="73"/>
      <c r="AK79" s="73"/>
      <c r="AL79" s="73">
        <v>1.417257</v>
      </c>
      <c r="AM79" s="73"/>
      <c r="AN79" s="73"/>
      <c r="AO79" s="73">
        <v>216.525375</v>
      </c>
      <c r="AP79" s="73"/>
      <c r="AQ79" s="73"/>
      <c r="AR79" s="73">
        <v>136.05667199999999</v>
      </c>
      <c r="AS79" s="73">
        <v>1136.640114</v>
      </c>
      <c r="AT79" s="73">
        <v>26.612936999999999</v>
      </c>
      <c r="AU79" s="73">
        <v>3.7399837499999999</v>
      </c>
      <c r="AV79" s="73"/>
      <c r="AW79" s="73"/>
      <c r="AX79" s="73">
        <v>2044.0782765000001</v>
      </c>
      <c r="AY79" s="73"/>
      <c r="AZ79" s="73"/>
      <c r="BA79" s="73"/>
      <c r="BB79" s="73"/>
      <c r="BC79" s="73"/>
      <c r="BD79" s="73"/>
      <c r="BE79" s="73">
        <v>216.525375</v>
      </c>
      <c r="BF79" s="73"/>
      <c r="BG79" s="73">
        <v>16.062246000000002</v>
      </c>
      <c r="BH79" s="73">
        <v>0.19684125</v>
      </c>
      <c r="BI79" s="73"/>
      <c r="BJ79" s="73"/>
      <c r="BK79" s="73"/>
      <c r="BL79" s="73"/>
      <c r="BM79" s="73"/>
      <c r="BN79" s="73"/>
      <c r="BO79" s="73">
        <v>0.79917547500000008</v>
      </c>
      <c r="BP79" s="73">
        <v>5.4328184999999998</v>
      </c>
      <c r="BQ79" s="73"/>
      <c r="BR79" s="73"/>
      <c r="BS79" s="73"/>
      <c r="BT79" s="73"/>
      <c r="BU79" s="73"/>
      <c r="BV79" s="73"/>
      <c r="BW79" s="73"/>
      <c r="BX79" s="73"/>
      <c r="BY79" s="73"/>
      <c r="BZ79" s="73">
        <v>5.7477644999999997</v>
      </c>
      <c r="CA79" s="73"/>
      <c r="CB79" s="73"/>
      <c r="CC79" s="73"/>
      <c r="CD79" s="73"/>
      <c r="CE79" s="73"/>
      <c r="CF79" s="73"/>
      <c r="CG79" s="73"/>
      <c r="CH79" s="73"/>
      <c r="CI79" s="73">
        <v>22.676112</v>
      </c>
      <c r="CJ79" s="73"/>
      <c r="CK79" s="73"/>
      <c r="CL79" s="73"/>
      <c r="CM79" s="73"/>
      <c r="CN79" s="73"/>
      <c r="CO79" s="73"/>
      <c r="CP79" s="73">
        <v>7.4012310000000001</v>
      </c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>
        <v>39.880037250000001</v>
      </c>
      <c r="DF79" s="73"/>
      <c r="DG79" s="73"/>
      <c r="DH79" s="73"/>
      <c r="DI79" s="73">
        <v>0.62201835000000005</v>
      </c>
      <c r="DJ79" s="73"/>
      <c r="DK79" s="73">
        <v>0.75980722500000009</v>
      </c>
      <c r="DL79" s="73"/>
      <c r="DM79" s="73"/>
      <c r="DN79" s="73"/>
      <c r="DO79" s="73"/>
      <c r="DP79" s="73"/>
      <c r="DQ79" s="73"/>
      <c r="DR79" s="73"/>
      <c r="DS79" s="73"/>
      <c r="DT79" s="73">
        <v>0.54328185000000007</v>
      </c>
      <c r="DU79" s="73"/>
      <c r="DV79" s="73"/>
      <c r="DW79" s="73"/>
      <c r="DX79" s="73"/>
      <c r="DY79" s="73"/>
      <c r="DZ79" s="73"/>
      <c r="EA79" s="73"/>
      <c r="EB79" s="73"/>
      <c r="EC79" s="73">
        <v>1.2519103499999999</v>
      </c>
      <c r="ED79" s="73"/>
      <c r="EE79" s="73"/>
      <c r="EF79" s="73"/>
      <c r="EG79" s="73"/>
      <c r="EH79" s="73"/>
      <c r="EI79" s="73"/>
      <c r="EJ79" s="73"/>
      <c r="EK79" s="73">
        <v>1905.4232999999999</v>
      </c>
      <c r="EL79" s="73">
        <v>0.77161770000000007</v>
      </c>
      <c r="EM79" s="73">
        <v>0.38974567500000001</v>
      </c>
      <c r="EN79" s="73"/>
      <c r="EO79" s="73">
        <v>0.287388225</v>
      </c>
      <c r="EP79" s="73">
        <v>0.62595517499999997</v>
      </c>
      <c r="EQ79" s="73"/>
      <c r="ER79" s="73">
        <v>0.98026942499999992</v>
      </c>
      <c r="ES79" s="73"/>
      <c r="ET79" s="73"/>
      <c r="EU79" s="73"/>
      <c r="EV79" s="73">
        <v>5.9052375000000004E-2</v>
      </c>
      <c r="EW79" s="73">
        <v>0.31888282499999998</v>
      </c>
      <c r="EX79" s="73"/>
      <c r="EY79" s="73">
        <v>1.259784</v>
      </c>
      <c r="EZ79" s="73">
        <v>4.3580652750000004</v>
      </c>
      <c r="FA79" s="73">
        <v>0.62989200000000001</v>
      </c>
      <c r="FB79" s="73"/>
      <c r="FC79" s="73"/>
      <c r="FD79" s="73"/>
      <c r="FE79" s="73"/>
      <c r="FF79" s="73">
        <v>0.89759610000000001</v>
      </c>
      <c r="FG79" s="73">
        <v>9.0546974999999996</v>
      </c>
      <c r="FH79" s="73"/>
      <c r="FI79" s="73"/>
      <c r="FJ79" s="73">
        <v>0.48029264999999999</v>
      </c>
      <c r="FK79" s="73"/>
      <c r="FL79" s="73"/>
      <c r="FM79" s="73">
        <v>9.2121705000000009</v>
      </c>
      <c r="FN79" s="73"/>
      <c r="FO79" s="73"/>
      <c r="FP79" s="73"/>
      <c r="FQ79" s="73"/>
      <c r="FR79" s="73">
        <v>0.43698757500000002</v>
      </c>
      <c r="FS79" s="73"/>
      <c r="FT79" s="73">
        <v>0.89365927499999998</v>
      </c>
      <c r="FU79" s="73"/>
      <c r="FV79" s="73">
        <v>0.71650214999999995</v>
      </c>
      <c r="FW79" s="73">
        <v>823.97747249999998</v>
      </c>
      <c r="FX79" s="73">
        <v>0.89759610000000001</v>
      </c>
      <c r="FY79" s="73"/>
      <c r="FZ79" s="73"/>
      <c r="GA79" s="73">
        <v>13.515120225</v>
      </c>
      <c r="GB79" s="73">
        <v>0.41336662499999999</v>
      </c>
      <c r="GC79" s="73"/>
      <c r="GD79" s="73">
        <v>0.85429102499999998</v>
      </c>
      <c r="GE79" s="73">
        <v>2.326663575</v>
      </c>
      <c r="GF79" s="73">
        <v>2.991987</v>
      </c>
      <c r="GG79" s="73"/>
      <c r="GH79" s="73"/>
      <c r="GI79" s="73"/>
      <c r="GJ79" s="73"/>
      <c r="GK79" s="73"/>
      <c r="GL79" s="73"/>
      <c r="GM79" s="73">
        <v>0.41336662499999999</v>
      </c>
      <c r="GN79" s="73">
        <v>0.421240275</v>
      </c>
      <c r="GO79" s="73"/>
      <c r="GP79" s="73"/>
      <c r="GQ79" s="73">
        <v>0.421240275</v>
      </c>
      <c r="GR79" s="73">
        <v>777.23554927500004</v>
      </c>
      <c r="GS79" s="73"/>
      <c r="GT79" s="73">
        <v>29.0537685</v>
      </c>
      <c r="GU79" s="73">
        <v>87.6337245</v>
      </c>
      <c r="GV79" s="73">
        <v>1.62984555</v>
      </c>
      <c r="GW79" s="73"/>
      <c r="GX79" s="73"/>
      <c r="GY79" s="73"/>
      <c r="GZ79" s="73"/>
      <c r="HA79" s="73"/>
      <c r="HB79" s="73"/>
      <c r="HC79" s="73"/>
      <c r="HD79" s="73">
        <v>7.9130182500000004</v>
      </c>
      <c r="HE79" s="73"/>
      <c r="HF79" s="73"/>
      <c r="HG79" s="73"/>
      <c r="HH79" s="73"/>
      <c r="HI79" s="73"/>
      <c r="HJ79" s="73"/>
      <c r="HK79" s="73"/>
      <c r="HL79" s="73"/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>
        <v>0.99601672500000005</v>
      </c>
      <c r="HX79" s="73">
        <v>0.93302752499999997</v>
      </c>
      <c r="HY79" s="73">
        <v>0.94090117500000003</v>
      </c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/>
      <c r="IK79" s="73"/>
      <c r="IL79" s="73"/>
      <c r="IM79" s="73">
        <v>0.74799674999999999</v>
      </c>
      <c r="IN79" s="73"/>
      <c r="IO79" s="73"/>
      <c r="IP79" s="73"/>
      <c r="IQ79" s="73"/>
      <c r="IR79" s="73"/>
      <c r="IS79" s="73"/>
      <c r="IT79" s="73"/>
      <c r="IU79" s="73"/>
      <c r="IV79" s="73"/>
      <c r="IW79" s="73"/>
      <c r="IX79" s="73"/>
      <c r="IY79" s="73"/>
      <c r="IZ79" s="73"/>
      <c r="JA79" s="73"/>
      <c r="JB79" s="73"/>
      <c r="JC79" s="73"/>
      <c r="JD79" s="73"/>
      <c r="JE79" s="73">
        <v>10.117640249999999</v>
      </c>
      <c r="JF79" s="73"/>
      <c r="JG79" s="73">
        <v>3.2281965000000001</v>
      </c>
      <c r="JH79" s="73"/>
      <c r="JI79" s="73"/>
      <c r="JJ79" s="73"/>
      <c r="JK79" s="73"/>
      <c r="JL79" s="73"/>
      <c r="JM79" s="73"/>
      <c r="JN79" s="73"/>
      <c r="JO79" s="73"/>
      <c r="JP79" s="73">
        <v>5.4721867499999997</v>
      </c>
      <c r="JQ79" s="73">
        <v>679.88967749999995</v>
      </c>
      <c r="JR79" s="73">
        <v>13.070259</v>
      </c>
      <c r="JS79" s="73"/>
      <c r="JT79" s="73"/>
      <c r="JU79" s="73"/>
      <c r="JV79" s="73"/>
      <c r="JW79" s="73"/>
      <c r="JX79" s="73"/>
      <c r="JY79" s="73"/>
      <c r="JZ79" s="73"/>
      <c r="KA79" s="73"/>
      <c r="KB79" s="73"/>
      <c r="KC79" s="73"/>
      <c r="KD79" s="73"/>
      <c r="KE79" s="73"/>
      <c r="KF79" s="73"/>
      <c r="KG79" s="73"/>
      <c r="KH79" s="73"/>
      <c r="KI79" s="73"/>
      <c r="KJ79" s="73"/>
      <c r="KK79" s="73"/>
      <c r="KL79" s="73"/>
      <c r="KM79" s="73"/>
      <c r="KN79" s="73"/>
      <c r="KO79" s="73">
        <v>0.78736499999999998</v>
      </c>
      <c r="KP79" s="73"/>
      <c r="KQ79" s="73"/>
      <c r="KR79" s="73"/>
      <c r="KS79" s="73"/>
      <c r="KT79" s="73"/>
      <c r="KU79" s="73"/>
      <c r="KV79" s="73"/>
      <c r="KW79" s="73"/>
      <c r="KX79" s="73"/>
      <c r="KY79" s="73"/>
      <c r="KZ79" s="73"/>
      <c r="LA79" s="73"/>
      <c r="LB79" s="73">
        <v>10.1570085</v>
      </c>
      <c r="LC79" s="73">
        <v>0.74799674999999999</v>
      </c>
      <c r="LD79" s="73">
        <v>21.928115250000001</v>
      </c>
      <c r="LE79" s="73"/>
      <c r="LF79" s="73"/>
      <c r="LG79" s="73"/>
      <c r="LH79" s="73"/>
      <c r="LI79" s="73"/>
      <c r="LJ79" s="73"/>
      <c r="LK79" s="73"/>
      <c r="LL79" s="73"/>
      <c r="LM79" s="73"/>
      <c r="LN79" s="73"/>
      <c r="LO79" s="73"/>
      <c r="LP79" s="73"/>
      <c r="LQ79" s="73"/>
      <c r="LR79" s="73"/>
      <c r="LS79" s="73"/>
      <c r="LT79" s="73"/>
      <c r="LU79" s="73"/>
      <c r="LV79" s="73"/>
      <c r="LW79" s="73"/>
      <c r="LX79" s="73"/>
      <c r="LY79" s="73"/>
      <c r="LZ79" s="73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  <c r="OL79" s="73"/>
      <c r="OM79" s="73"/>
      <c r="ON79" s="73"/>
      <c r="OO79" s="73"/>
      <c r="OP79" s="73"/>
      <c r="OQ79" s="73"/>
      <c r="OR79" s="73"/>
      <c r="OS79" s="73"/>
      <c r="OT79" s="73"/>
      <c r="OU79" s="73"/>
      <c r="OV79" s="73"/>
      <c r="OW79" s="73"/>
      <c r="OX79" s="73"/>
      <c r="OY79" s="73"/>
      <c r="OZ79" s="73"/>
      <c r="PA79" s="73"/>
      <c r="PB79" s="73"/>
      <c r="PC79" s="73"/>
      <c r="PD79" s="73"/>
      <c r="PE79" s="73"/>
      <c r="PF79" s="73"/>
      <c r="PG79" s="73"/>
      <c r="PH79" s="73"/>
      <c r="PI79" s="73"/>
      <c r="PJ79" s="73"/>
      <c r="PK79" s="73"/>
      <c r="PL79" s="73"/>
      <c r="PM79" s="73"/>
      <c r="PN79" s="73"/>
      <c r="PO79" s="73"/>
      <c r="PP79" s="73"/>
      <c r="PQ79" s="73"/>
      <c r="PR79" s="73"/>
      <c r="PS79" s="73"/>
      <c r="PT79" s="73"/>
      <c r="PU79" s="73"/>
      <c r="PV79" s="73"/>
      <c r="PW79" s="73"/>
      <c r="PX79" s="73"/>
      <c r="PY79" s="73"/>
      <c r="PZ79" s="73"/>
      <c r="QA79" s="73"/>
      <c r="QB79" s="73"/>
      <c r="QC79" s="73"/>
      <c r="QD79" s="73"/>
      <c r="QE79" s="73"/>
      <c r="QF79" s="73"/>
      <c r="QG79" s="73"/>
      <c r="QH79" s="73"/>
      <c r="QI79" s="73"/>
      <c r="QJ79" s="73"/>
      <c r="QK79" s="73"/>
      <c r="QL79" s="73"/>
      <c r="QM79" s="73"/>
      <c r="QN79" s="73"/>
      <c r="QO79" s="73"/>
      <c r="QP79" s="73"/>
      <c r="QQ79" s="73"/>
      <c r="QR79" s="73"/>
      <c r="QS79" s="73"/>
      <c r="QT79" s="73"/>
      <c r="QU79" s="73"/>
      <c r="QV79" s="73"/>
      <c r="QW79" s="73"/>
      <c r="QX79" s="73"/>
      <c r="QY79" s="73"/>
      <c r="QZ79" s="73"/>
      <c r="RA79" s="73"/>
      <c r="RB79" s="73"/>
      <c r="RC79" s="73"/>
      <c r="RD79" s="73"/>
      <c r="RE79" s="73"/>
      <c r="RF79" s="73"/>
      <c r="RG79" s="73"/>
      <c r="RH79" s="73"/>
      <c r="RI79" s="73"/>
      <c r="RJ79" s="73"/>
      <c r="RK79" s="73"/>
      <c r="RL79" s="73"/>
      <c r="RM79" s="73"/>
      <c r="RN79" s="73"/>
      <c r="RO79" s="73"/>
      <c r="RP79" s="73"/>
      <c r="RQ79" s="73"/>
      <c r="RR79" s="73"/>
      <c r="RS79" s="73"/>
      <c r="RT79" s="73"/>
      <c r="RU79" s="73"/>
      <c r="RV79" s="73"/>
      <c r="RW79" s="73"/>
      <c r="RX79" s="73"/>
      <c r="RY79" s="73"/>
      <c r="RZ79" s="73"/>
      <c r="SA79" s="73"/>
      <c r="SB79" s="73"/>
      <c r="SC79" s="73"/>
      <c r="SD79" s="73"/>
      <c r="SE79" s="73"/>
      <c r="SF79" s="73"/>
      <c r="SG79" s="73"/>
      <c r="SH79" s="73"/>
      <c r="SI79" s="73"/>
      <c r="SJ79" s="73"/>
      <c r="SK79" s="73"/>
      <c r="SL79" s="73"/>
      <c r="SM79" s="73"/>
      <c r="SN79" s="73"/>
      <c r="SO79" s="73"/>
      <c r="SP79" s="73"/>
      <c r="SQ79" s="73"/>
      <c r="SR79" s="73"/>
      <c r="SS79" s="73"/>
      <c r="ST79" s="73"/>
      <c r="SU79" s="73"/>
      <c r="SV79" s="73"/>
      <c r="SW79" s="73"/>
      <c r="SX79" s="73"/>
      <c r="SY79" s="73"/>
    </row>
    <row r="80" spans="1:519">
      <c r="A80" s="71" t="s">
        <v>166</v>
      </c>
      <c r="B80" s="72">
        <f t="shared" si="119"/>
        <v>0</v>
      </c>
      <c r="C80" s="72">
        <f t="shared" si="120"/>
        <v>0</v>
      </c>
      <c r="D80" s="72">
        <f t="shared" si="121"/>
        <v>0</v>
      </c>
      <c r="E80" s="72">
        <f t="shared" si="122"/>
        <v>0</v>
      </c>
      <c r="F80" s="72">
        <f t="shared" si="123"/>
        <v>0</v>
      </c>
      <c r="G80" s="72">
        <f t="shared" si="124"/>
        <v>0</v>
      </c>
      <c r="H80" s="72">
        <f t="shared" si="125"/>
        <v>0</v>
      </c>
      <c r="I80" s="72">
        <f t="shared" si="126"/>
        <v>0</v>
      </c>
      <c r="J80" s="72">
        <f t="shared" si="127"/>
        <v>0</v>
      </c>
      <c r="K80" s="72">
        <f t="shared" si="128"/>
        <v>0</v>
      </c>
      <c r="L80" s="72">
        <f t="shared" si="129"/>
        <v>0</v>
      </c>
      <c r="M80" s="72">
        <f t="shared" si="130"/>
        <v>0</v>
      </c>
      <c r="N80" s="72">
        <f t="shared" si="131"/>
        <v>0</v>
      </c>
      <c r="O80" s="72">
        <f t="shared" si="132"/>
        <v>0</v>
      </c>
      <c r="P80" s="72">
        <f t="shared" si="133"/>
        <v>0</v>
      </c>
      <c r="Q80" s="72">
        <f t="shared" si="134"/>
        <v>0</v>
      </c>
      <c r="R80" s="72">
        <f t="shared" si="135"/>
        <v>0</v>
      </c>
      <c r="S80" s="72">
        <f t="shared" si="136"/>
        <v>0</v>
      </c>
      <c r="T80" s="72">
        <f t="shared" si="137"/>
        <v>0</v>
      </c>
      <c r="U80" s="72">
        <f t="shared" si="138"/>
        <v>0</v>
      </c>
      <c r="V80" s="72">
        <f t="shared" si="139"/>
        <v>0</v>
      </c>
      <c r="W80" s="72">
        <f t="shared" si="140"/>
        <v>0</v>
      </c>
      <c r="X80" s="72">
        <f t="shared" si="141"/>
        <v>0</v>
      </c>
      <c r="Y80" s="72">
        <f t="shared" si="142"/>
        <v>0</v>
      </c>
      <c r="Z80" s="72">
        <f t="shared" si="143"/>
        <v>0</v>
      </c>
      <c r="AA80" s="72">
        <f t="shared" si="144"/>
        <v>0</v>
      </c>
      <c r="AB80" s="72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73"/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73"/>
      <c r="FS80" s="73"/>
      <c r="FT80" s="73"/>
      <c r="FU80" s="73"/>
      <c r="FV80" s="73"/>
      <c r="FW80" s="73"/>
      <c r="FX80" s="73"/>
      <c r="FY80" s="73"/>
      <c r="FZ80" s="73"/>
      <c r="GA80" s="73"/>
      <c r="GB80" s="73"/>
      <c r="GC80" s="73"/>
      <c r="GD80" s="73"/>
      <c r="GE80" s="73"/>
      <c r="GF80" s="73"/>
      <c r="GG80" s="73"/>
      <c r="GH80" s="73"/>
      <c r="GI80" s="73"/>
      <c r="GJ80" s="73"/>
      <c r="GK80" s="73"/>
      <c r="GL80" s="73"/>
      <c r="GM80" s="73"/>
      <c r="GN80" s="73"/>
      <c r="GO80" s="73"/>
      <c r="GP80" s="73"/>
      <c r="GQ80" s="73"/>
      <c r="GR80" s="73"/>
      <c r="GS80" s="73"/>
      <c r="GT80" s="73"/>
      <c r="GU80" s="73"/>
      <c r="GV80" s="73"/>
      <c r="GW80" s="73"/>
      <c r="GX80" s="73"/>
      <c r="GY80" s="73"/>
      <c r="GZ80" s="73"/>
      <c r="HA80" s="73"/>
      <c r="HB80" s="73"/>
      <c r="HC80" s="73"/>
      <c r="HD80" s="73"/>
      <c r="HE80" s="73"/>
      <c r="HF80" s="73"/>
      <c r="HG80" s="73"/>
      <c r="HH80" s="73"/>
      <c r="HI80" s="73"/>
      <c r="HJ80" s="73"/>
      <c r="HK80" s="73"/>
      <c r="HL80" s="73"/>
      <c r="HM80" s="73"/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  <c r="IB80" s="73"/>
      <c r="IC80" s="73"/>
      <c r="ID80" s="73"/>
      <c r="IE80" s="73"/>
      <c r="IF80" s="73"/>
      <c r="IG80" s="73"/>
      <c r="IH80" s="73"/>
      <c r="II80" s="73"/>
      <c r="IJ80" s="73"/>
      <c r="IK80" s="73"/>
      <c r="IL80" s="73"/>
      <c r="IM80" s="73"/>
      <c r="IN80" s="73"/>
      <c r="IO80" s="73"/>
      <c r="IP80" s="73"/>
      <c r="IQ80" s="73"/>
      <c r="IR80" s="73"/>
      <c r="IS80" s="73"/>
      <c r="IT80" s="73"/>
      <c r="IU80" s="73"/>
      <c r="IV80" s="73"/>
      <c r="IW80" s="73"/>
      <c r="IX80" s="73"/>
      <c r="IY80" s="73"/>
      <c r="IZ80" s="73"/>
      <c r="JA80" s="73"/>
      <c r="JB80" s="73"/>
      <c r="JC80" s="73"/>
      <c r="JD80" s="73"/>
      <c r="JE80" s="73"/>
      <c r="JF80" s="73"/>
      <c r="JG80" s="73"/>
      <c r="JH80" s="73"/>
      <c r="JI80" s="73"/>
      <c r="JJ80" s="73"/>
      <c r="JK80" s="73"/>
      <c r="JL80" s="73"/>
      <c r="JM80" s="73"/>
      <c r="JN80" s="73"/>
      <c r="JO80" s="73"/>
      <c r="JP80" s="73"/>
      <c r="JQ80" s="73"/>
      <c r="JR80" s="73"/>
      <c r="JS80" s="73"/>
      <c r="JT80" s="73"/>
      <c r="JU80" s="73"/>
      <c r="JV80" s="73"/>
      <c r="JW80" s="73"/>
      <c r="JX80" s="73"/>
      <c r="JY80" s="73"/>
      <c r="JZ80" s="73"/>
      <c r="KA80" s="73"/>
      <c r="KB80" s="73"/>
      <c r="KC80" s="73"/>
      <c r="KD80" s="73"/>
      <c r="KE80" s="73"/>
      <c r="KF80" s="73"/>
      <c r="KG80" s="73"/>
      <c r="KH80" s="73"/>
      <c r="KI80" s="73"/>
      <c r="KJ80" s="73"/>
      <c r="KK80" s="73"/>
      <c r="KL80" s="73"/>
      <c r="KM80" s="73"/>
      <c r="KN80" s="73"/>
      <c r="KO80" s="73"/>
      <c r="KP80" s="73"/>
      <c r="KQ80" s="73"/>
      <c r="KR80" s="73"/>
      <c r="KS80" s="73"/>
      <c r="KT80" s="73"/>
      <c r="KU80" s="73"/>
      <c r="KV80" s="73"/>
      <c r="KW80" s="73"/>
      <c r="KX80" s="73"/>
      <c r="KY80" s="73"/>
      <c r="KZ80" s="73"/>
      <c r="LA80" s="73"/>
      <c r="LB80" s="73"/>
      <c r="LC80" s="73"/>
      <c r="LD80" s="73"/>
      <c r="LE80" s="73"/>
      <c r="LF80" s="73"/>
      <c r="LG80" s="73"/>
      <c r="LH80" s="73"/>
      <c r="LI80" s="73"/>
      <c r="LJ80" s="73"/>
      <c r="LK80" s="73"/>
      <c r="LL80" s="73"/>
      <c r="LM80" s="73"/>
      <c r="LN80" s="73"/>
      <c r="LO80" s="73"/>
      <c r="LP80" s="73"/>
      <c r="LQ80" s="73"/>
      <c r="LR80" s="73"/>
      <c r="LS80" s="73"/>
      <c r="LT80" s="73"/>
      <c r="LU80" s="73"/>
      <c r="LV80" s="73"/>
      <c r="LW80" s="73"/>
      <c r="LX80" s="73"/>
      <c r="LY80" s="73"/>
      <c r="LZ80" s="73"/>
      <c r="MA80" s="73"/>
      <c r="MB80" s="73"/>
      <c r="MC80" s="73"/>
      <c r="MD80" s="73"/>
      <c r="ME80" s="73"/>
      <c r="MF80" s="73"/>
      <c r="MG80" s="73"/>
      <c r="MH80" s="73"/>
      <c r="MI80" s="73"/>
      <c r="MJ80" s="73"/>
      <c r="MK80" s="73"/>
      <c r="ML80" s="73"/>
      <c r="MM80" s="73"/>
      <c r="MN80" s="73"/>
      <c r="MO80" s="73"/>
      <c r="MP80" s="73"/>
      <c r="MQ80" s="73"/>
      <c r="MR80" s="73"/>
      <c r="MS80" s="73"/>
      <c r="MT80" s="73"/>
      <c r="MU80" s="73"/>
      <c r="MV80" s="73"/>
      <c r="MW80" s="73"/>
      <c r="MX80" s="73"/>
      <c r="MY80" s="73"/>
      <c r="MZ80" s="73"/>
      <c r="NA80" s="73"/>
      <c r="NB80" s="73"/>
      <c r="NC80" s="73"/>
      <c r="ND80" s="73"/>
      <c r="NE80" s="73"/>
      <c r="NF80" s="73"/>
      <c r="NG80" s="73"/>
      <c r="NH80" s="73"/>
      <c r="NI80" s="73"/>
      <c r="NJ80" s="73"/>
      <c r="NK80" s="73"/>
      <c r="NL80" s="73"/>
      <c r="NM80" s="73"/>
      <c r="NN80" s="73"/>
      <c r="NO80" s="73"/>
      <c r="NP80" s="73"/>
      <c r="NQ80" s="73"/>
      <c r="NR80" s="73"/>
      <c r="NS80" s="73"/>
      <c r="NT80" s="73"/>
      <c r="NU80" s="73"/>
      <c r="NV80" s="73"/>
      <c r="NW80" s="73"/>
      <c r="NX80" s="73"/>
      <c r="NY80" s="73"/>
      <c r="NZ80" s="73"/>
      <c r="OA80" s="73"/>
      <c r="OB80" s="73"/>
      <c r="OC80" s="73"/>
      <c r="OD80" s="73"/>
      <c r="OE80" s="73"/>
      <c r="OF80" s="73"/>
      <c r="OG80" s="73"/>
      <c r="OH80" s="73"/>
      <c r="OI80" s="73"/>
      <c r="OJ80" s="73"/>
      <c r="OK80" s="73"/>
      <c r="OL80" s="73"/>
      <c r="OM80" s="73"/>
      <c r="ON80" s="73"/>
      <c r="OO80" s="73"/>
      <c r="OP80" s="73"/>
      <c r="OQ80" s="73"/>
      <c r="OR80" s="73"/>
      <c r="OS80" s="73"/>
      <c r="OT80" s="73"/>
      <c r="OU80" s="73"/>
      <c r="OV80" s="73"/>
      <c r="OW80" s="73"/>
      <c r="OX80" s="73"/>
      <c r="OY80" s="73"/>
      <c r="OZ80" s="73"/>
      <c r="PA80" s="73"/>
      <c r="PB80" s="73"/>
      <c r="PC80" s="73"/>
      <c r="PD80" s="73"/>
      <c r="PE80" s="73"/>
      <c r="PF80" s="73"/>
      <c r="PG80" s="73"/>
      <c r="PH80" s="73"/>
      <c r="PI80" s="73"/>
      <c r="PJ80" s="73"/>
      <c r="PK80" s="73"/>
      <c r="PL80" s="73"/>
      <c r="PM80" s="73"/>
      <c r="PN80" s="73"/>
      <c r="PO80" s="73"/>
      <c r="PP80" s="73"/>
      <c r="PQ80" s="73"/>
      <c r="PR80" s="73"/>
      <c r="PS80" s="73"/>
      <c r="PT80" s="73"/>
      <c r="PU80" s="73"/>
      <c r="PV80" s="73"/>
      <c r="PW80" s="73"/>
      <c r="PX80" s="73"/>
      <c r="PY80" s="73"/>
      <c r="PZ80" s="73"/>
      <c r="QA80" s="73"/>
      <c r="QB80" s="73"/>
      <c r="QC80" s="73"/>
      <c r="QD80" s="73"/>
      <c r="QE80" s="73"/>
      <c r="QF80" s="73"/>
      <c r="QG80" s="73"/>
      <c r="QH80" s="73"/>
      <c r="QI80" s="73"/>
      <c r="QJ80" s="73"/>
      <c r="QK80" s="73"/>
      <c r="QL80" s="73"/>
      <c r="QM80" s="73"/>
      <c r="QN80" s="73"/>
      <c r="QO80" s="73"/>
      <c r="QP80" s="73"/>
      <c r="QQ80" s="73"/>
      <c r="QR80" s="73"/>
      <c r="QS80" s="73"/>
      <c r="QT80" s="73"/>
      <c r="QU80" s="73"/>
      <c r="QV80" s="73"/>
      <c r="QW80" s="73"/>
      <c r="QX80" s="73"/>
      <c r="QY80" s="73"/>
      <c r="QZ80" s="73"/>
      <c r="RA80" s="73"/>
      <c r="RB80" s="73"/>
      <c r="RC80" s="73"/>
      <c r="RD80" s="73"/>
      <c r="RE80" s="73"/>
      <c r="RF80" s="73"/>
      <c r="RG80" s="73"/>
      <c r="RH80" s="73"/>
      <c r="RI80" s="73"/>
      <c r="RJ80" s="73"/>
      <c r="RK80" s="73"/>
      <c r="RL80" s="73"/>
      <c r="RM80" s="73"/>
      <c r="RN80" s="73"/>
      <c r="RO80" s="73"/>
      <c r="RP80" s="73"/>
      <c r="RQ80" s="73"/>
      <c r="RR80" s="73"/>
      <c r="RS80" s="73"/>
      <c r="RT80" s="73"/>
      <c r="RU80" s="73"/>
      <c r="RV80" s="73"/>
      <c r="RW80" s="73"/>
      <c r="RX80" s="73"/>
      <c r="RY80" s="73"/>
      <c r="RZ80" s="73"/>
      <c r="SA80" s="73"/>
      <c r="SB80" s="73"/>
      <c r="SC80" s="73"/>
      <c r="SD80" s="73"/>
      <c r="SE80" s="73"/>
      <c r="SF80" s="73"/>
      <c r="SG80" s="73"/>
      <c r="SH80" s="73"/>
      <c r="SI80" s="73"/>
      <c r="SJ80" s="73"/>
      <c r="SK80" s="73"/>
      <c r="SL80" s="73"/>
      <c r="SM80" s="73"/>
      <c r="SN80" s="73"/>
      <c r="SO80" s="73"/>
      <c r="SP80" s="73"/>
      <c r="SQ80" s="73"/>
      <c r="SR80" s="73"/>
      <c r="SS80" s="73"/>
      <c r="ST80" s="73"/>
      <c r="SU80" s="73"/>
      <c r="SV80" s="73"/>
      <c r="SW80" s="73"/>
      <c r="SX80" s="73"/>
      <c r="SY80" s="73"/>
    </row>
    <row r="81" spans="1:519">
      <c r="A81" s="71" t="s">
        <v>167</v>
      </c>
      <c r="B81" s="72">
        <f t="shared" si="119"/>
        <v>0.20668331249999999</v>
      </c>
      <c r="C81" s="72">
        <f t="shared" si="120"/>
        <v>0.59642898749999995</v>
      </c>
      <c r="D81" s="72">
        <f t="shared" si="121"/>
        <v>0.29573429399999995</v>
      </c>
      <c r="E81" s="72">
        <f t="shared" si="122"/>
        <v>0.45462455099999999</v>
      </c>
      <c r="F81" s="72">
        <f t="shared" si="123"/>
        <v>0</v>
      </c>
      <c r="G81" s="72">
        <f t="shared" si="124"/>
        <v>0.22735164375</v>
      </c>
      <c r="H81" s="72">
        <f t="shared" si="125"/>
        <v>1.2940343774999998E-2</v>
      </c>
      <c r="I81" s="72">
        <f t="shared" si="126"/>
        <v>3.2297712300000003E-2</v>
      </c>
      <c r="J81" s="72">
        <f t="shared" si="127"/>
        <v>0.19772703562500002</v>
      </c>
      <c r="K81" s="72">
        <f t="shared" si="128"/>
        <v>6.1453838249999997E-3</v>
      </c>
      <c r="L81" s="72">
        <f t="shared" si="129"/>
        <v>0.239795947575</v>
      </c>
      <c r="M81" s="72">
        <f t="shared" si="130"/>
        <v>3.59825805E-2</v>
      </c>
      <c r="N81" s="72">
        <f t="shared" si="131"/>
        <v>3.2281965000000002E-3</v>
      </c>
      <c r="O81" s="72">
        <f t="shared" si="132"/>
        <v>4.4879805E-4</v>
      </c>
      <c r="P81" s="72">
        <f t="shared" si="133"/>
        <v>0</v>
      </c>
      <c r="Q81" s="72">
        <f t="shared" si="134"/>
        <v>0.33541748999999998</v>
      </c>
      <c r="R81" s="72">
        <f t="shared" si="135"/>
        <v>1.9290442500000001E-3</v>
      </c>
      <c r="S81" s="72">
        <f t="shared" si="136"/>
        <v>9.6058530000000001E-4</v>
      </c>
      <c r="T81" s="72">
        <f t="shared" si="137"/>
        <v>4.8816629999999996E-3</v>
      </c>
      <c r="U81" s="72">
        <f t="shared" si="138"/>
        <v>2.6376727499999997E-4</v>
      </c>
      <c r="V81" s="72">
        <f t="shared" si="139"/>
        <v>6.2989199999999995E-3</v>
      </c>
      <c r="W81" s="72">
        <f t="shared" si="140"/>
        <v>0</v>
      </c>
      <c r="X81" s="72">
        <f t="shared" si="141"/>
        <v>0</v>
      </c>
      <c r="Y81" s="72">
        <f t="shared" si="142"/>
        <v>0</v>
      </c>
      <c r="Z81" s="72">
        <f t="shared" si="143"/>
        <v>0</v>
      </c>
      <c r="AA81" s="72">
        <f t="shared" si="144"/>
        <v>0</v>
      </c>
      <c r="AB81" s="72"/>
      <c r="AD81" s="73">
        <v>206.6833125</v>
      </c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>
        <v>206.6833125</v>
      </c>
      <c r="AS81" s="73"/>
      <c r="AT81" s="73"/>
      <c r="AU81" s="73"/>
      <c r="AV81" s="73">
        <v>165.34665000000001</v>
      </c>
      <c r="AW81" s="73"/>
      <c r="AX81" s="73"/>
      <c r="AY81" s="73"/>
      <c r="AZ81" s="73">
        <v>224.39902499999999</v>
      </c>
      <c r="BA81" s="73"/>
      <c r="BB81" s="73"/>
      <c r="BC81" s="73"/>
      <c r="BD81" s="73"/>
      <c r="BE81" s="73">
        <v>295.73429399999998</v>
      </c>
      <c r="BF81" s="73"/>
      <c r="BG81" s="73"/>
      <c r="BH81" s="73"/>
      <c r="BI81" s="73"/>
      <c r="BJ81" s="73"/>
      <c r="BK81" s="73"/>
      <c r="BL81" s="73"/>
      <c r="BM81" s="73"/>
      <c r="BN81" s="73">
        <v>179.04680100000002</v>
      </c>
      <c r="BO81" s="73"/>
      <c r="BP81" s="73"/>
      <c r="BQ81" s="73">
        <v>275.57774999999998</v>
      </c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>
        <v>227.35164374999999</v>
      </c>
      <c r="CX81" s="73">
        <v>0.81492277499999999</v>
      </c>
      <c r="CY81" s="73"/>
      <c r="CZ81" s="73"/>
      <c r="DA81" s="73"/>
      <c r="DB81" s="73"/>
      <c r="DC81" s="73"/>
      <c r="DD81" s="73"/>
      <c r="DE81" s="73"/>
      <c r="DF81" s="73">
        <v>3.9761932500000001</v>
      </c>
      <c r="DG81" s="73"/>
      <c r="DH81" s="73"/>
      <c r="DI81" s="73">
        <v>8.1492277499999997</v>
      </c>
      <c r="DJ81" s="73"/>
      <c r="DK81" s="73">
        <v>6.6296132999999999</v>
      </c>
      <c r="DL81" s="73"/>
      <c r="DM81" s="73">
        <v>8.9759609999999999</v>
      </c>
      <c r="DN81" s="73"/>
      <c r="DO81" s="73"/>
      <c r="DP81" s="73">
        <v>7.9130182500000004</v>
      </c>
      <c r="DQ81" s="73"/>
      <c r="DR81" s="73"/>
      <c r="DS81" s="73">
        <v>8.7791197499999996</v>
      </c>
      <c r="DT81" s="73"/>
      <c r="DU81" s="73"/>
      <c r="DV81" s="73">
        <v>0.95271165000000002</v>
      </c>
      <c r="DW81" s="73"/>
      <c r="DX81" s="73"/>
      <c r="DY81" s="73">
        <v>194.8728375</v>
      </c>
      <c r="DZ81" s="73"/>
      <c r="EA81" s="73"/>
      <c r="EB81" s="73"/>
      <c r="EC81" s="73"/>
      <c r="ED81" s="73">
        <v>1.901486475</v>
      </c>
      <c r="EE81" s="73"/>
      <c r="EF81" s="73"/>
      <c r="EG81" s="73"/>
      <c r="EH81" s="73"/>
      <c r="EI81" s="73"/>
      <c r="EJ81" s="73"/>
      <c r="EK81" s="73">
        <v>1.7636976</v>
      </c>
      <c r="EL81" s="73">
        <v>0.95271165000000002</v>
      </c>
      <c r="EM81" s="73"/>
      <c r="EN81" s="73"/>
      <c r="EO81" s="73">
        <v>1.85030775</v>
      </c>
      <c r="EP81" s="73"/>
      <c r="EQ81" s="73"/>
      <c r="ER81" s="73"/>
      <c r="ES81" s="73">
        <v>1.578666825</v>
      </c>
      <c r="ET81" s="73"/>
      <c r="EU81" s="73">
        <v>0.86610149999999997</v>
      </c>
      <c r="EV81" s="73">
        <v>0.9487748250000001</v>
      </c>
      <c r="EW81" s="73"/>
      <c r="EX81" s="73">
        <v>0.90546974999999996</v>
      </c>
      <c r="EY81" s="73">
        <v>0.82673324999999998</v>
      </c>
      <c r="EZ81" s="73"/>
      <c r="FA81" s="73"/>
      <c r="FB81" s="73"/>
      <c r="FC81" s="73"/>
      <c r="FD81" s="73"/>
      <c r="FE81" s="73">
        <v>236.24886825000002</v>
      </c>
      <c r="FF81" s="73">
        <v>15.274881000000001</v>
      </c>
      <c r="FG81" s="73"/>
      <c r="FH81" s="73"/>
      <c r="FI81" s="73"/>
      <c r="FJ81" s="73"/>
      <c r="FK81" s="73"/>
      <c r="FL81" s="73"/>
      <c r="FM81" s="73">
        <v>20.7076995</v>
      </c>
      <c r="FN81" s="73"/>
      <c r="FO81" s="73"/>
      <c r="FP81" s="73"/>
      <c r="FQ81" s="73"/>
      <c r="FR81" s="73"/>
      <c r="FS81" s="73"/>
      <c r="FT81" s="73"/>
      <c r="FU81" s="73"/>
      <c r="FV81" s="73"/>
      <c r="FW81" s="73"/>
      <c r="FX81" s="73"/>
      <c r="FY81" s="73"/>
      <c r="FZ81" s="73"/>
      <c r="GA81" s="73">
        <v>3.2281965000000001</v>
      </c>
      <c r="GB81" s="73"/>
      <c r="GC81" s="73"/>
      <c r="GD81" s="73">
        <v>0.44879805</v>
      </c>
      <c r="GE81" s="73"/>
      <c r="GF81" s="73"/>
      <c r="GG81" s="73"/>
      <c r="GH81" s="73"/>
      <c r="GI81" s="73"/>
      <c r="GJ81" s="73"/>
      <c r="GK81" s="73"/>
      <c r="GL81" s="73"/>
      <c r="GM81" s="73"/>
      <c r="GN81" s="73"/>
      <c r="GO81" s="73"/>
      <c r="GP81" s="73"/>
      <c r="GQ81" s="73"/>
      <c r="GR81" s="73"/>
      <c r="GS81" s="73"/>
      <c r="GT81" s="73"/>
      <c r="GU81" s="73"/>
      <c r="GV81" s="73"/>
      <c r="GW81" s="73"/>
      <c r="GX81" s="73"/>
      <c r="GY81" s="73"/>
      <c r="GZ81" s="73"/>
      <c r="HA81" s="73"/>
      <c r="HB81" s="73"/>
      <c r="HC81" s="73"/>
      <c r="HD81" s="73">
        <v>335.41748999999999</v>
      </c>
      <c r="HE81" s="73"/>
      <c r="HF81" s="73"/>
      <c r="HG81" s="73"/>
      <c r="HH81" s="73"/>
      <c r="HI81" s="73"/>
      <c r="HJ81" s="73"/>
      <c r="HK81" s="73"/>
      <c r="HL81" s="73"/>
      <c r="HM81" s="73"/>
      <c r="HN81" s="73"/>
      <c r="HO81" s="73"/>
      <c r="HP81" s="73"/>
      <c r="HQ81" s="73"/>
      <c r="HR81" s="73"/>
      <c r="HS81" s="73"/>
      <c r="HT81" s="73"/>
      <c r="HU81" s="73">
        <v>0.96452212500000001</v>
      </c>
      <c r="HV81" s="73">
        <v>0.96452212500000001</v>
      </c>
      <c r="HW81" s="73"/>
      <c r="HX81" s="73"/>
      <c r="HY81" s="73"/>
      <c r="HZ81" s="73"/>
      <c r="IA81" s="73"/>
      <c r="IB81" s="73"/>
      <c r="IC81" s="73"/>
      <c r="ID81" s="73"/>
      <c r="IE81" s="73"/>
      <c r="IF81" s="73"/>
      <c r="IG81" s="73"/>
      <c r="IH81" s="73"/>
      <c r="II81" s="73"/>
      <c r="IJ81" s="73">
        <v>0.96058529999999998</v>
      </c>
      <c r="IK81" s="73"/>
      <c r="IL81" s="73">
        <v>0.47241899999999998</v>
      </c>
      <c r="IM81" s="73"/>
      <c r="IN81" s="73">
        <v>3.7006155000000001</v>
      </c>
      <c r="IO81" s="73"/>
      <c r="IP81" s="73"/>
      <c r="IQ81" s="73">
        <v>7.8736500000000001E-2</v>
      </c>
      <c r="IR81" s="73"/>
      <c r="IS81" s="73"/>
      <c r="IT81" s="73"/>
      <c r="IU81" s="73">
        <v>0.62989200000000001</v>
      </c>
      <c r="IV81" s="73"/>
      <c r="IW81" s="73"/>
      <c r="IX81" s="73"/>
      <c r="IY81" s="73"/>
      <c r="IZ81" s="73"/>
      <c r="JA81" s="73">
        <v>0.14566252499999999</v>
      </c>
      <c r="JB81" s="73"/>
      <c r="JC81" s="73">
        <v>0.11810474999999999</v>
      </c>
      <c r="JD81" s="73"/>
      <c r="JE81" s="73"/>
      <c r="JF81" s="73"/>
      <c r="JG81" s="73"/>
      <c r="JH81" s="73"/>
      <c r="JI81" s="73"/>
      <c r="JJ81" s="73"/>
      <c r="JK81" s="73">
        <v>0.86610149999999997</v>
      </c>
      <c r="JL81" s="73"/>
      <c r="JM81" s="73"/>
      <c r="JN81" s="73"/>
      <c r="JO81" s="73"/>
      <c r="JP81" s="73"/>
      <c r="JQ81" s="73"/>
      <c r="JR81" s="73"/>
      <c r="JS81" s="73"/>
      <c r="JT81" s="73">
        <v>5.4328184999999998</v>
      </c>
      <c r="JU81" s="73"/>
      <c r="JV81" s="73"/>
      <c r="JW81" s="73"/>
      <c r="JX81" s="73"/>
      <c r="JY81" s="73"/>
      <c r="JZ81" s="73"/>
      <c r="KA81" s="73"/>
      <c r="KB81" s="73"/>
      <c r="KC81" s="73"/>
      <c r="KD81" s="73"/>
      <c r="KE81" s="73"/>
      <c r="KF81" s="73"/>
      <c r="KG81" s="73"/>
      <c r="KH81" s="73"/>
      <c r="KI81" s="73"/>
      <c r="KJ81" s="73"/>
      <c r="KK81" s="73"/>
      <c r="KL81" s="73"/>
      <c r="KM81" s="73"/>
      <c r="KN81" s="73"/>
      <c r="KO81" s="73"/>
      <c r="KP81" s="73"/>
      <c r="KQ81" s="73"/>
      <c r="KR81" s="73"/>
      <c r="KS81" s="73"/>
      <c r="KT81" s="73"/>
      <c r="KU81" s="73"/>
      <c r="KV81" s="73"/>
      <c r="KW81" s="73"/>
      <c r="KX81" s="73"/>
      <c r="KY81" s="73"/>
      <c r="KZ81" s="73"/>
      <c r="LA81" s="73"/>
      <c r="LB81" s="73"/>
      <c r="LC81" s="73"/>
      <c r="LD81" s="73"/>
      <c r="LE81" s="73"/>
      <c r="LF81" s="73"/>
      <c r="LG81" s="73"/>
      <c r="LH81" s="73"/>
      <c r="LI81" s="73"/>
      <c r="LJ81" s="73"/>
      <c r="LK81" s="73"/>
      <c r="LL81" s="73"/>
      <c r="LM81" s="73"/>
      <c r="LN81" s="73"/>
      <c r="LO81" s="73"/>
      <c r="LP81" s="73"/>
      <c r="LQ81" s="73"/>
      <c r="LR81" s="73"/>
      <c r="LS81" s="73"/>
      <c r="LT81" s="73"/>
      <c r="LU81" s="73"/>
      <c r="LV81" s="73"/>
      <c r="LW81" s="73"/>
      <c r="LX81" s="73"/>
      <c r="LY81" s="73"/>
      <c r="LZ81" s="73"/>
      <c r="MA81" s="73"/>
      <c r="MB81" s="73"/>
      <c r="MC81" s="73"/>
      <c r="MD81" s="73"/>
      <c r="ME81" s="73"/>
      <c r="MF81" s="73"/>
      <c r="MG81" s="73"/>
      <c r="MH81" s="73"/>
      <c r="MI81" s="73"/>
      <c r="MJ81" s="73"/>
      <c r="MK81" s="73"/>
      <c r="ML81" s="73"/>
      <c r="MM81" s="73"/>
      <c r="MN81" s="73"/>
      <c r="MO81" s="73"/>
      <c r="MP81" s="73"/>
      <c r="MQ81" s="73"/>
      <c r="MR81" s="73"/>
      <c r="MS81" s="73"/>
      <c r="MT81" s="73"/>
      <c r="MU81" s="73"/>
      <c r="MV81" s="73"/>
      <c r="MW81" s="73"/>
      <c r="MX81" s="73"/>
      <c r="MY81" s="73"/>
      <c r="MZ81" s="73"/>
      <c r="NA81" s="73"/>
      <c r="NB81" s="73"/>
      <c r="NC81" s="73"/>
      <c r="ND81" s="73"/>
      <c r="NE81" s="73"/>
      <c r="NF81" s="73"/>
      <c r="NG81" s="73"/>
      <c r="NH81" s="73"/>
      <c r="NI81" s="73"/>
      <c r="NJ81" s="73"/>
      <c r="NK81" s="73"/>
      <c r="NL81" s="73"/>
      <c r="NM81" s="73"/>
      <c r="NN81" s="73"/>
      <c r="NO81" s="73"/>
      <c r="NP81" s="73"/>
      <c r="NQ81" s="73"/>
      <c r="NR81" s="73"/>
      <c r="NS81" s="73"/>
      <c r="NT81" s="73"/>
      <c r="NU81" s="73"/>
      <c r="NV81" s="73"/>
      <c r="NW81" s="73"/>
      <c r="NX81" s="73"/>
      <c r="NY81" s="73"/>
      <c r="NZ81" s="73"/>
      <c r="OA81" s="73"/>
      <c r="OB81" s="73"/>
      <c r="OC81" s="73"/>
      <c r="OD81" s="73"/>
      <c r="OE81" s="73"/>
      <c r="OF81" s="73"/>
      <c r="OG81" s="73"/>
      <c r="OH81" s="73"/>
      <c r="OI81" s="73"/>
      <c r="OJ81" s="73"/>
      <c r="OK81" s="73"/>
      <c r="OL81" s="73"/>
      <c r="OM81" s="73"/>
      <c r="ON81" s="73"/>
      <c r="OO81" s="73"/>
      <c r="OP81" s="73"/>
      <c r="OQ81" s="73"/>
      <c r="OR81" s="73"/>
      <c r="OS81" s="73"/>
      <c r="OT81" s="73"/>
      <c r="OU81" s="73"/>
      <c r="OV81" s="73"/>
      <c r="OW81" s="73"/>
      <c r="OX81" s="73"/>
      <c r="OY81" s="73"/>
      <c r="OZ81" s="73"/>
      <c r="PA81" s="73"/>
      <c r="PB81" s="73"/>
      <c r="PC81" s="73"/>
      <c r="PD81" s="73"/>
      <c r="PE81" s="73"/>
      <c r="PF81" s="73"/>
      <c r="PG81" s="73"/>
      <c r="PH81" s="73"/>
      <c r="PI81" s="73"/>
      <c r="PJ81" s="73"/>
      <c r="PK81" s="73"/>
      <c r="PL81" s="73"/>
      <c r="PM81" s="73"/>
      <c r="PN81" s="73"/>
      <c r="PO81" s="73"/>
      <c r="PP81" s="73"/>
      <c r="PQ81" s="73"/>
      <c r="PR81" s="73"/>
      <c r="PS81" s="73"/>
      <c r="PT81" s="73"/>
      <c r="PU81" s="73"/>
      <c r="PV81" s="73"/>
      <c r="PW81" s="73"/>
      <c r="PX81" s="73"/>
      <c r="PY81" s="73"/>
      <c r="PZ81" s="73"/>
      <c r="QA81" s="73"/>
      <c r="QB81" s="73"/>
      <c r="QC81" s="73"/>
      <c r="QD81" s="73"/>
      <c r="QE81" s="73"/>
      <c r="QF81" s="73"/>
      <c r="QG81" s="73"/>
      <c r="QH81" s="73"/>
      <c r="QI81" s="73"/>
      <c r="QJ81" s="73"/>
      <c r="QK81" s="73"/>
      <c r="QL81" s="73"/>
      <c r="QM81" s="73"/>
      <c r="QN81" s="73"/>
      <c r="QO81" s="73"/>
      <c r="QP81" s="73"/>
      <c r="QQ81" s="73"/>
      <c r="QR81" s="73"/>
      <c r="QS81" s="73"/>
      <c r="QT81" s="73"/>
      <c r="QU81" s="73"/>
      <c r="QV81" s="73"/>
      <c r="QW81" s="73"/>
      <c r="QX81" s="73"/>
      <c r="QY81" s="73"/>
      <c r="QZ81" s="73"/>
      <c r="RA81" s="73"/>
      <c r="RB81" s="73"/>
      <c r="RC81" s="73"/>
      <c r="RD81" s="73"/>
      <c r="RE81" s="73"/>
      <c r="RF81" s="73"/>
      <c r="RG81" s="73"/>
      <c r="RH81" s="73"/>
      <c r="RI81" s="73"/>
      <c r="RJ81" s="73"/>
      <c r="RK81" s="73"/>
      <c r="RL81" s="73"/>
      <c r="RM81" s="73"/>
      <c r="RN81" s="73"/>
      <c r="RO81" s="73"/>
      <c r="RP81" s="73"/>
      <c r="RQ81" s="73"/>
      <c r="RR81" s="73"/>
      <c r="RS81" s="73"/>
      <c r="RT81" s="73"/>
      <c r="RU81" s="73"/>
      <c r="RV81" s="73"/>
      <c r="RW81" s="73"/>
      <c r="RX81" s="73"/>
      <c r="RY81" s="73"/>
      <c r="RZ81" s="73"/>
      <c r="SA81" s="73"/>
      <c r="SB81" s="73"/>
      <c r="SC81" s="73"/>
      <c r="SD81" s="73"/>
      <c r="SE81" s="73"/>
      <c r="SF81" s="73"/>
      <c r="SG81" s="73"/>
      <c r="SH81" s="73"/>
      <c r="SI81" s="73"/>
      <c r="SJ81" s="73"/>
      <c r="SK81" s="73"/>
      <c r="SL81" s="73"/>
      <c r="SM81" s="73"/>
      <c r="SN81" s="73"/>
      <c r="SO81" s="73"/>
      <c r="SP81" s="73"/>
      <c r="SQ81" s="73"/>
      <c r="SR81" s="73"/>
      <c r="SS81" s="73"/>
      <c r="ST81" s="73"/>
      <c r="SU81" s="73"/>
      <c r="SV81" s="73"/>
      <c r="SW81" s="73"/>
      <c r="SX81" s="73"/>
      <c r="SY81" s="73"/>
    </row>
    <row r="82" spans="1:519">
      <c r="A82" s="71" t="s">
        <v>168</v>
      </c>
      <c r="B82" s="72">
        <f t="shared" si="119"/>
        <v>0</v>
      </c>
      <c r="C82" s="72">
        <f t="shared" si="120"/>
        <v>0</v>
      </c>
      <c r="D82" s="72">
        <f t="shared" si="121"/>
        <v>0</v>
      </c>
      <c r="E82" s="72">
        <f t="shared" si="122"/>
        <v>0</v>
      </c>
      <c r="F82" s="72">
        <f t="shared" si="123"/>
        <v>0</v>
      </c>
      <c r="G82" s="72">
        <f t="shared" si="124"/>
        <v>0.35431425</v>
      </c>
      <c r="H82" s="72">
        <f t="shared" si="125"/>
        <v>0.97711996499999998</v>
      </c>
      <c r="I82" s="72">
        <f t="shared" si="126"/>
        <v>0</v>
      </c>
      <c r="J82" s="72">
        <f t="shared" si="127"/>
        <v>0</v>
      </c>
      <c r="K82" s="72">
        <f t="shared" si="128"/>
        <v>0</v>
      </c>
      <c r="L82" s="72">
        <f t="shared" si="129"/>
        <v>0</v>
      </c>
      <c r="M82" s="72">
        <f t="shared" si="130"/>
        <v>0</v>
      </c>
      <c r="N82" s="72">
        <f t="shared" si="131"/>
        <v>0</v>
      </c>
      <c r="O82" s="72">
        <f t="shared" si="132"/>
        <v>2.40146325E-4</v>
      </c>
      <c r="P82" s="72">
        <f t="shared" si="133"/>
        <v>1.85030775E-4</v>
      </c>
      <c r="Q82" s="72">
        <f t="shared" si="134"/>
        <v>0</v>
      </c>
      <c r="R82" s="72">
        <f t="shared" si="135"/>
        <v>6.5744977499999999E-4</v>
      </c>
      <c r="S82" s="72">
        <f t="shared" si="136"/>
        <v>0</v>
      </c>
      <c r="T82" s="72">
        <f t="shared" si="137"/>
        <v>1.0629427499999999E-4</v>
      </c>
      <c r="U82" s="72">
        <f t="shared" si="138"/>
        <v>2.7164092499999996E-4</v>
      </c>
      <c r="V82" s="72">
        <f t="shared" si="139"/>
        <v>9.0546975000000004E-5</v>
      </c>
      <c r="W82" s="72">
        <f t="shared" si="140"/>
        <v>9.0546975000000004E-5</v>
      </c>
      <c r="X82" s="72">
        <f t="shared" si="141"/>
        <v>4.12515483435</v>
      </c>
      <c r="Y82" s="72">
        <f t="shared" si="142"/>
        <v>11.906927212500001</v>
      </c>
      <c r="Z82" s="72">
        <f t="shared" si="143"/>
        <v>0</v>
      </c>
      <c r="AA82" s="72">
        <f t="shared" si="144"/>
        <v>0</v>
      </c>
      <c r="AB82" s="72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>
        <v>354.31425000000002</v>
      </c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>
        <v>977.11996499999998</v>
      </c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73"/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73"/>
      <c r="FS82" s="73"/>
      <c r="FT82" s="73"/>
      <c r="FU82" s="73"/>
      <c r="FV82" s="73"/>
      <c r="FW82" s="73"/>
      <c r="FX82" s="73"/>
      <c r="FY82" s="73"/>
      <c r="FZ82" s="73"/>
      <c r="GA82" s="73"/>
      <c r="GB82" s="73"/>
      <c r="GC82" s="73"/>
      <c r="GD82" s="73"/>
      <c r="GE82" s="73"/>
      <c r="GF82" s="73"/>
      <c r="GG82" s="73"/>
      <c r="GH82" s="73"/>
      <c r="GI82" s="73"/>
      <c r="GJ82" s="73"/>
      <c r="GK82" s="73"/>
      <c r="GL82" s="73"/>
      <c r="GM82" s="73"/>
      <c r="GN82" s="73"/>
      <c r="GO82" s="73">
        <v>0.24014632499999999</v>
      </c>
      <c r="GP82" s="73"/>
      <c r="GQ82" s="73"/>
      <c r="GR82" s="73"/>
      <c r="GS82" s="73"/>
      <c r="GT82" s="73"/>
      <c r="GU82" s="73"/>
      <c r="GV82" s="73"/>
      <c r="GW82" s="73"/>
      <c r="GX82" s="73"/>
      <c r="GY82" s="73"/>
      <c r="GZ82" s="73"/>
      <c r="HA82" s="73">
        <v>0.18503077500000001</v>
      </c>
      <c r="HB82" s="73"/>
      <c r="HC82" s="73"/>
      <c r="HD82" s="73"/>
      <c r="HE82" s="73"/>
      <c r="HF82" s="73"/>
      <c r="HG82" s="73"/>
      <c r="HH82" s="73"/>
      <c r="HI82" s="73"/>
      <c r="HJ82" s="73"/>
      <c r="HK82" s="73"/>
      <c r="HL82" s="73"/>
      <c r="HM82" s="73"/>
      <c r="HN82" s="73"/>
      <c r="HO82" s="73">
        <v>7.4799674999999996E-2</v>
      </c>
      <c r="HP82" s="73">
        <v>3.1494600000000005E-2</v>
      </c>
      <c r="HQ82" s="73">
        <v>8.6610150000000011E-2</v>
      </c>
      <c r="HR82" s="73"/>
      <c r="HS82" s="73"/>
      <c r="HT82" s="73"/>
      <c r="HU82" s="73"/>
      <c r="HV82" s="73"/>
      <c r="HW82" s="73"/>
      <c r="HX82" s="73">
        <v>0.19684125</v>
      </c>
      <c r="HY82" s="73">
        <v>0.2677041</v>
      </c>
      <c r="HZ82" s="73"/>
      <c r="IA82" s="73"/>
      <c r="IB82" s="73"/>
      <c r="IC82" s="73"/>
      <c r="ID82" s="73"/>
      <c r="IE82" s="73"/>
      <c r="IF82" s="73"/>
      <c r="IG82" s="73"/>
      <c r="IH82" s="73"/>
      <c r="II82" s="73"/>
      <c r="IJ82" s="73"/>
      <c r="IK82" s="73"/>
      <c r="IL82" s="73"/>
      <c r="IM82" s="73">
        <v>0.10629427499999999</v>
      </c>
      <c r="IN82" s="73"/>
      <c r="IO82" s="73"/>
      <c r="IP82" s="73"/>
      <c r="IQ82" s="73"/>
      <c r="IR82" s="73"/>
      <c r="IS82" s="73"/>
      <c r="IT82" s="73"/>
      <c r="IU82" s="73"/>
      <c r="IV82" s="73"/>
      <c r="IW82" s="73"/>
      <c r="IX82" s="73"/>
      <c r="IY82" s="73"/>
      <c r="IZ82" s="73">
        <v>0.27164092499999998</v>
      </c>
      <c r="JA82" s="73"/>
      <c r="JB82" s="73"/>
      <c r="JC82" s="73"/>
      <c r="JD82" s="73"/>
      <c r="JE82" s="73"/>
      <c r="JF82" s="73"/>
      <c r="JG82" s="73"/>
      <c r="JH82" s="73"/>
      <c r="JI82" s="73"/>
      <c r="JJ82" s="73"/>
      <c r="JK82" s="73"/>
      <c r="JL82" s="73"/>
      <c r="JM82" s="73">
        <v>9.0546975000000002E-2</v>
      </c>
      <c r="JN82" s="73"/>
      <c r="JO82" s="73"/>
      <c r="JP82" s="73"/>
      <c r="JQ82" s="73"/>
      <c r="JR82" s="73"/>
      <c r="JS82" s="73"/>
      <c r="JT82" s="73"/>
      <c r="JU82" s="73"/>
      <c r="JV82" s="73"/>
      <c r="JW82" s="73"/>
      <c r="JX82" s="73">
        <v>9.0546975000000002E-2</v>
      </c>
      <c r="JY82" s="73"/>
      <c r="JZ82" s="73"/>
      <c r="KA82" s="73"/>
      <c r="KB82" s="73"/>
      <c r="KC82" s="73"/>
      <c r="KD82" s="73"/>
      <c r="KE82" s="73"/>
      <c r="KF82" s="73"/>
      <c r="KG82" s="73"/>
      <c r="KH82" s="73">
        <v>3868.0998459749999</v>
      </c>
      <c r="KI82" s="73">
        <v>60.745209750000001</v>
      </c>
      <c r="KJ82" s="73"/>
      <c r="KK82" s="73"/>
      <c r="KL82" s="73"/>
      <c r="KM82" s="73"/>
      <c r="KN82" s="73"/>
      <c r="KO82" s="73"/>
      <c r="KP82" s="73"/>
      <c r="KQ82" s="73">
        <v>2.4014632499999999</v>
      </c>
      <c r="KR82" s="73">
        <v>0.84641737500000003</v>
      </c>
      <c r="KS82" s="73">
        <v>193.06189800000001</v>
      </c>
      <c r="KT82" s="73">
        <v>4556.3631502500002</v>
      </c>
      <c r="KU82" s="73">
        <v>2619.6814597500002</v>
      </c>
      <c r="KV82" s="73">
        <v>31.14028575</v>
      </c>
      <c r="KW82" s="73"/>
      <c r="KX82" s="73"/>
      <c r="KY82" s="73"/>
      <c r="KZ82" s="73"/>
      <c r="LA82" s="73"/>
      <c r="LB82" s="73">
        <v>4655.17745775</v>
      </c>
      <c r="LC82" s="73">
        <v>12.400998749999999</v>
      </c>
      <c r="LD82" s="73">
        <v>32.163860249999999</v>
      </c>
      <c r="LE82" s="73"/>
      <c r="LF82" s="73"/>
      <c r="LG82" s="73"/>
      <c r="LH82" s="73"/>
      <c r="LI82" s="73"/>
      <c r="LJ82" s="73"/>
      <c r="LK82" s="73"/>
      <c r="LL82" s="73"/>
      <c r="LM82" s="73"/>
      <c r="LN82" s="73"/>
      <c r="LO82" s="73"/>
      <c r="LP82" s="73"/>
      <c r="LQ82" s="73"/>
      <c r="LR82" s="73"/>
      <c r="LS82" s="73"/>
      <c r="LT82" s="73"/>
      <c r="LU82" s="73"/>
      <c r="LV82" s="73"/>
      <c r="LW82" s="73"/>
      <c r="LX82" s="73"/>
      <c r="LY82" s="73"/>
      <c r="LZ82" s="73"/>
      <c r="MA82" s="73"/>
      <c r="MB82" s="73"/>
      <c r="MC82" s="73"/>
      <c r="MD82" s="73"/>
      <c r="ME82" s="73"/>
      <c r="MF82" s="73"/>
      <c r="MG82" s="73"/>
      <c r="MH82" s="73"/>
      <c r="MI82" s="73"/>
      <c r="MJ82" s="73"/>
      <c r="MK82" s="73"/>
      <c r="ML82" s="73"/>
      <c r="MM82" s="73"/>
      <c r="MN82" s="73"/>
      <c r="MO82" s="73"/>
      <c r="MP82" s="73"/>
      <c r="MQ82" s="73"/>
      <c r="MR82" s="73"/>
      <c r="MS82" s="73"/>
      <c r="MT82" s="73"/>
      <c r="MU82" s="73"/>
      <c r="MV82" s="73"/>
      <c r="MW82" s="73"/>
      <c r="MX82" s="73"/>
      <c r="MY82" s="73"/>
      <c r="MZ82" s="73"/>
      <c r="NA82" s="73"/>
      <c r="NB82" s="73"/>
      <c r="NC82" s="73"/>
      <c r="ND82" s="73"/>
      <c r="NE82" s="73"/>
      <c r="NF82" s="73"/>
      <c r="NG82" s="73"/>
      <c r="NH82" s="73"/>
      <c r="NI82" s="73"/>
      <c r="NJ82" s="73"/>
      <c r="NK82" s="73"/>
      <c r="NL82" s="73"/>
      <c r="NM82" s="73"/>
      <c r="NN82" s="73"/>
      <c r="NO82" s="73"/>
      <c r="NP82" s="73"/>
      <c r="NQ82" s="73"/>
      <c r="NR82" s="73"/>
      <c r="NS82" s="73"/>
      <c r="NT82" s="73"/>
      <c r="NU82" s="73"/>
      <c r="NV82" s="73"/>
      <c r="NW82" s="73"/>
      <c r="NX82" s="73"/>
      <c r="NY82" s="73"/>
      <c r="NZ82" s="73"/>
      <c r="OA82" s="73"/>
      <c r="OB82" s="73"/>
      <c r="OC82" s="73"/>
      <c r="OD82" s="73"/>
      <c r="OE82" s="73"/>
      <c r="OF82" s="73"/>
      <c r="OG82" s="73"/>
      <c r="OH82" s="73"/>
      <c r="OI82" s="73"/>
      <c r="OJ82" s="73"/>
      <c r="OK82" s="73"/>
      <c r="OL82" s="73"/>
      <c r="OM82" s="73"/>
      <c r="ON82" s="73"/>
      <c r="OO82" s="73"/>
      <c r="OP82" s="73"/>
      <c r="OQ82" s="73"/>
      <c r="OR82" s="73"/>
      <c r="OS82" s="73"/>
      <c r="OT82" s="73"/>
      <c r="OU82" s="73"/>
      <c r="OV82" s="73"/>
      <c r="OW82" s="73"/>
      <c r="OX82" s="73"/>
      <c r="OY82" s="73"/>
      <c r="OZ82" s="73"/>
      <c r="PA82" s="73"/>
      <c r="PB82" s="73"/>
      <c r="PC82" s="73"/>
      <c r="PD82" s="73"/>
      <c r="PE82" s="73"/>
      <c r="PF82" s="73"/>
      <c r="PG82" s="73"/>
      <c r="PH82" s="73"/>
      <c r="PI82" s="73"/>
      <c r="PJ82" s="73"/>
      <c r="PK82" s="73"/>
      <c r="PL82" s="73"/>
      <c r="PM82" s="73"/>
      <c r="PN82" s="73"/>
      <c r="PO82" s="73"/>
      <c r="PP82" s="73"/>
      <c r="PQ82" s="73"/>
      <c r="PR82" s="73"/>
      <c r="PS82" s="73"/>
      <c r="PT82" s="73"/>
      <c r="PU82" s="73"/>
      <c r="PV82" s="73"/>
      <c r="PW82" s="73"/>
      <c r="PX82" s="73"/>
      <c r="PY82" s="73"/>
      <c r="PZ82" s="73"/>
      <c r="QA82" s="73"/>
      <c r="QB82" s="73"/>
      <c r="QC82" s="73"/>
      <c r="QD82" s="73"/>
      <c r="QE82" s="73"/>
      <c r="QF82" s="73"/>
      <c r="QG82" s="73"/>
      <c r="QH82" s="73"/>
      <c r="QI82" s="73"/>
      <c r="QJ82" s="73"/>
      <c r="QK82" s="73"/>
      <c r="QL82" s="73"/>
      <c r="QM82" s="73"/>
      <c r="QN82" s="73"/>
      <c r="QO82" s="73"/>
      <c r="QP82" s="73"/>
      <c r="QQ82" s="73"/>
      <c r="QR82" s="73"/>
      <c r="QS82" s="73"/>
      <c r="QT82" s="73"/>
      <c r="QU82" s="73"/>
      <c r="QV82" s="73"/>
      <c r="QW82" s="73"/>
      <c r="QX82" s="73"/>
      <c r="QY82" s="73"/>
      <c r="QZ82" s="73"/>
      <c r="RA82" s="73"/>
      <c r="RB82" s="73"/>
      <c r="RC82" s="73"/>
      <c r="RD82" s="73"/>
      <c r="RE82" s="73"/>
      <c r="RF82" s="73"/>
      <c r="RG82" s="73"/>
      <c r="RH82" s="73"/>
      <c r="RI82" s="73"/>
      <c r="RJ82" s="73"/>
      <c r="RK82" s="73"/>
      <c r="RL82" s="73"/>
      <c r="RM82" s="73"/>
      <c r="RN82" s="73"/>
      <c r="RO82" s="73"/>
      <c r="RP82" s="73"/>
      <c r="RQ82" s="73"/>
      <c r="RR82" s="73"/>
      <c r="RS82" s="73"/>
      <c r="RT82" s="73"/>
      <c r="RU82" s="73"/>
      <c r="RV82" s="73"/>
      <c r="RW82" s="73"/>
      <c r="RX82" s="73"/>
      <c r="RY82" s="73"/>
      <c r="RZ82" s="73"/>
      <c r="SA82" s="73"/>
      <c r="SB82" s="73"/>
      <c r="SC82" s="73"/>
      <c r="SD82" s="73"/>
      <c r="SE82" s="73"/>
      <c r="SF82" s="73"/>
      <c r="SG82" s="73"/>
      <c r="SH82" s="73"/>
      <c r="SI82" s="73"/>
      <c r="SJ82" s="73"/>
      <c r="SK82" s="73"/>
      <c r="SL82" s="73"/>
      <c r="SM82" s="73"/>
      <c r="SN82" s="73"/>
      <c r="SO82" s="73"/>
      <c r="SP82" s="73"/>
      <c r="SQ82" s="73"/>
      <c r="SR82" s="73"/>
      <c r="SS82" s="73"/>
      <c r="ST82" s="73"/>
      <c r="SU82" s="73"/>
      <c r="SV82" s="73"/>
      <c r="SW82" s="73"/>
      <c r="SX82" s="73"/>
      <c r="SY82" s="73"/>
    </row>
    <row r="83" spans="1:519">
      <c r="A83" s="71" t="s">
        <v>169</v>
      </c>
      <c r="B83" s="72">
        <f t="shared" si="119"/>
        <v>0</v>
      </c>
      <c r="C83" s="72">
        <f t="shared" si="120"/>
        <v>0</v>
      </c>
      <c r="D83" s="72">
        <f t="shared" si="121"/>
        <v>0</v>
      </c>
      <c r="E83" s="72">
        <f t="shared" si="122"/>
        <v>0</v>
      </c>
      <c r="F83" s="72">
        <f t="shared" si="123"/>
        <v>0</v>
      </c>
      <c r="G83" s="72">
        <f t="shared" si="124"/>
        <v>0</v>
      </c>
      <c r="H83" s="72">
        <f t="shared" si="125"/>
        <v>0</v>
      </c>
      <c r="I83" s="72">
        <f t="shared" si="126"/>
        <v>0</v>
      </c>
      <c r="J83" s="72">
        <f t="shared" si="127"/>
        <v>0</v>
      </c>
      <c r="K83" s="72">
        <f t="shared" si="128"/>
        <v>0</v>
      </c>
      <c r="L83" s="72">
        <f t="shared" si="129"/>
        <v>0</v>
      </c>
      <c r="M83" s="72">
        <f t="shared" si="130"/>
        <v>0</v>
      </c>
      <c r="N83" s="72">
        <f t="shared" si="131"/>
        <v>0</v>
      </c>
      <c r="O83" s="72">
        <f t="shared" si="132"/>
        <v>0</v>
      </c>
      <c r="P83" s="72">
        <f t="shared" si="133"/>
        <v>0</v>
      </c>
      <c r="Q83" s="72">
        <f t="shared" si="134"/>
        <v>0</v>
      </c>
      <c r="R83" s="72">
        <f t="shared" si="135"/>
        <v>0</v>
      </c>
      <c r="S83" s="72">
        <f t="shared" si="136"/>
        <v>0</v>
      </c>
      <c r="T83" s="72">
        <f t="shared" si="137"/>
        <v>0</v>
      </c>
      <c r="U83" s="72">
        <f t="shared" si="138"/>
        <v>0</v>
      </c>
      <c r="V83" s="72">
        <f t="shared" si="139"/>
        <v>0</v>
      </c>
      <c r="W83" s="72">
        <f t="shared" si="140"/>
        <v>0</v>
      </c>
      <c r="X83" s="72">
        <f t="shared" si="141"/>
        <v>0</v>
      </c>
      <c r="Y83" s="72">
        <f t="shared" si="142"/>
        <v>0</v>
      </c>
      <c r="Z83" s="72">
        <f t="shared" si="143"/>
        <v>0</v>
      </c>
      <c r="AA83" s="72">
        <f t="shared" si="144"/>
        <v>0</v>
      </c>
      <c r="AB83" s="72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73"/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  <c r="FK83" s="73"/>
      <c r="FL83" s="73"/>
      <c r="FM83" s="73"/>
      <c r="FN83" s="73"/>
      <c r="FO83" s="73"/>
      <c r="FP83" s="73"/>
      <c r="FQ83" s="73"/>
      <c r="FR83" s="73"/>
      <c r="FS83" s="73"/>
      <c r="FT83" s="73"/>
      <c r="FU83" s="73"/>
      <c r="FV83" s="73"/>
      <c r="FW83" s="73"/>
      <c r="FX83" s="73"/>
      <c r="FY83" s="73"/>
      <c r="FZ83" s="73"/>
      <c r="GA83" s="73"/>
      <c r="GB83" s="73"/>
      <c r="GC83" s="73"/>
      <c r="GD83" s="73"/>
      <c r="GE83" s="73"/>
      <c r="GF83" s="73"/>
      <c r="GG83" s="73"/>
      <c r="GH83" s="73"/>
      <c r="GI83" s="73"/>
      <c r="GJ83" s="73"/>
      <c r="GK83" s="73"/>
      <c r="GL83" s="73"/>
      <c r="GM83" s="73"/>
      <c r="GN83" s="73"/>
      <c r="GO83" s="73"/>
      <c r="GP83" s="73"/>
      <c r="GQ83" s="73"/>
      <c r="GR83" s="73"/>
      <c r="GS83" s="73"/>
      <c r="GT83" s="73"/>
      <c r="GU83" s="73"/>
      <c r="GV83" s="73"/>
      <c r="GW83" s="73"/>
      <c r="GX83" s="73"/>
      <c r="GY83" s="73"/>
      <c r="GZ83" s="73"/>
      <c r="HA83" s="73"/>
      <c r="HB83" s="73"/>
      <c r="HC83" s="73"/>
      <c r="HD83" s="73"/>
      <c r="HE83" s="73"/>
      <c r="HF83" s="73"/>
      <c r="HG83" s="73"/>
      <c r="HH83" s="73"/>
      <c r="HI83" s="73"/>
      <c r="HJ83" s="73"/>
      <c r="HK83" s="73"/>
      <c r="HL83" s="73"/>
      <c r="HM83" s="73"/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  <c r="IB83" s="73"/>
      <c r="IC83" s="73"/>
      <c r="ID83" s="73"/>
      <c r="IE83" s="73"/>
      <c r="IF83" s="73"/>
      <c r="IG83" s="73"/>
      <c r="IH83" s="73"/>
      <c r="II83" s="73"/>
      <c r="IJ83" s="73"/>
      <c r="IK83" s="73"/>
      <c r="IL83" s="73"/>
      <c r="IM83" s="73"/>
      <c r="IN83" s="73"/>
      <c r="IO83" s="73"/>
      <c r="IP83" s="73"/>
      <c r="IQ83" s="73"/>
      <c r="IR83" s="73"/>
      <c r="IS83" s="73"/>
      <c r="IT83" s="73"/>
      <c r="IU83" s="73"/>
      <c r="IV83" s="73"/>
      <c r="IW83" s="73"/>
      <c r="IX83" s="73"/>
      <c r="IY83" s="73"/>
      <c r="IZ83" s="73"/>
      <c r="JA83" s="73"/>
      <c r="JB83" s="73"/>
      <c r="JC83" s="73"/>
      <c r="JD83" s="73"/>
      <c r="JE83" s="73"/>
      <c r="JF83" s="73"/>
      <c r="JG83" s="73"/>
      <c r="JH83" s="73"/>
      <c r="JI83" s="73"/>
      <c r="JJ83" s="73"/>
      <c r="JK83" s="73"/>
      <c r="JL83" s="73"/>
      <c r="JM83" s="73"/>
      <c r="JN83" s="73"/>
      <c r="JO83" s="73"/>
      <c r="JP83" s="73"/>
      <c r="JQ83" s="73"/>
      <c r="JR83" s="73"/>
      <c r="JS83" s="73"/>
      <c r="JT83" s="73"/>
      <c r="JU83" s="73"/>
      <c r="JV83" s="73"/>
      <c r="JW83" s="73"/>
      <c r="JX83" s="73"/>
      <c r="JY83" s="73"/>
      <c r="JZ83" s="73"/>
      <c r="KA83" s="73"/>
      <c r="KB83" s="73"/>
      <c r="KC83" s="73"/>
      <c r="KD83" s="73"/>
      <c r="KE83" s="73"/>
      <c r="KF83" s="73"/>
      <c r="KG83" s="73"/>
      <c r="KH83" s="73"/>
      <c r="KI83" s="73"/>
      <c r="KJ83" s="73"/>
      <c r="KK83" s="73"/>
      <c r="KL83" s="73"/>
      <c r="KM83" s="73"/>
      <c r="KN83" s="73"/>
      <c r="KO83" s="73"/>
      <c r="KP83" s="73"/>
      <c r="KQ83" s="73"/>
      <c r="KR83" s="73"/>
      <c r="KS83" s="73"/>
      <c r="KT83" s="73"/>
      <c r="KU83" s="73"/>
      <c r="KV83" s="73"/>
      <c r="KW83" s="73"/>
      <c r="KX83" s="73"/>
      <c r="KY83" s="73"/>
      <c r="KZ83" s="73"/>
      <c r="LA83" s="73"/>
      <c r="LB83" s="73"/>
      <c r="LC83" s="73"/>
      <c r="LD83" s="73"/>
      <c r="LE83" s="73"/>
      <c r="LF83" s="73"/>
      <c r="LG83" s="73"/>
      <c r="LH83" s="73"/>
      <c r="LI83" s="73"/>
      <c r="LJ83" s="73"/>
      <c r="LK83" s="73"/>
      <c r="LL83" s="73"/>
      <c r="LM83" s="73"/>
      <c r="LN83" s="73"/>
      <c r="LO83" s="73"/>
      <c r="LP83" s="73"/>
      <c r="LQ83" s="73"/>
      <c r="LR83" s="73"/>
      <c r="LS83" s="73"/>
      <c r="LT83" s="73"/>
      <c r="LU83" s="73"/>
      <c r="LV83" s="73"/>
      <c r="LW83" s="73"/>
      <c r="LX83" s="73"/>
      <c r="LY83" s="73"/>
      <c r="LZ83" s="73"/>
      <c r="MA83" s="73"/>
      <c r="MB83" s="73"/>
      <c r="MC83" s="73"/>
      <c r="MD83" s="73"/>
      <c r="ME83" s="73"/>
      <c r="MF83" s="73"/>
      <c r="MG83" s="73"/>
      <c r="MH83" s="73"/>
      <c r="MI83" s="73"/>
      <c r="MJ83" s="73"/>
      <c r="MK83" s="73"/>
      <c r="ML83" s="73"/>
      <c r="MM83" s="73"/>
      <c r="MN83" s="73"/>
      <c r="MO83" s="73"/>
      <c r="MP83" s="73"/>
      <c r="MQ83" s="73"/>
      <c r="MR83" s="73"/>
      <c r="MS83" s="73"/>
      <c r="MT83" s="73"/>
      <c r="MU83" s="73"/>
      <c r="MV83" s="73"/>
      <c r="MW83" s="73"/>
      <c r="MX83" s="73"/>
      <c r="MY83" s="73"/>
      <c r="MZ83" s="73"/>
      <c r="NA83" s="73"/>
      <c r="NB83" s="73"/>
      <c r="NC83" s="73"/>
      <c r="ND83" s="73"/>
      <c r="NE83" s="73"/>
      <c r="NF83" s="73"/>
      <c r="NG83" s="73"/>
      <c r="NH83" s="73"/>
      <c r="NI83" s="73"/>
      <c r="NJ83" s="73"/>
      <c r="NK83" s="73"/>
      <c r="NL83" s="73"/>
      <c r="NM83" s="73"/>
      <c r="NN83" s="73"/>
      <c r="NO83" s="73"/>
      <c r="NP83" s="73"/>
      <c r="NQ83" s="73"/>
      <c r="NR83" s="73"/>
      <c r="NS83" s="73"/>
      <c r="NT83" s="73"/>
      <c r="NU83" s="73"/>
      <c r="NV83" s="73"/>
      <c r="NW83" s="73"/>
      <c r="NX83" s="73"/>
      <c r="NY83" s="73"/>
      <c r="NZ83" s="73"/>
      <c r="OA83" s="73"/>
      <c r="OB83" s="73"/>
      <c r="OC83" s="73"/>
      <c r="OD83" s="73"/>
      <c r="OE83" s="73"/>
      <c r="OF83" s="73"/>
      <c r="OG83" s="73"/>
      <c r="OH83" s="73"/>
      <c r="OI83" s="73"/>
      <c r="OJ83" s="73"/>
      <c r="OK83" s="73"/>
      <c r="OL83" s="73"/>
      <c r="OM83" s="73"/>
      <c r="ON83" s="73"/>
      <c r="OO83" s="73"/>
      <c r="OP83" s="73"/>
      <c r="OQ83" s="73"/>
      <c r="OR83" s="73"/>
      <c r="OS83" s="73"/>
      <c r="OT83" s="73"/>
      <c r="OU83" s="73"/>
      <c r="OV83" s="73"/>
      <c r="OW83" s="73"/>
      <c r="OX83" s="73"/>
      <c r="OY83" s="73"/>
      <c r="OZ83" s="73"/>
      <c r="PA83" s="73"/>
      <c r="PB83" s="73"/>
      <c r="PC83" s="73"/>
      <c r="PD83" s="73"/>
      <c r="PE83" s="73"/>
      <c r="PF83" s="73"/>
      <c r="PG83" s="73"/>
      <c r="PH83" s="73"/>
      <c r="PI83" s="73"/>
      <c r="PJ83" s="73"/>
      <c r="PK83" s="73"/>
      <c r="PL83" s="73"/>
      <c r="PM83" s="73"/>
      <c r="PN83" s="73"/>
      <c r="PO83" s="73"/>
      <c r="PP83" s="73"/>
      <c r="PQ83" s="73"/>
      <c r="PR83" s="73"/>
      <c r="PS83" s="73"/>
      <c r="PT83" s="73"/>
      <c r="PU83" s="73"/>
      <c r="PV83" s="73"/>
      <c r="PW83" s="73"/>
      <c r="PX83" s="73"/>
      <c r="PY83" s="73"/>
      <c r="PZ83" s="73"/>
      <c r="QA83" s="73"/>
      <c r="QB83" s="73"/>
      <c r="QC83" s="73"/>
      <c r="QD83" s="73"/>
      <c r="QE83" s="73"/>
      <c r="QF83" s="73"/>
      <c r="QG83" s="73"/>
      <c r="QH83" s="73"/>
      <c r="QI83" s="73"/>
      <c r="QJ83" s="73"/>
      <c r="QK83" s="73"/>
      <c r="QL83" s="73"/>
      <c r="QM83" s="73"/>
      <c r="QN83" s="73"/>
      <c r="QO83" s="73"/>
      <c r="QP83" s="73"/>
      <c r="QQ83" s="73"/>
      <c r="QR83" s="73"/>
      <c r="QS83" s="73"/>
      <c r="QT83" s="73"/>
      <c r="QU83" s="73"/>
      <c r="QV83" s="73"/>
      <c r="QW83" s="73"/>
      <c r="QX83" s="73"/>
      <c r="QY83" s="73"/>
      <c r="QZ83" s="73"/>
      <c r="RA83" s="73"/>
      <c r="RB83" s="73"/>
      <c r="RC83" s="73"/>
      <c r="RD83" s="73"/>
      <c r="RE83" s="73"/>
      <c r="RF83" s="73"/>
      <c r="RG83" s="73"/>
      <c r="RH83" s="73"/>
      <c r="RI83" s="73"/>
      <c r="RJ83" s="73"/>
      <c r="RK83" s="73"/>
      <c r="RL83" s="73"/>
      <c r="RM83" s="73"/>
      <c r="RN83" s="73"/>
      <c r="RO83" s="73"/>
      <c r="RP83" s="73"/>
      <c r="RQ83" s="73"/>
      <c r="RR83" s="73"/>
      <c r="RS83" s="73"/>
      <c r="RT83" s="73"/>
      <c r="RU83" s="73"/>
      <c r="RV83" s="73"/>
      <c r="RW83" s="73"/>
      <c r="RX83" s="73"/>
      <c r="RY83" s="73"/>
      <c r="RZ83" s="73"/>
      <c r="SA83" s="73"/>
      <c r="SB83" s="73"/>
      <c r="SC83" s="73"/>
      <c r="SD83" s="73"/>
      <c r="SE83" s="73"/>
      <c r="SF83" s="73"/>
      <c r="SG83" s="73"/>
      <c r="SH83" s="73"/>
      <c r="SI83" s="73"/>
      <c r="SJ83" s="73"/>
      <c r="SK83" s="73"/>
      <c r="SL83" s="73"/>
      <c r="SM83" s="73"/>
      <c r="SN83" s="73"/>
      <c r="SO83" s="73"/>
      <c r="SP83" s="73"/>
      <c r="SQ83" s="73"/>
      <c r="SR83" s="73"/>
      <c r="SS83" s="73"/>
      <c r="ST83" s="73"/>
      <c r="SU83" s="73"/>
      <c r="SV83" s="73"/>
      <c r="SW83" s="73"/>
      <c r="SX83" s="73"/>
      <c r="SY83" s="73"/>
    </row>
    <row r="84" spans="1:519">
      <c r="A84" s="71" t="s">
        <v>170</v>
      </c>
      <c r="B84" s="72">
        <f t="shared" si="119"/>
        <v>0</v>
      </c>
      <c r="C84" s="72">
        <f t="shared" si="120"/>
        <v>0</v>
      </c>
      <c r="D84" s="72">
        <f t="shared" si="121"/>
        <v>0</v>
      </c>
      <c r="E84" s="72">
        <f t="shared" si="122"/>
        <v>0</v>
      </c>
      <c r="F84" s="72">
        <f t="shared" si="123"/>
        <v>0</v>
      </c>
      <c r="G84" s="72">
        <f t="shared" si="124"/>
        <v>0</v>
      </c>
      <c r="H84" s="72">
        <f t="shared" si="125"/>
        <v>0</v>
      </c>
      <c r="I84" s="72">
        <f t="shared" si="126"/>
        <v>0</v>
      </c>
      <c r="J84" s="72">
        <f t="shared" si="127"/>
        <v>0</v>
      </c>
      <c r="K84" s="72">
        <f t="shared" si="128"/>
        <v>0</v>
      </c>
      <c r="L84" s="72">
        <f t="shared" si="129"/>
        <v>0</v>
      </c>
      <c r="M84" s="72">
        <f t="shared" si="130"/>
        <v>0</v>
      </c>
      <c r="N84" s="72">
        <f t="shared" si="131"/>
        <v>0</v>
      </c>
      <c r="O84" s="72">
        <f t="shared" si="132"/>
        <v>0</v>
      </c>
      <c r="P84" s="72">
        <f t="shared" si="133"/>
        <v>0</v>
      </c>
      <c r="Q84" s="72">
        <f t="shared" si="134"/>
        <v>0</v>
      </c>
      <c r="R84" s="72">
        <f t="shared" si="135"/>
        <v>0</v>
      </c>
      <c r="S84" s="72">
        <f t="shared" si="136"/>
        <v>0</v>
      </c>
      <c r="T84" s="72">
        <f t="shared" si="137"/>
        <v>0</v>
      </c>
      <c r="U84" s="72">
        <f t="shared" si="138"/>
        <v>0</v>
      </c>
      <c r="V84" s="72">
        <f t="shared" si="139"/>
        <v>0</v>
      </c>
      <c r="W84" s="72">
        <f t="shared" si="140"/>
        <v>0</v>
      </c>
      <c r="X84" s="72">
        <f t="shared" si="141"/>
        <v>0</v>
      </c>
      <c r="Y84" s="72">
        <f t="shared" si="142"/>
        <v>0</v>
      </c>
      <c r="Z84" s="72">
        <f t="shared" si="143"/>
        <v>0</v>
      </c>
      <c r="AA84" s="72">
        <f t="shared" si="144"/>
        <v>0</v>
      </c>
      <c r="AB84" s="72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73"/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73"/>
      <c r="GO84" s="73"/>
      <c r="GP84" s="73"/>
      <c r="GQ84" s="73"/>
      <c r="GR84" s="73"/>
      <c r="GS84" s="73"/>
      <c r="GT84" s="73"/>
      <c r="GU84" s="73"/>
      <c r="GV84" s="73"/>
      <c r="GW84" s="73"/>
      <c r="GX84" s="73"/>
      <c r="GY84" s="73"/>
      <c r="GZ84" s="73"/>
      <c r="HA84" s="73"/>
      <c r="HB84" s="73"/>
      <c r="HC84" s="73"/>
      <c r="HD84" s="73"/>
      <c r="HE84" s="73"/>
      <c r="HF84" s="73"/>
      <c r="HG84" s="73"/>
      <c r="HH84" s="73"/>
      <c r="HI84" s="73"/>
      <c r="HJ84" s="73"/>
      <c r="HK84" s="73"/>
      <c r="HL84" s="73"/>
      <c r="HM84" s="73"/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  <c r="IB84" s="73"/>
      <c r="IC84" s="73"/>
      <c r="ID84" s="73"/>
      <c r="IE84" s="73"/>
      <c r="IF84" s="73"/>
      <c r="IG84" s="73"/>
      <c r="IH84" s="73"/>
      <c r="II84" s="73"/>
      <c r="IJ84" s="73"/>
      <c r="IK84" s="73"/>
      <c r="IL84" s="73"/>
      <c r="IM84" s="73"/>
      <c r="IN84" s="73"/>
      <c r="IO84" s="73"/>
      <c r="IP84" s="73"/>
      <c r="IQ84" s="73"/>
      <c r="IR84" s="73"/>
      <c r="IS84" s="73"/>
      <c r="IT84" s="73"/>
      <c r="IU84" s="73"/>
      <c r="IV84" s="73"/>
      <c r="IW84" s="73"/>
      <c r="IX84" s="73"/>
      <c r="IY84" s="73"/>
      <c r="IZ84" s="73"/>
      <c r="JA84" s="73"/>
      <c r="JB84" s="73"/>
      <c r="JC84" s="73"/>
      <c r="JD84" s="73"/>
      <c r="JE84" s="73"/>
      <c r="JF84" s="73"/>
      <c r="JG84" s="73"/>
      <c r="JH84" s="73"/>
      <c r="JI84" s="73"/>
      <c r="JJ84" s="73"/>
      <c r="JK84" s="73"/>
      <c r="JL84" s="73"/>
      <c r="JM84" s="73"/>
      <c r="JN84" s="73"/>
      <c r="JO84" s="73"/>
      <c r="JP84" s="73"/>
      <c r="JQ84" s="73"/>
      <c r="JR84" s="73"/>
      <c r="JS84" s="73"/>
      <c r="JT84" s="73"/>
      <c r="JU84" s="73"/>
      <c r="JV84" s="73"/>
      <c r="JW84" s="73"/>
      <c r="JX84" s="73"/>
      <c r="JY84" s="73"/>
      <c r="JZ84" s="73"/>
      <c r="KA84" s="73"/>
      <c r="KB84" s="73"/>
      <c r="KC84" s="73"/>
      <c r="KD84" s="73"/>
      <c r="KE84" s="73"/>
      <c r="KF84" s="73"/>
      <c r="KG84" s="73"/>
      <c r="KH84" s="73"/>
      <c r="KI84" s="73"/>
      <c r="KJ84" s="73"/>
      <c r="KK84" s="73"/>
      <c r="KL84" s="73"/>
      <c r="KM84" s="73"/>
      <c r="KN84" s="73"/>
      <c r="KO84" s="73"/>
      <c r="KP84" s="73"/>
      <c r="KQ84" s="73"/>
      <c r="KR84" s="73"/>
      <c r="KS84" s="73"/>
      <c r="KT84" s="73"/>
      <c r="KU84" s="73"/>
      <c r="KV84" s="73"/>
      <c r="KW84" s="73"/>
      <c r="KX84" s="73"/>
      <c r="KY84" s="73"/>
      <c r="KZ84" s="73"/>
      <c r="LA84" s="73"/>
      <c r="LB84" s="73"/>
      <c r="LC84" s="73"/>
      <c r="LD84" s="73"/>
      <c r="LE84" s="73"/>
      <c r="LF84" s="73"/>
      <c r="LG84" s="73"/>
      <c r="LH84" s="73"/>
      <c r="LI84" s="73"/>
      <c r="LJ84" s="73"/>
      <c r="LK84" s="73"/>
      <c r="LL84" s="73"/>
      <c r="LM84" s="73"/>
      <c r="LN84" s="73"/>
      <c r="LO84" s="73"/>
      <c r="LP84" s="73"/>
      <c r="LQ84" s="73"/>
      <c r="LR84" s="73"/>
      <c r="LS84" s="73"/>
      <c r="LT84" s="73"/>
      <c r="LU84" s="73"/>
      <c r="LV84" s="73"/>
      <c r="LW84" s="73"/>
      <c r="LX84" s="73"/>
      <c r="LY84" s="73"/>
      <c r="LZ84" s="73"/>
      <c r="MA84" s="73"/>
      <c r="MB84" s="73"/>
      <c r="MC84" s="73"/>
      <c r="MD84" s="73"/>
      <c r="ME84" s="73"/>
      <c r="MF84" s="73"/>
      <c r="MG84" s="73"/>
      <c r="MH84" s="73"/>
      <c r="MI84" s="73"/>
      <c r="MJ84" s="73"/>
      <c r="MK84" s="73"/>
      <c r="ML84" s="73"/>
      <c r="MM84" s="73"/>
      <c r="MN84" s="73"/>
      <c r="MO84" s="73"/>
      <c r="MP84" s="73"/>
      <c r="MQ84" s="73"/>
      <c r="MR84" s="73"/>
      <c r="MS84" s="73"/>
      <c r="MT84" s="73"/>
      <c r="MU84" s="73"/>
      <c r="MV84" s="73"/>
      <c r="MW84" s="73"/>
      <c r="MX84" s="73"/>
      <c r="MY84" s="73"/>
      <c r="MZ84" s="73"/>
      <c r="NA84" s="73"/>
      <c r="NB84" s="73"/>
      <c r="NC84" s="73"/>
      <c r="ND84" s="73"/>
      <c r="NE84" s="73"/>
      <c r="NF84" s="73"/>
      <c r="NG84" s="73"/>
      <c r="NH84" s="73"/>
      <c r="NI84" s="73"/>
      <c r="NJ84" s="73"/>
      <c r="NK84" s="73"/>
      <c r="NL84" s="73"/>
      <c r="NM84" s="73"/>
      <c r="NN84" s="73"/>
      <c r="NO84" s="73"/>
      <c r="NP84" s="73"/>
      <c r="NQ84" s="73"/>
      <c r="NR84" s="73"/>
      <c r="NS84" s="73"/>
      <c r="NT84" s="73"/>
      <c r="NU84" s="73"/>
      <c r="NV84" s="73"/>
      <c r="NW84" s="73"/>
      <c r="NX84" s="73"/>
      <c r="NY84" s="73"/>
      <c r="NZ84" s="73"/>
      <c r="OA84" s="73"/>
      <c r="OB84" s="73"/>
      <c r="OC84" s="73"/>
      <c r="OD84" s="73"/>
      <c r="OE84" s="73"/>
      <c r="OF84" s="73"/>
      <c r="OG84" s="73"/>
      <c r="OH84" s="73"/>
      <c r="OI84" s="73"/>
      <c r="OJ84" s="73"/>
      <c r="OK84" s="73"/>
      <c r="OL84" s="73"/>
      <c r="OM84" s="73"/>
      <c r="ON84" s="73"/>
      <c r="OO84" s="73"/>
      <c r="OP84" s="73"/>
      <c r="OQ84" s="73"/>
      <c r="OR84" s="73"/>
      <c r="OS84" s="73"/>
      <c r="OT84" s="73"/>
      <c r="OU84" s="73"/>
      <c r="OV84" s="73"/>
      <c r="OW84" s="73"/>
      <c r="OX84" s="73"/>
      <c r="OY84" s="73"/>
      <c r="OZ84" s="73"/>
      <c r="PA84" s="73"/>
      <c r="PB84" s="73"/>
      <c r="PC84" s="73"/>
      <c r="PD84" s="73"/>
      <c r="PE84" s="73"/>
      <c r="PF84" s="73"/>
      <c r="PG84" s="73"/>
      <c r="PH84" s="73"/>
      <c r="PI84" s="73"/>
      <c r="PJ84" s="73"/>
      <c r="PK84" s="73"/>
      <c r="PL84" s="73"/>
      <c r="PM84" s="73"/>
      <c r="PN84" s="73"/>
      <c r="PO84" s="73"/>
      <c r="PP84" s="73"/>
      <c r="PQ84" s="73"/>
      <c r="PR84" s="73"/>
      <c r="PS84" s="73"/>
      <c r="PT84" s="73"/>
      <c r="PU84" s="73"/>
      <c r="PV84" s="73"/>
      <c r="PW84" s="73"/>
      <c r="PX84" s="73"/>
      <c r="PY84" s="73"/>
      <c r="PZ84" s="73"/>
      <c r="QA84" s="73"/>
      <c r="QB84" s="73"/>
      <c r="QC84" s="73"/>
      <c r="QD84" s="73"/>
      <c r="QE84" s="73"/>
      <c r="QF84" s="73"/>
      <c r="QG84" s="73"/>
      <c r="QH84" s="73"/>
      <c r="QI84" s="73"/>
      <c r="QJ84" s="73"/>
      <c r="QK84" s="73"/>
      <c r="QL84" s="73"/>
      <c r="QM84" s="73"/>
      <c r="QN84" s="73"/>
      <c r="QO84" s="73"/>
      <c r="QP84" s="73"/>
      <c r="QQ84" s="73"/>
      <c r="QR84" s="73"/>
      <c r="QS84" s="73"/>
      <c r="QT84" s="73"/>
      <c r="QU84" s="73"/>
      <c r="QV84" s="73"/>
      <c r="QW84" s="73"/>
      <c r="QX84" s="73"/>
      <c r="QY84" s="73"/>
      <c r="QZ84" s="73"/>
      <c r="RA84" s="73"/>
      <c r="RB84" s="73"/>
      <c r="RC84" s="73"/>
      <c r="RD84" s="73"/>
      <c r="RE84" s="73"/>
      <c r="RF84" s="73"/>
      <c r="RG84" s="73"/>
      <c r="RH84" s="73"/>
      <c r="RI84" s="73"/>
      <c r="RJ84" s="73"/>
      <c r="RK84" s="73"/>
      <c r="RL84" s="73"/>
      <c r="RM84" s="73"/>
      <c r="RN84" s="73"/>
      <c r="RO84" s="73"/>
      <c r="RP84" s="73"/>
      <c r="RQ84" s="73"/>
      <c r="RR84" s="73"/>
      <c r="RS84" s="73"/>
      <c r="RT84" s="73"/>
      <c r="RU84" s="73"/>
      <c r="RV84" s="73"/>
      <c r="RW84" s="73"/>
      <c r="RX84" s="73"/>
      <c r="RY84" s="73"/>
      <c r="RZ84" s="73"/>
      <c r="SA84" s="73"/>
      <c r="SB84" s="73"/>
      <c r="SC84" s="73"/>
      <c r="SD84" s="73"/>
      <c r="SE84" s="73"/>
      <c r="SF84" s="73"/>
      <c r="SG84" s="73"/>
      <c r="SH84" s="73"/>
      <c r="SI84" s="73"/>
      <c r="SJ84" s="73"/>
      <c r="SK84" s="73"/>
      <c r="SL84" s="73"/>
      <c r="SM84" s="73"/>
      <c r="SN84" s="73"/>
      <c r="SO84" s="73"/>
      <c r="SP84" s="73"/>
      <c r="SQ84" s="73"/>
      <c r="SR84" s="73"/>
      <c r="SS84" s="73"/>
      <c r="ST84" s="73"/>
      <c r="SU84" s="73"/>
      <c r="SV84" s="73"/>
      <c r="SW84" s="73"/>
      <c r="SX84" s="73"/>
      <c r="SY84" s="73"/>
    </row>
    <row r="85" spans="1:519">
      <c r="A85" s="71" t="s">
        <v>171</v>
      </c>
      <c r="B85" s="72">
        <f t="shared" si="119"/>
        <v>0</v>
      </c>
      <c r="C85" s="72">
        <f t="shared" si="120"/>
        <v>0</v>
      </c>
      <c r="D85" s="72">
        <f t="shared" si="121"/>
        <v>0</v>
      </c>
      <c r="E85" s="72">
        <f t="shared" si="122"/>
        <v>0</v>
      </c>
      <c r="F85" s="72">
        <f t="shared" si="123"/>
        <v>0</v>
      </c>
      <c r="G85" s="72">
        <f t="shared" si="124"/>
        <v>0</v>
      </c>
      <c r="H85" s="72">
        <f t="shared" si="125"/>
        <v>0</v>
      </c>
      <c r="I85" s="72">
        <f t="shared" si="126"/>
        <v>0</v>
      </c>
      <c r="J85" s="72">
        <f t="shared" si="127"/>
        <v>0</v>
      </c>
      <c r="K85" s="72">
        <f t="shared" si="128"/>
        <v>0</v>
      </c>
      <c r="L85" s="72">
        <f t="shared" si="129"/>
        <v>0</v>
      </c>
      <c r="M85" s="72">
        <f t="shared" si="130"/>
        <v>0</v>
      </c>
      <c r="N85" s="72">
        <f t="shared" si="131"/>
        <v>0</v>
      </c>
      <c r="O85" s="72">
        <f t="shared" si="132"/>
        <v>0</v>
      </c>
      <c r="P85" s="72">
        <f t="shared" si="133"/>
        <v>0</v>
      </c>
      <c r="Q85" s="72">
        <f t="shared" si="134"/>
        <v>0</v>
      </c>
      <c r="R85" s="72">
        <f t="shared" si="135"/>
        <v>0</v>
      </c>
      <c r="S85" s="72">
        <f t="shared" si="136"/>
        <v>0</v>
      </c>
      <c r="T85" s="72">
        <f t="shared" si="137"/>
        <v>0</v>
      </c>
      <c r="U85" s="72">
        <f t="shared" si="138"/>
        <v>0</v>
      </c>
      <c r="V85" s="72">
        <f t="shared" si="139"/>
        <v>6.2989200000000006E-4</v>
      </c>
      <c r="W85" s="72">
        <f t="shared" si="140"/>
        <v>6.298919999999999E-5</v>
      </c>
      <c r="X85" s="72">
        <f t="shared" si="141"/>
        <v>0</v>
      </c>
      <c r="Y85" s="72">
        <f t="shared" si="142"/>
        <v>3.8187202500000001E-3</v>
      </c>
      <c r="Z85" s="72">
        <f t="shared" si="143"/>
        <v>0</v>
      </c>
      <c r="AA85" s="72">
        <f t="shared" si="144"/>
        <v>0</v>
      </c>
      <c r="AB85" s="72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>
        <v>0.62989200000000001</v>
      </c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>
        <v>6.2989199999999995E-2</v>
      </c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>
        <v>3.8187202500000001</v>
      </c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73"/>
      <c r="OR85" s="73"/>
      <c r="OS85" s="73"/>
      <c r="OT85" s="73"/>
      <c r="OU85" s="73"/>
      <c r="OV85" s="73"/>
      <c r="OW85" s="73"/>
      <c r="OX85" s="73"/>
      <c r="OY85" s="73"/>
      <c r="OZ85" s="73"/>
      <c r="PA85" s="73"/>
      <c r="PB85" s="73"/>
      <c r="PC85" s="73"/>
      <c r="PD85" s="73"/>
      <c r="PE85" s="73"/>
      <c r="PF85" s="73"/>
      <c r="PG85" s="73"/>
      <c r="PH85" s="73"/>
      <c r="PI85" s="73"/>
      <c r="PJ85" s="73"/>
      <c r="PK85" s="73"/>
      <c r="PL85" s="73"/>
      <c r="PM85" s="73"/>
      <c r="PN85" s="73"/>
      <c r="PO85" s="73"/>
      <c r="PP85" s="73"/>
      <c r="PQ85" s="73"/>
      <c r="PR85" s="73"/>
      <c r="PS85" s="73"/>
      <c r="PT85" s="73"/>
      <c r="PU85" s="73"/>
      <c r="PV85" s="73"/>
      <c r="PW85" s="73"/>
      <c r="PX85" s="73"/>
      <c r="PY85" s="73"/>
      <c r="PZ85" s="73"/>
      <c r="QA85" s="73"/>
      <c r="QB85" s="73"/>
      <c r="QC85" s="73"/>
      <c r="QD85" s="73"/>
      <c r="QE85" s="73"/>
      <c r="QF85" s="73"/>
      <c r="QG85" s="73"/>
      <c r="QH85" s="73"/>
      <c r="QI85" s="73"/>
      <c r="QJ85" s="73"/>
      <c r="QK85" s="73"/>
      <c r="QL85" s="73"/>
      <c r="QM85" s="73"/>
      <c r="QN85" s="73"/>
      <c r="QO85" s="73"/>
      <c r="QP85" s="73"/>
      <c r="QQ85" s="73"/>
      <c r="QR85" s="73"/>
      <c r="QS85" s="73"/>
      <c r="QT85" s="73"/>
      <c r="QU85" s="73"/>
      <c r="QV85" s="73"/>
      <c r="QW85" s="73"/>
      <c r="QX85" s="73"/>
      <c r="QY85" s="73"/>
      <c r="QZ85" s="73"/>
      <c r="RA85" s="73"/>
      <c r="RB85" s="73"/>
      <c r="RC85" s="73"/>
      <c r="RD85" s="73"/>
      <c r="RE85" s="73"/>
      <c r="RF85" s="73"/>
      <c r="RG85" s="73"/>
      <c r="RH85" s="73"/>
      <c r="RI85" s="73"/>
      <c r="RJ85" s="73"/>
      <c r="RK85" s="73"/>
      <c r="RL85" s="73"/>
      <c r="RM85" s="73"/>
      <c r="RN85" s="73"/>
      <c r="RO85" s="73"/>
      <c r="RP85" s="73"/>
      <c r="RQ85" s="73"/>
      <c r="RR85" s="73"/>
      <c r="RS85" s="73"/>
      <c r="RT85" s="73"/>
      <c r="RU85" s="73"/>
      <c r="RV85" s="73"/>
      <c r="RW85" s="73"/>
      <c r="RX85" s="73"/>
      <c r="RY85" s="73"/>
      <c r="RZ85" s="73"/>
      <c r="SA85" s="73"/>
      <c r="SB85" s="73"/>
      <c r="SC85" s="73"/>
      <c r="SD85" s="73"/>
      <c r="SE85" s="73"/>
      <c r="SF85" s="73"/>
      <c r="SG85" s="73"/>
      <c r="SH85" s="73"/>
      <c r="SI85" s="73"/>
      <c r="SJ85" s="73"/>
      <c r="SK85" s="73"/>
      <c r="SL85" s="73"/>
      <c r="SM85" s="73"/>
      <c r="SN85" s="73"/>
      <c r="SO85" s="73"/>
      <c r="SP85" s="73"/>
      <c r="SQ85" s="73"/>
      <c r="SR85" s="73"/>
      <c r="SS85" s="73"/>
      <c r="ST85" s="73"/>
      <c r="SU85" s="73"/>
      <c r="SV85" s="73"/>
      <c r="SW85" s="73"/>
      <c r="SX85" s="73"/>
      <c r="SY85" s="73"/>
    </row>
    <row r="86" spans="1:519">
      <c r="A86" s="71" t="s">
        <v>172</v>
      </c>
      <c r="B86" s="72">
        <f t="shared" si="119"/>
        <v>0</v>
      </c>
      <c r="C86" s="72">
        <f t="shared" si="120"/>
        <v>0</v>
      </c>
      <c r="D86" s="72">
        <f t="shared" si="121"/>
        <v>0</v>
      </c>
      <c r="E86" s="72">
        <f t="shared" si="122"/>
        <v>0</v>
      </c>
      <c r="F86" s="72">
        <f t="shared" si="123"/>
        <v>0</v>
      </c>
      <c r="G86" s="72">
        <f t="shared" si="124"/>
        <v>0</v>
      </c>
      <c r="H86" s="72">
        <f t="shared" si="125"/>
        <v>0</v>
      </c>
      <c r="I86" s="72">
        <f t="shared" si="126"/>
        <v>3.5431425000000002E-3</v>
      </c>
      <c r="J86" s="72">
        <f t="shared" si="127"/>
        <v>0</v>
      </c>
      <c r="K86" s="72">
        <f t="shared" si="128"/>
        <v>0</v>
      </c>
      <c r="L86" s="72">
        <f t="shared" si="129"/>
        <v>0</v>
      </c>
      <c r="M86" s="72">
        <f t="shared" si="130"/>
        <v>0</v>
      </c>
      <c r="N86" s="72">
        <f t="shared" si="131"/>
        <v>0</v>
      </c>
      <c r="O86" s="72">
        <f t="shared" si="132"/>
        <v>0</v>
      </c>
      <c r="P86" s="72">
        <f t="shared" si="133"/>
        <v>0</v>
      </c>
      <c r="Q86" s="72">
        <f t="shared" si="134"/>
        <v>0</v>
      </c>
      <c r="R86" s="72">
        <f t="shared" si="135"/>
        <v>0</v>
      </c>
      <c r="S86" s="72">
        <f t="shared" si="136"/>
        <v>0</v>
      </c>
      <c r="T86" s="72">
        <f t="shared" si="137"/>
        <v>0</v>
      </c>
      <c r="U86" s="72">
        <f t="shared" si="138"/>
        <v>0</v>
      </c>
      <c r="V86" s="72">
        <f t="shared" si="139"/>
        <v>0</v>
      </c>
      <c r="W86" s="72">
        <f t="shared" si="140"/>
        <v>0</v>
      </c>
      <c r="X86" s="72">
        <f t="shared" si="141"/>
        <v>1.9526651999999999E-2</v>
      </c>
      <c r="Y86" s="72">
        <f t="shared" si="142"/>
        <v>0</v>
      </c>
      <c r="Z86" s="72">
        <f t="shared" si="143"/>
        <v>0</v>
      </c>
      <c r="AA86" s="72">
        <f t="shared" si="144"/>
        <v>0</v>
      </c>
      <c r="AB86" s="72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>
        <v>3.5431425000000001</v>
      </c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>
        <v>19.526651999999999</v>
      </c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  <c r="OL86" s="73"/>
      <c r="OM86" s="73"/>
      <c r="ON86" s="73"/>
      <c r="OO86" s="73"/>
      <c r="OP86" s="73"/>
      <c r="OQ86" s="73"/>
      <c r="OR86" s="73"/>
      <c r="OS86" s="73"/>
      <c r="OT86" s="73"/>
      <c r="OU86" s="73"/>
      <c r="OV86" s="73"/>
      <c r="OW86" s="73"/>
      <c r="OX86" s="73"/>
      <c r="OY86" s="73"/>
      <c r="OZ86" s="73"/>
      <c r="PA86" s="73"/>
      <c r="PB86" s="73"/>
      <c r="PC86" s="73"/>
      <c r="PD86" s="73"/>
      <c r="PE86" s="73"/>
      <c r="PF86" s="73"/>
      <c r="PG86" s="73"/>
      <c r="PH86" s="73"/>
      <c r="PI86" s="73"/>
      <c r="PJ86" s="73"/>
      <c r="PK86" s="73"/>
      <c r="PL86" s="73"/>
      <c r="PM86" s="73"/>
      <c r="PN86" s="73"/>
      <c r="PO86" s="73"/>
      <c r="PP86" s="73"/>
      <c r="PQ86" s="73"/>
      <c r="PR86" s="73"/>
      <c r="PS86" s="73"/>
      <c r="PT86" s="73"/>
      <c r="PU86" s="73"/>
      <c r="PV86" s="73"/>
      <c r="PW86" s="73"/>
      <c r="PX86" s="73"/>
      <c r="PY86" s="73"/>
      <c r="PZ86" s="73"/>
      <c r="QA86" s="73"/>
      <c r="QB86" s="73"/>
      <c r="QC86" s="73"/>
      <c r="QD86" s="73"/>
      <c r="QE86" s="73"/>
      <c r="QF86" s="73"/>
      <c r="QG86" s="73"/>
      <c r="QH86" s="73"/>
      <c r="QI86" s="73"/>
      <c r="QJ86" s="73"/>
      <c r="QK86" s="73"/>
      <c r="QL86" s="73"/>
      <c r="QM86" s="73"/>
      <c r="QN86" s="73"/>
      <c r="QO86" s="73"/>
      <c r="QP86" s="73"/>
      <c r="QQ86" s="73"/>
      <c r="QR86" s="73"/>
      <c r="QS86" s="73"/>
      <c r="QT86" s="73"/>
      <c r="QU86" s="73"/>
      <c r="QV86" s="73"/>
      <c r="QW86" s="73"/>
      <c r="QX86" s="73"/>
      <c r="QY86" s="73"/>
      <c r="QZ86" s="73"/>
      <c r="RA86" s="73"/>
      <c r="RB86" s="73"/>
      <c r="RC86" s="73"/>
      <c r="RD86" s="73"/>
      <c r="RE86" s="73"/>
      <c r="RF86" s="73"/>
      <c r="RG86" s="73"/>
      <c r="RH86" s="73"/>
      <c r="RI86" s="73"/>
      <c r="RJ86" s="73"/>
      <c r="RK86" s="73"/>
      <c r="RL86" s="73"/>
      <c r="RM86" s="73"/>
      <c r="RN86" s="73"/>
      <c r="RO86" s="73"/>
      <c r="RP86" s="73"/>
      <c r="RQ86" s="73"/>
      <c r="RR86" s="73"/>
      <c r="RS86" s="73"/>
      <c r="RT86" s="73"/>
      <c r="RU86" s="73"/>
      <c r="RV86" s="73"/>
      <c r="RW86" s="73"/>
      <c r="RX86" s="73"/>
      <c r="RY86" s="73"/>
      <c r="RZ86" s="73"/>
      <c r="SA86" s="73"/>
      <c r="SB86" s="73"/>
      <c r="SC86" s="73"/>
      <c r="SD86" s="73"/>
      <c r="SE86" s="73"/>
      <c r="SF86" s="73"/>
      <c r="SG86" s="73"/>
      <c r="SH86" s="73"/>
      <c r="SI86" s="73"/>
      <c r="SJ86" s="73"/>
      <c r="SK86" s="73"/>
      <c r="SL86" s="73"/>
      <c r="SM86" s="73"/>
      <c r="SN86" s="73"/>
      <c r="SO86" s="73"/>
      <c r="SP86" s="73"/>
      <c r="SQ86" s="73"/>
      <c r="SR86" s="73"/>
      <c r="SS86" s="73"/>
      <c r="ST86" s="73"/>
      <c r="SU86" s="73"/>
      <c r="SV86" s="73"/>
      <c r="SW86" s="73"/>
      <c r="SX86" s="73"/>
      <c r="SY86" s="73"/>
    </row>
    <row r="87" spans="1:519">
      <c r="A87" s="71" t="s">
        <v>173</v>
      </c>
      <c r="B87" s="72">
        <f t="shared" si="119"/>
        <v>0</v>
      </c>
      <c r="C87" s="72">
        <f t="shared" si="120"/>
        <v>0</v>
      </c>
      <c r="D87" s="72">
        <f t="shared" si="121"/>
        <v>0</v>
      </c>
      <c r="E87" s="72">
        <f t="shared" si="122"/>
        <v>0</v>
      </c>
      <c r="F87" s="72">
        <f t="shared" si="123"/>
        <v>0</v>
      </c>
      <c r="G87" s="72">
        <f t="shared" si="124"/>
        <v>0</v>
      </c>
      <c r="H87" s="72">
        <f t="shared" si="125"/>
        <v>0</v>
      </c>
      <c r="I87" s="72">
        <f t="shared" si="126"/>
        <v>0</v>
      </c>
      <c r="J87" s="72">
        <f t="shared" si="127"/>
        <v>0</v>
      </c>
      <c r="K87" s="72">
        <f t="shared" si="128"/>
        <v>0</v>
      </c>
      <c r="L87" s="72">
        <f t="shared" si="129"/>
        <v>0</v>
      </c>
      <c r="M87" s="72">
        <f t="shared" si="130"/>
        <v>0</v>
      </c>
      <c r="N87" s="72">
        <f t="shared" si="131"/>
        <v>0</v>
      </c>
      <c r="O87" s="72">
        <f t="shared" si="132"/>
        <v>0</v>
      </c>
      <c r="P87" s="72">
        <f t="shared" si="133"/>
        <v>0</v>
      </c>
      <c r="Q87" s="72">
        <f t="shared" si="134"/>
        <v>0</v>
      </c>
      <c r="R87" s="72">
        <f t="shared" si="135"/>
        <v>0</v>
      </c>
      <c r="S87" s="72">
        <f t="shared" si="136"/>
        <v>0</v>
      </c>
      <c r="T87" s="72">
        <f t="shared" si="137"/>
        <v>0</v>
      </c>
      <c r="U87" s="72">
        <f t="shared" si="138"/>
        <v>0</v>
      </c>
      <c r="V87" s="72">
        <f t="shared" si="139"/>
        <v>0</v>
      </c>
      <c r="W87" s="72">
        <f t="shared" si="140"/>
        <v>0</v>
      </c>
      <c r="X87" s="72">
        <f t="shared" si="141"/>
        <v>0</v>
      </c>
      <c r="Y87" s="72">
        <f t="shared" si="142"/>
        <v>0</v>
      </c>
      <c r="Z87" s="72">
        <f t="shared" si="143"/>
        <v>0</v>
      </c>
      <c r="AA87" s="72">
        <f t="shared" si="144"/>
        <v>0</v>
      </c>
      <c r="AB87" s="72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  <c r="MH87" s="73"/>
      <c r="MI87" s="73"/>
      <c r="MJ87" s="73"/>
      <c r="MK87" s="73"/>
      <c r="ML87" s="73"/>
      <c r="MM87" s="73"/>
      <c r="MN87" s="73"/>
      <c r="MO87" s="73"/>
      <c r="MP87" s="73"/>
      <c r="MQ87" s="73"/>
      <c r="MR87" s="73"/>
      <c r="MS87" s="73"/>
      <c r="MT87" s="73"/>
      <c r="MU87" s="73"/>
      <c r="MV87" s="73"/>
      <c r="MW87" s="73"/>
      <c r="MX87" s="73"/>
      <c r="MY87" s="73"/>
      <c r="MZ87" s="73"/>
      <c r="NA87" s="73"/>
      <c r="NB87" s="73"/>
      <c r="NC87" s="73"/>
      <c r="ND87" s="73"/>
      <c r="NE87" s="73"/>
      <c r="NF87" s="73"/>
      <c r="NG87" s="73"/>
      <c r="NH87" s="73"/>
      <c r="NI87" s="73"/>
      <c r="NJ87" s="73"/>
      <c r="NK87" s="73"/>
      <c r="NL87" s="73"/>
      <c r="NM87" s="73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73"/>
      <c r="OR87" s="73"/>
      <c r="OS87" s="73"/>
      <c r="OT87" s="73"/>
      <c r="OU87" s="73"/>
      <c r="OV87" s="73"/>
      <c r="OW87" s="73"/>
      <c r="OX87" s="73"/>
      <c r="OY87" s="73"/>
      <c r="OZ87" s="73"/>
      <c r="PA87" s="73"/>
      <c r="PB87" s="73"/>
      <c r="PC87" s="73"/>
      <c r="PD87" s="73"/>
      <c r="PE87" s="73"/>
      <c r="PF87" s="73"/>
      <c r="PG87" s="73"/>
      <c r="PH87" s="73"/>
      <c r="PI87" s="73"/>
      <c r="PJ87" s="73"/>
      <c r="PK87" s="73"/>
      <c r="PL87" s="73"/>
      <c r="PM87" s="73"/>
      <c r="PN87" s="73"/>
      <c r="PO87" s="73"/>
      <c r="PP87" s="73"/>
      <c r="PQ87" s="73"/>
      <c r="PR87" s="73"/>
      <c r="PS87" s="73"/>
      <c r="PT87" s="73"/>
      <c r="PU87" s="73"/>
      <c r="PV87" s="73"/>
      <c r="PW87" s="73"/>
      <c r="PX87" s="73"/>
      <c r="PY87" s="73"/>
      <c r="PZ87" s="73"/>
      <c r="QA87" s="73"/>
      <c r="QB87" s="73"/>
      <c r="QC87" s="73"/>
      <c r="QD87" s="73"/>
      <c r="QE87" s="73"/>
      <c r="QF87" s="73"/>
      <c r="QG87" s="73"/>
      <c r="QH87" s="73"/>
      <c r="QI87" s="73"/>
      <c r="QJ87" s="73"/>
      <c r="QK87" s="73"/>
      <c r="QL87" s="73"/>
      <c r="QM87" s="73"/>
      <c r="QN87" s="73"/>
      <c r="QO87" s="73"/>
      <c r="QP87" s="73"/>
      <c r="QQ87" s="73"/>
      <c r="QR87" s="73"/>
      <c r="QS87" s="73"/>
      <c r="QT87" s="73"/>
      <c r="QU87" s="73"/>
      <c r="QV87" s="73"/>
      <c r="QW87" s="73"/>
      <c r="QX87" s="73"/>
      <c r="QY87" s="73"/>
      <c r="QZ87" s="73"/>
      <c r="RA87" s="73"/>
      <c r="RB87" s="73"/>
      <c r="RC87" s="73"/>
      <c r="RD87" s="73"/>
      <c r="RE87" s="73"/>
      <c r="RF87" s="73"/>
      <c r="RG87" s="73"/>
      <c r="RH87" s="73"/>
      <c r="RI87" s="73"/>
      <c r="RJ87" s="73"/>
      <c r="RK87" s="73"/>
      <c r="RL87" s="73"/>
      <c r="RM87" s="73"/>
      <c r="RN87" s="73"/>
      <c r="RO87" s="73"/>
      <c r="RP87" s="73"/>
      <c r="RQ87" s="73"/>
      <c r="RR87" s="73"/>
      <c r="RS87" s="73"/>
      <c r="RT87" s="73"/>
      <c r="RU87" s="73"/>
      <c r="RV87" s="73"/>
      <c r="RW87" s="73"/>
      <c r="RX87" s="73"/>
      <c r="RY87" s="73"/>
      <c r="RZ87" s="73"/>
      <c r="SA87" s="73"/>
      <c r="SB87" s="73"/>
      <c r="SC87" s="73"/>
      <c r="SD87" s="73"/>
      <c r="SE87" s="73"/>
      <c r="SF87" s="73"/>
      <c r="SG87" s="73"/>
      <c r="SH87" s="73"/>
      <c r="SI87" s="73"/>
      <c r="SJ87" s="73"/>
      <c r="SK87" s="73"/>
      <c r="SL87" s="73"/>
      <c r="SM87" s="73"/>
      <c r="SN87" s="73"/>
      <c r="SO87" s="73"/>
      <c r="SP87" s="73"/>
      <c r="SQ87" s="73"/>
      <c r="SR87" s="73"/>
      <c r="SS87" s="73"/>
      <c r="ST87" s="73"/>
      <c r="SU87" s="73"/>
      <c r="SV87" s="73"/>
      <c r="SW87" s="73"/>
      <c r="SX87" s="73"/>
      <c r="SY87" s="73"/>
    </row>
    <row r="88" spans="1:519">
      <c r="A88" s="71" t="s">
        <v>0</v>
      </c>
      <c r="B88" s="72">
        <f t="shared" si="119"/>
        <v>0</v>
      </c>
      <c r="C88" s="72">
        <f t="shared" si="120"/>
        <v>127.55756680177498</v>
      </c>
      <c r="D88" s="72">
        <f t="shared" si="121"/>
        <v>86.885767118250001</v>
      </c>
      <c r="E88" s="72">
        <f t="shared" si="122"/>
        <v>2.1006898199999999</v>
      </c>
      <c r="F88" s="72">
        <f t="shared" si="123"/>
        <v>8.3630760840000011</v>
      </c>
      <c r="G88" s="72">
        <f t="shared" si="124"/>
        <v>8.0423823194999997</v>
      </c>
      <c r="H88" s="72">
        <f t="shared" si="125"/>
        <v>2.2753785557250001</v>
      </c>
      <c r="I88" s="72">
        <f t="shared" si="126"/>
        <v>2.3719370624999996E-2</v>
      </c>
      <c r="J88" s="72">
        <f t="shared" si="127"/>
        <v>0.78152275170000007</v>
      </c>
      <c r="K88" s="72">
        <f t="shared" si="128"/>
        <v>1.0822331925000001E-2</v>
      </c>
      <c r="L88" s="72">
        <f t="shared" si="129"/>
        <v>4.2856276950000001E-2</v>
      </c>
      <c r="M88" s="72">
        <f t="shared" si="130"/>
        <v>7.0272326249999989E-2</v>
      </c>
      <c r="N88" s="72">
        <f t="shared" si="131"/>
        <v>2.1534432749999999</v>
      </c>
      <c r="O88" s="72">
        <f t="shared" si="132"/>
        <v>1.9142024197500001</v>
      </c>
      <c r="P88" s="72">
        <f t="shared" si="133"/>
        <v>0.36773882324999996</v>
      </c>
      <c r="Q88" s="72">
        <f t="shared" si="134"/>
        <v>3.5353593969749997</v>
      </c>
      <c r="R88" s="72">
        <f t="shared" si="135"/>
        <v>47.209992033374995</v>
      </c>
      <c r="S88" s="72">
        <f t="shared" si="136"/>
        <v>38.573641242000001</v>
      </c>
      <c r="T88" s="72">
        <f t="shared" si="137"/>
        <v>202.59952582275002</v>
      </c>
      <c r="U88" s="72">
        <f t="shared" si="138"/>
        <v>94.091022969749986</v>
      </c>
      <c r="V88" s="72">
        <f t="shared" si="139"/>
        <v>107.55018910102503</v>
      </c>
      <c r="W88" s="72">
        <f t="shared" si="140"/>
        <v>29.413196685675</v>
      </c>
      <c r="X88" s="72">
        <f t="shared" si="141"/>
        <v>12.636094128524999</v>
      </c>
      <c r="Y88" s="72">
        <f t="shared" si="142"/>
        <v>29.019714963750001</v>
      </c>
      <c r="Z88" s="72">
        <f t="shared" si="143"/>
        <v>0</v>
      </c>
      <c r="AA88" s="72">
        <f t="shared" si="144"/>
        <v>0</v>
      </c>
      <c r="AB88" s="72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>
        <v>1417.2570000000001</v>
      </c>
      <c r="AS88" s="73"/>
      <c r="AT88" s="73">
        <v>14034.2299695</v>
      </c>
      <c r="AU88" s="73">
        <v>15005.393518275001</v>
      </c>
      <c r="AV88" s="73">
        <v>12775.3908075</v>
      </c>
      <c r="AW88" s="73">
        <v>14997.295469250001</v>
      </c>
      <c r="AX88" s="73">
        <v>20643.214306500002</v>
      </c>
      <c r="AY88" s="73">
        <v>6416.9853817499998</v>
      </c>
      <c r="AZ88" s="73">
        <v>20913.004923749999</v>
      </c>
      <c r="BA88" s="73">
        <v>21354.795425249999</v>
      </c>
      <c r="BB88" s="73">
        <v>29473.552149750001</v>
      </c>
      <c r="BC88" s="73">
        <v>37462.078703250001</v>
      </c>
      <c r="BD88" s="73">
        <v>16626.747336749999</v>
      </c>
      <c r="BE88" s="73">
        <v>1175.2603672499999</v>
      </c>
      <c r="BF88" s="73">
        <v>2143.7586855</v>
      </c>
      <c r="BG88" s="73"/>
      <c r="BH88" s="73">
        <v>3.8974567499999999</v>
      </c>
      <c r="BI88" s="73"/>
      <c r="BJ88" s="73"/>
      <c r="BK88" s="73"/>
      <c r="BL88" s="73">
        <v>0.47241900000000003</v>
      </c>
      <c r="BM88" s="73"/>
      <c r="BN88" s="73"/>
      <c r="BO88" s="73"/>
      <c r="BP88" s="73">
        <v>2099.1938264999999</v>
      </c>
      <c r="BQ88" s="73"/>
      <c r="BR88" s="73"/>
      <c r="BS88" s="73"/>
      <c r="BT88" s="73"/>
      <c r="BU88" s="73"/>
      <c r="BV88" s="73"/>
      <c r="BW88" s="73"/>
      <c r="BX88" s="73">
        <v>1.4959935</v>
      </c>
      <c r="BY88" s="73"/>
      <c r="BZ88" s="73"/>
      <c r="CA88" s="73">
        <v>6.5351295</v>
      </c>
      <c r="CB88" s="73"/>
      <c r="CC88" s="73"/>
      <c r="CD88" s="73">
        <v>2066.8331250000001</v>
      </c>
      <c r="CE88" s="73"/>
      <c r="CF88" s="73"/>
      <c r="CG88" s="73"/>
      <c r="CH88" s="73"/>
      <c r="CI88" s="73"/>
      <c r="CJ88" s="73">
        <v>4152.0118545000005</v>
      </c>
      <c r="CK88" s="73">
        <v>2137.6959750000001</v>
      </c>
      <c r="CL88" s="73"/>
      <c r="CM88" s="73">
        <v>3829.9008330000001</v>
      </c>
      <c r="CN88" s="73">
        <v>2244.1083547500002</v>
      </c>
      <c r="CO88" s="73"/>
      <c r="CP88" s="73"/>
      <c r="CQ88" s="73"/>
      <c r="CR88" s="73"/>
      <c r="CS88" s="73"/>
      <c r="CT88" s="73"/>
      <c r="CU88" s="73">
        <v>1968.3731317500001</v>
      </c>
      <c r="CV88" s="73"/>
      <c r="CW88" s="73"/>
      <c r="CX88" s="73">
        <v>2273.3589645000002</v>
      </c>
      <c r="CY88" s="73"/>
      <c r="CZ88" s="73"/>
      <c r="DA88" s="73">
        <v>0.69288120000000009</v>
      </c>
      <c r="DB88" s="73"/>
      <c r="DC88" s="73"/>
      <c r="DD88" s="73"/>
      <c r="DE88" s="73"/>
      <c r="DF88" s="73"/>
      <c r="DG88" s="73">
        <v>0.381872025</v>
      </c>
      <c r="DH88" s="73"/>
      <c r="DI88" s="73">
        <v>0.94483800000000007</v>
      </c>
      <c r="DJ88" s="73"/>
      <c r="DK88" s="73">
        <v>6.2831726999999997</v>
      </c>
      <c r="DL88" s="73">
        <v>0.98420625000000006</v>
      </c>
      <c r="DM88" s="73">
        <v>1.342457325</v>
      </c>
      <c r="DN88" s="73">
        <v>9.1688654249999999</v>
      </c>
      <c r="DO88" s="73">
        <v>0.64563929999999992</v>
      </c>
      <c r="DP88" s="73">
        <v>1.5983509500000002</v>
      </c>
      <c r="DQ88" s="73">
        <v>0.74799674999999999</v>
      </c>
      <c r="DR88" s="73">
        <v>1.7755080750000001</v>
      </c>
      <c r="DS88" s="73">
        <v>0.58658692499999998</v>
      </c>
      <c r="DT88" s="73">
        <v>0.58658692499999998</v>
      </c>
      <c r="DU88" s="73"/>
      <c r="DV88" s="73">
        <v>0.70862849999999999</v>
      </c>
      <c r="DW88" s="73"/>
      <c r="DX88" s="73"/>
      <c r="DY88" s="73"/>
      <c r="DZ88" s="73"/>
      <c r="EA88" s="73">
        <v>774.72779175000005</v>
      </c>
      <c r="EB88" s="73">
        <v>0.49210312500000003</v>
      </c>
      <c r="EC88" s="73"/>
      <c r="ED88" s="73">
        <v>2.3187899249999999</v>
      </c>
      <c r="EE88" s="73">
        <v>3.1494599999999999</v>
      </c>
      <c r="EF88" s="73">
        <v>0.12597840000000002</v>
      </c>
      <c r="EG88" s="73"/>
      <c r="EH88" s="73">
        <v>1.57473</v>
      </c>
      <c r="EI88" s="73">
        <v>0.78736499999999998</v>
      </c>
      <c r="EJ88" s="73"/>
      <c r="EK88" s="73">
        <v>3.11009175</v>
      </c>
      <c r="EL88" s="73"/>
      <c r="EM88" s="73">
        <v>0.72043897499999998</v>
      </c>
      <c r="EN88" s="73"/>
      <c r="EO88" s="73">
        <v>0.69288120000000009</v>
      </c>
      <c r="EP88" s="73">
        <v>1.57473</v>
      </c>
      <c r="EQ88" s="73">
        <v>0.78736499999999998</v>
      </c>
      <c r="ER88" s="73"/>
      <c r="ES88" s="73">
        <v>1.57473</v>
      </c>
      <c r="ET88" s="73">
        <v>0.78736499999999998</v>
      </c>
      <c r="EU88" s="73">
        <v>14.247369675</v>
      </c>
      <c r="EV88" s="73">
        <v>6.6926025000000005</v>
      </c>
      <c r="EW88" s="73"/>
      <c r="EX88" s="73"/>
      <c r="EY88" s="73"/>
      <c r="EZ88" s="73">
        <v>3.0589130250000003</v>
      </c>
      <c r="FA88" s="73">
        <v>16.495296750000001</v>
      </c>
      <c r="FB88" s="73">
        <v>0.78736499999999998</v>
      </c>
      <c r="FC88" s="73">
        <v>0.78736499999999998</v>
      </c>
      <c r="FD88" s="73"/>
      <c r="FE88" s="73"/>
      <c r="FF88" s="73">
        <v>5.5115549999999999E-2</v>
      </c>
      <c r="FG88" s="73">
        <v>5.669028</v>
      </c>
      <c r="FH88" s="73"/>
      <c r="FI88" s="73">
        <v>9.4483800000000002</v>
      </c>
      <c r="FJ88" s="73">
        <v>11.810475</v>
      </c>
      <c r="FK88" s="73">
        <v>13.42457325</v>
      </c>
      <c r="FL88" s="73">
        <v>14.13320175</v>
      </c>
      <c r="FM88" s="73">
        <v>11.023110000000001</v>
      </c>
      <c r="FN88" s="73">
        <v>3.9368250000000002</v>
      </c>
      <c r="FO88" s="73">
        <v>0.77161770000000007</v>
      </c>
      <c r="FP88" s="73"/>
      <c r="FQ88" s="73"/>
      <c r="FR88" s="73"/>
      <c r="FS88" s="73"/>
      <c r="FT88" s="73"/>
      <c r="FU88" s="73"/>
      <c r="FV88" s="73"/>
      <c r="FW88" s="73"/>
      <c r="FX88" s="73">
        <v>5.1572407499999997</v>
      </c>
      <c r="FY88" s="73">
        <v>8.2673325000000002</v>
      </c>
      <c r="FZ88" s="73"/>
      <c r="GA88" s="73"/>
      <c r="GB88" s="73">
        <v>2047.1490000000001</v>
      </c>
      <c r="GC88" s="73">
        <v>92.869701750000004</v>
      </c>
      <c r="GD88" s="73">
        <v>2.4801997500000001</v>
      </c>
      <c r="GE88" s="73"/>
      <c r="GF88" s="73">
        <v>0.70862849999999999</v>
      </c>
      <c r="GG88" s="73"/>
      <c r="GH88" s="73"/>
      <c r="GI88" s="73"/>
      <c r="GJ88" s="73"/>
      <c r="GK88" s="73">
        <v>0.70862849999999999</v>
      </c>
      <c r="GL88" s="73"/>
      <c r="GM88" s="73">
        <v>0.66926025</v>
      </c>
      <c r="GN88" s="73">
        <v>0.66926025</v>
      </c>
      <c r="GO88" s="73">
        <v>1908.9664425000001</v>
      </c>
      <c r="GP88" s="73">
        <v>5.0785042499999999</v>
      </c>
      <c r="GQ88" s="73">
        <v>2.834514</v>
      </c>
      <c r="GR88" s="73">
        <v>0.66926025</v>
      </c>
      <c r="GS88" s="73">
        <v>239.5951695</v>
      </c>
      <c r="GT88" s="73"/>
      <c r="GU88" s="73">
        <v>37.202996249999998</v>
      </c>
      <c r="GV88" s="73"/>
      <c r="GW88" s="73">
        <v>78.736500000000007</v>
      </c>
      <c r="GX88" s="73"/>
      <c r="GY88" s="73"/>
      <c r="GZ88" s="73">
        <v>3.6218789999999998</v>
      </c>
      <c r="HA88" s="73"/>
      <c r="HB88" s="73"/>
      <c r="HC88" s="73"/>
      <c r="HD88" s="73"/>
      <c r="HE88" s="73">
        <v>0.94090117499999992</v>
      </c>
      <c r="HF88" s="73">
        <v>3438.9504895499999</v>
      </c>
      <c r="HG88" s="73"/>
      <c r="HH88" s="73"/>
      <c r="HI88" s="73">
        <v>1.57473</v>
      </c>
      <c r="HJ88" s="73"/>
      <c r="HK88" s="73"/>
      <c r="HL88" s="73"/>
      <c r="HM88" s="73">
        <v>93.89327625</v>
      </c>
      <c r="HN88" s="73">
        <v>0.70862849999999999</v>
      </c>
      <c r="HO88" s="73"/>
      <c r="HP88" s="73"/>
      <c r="HQ88" s="73">
        <v>2302.2552599999999</v>
      </c>
      <c r="HR88" s="73">
        <v>12.3616305</v>
      </c>
      <c r="HS88" s="73"/>
      <c r="HT88" s="73"/>
      <c r="HU88" s="73"/>
      <c r="HV88" s="73"/>
      <c r="HW88" s="73">
        <v>5038.6635809999998</v>
      </c>
      <c r="HX88" s="73">
        <v>20636.108337375001</v>
      </c>
      <c r="HY88" s="73">
        <v>19219.894595999998</v>
      </c>
      <c r="HZ88" s="73">
        <v>12348.44213625</v>
      </c>
      <c r="IA88" s="73">
        <v>11.967948</v>
      </c>
      <c r="IB88" s="73">
        <v>7.0075485000000004</v>
      </c>
      <c r="IC88" s="73">
        <v>2.08651725</v>
      </c>
      <c r="ID88" s="73"/>
      <c r="IE88" s="73"/>
      <c r="IF88" s="73"/>
      <c r="IG88" s="73">
        <v>59.209848000000001</v>
      </c>
      <c r="IH88" s="73">
        <v>6916.5684742499998</v>
      </c>
      <c r="II88" s="73">
        <v>2585.864133</v>
      </c>
      <c r="IJ88" s="73">
        <v>9470.70179775</v>
      </c>
      <c r="IK88" s="73">
        <v>7171.7928389999997</v>
      </c>
      <c r="IL88" s="73">
        <v>14252.526915750001</v>
      </c>
      <c r="IM88" s="73">
        <v>7040.5390934999996</v>
      </c>
      <c r="IN88" s="73">
        <v>28707.760950749998</v>
      </c>
      <c r="IO88" s="73">
        <v>31180.9925205</v>
      </c>
      <c r="IP88" s="73">
        <v>14069.85823575</v>
      </c>
      <c r="IQ88" s="73">
        <v>10177.243780500001</v>
      </c>
      <c r="IR88" s="73">
        <v>2663.1440077500001</v>
      </c>
      <c r="IS88" s="73">
        <v>2950.3747597500001</v>
      </c>
      <c r="IT88" s="73">
        <v>26311.769887499999</v>
      </c>
      <c r="IU88" s="73">
        <v>24171.67244925</v>
      </c>
      <c r="IV88" s="73">
        <v>21892.368879000001</v>
      </c>
      <c r="IW88" s="73">
        <v>19181.274342749999</v>
      </c>
      <c r="IX88" s="73">
        <v>21760.642714500002</v>
      </c>
      <c r="IY88" s="73">
        <v>6778.5827579999996</v>
      </c>
      <c r="IZ88" s="73">
        <v>8720.4610575000006</v>
      </c>
      <c r="JA88" s="73">
        <v>13194.62330175</v>
      </c>
      <c r="JB88" s="73">
        <v>13347.765794250001</v>
      </c>
      <c r="JC88" s="73">
        <v>10692.4167</v>
      </c>
      <c r="JD88" s="73">
        <v>19547.910854999998</v>
      </c>
      <c r="JE88" s="73">
        <v>20.943909000000001</v>
      </c>
      <c r="JF88" s="73"/>
      <c r="JG88" s="73"/>
      <c r="JH88" s="73"/>
      <c r="JI88" s="73">
        <v>27.67587975</v>
      </c>
      <c r="JJ88" s="73">
        <v>14118.98981175</v>
      </c>
      <c r="JK88" s="73">
        <v>25480.706129999999</v>
      </c>
      <c r="JL88" s="73">
        <v>30773.6098695</v>
      </c>
      <c r="JM88" s="73">
        <v>29970.210181275001</v>
      </c>
      <c r="JN88" s="73">
        <v>3417.7152554999998</v>
      </c>
      <c r="JO88" s="73">
        <v>78.382185750000005</v>
      </c>
      <c r="JP88" s="73">
        <v>30.4710255</v>
      </c>
      <c r="JQ88" s="73">
        <v>2397.0933742500001</v>
      </c>
      <c r="JR88" s="73">
        <v>110.073627</v>
      </c>
      <c r="JS88" s="73">
        <v>133.81268175</v>
      </c>
      <c r="JT88" s="73">
        <v>421.67332575</v>
      </c>
      <c r="JU88" s="73">
        <v>617.45163300000002</v>
      </c>
      <c r="JV88" s="73">
        <v>318.37103775000003</v>
      </c>
      <c r="JW88" s="73">
        <v>3419.1679439250001</v>
      </c>
      <c r="JX88" s="73">
        <v>504.30728249999999</v>
      </c>
      <c r="JY88" s="73">
        <v>675.40169700000001</v>
      </c>
      <c r="JZ88" s="73">
        <v>153.81175275000001</v>
      </c>
      <c r="KA88" s="73">
        <v>461.9470455</v>
      </c>
      <c r="KB88" s="73">
        <v>4531.7186257499998</v>
      </c>
      <c r="KC88" s="73">
        <v>2118.2480595000002</v>
      </c>
      <c r="KD88" s="73">
        <v>4616.4390997500004</v>
      </c>
      <c r="KE88" s="73">
        <v>7676.7693817500003</v>
      </c>
      <c r="KF88" s="73">
        <v>4937.0147594999999</v>
      </c>
      <c r="KG88" s="73"/>
      <c r="KH88" s="73"/>
      <c r="KI88" s="73"/>
      <c r="KJ88" s="73">
        <v>2641.4127337499999</v>
      </c>
      <c r="KK88" s="73">
        <v>4.1336662500000001</v>
      </c>
      <c r="KL88" s="73"/>
      <c r="KM88" s="73"/>
      <c r="KN88" s="73">
        <v>5101.8496222499998</v>
      </c>
      <c r="KO88" s="73">
        <v>2562.7943384999999</v>
      </c>
      <c r="KP88" s="73"/>
      <c r="KQ88" s="73"/>
      <c r="KR88" s="73">
        <v>2325.8604627</v>
      </c>
      <c r="KS88" s="73">
        <v>4.3305074999999998E-2</v>
      </c>
      <c r="KT88" s="73"/>
      <c r="KU88" s="73">
        <v>61.06015575</v>
      </c>
      <c r="KV88" s="73">
        <v>346.79491424999998</v>
      </c>
      <c r="KW88" s="73">
        <v>306.3637215</v>
      </c>
      <c r="KX88" s="73">
        <v>108.65637</v>
      </c>
      <c r="KY88" s="73">
        <v>26.731041749999999</v>
      </c>
      <c r="KZ88" s="73">
        <v>405.61107974999999</v>
      </c>
      <c r="LA88" s="73">
        <v>2.7164092499999999</v>
      </c>
      <c r="LB88" s="73">
        <v>4849.4991397499998</v>
      </c>
      <c r="LC88" s="73">
        <v>8219.6969174999995</v>
      </c>
      <c r="LD88" s="73">
        <v>14692.585214250001</v>
      </c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  <c r="MH88" s="73"/>
      <c r="MI88" s="73"/>
      <c r="MJ88" s="73"/>
      <c r="MK88" s="73"/>
      <c r="ML88" s="73"/>
      <c r="MM88" s="73"/>
      <c r="MN88" s="73"/>
      <c r="MO88" s="73"/>
      <c r="MP88" s="73"/>
      <c r="MQ88" s="73"/>
      <c r="MR88" s="73"/>
      <c r="MS88" s="73"/>
      <c r="MT88" s="73"/>
      <c r="MU88" s="73"/>
      <c r="MV88" s="73"/>
      <c r="MW88" s="73"/>
      <c r="MX88" s="73"/>
      <c r="MY88" s="73"/>
      <c r="MZ88" s="73"/>
      <c r="NA88" s="73"/>
      <c r="NB88" s="73"/>
      <c r="NC88" s="73"/>
      <c r="ND88" s="73"/>
      <c r="NE88" s="73"/>
      <c r="NF88" s="73"/>
      <c r="NG88" s="73"/>
      <c r="NH88" s="73"/>
      <c r="NI88" s="73"/>
      <c r="NJ88" s="73"/>
      <c r="NK88" s="73"/>
      <c r="NL88" s="73"/>
      <c r="NM88" s="73"/>
      <c r="NN88" s="73"/>
      <c r="NO88" s="73"/>
      <c r="NP88" s="73"/>
      <c r="NQ88" s="73"/>
      <c r="NR88" s="73"/>
      <c r="NS88" s="73"/>
      <c r="NT88" s="73"/>
      <c r="NU88" s="73"/>
      <c r="NV88" s="73"/>
      <c r="NW88" s="73"/>
      <c r="NX88" s="73"/>
      <c r="NY88" s="73"/>
      <c r="NZ88" s="73"/>
      <c r="OA88" s="73"/>
      <c r="OB88" s="73"/>
      <c r="OC88" s="73"/>
      <c r="OD88" s="73"/>
      <c r="OE88" s="73"/>
      <c r="OF88" s="73"/>
      <c r="OG88" s="73"/>
      <c r="OH88" s="73"/>
      <c r="OI88" s="73"/>
      <c r="OJ88" s="73"/>
      <c r="OK88" s="73"/>
      <c r="OL88" s="73"/>
      <c r="OM88" s="73"/>
      <c r="ON88" s="73"/>
      <c r="OO88" s="73"/>
      <c r="OP88" s="73"/>
      <c r="OQ88" s="73"/>
      <c r="OR88" s="73"/>
      <c r="OS88" s="73"/>
      <c r="OT88" s="73"/>
      <c r="OU88" s="73"/>
      <c r="OV88" s="73"/>
      <c r="OW88" s="73"/>
      <c r="OX88" s="73"/>
      <c r="OY88" s="73"/>
      <c r="OZ88" s="73"/>
      <c r="PA88" s="73"/>
      <c r="PB88" s="73"/>
      <c r="PC88" s="73"/>
      <c r="PD88" s="73"/>
      <c r="PE88" s="73"/>
      <c r="PF88" s="73"/>
      <c r="PG88" s="73"/>
      <c r="PH88" s="73"/>
      <c r="PI88" s="73"/>
      <c r="PJ88" s="73"/>
      <c r="PK88" s="73"/>
      <c r="PL88" s="73"/>
      <c r="PM88" s="73"/>
      <c r="PN88" s="73"/>
      <c r="PO88" s="73"/>
      <c r="PP88" s="73"/>
      <c r="PQ88" s="73"/>
      <c r="PR88" s="73"/>
      <c r="PS88" s="73"/>
      <c r="PT88" s="73"/>
      <c r="PU88" s="73"/>
      <c r="PV88" s="73"/>
      <c r="PW88" s="73"/>
      <c r="PX88" s="73"/>
      <c r="PY88" s="73"/>
      <c r="PZ88" s="73"/>
      <c r="QA88" s="73"/>
      <c r="QB88" s="73"/>
      <c r="QC88" s="73"/>
      <c r="QD88" s="73"/>
      <c r="QE88" s="73"/>
      <c r="QF88" s="73"/>
      <c r="QG88" s="73"/>
      <c r="QH88" s="73"/>
      <c r="QI88" s="73"/>
      <c r="QJ88" s="73"/>
      <c r="QK88" s="73"/>
      <c r="QL88" s="73"/>
      <c r="QM88" s="73"/>
      <c r="QN88" s="73"/>
      <c r="QO88" s="73"/>
      <c r="QP88" s="73"/>
      <c r="QQ88" s="73"/>
      <c r="QR88" s="73"/>
      <c r="QS88" s="73"/>
      <c r="QT88" s="73"/>
      <c r="QU88" s="73"/>
      <c r="QV88" s="73"/>
      <c r="QW88" s="73"/>
      <c r="QX88" s="73"/>
      <c r="QY88" s="73"/>
      <c r="QZ88" s="73"/>
      <c r="RA88" s="73"/>
      <c r="RB88" s="73"/>
      <c r="RC88" s="73"/>
      <c r="RD88" s="73"/>
      <c r="RE88" s="73"/>
      <c r="RF88" s="73"/>
      <c r="RG88" s="73"/>
      <c r="RH88" s="73"/>
      <c r="RI88" s="73"/>
      <c r="RJ88" s="73"/>
      <c r="RK88" s="73"/>
      <c r="RL88" s="73"/>
      <c r="RM88" s="73"/>
      <c r="RN88" s="73"/>
      <c r="RO88" s="73"/>
      <c r="RP88" s="73"/>
      <c r="RQ88" s="73"/>
      <c r="RR88" s="73"/>
      <c r="RS88" s="73"/>
      <c r="RT88" s="73"/>
      <c r="RU88" s="73"/>
      <c r="RV88" s="73"/>
      <c r="RW88" s="73"/>
      <c r="RX88" s="73"/>
      <c r="RY88" s="73"/>
      <c r="RZ88" s="73"/>
      <c r="SA88" s="73"/>
      <c r="SB88" s="73"/>
      <c r="SC88" s="73"/>
      <c r="SD88" s="73"/>
      <c r="SE88" s="73"/>
      <c r="SF88" s="73"/>
      <c r="SG88" s="73"/>
      <c r="SH88" s="73"/>
      <c r="SI88" s="73"/>
      <c r="SJ88" s="73"/>
      <c r="SK88" s="73"/>
      <c r="SL88" s="73"/>
      <c r="SM88" s="73"/>
      <c r="SN88" s="73"/>
      <c r="SO88" s="73"/>
      <c r="SP88" s="73"/>
      <c r="SQ88" s="73"/>
      <c r="SR88" s="73"/>
      <c r="SS88" s="73"/>
      <c r="ST88" s="73"/>
      <c r="SU88" s="73"/>
      <c r="SV88" s="73"/>
      <c r="SW88" s="73"/>
      <c r="SX88" s="73"/>
      <c r="SY88" s="73"/>
    </row>
    <row r="89" spans="1:519">
      <c r="A89" s="71" t="s">
        <v>174</v>
      </c>
      <c r="B89" s="72">
        <f t="shared" si="119"/>
        <v>0</v>
      </c>
      <c r="C89" s="72">
        <f t="shared" si="120"/>
        <v>0</v>
      </c>
      <c r="D89" s="72">
        <f t="shared" si="121"/>
        <v>0</v>
      </c>
      <c r="E89" s="72">
        <f t="shared" si="122"/>
        <v>0</v>
      </c>
      <c r="F89" s="72">
        <f t="shared" si="123"/>
        <v>0</v>
      </c>
      <c r="G89" s="72">
        <f t="shared" si="124"/>
        <v>0</v>
      </c>
      <c r="H89" s="72">
        <f t="shared" si="125"/>
        <v>0</v>
      </c>
      <c r="I89" s="72">
        <f t="shared" si="126"/>
        <v>0</v>
      </c>
      <c r="J89" s="72">
        <f t="shared" si="127"/>
        <v>0</v>
      </c>
      <c r="K89" s="72">
        <f t="shared" si="128"/>
        <v>0</v>
      </c>
      <c r="L89" s="72">
        <f t="shared" si="129"/>
        <v>0</v>
      </c>
      <c r="M89" s="72">
        <f t="shared" si="130"/>
        <v>0</v>
      </c>
      <c r="N89" s="72">
        <f t="shared" si="131"/>
        <v>0</v>
      </c>
      <c r="O89" s="72">
        <f t="shared" si="132"/>
        <v>0</v>
      </c>
      <c r="P89" s="72">
        <f t="shared" si="133"/>
        <v>0</v>
      </c>
      <c r="Q89" s="72">
        <f t="shared" si="134"/>
        <v>0</v>
      </c>
      <c r="R89" s="72">
        <f t="shared" si="135"/>
        <v>0</v>
      </c>
      <c r="S89" s="72">
        <f t="shared" si="136"/>
        <v>0</v>
      </c>
      <c r="T89" s="72">
        <f t="shared" si="137"/>
        <v>0</v>
      </c>
      <c r="U89" s="72">
        <f t="shared" si="138"/>
        <v>0</v>
      </c>
      <c r="V89" s="72">
        <f t="shared" si="139"/>
        <v>0</v>
      </c>
      <c r="W89" s="72">
        <f t="shared" si="140"/>
        <v>0</v>
      </c>
      <c r="X89" s="72">
        <f t="shared" si="141"/>
        <v>0</v>
      </c>
      <c r="Y89" s="72">
        <f t="shared" si="142"/>
        <v>0</v>
      </c>
      <c r="Z89" s="72">
        <f t="shared" si="143"/>
        <v>0</v>
      </c>
      <c r="AA89" s="72">
        <f t="shared" si="144"/>
        <v>0</v>
      </c>
      <c r="AB89" s="72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  <c r="MH89" s="73"/>
      <c r="MI89" s="73"/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73"/>
      <c r="MU89" s="73"/>
      <c r="MV89" s="73"/>
      <c r="MW89" s="73"/>
      <c r="MX89" s="73"/>
      <c r="MY89" s="73"/>
      <c r="MZ89" s="73"/>
      <c r="NA89" s="73"/>
      <c r="NB89" s="73"/>
      <c r="NC89" s="73"/>
      <c r="ND89" s="73"/>
      <c r="NE89" s="73"/>
      <c r="NF89" s="73"/>
      <c r="NG89" s="73"/>
      <c r="NH89" s="73"/>
      <c r="NI89" s="73"/>
      <c r="NJ89" s="73"/>
      <c r="NK89" s="73"/>
      <c r="NL89" s="73"/>
      <c r="NM89" s="73"/>
      <c r="NN89" s="73"/>
      <c r="NO89" s="73"/>
      <c r="NP89" s="73"/>
      <c r="NQ89" s="73"/>
      <c r="NR89" s="73"/>
      <c r="NS89" s="73"/>
      <c r="NT89" s="73"/>
      <c r="NU89" s="73"/>
      <c r="NV89" s="73"/>
      <c r="NW89" s="73"/>
      <c r="NX89" s="73"/>
      <c r="NY89" s="73"/>
      <c r="NZ89" s="73"/>
      <c r="OA89" s="73"/>
      <c r="OB89" s="73"/>
      <c r="OC89" s="73"/>
      <c r="OD89" s="73"/>
      <c r="OE89" s="73"/>
      <c r="OF89" s="73"/>
      <c r="OG89" s="73"/>
      <c r="OH89" s="73"/>
      <c r="OI89" s="73"/>
      <c r="OJ89" s="73"/>
      <c r="OK89" s="73"/>
      <c r="OL89" s="73"/>
      <c r="OM89" s="73"/>
      <c r="ON89" s="73"/>
      <c r="OO89" s="73"/>
      <c r="OP89" s="73"/>
      <c r="OQ89" s="73"/>
      <c r="OR89" s="73"/>
      <c r="OS89" s="73"/>
      <c r="OT89" s="73"/>
      <c r="OU89" s="73"/>
      <c r="OV89" s="73"/>
      <c r="OW89" s="73"/>
      <c r="OX89" s="73"/>
      <c r="OY89" s="73"/>
      <c r="OZ89" s="73"/>
      <c r="PA89" s="73"/>
      <c r="PB89" s="73"/>
      <c r="PC89" s="73"/>
      <c r="PD89" s="73"/>
      <c r="PE89" s="73"/>
      <c r="PF89" s="73"/>
      <c r="PG89" s="73"/>
      <c r="PH89" s="73"/>
      <c r="PI89" s="73"/>
      <c r="PJ89" s="73"/>
      <c r="PK89" s="73"/>
      <c r="PL89" s="73"/>
      <c r="PM89" s="73"/>
      <c r="PN89" s="73"/>
      <c r="PO89" s="73"/>
      <c r="PP89" s="73"/>
      <c r="PQ89" s="73"/>
      <c r="PR89" s="73"/>
      <c r="PS89" s="73"/>
      <c r="PT89" s="73"/>
      <c r="PU89" s="73"/>
      <c r="PV89" s="73"/>
      <c r="PW89" s="73"/>
      <c r="PX89" s="73"/>
      <c r="PY89" s="73"/>
      <c r="PZ89" s="73"/>
      <c r="QA89" s="73"/>
      <c r="QB89" s="73"/>
      <c r="QC89" s="73"/>
      <c r="QD89" s="73"/>
      <c r="QE89" s="73"/>
      <c r="QF89" s="73"/>
      <c r="QG89" s="73"/>
      <c r="QH89" s="73"/>
      <c r="QI89" s="73"/>
      <c r="QJ89" s="73"/>
      <c r="QK89" s="73"/>
      <c r="QL89" s="73"/>
      <c r="QM89" s="73"/>
      <c r="QN89" s="73"/>
      <c r="QO89" s="73"/>
      <c r="QP89" s="73"/>
      <c r="QQ89" s="73"/>
      <c r="QR89" s="73"/>
      <c r="QS89" s="73"/>
      <c r="QT89" s="73"/>
      <c r="QU89" s="73"/>
      <c r="QV89" s="73"/>
      <c r="QW89" s="73"/>
      <c r="QX89" s="73"/>
      <c r="QY89" s="73"/>
      <c r="QZ89" s="73"/>
      <c r="RA89" s="73"/>
      <c r="RB89" s="73"/>
      <c r="RC89" s="73"/>
      <c r="RD89" s="73"/>
      <c r="RE89" s="73"/>
      <c r="RF89" s="73"/>
      <c r="RG89" s="73"/>
      <c r="RH89" s="73"/>
      <c r="RI89" s="73"/>
      <c r="RJ89" s="73"/>
      <c r="RK89" s="73"/>
      <c r="RL89" s="73"/>
      <c r="RM89" s="73"/>
      <c r="RN89" s="73"/>
      <c r="RO89" s="73"/>
      <c r="RP89" s="73"/>
      <c r="RQ89" s="73"/>
      <c r="RR89" s="73"/>
      <c r="RS89" s="73"/>
      <c r="RT89" s="73"/>
      <c r="RU89" s="73"/>
      <c r="RV89" s="73"/>
      <c r="RW89" s="73"/>
      <c r="RX89" s="73"/>
      <c r="RY89" s="73"/>
      <c r="RZ89" s="73"/>
      <c r="SA89" s="73"/>
      <c r="SB89" s="73"/>
      <c r="SC89" s="73"/>
      <c r="SD89" s="73"/>
      <c r="SE89" s="73"/>
      <c r="SF89" s="73"/>
      <c r="SG89" s="73"/>
      <c r="SH89" s="73"/>
      <c r="SI89" s="73"/>
      <c r="SJ89" s="73"/>
      <c r="SK89" s="73"/>
      <c r="SL89" s="73"/>
      <c r="SM89" s="73"/>
      <c r="SN89" s="73"/>
      <c r="SO89" s="73"/>
      <c r="SP89" s="73"/>
      <c r="SQ89" s="73"/>
      <c r="SR89" s="73"/>
      <c r="SS89" s="73"/>
      <c r="ST89" s="73"/>
      <c r="SU89" s="73"/>
      <c r="SV89" s="73"/>
      <c r="SW89" s="73"/>
      <c r="SX89" s="73"/>
      <c r="SY89" s="73"/>
    </row>
    <row r="90" spans="1:519">
      <c r="A90" s="71" t="s">
        <v>175</v>
      </c>
      <c r="B90" s="72">
        <f t="shared" si="119"/>
        <v>0</v>
      </c>
      <c r="C90" s="72">
        <f t="shared" si="120"/>
        <v>0</v>
      </c>
      <c r="D90" s="72">
        <f t="shared" si="121"/>
        <v>0</v>
      </c>
      <c r="E90" s="72">
        <f t="shared" si="122"/>
        <v>0</v>
      </c>
      <c r="F90" s="72">
        <f t="shared" si="123"/>
        <v>0</v>
      </c>
      <c r="G90" s="72">
        <f t="shared" si="124"/>
        <v>0</v>
      </c>
      <c r="H90" s="72">
        <f t="shared" si="125"/>
        <v>0</v>
      </c>
      <c r="I90" s="72">
        <f t="shared" si="126"/>
        <v>0</v>
      </c>
      <c r="J90" s="72">
        <f t="shared" si="127"/>
        <v>0</v>
      </c>
      <c r="K90" s="72">
        <f t="shared" si="128"/>
        <v>0</v>
      </c>
      <c r="L90" s="72">
        <f t="shared" si="129"/>
        <v>0</v>
      </c>
      <c r="M90" s="72">
        <f t="shared" si="130"/>
        <v>0</v>
      </c>
      <c r="N90" s="72">
        <f t="shared" si="131"/>
        <v>0</v>
      </c>
      <c r="O90" s="72">
        <f t="shared" si="132"/>
        <v>0</v>
      </c>
      <c r="P90" s="72">
        <f t="shared" si="133"/>
        <v>0</v>
      </c>
      <c r="Q90" s="72">
        <f t="shared" si="134"/>
        <v>0</v>
      </c>
      <c r="R90" s="72">
        <f t="shared" si="135"/>
        <v>0</v>
      </c>
      <c r="S90" s="72">
        <f t="shared" si="136"/>
        <v>0</v>
      </c>
      <c r="T90" s="72">
        <f t="shared" si="137"/>
        <v>0</v>
      </c>
      <c r="U90" s="72">
        <f t="shared" si="138"/>
        <v>0</v>
      </c>
      <c r="V90" s="72">
        <f t="shared" si="139"/>
        <v>0</v>
      </c>
      <c r="W90" s="72">
        <f t="shared" si="140"/>
        <v>0</v>
      </c>
      <c r="X90" s="72">
        <f t="shared" si="141"/>
        <v>0</v>
      </c>
      <c r="Y90" s="72">
        <f t="shared" si="142"/>
        <v>0</v>
      </c>
      <c r="Z90" s="72">
        <f t="shared" si="143"/>
        <v>0</v>
      </c>
      <c r="AA90" s="72">
        <f t="shared" si="144"/>
        <v>0</v>
      </c>
      <c r="AB90" s="72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  <c r="MH90" s="73"/>
      <c r="MI90" s="73"/>
      <c r="MJ90" s="73"/>
      <c r="MK90" s="73"/>
      <c r="ML90" s="73"/>
      <c r="MM90" s="73"/>
      <c r="MN90" s="73"/>
      <c r="MO90" s="73"/>
      <c r="MP90" s="73"/>
      <c r="MQ90" s="73"/>
      <c r="MR90" s="73"/>
      <c r="MS90" s="73"/>
      <c r="MT90" s="73"/>
      <c r="MU90" s="73"/>
      <c r="MV90" s="73"/>
      <c r="MW90" s="73"/>
      <c r="MX90" s="73"/>
      <c r="MY90" s="73"/>
      <c r="MZ90" s="73"/>
      <c r="NA90" s="73"/>
      <c r="NB90" s="73"/>
      <c r="NC90" s="73"/>
      <c r="ND90" s="73"/>
      <c r="NE90" s="73"/>
      <c r="NF90" s="73"/>
      <c r="NG90" s="73"/>
      <c r="NH90" s="73"/>
      <c r="NI90" s="73"/>
      <c r="NJ90" s="73"/>
      <c r="NK90" s="73"/>
      <c r="NL90" s="73"/>
      <c r="NM90" s="73"/>
      <c r="NN90" s="73"/>
      <c r="NO90" s="73"/>
      <c r="NP90" s="73"/>
      <c r="NQ90" s="73"/>
      <c r="NR90" s="73"/>
      <c r="NS90" s="73"/>
      <c r="NT90" s="73"/>
      <c r="NU90" s="73"/>
      <c r="NV90" s="73"/>
      <c r="NW90" s="73"/>
      <c r="NX90" s="73"/>
      <c r="NY90" s="73"/>
      <c r="NZ90" s="73"/>
      <c r="OA90" s="73"/>
      <c r="OB90" s="73"/>
      <c r="OC90" s="73"/>
      <c r="OD90" s="73"/>
      <c r="OE90" s="73"/>
      <c r="OF90" s="73"/>
      <c r="OG90" s="73"/>
      <c r="OH90" s="73"/>
      <c r="OI90" s="73"/>
      <c r="OJ90" s="73"/>
      <c r="OK90" s="73"/>
      <c r="OL90" s="73"/>
      <c r="OM90" s="73"/>
      <c r="ON90" s="73"/>
      <c r="OO90" s="73"/>
      <c r="OP90" s="73"/>
      <c r="OQ90" s="73"/>
      <c r="OR90" s="73"/>
      <c r="OS90" s="73"/>
      <c r="OT90" s="73"/>
      <c r="OU90" s="73"/>
      <c r="OV90" s="73"/>
      <c r="OW90" s="73"/>
      <c r="OX90" s="73"/>
      <c r="OY90" s="73"/>
      <c r="OZ90" s="73"/>
      <c r="PA90" s="73"/>
      <c r="PB90" s="73"/>
      <c r="PC90" s="73"/>
      <c r="PD90" s="73"/>
      <c r="PE90" s="73"/>
      <c r="PF90" s="73"/>
      <c r="PG90" s="73"/>
      <c r="PH90" s="73"/>
      <c r="PI90" s="73"/>
      <c r="PJ90" s="73"/>
      <c r="PK90" s="73"/>
      <c r="PL90" s="73"/>
      <c r="PM90" s="73"/>
      <c r="PN90" s="73"/>
      <c r="PO90" s="73"/>
      <c r="PP90" s="73"/>
      <c r="PQ90" s="73"/>
      <c r="PR90" s="73"/>
      <c r="PS90" s="73"/>
      <c r="PT90" s="73"/>
      <c r="PU90" s="73"/>
      <c r="PV90" s="73"/>
      <c r="PW90" s="73"/>
      <c r="PX90" s="73"/>
      <c r="PY90" s="73"/>
      <c r="PZ90" s="73"/>
      <c r="QA90" s="73"/>
      <c r="QB90" s="73"/>
      <c r="QC90" s="73"/>
      <c r="QD90" s="73"/>
      <c r="QE90" s="73"/>
      <c r="QF90" s="73"/>
      <c r="QG90" s="73"/>
      <c r="QH90" s="73"/>
      <c r="QI90" s="73"/>
      <c r="QJ90" s="73"/>
      <c r="QK90" s="73"/>
      <c r="QL90" s="73"/>
      <c r="QM90" s="73"/>
      <c r="QN90" s="73"/>
      <c r="QO90" s="73"/>
      <c r="QP90" s="73"/>
      <c r="QQ90" s="73"/>
      <c r="QR90" s="73"/>
      <c r="QS90" s="73"/>
      <c r="QT90" s="73"/>
      <c r="QU90" s="73"/>
      <c r="QV90" s="73"/>
      <c r="QW90" s="73"/>
      <c r="QX90" s="73"/>
      <c r="QY90" s="73"/>
      <c r="QZ90" s="73"/>
      <c r="RA90" s="73"/>
      <c r="RB90" s="73"/>
      <c r="RC90" s="73"/>
      <c r="RD90" s="73"/>
      <c r="RE90" s="73"/>
      <c r="RF90" s="73"/>
      <c r="RG90" s="73"/>
      <c r="RH90" s="73"/>
      <c r="RI90" s="73"/>
      <c r="RJ90" s="73"/>
      <c r="RK90" s="73"/>
      <c r="RL90" s="73"/>
      <c r="RM90" s="73"/>
      <c r="RN90" s="73"/>
      <c r="RO90" s="73"/>
      <c r="RP90" s="73"/>
      <c r="RQ90" s="73"/>
      <c r="RR90" s="73"/>
      <c r="RS90" s="73"/>
      <c r="RT90" s="73"/>
      <c r="RU90" s="73"/>
      <c r="RV90" s="73"/>
      <c r="RW90" s="73"/>
      <c r="RX90" s="73"/>
      <c r="RY90" s="73"/>
      <c r="RZ90" s="73"/>
      <c r="SA90" s="73"/>
      <c r="SB90" s="73"/>
      <c r="SC90" s="73"/>
      <c r="SD90" s="73"/>
      <c r="SE90" s="73"/>
      <c r="SF90" s="73"/>
      <c r="SG90" s="73"/>
      <c r="SH90" s="73"/>
      <c r="SI90" s="73"/>
      <c r="SJ90" s="73"/>
      <c r="SK90" s="73"/>
      <c r="SL90" s="73"/>
      <c r="SM90" s="73"/>
      <c r="SN90" s="73"/>
      <c r="SO90" s="73"/>
      <c r="SP90" s="73"/>
      <c r="SQ90" s="73"/>
      <c r="SR90" s="73"/>
      <c r="SS90" s="73"/>
      <c r="ST90" s="73"/>
      <c r="SU90" s="73"/>
      <c r="SV90" s="73"/>
      <c r="SW90" s="73"/>
      <c r="SX90" s="73"/>
      <c r="SY90" s="73"/>
    </row>
    <row r="91" spans="1:519">
      <c r="A91" s="71" t="s">
        <v>176</v>
      </c>
      <c r="B91" s="72">
        <f t="shared" si="119"/>
        <v>0</v>
      </c>
      <c r="C91" s="72">
        <f t="shared" si="120"/>
        <v>0</v>
      </c>
      <c r="D91" s="72">
        <f t="shared" si="121"/>
        <v>0</v>
      </c>
      <c r="E91" s="72">
        <f t="shared" si="122"/>
        <v>0</v>
      </c>
      <c r="F91" s="72">
        <f t="shared" si="123"/>
        <v>0</v>
      </c>
      <c r="G91" s="72">
        <f t="shared" si="124"/>
        <v>0</v>
      </c>
      <c r="H91" s="72">
        <f t="shared" si="125"/>
        <v>0</v>
      </c>
      <c r="I91" s="72">
        <f t="shared" si="126"/>
        <v>0</v>
      </c>
      <c r="J91" s="72">
        <f t="shared" si="127"/>
        <v>0</v>
      </c>
      <c r="K91" s="72">
        <f t="shared" si="128"/>
        <v>0</v>
      </c>
      <c r="L91" s="72">
        <f t="shared" si="129"/>
        <v>0</v>
      </c>
      <c r="M91" s="72">
        <f t="shared" si="130"/>
        <v>0</v>
      </c>
      <c r="N91" s="72">
        <f t="shared" si="131"/>
        <v>0</v>
      </c>
      <c r="O91" s="72">
        <f t="shared" si="132"/>
        <v>0</v>
      </c>
      <c r="P91" s="72">
        <f t="shared" si="133"/>
        <v>0</v>
      </c>
      <c r="Q91" s="72">
        <f t="shared" si="134"/>
        <v>0</v>
      </c>
      <c r="R91" s="72">
        <f t="shared" si="135"/>
        <v>0</v>
      </c>
      <c r="S91" s="72">
        <f t="shared" si="136"/>
        <v>0</v>
      </c>
      <c r="T91" s="72">
        <f t="shared" si="137"/>
        <v>0</v>
      </c>
      <c r="U91" s="72">
        <f t="shared" si="138"/>
        <v>0</v>
      </c>
      <c r="V91" s="72">
        <f t="shared" si="139"/>
        <v>0</v>
      </c>
      <c r="W91" s="72">
        <f t="shared" si="140"/>
        <v>0</v>
      </c>
      <c r="X91" s="72">
        <f t="shared" si="141"/>
        <v>0</v>
      </c>
      <c r="Y91" s="72">
        <f t="shared" si="142"/>
        <v>0</v>
      </c>
      <c r="Z91" s="72">
        <f t="shared" si="143"/>
        <v>0</v>
      </c>
      <c r="AA91" s="72">
        <f t="shared" si="144"/>
        <v>0</v>
      </c>
      <c r="AB91" s="72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  <c r="OL91" s="73"/>
      <c r="OM91" s="73"/>
      <c r="ON91" s="73"/>
      <c r="OO91" s="73"/>
      <c r="OP91" s="73"/>
      <c r="OQ91" s="73"/>
      <c r="OR91" s="73"/>
      <c r="OS91" s="73"/>
      <c r="OT91" s="73"/>
      <c r="OU91" s="73"/>
      <c r="OV91" s="73"/>
      <c r="OW91" s="73"/>
      <c r="OX91" s="73"/>
      <c r="OY91" s="73"/>
      <c r="OZ91" s="73"/>
      <c r="PA91" s="73"/>
      <c r="PB91" s="73"/>
      <c r="PC91" s="73"/>
      <c r="PD91" s="73"/>
      <c r="PE91" s="73"/>
      <c r="PF91" s="73"/>
      <c r="PG91" s="73"/>
      <c r="PH91" s="73"/>
      <c r="PI91" s="73"/>
      <c r="PJ91" s="73"/>
      <c r="PK91" s="73"/>
      <c r="PL91" s="73"/>
      <c r="PM91" s="73"/>
      <c r="PN91" s="73"/>
      <c r="PO91" s="73"/>
      <c r="PP91" s="73"/>
      <c r="PQ91" s="73"/>
      <c r="PR91" s="73"/>
      <c r="PS91" s="73"/>
      <c r="PT91" s="73"/>
      <c r="PU91" s="73"/>
      <c r="PV91" s="73"/>
      <c r="PW91" s="73"/>
      <c r="PX91" s="73"/>
      <c r="PY91" s="73"/>
      <c r="PZ91" s="73"/>
      <c r="QA91" s="73"/>
      <c r="QB91" s="73"/>
      <c r="QC91" s="73"/>
      <c r="QD91" s="73"/>
      <c r="QE91" s="73"/>
      <c r="QF91" s="73"/>
      <c r="QG91" s="73"/>
      <c r="QH91" s="73"/>
      <c r="QI91" s="73"/>
      <c r="QJ91" s="73"/>
      <c r="QK91" s="73"/>
      <c r="QL91" s="73"/>
      <c r="QM91" s="73"/>
      <c r="QN91" s="73"/>
      <c r="QO91" s="73"/>
      <c r="QP91" s="73"/>
      <c r="QQ91" s="73"/>
      <c r="QR91" s="73"/>
      <c r="QS91" s="73"/>
      <c r="QT91" s="73"/>
      <c r="QU91" s="73"/>
      <c r="QV91" s="73"/>
      <c r="QW91" s="73"/>
      <c r="QX91" s="73"/>
      <c r="QY91" s="73"/>
      <c r="QZ91" s="73"/>
      <c r="RA91" s="73"/>
      <c r="RB91" s="73"/>
      <c r="RC91" s="73"/>
      <c r="RD91" s="73"/>
      <c r="RE91" s="73"/>
      <c r="RF91" s="73"/>
      <c r="RG91" s="73"/>
      <c r="RH91" s="73"/>
      <c r="RI91" s="73"/>
      <c r="RJ91" s="73"/>
      <c r="RK91" s="73"/>
      <c r="RL91" s="73"/>
      <c r="RM91" s="73"/>
      <c r="RN91" s="73"/>
      <c r="RO91" s="73"/>
      <c r="RP91" s="73"/>
      <c r="RQ91" s="73"/>
      <c r="RR91" s="73"/>
      <c r="RS91" s="73"/>
      <c r="RT91" s="73"/>
      <c r="RU91" s="73"/>
      <c r="RV91" s="73"/>
      <c r="RW91" s="73"/>
      <c r="RX91" s="73"/>
      <c r="RY91" s="73"/>
      <c r="RZ91" s="73"/>
      <c r="SA91" s="73"/>
      <c r="SB91" s="73"/>
      <c r="SC91" s="73"/>
      <c r="SD91" s="73"/>
      <c r="SE91" s="73"/>
      <c r="SF91" s="73"/>
      <c r="SG91" s="73"/>
      <c r="SH91" s="73"/>
      <c r="SI91" s="73"/>
      <c r="SJ91" s="73"/>
      <c r="SK91" s="73"/>
      <c r="SL91" s="73"/>
      <c r="SM91" s="73"/>
      <c r="SN91" s="73"/>
      <c r="SO91" s="73"/>
      <c r="SP91" s="73"/>
      <c r="SQ91" s="73"/>
      <c r="SR91" s="73"/>
      <c r="SS91" s="73"/>
      <c r="ST91" s="73"/>
      <c r="SU91" s="73"/>
      <c r="SV91" s="73"/>
      <c r="SW91" s="73"/>
      <c r="SX91" s="73"/>
      <c r="SY91" s="73"/>
    </row>
    <row r="92" spans="1:519">
      <c r="A92" s="71" t="s">
        <v>177</v>
      </c>
      <c r="B92" s="72">
        <f t="shared" si="119"/>
        <v>0</v>
      </c>
      <c r="C92" s="72">
        <f t="shared" si="120"/>
        <v>0</v>
      </c>
      <c r="D92" s="72">
        <f t="shared" si="121"/>
        <v>0</v>
      </c>
      <c r="E92" s="72">
        <f t="shared" si="122"/>
        <v>0</v>
      </c>
      <c r="F92" s="72">
        <f t="shared" si="123"/>
        <v>0</v>
      </c>
      <c r="G92" s="72">
        <f t="shared" si="124"/>
        <v>0</v>
      </c>
      <c r="H92" s="72">
        <f t="shared" si="125"/>
        <v>0</v>
      </c>
      <c r="I92" s="72">
        <f t="shared" si="126"/>
        <v>0</v>
      </c>
      <c r="J92" s="72">
        <f t="shared" si="127"/>
        <v>0</v>
      </c>
      <c r="K92" s="72">
        <f t="shared" si="128"/>
        <v>0</v>
      </c>
      <c r="L92" s="72">
        <f t="shared" si="129"/>
        <v>0</v>
      </c>
      <c r="M92" s="72">
        <f t="shared" si="130"/>
        <v>0</v>
      </c>
      <c r="N92" s="72">
        <f t="shared" si="131"/>
        <v>0</v>
      </c>
      <c r="O92" s="72">
        <f t="shared" si="132"/>
        <v>0</v>
      </c>
      <c r="P92" s="72">
        <f t="shared" si="133"/>
        <v>0</v>
      </c>
      <c r="Q92" s="72">
        <f t="shared" si="134"/>
        <v>0</v>
      </c>
      <c r="R92" s="72">
        <f t="shared" si="135"/>
        <v>0</v>
      </c>
      <c r="S92" s="72">
        <f t="shared" si="136"/>
        <v>0</v>
      </c>
      <c r="T92" s="72">
        <f t="shared" si="137"/>
        <v>0</v>
      </c>
      <c r="U92" s="72">
        <f t="shared" si="138"/>
        <v>0</v>
      </c>
      <c r="V92" s="72">
        <f t="shared" si="139"/>
        <v>0</v>
      </c>
      <c r="W92" s="72">
        <f t="shared" si="140"/>
        <v>0</v>
      </c>
      <c r="X92" s="72">
        <f t="shared" si="141"/>
        <v>0</v>
      </c>
      <c r="Y92" s="72">
        <f t="shared" si="142"/>
        <v>0</v>
      </c>
      <c r="Z92" s="72">
        <f t="shared" si="143"/>
        <v>0</v>
      </c>
      <c r="AA92" s="72">
        <f t="shared" si="144"/>
        <v>0</v>
      </c>
      <c r="AB92" s="72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  <c r="MH92" s="73"/>
      <c r="MI92" s="73"/>
      <c r="MJ92" s="73"/>
      <c r="MK92" s="73"/>
      <c r="ML92" s="73"/>
      <c r="MM92" s="73"/>
      <c r="MN92" s="73"/>
      <c r="MO92" s="73"/>
      <c r="MP92" s="73"/>
      <c r="MQ92" s="73"/>
      <c r="MR92" s="73"/>
      <c r="MS92" s="73"/>
      <c r="MT92" s="73"/>
      <c r="MU92" s="73"/>
      <c r="MV92" s="73"/>
      <c r="MW92" s="73"/>
      <c r="MX92" s="73"/>
      <c r="MY92" s="73"/>
      <c r="MZ92" s="73"/>
      <c r="NA92" s="73"/>
      <c r="NB92" s="73"/>
      <c r="NC92" s="73"/>
      <c r="ND92" s="73"/>
      <c r="NE92" s="73"/>
      <c r="NF92" s="73"/>
      <c r="NG92" s="73"/>
      <c r="NH92" s="73"/>
      <c r="NI92" s="73"/>
      <c r="NJ92" s="73"/>
      <c r="NK92" s="73"/>
      <c r="NL92" s="73"/>
      <c r="NM92" s="73"/>
      <c r="NN92" s="73"/>
      <c r="NO92" s="73"/>
      <c r="NP92" s="73"/>
      <c r="NQ92" s="73"/>
      <c r="NR92" s="73"/>
      <c r="NS92" s="73"/>
      <c r="NT92" s="73"/>
      <c r="NU92" s="73"/>
      <c r="NV92" s="73"/>
      <c r="NW92" s="73"/>
      <c r="NX92" s="73"/>
      <c r="NY92" s="73"/>
      <c r="NZ92" s="73"/>
      <c r="OA92" s="73"/>
      <c r="OB92" s="73"/>
      <c r="OC92" s="73"/>
      <c r="OD92" s="73"/>
      <c r="OE92" s="73"/>
      <c r="OF92" s="73"/>
      <c r="OG92" s="73"/>
      <c r="OH92" s="73"/>
      <c r="OI92" s="73"/>
      <c r="OJ92" s="73"/>
      <c r="OK92" s="73"/>
      <c r="OL92" s="73"/>
      <c r="OM92" s="73"/>
      <c r="ON92" s="73"/>
      <c r="OO92" s="73"/>
      <c r="OP92" s="73"/>
      <c r="OQ92" s="73"/>
      <c r="OR92" s="73"/>
      <c r="OS92" s="73"/>
      <c r="OT92" s="73"/>
      <c r="OU92" s="73"/>
      <c r="OV92" s="73"/>
      <c r="OW92" s="73"/>
      <c r="OX92" s="73"/>
      <c r="OY92" s="73"/>
      <c r="OZ92" s="73"/>
      <c r="PA92" s="73"/>
      <c r="PB92" s="73"/>
      <c r="PC92" s="73"/>
      <c r="PD92" s="73"/>
      <c r="PE92" s="73"/>
      <c r="PF92" s="73"/>
      <c r="PG92" s="73"/>
      <c r="PH92" s="73"/>
      <c r="PI92" s="73"/>
      <c r="PJ92" s="73"/>
      <c r="PK92" s="73"/>
      <c r="PL92" s="73"/>
      <c r="PM92" s="73"/>
      <c r="PN92" s="73"/>
      <c r="PO92" s="73"/>
      <c r="PP92" s="73"/>
      <c r="PQ92" s="73"/>
      <c r="PR92" s="73"/>
      <c r="PS92" s="73"/>
      <c r="PT92" s="73"/>
      <c r="PU92" s="73"/>
      <c r="PV92" s="73"/>
      <c r="PW92" s="73"/>
      <c r="PX92" s="73"/>
      <c r="PY92" s="73"/>
      <c r="PZ92" s="73"/>
      <c r="QA92" s="73"/>
      <c r="QB92" s="73"/>
      <c r="QC92" s="73"/>
      <c r="QD92" s="73"/>
      <c r="QE92" s="73"/>
      <c r="QF92" s="73"/>
      <c r="QG92" s="73"/>
      <c r="QH92" s="73"/>
      <c r="QI92" s="73"/>
      <c r="QJ92" s="73"/>
      <c r="QK92" s="73"/>
      <c r="QL92" s="73"/>
      <c r="QM92" s="73"/>
      <c r="QN92" s="73"/>
      <c r="QO92" s="73"/>
      <c r="QP92" s="73"/>
      <c r="QQ92" s="73"/>
      <c r="QR92" s="73"/>
      <c r="QS92" s="73"/>
      <c r="QT92" s="73"/>
      <c r="QU92" s="73"/>
      <c r="QV92" s="73"/>
      <c r="QW92" s="73"/>
      <c r="QX92" s="73"/>
      <c r="QY92" s="73"/>
      <c r="QZ92" s="73"/>
      <c r="RA92" s="73"/>
      <c r="RB92" s="73"/>
      <c r="RC92" s="73"/>
      <c r="RD92" s="73"/>
      <c r="RE92" s="73"/>
      <c r="RF92" s="73"/>
      <c r="RG92" s="73"/>
      <c r="RH92" s="73"/>
      <c r="RI92" s="73"/>
      <c r="RJ92" s="73"/>
      <c r="RK92" s="73"/>
      <c r="RL92" s="73"/>
      <c r="RM92" s="73"/>
      <c r="RN92" s="73"/>
      <c r="RO92" s="73"/>
      <c r="RP92" s="73"/>
      <c r="RQ92" s="73"/>
      <c r="RR92" s="73"/>
      <c r="RS92" s="73"/>
      <c r="RT92" s="73"/>
      <c r="RU92" s="73"/>
      <c r="RV92" s="73"/>
      <c r="RW92" s="73"/>
      <c r="RX92" s="73"/>
      <c r="RY92" s="73"/>
      <c r="RZ92" s="73"/>
      <c r="SA92" s="73"/>
      <c r="SB92" s="73"/>
      <c r="SC92" s="73"/>
      <c r="SD92" s="73"/>
      <c r="SE92" s="73"/>
      <c r="SF92" s="73"/>
      <c r="SG92" s="73"/>
      <c r="SH92" s="73"/>
      <c r="SI92" s="73"/>
      <c r="SJ92" s="73"/>
      <c r="SK92" s="73"/>
      <c r="SL92" s="73"/>
      <c r="SM92" s="73"/>
      <c r="SN92" s="73"/>
      <c r="SO92" s="73"/>
      <c r="SP92" s="73"/>
      <c r="SQ92" s="73"/>
      <c r="SR92" s="73"/>
      <c r="SS92" s="73"/>
      <c r="ST92" s="73"/>
      <c r="SU92" s="73"/>
      <c r="SV92" s="73"/>
      <c r="SW92" s="73"/>
      <c r="SX92" s="73"/>
      <c r="SY92" s="73"/>
    </row>
    <row r="93" spans="1:519">
      <c r="A93" s="71" t="s">
        <v>178</v>
      </c>
      <c r="B93" s="72">
        <f t="shared" si="119"/>
        <v>0</v>
      </c>
      <c r="C93" s="72">
        <f t="shared" si="120"/>
        <v>0</v>
      </c>
      <c r="D93" s="72">
        <f t="shared" si="121"/>
        <v>0</v>
      </c>
      <c r="E93" s="72">
        <f t="shared" si="122"/>
        <v>0</v>
      </c>
      <c r="F93" s="72">
        <f t="shared" si="123"/>
        <v>0</v>
      </c>
      <c r="G93" s="72">
        <f t="shared" si="124"/>
        <v>0</v>
      </c>
      <c r="H93" s="72">
        <f t="shared" si="125"/>
        <v>0</v>
      </c>
      <c r="I93" s="72">
        <f t="shared" si="126"/>
        <v>0</v>
      </c>
      <c r="J93" s="72">
        <f t="shared" si="127"/>
        <v>0</v>
      </c>
      <c r="K93" s="72">
        <f t="shared" si="128"/>
        <v>0</v>
      </c>
      <c r="L93" s="72">
        <f t="shared" si="129"/>
        <v>0</v>
      </c>
      <c r="M93" s="72">
        <f t="shared" si="130"/>
        <v>0</v>
      </c>
      <c r="N93" s="72">
        <f t="shared" si="131"/>
        <v>0</v>
      </c>
      <c r="O93" s="72">
        <f t="shared" si="132"/>
        <v>0</v>
      </c>
      <c r="P93" s="72">
        <f t="shared" si="133"/>
        <v>0</v>
      </c>
      <c r="Q93" s="72">
        <f t="shared" si="134"/>
        <v>0</v>
      </c>
      <c r="R93" s="72">
        <f t="shared" si="135"/>
        <v>0</v>
      </c>
      <c r="S93" s="72">
        <f t="shared" si="136"/>
        <v>0</v>
      </c>
      <c r="T93" s="72">
        <f t="shared" si="137"/>
        <v>0</v>
      </c>
      <c r="U93" s="72">
        <f t="shared" si="138"/>
        <v>0</v>
      </c>
      <c r="V93" s="72">
        <f t="shared" si="139"/>
        <v>0</v>
      </c>
      <c r="W93" s="72">
        <f t="shared" si="140"/>
        <v>0</v>
      </c>
      <c r="X93" s="72">
        <f t="shared" si="141"/>
        <v>0</v>
      </c>
      <c r="Y93" s="72">
        <f t="shared" si="142"/>
        <v>0</v>
      </c>
      <c r="Z93" s="72">
        <f t="shared" si="143"/>
        <v>0</v>
      </c>
      <c r="AA93" s="72">
        <f t="shared" si="144"/>
        <v>0</v>
      </c>
      <c r="AB93" s="72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73"/>
      <c r="NK93" s="73"/>
      <c r="NL93" s="73"/>
      <c r="NM93" s="73"/>
      <c r="NN93" s="73"/>
      <c r="NO93" s="73"/>
      <c r="NP93" s="73"/>
      <c r="NQ93" s="73"/>
      <c r="NR93" s="73"/>
      <c r="NS93" s="73"/>
      <c r="NT93" s="73"/>
      <c r="NU93" s="73"/>
      <c r="NV93" s="73"/>
      <c r="NW93" s="73"/>
      <c r="NX93" s="73"/>
      <c r="NY93" s="73"/>
      <c r="NZ93" s="73"/>
      <c r="OA93" s="73"/>
      <c r="OB93" s="73"/>
      <c r="OC93" s="73"/>
      <c r="OD93" s="73"/>
      <c r="OE93" s="73"/>
      <c r="OF93" s="73"/>
      <c r="OG93" s="73"/>
      <c r="OH93" s="73"/>
      <c r="OI93" s="73"/>
      <c r="OJ93" s="73"/>
      <c r="OK93" s="73"/>
      <c r="OL93" s="73"/>
      <c r="OM93" s="73"/>
      <c r="ON93" s="73"/>
      <c r="OO93" s="73"/>
      <c r="OP93" s="73"/>
      <c r="OQ93" s="73"/>
      <c r="OR93" s="73"/>
      <c r="OS93" s="73"/>
      <c r="OT93" s="73"/>
      <c r="OU93" s="73"/>
      <c r="OV93" s="73"/>
      <c r="OW93" s="73"/>
      <c r="OX93" s="73"/>
      <c r="OY93" s="73"/>
      <c r="OZ93" s="73"/>
      <c r="PA93" s="73"/>
      <c r="PB93" s="73"/>
      <c r="PC93" s="73"/>
      <c r="PD93" s="73"/>
      <c r="PE93" s="73"/>
      <c r="PF93" s="73"/>
      <c r="PG93" s="73"/>
      <c r="PH93" s="73"/>
      <c r="PI93" s="73"/>
      <c r="PJ93" s="73"/>
      <c r="PK93" s="73"/>
      <c r="PL93" s="73"/>
      <c r="PM93" s="73"/>
      <c r="PN93" s="73"/>
      <c r="PO93" s="73"/>
      <c r="PP93" s="73"/>
      <c r="PQ93" s="73"/>
      <c r="PR93" s="73"/>
      <c r="PS93" s="73"/>
      <c r="PT93" s="73"/>
      <c r="PU93" s="73"/>
      <c r="PV93" s="73"/>
      <c r="PW93" s="73"/>
      <c r="PX93" s="73"/>
      <c r="PY93" s="73"/>
      <c r="PZ93" s="73"/>
      <c r="QA93" s="73"/>
      <c r="QB93" s="73"/>
      <c r="QC93" s="73"/>
      <c r="QD93" s="73"/>
      <c r="QE93" s="73"/>
      <c r="QF93" s="73"/>
      <c r="QG93" s="73"/>
      <c r="QH93" s="73"/>
      <c r="QI93" s="73"/>
      <c r="QJ93" s="73"/>
      <c r="QK93" s="73"/>
      <c r="QL93" s="73"/>
      <c r="QM93" s="73"/>
      <c r="QN93" s="73"/>
      <c r="QO93" s="73"/>
      <c r="QP93" s="73"/>
      <c r="QQ93" s="73"/>
      <c r="QR93" s="73"/>
      <c r="QS93" s="73"/>
      <c r="QT93" s="73"/>
      <c r="QU93" s="73"/>
      <c r="QV93" s="73"/>
      <c r="QW93" s="73"/>
      <c r="QX93" s="73"/>
      <c r="QY93" s="73"/>
      <c r="QZ93" s="73"/>
      <c r="RA93" s="73"/>
      <c r="RB93" s="73"/>
      <c r="RC93" s="73"/>
      <c r="RD93" s="73"/>
      <c r="RE93" s="73"/>
      <c r="RF93" s="73"/>
      <c r="RG93" s="73"/>
      <c r="RH93" s="73"/>
      <c r="RI93" s="73"/>
      <c r="RJ93" s="73"/>
      <c r="RK93" s="73"/>
      <c r="RL93" s="73"/>
      <c r="RM93" s="73"/>
      <c r="RN93" s="73"/>
      <c r="RO93" s="73"/>
      <c r="RP93" s="73"/>
      <c r="RQ93" s="73"/>
      <c r="RR93" s="73"/>
      <c r="RS93" s="73"/>
      <c r="RT93" s="73"/>
      <c r="RU93" s="73"/>
      <c r="RV93" s="73"/>
      <c r="RW93" s="73"/>
      <c r="RX93" s="73"/>
      <c r="RY93" s="73"/>
      <c r="RZ93" s="73"/>
      <c r="SA93" s="73"/>
      <c r="SB93" s="73"/>
      <c r="SC93" s="73"/>
      <c r="SD93" s="73"/>
      <c r="SE93" s="73"/>
      <c r="SF93" s="73"/>
      <c r="SG93" s="73"/>
      <c r="SH93" s="73"/>
      <c r="SI93" s="73"/>
      <c r="SJ93" s="73"/>
      <c r="SK93" s="73"/>
      <c r="SL93" s="73"/>
      <c r="SM93" s="73"/>
      <c r="SN93" s="73"/>
      <c r="SO93" s="73"/>
      <c r="SP93" s="73"/>
      <c r="SQ93" s="73"/>
      <c r="SR93" s="73"/>
      <c r="SS93" s="73"/>
      <c r="ST93" s="73"/>
      <c r="SU93" s="73"/>
      <c r="SV93" s="73"/>
      <c r="SW93" s="73"/>
      <c r="SX93" s="73"/>
      <c r="SY93" s="73"/>
    </row>
    <row r="94" spans="1:519">
      <c r="A94" s="71" t="s">
        <v>179</v>
      </c>
      <c r="B94" s="72">
        <f t="shared" si="119"/>
        <v>0</v>
      </c>
      <c r="C94" s="72">
        <f t="shared" si="120"/>
        <v>0</v>
      </c>
      <c r="D94" s="72">
        <f t="shared" si="121"/>
        <v>0</v>
      </c>
      <c r="E94" s="72">
        <f t="shared" si="122"/>
        <v>0</v>
      </c>
      <c r="F94" s="72">
        <f t="shared" si="123"/>
        <v>0</v>
      </c>
      <c r="G94" s="72">
        <f t="shared" si="124"/>
        <v>0</v>
      </c>
      <c r="H94" s="72">
        <f t="shared" si="125"/>
        <v>0</v>
      </c>
      <c r="I94" s="72">
        <f t="shared" si="126"/>
        <v>0</v>
      </c>
      <c r="J94" s="72">
        <f t="shared" si="127"/>
        <v>0</v>
      </c>
      <c r="K94" s="72">
        <f t="shared" si="128"/>
        <v>0</v>
      </c>
      <c r="L94" s="72">
        <f t="shared" si="129"/>
        <v>0</v>
      </c>
      <c r="M94" s="72">
        <f t="shared" si="130"/>
        <v>0</v>
      </c>
      <c r="N94" s="72">
        <f t="shared" si="131"/>
        <v>0</v>
      </c>
      <c r="O94" s="72">
        <f t="shared" si="132"/>
        <v>0</v>
      </c>
      <c r="P94" s="72">
        <f t="shared" si="133"/>
        <v>0</v>
      </c>
      <c r="Q94" s="72">
        <f t="shared" si="134"/>
        <v>0</v>
      </c>
      <c r="R94" s="72">
        <f t="shared" si="135"/>
        <v>0</v>
      </c>
      <c r="S94" s="72">
        <f t="shared" si="136"/>
        <v>0</v>
      </c>
      <c r="T94" s="72">
        <f t="shared" si="137"/>
        <v>0</v>
      </c>
      <c r="U94" s="72">
        <f t="shared" si="138"/>
        <v>0</v>
      </c>
      <c r="V94" s="72">
        <f t="shared" si="139"/>
        <v>0</v>
      </c>
      <c r="W94" s="72">
        <f t="shared" si="140"/>
        <v>0</v>
      </c>
      <c r="X94" s="72">
        <f t="shared" si="141"/>
        <v>0</v>
      </c>
      <c r="Y94" s="72">
        <f t="shared" si="142"/>
        <v>0</v>
      </c>
      <c r="Z94" s="72">
        <f t="shared" si="143"/>
        <v>0</v>
      </c>
      <c r="AA94" s="72">
        <f t="shared" si="144"/>
        <v>0</v>
      </c>
      <c r="AB94" s="72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  <c r="MH94" s="73"/>
      <c r="MI94" s="73"/>
      <c r="MJ94" s="73"/>
      <c r="MK94" s="73"/>
      <c r="ML94" s="73"/>
      <c r="MM94" s="73"/>
      <c r="MN94" s="73"/>
      <c r="MO94" s="73"/>
      <c r="MP94" s="73"/>
      <c r="MQ94" s="73"/>
      <c r="MR94" s="73"/>
      <c r="MS94" s="73"/>
      <c r="MT94" s="73"/>
      <c r="MU94" s="73"/>
      <c r="MV94" s="73"/>
      <c r="MW94" s="73"/>
      <c r="MX94" s="73"/>
      <c r="MY94" s="73"/>
      <c r="MZ94" s="73"/>
      <c r="NA94" s="73"/>
      <c r="NB94" s="73"/>
      <c r="NC94" s="73"/>
      <c r="ND94" s="73"/>
      <c r="NE94" s="73"/>
      <c r="NF94" s="73"/>
      <c r="NG94" s="73"/>
      <c r="NH94" s="73"/>
      <c r="NI94" s="73"/>
      <c r="NJ94" s="73"/>
      <c r="NK94" s="73"/>
      <c r="NL94" s="73"/>
      <c r="NM94" s="73"/>
      <c r="NN94" s="73"/>
      <c r="NO94" s="73"/>
      <c r="NP94" s="73"/>
      <c r="NQ94" s="73"/>
      <c r="NR94" s="73"/>
      <c r="NS94" s="73"/>
      <c r="NT94" s="73"/>
      <c r="NU94" s="73"/>
      <c r="NV94" s="73"/>
      <c r="NW94" s="73"/>
      <c r="NX94" s="73"/>
      <c r="NY94" s="73"/>
      <c r="NZ94" s="73"/>
      <c r="OA94" s="73"/>
      <c r="OB94" s="73"/>
      <c r="OC94" s="73"/>
      <c r="OD94" s="73"/>
      <c r="OE94" s="73"/>
      <c r="OF94" s="73"/>
      <c r="OG94" s="73"/>
      <c r="OH94" s="73"/>
      <c r="OI94" s="73"/>
      <c r="OJ94" s="73"/>
      <c r="OK94" s="73"/>
      <c r="OL94" s="73"/>
      <c r="OM94" s="73"/>
      <c r="ON94" s="73"/>
      <c r="OO94" s="73"/>
      <c r="OP94" s="73"/>
      <c r="OQ94" s="73"/>
      <c r="OR94" s="73"/>
      <c r="OS94" s="73"/>
      <c r="OT94" s="73"/>
      <c r="OU94" s="73"/>
      <c r="OV94" s="73"/>
      <c r="OW94" s="73"/>
      <c r="OX94" s="73"/>
      <c r="OY94" s="73"/>
      <c r="OZ94" s="73"/>
      <c r="PA94" s="73"/>
      <c r="PB94" s="73"/>
      <c r="PC94" s="73"/>
      <c r="PD94" s="73"/>
      <c r="PE94" s="73"/>
      <c r="PF94" s="73"/>
      <c r="PG94" s="73"/>
      <c r="PH94" s="73"/>
      <c r="PI94" s="73"/>
      <c r="PJ94" s="73"/>
      <c r="PK94" s="73"/>
      <c r="PL94" s="73"/>
      <c r="PM94" s="73"/>
      <c r="PN94" s="73"/>
      <c r="PO94" s="73"/>
      <c r="PP94" s="73"/>
      <c r="PQ94" s="73"/>
      <c r="PR94" s="73"/>
      <c r="PS94" s="73"/>
      <c r="PT94" s="73"/>
      <c r="PU94" s="73"/>
      <c r="PV94" s="73"/>
      <c r="PW94" s="73"/>
      <c r="PX94" s="73"/>
      <c r="PY94" s="73"/>
      <c r="PZ94" s="73"/>
      <c r="QA94" s="73"/>
      <c r="QB94" s="73"/>
      <c r="QC94" s="73"/>
      <c r="QD94" s="73"/>
      <c r="QE94" s="73"/>
      <c r="QF94" s="73"/>
      <c r="QG94" s="73"/>
      <c r="QH94" s="73"/>
      <c r="QI94" s="73"/>
      <c r="QJ94" s="73"/>
      <c r="QK94" s="73"/>
      <c r="QL94" s="73"/>
      <c r="QM94" s="73"/>
      <c r="QN94" s="73"/>
      <c r="QO94" s="73"/>
      <c r="QP94" s="73"/>
      <c r="QQ94" s="73"/>
      <c r="QR94" s="73"/>
      <c r="QS94" s="73"/>
      <c r="QT94" s="73"/>
      <c r="QU94" s="73"/>
      <c r="QV94" s="73"/>
      <c r="QW94" s="73"/>
      <c r="QX94" s="73"/>
      <c r="QY94" s="73"/>
      <c r="QZ94" s="73"/>
      <c r="RA94" s="73"/>
      <c r="RB94" s="73"/>
      <c r="RC94" s="73"/>
      <c r="RD94" s="73"/>
      <c r="RE94" s="73"/>
      <c r="RF94" s="73"/>
      <c r="RG94" s="73"/>
      <c r="RH94" s="73"/>
      <c r="RI94" s="73"/>
      <c r="RJ94" s="73"/>
      <c r="RK94" s="73"/>
      <c r="RL94" s="73"/>
      <c r="RM94" s="73"/>
      <c r="RN94" s="73"/>
      <c r="RO94" s="73"/>
      <c r="RP94" s="73"/>
      <c r="RQ94" s="73"/>
      <c r="RR94" s="73"/>
      <c r="RS94" s="73"/>
      <c r="RT94" s="73"/>
      <c r="RU94" s="73"/>
      <c r="RV94" s="73"/>
      <c r="RW94" s="73"/>
      <c r="RX94" s="73"/>
      <c r="RY94" s="73"/>
      <c r="RZ94" s="73"/>
      <c r="SA94" s="73"/>
      <c r="SB94" s="73"/>
      <c r="SC94" s="73"/>
      <c r="SD94" s="73"/>
      <c r="SE94" s="73"/>
      <c r="SF94" s="73"/>
      <c r="SG94" s="73"/>
      <c r="SH94" s="73"/>
      <c r="SI94" s="73"/>
      <c r="SJ94" s="73"/>
      <c r="SK94" s="73"/>
      <c r="SL94" s="73"/>
      <c r="SM94" s="73"/>
      <c r="SN94" s="73"/>
      <c r="SO94" s="73"/>
      <c r="SP94" s="73"/>
      <c r="SQ94" s="73"/>
      <c r="SR94" s="73"/>
      <c r="SS94" s="73"/>
      <c r="ST94" s="73"/>
      <c r="SU94" s="73"/>
      <c r="SV94" s="73"/>
      <c r="SW94" s="73"/>
      <c r="SX94" s="73"/>
      <c r="SY94" s="73"/>
    </row>
    <row r="95" spans="1:519">
      <c r="A95" s="71" t="s">
        <v>180</v>
      </c>
      <c r="B95" s="72">
        <f t="shared" si="119"/>
        <v>0.12204157500000003</v>
      </c>
      <c r="C95" s="72">
        <f t="shared" si="120"/>
        <v>5.1253524675000002E-2</v>
      </c>
      <c r="D95" s="72">
        <f t="shared" si="121"/>
        <v>0.13585983075000002</v>
      </c>
      <c r="E95" s="72">
        <f t="shared" si="122"/>
        <v>3.1691441250000001E-2</v>
      </c>
      <c r="F95" s="72">
        <f t="shared" si="123"/>
        <v>1.4408779500000002E-2</v>
      </c>
      <c r="G95" s="72">
        <f t="shared" si="124"/>
        <v>3.1848914250000006E-2</v>
      </c>
      <c r="H95" s="72">
        <f t="shared" si="125"/>
        <v>2.9919870000000005E-2</v>
      </c>
      <c r="I95" s="72">
        <f t="shared" si="126"/>
        <v>7.6874381775E-2</v>
      </c>
      <c r="J95" s="72">
        <f t="shared" si="127"/>
        <v>0.21896620650000001</v>
      </c>
      <c r="K95" s="72">
        <f t="shared" si="128"/>
        <v>0.209435153175</v>
      </c>
      <c r="L95" s="72">
        <f t="shared" si="129"/>
        <v>0.23243802164999999</v>
      </c>
      <c r="M95" s="72">
        <f t="shared" si="130"/>
        <v>0.4145634198</v>
      </c>
      <c r="N95" s="72">
        <f t="shared" si="131"/>
        <v>0.41978364975000004</v>
      </c>
      <c r="O95" s="72">
        <f t="shared" si="132"/>
        <v>0.25798014225000004</v>
      </c>
      <c r="P95" s="72">
        <f t="shared" si="133"/>
        <v>0.18463709249999999</v>
      </c>
      <c r="Q95" s="72">
        <f t="shared" si="134"/>
        <v>0.18447961950000002</v>
      </c>
      <c r="R95" s="72">
        <f t="shared" si="135"/>
        <v>0.16763000850000001</v>
      </c>
      <c r="S95" s="72">
        <f t="shared" si="136"/>
        <v>0.14223748725000002</v>
      </c>
      <c r="T95" s="72">
        <f t="shared" si="137"/>
        <v>0.12499419375000001</v>
      </c>
      <c r="U95" s="72">
        <f t="shared" si="138"/>
        <v>7.6138195500000005E-2</v>
      </c>
      <c r="V95" s="72">
        <f t="shared" si="139"/>
        <v>0.1008614565</v>
      </c>
      <c r="W95" s="72">
        <f t="shared" si="140"/>
        <v>0.11664812475</v>
      </c>
      <c r="X95" s="72">
        <f t="shared" si="141"/>
        <v>8.6610150000000011E-2</v>
      </c>
      <c r="Y95" s="72">
        <f t="shared" si="142"/>
        <v>8.5940889749999985E-2</v>
      </c>
      <c r="Z95" s="72">
        <f t="shared" si="143"/>
        <v>0</v>
      </c>
      <c r="AA95" s="72">
        <f t="shared" si="144"/>
        <v>0</v>
      </c>
      <c r="AB95" s="72"/>
      <c r="AD95" s="73">
        <v>6.1414470000000003</v>
      </c>
      <c r="AE95" s="73">
        <v>20.786436000000002</v>
      </c>
      <c r="AF95" s="73">
        <v>13.936360500000001</v>
      </c>
      <c r="AG95" s="73">
        <v>18.030658500000001</v>
      </c>
      <c r="AH95" s="73">
        <v>20.235280500000002</v>
      </c>
      <c r="AI95" s="73">
        <v>8.7003832499999998</v>
      </c>
      <c r="AJ95" s="73">
        <v>14.17257</v>
      </c>
      <c r="AK95" s="73">
        <v>7.7949134999999998</v>
      </c>
      <c r="AL95" s="73">
        <v>3.1888282500000003</v>
      </c>
      <c r="AM95" s="73">
        <v>1.5353617500000001</v>
      </c>
      <c r="AN95" s="73">
        <v>3.9761932500000001</v>
      </c>
      <c r="AO95" s="73">
        <v>3.5431425000000001</v>
      </c>
      <c r="AP95" s="73">
        <v>2.1258854999999999</v>
      </c>
      <c r="AQ95" s="73">
        <v>2.1258854999999999</v>
      </c>
      <c r="AR95" s="73"/>
      <c r="AS95" s="73">
        <v>3.5431425000000003E-2</v>
      </c>
      <c r="AT95" s="73"/>
      <c r="AU95" s="73">
        <v>4.6848217500000002</v>
      </c>
      <c r="AV95" s="73">
        <v>4.7241900000000001</v>
      </c>
      <c r="AW95" s="73">
        <v>5.6296597500000001</v>
      </c>
      <c r="AX95" s="73">
        <v>8.1098595000000007</v>
      </c>
      <c r="AY95" s="73">
        <v>7.9917547500000001</v>
      </c>
      <c r="AZ95" s="73">
        <v>7.7949134999999998</v>
      </c>
      <c r="BA95" s="73">
        <v>8.0311230000000009</v>
      </c>
      <c r="BB95" s="73">
        <v>8.2279642499999994</v>
      </c>
      <c r="BC95" s="73">
        <v>8.2673325000000002</v>
      </c>
      <c r="BD95" s="73">
        <v>8.0311230000000009</v>
      </c>
      <c r="BE95" s="73">
        <v>7.9523865000000002</v>
      </c>
      <c r="BF95" s="73">
        <v>18.975496500000002</v>
      </c>
      <c r="BG95" s="73">
        <v>15.589827</v>
      </c>
      <c r="BH95" s="73">
        <v>17.558239499999999</v>
      </c>
      <c r="BI95" s="73">
        <v>13.818255750000001</v>
      </c>
      <c r="BJ95" s="73">
        <v>16.25908725</v>
      </c>
      <c r="BK95" s="73">
        <v>21.180118499999999</v>
      </c>
      <c r="BL95" s="73"/>
      <c r="BM95" s="73"/>
      <c r="BN95" s="73"/>
      <c r="BO95" s="73"/>
      <c r="BP95" s="73">
        <v>10.393218000000001</v>
      </c>
      <c r="BQ95" s="73"/>
      <c r="BR95" s="73"/>
      <c r="BS95" s="73"/>
      <c r="BT95" s="73">
        <v>16.495296750000001</v>
      </c>
      <c r="BU95" s="73">
        <v>4.8029264999999999</v>
      </c>
      <c r="BV95" s="73"/>
      <c r="BW95" s="73"/>
      <c r="BX95" s="73"/>
      <c r="BY95" s="73"/>
      <c r="BZ95" s="73"/>
      <c r="CA95" s="73">
        <v>1.6140982500000001</v>
      </c>
      <c r="CB95" s="73"/>
      <c r="CC95" s="73"/>
      <c r="CD95" s="73">
        <v>2.0077807500000002</v>
      </c>
      <c r="CE95" s="73">
        <v>0.82673324999999998</v>
      </c>
      <c r="CF95" s="73">
        <v>0.82673324999999998</v>
      </c>
      <c r="CG95" s="73">
        <v>0.78736499999999998</v>
      </c>
      <c r="CH95" s="73">
        <v>2.08651725</v>
      </c>
      <c r="CI95" s="73"/>
      <c r="CJ95" s="73">
        <v>4.6060852500000005</v>
      </c>
      <c r="CK95" s="73">
        <v>1.6534665</v>
      </c>
      <c r="CL95" s="73">
        <v>1.6928347500000001</v>
      </c>
      <c r="CM95" s="73">
        <v>2.4801997500000001</v>
      </c>
      <c r="CN95" s="73">
        <v>3.3069329999999999</v>
      </c>
      <c r="CO95" s="73">
        <v>3.6612472500000002</v>
      </c>
      <c r="CP95" s="73">
        <v>1.6140982500000001</v>
      </c>
      <c r="CQ95" s="73">
        <v>3.2281965000000001</v>
      </c>
      <c r="CR95" s="73">
        <v>4.3698757500000003</v>
      </c>
      <c r="CS95" s="73">
        <v>2.4408314999999998</v>
      </c>
      <c r="CT95" s="73">
        <v>2.4408314999999998</v>
      </c>
      <c r="CU95" s="73">
        <v>1.6534665</v>
      </c>
      <c r="CV95" s="73">
        <v>4.1336662500000001</v>
      </c>
      <c r="CW95" s="73">
        <v>0.82673324999999998</v>
      </c>
      <c r="CX95" s="73">
        <v>0.74799674999999999</v>
      </c>
      <c r="CY95" s="73">
        <v>1.6534665</v>
      </c>
      <c r="CZ95" s="73">
        <v>2.4014632499999999</v>
      </c>
      <c r="DA95" s="73">
        <v>3.2281965000000001</v>
      </c>
      <c r="DB95" s="73">
        <v>2.4801997500000001</v>
      </c>
      <c r="DC95" s="73">
        <v>1.6534665</v>
      </c>
      <c r="DD95" s="73">
        <v>3.26756475</v>
      </c>
      <c r="DE95" s="73">
        <v>3.3069329999999999</v>
      </c>
      <c r="DF95" s="73">
        <v>3.9368250000000002</v>
      </c>
      <c r="DG95" s="73">
        <v>1.6534665</v>
      </c>
      <c r="DH95" s="73">
        <v>1.6140982500000001</v>
      </c>
      <c r="DI95" s="73">
        <v>3.9761932500000001</v>
      </c>
      <c r="DJ95" s="73">
        <v>4.0942980000000002</v>
      </c>
      <c r="DK95" s="73">
        <v>1.6140982500000001</v>
      </c>
      <c r="DL95" s="73">
        <v>3.3069329999999999</v>
      </c>
      <c r="DM95" s="73">
        <v>4.0942980000000002</v>
      </c>
      <c r="DN95" s="73">
        <v>3.7950993000000004</v>
      </c>
      <c r="DO95" s="73">
        <v>4.0313088000000006</v>
      </c>
      <c r="DP95" s="73">
        <v>2.4172105500000001</v>
      </c>
      <c r="DQ95" s="73">
        <v>7.1965161000000002</v>
      </c>
      <c r="DR95" s="73">
        <v>3.26756475</v>
      </c>
      <c r="DS95" s="73">
        <v>2.9408082750000002</v>
      </c>
      <c r="DT95" s="73">
        <v>21.101382000000001</v>
      </c>
      <c r="DU95" s="73">
        <v>19.014864750000001</v>
      </c>
      <c r="DV95" s="73">
        <v>23.2902567</v>
      </c>
      <c r="DW95" s="73">
        <v>8.9759609999999999</v>
      </c>
      <c r="DX95" s="73">
        <v>26.278306875000002</v>
      </c>
      <c r="DY95" s="73">
        <v>19.290442500000001</v>
      </c>
      <c r="DZ95" s="73">
        <v>19.369178999999999</v>
      </c>
      <c r="EA95" s="73">
        <v>8.3854372500000007</v>
      </c>
      <c r="EB95" s="73">
        <v>15.07803975</v>
      </c>
      <c r="EC95" s="73">
        <v>23.620950000000001</v>
      </c>
      <c r="ED95" s="73">
        <v>18.77865525</v>
      </c>
      <c r="EE95" s="73">
        <v>20.274648750000001</v>
      </c>
      <c r="EF95" s="73">
        <v>21.144687075</v>
      </c>
      <c r="EG95" s="73">
        <v>14.479642350000001</v>
      </c>
      <c r="EH95" s="73">
        <v>18.432214649999999</v>
      </c>
      <c r="EI95" s="73">
        <v>10.471954500000001</v>
      </c>
      <c r="EJ95" s="73">
        <v>9.0468238500000009</v>
      </c>
      <c r="EK95" s="73">
        <v>14.211938249999999</v>
      </c>
      <c r="EL95" s="73">
        <v>20.581721099999999</v>
      </c>
      <c r="EM95" s="73">
        <v>23.164278299999999</v>
      </c>
      <c r="EN95" s="73">
        <v>17.873185500000002</v>
      </c>
      <c r="EO95" s="73">
        <v>5.7083962499999998</v>
      </c>
      <c r="EP95" s="73">
        <v>13.467878325000001</v>
      </c>
      <c r="EQ95" s="73">
        <v>26.337359249999999</v>
      </c>
      <c r="ER95" s="73">
        <v>30.010416974999998</v>
      </c>
      <c r="ES95" s="73">
        <v>20.128986225000002</v>
      </c>
      <c r="ET95" s="73">
        <v>15.444164475000001</v>
      </c>
      <c r="EU95" s="73">
        <v>41.694913574999994</v>
      </c>
      <c r="EV95" s="73">
        <v>18.908570475000001</v>
      </c>
      <c r="EW95" s="73">
        <v>27.18771345</v>
      </c>
      <c r="EX95" s="73">
        <v>8.5468470750000005</v>
      </c>
      <c r="EY95" s="73">
        <v>17.18817795</v>
      </c>
      <c r="EZ95" s="73">
        <v>12.24352575</v>
      </c>
      <c r="FA95" s="73">
        <v>12.32226225</v>
      </c>
      <c r="FB95" s="73">
        <v>12.400998749999999</v>
      </c>
      <c r="FC95" s="73">
        <v>12.68445015</v>
      </c>
      <c r="FD95" s="73">
        <v>32.675647500000004</v>
      </c>
      <c r="FE95" s="73">
        <v>21.14075025</v>
      </c>
      <c r="FF95" s="73">
        <v>20.03843925</v>
      </c>
      <c r="FG95" s="73">
        <v>20.117175750000001</v>
      </c>
      <c r="FH95" s="73">
        <v>11.967948</v>
      </c>
      <c r="FI95" s="73"/>
      <c r="FJ95" s="73">
        <v>12.125420999999999</v>
      </c>
      <c r="FK95" s="73">
        <v>44.289281250000002</v>
      </c>
      <c r="FL95" s="73">
        <v>12.558471750000001</v>
      </c>
      <c r="FM95" s="73">
        <v>8.6610150000000008</v>
      </c>
      <c r="FN95" s="73">
        <v>168.181164</v>
      </c>
      <c r="FO95" s="73">
        <v>19.920334499999999</v>
      </c>
      <c r="FP95" s="73">
        <v>13.440320549999999</v>
      </c>
      <c r="FQ95" s="73">
        <v>83.263848749999994</v>
      </c>
      <c r="FR95" s="73">
        <v>38.147834250000002</v>
      </c>
      <c r="FS95" s="73">
        <v>17.67634425</v>
      </c>
      <c r="FT95" s="73">
        <v>37.5573105</v>
      </c>
      <c r="FU95" s="73">
        <v>35.903843999999999</v>
      </c>
      <c r="FV95" s="73">
        <v>15.392985749999999</v>
      </c>
      <c r="FW95" s="73">
        <v>53.225873999999997</v>
      </c>
      <c r="FX95" s="73">
        <v>22.282429499999999</v>
      </c>
      <c r="FY95" s="73">
        <v>17.440134749999999</v>
      </c>
      <c r="FZ95" s="73"/>
      <c r="GA95" s="73">
        <v>80.114388750000003</v>
      </c>
      <c r="GB95" s="73">
        <v>54.761235749999997</v>
      </c>
      <c r="GC95" s="73">
        <v>47.281268250000004</v>
      </c>
      <c r="GD95" s="73">
        <v>62.831727000000001</v>
      </c>
      <c r="GE95" s="73">
        <v>34.447218749999998</v>
      </c>
      <c r="GF95" s="73">
        <v>0.82673324999999998</v>
      </c>
      <c r="GG95" s="73">
        <v>12.79468125</v>
      </c>
      <c r="GH95" s="73">
        <v>15.07803975</v>
      </c>
      <c r="GI95" s="73">
        <v>20.235280500000002</v>
      </c>
      <c r="GJ95" s="73">
        <v>20.786436000000002</v>
      </c>
      <c r="GK95" s="73">
        <v>20.392753500000001</v>
      </c>
      <c r="GL95" s="73">
        <v>19.290442500000001</v>
      </c>
      <c r="GM95" s="73">
        <v>23.463477000000001</v>
      </c>
      <c r="GN95" s="73">
        <v>8.0704912499999999</v>
      </c>
      <c r="GO95" s="73">
        <v>19.7628615</v>
      </c>
      <c r="GP95" s="73">
        <v>19.920334499999999</v>
      </c>
      <c r="GQ95" s="73">
        <v>19.723493250000001</v>
      </c>
      <c r="GR95" s="73">
        <v>20.274648750000001</v>
      </c>
      <c r="GS95" s="73">
        <v>18.109394999999999</v>
      </c>
      <c r="GT95" s="73">
        <v>19.684125000000002</v>
      </c>
      <c r="GU95" s="73">
        <v>9.0153292500000006</v>
      </c>
      <c r="GV95" s="73">
        <v>13.26710025</v>
      </c>
      <c r="GW95" s="73">
        <v>14.802462</v>
      </c>
      <c r="GX95" s="73">
        <v>13.306468499999999</v>
      </c>
      <c r="GY95" s="73">
        <v>18.148763250000002</v>
      </c>
      <c r="GZ95" s="73">
        <v>18.384972749999999</v>
      </c>
      <c r="HA95" s="73"/>
      <c r="HB95" s="73">
        <v>22.833584999999999</v>
      </c>
      <c r="HC95" s="73">
        <v>21.416328</v>
      </c>
      <c r="HD95" s="73">
        <v>26.258622750000001</v>
      </c>
      <c r="HE95" s="73">
        <v>11.495528999999999</v>
      </c>
      <c r="HF95" s="73">
        <v>21.770642250000002</v>
      </c>
      <c r="HG95" s="73">
        <v>12.71594475</v>
      </c>
      <c r="HH95" s="73">
        <v>15.550458750000001</v>
      </c>
      <c r="HI95" s="73">
        <v>20.03843925</v>
      </c>
      <c r="HJ95" s="73">
        <v>4.6848217500000002</v>
      </c>
      <c r="HK95" s="73">
        <v>7.9130182500000004</v>
      </c>
      <c r="HL95" s="73">
        <v>11.298687750000001</v>
      </c>
      <c r="HM95" s="73">
        <v>8.5035419999999995</v>
      </c>
      <c r="HN95" s="73">
        <v>14.68435725</v>
      </c>
      <c r="HO95" s="73"/>
      <c r="HP95" s="73">
        <v>17.951922</v>
      </c>
      <c r="HQ95" s="73">
        <v>13.6214145</v>
      </c>
      <c r="HR95" s="73">
        <v>20.471489999999999</v>
      </c>
      <c r="HS95" s="73">
        <v>13.660782749999999</v>
      </c>
      <c r="HT95" s="73">
        <v>13.030890749999999</v>
      </c>
      <c r="HU95" s="73">
        <v>21.062013749999998</v>
      </c>
      <c r="HV95" s="73">
        <v>18.07002675</v>
      </c>
      <c r="HW95" s="73">
        <v>12.834049500000001</v>
      </c>
      <c r="HX95" s="73">
        <v>13.1489955</v>
      </c>
      <c r="HY95" s="73">
        <v>9.0940657500000004</v>
      </c>
      <c r="HZ95" s="73">
        <v>9.0153292500000006</v>
      </c>
      <c r="IA95" s="73">
        <v>17.4007665</v>
      </c>
      <c r="IB95" s="73">
        <v>16.928347500000001</v>
      </c>
      <c r="IC95" s="73">
        <v>12.87341775</v>
      </c>
      <c r="ID95" s="73">
        <v>14.44814775</v>
      </c>
      <c r="IE95" s="73">
        <v>14.330043</v>
      </c>
      <c r="IF95" s="73">
        <v>4.8029264999999999</v>
      </c>
      <c r="IG95" s="73">
        <v>9.7633259999999993</v>
      </c>
      <c r="IH95" s="73">
        <v>8.7397515000000006</v>
      </c>
      <c r="II95" s="73">
        <v>8.8184880000000003</v>
      </c>
      <c r="IJ95" s="73">
        <v>13.1489955</v>
      </c>
      <c r="IK95" s="73">
        <v>11.967948</v>
      </c>
      <c r="IL95" s="73">
        <v>14.52688425</v>
      </c>
      <c r="IM95" s="73">
        <v>12.3616305</v>
      </c>
      <c r="IN95" s="73">
        <v>8.5035419999999995</v>
      </c>
      <c r="IO95" s="73">
        <v>8.7397515000000006</v>
      </c>
      <c r="IP95" s="73">
        <v>9.1728022500000002</v>
      </c>
      <c r="IQ95" s="73">
        <v>9.2909070000000007</v>
      </c>
      <c r="IR95" s="73">
        <v>10.27511325</v>
      </c>
      <c r="IS95" s="73">
        <v>9.0546974999999996</v>
      </c>
      <c r="IT95" s="73">
        <v>8.6610150000000008</v>
      </c>
      <c r="IU95" s="73">
        <v>11.338056</v>
      </c>
      <c r="IV95" s="73">
        <v>8.6610150000000008</v>
      </c>
      <c r="IW95" s="73">
        <v>14.4087795</v>
      </c>
      <c r="IX95" s="73">
        <v>14.487515999999999</v>
      </c>
      <c r="IY95" s="73">
        <v>9.2121704999999992</v>
      </c>
      <c r="IZ95" s="73"/>
      <c r="JA95" s="73">
        <v>13.97572875</v>
      </c>
      <c r="JB95" s="73"/>
      <c r="JC95" s="73">
        <v>8.8578562499999993</v>
      </c>
      <c r="JD95" s="73">
        <v>4.8029264999999999</v>
      </c>
      <c r="JE95" s="73">
        <v>4.8816629999999996</v>
      </c>
      <c r="JF95" s="73">
        <v>0.59052375000000001</v>
      </c>
      <c r="JG95" s="73">
        <v>4.2517709999999997</v>
      </c>
      <c r="JH95" s="73">
        <v>6.5351295</v>
      </c>
      <c r="JI95" s="73">
        <v>8.5429102500000003</v>
      </c>
      <c r="JJ95" s="73">
        <v>4.6848217500000002</v>
      </c>
      <c r="JK95" s="73">
        <v>8.7003832499999998</v>
      </c>
      <c r="JL95" s="73">
        <v>3.8187202500000001</v>
      </c>
      <c r="JM95" s="73">
        <v>11.219951249999999</v>
      </c>
      <c r="JN95" s="73">
        <v>9.9601672499999996</v>
      </c>
      <c r="JO95" s="73">
        <v>10.038903749999999</v>
      </c>
      <c r="JP95" s="73">
        <v>6.4170247500000004</v>
      </c>
      <c r="JQ95" s="73">
        <v>6.8107072500000001</v>
      </c>
      <c r="JR95" s="73">
        <v>8.3067007499999992</v>
      </c>
      <c r="JS95" s="73">
        <v>10.747532250000001</v>
      </c>
      <c r="JT95" s="73">
        <v>10.078272</v>
      </c>
      <c r="JU95" s="73">
        <v>10.078272</v>
      </c>
      <c r="JV95" s="73">
        <v>12.59784</v>
      </c>
      <c r="JW95" s="73">
        <v>12.282894000000001</v>
      </c>
      <c r="JX95" s="73"/>
      <c r="JY95" s="73">
        <v>11.77110675</v>
      </c>
      <c r="JZ95" s="73">
        <v>7.8736499999999996</v>
      </c>
      <c r="KA95" s="73">
        <v>14.566252499999999</v>
      </c>
      <c r="KB95" s="73">
        <v>14.487515999999999</v>
      </c>
      <c r="KC95" s="73"/>
      <c r="KD95" s="73">
        <v>14.290674750000001</v>
      </c>
      <c r="KE95" s="73">
        <v>14.487515999999999</v>
      </c>
      <c r="KF95" s="73">
        <v>10.35384975</v>
      </c>
      <c r="KG95" s="73">
        <v>3.9368249999999998</v>
      </c>
      <c r="KH95" s="73">
        <v>7.8736499999999996</v>
      </c>
      <c r="KI95" s="73">
        <v>7.8736499999999996</v>
      </c>
      <c r="KJ95" s="73"/>
      <c r="KK95" s="73">
        <v>7.8736499999999996</v>
      </c>
      <c r="KL95" s="73">
        <v>7.8342817499999997</v>
      </c>
      <c r="KM95" s="73">
        <v>8.3067007499999992</v>
      </c>
      <c r="KN95" s="73">
        <v>8.5035419999999995</v>
      </c>
      <c r="KO95" s="73"/>
      <c r="KP95" s="73">
        <v>9.9601672499999996</v>
      </c>
      <c r="KQ95" s="73">
        <v>9.6452212500000005</v>
      </c>
      <c r="KR95" s="73">
        <v>10.27511325</v>
      </c>
      <c r="KS95" s="73">
        <v>8.4641737500000005</v>
      </c>
      <c r="KT95" s="73">
        <v>8.9759609999999999</v>
      </c>
      <c r="KU95" s="73">
        <v>9.3302752499999997</v>
      </c>
      <c r="KV95" s="73">
        <v>8.2673325000000002</v>
      </c>
      <c r="KW95" s="73">
        <v>8.3854372500000007</v>
      </c>
      <c r="KX95" s="73">
        <v>10.35384975</v>
      </c>
      <c r="KY95" s="73">
        <v>10.1570085</v>
      </c>
      <c r="KZ95" s="73">
        <v>9.2515387499999999</v>
      </c>
      <c r="LA95" s="73"/>
      <c r="LB95" s="73">
        <v>8.5035419999999995</v>
      </c>
      <c r="LC95" s="73">
        <v>2.3620950000000001</v>
      </c>
      <c r="LD95" s="73">
        <v>10.35384975</v>
      </c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73"/>
      <c r="MQ95" s="73"/>
      <c r="MR95" s="73"/>
      <c r="MS95" s="73"/>
      <c r="MT95" s="73"/>
      <c r="MU95" s="73"/>
      <c r="MV95" s="73"/>
      <c r="MW95" s="73"/>
      <c r="MX95" s="73"/>
      <c r="MY95" s="73"/>
      <c r="MZ95" s="73"/>
      <c r="NA95" s="73"/>
      <c r="NB95" s="73"/>
      <c r="NC95" s="73"/>
      <c r="ND95" s="73"/>
      <c r="NE95" s="73"/>
      <c r="NF95" s="73"/>
      <c r="NG95" s="73"/>
      <c r="NH95" s="73"/>
      <c r="NI95" s="73"/>
      <c r="NJ95" s="73"/>
      <c r="NK95" s="73"/>
      <c r="NL95" s="73"/>
      <c r="NM95" s="73"/>
      <c r="NN95" s="73"/>
      <c r="NO95" s="73"/>
      <c r="NP95" s="73"/>
      <c r="NQ95" s="73"/>
      <c r="NR95" s="73"/>
      <c r="NS95" s="73"/>
      <c r="NT95" s="73"/>
      <c r="NU95" s="73"/>
      <c r="NV95" s="73"/>
      <c r="NW95" s="73"/>
      <c r="NX95" s="73"/>
      <c r="NY95" s="73"/>
      <c r="NZ95" s="73"/>
      <c r="OA95" s="73"/>
      <c r="OB95" s="73"/>
      <c r="OC95" s="73"/>
      <c r="OD95" s="73"/>
      <c r="OE95" s="73"/>
      <c r="OF95" s="73"/>
      <c r="OG95" s="73"/>
      <c r="OH95" s="73"/>
      <c r="OI95" s="73"/>
      <c r="OJ95" s="73"/>
      <c r="OK95" s="73"/>
      <c r="OL95" s="73"/>
      <c r="OM95" s="73"/>
      <c r="ON95" s="73"/>
      <c r="OO95" s="73"/>
      <c r="OP95" s="73"/>
      <c r="OQ95" s="73"/>
      <c r="OR95" s="73"/>
      <c r="OS95" s="73"/>
      <c r="OT95" s="73"/>
      <c r="OU95" s="73"/>
      <c r="OV95" s="73"/>
      <c r="OW95" s="73"/>
      <c r="OX95" s="73"/>
      <c r="OY95" s="73"/>
      <c r="OZ95" s="73"/>
      <c r="PA95" s="73"/>
      <c r="PB95" s="73"/>
      <c r="PC95" s="73"/>
      <c r="PD95" s="73"/>
      <c r="PE95" s="73"/>
      <c r="PF95" s="73"/>
      <c r="PG95" s="73"/>
      <c r="PH95" s="73"/>
      <c r="PI95" s="73"/>
      <c r="PJ95" s="73"/>
      <c r="PK95" s="73"/>
      <c r="PL95" s="73"/>
      <c r="PM95" s="73"/>
      <c r="PN95" s="73"/>
      <c r="PO95" s="73"/>
      <c r="PP95" s="73"/>
      <c r="PQ95" s="73"/>
      <c r="PR95" s="73"/>
      <c r="PS95" s="73"/>
      <c r="PT95" s="73"/>
      <c r="PU95" s="73"/>
      <c r="PV95" s="73"/>
      <c r="PW95" s="73"/>
      <c r="PX95" s="73"/>
      <c r="PY95" s="73"/>
      <c r="PZ95" s="73"/>
      <c r="QA95" s="73"/>
      <c r="QB95" s="73"/>
      <c r="QC95" s="73"/>
      <c r="QD95" s="73"/>
      <c r="QE95" s="73"/>
      <c r="QF95" s="73"/>
      <c r="QG95" s="73"/>
      <c r="QH95" s="73"/>
      <c r="QI95" s="73"/>
      <c r="QJ95" s="73"/>
      <c r="QK95" s="73"/>
      <c r="QL95" s="73"/>
      <c r="QM95" s="73"/>
      <c r="QN95" s="73"/>
      <c r="QO95" s="73"/>
      <c r="QP95" s="73"/>
      <c r="QQ95" s="73"/>
      <c r="QR95" s="73"/>
      <c r="QS95" s="73"/>
      <c r="QT95" s="73"/>
      <c r="QU95" s="73"/>
      <c r="QV95" s="73"/>
      <c r="QW95" s="73"/>
      <c r="QX95" s="73"/>
      <c r="QY95" s="73"/>
      <c r="QZ95" s="73"/>
      <c r="RA95" s="73"/>
      <c r="RB95" s="73"/>
      <c r="RC95" s="73"/>
      <c r="RD95" s="73"/>
      <c r="RE95" s="73"/>
      <c r="RF95" s="73"/>
      <c r="RG95" s="73"/>
      <c r="RH95" s="73"/>
      <c r="RI95" s="73"/>
      <c r="RJ95" s="73"/>
      <c r="RK95" s="73"/>
      <c r="RL95" s="73"/>
      <c r="RM95" s="73"/>
      <c r="RN95" s="73"/>
      <c r="RO95" s="73"/>
      <c r="RP95" s="73"/>
      <c r="RQ95" s="73"/>
      <c r="RR95" s="73"/>
      <c r="RS95" s="73"/>
      <c r="RT95" s="73"/>
      <c r="RU95" s="73"/>
      <c r="RV95" s="73"/>
      <c r="RW95" s="73"/>
      <c r="RX95" s="73"/>
      <c r="RY95" s="73"/>
      <c r="RZ95" s="73"/>
      <c r="SA95" s="73"/>
      <c r="SB95" s="73"/>
      <c r="SC95" s="73"/>
      <c r="SD95" s="73"/>
      <c r="SE95" s="73"/>
      <c r="SF95" s="73"/>
      <c r="SG95" s="73"/>
      <c r="SH95" s="73"/>
      <c r="SI95" s="73"/>
      <c r="SJ95" s="73"/>
      <c r="SK95" s="73"/>
      <c r="SL95" s="73"/>
      <c r="SM95" s="73"/>
      <c r="SN95" s="73"/>
      <c r="SO95" s="73"/>
      <c r="SP95" s="73"/>
      <c r="SQ95" s="73"/>
      <c r="SR95" s="73"/>
      <c r="SS95" s="73"/>
      <c r="ST95" s="73"/>
      <c r="SU95" s="73"/>
      <c r="SV95" s="73"/>
      <c r="SW95" s="73"/>
      <c r="SX95" s="73"/>
      <c r="SY95" s="73"/>
    </row>
    <row r="96" spans="1:519">
      <c r="A96" s="71" t="s">
        <v>181</v>
      </c>
      <c r="B96" s="72">
        <f t="shared" si="119"/>
        <v>0</v>
      </c>
      <c r="C96" s="72">
        <f t="shared" si="120"/>
        <v>0</v>
      </c>
      <c r="D96" s="72">
        <f t="shared" si="121"/>
        <v>0</v>
      </c>
      <c r="E96" s="72">
        <f t="shared" si="122"/>
        <v>0</v>
      </c>
      <c r="F96" s="72">
        <f t="shared" si="123"/>
        <v>0</v>
      </c>
      <c r="G96" s="72">
        <f t="shared" si="124"/>
        <v>0</v>
      </c>
      <c r="H96" s="72">
        <f t="shared" si="125"/>
        <v>0</v>
      </c>
      <c r="I96" s="72">
        <f t="shared" si="126"/>
        <v>0</v>
      </c>
      <c r="J96" s="72">
        <f t="shared" si="127"/>
        <v>0</v>
      </c>
      <c r="K96" s="72">
        <f t="shared" si="128"/>
        <v>0</v>
      </c>
      <c r="L96" s="72">
        <f t="shared" si="129"/>
        <v>0</v>
      </c>
      <c r="M96" s="72">
        <f t="shared" si="130"/>
        <v>0</v>
      </c>
      <c r="N96" s="72">
        <f t="shared" si="131"/>
        <v>0</v>
      </c>
      <c r="O96" s="72">
        <f t="shared" si="132"/>
        <v>0</v>
      </c>
      <c r="P96" s="72">
        <f t="shared" si="133"/>
        <v>0</v>
      </c>
      <c r="Q96" s="72">
        <f t="shared" si="134"/>
        <v>0</v>
      </c>
      <c r="R96" s="72">
        <f t="shared" si="135"/>
        <v>0</v>
      </c>
      <c r="S96" s="72">
        <f t="shared" si="136"/>
        <v>0</v>
      </c>
      <c r="T96" s="72">
        <f t="shared" si="137"/>
        <v>0</v>
      </c>
      <c r="U96" s="72">
        <f t="shared" si="138"/>
        <v>0</v>
      </c>
      <c r="V96" s="72">
        <f t="shared" si="139"/>
        <v>0</v>
      </c>
      <c r="W96" s="72">
        <f t="shared" si="140"/>
        <v>0</v>
      </c>
      <c r="X96" s="72">
        <f t="shared" si="141"/>
        <v>0</v>
      </c>
      <c r="Y96" s="72">
        <f t="shared" si="142"/>
        <v>0</v>
      </c>
      <c r="Z96" s="72">
        <f t="shared" si="143"/>
        <v>0</v>
      </c>
      <c r="AA96" s="72">
        <f t="shared" si="144"/>
        <v>0</v>
      </c>
      <c r="AB96" s="72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  <c r="MH96" s="73"/>
      <c r="MI96" s="73"/>
      <c r="MJ96" s="73"/>
      <c r="MK96" s="73"/>
      <c r="ML96" s="73"/>
      <c r="MM96" s="73"/>
      <c r="MN96" s="73"/>
      <c r="MO96" s="73"/>
      <c r="MP96" s="73"/>
      <c r="MQ96" s="73"/>
      <c r="MR96" s="73"/>
      <c r="MS96" s="73"/>
      <c r="MT96" s="73"/>
      <c r="MU96" s="73"/>
      <c r="MV96" s="73"/>
      <c r="MW96" s="73"/>
      <c r="MX96" s="73"/>
      <c r="MY96" s="73"/>
      <c r="MZ96" s="73"/>
      <c r="NA96" s="73"/>
      <c r="NB96" s="73"/>
      <c r="NC96" s="73"/>
      <c r="ND96" s="73"/>
      <c r="NE96" s="73"/>
      <c r="NF96" s="73"/>
      <c r="NG96" s="73"/>
      <c r="NH96" s="73"/>
      <c r="NI96" s="73"/>
      <c r="NJ96" s="73"/>
      <c r="NK96" s="73"/>
      <c r="NL96" s="73"/>
      <c r="NM96" s="73"/>
      <c r="NN96" s="73"/>
      <c r="NO96" s="73"/>
      <c r="NP96" s="73"/>
      <c r="NQ96" s="73"/>
      <c r="NR96" s="73"/>
      <c r="NS96" s="73"/>
      <c r="NT96" s="73"/>
      <c r="NU96" s="73"/>
      <c r="NV96" s="73"/>
      <c r="NW96" s="73"/>
      <c r="NX96" s="73"/>
      <c r="NY96" s="73"/>
      <c r="NZ96" s="73"/>
      <c r="OA96" s="73"/>
      <c r="OB96" s="73"/>
      <c r="OC96" s="73"/>
      <c r="OD96" s="73"/>
      <c r="OE96" s="73"/>
      <c r="OF96" s="73"/>
      <c r="OG96" s="73"/>
      <c r="OH96" s="73"/>
      <c r="OI96" s="73"/>
      <c r="OJ96" s="73"/>
      <c r="OK96" s="73"/>
      <c r="OL96" s="73"/>
      <c r="OM96" s="73"/>
      <c r="ON96" s="73"/>
      <c r="OO96" s="73"/>
      <c r="OP96" s="73"/>
      <c r="OQ96" s="73"/>
      <c r="OR96" s="73"/>
      <c r="OS96" s="73"/>
      <c r="OT96" s="73"/>
      <c r="OU96" s="73"/>
      <c r="OV96" s="73"/>
      <c r="OW96" s="73"/>
      <c r="OX96" s="73"/>
      <c r="OY96" s="73"/>
      <c r="OZ96" s="73"/>
      <c r="PA96" s="73"/>
      <c r="PB96" s="73"/>
      <c r="PC96" s="73"/>
      <c r="PD96" s="73"/>
      <c r="PE96" s="73"/>
      <c r="PF96" s="73"/>
      <c r="PG96" s="73"/>
      <c r="PH96" s="73"/>
      <c r="PI96" s="73"/>
      <c r="PJ96" s="73"/>
      <c r="PK96" s="73"/>
      <c r="PL96" s="73"/>
      <c r="PM96" s="73"/>
      <c r="PN96" s="73"/>
      <c r="PO96" s="73"/>
      <c r="PP96" s="73"/>
      <c r="PQ96" s="73"/>
      <c r="PR96" s="73"/>
      <c r="PS96" s="73"/>
      <c r="PT96" s="73"/>
      <c r="PU96" s="73"/>
      <c r="PV96" s="73"/>
      <c r="PW96" s="73"/>
      <c r="PX96" s="73"/>
      <c r="PY96" s="73"/>
      <c r="PZ96" s="73"/>
      <c r="QA96" s="73"/>
      <c r="QB96" s="73"/>
      <c r="QC96" s="73"/>
      <c r="QD96" s="73"/>
      <c r="QE96" s="73"/>
      <c r="QF96" s="73"/>
      <c r="QG96" s="73"/>
      <c r="QH96" s="73"/>
      <c r="QI96" s="73"/>
      <c r="QJ96" s="73"/>
      <c r="QK96" s="73"/>
      <c r="QL96" s="73"/>
      <c r="QM96" s="73"/>
      <c r="QN96" s="73"/>
      <c r="QO96" s="73"/>
      <c r="QP96" s="73"/>
      <c r="QQ96" s="73"/>
      <c r="QR96" s="73"/>
      <c r="QS96" s="73"/>
      <c r="QT96" s="73"/>
      <c r="QU96" s="73"/>
      <c r="QV96" s="73"/>
      <c r="QW96" s="73"/>
      <c r="QX96" s="73"/>
      <c r="QY96" s="73"/>
      <c r="QZ96" s="73"/>
      <c r="RA96" s="73"/>
      <c r="RB96" s="73"/>
      <c r="RC96" s="73"/>
      <c r="RD96" s="73"/>
      <c r="RE96" s="73"/>
      <c r="RF96" s="73"/>
      <c r="RG96" s="73"/>
      <c r="RH96" s="73"/>
      <c r="RI96" s="73"/>
      <c r="RJ96" s="73"/>
      <c r="RK96" s="73"/>
      <c r="RL96" s="73"/>
      <c r="RM96" s="73"/>
      <c r="RN96" s="73"/>
      <c r="RO96" s="73"/>
      <c r="RP96" s="73"/>
      <c r="RQ96" s="73"/>
      <c r="RR96" s="73"/>
      <c r="RS96" s="73"/>
      <c r="RT96" s="73"/>
      <c r="RU96" s="73"/>
      <c r="RV96" s="73"/>
      <c r="RW96" s="73"/>
      <c r="RX96" s="73"/>
      <c r="RY96" s="73"/>
      <c r="RZ96" s="73"/>
      <c r="SA96" s="73"/>
      <c r="SB96" s="73"/>
      <c r="SC96" s="73"/>
      <c r="SD96" s="73"/>
      <c r="SE96" s="73"/>
      <c r="SF96" s="73"/>
      <c r="SG96" s="73"/>
      <c r="SH96" s="73"/>
      <c r="SI96" s="73"/>
      <c r="SJ96" s="73"/>
      <c r="SK96" s="73"/>
      <c r="SL96" s="73"/>
      <c r="SM96" s="73"/>
      <c r="SN96" s="73"/>
      <c r="SO96" s="73"/>
      <c r="SP96" s="73"/>
      <c r="SQ96" s="73"/>
      <c r="SR96" s="73"/>
      <c r="SS96" s="73"/>
      <c r="ST96" s="73"/>
      <c r="SU96" s="73"/>
      <c r="SV96" s="73"/>
      <c r="SW96" s="73"/>
      <c r="SX96" s="73"/>
      <c r="SY96" s="73"/>
    </row>
    <row r="97" spans="1:519">
      <c r="A97" s="71" t="s">
        <v>182</v>
      </c>
      <c r="B97" s="72">
        <f t="shared" si="119"/>
        <v>0</v>
      </c>
      <c r="C97" s="72">
        <f t="shared" si="120"/>
        <v>0</v>
      </c>
      <c r="D97" s="72">
        <f t="shared" si="121"/>
        <v>0</v>
      </c>
      <c r="E97" s="72">
        <f t="shared" si="122"/>
        <v>0</v>
      </c>
      <c r="F97" s="72">
        <f t="shared" si="123"/>
        <v>0</v>
      </c>
      <c r="G97" s="72">
        <f t="shared" si="124"/>
        <v>0</v>
      </c>
      <c r="H97" s="72">
        <f t="shared" si="125"/>
        <v>0</v>
      </c>
      <c r="I97" s="72">
        <f t="shared" si="126"/>
        <v>0</v>
      </c>
      <c r="J97" s="72">
        <f t="shared" si="127"/>
        <v>0</v>
      </c>
      <c r="K97" s="72">
        <f t="shared" si="128"/>
        <v>0</v>
      </c>
      <c r="L97" s="72">
        <f t="shared" si="129"/>
        <v>0</v>
      </c>
      <c r="M97" s="72">
        <f t="shared" si="130"/>
        <v>0</v>
      </c>
      <c r="N97" s="72">
        <f t="shared" si="131"/>
        <v>0</v>
      </c>
      <c r="O97" s="72">
        <f t="shared" si="132"/>
        <v>0</v>
      </c>
      <c r="P97" s="72">
        <f t="shared" si="133"/>
        <v>0</v>
      </c>
      <c r="Q97" s="72">
        <f t="shared" si="134"/>
        <v>0</v>
      </c>
      <c r="R97" s="72">
        <f t="shared" si="135"/>
        <v>0</v>
      </c>
      <c r="S97" s="72">
        <f t="shared" si="136"/>
        <v>0</v>
      </c>
      <c r="T97" s="72">
        <f t="shared" si="137"/>
        <v>0</v>
      </c>
      <c r="U97" s="72">
        <f t="shared" si="138"/>
        <v>0</v>
      </c>
      <c r="V97" s="72">
        <f t="shared" si="139"/>
        <v>0</v>
      </c>
      <c r="W97" s="72">
        <f t="shared" si="140"/>
        <v>0</v>
      </c>
      <c r="X97" s="72">
        <f t="shared" si="141"/>
        <v>0</v>
      </c>
      <c r="Y97" s="72">
        <f t="shared" si="142"/>
        <v>0</v>
      </c>
      <c r="Z97" s="72">
        <f t="shared" si="143"/>
        <v>0</v>
      </c>
      <c r="AA97" s="72">
        <f t="shared" si="144"/>
        <v>0</v>
      </c>
      <c r="AB97" s="72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73"/>
      <c r="MQ97" s="73"/>
      <c r="MR97" s="73"/>
      <c r="MS97" s="73"/>
      <c r="MT97" s="73"/>
      <c r="MU97" s="73"/>
      <c r="MV97" s="73"/>
      <c r="MW97" s="73"/>
      <c r="MX97" s="73"/>
      <c r="MY97" s="73"/>
      <c r="MZ97" s="73"/>
      <c r="NA97" s="73"/>
      <c r="NB97" s="73"/>
      <c r="NC97" s="73"/>
      <c r="ND97" s="73"/>
      <c r="NE97" s="73"/>
      <c r="NF97" s="73"/>
      <c r="NG97" s="73"/>
      <c r="NH97" s="73"/>
      <c r="NI97" s="73"/>
      <c r="NJ97" s="73"/>
      <c r="NK97" s="73"/>
      <c r="NL97" s="73"/>
      <c r="NM97" s="73"/>
      <c r="NN97" s="73"/>
      <c r="NO97" s="73"/>
      <c r="NP97" s="73"/>
      <c r="NQ97" s="73"/>
      <c r="NR97" s="73"/>
      <c r="NS97" s="73"/>
      <c r="NT97" s="73"/>
      <c r="NU97" s="73"/>
      <c r="NV97" s="73"/>
      <c r="NW97" s="73"/>
      <c r="NX97" s="73"/>
      <c r="NY97" s="73"/>
      <c r="NZ97" s="73"/>
      <c r="OA97" s="73"/>
      <c r="OB97" s="73"/>
      <c r="OC97" s="73"/>
      <c r="OD97" s="73"/>
      <c r="OE97" s="73"/>
      <c r="OF97" s="73"/>
      <c r="OG97" s="73"/>
      <c r="OH97" s="73"/>
      <c r="OI97" s="73"/>
      <c r="OJ97" s="73"/>
      <c r="OK97" s="73"/>
      <c r="OL97" s="73"/>
      <c r="OM97" s="73"/>
      <c r="ON97" s="73"/>
      <c r="OO97" s="73"/>
      <c r="OP97" s="73"/>
      <c r="OQ97" s="73"/>
      <c r="OR97" s="73"/>
      <c r="OS97" s="73"/>
      <c r="OT97" s="73"/>
      <c r="OU97" s="73"/>
      <c r="OV97" s="73"/>
      <c r="OW97" s="73"/>
      <c r="OX97" s="73"/>
      <c r="OY97" s="73"/>
      <c r="OZ97" s="73"/>
      <c r="PA97" s="73"/>
      <c r="PB97" s="73"/>
      <c r="PC97" s="73"/>
      <c r="PD97" s="73"/>
      <c r="PE97" s="73"/>
      <c r="PF97" s="73"/>
      <c r="PG97" s="73"/>
      <c r="PH97" s="73"/>
      <c r="PI97" s="73"/>
      <c r="PJ97" s="73"/>
      <c r="PK97" s="73"/>
      <c r="PL97" s="73"/>
      <c r="PM97" s="73"/>
      <c r="PN97" s="73"/>
      <c r="PO97" s="73"/>
      <c r="PP97" s="73"/>
      <c r="PQ97" s="73"/>
      <c r="PR97" s="73"/>
      <c r="PS97" s="73"/>
      <c r="PT97" s="73"/>
      <c r="PU97" s="73"/>
      <c r="PV97" s="73"/>
      <c r="PW97" s="73"/>
      <c r="PX97" s="73"/>
      <c r="PY97" s="73"/>
      <c r="PZ97" s="73"/>
      <c r="QA97" s="73"/>
      <c r="QB97" s="73"/>
      <c r="QC97" s="73"/>
      <c r="QD97" s="73"/>
      <c r="QE97" s="73"/>
      <c r="QF97" s="73"/>
      <c r="QG97" s="73"/>
      <c r="QH97" s="73"/>
      <c r="QI97" s="73"/>
      <c r="QJ97" s="73"/>
      <c r="QK97" s="73"/>
      <c r="QL97" s="73"/>
      <c r="QM97" s="73"/>
      <c r="QN97" s="73"/>
      <c r="QO97" s="73"/>
      <c r="QP97" s="73"/>
      <c r="QQ97" s="73"/>
      <c r="QR97" s="73"/>
      <c r="QS97" s="73"/>
      <c r="QT97" s="73"/>
      <c r="QU97" s="73"/>
      <c r="QV97" s="73"/>
      <c r="QW97" s="73"/>
      <c r="QX97" s="73"/>
      <c r="QY97" s="73"/>
      <c r="QZ97" s="73"/>
      <c r="RA97" s="73"/>
      <c r="RB97" s="73"/>
      <c r="RC97" s="73"/>
      <c r="RD97" s="73"/>
      <c r="RE97" s="73"/>
      <c r="RF97" s="73"/>
      <c r="RG97" s="73"/>
      <c r="RH97" s="73"/>
      <c r="RI97" s="73"/>
      <c r="RJ97" s="73"/>
      <c r="RK97" s="73"/>
      <c r="RL97" s="73"/>
      <c r="RM97" s="73"/>
      <c r="RN97" s="73"/>
      <c r="RO97" s="73"/>
      <c r="RP97" s="73"/>
      <c r="RQ97" s="73"/>
      <c r="RR97" s="73"/>
      <c r="RS97" s="73"/>
      <c r="RT97" s="73"/>
      <c r="RU97" s="73"/>
      <c r="RV97" s="73"/>
      <c r="RW97" s="73"/>
      <c r="RX97" s="73"/>
      <c r="RY97" s="73"/>
      <c r="RZ97" s="73"/>
      <c r="SA97" s="73"/>
      <c r="SB97" s="73"/>
      <c r="SC97" s="73"/>
      <c r="SD97" s="73"/>
      <c r="SE97" s="73"/>
      <c r="SF97" s="73"/>
      <c r="SG97" s="73"/>
      <c r="SH97" s="73"/>
      <c r="SI97" s="73"/>
      <c r="SJ97" s="73"/>
      <c r="SK97" s="73"/>
      <c r="SL97" s="73"/>
      <c r="SM97" s="73"/>
      <c r="SN97" s="73"/>
      <c r="SO97" s="73"/>
      <c r="SP97" s="73"/>
      <c r="SQ97" s="73"/>
      <c r="SR97" s="73"/>
      <c r="SS97" s="73"/>
      <c r="ST97" s="73"/>
      <c r="SU97" s="73"/>
      <c r="SV97" s="73"/>
      <c r="SW97" s="73"/>
      <c r="SX97" s="73"/>
      <c r="SY97" s="73"/>
    </row>
    <row r="98" spans="1:519">
      <c r="A98" s="71" t="s">
        <v>183</v>
      </c>
      <c r="B98" s="72">
        <f t="shared" si="119"/>
        <v>0</v>
      </c>
      <c r="C98" s="72">
        <f t="shared" si="120"/>
        <v>0</v>
      </c>
      <c r="D98" s="72">
        <f t="shared" si="121"/>
        <v>0</v>
      </c>
      <c r="E98" s="72">
        <f t="shared" si="122"/>
        <v>0</v>
      </c>
      <c r="F98" s="72">
        <f t="shared" si="123"/>
        <v>0</v>
      </c>
      <c r="G98" s="72">
        <f t="shared" si="124"/>
        <v>0</v>
      </c>
      <c r="H98" s="72">
        <f t="shared" si="125"/>
        <v>0</v>
      </c>
      <c r="I98" s="72">
        <f t="shared" si="126"/>
        <v>0</v>
      </c>
      <c r="J98" s="72">
        <f t="shared" si="127"/>
        <v>0</v>
      </c>
      <c r="K98" s="72">
        <f t="shared" si="128"/>
        <v>0</v>
      </c>
      <c r="L98" s="72">
        <f t="shared" si="129"/>
        <v>0</v>
      </c>
      <c r="M98" s="72">
        <f t="shared" si="130"/>
        <v>0</v>
      </c>
      <c r="N98" s="72">
        <f t="shared" si="131"/>
        <v>0</v>
      </c>
      <c r="O98" s="72">
        <f t="shared" si="132"/>
        <v>0</v>
      </c>
      <c r="P98" s="72">
        <f t="shared" si="133"/>
        <v>0</v>
      </c>
      <c r="Q98" s="72">
        <f t="shared" si="134"/>
        <v>0</v>
      </c>
      <c r="R98" s="72">
        <f t="shared" si="135"/>
        <v>0</v>
      </c>
      <c r="S98" s="72">
        <f t="shared" si="136"/>
        <v>0</v>
      </c>
      <c r="T98" s="72">
        <f t="shared" si="137"/>
        <v>0</v>
      </c>
      <c r="U98" s="72">
        <f t="shared" si="138"/>
        <v>0</v>
      </c>
      <c r="V98" s="72">
        <f t="shared" si="139"/>
        <v>0</v>
      </c>
      <c r="W98" s="72">
        <f t="shared" si="140"/>
        <v>0</v>
      </c>
      <c r="X98" s="72">
        <f t="shared" si="141"/>
        <v>0</v>
      </c>
      <c r="Y98" s="72">
        <f t="shared" si="142"/>
        <v>0</v>
      </c>
      <c r="Z98" s="72">
        <f t="shared" si="143"/>
        <v>0</v>
      </c>
      <c r="AA98" s="72">
        <f t="shared" si="144"/>
        <v>0</v>
      </c>
      <c r="AB98" s="72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  <c r="MH98" s="73"/>
      <c r="MI98" s="73"/>
      <c r="MJ98" s="73"/>
      <c r="MK98" s="73"/>
      <c r="ML98" s="73"/>
      <c r="MM98" s="73"/>
      <c r="MN98" s="73"/>
      <c r="MO98" s="73"/>
      <c r="MP98" s="73"/>
      <c r="MQ98" s="73"/>
      <c r="MR98" s="73"/>
      <c r="MS98" s="73"/>
      <c r="MT98" s="73"/>
      <c r="MU98" s="73"/>
      <c r="MV98" s="73"/>
      <c r="MW98" s="73"/>
      <c r="MX98" s="73"/>
      <c r="MY98" s="73"/>
      <c r="MZ98" s="73"/>
      <c r="NA98" s="73"/>
      <c r="NB98" s="73"/>
      <c r="NC98" s="73"/>
      <c r="ND98" s="73"/>
      <c r="NE98" s="73"/>
      <c r="NF98" s="73"/>
      <c r="NG98" s="73"/>
      <c r="NH98" s="73"/>
      <c r="NI98" s="73"/>
      <c r="NJ98" s="73"/>
      <c r="NK98" s="73"/>
      <c r="NL98" s="73"/>
      <c r="NM98" s="73"/>
      <c r="NN98" s="73"/>
      <c r="NO98" s="73"/>
      <c r="NP98" s="73"/>
      <c r="NQ98" s="73"/>
      <c r="NR98" s="73"/>
      <c r="NS98" s="73"/>
      <c r="NT98" s="73"/>
      <c r="NU98" s="73"/>
      <c r="NV98" s="73"/>
      <c r="NW98" s="73"/>
      <c r="NX98" s="73"/>
      <c r="NY98" s="73"/>
      <c r="NZ98" s="73"/>
      <c r="OA98" s="73"/>
      <c r="OB98" s="73"/>
      <c r="OC98" s="73"/>
      <c r="OD98" s="73"/>
      <c r="OE98" s="73"/>
      <c r="OF98" s="73"/>
      <c r="OG98" s="73"/>
      <c r="OH98" s="73"/>
      <c r="OI98" s="73"/>
      <c r="OJ98" s="73"/>
      <c r="OK98" s="73"/>
      <c r="OL98" s="73"/>
      <c r="OM98" s="73"/>
      <c r="ON98" s="73"/>
      <c r="OO98" s="73"/>
      <c r="OP98" s="73"/>
      <c r="OQ98" s="73"/>
      <c r="OR98" s="73"/>
      <c r="OS98" s="73"/>
      <c r="OT98" s="73"/>
      <c r="OU98" s="73"/>
      <c r="OV98" s="73"/>
      <c r="OW98" s="73"/>
      <c r="OX98" s="73"/>
      <c r="OY98" s="73"/>
      <c r="OZ98" s="73"/>
      <c r="PA98" s="73"/>
      <c r="PB98" s="73"/>
      <c r="PC98" s="73"/>
      <c r="PD98" s="73"/>
      <c r="PE98" s="73"/>
      <c r="PF98" s="73"/>
      <c r="PG98" s="73"/>
      <c r="PH98" s="73"/>
      <c r="PI98" s="73"/>
      <c r="PJ98" s="73"/>
      <c r="PK98" s="73"/>
      <c r="PL98" s="73"/>
      <c r="PM98" s="73"/>
      <c r="PN98" s="73"/>
      <c r="PO98" s="73"/>
      <c r="PP98" s="73"/>
      <c r="PQ98" s="73"/>
      <c r="PR98" s="73"/>
      <c r="PS98" s="73"/>
      <c r="PT98" s="73"/>
      <c r="PU98" s="73"/>
      <c r="PV98" s="73"/>
      <c r="PW98" s="73"/>
      <c r="PX98" s="73"/>
      <c r="PY98" s="73"/>
      <c r="PZ98" s="73"/>
      <c r="QA98" s="73"/>
      <c r="QB98" s="73"/>
      <c r="QC98" s="73"/>
      <c r="QD98" s="73"/>
      <c r="QE98" s="73"/>
      <c r="QF98" s="73"/>
      <c r="QG98" s="73"/>
      <c r="QH98" s="73"/>
      <c r="QI98" s="73"/>
      <c r="QJ98" s="73"/>
      <c r="QK98" s="73"/>
      <c r="QL98" s="73"/>
      <c r="QM98" s="73"/>
      <c r="QN98" s="73"/>
      <c r="QO98" s="73"/>
      <c r="QP98" s="73"/>
      <c r="QQ98" s="73"/>
      <c r="QR98" s="73"/>
      <c r="QS98" s="73"/>
      <c r="QT98" s="73"/>
      <c r="QU98" s="73"/>
      <c r="QV98" s="73"/>
      <c r="QW98" s="73"/>
      <c r="QX98" s="73"/>
      <c r="QY98" s="73"/>
      <c r="QZ98" s="73"/>
      <c r="RA98" s="73"/>
      <c r="RB98" s="73"/>
      <c r="RC98" s="73"/>
      <c r="RD98" s="73"/>
      <c r="RE98" s="73"/>
      <c r="RF98" s="73"/>
      <c r="RG98" s="73"/>
      <c r="RH98" s="73"/>
      <c r="RI98" s="73"/>
      <c r="RJ98" s="73"/>
      <c r="RK98" s="73"/>
      <c r="RL98" s="73"/>
      <c r="RM98" s="73"/>
      <c r="RN98" s="73"/>
      <c r="RO98" s="73"/>
      <c r="RP98" s="73"/>
      <c r="RQ98" s="73"/>
      <c r="RR98" s="73"/>
      <c r="RS98" s="73"/>
      <c r="RT98" s="73"/>
      <c r="RU98" s="73"/>
      <c r="RV98" s="73"/>
      <c r="RW98" s="73"/>
      <c r="RX98" s="73"/>
      <c r="RY98" s="73"/>
      <c r="RZ98" s="73"/>
      <c r="SA98" s="73"/>
      <c r="SB98" s="73"/>
      <c r="SC98" s="73"/>
      <c r="SD98" s="73"/>
      <c r="SE98" s="73"/>
      <c r="SF98" s="73"/>
      <c r="SG98" s="73"/>
      <c r="SH98" s="73"/>
      <c r="SI98" s="73"/>
      <c r="SJ98" s="73"/>
      <c r="SK98" s="73"/>
      <c r="SL98" s="73"/>
      <c r="SM98" s="73"/>
      <c r="SN98" s="73"/>
      <c r="SO98" s="73"/>
      <c r="SP98" s="73"/>
      <c r="SQ98" s="73"/>
      <c r="SR98" s="73"/>
      <c r="SS98" s="73"/>
      <c r="ST98" s="73"/>
      <c r="SU98" s="73"/>
      <c r="SV98" s="73"/>
      <c r="SW98" s="73"/>
      <c r="SX98" s="73"/>
      <c r="SY98" s="73"/>
    </row>
    <row r="99" spans="1:519">
      <c r="A99" s="71" t="s">
        <v>184</v>
      </c>
      <c r="B99" s="72">
        <f t="shared" si="119"/>
        <v>0</v>
      </c>
      <c r="C99" s="72">
        <f t="shared" si="120"/>
        <v>0</v>
      </c>
      <c r="D99" s="72">
        <f t="shared" si="121"/>
        <v>0</v>
      </c>
      <c r="E99" s="72">
        <f t="shared" si="122"/>
        <v>0</v>
      </c>
      <c r="F99" s="72">
        <f t="shared" si="123"/>
        <v>0</v>
      </c>
      <c r="G99" s="72">
        <f t="shared" si="124"/>
        <v>0</v>
      </c>
      <c r="H99" s="72">
        <f t="shared" si="125"/>
        <v>0</v>
      </c>
      <c r="I99" s="72">
        <f t="shared" si="126"/>
        <v>0</v>
      </c>
      <c r="J99" s="72">
        <f t="shared" si="127"/>
        <v>0</v>
      </c>
      <c r="K99" s="72">
        <f t="shared" si="128"/>
        <v>0</v>
      </c>
      <c r="L99" s="72">
        <f t="shared" si="129"/>
        <v>0</v>
      </c>
      <c r="M99" s="72">
        <f t="shared" si="130"/>
        <v>0</v>
      </c>
      <c r="N99" s="72">
        <f t="shared" si="131"/>
        <v>0</v>
      </c>
      <c r="O99" s="72">
        <f t="shared" si="132"/>
        <v>0</v>
      </c>
      <c r="P99" s="72">
        <f t="shared" si="133"/>
        <v>0</v>
      </c>
      <c r="Q99" s="72">
        <f t="shared" si="134"/>
        <v>0</v>
      </c>
      <c r="R99" s="72">
        <f t="shared" si="135"/>
        <v>0</v>
      </c>
      <c r="S99" s="72">
        <f t="shared" si="136"/>
        <v>0</v>
      </c>
      <c r="T99" s="72">
        <f t="shared" si="137"/>
        <v>0</v>
      </c>
      <c r="U99" s="72">
        <f t="shared" si="138"/>
        <v>0</v>
      </c>
      <c r="V99" s="72">
        <f t="shared" si="139"/>
        <v>0</v>
      </c>
      <c r="W99" s="72">
        <f t="shared" si="140"/>
        <v>0</v>
      </c>
      <c r="X99" s="72">
        <f t="shared" si="141"/>
        <v>0</v>
      </c>
      <c r="Y99" s="72">
        <f t="shared" si="142"/>
        <v>0</v>
      </c>
      <c r="Z99" s="72">
        <f t="shared" si="143"/>
        <v>0</v>
      </c>
      <c r="AA99" s="72">
        <f t="shared" si="144"/>
        <v>0</v>
      </c>
      <c r="AB99" s="72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73"/>
      <c r="MQ99" s="73"/>
      <c r="MR99" s="73"/>
      <c r="MS99" s="73"/>
      <c r="MT99" s="73"/>
      <c r="MU99" s="73"/>
      <c r="MV99" s="73"/>
      <c r="MW99" s="73"/>
      <c r="MX99" s="73"/>
      <c r="MY99" s="73"/>
      <c r="MZ99" s="73"/>
      <c r="NA99" s="73"/>
      <c r="NB99" s="73"/>
      <c r="NC99" s="73"/>
      <c r="ND99" s="73"/>
      <c r="NE99" s="73"/>
      <c r="NF99" s="73"/>
      <c r="NG99" s="73"/>
      <c r="NH99" s="73"/>
      <c r="NI99" s="73"/>
      <c r="NJ99" s="73"/>
      <c r="NK99" s="73"/>
      <c r="NL99" s="73"/>
      <c r="NM99" s="73"/>
      <c r="NN99" s="73"/>
      <c r="NO99" s="73"/>
      <c r="NP99" s="73"/>
      <c r="NQ99" s="73"/>
      <c r="NR99" s="73"/>
      <c r="NS99" s="73"/>
      <c r="NT99" s="73"/>
      <c r="NU99" s="73"/>
      <c r="NV99" s="73"/>
      <c r="NW99" s="73"/>
      <c r="NX99" s="73"/>
      <c r="NY99" s="73"/>
      <c r="NZ99" s="73"/>
      <c r="OA99" s="73"/>
      <c r="OB99" s="73"/>
      <c r="OC99" s="73"/>
      <c r="OD99" s="73"/>
      <c r="OE99" s="73"/>
      <c r="OF99" s="73"/>
      <c r="OG99" s="73"/>
      <c r="OH99" s="73"/>
      <c r="OI99" s="73"/>
      <c r="OJ99" s="73"/>
      <c r="OK99" s="73"/>
      <c r="OL99" s="73"/>
      <c r="OM99" s="73"/>
      <c r="ON99" s="73"/>
      <c r="OO99" s="73"/>
      <c r="OP99" s="73"/>
      <c r="OQ99" s="73"/>
      <c r="OR99" s="73"/>
      <c r="OS99" s="73"/>
      <c r="OT99" s="73"/>
      <c r="OU99" s="73"/>
      <c r="OV99" s="73"/>
      <c r="OW99" s="73"/>
      <c r="OX99" s="73"/>
      <c r="OY99" s="73"/>
      <c r="OZ99" s="73"/>
      <c r="PA99" s="73"/>
      <c r="PB99" s="73"/>
      <c r="PC99" s="73"/>
      <c r="PD99" s="73"/>
      <c r="PE99" s="73"/>
      <c r="PF99" s="73"/>
      <c r="PG99" s="73"/>
      <c r="PH99" s="73"/>
      <c r="PI99" s="73"/>
      <c r="PJ99" s="73"/>
      <c r="PK99" s="73"/>
      <c r="PL99" s="73"/>
      <c r="PM99" s="73"/>
      <c r="PN99" s="73"/>
      <c r="PO99" s="73"/>
      <c r="PP99" s="73"/>
      <c r="PQ99" s="73"/>
      <c r="PR99" s="73"/>
      <c r="PS99" s="73"/>
      <c r="PT99" s="73"/>
      <c r="PU99" s="73"/>
      <c r="PV99" s="73"/>
      <c r="PW99" s="73"/>
      <c r="PX99" s="73"/>
      <c r="PY99" s="73"/>
      <c r="PZ99" s="73"/>
      <c r="QA99" s="73"/>
      <c r="QB99" s="73"/>
      <c r="QC99" s="73"/>
      <c r="QD99" s="73"/>
      <c r="QE99" s="73"/>
      <c r="QF99" s="73"/>
      <c r="QG99" s="73"/>
      <c r="QH99" s="73"/>
      <c r="QI99" s="73"/>
      <c r="QJ99" s="73"/>
      <c r="QK99" s="73"/>
      <c r="QL99" s="73"/>
      <c r="QM99" s="73"/>
      <c r="QN99" s="73"/>
      <c r="QO99" s="73"/>
      <c r="QP99" s="73"/>
      <c r="QQ99" s="73"/>
      <c r="QR99" s="73"/>
      <c r="QS99" s="73"/>
      <c r="QT99" s="73"/>
      <c r="QU99" s="73"/>
      <c r="QV99" s="73"/>
      <c r="QW99" s="73"/>
      <c r="QX99" s="73"/>
      <c r="QY99" s="73"/>
      <c r="QZ99" s="73"/>
      <c r="RA99" s="73"/>
      <c r="RB99" s="73"/>
      <c r="RC99" s="73"/>
      <c r="RD99" s="73"/>
      <c r="RE99" s="73"/>
      <c r="RF99" s="73"/>
      <c r="RG99" s="73"/>
      <c r="RH99" s="73"/>
      <c r="RI99" s="73"/>
      <c r="RJ99" s="73"/>
      <c r="RK99" s="73"/>
      <c r="RL99" s="73"/>
      <c r="RM99" s="73"/>
      <c r="RN99" s="73"/>
      <c r="RO99" s="73"/>
      <c r="RP99" s="73"/>
      <c r="RQ99" s="73"/>
      <c r="RR99" s="73"/>
      <c r="RS99" s="73"/>
      <c r="RT99" s="73"/>
      <c r="RU99" s="73"/>
      <c r="RV99" s="73"/>
      <c r="RW99" s="73"/>
      <c r="RX99" s="73"/>
      <c r="RY99" s="73"/>
      <c r="RZ99" s="73"/>
      <c r="SA99" s="73"/>
      <c r="SB99" s="73"/>
      <c r="SC99" s="73"/>
      <c r="SD99" s="73"/>
      <c r="SE99" s="73"/>
      <c r="SF99" s="73"/>
      <c r="SG99" s="73"/>
      <c r="SH99" s="73"/>
      <c r="SI99" s="73"/>
      <c r="SJ99" s="73"/>
      <c r="SK99" s="73"/>
      <c r="SL99" s="73"/>
      <c r="SM99" s="73"/>
      <c r="SN99" s="73"/>
      <c r="SO99" s="73"/>
      <c r="SP99" s="73"/>
      <c r="SQ99" s="73"/>
      <c r="SR99" s="73"/>
      <c r="SS99" s="73"/>
      <c r="ST99" s="73"/>
      <c r="SU99" s="73"/>
      <c r="SV99" s="73"/>
      <c r="SW99" s="73"/>
      <c r="SX99" s="73"/>
      <c r="SY99" s="73"/>
    </row>
    <row r="100" spans="1:519">
      <c r="A100" s="71" t="s">
        <v>185</v>
      </c>
      <c r="B100" s="72">
        <f t="shared" si="119"/>
        <v>0</v>
      </c>
      <c r="C100" s="72">
        <f t="shared" si="120"/>
        <v>0</v>
      </c>
      <c r="D100" s="72">
        <f t="shared" si="121"/>
        <v>0</v>
      </c>
      <c r="E100" s="72">
        <f t="shared" si="122"/>
        <v>0</v>
      </c>
      <c r="F100" s="72">
        <f t="shared" si="123"/>
        <v>0</v>
      </c>
      <c r="G100" s="72">
        <f t="shared" si="124"/>
        <v>0</v>
      </c>
      <c r="H100" s="72">
        <f t="shared" si="125"/>
        <v>0</v>
      </c>
      <c r="I100" s="72">
        <f t="shared" si="126"/>
        <v>0</v>
      </c>
      <c r="J100" s="72">
        <f t="shared" si="127"/>
        <v>0</v>
      </c>
      <c r="K100" s="72">
        <f t="shared" si="128"/>
        <v>0</v>
      </c>
      <c r="L100" s="72">
        <f t="shared" si="129"/>
        <v>0</v>
      </c>
      <c r="M100" s="72">
        <f t="shared" si="130"/>
        <v>0</v>
      </c>
      <c r="N100" s="72">
        <f t="shared" si="131"/>
        <v>0</v>
      </c>
      <c r="O100" s="72">
        <f t="shared" si="132"/>
        <v>0</v>
      </c>
      <c r="P100" s="72">
        <f t="shared" si="133"/>
        <v>0</v>
      </c>
      <c r="Q100" s="72">
        <f t="shared" si="134"/>
        <v>0</v>
      </c>
      <c r="R100" s="72">
        <f t="shared" si="135"/>
        <v>0</v>
      </c>
      <c r="S100" s="72">
        <f t="shared" si="136"/>
        <v>0</v>
      </c>
      <c r="T100" s="72">
        <f t="shared" si="137"/>
        <v>0</v>
      </c>
      <c r="U100" s="72">
        <f t="shared" si="138"/>
        <v>0</v>
      </c>
      <c r="V100" s="72">
        <f t="shared" si="139"/>
        <v>0</v>
      </c>
      <c r="W100" s="72">
        <f t="shared" si="140"/>
        <v>0</v>
      </c>
      <c r="X100" s="72">
        <f t="shared" si="141"/>
        <v>0</v>
      </c>
      <c r="Y100" s="72">
        <f t="shared" si="142"/>
        <v>0</v>
      </c>
      <c r="Z100" s="72">
        <f t="shared" si="143"/>
        <v>0</v>
      </c>
      <c r="AA100" s="72">
        <f t="shared" si="144"/>
        <v>0</v>
      </c>
      <c r="AB100" s="72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  <c r="MH100" s="73"/>
      <c r="MI100" s="73"/>
      <c r="MJ100" s="73"/>
      <c r="MK100" s="73"/>
      <c r="ML100" s="73"/>
      <c r="MM100" s="73"/>
      <c r="MN100" s="73"/>
      <c r="MO100" s="73"/>
      <c r="MP100" s="73"/>
      <c r="MQ100" s="73"/>
      <c r="MR100" s="73"/>
      <c r="MS100" s="73"/>
      <c r="MT100" s="73"/>
      <c r="MU100" s="73"/>
      <c r="MV100" s="73"/>
      <c r="MW100" s="73"/>
      <c r="MX100" s="73"/>
      <c r="MY100" s="73"/>
      <c r="MZ100" s="73"/>
      <c r="NA100" s="73"/>
      <c r="NB100" s="73"/>
      <c r="NC100" s="73"/>
      <c r="ND100" s="73"/>
      <c r="NE100" s="73"/>
      <c r="NF100" s="73"/>
      <c r="NG100" s="73"/>
      <c r="NH100" s="73"/>
      <c r="NI100" s="73"/>
      <c r="NJ100" s="73"/>
      <c r="NK100" s="73"/>
      <c r="NL100" s="73"/>
      <c r="NM100" s="73"/>
      <c r="NN100" s="73"/>
      <c r="NO100" s="73"/>
      <c r="NP100" s="73"/>
      <c r="NQ100" s="73"/>
      <c r="NR100" s="73"/>
      <c r="NS100" s="73"/>
      <c r="NT100" s="73"/>
      <c r="NU100" s="73"/>
      <c r="NV100" s="73"/>
      <c r="NW100" s="73"/>
      <c r="NX100" s="73"/>
      <c r="NY100" s="73"/>
      <c r="NZ100" s="73"/>
      <c r="OA100" s="73"/>
      <c r="OB100" s="73"/>
      <c r="OC100" s="73"/>
      <c r="OD100" s="73"/>
      <c r="OE100" s="73"/>
      <c r="OF100" s="73"/>
      <c r="OG100" s="73"/>
      <c r="OH100" s="73"/>
      <c r="OI100" s="73"/>
      <c r="OJ100" s="73"/>
      <c r="OK100" s="73"/>
      <c r="OL100" s="73"/>
      <c r="OM100" s="73"/>
      <c r="ON100" s="73"/>
      <c r="OO100" s="73"/>
      <c r="OP100" s="73"/>
      <c r="OQ100" s="73"/>
      <c r="OR100" s="73"/>
      <c r="OS100" s="73"/>
      <c r="OT100" s="73"/>
      <c r="OU100" s="73"/>
      <c r="OV100" s="73"/>
      <c r="OW100" s="73"/>
      <c r="OX100" s="73"/>
      <c r="OY100" s="73"/>
      <c r="OZ100" s="73"/>
      <c r="PA100" s="73"/>
      <c r="PB100" s="73"/>
      <c r="PC100" s="73"/>
      <c r="PD100" s="73"/>
      <c r="PE100" s="73"/>
      <c r="PF100" s="73"/>
      <c r="PG100" s="73"/>
      <c r="PH100" s="73"/>
      <c r="PI100" s="73"/>
      <c r="PJ100" s="73"/>
      <c r="PK100" s="73"/>
      <c r="PL100" s="73"/>
      <c r="PM100" s="73"/>
      <c r="PN100" s="73"/>
      <c r="PO100" s="73"/>
      <c r="PP100" s="73"/>
      <c r="PQ100" s="73"/>
      <c r="PR100" s="73"/>
      <c r="PS100" s="73"/>
      <c r="PT100" s="73"/>
      <c r="PU100" s="73"/>
      <c r="PV100" s="73"/>
      <c r="PW100" s="73"/>
      <c r="PX100" s="73"/>
      <c r="PY100" s="73"/>
      <c r="PZ100" s="73"/>
      <c r="QA100" s="73"/>
      <c r="QB100" s="73"/>
      <c r="QC100" s="73"/>
      <c r="QD100" s="73"/>
      <c r="QE100" s="73"/>
      <c r="QF100" s="73"/>
      <c r="QG100" s="73"/>
      <c r="QH100" s="73"/>
      <c r="QI100" s="73"/>
      <c r="QJ100" s="73"/>
      <c r="QK100" s="73"/>
      <c r="QL100" s="73"/>
      <c r="QM100" s="73"/>
      <c r="QN100" s="73"/>
      <c r="QO100" s="73"/>
      <c r="QP100" s="73"/>
      <c r="QQ100" s="73"/>
      <c r="QR100" s="73"/>
      <c r="QS100" s="73"/>
      <c r="QT100" s="73"/>
      <c r="QU100" s="73"/>
      <c r="QV100" s="73"/>
      <c r="QW100" s="73"/>
      <c r="QX100" s="73"/>
      <c r="QY100" s="73"/>
      <c r="QZ100" s="73"/>
      <c r="RA100" s="73"/>
      <c r="RB100" s="73"/>
      <c r="RC100" s="73"/>
      <c r="RD100" s="73"/>
      <c r="RE100" s="73"/>
      <c r="RF100" s="73"/>
      <c r="RG100" s="73"/>
      <c r="RH100" s="73"/>
      <c r="RI100" s="73"/>
      <c r="RJ100" s="73"/>
      <c r="RK100" s="73"/>
      <c r="RL100" s="73"/>
      <c r="RM100" s="73"/>
      <c r="RN100" s="73"/>
      <c r="RO100" s="73"/>
      <c r="RP100" s="73"/>
      <c r="RQ100" s="73"/>
      <c r="RR100" s="73"/>
      <c r="RS100" s="73"/>
      <c r="RT100" s="73"/>
      <c r="RU100" s="73"/>
      <c r="RV100" s="73"/>
      <c r="RW100" s="73"/>
      <c r="RX100" s="73"/>
      <c r="RY100" s="73"/>
      <c r="RZ100" s="73"/>
      <c r="SA100" s="73"/>
      <c r="SB100" s="73"/>
      <c r="SC100" s="73"/>
      <c r="SD100" s="73"/>
      <c r="SE100" s="73"/>
      <c r="SF100" s="73"/>
      <c r="SG100" s="73"/>
      <c r="SH100" s="73"/>
      <c r="SI100" s="73"/>
      <c r="SJ100" s="73"/>
      <c r="SK100" s="73"/>
      <c r="SL100" s="73"/>
      <c r="SM100" s="73"/>
      <c r="SN100" s="73"/>
      <c r="SO100" s="73"/>
      <c r="SP100" s="73"/>
      <c r="SQ100" s="73"/>
      <c r="SR100" s="73"/>
      <c r="SS100" s="73"/>
      <c r="ST100" s="73"/>
      <c r="SU100" s="73"/>
      <c r="SV100" s="73"/>
      <c r="SW100" s="73"/>
      <c r="SX100" s="73"/>
      <c r="SY100" s="73"/>
    </row>
    <row r="101" spans="1:519">
      <c r="A101" s="71" t="s">
        <v>186</v>
      </c>
      <c r="B101" s="72">
        <f t="shared" si="119"/>
        <v>0.17232664072500001</v>
      </c>
      <c r="C101" s="72">
        <f t="shared" si="120"/>
        <v>0.20798246474999998</v>
      </c>
      <c r="D101" s="72">
        <f t="shared" si="121"/>
        <v>0.130383707175</v>
      </c>
      <c r="E101" s="72">
        <f t="shared" si="122"/>
        <v>0.22348568159999999</v>
      </c>
      <c r="F101" s="72">
        <f t="shared" si="123"/>
        <v>0.12240769972500003</v>
      </c>
      <c r="G101" s="72">
        <f t="shared" si="124"/>
        <v>8.9877714750000004E-2</v>
      </c>
      <c r="H101" s="72">
        <f t="shared" si="125"/>
        <v>1.6853547824999999E-2</v>
      </c>
      <c r="I101" s="72">
        <f t="shared" si="126"/>
        <v>0.35662910310000007</v>
      </c>
      <c r="J101" s="72">
        <f t="shared" si="127"/>
        <v>0.38814338722500008</v>
      </c>
      <c r="K101" s="72">
        <f t="shared" si="128"/>
        <v>9.8105679000000008E-3</v>
      </c>
      <c r="L101" s="72">
        <f t="shared" si="129"/>
        <v>1.0167874137000001</v>
      </c>
      <c r="M101" s="72">
        <f t="shared" si="130"/>
        <v>1.8970260522750002</v>
      </c>
      <c r="N101" s="72">
        <f t="shared" si="131"/>
        <v>3.7181343712500001</v>
      </c>
      <c r="O101" s="72">
        <f t="shared" si="132"/>
        <v>2.5266542850000007</v>
      </c>
      <c r="P101" s="72">
        <f t="shared" si="133"/>
        <v>1.0775208129749998</v>
      </c>
      <c r="Q101" s="72">
        <f t="shared" si="134"/>
        <v>1.1086492882500001</v>
      </c>
      <c r="R101" s="72">
        <f t="shared" si="135"/>
        <v>1.105078587975</v>
      </c>
      <c r="S101" s="72">
        <f t="shared" si="136"/>
        <v>0.97755301574999998</v>
      </c>
      <c r="T101" s="72">
        <f t="shared" si="137"/>
        <v>0.920429685</v>
      </c>
      <c r="U101" s="72">
        <f t="shared" si="138"/>
        <v>0.58506731054999994</v>
      </c>
      <c r="V101" s="72">
        <f t="shared" si="139"/>
        <v>0.87334525800000007</v>
      </c>
      <c r="W101" s="72">
        <f t="shared" si="140"/>
        <v>0.98286379267500013</v>
      </c>
      <c r="X101" s="72">
        <f t="shared" si="141"/>
        <v>1.0243618649999999</v>
      </c>
      <c r="Y101" s="72">
        <f t="shared" si="142"/>
        <v>1.1178220904999998</v>
      </c>
      <c r="Z101" s="72">
        <f t="shared" si="143"/>
        <v>0</v>
      </c>
      <c r="AA101" s="72">
        <f t="shared" si="144"/>
        <v>0</v>
      </c>
      <c r="AB101" s="72"/>
      <c r="AD101" s="73"/>
      <c r="AE101" s="73"/>
      <c r="AF101" s="73"/>
      <c r="AG101" s="73">
        <v>1.1810475</v>
      </c>
      <c r="AH101" s="73">
        <v>3.1494599999999999</v>
      </c>
      <c r="AI101" s="73">
        <v>30.120648075000002</v>
      </c>
      <c r="AJ101" s="73">
        <v>14.999303250000001</v>
      </c>
      <c r="AK101" s="73"/>
      <c r="AL101" s="73">
        <v>31.84891425</v>
      </c>
      <c r="AM101" s="73">
        <v>40.982348250000001</v>
      </c>
      <c r="AN101" s="73">
        <v>17.6212287</v>
      </c>
      <c r="AO101" s="73">
        <v>32.423690700000002</v>
      </c>
      <c r="AP101" s="73">
        <v>29.48681925</v>
      </c>
      <c r="AQ101" s="73">
        <v>34.801532999999999</v>
      </c>
      <c r="AR101" s="73">
        <v>27.12472425</v>
      </c>
      <c r="AS101" s="73">
        <v>23.109162749999999</v>
      </c>
      <c r="AT101" s="73">
        <v>53.855766000000003</v>
      </c>
      <c r="AU101" s="73">
        <v>14.566252500000001</v>
      </c>
      <c r="AV101" s="73"/>
      <c r="AW101" s="73"/>
      <c r="AX101" s="73"/>
      <c r="AY101" s="73"/>
      <c r="AZ101" s="73">
        <v>24.093368999999999</v>
      </c>
      <c r="BA101" s="73">
        <v>0.94483800000000007</v>
      </c>
      <c r="BB101" s="73">
        <v>24.250841999999999</v>
      </c>
      <c r="BC101" s="73">
        <v>20.668331250000001</v>
      </c>
      <c r="BD101" s="73">
        <v>6.25955175</v>
      </c>
      <c r="BE101" s="73">
        <v>3.7793520000000003</v>
      </c>
      <c r="BF101" s="73">
        <v>47.899349775000005</v>
      </c>
      <c r="BG101" s="73">
        <v>16.41656025</v>
      </c>
      <c r="BH101" s="73">
        <v>3.3069329999999999</v>
      </c>
      <c r="BI101" s="73">
        <v>0.93696435</v>
      </c>
      <c r="BJ101" s="73">
        <v>0.13385205</v>
      </c>
      <c r="BK101" s="73">
        <v>6.7319707500000003</v>
      </c>
      <c r="BL101" s="73"/>
      <c r="BM101" s="73"/>
      <c r="BN101" s="73"/>
      <c r="BO101" s="73">
        <v>29.762397</v>
      </c>
      <c r="BP101" s="73">
        <v>3.8895830999999998</v>
      </c>
      <c r="BQ101" s="73">
        <v>14.487515999999999</v>
      </c>
      <c r="BR101" s="73">
        <v>17.755080750000001</v>
      </c>
      <c r="BS101" s="73">
        <v>31.29775875</v>
      </c>
      <c r="BT101" s="73">
        <v>36.218789999999998</v>
      </c>
      <c r="BU101" s="73">
        <v>39.250145250000003</v>
      </c>
      <c r="BV101" s="73">
        <v>14.52688425</v>
      </c>
      <c r="BW101" s="73"/>
      <c r="BX101" s="73">
        <v>21.770642250000002</v>
      </c>
      <c r="BY101" s="73">
        <v>14.52688425</v>
      </c>
      <c r="BZ101" s="73"/>
      <c r="CA101" s="73">
        <v>27.006619499999999</v>
      </c>
      <c r="CB101" s="73">
        <v>19.447915500000001</v>
      </c>
      <c r="CC101" s="73">
        <v>3.9761932500000001</v>
      </c>
      <c r="CD101" s="73"/>
      <c r="CE101" s="73">
        <v>7.2831262500000005</v>
      </c>
      <c r="CF101" s="73">
        <v>18.306236250000001</v>
      </c>
      <c r="CG101" s="73">
        <v>25.707467250000001</v>
      </c>
      <c r="CH101" s="73">
        <v>7.44059925</v>
      </c>
      <c r="CI101" s="73">
        <v>3.7793520000000003</v>
      </c>
      <c r="CJ101" s="73">
        <v>9.460190475000001</v>
      </c>
      <c r="CK101" s="73"/>
      <c r="CL101" s="73">
        <v>2.08651725</v>
      </c>
      <c r="CM101" s="73">
        <v>13.42457325</v>
      </c>
      <c r="CN101" s="73">
        <v>42.675182999999997</v>
      </c>
      <c r="CO101" s="73"/>
      <c r="CP101" s="73">
        <v>9.4090117499999995</v>
      </c>
      <c r="CQ101" s="73"/>
      <c r="CR101" s="73">
        <v>4.9997677500000002</v>
      </c>
      <c r="CS101" s="73"/>
      <c r="CT101" s="73"/>
      <c r="CU101" s="73"/>
      <c r="CV101" s="73">
        <v>17.282661749999999</v>
      </c>
      <c r="CW101" s="73"/>
      <c r="CX101" s="73"/>
      <c r="CY101" s="73">
        <v>1.3385205</v>
      </c>
      <c r="CZ101" s="73">
        <v>0.46454535000000002</v>
      </c>
      <c r="DA101" s="73">
        <v>7.8972709500000002</v>
      </c>
      <c r="DB101" s="73"/>
      <c r="DC101" s="73"/>
      <c r="DD101" s="73"/>
      <c r="DE101" s="73"/>
      <c r="DF101" s="73">
        <v>2.35422135</v>
      </c>
      <c r="DG101" s="73">
        <v>0.79917547500000008</v>
      </c>
      <c r="DH101" s="73"/>
      <c r="DI101" s="73">
        <v>3.9998141999999999</v>
      </c>
      <c r="DJ101" s="73">
        <v>75.744512999999998</v>
      </c>
      <c r="DK101" s="73">
        <v>65.847334950000004</v>
      </c>
      <c r="DL101" s="73">
        <v>1.0550691000000001</v>
      </c>
      <c r="DM101" s="73"/>
      <c r="DN101" s="73">
        <v>0.75587039999999994</v>
      </c>
      <c r="DO101" s="73"/>
      <c r="DP101" s="73">
        <v>62.004993750000004</v>
      </c>
      <c r="DQ101" s="73">
        <v>46.1238417</v>
      </c>
      <c r="DR101" s="73">
        <v>0.86610149999999997</v>
      </c>
      <c r="DS101" s="73"/>
      <c r="DT101" s="73">
        <v>51.3991872</v>
      </c>
      <c r="DU101" s="73">
        <v>52.8321915</v>
      </c>
      <c r="DV101" s="73">
        <v>57.725664975000001</v>
      </c>
      <c r="DW101" s="73">
        <v>44.249912999999999</v>
      </c>
      <c r="DX101" s="73">
        <v>43.470421650000006</v>
      </c>
      <c r="DY101" s="73">
        <v>31.376495250000001</v>
      </c>
      <c r="DZ101" s="73">
        <v>24.231157875000001</v>
      </c>
      <c r="EA101" s="73">
        <v>16.853547825</v>
      </c>
      <c r="EB101" s="73">
        <v>16.900789724999999</v>
      </c>
      <c r="EC101" s="73">
        <v>42.82478235</v>
      </c>
      <c r="ED101" s="73">
        <v>35.518035150000003</v>
      </c>
      <c r="EE101" s="73">
        <v>32.049692325000002</v>
      </c>
      <c r="EF101" s="73">
        <v>25.573615200000003</v>
      </c>
      <c r="EG101" s="73">
        <v>17.369271900000001</v>
      </c>
      <c r="EH101" s="73"/>
      <c r="EI101" s="73">
        <v>0.75587039999999994</v>
      </c>
      <c r="EJ101" s="73">
        <v>1.8306236250000001</v>
      </c>
      <c r="EK101" s="73">
        <v>0.81885960000000002</v>
      </c>
      <c r="EL101" s="73">
        <v>1.901486475</v>
      </c>
      <c r="EM101" s="73"/>
      <c r="EN101" s="73">
        <v>0.84641737500000003</v>
      </c>
      <c r="EO101" s="73"/>
      <c r="EP101" s="73">
        <v>2.216432475</v>
      </c>
      <c r="EQ101" s="73">
        <v>0.72043897499999998</v>
      </c>
      <c r="ER101" s="73">
        <v>0.72043897499999998</v>
      </c>
      <c r="ES101" s="73"/>
      <c r="ET101" s="73"/>
      <c r="EU101" s="73"/>
      <c r="EV101" s="73">
        <v>4.1336662500000001</v>
      </c>
      <c r="EW101" s="73">
        <v>56.548554300000006</v>
      </c>
      <c r="EX101" s="73">
        <v>121.57702965</v>
      </c>
      <c r="EY101" s="73">
        <v>136.88340525000001</v>
      </c>
      <c r="EZ101" s="73">
        <v>47.517477749999998</v>
      </c>
      <c r="FA101" s="73">
        <v>120.5455815</v>
      </c>
      <c r="FB101" s="73">
        <v>85.074788249999997</v>
      </c>
      <c r="FC101" s="73">
        <v>121.25421</v>
      </c>
      <c r="FD101" s="73">
        <v>157.15805399999999</v>
      </c>
      <c r="FE101" s="73">
        <v>166.09464675000001</v>
      </c>
      <c r="FF101" s="73">
        <v>196.64440875</v>
      </c>
      <c r="FG101" s="73">
        <v>102.27871349999999</v>
      </c>
      <c r="FH101" s="73">
        <v>110.42794125</v>
      </c>
      <c r="FI101" s="73">
        <v>223.09987275</v>
      </c>
      <c r="FJ101" s="73">
        <v>99.424515374999999</v>
      </c>
      <c r="FK101" s="73">
        <v>118.38032775000001</v>
      </c>
      <c r="FL101" s="73">
        <v>228.44608110000001</v>
      </c>
      <c r="FM101" s="73">
        <v>174.12576974999999</v>
      </c>
      <c r="FN101" s="73">
        <v>143.01697860000002</v>
      </c>
      <c r="FO101" s="73">
        <v>216.35215470000003</v>
      </c>
      <c r="FP101" s="73">
        <v>141.25328100000002</v>
      </c>
      <c r="FQ101" s="73">
        <v>143.57600775</v>
      </c>
      <c r="FR101" s="73">
        <v>269.86935375000002</v>
      </c>
      <c r="FS101" s="73">
        <v>197.313669</v>
      </c>
      <c r="FT101" s="73">
        <v>330.18151275000002</v>
      </c>
      <c r="FU101" s="73">
        <v>357.77865600000001</v>
      </c>
      <c r="FV101" s="73">
        <v>357.69991950000002</v>
      </c>
      <c r="FW101" s="73">
        <v>275.26280400000002</v>
      </c>
      <c r="FX101" s="73">
        <v>163.6931835</v>
      </c>
      <c r="FY101" s="73">
        <v>337.97642625000003</v>
      </c>
      <c r="FZ101" s="73">
        <v>439.94019374999999</v>
      </c>
      <c r="GA101" s="73">
        <v>394.11555075000001</v>
      </c>
      <c r="GB101" s="73">
        <v>253.49216175000001</v>
      </c>
      <c r="GC101" s="73">
        <v>340.81094024999999</v>
      </c>
      <c r="GD101" s="73">
        <v>269.5150395</v>
      </c>
      <c r="GE101" s="73">
        <v>274.63291199999998</v>
      </c>
      <c r="GF101" s="73">
        <v>403.80014025000003</v>
      </c>
      <c r="GG101" s="73">
        <v>269.39693475000001</v>
      </c>
      <c r="GH101" s="73">
        <v>256.60225350000002</v>
      </c>
      <c r="GI101" s="73">
        <v>73.933573499999994</v>
      </c>
      <c r="GJ101" s="73">
        <v>152.39449575</v>
      </c>
      <c r="GK101" s="73">
        <v>266.95610325000001</v>
      </c>
      <c r="GL101" s="73">
        <v>151.21344825</v>
      </c>
      <c r="GM101" s="73">
        <v>96.688422000000003</v>
      </c>
      <c r="GN101" s="73">
        <v>158.69341575000001</v>
      </c>
      <c r="GO101" s="73">
        <v>152.82754650000001</v>
      </c>
      <c r="GP101" s="73">
        <v>118.825188975</v>
      </c>
      <c r="GQ101" s="73">
        <v>122.55336225000001</v>
      </c>
      <c r="GR101" s="73">
        <v>152.433864</v>
      </c>
      <c r="GS101" s="73">
        <v>114.67971224999999</v>
      </c>
      <c r="GT101" s="73">
        <v>66.88665675</v>
      </c>
      <c r="GU101" s="73">
        <v>105.34943699999999</v>
      </c>
      <c r="GV101" s="73">
        <v>79.445128499999996</v>
      </c>
      <c r="GW101" s="73">
        <v>75.153989249999995</v>
      </c>
      <c r="GX101" s="73">
        <v>84.641737500000005</v>
      </c>
      <c r="GY101" s="73">
        <v>32.596910999999999</v>
      </c>
      <c r="GZ101" s="73">
        <v>45.745906500000004</v>
      </c>
      <c r="HA101" s="73">
        <v>79.208918999999995</v>
      </c>
      <c r="HB101" s="73">
        <v>98.381256750000006</v>
      </c>
      <c r="HC101" s="73">
        <v>97.593891749999997</v>
      </c>
      <c r="HD101" s="73">
        <v>90.783184500000004</v>
      </c>
      <c r="HE101" s="73">
        <v>88.932876750000005</v>
      </c>
      <c r="HF101" s="73">
        <v>62.083730250000002</v>
      </c>
      <c r="HG101" s="73">
        <v>69.563697750000003</v>
      </c>
      <c r="HH101" s="73">
        <v>124.60051125</v>
      </c>
      <c r="HI101" s="73">
        <v>110.03425875000001</v>
      </c>
      <c r="HJ101" s="73">
        <v>84.72047400000001</v>
      </c>
      <c r="HK101" s="73">
        <v>61.099524000000002</v>
      </c>
      <c r="HL101" s="73">
        <v>115.50644550000001</v>
      </c>
      <c r="HM101" s="73">
        <v>105.34943699999999</v>
      </c>
      <c r="HN101" s="73">
        <v>94.050749249999996</v>
      </c>
      <c r="HO101" s="73">
        <v>84.641737500000005</v>
      </c>
      <c r="HP101" s="73">
        <v>58.265010000000004</v>
      </c>
      <c r="HQ101" s="73">
        <v>97.526965724999997</v>
      </c>
      <c r="HR101" s="73">
        <v>131.96237400000001</v>
      </c>
      <c r="HS101" s="73">
        <v>110.97909675</v>
      </c>
      <c r="HT101" s="73">
        <v>53.343978749999998</v>
      </c>
      <c r="HU101" s="73">
        <v>57.005226</v>
      </c>
      <c r="HV101" s="73">
        <v>96.334107750000001</v>
      </c>
      <c r="HW101" s="73">
        <v>107.396586</v>
      </c>
      <c r="HX101" s="73">
        <v>130.11206625</v>
      </c>
      <c r="HY101" s="73">
        <v>83.46069</v>
      </c>
      <c r="HZ101" s="73">
        <v>84.838578749999996</v>
      </c>
      <c r="IA101" s="73">
        <v>145.5837885</v>
      </c>
      <c r="IB101" s="73">
        <v>104.91638625</v>
      </c>
      <c r="IC101" s="73">
        <v>99.877250250000003</v>
      </c>
      <c r="ID101" s="73">
        <v>72.988735500000004</v>
      </c>
      <c r="IE101" s="73">
        <v>61.571942999999997</v>
      </c>
      <c r="IF101" s="73">
        <v>57.517013249999998</v>
      </c>
      <c r="IG101" s="73">
        <v>44.840436750000002</v>
      </c>
      <c r="IH101" s="73">
        <v>96.255371249999996</v>
      </c>
      <c r="II101" s="73">
        <v>82.948902750000002</v>
      </c>
      <c r="IJ101" s="73">
        <v>81.728487000000001</v>
      </c>
      <c r="IK101" s="73">
        <v>44.4861225</v>
      </c>
      <c r="IL101" s="73">
        <v>57.083962499999998</v>
      </c>
      <c r="IM101" s="73">
        <v>72.673789499999998</v>
      </c>
      <c r="IN101" s="73">
        <v>67.398443999999998</v>
      </c>
      <c r="IO101" s="73">
        <v>149.91429600000001</v>
      </c>
      <c r="IP101" s="73">
        <v>92.554755749999998</v>
      </c>
      <c r="IQ101" s="73">
        <v>70.508535749999993</v>
      </c>
      <c r="IR101" s="73">
        <v>88.814772000000005</v>
      </c>
      <c r="IS101" s="73">
        <v>62.004993749999997</v>
      </c>
      <c r="IT101" s="73">
        <v>91.334339999999997</v>
      </c>
      <c r="IU101" s="73">
        <v>55.194286499999997</v>
      </c>
      <c r="IV101" s="73">
        <v>43.501916250000001</v>
      </c>
      <c r="IW101" s="73">
        <v>69.445593000000002</v>
      </c>
      <c r="IX101" s="73">
        <v>42.163395749999999</v>
      </c>
      <c r="IY101" s="73">
        <v>29.226988800000001</v>
      </c>
      <c r="IZ101" s="73">
        <v>42.675182999999997</v>
      </c>
      <c r="JA101" s="73">
        <v>43.738125750000002</v>
      </c>
      <c r="JB101" s="73">
        <v>58.579956000000003</v>
      </c>
      <c r="JC101" s="73">
        <v>40.706770499999998</v>
      </c>
      <c r="JD101" s="73">
        <v>54.210080249999997</v>
      </c>
      <c r="JE101" s="73">
        <v>64.524561750000004</v>
      </c>
      <c r="JF101" s="73">
        <v>71.610846749999993</v>
      </c>
      <c r="JG101" s="73">
        <v>46.730112750000004</v>
      </c>
      <c r="JH101" s="73">
        <v>38.462780250000002</v>
      </c>
      <c r="JI101" s="73">
        <v>52.438509000000003</v>
      </c>
      <c r="JJ101" s="73">
        <v>49.249680750000003</v>
      </c>
      <c r="JK101" s="73">
        <v>29.604924</v>
      </c>
      <c r="JL101" s="73">
        <v>92.712228749999994</v>
      </c>
      <c r="JM101" s="73">
        <v>76.059459000000004</v>
      </c>
      <c r="JN101" s="73">
        <v>94.759377749999999</v>
      </c>
      <c r="JO101" s="73">
        <v>53.580188249999999</v>
      </c>
      <c r="JP101" s="73">
        <v>104.28649425</v>
      </c>
      <c r="JQ101" s="73">
        <v>102.31808175</v>
      </c>
      <c r="JR101" s="73">
        <v>54.721867500000002</v>
      </c>
      <c r="JS101" s="73">
        <v>55.509232500000003</v>
      </c>
      <c r="JT101" s="73">
        <v>72.201370499999996</v>
      </c>
      <c r="JU101" s="73">
        <v>88.342353000000003</v>
      </c>
      <c r="JV101" s="73">
        <v>68.107072500000001</v>
      </c>
      <c r="JW101" s="73">
        <v>87.082569000000007</v>
      </c>
      <c r="JX101" s="73">
        <v>131.48995500000001</v>
      </c>
      <c r="JY101" s="73">
        <v>91.688654249999999</v>
      </c>
      <c r="JZ101" s="73">
        <v>69.051910500000005</v>
      </c>
      <c r="KA101" s="73">
        <v>73.024166925000003</v>
      </c>
      <c r="KB101" s="73">
        <v>71.492742000000007</v>
      </c>
      <c r="KC101" s="73">
        <v>105.38880525</v>
      </c>
      <c r="KD101" s="73">
        <v>53.855766000000003</v>
      </c>
      <c r="KE101" s="73">
        <v>75.665776500000007</v>
      </c>
      <c r="KF101" s="73">
        <v>78.027871500000003</v>
      </c>
      <c r="KG101" s="73">
        <v>77.988503249999994</v>
      </c>
      <c r="KH101" s="73">
        <v>54.013238999999999</v>
      </c>
      <c r="KI101" s="73">
        <v>91.058762250000001</v>
      </c>
      <c r="KJ101" s="73">
        <v>84.090581999999998</v>
      </c>
      <c r="KK101" s="73">
        <v>95.428638000000007</v>
      </c>
      <c r="KL101" s="73">
        <v>64.130879250000007</v>
      </c>
      <c r="KM101" s="73">
        <v>103.26291974999999</v>
      </c>
      <c r="KN101" s="73">
        <v>98.774939250000003</v>
      </c>
      <c r="KO101" s="73">
        <v>118.1834865</v>
      </c>
      <c r="KP101" s="73">
        <v>93.381489000000002</v>
      </c>
      <c r="KQ101" s="73">
        <v>59.131111500000003</v>
      </c>
      <c r="KR101" s="73">
        <v>72.752526000000003</v>
      </c>
      <c r="KS101" s="73">
        <v>90.153292500000006</v>
      </c>
      <c r="KT101" s="73">
        <v>87.988038750000001</v>
      </c>
      <c r="KU101" s="73">
        <v>81.019858499999998</v>
      </c>
      <c r="KV101" s="73">
        <v>100.310301</v>
      </c>
      <c r="KW101" s="73">
        <v>142.43432849999999</v>
      </c>
      <c r="KX101" s="73">
        <v>130.3089075</v>
      </c>
      <c r="KY101" s="73">
        <v>136.09604024999999</v>
      </c>
      <c r="KZ101" s="73">
        <v>57.674486250000001</v>
      </c>
      <c r="LA101" s="73">
        <v>88.578562500000004</v>
      </c>
      <c r="LB101" s="73">
        <v>73.736732250000003</v>
      </c>
      <c r="LC101" s="73">
        <v>118.6559055</v>
      </c>
      <c r="LD101" s="73">
        <v>101.0189295</v>
      </c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</row>
    <row r="102" spans="1:519">
      <c r="A102" s="71" t="s">
        <v>187</v>
      </c>
      <c r="B102" s="72">
        <f t="shared" si="119"/>
        <v>0</v>
      </c>
      <c r="C102" s="72">
        <f t="shared" si="120"/>
        <v>0</v>
      </c>
      <c r="D102" s="72">
        <f t="shared" si="121"/>
        <v>0</v>
      </c>
      <c r="E102" s="72">
        <f t="shared" si="122"/>
        <v>0</v>
      </c>
      <c r="F102" s="72">
        <f t="shared" si="123"/>
        <v>0</v>
      </c>
      <c r="G102" s="72">
        <f t="shared" si="124"/>
        <v>3.3445690469999998</v>
      </c>
      <c r="H102" s="72">
        <f t="shared" si="125"/>
        <v>5.3462083500000002E-3</v>
      </c>
      <c r="I102" s="72">
        <f t="shared" si="126"/>
        <v>2.342410875E-3</v>
      </c>
      <c r="J102" s="72">
        <f t="shared" si="127"/>
        <v>0</v>
      </c>
      <c r="K102" s="72">
        <f t="shared" si="128"/>
        <v>0</v>
      </c>
      <c r="L102" s="72">
        <f t="shared" si="129"/>
        <v>0</v>
      </c>
      <c r="M102" s="72">
        <f t="shared" si="130"/>
        <v>3.6218789999999997E-3</v>
      </c>
      <c r="N102" s="72">
        <f t="shared" si="131"/>
        <v>8.7082569000000012E-2</v>
      </c>
      <c r="O102" s="72">
        <f t="shared" si="132"/>
        <v>3.89745675E-4</v>
      </c>
      <c r="P102" s="72">
        <f t="shared" si="133"/>
        <v>1.9684125000000002E-5</v>
      </c>
      <c r="Q102" s="72">
        <f t="shared" si="134"/>
        <v>2.5668099000000003E-2</v>
      </c>
      <c r="R102" s="72">
        <f t="shared" si="135"/>
        <v>1.4172569999999999E-3</v>
      </c>
      <c r="S102" s="72">
        <f t="shared" si="136"/>
        <v>4.3305074999999998E-5</v>
      </c>
      <c r="T102" s="72">
        <f t="shared" si="137"/>
        <v>0</v>
      </c>
      <c r="U102" s="72">
        <f t="shared" si="138"/>
        <v>9.0546975000000004E-5</v>
      </c>
      <c r="V102" s="72">
        <f t="shared" si="139"/>
        <v>0</v>
      </c>
      <c r="W102" s="72">
        <f t="shared" si="140"/>
        <v>0</v>
      </c>
      <c r="X102" s="72">
        <f t="shared" si="141"/>
        <v>1.102311E-4</v>
      </c>
      <c r="Y102" s="72">
        <f t="shared" si="142"/>
        <v>2.24399025E-4</v>
      </c>
      <c r="Z102" s="72">
        <f t="shared" si="143"/>
        <v>0</v>
      </c>
      <c r="AA102" s="72">
        <f t="shared" si="144"/>
        <v>0</v>
      </c>
      <c r="AB102" s="72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>
        <v>3344.569047</v>
      </c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>
        <v>5.3462083500000004</v>
      </c>
      <c r="DJ102" s="73"/>
      <c r="DK102" s="73"/>
      <c r="DL102" s="73"/>
      <c r="DM102" s="73">
        <v>1.8936128250000002</v>
      </c>
      <c r="DN102" s="73"/>
      <c r="DO102" s="73"/>
      <c r="DP102" s="73">
        <v>0.44879805</v>
      </c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>
        <v>0.58658692499999998</v>
      </c>
      <c r="FO102" s="73">
        <v>0.79523864999999994</v>
      </c>
      <c r="FP102" s="73">
        <v>1.5707931749999999</v>
      </c>
      <c r="FQ102" s="73">
        <v>0.66926025</v>
      </c>
      <c r="FR102" s="73">
        <v>0.11810475000000001</v>
      </c>
      <c r="FS102" s="73"/>
      <c r="FT102" s="73">
        <v>61.256996999999998</v>
      </c>
      <c r="FU102" s="73">
        <v>2.677041</v>
      </c>
      <c r="FV102" s="73">
        <v>5.6296597500000001</v>
      </c>
      <c r="FW102" s="73">
        <v>2.0077807500000002</v>
      </c>
      <c r="FX102" s="73"/>
      <c r="FY102" s="73">
        <v>6.5744977499999999</v>
      </c>
      <c r="FZ102" s="73">
        <v>2.677041</v>
      </c>
      <c r="GA102" s="73">
        <v>1.3385205</v>
      </c>
      <c r="GB102" s="73">
        <v>4.8029264999999999</v>
      </c>
      <c r="GC102" s="73"/>
      <c r="GD102" s="73">
        <v>0.381872025</v>
      </c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>
        <v>7.8736500000000011E-3</v>
      </c>
      <c r="GP102" s="73"/>
      <c r="GQ102" s="73"/>
      <c r="GR102" s="73"/>
      <c r="GS102" s="73"/>
      <c r="GT102" s="73"/>
      <c r="GU102" s="73"/>
      <c r="GV102" s="73"/>
      <c r="GW102" s="73"/>
      <c r="GX102" s="73"/>
      <c r="GY102" s="73">
        <v>1.9684125E-2</v>
      </c>
      <c r="GZ102" s="73"/>
      <c r="HA102" s="73"/>
      <c r="HB102" s="73"/>
      <c r="HC102" s="73"/>
      <c r="HD102" s="73"/>
      <c r="HE102" s="73"/>
      <c r="HF102" s="73"/>
      <c r="HG102" s="73">
        <v>25.668099000000002</v>
      </c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>
        <v>1.417257</v>
      </c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>
        <v>4.3305074999999998E-2</v>
      </c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  <c r="JD102" s="73"/>
      <c r="JE102" s="73">
        <v>9.0546975000000002E-2</v>
      </c>
      <c r="JF102" s="73"/>
      <c r="JG102" s="73"/>
      <c r="JH102" s="73"/>
      <c r="JI102" s="73"/>
      <c r="JJ102" s="73"/>
      <c r="JK102" s="73"/>
      <c r="JL102" s="73"/>
      <c r="JM102" s="73"/>
      <c r="JN102" s="73"/>
      <c r="JO102" s="73"/>
      <c r="JP102" s="73"/>
      <c r="JQ102" s="73"/>
      <c r="JR102" s="73"/>
      <c r="JS102" s="73"/>
      <c r="JT102" s="73"/>
      <c r="JU102" s="73"/>
      <c r="JV102" s="73"/>
      <c r="JW102" s="73"/>
      <c r="JX102" s="73"/>
      <c r="JY102" s="73"/>
      <c r="JZ102" s="73"/>
      <c r="KA102" s="73"/>
      <c r="KB102" s="73"/>
      <c r="KC102" s="73"/>
      <c r="KD102" s="73"/>
      <c r="KE102" s="73"/>
      <c r="KF102" s="73"/>
      <c r="KG102" s="73"/>
      <c r="KH102" s="73"/>
      <c r="KI102" s="73"/>
      <c r="KJ102" s="73"/>
      <c r="KK102" s="73"/>
      <c r="KL102" s="73"/>
      <c r="KM102" s="73"/>
      <c r="KN102" s="73"/>
      <c r="KO102" s="73"/>
      <c r="KP102" s="73"/>
      <c r="KQ102" s="73"/>
      <c r="KR102" s="73"/>
      <c r="KS102" s="73">
        <v>0.1102311</v>
      </c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>
        <v>0.224399025</v>
      </c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  <c r="MH102" s="73"/>
      <c r="MI102" s="73"/>
      <c r="MJ102" s="73"/>
      <c r="MK102" s="73"/>
      <c r="ML102" s="73"/>
      <c r="MM102" s="73"/>
      <c r="MN102" s="73"/>
      <c r="MO102" s="73"/>
      <c r="MP102" s="73"/>
      <c r="MQ102" s="73"/>
      <c r="MR102" s="73"/>
      <c r="MS102" s="73"/>
      <c r="MT102" s="73"/>
      <c r="MU102" s="73"/>
      <c r="MV102" s="73"/>
      <c r="MW102" s="73"/>
      <c r="MX102" s="73"/>
      <c r="MY102" s="73"/>
      <c r="MZ102" s="73"/>
      <c r="NA102" s="73"/>
      <c r="NB102" s="73"/>
      <c r="NC102" s="73"/>
      <c r="ND102" s="73"/>
      <c r="NE102" s="73"/>
      <c r="NF102" s="73"/>
      <c r="NG102" s="73"/>
      <c r="NH102" s="73"/>
      <c r="NI102" s="73"/>
      <c r="NJ102" s="73"/>
      <c r="NK102" s="73"/>
      <c r="NL102" s="73"/>
      <c r="NM102" s="73"/>
      <c r="NN102" s="73"/>
      <c r="NO102" s="73"/>
      <c r="NP102" s="73"/>
      <c r="NQ102" s="73"/>
      <c r="NR102" s="73"/>
      <c r="NS102" s="73"/>
      <c r="NT102" s="73"/>
      <c r="NU102" s="73"/>
      <c r="NV102" s="73"/>
      <c r="NW102" s="73"/>
      <c r="NX102" s="73"/>
      <c r="NY102" s="73"/>
      <c r="NZ102" s="73"/>
      <c r="OA102" s="73"/>
      <c r="OB102" s="73"/>
      <c r="OC102" s="73"/>
      <c r="OD102" s="73"/>
      <c r="OE102" s="73"/>
      <c r="OF102" s="73"/>
      <c r="OG102" s="73"/>
      <c r="OH102" s="73"/>
      <c r="OI102" s="73"/>
      <c r="OJ102" s="73"/>
      <c r="OK102" s="73"/>
      <c r="OL102" s="73"/>
      <c r="OM102" s="73"/>
      <c r="ON102" s="73"/>
      <c r="OO102" s="73"/>
      <c r="OP102" s="73"/>
      <c r="OQ102" s="73"/>
      <c r="OR102" s="73"/>
      <c r="OS102" s="73"/>
      <c r="OT102" s="73"/>
      <c r="OU102" s="73"/>
      <c r="OV102" s="73"/>
      <c r="OW102" s="73"/>
      <c r="OX102" s="73"/>
      <c r="OY102" s="73"/>
      <c r="OZ102" s="73"/>
      <c r="PA102" s="73"/>
      <c r="PB102" s="73"/>
      <c r="PC102" s="73"/>
      <c r="PD102" s="73"/>
      <c r="PE102" s="73"/>
      <c r="PF102" s="73"/>
      <c r="PG102" s="73"/>
      <c r="PH102" s="73"/>
      <c r="PI102" s="73"/>
      <c r="PJ102" s="73"/>
      <c r="PK102" s="73"/>
      <c r="PL102" s="73"/>
      <c r="PM102" s="73"/>
      <c r="PN102" s="73"/>
      <c r="PO102" s="73"/>
      <c r="PP102" s="73"/>
      <c r="PQ102" s="73"/>
      <c r="PR102" s="73"/>
      <c r="PS102" s="73"/>
      <c r="PT102" s="73"/>
      <c r="PU102" s="73"/>
      <c r="PV102" s="73"/>
      <c r="PW102" s="73"/>
      <c r="PX102" s="73"/>
      <c r="PY102" s="73"/>
      <c r="PZ102" s="73"/>
      <c r="QA102" s="73"/>
      <c r="QB102" s="73"/>
      <c r="QC102" s="73"/>
      <c r="QD102" s="73"/>
      <c r="QE102" s="73"/>
      <c r="QF102" s="73"/>
      <c r="QG102" s="73"/>
      <c r="QH102" s="73"/>
      <c r="QI102" s="73"/>
      <c r="QJ102" s="73"/>
      <c r="QK102" s="73"/>
      <c r="QL102" s="73"/>
      <c r="QM102" s="73"/>
      <c r="QN102" s="73"/>
      <c r="QO102" s="73"/>
      <c r="QP102" s="73"/>
      <c r="QQ102" s="73"/>
      <c r="QR102" s="73"/>
      <c r="QS102" s="73"/>
      <c r="QT102" s="73"/>
      <c r="QU102" s="73"/>
      <c r="QV102" s="73"/>
      <c r="QW102" s="73"/>
      <c r="QX102" s="73"/>
      <c r="QY102" s="73"/>
      <c r="QZ102" s="73"/>
      <c r="RA102" s="73"/>
      <c r="RB102" s="73"/>
      <c r="RC102" s="73"/>
      <c r="RD102" s="73"/>
      <c r="RE102" s="73"/>
      <c r="RF102" s="73"/>
      <c r="RG102" s="73"/>
      <c r="RH102" s="73"/>
      <c r="RI102" s="73"/>
      <c r="RJ102" s="73"/>
      <c r="RK102" s="73"/>
      <c r="RL102" s="73"/>
      <c r="RM102" s="73"/>
      <c r="RN102" s="73"/>
      <c r="RO102" s="73"/>
      <c r="RP102" s="73"/>
      <c r="RQ102" s="73"/>
      <c r="RR102" s="73"/>
      <c r="RS102" s="73"/>
      <c r="RT102" s="73"/>
      <c r="RU102" s="73"/>
      <c r="RV102" s="73"/>
      <c r="RW102" s="73"/>
      <c r="RX102" s="73"/>
      <c r="RY102" s="73"/>
      <c r="RZ102" s="73"/>
      <c r="SA102" s="73"/>
      <c r="SB102" s="73"/>
      <c r="SC102" s="73"/>
      <c r="SD102" s="73"/>
      <c r="SE102" s="73"/>
      <c r="SF102" s="73"/>
      <c r="SG102" s="73"/>
      <c r="SH102" s="73"/>
      <c r="SI102" s="73"/>
      <c r="SJ102" s="73"/>
      <c r="SK102" s="73"/>
      <c r="SL102" s="73"/>
      <c r="SM102" s="73"/>
      <c r="SN102" s="73"/>
      <c r="SO102" s="73"/>
      <c r="SP102" s="73"/>
      <c r="SQ102" s="73"/>
      <c r="SR102" s="73"/>
      <c r="SS102" s="73"/>
      <c r="ST102" s="73"/>
      <c r="SU102" s="73"/>
      <c r="SV102" s="73"/>
      <c r="SW102" s="73"/>
      <c r="SX102" s="73"/>
      <c r="SY102" s="73"/>
    </row>
    <row r="103" spans="1:519">
      <c r="A103" s="71" t="s">
        <v>188</v>
      </c>
      <c r="B103" s="72">
        <f t="shared" si="119"/>
        <v>4.0982348250000002E-2</v>
      </c>
      <c r="C103" s="72">
        <f t="shared" si="120"/>
        <v>20.755492555500002</v>
      </c>
      <c r="D103" s="72">
        <f t="shared" si="121"/>
        <v>20.353700195999998</v>
      </c>
      <c r="E103" s="72">
        <f t="shared" si="122"/>
        <v>7.7858588025</v>
      </c>
      <c r="F103" s="72">
        <f t="shared" si="123"/>
        <v>8.9680873500000008E-2</v>
      </c>
      <c r="G103" s="72">
        <f t="shared" si="124"/>
        <v>5.4873435262500001</v>
      </c>
      <c r="H103" s="72">
        <f t="shared" si="125"/>
        <v>8.7738089730749991</v>
      </c>
      <c r="I103" s="72">
        <f t="shared" si="126"/>
        <v>23.342250347775</v>
      </c>
      <c r="J103" s="72">
        <f t="shared" si="127"/>
        <v>2.9413436832000004</v>
      </c>
      <c r="K103" s="72">
        <f t="shared" si="128"/>
        <v>1.62984555E-3</v>
      </c>
      <c r="L103" s="72">
        <f t="shared" si="129"/>
        <v>8.8149566679750002</v>
      </c>
      <c r="M103" s="72">
        <f t="shared" si="130"/>
        <v>1.6902521928000001</v>
      </c>
      <c r="N103" s="72">
        <f t="shared" si="131"/>
        <v>37.995557859000002</v>
      </c>
      <c r="O103" s="72">
        <f t="shared" si="132"/>
        <v>4.1437760165999995</v>
      </c>
      <c r="P103" s="72">
        <f t="shared" si="133"/>
        <v>1.6771346918999999</v>
      </c>
      <c r="Q103" s="72">
        <f t="shared" si="134"/>
        <v>0.82992207824999997</v>
      </c>
      <c r="R103" s="72">
        <f t="shared" si="135"/>
        <v>0.52965649867499998</v>
      </c>
      <c r="S103" s="72">
        <f t="shared" si="136"/>
        <v>21.571608188475</v>
      </c>
      <c r="T103" s="72">
        <f t="shared" si="137"/>
        <v>1.6619306737499999</v>
      </c>
      <c r="U103" s="72">
        <f t="shared" si="138"/>
        <v>0</v>
      </c>
      <c r="V103" s="72">
        <f t="shared" si="139"/>
        <v>4.5677799427500005</v>
      </c>
      <c r="W103" s="72">
        <f t="shared" si="140"/>
        <v>1.79105853375</v>
      </c>
      <c r="X103" s="72">
        <f t="shared" si="141"/>
        <v>6.3304539682499996</v>
      </c>
      <c r="Y103" s="72">
        <f t="shared" si="142"/>
        <v>13.829593805999998</v>
      </c>
      <c r="Z103" s="72">
        <f t="shared" si="143"/>
        <v>0</v>
      </c>
      <c r="AA103" s="72">
        <f t="shared" si="144"/>
        <v>0</v>
      </c>
      <c r="AB103" s="72"/>
      <c r="AD103" s="73"/>
      <c r="AE103" s="73"/>
      <c r="AF103" s="73"/>
      <c r="AG103" s="73">
        <v>0.78736499999999998</v>
      </c>
      <c r="AH103" s="73">
        <v>5.9839739999999999</v>
      </c>
      <c r="AI103" s="73">
        <v>3.4644059999999999</v>
      </c>
      <c r="AJ103" s="73"/>
      <c r="AK103" s="73">
        <v>6.7713390000000002</v>
      </c>
      <c r="AL103" s="73">
        <v>6.7713390000000002</v>
      </c>
      <c r="AM103" s="73"/>
      <c r="AN103" s="73">
        <v>7.7161770000000001</v>
      </c>
      <c r="AO103" s="73">
        <v>9.487748250000001</v>
      </c>
      <c r="AP103" s="73">
        <v>1357.61410125</v>
      </c>
      <c r="AQ103" s="73">
        <v>1515.677625</v>
      </c>
      <c r="AR103" s="73"/>
      <c r="AS103" s="73">
        <v>6227.0335754999996</v>
      </c>
      <c r="AT103" s="73">
        <v>3251.1875580000001</v>
      </c>
      <c r="AU103" s="73">
        <v>2432.1704850000001</v>
      </c>
      <c r="AV103" s="73">
        <v>1515.63825675</v>
      </c>
      <c r="AW103" s="73"/>
      <c r="AX103" s="73">
        <v>372.26617199999998</v>
      </c>
      <c r="AY103" s="73">
        <v>6.2201835000000001</v>
      </c>
      <c r="AZ103" s="73">
        <v>2724.7946872500002</v>
      </c>
      <c r="BA103" s="73">
        <v>1352.8899112500001</v>
      </c>
      <c r="BB103" s="73">
        <v>9587.1924495000003</v>
      </c>
      <c r="BC103" s="73">
        <v>1276.318665</v>
      </c>
      <c r="BD103" s="73">
        <v>1385.7624000000001</v>
      </c>
      <c r="BE103" s="73"/>
      <c r="BF103" s="73">
        <v>865.82592224999996</v>
      </c>
      <c r="BG103" s="73">
        <v>757.79944424999996</v>
      </c>
      <c r="BH103" s="73">
        <v>4135.9889767499999</v>
      </c>
      <c r="BI103" s="73">
        <v>2344.8123382499998</v>
      </c>
      <c r="BJ103" s="73"/>
      <c r="BK103" s="73"/>
      <c r="BL103" s="73"/>
      <c r="BM103" s="73"/>
      <c r="BN103" s="73"/>
      <c r="BO103" s="73"/>
      <c r="BP103" s="73">
        <v>1082.66624325</v>
      </c>
      <c r="BQ103" s="73">
        <v>952.71164999999996</v>
      </c>
      <c r="BR103" s="73">
        <v>2381.7397567500002</v>
      </c>
      <c r="BS103" s="73"/>
      <c r="BT103" s="73"/>
      <c r="BU103" s="73"/>
      <c r="BV103" s="73"/>
      <c r="BW103" s="73">
        <v>2.8738822499999999</v>
      </c>
      <c r="BX103" s="73">
        <v>2066.7150202500002</v>
      </c>
      <c r="BY103" s="73">
        <v>1299.1522500000001</v>
      </c>
      <c r="BZ103" s="73">
        <v>2.0077807500000002</v>
      </c>
      <c r="CA103" s="73"/>
      <c r="CB103" s="73">
        <v>34.525955250000003</v>
      </c>
      <c r="CC103" s="73">
        <v>13.936360500000001</v>
      </c>
      <c r="CD103" s="73"/>
      <c r="CE103" s="73"/>
      <c r="CF103" s="73"/>
      <c r="CG103" s="73"/>
      <c r="CH103" s="73"/>
      <c r="CI103" s="73"/>
      <c r="CJ103" s="73">
        <v>39.210777</v>
      </c>
      <c r="CK103" s="73"/>
      <c r="CL103" s="73">
        <v>734.88712275</v>
      </c>
      <c r="CM103" s="73"/>
      <c r="CN103" s="73"/>
      <c r="CO103" s="73"/>
      <c r="CP103" s="73"/>
      <c r="CQ103" s="73"/>
      <c r="CR103" s="73"/>
      <c r="CS103" s="73"/>
      <c r="CT103" s="73">
        <v>611.54639550000002</v>
      </c>
      <c r="CU103" s="73"/>
      <c r="CV103" s="73">
        <v>2381.3067059999998</v>
      </c>
      <c r="CW103" s="73">
        <v>1759.603302</v>
      </c>
      <c r="CX103" s="73">
        <v>1.6416560250000001</v>
      </c>
      <c r="CY103" s="73">
        <v>2322.6086452499999</v>
      </c>
      <c r="CZ103" s="73">
        <v>12.692323799999999</v>
      </c>
      <c r="DA103" s="73"/>
      <c r="DB103" s="73">
        <v>0.82673324999999998</v>
      </c>
      <c r="DC103" s="73"/>
      <c r="DD103" s="73">
        <v>137.7101385</v>
      </c>
      <c r="DE103" s="73">
        <v>1048.5733387499999</v>
      </c>
      <c r="DF103" s="73"/>
      <c r="DG103" s="73">
        <v>0.78736499999999998</v>
      </c>
      <c r="DH103" s="73">
        <v>3149.4206317500002</v>
      </c>
      <c r="DI103" s="73">
        <v>2099.5481407500001</v>
      </c>
      <c r="DJ103" s="73">
        <v>4858.7506785000005</v>
      </c>
      <c r="DK103" s="73">
        <v>1987.7423107500001</v>
      </c>
      <c r="DL103" s="73">
        <v>683.39345175000005</v>
      </c>
      <c r="DM103" s="73"/>
      <c r="DN103" s="73"/>
      <c r="DO103" s="73"/>
      <c r="DP103" s="73">
        <v>340.92904500000003</v>
      </c>
      <c r="DQ103" s="73"/>
      <c r="DR103" s="73">
        <v>2803.4760717000004</v>
      </c>
      <c r="DS103" s="73">
        <v>5461.6754272500002</v>
      </c>
      <c r="DT103" s="73">
        <v>1655.4191652</v>
      </c>
      <c r="DU103" s="73">
        <v>5550.8641976250001</v>
      </c>
      <c r="DV103" s="73"/>
      <c r="DW103" s="73">
        <v>1.6377192</v>
      </c>
      <c r="DX103" s="73"/>
      <c r="DY103" s="73">
        <v>2939.7059640000002</v>
      </c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>
        <v>1.62984555</v>
      </c>
      <c r="EQ103" s="73"/>
      <c r="ER103" s="73"/>
      <c r="ES103" s="73"/>
      <c r="ET103" s="73">
        <v>2697.5518582499999</v>
      </c>
      <c r="EU103" s="73"/>
      <c r="EV103" s="73">
        <v>1.6259087249999999</v>
      </c>
      <c r="EW103" s="73">
        <v>4280.2736130000003</v>
      </c>
      <c r="EX103" s="73"/>
      <c r="EY103" s="73"/>
      <c r="EZ103" s="73"/>
      <c r="FA103" s="73"/>
      <c r="FB103" s="73"/>
      <c r="FC103" s="73"/>
      <c r="FD103" s="73">
        <v>1835.5052880000001</v>
      </c>
      <c r="FE103" s="73"/>
      <c r="FF103" s="73">
        <v>1688.9766615000001</v>
      </c>
      <c r="FG103" s="73"/>
      <c r="FH103" s="73"/>
      <c r="FI103" s="73"/>
      <c r="FJ103" s="73"/>
      <c r="FK103" s="73"/>
      <c r="FL103" s="73"/>
      <c r="FM103" s="73"/>
      <c r="FN103" s="73"/>
      <c r="FO103" s="73"/>
      <c r="FP103" s="73">
        <v>0.49997677499999998</v>
      </c>
      <c r="FQ103" s="73">
        <v>0.77555452499999999</v>
      </c>
      <c r="FR103" s="73"/>
      <c r="FS103" s="73">
        <v>39.368250000000003</v>
      </c>
      <c r="FT103" s="73">
        <v>219.87167625000001</v>
      </c>
      <c r="FU103" s="73">
        <v>110.703519</v>
      </c>
      <c r="FV103" s="73">
        <v>2390.7944542499999</v>
      </c>
      <c r="FW103" s="73">
        <v>74.917779749999994</v>
      </c>
      <c r="FX103" s="73">
        <v>77.594820749999997</v>
      </c>
      <c r="FY103" s="73">
        <v>5078.3861452500005</v>
      </c>
      <c r="FZ103" s="73">
        <v>12871.84302</v>
      </c>
      <c r="GA103" s="73">
        <v>5437.7001630000004</v>
      </c>
      <c r="GB103" s="73">
        <v>7491.5023972500003</v>
      </c>
      <c r="GC103" s="73">
        <v>4202.8756334999998</v>
      </c>
      <c r="GD103" s="73">
        <v>225.02891700000001</v>
      </c>
      <c r="GE103" s="73">
        <v>226.288701</v>
      </c>
      <c r="GF103" s="73">
        <v>210.54140100000001</v>
      </c>
      <c r="GG103" s="73">
        <v>327.89815425</v>
      </c>
      <c r="GH103" s="73">
        <v>1607.44501575</v>
      </c>
      <c r="GI103" s="73">
        <v>555.03720944999998</v>
      </c>
      <c r="GJ103" s="73">
        <v>375.22666440000006</v>
      </c>
      <c r="GK103" s="73">
        <v>320.26071374999998</v>
      </c>
      <c r="GL103" s="73">
        <v>155.110905</v>
      </c>
      <c r="GM103" s="73">
        <v>106.84543050000001</v>
      </c>
      <c r="GN103" s="73">
        <v>3.7006155000000001</v>
      </c>
      <c r="GO103" s="73">
        <v>30.392289000000002</v>
      </c>
      <c r="GP103" s="73">
        <v>48.304842749999999</v>
      </c>
      <c r="GQ103" s="73">
        <v>61.737289650000001</v>
      </c>
      <c r="GR103" s="73">
        <v>103.10544675</v>
      </c>
      <c r="GS103" s="73">
        <v>23.778423</v>
      </c>
      <c r="GT103" s="73">
        <v>1122.19196625</v>
      </c>
      <c r="GU103" s="73">
        <v>8.5429102500000003</v>
      </c>
      <c r="GV103" s="73">
        <v>7.12565325</v>
      </c>
      <c r="GW103" s="73">
        <v>5.2359772500000004</v>
      </c>
      <c r="GX103" s="73">
        <v>8.9759609999999999</v>
      </c>
      <c r="GY103" s="73"/>
      <c r="GZ103" s="73">
        <v>50.155150499999998</v>
      </c>
      <c r="HA103" s="73">
        <v>237.98107125000001</v>
      </c>
      <c r="HB103" s="73">
        <v>118.69527375</v>
      </c>
      <c r="HC103" s="73">
        <v>48.816630000000004</v>
      </c>
      <c r="HD103" s="73"/>
      <c r="HE103" s="73">
        <v>31.770177750000002</v>
      </c>
      <c r="HF103" s="73"/>
      <c r="HG103" s="73">
        <v>5.7477644999999997</v>
      </c>
      <c r="HH103" s="73">
        <v>14.487515999999999</v>
      </c>
      <c r="HI103" s="73">
        <v>41.218557750000002</v>
      </c>
      <c r="HJ103" s="73">
        <v>8.2279642499999994</v>
      </c>
      <c r="HK103" s="73">
        <v>22.006851749999999</v>
      </c>
      <c r="HL103" s="73">
        <v>261.01149750000002</v>
      </c>
      <c r="HM103" s="73">
        <v>277.93984499999999</v>
      </c>
      <c r="HN103" s="73">
        <v>110.30983649999999</v>
      </c>
      <c r="HO103" s="73"/>
      <c r="HP103" s="73">
        <v>12.5191035</v>
      </c>
      <c r="HQ103" s="73">
        <v>19.644756749999999</v>
      </c>
      <c r="HR103" s="73"/>
      <c r="HS103" s="73"/>
      <c r="HT103" s="73">
        <v>366.96326872499998</v>
      </c>
      <c r="HU103" s="73"/>
      <c r="HV103" s="73"/>
      <c r="HW103" s="73">
        <v>0.83854372499999996</v>
      </c>
      <c r="HX103" s="73">
        <v>18.542445749999999</v>
      </c>
      <c r="HY103" s="73">
        <v>0.83854372499999996</v>
      </c>
      <c r="HZ103" s="73">
        <v>2480.1997500000002</v>
      </c>
      <c r="IA103" s="73">
        <v>186.92045100000001</v>
      </c>
      <c r="IB103" s="73">
        <v>4119.1118079750004</v>
      </c>
      <c r="IC103" s="73"/>
      <c r="ID103" s="73">
        <v>1218.25049625</v>
      </c>
      <c r="IE103" s="73">
        <v>3885.9218527500002</v>
      </c>
      <c r="IF103" s="73">
        <v>7407.9629707499998</v>
      </c>
      <c r="IG103" s="73">
        <v>2156.5927350000002</v>
      </c>
      <c r="IH103" s="73">
        <v>21.613169249999999</v>
      </c>
      <c r="II103" s="73"/>
      <c r="IJ103" s="73"/>
      <c r="IK103" s="73">
        <v>95.034955499999995</v>
      </c>
      <c r="IL103" s="73"/>
      <c r="IM103" s="73"/>
      <c r="IN103" s="73"/>
      <c r="IO103" s="73">
        <v>862.83393524999997</v>
      </c>
      <c r="IP103" s="73">
        <v>782.71954649999998</v>
      </c>
      <c r="IQ103" s="73"/>
      <c r="IR103" s="73"/>
      <c r="IS103" s="73"/>
      <c r="IT103" s="73"/>
      <c r="IU103" s="73">
        <v>16.377192000000001</v>
      </c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>
        <v>888.58077075000006</v>
      </c>
      <c r="JL103" s="73"/>
      <c r="JM103" s="73">
        <v>413.68157100000002</v>
      </c>
      <c r="JN103" s="73">
        <v>419.66554500000001</v>
      </c>
      <c r="JO103" s="73">
        <v>328.961097</v>
      </c>
      <c r="JP103" s="73">
        <v>3.2281965000000001</v>
      </c>
      <c r="JQ103" s="73">
        <v>817.71792074999996</v>
      </c>
      <c r="JR103" s="73">
        <v>1244.31227775</v>
      </c>
      <c r="JS103" s="73"/>
      <c r="JT103" s="73">
        <v>447.38079299999998</v>
      </c>
      <c r="JU103" s="73">
        <v>4.2517709999999997</v>
      </c>
      <c r="JV103" s="73">
        <v>446.39658674999998</v>
      </c>
      <c r="JW103" s="73">
        <v>18.660550499999999</v>
      </c>
      <c r="JX103" s="73"/>
      <c r="JY103" s="73">
        <v>7.2437579999999997</v>
      </c>
      <c r="JZ103" s="73">
        <v>20.077807499999999</v>
      </c>
      <c r="KA103" s="73">
        <v>826.73325</v>
      </c>
      <c r="KB103" s="73">
        <v>454.70328749999999</v>
      </c>
      <c r="KC103" s="73"/>
      <c r="KD103" s="73"/>
      <c r="KE103" s="73">
        <v>1.0235745000000001</v>
      </c>
      <c r="KF103" s="73"/>
      <c r="KG103" s="73">
        <v>16.219719000000001</v>
      </c>
      <c r="KH103" s="73"/>
      <c r="KI103" s="73"/>
      <c r="KJ103" s="73">
        <v>989.99338275000002</v>
      </c>
      <c r="KK103" s="73">
        <v>1806.1365734999999</v>
      </c>
      <c r="KL103" s="73"/>
      <c r="KM103" s="73"/>
      <c r="KN103" s="73"/>
      <c r="KO103" s="73">
        <v>411.3982125</v>
      </c>
      <c r="KP103" s="73">
        <v>443.05028549999997</v>
      </c>
      <c r="KQ103" s="73">
        <v>1395.64383075</v>
      </c>
      <c r="KR103" s="73">
        <v>418.13018325000002</v>
      </c>
      <c r="KS103" s="73">
        <v>866.10149999999999</v>
      </c>
      <c r="KT103" s="73"/>
      <c r="KU103" s="73">
        <v>1976.2861499999999</v>
      </c>
      <c r="KV103" s="73">
        <v>5373.7267567500003</v>
      </c>
      <c r="KW103" s="73">
        <v>1499.89095675</v>
      </c>
      <c r="KX103" s="73">
        <v>939.95633699999996</v>
      </c>
      <c r="KY103" s="73">
        <v>1875.3853252500001</v>
      </c>
      <c r="KZ103" s="73">
        <v>814.60782900000004</v>
      </c>
      <c r="LA103" s="73">
        <v>916.72906950000004</v>
      </c>
      <c r="LB103" s="73">
        <v>19.644756749999999</v>
      </c>
      <c r="LC103" s="73">
        <v>413.366625</v>
      </c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73"/>
      <c r="MQ103" s="73"/>
      <c r="MR103" s="73"/>
      <c r="MS103" s="73"/>
      <c r="MT103" s="73"/>
      <c r="MU103" s="73"/>
      <c r="MV103" s="73"/>
      <c r="MW103" s="73"/>
      <c r="MX103" s="73"/>
      <c r="MY103" s="73"/>
      <c r="MZ103" s="73"/>
      <c r="NA103" s="73"/>
      <c r="NB103" s="73"/>
      <c r="NC103" s="73"/>
      <c r="ND103" s="73"/>
      <c r="NE103" s="73"/>
      <c r="NF103" s="73"/>
      <c r="NG103" s="73"/>
      <c r="NH103" s="73"/>
      <c r="NI103" s="73"/>
      <c r="NJ103" s="73"/>
      <c r="NK103" s="73"/>
      <c r="NL103" s="73"/>
      <c r="NM103" s="73"/>
      <c r="NN103" s="73"/>
      <c r="NO103" s="73"/>
      <c r="NP103" s="73"/>
      <c r="NQ103" s="73"/>
      <c r="NR103" s="73"/>
      <c r="NS103" s="73"/>
      <c r="NT103" s="73"/>
      <c r="NU103" s="73"/>
      <c r="NV103" s="73"/>
      <c r="NW103" s="73"/>
      <c r="NX103" s="73"/>
      <c r="NY103" s="73"/>
      <c r="NZ103" s="73"/>
      <c r="OA103" s="73"/>
      <c r="OB103" s="73"/>
      <c r="OC103" s="73"/>
      <c r="OD103" s="73"/>
      <c r="OE103" s="73"/>
      <c r="OF103" s="73"/>
      <c r="OG103" s="73"/>
      <c r="OH103" s="73"/>
      <c r="OI103" s="73"/>
      <c r="OJ103" s="73"/>
      <c r="OK103" s="73"/>
      <c r="OL103" s="73"/>
      <c r="OM103" s="73"/>
      <c r="ON103" s="73"/>
      <c r="OO103" s="73"/>
      <c r="OP103" s="73"/>
      <c r="OQ103" s="73"/>
      <c r="OR103" s="73"/>
      <c r="OS103" s="73"/>
      <c r="OT103" s="73"/>
      <c r="OU103" s="73"/>
      <c r="OV103" s="73"/>
      <c r="OW103" s="73"/>
      <c r="OX103" s="73"/>
      <c r="OY103" s="73"/>
      <c r="OZ103" s="73"/>
      <c r="PA103" s="73"/>
      <c r="PB103" s="73"/>
      <c r="PC103" s="73"/>
      <c r="PD103" s="73"/>
      <c r="PE103" s="73"/>
      <c r="PF103" s="73"/>
      <c r="PG103" s="73"/>
      <c r="PH103" s="73"/>
      <c r="PI103" s="73"/>
      <c r="PJ103" s="73"/>
      <c r="PK103" s="73"/>
      <c r="PL103" s="73"/>
      <c r="PM103" s="73"/>
      <c r="PN103" s="73"/>
      <c r="PO103" s="73"/>
      <c r="PP103" s="73"/>
      <c r="PQ103" s="73"/>
      <c r="PR103" s="73"/>
      <c r="PS103" s="73"/>
      <c r="PT103" s="73"/>
      <c r="PU103" s="73"/>
      <c r="PV103" s="73"/>
      <c r="PW103" s="73"/>
      <c r="PX103" s="73"/>
      <c r="PY103" s="73"/>
      <c r="PZ103" s="73"/>
      <c r="QA103" s="73"/>
      <c r="QB103" s="73"/>
      <c r="QC103" s="73"/>
      <c r="QD103" s="73"/>
      <c r="QE103" s="73"/>
      <c r="QF103" s="73"/>
      <c r="QG103" s="73"/>
      <c r="QH103" s="73"/>
      <c r="QI103" s="73"/>
      <c r="QJ103" s="73"/>
      <c r="QK103" s="73"/>
      <c r="QL103" s="73"/>
      <c r="QM103" s="73"/>
      <c r="QN103" s="73"/>
      <c r="QO103" s="73"/>
      <c r="QP103" s="73"/>
      <c r="QQ103" s="73"/>
      <c r="QR103" s="73"/>
      <c r="QS103" s="73"/>
      <c r="QT103" s="73"/>
      <c r="QU103" s="73"/>
      <c r="QV103" s="73"/>
      <c r="QW103" s="73"/>
      <c r="QX103" s="73"/>
      <c r="QY103" s="73"/>
      <c r="QZ103" s="73"/>
      <c r="RA103" s="73"/>
      <c r="RB103" s="73"/>
      <c r="RC103" s="73"/>
      <c r="RD103" s="73"/>
      <c r="RE103" s="73"/>
      <c r="RF103" s="73"/>
      <c r="RG103" s="73"/>
      <c r="RH103" s="73"/>
      <c r="RI103" s="73"/>
      <c r="RJ103" s="73"/>
      <c r="RK103" s="73"/>
      <c r="RL103" s="73"/>
      <c r="RM103" s="73"/>
      <c r="RN103" s="73"/>
      <c r="RO103" s="73"/>
      <c r="RP103" s="73"/>
      <c r="RQ103" s="73"/>
      <c r="RR103" s="73"/>
      <c r="RS103" s="73"/>
      <c r="RT103" s="73"/>
      <c r="RU103" s="73"/>
      <c r="RV103" s="73"/>
      <c r="RW103" s="73"/>
      <c r="RX103" s="73"/>
      <c r="RY103" s="73"/>
      <c r="RZ103" s="73"/>
      <c r="SA103" s="73"/>
      <c r="SB103" s="73"/>
      <c r="SC103" s="73"/>
      <c r="SD103" s="73"/>
      <c r="SE103" s="73"/>
      <c r="SF103" s="73"/>
      <c r="SG103" s="73"/>
      <c r="SH103" s="73"/>
      <c r="SI103" s="73"/>
      <c r="SJ103" s="73"/>
      <c r="SK103" s="73"/>
      <c r="SL103" s="73"/>
      <c r="SM103" s="73"/>
      <c r="SN103" s="73"/>
      <c r="SO103" s="73"/>
      <c r="SP103" s="73"/>
      <c r="SQ103" s="73"/>
      <c r="SR103" s="73"/>
      <c r="SS103" s="73"/>
      <c r="ST103" s="73"/>
      <c r="SU103" s="73"/>
      <c r="SV103" s="73"/>
      <c r="SW103" s="73"/>
      <c r="SX103" s="73"/>
      <c r="SY103" s="73"/>
    </row>
    <row r="104" spans="1:519">
      <c r="A104" s="71" t="s">
        <v>189</v>
      </c>
      <c r="B104" s="72">
        <f t="shared" si="119"/>
        <v>4.591204051500001</v>
      </c>
      <c r="C104" s="72">
        <f t="shared" si="120"/>
        <v>21.503607410249998</v>
      </c>
      <c r="D104" s="72">
        <f t="shared" si="121"/>
        <v>0</v>
      </c>
      <c r="E104" s="72">
        <f t="shared" si="122"/>
        <v>0</v>
      </c>
      <c r="F104" s="72">
        <f t="shared" si="123"/>
        <v>0</v>
      </c>
      <c r="G104" s="72">
        <f t="shared" si="124"/>
        <v>0</v>
      </c>
      <c r="H104" s="72">
        <f t="shared" si="125"/>
        <v>24.063606603000004</v>
      </c>
      <c r="I104" s="72">
        <f t="shared" si="126"/>
        <v>5.6829249922500003</v>
      </c>
      <c r="J104" s="72">
        <f t="shared" si="127"/>
        <v>2.4801603817499998</v>
      </c>
      <c r="K104" s="72">
        <f t="shared" si="128"/>
        <v>0</v>
      </c>
      <c r="L104" s="72">
        <f t="shared" si="129"/>
        <v>2.5225206187499998</v>
      </c>
      <c r="M104" s="72">
        <f t="shared" si="130"/>
        <v>0</v>
      </c>
      <c r="N104" s="72">
        <f t="shared" si="131"/>
        <v>0</v>
      </c>
      <c r="O104" s="72">
        <f t="shared" si="132"/>
        <v>3.9368250000000004E-5</v>
      </c>
      <c r="P104" s="72">
        <f t="shared" si="133"/>
        <v>18.239113383749999</v>
      </c>
      <c r="Q104" s="72">
        <f t="shared" si="134"/>
        <v>2.5310635289999999</v>
      </c>
      <c r="R104" s="72">
        <f t="shared" si="135"/>
        <v>0</v>
      </c>
      <c r="S104" s="72">
        <f t="shared" si="136"/>
        <v>2.6562151957500002</v>
      </c>
      <c r="T104" s="72">
        <f t="shared" si="137"/>
        <v>0</v>
      </c>
      <c r="U104" s="72">
        <f t="shared" si="138"/>
        <v>0</v>
      </c>
      <c r="V104" s="72">
        <f t="shared" si="139"/>
        <v>0</v>
      </c>
      <c r="W104" s="72">
        <f t="shared" si="140"/>
        <v>5.4207324472500007</v>
      </c>
      <c r="X104" s="72">
        <f t="shared" si="141"/>
        <v>3.7517942250000001E-3</v>
      </c>
      <c r="Y104" s="72">
        <f t="shared" si="142"/>
        <v>1.216478925E-3</v>
      </c>
      <c r="Z104" s="72">
        <f t="shared" si="143"/>
        <v>0</v>
      </c>
      <c r="AA104" s="72">
        <f t="shared" si="144"/>
        <v>0</v>
      </c>
      <c r="AB104" s="72"/>
      <c r="AD104" s="73"/>
      <c r="AE104" s="73"/>
      <c r="AF104" s="73">
        <v>2165.1750135000002</v>
      </c>
      <c r="AG104" s="73">
        <v>2426.0290380000001</v>
      </c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>
        <v>4881.7811047499999</v>
      </c>
      <c r="AS104" s="73">
        <v>2362.05563175</v>
      </c>
      <c r="AT104" s="73">
        <v>984.20625000000007</v>
      </c>
      <c r="AU104" s="73">
        <v>2420.9111655000002</v>
      </c>
      <c r="AV104" s="73">
        <v>4929.0623729999998</v>
      </c>
      <c r="AW104" s="73"/>
      <c r="AX104" s="73"/>
      <c r="AY104" s="73"/>
      <c r="AZ104" s="73">
        <v>5925.5908852499997</v>
      </c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>
        <v>4133.5481452499998</v>
      </c>
      <c r="CY104" s="73">
        <v>6013.5001874999998</v>
      </c>
      <c r="CZ104" s="73">
        <v>7519.2963817500004</v>
      </c>
      <c r="DA104" s="73">
        <v>4035.245625</v>
      </c>
      <c r="DB104" s="73"/>
      <c r="DC104" s="73"/>
      <c r="DD104" s="73"/>
      <c r="DE104" s="73"/>
      <c r="DF104" s="73"/>
      <c r="DG104" s="73"/>
      <c r="DH104" s="73"/>
      <c r="DI104" s="73">
        <v>2362.0162635000002</v>
      </c>
      <c r="DJ104" s="73">
        <v>5682.9249922500003</v>
      </c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>
        <v>2480.1603817499999</v>
      </c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>
        <v>2522.5206187499998</v>
      </c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>
        <v>3.936825E-2</v>
      </c>
      <c r="GN104" s="73"/>
      <c r="GO104" s="73"/>
      <c r="GP104" s="73">
        <v>2717.0785102499999</v>
      </c>
      <c r="GQ104" s="73">
        <v>2500.8287129999999</v>
      </c>
      <c r="GR104" s="73">
        <v>2952.6187500000001</v>
      </c>
      <c r="GS104" s="73">
        <v>4960.3601317499997</v>
      </c>
      <c r="GT104" s="73">
        <v>5108.2272787499996</v>
      </c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>
        <v>2531.063529</v>
      </c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>
        <v>2656.21519575</v>
      </c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>
        <v>1.4566252500000001</v>
      </c>
      <c r="KB104" s="73"/>
      <c r="KC104" s="73">
        <v>2858.0562135</v>
      </c>
      <c r="KD104" s="73"/>
      <c r="KE104" s="73">
        <v>2561.2196085</v>
      </c>
      <c r="KF104" s="73"/>
      <c r="KG104" s="73"/>
      <c r="KH104" s="73"/>
      <c r="KI104" s="73"/>
      <c r="KJ104" s="73"/>
      <c r="KK104" s="73"/>
      <c r="KL104" s="73"/>
      <c r="KM104" s="73">
        <v>1.4369411249999999</v>
      </c>
      <c r="KN104" s="73">
        <v>1.1810475000000001E-2</v>
      </c>
      <c r="KO104" s="73">
        <v>1.5196144499999999</v>
      </c>
      <c r="KP104" s="73">
        <v>0.78342817499999995</v>
      </c>
      <c r="KQ104" s="73"/>
      <c r="KR104" s="73"/>
      <c r="KS104" s="73"/>
      <c r="KT104" s="73"/>
      <c r="KU104" s="73"/>
      <c r="KV104" s="73"/>
      <c r="KW104" s="73"/>
      <c r="KX104" s="73"/>
      <c r="KY104" s="73">
        <v>0.77555452499999999</v>
      </c>
      <c r="KZ104" s="73">
        <v>0.44092439999999999</v>
      </c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  <c r="MH104" s="73"/>
      <c r="MI104" s="73"/>
      <c r="MJ104" s="73"/>
      <c r="MK104" s="73"/>
      <c r="ML104" s="73"/>
      <c r="MM104" s="73"/>
      <c r="MN104" s="73"/>
      <c r="MO104" s="73"/>
      <c r="MP104" s="73"/>
      <c r="MQ104" s="73"/>
      <c r="MR104" s="73"/>
      <c r="MS104" s="73"/>
      <c r="MT104" s="73"/>
      <c r="MU104" s="73"/>
      <c r="MV104" s="73"/>
      <c r="MW104" s="73"/>
      <c r="MX104" s="73"/>
      <c r="MY104" s="73"/>
      <c r="MZ104" s="73"/>
      <c r="NA104" s="73"/>
      <c r="NB104" s="73"/>
      <c r="NC104" s="73"/>
      <c r="ND104" s="73"/>
      <c r="NE104" s="73"/>
      <c r="NF104" s="73"/>
      <c r="NG104" s="73"/>
      <c r="NH104" s="73"/>
      <c r="NI104" s="73"/>
      <c r="NJ104" s="73"/>
      <c r="NK104" s="73"/>
      <c r="NL104" s="73"/>
      <c r="NM104" s="73"/>
      <c r="NN104" s="73"/>
      <c r="NO104" s="73"/>
      <c r="NP104" s="73"/>
      <c r="NQ104" s="73"/>
      <c r="NR104" s="73"/>
      <c r="NS104" s="73"/>
      <c r="NT104" s="73"/>
      <c r="NU104" s="73"/>
      <c r="NV104" s="73"/>
      <c r="NW104" s="73"/>
      <c r="NX104" s="73"/>
      <c r="NY104" s="73"/>
      <c r="NZ104" s="73"/>
      <c r="OA104" s="73"/>
      <c r="OB104" s="73"/>
      <c r="OC104" s="73"/>
      <c r="OD104" s="73"/>
      <c r="OE104" s="73"/>
      <c r="OF104" s="73"/>
      <c r="OG104" s="73"/>
      <c r="OH104" s="73"/>
      <c r="OI104" s="73"/>
      <c r="OJ104" s="73"/>
      <c r="OK104" s="73"/>
      <c r="OL104" s="73"/>
      <c r="OM104" s="73"/>
      <c r="ON104" s="73"/>
      <c r="OO104" s="73"/>
      <c r="OP104" s="73"/>
      <c r="OQ104" s="73"/>
      <c r="OR104" s="73"/>
      <c r="OS104" s="73"/>
      <c r="OT104" s="73"/>
      <c r="OU104" s="73"/>
      <c r="OV104" s="73"/>
      <c r="OW104" s="73"/>
      <c r="OX104" s="73"/>
      <c r="OY104" s="73"/>
      <c r="OZ104" s="73"/>
      <c r="PA104" s="73"/>
      <c r="PB104" s="73"/>
      <c r="PC104" s="73"/>
      <c r="PD104" s="73"/>
      <c r="PE104" s="73"/>
      <c r="PF104" s="73"/>
      <c r="PG104" s="73"/>
      <c r="PH104" s="73"/>
      <c r="PI104" s="73"/>
      <c r="PJ104" s="73"/>
      <c r="PK104" s="73"/>
      <c r="PL104" s="73"/>
      <c r="PM104" s="73"/>
      <c r="PN104" s="73"/>
      <c r="PO104" s="73"/>
      <c r="PP104" s="73"/>
      <c r="PQ104" s="73"/>
      <c r="PR104" s="73"/>
      <c r="PS104" s="73"/>
      <c r="PT104" s="73"/>
      <c r="PU104" s="73"/>
      <c r="PV104" s="73"/>
      <c r="PW104" s="73"/>
      <c r="PX104" s="73"/>
      <c r="PY104" s="73"/>
      <c r="PZ104" s="73"/>
      <c r="QA104" s="73"/>
      <c r="QB104" s="73"/>
      <c r="QC104" s="73"/>
      <c r="QD104" s="73"/>
      <c r="QE104" s="73"/>
      <c r="QF104" s="73"/>
      <c r="QG104" s="73"/>
      <c r="QH104" s="73"/>
      <c r="QI104" s="73"/>
      <c r="QJ104" s="73"/>
      <c r="QK104" s="73"/>
      <c r="QL104" s="73"/>
      <c r="QM104" s="73"/>
      <c r="QN104" s="73"/>
      <c r="QO104" s="73"/>
      <c r="QP104" s="73"/>
      <c r="QQ104" s="73"/>
      <c r="QR104" s="73"/>
      <c r="QS104" s="73"/>
      <c r="QT104" s="73"/>
      <c r="QU104" s="73"/>
      <c r="QV104" s="73"/>
      <c r="QW104" s="73"/>
      <c r="QX104" s="73"/>
      <c r="QY104" s="73"/>
      <c r="QZ104" s="73"/>
      <c r="RA104" s="73"/>
      <c r="RB104" s="73"/>
      <c r="RC104" s="73"/>
      <c r="RD104" s="73"/>
      <c r="RE104" s="73"/>
      <c r="RF104" s="73"/>
      <c r="RG104" s="73"/>
      <c r="RH104" s="73"/>
      <c r="RI104" s="73"/>
      <c r="RJ104" s="73"/>
      <c r="RK104" s="73"/>
      <c r="RL104" s="73"/>
      <c r="RM104" s="73"/>
      <c r="RN104" s="73"/>
      <c r="RO104" s="73"/>
      <c r="RP104" s="73"/>
      <c r="RQ104" s="73"/>
      <c r="RR104" s="73"/>
      <c r="RS104" s="73"/>
      <c r="RT104" s="73"/>
      <c r="RU104" s="73"/>
      <c r="RV104" s="73"/>
      <c r="RW104" s="73"/>
      <c r="RX104" s="73"/>
      <c r="RY104" s="73"/>
      <c r="RZ104" s="73"/>
      <c r="SA104" s="73"/>
      <c r="SB104" s="73"/>
      <c r="SC104" s="73"/>
      <c r="SD104" s="73"/>
      <c r="SE104" s="73"/>
      <c r="SF104" s="73"/>
      <c r="SG104" s="73"/>
      <c r="SH104" s="73"/>
      <c r="SI104" s="73"/>
      <c r="SJ104" s="73"/>
      <c r="SK104" s="73"/>
      <c r="SL104" s="73"/>
      <c r="SM104" s="73"/>
      <c r="SN104" s="73"/>
      <c r="SO104" s="73"/>
      <c r="SP104" s="73"/>
      <c r="SQ104" s="73"/>
      <c r="SR104" s="73"/>
      <c r="SS104" s="73"/>
      <c r="ST104" s="73"/>
      <c r="SU104" s="73"/>
      <c r="SV104" s="73"/>
      <c r="SW104" s="73"/>
      <c r="SX104" s="73"/>
      <c r="SY104" s="73"/>
    </row>
    <row r="105" spans="1:519">
      <c r="A105" s="71" t="s">
        <v>190</v>
      </c>
      <c r="B105" s="72">
        <f t="shared" si="119"/>
        <v>0</v>
      </c>
      <c r="C105" s="72">
        <f t="shared" si="120"/>
        <v>0</v>
      </c>
      <c r="D105" s="72">
        <f t="shared" si="121"/>
        <v>0</v>
      </c>
      <c r="E105" s="72">
        <f t="shared" si="122"/>
        <v>0</v>
      </c>
      <c r="F105" s="72">
        <f t="shared" si="123"/>
        <v>0</v>
      </c>
      <c r="G105" s="72">
        <f t="shared" si="124"/>
        <v>0</v>
      </c>
      <c r="H105" s="72">
        <f t="shared" si="125"/>
        <v>0</v>
      </c>
      <c r="I105" s="72">
        <f t="shared" si="126"/>
        <v>3.1708369597499999</v>
      </c>
      <c r="J105" s="72">
        <f t="shared" si="127"/>
        <v>0</v>
      </c>
      <c r="K105" s="72">
        <f t="shared" si="128"/>
        <v>0</v>
      </c>
      <c r="L105" s="72">
        <f t="shared" si="129"/>
        <v>0</v>
      </c>
      <c r="M105" s="72">
        <f t="shared" si="130"/>
        <v>0</v>
      </c>
      <c r="N105" s="72">
        <f t="shared" si="131"/>
        <v>0.83657531249999995</v>
      </c>
      <c r="O105" s="72">
        <f t="shared" si="132"/>
        <v>0</v>
      </c>
      <c r="P105" s="72">
        <f t="shared" si="133"/>
        <v>0</v>
      </c>
      <c r="Q105" s="72">
        <f t="shared" si="134"/>
        <v>0</v>
      </c>
      <c r="R105" s="72">
        <f t="shared" si="135"/>
        <v>0</v>
      </c>
      <c r="S105" s="72">
        <f t="shared" si="136"/>
        <v>0</v>
      </c>
      <c r="T105" s="72">
        <f t="shared" si="137"/>
        <v>0</v>
      </c>
      <c r="U105" s="72">
        <f t="shared" si="138"/>
        <v>2.3620949999999998E-4</v>
      </c>
      <c r="V105" s="72">
        <f t="shared" si="139"/>
        <v>0</v>
      </c>
      <c r="W105" s="72">
        <f t="shared" si="140"/>
        <v>0</v>
      </c>
      <c r="X105" s="72">
        <f t="shared" si="141"/>
        <v>7.6374405000000003E-4</v>
      </c>
      <c r="Y105" s="72">
        <f t="shared" si="142"/>
        <v>0</v>
      </c>
      <c r="Z105" s="72">
        <f t="shared" si="143"/>
        <v>0</v>
      </c>
      <c r="AA105" s="72">
        <f t="shared" si="144"/>
        <v>0</v>
      </c>
      <c r="AB105" s="72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>
        <v>1062.9427499999999</v>
      </c>
      <c r="DP105" s="73">
        <v>1045.03019625</v>
      </c>
      <c r="DQ105" s="73">
        <v>1062.8640135000001</v>
      </c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>
        <v>836.5753125</v>
      </c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>
        <v>0.23620949999999999</v>
      </c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>
        <v>0.76374405000000001</v>
      </c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73"/>
      <c r="MQ105" s="73"/>
      <c r="MR105" s="73"/>
      <c r="MS105" s="73"/>
      <c r="MT105" s="73"/>
      <c r="MU105" s="73"/>
      <c r="MV105" s="73"/>
      <c r="MW105" s="73"/>
      <c r="MX105" s="73"/>
      <c r="MY105" s="73"/>
      <c r="MZ105" s="73"/>
      <c r="NA105" s="73"/>
      <c r="NB105" s="73"/>
      <c r="NC105" s="73"/>
      <c r="ND105" s="73"/>
      <c r="NE105" s="73"/>
      <c r="NF105" s="73"/>
      <c r="NG105" s="73"/>
      <c r="NH105" s="73"/>
      <c r="NI105" s="73"/>
      <c r="NJ105" s="73"/>
      <c r="NK105" s="73"/>
      <c r="NL105" s="73"/>
      <c r="NM105" s="73"/>
      <c r="NN105" s="73"/>
      <c r="NO105" s="73"/>
      <c r="NP105" s="73"/>
      <c r="NQ105" s="73"/>
      <c r="NR105" s="73"/>
      <c r="NS105" s="73"/>
      <c r="NT105" s="73"/>
      <c r="NU105" s="73"/>
      <c r="NV105" s="73"/>
      <c r="NW105" s="73"/>
      <c r="NX105" s="73"/>
      <c r="NY105" s="73"/>
      <c r="NZ105" s="73"/>
      <c r="OA105" s="73"/>
      <c r="OB105" s="73"/>
      <c r="OC105" s="73"/>
      <c r="OD105" s="73"/>
      <c r="OE105" s="73"/>
      <c r="OF105" s="73"/>
      <c r="OG105" s="73"/>
      <c r="OH105" s="73"/>
      <c r="OI105" s="73"/>
      <c r="OJ105" s="73"/>
      <c r="OK105" s="73"/>
      <c r="OL105" s="73"/>
      <c r="OM105" s="73"/>
      <c r="ON105" s="73"/>
      <c r="OO105" s="73"/>
      <c r="OP105" s="73"/>
      <c r="OQ105" s="73"/>
      <c r="OR105" s="73"/>
      <c r="OS105" s="73"/>
      <c r="OT105" s="73"/>
      <c r="OU105" s="73"/>
      <c r="OV105" s="73"/>
      <c r="OW105" s="73"/>
      <c r="OX105" s="73"/>
      <c r="OY105" s="73"/>
      <c r="OZ105" s="73"/>
      <c r="PA105" s="73"/>
      <c r="PB105" s="73"/>
      <c r="PC105" s="73"/>
      <c r="PD105" s="73"/>
      <c r="PE105" s="73"/>
      <c r="PF105" s="73"/>
      <c r="PG105" s="73"/>
      <c r="PH105" s="73"/>
      <c r="PI105" s="73"/>
      <c r="PJ105" s="73"/>
      <c r="PK105" s="73"/>
      <c r="PL105" s="73"/>
      <c r="PM105" s="73"/>
      <c r="PN105" s="73"/>
      <c r="PO105" s="73"/>
      <c r="PP105" s="73"/>
      <c r="PQ105" s="73"/>
      <c r="PR105" s="73"/>
      <c r="PS105" s="73"/>
      <c r="PT105" s="73"/>
      <c r="PU105" s="73"/>
      <c r="PV105" s="73"/>
      <c r="PW105" s="73"/>
      <c r="PX105" s="73"/>
      <c r="PY105" s="73"/>
      <c r="PZ105" s="73"/>
      <c r="QA105" s="73"/>
      <c r="QB105" s="73"/>
      <c r="QC105" s="73"/>
      <c r="QD105" s="73"/>
      <c r="QE105" s="73"/>
      <c r="QF105" s="73"/>
      <c r="QG105" s="73"/>
      <c r="QH105" s="73"/>
      <c r="QI105" s="73"/>
      <c r="QJ105" s="73"/>
      <c r="QK105" s="73"/>
      <c r="QL105" s="73"/>
      <c r="QM105" s="73"/>
      <c r="QN105" s="73"/>
      <c r="QO105" s="73"/>
      <c r="QP105" s="73"/>
      <c r="QQ105" s="73"/>
      <c r="QR105" s="73"/>
      <c r="QS105" s="73"/>
      <c r="QT105" s="73"/>
      <c r="QU105" s="73"/>
      <c r="QV105" s="73"/>
      <c r="QW105" s="73"/>
      <c r="QX105" s="73"/>
      <c r="QY105" s="73"/>
      <c r="QZ105" s="73"/>
      <c r="RA105" s="73"/>
      <c r="RB105" s="73"/>
      <c r="RC105" s="73"/>
      <c r="RD105" s="73"/>
      <c r="RE105" s="73"/>
      <c r="RF105" s="73"/>
      <c r="RG105" s="73"/>
      <c r="RH105" s="73"/>
      <c r="RI105" s="73"/>
      <c r="RJ105" s="73"/>
      <c r="RK105" s="73"/>
      <c r="RL105" s="73"/>
      <c r="RM105" s="73"/>
      <c r="RN105" s="73"/>
      <c r="RO105" s="73"/>
      <c r="RP105" s="73"/>
      <c r="RQ105" s="73"/>
      <c r="RR105" s="73"/>
      <c r="RS105" s="73"/>
      <c r="RT105" s="73"/>
      <c r="RU105" s="73"/>
      <c r="RV105" s="73"/>
      <c r="RW105" s="73"/>
      <c r="RX105" s="73"/>
      <c r="RY105" s="73"/>
      <c r="RZ105" s="73"/>
      <c r="SA105" s="73"/>
      <c r="SB105" s="73"/>
      <c r="SC105" s="73"/>
      <c r="SD105" s="73"/>
      <c r="SE105" s="73"/>
      <c r="SF105" s="73"/>
      <c r="SG105" s="73"/>
      <c r="SH105" s="73"/>
      <c r="SI105" s="73"/>
      <c r="SJ105" s="73"/>
      <c r="SK105" s="73"/>
      <c r="SL105" s="73"/>
      <c r="SM105" s="73"/>
      <c r="SN105" s="73"/>
      <c r="SO105" s="73"/>
      <c r="SP105" s="73"/>
      <c r="SQ105" s="73"/>
      <c r="SR105" s="73"/>
      <c r="SS105" s="73"/>
      <c r="ST105" s="73"/>
      <c r="SU105" s="73"/>
      <c r="SV105" s="73"/>
      <c r="SW105" s="73"/>
      <c r="SX105" s="73"/>
      <c r="SY105" s="73"/>
    </row>
    <row r="106" spans="1:519">
      <c r="A106" s="71" t="s">
        <v>191</v>
      </c>
      <c r="B106" s="72">
        <f t="shared" si="119"/>
        <v>0</v>
      </c>
      <c r="C106" s="72">
        <f t="shared" si="120"/>
        <v>0</v>
      </c>
      <c r="D106" s="72">
        <f t="shared" si="121"/>
        <v>0</v>
      </c>
      <c r="E106" s="72">
        <f t="shared" si="122"/>
        <v>0</v>
      </c>
      <c r="F106" s="72">
        <f t="shared" si="123"/>
        <v>0</v>
      </c>
      <c r="G106" s="72">
        <f t="shared" si="124"/>
        <v>0</v>
      </c>
      <c r="H106" s="72">
        <f t="shared" si="125"/>
        <v>0</v>
      </c>
      <c r="I106" s="72">
        <f t="shared" si="126"/>
        <v>0</v>
      </c>
      <c r="J106" s="72">
        <f t="shared" si="127"/>
        <v>0</v>
      </c>
      <c r="K106" s="72">
        <f t="shared" si="128"/>
        <v>0</v>
      </c>
      <c r="L106" s="72">
        <f t="shared" si="129"/>
        <v>0</v>
      </c>
      <c r="M106" s="72">
        <f t="shared" si="130"/>
        <v>0</v>
      </c>
      <c r="N106" s="72">
        <f t="shared" si="131"/>
        <v>0</v>
      </c>
      <c r="O106" s="72">
        <f t="shared" si="132"/>
        <v>0</v>
      </c>
      <c r="P106" s="72">
        <f t="shared" si="133"/>
        <v>0</v>
      </c>
      <c r="Q106" s="72">
        <f t="shared" si="134"/>
        <v>0</v>
      </c>
      <c r="R106" s="72">
        <f t="shared" si="135"/>
        <v>0</v>
      </c>
      <c r="S106" s="72">
        <f t="shared" si="136"/>
        <v>0</v>
      </c>
      <c r="T106" s="72">
        <f t="shared" si="137"/>
        <v>0</v>
      </c>
      <c r="U106" s="72">
        <f t="shared" si="138"/>
        <v>0</v>
      </c>
      <c r="V106" s="72">
        <f t="shared" si="139"/>
        <v>0</v>
      </c>
      <c r="W106" s="72">
        <f t="shared" si="140"/>
        <v>0</v>
      </c>
      <c r="X106" s="72">
        <f t="shared" si="141"/>
        <v>0</v>
      </c>
      <c r="Y106" s="72">
        <f t="shared" si="142"/>
        <v>0</v>
      </c>
      <c r="Z106" s="72">
        <f t="shared" si="143"/>
        <v>0</v>
      </c>
      <c r="AA106" s="72">
        <f t="shared" si="144"/>
        <v>0</v>
      </c>
      <c r="AB106" s="72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  <c r="MH106" s="73"/>
      <c r="MI106" s="73"/>
      <c r="MJ106" s="73"/>
      <c r="MK106" s="73"/>
      <c r="ML106" s="73"/>
      <c r="MM106" s="73"/>
      <c r="MN106" s="73"/>
      <c r="MO106" s="73"/>
      <c r="MP106" s="73"/>
      <c r="MQ106" s="73"/>
      <c r="MR106" s="73"/>
      <c r="MS106" s="73"/>
      <c r="MT106" s="73"/>
      <c r="MU106" s="73"/>
      <c r="MV106" s="73"/>
      <c r="MW106" s="73"/>
      <c r="MX106" s="73"/>
      <c r="MY106" s="73"/>
      <c r="MZ106" s="73"/>
      <c r="NA106" s="73"/>
      <c r="NB106" s="73"/>
      <c r="NC106" s="73"/>
      <c r="ND106" s="73"/>
      <c r="NE106" s="73"/>
      <c r="NF106" s="73"/>
      <c r="NG106" s="73"/>
      <c r="NH106" s="73"/>
      <c r="NI106" s="73"/>
      <c r="NJ106" s="73"/>
      <c r="NK106" s="73"/>
      <c r="NL106" s="73"/>
      <c r="NM106" s="73"/>
      <c r="NN106" s="73"/>
      <c r="NO106" s="73"/>
      <c r="NP106" s="73"/>
      <c r="NQ106" s="73"/>
      <c r="NR106" s="73"/>
      <c r="NS106" s="73"/>
      <c r="NT106" s="73"/>
      <c r="NU106" s="73"/>
      <c r="NV106" s="73"/>
      <c r="NW106" s="73"/>
      <c r="NX106" s="73"/>
      <c r="NY106" s="73"/>
      <c r="NZ106" s="73"/>
      <c r="OA106" s="73"/>
      <c r="OB106" s="73"/>
      <c r="OC106" s="73"/>
      <c r="OD106" s="73"/>
      <c r="OE106" s="73"/>
      <c r="OF106" s="73"/>
      <c r="OG106" s="73"/>
      <c r="OH106" s="73"/>
      <c r="OI106" s="73"/>
      <c r="OJ106" s="73"/>
      <c r="OK106" s="73"/>
      <c r="OL106" s="73"/>
      <c r="OM106" s="73"/>
      <c r="ON106" s="73"/>
      <c r="OO106" s="73"/>
      <c r="OP106" s="73"/>
      <c r="OQ106" s="73"/>
      <c r="OR106" s="73"/>
      <c r="OS106" s="73"/>
      <c r="OT106" s="73"/>
      <c r="OU106" s="73"/>
      <c r="OV106" s="73"/>
      <c r="OW106" s="73"/>
      <c r="OX106" s="73"/>
      <c r="OY106" s="73"/>
      <c r="OZ106" s="73"/>
      <c r="PA106" s="73"/>
      <c r="PB106" s="73"/>
      <c r="PC106" s="73"/>
      <c r="PD106" s="73"/>
      <c r="PE106" s="73"/>
      <c r="PF106" s="73"/>
      <c r="PG106" s="73"/>
      <c r="PH106" s="73"/>
      <c r="PI106" s="73"/>
      <c r="PJ106" s="73"/>
      <c r="PK106" s="73"/>
      <c r="PL106" s="73"/>
      <c r="PM106" s="73"/>
      <c r="PN106" s="73"/>
      <c r="PO106" s="73"/>
      <c r="PP106" s="73"/>
      <c r="PQ106" s="73"/>
      <c r="PR106" s="73"/>
      <c r="PS106" s="73"/>
      <c r="PT106" s="73"/>
      <c r="PU106" s="73"/>
      <c r="PV106" s="73"/>
      <c r="PW106" s="73"/>
      <c r="PX106" s="73"/>
      <c r="PY106" s="73"/>
      <c r="PZ106" s="73"/>
      <c r="QA106" s="73"/>
      <c r="QB106" s="73"/>
      <c r="QC106" s="73"/>
      <c r="QD106" s="73"/>
      <c r="QE106" s="73"/>
      <c r="QF106" s="73"/>
      <c r="QG106" s="73"/>
      <c r="QH106" s="73"/>
      <c r="QI106" s="73"/>
      <c r="QJ106" s="73"/>
      <c r="QK106" s="73"/>
      <c r="QL106" s="73"/>
      <c r="QM106" s="73"/>
      <c r="QN106" s="73"/>
      <c r="QO106" s="73"/>
      <c r="QP106" s="73"/>
      <c r="QQ106" s="73"/>
      <c r="QR106" s="73"/>
      <c r="QS106" s="73"/>
      <c r="QT106" s="73"/>
      <c r="QU106" s="73"/>
      <c r="QV106" s="73"/>
      <c r="QW106" s="73"/>
      <c r="QX106" s="73"/>
      <c r="QY106" s="73"/>
      <c r="QZ106" s="73"/>
      <c r="RA106" s="73"/>
      <c r="RB106" s="73"/>
      <c r="RC106" s="73"/>
      <c r="RD106" s="73"/>
      <c r="RE106" s="73"/>
      <c r="RF106" s="73"/>
      <c r="RG106" s="73"/>
      <c r="RH106" s="73"/>
      <c r="RI106" s="73"/>
      <c r="RJ106" s="73"/>
      <c r="RK106" s="73"/>
      <c r="RL106" s="73"/>
      <c r="RM106" s="73"/>
      <c r="RN106" s="73"/>
      <c r="RO106" s="73"/>
      <c r="RP106" s="73"/>
      <c r="RQ106" s="73"/>
      <c r="RR106" s="73"/>
      <c r="RS106" s="73"/>
      <c r="RT106" s="73"/>
      <c r="RU106" s="73"/>
      <c r="RV106" s="73"/>
      <c r="RW106" s="73"/>
      <c r="RX106" s="73"/>
      <c r="RY106" s="73"/>
      <c r="RZ106" s="73"/>
      <c r="SA106" s="73"/>
      <c r="SB106" s="73"/>
      <c r="SC106" s="73"/>
      <c r="SD106" s="73"/>
      <c r="SE106" s="73"/>
      <c r="SF106" s="73"/>
      <c r="SG106" s="73"/>
      <c r="SH106" s="73"/>
      <c r="SI106" s="73"/>
      <c r="SJ106" s="73"/>
      <c r="SK106" s="73"/>
      <c r="SL106" s="73"/>
      <c r="SM106" s="73"/>
      <c r="SN106" s="73"/>
      <c r="SO106" s="73"/>
      <c r="SP106" s="73"/>
      <c r="SQ106" s="73"/>
      <c r="SR106" s="73"/>
      <c r="SS106" s="73"/>
      <c r="ST106" s="73"/>
      <c r="SU106" s="73"/>
      <c r="SV106" s="73"/>
      <c r="SW106" s="73"/>
      <c r="SX106" s="73"/>
      <c r="SY106" s="73"/>
    </row>
    <row r="107" spans="1:519">
      <c r="A107" s="71" t="s">
        <v>192</v>
      </c>
      <c r="B107" s="72">
        <f t="shared" si="119"/>
        <v>11.895982839</v>
      </c>
      <c r="C107" s="72">
        <f t="shared" si="120"/>
        <v>25.016786735175003</v>
      </c>
      <c r="D107" s="72">
        <f t="shared" si="121"/>
        <v>25.765122052125001</v>
      </c>
      <c r="E107" s="72">
        <f t="shared" si="122"/>
        <v>20.648036917124998</v>
      </c>
      <c r="F107" s="72">
        <f t="shared" si="123"/>
        <v>5.841401882625</v>
      </c>
      <c r="G107" s="72">
        <f t="shared" si="124"/>
        <v>15.718758018749996</v>
      </c>
      <c r="H107" s="72">
        <f t="shared" si="125"/>
        <v>27.366705135450001</v>
      </c>
      <c r="I107" s="72">
        <f t="shared" si="126"/>
        <v>27.317451517874993</v>
      </c>
      <c r="J107" s="72">
        <f t="shared" si="127"/>
        <v>32.742786113549997</v>
      </c>
      <c r="K107" s="72">
        <f t="shared" si="128"/>
        <v>10.547553350475001</v>
      </c>
      <c r="L107" s="72">
        <f t="shared" si="129"/>
        <v>46.312608521925007</v>
      </c>
      <c r="M107" s="72">
        <f t="shared" si="130"/>
        <v>16.638242865750001</v>
      </c>
      <c r="N107" s="72">
        <f t="shared" si="131"/>
        <v>24.409019691674999</v>
      </c>
      <c r="O107" s="72">
        <f t="shared" si="132"/>
        <v>31.49671801185</v>
      </c>
      <c r="P107" s="72">
        <f t="shared" si="133"/>
        <v>52.420726361475005</v>
      </c>
      <c r="Q107" s="72">
        <f t="shared" si="134"/>
        <v>6.757186114125</v>
      </c>
      <c r="R107" s="72">
        <f t="shared" si="135"/>
        <v>6.9843606007500005</v>
      </c>
      <c r="S107" s="72">
        <f t="shared" si="136"/>
        <v>31.663903159125002</v>
      </c>
      <c r="T107" s="72">
        <f t="shared" si="137"/>
        <v>2.2306562237250001</v>
      </c>
      <c r="U107" s="72">
        <f t="shared" si="138"/>
        <v>1.65189177E-2</v>
      </c>
      <c r="V107" s="72">
        <f t="shared" si="139"/>
        <v>18.452005069275</v>
      </c>
      <c r="W107" s="72">
        <f t="shared" si="140"/>
        <v>1.0152244941749999</v>
      </c>
      <c r="X107" s="72">
        <f t="shared" si="141"/>
        <v>15.269097804074999</v>
      </c>
      <c r="Y107" s="72">
        <f t="shared" si="142"/>
        <v>2.6610850482750004</v>
      </c>
      <c r="Z107" s="72">
        <f t="shared" si="143"/>
        <v>0</v>
      </c>
      <c r="AA107" s="72">
        <f t="shared" si="144"/>
        <v>0</v>
      </c>
      <c r="AB107" s="72"/>
      <c r="AD107" s="73">
        <v>1617.7594972500001</v>
      </c>
      <c r="AE107" s="73">
        <v>1655.55301725</v>
      </c>
      <c r="AF107" s="73"/>
      <c r="AG107" s="73"/>
      <c r="AH107" s="73">
        <v>1268.1143216999999</v>
      </c>
      <c r="AI107" s="73">
        <v>3037.099077675</v>
      </c>
      <c r="AJ107" s="73">
        <v>0.62595517499999997</v>
      </c>
      <c r="AK107" s="73">
        <v>630.23056695000002</v>
      </c>
      <c r="AL107" s="73">
        <v>1482.3720854999999</v>
      </c>
      <c r="AM107" s="73"/>
      <c r="AN107" s="73">
        <v>775.39705200000003</v>
      </c>
      <c r="AO107" s="73">
        <v>1428.8312655</v>
      </c>
      <c r="AP107" s="73">
        <v>274.43213392500002</v>
      </c>
      <c r="AQ107" s="73">
        <v>257.38961849999998</v>
      </c>
      <c r="AR107" s="73">
        <v>3265.5963375000001</v>
      </c>
      <c r="AS107" s="73">
        <v>3361.4186580000001</v>
      </c>
      <c r="AT107" s="73">
        <v>655.11523777500008</v>
      </c>
      <c r="AU107" s="73">
        <v>3878.8670623500002</v>
      </c>
      <c r="AV107" s="73">
        <v>3669.5736348750002</v>
      </c>
      <c r="AW107" s="73">
        <v>1066.6433655000001</v>
      </c>
      <c r="AX107" s="73">
        <v>1918.0605082500001</v>
      </c>
      <c r="AY107" s="73">
        <v>1413.477648</v>
      </c>
      <c r="AZ107" s="73">
        <v>2539.13402025</v>
      </c>
      <c r="BA107" s="73">
        <v>2717.0785102499999</v>
      </c>
      <c r="BB107" s="73">
        <v>1153.1747789999999</v>
      </c>
      <c r="BC107" s="73">
        <v>2261.0760705000002</v>
      </c>
      <c r="BD107" s="73">
        <v>2814.2393512500003</v>
      </c>
      <c r="BE107" s="73">
        <v>2918.0927947499999</v>
      </c>
      <c r="BF107" s="73">
        <v>1791.7710990749999</v>
      </c>
      <c r="BG107" s="73">
        <v>3845.1993349500003</v>
      </c>
      <c r="BH107" s="73">
        <v>4051.50471225</v>
      </c>
      <c r="BI107" s="73">
        <v>2880.4016322000002</v>
      </c>
      <c r="BJ107" s="73">
        <v>1546.0384193999998</v>
      </c>
      <c r="BK107" s="73">
        <v>1407.4936740000001</v>
      </c>
      <c r="BL107" s="73">
        <v>789.68772675000002</v>
      </c>
      <c r="BM107" s="73">
        <v>306.44245799999999</v>
      </c>
      <c r="BN107" s="73"/>
      <c r="BO107" s="73">
        <v>3253.1559705</v>
      </c>
      <c r="BP107" s="73">
        <v>1313.5610294999999</v>
      </c>
      <c r="BQ107" s="73">
        <v>3236.8575150000001</v>
      </c>
      <c r="BR107" s="73">
        <v>1990.1437740000001</v>
      </c>
      <c r="BS107" s="73">
        <v>4069.5865494750001</v>
      </c>
      <c r="BT107" s="73">
        <v>1652.1673477500001</v>
      </c>
      <c r="BU107" s="73">
        <v>370.85678865000006</v>
      </c>
      <c r="BV107" s="73">
        <v>1095.8152387499999</v>
      </c>
      <c r="BW107" s="73">
        <v>1633.5067972500001</v>
      </c>
      <c r="BX107" s="73">
        <v>666.93752325000003</v>
      </c>
      <c r="BY107" s="73">
        <v>1365.4483829999999</v>
      </c>
      <c r="BZ107" s="73">
        <v>1226.5257024</v>
      </c>
      <c r="CA107" s="73">
        <v>924.72082424999996</v>
      </c>
      <c r="CB107" s="73">
        <v>477.30066299999999</v>
      </c>
      <c r="CC107" s="73">
        <v>607.05841499999997</v>
      </c>
      <c r="CD107" s="73">
        <v>167.27175742499998</v>
      </c>
      <c r="CE107" s="73">
        <v>154.48101299999999</v>
      </c>
      <c r="CF107" s="73">
        <v>213.86408129999998</v>
      </c>
      <c r="CG107" s="73">
        <v>4.0549297500000003</v>
      </c>
      <c r="CH107" s="73"/>
      <c r="CI107" s="73"/>
      <c r="CJ107" s="73">
        <v>1018.41725925</v>
      </c>
      <c r="CK107" s="73">
        <v>1047.7072372499999</v>
      </c>
      <c r="CL107" s="73">
        <v>952.59354525000003</v>
      </c>
      <c r="CM107" s="73">
        <v>1525.598424</v>
      </c>
      <c r="CN107" s="73"/>
      <c r="CO107" s="73">
        <v>671.70108149999999</v>
      </c>
      <c r="CP107" s="73">
        <v>1059.9428893500001</v>
      </c>
      <c r="CQ107" s="73">
        <v>1616.4209767499999</v>
      </c>
      <c r="CR107" s="73">
        <v>1308.01010625</v>
      </c>
      <c r="CS107" s="73">
        <v>2845.9307924999998</v>
      </c>
      <c r="CT107" s="73">
        <v>687.60979132499995</v>
      </c>
      <c r="CU107" s="73">
        <v>2060.6916780000001</v>
      </c>
      <c r="CV107" s="73">
        <v>2236.7504288249997</v>
      </c>
      <c r="CW107" s="73">
        <v>753.50830500000006</v>
      </c>
      <c r="CX107" s="73">
        <v>774.62937112500003</v>
      </c>
      <c r="CY107" s="73">
        <v>1991.5216627500001</v>
      </c>
      <c r="CZ107" s="73">
        <v>2691.1033388999999</v>
      </c>
      <c r="DA107" s="73">
        <v>4014.9316079999999</v>
      </c>
      <c r="DB107" s="73">
        <v>3.5431425000000003E-2</v>
      </c>
      <c r="DC107" s="73">
        <v>3600.4626720000001</v>
      </c>
      <c r="DD107" s="73">
        <v>2826.67971825</v>
      </c>
      <c r="DE107" s="73">
        <v>637.92312300000003</v>
      </c>
      <c r="DF107" s="73">
        <v>1754.3673247500001</v>
      </c>
      <c r="DG107" s="73">
        <v>3870.1745527500002</v>
      </c>
      <c r="DH107" s="73">
        <v>1461.7431225</v>
      </c>
      <c r="DI107" s="73">
        <v>3743.13321</v>
      </c>
      <c r="DJ107" s="73">
        <v>2840.5767105</v>
      </c>
      <c r="DK107" s="73">
        <v>3274.3754572500002</v>
      </c>
      <c r="DL107" s="73">
        <v>3091.7343350249998</v>
      </c>
      <c r="DM107" s="73">
        <v>3499.8925405499999</v>
      </c>
      <c r="DN107" s="73">
        <v>3885.6856432499999</v>
      </c>
      <c r="DO107" s="73">
        <v>1730.41568145</v>
      </c>
      <c r="DP107" s="73">
        <v>1983.9629587500001</v>
      </c>
      <c r="DQ107" s="73">
        <v>1385.9710517250001</v>
      </c>
      <c r="DR107" s="73">
        <v>346.14533812500002</v>
      </c>
      <c r="DS107" s="73">
        <v>492.92985825</v>
      </c>
      <c r="DT107" s="73">
        <v>215.38369575000002</v>
      </c>
      <c r="DU107" s="73">
        <v>4570.3782472499997</v>
      </c>
      <c r="DV107" s="73"/>
      <c r="DW107" s="73">
        <v>436.79073375000002</v>
      </c>
      <c r="DX107" s="73">
        <v>661.30786350000005</v>
      </c>
      <c r="DY107" s="73">
        <v>4240.6297852500002</v>
      </c>
      <c r="DZ107" s="73">
        <v>3463.6186350000003</v>
      </c>
      <c r="EA107" s="73">
        <v>5002.9565782500003</v>
      </c>
      <c r="EB107" s="73">
        <v>3050.2953150750004</v>
      </c>
      <c r="EC107" s="73">
        <v>2834.7541463250004</v>
      </c>
      <c r="ED107" s="73">
        <v>2750.2659450000001</v>
      </c>
      <c r="EE107" s="73">
        <v>5778.27489375</v>
      </c>
      <c r="EF107" s="73">
        <v>3280.2019582500002</v>
      </c>
      <c r="EG107" s="73">
        <v>1243.6902594000001</v>
      </c>
      <c r="EH107" s="73">
        <v>606.27105000000006</v>
      </c>
      <c r="EI107" s="73">
        <v>616.46742674999996</v>
      </c>
      <c r="EJ107" s="73"/>
      <c r="EK107" s="73"/>
      <c r="EL107" s="73">
        <v>245.30356574999999</v>
      </c>
      <c r="EM107" s="73">
        <v>911.41435575000003</v>
      </c>
      <c r="EN107" s="73">
        <v>280.23501397500002</v>
      </c>
      <c r="EO107" s="73">
        <v>2572.3214550000002</v>
      </c>
      <c r="EP107" s="73">
        <v>0.66926025</v>
      </c>
      <c r="EQ107" s="73">
        <v>3053.6376795000001</v>
      </c>
      <c r="ER107" s="73">
        <v>2258.4383977500001</v>
      </c>
      <c r="ES107" s="73">
        <v>2.7951457500000001</v>
      </c>
      <c r="ET107" s="73">
        <v>2390.3614035000001</v>
      </c>
      <c r="EU107" s="73">
        <v>4058.8272067500002</v>
      </c>
      <c r="EV107" s="73">
        <v>6345.8469539999996</v>
      </c>
      <c r="EW107" s="73">
        <v>6860.6261910000003</v>
      </c>
      <c r="EX107" s="73">
        <v>4574.7087547500005</v>
      </c>
      <c r="EY107" s="73">
        <v>2357.0991690750002</v>
      </c>
      <c r="EZ107" s="73">
        <v>11542.6449216</v>
      </c>
      <c r="FA107" s="73">
        <v>2401.1483039999998</v>
      </c>
      <c r="FB107" s="73">
        <v>8.8578562499999993</v>
      </c>
      <c r="FC107" s="73">
        <v>3071.7077062500002</v>
      </c>
      <c r="FD107" s="73">
        <v>710.36070300000006</v>
      </c>
      <c r="FE107" s="73">
        <v>1990.41935175</v>
      </c>
      <c r="FF107" s="73">
        <v>1506.74103225</v>
      </c>
      <c r="FG107" s="73">
        <v>1694.3149962</v>
      </c>
      <c r="FH107" s="73"/>
      <c r="FI107" s="73">
        <v>4721.1980130000002</v>
      </c>
      <c r="FJ107" s="73">
        <v>351.55453567500001</v>
      </c>
      <c r="FK107" s="73">
        <v>3020.6195282250001</v>
      </c>
      <c r="FL107" s="73">
        <v>1.5707931749999999</v>
      </c>
      <c r="FM107" s="73">
        <v>1470.0104550000001</v>
      </c>
      <c r="FN107" s="73">
        <v>702.9830929499999</v>
      </c>
      <c r="FO107" s="73">
        <v>2490.6598940250001</v>
      </c>
      <c r="FP107" s="73">
        <v>678.59052525000004</v>
      </c>
      <c r="FQ107" s="73"/>
      <c r="FR107" s="73">
        <v>353.01509775</v>
      </c>
      <c r="FS107" s="73">
        <v>235.93392224999999</v>
      </c>
      <c r="FT107" s="73"/>
      <c r="FU107" s="73"/>
      <c r="FV107" s="73">
        <v>382.59640079999997</v>
      </c>
      <c r="FW107" s="73">
        <v>2271.1149742500002</v>
      </c>
      <c r="FX107" s="73">
        <v>3853.8288553500001</v>
      </c>
      <c r="FY107" s="73">
        <v>2395.28243475</v>
      </c>
      <c r="FZ107" s="73">
        <v>3178.19094885</v>
      </c>
      <c r="GA107" s="73">
        <v>3823.7160809249999</v>
      </c>
      <c r="GB107" s="73">
        <v>3657.4285297500001</v>
      </c>
      <c r="GC107" s="73">
        <v>4257.9124469999997</v>
      </c>
      <c r="GD107" s="73">
        <v>4480.4808483750003</v>
      </c>
      <c r="GE107" s="73">
        <v>3557.5512795</v>
      </c>
      <c r="GF107" s="73">
        <v>3548.2997407500002</v>
      </c>
      <c r="GG107" s="73">
        <v>3980.5631257499999</v>
      </c>
      <c r="GH107" s="73">
        <v>2769.4697773500002</v>
      </c>
      <c r="GI107" s="73">
        <v>8279.3358794249998</v>
      </c>
      <c r="GJ107" s="73">
        <v>2405.5575480000002</v>
      </c>
      <c r="GK107" s="73">
        <v>0.77161770000000007</v>
      </c>
      <c r="GL107" s="73">
        <v>763.98025949999999</v>
      </c>
      <c r="GM107" s="73"/>
      <c r="GN107" s="73">
        <v>1710.7079355000001</v>
      </c>
      <c r="GO107" s="73"/>
      <c r="GP107" s="73">
        <v>6217.6245637499997</v>
      </c>
      <c r="GQ107" s="73">
        <v>8652.078407250001</v>
      </c>
      <c r="GR107" s="73">
        <v>6455.17258425</v>
      </c>
      <c r="GS107" s="73">
        <v>1756.6900515</v>
      </c>
      <c r="GT107" s="73">
        <v>8442.3086239500008</v>
      </c>
      <c r="GU107" s="73">
        <v>3113.3553779249996</v>
      </c>
      <c r="GV107" s="73">
        <v>6694.3268293499996</v>
      </c>
      <c r="GW107" s="73">
        <v>4609.3921829999999</v>
      </c>
      <c r="GX107" s="73">
        <v>3187.1354152499998</v>
      </c>
      <c r="GY107" s="73">
        <v>2936.7139769999999</v>
      </c>
      <c r="GZ107" s="73"/>
      <c r="HA107" s="73">
        <v>355.92834825</v>
      </c>
      <c r="HB107" s="73">
        <v>1331.5129515000001</v>
      </c>
      <c r="HC107" s="73">
        <v>1298.1286755000001</v>
      </c>
      <c r="HD107" s="73"/>
      <c r="HE107" s="73"/>
      <c r="HF107" s="73">
        <v>0.27557775000000001</v>
      </c>
      <c r="HG107" s="73">
        <v>3.0156079499999997</v>
      </c>
      <c r="HH107" s="73">
        <v>736.97757682499991</v>
      </c>
      <c r="HI107" s="73">
        <v>424.1535255</v>
      </c>
      <c r="HJ107" s="73">
        <v>0.50391360000000007</v>
      </c>
      <c r="HK107" s="73"/>
      <c r="HL107" s="73">
        <v>1312.97050575</v>
      </c>
      <c r="HM107" s="73">
        <v>1649.6477797499999</v>
      </c>
      <c r="HN107" s="73"/>
      <c r="HO107" s="73"/>
      <c r="HP107" s="73">
        <v>305.57635650000003</v>
      </c>
      <c r="HQ107" s="73"/>
      <c r="HR107" s="73">
        <v>0.77555452499999999</v>
      </c>
      <c r="HS107" s="73">
        <v>299.39160442500003</v>
      </c>
      <c r="HT107" s="73">
        <v>1162.0405089000001</v>
      </c>
      <c r="HU107" s="73"/>
      <c r="HV107" s="73">
        <v>0.59839739999999997</v>
      </c>
      <c r="HW107" s="73">
        <v>339.11810550000001</v>
      </c>
      <c r="HX107" s="73">
        <v>2516.8909589999998</v>
      </c>
      <c r="HY107" s="73">
        <v>2359.9691145000002</v>
      </c>
      <c r="HZ107" s="73">
        <v>6025.5468719999999</v>
      </c>
      <c r="IA107" s="73">
        <v>2353.5914579999999</v>
      </c>
      <c r="IB107" s="73">
        <v>1799.0502885000001</v>
      </c>
      <c r="IC107" s="73">
        <v>588.68525272500005</v>
      </c>
      <c r="ID107" s="73">
        <v>3287.2488750000002</v>
      </c>
      <c r="IE107" s="73">
        <v>1865.8542719249999</v>
      </c>
      <c r="IF107" s="73">
        <v>4658.5316326499997</v>
      </c>
      <c r="IG107" s="73">
        <v>2896.097753475</v>
      </c>
      <c r="IH107" s="73">
        <v>1374.6605535000001</v>
      </c>
      <c r="II107" s="73">
        <v>2203.677162</v>
      </c>
      <c r="IJ107" s="73">
        <v>3534.0799288500002</v>
      </c>
      <c r="IK107" s="73">
        <v>1076.8791105</v>
      </c>
      <c r="IL107" s="73">
        <v>1093.0988295</v>
      </c>
      <c r="IM107" s="73"/>
      <c r="IN107" s="73"/>
      <c r="IO107" s="73"/>
      <c r="IP107" s="73">
        <v>0.70862849999999999</v>
      </c>
      <c r="IQ107" s="73">
        <v>0.77555452499999999</v>
      </c>
      <c r="IR107" s="73">
        <v>0.90546974999999996</v>
      </c>
      <c r="IS107" s="73">
        <v>327.44935620000001</v>
      </c>
      <c r="IT107" s="73"/>
      <c r="IU107" s="73">
        <v>514.62176399999998</v>
      </c>
      <c r="IV107" s="73">
        <v>293.09662125</v>
      </c>
      <c r="IW107" s="73"/>
      <c r="IX107" s="73"/>
      <c r="IY107" s="73"/>
      <c r="IZ107" s="73"/>
      <c r="JA107" s="73">
        <v>7.468157025</v>
      </c>
      <c r="JB107" s="73">
        <v>0.31888282499999998</v>
      </c>
      <c r="JC107" s="73">
        <v>0.86610149999999997</v>
      </c>
      <c r="JD107" s="73">
        <v>7.86577635</v>
      </c>
      <c r="JE107" s="73"/>
      <c r="JF107" s="73"/>
      <c r="JG107" s="73"/>
      <c r="JH107" s="73"/>
      <c r="JI107" s="73"/>
      <c r="JJ107" s="73"/>
      <c r="JK107" s="73"/>
      <c r="JL107" s="73"/>
      <c r="JM107" s="73"/>
      <c r="JN107" s="73">
        <v>217.44659204999999</v>
      </c>
      <c r="JO107" s="73">
        <v>0.55115550000000002</v>
      </c>
      <c r="JP107" s="73">
        <v>1042.128756225</v>
      </c>
      <c r="JQ107" s="73">
        <v>349.15700924999999</v>
      </c>
      <c r="JR107" s="73">
        <v>7270.1347274999998</v>
      </c>
      <c r="JS107" s="73">
        <v>5757.5278259999995</v>
      </c>
      <c r="JT107" s="73">
        <v>3815.0590027500002</v>
      </c>
      <c r="JU107" s="73"/>
      <c r="JV107" s="73"/>
      <c r="JW107" s="73"/>
      <c r="JX107" s="73">
        <v>376.43920650000001</v>
      </c>
      <c r="JY107" s="73">
        <v>0.736186275</v>
      </c>
      <c r="JZ107" s="73">
        <v>0.224399025</v>
      </c>
      <c r="KA107" s="73">
        <v>318.80408849999998</v>
      </c>
      <c r="KB107" s="73">
        <v>2.814829875</v>
      </c>
      <c r="KC107" s="73"/>
      <c r="KD107" s="73">
        <v>316.20578399999999</v>
      </c>
      <c r="KE107" s="73"/>
      <c r="KF107" s="73"/>
      <c r="KG107" s="73"/>
      <c r="KH107" s="73"/>
      <c r="KI107" s="73"/>
      <c r="KJ107" s="73"/>
      <c r="KK107" s="73"/>
      <c r="KL107" s="73">
        <v>1.043258625</v>
      </c>
      <c r="KM107" s="73">
        <v>7.8736500000000001E-2</v>
      </c>
      <c r="KN107" s="73"/>
      <c r="KO107" s="73">
        <v>217.02141495000001</v>
      </c>
      <c r="KP107" s="73"/>
      <c r="KQ107" s="73">
        <v>5253.8504354999995</v>
      </c>
      <c r="KR107" s="73">
        <v>5099.4481589999996</v>
      </c>
      <c r="KS107" s="73">
        <v>4697.6557995000003</v>
      </c>
      <c r="KT107" s="73"/>
      <c r="KU107" s="73"/>
      <c r="KV107" s="73"/>
      <c r="KW107" s="73"/>
      <c r="KX107" s="73">
        <v>1.55110905</v>
      </c>
      <c r="KY107" s="73">
        <v>0.51572407499999995</v>
      </c>
      <c r="KZ107" s="73">
        <v>4.7241900000000003E-2</v>
      </c>
      <c r="LA107" s="73"/>
      <c r="LB107" s="73"/>
      <c r="LC107" s="73">
        <v>2658.97097325</v>
      </c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  <c r="MH107" s="73"/>
      <c r="MI107" s="73"/>
      <c r="MJ107" s="73"/>
      <c r="MK107" s="73"/>
      <c r="ML107" s="73"/>
      <c r="MM107" s="73"/>
      <c r="MN107" s="73"/>
      <c r="MO107" s="73"/>
      <c r="MP107" s="73"/>
      <c r="MQ107" s="73"/>
      <c r="MR107" s="73"/>
      <c r="MS107" s="73"/>
      <c r="MT107" s="73"/>
      <c r="MU107" s="73"/>
      <c r="MV107" s="73"/>
      <c r="MW107" s="73"/>
      <c r="MX107" s="73"/>
      <c r="MY107" s="73"/>
      <c r="MZ107" s="73"/>
      <c r="NA107" s="73"/>
      <c r="NB107" s="73"/>
      <c r="NC107" s="73"/>
      <c r="ND107" s="73"/>
      <c r="NE107" s="73"/>
      <c r="NF107" s="73"/>
      <c r="NG107" s="73"/>
      <c r="NH107" s="73"/>
      <c r="NI107" s="73"/>
      <c r="NJ107" s="73"/>
      <c r="NK107" s="73"/>
      <c r="NL107" s="73"/>
      <c r="NM107" s="73"/>
      <c r="NN107" s="73"/>
      <c r="NO107" s="73"/>
      <c r="NP107" s="73"/>
      <c r="NQ107" s="73"/>
      <c r="NR107" s="73"/>
      <c r="NS107" s="73"/>
      <c r="NT107" s="73"/>
      <c r="NU107" s="73"/>
      <c r="NV107" s="73"/>
      <c r="NW107" s="73"/>
      <c r="NX107" s="73"/>
      <c r="NY107" s="73"/>
      <c r="NZ107" s="73"/>
      <c r="OA107" s="73"/>
      <c r="OB107" s="73"/>
      <c r="OC107" s="73"/>
      <c r="OD107" s="73"/>
      <c r="OE107" s="73"/>
      <c r="OF107" s="73"/>
      <c r="OG107" s="73"/>
      <c r="OH107" s="73"/>
      <c r="OI107" s="73"/>
      <c r="OJ107" s="73"/>
      <c r="OK107" s="73"/>
      <c r="OL107" s="73"/>
      <c r="OM107" s="73"/>
      <c r="ON107" s="73"/>
      <c r="OO107" s="73"/>
      <c r="OP107" s="73"/>
      <c r="OQ107" s="73"/>
      <c r="OR107" s="73"/>
      <c r="OS107" s="73"/>
      <c r="OT107" s="73"/>
      <c r="OU107" s="73"/>
      <c r="OV107" s="73"/>
      <c r="OW107" s="73"/>
      <c r="OX107" s="73"/>
      <c r="OY107" s="73"/>
      <c r="OZ107" s="73"/>
      <c r="PA107" s="73"/>
      <c r="PB107" s="73"/>
      <c r="PC107" s="73"/>
      <c r="PD107" s="73"/>
      <c r="PE107" s="73"/>
      <c r="PF107" s="73"/>
      <c r="PG107" s="73"/>
      <c r="PH107" s="73"/>
      <c r="PI107" s="73"/>
      <c r="PJ107" s="73"/>
      <c r="PK107" s="73"/>
      <c r="PL107" s="73"/>
      <c r="PM107" s="73"/>
      <c r="PN107" s="73"/>
      <c r="PO107" s="73"/>
      <c r="PP107" s="73"/>
      <c r="PQ107" s="73"/>
      <c r="PR107" s="73"/>
      <c r="PS107" s="73"/>
      <c r="PT107" s="73"/>
      <c r="PU107" s="73"/>
      <c r="PV107" s="73"/>
      <c r="PW107" s="73"/>
      <c r="PX107" s="73"/>
      <c r="PY107" s="73"/>
      <c r="PZ107" s="73"/>
      <c r="QA107" s="73"/>
      <c r="QB107" s="73"/>
      <c r="QC107" s="73"/>
      <c r="QD107" s="73"/>
      <c r="QE107" s="73"/>
      <c r="QF107" s="73"/>
      <c r="QG107" s="73"/>
      <c r="QH107" s="73"/>
      <c r="QI107" s="73"/>
      <c r="QJ107" s="73"/>
      <c r="QK107" s="73"/>
      <c r="QL107" s="73"/>
      <c r="QM107" s="73"/>
      <c r="QN107" s="73"/>
      <c r="QO107" s="73"/>
      <c r="QP107" s="73"/>
      <c r="QQ107" s="73"/>
      <c r="QR107" s="73"/>
      <c r="QS107" s="73"/>
      <c r="QT107" s="73"/>
      <c r="QU107" s="73"/>
      <c r="QV107" s="73"/>
      <c r="QW107" s="73"/>
      <c r="QX107" s="73"/>
      <c r="QY107" s="73"/>
      <c r="QZ107" s="73"/>
      <c r="RA107" s="73"/>
      <c r="RB107" s="73"/>
      <c r="RC107" s="73"/>
      <c r="RD107" s="73"/>
      <c r="RE107" s="73"/>
      <c r="RF107" s="73"/>
      <c r="RG107" s="73"/>
      <c r="RH107" s="73"/>
      <c r="RI107" s="73"/>
      <c r="RJ107" s="73"/>
      <c r="RK107" s="73"/>
      <c r="RL107" s="73"/>
      <c r="RM107" s="73"/>
      <c r="RN107" s="73"/>
      <c r="RO107" s="73"/>
      <c r="RP107" s="73"/>
      <c r="RQ107" s="73"/>
      <c r="RR107" s="73"/>
      <c r="RS107" s="73"/>
      <c r="RT107" s="73"/>
      <c r="RU107" s="73"/>
      <c r="RV107" s="73"/>
      <c r="RW107" s="73"/>
      <c r="RX107" s="73"/>
      <c r="RY107" s="73"/>
      <c r="RZ107" s="73"/>
      <c r="SA107" s="73"/>
      <c r="SB107" s="73"/>
      <c r="SC107" s="73"/>
      <c r="SD107" s="73"/>
      <c r="SE107" s="73"/>
      <c r="SF107" s="73"/>
      <c r="SG107" s="73"/>
      <c r="SH107" s="73"/>
      <c r="SI107" s="73"/>
      <c r="SJ107" s="73"/>
      <c r="SK107" s="73"/>
      <c r="SL107" s="73"/>
      <c r="SM107" s="73"/>
      <c r="SN107" s="73"/>
      <c r="SO107" s="73"/>
      <c r="SP107" s="73"/>
      <c r="SQ107" s="73"/>
      <c r="SR107" s="73"/>
      <c r="SS107" s="73"/>
      <c r="ST107" s="73"/>
      <c r="SU107" s="73"/>
      <c r="SV107" s="73"/>
      <c r="SW107" s="73"/>
      <c r="SX107" s="73"/>
      <c r="SY107" s="73"/>
    </row>
    <row r="108" spans="1:519">
      <c r="A108" s="71" t="s">
        <v>193</v>
      </c>
      <c r="B108" s="72">
        <f t="shared" si="119"/>
        <v>479.49715939320009</v>
      </c>
      <c r="C108" s="72">
        <f t="shared" si="120"/>
        <v>620.97752039602494</v>
      </c>
      <c r="D108" s="72">
        <f t="shared" si="121"/>
        <v>602.54478608512511</v>
      </c>
      <c r="E108" s="72">
        <f t="shared" si="122"/>
        <v>581.28636413587503</v>
      </c>
      <c r="F108" s="72">
        <f t="shared" si="123"/>
        <v>569.33079351367496</v>
      </c>
      <c r="G108" s="72">
        <f t="shared" si="124"/>
        <v>591.59542069102497</v>
      </c>
      <c r="H108" s="72">
        <f t="shared" si="125"/>
        <v>587.64318302115009</v>
      </c>
      <c r="I108" s="72">
        <f t="shared" si="126"/>
        <v>566.79876939937492</v>
      </c>
      <c r="J108" s="72">
        <f t="shared" si="127"/>
        <v>586.36882883182489</v>
      </c>
      <c r="K108" s="72">
        <f t="shared" si="128"/>
        <v>566.25116885235013</v>
      </c>
      <c r="L108" s="72">
        <f t="shared" si="129"/>
        <v>575.21945698042509</v>
      </c>
      <c r="M108" s="72">
        <f t="shared" si="130"/>
        <v>610.63670941042494</v>
      </c>
      <c r="N108" s="72">
        <f t="shared" si="131"/>
        <v>627.92350088985006</v>
      </c>
      <c r="O108" s="72">
        <f t="shared" si="132"/>
        <v>594.80832656272503</v>
      </c>
      <c r="P108" s="72">
        <f t="shared" si="133"/>
        <v>578.27604334185003</v>
      </c>
      <c r="Q108" s="72">
        <f t="shared" si="134"/>
        <v>610.95807243517493</v>
      </c>
      <c r="R108" s="72">
        <f t="shared" si="135"/>
        <v>595.56368123865002</v>
      </c>
      <c r="S108" s="72">
        <f t="shared" si="136"/>
        <v>547.77043677105007</v>
      </c>
      <c r="T108" s="72">
        <f t="shared" si="137"/>
        <v>453.43481099040002</v>
      </c>
      <c r="U108" s="72">
        <f t="shared" si="138"/>
        <v>270.27762218662502</v>
      </c>
      <c r="V108" s="72">
        <f t="shared" si="139"/>
        <v>470.02785910515001</v>
      </c>
      <c r="W108" s="72">
        <f t="shared" si="140"/>
        <v>472.52594385112496</v>
      </c>
      <c r="X108" s="72">
        <f t="shared" si="141"/>
        <v>410.97935794095002</v>
      </c>
      <c r="Y108" s="72">
        <f t="shared" si="142"/>
        <v>499.99654573515005</v>
      </c>
      <c r="Z108" s="72">
        <f t="shared" si="143"/>
        <v>0</v>
      </c>
      <c r="AA108" s="72">
        <f t="shared" si="144"/>
        <v>0</v>
      </c>
      <c r="AB108" s="72"/>
      <c r="AD108" s="73">
        <v>50149.788544350005</v>
      </c>
      <c r="AE108" s="73">
        <v>49257.357558750002</v>
      </c>
      <c r="AF108" s="73">
        <v>40639.293319500001</v>
      </c>
      <c r="AG108" s="73">
        <v>57624.535814399998</v>
      </c>
      <c r="AH108" s="73">
        <v>35474.076562050002</v>
      </c>
      <c r="AI108" s="73">
        <v>41195.802901499999</v>
      </c>
      <c r="AJ108" s="73">
        <v>46475.289941399998</v>
      </c>
      <c r="AK108" s="73">
        <v>38317.786985250001</v>
      </c>
      <c r="AL108" s="73">
        <v>25250.834918249999</v>
      </c>
      <c r="AM108" s="73">
        <v>30788.963487000001</v>
      </c>
      <c r="AN108" s="73">
        <v>26516.327314500002</v>
      </c>
      <c r="AO108" s="73">
        <v>37807.102046250002</v>
      </c>
      <c r="AP108" s="73">
        <v>40061.446146000002</v>
      </c>
      <c r="AQ108" s="73">
        <v>43999.034890049996</v>
      </c>
      <c r="AR108" s="73">
        <v>52714.889862299999</v>
      </c>
      <c r="AS108" s="73">
        <v>55211.781750299997</v>
      </c>
      <c r="AT108" s="73">
        <v>54920.397647924998</v>
      </c>
      <c r="AU108" s="73">
        <v>51601.591183725002</v>
      </c>
      <c r="AV108" s="73">
        <v>50744.827832625</v>
      </c>
      <c r="AW108" s="73">
        <v>49315.874525549996</v>
      </c>
      <c r="AX108" s="73">
        <v>61454.290984874999</v>
      </c>
      <c r="AY108" s="73">
        <v>55643.596337249997</v>
      </c>
      <c r="AZ108" s="73">
        <v>58055.9645925</v>
      </c>
      <c r="BA108" s="73">
        <v>47253.824642924999</v>
      </c>
      <c r="BB108" s="73">
        <v>50232.076060500003</v>
      </c>
      <c r="BC108" s="73">
        <v>47770.962038100006</v>
      </c>
      <c r="BD108" s="73">
        <v>53873.721858825003</v>
      </c>
      <c r="BE108" s="73">
        <v>46399.793448375</v>
      </c>
      <c r="BF108" s="73">
        <v>56914.403447249999</v>
      </c>
      <c r="BG108" s="73">
        <v>36638.624828475004</v>
      </c>
      <c r="BH108" s="73">
        <v>61959.208475250001</v>
      </c>
      <c r="BI108" s="73">
        <v>50819.855843475001</v>
      </c>
      <c r="BJ108" s="73">
        <v>59302.650775725</v>
      </c>
      <c r="BK108" s="73">
        <v>42338.521473299996</v>
      </c>
      <c r="BL108" s="73">
        <v>51974.656531200002</v>
      </c>
      <c r="BM108" s="73">
        <v>44320.31130465</v>
      </c>
      <c r="BN108" s="73">
        <v>34354.211259374999</v>
      </c>
      <c r="BO108" s="73">
        <v>44468.328051000004</v>
      </c>
      <c r="BP108" s="73">
        <v>53257.041843524996</v>
      </c>
      <c r="BQ108" s="73">
        <v>49952.333149649996</v>
      </c>
      <c r="BR108" s="73">
        <v>57121.653662549994</v>
      </c>
      <c r="BS108" s="73">
        <v>47093.969863799997</v>
      </c>
      <c r="BT108" s="73">
        <v>56336.953893075006</v>
      </c>
      <c r="BU108" s="73">
        <v>61681.193830575001</v>
      </c>
      <c r="BV108" s="73">
        <v>52655.455615275001</v>
      </c>
      <c r="BW108" s="73">
        <v>35135.745821550001</v>
      </c>
      <c r="BX108" s="73">
        <v>27261.1431099</v>
      </c>
      <c r="BY108" s="73">
        <v>61968.334035600004</v>
      </c>
      <c r="BZ108" s="73">
        <v>60376.722930000004</v>
      </c>
      <c r="CA108" s="73">
        <v>50174.346458700005</v>
      </c>
      <c r="CB108" s="73">
        <v>43513.033843799996</v>
      </c>
      <c r="CC108" s="73">
        <v>53559.134109899998</v>
      </c>
      <c r="CD108" s="73">
        <v>47697.713472149997</v>
      </c>
      <c r="CE108" s="73">
        <v>49310.130697875</v>
      </c>
      <c r="CF108" s="73">
        <v>47154.663894825004</v>
      </c>
      <c r="CG108" s="73">
        <v>40798.195386975</v>
      </c>
      <c r="CH108" s="73">
        <v>42910.144526475</v>
      </c>
      <c r="CI108" s="73">
        <v>47645.621403750003</v>
      </c>
      <c r="CJ108" s="73">
        <v>46631.637009450002</v>
      </c>
      <c r="CK108" s="73">
        <v>39559.449779775001</v>
      </c>
      <c r="CL108" s="73">
        <v>40569.729621749997</v>
      </c>
      <c r="CM108" s="73">
        <v>39415.732046325</v>
      </c>
      <c r="CN108" s="73">
        <v>52767.426791924998</v>
      </c>
      <c r="CO108" s="73">
        <v>56407.572659924997</v>
      </c>
      <c r="CP108" s="73">
        <v>47954.299978350005</v>
      </c>
      <c r="CQ108" s="73">
        <v>48510.994591125003</v>
      </c>
      <c r="CR108" s="73">
        <v>51641.864903475005</v>
      </c>
      <c r="CS108" s="73">
        <v>53141.940890999998</v>
      </c>
      <c r="CT108" s="73">
        <v>39457.576559250003</v>
      </c>
      <c r="CU108" s="73">
        <v>56545.668607275002</v>
      </c>
      <c r="CV108" s="73">
        <v>52176.906978749998</v>
      </c>
      <c r="CW108" s="73">
        <v>53005.707061875</v>
      </c>
      <c r="CX108" s="73">
        <v>54305.930128275002</v>
      </c>
      <c r="CY108" s="73">
        <v>45625.400286750002</v>
      </c>
      <c r="CZ108" s="73">
        <v>48608.470378124999</v>
      </c>
      <c r="DA108" s="73">
        <v>41621.483915100005</v>
      </c>
      <c r="DB108" s="73">
        <v>54657.626389650002</v>
      </c>
      <c r="DC108" s="73">
        <v>48075.192000450006</v>
      </c>
      <c r="DD108" s="73">
        <v>55145.343891600001</v>
      </c>
      <c r="DE108" s="73">
        <v>42918.683499899998</v>
      </c>
      <c r="DF108" s="73">
        <v>51893.652419999999</v>
      </c>
      <c r="DG108" s="73">
        <v>53592.510512250003</v>
      </c>
      <c r="DH108" s="73">
        <v>41259.792055049998</v>
      </c>
      <c r="DI108" s="73">
        <v>49939.097544000004</v>
      </c>
      <c r="DJ108" s="73">
        <v>54819.563749200002</v>
      </c>
      <c r="DK108" s="73">
        <v>37529.575567874999</v>
      </c>
      <c r="DL108" s="73">
        <v>48635.095125600004</v>
      </c>
      <c r="DM108" s="73">
        <v>47130.098106825004</v>
      </c>
      <c r="DN108" s="73">
        <v>51389.108928000001</v>
      </c>
      <c r="DO108" s="73">
        <v>44232.398065575006</v>
      </c>
      <c r="DP108" s="73">
        <v>50313.273076124999</v>
      </c>
      <c r="DQ108" s="73">
        <v>49309.583479200002</v>
      </c>
      <c r="DR108" s="73">
        <v>41368.885412625001</v>
      </c>
      <c r="DS108" s="73">
        <v>49714.356015224999</v>
      </c>
      <c r="DT108" s="73">
        <v>39305.733219000002</v>
      </c>
      <c r="DU108" s="73">
        <v>53051.098654125002</v>
      </c>
      <c r="DV108" s="73">
        <v>42800.192941049994</v>
      </c>
      <c r="DW108" s="73">
        <v>45562.584307049998</v>
      </c>
      <c r="DX108" s="73">
        <v>43504.557859575005</v>
      </c>
      <c r="DY108" s="73">
        <v>39266.231116950003</v>
      </c>
      <c r="DZ108" s="73">
        <v>51674.438193524998</v>
      </c>
      <c r="EA108" s="73">
        <v>45153.642673350005</v>
      </c>
      <c r="EB108" s="73">
        <v>47179.859574825001</v>
      </c>
      <c r="EC108" s="73">
        <v>57613.182011100005</v>
      </c>
      <c r="ED108" s="73">
        <v>50306.710388850006</v>
      </c>
      <c r="EE108" s="73">
        <v>40751.457400574996</v>
      </c>
      <c r="EF108" s="73">
        <v>66995.903643750004</v>
      </c>
      <c r="EG108" s="73">
        <v>55560.068721225005</v>
      </c>
      <c r="EH108" s="73">
        <v>39792.671229600004</v>
      </c>
      <c r="EI108" s="73">
        <v>47270.717558999997</v>
      </c>
      <c r="EJ108" s="73">
        <v>44215.158708900002</v>
      </c>
      <c r="EK108" s="73">
        <v>54196.561192950001</v>
      </c>
      <c r="EL108" s="73">
        <v>56170.658468250003</v>
      </c>
      <c r="EM108" s="73">
        <v>46251.615292200004</v>
      </c>
      <c r="EN108" s="73">
        <v>43432.0769745</v>
      </c>
      <c r="EO108" s="73">
        <v>46325.690591400002</v>
      </c>
      <c r="EP108" s="73">
        <v>49981.260939749998</v>
      </c>
      <c r="EQ108" s="73">
        <v>48273.241855725006</v>
      </c>
      <c r="ER108" s="73">
        <v>40634.844707249998</v>
      </c>
      <c r="ES108" s="73">
        <v>49706.671332825004</v>
      </c>
      <c r="ET108" s="73">
        <v>39940.81395435</v>
      </c>
      <c r="EU108" s="73">
        <v>46949.023840950002</v>
      </c>
      <c r="EV108" s="73">
        <v>44597.833846200003</v>
      </c>
      <c r="EW108" s="73">
        <v>51303.482984250004</v>
      </c>
      <c r="EX108" s="73">
        <v>60263.928956924996</v>
      </c>
      <c r="EY108" s="73">
        <v>49501.259614799994</v>
      </c>
      <c r="EZ108" s="73">
        <v>49640.59959885</v>
      </c>
      <c r="FA108" s="73">
        <v>49480.536167999999</v>
      </c>
      <c r="FB108" s="73">
        <v>50235.398740799996</v>
      </c>
      <c r="FC108" s="73">
        <v>43193.954177549997</v>
      </c>
      <c r="FD108" s="73">
        <v>54638.800492499999</v>
      </c>
      <c r="FE108" s="73">
        <v>35473.824605250004</v>
      </c>
      <c r="FF108" s="73">
        <v>54168.397146899995</v>
      </c>
      <c r="FG108" s="73">
        <v>53619.497447624999</v>
      </c>
      <c r="FH108" s="73">
        <v>48236.708119725001</v>
      </c>
      <c r="FI108" s="73">
        <v>55310.387406075002</v>
      </c>
      <c r="FJ108" s="73">
        <v>50527.168652025</v>
      </c>
      <c r="FK108" s="73">
        <v>42700.012555274996</v>
      </c>
      <c r="FL108" s="73">
        <v>51462.790544700001</v>
      </c>
      <c r="FM108" s="73">
        <v>55006.64954685</v>
      </c>
      <c r="FN108" s="73">
        <v>43100.592372674997</v>
      </c>
      <c r="FO108" s="73">
        <v>62128.917127350003</v>
      </c>
      <c r="FP108" s="73">
        <v>45522.928668825007</v>
      </c>
      <c r="FQ108" s="73">
        <v>48852.659822399997</v>
      </c>
      <c r="FR108" s="73">
        <v>35489.922282675005</v>
      </c>
      <c r="FS108" s="73">
        <v>58895.689364999998</v>
      </c>
      <c r="FT108" s="73">
        <v>50575.308148124997</v>
      </c>
      <c r="FU108" s="73">
        <v>47194.492753350001</v>
      </c>
      <c r="FV108" s="73">
        <v>58122.985101299993</v>
      </c>
      <c r="FW108" s="73">
        <v>47103.437927924999</v>
      </c>
      <c r="FX108" s="73">
        <v>61807.321829925</v>
      </c>
      <c r="FY108" s="73">
        <v>47688.170608350003</v>
      </c>
      <c r="FZ108" s="73">
        <v>50134.663262700007</v>
      </c>
      <c r="GA108" s="73">
        <v>56541.2318055</v>
      </c>
      <c r="GB108" s="73">
        <v>57537.799685999998</v>
      </c>
      <c r="GC108" s="73">
        <v>56832.478118999999</v>
      </c>
      <c r="GD108" s="73">
        <v>51676.064102249999</v>
      </c>
      <c r="GE108" s="73">
        <v>46885.696073999999</v>
      </c>
      <c r="GF108" s="73">
        <v>48126.976996500001</v>
      </c>
      <c r="GG108" s="73">
        <v>48893.201246249999</v>
      </c>
      <c r="GH108" s="73">
        <v>36781.090651575003</v>
      </c>
      <c r="GI108" s="73">
        <v>43518.793418775</v>
      </c>
      <c r="GJ108" s="73">
        <v>51232.844533274998</v>
      </c>
      <c r="GK108" s="73">
        <v>48245.0817465</v>
      </c>
      <c r="GL108" s="73">
        <v>56601.66206925</v>
      </c>
      <c r="GM108" s="73">
        <v>57442.756856849999</v>
      </c>
      <c r="GN108" s="73">
        <v>44087.007181499997</v>
      </c>
      <c r="GO108" s="73">
        <v>61317.151685999997</v>
      </c>
      <c r="GP108" s="73">
        <v>41116.633350750002</v>
      </c>
      <c r="GQ108" s="73">
        <v>43769.769949350004</v>
      </c>
      <c r="GR108" s="73">
        <v>56255.969466000002</v>
      </c>
      <c r="GS108" s="73">
        <v>48289.843446749997</v>
      </c>
      <c r="GT108" s="73">
        <v>39609.034090649999</v>
      </c>
      <c r="GU108" s="73">
        <v>43903.598378399998</v>
      </c>
      <c r="GV108" s="73">
        <v>54623.671274025</v>
      </c>
      <c r="GW108" s="73">
        <v>50282.191842749999</v>
      </c>
      <c r="GX108" s="73">
        <v>54636.595870500001</v>
      </c>
      <c r="GY108" s="73">
        <v>44772.369045749998</v>
      </c>
      <c r="GZ108" s="73">
        <v>57331.624223924999</v>
      </c>
      <c r="HA108" s="73">
        <v>43684.742403000004</v>
      </c>
      <c r="HB108" s="73">
        <v>55079.307589049997</v>
      </c>
      <c r="HC108" s="73">
        <v>42981.507353250003</v>
      </c>
      <c r="HD108" s="73">
        <v>60813.017623799999</v>
      </c>
      <c r="HE108" s="73">
        <v>47601.056544749998</v>
      </c>
      <c r="HF108" s="73">
        <v>48661.625389275003</v>
      </c>
      <c r="HG108" s="73">
        <v>47404.384578224999</v>
      </c>
      <c r="HH108" s="73">
        <v>52333.45088805</v>
      </c>
      <c r="HI108" s="73">
        <v>44798.934740849996</v>
      </c>
      <c r="HJ108" s="73">
        <v>57539.559446775005</v>
      </c>
      <c r="HK108" s="73">
        <v>47602.82811599999</v>
      </c>
      <c r="HL108" s="73">
        <v>60444.971728200006</v>
      </c>
      <c r="HM108" s="73">
        <v>45697.428436950002</v>
      </c>
      <c r="HN108" s="73">
        <v>53991.397494900004</v>
      </c>
      <c r="HO108" s="73">
        <v>43810.401920174998</v>
      </c>
      <c r="HP108" s="73">
        <v>44544.348141750001</v>
      </c>
      <c r="HQ108" s="73">
        <v>48878.316110925007</v>
      </c>
      <c r="HR108" s="73">
        <v>51236.265634199997</v>
      </c>
      <c r="HS108" s="73">
        <v>49304.371122899996</v>
      </c>
      <c r="HT108" s="73">
        <v>54215.083954574999</v>
      </c>
      <c r="HU108" s="73">
        <v>44536.4193762</v>
      </c>
      <c r="HV108" s="73">
        <v>58034.221508025003</v>
      </c>
      <c r="HW108" s="73">
        <v>42709.551482249997</v>
      </c>
      <c r="HX108" s="73">
        <v>52294.736150999997</v>
      </c>
      <c r="HY108" s="73">
        <v>52008.568341749997</v>
      </c>
      <c r="HZ108" s="73">
        <v>33843.388531500001</v>
      </c>
      <c r="IA108" s="73">
        <v>49966.14353175</v>
      </c>
      <c r="IB108" s="73">
        <v>52212.25966725</v>
      </c>
      <c r="IC108" s="73">
        <v>64742.622486749999</v>
      </c>
      <c r="ID108" s="73">
        <v>24976.079964674998</v>
      </c>
      <c r="IE108" s="73">
        <v>34855.495060275003</v>
      </c>
      <c r="IF108" s="73">
        <v>52127.598245624999</v>
      </c>
      <c r="IG108" s="73">
        <v>53166.467310749998</v>
      </c>
      <c r="IH108" s="73">
        <v>53235.794799000003</v>
      </c>
      <c r="II108" s="73">
        <v>49796.663215499997</v>
      </c>
      <c r="IJ108" s="73">
        <v>44123.985778725</v>
      </c>
      <c r="IK108" s="73">
        <v>34723.938179249999</v>
      </c>
      <c r="IL108" s="73">
        <v>27865.241032499998</v>
      </c>
      <c r="IM108" s="73">
        <v>40403.989289249999</v>
      </c>
      <c r="IN108" s="73">
        <v>40564.887326999997</v>
      </c>
      <c r="IO108" s="73">
        <v>52346.977818749998</v>
      </c>
      <c r="IP108" s="73">
        <v>39996.913710599998</v>
      </c>
      <c r="IQ108" s="73">
        <v>43375.233158324998</v>
      </c>
      <c r="IR108" s="73">
        <v>39594.373354349998</v>
      </c>
      <c r="IS108" s="73">
        <v>45490.367189249999</v>
      </c>
      <c r="IT108" s="73">
        <v>31474.404087750001</v>
      </c>
      <c r="IU108" s="73">
        <v>33062.794870500002</v>
      </c>
      <c r="IV108" s="73">
        <v>35354.834069625002</v>
      </c>
      <c r="IW108" s="73">
        <v>23904.795082500001</v>
      </c>
      <c r="IX108" s="73">
        <v>35150.59552545</v>
      </c>
      <c r="IY108" s="73">
        <v>27732.727502999998</v>
      </c>
      <c r="IZ108" s="73">
        <v>18817.9290162</v>
      </c>
      <c r="JA108" s="73">
        <v>20223.98181225</v>
      </c>
      <c r="JB108" s="73">
        <v>15907.07997945</v>
      </c>
      <c r="JC108" s="73">
        <v>18177.773713424998</v>
      </c>
      <c r="JD108" s="73">
        <v>23701.434450299999</v>
      </c>
      <c r="JE108" s="73">
        <v>22424.155200000001</v>
      </c>
      <c r="JF108" s="73">
        <v>24218.575782299999</v>
      </c>
      <c r="JG108" s="73">
        <v>18934.514151750001</v>
      </c>
      <c r="JH108" s="73">
        <v>22425.493720499999</v>
      </c>
      <c r="JI108" s="73">
        <v>22563.361332</v>
      </c>
      <c r="JJ108" s="73">
        <v>21215.573545949999</v>
      </c>
      <c r="JK108" s="73">
        <v>24610.238691074999</v>
      </c>
      <c r="JL108" s="73">
        <v>23035.115008575001</v>
      </c>
      <c r="JM108" s="73">
        <v>21616.397446499999</v>
      </c>
      <c r="JN108" s="73">
        <v>38160.522636975002</v>
      </c>
      <c r="JO108" s="73">
        <v>38598.333008399997</v>
      </c>
      <c r="JP108" s="73">
        <v>49437.392502825001</v>
      </c>
      <c r="JQ108" s="73">
        <v>61696.897825499997</v>
      </c>
      <c r="JR108" s="73">
        <v>49239.8386875</v>
      </c>
      <c r="JS108" s="73">
        <v>47491.644304349997</v>
      </c>
      <c r="JT108" s="73">
        <v>51392.140283250003</v>
      </c>
      <c r="JU108" s="73">
        <v>43533.765164249999</v>
      </c>
      <c r="JV108" s="73">
        <v>38522.820768074998</v>
      </c>
      <c r="JW108" s="73">
        <v>29935.511005724999</v>
      </c>
      <c r="JX108" s="73">
        <v>21056.974613999999</v>
      </c>
      <c r="JY108" s="73">
        <v>25993.505144024999</v>
      </c>
      <c r="JZ108" s="73">
        <v>46219.778188425</v>
      </c>
      <c r="KA108" s="73">
        <v>38997.676662749996</v>
      </c>
      <c r="KB108" s="73">
        <v>36730.982742975</v>
      </c>
      <c r="KC108" s="73">
        <v>51102.323037224996</v>
      </c>
      <c r="KD108" s="73">
        <v>43567.8187005</v>
      </c>
      <c r="KE108" s="73">
        <v>47016.39079035</v>
      </c>
      <c r="KF108" s="73">
        <v>51365.058864074999</v>
      </c>
      <c r="KG108" s="73">
        <v>42017.103332999999</v>
      </c>
      <c r="KH108" s="73">
        <v>31830.096226500002</v>
      </c>
      <c r="KI108" s="73">
        <v>16195.0272336</v>
      </c>
      <c r="KJ108" s="73">
        <v>16469.982965250001</v>
      </c>
      <c r="KK108" s="73">
        <v>13496.912409375</v>
      </c>
      <c r="KL108" s="73">
        <v>20792.353047975001</v>
      </c>
      <c r="KM108" s="73">
        <v>27061.573640175</v>
      </c>
      <c r="KN108" s="73">
        <v>41859.618522525001</v>
      </c>
      <c r="KO108" s="73">
        <v>38275.544852999999</v>
      </c>
      <c r="KP108" s="73">
        <v>49169.40888825</v>
      </c>
      <c r="KQ108" s="73">
        <v>49200.57279495</v>
      </c>
      <c r="KR108" s="73">
        <v>56713.664740499997</v>
      </c>
      <c r="KS108" s="73">
        <v>49914.602618849996</v>
      </c>
      <c r="KT108" s="73">
        <v>62779.556195099998</v>
      </c>
      <c r="KU108" s="73">
        <v>15185.63317725</v>
      </c>
      <c r="KV108" s="73">
        <v>30710.6206695</v>
      </c>
      <c r="KW108" s="73">
        <v>26025.058796400001</v>
      </c>
      <c r="KX108" s="73">
        <v>41075.800601850002</v>
      </c>
      <c r="KY108" s="73">
        <v>54657.520095375003</v>
      </c>
      <c r="KZ108" s="73">
        <v>54846.822325499998</v>
      </c>
      <c r="LA108" s="73">
        <v>61780.515988500003</v>
      </c>
      <c r="LB108" s="73">
        <v>55356.877372499999</v>
      </c>
      <c r="LC108" s="73">
        <v>49169.011268925002</v>
      </c>
      <c r="LD108" s="73">
        <v>48409.129244249998</v>
      </c>
      <c r="LE108" s="73"/>
      <c r="LF108" s="73"/>
      <c r="LG108" s="73"/>
      <c r="LH108" s="73"/>
      <c r="LI108" s="73"/>
      <c r="LJ108" s="73"/>
      <c r="LK108" s="73"/>
      <c r="LL108" s="73"/>
      <c r="LM108" s="73"/>
      <c r="LN108" s="73"/>
      <c r="LO108" s="73"/>
      <c r="LP108" s="73"/>
      <c r="LQ108" s="73"/>
      <c r="LR108" s="73"/>
      <c r="LS108" s="73"/>
      <c r="LT108" s="73"/>
      <c r="LU108" s="73"/>
      <c r="LV108" s="73"/>
      <c r="LW108" s="73"/>
      <c r="LX108" s="73"/>
      <c r="LY108" s="73"/>
      <c r="LZ108" s="73"/>
      <c r="MA108" s="73"/>
      <c r="MB108" s="73"/>
      <c r="MC108" s="73"/>
      <c r="MD108" s="73"/>
      <c r="ME108" s="73"/>
      <c r="MF108" s="73"/>
      <c r="MG108" s="73"/>
      <c r="MH108" s="73"/>
      <c r="MI108" s="73"/>
      <c r="MJ108" s="73"/>
      <c r="MK108" s="73"/>
      <c r="ML108" s="73"/>
      <c r="MM108" s="73"/>
      <c r="MN108" s="73"/>
      <c r="MO108" s="73"/>
      <c r="MP108" s="73"/>
      <c r="MQ108" s="73"/>
      <c r="MR108" s="73"/>
      <c r="MS108" s="73"/>
      <c r="MT108" s="73"/>
      <c r="MU108" s="73"/>
      <c r="MV108" s="73"/>
      <c r="MW108" s="73"/>
      <c r="MX108" s="73"/>
      <c r="MY108" s="73"/>
      <c r="MZ108" s="73"/>
      <c r="NA108" s="73"/>
      <c r="NB108" s="73"/>
      <c r="NC108" s="73"/>
      <c r="ND108" s="73"/>
      <c r="NE108" s="73"/>
      <c r="NF108" s="73"/>
      <c r="NG108" s="73"/>
      <c r="NH108" s="73"/>
      <c r="NI108" s="73"/>
      <c r="NJ108" s="73"/>
      <c r="NK108" s="73"/>
      <c r="NL108" s="73"/>
      <c r="NM108" s="73"/>
      <c r="NN108" s="73"/>
      <c r="NO108" s="73"/>
      <c r="NP108" s="73"/>
      <c r="NQ108" s="73"/>
      <c r="NR108" s="73"/>
      <c r="NS108" s="73"/>
      <c r="NT108" s="73"/>
      <c r="NU108" s="73"/>
      <c r="NV108" s="73"/>
      <c r="NW108" s="73"/>
      <c r="NX108" s="73"/>
      <c r="NY108" s="73"/>
      <c r="NZ108" s="73"/>
      <c r="OA108" s="73"/>
      <c r="OB108" s="73"/>
      <c r="OC108" s="73"/>
      <c r="OD108" s="73"/>
      <c r="OE108" s="73"/>
      <c r="OF108" s="73"/>
      <c r="OG108" s="73"/>
      <c r="OH108" s="73"/>
      <c r="OI108" s="73"/>
      <c r="OJ108" s="73"/>
      <c r="OK108" s="73"/>
      <c r="OL108" s="73"/>
      <c r="OM108" s="73"/>
      <c r="ON108" s="73"/>
      <c r="OO108" s="73"/>
      <c r="OP108" s="73"/>
      <c r="OQ108" s="73"/>
      <c r="OR108" s="73"/>
      <c r="OS108" s="73"/>
      <c r="OT108" s="73"/>
      <c r="OU108" s="73"/>
      <c r="OV108" s="73"/>
      <c r="OW108" s="73"/>
      <c r="OX108" s="73"/>
      <c r="OY108" s="73"/>
      <c r="OZ108" s="73"/>
      <c r="PA108" s="73"/>
      <c r="PB108" s="73"/>
      <c r="PC108" s="73"/>
      <c r="PD108" s="73"/>
      <c r="PE108" s="73"/>
      <c r="PF108" s="73"/>
      <c r="PG108" s="73"/>
      <c r="PH108" s="73"/>
      <c r="PI108" s="73"/>
      <c r="PJ108" s="73"/>
      <c r="PK108" s="73"/>
      <c r="PL108" s="73"/>
      <c r="PM108" s="73"/>
      <c r="PN108" s="73"/>
      <c r="PO108" s="73"/>
      <c r="PP108" s="73"/>
      <c r="PQ108" s="73"/>
      <c r="PR108" s="73"/>
      <c r="PS108" s="73"/>
      <c r="PT108" s="73"/>
      <c r="PU108" s="73"/>
      <c r="PV108" s="73"/>
      <c r="PW108" s="73"/>
      <c r="PX108" s="73"/>
      <c r="PY108" s="73"/>
      <c r="PZ108" s="73"/>
      <c r="QA108" s="73"/>
      <c r="QB108" s="73"/>
      <c r="QC108" s="73"/>
      <c r="QD108" s="73"/>
      <c r="QE108" s="73"/>
      <c r="QF108" s="73"/>
      <c r="QG108" s="73"/>
      <c r="QH108" s="73"/>
      <c r="QI108" s="73"/>
      <c r="QJ108" s="73"/>
      <c r="QK108" s="73"/>
      <c r="QL108" s="73"/>
      <c r="QM108" s="73"/>
      <c r="QN108" s="73"/>
      <c r="QO108" s="73"/>
      <c r="QP108" s="73"/>
      <c r="QQ108" s="73"/>
      <c r="QR108" s="73"/>
      <c r="QS108" s="73"/>
      <c r="QT108" s="73"/>
      <c r="QU108" s="73"/>
      <c r="QV108" s="73"/>
      <c r="QW108" s="73"/>
      <c r="QX108" s="73"/>
      <c r="QY108" s="73"/>
      <c r="QZ108" s="73"/>
      <c r="RA108" s="73"/>
      <c r="RB108" s="73"/>
      <c r="RC108" s="73"/>
      <c r="RD108" s="73"/>
      <c r="RE108" s="73"/>
      <c r="RF108" s="73"/>
      <c r="RG108" s="73"/>
      <c r="RH108" s="73"/>
      <c r="RI108" s="73"/>
      <c r="RJ108" s="73"/>
      <c r="RK108" s="73"/>
      <c r="RL108" s="73"/>
      <c r="RM108" s="73"/>
      <c r="RN108" s="73"/>
      <c r="RO108" s="73"/>
      <c r="RP108" s="73"/>
      <c r="RQ108" s="73"/>
      <c r="RR108" s="73"/>
      <c r="RS108" s="73"/>
      <c r="RT108" s="73"/>
      <c r="RU108" s="73"/>
      <c r="RV108" s="73"/>
      <c r="RW108" s="73"/>
      <c r="RX108" s="73"/>
      <c r="RY108" s="73"/>
      <c r="RZ108" s="73"/>
      <c r="SA108" s="73"/>
      <c r="SB108" s="73"/>
      <c r="SC108" s="73"/>
      <c r="SD108" s="73"/>
      <c r="SE108" s="73"/>
      <c r="SF108" s="73"/>
      <c r="SG108" s="73"/>
      <c r="SH108" s="73"/>
      <c r="SI108" s="73"/>
      <c r="SJ108" s="73"/>
      <c r="SK108" s="73"/>
      <c r="SL108" s="73"/>
      <c r="SM108" s="73"/>
      <c r="SN108" s="73"/>
      <c r="SO108" s="73"/>
      <c r="SP108" s="73"/>
      <c r="SQ108" s="73"/>
      <c r="SR108" s="73"/>
      <c r="SS108" s="73"/>
      <c r="ST108" s="73"/>
      <c r="SU108" s="73"/>
      <c r="SV108" s="73"/>
      <c r="SW108" s="73"/>
      <c r="SX108" s="73"/>
      <c r="SY108" s="73"/>
    </row>
    <row r="109" spans="1:519">
      <c r="A109" s="71" t="s">
        <v>194</v>
      </c>
      <c r="B109" s="72">
        <f t="shared" si="119"/>
        <v>9.6736844947499989</v>
      </c>
      <c r="C109" s="72">
        <f t="shared" si="120"/>
        <v>13.710544218000003</v>
      </c>
      <c r="D109" s="72">
        <f t="shared" si="121"/>
        <v>9.8126937855000005</v>
      </c>
      <c r="E109" s="72">
        <f t="shared" si="122"/>
        <v>10.71914774175</v>
      </c>
      <c r="F109" s="72">
        <f t="shared" si="123"/>
        <v>2.2736739105000003</v>
      </c>
      <c r="G109" s="72">
        <f t="shared" si="124"/>
        <v>4.8969772492499999</v>
      </c>
      <c r="H109" s="72">
        <f t="shared" si="125"/>
        <v>2.9086444147499995</v>
      </c>
      <c r="I109" s="72">
        <f t="shared" si="126"/>
        <v>0.58375634782500008</v>
      </c>
      <c r="J109" s="72">
        <f t="shared" si="127"/>
        <v>1.5362278514999999</v>
      </c>
      <c r="K109" s="72">
        <f t="shared" si="128"/>
        <v>1.0874691697500001</v>
      </c>
      <c r="L109" s="72">
        <f t="shared" si="129"/>
        <v>7.4698892280000004</v>
      </c>
      <c r="M109" s="72">
        <f t="shared" si="130"/>
        <v>11.768551750575</v>
      </c>
      <c r="N109" s="72">
        <f t="shared" si="131"/>
        <v>12.553353877499999</v>
      </c>
      <c r="O109" s="72">
        <f t="shared" si="132"/>
        <v>12.594729908250001</v>
      </c>
      <c r="P109" s="72">
        <f t="shared" si="133"/>
        <v>5.7909514702499996</v>
      </c>
      <c r="Q109" s="72">
        <f t="shared" si="134"/>
        <v>5.4805131348750002</v>
      </c>
      <c r="R109" s="72">
        <f t="shared" si="135"/>
        <v>3.3999444274500004</v>
      </c>
      <c r="S109" s="72">
        <f t="shared" si="136"/>
        <v>2.7941221754999996</v>
      </c>
      <c r="T109" s="72">
        <f t="shared" si="137"/>
        <v>0.78315259724999997</v>
      </c>
      <c r="U109" s="72">
        <f t="shared" si="138"/>
        <v>9.3302752499999989E-3</v>
      </c>
      <c r="V109" s="72">
        <f t="shared" si="139"/>
        <v>7.4287887750000003E-3</v>
      </c>
      <c r="W109" s="72">
        <f t="shared" si="140"/>
        <v>3.1676087632499996</v>
      </c>
      <c r="X109" s="72">
        <f t="shared" si="141"/>
        <v>1.1431083174749999</v>
      </c>
      <c r="Y109" s="72">
        <f t="shared" si="142"/>
        <v>7.5504642252750012</v>
      </c>
      <c r="Z109" s="72">
        <f t="shared" si="143"/>
        <v>0</v>
      </c>
      <c r="AA109" s="72">
        <f t="shared" si="144"/>
        <v>0</v>
      </c>
      <c r="AB109" s="72"/>
      <c r="AD109" s="73">
        <v>3819.192669</v>
      </c>
      <c r="AE109" s="73"/>
      <c r="AF109" s="73">
        <v>3882.2606055000001</v>
      </c>
      <c r="AG109" s="73"/>
      <c r="AH109" s="73">
        <v>3.1494599999999999</v>
      </c>
      <c r="AI109" s="73"/>
      <c r="AJ109" s="73"/>
      <c r="AK109" s="73"/>
      <c r="AL109" s="73"/>
      <c r="AM109" s="73">
        <v>1968.3731317500001</v>
      </c>
      <c r="AN109" s="73"/>
      <c r="AO109" s="73">
        <v>0.70862849999999999</v>
      </c>
      <c r="AP109" s="73">
        <v>1968.29439525</v>
      </c>
      <c r="AQ109" s="73"/>
      <c r="AR109" s="73"/>
      <c r="AS109" s="73">
        <v>1938.6501029999999</v>
      </c>
      <c r="AT109" s="73">
        <v>3836.1210165000002</v>
      </c>
      <c r="AU109" s="73"/>
      <c r="AV109" s="73">
        <v>1968.3731317500001</v>
      </c>
      <c r="AW109" s="73"/>
      <c r="AX109" s="73"/>
      <c r="AY109" s="73"/>
      <c r="AZ109" s="73">
        <v>1932.2724465000001</v>
      </c>
      <c r="BA109" s="73">
        <v>2066.8331250000001</v>
      </c>
      <c r="BB109" s="73"/>
      <c r="BC109" s="73"/>
      <c r="BD109" s="73">
        <v>1968.4125000000001</v>
      </c>
      <c r="BE109" s="73">
        <v>1968.4125000000001</v>
      </c>
      <c r="BF109" s="73">
        <v>1968.3337635</v>
      </c>
      <c r="BG109" s="73"/>
      <c r="BH109" s="73">
        <v>1957.50749475</v>
      </c>
      <c r="BI109" s="73"/>
      <c r="BJ109" s="73"/>
      <c r="BK109" s="73"/>
      <c r="BL109" s="73"/>
      <c r="BM109" s="73">
        <v>1950.02752725</v>
      </c>
      <c r="BN109" s="73"/>
      <c r="BO109" s="73">
        <v>1969.47544275</v>
      </c>
      <c r="BP109" s="73">
        <v>5096.2593307500001</v>
      </c>
      <c r="BQ109" s="73"/>
      <c r="BR109" s="73">
        <v>878.10881625000002</v>
      </c>
      <c r="BS109" s="73"/>
      <c r="BT109" s="73"/>
      <c r="BU109" s="73"/>
      <c r="BV109" s="73"/>
      <c r="BW109" s="73">
        <v>1968.2156587500001</v>
      </c>
      <c r="BX109" s="73"/>
      <c r="BY109" s="73">
        <v>807.08849325000006</v>
      </c>
      <c r="BZ109" s="73"/>
      <c r="CA109" s="73"/>
      <c r="CB109" s="73"/>
      <c r="CC109" s="73">
        <v>2273.6739105000001</v>
      </c>
      <c r="CD109" s="73"/>
      <c r="CE109" s="73"/>
      <c r="CF109" s="73"/>
      <c r="CG109" s="73"/>
      <c r="CH109" s="73"/>
      <c r="CI109" s="73"/>
      <c r="CJ109" s="73"/>
      <c r="CK109" s="73"/>
      <c r="CL109" s="73">
        <v>826.73325</v>
      </c>
      <c r="CM109" s="73">
        <v>608.86935449999999</v>
      </c>
      <c r="CN109" s="73">
        <v>1001.685753</v>
      </c>
      <c r="CO109" s="73"/>
      <c r="CP109" s="73"/>
      <c r="CQ109" s="73">
        <v>1459.81407825</v>
      </c>
      <c r="CR109" s="73"/>
      <c r="CS109" s="73"/>
      <c r="CT109" s="73"/>
      <c r="CU109" s="73"/>
      <c r="CV109" s="73">
        <v>3.8580885</v>
      </c>
      <c r="CW109" s="73">
        <v>996.01672500000006</v>
      </c>
      <c r="CX109" s="73"/>
      <c r="CY109" s="73">
        <v>341.40146399999998</v>
      </c>
      <c r="CZ109" s="73"/>
      <c r="DA109" s="73">
        <v>2024.27604675</v>
      </c>
      <c r="DB109" s="73"/>
      <c r="DC109" s="73">
        <v>5.1966090000000005</v>
      </c>
      <c r="DD109" s="73"/>
      <c r="DE109" s="73">
        <v>13.89699225</v>
      </c>
      <c r="DF109" s="73"/>
      <c r="DG109" s="73"/>
      <c r="DH109" s="73">
        <v>4.2124027499999999</v>
      </c>
      <c r="DI109" s="73">
        <v>519.66089999999997</v>
      </c>
      <c r="DJ109" s="73">
        <v>583.00441424999997</v>
      </c>
      <c r="DK109" s="73"/>
      <c r="DL109" s="73"/>
      <c r="DM109" s="73">
        <v>4.3305075000000005E-2</v>
      </c>
      <c r="DN109" s="73"/>
      <c r="DO109" s="73"/>
      <c r="DP109" s="73"/>
      <c r="DQ109" s="73"/>
      <c r="DR109" s="73"/>
      <c r="DS109" s="73">
        <v>0.70862849999999999</v>
      </c>
      <c r="DT109" s="73"/>
      <c r="DU109" s="73"/>
      <c r="DV109" s="73"/>
      <c r="DW109" s="73"/>
      <c r="DX109" s="73"/>
      <c r="DY109" s="73">
        <v>542.10080249999999</v>
      </c>
      <c r="DZ109" s="73">
        <v>313.80432074999999</v>
      </c>
      <c r="EA109" s="73"/>
      <c r="EB109" s="73">
        <v>680.32272824999995</v>
      </c>
      <c r="EC109" s="73"/>
      <c r="ED109" s="73"/>
      <c r="EE109" s="73"/>
      <c r="EF109" s="73"/>
      <c r="EG109" s="73"/>
      <c r="EH109" s="73"/>
      <c r="EI109" s="73"/>
      <c r="EJ109" s="73"/>
      <c r="EK109" s="73">
        <v>1085.8944397499999</v>
      </c>
      <c r="EL109" s="73"/>
      <c r="EM109" s="73"/>
      <c r="EN109" s="73">
        <v>0.157473</v>
      </c>
      <c r="EO109" s="73"/>
      <c r="EP109" s="73">
        <v>1.417257</v>
      </c>
      <c r="EQ109" s="73"/>
      <c r="ER109" s="73"/>
      <c r="ES109" s="73"/>
      <c r="ET109" s="73">
        <v>708.62850000000003</v>
      </c>
      <c r="EU109" s="73">
        <v>314.94600000000003</v>
      </c>
      <c r="EV109" s="73">
        <v>1431.272097</v>
      </c>
      <c r="EW109" s="73">
        <v>946.25525700000003</v>
      </c>
      <c r="EX109" s="73">
        <v>2342.7651892499998</v>
      </c>
      <c r="EY109" s="73">
        <v>1005.465105</v>
      </c>
      <c r="EZ109" s="73">
        <v>719.84845125000004</v>
      </c>
      <c r="FA109" s="73"/>
      <c r="FB109" s="73"/>
      <c r="FC109" s="73"/>
      <c r="FD109" s="73">
        <v>0.70862849999999999</v>
      </c>
      <c r="FE109" s="73"/>
      <c r="FF109" s="73">
        <v>1377.8887500000001</v>
      </c>
      <c r="FG109" s="73">
        <v>1462.6485922500001</v>
      </c>
      <c r="FH109" s="73">
        <v>1969.199865</v>
      </c>
      <c r="FI109" s="73"/>
      <c r="FJ109" s="73">
        <v>1605.55533975</v>
      </c>
      <c r="FK109" s="73">
        <v>0.70862849999999999</v>
      </c>
      <c r="FL109" s="73"/>
      <c r="FM109" s="73">
        <v>0.70862849999999999</v>
      </c>
      <c r="FN109" s="73"/>
      <c r="FO109" s="73">
        <v>4268.5025062499999</v>
      </c>
      <c r="FP109" s="73">
        <v>1082.5875067500001</v>
      </c>
      <c r="FQ109" s="73">
        <v>0.75193357500000002</v>
      </c>
      <c r="FR109" s="73"/>
      <c r="FS109" s="73">
        <v>701.77842450000003</v>
      </c>
      <c r="FT109" s="73">
        <v>1453.4364217499999</v>
      </c>
      <c r="FU109" s="73">
        <v>0.70862849999999999</v>
      </c>
      <c r="FV109" s="73">
        <v>1631.06596575</v>
      </c>
      <c r="FW109" s="73">
        <v>1732.9116285</v>
      </c>
      <c r="FX109" s="73"/>
      <c r="FY109" s="73">
        <v>0.70862849999999999</v>
      </c>
      <c r="FZ109" s="73">
        <v>1812.4354935000001</v>
      </c>
      <c r="GA109" s="73">
        <v>716.26594050000006</v>
      </c>
      <c r="GB109" s="73">
        <v>1543.35350475</v>
      </c>
      <c r="GC109" s="73">
        <v>2960.6892412500001</v>
      </c>
      <c r="GD109" s="73">
        <v>1844.20567125</v>
      </c>
      <c r="GE109" s="73"/>
      <c r="GF109" s="73">
        <v>2086.1235674999998</v>
      </c>
      <c r="GG109" s="73">
        <v>5375.8132740000001</v>
      </c>
      <c r="GH109" s="73">
        <v>0.70862849999999999</v>
      </c>
      <c r="GI109" s="73"/>
      <c r="GJ109" s="73">
        <v>1378.676115</v>
      </c>
      <c r="GK109" s="73">
        <v>1908.4940234999999</v>
      </c>
      <c r="GL109" s="73"/>
      <c r="GM109" s="73"/>
      <c r="GN109" s="73">
        <v>0.70862849999999999</v>
      </c>
      <c r="GO109" s="73"/>
      <c r="GP109" s="73">
        <v>1849.677858</v>
      </c>
      <c r="GQ109" s="73">
        <v>887.43909150000002</v>
      </c>
      <c r="GR109" s="73">
        <v>2057.3060085000002</v>
      </c>
      <c r="GS109" s="73"/>
      <c r="GT109" s="73"/>
      <c r="GU109" s="73">
        <v>994.04831250000007</v>
      </c>
      <c r="GV109" s="73">
        <v>0.70862849999999999</v>
      </c>
      <c r="GW109" s="73"/>
      <c r="GX109" s="73">
        <v>0.35431425</v>
      </c>
      <c r="GY109" s="73"/>
      <c r="GZ109" s="73">
        <v>0.70862849999999999</v>
      </c>
      <c r="HA109" s="73">
        <v>0.70862849999999999</v>
      </c>
      <c r="HB109" s="73"/>
      <c r="HC109" s="73"/>
      <c r="HD109" s="73"/>
      <c r="HE109" s="73"/>
      <c r="HF109" s="73"/>
      <c r="HG109" s="73"/>
      <c r="HH109" s="73">
        <v>320.831553375</v>
      </c>
      <c r="HI109" s="73">
        <v>314.94600000000003</v>
      </c>
      <c r="HJ109" s="73">
        <v>1209.19579875</v>
      </c>
      <c r="HK109" s="73"/>
      <c r="HL109" s="73">
        <v>3635.5397827500001</v>
      </c>
      <c r="HM109" s="73"/>
      <c r="HN109" s="73"/>
      <c r="HO109" s="73"/>
      <c r="HP109" s="73">
        <v>665.12658375000001</v>
      </c>
      <c r="HQ109" s="73">
        <v>0.70862849999999999</v>
      </c>
      <c r="HR109" s="73"/>
      <c r="HS109" s="73"/>
      <c r="HT109" s="73">
        <v>0.70862849999999999</v>
      </c>
      <c r="HU109" s="73"/>
      <c r="HV109" s="73">
        <v>674.14191300000005</v>
      </c>
      <c r="HW109" s="73">
        <v>0.70862849999999999</v>
      </c>
      <c r="HX109" s="73">
        <v>2057.857164</v>
      </c>
      <c r="HY109" s="73">
        <v>0.69288119999999997</v>
      </c>
      <c r="HZ109" s="73"/>
      <c r="IA109" s="73">
        <v>0.70862849999999999</v>
      </c>
      <c r="IB109" s="73"/>
      <c r="IC109" s="73">
        <v>0.70862849999999999</v>
      </c>
      <c r="ID109" s="73">
        <v>0.82673324999999998</v>
      </c>
      <c r="IE109" s="73">
        <v>0.70862849999999999</v>
      </c>
      <c r="IF109" s="73"/>
      <c r="IG109" s="73">
        <v>2789.5948267499998</v>
      </c>
      <c r="IH109" s="73"/>
      <c r="II109" s="73"/>
      <c r="IJ109" s="73">
        <v>0.70862849999999999</v>
      </c>
      <c r="IK109" s="73">
        <v>0.86610149999999997</v>
      </c>
      <c r="IL109" s="73"/>
      <c r="IM109" s="73">
        <v>0.70862849999999999</v>
      </c>
      <c r="IN109" s="73"/>
      <c r="IO109" s="73">
        <v>1.57473</v>
      </c>
      <c r="IP109" s="73"/>
      <c r="IQ109" s="73">
        <v>0.78736499999999998</v>
      </c>
      <c r="IR109" s="73">
        <v>779.29450874999998</v>
      </c>
      <c r="IS109" s="73">
        <v>0.78736499999999998</v>
      </c>
      <c r="IT109" s="73"/>
      <c r="IU109" s="73"/>
      <c r="IV109" s="73"/>
      <c r="IW109" s="73"/>
      <c r="IX109" s="73">
        <v>6.8500755</v>
      </c>
      <c r="IY109" s="73"/>
      <c r="IZ109" s="73"/>
      <c r="JA109" s="73">
        <v>0.78736499999999998</v>
      </c>
      <c r="JB109" s="73"/>
      <c r="JC109" s="73"/>
      <c r="JD109" s="73">
        <v>0.78736499999999998</v>
      </c>
      <c r="JE109" s="73"/>
      <c r="JF109" s="73"/>
      <c r="JG109" s="73"/>
      <c r="JH109" s="73">
        <v>0.11810474999999999</v>
      </c>
      <c r="JI109" s="73">
        <v>0.78736499999999998</v>
      </c>
      <c r="JJ109" s="73">
        <v>0.39368249999999999</v>
      </c>
      <c r="JK109" s="73"/>
      <c r="JL109" s="73"/>
      <c r="JM109" s="73">
        <v>0.78736499999999998</v>
      </c>
      <c r="JN109" s="73">
        <v>0.78736499999999998</v>
      </c>
      <c r="JO109" s="73"/>
      <c r="JP109" s="73">
        <v>0.78342817499999995</v>
      </c>
      <c r="JQ109" s="73">
        <v>1.57473</v>
      </c>
      <c r="JR109" s="73">
        <v>0.74012310000000003</v>
      </c>
      <c r="JS109" s="73"/>
      <c r="JT109" s="73">
        <v>1.57473</v>
      </c>
      <c r="JU109" s="73">
        <v>0.78736499999999998</v>
      </c>
      <c r="JV109" s="73"/>
      <c r="JW109" s="73">
        <v>1.57473</v>
      </c>
      <c r="JX109" s="73"/>
      <c r="JY109" s="73"/>
      <c r="JZ109" s="73"/>
      <c r="KA109" s="73"/>
      <c r="KB109" s="73">
        <v>684.25955324999995</v>
      </c>
      <c r="KC109" s="73">
        <v>0.78736499999999998</v>
      </c>
      <c r="KD109" s="73">
        <v>2480.9871149999999</v>
      </c>
      <c r="KE109" s="73"/>
      <c r="KF109" s="73"/>
      <c r="KG109" s="73"/>
      <c r="KH109" s="73"/>
      <c r="KI109" s="73"/>
      <c r="KJ109" s="73">
        <v>2.0353385249999998</v>
      </c>
      <c r="KK109" s="73">
        <v>1.57473</v>
      </c>
      <c r="KL109" s="73">
        <v>7.8736499999999996</v>
      </c>
      <c r="KM109" s="73">
        <v>9.4483800000000002</v>
      </c>
      <c r="KN109" s="73">
        <v>2.6297991000000001</v>
      </c>
      <c r="KO109" s="73">
        <v>1.57473</v>
      </c>
      <c r="KP109" s="73">
        <v>3.8580885</v>
      </c>
      <c r="KQ109" s="73">
        <v>1113.4049728499999</v>
      </c>
      <c r="KR109" s="73"/>
      <c r="KS109" s="73">
        <v>0.70862849999999999</v>
      </c>
      <c r="KT109" s="73">
        <v>6.2989199999999999</v>
      </c>
      <c r="KU109" s="73">
        <v>1285.88514975</v>
      </c>
      <c r="KV109" s="73"/>
      <c r="KW109" s="73">
        <v>0.70862849999999999</v>
      </c>
      <c r="KX109" s="73">
        <v>1127.2704705000001</v>
      </c>
      <c r="KY109" s="73">
        <v>1404.9741059999999</v>
      </c>
      <c r="KZ109" s="73">
        <v>414.42956774999999</v>
      </c>
      <c r="LA109" s="73">
        <v>2271.5086567500002</v>
      </c>
      <c r="LB109" s="73">
        <v>1035.514890225</v>
      </c>
      <c r="LC109" s="73">
        <v>2.2833584999999998</v>
      </c>
      <c r="LD109" s="73">
        <v>1.5904773000000001</v>
      </c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  <c r="MH109" s="73"/>
      <c r="MI109" s="73"/>
      <c r="MJ109" s="73"/>
      <c r="MK109" s="73"/>
      <c r="ML109" s="73"/>
      <c r="MM109" s="73"/>
      <c r="MN109" s="73"/>
      <c r="MO109" s="73"/>
      <c r="MP109" s="73"/>
      <c r="MQ109" s="73"/>
      <c r="MR109" s="73"/>
      <c r="MS109" s="73"/>
      <c r="MT109" s="73"/>
      <c r="MU109" s="73"/>
      <c r="MV109" s="73"/>
      <c r="MW109" s="73"/>
      <c r="MX109" s="73"/>
      <c r="MY109" s="73"/>
      <c r="MZ109" s="73"/>
      <c r="NA109" s="73"/>
      <c r="NB109" s="73"/>
      <c r="NC109" s="73"/>
      <c r="ND109" s="73"/>
      <c r="NE109" s="73"/>
      <c r="NF109" s="73"/>
      <c r="NG109" s="73"/>
      <c r="NH109" s="73"/>
      <c r="NI109" s="73"/>
      <c r="NJ109" s="73"/>
      <c r="NK109" s="73"/>
      <c r="NL109" s="73"/>
      <c r="NM109" s="73"/>
      <c r="NN109" s="73"/>
      <c r="NO109" s="73"/>
      <c r="NP109" s="73"/>
      <c r="NQ109" s="73"/>
      <c r="NR109" s="73"/>
      <c r="NS109" s="73"/>
      <c r="NT109" s="73"/>
      <c r="NU109" s="73"/>
      <c r="NV109" s="73"/>
      <c r="NW109" s="73"/>
      <c r="NX109" s="73"/>
      <c r="NY109" s="73"/>
      <c r="NZ109" s="73"/>
      <c r="OA109" s="73"/>
      <c r="OB109" s="73"/>
      <c r="OC109" s="73"/>
      <c r="OD109" s="73"/>
      <c r="OE109" s="73"/>
      <c r="OF109" s="73"/>
      <c r="OG109" s="73"/>
      <c r="OH109" s="73"/>
      <c r="OI109" s="73"/>
      <c r="OJ109" s="73"/>
      <c r="OK109" s="73"/>
      <c r="OL109" s="73"/>
      <c r="OM109" s="73"/>
      <c r="ON109" s="73"/>
      <c r="OO109" s="73"/>
      <c r="OP109" s="73"/>
      <c r="OQ109" s="73"/>
      <c r="OR109" s="73"/>
      <c r="OS109" s="73"/>
      <c r="OT109" s="73"/>
      <c r="OU109" s="73"/>
      <c r="OV109" s="73"/>
      <c r="OW109" s="73"/>
      <c r="OX109" s="73"/>
      <c r="OY109" s="73"/>
      <c r="OZ109" s="73"/>
      <c r="PA109" s="73"/>
      <c r="PB109" s="73"/>
      <c r="PC109" s="73"/>
      <c r="PD109" s="73"/>
      <c r="PE109" s="73"/>
      <c r="PF109" s="73"/>
      <c r="PG109" s="73"/>
      <c r="PH109" s="73"/>
      <c r="PI109" s="73"/>
      <c r="PJ109" s="73"/>
      <c r="PK109" s="73"/>
      <c r="PL109" s="73"/>
      <c r="PM109" s="73"/>
      <c r="PN109" s="73"/>
      <c r="PO109" s="73"/>
      <c r="PP109" s="73"/>
      <c r="PQ109" s="73"/>
      <c r="PR109" s="73"/>
      <c r="PS109" s="73"/>
      <c r="PT109" s="73"/>
      <c r="PU109" s="73"/>
      <c r="PV109" s="73"/>
      <c r="PW109" s="73"/>
      <c r="PX109" s="73"/>
      <c r="PY109" s="73"/>
      <c r="PZ109" s="73"/>
      <c r="QA109" s="73"/>
      <c r="QB109" s="73"/>
      <c r="QC109" s="73"/>
      <c r="QD109" s="73"/>
      <c r="QE109" s="73"/>
      <c r="QF109" s="73"/>
      <c r="QG109" s="73"/>
      <c r="QH109" s="73"/>
      <c r="QI109" s="73"/>
      <c r="QJ109" s="73"/>
      <c r="QK109" s="73"/>
      <c r="QL109" s="73"/>
      <c r="QM109" s="73"/>
      <c r="QN109" s="73"/>
      <c r="QO109" s="73"/>
      <c r="QP109" s="73"/>
      <c r="QQ109" s="73"/>
      <c r="QR109" s="73"/>
      <c r="QS109" s="73"/>
      <c r="QT109" s="73"/>
      <c r="QU109" s="73"/>
      <c r="QV109" s="73"/>
      <c r="QW109" s="73"/>
      <c r="QX109" s="73"/>
      <c r="QY109" s="73"/>
      <c r="QZ109" s="73"/>
      <c r="RA109" s="73"/>
      <c r="RB109" s="73"/>
      <c r="RC109" s="73"/>
      <c r="RD109" s="73"/>
      <c r="RE109" s="73"/>
      <c r="RF109" s="73"/>
      <c r="RG109" s="73"/>
      <c r="RH109" s="73"/>
      <c r="RI109" s="73"/>
      <c r="RJ109" s="73"/>
      <c r="RK109" s="73"/>
      <c r="RL109" s="73"/>
      <c r="RM109" s="73"/>
      <c r="RN109" s="73"/>
      <c r="RO109" s="73"/>
      <c r="RP109" s="73"/>
      <c r="RQ109" s="73"/>
      <c r="RR109" s="73"/>
      <c r="RS109" s="73"/>
      <c r="RT109" s="73"/>
      <c r="RU109" s="73"/>
      <c r="RV109" s="73"/>
      <c r="RW109" s="73"/>
      <c r="RX109" s="73"/>
      <c r="RY109" s="73"/>
      <c r="RZ109" s="73"/>
      <c r="SA109" s="73"/>
      <c r="SB109" s="73"/>
      <c r="SC109" s="73"/>
      <c r="SD109" s="73"/>
      <c r="SE109" s="73"/>
      <c r="SF109" s="73"/>
      <c r="SG109" s="73"/>
      <c r="SH109" s="73"/>
      <c r="SI109" s="73"/>
      <c r="SJ109" s="73"/>
      <c r="SK109" s="73"/>
      <c r="SL109" s="73"/>
      <c r="SM109" s="73"/>
      <c r="SN109" s="73"/>
      <c r="SO109" s="73"/>
      <c r="SP109" s="73"/>
      <c r="SQ109" s="73"/>
      <c r="SR109" s="73"/>
      <c r="SS109" s="73"/>
      <c r="ST109" s="73"/>
      <c r="SU109" s="73"/>
      <c r="SV109" s="73"/>
      <c r="SW109" s="73"/>
      <c r="SX109" s="73"/>
      <c r="SY109" s="73"/>
    </row>
    <row r="110" spans="1:519">
      <c r="A110" s="71" t="s">
        <v>195</v>
      </c>
      <c r="B110" s="72">
        <f t="shared" si="119"/>
        <v>0</v>
      </c>
      <c r="C110" s="72">
        <f t="shared" si="120"/>
        <v>0</v>
      </c>
      <c r="D110" s="72">
        <f t="shared" si="121"/>
        <v>0</v>
      </c>
      <c r="E110" s="72">
        <f t="shared" si="122"/>
        <v>0</v>
      </c>
      <c r="F110" s="72">
        <f t="shared" si="123"/>
        <v>0</v>
      </c>
      <c r="G110" s="72">
        <f t="shared" si="124"/>
        <v>0</v>
      </c>
      <c r="H110" s="72">
        <f t="shared" si="125"/>
        <v>0</v>
      </c>
      <c r="I110" s="72">
        <f t="shared" si="126"/>
        <v>0</v>
      </c>
      <c r="J110" s="72">
        <f t="shared" si="127"/>
        <v>0</v>
      </c>
      <c r="K110" s="72">
        <f t="shared" si="128"/>
        <v>0</v>
      </c>
      <c r="L110" s="72">
        <f t="shared" si="129"/>
        <v>0</v>
      </c>
      <c r="M110" s="72">
        <f t="shared" si="130"/>
        <v>0</v>
      </c>
      <c r="N110" s="72">
        <f t="shared" si="131"/>
        <v>0</v>
      </c>
      <c r="O110" s="72">
        <f t="shared" si="132"/>
        <v>0</v>
      </c>
      <c r="P110" s="72">
        <f t="shared" si="133"/>
        <v>0</v>
      </c>
      <c r="Q110" s="72">
        <f t="shared" si="134"/>
        <v>0</v>
      </c>
      <c r="R110" s="72">
        <f t="shared" si="135"/>
        <v>0</v>
      </c>
      <c r="S110" s="72">
        <f t="shared" si="136"/>
        <v>0</v>
      </c>
      <c r="T110" s="72">
        <f t="shared" si="137"/>
        <v>0</v>
      </c>
      <c r="U110" s="72">
        <f t="shared" si="138"/>
        <v>0</v>
      </c>
      <c r="V110" s="72">
        <f t="shared" si="139"/>
        <v>0</v>
      </c>
      <c r="W110" s="72">
        <f t="shared" si="140"/>
        <v>0</v>
      </c>
      <c r="X110" s="72">
        <f t="shared" si="141"/>
        <v>0</v>
      </c>
      <c r="Y110" s="72">
        <f t="shared" si="142"/>
        <v>0</v>
      </c>
      <c r="Z110" s="72">
        <f t="shared" si="143"/>
        <v>0</v>
      </c>
      <c r="AA110" s="72">
        <f t="shared" si="144"/>
        <v>0</v>
      </c>
      <c r="AB110" s="72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  <c r="JD110" s="73"/>
      <c r="JE110" s="73"/>
      <c r="JF110" s="73"/>
      <c r="JG110" s="73"/>
      <c r="JH110" s="73"/>
      <c r="JI110" s="73"/>
      <c r="JJ110" s="73"/>
      <c r="JK110" s="73"/>
      <c r="JL110" s="73"/>
      <c r="JM110" s="73"/>
      <c r="JN110" s="73"/>
      <c r="JO110" s="73"/>
      <c r="JP110" s="73"/>
      <c r="JQ110" s="73"/>
      <c r="JR110" s="73"/>
      <c r="JS110" s="73"/>
      <c r="JT110" s="73"/>
      <c r="JU110" s="73"/>
      <c r="JV110" s="73"/>
      <c r="JW110" s="73"/>
      <c r="JX110" s="73"/>
      <c r="JY110" s="73"/>
      <c r="JZ110" s="73"/>
      <c r="KA110" s="73"/>
      <c r="KB110" s="73"/>
      <c r="KC110" s="73"/>
      <c r="KD110" s="73"/>
      <c r="KE110" s="73"/>
      <c r="KF110" s="73"/>
      <c r="KG110" s="73"/>
      <c r="KH110" s="73"/>
      <c r="KI110" s="73"/>
      <c r="KJ110" s="73"/>
      <c r="KK110" s="73"/>
      <c r="KL110" s="73"/>
      <c r="KM110" s="73"/>
      <c r="KN110" s="73"/>
      <c r="KO110" s="73"/>
      <c r="KP110" s="73"/>
      <c r="KQ110" s="73"/>
      <c r="KR110" s="73"/>
      <c r="KS110" s="73"/>
      <c r="KT110" s="73"/>
      <c r="KU110" s="73"/>
      <c r="KV110" s="73"/>
      <c r="KW110" s="73"/>
      <c r="KX110" s="73"/>
      <c r="KY110" s="73"/>
      <c r="KZ110" s="73"/>
      <c r="LA110" s="73"/>
      <c r="LB110" s="73"/>
      <c r="LC110" s="73"/>
      <c r="LD110" s="73"/>
      <c r="LE110" s="73"/>
      <c r="LF110" s="73"/>
      <c r="LG110" s="73"/>
      <c r="LH110" s="73"/>
      <c r="LI110" s="73"/>
      <c r="LJ110" s="73"/>
      <c r="LK110" s="73"/>
      <c r="LL110" s="73"/>
      <c r="LM110" s="73"/>
      <c r="LN110" s="73"/>
      <c r="LO110" s="73"/>
      <c r="LP110" s="73"/>
      <c r="LQ110" s="73"/>
      <c r="LR110" s="73"/>
      <c r="LS110" s="73"/>
      <c r="LT110" s="73"/>
      <c r="LU110" s="73"/>
      <c r="LV110" s="73"/>
      <c r="LW110" s="73"/>
      <c r="LX110" s="73"/>
      <c r="LY110" s="73"/>
      <c r="LZ110" s="73"/>
      <c r="MA110" s="73"/>
      <c r="MB110" s="73"/>
      <c r="MC110" s="73"/>
      <c r="MD110" s="73"/>
      <c r="ME110" s="73"/>
      <c r="MF110" s="73"/>
      <c r="MG110" s="73"/>
      <c r="MH110" s="73"/>
      <c r="MI110" s="73"/>
      <c r="MJ110" s="73"/>
      <c r="MK110" s="73"/>
      <c r="ML110" s="73"/>
      <c r="MM110" s="73"/>
      <c r="MN110" s="73"/>
      <c r="MO110" s="73"/>
      <c r="MP110" s="73"/>
      <c r="MQ110" s="73"/>
      <c r="MR110" s="73"/>
      <c r="MS110" s="73"/>
      <c r="MT110" s="73"/>
      <c r="MU110" s="73"/>
      <c r="MV110" s="73"/>
      <c r="MW110" s="73"/>
      <c r="MX110" s="73"/>
      <c r="MY110" s="73"/>
      <c r="MZ110" s="73"/>
      <c r="NA110" s="73"/>
      <c r="NB110" s="73"/>
      <c r="NC110" s="73"/>
      <c r="ND110" s="73"/>
      <c r="NE110" s="73"/>
      <c r="NF110" s="73"/>
      <c r="NG110" s="73"/>
      <c r="NH110" s="73"/>
      <c r="NI110" s="73"/>
      <c r="NJ110" s="73"/>
      <c r="NK110" s="73"/>
      <c r="NL110" s="73"/>
      <c r="NM110" s="73"/>
      <c r="NN110" s="73"/>
      <c r="NO110" s="73"/>
      <c r="NP110" s="73"/>
      <c r="NQ110" s="73"/>
      <c r="NR110" s="73"/>
      <c r="NS110" s="73"/>
      <c r="NT110" s="73"/>
      <c r="NU110" s="73"/>
      <c r="NV110" s="73"/>
      <c r="NW110" s="73"/>
      <c r="NX110" s="73"/>
      <c r="NY110" s="73"/>
      <c r="NZ110" s="73"/>
      <c r="OA110" s="73"/>
      <c r="OB110" s="73"/>
      <c r="OC110" s="73"/>
      <c r="OD110" s="73"/>
      <c r="OE110" s="73"/>
      <c r="OF110" s="73"/>
      <c r="OG110" s="73"/>
      <c r="OH110" s="73"/>
      <c r="OI110" s="73"/>
      <c r="OJ110" s="73"/>
      <c r="OK110" s="73"/>
      <c r="OL110" s="73"/>
      <c r="OM110" s="73"/>
      <c r="ON110" s="73"/>
      <c r="OO110" s="73"/>
      <c r="OP110" s="73"/>
      <c r="OQ110" s="73"/>
      <c r="OR110" s="73"/>
      <c r="OS110" s="73"/>
      <c r="OT110" s="73"/>
      <c r="OU110" s="73"/>
      <c r="OV110" s="73"/>
      <c r="OW110" s="73"/>
      <c r="OX110" s="73"/>
      <c r="OY110" s="73"/>
      <c r="OZ110" s="73"/>
      <c r="PA110" s="73"/>
      <c r="PB110" s="73"/>
      <c r="PC110" s="73"/>
      <c r="PD110" s="73"/>
      <c r="PE110" s="73"/>
      <c r="PF110" s="73"/>
      <c r="PG110" s="73"/>
      <c r="PH110" s="73"/>
      <c r="PI110" s="73"/>
      <c r="PJ110" s="73"/>
      <c r="PK110" s="73"/>
      <c r="PL110" s="73"/>
      <c r="PM110" s="73"/>
      <c r="PN110" s="73"/>
      <c r="PO110" s="73"/>
      <c r="PP110" s="73"/>
      <c r="PQ110" s="73"/>
      <c r="PR110" s="73"/>
      <c r="PS110" s="73"/>
      <c r="PT110" s="73"/>
      <c r="PU110" s="73"/>
      <c r="PV110" s="73"/>
      <c r="PW110" s="73"/>
      <c r="PX110" s="73"/>
      <c r="PY110" s="73"/>
      <c r="PZ110" s="73"/>
      <c r="QA110" s="73"/>
      <c r="QB110" s="73"/>
      <c r="QC110" s="73"/>
      <c r="QD110" s="73"/>
      <c r="QE110" s="73"/>
      <c r="QF110" s="73"/>
      <c r="QG110" s="73"/>
      <c r="QH110" s="73"/>
      <c r="QI110" s="73"/>
      <c r="QJ110" s="73"/>
      <c r="QK110" s="73"/>
      <c r="QL110" s="73"/>
      <c r="QM110" s="73"/>
      <c r="QN110" s="73"/>
      <c r="QO110" s="73"/>
      <c r="QP110" s="73"/>
      <c r="QQ110" s="73"/>
      <c r="QR110" s="73"/>
      <c r="QS110" s="73"/>
      <c r="QT110" s="73"/>
      <c r="QU110" s="73"/>
      <c r="QV110" s="73"/>
      <c r="QW110" s="73"/>
      <c r="QX110" s="73"/>
      <c r="QY110" s="73"/>
      <c r="QZ110" s="73"/>
      <c r="RA110" s="73"/>
      <c r="RB110" s="73"/>
      <c r="RC110" s="73"/>
      <c r="RD110" s="73"/>
      <c r="RE110" s="73"/>
      <c r="RF110" s="73"/>
      <c r="RG110" s="73"/>
      <c r="RH110" s="73"/>
      <c r="RI110" s="73"/>
      <c r="RJ110" s="73"/>
      <c r="RK110" s="73"/>
      <c r="RL110" s="73"/>
      <c r="RM110" s="73"/>
      <c r="RN110" s="73"/>
      <c r="RO110" s="73"/>
      <c r="RP110" s="73"/>
      <c r="RQ110" s="73"/>
      <c r="RR110" s="73"/>
      <c r="RS110" s="73"/>
      <c r="RT110" s="73"/>
      <c r="RU110" s="73"/>
      <c r="RV110" s="73"/>
      <c r="RW110" s="73"/>
      <c r="RX110" s="73"/>
      <c r="RY110" s="73"/>
      <c r="RZ110" s="73"/>
      <c r="SA110" s="73"/>
      <c r="SB110" s="73"/>
      <c r="SC110" s="73"/>
      <c r="SD110" s="73"/>
      <c r="SE110" s="73"/>
      <c r="SF110" s="73"/>
      <c r="SG110" s="73"/>
      <c r="SH110" s="73"/>
      <c r="SI110" s="73"/>
      <c r="SJ110" s="73"/>
      <c r="SK110" s="73"/>
      <c r="SL110" s="73"/>
      <c r="SM110" s="73"/>
      <c r="SN110" s="73"/>
      <c r="SO110" s="73"/>
      <c r="SP110" s="73"/>
      <c r="SQ110" s="73"/>
      <c r="SR110" s="73"/>
      <c r="SS110" s="73"/>
      <c r="ST110" s="73"/>
      <c r="SU110" s="73"/>
      <c r="SV110" s="73"/>
      <c r="SW110" s="73"/>
      <c r="SX110" s="73"/>
      <c r="SY110" s="73"/>
    </row>
    <row r="111" spans="1:519">
      <c r="A111" s="71" t="s">
        <v>196</v>
      </c>
      <c r="B111" s="72">
        <f t="shared" si="119"/>
        <v>0</v>
      </c>
      <c r="C111" s="72">
        <f t="shared" si="120"/>
        <v>3.4053536249999996</v>
      </c>
      <c r="D111" s="72">
        <f t="shared" si="121"/>
        <v>0</v>
      </c>
      <c r="E111" s="72">
        <f t="shared" si="122"/>
        <v>0</v>
      </c>
      <c r="F111" s="72">
        <f t="shared" si="123"/>
        <v>0.62989200000000001</v>
      </c>
      <c r="G111" s="72">
        <f t="shared" si="124"/>
        <v>0.39368249999999999</v>
      </c>
      <c r="H111" s="72">
        <f t="shared" si="125"/>
        <v>0.98416688175</v>
      </c>
      <c r="I111" s="72">
        <f t="shared" si="126"/>
        <v>0</v>
      </c>
      <c r="J111" s="72">
        <f t="shared" si="127"/>
        <v>0</v>
      </c>
      <c r="K111" s="72">
        <f t="shared" si="128"/>
        <v>0</v>
      </c>
      <c r="L111" s="72">
        <f t="shared" si="129"/>
        <v>1.4959935</v>
      </c>
      <c r="M111" s="72">
        <f t="shared" si="130"/>
        <v>0.47237963174999997</v>
      </c>
      <c r="N111" s="72">
        <f t="shared" si="131"/>
        <v>0</v>
      </c>
      <c r="O111" s="72">
        <f t="shared" si="132"/>
        <v>0</v>
      </c>
      <c r="P111" s="72">
        <f t="shared" si="133"/>
        <v>3.1772539845000001</v>
      </c>
      <c r="Q111" s="72">
        <f t="shared" si="134"/>
        <v>1.6140982500000001</v>
      </c>
      <c r="R111" s="72">
        <f t="shared" si="135"/>
        <v>2.5195679999999996E-4</v>
      </c>
      <c r="S111" s="72">
        <f t="shared" si="136"/>
        <v>0</v>
      </c>
      <c r="T111" s="72">
        <f t="shared" si="137"/>
        <v>0</v>
      </c>
      <c r="U111" s="72">
        <f t="shared" si="138"/>
        <v>0</v>
      </c>
      <c r="V111" s="72">
        <f t="shared" si="139"/>
        <v>0</v>
      </c>
      <c r="W111" s="72">
        <f t="shared" si="140"/>
        <v>0</v>
      </c>
      <c r="X111" s="72">
        <f t="shared" si="141"/>
        <v>0</v>
      </c>
      <c r="Y111" s="72">
        <f t="shared" si="142"/>
        <v>0</v>
      </c>
      <c r="Z111" s="72">
        <f t="shared" si="143"/>
        <v>0</v>
      </c>
      <c r="AA111" s="72">
        <f t="shared" si="144"/>
        <v>0</v>
      </c>
      <c r="AB111" s="72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>
        <v>2165.2537499999999</v>
      </c>
      <c r="AW111" s="73"/>
      <c r="AX111" s="73"/>
      <c r="AY111" s="73">
        <v>1240.0998750000001</v>
      </c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>
        <v>629.89200000000005</v>
      </c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>
        <v>393.6825</v>
      </c>
      <c r="CW111" s="73"/>
      <c r="CX111" s="73"/>
      <c r="CY111" s="73"/>
      <c r="CZ111" s="73"/>
      <c r="DA111" s="73"/>
      <c r="DB111" s="73">
        <v>984.16688175000002</v>
      </c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>
        <v>1495.9935</v>
      </c>
      <c r="FA111" s="73"/>
      <c r="FB111" s="73"/>
      <c r="FC111" s="73"/>
      <c r="FD111" s="73"/>
      <c r="FE111" s="73"/>
      <c r="FF111" s="73">
        <v>472.37963174999999</v>
      </c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>
        <v>933.61804874999996</v>
      </c>
      <c r="GZ111" s="73">
        <v>964.16781075000006</v>
      </c>
      <c r="HA111" s="73">
        <v>1279.4681250000001</v>
      </c>
      <c r="HB111" s="73"/>
      <c r="HC111" s="73">
        <v>787.36500000000001</v>
      </c>
      <c r="HD111" s="73"/>
      <c r="HE111" s="73">
        <v>826.73325</v>
      </c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>
        <v>0.25195679999999998</v>
      </c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73"/>
      <c r="MQ111" s="73"/>
      <c r="MR111" s="73"/>
      <c r="MS111" s="73"/>
      <c r="MT111" s="73"/>
      <c r="MU111" s="73"/>
      <c r="MV111" s="73"/>
      <c r="MW111" s="73"/>
      <c r="MX111" s="73"/>
      <c r="MY111" s="73"/>
      <c r="MZ111" s="73"/>
      <c r="NA111" s="73"/>
      <c r="NB111" s="73"/>
      <c r="NC111" s="73"/>
      <c r="ND111" s="73"/>
      <c r="NE111" s="73"/>
      <c r="NF111" s="73"/>
      <c r="NG111" s="73"/>
      <c r="NH111" s="73"/>
      <c r="NI111" s="73"/>
      <c r="NJ111" s="73"/>
      <c r="NK111" s="73"/>
      <c r="NL111" s="73"/>
      <c r="NM111" s="73"/>
      <c r="NN111" s="73"/>
      <c r="NO111" s="73"/>
      <c r="NP111" s="73"/>
      <c r="NQ111" s="73"/>
      <c r="NR111" s="73"/>
      <c r="NS111" s="73"/>
      <c r="NT111" s="73"/>
      <c r="NU111" s="73"/>
      <c r="NV111" s="73"/>
      <c r="NW111" s="73"/>
      <c r="NX111" s="73"/>
      <c r="NY111" s="73"/>
      <c r="NZ111" s="73"/>
      <c r="OA111" s="73"/>
      <c r="OB111" s="73"/>
      <c r="OC111" s="73"/>
      <c r="OD111" s="73"/>
      <c r="OE111" s="73"/>
      <c r="OF111" s="73"/>
      <c r="OG111" s="73"/>
      <c r="OH111" s="73"/>
      <c r="OI111" s="73"/>
      <c r="OJ111" s="73"/>
      <c r="OK111" s="73"/>
      <c r="OL111" s="73"/>
      <c r="OM111" s="73"/>
      <c r="ON111" s="73"/>
      <c r="OO111" s="73"/>
      <c r="OP111" s="73"/>
      <c r="OQ111" s="73"/>
      <c r="OR111" s="73"/>
      <c r="OS111" s="73"/>
      <c r="OT111" s="73"/>
      <c r="OU111" s="73"/>
      <c r="OV111" s="73"/>
      <c r="OW111" s="73"/>
      <c r="OX111" s="73"/>
      <c r="OY111" s="73"/>
      <c r="OZ111" s="73"/>
      <c r="PA111" s="73"/>
      <c r="PB111" s="73"/>
      <c r="PC111" s="73"/>
      <c r="PD111" s="73"/>
      <c r="PE111" s="73"/>
      <c r="PF111" s="73"/>
      <c r="PG111" s="73"/>
      <c r="PH111" s="73"/>
      <c r="PI111" s="73"/>
      <c r="PJ111" s="73"/>
      <c r="PK111" s="73"/>
      <c r="PL111" s="73"/>
      <c r="PM111" s="73"/>
      <c r="PN111" s="73"/>
      <c r="PO111" s="73"/>
      <c r="PP111" s="73"/>
      <c r="PQ111" s="73"/>
      <c r="PR111" s="73"/>
      <c r="PS111" s="73"/>
      <c r="PT111" s="73"/>
      <c r="PU111" s="73"/>
      <c r="PV111" s="73"/>
      <c r="PW111" s="73"/>
      <c r="PX111" s="73"/>
      <c r="PY111" s="73"/>
      <c r="PZ111" s="73"/>
      <c r="QA111" s="73"/>
      <c r="QB111" s="73"/>
      <c r="QC111" s="73"/>
      <c r="QD111" s="73"/>
      <c r="QE111" s="73"/>
      <c r="QF111" s="73"/>
      <c r="QG111" s="73"/>
      <c r="QH111" s="73"/>
      <c r="QI111" s="73"/>
      <c r="QJ111" s="73"/>
      <c r="QK111" s="73"/>
      <c r="QL111" s="73"/>
      <c r="QM111" s="73"/>
      <c r="QN111" s="73"/>
      <c r="QO111" s="73"/>
      <c r="QP111" s="73"/>
      <c r="QQ111" s="73"/>
      <c r="QR111" s="73"/>
      <c r="QS111" s="73"/>
      <c r="QT111" s="73"/>
      <c r="QU111" s="73"/>
      <c r="QV111" s="73"/>
      <c r="QW111" s="73"/>
      <c r="QX111" s="73"/>
      <c r="QY111" s="73"/>
      <c r="QZ111" s="73"/>
      <c r="RA111" s="73"/>
      <c r="RB111" s="73"/>
      <c r="RC111" s="73"/>
      <c r="RD111" s="73"/>
      <c r="RE111" s="73"/>
      <c r="RF111" s="73"/>
      <c r="RG111" s="73"/>
      <c r="RH111" s="73"/>
      <c r="RI111" s="73"/>
      <c r="RJ111" s="73"/>
      <c r="RK111" s="73"/>
      <c r="RL111" s="73"/>
      <c r="RM111" s="73"/>
      <c r="RN111" s="73"/>
      <c r="RO111" s="73"/>
      <c r="RP111" s="73"/>
      <c r="RQ111" s="73"/>
      <c r="RR111" s="73"/>
      <c r="RS111" s="73"/>
      <c r="RT111" s="73"/>
      <c r="RU111" s="73"/>
      <c r="RV111" s="73"/>
      <c r="RW111" s="73"/>
      <c r="RX111" s="73"/>
      <c r="RY111" s="73"/>
      <c r="RZ111" s="73"/>
      <c r="SA111" s="73"/>
      <c r="SB111" s="73"/>
      <c r="SC111" s="73"/>
      <c r="SD111" s="73"/>
      <c r="SE111" s="73"/>
      <c r="SF111" s="73"/>
      <c r="SG111" s="73"/>
      <c r="SH111" s="73"/>
      <c r="SI111" s="73"/>
      <c r="SJ111" s="73"/>
      <c r="SK111" s="73"/>
      <c r="SL111" s="73"/>
      <c r="SM111" s="73"/>
      <c r="SN111" s="73"/>
      <c r="SO111" s="73"/>
      <c r="SP111" s="73"/>
      <c r="SQ111" s="73"/>
      <c r="SR111" s="73"/>
      <c r="SS111" s="73"/>
      <c r="ST111" s="73"/>
      <c r="SU111" s="73"/>
      <c r="SV111" s="73"/>
      <c r="SW111" s="73"/>
      <c r="SX111" s="73"/>
      <c r="SY111" s="73"/>
    </row>
    <row r="112" spans="1:519">
      <c r="A112" s="71" t="s">
        <v>197</v>
      </c>
      <c r="B112" s="72">
        <f t="shared" si="119"/>
        <v>20.032467086475002</v>
      </c>
      <c r="C112" s="72">
        <f t="shared" si="120"/>
        <v>319.50714245579996</v>
      </c>
      <c r="D112" s="72">
        <f t="shared" si="121"/>
        <v>316.04555915932497</v>
      </c>
      <c r="E112" s="72">
        <f t="shared" si="122"/>
        <v>209.50416571725</v>
      </c>
      <c r="F112" s="72">
        <f t="shared" si="123"/>
        <v>137.14544819564998</v>
      </c>
      <c r="G112" s="72">
        <f t="shared" si="124"/>
        <v>248.338279111725</v>
      </c>
      <c r="H112" s="72">
        <f t="shared" si="125"/>
        <v>118.93926635302502</v>
      </c>
      <c r="I112" s="72">
        <f t="shared" si="126"/>
        <v>124.94513303685001</v>
      </c>
      <c r="J112" s="72">
        <f t="shared" si="127"/>
        <v>53.489680643250004</v>
      </c>
      <c r="K112" s="72">
        <f t="shared" si="128"/>
        <v>10.728332354474999</v>
      </c>
      <c r="L112" s="72">
        <f t="shared" si="129"/>
        <v>144.08950358205001</v>
      </c>
      <c r="M112" s="72">
        <f t="shared" si="130"/>
        <v>82.768245787574998</v>
      </c>
      <c r="N112" s="72">
        <f t="shared" si="131"/>
        <v>219.95006630939997</v>
      </c>
      <c r="O112" s="72">
        <f t="shared" si="132"/>
        <v>159.15525256439997</v>
      </c>
      <c r="P112" s="72">
        <f t="shared" si="133"/>
        <v>336.84106166730004</v>
      </c>
      <c r="Q112" s="72">
        <f t="shared" si="134"/>
        <v>204.5502934731</v>
      </c>
      <c r="R112" s="72">
        <f t="shared" si="135"/>
        <v>278.55613920645004</v>
      </c>
      <c r="S112" s="72">
        <f t="shared" si="136"/>
        <v>241.04493286402499</v>
      </c>
      <c r="T112" s="72">
        <f t="shared" si="137"/>
        <v>140.30616751514998</v>
      </c>
      <c r="U112" s="72">
        <f t="shared" si="138"/>
        <v>17.743219096274998</v>
      </c>
      <c r="V112" s="72">
        <f t="shared" si="139"/>
        <v>195.32502909314999</v>
      </c>
      <c r="W112" s="72">
        <f t="shared" si="140"/>
        <v>154.88591545125001</v>
      </c>
      <c r="X112" s="72">
        <f t="shared" si="141"/>
        <v>116.69977983082502</v>
      </c>
      <c r="Y112" s="72">
        <f t="shared" si="142"/>
        <v>217.559283665625</v>
      </c>
      <c r="Z112" s="72">
        <f t="shared" si="143"/>
        <v>0</v>
      </c>
      <c r="AA112" s="72">
        <f t="shared" si="144"/>
        <v>0</v>
      </c>
      <c r="AB112" s="72"/>
      <c r="AD112" s="73">
        <v>1352.1025462499999</v>
      </c>
      <c r="AE112" s="73">
        <v>17.203925250000001</v>
      </c>
      <c r="AF112" s="73"/>
      <c r="AG112" s="73">
        <v>1972.5973449750002</v>
      </c>
      <c r="AH112" s="73">
        <v>97.774985700000002</v>
      </c>
      <c r="AI112" s="73">
        <v>17.755080750000001</v>
      </c>
      <c r="AJ112" s="73">
        <v>2127.5547138000002</v>
      </c>
      <c r="AK112" s="73">
        <v>40.391824499999998</v>
      </c>
      <c r="AL112" s="73">
        <v>20.904540749999999</v>
      </c>
      <c r="AM112" s="73">
        <v>24.683892750000002</v>
      </c>
      <c r="AN112" s="73">
        <v>8364.0209219999997</v>
      </c>
      <c r="AO112" s="73">
        <v>5997.4773097500001</v>
      </c>
      <c r="AP112" s="73">
        <v>6194.23982325</v>
      </c>
      <c r="AQ112" s="73">
        <v>21087.485007750001</v>
      </c>
      <c r="AR112" s="73">
        <v>28193.099818499999</v>
      </c>
      <c r="AS112" s="73">
        <v>25148.587699350002</v>
      </c>
      <c r="AT112" s="73">
        <v>36888.703762949997</v>
      </c>
      <c r="AU112" s="73">
        <v>30046.793238000002</v>
      </c>
      <c r="AV112" s="73">
        <v>30272.333942249999</v>
      </c>
      <c r="AW112" s="73">
        <v>27160.391884500001</v>
      </c>
      <c r="AX112" s="73">
        <v>25744.788350999999</v>
      </c>
      <c r="AY112" s="73">
        <v>21478.647939750001</v>
      </c>
      <c r="AZ112" s="73">
        <v>26936.34717375</v>
      </c>
      <c r="BA112" s="73">
        <v>40355.723814750003</v>
      </c>
      <c r="BB112" s="73">
        <v>35728.14350025</v>
      </c>
      <c r="BC112" s="73">
        <v>30052.462265999999</v>
      </c>
      <c r="BD112" s="73">
        <v>20956.585576500001</v>
      </c>
      <c r="BE112" s="73">
        <v>22594.985847225002</v>
      </c>
      <c r="BF112" s="73">
        <v>31168.268702100002</v>
      </c>
      <c r="BG112" s="73">
        <v>32171.245733699998</v>
      </c>
      <c r="BH112" s="73">
        <v>32347.37141055</v>
      </c>
      <c r="BI112" s="73">
        <v>32442.548091749999</v>
      </c>
      <c r="BJ112" s="73">
        <v>25622.864880749999</v>
      </c>
      <c r="BK112" s="73">
        <v>22880.472585750002</v>
      </c>
      <c r="BL112" s="73">
        <v>13130.76800025</v>
      </c>
      <c r="BM112" s="73">
        <v>16949.842564499999</v>
      </c>
      <c r="BN112" s="73">
        <v>8402.0506514999997</v>
      </c>
      <c r="BO112" s="73">
        <v>21655.56885525</v>
      </c>
      <c r="BP112" s="73">
        <v>47405.711288250001</v>
      </c>
      <c r="BQ112" s="73">
        <v>29384.894850749999</v>
      </c>
      <c r="BR112" s="73">
        <v>24521.278256550002</v>
      </c>
      <c r="BS112" s="73">
        <v>21645.396099449998</v>
      </c>
      <c r="BT112" s="73">
        <v>21818.789619750001</v>
      </c>
      <c r="BU112" s="73">
        <v>10186.574055749999</v>
      </c>
      <c r="BV112" s="73">
        <v>5406.3236677499999</v>
      </c>
      <c r="BW112" s="73">
        <v>4301.1387855000003</v>
      </c>
      <c r="BX112" s="73">
        <v>4412.6296695000001</v>
      </c>
      <c r="BY112" s="73">
        <v>10363.809917250001</v>
      </c>
      <c r="BZ112" s="73">
        <v>11673.709699499999</v>
      </c>
      <c r="CA112" s="73">
        <v>5610.0543614999997</v>
      </c>
      <c r="CB112" s="73">
        <v>6417.14285475</v>
      </c>
      <c r="CC112" s="73">
        <v>7378.8501498750002</v>
      </c>
      <c r="CD112" s="73">
        <v>4372.4307494249997</v>
      </c>
      <c r="CE112" s="73">
        <v>10790.56174725</v>
      </c>
      <c r="CF112" s="73">
        <v>14832.913341375001</v>
      </c>
      <c r="CG112" s="73">
        <v>14383.477525725</v>
      </c>
      <c r="CH112" s="73">
        <v>14256.109426500001</v>
      </c>
      <c r="CI112" s="73">
        <v>18196.477568999999</v>
      </c>
      <c r="CJ112" s="73">
        <v>13898.763821250001</v>
      </c>
      <c r="CK112" s="73">
        <v>15334.9569495</v>
      </c>
      <c r="CL112" s="73">
        <v>6952.70852775</v>
      </c>
      <c r="CM112" s="73">
        <v>16986.258195750001</v>
      </c>
      <c r="CN112" s="73">
        <v>22189.244852250002</v>
      </c>
      <c r="CO112" s="73">
        <v>20761.838717399998</v>
      </c>
      <c r="CP112" s="73">
        <v>20421.299418074999</v>
      </c>
      <c r="CQ112" s="73">
        <v>17717.051020499999</v>
      </c>
      <c r="CR112" s="73">
        <v>20780.491394249999</v>
      </c>
      <c r="CS112" s="73">
        <v>25148.31999525</v>
      </c>
      <c r="CT112" s="73">
        <v>16891.931868750002</v>
      </c>
      <c r="CU112" s="73">
        <v>24981.595456499999</v>
      </c>
      <c r="CV112" s="73">
        <v>31432.98868875</v>
      </c>
      <c r="CW112" s="73">
        <v>24074.550976499999</v>
      </c>
      <c r="CX112" s="73">
        <v>20766.161351250001</v>
      </c>
      <c r="CY112" s="73">
        <v>20117.411959500001</v>
      </c>
      <c r="CZ112" s="73">
        <v>10230.548391</v>
      </c>
      <c r="DA112" s="73">
        <v>5421.8268845999992</v>
      </c>
      <c r="DB112" s="73">
        <v>12827.7348327</v>
      </c>
      <c r="DC112" s="73">
        <v>5886.5769495000004</v>
      </c>
      <c r="DD112" s="73">
        <v>5943.0310200000004</v>
      </c>
      <c r="DE112" s="73">
        <v>10698.91246125</v>
      </c>
      <c r="DF112" s="73">
        <v>2266.8356454750001</v>
      </c>
      <c r="DG112" s="73">
        <v>2239.85658375</v>
      </c>
      <c r="DH112" s="73">
        <v>7762.7102715000001</v>
      </c>
      <c r="DI112" s="73">
        <v>14777.660002500001</v>
      </c>
      <c r="DJ112" s="73">
        <v>12930.737922</v>
      </c>
      <c r="DK112" s="73">
        <v>3559.7480278500002</v>
      </c>
      <c r="DL112" s="73">
        <v>2184.2174360250001</v>
      </c>
      <c r="DM112" s="73">
        <v>9300.0483076500004</v>
      </c>
      <c r="DN112" s="73">
        <v>11063.316793725</v>
      </c>
      <c r="DO112" s="73">
        <v>5953.3769960999998</v>
      </c>
      <c r="DP112" s="73">
        <v>13862.82848265</v>
      </c>
      <c r="DQ112" s="73">
        <v>10540.62060165</v>
      </c>
      <c r="DR112" s="73">
        <v>2117.2166113500002</v>
      </c>
      <c r="DS112" s="73">
        <v>9459.0448589249991</v>
      </c>
      <c r="DT112" s="73">
        <v>19296.926450775001</v>
      </c>
      <c r="DU112" s="73">
        <v>24677.050548149997</v>
      </c>
      <c r="DV112" s="73">
        <v>10663.40229975</v>
      </c>
      <c r="DW112" s="73">
        <v>13.152932325000002</v>
      </c>
      <c r="DX112" s="73">
        <v>6318.8167135499998</v>
      </c>
      <c r="DY112" s="73">
        <v>7106.9336471249999</v>
      </c>
      <c r="DZ112" s="73">
        <v>4373.7220280250003</v>
      </c>
      <c r="EA112" s="73">
        <v>2234.5654909499999</v>
      </c>
      <c r="EB112" s="73">
        <v>4298.3830079999998</v>
      </c>
      <c r="EC112" s="73">
        <v>2300.3498367000002</v>
      </c>
      <c r="ED112" s="73">
        <v>3691.4623818750001</v>
      </c>
      <c r="EE112" s="73">
        <v>2550.1020146999999</v>
      </c>
      <c r="EF112" s="73">
        <v>7768.65487725</v>
      </c>
      <c r="EG112" s="73">
        <v>2170.135413</v>
      </c>
      <c r="EH112" s="73">
        <v>14.227685549999999</v>
      </c>
      <c r="EI112" s="73">
        <v>48.139496099999995</v>
      </c>
      <c r="EJ112" s="73">
        <v>3106.8635534999999</v>
      </c>
      <c r="EK112" s="73">
        <v>31.47097905</v>
      </c>
      <c r="EL112" s="73">
        <v>5.2792823249999996</v>
      </c>
      <c r="EM112" s="73">
        <v>2091.0445987500002</v>
      </c>
      <c r="EN112" s="73">
        <v>551.222426025</v>
      </c>
      <c r="EO112" s="73">
        <v>2320.5929908500002</v>
      </c>
      <c r="EP112" s="73">
        <v>32.51030085</v>
      </c>
      <c r="EQ112" s="73">
        <v>2345.9422070249998</v>
      </c>
      <c r="ER112" s="73">
        <v>129.73413105</v>
      </c>
      <c r="ES112" s="73">
        <v>51.304703400000001</v>
      </c>
      <c r="ET112" s="73">
        <v>85.429102499999999</v>
      </c>
      <c r="EU112" s="73">
        <v>2803.8855014999999</v>
      </c>
      <c r="EV112" s="73">
        <v>44.108187300000004</v>
      </c>
      <c r="EW112" s="73">
        <v>4251.089929275</v>
      </c>
      <c r="EX112" s="73">
        <v>10123.77382335</v>
      </c>
      <c r="EY112" s="73">
        <v>13663.65663225</v>
      </c>
      <c r="EZ112" s="73">
        <v>16370.274998474999</v>
      </c>
      <c r="FA112" s="73">
        <v>11616.1848126</v>
      </c>
      <c r="FB112" s="73">
        <v>13321.865422575</v>
      </c>
      <c r="FC112" s="73">
        <v>16862.252145074999</v>
      </c>
      <c r="FD112" s="73">
        <v>28070.396856899999</v>
      </c>
      <c r="FE112" s="73">
        <v>26876.586170250001</v>
      </c>
      <c r="FF112" s="73">
        <v>11333.938081050001</v>
      </c>
      <c r="FG112" s="73">
        <v>11703.4406019</v>
      </c>
      <c r="FH112" s="73">
        <v>8378.5084380000008</v>
      </c>
      <c r="FI112" s="73">
        <v>2197.7404299</v>
      </c>
      <c r="FJ112" s="73">
        <v>6865.0472454749997</v>
      </c>
      <c r="FK112" s="73">
        <v>5300.8954942500004</v>
      </c>
      <c r="FL112" s="73">
        <v>2402.5498137</v>
      </c>
      <c r="FM112" s="73">
        <v>538.569470475</v>
      </c>
      <c r="FN112" s="73">
        <v>5521.3970625000002</v>
      </c>
      <c r="FO112" s="73">
        <v>5510.3070264749995</v>
      </c>
      <c r="FP112" s="73">
        <v>10435.377458925001</v>
      </c>
      <c r="FQ112" s="73">
        <v>12580.474664925001</v>
      </c>
      <c r="FR112" s="73">
        <v>15641.375786550001</v>
      </c>
      <c r="FS112" s="73">
        <v>8749.2313746</v>
      </c>
      <c r="FT112" s="73">
        <v>7869.28012425</v>
      </c>
      <c r="FU112" s="73">
        <v>4280.0885822250002</v>
      </c>
      <c r="FV112" s="73">
        <v>10451.49088365</v>
      </c>
      <c r="FW112" s="73">
        <v>11260.85486175</v>
      </c>
      <c r="FX112" s="73">
        <v>21217.124655</v>
      </c>
      <c r="FY112" s="73">
        <v>29883.788998874999</v>
      </c>
      <c r="FZ112" s="73">
        <v>33042.480853499997</v>
      </c>
      <c r="GA112" s="73">
        <v>26165.02867245</v>
      </c>
      <c r="GB112" s="73">
        <v>24751.755739350003</v>
      </c>
      <c r="GC112" s="73">
        <v>26637.565777199998</v>
      </c>
      <c r="GD112" s="73">
        <v>26675.138835000002</v>
      </c>
      <c r="GE112" s="73">
        <v>6688.5633175499997</v>
      </c>
      <c r="GF112" s="73">
        <v>12774.6034425</v>
      </c>
      <c r="GG112" s="73">
        <v>8690.0490843749994</v>
      </c>
      <c r="GH112" s="73">
        <v>6905.8996784999999</v>
      </c>
      <c r="GI112" s="73">
        <v>4659.9725106000005</v>
      </c>
      <c r="GJ112" s="73">
        <v>9090.1289250000009</v>
      </c>
      <c r="GK112" s="73">
        <v>25235.00888175</v>
      </c>
      <c r="GL112" s="73">
        <v>11230.93499175</v>
      </c>
      <c r="GM112" s="73">
        <v>18964.158444000001</v>
      </c>
      <c r="GN112" s="73">
        <v>19305.067804875001</v>
      </c>
      <c r="GO112" s="73">
        <v>8935.7266485</v>
      </c>
      <c r="GP112" s="73">
        <v>20015.054509500002</v>
      </c>
      <c r="GQ112" s="73">
        <v>22830.179646375</v>
      </c>
      <c r="GR112" s="73">
        <v>19613.958968024999</v>
      </c>
      <c r="GS112" s="73">
        <v>14653.547657550002</v>
      </c>
      <c r="GT112" s="73">
        <v>26905.659622874999</v>
      </c>
      <c r="GU112" s="73">
        <v>31886.510928750002</v>
      </c>
      <c r="GV112" s="73">
        <v>31840.776832725001</v>
      </c>
      <c r="GW112" s="73">
        <v>34774.250802750001</v>
      </c>
      <c r="GX112" s="73">
        <v>35190.018891</v>
      </c>
      <c r="GY112" s="73">
        <v>38578.01111775</v>
      </c>
      <c r="GZ112" s="73">
        <v>32310.506981250001</v>
      </c>
      <c r="HA112" s="73">
        <v>28242.585708750001</v>
      </c>
      <c r="HB112" s="73">
        <v>13103.4070665</v>
      </c>
      <c r="HC112" s="73">
        <v>14083.912700999999</v>
      </c>
      <c r="HD112" s="73">
        <v>12681.064480499999</v>
      </c>
      <c r="HE112" s="73">
        <v>11793.3891795</v>
      </c>
      <c r="HF112" s="73">
        <v>5862.3969703499997</v>
      </c>
      <c r="HG112" s="73">
        <v>4467.5483782500005</v>
      </c>
      <c r="HH112" s="73">
        <v>19065.059268749999</v>
      </c>
      <c r="HI112" s="73">
        <v>25853.680930500002</v>
      </c>
      <c r="HJ112" s="73">
        <v>28926.6090525</v>
      </c>
      <c r="HK112" s="73">
        <v>25025.412318749997</v>
      </c>
      <c r="HL112" s="73">
        <v>22047.479784000003</v>
      </c>
      <c r="HM112" s="73">
        <v>21640.333342499998</v>
      </c>
      <c r="HN112" s="73">
        <v>34360.096812750002</v>
      </c>
      <c r="HO112" s="73">
        <v>18995.101888499998</v>
      </c>
      <c r="HP112" s="73">
        <v>18099.985988249999</v>
      </c>
      <c r="HQ112" s="73">
        <v>13445.662821525</v>
      </c>
      <c r="HR112" s="73">
        <v>13158.676152675</v>
      </c>
      <c r="HS112" s="73">
        <v>22740.87277125</v>
      </c>
      <c r="HT112" s="73">
        <v>30295.01005425</v>
      </c>
      <c r="HU112" s="73">
        <v>23823.18470025</v>
      </c>
      <c r="HV112" s="73">
        <v>35683.224327000004</v>
      </c>
      <c r="HW112" s="73">
        <v>25681.247995500002</v>
      </c>
      <c r="HX112" s="73">
        <v>13053.0157065</v>
      </c>
      <c r="HY112" s="73">
        <v>29220.059988000001</v>
      </c>
      <c r="HZ112" s="73">
        <v>23326.7116995</v>
      </c>
      <c r="IA112" s="73">
        <v>13507.246574999999</v>
      </c>
      <c r="IB112" s="73">
        <v>17292.30697125</v>
      </c>
      <c r="IC112" s="73">
        <v>28001.081179125002</v>
      </c>
      <c r="ID112" s="73">
        <v>22314.404392650002</v>
      </c>
      <c r="IE112" s="73">
        <v>20767.9329225</v>
      </c>
      <c r="IF112" s="73">
        <v>16508.091431249999</v>
      </c>
      <c r="IG112" s="73">
        <v>18181.793211749999</v>
      </c>
      <c r="IH112" s="73">
        <v>22790.516134500001</v>
      </c>
      <c r="II112" s="73">
        <v>13932.699252750001</v>
      </c>
      <c r="IJ112" s="73">
        <v>22133.381305499999</v>
      </c>
      <c r="IK112" s="73">
        <v>22288.767788249999</v>
      </c>
      <c r="IL112" s="73">
        <v>20838.953245500001</v>
      </c>
      <c r="IM112" s="73">
        <v>15977.32868475</v>
      </c>
      <c r="IN112" s="73">
        <v>13804.51623075</v>
      </c>
      <c r="IO112" s="73">
        <v>24570.035834175</v>
      </c>
      <c r="IP112" s="73">
        <v>11684.681630775</v>
      </c>
      <c r="IQ112" s="73">
        <v>8944.2459378000003</v>
      </c>
      <c r="IR112" s="73">
        <v>12169.454387625001</v>
      </c>
      <c r="IS112" s="73">
        <v>9143.0004847500004</v>
      </c>
      <c r="IT112" s="73">
        <v>11214.16411725</v>
      </c>
      <c r="IU112" s="73">
        <v>7244.0729460000002</v>
      </c>
      <c r="IV112" s="73">
        <v>2362.4965561499998</v>
      </c>
      <c r="IW112" s="73">
        <v>2353.2174596250002</v>
      </c>
      <c r="IX112" s="73">
        <v>6135.5811307499998</v>
      </c>
      <c r="IY112" s="73">
        <v>4920.20451675</v>
      </c>
      <c r="IZ112" s="73">
        <v>2664.6793695000001</v>
      </c>
      <c r="JA112" s="73">
        <v>65.485147049999995</v>
      </c>
      <c r="JB112" s="73">
        <v>1163.4498922499999</v>
      </c>
      <c r="JC112" s="73">
        <v>152.49291637499999</v>
      </c>
      <c r="JD112" s="73">
        <v>61.827836625000003</v>
      </c>
      <c r="JE112" s="73">
        <v>63.067936500000002</v>
      </c>
      <c r="JF112" s="73">
        <v>2326.7029432499999</v>
      </c>
      <c r="JG112" s="73">
        <v>39.261955725</v>
      </c>
      <c r="JH112" s="73">
        <v>31.5733365</v>
      </c>
      <c r="JI112" s="73">
        <v>118.892115</v>
      </c>
      <c r="JJ112" s="73">
        <v>48.462315750000002</v>
      </c>
      <c r="JK112" s="73">
        <v>7092.1902375</v>
      </c>
      <c r="JL112" s="73">
        <v>23261.517877499999</v>
      </c>
      <c r="JM112" s="73">
        <v>5091.5351407500002</v>
      </c>
      <c r="JN112" s="73">
        <v>184.43631442500001</v>
      </c>
      <c r="JO112" s="73">
        <v>12264.705868499999</v>
      </c>
      <c r="JP112" s="73">
        <v>16851.150298575001</v>
      </c>
      <c r="JQ112" s="73">
        <v>21527.720463375001</v>
      </c>
      <c r="JR112" s="73">
        <v>25585.346938499999</v>
      </c>
      <c r="JS112" s="73">
        <v>18330.239072025</v>
      </c>
      <c r="JT112" s="73">
        <v>32188.622879250001</v>
      </c>
      <c r="JU112" s="73">
        <v>32899.101687000002</v>
      </c>
      <c r="JV112" s="73">
        <v>13857.5767581</v>
      </c>
      <c r="JW112" s="73">
        <v>7813.4874403499998</v>
      </c>
      <c r="JX112" s="73">
        <v>54.371490074999997</v>
      </c>
      <c r="JY112" s="73">
        <v>126.7342704</v>
      </c>
      <c r="JZ112" s="73">
        <v>19.877029425</v>
      </c>
      <c r="KA112" s="73">
        <v>10245.31148475</v>
      </c>
      <c r="KB112" s="73">
        <v>28833.3850365</v>
      </c>
      <c r="KC112" s="73">
        <v>30136.938656850001</v>
      </c>
      <c r="KD112" s="73">
        <v>15405.933967425</v>
      </c>
      <c r="KE112" s="73">
        <v>14026.7972439</v>
      </c>
      <c r="KF112" s="73">
        <v>20676.216710475001</v>
      </c>
      <c r="KG112" s="73">
        <v>13689.285363000001</v>
      </c>
      <c r="KH112" s="73">
        <v>2532.6776272500001</v>
      </c>
      <c r="KI112" s="73">
        <v>92.161073250000001</v>
      </c>
      <c r="KJ112" s="73">
        <v>101.255139</v>
      </c>
      <c r="KK112" s="73">
        <v>109.38861944999999</v>
      </c>
      <c r="KL112" s="73">
        <v>5292.4628150999997</v>
      </c>
      <c r="KM112" s="73">
        <v>13255.8409305</v>
      </c>
      <c r="KN112" s="73">
        <v>10233.89469225</v>
      </c>
      <c r="KO112" s="73">
        <v>8872.4343129749996</v>
      </c>
      <c r="KP112" s="73">
        <v>7665.7620190500002</v>
      </c>
      <c r="KQ112" s="73">
        <v>17876.689274249999</v>
      </c>
      <c r="KR112" s="73">
        <v>28449.229652999999</v>
      </c>
      <c r="KS112" s="73">
        <v>22217.983674750001</v>
      </c>
      <c r="KT112" s="73">
        <v>38642.889993750003</v>
      </c>
      <c r="KU112" s="73">
        <v>15436.881348749999</v>
      </c>
      <c r="KV112" s="73">
        <v>8298.8113527000005</v>
      </c>
      <c r="KW112" s="73">
        <v>14279.537472075001</v>
      </c>
      <c r="KX112" s="73">
        <v>18690.057003375001</v>
      </c>
      <c r="KY112" s="73">
        <v>20134.615884750001</v>
      </c>
      <c r="KZ112" s="73">
        <v>30568.997326950001</v>
      </c>
      <c r="LA112" s="73">
        <v>16185.295402199999</v>
      </c>
      <c r="LB112" s="73">
        <v>26192.763604575</v>
      </c>
      <c r="LC112" s="73">
        <v>21458.806341750002</v>
      </c>
      <c r="LD112" s="73">
        <v>7670.6279347500003</v>
      </c>
      <c r="LE112" s="73"/>
      <c r="LF112" s="73"/>
      <c r="LG112" s="73"/>
      <c r="LH112" s="73"/>
      <c r="LI112" s="73"/>
      <c r="LJ112" s="73"/>
      <c r="LK112" s="73"/>
      <c r="LL112" s="73"/>
      <c r="LM112" s="73"/>
      <c r="LN112" s="73"/>
      <c r="LO112" s="73"/>
      <c r="LP112" s="73"/>
      <c r="LQ112" s="73"/>
      <c r="LR112" s="73"/>
      <c r="LS112" s="73"/>
      <c r="LT112" s="73"/>
      <c r="LU112" s="73"/>
      <c r="LV112" s="73"/>
      <c r="LW112" s="73"/>
      <c r="LX112" s="73"/>
      <c r="LY112" s="73"/>
      <c r="LZ112" s="73"/>
      <c r="MA112" s="73"/>
      <c r="MB112" s="73"/>
      <c r="MC112" s="73"/>
      <c r="MD112" s="73"/>
      <c r="ME112" s="73"/>
      <c r="MF112" s="73"/>
      <c r="MG112" s="73"/>
      <c r="MH112" s="73"/>
      <c r="MI112" s="73"/>
      <c r="MJ112" s="73"/>
      <c r="MK112" s="73"/>
      <c r="ML112" s="73"/>
      <c r="MM112" s="73"/>
      <c r="MN112" s="73"/>
      <c r="MO112" s="73"/>
      <c r="MP112" s="73"/>
      <c r="MQ112" s="73"/>
      <c r="MR112" s="73"/>
      <c r="MS112" s="73"/>
      <c r="MT112" s="73"/>
      <c r="MU112" s="73"/>
      <c r="MV112" s="73"/>
      <c r="MW112" s="73"/>
      <c r="MX112" s="73"/>
      <c r="MY112" s="73"/>
      <c r="MZ112" s="73"/>
      <c r="NA112" s="73"/>
      <c r="NB112" s="73"/>
      <c r="NC112" s="73"/>
      <c r="ND112" s="73"/>
      <c r="NE112" s="73"/>
      <c r="NF112" s="73"/>
      <c r="NG112" s="73"/>
      <c r="NH112" s="73"/>
      <c r="NI112" s="73"/>
      <c r="NJ112" s="73"/>
      <c r="NK112" s="73"/>
      <c r="NL112" s="73"/>
      <c r="NM112" s="73"/>
      <c r="NN112" s="73"/>
      <c r="NO112" s="73"/>
      <c r="NP112" s="73"/>
      <c r="NQ112" s="73"/>
      <c r="NR112" s="73"/>
      <c r="NS112" s="73"/>
      <c r="NT112" s="73"/>
      <c r="NU112" s="73"/>
      <c r="NV112" s="73"/>
      <c r="NW112" s="73"/>
      <c r="NX112" s="73"/>
      <c r="NY112" s="73"/>
      <c r="NZ112" s="73"/>
      <c r="OA112" s="73"/>
      <c r="OB112" s="73"/>
      <c r="OC112" s="73"/>
      <c r="OD112" s="73"/>
      <c r="OE112" s="73"/>
      <c r="OF112" s="73"/>
      <c r="OG112" s="73"/>
      <c r="OH112" s="73"/>
      <c r="OI112" s="73"/>
      <c r="OJ112" s="73"/>
      <c r="OK112" s="73"/>
      <c r="OL112" s="73"/>
      <c r="OM112" s="73"/>
      <c r="ON112" s="73"/>
      <c r="OO112" s="73"/>
      <c r="OP112" s="73"/>
      <c r="OQ112" s="73"/>
      <c r="OR112" s="73"/>
      <c r="OS112" s="73"/>
      <c r="OT112" s="73"/>
      <c r="OU112" s="73"/>
      <c r="OV112" s="73"/>
      <c r="OW112" s="73"/>
      <c r="OX112" s="73"/>
      <c r="OY112" s="73"/>
      <c r="OZ112" s="73"/>
      <c r="PA112" s="73"/>
      <c r="PB112" s="73"/>
      <c r="PC112" s="73"/>
      <c r="PD112" s="73"/>
      <c r="PE112" s="73"/>
      <c r="PF112" s="73"/>
      <c r="PG112" s="73"/>
      <c r="PH112" s="73"/>
      <c r="PI112" s="73"/>
      <c r="PJ112" s="73"/>
      <c r="PK112" s="73"/>
      <c r="PL112" s="73"/>
      <c r="PM112" s="73"/>
      <c r="PN112" s="73"/>
      <c r="PO112" s="73"/>
      <c r="PP112" s="73"/>
      <c r="PQ112" s="73"/>
      <c r="PR112" s="73"/>
      <c r="PS112" s="73"/>
      <c r="PT112" s="73"/>
      <c r="PU112" s="73"/>
      <c r="PV112" s="73"/>
      <c r="PW112" s="73"/>
      <c r="PX112" s="73"/>
      <c r="PY112" s="73"/>
      <c r="PZ112" s="73"/>
      <c r="QA112" s="73"/>
      <c r="QB112" s="73"/>
      <c r="QC112" s="73"/>
      <c r="QD112" s="73"/>
      <c r="QE112" s="73"/>
      <c r="QF112" s="73"/>
      <c r="QG112" s="73"/>
      <c r="QH112" s="73"/>
      <c r="QI112" s="73"/>
      <c r="QJ112" s="73"/>
      <c r="QK112" s="73"/>
      <c r="QL112" s="73"/>
      <c r="QM112" s="73"/>
      <c r="QN112" s="73"/>
      <c r="QO112" s="73"/>
      <c r="QP112" s="73"/>
      <c r="QQ112" s="73"/>
      <c r="QR112" s="73"/>
      <c r="QS112" s="73"/>
      <c r="QT112" s="73"/>
      <c r="QU112" s="73"/>
      <c r="QV112" s="73"/>
      <c r="QW112" s="73"/>
      <c r="QX112" s="73"/>
      <c r="QY112" s="73"/>
      <c r="QZ112" s="73"/>
      <c r="RA112" s="73"/>
      <c r="RB112" s="73"/>
      <c r="RC112" s="73"/>
      <c r="RD112" s="73"/>
      <c r="RE112" s="73"/>
      <c r="RF112" s="73"/>
      <c r="RG112" s="73"/>
      <c r="RH112" s="73"/>
      <c r="RI112" s="73"/>
      <c r="RJ112" s="73"/>
      <c r="RK112" s="73"/>
      <c r="RL112" s="73"/>
      <c r="RM112" s="73"/>
      <c r="RN112" s="73"/>
      <c r="RO112" s="73"/>
      <c r="RP112" s="73"/>
      <c r="RQ112" s="73"/>
      <c r="RR112" s="73"/>
      <c r="RS112" s="73"/>
      <c r="RT112" s="73"/>
      <c r="RU112" s="73"/>
      <c r="RV112" s="73"/>
      <c r="RW112" s="73"/>
      <c r="RX112" s="73"/>
      <c r="RY112" s="73"/>
      <c r="RZ112" s="73"/>
      <c r="SA112" s="73"/>
      <c r="SB112" s="73"/>
      <c r="SC112" s="73"/>
      <c r="SD112" s="73"/>
      <c r="SE112" s="73"/>
      <c r="SF112" s="73"/>
      <c r="SG112" s="73"/>
      <c r="SH112" s="73"/>
      <c r="SI112" s="73"/>
      <c r="SJ112" s="73"/>
      <c r="SK112" s="73"/>
      <c r="SL112" s="73"/>
      <c r="SM112" s="73"/>
      <c r="SN112" s="73"/>
      <c r="SO112" s="73"/>
      <c r="SP112" s="73"/>
      <c r="SQ112" s="73"/>
      <c r="SR112" s="73"/>
      <c r="SS112" s="73"/>
      <c r="ST112" s="73"/>
      <c r="SU112" s="73"/>
      <c r="SV112" s="73"/>
      <c r="SW112" s="73"/>
      <c r="SX112" s="73"/>
      <c r="SY112" s="73"/>
    </row>
    <row r="113" spans="1:519">
      <c r="A113" s="71" t="s">
        <v>198</v>
      </c>
      <c r="B113" s="72">
        <f t="shared" si="119"/>
        <v>2.6416095750000004E-2</v>
      </c>
      <c r="C113" s="72">
        <f t="shared" si="120"/>
        <v>7.4996516249999978E-2</v>
      </c>
      <c r="D113" s="72">
        <f t="shared" si="121"/>
        <v>2.7400302000000005E-2</v>
      </c>
      <c r="E113" s="72">
        <f t="shared" si="122"/>
        <v>1.5865404749999999E-2</v>
      </c>
      <c r="F113" s="72">
        <f t="shared" si="123"/>
        <v>5.8540587750000005E-3</v>
      </c>
      <c r="G113" s="72">
        <f t="shared" si="124"/>
        <v>9.5743584000000017E-3</v>
      </c>
      <c r="H113" s="72">
        <f t="shared" si="125"/>
        <v>7.7964882299999996E-2</v>
      </c>
      <c r="I113" s="72">
        <f t="shared" si="126"/>
        <v>8.5913331974999993E-2</v>
      </c>
      <c r="J113" s="72">
        <f t="shared" si="127"/>
        <v>1.1824923147749999</v>
      </c>
      <c r="K113" s="72">
        <f t="shared" si="128"/>
        <v>1.1412855675E-2</v>
      </c>
      <c r="L113" s="72">
        <f t="shared" si="129"/>
        <v>4.6454535000000005E-3</v>
      </c>
      <c r="M113" s="72">
        <f t="shared" si="130"/>
        <v>5.0918894549999996E-2</v>
      </c>
      <c r="N113" s="72">
        <f t="shared" si="131"/>
        <v>1.2440367000000001E-2</v>
      </c>
      <c r="O113" s="72">
        <f t="shared" si="132"/>
        <v>4.4486122500000001E-3</v>
      </c>
      <c r="P113" s="72">
        <f t="shared" si="133"/>
        <v>8.2948902749999994E-3</v>
      </c>
      <c r="Q113" s="72">
        <f t="shared" si="134"/>
        <v>3.4171640999999999E-3</v>
      </c>
      <c r="R113" s="72">
        <f t="shared" si="135"/>
        <v>2.2203692999999999E-3</v>
      </c>
      <c r="S113" s="72">
        <f t="shared" si="136"/>
        <v>2.1652537500000003E-3</v>
      </c>
      <c r="T113" s="72">
        <f t="shared" si="137"/>
        <v>1.5263070525E-2</v>
      </c>
      <c r="U113" s="72">
        <f t="shared" si="138"/>
        <v>6.1020787500000008E-3</v>
      </c>
      <c r="V113" s="72">
        <f t="shared" si="139"/>
        <v>8.6492045250000007E-3</v>
      </c>
      <c r="W113" s="72">
        <f t="shared" si="140"/>
        <v>4.0549297500000001E-3</v>
      </c>
      <c r="X113" s="72">
        <f t="shared" si="141"/>
        <v>1.2007316249999999E-2</v>
      </c>
      <c r="Y113" s="72">
        <f t="shared" si="142"/>
        <v>0.78736499999999998</v>
      </c>
      <c r="Z113" s="72">
        <f t="shared" si="143"/>
        <v>0</v>
      </c>
      <c r="AA113" s="72">
        <f t="shared" si="144"/>
        <v>0</v>
      </c>
      <c r="AB113" s="72"/>
      <c r="AD113" s="73"/>
      <c r="AE113" s="73"/>
      <c r="AF113" s="73"/>
      <c r="AG113" s="73">
        <v>13.34583675</v>
      </c>
      <c r="AH113" s="73"/>
      <c r="AI113" s="73"/>
      <c r="AJ113" s="73"/>
      <c r="AK113" s="73"/>
      <c r="AL113" s="73">
        <v>7.0075485000000004</v>
      </c>
      <c r="AM113" s="73">
        <v>6.0627104999999997</v>
      </c>
      <c r="AN113" s="73"/>
      <c r="AO113" s="73"/>
      <c r="AP113" s="73"/>
      <c r="AQ113" s="73"/>
      <c r="AR113" s="73"/>
      <c r="AS113" s="73"/>
      <c r="AT113" s="73"/>
      <c r="AU113" s="73"/>
      <c r="AV113" s="73">
        <v>11.495528999999999</v>
      </c>
      <c r="AW113" s="73">
        <v>11.849843249999999</v>
      </c>
      <c r="AX113" s="73">
        <v>17.203925250000001</v>
      </c>
      <c r="AY113" s="73">
        <v>10.747532250000001</v>
      </c>
      <c r="AZ113" s="73">
        <v>10.747532250000001</v>
      </c>
      <c r="BA113" s="73">
        <v>12.95215425</v>
      </c>
      <c r="BB113" s="73">
        <v>22.046220000000002</v>
      </c>
      <c r="BC113" s="73"/>
      <c r="BD113" s="73"/>
      <c r="BE113" s="73"/>
      <c r="BF113" s="73"/>
      <c r="BG113" s="73"/>
      <c r="BH113" s="73"/>
      <c r="BI113" s="73">
        <v>5.354082</v>
      </c>
      <c r="BJ113" s="73"/>
      <c r="BK113" s="73"/>
      <c r="BL113" s="73"/>
      <c r="BM113" s="73"/>
      <c r="BN113" s="73">
        <v>5.1572407499999997</v>
      </c>
      <c r="BO113" s="73"/>
      <c r="BP113" s="73">
        <v>5.354082</v>
      </c>
      <c r="BQ113" s="73"/>
      <c r="BR113" s="73">
        <v>5.354082</v>
      </c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>
        <v>0.18109394999999998</v>
      </c>
      <c r="CG113" s="73"/>
      <c r="CH113" s="73"/>
      <c r="CI113" s="73">
        <v>5.6729648250000002</v>
      </c>
      <c r="CJ113" s="73"/>
      <c r="CK113" s="73"/>
      <c r="CL113" s="73"/>
      <c r="CM113" s="73">
        <v>0.18109394999999998</v>
      </c>
      <c r="CN113" s="73"/>
      <c r="CO113" s="73"/>
      <c r="CP113" s="73">
        <v>2.3227267500000002</v>
      </c>
      <c r="CQ113" s="73"/>
      <c r="CR113" s="73"/>
      <c r="CS113" s="73">
        <v>0.18109394999999998</v>
      </c>
      <c r="CT113" s="73"/>
      <c r="CU113" s="73"/>
      <c r="CV113" s="73"/>
      <c r="CW113" s="73">
        <v>6.8894437499999999</v>
      </c>
      <c r="CX113" s="73"/>
      <c r="CY113" s="73"/>
      <c r="CZ113" s="73">
        <v>0.18109394999999998</v>
      </c>
      <c r="DA113" s="73"/>
      <c r="DB113" s="73">
        <v>12.95215425</v>
      </c>
      <c r="DC113" s="73"/>
      <c r="DD113" s="73">
        <v>8.8893508500000014</v>
      </c>
      <c r="DE113" s="73">
        <v>4.3305075000000004</v>
      </c>
      <c r="DF113" s="73">
        <v>9.6452212500000005</v>
      </c>
      <c r="DG113" s="73">
        <v>7.5193357499999998</v>
      </c>
      <c r="DH113" s="73">
        <v>27.636511500000001</v>
      </c>
      <c r="DI113" s="73">
        <v>6.8107072500000001</v>
      </c>
      <c r="DJ113" s="73">
        <v>3.11009175</v>
      </c>
      <c r="DK113" s="73">
        <v>13.739519250000001</v>
      </c>
      <c r="DL113" s="73"/>
      <c r="DM113" s="73">
        <v>19.920334499999999</v>
      </c>
      <c r="DN113" s="73"/>
      <c r="DO113" s="73">
        <v>18.199941975000002</v>
      </c>
      <c r="DP113" s="73"/>
      <c r="DQ113" s="73"/>
      <c r="DR113" s="73">
        <v>8.6610150000000008</v>
      </c>
      <c r="DS113" s="73">
        <v>9.2515387499999999</v>
      </c>
      <c r="DT113" s="73"/>
      <c r="DU113" s="73">
        <v>13.030890749999999</v>
      </c>
      <c r="DV113" s="73"/>
      <c r="DW113" s="73">
        <v>8.8421089500000001</v>
      </c>
      <c r="DX113" s="73">
        <v>0.93696435</v>
      </c>
      <c r="DY113" s="73">
        <v>1169.2370249999999</v>
      </c>
      <c r="DZ113" s="73"/>
      <c r="EA113" s="73">
        <v>0.91728022500000006</v>
      </c>
      <c r="EB113" s="73">
        <v>0.92121704999999998</v>
      </c>
      <c r="EC113" s="73">
        <v>0.92909070000000005</v>
      </c>
      <c r="ED113" s="73"/>
      <c r="EE113" s="73"/>
      <c r="EF113" s="73"/>
      <c r="EG113" s="73">
        <v>0.70862849999999999</v>
      </c>
      <c r="EH113" s="73">
        <v>0.93696435</v>
      </c>
      <c r="EI113" s="73"/>
      <c r="EJ113" s="73"/>
      <c r="EK113" s="73">
        <v>0.95271165000000002</v>
      </c>
      <c r="EL113" s="73"/>
      <c r="EM113" s="73">
        <v>1.9054233</v>
      </c>
      <c r="EN113" s="73">
        <v>4.7674950750000002</v>
      </c>
      <c r="EO113" s="73">
        <v>0.93302752499999997</v>
      </c>
      <c r="EP113" s="73"/>
      <c r="EQ113" s="73"/>
      <c r="ER113" s="73"/>
      <c r="ES113" s="73">
        <v>1.9172337750000001</v>
      </c>
      <c r="ET113" s="73">
        <v>0.91728022500000006</v>
      </c>
      <c r="EU113" s="73"/>
      <c r="EV113" s="73">
        <v>0.9487748250000001</v>
      </c>
      <c r="EW113" s="73"/>
      <c r="EX113" s="73"/>
      <c r="EY113" s="73">
        <v>0.92909070000000005</v>
      </c>
      <c r="EZ113" s="73">
        <v>0.90546974999999996</v>
      </c>
      <c r="FA113" s="73"/>
      <c r="FB113" s="73">
        <v>0.94483800000000007</v>
      </c>
      <c r="FC113" s="73"/>
      <c r="FD113" s="73"/>
      <c r="FE113" s="73"/>
      <c r="FF113" s="73"/>
      <c r="FG113" s="73"/>
      <c r="FH113" s="73"/>
      <c r="FI113" s="73">
        <v>6.5351295</v>
      </c>
      <c r="FJ113" s="73">
        <v>11.731738500000001</v>
      </c>
      <c r="FK113" s="73">
        <v>14.920566750000001</v>
      </c>
      <c r="FL113" s="73"/>
      <c r="FM113" s="73"/>
      <c r="FN113" s="73">
        <v>3.9368250000000002</v>
      </c>
      <c r="FO113" s="73"/>
      <c r="FP113" s="73"/>
      <c r="FQ113" s="73">
        <v>13.794634799999999</v>
      </c>
      <c r="FR113" s="73"/>
      <c r="FS113" s="73"/>
      <c r="FT113" s="73"/>
      <c r="FU113" s="73"/>
      <c r="FV113" s="73">
        <v>12.440367</v>
      </c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>
        <v>4.44861225</v>
      </c>
      <c r="GH113" s="73"/>
      <c r="GI113" s="73"/>
      <c r="GJ113" s="73"/>
      <c r="GK113" s="73"/>
      <c r="GL113" s="73"/>
      <c r="GM113" s="73"/>
      <c r="GN113" s="73"/>
      <c r="GO113" s="73"/>
      <c r="GP113" s="73">
        <v>0.90546974999999996</v>
      </c>
      <c r="GQ113" s="73">
        <v>0.19684125</v>
      </c>
      <c r="GR113" s="73"/>
      <c r="GS113" s="73">
        <v>0.1102311</v>
      </c>
      <c r="GT113" s="73">
        <v>1.0590059249999999</v>
      </c>
      <c r="GU113" s="73"/>
      <c r="GV113" s="73"/>
      <c r="GW113" s="73"/>
      <c r="GX113" s="73"/>
      <c r="GY113" s="73"/>
      <c r="GZ113" s="73"/>
      <c r="HA113" s="73">
        <v>6.0233422499999998</v>
      </c>
      <c r="HB113" s="73"/>
      <c r="HC113" s="73"/>
      <c r="HD113" s="73"/>
      <c r="HE113" s="73"/>
      <c r="HF113" s="73"/>
      <c r="HG113" s="73"/>
      <c r="HH113" s="73">
        <v>0.56690280000000004</v>
      </c>
      <c r="HI113" s="73">
        <v>0.96452212500000001</v>
      </c>
      <c r="HJ113" s="73"/>
      <c r="HK113" s="73">
        <v>0.94090117499999992</v>
      </c>
      <c r="HL113" s="73"/>
      <c r="HM113" s="73">
        <v>0.94483800000000007</v>
      </c>
      <c r="HN113" s="73"/>
      <c r="HO113" s="73"/>
      <c r="HP113" s="73"/>
      <c r="HQ113" s="73"/>
      <c r="HR113" s="73"/>
      <c r="HS113" s="73">
        <v>9.8420624999999998E-2</v>
      </c>
      <c r="HT113" s="73">
        <v>1.1574265500000001</v>
      </c>
      <c r="HU113" s="73"/>
      <c r="HV113" s="73">
        <v>0.96452212500000001</v>
      </c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>
        <v>2.1652537500000002</v>
      </c>
      <c r="IL113" s="73">
        <v>0.71256532500000003</v>
      </c>
      <c r="IM113" s="73"/>
      <c r="IN113" s="73">
        <v>3.0707235000000002</v>
      </c>
      <c r="IO113" s="73">
        <v>1.8896759999999999</v>
      </c>
      <c r="IP113" s="73">
        <v>0.92909070000000005</v>
      </c>
      <c r="IQ113" s="73">
        <v>8.6610150000000008</v>
      </c>
      <c r="IR113" s="73"/>
      <c r="IS113" s="73"/>
      <c r="IT113" s="73"/>
      <c r="IU113" s="73"/>
      <c r="IV113" s="73"/>
      <c r="IW113" s="73"/>
      <c r="IX113" s="73"/>
      <c r="IY113" s="73"/>
      <c r="IZ113" s="73"/>
      <c r="JA113" s="73">
        <v>6.1020787500000004</v>
      </c>
      <c r="JB113" s="73"/>
      <c r="JC113" s="73"/>
      <c r="JD113" s="73"/>
      <c r="JE113" s="73"/>
      <c r="JF113" s="73"/>
      <c r="JG113" s="73"/>
      <c r="JH113" s="73"/>
      <c r="JI113" s="73"/>
      <c r="JJ113" s="73"/>
      <c r="JK113" s="73"/>
      <c r="JL113" s="73"/>
      <c r="JM113" s="73"/>
      <c r="JN113" s="73"/>
      <c r="JO113" s="73"/>
      <c r="JP113" s="73">
        <v>0.224399025</v>
      </c>
      <c r="JQ113" s="73">
        <v>3.11009175</v>
      </c>
      <c r="JR113" s="73"/>
      <c r="JS113" s="73"/>
      <c r="JT113" s="73"/>
      <c r="JU113" s="73">
        <v>5.3147137500000001</v>
      </c>
      <c r="JV113" s="73"/>
      <c r="JW113" s="73"/>
      <c r="JX113" s="73">
        <v>0.82673324999999998</v>
      </c>
      <c r="JY113" s="73"/>
      <c r="JZ113" s="73"/>
      <c r="KA113" s="73"/>
      <c r="KB113" s="73"/>
      <c r="KC113" s="73"/>
      <c r="KD113" s="73">
        <v>3.2281965000000001</v>
      </c>
      <c r="KE113" s="73"/>
      <c r="KF113" s="73"/>
      <c r="KG113" s="73"/>
      <c r="KH113" s="73"/>
      <c r="KI113" s="73">
        <v>2.7557775000000002</v>
      </c>
      <c r="KJ113" s="73"/>
      <c r="KK113" s="73"/>
      <c r="KL113" s="73"/>
      <c r="KM113" s="73"/>
      <c r="KN113" s="73"/>
      <c r="KO113" s="73">
        <v>5.1178724999999998</v>
      </c>
      <c r="KP113" s="73">
        <v>4.1336662500000001</v>
      </c>
      <c r="KQ113" s="73"/>
      <c r="KR113" s="73"/>
      <c r="KS113" s="73"/>
      <c r="KT113" s="73"/>
      <c r="KU113" s="73"/>
      <c r="KV113" s="73"/>
      <c r="KW113" s="73"/>
      <c r="KX113" s="73"/>
      <c r="KY113" s="73"/>
      <c r="KZ113" s="73">
        <v>787.36500000000001</v>
      </c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  <c r="MH113" s="73"/>
      <c r="MI113" s="73"/>
      <c r="MJ113" s="73"/>
      <c r="MK113" s="73"/>
      <c r="ML113" s="73"/>
      <c r="MM113" s="73"/>
      <c r="MN113" s="73"/>
      <c r="MO113" s="73"/>
      <c r="MP113" s="73"/>
      <c r="MQ113" s="73"/>
      <c r="MR113" s="73"/>
      <c r="MS113" s="73"/>
      <c r="MT113" s="73"/>
      <c r="MU113" s="73"/>
      <c r="MV113" s="73"/>
      <c r="MW113" s="73"/>
      <c r="MX113" s="73"/>
      <c r="MY113" s="73"/>
      <c r="MZ113" s="73"/>
      <c r="NA113" s="73"/>
      <c r="NB113" s="73"/>
      <c r="NC113" s="73"/>
      <c r="ND113" s="73"/>
      <c r="NE113" s="73"/>
      <c r="NF113" s="73"/>
      <c r="NG113" s="73"/>
      <c r="NH113" s="73"/>
      <c r="NI113" s="73"/>
      <c r="NJ113" s="73"/>
      <c r="NK113" s="73"/>
      <c r="NL113" s="73"/>
      <c r="NM113" s="73"/>
      <c r="NN113" s="73"/>
      <c r="NO113" s="73"/>
      <c r="NP113" s="73"/>
      <c r="NQ113" s="73"/>
      <c r="NR113" s="73"/>
      <c r="NS113" s="73"/>
      <c r="NT113" s="73"/>
      <c r="NU113" s="73"/>
      <c r="NV113" s="73"/>
      <c r="NW113" s="73"/>
      <c r="NX113" s="73"/>
      <c r="NY113" s="73"/>
      <c r="NZ113" s="73"/>
      <c r="OA113" s="73"/>
      <c r="OB113" s="73"/>
      <c r="OC113" s="73"/>
      <c r="OD113" s="73"/>
      <c r="OE113" s="73"/>
      <c r="OF113" s="73"/>
      <c r="OG113" s="73"/>
      <c r="OH113" s="73"/>
      <c r="OI113" s="73"/>
      <c r="OJ113" s="73"/>
      <c r="OK113" s="73"/>
      <c r="OL113" s="73"/>
      <c r="OM113" s="73"/>
      <c r="ON113" s="73"/>
      <c r="OO113" s="73"/>
      <c r="OP113" s="73"/>
      <c r="OQ113" s="73"/>
      <c r="OR113" s="73"/>
      <c r="OS113" s="73"/>
      <c r="OT113" s="73"/>
      <c r="OU113" s="73"/>
      <c r="OV113" s="73"/>
      <c r="OW113" s="73"/>
      <c r="OX113" s="73"/>
      <c r="OY113" s="73"/>
      <c r="OZ113" s="73"/>
      <c r="PA113" s="73"/>
      <c r="PB113" s="73"/>
      <c r="PC113" s="73"/>
      <c r="PD113" s="73"/>
      <c r="PE113" s="73"/>
      <c r="PF113" s="73"/>
      <c r="PG113" s="73"/>
      <c r="PH113" s="73"/>
      <c r="PI113" s="73"/>
      <c r="PJ113" s="73"/>
      <c r="PK113" s="73"/>
      <c r="PL113" s="73"/>
      <c r="PM113" s="73"/>
      <c r="PN113" s="73"/>
      <c r="PO113" s="73"/>
      <c r="PP113" s="73"/>
      <c r="PQ113" s="73"/>
      <c r="PR113" s="73"/>
      <c r="PS113" s="73"/>
      <c r="PT113" s="73"/>
      <c r="PU113" s="73"/>
      <c r="PV113" s="73"/>
      <c r="PW113" s="73"/>
      <c r="PX113" s="73"/>
      <c r="PY113" s="73"/>
      <c r="PZ113" s="73"/>
      <c r="QA113" s="73"/>
      <c r="QB113" s="73"/>
      <c r="QC113" s="73"/>
      <c r="QD113" s="73"/>
      <c r="QE113" s="73"/>
      <c r="QF113" s="73"/>
      <c r="QG113" s="73"/>
      <c r="QH113" s="73"/>
      <c r="QI113" s="73"/>
      <c r="QJ113" s="73"/>
      <c r="QK113" s="73"/>
      <c r="QL113" s="73"/>
      <c r="QM113" s="73"/>
      <c r="QN113" s="73"/>
      <c r="QO113" s="73"/>
      <c r="QP113" s="73"/>
      <c r="QQ113" s="73"/>
      <c r="QR113" s="73"/>
      <c r="QS113" s="73"/>
      <c r="QT113" s="73"/>
      <c r="QU113" s="73"/>
      <c r="QV113" s="73"/>
      <c r="QW113" s="73"/>
      <c r="QX113" s="73"/>
      <c r="QY113" s="73"/>
      <c r="QZ113" s="73"/>
      <c r="RA113" s="73"/>
      <c r="RB113" s="73"/>
      <c r="RC113" s="73"/>
      <c r="RD113" s="73"/>
      <c r="RE113" s="73"/>
      <c r="RF113" s="73"/>
      <c r="RG113" s="73"/>
      <c r="RH113" s="73"/>
      <c r="RI113" s="73"/>
      <c r="RJ113" s="73"/>
      <c r="RK113" s="73"/>
      <c r="RL113" s="73"/>
      <c r="RM113" s="73"/>
      <c r="RN113" s="73"/>
      <c r="RO113" s="73"/>
      <c r="RP113" s="73"/>
      <c r="RQ113" s="73"/>
      <c r="RR113" s="73"/>
      <c r="RS113" s="73"/>
      <c r="RT113" s="73"/>
      <c r="RU113" s="73"/>
      <c r="RV113" s="73"/>
      <c r="RW113" s="73"/>
      <c r="RX113" s="73"/>
      <c r="RY113" s="73"/>
      <c r="RZ113" s="73"/>
      <c r="SA113" s="73"/>
      <c r="SB113" s="73"/>
      <c r="SC113" s="73"/>
      <c r="SD113" s="73"/>
      <c r="SE113" s="73"/>
      <c r="SF113" s="73"/>
      <c r="SG113" s="73"/>
      <c r="SH113" s="73"/>
      <c r="SI113" s="73"/>
      <c r="SJ113" s="73"/>
      <c r="SK113" s="73"/>
      <c r="SL113" s="73"/>
      <c r="SM113" s="73"/>
      <c r="SN113" s="73"/>
      <c r="SO113" s="73"/>
      <c r="SP113" s="73"/>
      <c r="SQ113" s="73"/>
      <c r="SR113" s="73"/>
      <c r="SS113" s="73"/>
      <c r="ST113" s="73"/>
      <c r="SU113" s="73"/>
      <c r="SV113" s="73"/>
      <c r="SW113" s="73"/>
      <c r="SX113" s="73"/>
      <c r="SY113" s="73"/>
    </row>
    <row r="114" spans="1:519">
      <c r="A114" s="71" t="s">
        <v>199</v>
      </c>
      <c r="B114" s="72">
        <f t="shared" si="119"/>
        <v>0</v>
      </c>
      <c r="C114" s="72">
        <f t="shared" si="120"/>
        <v>0</v>
      </c>
      <c r="D114" s="72">
        <f t="shared" si="121"/>
        <v>0</v>
      </c>
      <c r="E114" s="72">
        <f t="shared" si="122"/>
        <v>0</v>
      </c>
      <c r="F114" s="72">
        <f t="shared" si="123"/>
        <v>0</v>
      </c>
      <c r="G114" s="72">
        <f t="shared" si="124"/>
        <v>0</v>
      </c>
      <c r="H114" s="72">
        <f t="shared" si="125"/>
        <v>0</v>
      </c>
      <c r="I114" s="72">
        <f t="shared" si="126"/>
        <v>0</v>
      </c>
      <c r="J114" s="72">
        <f t="shared" si="127"/>
        <v>0.33301602674999997</v>
      </c>
      <c r="K114" s="72">
        <f t="shared" si="128"/>
        <v>9.8263152000000006E-2</v>
      </c>
      <c r="L114" s="72">
        <f t="shared" si="129"/>
        <v>0</v>
      </c>
      <c r="M114" s="72">
        <f t="shared" si="130"/>
        <v>0</v>
      </c>
      <c r="N114" s="72">
        <f t="shared" si="131"/>
        <v>0</v>
      </c>
      <c r="O114" s="72">
        <f t="shared" si="132"/>
        <v>0</v>
      </c>
      <c r="P114" s="72">
        <f t="shared" si="133"/>
        <v>0</v>
      </c>
      <c r="Q114" s="72">
        <f t="shared" si="134"/>
        <v>0</v>
      </c>
      <c r="R114" s="72">
        <f t="shared" si="135"/>
        <v>0</v>
      </c>
      <c r="S114" s="72">
        <f t="shared" si="136"/>
        <v>0</v>
      </c>
      <c r="T114" s="72">
        <f t="shared" si="137"/>
        <v>0</v>
      </c>
      <c r="U114" s="72">
        <f t="shared" si="138"/>
        <v>0</v>
      </c>
      <c r="V114" s="72">
        <f t="shared" si="139"/>
        <v>0</v>
      </c>
      <c r="W114" s="72">
        <f t="shared" si="140"/>
        <v>0</v>
      </c>
      <c r="X114" s="72">
        <f t="shared" si="141"/>
        <v>0</v>
      </c>
      <c r="Y114" s="72">
        <f t="shared" si="142"/>
        <v>0</v>
      </c>
      <c r="Z114" s="72">
        <f t="shared" si="143"/>
        <v>0</v>
      </c>
      <c r="AA114" s="72">
        <f t="shared" si="144"/>
        <v>0</v>
      </c>
      <c r="AB114" s="72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>
        <v>333.01602674999998</v>
      </c>
      <c r="EF114" s="73"/>
      <c r="EG114" s="73"/>
      <c r="EH114" s="73"/>
      <c r="EI114" s="73"/>
      <c r="EJ114" s="73">
        <v>98.263152000000005</v>
      </c>
      <c r="EK114" s="73"/>
      <c r="EL114" s="73"/>
      <c r="EM114" s="73"/>
      <c r="EN114" s="73"/>
      <c r="EO114" s="73"/>
      <c r="EP114" s="73"/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  <c r="JD114" s="73"/>
      <c r="JE114" s="73"/>
      <c r="JF114" s="73"/>
      <c r="JG114" s="73"/>
      <c r="JH114" s="73"/>
      <c r="JI114" s="73"/>
      <c r="JJ114" s="73"/>
      <c r="JK114" s="73"/>
      <c r="JL114" s="73"/>
      <c r="JM114" s="73"/>
      <c r="JN114" s="73"/>
      <c r="JO114" s="73"/>
      <c r="JP114" s="73"/>
      <c r="JQ114" s="73"/>
      <c r="JR114" s="73"/>
      <c r="JS114" s="73"/>
      <c r="JT114" s="73"/>
      <c r="JU114" s="73"/>
      <c r="JV114" s="73"/>
      <c r="JW114" s="73"/>
      <c r="JX114" s="73"/>
      <c r="JY114" s="73"/>
      <c r="JZ114" s="73"/>
      <c r="KA114" s="73"/>
      <c r="KB114" s="73"/>
      <c r="KC114" s="73"/>
      <c r="KD114" s="73"/>
      <c r="KE114" s="73"/>
      <c r="KF114" s="73"/>
      <c r="KG114" s="73"/>
      <c r="KH114" s="73"/>
      <c r="KI114" s="73"/>
      <c r="KJ114" s="73"/>
      <c r="KK114" s="73"/>
      <c r="KL114" s="73"/>
      <c r="KM114" s="73"/>
      <c r="KN114" s="73"/>
      <c r="KO114" s="73"/>
      <c r="KP114" s="73"/>
      <c r="KQ114" s="73"/>
      <c r="KR114" s="73"/>
      <c r="KS114" s="73"/>
      <c r="KT114" s="73"/>
      <c r="KU114" s="73"/>
      <c r="KV114" s="73"/>
      <c r="KW114" s="73"/>
      <c r="KX114" s="73"/>
      <c r="KY114" s="73"/>
      <c r="KZ114" s="73"/>
      <c r="LA114" s="73"/>
      <c r="LB114" s="73"/>
      <c r="LC114" s="73"/>
      <c r="LD114" s="73"/>
      <c r="LE114" s="73"/>
      <c r="LF114" s="73"/>
      <c r="LG114" s="73"/>
      <c r="LH114" s="73"/>
      <c r="LI114" s="73"/>
      <c r="LJ114" s="73"/>
      <c r="LK114" s="73"/>
      <c r="LL114" s="73"/>
      <c r="LM114" s="73"/>
      <c r="LN114" s="73"/>
      <c r="LO114" s="73"/>
      <c r="LP114" s="73"/>
      <c r="LQ114" s="73"/>
      <c r="LR114" s="73"/>
      <c r="LS114" s="73"/>
      <c r="LT114" s="73"/>
      <c r="LU114" s="73"/>
      <c r="LV114" s="73"/>
      <c r="LW114" s="73"/>
      <c r="LX114" s="73"/>
      <c r="LY114" s="73"/>
      <c r="LZ114" s="73"/>
      <c r="MA114" s="73"/>
      <c r="MB114" s="73"/>
      <c r="MC114" s="73"/>
      <c r="MD114" s="73"/>
      <c r="ME114" s="73"/>
      <c r="MF114" s="73"/>
      <c r="MG114" s="73"/>
      <c r="MH114" s="73"/>
      <c r="MI114" s="73"/>
      <c r="MJ114" s="73"/>
      <c r="MK114" s="73"/>
      <c r="ML114" s="73"/>
      <c r="MM114" s="73"/>
      <c r="MN114" s="73"/>
      <c r="MO114" s="73"/>
      <c r="MP114" s="73"/>
      <c r="MQ114" s="73"/>
      <c r="MR114" s="73"/>
      <c r="MS114" s="73"/>
      <c r="MT114" s="73"/>
      <c r="MU114" s="73"/>
      <c r="MV114" s="73"/>
      <c r="MW114" s="73"/>
      <c r="MX114" s="73"/>
      <c r="MY114" s="73"/>
      <c r="MZ114" s="73"/>
      <c r="NA114" s="73"/>
      <c r="NB114" s="73"/>
      <c r="NC114" s="73"/>
      <c r="ND114" s="73"/>
      <c r="NE114" s="73"/>
      <c r="NF114" s="73"/>
      <c r="NG114" s="73"/>
      <c r="NH114" s="73"/>
      <c r="NI114" s="73"/>
      <c r="NJ114" s="73"/>
      <c r="NK114" s="73"/>
      <c r="NL114" s="73"/>
      <c r="NM114" s="73"/>
      <c r="NN114" s="73"/>
      <c r="NO114" s="73"/>
      <c r="NP114" s="73"/>
      <c r="NQ114" s="73"/>
      <c r="NR114" s="73"/>
      <c r="NS114" s="73"/>
      <c r="NT114" s="73"/>
      <c r="NU114" s="73"/>
      <c r="NV114" s="73"/>
      <c r="NW114" s="73"/>
      <c r="NX114" s="73"/>
      <c r="NY114" s="73"/>
      <c r="NZ114" s="73"/>
      <c r="OA114" s="73"/>
      <c r="OB114" s="73"/>
      <c r="OC114" s="73"/>
      <c r="OD114" s="73"/>
      <c r="OE114" s="73"/>
      <c r="OF114" s="73"/>
      <c r="OG114" s="73"/>
      <c r="OH114" s="73"/>
      <c r="OI114" s="73"/>
      <c r="OJ114" s="73"/>
      <c r="OK114" s="73"/>
      <c r="OL114" s="73"/>
      <c r="OM114" s="73"/>
      <c r="ON114" s="73"/>
      <c r="OO114" s="73"/>
      <c r="OP114" s="73"/>
      <c r="OQ114" s="73"/>
      <c r="OR114" s="73"/>
      <c r="OS114" s="73"/>
      <c r="OT114" s="73"/>
      <c r="OU114" s="73"/>
      <c r="OV114" s="73"/>
      <c r="OW114" s="73"/>
      <c r="OX114" s="73"/>
      <c r="OY114" s="73"/>
      <c r="OZ114" s="73"/>
      <c r="PA114" s="73"/>
      <c r="PB114" s="73"/>
      <c r="PC114" s="73"/>
      <c r="PD114" s="73"/>
      <c r="PE114" s="73"/>
      <c r="PF114" s="73"/>
      <c r="PG114" s="73"/>
      <c r="PH114" s="73"/>
      <c r="PI114" s="73"/>
      <c r="PJ114" s="73"/>
      <c r="PK114" s="73"/>
      <c r="PL114" s="73"/>
      <c r="PM114" s="73"/>
      <c r="PN114" s="73"/>
      <c r="PO114" s="73"/>
      <c r="PP114" s="73"/>
      <c r="PQ114" s="73"/>
      <c r="PR114" s="73"/>
      <c r="PS114" s="73"/>
      <c r="PT114" s="73"/>
      <c r="PU114" s="73"/>
      <c r="PV114" s="73"/>
      <c r="PW114" s="73"/>
      <c r="PX114" s="73"/>
      <c r="PY114" s="73"/>
      <c r="PZ114" s="73"/>
      <c r="QA114" s="73"/>
      <c r="QB114" s="73"/>
      <c r="QC114" s="73"/>
      <c r="QD114" s="73"/>
      <c r="QE114" s="73"/>
      <c r="QF114" s="73"/>
      <c r="QG114" s="73"/>
      <c r="QH114" s="73"/>
      <c r="QI114" s="73"/>
      <c r="QJ114" s="73"/>
      <c r="QK114" s="73"/>
      <c r="QL114" s="73"/>
      <c r="QM114" s="73"/>
      <c r="QN114" s="73"/>
      <c r="QO114" s="73"/>
      <c r="QP114" s="73"/>
      <c r="QQ114" s="73"/>
      <c r="QR114" s="73"/>
      <c r="QS114" s="73"/>
      <c r="QT114" s="73"/>
      <c r="QU114" s="73"/>
      <c r="QV114" s="73"/>
      <c r="QW114" s="73"/>
      <c r="QX114" s="73"/>
      <c r="QY114" s="73"/>
      <c r="QZ114" s="73"/>
      <c r="RA114" s="73"/>
      <c r="RB114" s="73"/>
      <c r="RC114" s="73"/>
      <c r="RD114" s="73"/>
      <c r="RE114" s="73"/>
      <c r="RF114" s="73"/>
      <c r="RG114" s="73"/>
      <c r="RH114" s="73"/>
      <c r="RI114" s="73"/>
      <c r="RJ114" s="73"/>
      <c r="RK114" s="73"/>
      <c r="RL114" s="73"/>
      <c r="RM114" s="73"/>
      <c r="RN114" s="73"/>
      <c r="RO114" s="73"/>
      <c r="RP114" s="73"/>
      <c r="RQ114" s="73"/>
      <c r="RR114" s="73"/>
      <c r="RS114" s="73"/>
      <c r="RT114" s="73"/>
      <c r="RU114" s="73"/>
      <c r="RV114" s="73"/>
      <c r="RW114" s="73"/>
      <c r="RX114" s="73"/>
      <c r="RY114" s="73"/>
      <c r="RZ114" s="73"/>
      <c r="SA114" s="73"/>
      <c r="SB114" s="73"/>
      <c r="SC114" s="73"/>
      <c r="SD114" s="73"/>
      <c r="SE114" s="73"/>
      <c r="SF114" s="73"/>
      <c r="SG114" s="73"/>
      <c r="SH114" s="73"/>
      <c r="SI114" s="73"/>
      <c r="SJ114" s="73"/>
      <c r="SK114" s="73"/>
      <c r="SL114" s="73"/>
      <c r="SM114" s="73"/>
      <c r="SN114" s="73"/>
      <c r="SO114" s="73"/>
      <c r="SP114" s="73"/>
      <c r="SQ114" s="73"/>
      <c r="SR114" s="73"/>
      <c r="SS114" s="73"/>
      <c r="ST114" s="73"/>
      <c r="SU114" s="73"/>
      <c r="SV114" s="73"/>
      <c r="SW114" s="73"/>
      <c r="SX114" s="73"/>
      <c r="SY114" s="73"/>
    </row>
    <row r="115" spans="1:519">
      <c r="A115" s="71" t="s">
        <v>200</v>
      </c>
      <c r="B115" s="72">
        <f t="shared" si="119"/>
        <v>2.24190373275</v>
      </c>
      <c r="C115" s="72">
        <f t="shared" si="120"/>
        <v>5.8217374417499999</v>
      </c>
      <c r="D115" s="72">
        <f t="shared" si="121"/>
        <v>7.6634629132500001</v>
      </c>
      <c r="E115" s="72">
        <f t="shared" si="122"/>
        <v>11.614736061</v>
      </c>
      <c r="F115" s="72">
        <f t="shared" si="123"/>
        <v>3.5125140015</v>
      </c>
      <c r="G115" s="72">
        <f t="shared" si="124"/>
        <v>6.6354398009999986</v>
      </c>
      <c r="H115" s="72">
        <f t="shared" si="125"/>
        <v>8.7126267757500013</v>
      </c>
      <c r="I115" s="72">
        <f t="shared" si="126"/>
        <v>7.8244790557499995</v>
      </c>
      <c r="J115" s="72">
        <f t="shared" si="127"/>
        <v>7.9502999827499989</v>
      </c>
      <c r="K115" s="72">
        <f t="shared" si="128"/>
        <v>4.0173999972749996</v>
      </c>
      <c r="L115" s="72">
        <f t="shared" si="129"/>
        <v>10.208187225000001</v>
      </c>
      <c r="M115" s="72">
        <f t="shared" si="130"/>
        <v>10.203789791475</v>
      </c>
      <c r="N115" s="72">
        <f t="shared" si="131"/>
        <v>7.08156081</v>
      </c>
      <c r="O115" s="72">
        <f t="shared" si="132"/>
        <v>8.5801919827499997</v>
      </c>
      <c r="P115" s="72">
        <f t="shared" si="133"/>
        <v>8.36295797925</v>
      </c>
      <c r="Q115" s="72">
        <f t="shared" si="134"/>
        <v>4.6900970955000005</v>
      </c>
      <c r="R115" s="72">
        <f t="shared" si="135"/>
        <v>4.7189540227500002</v>
      </c>
      <c r="S115" s="72">
        <f t="shared" si="136"/>
        <v>9.7960803840000015</v>
      </c>
      <c r="T115" s="72">
        <f t="shared" si="137"/>
        <v>1.1810474999999999E-4</v>
      </c>
      <c r="U115" s="72">
        <f t="shared" si="138"/>
        <v>2.2203692999999999E-3</v>
      </c>
      <c r="V115" s="72">
        <f t="shared" si="139"/>
        <v>2.6138392114499998</v>
      </c>
      <c r="W115" s="72">
        <f t="shared" si="140"/>
        <v>7.8736500000000008E-5</v>
      </c>
      <c r="X115" s="72">
        <f t="shared" si="141"/>
        <v>9.4090117500000001E-4</v>
      </c>
      <c r="Y115" s="72">
        <f t="shared" si="142"/>
        <v>0.78560523922500003</v>
      </c>
      <c r="Z115" s="72">
        <f t="shared" si="143"/>
        <v>0</v>
      </c>
      <c r="AA115" s="72">
        <f t="shared" si="144"/>
        <v>0</v>
      </c>
      <c r="AB115" s="72"/>
      <c r="AD115" s="73">
        <v>1251.9497182499999</v>
      </c>
      <c r="AE115" s="73">
        <v>5.5115550000000004</v>
      </c>
      <c r="AF115" s="73">
        <v>585.44524575000003</v>
      </c>
      <c r="AG115" s="73"/>
      <c r="AH115" s="73"/>
      <c r="AI115" s="73"/>
      <c r="AJ115" s="73"/>
      <c r="AK115" s="73"/>
      <c r="AL115" s="73">
        <v>398.99721375000001</v>
      </c>
      <c r="AM115" s="73"/>
      <c r="AN115" s="73"/>
      <c r="AO115" s="73"/>
      <c r="AP115" s="73"/>
      <c r="AQ115" s="73"/>
      <c r="AR115" s="73">
        <v>1490.3638402500001</v>
      </c>
      <c r="AS115" s="73"/>
      <c r="AT115" s="73">
        <v>3060.1334407499999</v>
      </c>
      <c r="AU115" s="73"/>
      <c r="AV115" s="73"/>
      <c r="AW115" s="73"/>
      <c r="AX115" s="73"/>
      <c r="AY115" s="73">
        <v>5.5509232500000003</v>
      </c>
      <c r="AZ115" s="73">
        <v>183.06236250000001</v>
      </c>
      <c r="BA115" s="73">
        <v>1082.6268749999999</v>
      </c>
      <c r="BB115" s="73">
        <v>1263.9176662499999</v>
      </c>
      <c r="BC115" s="73"/>
      <c r="BD115" s="73">
        <v>1404.344214</v>
      </c>
      <c r="BE115" s="73"/>
      <c r="BF115" s="73"/>
      <c r="BG115" s="73">
        <v>3139.0667819999999</v>
      </c>
      <c r="BH115" s="73"/>
      <c r="BI115" s="73">
        <v>1850.18964525</v>
      </c>
      <c r="BJ115" s="73"/>
      <c r="BK115" s="73"/>
      <c r="BL115" s="73"/>
      <c r="BM115" s="73">
        <v>5.94460575</v>
      </c>
      <c r="BN115" s="73"/>
      <c r="BO115" s="73"/>
      <c r="BP115" s="73">
        <v>2743.7701837499999</v>
      </c>
      <c r="BQ115" s="73">
        <v>388.48589099999998</v>
      </c>
      <c r="BR115" s="73">
        <v>1638.034146</v>
      </c>
      <c r="BS115" s="73">
        <v>1877.708052</v>
      </c>
      <c r="BT115" s="73">
        <v>346.47996825000001</v>
      </c>
      <c r="BU115" s="73">
        <v>769.25560500000006</v>
      </c>
      <c r="BV115" s="73"/>
      <c r="BW115" s="73">
        <v>1299.1522500000001</v>
      </c>
      <c r="BX115" s="73">
        <v>770.86970325000004</v>
      </c>
      <c r="BY115" s="73">
        <v>1780.98026175</v>
      </c>
      <c r="BZ115" s="73">
        <v>620.04993750000006</v>
      </c>
      <c r="CA115" s="73">
        <v>491.47323299999999</v>
      </c>
      <c r="CB115" s="73"/>
      <c r="CC115" s="73">
        <v>1.3778887500000001</v>
      </c>
      <c r="CD115" s="73">
        <v>228.020904</v>
      </c>
      <c r="CE115" s="73">
        <v>630.87620625</v>
      </c>
      <c r="CF115" s="73">
        <v>21.022645499999999</v>
      </c>
      <c r="CG115" s="73"/>
      <c r="CH115" s="73">
        <v>171.84241125</v>
      </c>
      <c r="CI115" s="73">
        <v>1342.4573250000001</v>
      </c>
      <c r="CJ115" s="73"/>
      <c r="CK115" s="73">
        <v>5.3934502499999999</v>
      </c>
      <c r="CL115" s="73"/>
      <c r="CM115" s="73">
        <v>3.8974567499999999</v>
      </c>
      <c r="CN115" s="73"/>
      <c r="CO115" s="73"/>
      <c r="CP115" s="73">
        <v>551.15549999999996</v>
      </c>
      <c r="CQ115" s="73"/>
      <c r="CR115" s="73">
        <v>2067.1874392499999</v>
      </c>
      <c r="CS115" s="73"/>
      <c r="CT115" s="73">
        <v>1398.55708125</v>
      </c>
      <c r="CU115" s="73">
        <v>424.11415725000001</v>
      </c>
      <c r="CV115" s="73">
        <v>254.87005049999999</v>
      </c>
      <c r="CW115" s="73">
        <v>1935.6581160000001</v>
      </c>
      <c r="CX115" s="73">
        <v>524.22761700000001</v>
      </c>
      <c r="CY115" s="73">
        <v>610.20787500000006</v>
      </c>
      <c r="CZ115" s="73">
        <v>807.049125</v>
      </c>
      <c r="DA115" s="73"/>
      <c r="DB115" s="73">
        <v>2253.0055792500002</v>
      </c>
      <c r="DC115" s="73"/>
      <c r="DD115" s="73">
        <v>1128.2940450000001</v>
      </c>
      <c r="DE115" s="73">
        <v>124.12809224999999</v>
      </c>
      <c r="DF115" s="73"/>
      <c r="DG115" s="73">
        <v>1141.1280945000001</v>
      </c>
      <c r="DH115" s="73">
        <v>511.66914524999999</v>
      </c>
      <c r="DI115" s="73">
        <v>1612.9172025</v>
      </c>
      <c r="DJ115" s="73">
        <v>1856.17361925</v>
      </c>
      <c r="DK115" s="73"/>
      <c r="DL115" s="73">
        <v>924.32714175000001</v>
      </c>
      <c r="DM115" s="73"/>
      <c r="DN115" s="73">
        <v>359.51085899999998</v>
      </c>
      <c r="DO115" s="73">
        <v>1045.6600882499999</v>
      </c>
      <c r="DP115" s="73"/>
      <c r="DQ115" s="73"/>
      <c r="DR115" s="73"/>
      <c r="DS115" s="73"/>
      <c r="DT115" s="73">
        <v>2255.7219885</v>
      </c>
      <c r="DU115" s="73">
        <v>1383.0853589999999</v>
      </c>
      <c r="DV115" s="73">
        <v>333.33097275</v>
      </c>
      <c r="DW115" s="73">
        <v>1307.0259000000001</v>
      </c>
      <c r="DX115" s="73">
        <v>944.05063500000006</v>
      </c>
      <c r="DY115" s="73"/>
      <c r="DZ115" s="73">
        <v>919.87852950000001</v>
      </c>
      <c r="EA115" s="73">
        <v>1055.6202555</v>
      </c>
      <c r="EB115" s="73">
        <v>824.80420575000005</v>
      </c>
      <c r="EC115" s="73"/>
      <c r="ED115" s="73">
        <v>1093.0988295</v>
      </c>
      <c r="EE115" s="73">
        <v>4.9997677500000002</v>
      </c>
      <c r="EF115" s="73">
        <v>1467.4908869999999</v>
      </c>
      <c r="EG115" s="73"/>
      <c r="EH115" s="73">
        <v>2278.1422068749998</v>
      </c>
      <c r="EI115" s="73"/>
      <c r="EJ115" s="73">
        <v>3.7872256500000003</v>
      </c>
      <c r="EK115" s="73"/>
      <c r="EL115" s="73"/>
      <c r="EM115" s="73"/>
      <c r="EN115" s="73"/>
      <c r="EO115" s="73"/>
      <c r="EP115" s="73"/>
      <c r="EQ115" s="73"/>
      <c r="ER115" s="73">
        <v>1735.47056475</v>
      </c>
      <c r="ES115" s="73"/>
      <c r="ET115" s="73">
        <v>1723.34514375</v>
      </c>
      <c r="EU115" s="73">
        <v>1308.0494745000001</v>
      </c>
      <c r="EV115" s="73">
        <v>901.02113774999998</v>
      </c>
      <c r="EW115" s="73"/>
      <c r="EX115" s="73">
        <v>632.21472674999995</v>
      </c>
      <c r="EY115" s="73">
        <v>2821.6012140000003</v>
      </c>
      <c r="EZ115" s="73"/>
      <c r="FA115" s="73">
        <v>4.2517709999999997</v>
      </c>
      <c r="FB115" s="73">
        <v>315.30031424999999</v>
      </c>
      <c r="FC115" s="73">
        <v>605.44431674999998</v>
      </c>
      <c r="FD115" s="73">
        <v>1250.29625175</v>
      </c>
      <c r="FE115" s="73">
        <v>646.66287450000004</v>
      </c>
      <c r="FF115" s="73">
        <v>1500.1665345000001</v>
      </c>
      <c r="FG115" s="73"/>
      <c r="FH115" s="73">
        <v>3634.7917860000002</v>
      </c>
      <c r="FI115" s="73"/>
      <c r="FJ115" s="73">
        <v>636.30902475000005</v>
      </c>
      <c r="FK115" s="73">
        <v>726.26547600000004</v>
      </c>
      <c r="FL115" s="73"/>
      <c r="FM115" s="73">
        <v>655.42231012499997</v>
      </c>
      <c r="FN115" s="73">
        <v>1251.4379309999999</v>
      </c>
      <c r="FO115" s="73">
        <v>511.78725000000003</v>
      </c>
      <c r="FP115" s="73">
        <v>551.42320410000002</v>
      </c>
      <c r="FQ115" s="73">
        <v>736.18627500000002</v>
      </c>
      <c r="FR115" s="73">
        <v>648.08013149999999</v>
      </c>
      <c r="FS115" s="73">
        <v>1318.3245877500001</v>
      </c>
      <c r="FT115" s="73">
        <v>759.45291075</v>
      </c>
      <c r="FU115" s="73">
        <v>527.49518175000003</v>
      </c>
      <c r="FV115" s="73">
        <v>837.5201505</v>
      </c>
      <c r="FW115" s="73">
        <v>157.47300000000001</v>
      </c>
      <c r="FX115" s="73">
        <v>735.83196075000001</v>
      </c>
      <c r="FY115" s="73"/>
      <c r="FZ115" s="73">
        <v>1370.44815075</v>
      </c>
      <c r="GA115" s="73">
        <v>726.93473625000001</v>
      </c>
      <c r="GB115" s="73"/>
      <c r="GC115" s="73"/>
      <c r="GD115" s="73">
        <v>1366.51132575</v>
      </c>
      <c r="GE115" s="73">
        <v>1396.7067735000001</v>
      </c>
      <c r="GF115" s="73">
        <v>629.89200000000005</v>
      </c>
      <c r="GG115" s="73"/>
      <c r="GH115" s="73">
        <v>651.34769625000001</v>
      </c>
      <c r="GI115" s="73">
        <v>319.55208525</v>
      </c>
      <c r="GJ115" s="73"/>
      <c r="GK115" s="73">
        <v>699.61317074999999</v>
      </c>
      <c r="GL115" s="73">
        <v>668.51225324999996</v>
      </c>
      <c r="GM115" s="73"/>
      <c r="GN115" s="73">
        <v>1981.9551779999999</v>
      </c>
      <c r="GO115" s="73">
        <v>866.10149999999999</v>
      </c>
      <c r="GP115" s="73">
        <v>2349.4184235000002</v>
      </c>
      <c r="GQ115" s="73"/>
      <c r="GR115" s="73"/>
      <c r="GS115" s="73">
        <v>1878.8497312500001</v>
      </c>
      <c r="GT115" s="73">
        <v>677.56695075000005</v>
      </c>
      <c r="GU115" s="73"/>
      <c r="GV115" s="73">
        <v>2.8738822499999999</v>
      </c>
      <c r="GW115" s="73">
        <v>1425.5243325000001</v>
      </c>
      <c r="GX115" s="73">
        <v>0.35431425</v>
      </c>
      <c r="GY115" s="73">
        <v>625.64022899999998</v>
      </c>
      <c r="GZ115" s="73"/>
      <c r="HA115" s="73">
        <v>1402.7301157500001</v>
      </c>
      <c r="HB115" s="73">
        <v>326.67773850000003</v>
      </c>
      <c r="HC115" s="73"/>
      <c r="HD115" s="73"/>
      <c r="HE115" s="73"/>
      <c r="HF115" s="73">
        <v>584.06735700000002</v>
      </c>
      <c r="HG115" s="73"/>
      <c r="HH115" s="73">
        <v>2.5983045000000002</v>
      </c>
      <c r="HI115" s="73">
        <v>1418.55615225</v>
      </c>
      <c r="HJ115" s="73"/>
      <c r="HK115" s="73">
        <v>587.88607724999997</v>
      </c>
      <c r="HL115" s="73">
        <v>765.71246250000002</v>
      </c>
      <c r="HM115" s="73">
        <v>1004.5990035</v>
      </c>
      <c r="HN115" s="73">
        <v>1107.192663</v>
      </c>
      <c r="HO115" s="73"/>
      <c r="HP115" s="73"/>
      <c r="HQ115" s="73"/>
      <c r="HR115" s="73"/>
      <c r="HS115" s="73"/>
      <c r="HT115" s="73">
        <v>1607.4843840000001</v>
      </c>
      <c r="HU115" s="73"/>
      <c r="HV115" s="73"/>
      <c r="HW115" s="73"/>
      <c r="HX115" s="73">
        <v>2004.27697575</v>
      </c>
      <c r="HY115" s="73"/>
      <c r="HZ115" s="73">
        <v>2800.4210954999999</v>
      </c>
      <c r="IA115" s="73">
        <v>654.73336574999996</v>
      </c>
      <c r="IB115" s="73">
        <v>451.75066874999999</v>
      </c>
      <c r="IC115" s="73"/>
      <c r="ID115" s="73"/>
      <c r="IE115" s="73">
        <v>1147.54511925</v>
      </c>
      <c r="IF115" s="73"/>
      <c r="IG115" s="73">
        <v>633.08082824999997</v>
      </c>
      <c r="IH115" s="73"/>
      <c r="II115" s="73">
        <v>956.01858300000004</v>
      </c>
      <c r="IJ115" s="73">
        <v>769.64928750000001</v>
      </c>
      <c r="IK115" s="73">
        <v>2382.8814360000001</v>
      </c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>
        <v>0.11810474999999999</v>
      </c>
      <c r="IX115" s="73"/>
      <c r="IY115" s="73">
        <v>0.40942980000000001</v>
      </c>
      <c r="IZ115" s="73"/>
      <c r="JA115" s="73"/>
      <c r="JB115" s="73"/>
      <c r="JC115" s="73"/>
      <c r="JD115" s="73"/>
      <c r="JE115" s="73"/>
      <c r="JF115" s="73"/>
      <c r="JG115" s="73">
        <v>1.8109394999999999</v>
      </c>
      <c r="JH115" s="73"/>
      <c r="JI115" s="73"/>
      <c r="JJ115" s="73"/>
      <c r="JK115" s="73"/>
      <c r="JL115" s="73"/>
      <c r="JM115" s="73"/>
      <c r="JN115" s="73"/>
      <c r="JO115" s="73">
        <v>3.1494599999999998E-2</v>
      </c>
      <c r="JP115" s="73">
        <v>3.8935199250000001</v>
      </c>
      <c r="JQ115" s="73"/>
      <c r="JR115" s="73">
        <v>1958.8460152499999</v>
      </c>
      <c r="JS115" s="73">
        <v>649.49738850000006</v>
      </c>
      <c r="JT115" s="73"/>
      <c r="JU115" s="73">
        <v>1.5707931749999999</v>
      </c>
      <c r="JV115" s="73"/>
      <c r="JW115" s="73"/>
      <c r="JX115" s="73"/>
      <c r="JY115" s="73"/>
      <c r="JZ115" s="73">
        <v>7.8736500000000001E-2</v>
      </c>
      <c r="KA115" s="73"/>
      <c r="KB115" s="73"/>
      <c r="KC115" s="73"/>
      <c r="KD115" s="73"/>
      <c r="KE115" s="73"/>
      <c r="KF115" s="73"/>
      <c r="KG115" s="73"/>
      <c r="KH115" s="73"/>
      <c r="KI115" s="73">
        <v>0.122041575</v>
      </c>
      <c r="KJ115" s="73"/>
      <c r="KK115" s="73"/>
      <c r="KL115" s="73"/>
      <c r="KM115" s="73">
        <v>0.75980722499999997</v>
      </c>
      <c r="KN115" s="73">
        <v>5.9052374999999997E-2</v>
      </c>
      <c r="KO115" s="73"/>
      <c r="KP115" s="73"/>
      <c r="KQ115" s="73"/>
      <c r="KR115" s="73"/>
      <c r="KS115" s="73"/>
      <c r="KT115" s="73"/>
      <c r="KU115" s="73"/>
      <c r="KV115" s="73"/>
      <c r="KW115" s="73">
        <v>7.0862850000000005E-2</v>
      </c>
      <c r="KX115" s="73"/>
      <c r="KY115" s="73"/>
      <c r="KZ115" s="73"/>
      <c r="LA115" s="73"/>
      <c r="LB115" s="73"/>
      <c r="LC115" s="73"/>
      <c r="LD115" s="73">
        <v>785.53437637499997</v>
      </c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  <c r="OL115" s="73"/>
      <c r="OM115" s="73"/>
      <c r="ON115" s="73"/>
      <c r="OO115" s="73"/>
      <c r="OP115" s="73"/>
      <c r="OQ115" s="73"/>
      <c r="OR115" s="73"/>
      <c r="OS115" s="73"/>
      <c r="OT115" s="73"/>
      <c r="OU115" s="73"/>
      <c r="OV115" s="73"/>
      <c r="OW115" s="73"/>
      <c r="OX115" s="73"/>
      <c r="OY115" s="73"/>
      <c r="OZ115" s="73"/>
      <c r="PA115" s="73"/>
      <c r="PB115" s="73"/>
      <c r="PC115" s="73"/>
      <c r="PD115" s="73"/>
      <c r="PE115" s="73"/>
      <c r="PF115" s="73"/>
      <c r="PG115" s="73"/>
      <c r="PH115" s="73"/>
      <c r="PI115" s="73"/>
      <c r="PJ115" s="73"/>
      <c r="PK115" s="73"/>
      <c r="PL115" s="73"/>
      <c r="PM115" s="73"/>
      <c r="PN115" s="73"/>
      <c r="PO115" s="73"/>
      <c r="PP115" s="73"/>
      <c r="PQ115" s="73"/>
      <c r="PR115" s="73"/>
      <c r="PS115" s="73"/>
      <c r="PT115" s="73"/>
      <c r="PU115" s="73"/>
      <c r="PV115" s="73"/>
      <c r="PW115" s="73"/>
      <c r="PX115" s="73"/>
      <c r="PY115" s="73"/>
      <c r="PZ115" s="73"/>
      <c r="QA115" s="73"/>
      <c r="QB115" s="73"/>
      <c r="QC115" s="73"/>
      <c r="QD115" s="73"/>
      <c r="QE115" s="73"/>
      <c r="QF115" s="73"/>
      <c r="QG115" s="73"/>
      <c r="QH115" s="73"/>
      <c r="QI115" s="73"/>
      <c r="QJ115" s="73"/>
      <c r="QK115" s="73"/>
      <c r="QL115" s="73"/>
      <c r="QM115" s="73"/>
      <c r="QN115" s="73"/>
      <c r="QO115" s="73"/>
      <c r="QP115" s="73"/>
      <c r="QQ115" s="73"/>
      <c r="QR115" s="73"/>
      <c r="QS115" s="73"/>
      <c r="QT115" s="73"/>
      <c r="QU115" s="73"/>
      <c r="QV115" s="73"/>
      <c r="QW115" s="73"/>
      <c r="QX115" s="73"/>
      <c r="QY115" s="73"/>
      <c r="QZ115" s="73"/>
      <c r="RA115" s="73"/>
      <c r="RB115" s="73"/>
      <c r="RC115" s="73"/>
      <c r="RD115" s="73"/>
      <c r="RE115" s="73"/>
      <c r="RF115" s="73"/>
      <c r="RG115" s="73"/>
      <c r="RH115" s="73"/>
      <c r="RI115" s="73"/>
      <c r="RJ115" s="73"/>
      <c r="RK115" s="73"/>
      <c r="RL115" s="73"/>
      <c r="RM115" s="73"/>
      <c r="RN115" s="73"/>
      <c r="RO115" s="73"/>
      <c r="RP115" s="73"/>
      <c r="RQ115" s="73"/>
      <c r="RR115" s="73"/>
      <c r="RS115" s="73"/>
      <c r="RT115" s="73"/>
      <c r="RU115" s="73"/>
      <c r="RV115" s="73"/>
      <c r="RW115" s="73"/>
      <c r="RX115" s="73"/>
      <c r="RY115" s="73"/>
      <c r="RZ115" s="73"/>
      <c r="SA115" s="73"/>
      <c r="SB115" s="73"/>
      <c r="SC115" s="73"/>
      <c r="SD115" s="73"/>
      <c r="SE115" s="73"/>
      <c r="SF115" s="73"/>
      <c r="SG115" s="73"/>
      <c r="SH115" s="73"/>
      <c r="SI115" s="73"/>
      <c r="SJ115" s="73"/>
      <c r="SK115" s="73"/>
      <c r="SL115" s="73"/>
      <c r="SM115" s="73"/>
      <c r="SN115" s="73"/>
      <c r="SO115" s="73"/>
      <c r="SP115" s="73"/>
      <c r="SQ115" s="73"/>
      <c r="SR115" s="73"/>
      <c r="SS115" s="73"/>
      <c r="ST115" s="73"/>
      <c r="SU115" s="73"/>
      <c r="SV115" s="73"/>
      <c r="SW115" s="73"/>
      <c r="SX115" s="73"/>
      <c r="SY115" s="73"/>
    </row>
    <row r="116" spans="1:519">
      <c r="A116" s="71" t="s">
        <v>201</v>
      </c>
      <c r="B116" s="72">
        <f t="shared" si="119"/>
        <v>0</v>
      </c>
      <c r="C116" s="72">
        <f t="shared" si="120"/>
        <v>0</v>
      </c>
      <c r="D116" s="72">
        <f t="shared" si="121"/>
        <v>0</v>
      </c>
      <c r="E116" s="72">
        <f t="shared" si="122"/>
        <v>0</v>
      </c>
      <c r="F116" s="72">
        <f t="shared" si="123"/>
        <v>0</v>
      </c>
      <c r="G116" s="72">
        <f t="shared" si="124"/>
        <v>0</v>
      </c>
      <c r="H116" s="72">
        <f t="shared" si="125"/>
        <v>0</v>
      </c>
      <c r="I116" s="72">
        <f t="shared" si="126"/>
        <v>0</v>
      </c>
      <c r="J116" s="72">
        <f t="shared" si="127"/>
        <v>0</v>
      </c>
      <c r="K116" s="72">
        <f t="shared" si="128"/>
        <v>0</v>
      </c>
      <c r="L116" s="72">
        <f t="shared" si="129"/>
        <v>0</v>
      </c>
      <c r="M116" s="72">
        <f t="shared" si="130"/>
        <v>0</v>
      </c>
      <c r="N116" s="72">
        <f t="shared" si="131"/>
        <v>0</v>
      </c>
      <c r="O116" s="72">
        <f t="shared" si="132"/>
        <v>0</v>
      </c>
      <c r="P116" s="72">
        <f t="shared" si="133"/>
        <v>0</v>
      </c>
      <c r="Q116" s="72">
        <f t="shared" si="134"/>
        <v>0</v>
      </c>
      <c r="R116" s="72">
        <f t="shared" si="135"/>
        <v>0</v>
      </c>
      <c r="S116" s="72">
        <f t="shared" si="136"/>
        <v>0</v>
      </c>
      <c r="T116" s="72">
        <f t="shared" si="137"/>
        <v>0</v>
      </c>
      <c r="U116" s="72">
        <f t="shared" si="138"/>
        <v>8.1098595000000002E-3</v>
      </c>
      <c r="V116" s="72">
        <f t="shared" si="139"/>
        <v>0</v>
      </c>
      <c r="W116" s="72">
        <f t="shared" si="140"/>
        <v>0</v>
      </c>
      <c r="X116" s="72">
        <f t="shared" si="141"/>
        <v>0</v>
      </c>
      <c r="Y116" s="72">
        <f t="shared" si="142"/>
        <v>0</v>
      </c>
      <c r="Z116" s="72">
        <f t="shared" si="143"/>
        <v>0</v>
      </c>
      <c r="AA116" s="72">
        <f t="shared" si="144"/>
        <v>0</v>
      </c>
      <c r="AB116" s="72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>
        <v>8.1098595000000007</v>
      </c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  <c r="MH116" s="73"/>
      <c r="MI116" s="73"/>
      <c r="MJ116" s="73"/>
      <c r="MK116" s="73"/>
      <c r="ML116" s="73"/>
      <c r="MM116" s="73"/>
      <c r="MN116" s="73"/>
      <c r="MO116" s="73"/>
      <c r="MP116" s="73"/>
      <c r="MQ116" s="73"/>
      <c r="MR116" s="73"/>
      <c r="MS116" s="73"/>
      <c r="MT116" s="73"/>
      <c r="MU116" s="73"/>
      <c r="MV116" s="73"/>
      <c r="MW116" s="73"/>
      <c r="MX116" s="73"/>
      <c r="MY116" s="73"/>
      <c r="MZ116" s="73"/>
      <c r="NA116" s="73"/>
      <c r="NB116" s="73"/>
      <c r="NC116" s="73"/>
      <c r="ND116" s="73"/>
      <c r="NE116" s="73"/>
      <c r="NF116" s="73"/>
      <c r="NG116" s="73"/>
      <c r="NH116" s="73"/>
      <c r="NI116" s="73"/>
      <c r="NJ116" s="73"/>
      <c r="NK116" s="73"/>
      <c r="NL116" s="73"/>
      <c r="NM116" s="73"/>
      <c r="NN116" s="73"/>
      <c r="NO116" s="73"/>
      <c r="NP116" s="73"/>
      <c r="NQ116" s="73"/>
      <c r="NR116" s="73"/>
      <c r="NS116" s="73"/>
      <c r="NT116" s="73"/>
      <c r="NU116" s="73"/>
      <c r="NV116" s="73"/>
      <c r="NW116" s="73"/>
      <c r="NX116" s="73"/>
      <c r="NY116" s="73"/>
      <c r="NZ116" s="73"/>
      <c r="OA116" s="73"/>
      <c r="OB116" s="73"/>
      <c r="OC116" s="73"/>
      <c r="OD116" s="73"/>
      <c r="OE116" s="73"/>
      <c r="OF116" s="73"/>
      <c r="OG116" s="73"/>
      <c r="OH116" s="73"/>
      <c r="OI116" s="73"/>
      <c r="OJ116" s="73"/>
      <c r="OK116" s="73"/>
      <c r="OL116" s="73"/>
      <c r="OM116" s="73"/>
      <c r="ON116" s="73"/>
      <c r="OO116" s="73"/>
      <c r="OP116" s="73"/>
      <c r="OQ116" s="73"/>
      <c r="OR116" s="73"/>
      <c r="OS116" s="73"/>
      <c r="OT116" s="73"/>
      <c r="OU116" s="73"/>
      <c r="OV116" s="73"/>
      <c r="OW116" s="73"/>
      <c r="OX116" s="73"/>
      <c r="OY116" s="73"/>
      <c r="OZ116" s="73"/>
      <c r="PA116" s="73"/>
      <c r="PB116" s="73"/>
      <c r="PC116" s="73"/>
      <c r="PD116" s="73"/>
      <c r="PE116" s="73"/>
      <c r="PF116" s="73"/>
      <c r="PG116" s="73"/>
      <c r="PH116" s="73"/>
      <c r="PI116" s="73"/>
      <c r="PJ116" s="73"/>
      <c r="PK116" s="73"/>
      <c r="PL116" s="73"/>
      <c r="PM116" s="73"/>
      <c r="PN116" s="73"/>
      <c r="PO116" s="73"/>
      <c r="PP116" s="73"/>
      <c r="PQ116" s="73"/>
      <c r="PR116" s="73"/>
      <c r="PS116" s="73"/>
      <c r="PT116" s="73"/>
      <c r="PU116" s="73"/>
      <c r="PV116" s="73"/>
      <c r="PW116" s="73"/>
      <c r="PX116" s="73"/>
      <c r="PY116" s="73"/>
      <c r="PZ116" s="73"/>
      <c r="QA116" s="73"/>
      <c r="QB116" s="73"/>
      <c r="QC116" s="73"/>
      <c r="QD116" s="73"/>
      <c r="QE116" s="73"/>
      <c r="QF116" s="73"/>
      <c r="QG116" s="73"/>
      <c r="QH116" s="73"/>
      <c r="QI116" s="73"/>
      <c r="QJ116" s="73"/>
      <c r="QK116" s="73"/>
      <c r="QL116" s="73"/>
      <c r="QM116" s="73"/>
      <c r="QN116" s="73"/>
      <c r="QO116" s="73"/>
      <c r="QP116" s="73"/>
      <c r="QQ116" s="73"/>
      <c r="QR116" s="73"/>
      <c r="QS116" s="73"/>
      <c r="QT116" s="73"/>
      <c r="QU116" s="73"/>
      <c r="QV116" s="73"/>
      <c r="QW116" s="73"/>
      <c r="QX116" s="73"/>
      <c r="QY116" s="73"/>
      <c r="QZ116" s="73"/>
      <c r="RA116" s="73"/>
      <c r="RB116" s="73"/>
      <c r="RC116" s="73"/>
      <c r="RD116" s="73"/>
      <c r="RE116" s="73"/>
      <c r="RF116" s="73"/>
      <c r="RG116" s="73"/>
      <c r="RH116" s="73"/>
      <c r="RI116" s="73"/>
      <c r="RJ116" s="73"/>
      <c r="RK116" s="73"/>
      <c r="RL116" s="73"/>
      <c r="RM116" s="73"/>
      <c r="RN116" s="73"/>
      <c r="RO116" s="73"/>
      <c r="RP116" s="73"/>
      <c r="RQ116" s="73"/>
      <c r="RR116" s="73"/>
      <c r="RS116" s="73"/>
      <c r="RT116" s="73"/>
      <c r="RU116" s="73"/>
      <c r="RV116" s="73"/>
      <c r="RW116" s="73"/>
      <c r="RX116" s="73"/>
      <c r="RY116" s="73"/>
      <c r="RZ116" s="73"/>
      <c r="SA116" s="73"/>
      <c r="SB116" s="73"/>
      <c r="SC116" s="73"/>
      <c r="SD116" s="73"/>
      <c r="SE116" s="73"/>
      <c r="SF116" s="73"/>
      <c r="SG116" s="73"/>
      <c r="SH116" s="73"/>
      <c r="SI116" s="73"/>
      <c r="SJ116" s="73"/>
      <c r="SK116" s="73"/>
      <c r="SL116" s="73"/>
      <c r="SM116" s="73"/>
      <c r="SN116" s="73"/>
      <c r="SO116" s="73"/>
      <c r="SP116" s="73"/>
      <c r="SQ116" s="73"/>
      <c r="SR116" s="73"/>
      <c r="SS116" s="73"/>
      <c r="ST116" s="73"/>
      <c r="SU116" s="73"/>
      <c r="SV116" s="73"/>
      <c r="SW116" s="73"/>
      <c r="SX116" s="73"/>
      <c r="SY116" s="73"/>
    </row>
    <row r="117" spans="1:519">
      <c r="A117" s="71" t="s">
        <v>202</v>
      </c>
      <c r="B117" s="72">
        <f t="shared" si="119"/>
        <v>4.9407153750000002E-2</v>
      </c>
      <c r="C117" s="72">
        <f t="shared" si="120"/>
        <v>17.793307320749999</v>
      </c>
      <c r="D117" s="72">
        <f t="shared" si="121"/>
        <v>59.034501814499997</v>
      </c>
      <c r="E117" s="72">
        <f t="shared" si="122"/>
        <v>32.366299665150002</v>
      </c>
      <c r="F117" s="72">
        <f t="shared" si="123"/>
        <v>4.3939494348750001</v>
      </c>
      <c r="G117" s="72">
        <f t="shared" si="124"/>
        <v>16.451046837000003</v>
      </c>
      <c r="H117" s="72">
        <f t="shared" si="125"/>
        <v>7.2816105723750004</v>
      </c>
      <c r="I117" s="72">
        <f t="shared" si="126"/>
        <v>0.48679628490000004</v>
      </c>
      <c r="J117" s="72">
        <f t="shared" si="127"/>
        <v>0.9852928137000001</v>
      </c>
      <c r="K117" s="72">
        <f t="shared" si="128"/>
        <v>0.40478434649999995</v>
      </c>
      <c r="L117" s="72">
        <f t="shared" si="129"/>
        <v>7.4231709257250005</v>
      </c>
      <c r="M117" s="72">
        <f t="shared" si="130"/>
        <v>0.17453519954999999</v>
      </c>
      <c r="N117" s="72">
        <f t="shared" si="131"/>
        <v>0.69253082257499998</v>
      </c>
      <c r="O117" s="72">
        <f t="shared" si="132"/>
        <v>7.2997002832499991</v>
      </c>
      <c r="P117" s="72">
        <f t="shared" si="133"/>
        <v>6.1599422038500009</v>
      </c>
      <c r="Q117" s="72">
        <f t="shared" si="134"/>
        <v>3.4749055122749994</v>
      </c>
      <c r="R117" s="72">
        <f t="shared" si="135"/>
        <v>0.44631785025000004</v>
      </c>
      <c r="S117" s="72">
        <f t="shared" si="136"/>
        <v>3.0650938402499999</v>
      </c>
      <c r="T117" s="72">
        <f t="shared" si="137"/>
        <v>1.2600989459999998</v>
      </c>
      <c r="U117" s="72">
        <f t="shared" si="138"/>
        <v>0.123045465375</v>
      </c>
      <c r="V117" s="72">
        <f t="shared" si="139"/>
        <v>0.38592695475000005</v>
      </c>
      <c r="W117" s="72">
        <f t="shared" si="140"/>
        <v>1.1132947417499997</v>
      </c>
      <c r="X117" s="72">
        <f t="shared" si="141"/>
        <v>3.3713788252499999</v>
      </c>
      <c r="Y117" s="72">
        <f t="shared" si="142"/>
        <v>12.8449938735</v>
      </c>
      <c r="Z117" s="72">
        <f t="shared" si="143"/>
        <v>0</v>
      </c>
      <c r="AA117" s="72">
        <f t="shared" si="144"/>
        <v>0</v>
      </c>
      <c r="AB117" s="72"/>
      <c r="AD117" s="73"/>
      <c r="AE117" s="73">
        <v>3.7006155000000001</v>
      </c>
      <c r="AF117" s="73">
        <v>3.4644059999999999</v>
      </c>
      <c r="AG117" s="73">
        <v>7.2437579999999997</v>
      </c>
      <c r="AH117" s="73">
        <v>7.1650214999999999</v>
      </c>
      <c r="AI117" s="73"/>
      <c r="AJ117" s="73">
        <v>3.4644059999999999</v>
      </c>
      <c r="AK117" s="73"/>
      <c r="AL117" s="73"/>
      <c r="AM117" s="73">
        <v>3.6218789999999998</v>
      </c>
      <c r="AN117" s="73">
        <v>6.8894437499999999</v>
      </c>
      <c r="AO117" s="73">
        <v>13.857623999999999</v>
      </c>
      <c r="AP117" s="73">
        <v>13.188363750000001</v>
      </c>
      <c r="AQ117" s="73">
        <v>7.0075485000000004</v>
      </c>
      <c r="AR117" s="73">
        <v>305.61572475000003</v>
      </c>
      <c r="AS117" s="73">
        <v>453.24666224999999</v>
      </c>
      <c r="AT117" s="73">
        <v>1403.4781125</v>
      </c>
      <c r="AU117" s="73">
        <v>3924.6602107500003</v>
      </c>
      <c r="AV117" s="73">
        <v>1264.50819</v>
      </c>
      <c r="AW117" s="73">
        <v>2.4014632499999999</v>
      </c>
      <c r="AX117" s="73">
        <v>987.7493925</v>
      </c>
      <c r="AY117" s="73">
        <v>1700.19661275</v>
      </c>
      <c r="AZ117" s="73">
        <v>2088.7218720000001</v>
      </c>
      <c r="BA117" s="73">
        <v>5642.5331677499998</v>
      </c>
      <c r="BB117" s="73">
        <v>4628.6432572499998</v>
      </c>
      <c r="BC117" s="73">
        <v>13741.999449749999</v>
      </c>
      <c r="BD117" s="73">
        <v>9053.9888714999997</v>
      </c>
      <c r="BE117" s="73">
        <v>10671.3940545</v>
      </c>
      <c r="BF117" s="73">
        <v>4531.0493655</v>
      </c>
      <c r="BG117" s="73">
        <v>6433.2051007500004</v>
      </c>
      <c r="BH117" s="73">
        <v>6767.5202797499996</v>
      </c>
      <c r="BI117" s="73">
        <v>3206.7014355000001</v>
      </c>
      <c r="BJ117" s="73"/>
      <c r="BK117" s="73"/>
      <c r="BL117" s="73"/>
      <c r="BM117" s="73"/>
      <c r="BN117" s="73">
        <v>2601.7767796499998</v>
      </c>
      <c r="BO117" s="73">
        <v>2164.5451214999998</v>
      </c>
      <c r="BP117" s="73">
        <v>9839.7004049999996</v>
      </c>
      <c r="BQ117" s="73">
        <v>11675.205693</v>
      </c>
      <c r="BR117" s="73">
        <v>2974.9799160000002</v>
      </c>
      <c r="BS117" s="73">
        <v>1833.3794025</v>
      </c>
      <c r="BT117" s="73"/>
      <c r="BU117" s="73">
        <v>1276.7123475000001</v>
      </c>
      <c r="BV117" s="73"/>
      <c r="BW117" s="73"/>
      <c r="BX117" s="73"/>
      <c r="BY117" s="73"/>
      <c r="BZ117" s="73"/>
      <c r="CA117" s="73">
        <v>1028.3774265</v>
      </c>
      <c r="CB117" s="73">
        <v>36.730577250000003</v>
      </c>
      <c r="CC117" s="73">
        <v>1041.80199975</v>
      </c>
      <c r="CD117" s="73"/>
      <c r="CE117" s="73"/>
      <c r="CF117" s="73"/>
      <c r="CG117" s="73">
        <v>9.8420624999999998E-2</v>
      </c>
      <c r="CH117" s="73">
        <v>2251.8638999999998</v>
      </c>
      <c r="CI117" s="73"/>
      <c r="CJ117" s="73"/>
      <c r="CK117" s="73">
        <v>35.077110750000003</v>
      </c>
      <c r="CL117" s="73">
        <v>1679.5282815</v>
      </c>
      <c r="CM117" s="73">
        <v>2358.158175</v>
      </c>
      <c r="CN117" s="73">
        <v>1086.9573825</v>
      </c>
      <c r="CO117" s="73">
        <v>2381.779125</v>
      </c>
      <c r="CP117" s="73">
        <v>2165.2537499999999</v>
      </c>
      <c r="CQ117" s="73"/>
      <c r="CR117" s="73">
        <v>496.00058174999998</v>
      </c>
      <c r="CS117" s="73"/>
      <c r="CT117" s="73">
        <v>629.22273974999996</v>
      </c>
      <c r="CU117" s="73"/>
      <c r="CV117" s="73">
        <v>2512.5998197499998</v>
      </c>
      <c r="CW117" s="73">
        <v>3141.5469817500002</v>
      </c>
      <c r="CX117" s="73">
        <v>3936.8250000000003</v>
      </c>
      <c r="CY117" s="73">
        <v>331.50822277500004</v>
      </c>
      <c r="CZ117" s="73">
        <v>0.81098595000000007</v>
      </c>
      <c r="DA117" s="73">
        <v>2792.6419292999999</v>
      </c>
      <c r="DB117" s="73"/>
      <c r="DC117" s="73"/>
      <c r="DD117" s="73"/>
      <c r="DE117" s="73">
        <v>0.79917547500000008</v>
      </c>
      <c r="DF117" s="73">
        <v>0.83460689999999993</v>
      </c>
      <c r="DG117" s="73">
        <v>3.4368482249999999</v>
      </c>
      <c r="DH117" s="73"/>
      <c r="DI117" s="73">
        <v>214.75380375</v>
      </c>
      <c r="DJ117" s="73"/>
      <c r="DK117" s="73">
        <v>394.11555075000001</v>
      </c>
      <c r="DL117" s="73">
        <v>1.6259087249999999</v>
      </c>
      <c r="DM117" s="73"/>
      <c r="DN117" s="73">
        <v>0.73224945000000008</v>
      </c>
      <c r="DO117" s="73"/>
      <c r="DP117" s="73">
        <v>0.76374405000000001</v>
      </c>
      <c r="DQ117" s="73">
        <v>0.72831262500000005</v>
      </c>
      <c r="DR117" s="73"/>
      <c r="DS117" s="73">
        <v>1.5274881</v>
      </c>
      <c r="DT117" s="73">
        <v>87.303031199999992</v>
      </c>
      <c r="DU117" s="73"/>
      <c r="DV117" s="73">
        <v>0.45273487499999998</v>
      </c>
      <c r="DW117" s="73">
        <v>622.00653952499999</v>
      </c>
      <c r="DX117" s="73">
        <v>207.43918289999999</v>
      </c>
      <c r="DY117" s="73">
        <v>0.59839739999999997</v>
      </c>
      <c r="DZ117" s="73">
        <v>0.76374405000000001</v>
      </c>
      <c r="EA117" s="73">
        <v>1.1692370249999999</v>
      </c>
      <c r="EB117" s="73"/>
      <c r="EC117" s="73">
        <v>1.58260365</v>
      </c>
      <c r="ED117" s="73">
        <v>2.4605156250000002</v>
      </c>
      <c r="EE117" s="73">
        <v>1.57473</v>
      </c>
      <c r="EF117" s="73">
        <v>146.33178525</v>
      </c>
      <c r="EG117" s="73">
        <v>0.91334340000000003</v>
      </c>
      <c r="EH117" s="73">
        <v>2.3857159500000003</v>
      </c>
      <c r="EI117" s="73"/>
      <c r="EJ117" s="73">
        <v>1.70858205</v>
      </c>
      <c r="EK117" s="73">
        <v>191.18009565</v>
      </c>
      <c r="EL117" s="73">
        <v>0.59052375000000001</v>
      </c>
      <c r="EM117" s="73"/>
      <c r="EN117" s="73">
        <v>0.54328185000000007</v>
      </c>
      <c r="EO117" s="73">
        <v>0.75587039999999994</v>
      </c>
      <c r="EP117" s="73">
        <v>0.85822785000000001</v>
      </c>
      <c r="EQ117" s="73">
        <v>1.28340495</v>
      </c>
      <c r="ER117" s="73">
        <v>204.72277364999999</v>
      </c>
      <c r="ES117" s="73">
        <v>0.75587039999999994</v>
      </c>
      <c r="ET117" s="73">
        <v>0.63382882500000004</v>
      </c>
      <c r="EU117" s="73">
        <v>4.3305075000000004</v>
      </c>
      <c r="EV117" s="73">
        <v>1.8148763250000002</v>
      </c>
      <c r="EW117" s="73">
        <v>6654.1279092750001</v>
      </c>
      <c r="EX117" s="73"/>
      <c r="EY117" s="73">
        <v>1.417257</v>
      </c>
      <c r="EZ117" s="73">
        <v>0.75587039999999994</v>
      </c>
      <c r="FA117" s="73"/>
      <c r="FB117" s="73">
        <v>4.7241899999999996E-2</v>
      </c>
      <c r="FC117" s="73"/>
      <c r="FD117" s="73">
        <v>754.72872074999998</v>
      </c>
      <c r="FE117" s="73">
        <v>5.3147137500000001</v>
      </c>
      <c r="FF117" s="73">
        <v>1.5747300000000002E-2</v>
      </c>
      <c r="FG117" s="73">
        <v>1.6928347500000001</v>
      </c>
      <c r="FH117" s="73"/>
      <c r="FI117" s="73"/>
      <c r="FJ117" s="73"/>
      <c r="FK117" s="73"/>
      <c r="FL117" s="73"/>
      <c r="FM117" s="73"/>
      <c r="FN117" s="73">
        <v>41.376030749999998</v>
      </c>
      <c r="FO117" s="73">
        <v>3.9368250000000002</v>
      </c>
      <c r="FP117" s="73">
        <v>97.987574249999994</v>
      </c>
      <c r="FQ117" s="73">
        <v>29.526187499999999</v>
      </c>
      <c r="FR117" s="73"/>
      <c r="FS117" s="73">
        <v>0.16140982499999998</v>
      </c>
      <c r="FT117" s="73"/>
      <c r="FU117" s="73"/>
      <c r="FV117" s="73">
        <v>212.43107700000002</v>
      </c>
      <c r="FW117" s="73"/>
      <c r="FX117" s="73"/>
      <c r="FY117" s="73">
        <v>7.4799674999999999</v>
      </c>
      <c r="FZ117" s="73"/>
      <c r="GA117" s="73">
        <v>79.917547499999998</v>
      </c>
      <c r="GB117" s="73">
        <v>35.588898</v>
      </c>
      <c r="GC117" s="73">
        <v>356.95192274999999</v>
      </c>
      <c r="GD117" s="73">
        <v>80.468703000000005</v>
      </c>
      <c r="GE117" s="73">
        <v>25.707467250000001</v>
      </c>
      <c r="GF117" s="73">
        <v>17.440134749999999</v>
      </c>
      <c r="GG117" s="73">
        <v>7.8342817499999997</v>
      </c>
      <c r="GH117" s="73">
        <v>835.74857925000003</v>
      </c>
      <c r="GI117" s="73">
        <v>5687.7279187499998</v>
      </c>
      <c r="GJ117" s="73">
        <v>180.03100725000002</v>
      </c>
      <c r="GK117" s="73">
        <v>50.666937750000002</v>
      </c>
      <c r="GL117" s="73">
        <v>40.864243500000001</v>
      </c>
      <c r="GM117" s="73">
        <v>205.974684</v>
      </c>
      <c r="GN117" s="73">
        <v>43.620021000000001</v>
      </c>
      <c r="GO117" s="73">
        <v>123.616305</v>
      </c>
      <c r="GP117" s="73">
        <v>293.057253</v>
      </c>
      <c r="GQ117" s="73">
        <v>810.00174375000006</v>
      </c>
      <c r="GR117" s="73">
        <v>544.30542449999996</v>
      </c>
      <c r="GS117" s="73">
        <v>301.20648075000003</v>
      </c>
      <c r="GT117" s="73">
        <v>622.53013725000005</v>
      </c>
      <c r="GU117" s="73">
        <v>638.71048800000005</v>
      </c>
      <c r="GV117" s="73">
        <v>280.18383525000002</v>
      </c>
      <c r="GW117" s="73">
        <v>325.96123634999998</v>
      </c>
      <c r="GX117" s="73">
        <v>161.92161225000001</v>
      </c>
      <c r="GY117" s="73">
        <v>109.443735</v>
      </c>
      <c r="GZ117" s="73">
        <v>137.90697975</v>
      </c>
      <c r="HA117" s="73">
        <v>1934.7132779999999</v>
      </c>
      <c r="HB117" s="73">
        <v>127.51376175</v>
      </c>
      <c r="HC117" s="73">
        <v>11.298687750000001</v>
      </c>
      <c r="HD117" s="73">
        <v>25.943676750000002</v>
      </c>
      <c r="HE117" s="73">
        <v>8.2673325000000002</v>
      </c>
      <c r="HF117" s="73">
        <v>18.5030775</v>
      </c>
      <c r="HG117" s="73">
        <v>61.06015575</v>
      </c>
      <c r="HH117" s="73">
        <v>175.34618549999999</v>
      </c>
      <c r="HI117" s="73">
        <v>40.509929249999999</v>
      </c>
      <c r="HJ117" s="73">
        <v>20.235280500000002</v>
      </c>
      <c r="HK117" s="73"/>
      <c r="HL117" s="73">
        <v>2661.01812225</v>
      </c>
      <c r="HM117" s="73">
        <v>325.20930277499997</v>
      </c>
      <c r="HN117" s="73">
        <v>192.07769175000001</v>
      </c>
      <c r="HO117" s="73">
        <v>39.368250000000003</v>
      </c>
      <c r="HP117" s="73">
        <v>20.58959475</v>
      </c>
      <c r="HQ117" s="73"/>
      <c r="HR117" s="73"/>
      <c r="HS117" s="73">
        <v>44.525490750000003</v>
      </c>
      <c r="HT117" s="73"/>
      <c r="HU117" s="73"/>
      <c r="HV117" s="73"/>
      <c r="HW117" s="73">
        <v>41.966554500000001</v>
      </c>
      <c r="HX117" s="73">
        <v>49.761468000000001</v>
      </c>
      <c r="HY117" s="73">
        <v>58.028800500000003</v>
      </c>
      <c r="HZ117" s="73">
        <v>42.202764000000002</v>
      </c>
      <c r="IA117" s="73">
        <v>2369.4568627499998</v>
      </c>
      <c r="IB117" s="73">
        <v>86.492045250000004</v>
      </c>
      <c r="IC117" s="73">
        <v>46.808849250000002</v>
      </c>
      <c r="ID117" s="73">
        <v>27.990825749999999</v>
      </c>
      <c r="IE117" s="73">
        <v>78.185344499999999</v>
      </c>
      <c r="IF117" s="73">
        <v>76.413773250000006</v>
      </c>
      <c r="IG117" s="73">
        <v>69.012542249999996</v>
      </c>
      <c r="IH117" s="73">
        <v>88.066775250000006</v>
      </c>
      <c r="II117" s="73">
        <v>90.507606749999994</v>
      </c>
      <c r="IJ117" s="73">
        <v>53.501451750000001</v>
      </c>
      <c r="IK117" s="73">
        <v>36.4549995</v>
      </c>
      <c r="IL117" s="73">
        <v>10.35384975</v>
      </c>
      <c r="IM117" s="73">
        <v>18.62118225</v>
      </c>
      <c r="IN117" s="73">
        <v>1041.9201045</v>
      </c>
      <c r="IO117" s="73">
        <v>19.999071000000001</v>
      </c>
      <c r="IP117" s="73">
        <v>69.327488250000002</v>
      </c>
      <c r="IQ117" s="73"/>
      <c r="IR117" s="73"/>
      <c r="IS117" s="73">
        <v>71.532110250000002</v>
      </c>
      <c r="IT117" s="73">
        <v>28.345140000000001</v>
      </c>
      <c r="IU117" s="73"/>
      <c r="IV117" s="73"/>
      <c r="IW117" s="73"/>
      <c r="IX117" s="73"/>
      <c r="IY117" s="73">
        <v>44.702647874999997</v>
      </c>
      <c r="IZ117" s="73"/>
      <c r="JA117" s="73"/>
      <c r="JB117" s="73">
        <v>45.312855749999997</v>
      </c>
      <c r="JC117" s="73">
        <v>16.652769750000001</v>
      </c>
      <c r="JD117" s="73">
        <v>16.377192000000001</v>
      </c>
      <c r="JE117" s="73"/>
      <c r="JF117" s="73"/>
      <c r="JG117" s="73"/>
      <c r="JH117" s="73"/>
      <c r="JI117" s="73"/>
      <c r="JJ117" s="73">
        <v>16.849610999999999</v>
      </c>
      <c r="JK117" s="73">
        <v>22.79421675</v>
      </c>
      <c r="JL117" s="73">
        <v>28.187667000000001</v>
      </c>
      <c r="JM117" s="73">
        <v>47.596214250000003</v>
      </c>
      <c r="JN117" s="73"/>
      <c r="JO117" s="73">
        <v>110.15236350000001</v>
      </c>
      <c r="JP117" s="73">
        <v>35.746371000000003</v>
      </c>
      <c r="JQ117" s="73">
        <v>11.77110675</v>
      </c>
      <c r="JR117" s="73">
        <v>12.32226225</v>
      </c>
      <c r="JS117" s="73">
        <v>22.558007249999999</v>
      </c>
      <c r="JT117" s="73">
        <v>29.132504999999998</v>
      </c>
      <c r="JU117" s="73">
        <v>48.816630000000004</v>
      </c>
      <c r="JV117" s="73"/>
      <c r="JW117" s="73">
        <v>185.22761625000001</v>
      </c>
      <c r="JX117" s="73">
        <v>65.469399749999994</v>
      </c>
      <c r="JY117" s="73">
        <v>93.932644499999995</v>
      </c>
      <c r="JZ117" s="73"/>
      <c r="KA117" s="73">
        <v>11.219951249999999</v>
      </c>
      <c r="KB117" s="73">
        <v>13.818255750000001</v>
      </c>
      <c r="KC117" s="73">
        <v>10.826268750000001</v>
      </c>
      <c r="KD117" s="73">
        <v>692.84183174999998</v>
      </c>
      <c r="KE117" s="73">
        <v>27.51840675</v>
      </c>
      <c r="KF117" s="73"/>
      <c r="KG117" s="73">
        <v>12.440367</v>
      </c>
      <c r="KH117" s="73">
        <v>12.59784</v>
      </c>
      <c r="KI117" s="73">
        <v>11.810475</v>
      </c>
      <c r="KJ117" s="73"/>
      <c r="KK117" s="73">
        <v>24.172105500000001</v>
      </c>
      <c r="KL117" s="73"/>
      <c r="KM117" s="73">
        <v>27.83335275</v>
      </c>
      <c r="KN117" s="73">
        <v>1.417257</v>
      </c>
      <c r="KO117" s="73">
        <v>996.01672499999995</v>
      </c>
      <c r="KP117" s="73"/>
      <c r="KQ117" s="73">
        <v>142.1193825</v>
      </c>
      <c r="KR117" s="73">
        <v>2031.3623317500001</v>
      </c>
      <c r="KS117" s="73">
        <v>124.04935575</v>
      </c>
      <c r="KT117" s="73">
        <v>501.43340024999998</v>
      </c>
      <c r="KU117" s="73">
        <v>279.63267975000002</v>
      </c>
      <c r="KV117" s="73">
        <v>325.18174499999998</v>
      </c>
      <c r="KW117" s="73">
        <v>195.270456825</v>
      </c>
      <c r="KX117" s="73">
        <v>2965.8819134250002</v>
      </c>
      <c r="KY117" s="73">
        <v>5393.9620372500003</v>
      </c>
      <c r="KZ117" s="73">
        <v>2725.03089675</v>
      </c>
      <c r="LA117" s="73">
        <v>143.93032199999999</v>
      </c>
      <c r="LB117" s="73">
        <v>84.838578749999996</v>
      </c>
      <c r="LC117" s="73">
        <v>117.51422624999999</v>
      </c>
      <c r="LD117" s="73">
        <v>112.31761725</v>
      </c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73"/>
      <c r="MQ117" s="73"/>
      <c r="MR117" s="73"/>
      <c r="MS117" s="73"/>
      <c r="MT117" s="73"/>
      <c r="MU117" s="73"/>
      <c r="MV117" s="73"/>
      <c r="MW117" s="73"/>
      <c r="MX117" s="73"/>
      <c r="MY117" s="73"/>
      <c r="MZ117" s="73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73"/>
      <c r="OR117" s="73"/>
      <c r="OS117" s="73"/>
      <c r="OT117" s="73"/>
      <c r="OU117" s="73"/>
      <c r="OV117" s="73"/>
      <c r="OW117" s="73"/>
      <c r="OX117" s="73"/>
      <c r="OY117" s="73"/>
      <c r="OZ117" s="73"/>
      <c r="PA117" s="73"/>
      <c r="PB117" s="73"/>
      <c r="PC117" s="73"/>
      <c r="PD117" s="73"/>
      <c r="PE117" s="73"/>
      <c r="PF117" s="73"/>
      <c r="PG117" s="73"/>
      <c r="PH117" s="73"/>
      <c r="PI117" s="73"/>
      <c r="PJ117" s="73"/>
      <c r="PK117" s="73"/>
      <c r="PL117" s="73"/>
      <c r="PM117" s="73"/>
      <c r="PN117" s="73"/>
      <c r="PO117" s="73"/>
      <c r="PP117" s="73"/>
      <c r="PQ117" s="73"/>
      <c r="PR117" s="73"/>
      <c r="PS117" s="73"/>
      <c r="PT117" s="73"/>
      <c r="PU117" s="73"/>
      <c r="PV117" s="73"/>
      <c r="PW117" s="73"/>
      <c r="PX117" s="73"/>
      <c r="PY117" s="73"/>
      <c r="PZ117" s="73"/>
      <c r="QA117" s="73"/>
      <c r="QB117" s="73"/>
      <c r="QC117" s="73"/>
      <c r="QD117" s="73"/>
      <c r="QE117" s="73"/>
      <c r="QF117" s="73"/>
      <c r="QG117" s="73"/>
      <c r="QH117" s="73"/>
      <c r="QI117" s="73"/>
      <c r="QJ117" s="73"/>
      <c r="QK117" s="73"/>
      <c r="QL117" s="73"/>
      <c r="QM117" s="73"/>
      <c r="QN117" s="73"/>
      <c r="QO117" s="73"/>
      <c r="QP117" s="73"/>
      <c r="QQ117" s="73"/>
      <c r="QR117" s="73"/>
      <c r="QS117" s="73"/>
      <c r="QT117" s="73"/>
      <c r="QU117" s="73"/>
      <c r="QV117" s="73"/>
      <c r="QW117" s="73"/>
      <c r="QX117" s="73"/>
      <c r="QY117" s="73"/>
      <c r="QZ117" s="73"/>
      <c r="RA117" s="73"/>
      <c r="RB117" s="73"/>
      <c r="RC117" s="73"/>
      <c r="RD117" s="73"/>
      <c r="RE117" s="73"/>
      <c r="RF117" s="73"/>
      <c r="RG117" s="73"/>
      <c r="RH117" s="73"/>
      <c r="RI117" s="73"/>
      <c r="RJ117" s="73"/>
      <c r="RK117" s="73"/>
      <c r="RL117" s="73"/>
      <c r="RM117" s="73"/>
      <c r="RN117" s="73"/>
      <c r="RO117" s="73"/>
      <c r="RP117" s="73"/>
      <c r="RQ117" s="73"/>
      <c r="RR117" s="73"/>
      <c r="RS117" s="73"/>
      <c r="RT117" s="73"/>
      <c r="RU117" s="73"/>
      <c r="RV117" s="73"/>
      <c r="RW117" s="73"/>
      <c r="RX117" s="73"/>
      <c r="RY117" s="73"/>
      <c r="RZ117" s="73"/>
      <c r="SA117" s="73"/>
      <c r="SB117" s="73"/>
      <c r="SC117" s="73"/>
      <c r="SD117" s="73"/>
      <c r="SE117" s="73"/>
      <c r="SF117" s="73"/>
      <c r="SG117" s="73"/>
      <c r="SH117" s="73"/>
      <c r="SI117" s="73"/>
      <c r="SJ117" s="73"/>
      <c r="SK117" s="73"/>
      <c r="SL117" s="73"/>
      <c r="SM117" s="73"/>
      <c r="SN117" s="73"/>
      <c r="SO117" s="73"/>
      <c r="SP117" s="73"/>
      <c r="SQ117" s="73"/>
      <c r="SR117" s="73"/>
      <c r="SS117" s="73"/>
      <c r="ST117" s="73"/>
      <c r="SU117" s="73"/>
      <c r="SV117" s="73"/>
      <c r="SW117" s="73"/>
      <c r="SX117" s="73"/>
      <c r="SY117" s="73"/>
    </row>
    <row r="118" spans="1:519">
      <c r="A118" s="71" t="s">
        <v>203</v>
      </c>
      <c r="B118" s="72">
        <f t="shared" si="119"/>
        <v>0</v>
      </c>
      <c r="C118" s="72">
        <f t="shared" si="120"/>
        <v>0</v>
      </c>
      <c r="D118" s="72">
        <f t="shared" si="121"/>
        <v>0</v>
      </c>
      <c r="E118" s="72">
        <f t="shared" si="122"/>
        <v>0</v>
      </c>
      <c r="F118" s="72">
        <f t="shared" si="123"/>
        <v>0</v>
      </c>
      <c r="G118" s="72">
        <f t="shared" si="124"/>
        <v>0</v>
      </c>
      <c r="H118" s="72">
        <f t="shared" si="125"/>
        <v>0</v>
      </c>
      <c r="I118" s="72">
        <f t="shared" si="126"/>
        <v>0</v>
      </c>
      <c r="J118" s="72">
        <f t="shared" si="127"/>
        <v>0</v>
      </c>
      <c r="K118" s="72">
        <f t="shared" si="128"/>
        <v>0</v>
      </c>
      <c r="L118" s="72">
        <f t="shared" si="129"/>
        <v>0</v>
      </c>
      <c r="M118" s="72">
        <f t="shared" si="130"/>
        <v>0</v>
      </c>
      <c r="N118" s="72">
        <f t="shared" si="131"/>
        <v>0</v>
      </c>
      <c r="O118" s="72">
        <f t="shared" si="132"/>
        <v>0</v>
      </c>
      <c r="P118" s="72">
        <f t="shared" si="133"/>
        <v>0</v>
      </c>
      <c r="Q118" s="72">
        <f t="shared" si="134"/>
        <v>0</v>
      </c>
      <c r="R118" s="72">
        <f t="shared" si="135"/>
        <v>0</v>
      </c>
      <c r="S118" s="72">
        <f t="shared" si="136"/>
        <v>0</v>
      </c>
      <c r="T118" s="72">
        <f t="shared" si="137"/>
        <v>0</v>
      </c>
      <c r="U118" s="72">
        <f t="shared" si="138"/>
        <v>0</v>
      </c>
      <c r="V118" s="72">
        <f t="shared" si="139"/>
        <v>0</v>
      </c>
      <c r="W118" s="72">
        <f t="shared" si="140"/>
        <v>0</v>
      </c>
      <c r="X118" s="72">
        <f t="shared" si="141"/>
        <v>0</v>
      </c>
      <c r="Y118" s="72">
        <f t="shared" si="142"/>
        <v>0</v>
      </c>
      <c r="Z118" s="72">
        <f t="shared" si="143"/>
        <v>0</v>
      </c>
      <c r="AA118" s="72">
        <f t="shared" si="144"/>
        <v>0</v>
      </c>
      <c r="AB118" s="72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  <c r="MH118" s="73"/>
      <c r="MI118" s="73"/>
      <c r="MJ118" s="73"/>
      <c r="MK118" s="73"/>
      <c r="ML118" s="73"/>
      <c r="MM118" s="73"/>
      <c r="MN118" s="73"/>
      <c r="MO118" s="73"/>
      <c r="MP118" s="73"/>
      <c r="MQ118" s="73"/>
      <c r="MR118" s="73"/>
      <c r="MS118" s="73"/>
      <c r="MT118" s="73"/>
      <c r="MU118" s="73"/>
      <c r="MV118" s="73"/>
      <c r="MW118" s="73"/>
      <c r="MX118" s="73"/>
      <c r="MY118" s="73"/>
      <c r="MZ118" s="73"/>
      <c r="NA118" s="73"/>
      <c r="NB118" s="73"/>
      <c r="NC118" s="73"/>
      <c r="ND118" s="73"/>
      <c r="NE118" s="73"/>
      <c r="NF118" s="73"/>
      <c r="NG118" s="73"/>
      <c r="NH118" s="73"/>
      <c r="NI118" s="73"/>
      <c r="NJ118" s="73"/>
      <c r="NK118" s="73"/>
      <c r="NL118" s="73"/>
      <c r="NM118" s="73"/>
      <c r="NN118" s="73"/>
      <c r="NO118" s="73"/>
      <c r="NP118" s="73"/>
      <c r="NQ118" s="73"/>
      <c r="NR118" s="73"/>
      <c r="NS118" s="73"/>
      <c r="NT118" s="73"/>
      <c r="NU118" s="73"/>
      <c r="NV118" s="73"/>
      <c r="NW118" s="73"/>
      <c r="NX118" s="73"/>
      <c r="NY118" s="73"/>
      <c r="NZ118" s="73"/>
      <c r="OA118" s="73"/>
      <c r="OB118" s="73"/>
      <c r="OC118" s="73"/>
      <c r="OD118" s="73"/>
      <c r="OE118" s="73"/>
      <c r="OF118" s="73"/>
      <c r="OG118" s="73"/>
      <c r="OH118" s="73"/>
      <c r="OI118" s="73"/>
      <c r="OJ118" s="73"/>
      <c r="OK118" s="73"/>
      <c r="OL118" s="73"/>
      <c r="OM118" s="73"/>
      <c r="ON118" s="73"/>
      <c r="OO118" s="73"/>
      <c r="OP118" s="73"/>
      <c r="OQ118" s="73"/>
      <c r="OR118" s="73"/>
      <c r="OS118" s="73"/>
      <c r="OT118" s="73"/>
      <c r="OU118" s="73"/>
      <c r="OV118" s="73"/>
      <c r="OW118" s="73"/>
      <c r="OX118" s="73"/>
      <c r="OY118" s="73"/>
      <c r="OZ118" s="73"/>
      <c r="PA118" s="73"/>
      <c r="PB118" s="73"/>
      <c r="PC118" s="73"/>
      <c r="PD118" s="73"/>
      <c r="PE118" s="73"/>
      <c r="PF118" s="73"/>
      <c r="PG118" s="73"/>
      <c r="PH118" s="73"/>
      <c r="PI118" s="73"/>
      <c r="PJ118" s="73"/>
      <c r="PK118" s="73"/>
      <c r="PL118" s="73"/>
      <c r="PM118" s="73"/>
      <c r="PN118" s="73"/>
      <c r="PO118" s="73"/>
      <c r="PP118" s="73"/>
      <c r="PQ118" s="73"/>
      <c r="PR118" s="73"/>
      <c r="PS118" s="73"/>
      <c r="PT118" s="73"/>
      <c r="PU118" s="73"/>
      <c r="PV118" s="73"/>
      <c r="PW118" s="73"/>
      <c r="PX118" s="73"/>
      <c r="PY118" s="73"/>
      <c r="PZ118" s="73"/>
      <c r="QA118" s="73"/>
      <c r="QB118" s="73"/>
      <c r="QC118" s="73"/>
      <c r="QD118" s="73"/>
      <c r="QE118" s="73"/>
      <c r="QF118" s="73"/>
      <c r="QG118" s="73"/>
      <c r="QH118" s="73"/>
      <c r="QI118" s="73"/>
      <c r="QJ118" s="73"/>
      <c r="QK118" s="73"/>
      <c r="QL118" s="73"/>
      <c r="QM118" s="73"/>
      <c r="QN118" s="73"/>
      <c r="QO118" s="73"/>
      <c r="QP118" s="73"/>
      <c r="QQ118" s="73"/>
      <c r="QR118" s="73"/>
      <c r="QS118" s="73"/>
      <c r="QT118" s="73"/>
      <c r="QU118" s="73"/>
      <c r="QV118" s="73"/>
      <c r="QW118" s="73"/>
      <c r="QX118" s="73"/>
      <c r="QY118" s="73"/>
      <c r="QZ118" s="73"/>
      <c r="RA118" s="73"/>
      <c r="RB118" s="73"/>
      <c r="RC118" s="73"/>
      <c r="RD118" s="73"/>
      <c r="RE118" s="73"/>
      <c r="RF118" s="73"/>
      <c r="RG118" s="73"/>
      <c r="RH118" s="73"/>
      <c r="RI118" s="73"/>
      <c r="RJ118" s="73"/>
      <c r="RK118" s="73"/>
      <c r="RL118" s="73"/>
      <c r="RM118" s="73"/>
      <c r="RN118" s="73"/>
      <c r="RO118" s="73"/>
      <c r="RP118" s="73"/>
      <c r="RQ118" s="73"/>
      <c r="RR118" s="73"/>
      <c r="RS118" s="73"/>
      <c r="RT118" s="73"/>
      <c r="RU118" s="73"/>
      <c r="RV118" s="73"/>
      <c r="RW118" s="73"/>
      <c r="RX118" s="73"/>
      <c r="RY118" s="73"/>
      <c r="RZ118" s="73"/>
      <c r="SA118" s="73"/>
      <c r="SB118" s="73"/>
      <c r="SC118" s="73"/>
      <c r="SD118" s="73"/>
      <c r="SE118" s="73"/>
      <c r="SF118" s="73"/>
      <c r="SG118" s="73"/>
      <c r="SH118" s="73"/>
      <c r="SI118" s="73"/>
      <c r="SJ118" s="73"/>
      <c r="SK118" s="73"/>
      <c r="SL118" s="73"/>
      <c r="SM118" s="73"/>
      <c r="SN118" s="73"/>
      <c r="SO118" s="73"/>
      <c r="SP118" s="73"/>
      <c r="SQ118" s="73"/>
      <c r="SR118" s="73"/>
      <c r="SS118" s="73"/>
      <c r="ST118" s="73"/>
      <c r="SU118" s="73"/>
      <c r="SV118" s="73"/>
      <c r="SW118" s="73"/>
      <c r="SX118" s="73"/>
      <c r="SY118" s="73"/>
    </row>
    <row r="119" spans="1:519">
      <c r="A119" s="71" t="s">
        <v>204</v>
      </c>
      <c r="B119" s="72">
        <f t="shared" si="119"/>
        <v>0</v>
      </c>
      <c r="C119" s="72">
        <f t="shared" si="120"/>
        <v>0</v>
      </c>
      <c r="D119" s="72">
        <f t="shared" si="121"/>
        <v>0</v>
      </c>
      <c r="E119" s="72">
        <f t="shared" si="122"/>
        <v>0</v>
      </c>
      <c r="F119" s="72">
        <f t="shared" si="123"/>
        <v>0</v>
      </c>
      <c r="G119" s="72">
        <f t="shared" si="124"/>
        <v>0</v>
      </c>
      <c r="H119" s="72">
        <f t="shared" si="125"/>
        <v>0</v>
      </c>
      <c r="I119" s="72">
        <f t="shared" si="126"/>
        <v>0</v>
      </c>
      <c r="J119" s="72">
        <f t="shared" si="127"/>
        <v>0</v>
      </c>
      <c r="K119" s="72">
        <f t="shared" si="128"/>
        <v>0</v>
      </c>
      <c r="L119" s="72">
        <f t="shared" si="129"/>
        <v>0</v>
      </c>
      <c r="M119" s="72">
        <f t="shared" si="130"/>
        <v>0</v>
      </c>
      <c r="N119" s="72">
        <f t="shared" si="131"/>
        <v>0</v>
      </c>
      <c r="O119" s="72">
        <f t="shared" si="132"/>
        <v>0</v>
      </c>
      <c r="P119" s="72">
        <f t="shared" si="133"/>
        <v>0</v>
      </c>
      <c r="Q119" s="72">
        <f t="shared" si="134"/>
        <v>0</v>
      </c>
      <c r="R119" s="72">
        <f t="shared" si="135"/>
        <v>0</v>
      </c>
      <c r="S119" s="72">
        <f t="shared" si="136"/>
        <v>0</v>
      </c>
      <c r="T119" s="72">
        <f t="shared" si="137"/>
        <v>0</v>
      </c>
      <c r="U119" s="72">
        <f t="shared" si="138"/>
        <v>0</v>
      </c>
      <c r="V119" s="72">
        <f t="shared" si="139"/>
        <v>0</v>
      </c>
      <c r="W119" s="72">
        <f t="shared" si="140"/>
        <v>0</v>
      </c>
      <c r="X119" s="72">
        <f t="shared" si="141"/>
        <v>0</v>
      </c>
      <c r="Y119" s="72">
        <f t="shared" si="142"/>
        <v>0</v>
      </c>
      <c r="Z119" s="72">
        <f t="shared" si="143"/>
        <v>0</v>
      </c>
      <c r="AA119" s="72">
        <f t="shared" si="144"/>
        <v>0</v>
      </c>
      <c r="AB119" s="72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73"/>
      <c r="MQ119" s="73"/>
      <c r="MR119" s="73"/>
      <c r="MS119" s="73"/>
      <c r="MT119" s="73"/>
      <c r="MU119" s="73"/>
      <c r="MV119" s="73"/>
      <c r="MW119" s="73"/>
      <c r="MX119" s="73"/>
      <c r="MY119" s="73"/>
      <c r="MZ119" s="73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73"/>
      <c r="OR119" s="73"/>
      <c r="OS119" s="73"/>
      <c r="OT119" s="73"/>
      <c r="OU119" s="73"/>
      <c r="OV119" s="73"/>
      <c r="OW119" s="73"/>
      <c r="OX119" s="73"/>
      <c r="OY119" s="73"/>
      <c r="OZ119" s="73"/>
      <c r="PA119" s="73"/>
      <c r="PB119" s="73"/>
      <c r="PC119" s="73"/>
      <c r="PD119" s="73"/>
      <c r="PE119" s="73"/>
      <c r="PF119" s="73"/>
      <c r="PG119" s="73"/>
      <c r="PH119" s="73"/>
      <c r="PI119" s="73"/>
      <c r="PJ119" s="73"/>
      <c r="PK119" s="73"/>
      <c r="PL119" s="73"/>
      <c r="PM119" s="73"/>
      <c r="PN119" s="73"/>
      <c r="PO119" s="73"/>
      <c r="PP119" s="73"/>
      <c r="PQ119" s="73"/>
      <c r="PR119" s="73"/>
      <c r="PS119" s="73"/>
      <c r="PT119" s="73"/>
      <c r="PU119" s="73"/>
      <c r="PV119" s="73"/>
      <c r="PW119" s="73"/>
      <c r="PX119" s="73"/>
      <c r="PY119" s="73"/>
      <c r="PZ119" s="73"/>
      <c r="QA119" s="73"/>
      <c r="QB119" s="73"/>
      <c r="QC119" s="73"/>
      <c r="QD119" s="73"/>
      <c r="QE119" s="73"/>
      <c r="QF119" s="73"/>
      <c r="QG119" s="73"/>
      <c r="QH119" s="73"/>
      <c r="QI119" s="73"/>
      <c r="QJ119" s="73"/>
      <c r="QK119" s="73"/>
      <c r="QL119" s="73"/>
      <c r="QM119" s="73"/>
      <c r="QN119" s="73"/>
      <c r="QO119" s="73"/>
      <c r="QP119" s="73"/>
      <c r="QQ119" s="73"/>
      <c r="QR119" s="73"/>
      <c r="QS119" s="73"/>
      <c r="QT119" s="73"/>
      <c r="QU119" s="73"/>
      <c r="QV119" s="73"/>
      <c r="QW119" s="73"/>
      <c r="QX119" s="73"/>
      <c r="QY119" s="73"/>
      <c r="QZ119" s="73"/>
      <c r="RA119" s="73"/>
      <c r="RB119" s="73"/>
      <c r="RC119" s="73"/>
      <c r="RD119" s="73"/>
      <c r="RE119" s="73"/>
      <c r="RF119" s="73"/>
      <c r="RG119" s="73"/>
      <c r="RH119" s="73"/>
      <c r="RI119" s="73"/>
      <c r="RJ119" s="73"/>
      <c r="RK119" s="73"/>
      <c r="RL119" s="73"/>
      <c r="RM119" s="73"/>
      <c r="RN119" s="73"/>
      <c r="RO119" s="73"/>
      <c r="RP119" s="73"/>
      <c r="RQ119" s="73"/>
      <c r="RR119" s="73"/>
      <c r="RS119" s="73"/>
      <c r="RT119" s="73"/>
      <c r="RU119" s="73"/>
      <c r="RV119" s="73"/>
      <c r="RW119" s="73"/>
      <c r="RX119" s="73"/>
      <c r="RY119" s="73"/>
      <c r="RZ119" s="73"/>
      <c r="SA119" s="73"/>
      <c r="SB119" s="73"/>
      <c r="SC119" s="73"/>
      <c r="SD119" s="73"/>
      <c r="SE119" s="73"/>
      <c r="SF119" s="73"/>
      <c r="SG119" s="73"/>
      <c r="SH119" s="73"/>
      <c r="SI119" s="73"/>
      <c r="SJ119" s="73"/>
      <c r="SK119" s="73"/>
      <c r="SL119" s="73"/>
      <c r="SM119" s="73"/>
      <c r="SN119" s="73"/>
      <c r="SO119" s="73"/>
      <c r="SP119" s="73"/>
      <c r="SQ119" s="73"/>
      <c r="SR119" s="73"/>
      <c r="SS119" s="73"/>
      <c r="ST119" s="73"/>
      <c r="SU119" s="73"/>
      <c r="SV119" s="73"/>
      <c r="SW119" s="73"/>
      <c r="SX119" s="73"/>
      <c r="SY119" s="73"/>
    </row>
    <row r="120" spans="1:519">
      <c r="A120" s="71" t="s">
        <v>205</v>
      </c>
      <c r="B120" s="72">
        <f t="shared" si="119"/>
        <v>0</v>
      </c>
      <c r="C120" s="72">
        <f t="shared" si="120"/>
        <v>0</v>
      </c>
      <c r="D120" s="72">
        <f t="shared" si="121"/>
        <v>0</v>
      </c>
      <c r="E120" s="72">
        <f t="shared" si="122"/>
        <v>0</v>
      </c>
      <c r="F120" s="72">
        <f t="shared" si="123"/>
        <v>0</v>
      </c>
      <c r="G120" s="72">
        <f t="shared" si="124"/>
        <v>0</v>
      </c>
      <c r="H120" s="72">
        <f t="shared" si="125"/>
        <v>0</v>
      </c>
      <c r="I120" s="72">
        <f t="shared" si="126"/>
        <v>0</v>
      </c>
      <c r="J120" s="72">
        <f t="shared" si="127"/>
        <v>0</v>
      </c>
      <c r="K120" s="72">
        <f t="shared" si="128"/>
        <v>0</v>
      </c>
      <c r="L120" s="72">
        <f t="shared" si="129"/>
        <v>0</v>
      </c>
      <c r="M120" s="72">
        <f t="shared" si="130"/>
        <v>0</v>
      </c>
      <c r="N120" s="72">
        <f t="shared" si="131"/>
        <v>0</v>
      </c>
      <c r="O120" s="72">
        <f t="shared" si="132"/>
        <v>0</v>
      </c>
      <c r="P120" s="72">
        <f t="shared" si="133"/>
        <v>0</v>
      </c>
      <c r="Q120" s="72">
        <f t="shared" si="134"/>
        <v>0</v>
      </c>
      <c r="R120" s="72">
        <f t="shared" si="135"/>
        <v>0</v>
      </c>
      <c r="S120" s="72">
        <f t="shared" si="136"/>
        <v>0</v>
      </c>
      <c r="T120" s="72">
        <f t="shared" si="137"/>
        <v>0</v>
      </c>
      <c r="U120" s="72">
        <f t="shared" si="138"/>
        <v>0</v>
      </c>
      <c r="V120" s="72">
        <f t="shared" si="139"/>
        <v>0</v>
      </c>
      <c r="W120" s="72">
        <f t="shared" si="140"/>
        <v>9.0546974999999993E-4</v>
      </c>
      <c r="X120" s="72">
        <f t="shared" si="141"/>
        <v>0</v>
      </c>
      <c r="Y120" s="72">
        <f t="shared" si="142"/>
        <v>0</v>
      </c>
      <c r="Z120" s="72">
        <f t="shared" si="143"/>
        <v>0</v>
      </c>
      <c r="AA120" s="72">
        <f t="shared" si="144"/>
        <v>0</v>
      </c>
      <c r="AB120" s="72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  <c r="JD120" s="73"/>
      <c r="JE120" s="73"/>
      <c r="JF120" s="73"/>
      <c r="JG120" s="73"/>
      <c r="JH120" s="73"/>
      <c r="JI120" s="73"/>
      <c r="JJ120" s="73"/>
      <c r="JK120" s="73"/>
      <c r="JL120" s="73"/>
      <c r="JM120" s="73"/>
      <c r="JN120" s="73"/>
      <c r="JO120" s="73"/>
      <c r="JP120" s="73"/>
      <c r="JQ120" s="73"/>
      <c r="JR120" s="73"/>
      <c r="JS120" s="73"/>
      <c r="JT120" s="73"/>
      <c r="JU120" s="73"/>
      <c r="JV120" s="73"/>
      <c r="JW120" s="73"/>
      <c r="JX120" s="73"/>
      <c r="JY120" s="73"/>
      <c r="JZ120" s="73"/>
      <c r="KA120" s="73"/>
      <c r="KB120" s="73"/>
      <c r="KC120" s="73"/>
      <c r="KD120" s="73"/>
      <c r="KE120" s="73"/>
      <c r="KF120" s="73">
        <v>0.90546974999999996</v>
      </c>
      <c r="KG120" s="73"/>
      <c r="KH120" s="73"/>
      <c r="KI120" s="73"/>
      <c r="KJ120" s="73"/>
      <c r="KK120" s="73"/>
      <c r="KL120" s="73"/>
      <c r="KM120" s="73"/>
      <c r="KN120" s="73"/>
      <c r="KO120" s="73"/>
      <c r="KP120" s="73"/>
      <c r="KQ120" s="73"/>
      <c r="KR120" s="73"/>
      <c r="KS120" s="73"/>
      <c r="KT120" s="73"/>
      <c r="KU120" s="73"/>
      <c r="KV120" s="73"/>
      <c r="KW120" s="73"/>
      <c r="KX120" s="73"/>
      <c r="KY120" s="73"/>
      <c r="KZ120" s="73"/>
      <c r="LA120" s="73"/>
      <c r="LB120" s="73"/>
      <c r="LC120" s="73"/>
      <c r="LD120" s="73"/>
      <c r="LE120" s="73"/>
      <c r="LF120" s="73"/>
      <c r="LG120" s="73"/>
      <c r="LH120" s="73"/>
      <c r="LI120" s="73"/>
      <c r="LJ120" s="73"/>
      <c r="LK120" s="73"/>
      <c r="LL120" s="73"/>
      <c r="LM120" s="73"/>
      <c r="LN120" s="73"/>
      <c r="LO120" s="73"/>
      <c r="LP120" s="73"/>
      <c r="LQ120" s="73"/>
      <c r="LR120" s="73"/>
      <c r="LS120" s="73"/>
      <c r="LT120" s="73"/>
      <c r="LU120" s="73"/>
      <c r="LV120" s="73"/>
      <c r="LW120" s="73"/>
      <c r="LX120" s="73"/>
      <c r="LY120" s="73"/>
      <c r="LZ120" s="73"/>
      <c r="MA120" s="73"/>
      <c r="MB120" s="73"/>
      <c r="MC120" s="73"/>
      <c r="MD120" s="73"/>
      <c r="ME120" s="73"/>
      <c r="MF120" s="73"/>
      <c r="MG120" s="73"/>
      <c r="MH120" s="73"/>
      <c r="MI120" s="73"/>
      <c r="MJ120" s="73"/>
      <c r="MK120" s="73"/>
      <c r="ML120" s="73"/>
      <c r="MM120" s="73"/>
      <c r="MN120" s="73"/>
      <c r="MO120" s="73"/>
      <c r="MP120" s="73"/>
      <c r="MQ120" s="73"/>
      <c r="MR120" s="73"/>
      <c r="MS120" s="73"/>
      <c r="MT120" s="73"/>
      <c r="MU120" s="73"/>
      <c r="MV120" s="73"/>
      <c r="MW120" s="73"/>
      <c r="MX120" s="73"/>
      <c r="MY120" s="73"/>
      <c r="MZ120" s="73"/>
      <c r="NA120" s="73"/>
      <c r="NB120" s="73"/>
      <c r="NC120" s="73"/>
      <c r="ND120" s="73"/>
      <c r="NE120" s="73"/>
      <c r="NF120" s="73"/>
      <c r="NG120" s="73"/>
      <c r="NH120" s="73"/>
      <c r="NI120" s="73"/>
      <c r="NJ120" s="73"/>
      <c r="NK120" s="73"/>
      <c r="NL120" s="73"/>
      <c r="NM120" s="73"/>
      <c r="NN120" s="73"/>
      <c r="NO120" s="73"/>
      <c r="NP120" s="73"/>
      <c r="NQ120" s="73"/>
      <c r="NR120" s="73"/>
      <c r="NS120" s="73"/>
      <c r="NT120" s="73"/>
      <c r="NU120" s="73"/>
      <c r="NV120" s="73"/>
      <c r="NW120" s="73"/>
      <c r="NX120" s="73"/>
      <c r="NY120" s="73"/>
      <c r="NZ120" s="73"/>
      <c r="OA120" s="73"/>
      <c r="OB120" s="73"/>
      <c r="OC120" s="73"/>
      <c r="OD120" s="73"/>
      <c r="OE120" s="73"/>
      <c r="OF120" s="73"/>
      <c r="OG120" s="73"/>
      <c r="OH120" s="73"/>
      <c r="OI120" s="73"/>
      <c r="OJ120" s="73"/>
      <c r="OK120" s="73"/>
      <c r="OL120" s="73"/>
      <c r="OM120" s="73"/>
      <c r="ON120" s="73"/>
      <c r="OO120" s="73"/>
      <c r="OP120" s="73"/>
      <c r="OQ120" s="73"/>
      <c r="OR120" s="73"/>
      <c r="OS120" s="73"/>
      <c r="OT120" s="73"/>
      <c r="OU120" s="73"/>
      <c r="OV120" s="73"/>
      <c r="OW120" s="73"/>
      <c r="OX120" s="73"/>
      <c r="OY120" s="73"/>
      <c r="OZ120" s="73"/>
      <c r="PA120" s="73"/>
      <c r="PB120" s="73"/>
      <c r="PC120" s="73"/>
      <c r="PD120" s="73"/>
      <c r="PE120" s="73"/>
      <c r="PF120" s="73"/>
      <c r="PG120" s="73"/>
      <c r="PH120" s="73"/>
      <c r="PI120" s="73"/>
      <c r="PJ120" s="73"/>
      <c r="PK120" s="73"/>
      <c r="PL120" s="73"/>
      <c r="PM120" s="73"/>
      <c r="PN120" s="73"/>
      <c r="PO120" s="73"/>
      <c r="PP120" s="73"/>
      <c r="PQ120" s="73"/>
      <c r="PR120" s="73"/>
      <c r="PS120" s="73"/>
      <c r="PT120" s="73"/>
      <c r="PU120" s="73"/>
      <c r="PV120" s="73"/>
      <c r="PW120" s="73"/>
      <c r="PX120" s="73"/>
      <c r="PY120" s="73"/>
      <c r="PZ120" s="73"/>
      <c r="QA120" s="73"/>
      <c r="QB120" s="73"/>
      <c r="QC120" s="73"/>
      <c r="QD120" s="73"/>
      <c r="QE120" s="73"/>
      <c r="QF120" s="73"/>
      <c r="QG120" s="73"/>
      <c r="QH120" s="73"/>
      <c r="QI120" s="73"/>
      <c r="QJ120" s="73"/>
      <c r="QK120" s="73"/>
      <c r="QL120" s="73"/>
      <c r="QM120" s="73"/>
      <c r="QN120" s="73"/>
      <c r="QO120" s="73"/>
      <c r="QP120" s="73"/>
      <c r="QQ120" s="73"/>
      <c r="QR120" s="73"/>
      <c r="QS120" s="73"/>
      <c r="QT120" s="73"/>
      <c r="QU120" s="73"/>
      <c r="QV120" s="73"/>
      <c r="QW120" s="73"/>
      <c r="QX120" s="73"/>
      <c r="QY120" s="73"/>
      <c r="QZ120" s="73"/>
      <c r="RA120" s="73"/>
      <c r="RB120" s="73"/>
      <c r="RC120" s="73"/>
      <c r="RD120" s="73"/>
      <c r="RE120" s="73"/>
      <c r="RF120" s="73"/>
      <c r="RG120" s="73"/>
      <c r="RH120" s="73"/>
      <c r="RI120" s="73"/>
      <c r="RJ120" s="73"/>
      <c r="RK120" s="73"/>
      <c r="RL120" s="73"/>
      <c r="RM120" s="73"/>
      <c r="RN120" s="73"/>
      <c r="RO120" s="73"/>
      <c r="RP120" s="73"/>
      <c r="RQ120" s="73"/>
      <c r="RR120" s="73"/>
      <c r="RS120" s="73"/>
      <c r="RT120" s="73"/>
      <c r="RU120" s="73"/>
      <c r="RV120" s="73"/>
      <c r="RW120" s="73"/>
      <c r="RX120" s="73"/>
      <c r="RY120" s="73"/>
      <c r="RZ120" s="73"/>
      <c r="SA120" s="73"/>
      <c r="SB120" s="73"/>
      <c r="SC120" s="73"/>
      <c r="SD120" s="73"/>
      <c r="SE120" s="73"/>
      <c r="SF120" s="73"/>
      <c r="SG120" s="73"/>
      <c r="SH120" s="73"/>
      <c r="SI120" s="73"/>
      <c r="SJ120" s="73"/>
      <c r="SK120" s="73"/>
      <c r="SL120" s="73"/>
      <c r="SM120" s="73"/>
      <c r="SN120" s="73"/>
      <c r="SO120" s="73"/>
      <c r="SP120" s="73"/>
      <c r="SQ120" s="73"/>
      <c r="SR120" s="73"/>
      <c r="SS120" s="73"/>
      <c r="ST120" s="73"/>
      <c r="SU120" s="73"/>
      <c r="SV120" s="73"/>
      <c r="SW120" s="73"/>
      <c r="SX120" s="73"/>
      <c r="SY120" s="73"/>
    </row>
    <row r="121" spans="1:519">
      <c r="A121" s="71" t="s">
        <v>206</v>
      </c>
      <c r="B121" s="72">
        <f t="shared" si="119"/>
        <v>0</v>
      </c>
      <c r="C121" s="72">
        <f t="shared" si="120"/>
        <v>0</v>
      </c>
      <c r="D121" s="72">
        <f t="shared" si="121"/>
        <v>0</v>
      </c>
      <c r="E121" s="72">
        <f t="shared" si="122"/>
        <v>0</v>
      </c>
      <c r="F121" s="72">
        <f t="shared" si="123"/>
        <v>0</v>
      </c>
      <c r="G121" s="72">
        <f t="shared" si="124"/>
        <v>0</v>
      </c>
      <c r="H121" s="72">
        <f t="shared" si="125"/>
        <v>0</v>
      </c>
      <c r="I121" s="72">
        <f t="shared" si="126"/>
        <v>0</v>
      </c>
      <c r="J121" s="72">
        <f t="shared" si="127"/>
        <v>0</v>
      </c>
      <c r="K121" s="72">
        <f t="shared" si="128"/>
        <v>0</v>
      </c>
      <c r="L121" s="72">
        <f t="shared" si="129"/>
        <v>0</v>
      </c>
      <c r="M121" s="72">
        <f t="shared" si="130"/>
        <v>0</v>
      </c>
      <c r="N121" s="72">
        <f t="shared" si="131"/>
        <v>0</v>
      </c>
      <c r="O121" s="72">
        <f t="shared" si="132"/>
        <v>0</v>
      </c>
      <c r="P121" s="72">
        <f t="shared" si="133"/>
        <v>0</v>
      </c>
      <c r="Q121" s="72">
        <f t="shared" si="134"/>
        <v>0</v>
      </c>
      <c r="R121" s="72">
        <f t="shared" si="135"/>
        <v>0</v>
      </c>
      <c r="S121" s="72">
        <f t="shared" si="136"/>
        <v>0</v>
      </c>
      <c r="T121" s="72">
        <f t="shared" si="137"/>
        <v>0</v>
      </c>
      <c r="U121" s="72">
        <f t="shared" si="138"/>
        <v>0</v>
      </c>
      <c r="V121" s="72">
        <f t="shared" si="139"/>
        <v>0</v>
      </c>
      <c r="W121" s="72">
        <f t="shared" si="140"/>
        <v>0</v>
      </c>
      <c r="X121" s="72">
        <f t="shared" si="141"/>
        <v>0</v>
      </c>
      <c r="Y121" s="72">
        <f t="shared" si="142"/>
        <v>0</v>
      </c>
      <c r="Z121" s="72">
        <f t="shared" si="143"/>
        <v>0</v>
      </c>
      <c r="AA121" s="72">
        <f t="shared" si="144"/>
        <v>0</v>
      </c>
      <c r="AB121" s="72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  <c r="JD121" s="73"/>
      <c r="JE121" s="73"/>
      <c r="JF121" s="73"/>
      <c r="JG121" s="73"/>
      <c r="JH121" s="73"/>
      <c r="JI121" s="73"/>
      <c r="JJ121" s="73"/>
      <c r="JK121" s="73"/>
      <c r="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JV121" s="73"/>
      <c r="JW121" s="73"/>
      <c r="JX121" s="73"/>
      <c r="JY121" s="73"/>
      <c r="JZ121" s="73"/>
      <c r="KA121" s="73"/>
      <c r="KB121" s="73"/>
      <c r="KC121" s="73"/>
      <c r="KD121" s="73"/>
      <c r="KE121" s="73"/>
      <c r="KF121" s="73"/>
      <c r="KG121" s="73"/>
      <c r="KH121" s="73"/>
      <c r="KI121" s="73"/>
      <c r="KJ121" s="73"/>
      <c r="KK121" s="73"/>
      <c r="KL121" s="73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  <c r="OL121" s="73"/>
      <c r="OM121" s="73"/>
      <c r="ON121" s="73"/>
      <c r="OO121" s="73"/>
      <c r="OP121" s="73"/>
      <c r="OQ121" s="73"/>
      <c r="OR121" s="73"/>
      <c r="OS121" s="73"/>
      <c r="OT121" s="73"/>
      <c r="OU121" s="73"/>
      <c r="OV121" s="73"/>
      <c r="OW121" s="73"/>
      <c r="OX121" s="73"/>
      <c r="OY121" s="73"/>
      <c r="OZ121" s="73"/>
      <c r="PA121" s="73"/>
      <c r="PB121" s="73"/>
      <c r="PC121" s="73"/>
      <c r="PD121" s="73"/>
      <c r="PE121" s="73"/>
      <c r="PF121" s="73"/>
      <c r="PG121" s="73"/>
      <c r="PH121" s="73"/>
      <c r="PI121" s="73"/>
      <c r="PJ121" s="73"/>
      <c r="PK121" s="73"/>
      <c r="PL121" s="73"/>
      <c r="PM121" s="73"/>
      <c r="PN121" s="73"/>
      <c r="PO121" s="73"/>
      <c r="PP121" s="73"/>
      <c r="PQ121" s="73"/>
      <c r="PR121" s="73"/>
      <c r="PS121" s="73"/>
      <c r="PT121" s="73"/>
      <c r="PU121" s="73"/>
      <c r="PV121" s="73"/>
      <c r="PW121" s="73"/>
      <c r="PX121" s="73"/>
      <c r="PY121" s="73"/>
      <c r="PZ121" s="73"/>
      <c r="QA121" s="73"/>
      <c r="QB121" s="73"/>
      <c r="QC121" s="73"/>
      <c r="QD121" s="73"/>
      <c r="QE121" s="73"/>
      <c r="QF121" s="73"/>
      <c r="QG121" s="73"/>
      <c r="QH121" s="73"/>
      <c r="QI121" s="73"/>
      <c r="QJ121" s="73"/>
      <c r="QK121" s="73"/>
      <c r="QL121" s="73"/>
      <c r="QM121" s="73"/>
      <c r="QN121" s="73"/>
      <c r="QO121" s="73"/>
      <c r="QP121" s="73"/>
      <c r="QQ121" s="73"/>
      <c r="QR121" s="73"/>
      <c r="QS121" s="73"/>
      <c r="QT121" s="73"/>
      <c r="QU121" s="73"/>
      <c r="QV121" s="73"/>
      <c r="QW121" s="73"/>
      <c r="QX121" s="73"/>
      <c r="QY121" s="73"/>
      <c r="QZ121" s="73"/>
      <c r="RA121" s="73"/>
      <c r="RB121" s="73"/>
      <c r="RC121" s="73"/>
      <c r="RD121" s="73"/>
      <c r="RE121" s="73"/>
      <c r="RF121" s="73"/>
      <c r="RG121" s="73"/>
      <c r="RH121" s="73"/>
      <c r="RI121" s="73"/>
      <c r="RJ121" s="73"/>
      <c r="RK121" s="73"/>
      <c r="RL121" s="73"/>
      <c r="RM121" s="73"/>
      <c r="RN121" s="73"/>
      <c r="RO121" s="73"/>
      <c r="RP121" s="73"/>
      <c r="RQ121" s="73"/>
      <c r="RR121" s="73"/>
      <c r="RS121" s="73"/>
      <c r="RT121" s="73"/>
      <c r="RU121" s="73"/>
      <c r="RV121" s="73"/>
      <c r="RW121" s="73"/>
      <c r="RX121" s="73"/>
      <c r="RY121" s="73"/>
      <c r="RZ121" s="73"/>
      <c r="SA121" s="73"/>
      <c r="SB121" s="73"/>
      <c r="SC121" s="73"/>
      <c r="SD121" s="73"/>
      <c r="SE121" s="73"/>
      <c r="SF121" s="73"/>
      <c r="SG121" s="73"/>
      <c r="SH121" s="73"/>
      <c r="SI121" s="73"/>
      <c r="SJ121" s="73"/>
      <c r="SK121" s="73"/>
      <c r="SL121" s="73"/>
      <c r="SM121" s="73"/>
      <c r="SN121" s="73"/>
      <c r="SO121" s="73"/>
      <c r="SP121" s="73"/>
      <c r="SQ121" s="73"/>
      <c r="SR121" s="73"/>
      <c r="SS121" s="73"/>
      <c r="ST121" s="73"/>
      <c r="SU121" s="73"/>
      <c r="SV121" s="73"/>
      <c r="SW121" s="73"/>
      <c r="SX121" s="73"/>
      <c r="SY121" s="73"/>
    </row>
    <row r="122" spans="1:519">
      <c r="A122" s="71" t="s">
        <v>207</v>
      </c>
      <c r="B122" s="72">
        <f t="shared" si="119"/>
        <v>0</v>
      </c>
      <c r="C122" s="72">
        <f t="shared" si="120"/>
        <v>0</v>
      </c>
      <c r="D122" s="72">
        <f t="shared" si="121"/>
        <v>0</v>
      </c>
      <c r="E122" s="72">
        <f t="shared" si="122"/>
        <v>0</v>
      </c>
      <c r="F122" s="72">
        <f t="shared" si="123"/>
        <v>0</v>
      </c>
      <c r="G122" s="72">
        <f t="shared" si="124"/>
        <v>0</v>
      </c>
      <c r="H122" s="72">
        <f t="shared" si="125"/>
        <v>0</v>
      </c>
      <c r="I122" s="72">
        <f t="shared" si="126"/>
        <v>0</v>
      </c>
      <c r="J122" s="72">
        <f t="shared" si="127"/>
        <v>0</v>
      </c>
      <c r="K122" s="72">
        <f t="shared" si="128"/>
        <v>0</v>
      </c>
      <c r="L122" s="72">
        <f t="shared" si="129"/>
        <v>0</v>
      </c>
      <c r="M122" s="72">
        <f t="shared" si="130"/>
        <v>0</v>
      </c>
      <c r="N122" s="72">
        <f t="shared" si="131"/>
        <v>0</v>
      </c>
      <c r="O122" s="72">
        <f t="shared" si="132"/>
        <v>0</v>
      </c>
      <c r="P122" s="72">
        <f t="shared" si="133"/>
        <v>0</v>
      </c>
      <c r="Q122" s="72">
        <f t="shared" si="134"/>
        <v>0</v>
      </c>
      <c r="R122" s="72">
        <f t="shared" si="135"/>
        <v>0</v>
      </c>
      <c r="S122" s="72">
        <f t="shared" si="136"/>
        <v>0</v>
      </c>
      <c r="T122" s="72">
        <f t="shared" si="137"/>
        <v>0</v>
      </c>
      <c r="U122" s="72">
        <f t="shared" si="138"/>
        <v>0</v>
      </c>
      <c r="V122" s="72">
        <f t="shared" si="139"/>
        <v>1.1810474999999999E-4</v>
      </c>
      <c r="W122" s="72">
        <f t="shared" si="140"/>
        <v>0</v>
      </c>
      <c r="X122" s="72">
        <f t="shared" si="141"/>
        <v>0</v>
      </c>
      <c r="Y122" s="72">
        <f t="shared" si="142"/>
        <v>0</v>
      </c>
      <c r="Z122" s="72">
        <f t="shared" si="143"/>
        <v>0</v>
      </c>
      <c r="AA122" s="72">
        <f t="shared" si="144"/>
        <v>0</v>
      </c>
      <c r="AB122" s="72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J122" s="73"/>
      <c r="JK122" s="73"/>
      <c r="JL122" s="73"/>
      <c r="JM122" s="73"/>
      <c r="JN122" s="73"/>
      <c r="JO122" s="73"/>
      <c r="JP122" s="73"/>
      <c r="JQ122" s="73"/>
      <c r="JR122" s="73">
        <v>0.11810474999999999</v>
      </c>
      <c r="JS122" s="73"/>
      <c r="JT122" s="73"/>
      <c r="JU122" s="73"/>
      <c r="JV122" s="73"/>
      <c r="JW122" s="73"/>
      <c r="JX122" s="73"/>
      <c r="JY122" s="73"/>
      <c r="JZ122" s="73"/>
      <c r="KA122" s="73"/>
      <c r="KB122" s="73"/>
      <c r="KC122" s="73"/>
      <c r="KD122" s="73"/>
      <c r="KE122" s="73"/>
      <c r="KF122" s="73"/>
      <c r="KG122" s="73"/>
      <c r="KH122" s="73"/>
      <c r="KI122" s="73"/>
      <c r="KJ122" s="73"/>
      <c r="KK122" s="73"/>
      <c r="KL122" s="73"/>
      <c r="KM122" s="73"/>
      <c r="KN122" s="73"/>
      <c r="KO122" s="73"/>
      <c r="KP122" s="73"/>
      <c r="KQ122" s="73"/>
      <c r="KR122" s="73"/>
      <c r="KS122" s="73"/>
      <c r="KT122" s="73"/>
      <c r="KU122" s="73"/>
      <c r="KV122" s="73"/>
      <c r="KW122" s="73"/>
      <c r="KX122" s="73"/>
      <c r="KY122" s="73"/>
      <c r="KZ122" s="73"/>
      <c r="LA122" s="73"/>
      <c r="LB122" s="73"/>
      <c r="LC122" s="73"/>
      <c r="LD122" s="73"/>
      <c r="LE122" s="73"/>
      <c r="LF122" s="73"/>
      <c r="LG122" s="73"/>
      <c r="LH122" s="73"/>
      <c r="LI122" s="73"/>
      <c r="LJ122" s="73"/>
      <c r="LK122" s="73"/>
      <c r="LL122" s="73"/>
      <c r="LM122" s="73"/>
      <c r="LN122" s="73"/>
      <c r="LO122" s="73"/>
      <c r="LP122" s="73"/>
      <c r="LQ122" s="73"/>
      <c r="LR122" s="73"/>
      <c r="LS122" s="73"/>
      <c r="LT122" s="73"/>
      <c r="LU122" s="73"/>
      <c r="LV122" s="73"/>
      <c r="LW122" s="73"/>
      <c r="LX122" s="73"/>
      <c r="LY122" s="73"/>
      <c r="LZ122" s="73"/>
      <c r="MA122" s="73"/>
      <c r="MB122" s="73"/>
      <c r="MC122" s="73"/>
      <c r="MD122" s="73"/>
      <c r="ME122" s="73"/>
      <c r="MF122" s="73"/>
      <c r="MG122" s="73"/>
      <c r="MH122" s="73"/>
      <c r="MI122" s="73"/>
      <c r="MJ122" s="73"/>
      <c r="MK122" s="73"/>
      <c r="ML122" s="73"/>
      <c r="MM122" s="73"/>
      <c r="MN122" s="73"/>
      <c r="MO122" s="73"/>
      <c r="MP122" s="73"/>
      <c r="MQ122" s="73"/>
      <c r="MR122" s="73"/>
      <c r="MS122" s="73"/>
      <c r="MT122" s="73"/>
      <c r="MU122" s="73"/>
      <c r="MV122" s="73"/>
      <c r="MW122" s="73"/>
      <c r="MX122" s="73"/>
      <c r="MY122" s="73"/>
      <c r="MZ122" s="73"/>
      <c r="NA122" s="73"/>
      <c r="NB122" s="73"/>
      <c r="NC122" s="73"/>
      <c r="ND122" s="73"/>
      <c r="NE122" s="73"/>
      <c r="NF122" s="73"/>
      <c r="NG122" s="73"/>
      <c r="NH122" s="73"/>
      <c r="NI122" s="73"/>
      <c r="NJ122" s="73"/>
      <c r="NK122" s="73"/>
      <c r="NL122" s="73"/>
      <c r="NM122" s="73"/>
      <c r="NN122" s="73"/>
      <c r="NO122" s="73"/>
      <c r="NP122" s="73"/>
      <c r="NQ122" s="73"/>
      <c r="NR122" s="73"/>
      <c r="NS122" s="73"/>
      <c r="NT122" s="73"/>
      <c r="NU122" s="73"/>
      <c r="NV122" s="73"/>
      <c r="NW122" s="73"/>
      <c r="NX122" s="73"/>
      <c r="NY122" s="73"/>
      <c r="NZ122" s="73"/>
      <c r="OA122" s="73"/>
      <c r="OB122" s="73"/>
      <c r="OC122" s="73"/>
      <c r="OD122" s="73"/>
      <c r="OE122" s="73"/>
      <c r="OF122" s="73"/>
      <c r="OG122" s="73"/>
      <c r="OH122" s="73"/>
      <c r="OI122" s="73"/>
      <c r="OJ122" s="73"/>
      <c r="OK122" s="73"/>
      <c r="OL122" s="73"/>
      <c r="OM122" s="73"/>
      <c r="ON122" s="73"/>
      <c r="OO122" s="73"/>
      <c r="OP122" s="73"/>
      <c r="OQ122" s="73"/>
      <c r="OR122" s="73"/>
      <c r="OS122" s="73"/>
      <c r="OT122" s="73"/>
      <c r="OU122" s="73"/>
      <c r="OV122" s="73"/>
      <c r="OW122" s="73"/>
      <c r="OX122" s="73"/>
      <c r="OY122" s="73"/>
      <c r="OZ122" s="73"/>
      <c r="PA122" s="73"/>
      <c r="PB122" s="73"/>
      <c r="PC122" s="73"/>
      <c r="PD122" s="73"/>
      <c r="PE122" s="73"/>
      <c r="PF122" s="73"/>
      <c r="PG122" s="73"/>
      <c r="PH122" s="73"/>
      <c r="PI122" s="73"/>
      <c r="PJ122" s="73"/>
      <c r="PK122" s="73"/>
      <c r="PL122" s="73"/>
      <c r="PM122" s="73"/>
      <c r="PN122" s="73"/>
      <c r="PO122" s="73"/>
      <c r="PP122" s="73"/>
      <c r="PQ122" s="73"/>
      <c r="PR122" s="73"/>
      <c r="PS122" s="73"/>
      <c r="PT122" s="73"/>
      <c r="PU122" s="73"/>
      <c r="PV122" s="73"/>
      <c r="PW122" s="73"/>
      <c r="PX122" s="73"/>
      <c r="PY122" s="73"/>
      <c r="PZ122" s="73"/>
      <c r="QA122" s="73"/>
      <c r="QB122" s="73"/>
      <c r="QC122" s="73"/>
      <c r="QD122" s="73"/>
      <c r="QE122" s="73"/>
      <c r="QF122" s="73"/>
      <c r="QG122" s="73"/>
      <c r="QH122" s="73"/>
      <c r="QI122" s="73"/>
      <c r="QJ122" s="73"/>
      <c r="QK122" s="73"/>
      <c r="QL122" s="73"/>
      <c r="QM122" s="73"/>
      <c r="QN122" s="73"/>
      <c r="QO122" s="73"/>
      <c r="QP122" s="73"/>
      <c r="QQ122" s="73"/>
      <c r="QR122" s="73"/>
      <c r="QS122" s="73"/>
      <c r="QT122" s="73"/>
      <c r="QU122" s="73"/>
      <c r="QV122" s="73"/>
      <c r="QW122" s="73"/>
      <c r="QX122" s="73"/>
      <c r="QY122" s="73"/>
      <c r="QZ122" s="73"/>
      <c r="RA122" s="73"/>
      <c r="RB122" s="73"/>
      <c r="RC122" s="73"/>
      <c r="RD122" s="73"/>
      <c r="RE122" s="73"/>
      <c r="RF122" s="73"/>
      <c r="RG122" s="73"/>
      <c r="RH122" s="73"/>
      <c r="RI122" s="73"/>
      <c r="RJ122" s="73"/>
      <c r="RK122" s="73"/>
      <c r="RL122" s="73"/>
      <c r="RM122" s="73"/>
      <c r="RN122" s="73"/>
      <c r="RO122" s="73"/>
      <c r="RP122" s="73"/>
      <c r="RQ122" s="73"/>
      <c r="RR122" s="73"/>
      <c r="RS122" s="73"/>
      <c r="RT122" s="73"/>
      <c r="RU122" s="73"/>
      <c r="RV122" s="73"/>
      <c r="RW122" s="73"/>
      <c r="RX122" s="73"/>
      <c r="RY122" s="73"/>
      <c r="RZ122" s="73"/>
      <c r="SA122" s="73"/>
      <c r="SB122" s="73"/>
      <c r="SC122" s="73"/>
      <c r="SD122" s="73"/>
      <c r="SE122" s="73"/>
      <c r="SF122" s="73"/>
      <c r="SG122" s="73"/>
      <c r="SH122" s="73"/>
      <c r="SI122" s="73"/>
      <c r="SJ122" s="73"/>
      <c r="SK122" s="73"/>
      <c r="SL122" s="73"/>
      <c r="SM122" s="73"/>
      <c r="SN122" s="73"/>
      <c r="SO122" s="73"/>
      <c r="SP122" s="73"/>
      <c r="SQ122" s="73"/>
      <c r="SR122" s="73"/>
      <c r="SS122" s="73"/>
      <c r="ST122" s="73"/>
      <c r="SU122" s="73"/>
      <c r="SV122" s="73"/>
      <c r="SW122" s="73"/>
      <c r="SX122" s="73"/>
      <c r="SY122" s="73"/>
    </row>
    <row r="123" spans="1:519">
      <c r="A123" s="71" t="s">
        <v>208</v>
      </c>
      <c r="B123" s="72">
        <f t="shared" si="119"/>
        <v>0</v>
      </c>
      <c r="C123" s="72">
        <f t="shared" si="120"/>
        <v>0</v>
      </c>
      <c r="D123" s="72">
        <f t="shared" si="121"/>
        <v>0</v>
      </c>
      <c r="E123" s="72">
        <f t="shared" si="122"/>
        <v>0</v>
      </c>
      <c r="F123" s="72">
        <f t="shared" si="123"/>
        <v>0</v>
      </c>
      <c r="G123" s="72">
        <f t="shared" si="124"/>
        <v>0</v>
      </c>
      <c r="H123" s="72">
        <f t="shared" si="125"/>
        <v>0</v>
      </c>
      <c r="I123" s="72">
        <f t="shared" si="126"/>
        <v>0</v>
      </c>
      <c r="J123" s="72">
        <f t="shared" si="127"/>
        <v>0</v>
      </c>
      <c r="K123" s="72">
        <f t="shared" si="128"/>
        <v>0</v>
      </c>
      <c r="L123" s="72">
        <f t="shared" si="129"/>
        <v>0</v>
      </c>
      <c r="M123" s="72">
        <f t="shared" si="130"/>
        <v>0</v>
      </c>
      <c r="N123" s="72">
        <f t="shared" si="131"/>
        <v>0</v>
      </c>
      <c r="O123" s="72">
        <f t="shared" si="132"/>
        <v>0</v>
      </c>
      <c r="P123" s="72">
        <f t="shared" si="133"/>
        <v>0</v>
      </c>
      <c r="Q123" s="72">
        <f t="shared" si="134"/>
        <v>0</v>
      </c>
      <c r="R123" s="72">
        <f t="shared" si="135"/>
        <v>0</v>
      </c>
      <c r="S123" s="72">
        <f t="shared" si="136"/>
        <v>0</v>
      </c>
      <c r="T123" s="72">
        <f t="shared" si="137"/>
        <v>0</v>
      </c>
      <c r="U123" s="72">
        <f t="shared" si="138"/>
        <v>0</v>
      </c>
      <c r="V123" s="72">
        <f t="shared" si="139"/>
        <v>0</v>
      </c>
      <c r="W123" s="72">
        <f t="shared" si="140"/>
        <v>0</v>
      </c>
      <c r="X123" s="72">
        <f t="shared" si="141"/>
        <v>0</v>
      </c>
      <c r="Y123" s="72">
        <f t="shared" si="142"/>
        <v>0</v>
      </c>
      <c r="Z123" s="72">
        <f t="shared" si="143"/>
        <v>0</v>
      </c>
      <c r="AA123" s="72">
        <f t="shared" si="144"/>
        <v>0</v>
      </c>
      <c r="AB123" s="72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  <c r="JD123" s="73"/>
      <c r="JE123" s="73"/>
      <c r="JF123" s="73"/>
      <c r="JG123" s="73"/>
      <c r="JH123" s="73"/>
      <c r="JI123" s="73"/>
      <c r="JJ123" s="73"/>
      <c r="JK123" s="73"/>
      <c r="JL123" s="73"/>
      <c r="JM123" s="73"/>
      <c r="JN123" s="73"/>
      <c r="JO123" s="73"/>
      <c r="JP123" s="73"/>
      <c r="JQ123" s="73"/>
      <c r="JR123" s="73"/>
      <c r="JS123" s="73"/>
      <c r="JT123" s="73"/>
      <c r="JU123" s="73"/>
      <c r="JV123" s="73"/>
      <c r="JW123" s="73"/>
      <c r="JX123" s="73"/>
      <c r="JY123" s="73"/>
      <c r="JZ123" s="73"/>
      <c r="KA123" s="73"/>
      <c r="KB123" s="73"/>
      <c r="KC123" s="73"/>
      <c r="KD123" s="73"/>
      <c r="KE123" s="73"/>
      <c r="KF123" s="73"/>
      <c r="KG123" s="73"/>
      <c r="KH123" s="73"/>
      <c r="KI123" s="73"/>
      <c r="KJ123" s="73"/>
      <c r="KK123" s="73"/>
      <c r="KL123" s="73"/>
      <c r="KM123" s="73"/>
      <c r="KN123" s="73"/>
      <c r="KO123" s="73"/>
      <c r="KP123" s="73"/>
      <c r="KQ123" s="73"/>
      <c r="KR123" s="73"/>
      <c r="KS123" s="73"/>
      <c r="KT123" s="73"/>
      <c r="KU123" s="73"/>
      <c r="KV123" s="73"/>
      <c r="KW123" s="73"/>
      <c r="KX123" s="73"/>
      <c r="KY123" s="73"/>
      <c r="KZ123" s="73"/>
      <c r="LA123" s="73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  <c r="OL123" s="73"/>
      <c r="OM123" s="73"/>
      <c r="ON123" s="73"/>
      <c r="OO123" s="73"/>
      <c r="OP123" s="73"/>
      <c r="OQ123" s="73"/>
      <c r="OR123" s="73"/>
      <c r="OS123" s="73"/>
      <c r="OT123" s="73"/>
      <c r="OU123" s="73"/>
      <c r="OV123" s="73"/>
      <c r="OW123" s="73"/>
      <c r="OX123" s="73"/>
      <c r="OY123" s="73"/>
      <c r="OZ123" s="73"/>
      <c r="PA123" s="73"/>
      <c r="PB123" s="73"/>
      <c r="PC123" s="73"/>
      <c r="PD123" s="73"/>
      <c r="PE123" s="73"/>
      <c r="PF123" s="73"/>
      <c r="PG123" s="73"/>
      <c r="PH123" s="73"/>
      <c r="PI123" s="73"/>
      <c r="PJ123" s="73"/>
      <c r="PK123" s="73"/>
      <c r="PL123" s="73"/>
      <c r="PM123" s="73"/>
      <c r="PN123" s="73"/>
      <c r="PO123" s="73"/>
      <c r="PP123" s="73"/>
      <c r="PQ123" s="73"/>
      <c r="PR123" s="73"/>
      <c r="PS123" s="73"/>
      <c r="PT123" s="73"/>
      <c r="PU123" s="73"/>
      <c r="PV123" s="73"/>
      <c r="PW123" s="73"/>
      <c r="PX123" s="73"/>
      <c r="PY123" s="73"/>
      <c r="PZ123" s="73"/>
      <c r="QA123" s="73"/>
      <c r="QB123" s="73"/>
      <c r="QC123" s="73"/>
      <c r="QD123" s="73"/>
      <c r="QE123" s="73"/>
      <c r="QF123" s="73"/>
      <c r="QG123" s="73"/>
      <c r="QH123" s="73"/>
      <c r="QI123" s="73"/>
      <c r="QJ123" s="73"/>
      <c r="QK123" s="73"/>
      <c r="QL123" s="73"/>
      <c r="QM123" s="73"/>
      <c r="QN123" s="73"/>
      <c r="QO123" s="73"/>
      <c r="QP123" s="73"/>
      <c r="QQ123" s="73"/>
      <c r="QR123" s="73"/>
      <c r="QS123" s="73"/>
      <c r="QT123" s="73"/>
      <c r="QU123" s="73"/>
      <c r="QV123" s="73"/>
      <c r="QW123" s="73"/>
      <c r="QX123" s="73"/>
      <c r="QY123" s="73"/>
      <c r="QZ123" s="73"/>
      <c r="RA123" s="73"/>
      <c r="RB123" s="73"/>
      <c r="RC123" s="73"/>
      <c r="RD123" s="73"/>
      <c r="RE123" s="73"/>
      <c r="RF123" s="73"/>
      <c r="RG123" s="73"/>
      <c r="RH123" s="73"/>
      <c r="RI123" s="73"/>
      <c r="RJ123" s="73"/>
      <c r="RK123" s="73"/>
      <c r="RL123" s="73"/>
      <c r="RM123" s="73"/>
      <c r="RN123" s="73"/>
      <c r="RO123" s="73"/>
      <c r="RP123" s="73"/>
      <c r="RQ123" s="73"/>
      <c r="RR123" s="73"/>
      <c r="RS123" s="73"/>
      <c r="RT123" s="73"/>
      <c r="RU123" s="73"/>
      <c r="RV123" s="73"/>
      <c r="RW123" s="73"/>
      <c r="RX123" s="73"/>
      <c r="RY123" s="73"/>
      <c r="RZ123" s="73"/>
      <c r="SA123" s="73"/>
      <c r="SB123" s="73"/>
      <c r="SC123" s="73"/>
      <c r="SD123" s="73"/>
      <c r="SE123" s="73"/>
      <c r="SF123" s="73"/>
      <c r="SG123" s="73"/>
      <c r="SH123" s="73"/>
      <c r="SI123" s="73"/>
      <c r="SJ123" s="73"/>
      <c r="SK123" s="73"/>
      <c r="SL123" s="73"/>
      <c r="SM123" s="73"/>
      <c r="SN123" s="73"/>
      <c r="SO123" s="73"/>
      <c r="SP123" s="73"/>
      <c r="SQ123" s="73"/>
      <c r="SR123" s="73"/>
      <c r="SS123" s="73"/>
      <c r="ST123" s="73"/>
      <c r="SU123" s="73"/>
      <c r="SV123" s="73"/>
      <c r="SW123" s="73"/>
      <c r="SX123" s="73"/>
      <c r="SY123" s="73"/>
    </row>
    <row r="124" spans="1:519">
      <c r="A124" s="71" t="s">
        <v>209</v>
      </c>
      <c r="B124" s="72">
        <f t="shared" si="119"/>
        <v>0</v>
      </c>
      <c r="C124" s="72">
        <f t="shared" si="120"/>
        <v>0</v>
      </c>
      <c r="D124" s="72">
        <f t="shared" si="121"/>
        <v>0</v>
      </c>
      <c r="E124" s="72">
        <f t="shared" si="122"/>
        <v>0</v>
      </c>
      <c r="F124" s="72">
        <f t="shared" si="123"/>
        <v>0</v>
      </c>
      <c r="G124" s="72">
        <f t="shared" si="124"/>
        <v>0</v>
      </c>
      <c r="H124" s="72">
        <f t="shared" si="125"/>
        <v>6.7713389999999999E-4</v>
      </c>
      <c r="I124" s="72">
        <f t="shared" si="126"/>
        <v>0</v>
      </c>
      <c r="J124" s="72">
        <f t="shared" si="127"/>
        <v>0</v>
      </c>
      <c r="K124" s="72">
        <f t="shared" si="128"/>
        <v>0</v>
      </c>
      <c r="L124" s="72">
        <f t="shared" si="129"/>
        <v>4.9446522E-2</v>
      </c>
      <c r="M124" s="72">
        <f t="shared" si="130"/>
        <v>0</v>
      </c>
      <c r="N124" s="72">
        <f t="shared" si="131"/>
        <v>8.2594588499999982E-3</v>
      </c>
      <c r="O124" s="72">
        <f t="shared" si="132"/>
        <v>0</v>
      </c>
      <c r="P124" s="72">
        <f t="shared" si="133"/>
        <v>0</v>
      </c>
      <c r="Q124" s="72">
        <f t="shared" si="134"/>
        <v>0</v>
      </c>
      <c r="R124" s="72">
        <f t="shared" si="135"/>
        <v>0</v>
      </c>
      <c r="S124" s="72">
        <f t="shared" si="136"/>
        <v>0</v>
      </c>
      <c r="T124" s="72">
        <f t="shared" si="137"/>
        <v>0</v>
      </c>
      <c r="U124" s="72">
        <f t="shared" si="138"/>
        <v>0</v>
      </c>
      <c r="V124" s="72">
        <f t="shared" si="139"/>
        <v>0</v>
      </c>
      <c r="W124" s="72">
        <f t="shared" si="140"/>
        <v>0</v>
      </c>
      <c r="X124" s="72">
        <f t="shared" si="141"/>
        <v>0</v>
      </c>
      <c r="Y124" s="72">
        <f t="shared" si="142"/>
        <v>0</v>
      </c>
      <c r="Z124" s="72">
        <f t="shared" si="143"/>
        <v>0</v>
      </c>
      <c r="AA124" s="72">
        <f t="shared" si="144"/>
        <v>0</v>
      </c>
      <c r="AB124" s="72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>
        <v>0.67713389999999996</v>
      </c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>
        <v>49.446522000000002</v>
      </c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>
        <v>5.6572175249999992</v>
      </c>
      <c r="FV124" s="73">
        <v>2.6022413249999996</v>
      </c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  <c r="JD124" s="73"/>
      <c r="JE124" s="73"/>
      <c r="JF124" s="73"/>
      <c r="JG124" s="73"/>
      <c r="JH124" s="73"/>
      <c r="JI124" s="73"/>
      <c r="JJ124" s="73"/>
      <c r="JK124" s="73"/>
      <c r="JL124" s="73"/>
      <c r="JM124" s="73"/>
      <c r="JN124" s="73"/>
      <c r="JO124" s="73"/>
      <c r="JP124" s="73"/>
      <c r="JQ124" s="73"/>
      <c r="JR124" s="73"/>
      <c r="JS124" s="73"/>
      <c r="JT124" s="73"/>
      <c r="JU124" s="73"/>
      <c r="JV124" s="73"/>
      <c r="JW124" s="73"/>
      <c r="JX124" s="73"/>
      <c r="JY124" s="73"/>
      <c r="JZ124" s="73"/>
      <c r="KA124" s="73"/>
      <c r="KB124" s="73"/>
      <c r="KC124" s="73"/>
      <c r="KD124" s="73"/>
      <c r="KE124" s="73"/>
      <c r="KF124" s="73"/>
      <c r="KG124" s="73"/>
      <c r="KH124" s="73"/>
      <c r="KI124" s="73"/>
      <c r="KJ124" s="73"/>
      <c r="KK124" s="73"/>
      <c r="KL124" s="73"/>
      <c r="KM124" s="73"/>
      <c r="KN124" s="73"/>
      <c r="KO124" s="73"/>
      <c r="KP124" s="73"/>
      <c r="KQ124" s="73"/>
      <c r="KR124" s="73"/>
      <c r="KS124" s="73"/>
      <c r="KT124" s="73"/>
      <c r="KU124" s="73"/>
      <c r="KV124" s="73"/>
      <c r="KW124" s="73"/>
      <c r="KX124" s="73"/>
      <c r="KY124" s="73"/>
      <c r="KZ124" s="73"/>
      <c r="LA124" s="73"/>
      <c r="LB124" s="73"/>
      <c r="LC124" s="73"/>
      <c r="LD124" s="73"/>
      <c r="LE124" s="73"/>
      <c r="LF124" s="73"/>
      <c r="LG124" s="73"/>
      <c r="LH124" s="73"/>
      <c r="LI124" s="73"/>
      <c r="LJ124" s="73"/>
      <c r="LK124" s="73"/>
      <c r="LL124" s="73"/>
      <c r="LM124" s="73"/>
      <c r="LN124" s="73"/>
      <c r="LO124" s="73"/>
      <c r="LP124" s="73"/>
      <c r="LQ124" s="73"/>
      <c r="LR124" s="73"/>
      <c r="LS124" s="73"/>
      <c r="LT124" s="73"/>
      <c r="LU124" s="73"/>
      <c r="LV124" s="73"/>
      <c r="LW124" s="73"/>
      <c r="LX124" s="73"/>
      <c r="LY124" s="73"/>
      <c r="LZ124" s="73"/>
      <c r="MA124" s="73"/>
      <c r="MB124" s="73"/>
      <c r="MC124" s="73"/>
      <c r="MD124" s="73"/>
      <c r="ME124" s="73"/>
      <c r="MF124" s="73"/>
      <c r="MG124" s="73"/>
      <c r="MH124" s="73"/>
      <c r="MI124" s="73"/>
      <c r="MJ124" s="73"/>
      <c r="MK124" s="73"/>
      <c r="ML124" s="73"/>
      <c r="MM124" s="73"/>
      <c r="MN124" s="73"/>
      <c r="MO124" s="73"/>
      <c r="MP124" s="73"/>
      <c r="MQ124" s="73"/>
      <c r="MR124" s="73"/>
      <c r="MS124" s="73"/>
      <c r="MT124" s="73"/>
      <c r="MU124" s="73"/>
      <c r="MV124" s="73"/>
      <c r="MW124" s="73"/>
      <c r="MX124" s="73"/>
      <c r="MY124" s="73"/>
      <c r="MZ124" s="73"/>
      <c r="NA124" s="73"/>
      <c r="NB124" s="73"/>
      <c r="NC124" s="73"/>
      <c r="ND124" s="73"/>
      <c r="NE124" s="73"/>
      <c r="NF124" s="73"/>
      <c r="NG124" s="73"/>
      <c r="NH124" s="73"/>
      <c r="NI124" s="73"/>
      <c r="NJ124" s="73"/>
      <c r="NK124" s="73"/>
      <c r="NL124" s="73"/>
      <c r="NM124" s="73"/>
      <c r="NN124" s="73"/>
      <c r="NO124" s="73"/>
      <c r="NP124" s="73"/>
      <c r="NQ124" s="73"/>
      <c r="NR124" s="73"/>
      <c r="NS124" s="73"/>
      <c r="NT124" s="73"/>
      <c r="NU124" s="73"/>
      <c r="NV124" s="73"/>
      <c r="NW124" s="73"/>
      <c r="NX124" s="73"/>
      <c r="NY124" s="73"/>
      <c r="NZ124" s="73"/>
      <c r="OA124" s="73"/>
      <c r="OB124" s="73"/>
      <c r="OC124" s="73"/>
      <c r="OD124" s="73"/>
      <c r="OE124" s="73"/>
      <c r="OF124" s="73"/>
      <c r="OG124" s="73"/>
      <c r="OH124" s="73"/>
      <c r="OI124" s="73"/>
      <c r="OJ124" s="73"/>
      <c r="OK124" s="73"/>
      <c r="OL124" s="73"/>
      <c r="OM124" s="73"/>
      <c r="ON124" s="73"/>
      <c r="OO124" s="73"/>
      <c r="OP124" s="73"/>
      <c r="OQ124" s="73"/>
      <c r="OR124" s="73"/>
      <c r="OS124" s="73"/>
      <c r="OT124" s="73"/>
      <c r="OU124" s="73"/>
      <c r="OV124" s="73"/>
      <c r="OW124" s="73"/>
      <c r="OX124" s="73"/>
      <c r="OY124" s="73"/>
      <c r="OZ124" s="73"/>
      <c r="PA124" s="73"/>
      <c r="PB124" s="73"/>
      <c r="PC124" s="73"/>
      <c r="PD124" s="73"/>
      <c r="PE124" s="73"/>
      <c r="PF124" s="73"/>
      <c r="PG124" s="73"/>
      <c r="PH124" s="73"/>
      <c r="PI124" s="73"/>
      <c r="PJ124" s="73"/>
      <c r="PK124" s="73"/>
      <c r="PL124" s="73"/>
      <c r="PM124" s="73"/>
      <c r="PN124" s="73"/>
      <c r="PO124" s="73"/>
      <c r="PP124" s="73"/>
      <c r="PQ124" s="73"/>
      <c r="PR124" s="73"/>
      <c r="PS124" s="73"/>
      <c r="PT124" s="73"/>
      <c r="PU124" s="73"/>
      <c r="PV124" s="73"/>
      <c r="PW124" s="73"/>
      <c r="PX124" s="73"/>
      <c r="PY124" s="73"/>
      <c r="PZ124" s="73"/>
      <c r="QA124" s="73"/>
      <c r="QB124" s="73"/>
      <c r="QC124" s="73"/>
      <c r="QD124" s="73"/>
      <c r="QE124" s="73"/>
      <c r="QF124" s="73"/>
      <c r="QG124" s="73"/>
      <c r="QH124" s="73"/>
      <c r="QI124" s="73"/>
      <c r="QJ124" s="73"/>
      <c r="QK124" s="73"/>
      <c r="QL124" s="73"/>
      <c r="QM124" s="73"/>
      <c r="QN124" s="73"/>
      <c r="QO124" s="73"/>
      <c r="QP124" s="73"/>
      <c r="QQ124" s="73"/>
      <c r="QR124" s="73"/>
      <c r="QS124" s="73"/>
      <c r="QT124" s="73"/>
      <c r="QU124" s="73"/>
      <c r="QV124" s="73"/>
      <c r="QW124" s="73"/>
      <c r="QX124" s="73"/>
      <c r="QY124" s="73"/>
      <c r="QZ124" s="73"/>
      <c r="RA124" s="73"/>
      <c r="RB124" s="73"/>
      <c r="RC124" s="73"/>
      <c r="RD124" s="73"/>
      <c r="RE124" s="73"/>
      <c r="RF124" s="73"/>
      <c r="RG124" s="73"/>
      <c r="RH124" s="73"/>
      <c r="RI124" s="73"/>
      <c r="RJ124" s="73"/>
      <c r="RK124" s="73"/>
      <c r="RL124" s="73"/>
      <c r="RM124" s="73"/>
      <c r="RN124" s="73"/>
      <c r="RO124" s="73"/>
      <c r="RP124" s="73"/>
      <c r="RQ124" s="73"/>
      <c r="RR124" s="73"/>
      <c r="RS124" s="73"/>
      <c r="RT124" s="73"/>
      <c r="RU124" s="73"/>
      <c r="RV124" s="73"/>
      <c r="RW124" s="73"/>
      <c r="RX124" s="73"/>
      <c r="RY124" s="73"/>
      <c r="RZ124" s="73"/>
      <c r="SA124" s="73"/>
      <c r="SB124" s="73"/>
      <c r="SC124" s="73"/>
      <c r="SD124" s="73"/>
      <c r="SE124" s="73"/>
      <c r="SF124" s="73"/>
      <c r="SG124" s="73"/>
      <c r="SH124" s="73"/>
      <c r="SI124" s="73"/>
      <c r="SJ124" s="73"/>
      <c r="SK124" s="73"/>
      <c r="SL124" s="73"/>
      <c r="SM124" s="73"/>
      <c r="SN124" s="73"/>
      <c r="SO124" s="73"/>
      <c r="SP124" s="73"/>
      <c r="SQ124" s="73"/>
      <c r="SR124" s="73"/>
      <c r="SS124" s="73"/>
      <c r="ST124" s="73"/>
      <c r="SU124" s="73"/>
      <c r="SV124" s="73"/>
      <c r="SW124" s="73"/>
      <c r="SX124" s="73"/>
      <c r="SY124" s="73"/>
    </row>
    <row r="125" spans="1:519">
      <c r="A125" s="71" t="s">
        <v>210</v>
      </c>
      <c r="B125" s="72">
        <f t="shared" si="119"/>
        <v>0</v>
      </c>
      <c r="C125" s="72">
        <f t="shared" si="120"/>
        <v>0</v>
      </c>
      <c r="D125" s="72">
        <f t="shared" si="121"/>
        <v>0</v>
      </c>
      <c r="E125" s="72">
        <f t="shared" si="122"/>
        <v>0</v>
      </c>
      <c r="F125" s="72">
        <f t="shared" si="123"/>
        <v>0</v>
      </c>
      <c r="G125" s="72">
        <f t="shared" si="124"/>
        <v>0</v>
      </c>
      <c r="H125" s="72">
        <f t="shared" si="125"/>
        <v>0</v>
      </c>
      <c r="I125" s="72">
        <f t="shared" si="126"/>
        <v>0</v>
      </c>
      <c r="J125" s="72">
        <f t="shared" si="127"/>
        <v>0</v>
      </c>
      <c r="K125" s="72">
        <f t="shared" si="128"/>
        <v>0</v>
      </c>
      <c r="L125" s="72">
        <f t="shared" si="129"/>
        <v>0</v>
      </c>
      <c r="M125" s="72">
        <f t="shared" si="130"/>
        <v>0</v>
      </c>
      <c r="N125" s="72">
        <f t="shared" si="131"/>
        <v>0</v>
      </c>
      <c r="O125" s="72">
        <f t="shared" si="132"/>
        <v>0</v>
      </c>
      <c r="P125" s="72">
        <f t="shared" si="133"/>
        <v>0</v>
      </c>
      <c r="Q125" s="72">
        <f t="shared" si="134"/>
        <v>0</v>
      </c>
      <c r="R125" s="72">
        <f t="shared" si="135"/>
        <v>0</v>
      </c>
      <c r="S125" s="72">
        <f t="shared" si="136"/>
        <v>0</v>
      </c>
      <c r="T125" s="72">
        <f t="shared" si="137"/>
        <v>0</v>
      </c>
      <c r="U125" s="72">
        <f t="shared" si="138"/>
        <v>0</v>
      </c>
      <c r="V125" s="72">
        <f t="shared" si="139"/>
        <v>0</v>
      </c>
      <c r="W125" s="72">
        <f t="shared" si="140"/>
        <v>0</v>
      </c>
      <c r="X125" s="72">
        <f t="shared" si="141"/>
        <v>0</v>
      </c>
      <c r="Y125" s="72">
        <f t="shared" si="142"/>
        <v>0</v>
      </c>
      <c r="Z125" s="72">
        <f t="shared" si="143"/>
        <v>0</v>
      </c>
      <c r="AA125" s="72">
        <f t="shared" si="144"/>
        <v>0</v>
      </c>
      <c r="AB125" s="72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  <c r="JD125" s="73"/>
      <c r="JE125" s="73"/>
      <c r="JF125" s="73"/>
      <c r="JG125" s="73"/>
      <c r="JH125" s="73"/>
      <c r="JI125" s="73"/>
      <c r="JJ125" s="73"/>
      <c r="JK125" s="73"/>
      <c r="JL125" s="73"/>
      <c r="JM125" s="73"/>
      <c r="JN125" s="73"/>
      <c r="JO125" s="73"/>
      <c r="JP125" s="73"/>
      <c r="JQ125" s="73"/>
      <c r="JR125" s="73"/>
      <c r="JS125" s="73"/>
      <c r="JT125" s="73"/>
      <c r="JU125" s="73"/>
      <c r="JV125" s="73"/>
      <c r="JW125" s="73"/>
      <c r="JX125" s="73"/>
      <c r="JY125" s="73"/>
      <c r="JZ125" s="73"/>
      <c r="KA125" s="73"/>
      <c r="KB125" s="73"/>
      <c r="KC125" s="73"/>
      <c r="KD125" s="73"/>
      <c r="KE125" s="73"/>
      <c r="KF125" s="73"/>
      <c r="KG125" s="73"/>
      <c r="KH125" s="73"/>
      <c r="KI125" s="73"/>
      <c r="KJ125" s="73"/>
      <c r="KK125" s="73"/>
      <c r="KL125" s="73"/>
      <c r="KM125" s="73"/>
      <c r="KN125" s="73"/>
      <c r="KO125" s="73"/>
      <c r="KP125" s="73"/>
      <c r="KQ125" s="73"/>
      <c r="KR125" s="73"/>
      <c r="KS125" s="73"/>
      <c r="KT125" s="73"/>
      <c r="KU125" s="73"/>
      <c r="KV125" s="73"/>
      <c r="KW125" s="73"/>
      <c r="KX125" s="73"/>
      <c r="KY125" s="73"/>
      <c r="KZ125" s="73"/>
      <c r="LA125" s="73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  <c r="MH125" s="73"/>
      <c r="MI125" s="73"/>
      <c r="MJ125" s="73"/>
      <c r="MK125" s="73"/>
      <c r="ML125" s="73"/>
      <c r="MM125" s="73"/>
      <c r="MN125" s="73"/>
      <c r="MO125" s="73"/>
      <c r="MP125" s="73"/>
      <c r="MQ125" s="73"/>
      <c r="MR125" s="73"/>
      <c r="MS125" s="73"/>
      <c r="MT125" s="73"/>
      <c r="MU125" s="73"/>
      <c r="MV125" s="73"/>
      <c r="MW125" s="73"/>
      <c r="MX125" s="73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  <c r="OL125" s="73"/>
      <c r="OM125" s="73"/>
      <c r="ON125" s="73"/>
      <c r="OO125" s="73"/>
      <c r="OP125" s="73"/>
      <c r="OQ125" s="73"/>
      <c r="OR125" s="73"/>
      <c r="OS125" s="73"/>
      <c r="OT125" s="73"/>
      <c r="OU125" s="73"/>
      <c r="OV125" s="73"/>
      <c r="OW125" s="73"/>
      <c r="OX125" s="73"/>
      <c r="OY125" s="73"/>
      <c r="OZ125" s="73"/>
      <c r="PA125" s="73"/>
      <c r="PB125" s="73"/>
      <c r="PC125" s="73"/>
      <c r="PD125" s="73"/>
      <c r="PE125" s="73"/>
      <c r="PF125" s="73"/>
      <c r="PG125" s="73"/>
      <c r="PH125" s="73"/>
      <c r="PI125" s="73"/>
      <c r="PJ125" s="73"/>
      <c r="PK125" s="73"/>
      <c r="PL125" s="73"/>
      <c r="PM125" s="73"/>
      <c r="PN125" s="73"/>
      <c r="PO125" s="73"/>
      <c r="PP125" s="73"/>
      <c r="PQ125" s="73"/>
      <c r="PR125" s="73"/>
      <c r="PS125" s="73"/>
      <c r="PT125" s="73"/>
      <c r="PU125" s="73"/>
      <c r="PV125" s="73"/>
      <c r="PW125" s="73"/>
      <c r="PX125" s="73"/>
      <c r="PY125" s="73"/>
      <c r="PZ125" s="73"/>
      <c r="QA125" s="73"/>
      <c r="QB125" s="73"/>
      <c r="QC125" s="73"/>
      <c r="QD125" s="73"/>
      <c r="QE125" s="73"/>
      <c r="QF125" s="73"/>
      <c r="QG125" s="73"/>
      <c r="QH125" s="73"/>
      <c r="QI125" s="73"/>
      <c r="QJ125" s="73"/>
      <c r="QK125" s="73"/>
      <c r="QL125" s="73"/>
      <c r="QM125" s="73"/>
      <c r="QN125" s="73"/>
      <c r="QO125" s="73"/>
      <c r="QP125" s="73"/>
      <c r="QQ125" s="73"/>
      <c r="QR125" s="73"/>
      <c r="QS125" s="73"/>
      <c r="QT125" s="73"/>
      <c r="QU125" s="73"/>
      <c r="QV125" s="73"/>
      <c r="QW125" s="73"/>
      <c r="QX125" s="73"/>
      <c r="QY125" s="73"/>
      <c r="QZ125" s="73"/>
      <c r="RA125" s="73"/>
      <c r="RB125" s="73"/>
      <c r="RC125" s="73"/>
      <c r="RD125" s="73"/>
      <c r="RE125" s="73"/>
      <c r="RF125" s="73"/>
      <c r="RG125" s="73"/>
      <c r="RH125" s="73"/>
      <c r="RI125" s="73"/>
      <c r="RJ125" s="73"/>
      <c r="RK125" s="73"/>
      <c r="RL125" s="73"/>
      <c r="RM125" s="73"/>
      <c r="RN125" s="73"/>
      <c r="RO125" s="73"/>
      <c r="RP125" s="73"/>
      <c r="RQ125" s="73"/>
      <c r="RR125" s="73"/>
      <c r="RS125" s="73"/>
      <c r="RT125" s="73"/>
      <c r="RU125" s="73"/>
      <c r="RV125" s="73"/>
      <c r="RW125" s="73"/>
      <c r="RX125" s="73"/>
      <c r="RY125" s="73"/>
      <c r="RZ125" s="73"/>
      <c r="SA125" s="73"/>
      <c r="SB125" s="73"/>
      <c r="SC125" s="73"/>
      <c r="SD125" s="73"/>
      <c r="SE125" s="73"/>
      <c r="SF125" s="73"/>
      <c r="SG125" s="73"/>
      <c r="SH125" s="73"/>
      <c r="SI125" s="73"/>
      <c r="SJ125" s="73"/>
      <c r="SK125" s="73"/>
      <c r="SL125" s="73"/>
      <c r="SM125" s="73"/>
      <c r="SN125" s="73"/>
      <c r="SO125" s="73"/>
      <c r="SP125" s="73"/>
      <c r="SQ125" s="73"/>
      <c r="SR125" s="73"/>
      <c r="SS125" s="73"/>
      <c r="ST125" s="73"/>
      <c r="SU125" s="73"/>
      <c r="SV125" s="73"/>
      <c r="SW125" s="73"/>
      <c r="SX125" s="73"/>
      <c r="SY125" s="73"/>
    </row>
    <row r="126" spans="1:519">
      <c r="A126" s="71" t="s">
        <v>211</v>
      </c>
      <c r="B126" s="72">
        <f t="shared" si="119"/>
        <v>0.50963774355000002</v>
      </c>
      <c r="C126" s="72">
        <f t="shared" si="120"/>
        <v>0.95292030172499997</v>
      </c>
      <c r="D126" s="72">
        <f t="shared" si="121"/>
        <v>0.57211909312499998</v>
      </c>
      <c r="E126" s="72">
        <f t="shared" si="122"/>
        <v>0.25472832479999996</v>
      </c>
      <c r="F126" s="72">
        <f t="shared" si="123"/>
        <v>4.3895598749999999E-3</v>
      </c>
      <c r="G126" s="72">
        <f t="shared" si="124"/>
        <v>0.43885363005</v>
      </c>
      <c r="H126" s="72">
        <f t="shared" si="125"/>
        <v>1.4845767075E-2</v>
      </c>
      <c r="I126" s="72">
        <f t="shared" si="126"/>
        <v>3.0392289E-3</v>
      </c>
      <c r="J126" s="72">
        <f t="shared" si="127"/>
        <v>3.8698989750000001E-3</v>
      </c>
      <c r="K126" s="72">
        <f t="shared" si="128"/>
        <v>3.07859715E-3</v>
      </c>
      <c r="L126" s="72">
        <f t="shared" si="129"/>
        <v>0.11308136130000002</v>
      </c>
      <c r="M126" s="72">
        <f t="shared" si="130"/>
        <v>1.208605275E-3</v>
      </c>
      <c r="N126" s="72">
        <f t="shared" si="131"/>
        <v>1.2834049500000002E-3</v>
      </c>
      <c r="O126" s="72">
        <f t="shared" si="132"/>
        <v>2.3227267499999999E-4</v>
      </c>
      <c r="P126" s="72">
        <f t="shared" si="133"/>
        <v>5.4721867499999994E-4</v>
      </c>
      <c r="Q126" s="72">
        <f t="shared" si="134"/>
        <v>1.8109394999999996E-3</v>
      </c>
      <c r="R126" s="72">
        <f t="shared" si="135"/>
        <v>5.8658692499999993E-4</v>
      </c>
      <c r="S126" s="72">
        <f t="shared" si="136"/>
        <v>1.6928347500000003E-4</v>
      </c>
      <c r="T126" s="72">
        <f t="shared" si="137"/>
        <v>1.0629427499999999E-4</v>
      </c>
      <c r="U126" s="72">
        <f t="shared" si="138"/>
        <v>2.4408315000000002E-4</v>
      </c>
      <c r="V126" s="72">
        <f t="shared" si="139"/>
        <v>1.5194727242999999</v>
      </c>
      <c r="W126" s="72">
        <f t="shared" si="140"/>
        <v>4.1619641481</v>
      </c>
      <c r="X126" s="72">
        <f t="shared" si="141"/>
        <v>2.1516598932750002</v>
      </c>
      <c r="Y126" s="72">
        <f t="shared" si="142"/>
        <v>0.46407293100000002</v>
      </c>
      <c r="Z126" s="72">
        <f t="shared" si="143"/>
        <v>0</v>
      </c>
      <c r="AA126" s="72">
        <f t="shared" si="144"/>
        <v>0</v>
      </c>
      <c r="AB126" s="72"/>
      <c r="AD126" s="73">
        <v>234.04030942499998</v>
      </c>
      <c r="AE126" s="73"/>
      <c r="AF126" s="73"/>
      <c r="AG126" s="73">
        <v>275.57774999999998</v>
      </c>
      <c r="AH126" s="73"/>
      <c r="AI126" s="73"/>
      <c r="AJ126" s="73"/>
      <c r="AK126" s="73"/>
      <c r="AL126" s="73"/>
      <c r="AM126" s="73"/>
      <c r="AN126" s="73"/>
      <c r="AO126" s="73">
        <v>1.9684125E-2</v>
      </c>
      <c r="AP126" s="73">
        <v>0.60627105000000003</v>
      </c>
      <c r="AQ126" s="73"/>
      <c r="AR126" s="73">
        <v>303.13552500000003</v>
      </c>
      <c r="AS126" s="73"/>
      <c r="AT126" s="73">
        <v>327.22889400000003</v>
      </c>
      <c r="AU126" s="73"/>
      <c r="AV126" s="73"/>
      <c r="AW126" s="73"/>
      <c r="AX126" s="73"/>
      <c r="AY126" s="73">
        <v>13.42457325</v>
      </c>
      <c r="AZ126" s="73">
        <v>0.69681802500000001</v>
      </c>
      <c r="BA126" s="73">
        <v>307.82822040000002</v>
      </c>
      <c r="BB126" s="73">
        <v>0.44486122500000003</v>
      </c>
      <c r="BC126" s="73">
        <v>296.30119680000001</v>
      </c>
      <c r="BD126" s="73">
        <v>0.12597840000000002</v>
      </c>
      <c r="BE126" s="73">
        <v>265.18453199999999</v>
      </c>
      <c r="BF126" s="73"/>
      <c r="BG126" s="73"/>
      <c r="BH126" s="73">
        <v>0.57477644999999999</v>
      </c>
      <c r="BI126" s="73">
        <v>9.487748250000001</v>
      </c>
      <c r="BJ126" s="73"/>
      <c r="BK126" s="73"/>
      <c r="BL126" s="73"/>
      <c r="BM126" s="73"/>
      <c r="BN126" s="73">
        <v>0.18109394999999998</v>
      </c>
      <c r="BO126" s="73">
        <v>1.0865637000000001</v>
      </c>
      <c r="BP126" s="73"/>
      <c r="BQ126" s="73">
        <v>252.90163799999999</v>
      </c>
      <c r="BR126" s="73"/>
      <c r="BS126" s="73"/>
      <c r="BT126" s="73"/>
      <c r="BU126" s="73"/>
      <c r="BV126" s="73"/>
      <c r="BW126" s="73"/>
      <c r="BX126" s="73"/>
      <c r="BY126" s="73">
        <v>0.55902914999999997</v>
      </c>
      <c r="BZ126" s="73">
        <v>1.6613401500000002</v>
      </c>
      <c r="CA126" s="73">
        <v>0.24014632499999999</v>
      </c>
      <c r="CB126" s="73">
        <v>0.13385205</v>
      </c>
      <c r="CC126" s="73">
        <v>4.7241899999999996E-2</v>
      </c>
      <c r="CD126" s="73"/>
      <c r="CE126" s="73"/>
      <c r="CF126" s="73"/>
      <c r="CG126" s="73"/>
      <c r="CH126" s="73"/>
      <c r="CI126" s="73"/>
      <c r="CJ126" s="73"/>
      <c r="CK126" s="73">
        <v>2.30697945</v>
      </c>
      <c r="CL126" s="73"/>
      <c r="CM126" s="73">
        <v>1.8070026749999999</v>
      </c>
      <c r="CN126" s="73">
        <v>433.05074999999999</v>
      </c>
      <c r="CO126" s="73"/>
      <c r="CP126" s="73"/>
      <c r="CQ126" s="73"/>
      <c r="CR126" s="73"/>
      <c r="CS126" s="73"/>
      <c r="CT126" s="73"/>
      <c r="CU126" s="73"/>
      <c r="CV126" s="73">
        <v>3.6769945500000003</v>
      </c>
      <c r="CW126" s="73">
        <v>0.31888282499999998</v>
      </c>
      <c r="CX126" s="73">
        <v>1.417257</v>
      </c>
      <c r="CY126" s="73">
        <v>0.14959934999999999</v>
      </c>
      <c r="CZ126" s="73"/>
      <c r="DA126" s="73"/>
      <c r="DB126" s="73"/>
      <c r="DC126" s="73"/>
      <c r="DD126" s="73"/>
      <c r="DE126" s="73"/>
      <c r="DF126" s="73"/>
      <c r="DG126" s="73">
        <v>0.64957612500000006</v>
      </c>
      <c r="DH126" s="73"/>
      <c r="DI126" s="73">
        <v>12.6293346</v>
      </c>
      <c r="DJ126" s="73">
        <v>9.4483799999999993E-2</v>
      </c>
      <c r="DK126" s="73">
        <v>1.1810474999999999E-2</v>
      </c>
      <c r="DL126" s="73">
        <v>0.39761932499999997</v>
      </c>
      <c r="DM126" s="73"/>
      <c r="DN126" s="73"/>
      <c r="DO126" s="73"/>
      <c r="DP126" s="73">
        <v>1.6180350750000001</v>
      </c>
      <c r="DQ126" s="73"/>
      <c r="DR126" s="73"/>
      <c r="DS126" s="73"/>
      <c r="DT126" s="73">
        <v>1.9684125E-2</v>
      </c>
      <c r="DU126" s="73">
        <v>0.89759610000000001</v>
      </c>
      <c r="DV126" s="73">
        <v>0.18109394999999998</v>
      </c>
      <c r="DW126" s="73">
        <v>0.48422947500000002</v>
      </c>
      <c r="DX126" s="73"/>
      <c r="DY126" s="73">
        <v>1.5747300000000002E-2</v>
      </c>
      <c r="DZ126" s="73"/>
      <c r="EA126" s="73"/>
      <c r="EB126" s="73"/>
      <c r="EC126" s="73">
        <v>0.63776564999999996</v>
      </c>
      <c r="ED126" s="73"/>
      <c r="EE126" s="73"/>
      <c r="EF126" s="73">
        <v>1.28340495</v>
      </c>
      <c r="EG126" s="73">
        <v>1.2676576500000001</v>
      </c>
      <c r="EH126" s="73">
        <v>0.33856694999999998</v>
      </c>
      <c r="EI126" s="73">
        <v>1.1456160750000002</v>
      </c>
      <c r="EJ126" s="73">
        <v>1.1810474999999999E-2</v>
      </c>
      <c r="EK126" s="73"/>
      <c r="EL126" s="73"/>
      <c r="EM126" s="73"/>
      <c r="EN126" s="73"/>
      <c r="EO126" s="73">
        <v>0.20865172499999998</v>
      </c>
      <c r="EP126" s="73">
        <v>0.50391360000000007</v>
      </c>
      <c r="EQ126" s="73"/>
      <c r="ER126" s="73"/>
      <c r="ES126" s="73">
        <v>0.87003832500000011</v>
      </c>
      <c r="ET126" s="73">
        <v>0.55115550000000002</v>
      </c>
      <c r="EU126" s="73">
        <v>27.014493150000003</v>
      </c>
      <c r="EV126" s="73">
        <v>4.4446754250000007</v>
      </c>
      <c r="EW126" s="73"/>
      <c r="EX126" s="73">
        <v>9.2554755750000002</v>
      </c>
      <c r="EY126" s="73">
        <v>16.770874500000001</v>
      </c>
      <c r="EZ126" s="73">
        <v>2.9368714499999999</v>
      </c>
      <c r="FA126" s="73">
        <v>7.9169550749999997</v>
      </c>
      <c r="FB126" s="73">
        <v>8.9759609999999999</v>
      </c>
      <c r="FC126" s="73">
        <v>5.3934502499999999</v>
      </c>
      <c r="FD126" s="73">
        <v>1.121995125</v>
      </c>
      <c r="FE126" s="73">
        <v>28.699454249999999</v>
      </c>
      <c r="FF126" s="73">
        <v>0.73224945000000008</v>
      </c>
      <c r="FG126" s="73">
        <v>9.4483799999999993E-2</v>
      </c>
      <c r="FH126" s="73">
        <v>4.3305075000000005E-2</v>
      </c>
      <c r="FI126" s="73"/>
      <c r="FJ126" s="73"/>
      <c r="FK126" s="73"/>
      <c r="FL126" s="73">
        <v>2.7557775E-2</v>
      </c>
      <c r="FM126" s="73"/>
      <c r="FN126" s="73"/>
      <c r="FO126" s="73">
        <v>1.1810474999999999E-2</v>
      </c>
      <c r="FP126" s="73">
        <v>0.29919869999999998</v>
      </c>
      <c r="FQ126" s="73"/>
      <c r="FR126" s="73">
        <v>9.8420624999999998E-2</v>
      </c>
      <c r="FS126" s="73">
        <v>5.9052375000000004E-2</v>
      </c>
      <c r="FT126" s="73">
        <v>4.3305075000000005E-2</v>
      </c>
      <c r="FU126" s="73"/>
      <c r="FV126" s="73"/>
      <c r="FW126" s="73"/>
      <c r="FX126" s="73"/>
      <c r="FY126" s="73"/>
      <c r="FZ126" s="73"/>
      <c r="GA126" s="73"/>
      <c r="GB126" s="73">
        <v>1.0511322750000001</v>
      </c>
      <c r="GC126" s="73">
        <v>3.1494600000000005E-2</v>
      </c>
      <c r="GD126" s="73"/>
      <c r="GE126" s="73"/>
      <c r="GF126" s="73"/>
      <c r="GG126" s="73"/>
      <c r="GH126" s="73"/>
      <c r="GI126" s="73"/>
      <c r="GJ126" s="73"/>
      <c r="GK126" s="73"/>
      <c r="GL126" s="73"/>
      <c r="GM126" s="73"/>
      <c r="GN126" s="73">
        <v>0.20865172499999998</v>
      </c>
      <c r="GO126" s="73">
        <v>2.3620949999999998E-2</v>
      </c>
      <c r="GP126" s="73">
        <v>7.0862850000000005E-2</v>
      </c>
      <c r="GQ126" s="73">
        <v>0.153536175</v>
      </c>
      <c r="GR126" s="73">
        <v>2.3620949999999998E-2</v>
      </c>
      <c r="GS126" s="73"/>
      <c r="GT126" s="73"/>
      <c r="GU126" s="73"/>
      <c r="GV126" s="73"/>
      <c r="GW126" s="73"/>
      <c r="GX126" s="73"/>
      <c r="GY126" s="73"/>
      <c r="GZ126" s="73"/>
      <c r="HA126" s="73">
        <v>0.29919869999999998</v>
      </c>
      <c r="HB126" s="73">
        <v>0.21652537499999999</v>
      </c>
      <c r="HC126" s="73">
        <v>7.4799674999999996E-2</v>
      </c>
      <c r="HD126" s="73">
        <v>0.37793519999999997</v>
      </c>
      <c r="HE126" s="73"/>
      <c r="HF126" s="73">
        <v>0.68107072499999999</v>
      </c>
      <c r="HG126" s="73"/>
      <c r="HH126" s="73">
        <v>0.33856694999999998</v>
      </c>
      <c r="HI126" s="73"/>
      <c r="HJ126" s="73"/>
      <c r="HK126" s="73"/>
      <c r="HL126" s="73"/>
      <c r="HM126" s="73">
        <v>0.122041575</v>
      </c>
      <c r="HN126" s="73">
        <v>0.18503077500000001</v>
      </c>
      <c r="HO126" s="73">
        <v>0.40155615</v>
      </c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>
        <v>9.4483800000000007E-2</v>
      </c>
      <c r="IA126" s="73">
        <v>1.9684125E-2</v>
      </c>
      <c r="IB126" s="73"/>
      <c r="IC126" s="73"/>
      <c r="ID126" s="73"/>
      <c r="IE126" s="73"/>
      <c r="IF126" s="73"/>
      <c r="IG126" s="73"/>
      <c r="IH126" s="73">
        <v>5.5115549999999999E-2</v>
      </c>
      <c r="II126" s="73"/>
      <c r="IJ126" s="73"/>
      <c r="IK126" s="73"/>
      <c r="IL126" s="73">
        <v>9.8420624999999998E-2</v>
      </c>
      <c r="IM126" s="73">
        <v>7.8736499999999994E-3</v>
      </c>
      <c r="IN126" s="73"/>
      <c r="IO126" s="73"/>
      <c r="IP126" s="73"/>
      <c r="IQ126" s="73"/>
      <c r="IR126" s="73"/>
      <c r="IS126" s="73"/>
      <c r="IT126" s="73"/>
      <c r="IU126" s="73"/>
      <c r="IV126" s="73"/>
      <c r="IW126" s="73"/>
      <c r="IX126" s="73">
        <v>5.1178725000000001E-2</v>
      </c>
      <c r="IY126" s="73">
        <v>1.9684125E-2</v>
      </c>
      <c r="IZ126" s="73"/>
      <c r="JA126" s="73">
        <v>1.1810475000000001E-2</v>
      </c>
      <c r="JB126" s="73"/>
      <c r="JC126" s="73"/>
      <c r="JD126" s="73"/>
      <c r="JE126" s="73"/>
      <c r="JF126" s="73"/>
      <c r="JG126" s="73"/>
      <c r="JH126" s="73">
        <v>7.8736500000000001E-2</v>
      </c>
      <c r="JI126" s="73">
        <v>8.2673325000000006E-2</v>
      </c>
      <c r="JJ126" s="73">
        <v>0.129915225</v>
      </c>
      <c r="JK126" s="73">
        <v>5.5115549999999999E-2</v>
      </c>
      <c r="JL126" s="73">
        <v>0.12597839999999999</v>
      </c>
      <c r="JM126" s="73"/>
      <c r="JN126" s="73"/>
      <c r="JO126" s="73"/>
      <c r="JP126" s="73">
        <v>0.86610149999999997</v>
      </c>
      <c r="JQ126" s="73">
        <v>1081.339533225</v>
      </c>
      <c r="JR126" s="73"/>
      <c r="JS126" s="73"/>
      <c r="JT126" s="73"/>
      <c r="JU126" s="73">
        <v>436.95608040000002</v>
      </c>
      <c r="JV126" s="73">
        <v>4.3305074999999998E-2</v>
      </c>
      <c r="JW126" s="73">
        <v>984.20624999999995</v>
      </c>
      <c r="JX126" s="73"/>
      <c r="JY126" s="73">
        <v>1063.2970642499999</v>
      </c>
      <c r="JZ126" s="73">
        <v>0.122041575</v>
      </c>
      <c r="KA126" s="73"/>
      <c r="KB126" s="73"/>
      <c r="KC126" s="73">
        <v>0.23620949999999999</v>
      </c>
      <c r="KD126" s="73">
        <v>1030.1214399749999</v>
      </c>
      <c r="KE126" s="73"/>
      <c r="KF126" s="73">
        <v>1083.9260272500001</v>
      </c>
      <c r="KG126" s="73">
        <v>1.1810475000000001E-2</v>
      </c>
      <c r="KH126" s="73">
        <v>2.7557775E-2</v>
      </c>
      <c r="KI126" s="73">
        <v>1099.4922333</v>
      </c>
      <c r="KJ126" s="73">
        <v>5.9052374999999997E-2</v>
      </c>
      <c r="KK126" s="73"/>
      <c r="KL126" s="73"/>
      <c r="KM126" s="73"/>
      <c r="KN126" s="73"/>
      <c r="KO126" s="73"/>
      <c r="KP126" s="73">
        <v>1051.277937525</v>
      </c>
      <c r="KQ126" s="73">
        <v>0.26376727500000002</v>
      </c>
      <c r="KR126" s="73"/>
      <c r="KS126" s="73">
        <v>0.53934502500000003</v>
      </c>
      <c r="KT126" s="73">
        <v>227.80831545000001</v>
      </c>
      <c r="KU126" s="73">
        <v>236.26461555</v>
      </c>
      <c r="KV126" s="73"/>
      <c r="KW126" s="73"/>
      <c r="KX126" s="73"/>
      <c r="KY126" s="73"/>
      <c r="KZ126" s="73"/>
      <c r="LA126" s="73"/>
      <c r="LB126" s="73"/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  <c r="MH126" s="73"/>
      <c r="MI126" s="73"/>
      <c r="MJ126" s="73"/>
      <c r="MK126" s="73"/>
      <c r="ML126" s="73"/>
      <c r="MM126" s="73"/>
      <c r="MN126" s="73"/>
      <c r="MO126" s="73"/>
      <c r="MP126" s="73"/>
      <c r="MQ126" s="73"/>
      <c r="MR126" s="73"/>
      <c r="MS126" s="73"/>
      <c r="MT126" s="73"/>
      <c r="MU126" s="73"/>
      <c r="MV126" s="73"/>
      <c r="MW126" s="73"/>
      <c r="MX126" s="73"/>
      <c r="MY126" s="73"/>
      <c r="MZ126" s="73"/>
      <c r="NA126" s="73"/>
      <c r="NB126" s="73"/>
      <c r="NC126" s="73"/>
      <c r="ND126" s="73"/>
      <c r="NE126" s="73"/>
      <c r="NF126" s="73"/>
      <c r="NG126" s="73"/>
      <c r="NH126" s="73"/>
      <c r="NI126" s="73"/>
      <c r="NJ126" s="73"/>
      <c r="NK126" s="73"/>
      <c r="NL126" s="73"/>
      <c r="NM126" s="73"/>
      <c r="NN126" s="73"/>
      <c r="NO126" s="73"/>
      <c r="NP126" s="73"/>
      <c r="NQ126" s="73"/>
      <c r="NR126" s="73"/>
      <c r="NS126" s="73"/>
      <c r="NT126" s="73"/>
      <c r="NU126" s="73"/>
      <c r="NV126" s="73"/>
      <c r="NW126" s="73"/>
      <c r="NX126" s="73"/>
      <c r="NY126" s="73"/>
      <c r="NZ126" s="73"/>
      <c r="OA126" s="73"/>
      <c r="OB126" s="73"/>
      <c r="OC126" s="73"/>
      <c r="OD126" s="73"/>
      <c r="OE126" s="73"/>
      <c r="OF126" s="73"/>
      <c r="OG126" s="73"/>
      <c r="OH126" s="73"/>
      <c r="OI126" s="73"/>
      <c r="OJ126" s="73"/>
      <c r="OK126" s="73"/>
      <c r="OL126" s="73"/>
      <c r="OM126" s="73"/>
      <c r="ON126" s="73"/>
      <c r="OO126" s="73"/>
      <c r="OP126" s="73"/>
      <c r="OQ126" s="73"/>
      <c r="OR126" s="73"/>
      <c r="OS126" s="73"/>
      <c r="OT126" s="73"/>
      <c r="OU126" s="73"/>
      <c r="OV126" s="73"/>
      <c r="OW126" s="73"/>
      <c r="OX126" s="73"/>
      <c r="OY126" s="73"/>
      <c r="OZ126" s="73"/>
      <c r="PA126" s="73"/>
      <c r="PB126" s="73"/>
      <c r="PC126" s="73"/>
      <c r="PD126" s="73"/>
      <c r="PE126" s="73"/>
      <c r="PF126" s="73"/>
      <c r="PG126" s="73"/>
      <c r="PH126" s="73"/>
      <c r="PI126" s="73"/>
      <c r="PJ126" s="73"/>
      <c r="PK126" s="73"/>
      <c r="PL126" s="73"/>
      <c r="PM126" s="73"/>
      <c r="PN126" s="73"/>
      <c r="PO126" s="73"/>
      <c r="PP126" s="73"/>
      <c r="PQ126" s="73"/>
      <c r="PR126" s="73"/>
      <c r="PS126" s="73"/>
      <c r="PT126" s="73"/>
      <c r="PU126" s="73"/>
      <c r="PV126" s="73"/>
      <c r="PW126" s="73"/>
      <c r="PX126" s="73"/>
      <c r="PY126" s="73"/>
      <c r="PZ126" s="73"/>
      <c r="QA126" s="73"/>
      <c r="QB126" s="73"/>
      <c r="QC126" s="73"/>
      <c r="QD126" s="73"/>
      <c r="QE126" s="73"/>
      <c r="QF126" s="73"/>
      <c r="QG126" s="73"/>
      <c r="QH126" s="73"/>
      <c r="QI126" s="73"/>
      <c r="QJ126" s="73"/>
      <c r="QK126" s="73"/>
      <c r="QL126" s="73"/>
      <c r="QM126" s="73"/>
      <c r="QN126" s="73"/>
      <c r="QO126" s="73"/>
      <c r="QP126" s="73"/>
      <c r="QQ126" s="73"/>
      <c r="QR126" s="73"/>
      <c r="QS126" s="73"/>
      <c r="QT126" s="73"/>
      <c r="QU126" s="73"/>
      <c r="QV126" s="73"/>
      <c r="QW126" s="73"/>
      <c r="QX126" s="73"/>
      <c r="QY126" s="73"/>
      <c r="QZ126" s="73"/>
      <c r="RA126" s="73"/>
      <c r="RB126" s="73"/>
      <c r="RC126" s="73"/>
      <c r="RD126" s="73"/>
      <c r="RE126" s="73"/>
      <c r="RF126" s="73"/>
      <c r="RG126" s="73"/>
      <c r="RH126" s="73"/>
      <c r="RI126" s="73"/>
      <c r="RJ126" s="73"/>
      <c r="RK126" s="73"/>
      <c r="RL126" s="73"/>
      <c r="RM126" s="73"/>
      <c r="RN126" s="73"/>
      <c r="RO126" s="73"/>
      <c r="RP126" s="73"/>
      <c r="RQ126" s="73"/>
      <c r="RR126" s="73"/>
      <c r="RS126" s="73"/>
      <c r="RT126" s="73"/>
      <c r="RU126" s="73"/>
      <c r="RV126" s="73"/>
      <c r="RW126" s="73"/>
      <c r="RX126" s="73"/>
      <c r="RY126" s="73"/>
      <c r="RZ126" s="73"/>
      <c r="SA126" s="73"/>
      <c r="SB126" s="73"/>
      <c r="SC126" s="73"/>
      <c r="SD126" s="73"/>
      <c r="SE126" s="73"/>
      <c r="SF126" s="73"/>
      <c r="SG126" s="73"/>
      <c r="SH126" s="73"/>
      <c r="SI126" s="73"/>
      <c r="SJ126" s="73"/>
      <c r="SK126" s="73"/>
      <c r="SL126" s="73"/>
      <c r="SM126" s="73"/>
      <c r="SN126" s="73"/>
      <c r="SO126" s="73"/>
      <c r="SP126" s="73"/>
      <c r="SQ126" s="73"/>
      <c r="SR126" s="73"/>
      <c r="SS126" s="73"/>
      <c r="ST126" s="73"/>
      <c r="SU126" s="73"/>
      <c r="SV126" s="73"/>
      <c r="SW126" s="73"/>
      <c r="SX126" s="73"/>
      <c r="SY126" s="73"/>
    </row>
    <row r="127" spans="1:519">
      <c r="A127" s="71" t="s">
        <v>212</v>
      </c>
      <c r="B127" s="72">
        <f t="shared" si="119"/>
        <v>0</v>
      </c>
      <c r="C127" s="72">
        <f t="shared" si="120"/>
        <v>0</v>
      </c>
      <c r="D127" s="72">
        <f t="shared" si="121"/>
        <v>0</v>
      </c>
      <c r="E127" s="72">
        <f t="shared" si="122"/>
        <v>0</v>
      </c>
      <c r="F127" s="72">
        <f t="shared" si="123"/>
        <v>0</v>
      </c>
      <c r="G127" s="72">
        <f t="shared" si="124"/>
        <v>0</v>
      </c>
      <c r="H127" s="72">
        <f t="shared" si="125"/>
        <v>0</v>
      </c>
      <c r="I127" s="72">
        <f t="shared" si="126"/>
        <v>0</v>
      </c>
      <c r="J127" s="72">
        <f t="shared" si="127"/>
        <v>0</v>
      </c>
      <c r="K127" s="72">
        <f t="shared" si="128"/>
        <v>0</v>
      </c>
      <c r="L127" s="72">
        <f t="shared" si="129"/>
        <v>0</v>
      </c>
      <c r="M127" s="72">
        <f t="shared" si="130"/>
        <v>0</v>
      </c>
      <c r="N127" s="72">
        <f t="shared" si="131"/>
        <v>0</v>
      </c>
      <c r="O127" s="72">
        <f t="shared" si="132"/>
        <v>0</v>
      </c>
      <c r="P127" s="72">
        <f t="shared" si="133"/>
        <v>0</v>
      </c>
      <c r="Q127" s="72">
        <f t="shared" si="134"/>
        <v>0</v>
      </c>
      <c r="R127" s="72">
        <f t="shared" si="135"/>
        <v>0</v>
      </c>
      <c r="S127" s="72">
        <f t="shared" si="136"/>
        <v>0</v>
      </c>
      <c r="T127" s="72">
        <f t="shared" si="137"/>
        <v>0</v>
      </c>
      <c r="U127" s="72">
        <f t="shared" si="138"/>
        <v>0</v>
      </c>
      <c r="V127" s="72">
        <f t="shared" si="139"/>
        <v>0</v>
      </c>
      <c r="W127" s="72">
        <f t="shared" si="140"/>
        <v>0</v>
      </c>
      <c r="X127" s="72">
        <f t="shared" si="141"/>
        <v>0</v>
      </c>
      <c r="Y127" s="72">
        <f t="shared" si="142"/>
        <v>0</v>
      </c>
      <c r="Z127" s="72">
        <f t="shared" si="143"/>
        <v>0</v>
      </c>
      <c r="AA127" s="72">
        <f t="shared" si="144"/>
        <v>0</v>
      </c>
      <c r="AB127" s="72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73"/>
      <c r="EQ127" s="73"/>
      <c r="ER127" s="73"/>
      <c r="ES127" s="73"/>
      <c r="ET127" s="73"/>
      <c r="EU127" s="73"/>
      <c r="EV127" s="73"/>
      <c r="EW127" s="73"/>
      <c r="EX127" s="73"/>
      <c r="EY127" s="73"/>
      <c r="EZ127" s="73"/>
      <c r="FA127" s="73"/>
      <c r="FB127" s="73"/>
      <c r="FC127" s="73"/>
      <c r="FD127" s="73"/>
      <c r="FE127" s="73"/>
      <c r="FF127" s="73"/>
      <c r="FG127" s="73"/>
      <c r="FH127" s="73"/>
      <c r="FI127" s="73"/>
      <c r="FJ127" s="73"/>
      <c r="FK127" s="73"/>
      <c r="FL127" s="73"/>
      <c r="FM127" s="73"/>
      <c r="FN127" s="73"/>
      <c r="FO127" s="73"/>
      <c r="FP127" s="73"/>
      <c r="FQ127" s="73"/>
      <c r="FR127" s="73"/>
      <c r="FS127" s="73"/>
      <c r="FT127" s="73"/>
      <c r="FU127" s="73"/>
      <c r="FV127" s="73"/>
      <c r="FW127" s="73"/>
      <c r="FX127" s="73"/>
      <c r="FY127" s="73"/>
      <c r="FZ127" s="73"/>
      <c r="GA127" s="73"/>
      <c r="GB127" s="73"/>
      <c r="GC127" s="73"/>
      <c r="GD127" s="73"/>
      <c r="GE127" s="73"/>
      <c r="GF127" s="73"/>
      <c r="GG127" s="73"/>
      <c r="GH127" s="73"/>
      <c r="GI127" s="73"/>
      <c r="GJ127" s="73"/>
      <c r="GK127" s="73"/>
      <c r="GL127" s="73"/>
      <c r="GM127" s="73"/>
      <c r="GN127" s="73"/>
      <c r="GO127" s="73"/>
      <c r="GP127" s="73"/>
      <c r="GQ127" s="73"/>
      <c r="GR127" s="73"/>
      <c r="GS127" s="73"/>
      <c r="GT127" s="73"/>
      <c r="GU127" s="73"/>
      <c r="GV127" s="73"/>
      <c r="GW127" s="73"/>
      <c r="GX127" s="73"/>
      <c r="GY127" s="73"/>
      <c r="GZ127" s="73"/>
      <c r="HA127" s="73"/>
      <c r="HB127" s="73"/>
      <c r="HC127" s="73"/>
      <c r="HD127" s="73"/>
      <c r="HE127" s="73"/>
      <c r="HF127" s="73"/>
      <c r="HG127" s="73"/>
      <c r="HH127" s="73"/>
      <c r="HI127" s="73"/>
      <c r="HJ127" s="73"/>
      <c r="HK127" s="73"/>
      <c r="HL127" s="73"/>
      <c r="HM127" s="73"/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  <c r="IB127" s="73"/>
      <c r="IC127" s="73"/>
      <c r="ID127" s="73"/>
      <c r="IE127" s="73"/>
      <c r="IF127" s="73"/>
      <c r="IG127" s="73"/>
      <c r="IH127" s="73"/>
      <c r="II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J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X127" s="73"/>
      <c r="JY127" s="73"/>
      <c r="JZ127" s="73"/>
      <c r="KA127" s="73"/>
      <c r="KB127" s="73"/>
      <c r="KC127" s="73"/>
      <c r="KD127" s="73"/>
      <c r="KE127" s="73"/>
      <c r="KF127" s="73"/>
      <c r="KG127" s="73"/>
      <c r="KH127" s="73"/>
      <c r="KI127" s="73"/>
      <c r="KJ127" s="73"/>
      <c r="KK127" s="73"/>
      <c r="KL127" s="73"/>
      <c r="KM127" s="73"/>
      <c r="KN127" s="73"/>
      <c r="KO127" s="73"/>
      <c r="KP127" s="73"/>
      <c r="KQ127" s="73"/>
      <c r="KR127" s="73"/>
      <c r="KS127" s="73"/>
      <c r="KT127" s="73"/>
      <c r="KU127" s="73"/>
      <c r="KV127" s="73"/>
      <c r="KW127" s="73"/>
      <c r="KX127" s="73"/>
      <c r="KY127" s="73"/>
      <c r="KZ127" s="73"/>
      <c r="LA127" s="73"/>
      <c r="LB127" s="73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  <c r="MH127" s="73"/>
      <c r="MI127" s="73"/>
      <c r="MJ127" s="73"/>
      <c r="MK127" s="73"/>
      <c r="ML127" s="73"/>
      <c r="MM127" s="73"/>
      <c r="MN127" s="73"/>
      <c r="MO127" s="73"/>
      <c r="MP127" s="73"/>
      <c r="MQ127" s="73"/>
      <c r="MR127" s="73"/>
      <c r="MS127" s="73"/>
      <c r="MT127" s="73"/>
      <c r="MU127" s="73"/>
      <c r="MV127" s="73"/>
      <c r="MW127" s="73"/>
      <c r="MX127" s="73"/>
      <c r="MY127" s="73"/>
      <c r="MZ127" s="73"/>
      <c r="NA127" s="73"/>
      <c r="NB127" s="73"/>
      <c r="NC127" s="73"/>
      <c r="ND127" s="73"/>
      <c r="NE127" s="73"/>
      <c r="NF127" s="73"/>
      <c r="NG127" s="73"/>
      <c r="NH127" s="73"/>
      <c r="NI127" s="73"/>
      <c r="NJ127" s="73"/>
      <c r="NK127" s="73"/>
      <c r="NL127" s="73"/>
      <c r="NM127" s="73"/>
      <c r="NN127" s="73"/>
      <c r="NO127" s="73"/>
      <c r="NP127" s="73"/>
      <c r="NQ127" s="73"/>
      <c r="NR127" s="73"/>
      <c r="NS127" s="73"/>
      <c r="NT127" s="73"/>
      <c r="NU127" s="73"/>
      <c r="NV127" s="73"/>
      <c r="NW127" s="73"/>
      <c r="NX127" s="73"/>
      <c r="NY127" s="73"/>
      <c r="NZ127" s="73"/>
      <c r="OA127" s="73"/>
      <c r="OB127" s="73"/>
      <c r="OC127" s="73"/>
      <c r="OD127" s="73"/>
      <c r="OE127" s="73"/>
      <c r="OF127" s="73"/>
      <c r="OG127" s="73"/>
      <c r="OH127" s="73"/>
      <c r="OI127" s="73"/>
      <c r="OJ127" s="73"/>
      <c r="OK127" s="73"/>
      <c r="OL127" s="73"/>
      <c r="OM127" s="73"/>
      <c r="ON127" s="73"/>
      <c r="OO127" s="73"/>
      <c r="OP127" s="73"/>
      <c r="OQ127" s="73"/>
      <c r="OR127" s="73"/>
      <c r="OS127" s="73"/>
      <c r="OT127" s="73"/>
      <c r="OU127" s="73"/>
      <c r="OV127" s="73"/>
      <c r="OW127" s="73"/>
      <c r="OX127" s="73"/>
      <c r="OY127" s="73"/>
      <c r="OZ127" s="73"/>
      <c r="PA127" s="73"/>
      <c r="PB127" s="73"/>
      <c r="PC127" s="73"/>
      <c r="PD127" s="73"/>
      <c r="PE127" s="73"/>
      <c r="PF127" s="73"/>
      <c r="PG127" s="73"/>
      <c r="PH127" s="73"/>
      <c r="PI127" s="73"/>
      <c r="PJ127" s="73"/>
      <c r="PK127" s="73"/>
      <c r="PL127" s="73"/>
      <c r="PM127" s="73"/>
      <c r="PN127" s="73"/>
      <c r="PO127" s="73"/>
      <c r="PP127" s="73"/>
      <c r="PQ127" s="73"/>
      <c r="PR127" s="73"/>
      <c r="PS127" s="73"/>
      <c r="PT127" s="73"/>
      <c r="PU127" s="73"/>
      <c r="PV127" s="73"/>
      <c r="PW127" s="73"/>
      <c r="PX127" s="73"/>
      <c r="PY127" s="73"/>
      <c r="PZ127" s="73"/>
      <c r="QA127" s="73"/>
      <c r="QB127" s="73"/>
      <c r="QC127" s="73"/>
      <c r="QD127" s="73"/>
      <c r="QE127" s="73"/>
      <c r="QF127" s="73"/>
      <c r="QG127" s="73"/>
      <c r="QH127" s="73"/>
      <c r="QI127" s="73"/>
      <c r="QJ127" s="73"/>
      <c r="QK127" s="73"/>
      <c r="QL127" s="73"/>
      <c r="QM127" s="73"/>
      <c r="QN127" s="73"/>
      <c r="QO127" s="73"/>
      <c r="QP127" s="73"/>
      <c r="QQ127" s="73"/>
      <c r="QR127" s="73"/>
      <c r="QS127" s="73"/>
      <c r="QT127" s="73"/>
      <c r="QU127" s="73"/>
      <c r="QV127" s="73"/>
      <c r="QW127" s="73"/>
      <c r="QX127" s="73"/>
      <c r="QY127" s="73"/>
      <c r="QZ127" s="73"/>
      <c r="RA127" s="73"/>
      <c r="RB127" s="73"/>
      <c r="RC127" s="73"/>
      <c r="RD127" s="73"/>
      <c r="RE127" s="73"/>
      <c r="RF127" s="73"/>
      <c r="RG127" s="73"/>
      <c r="RH127" s="73"/>
      <c r="RI127" s="73"/>
      <c r="RJ127" s="73"/>
      <c r="RK127" s="73"/>
      <c r="RL127" s="73"/>
      <c r="RM127" s="73"/>
      <c r="RN127" s="73"/>
      <c r="RO127" s="73"/>
      <c r="RP127" s="73"/>
      <c r="RQ127" s="73"/>
      <c r="RR127" s="73"/>
      <c r="RS127" s="73"/>
      <c r="RT127" s="73"/>
      <c r="RU127" s="73"/>
      <c r="RV127" s="73"/>
      <c r="RW127" s="73"/>
      <c r="RX127" s="73"/>
      <c r="RY127" s="73"/>
      <c r="RZ127" s="73"/>
      <c r="SA127" s="73"/>
      <c r="SB127" s="73"/>
      <c r="SC127" s="73"/>
      <c r="SD127" s="73"/>
      <c r="SE127" s="73"/>
      <c r="SF127" s="73"/>
      <c r="SG127" s="73"/>
      <c r="SH127" s="73"/>
      <c r="SI127" s="73"/>
      <c r="SJ127" s="73"/>
      <c r="SK127" s="73"/>
      <c r="SL127" s="73"/>
      <c r="SM127" s="73"/>
      <c r="SN127" s="73"/>
      <c r="SO127" s="73"/>
      <c r="SP127" s="73"/>
      <c r="SQ127" s="73"/>
      <c r="SR127" s="73"/>
      <c r="SS127" s="73"/>
      <c r="ST127" s="73"/>
      <c r="SU127" s="73"/>
      <c r="SV127" s="73"/>
      <c r="SW127" s="73"/>
      <c r="SX127" s="73"/>
      <c r="SY127" s="73"/>
    </row>
    <row r="128" spans="1:519">
      <c r="A128" s="71" t="s">
        <v>213</v>
      </c>
      <c r="B128" s="72">
        <f t="shared" si="119"/>
        <v>0</v>
      </c>
      <c r="C128" s="72">
        <f t="shared" si="120"/>
        <v>0</v>
      </c>
      <c r="D128" s="72">
        <f t="shared" si="121"/>
        <v>0</v>
      </c>
      <c r="E128" s="72">
        <f t="shared" si="122"/>
        <v>0</v>
      </c>
      <c r="F128" s="72">
        <f t="shared" si="123"/>
        <v>0</v>
      </c>
      <c r="G128" s="72">
        <f t="shared" si="124"/>
        <v>0</v>
      </c>
      <c r="H128" s="72">
        <f t="shared" si="125"/>
        <v>0</v>
      </c>
      <c r="I128" s="72">
        <f t="shared" si="126"/>
        <v>0</v>
      </c>
      <c r="J128" s="72">
        <f t="shared" si="127"/>
        <v>0</v>
      </c>
      <c r="K128" s="72">
        <f t="shared" si="128"/>
        <v>0</v>
      </c>
      <c r="L128" s="72">
        <f t="shared" si="129"/>
        <v>0</v>
      </c>
      <c r="M128" s="72">
        <f t="shared" si="130"/>
        <v>0</v>
      </c>
      <c r="N128" s="72">
        <f t="shared" si="131"/>
        <v>0</v>
      </c>
      <c r="O128" s="72">
        <f t="shared" si="132"/>
        <v>0</v>
      </c>
      <c r="P128" s="72">
        <f t="shared" si="133"/>
        <v>0</v>
      </c>
      <c r="Q128" s="72">
        <f t="shared" si="134"/>
        <v>0</v>
      </c>
      <c r="R128" s="72">
        <f t="shared" si="135"/>
        <v>0</v>
      </c>
      <c r="S128" s="72">
        <f t="shared" si="136"/>
        <v>0</v>
      </c>
      <c r="T128" s="72">
        <f t="shared" si="137"/>
        <v>0</v>
      </c>
      <c r="U128" s="72">
        <f t="shared" si="138"/>
        <v>0</v>
      </c>
      <c r="V128" s="72">
        <f t="shared" si="139"/>
        <v>0</v>
      </c>
      <c r="W128" s="72">
        <f t="shared" si="140"/>
        <v>0</v>
      </c>
      <c r="X128" s="72">
        <f t="shared" si="141"/>
        <v>0</v>
      </c>
      <c r="Y128" s="72">
        <f t="shared" si="142"/>
        <v>0</v>
      </c>
      <c r="Z128" s="72">
        <f t="shared" si="143"/>
        <v>0</v>
      </c>
      <c r="AA128" s="72">
        <f t="shared" si="144"/>
        <v>0</v>
      </c>
      <c r="AB128" s="72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73"/>
      <c r="EQ128" s="73"/>
      <c r="ER128" s="73"/>
      <c r="ES128" s="73"/>
      <c r="ET128" s="73"/>
      <c r="EU128" s="73"/>
      <c r="EV128" s="73"/>
      <c r="EW128" s="73"/>
      <c r="EX128" s="73"/>
      <c r="EY128" s="73"/>
      <c r="EZ128" s="73"/>
      <c r="FA128" s="73"/>
      <c r="FB128" s="73"/>
      <c r="FC128" s="73"/>
      <c r="FD128" s="73"/>
      <c r="FE128" s="73"/>
      <c r="FF128" s="73"/>
      <c r="FG128" s="73"/>
      <c r="FH128" s="73"/>
      <c r="FI128" s="73"/>
      <c r="FJ128" s="73"/>
      <c r="FK128" s="73"/>
      <c r="FL128" s="73"/>
      <c r="FM128" s="73"/>
      <c r="FN128" s="73"/>
      <c r="FO128" s="73"/>
      <c r="FP128" s="73"/>
      <c r="FQ128" s="73"/>
      <c r="FR128" s="73"/>
      <c r="FS128" s="73"/>
      <c r="FT128" s="73"/>
      <c r="FU128" s="73"/>
      <c r="FV128" s="73"/>
      <c r="FW128" s="73"/>
      <c r="FX128" s="73"/>
      <c r="FY128" s="73"/>
      <c r="FZ128" s="73"/>
      <c r="GA128" s="73"/>
      <c r="GB128" s="73"/>
      <c r="GC128" s="73"/>
      <c r="GD128" s="73"/>
      <c r="GE128" s="73"/>
      <c r="GF128" s="73"/>
      <c r="GG128" s="73"/>
      <c r="GH128" s="73"/>
      <c r="GI128" s="73"/>
      <c r="GJ128" s="73"/>
      <c r="GK128" s="73"/>
      <c r="GL128" s="73"/>
      <c r="GM128" s="73"/>
      <c r="GN128" s="73"/>
      <c r="GO128" s="73"/>
      <c r="GP128" s="73"/>
      <c r="GQ128" s="73"/>
      <c r="GR128" s="73"/>
      <c r="GS128" s="73"/>
      <c r="GT128" s="73"/>
      <c r="GU128" s="73"/>
      <c r="GV128" s="73"/>
      <c r="GW128" s="73"/>
      <c r="GX128" s="73"/>
      <c r="GY128" s="73"/>
      <c r="GZ128" s="73"/>
      <c r="HA128" s="73"/>
      <c r="HB128" s="73"/>
      <c r="HC128" s="73"/>
      <c r="HD128" s="73"/>
      <c r="HE128" s="73"/>
      <c r="HF128" s="73"/>
      <c r="HG128" s="73"/>
      <c r="HH128" s="73"/>
      <c r="HI128" s="73"/>
      <c r="HJ128" s="73"/>
      <c r="HK128" s="73"/>
      <c r="HL128" s="73"/>
      <c r="HM128" s="73"/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  <c r="IB128" s="73"/>
      <c r="IC128" s="73"/>
      <c r="ID128" s="73"/>
      <c r="IE128" s="73"/>
      <c r="IF128" s="73"/>
      <c r="IG128" s="73"/>
      <c r="IH128" s="73"/>
      <c r="II128" s="73"/>
      <c r="IJ128" s="73"/>
      <c r="IK128" s="73"/>
      <c r="IL128" s="73"/>
      <c r="IM128" s="73"/>
      <c r="IN128" s="73"/>
      <c r="IO128" s="73"/>
      <c r="IP128" s="73"/>
      <c r="IQ128" s="73"/>
      <c r="IR128" s="73"/>
      <c r="IS128" s="73"/>
      <c r="IT128" s="73"/>
      <c r="IU128" s="73"/>
      <c r="IV128" s="73"/>
      <c r="IW128" s="73"/>
      <c r="IX128" s="73"/>
      <c r="IY128" s="73"/>
      <c r="IZ128" s="73"/>
      <c r="JA128" s="73"/>
      <c r="JB128" s="73"/>
      <c r="JC128" s="73"/>
      <c r="JD128" s="73"/>
      <c r="JE128" s="73"/>
      <c r="JF128" s="73"/>
      <c r="JG128" s="73"/>
      <c r="JH128" s="73"/>
      <c r="JI128" s="73"/>
      <c r="JJ128" s="73"/>
      <c r="JK128" s="73"/>
      <c r="JL128" s="73"/>
      <c r="JM128" s="73"/>
      <c r="JN128" s="73"/>
      <c r="JO128" s="73"/>
      <c r="JP128" s="73"/>
      <c r="JQ128" s="73"/>
      <c r="JR128" s="73"/>
      <c r="JS128" s="73"/>
      <c r="JT128" s="73"/>
      <c r="JU128" s="73"/>
      <c r="JV128" s="73"/>
      <c r="JW128" s="73"/>
      <c r="JX128" s="73"/>
      <c r="JY128" s="73"/>
      <c r="JZ128" s="73"/>
      <c r="KA128" s="73"/>
      <c r="KB128" s="73"/>
      <c r="KC128" s="73"/>
      <c r="KD128" s="73"/>
      <c r="KE128" s="73"/>
      <c r="KF128" s="73"/>
      <c r="KG128" s="73"/>
      <c r="KH128" s="73"/>
      <c r="KI128" s="73"/>
      <c r="KJ128" s="73"/>
      <c r="KK128" s="73"/>
      <c r="KL128" s="73"/>
      <c r="KM128" s="73"/>
      <c r="KN128" s="73"/>
      <c r="KO128" s="73"/>
      <c r="KP128" s="73"/>
      <c r="KQ128" s="73"/>
      <c r="KR128" s="73"/>
      <c r="KS128" s="73"/>
      <c r="KT128" s="73"/>
      <c r="KU128" s="73"/>
      <c r="KV128" s="73"/>
      <c r="KW128" s="73"/>
      <c r="KX128" s="73"/>
      <c r="KY128" s="73"/>
      <c r="KZ128" s="73"/>
      <c r="LA128" s="73"/>
      <c r="LB128" s="73"/>
      <c r="LC128" s="73"/>
      <c r="LD128" s="73"/>
      <c r="LE128" s="73"/>
      <c r="LF128" s="73"/>
      <c r="LG128" s="73"/>
      <c r="LH128" s="73"/>
      <c r="LI128" s="73"/>
      <c r="LJ128" s="73"/>
      <c r="LK128" s="73"/>
      <c r="LL128" s="73"/>
      <c r="LM128" s="73"/>
      <c r="LN128" s="73"/>
      <c r="LO128" s="73"/>
      <c r="LP128" s="73"/>
      <c r="LQ128" s="73"/>
      <c r="LR128" s="73"/>
      <c r="LS128" s="73"/>
      <c r="LT128" s="73"/>
      <c r="LU128" s="73"/>
      <c r="LV128" s="73"/>
      <c r="LW128" s="73"/>
      <c r="LX128" s="73"/>
      <c r="LY128" s="73"/>
      <c r="LZ128" s="73"/>
      <c r="MA128" s="73"/>
      <c r="MB128" s="73"/>
      <c r="MC128" s="73"/>
      <c r="MD128" s="73"/>
      <c r="ME128" s="73"/>
      <c r="MF128" s="73"/>
      <c r="MG128" s="73"/>
      <c r="MH128" s="73"/>
      <c r="MI128" s="73"/>
      <c r="MJ128" s="73"/>
      <c r="MK128" s="73"/>
      <c r="ML128" s="73"/>
      <c r="MM128" s="73"/>
      <c r="MN128" s="73"/>
      <c r="MO128" s="73"/>
      <c r="MP128" s="73"/>
      <c r="MQ128" s="73"/>
      <c r="MR128" s="73"/>
      <c r="MS128" s="73"/>
      <c r="MT128" s="73"/>
      <c r="MU128" s="73"/>
      <c r="MV128" s="73"/>
      <c r="MW128" s="73"/>
      <c r="MX128" s="73"/>
      <c r="MY128" s="73"/>
      <c r="MZ128" s="73"/>
      <c r="NA128" s="73"/>
      <c r="NB128" s="73"/>
      <c r="NC128" s="73"/>
      <c r="ND128" s="73"/>
      <c r="NE128" s="73"/>
      <c r="NF128" s="73"/>
      <c r="NG128" s="73"/>
      <c r="NH128" s="73"/>
      <c r="NI128" s="73"/>
      <c r="NJ128" s="73"/>
      <c r="NK128" s="73"/>
      <c r="NL128" s="73"/>
      <c r="NM128" s="73"/>
      <c r="NN128" s="73"/>
      <c r="NO128" s="73"/>
      <c r="NP128" s="73"/>
      <c r="NQ128" s="73"/>
      <c r="NR128" s="73"/>
      <c r="NS128" s="73"/>
      <c r="NT128" s="73"/>
      <c r="NU128" s="73"/>
      <c r="NV128" s="73"/>
      <c r="NW128" s="73"/>
      <c r="NX128" s="73"/>
      <c r="NY128" s="73"/>
      <c r="NZ128" s="73"/>
      <c r="OA128" s="73"/>
      <c r="OB128" s="73"/>
      <c r="OC128" s="73"/>
      <c r="OD128" s="73"/>
      <c r="OE128" s="73"/>
      <c r="OF128" s="73"/>
      <c r="OG128" s="73"/>
      <c r="OH128" s="73"/>
      <c r="OI128" s="73"/>
      <c r="OJ128" s="73"/>
      <c r="OK128" s="73"/>
      <c r="OL128" s="73"/>
      <c r="OM128" s="73"/>
      <c r="ON128" s="73"/>
      <c r="OO128" s="73"/>
      <c r="OP128" s="73"/>
      <c r="OQ128" s="73"/>
      <c r="OR128" s="73"/>
      <c r="OS128" s="73"/>
      <c r="OT128" s="73"/>
      <c r="OU128" s="73"/>
      <c r="OV128" s="73"/>
      <c r="OW128" s="73"/>
      <c r="OX128" s="73"/>
      <c r="OY128" s="73"/>
      <c r="OZ128" s="73"/>
      <c r="PA128" s="73"/>
      <c r="PB128" s="73"/>
      <c r="PC128" s="73"/>
      <c r="PD128" s="73"/>
      <c r="PE128" s="73"/>
      <c r="PF128" s="73"/>
      <c r="PG128" s="73"/>
      <c r="PH128" s="73"/>
      <c r="PI128" s="73"/>
      <c r="PJ128" s="73"/>
      <c r="PK128" s="73"/>
      <c r="PL128" s="73"/>
      <c r="PM128" s="73"/>
      <c r="PN128" s="73"/>
      <c r="PO128" s="73"/>
      <c r="PP128" s="73"/>
      <c r="PQ128" s="73"/>
      <c r="PR128" s="73"/>
      <c r="PS128" s="73"/>
      <c r="PT128" s="73"/>
      <c r="PU128" s="73"/>
      <c r="PV128" s="73"/>
      <c r="PW128" s="73"/>
      <c r="PX128" s="73"/>
      <c r="PY128" s="73"/>
      <c r="PZ128" s="73"/>
      <c r="QA128" s="73"/>
      <c r="QB128" s="73"/>
      <c r="QC128" s="73"/>
      <c r="QD128" s="73"/>
      <c r="QE128" s="73"/>
      <c r="QF128" s="73"/>
      <c r="QG128" s="73"/>
      <c r="QH128" s="73"/>
      <c r="QI128" s="73"/>
      <c r="QJ128" s="73"/>
      <c r="QK128" s="73"/>
      <c r="QL128" s="73"/>
      <c r="QM128" s="73"/>
      <c r="QN128" s="73"/>
      <c r="QO128" s="73"/>
      <c r="QP128" s="73"/>
      <c r="QQ128" s="73"/>
      <c r="QR128" s="73"/>
      <c r="QS128" s="73"/>
      <c r="QT128" s="73"/>
      <c r="QU128" s="73"/>
      <c r="QV128" s="73"/>
      <c r="QW128" s="73"/>
      <c r="QX128" s="73"/>
      <c r="QY128" s="73"/>
      <c r="QZ128" s="73"/>
      <c r="RA128" s="73"/>
      <c r="RB128" s="73"/>
      <c r="RC128" s="73"/>
      <c r="RD128" s="73"/>
      <c r="RE128" s="73"/>
      <c r="RF128" s="73"/>
      <c r="RG128" s="73"/>
      <c r="RH128" s="73"/>
      <c r="RI128" s="73"/>
      <c r="RJ128" s="73"/>
      <c r="RK128" s="73"/>
      <c r="RL128" s="73"/>
      <c r="RM128" s="73"/>
      <c r="RN128" s="73"/>
      <c r="RO128" s="73"/>
      <c r="RP128" s="73"/>
      <c r="RQ128" s="73"/>
      <c r="RR128" s="73"/>
      <c r="RS128" s="73"/>
      <c r="RT128" s="73"/>
      <c r="RU128" s="73"/>
      <c r="RV128" s="73"/>
      <c r="RW128" s="73"/>
      <c r="RX128" s="73"/>
      <c r="RY128" s="73"/>
      <c r="RZ128" s="73"/>
      <c r="SA128" s="73"/>
      <c r="SB128" s="73"/>
      <c r="SC128" s="73"/>
      <c r="SD128" s="73"/>
      <c r="SE128" s="73"/>
      <c r="SF128" s="73"/>
      <c r="SG128" s="73"/>
      <c r="SH128" s="73"/>
      <c r="SI128" s="73"/>
      <c r="SJ128" s="73"/>
      <c r="SK128" s="73"/>
      <c r="SL128" s="73"/>
      <c r="SM128" s="73"/>
      <c r="SN128" s="73"/>
      <c r="SO128" s="73"/>
      <c r="SP128" s="73"/>
      <c r="SQ128" s="73"/>
      <c r="SR128" s="73"/>
      <c r="SS128" s="73"/>
      <c r="ST128" s="73"/>
      <c r="SU128" s="73"/>
      <c r="SV128" s="73"/>
      <c r="SW128" s="73"/>
      <c r="SX128" s="73"/>
      <c r="SY128" s="73"/>
    </row>
    <row r="129" spans="1:519">
      <c r="A129" s="71" t="s">
        <v>214</v>
      </c>
      <c r="B129" s="72">
        <f t="shared" si="119"/>
        <v>0</v>
      </c>
      <c r="C129" s="72">
        <f t="shared" si="120"/>
        <v>0</v>
      </c>
      <c r="D129" s="72">
        <f t="shared" si="121"/>
        <v>0</v>
      </c>
      <c r="E129" s="72">
        <f t="shared" si="122"/>
        <v>0</v>
      </c>
      <c r="F129" s="72">
        <f t="shared" si="123"/>
        <v>0</v>
      </c>
      <c r="G129" s="72">
        <f t="shared" si="124"/>
        <v>0</v>
      </c>
      <c r="H129" s="72">
        <f t="shared" si="125"/>
        <v>0</v>
      </c>
      <c r="I129" s="72">
        <f t="shared" si="126"/>
        <v>0</v>
      </c>
      <c r="J129" s="72">
        <f t="shared" si="127"/>
        <v>0</v>
      </c>
      <c r="K129" s="72">
        <f t="shared" si="128"/>
        <v>0</v>
      </c>
      <c r="L129" s="72">
        <f t="shared" si="129"/>
        <v>0</v>
      </c>
      <c r="M129" s="72">
        <f t="shared" si="130"/>
        <v>0</v>
      </c>
      <c r="N129" s="72">
        <f t="shared" si="131"/>
        <v>0</v>
      </c>
      <c r="O129" s="72">
        <f t="shared" si="132"/>
        <v>0</v>
      </c>
      <c r="P129" s="72">
        <f t="shared" si="133"/>
        <v>0</v>
      </c>
      <c r="Q129" s="72">
        <f t="shared" si="134"/>
        <v>0</v>
      </c>
      <c r="R129" s="72">
        <f t="shared" si="135"/>
        <v>0</v>
      </c>
      <c r="S129" s="72">
        <f t="shared" si="136"/>
        <v>0</v>
      </c>
      <c r="T129" s="72">
        <f t="shared" si="137"/>
        <v>0</v>
      </c>
      <c r="U129" s="72">
        <f t="shared" si="138"/>
        <v>0</v>
      </c>
      <c r="V129" s="72">
        <f t="shared" si="139"/>
        <v>0</v>
      </c>
      <c r="W129" s="72">
        <f t="shared" si="140"/>
        <v>0</v>
      </c>
      <c r="X129" s="72">
        <f t="shared" si="141"/>
        <v>0</v>
      </c>
      <c r="Y129" s="72">
        <f t="shared" si="142"/>
        <v>0</v>
      </c>
      <c r="Z129" s="72">
        <f t="shared" si="143"/>
        <v>0</v>
      </c>
      <c r="AA129" s="72">
        <f t="shared" si="144"/>
        <v>0</v>
      </c>
      <c r="AB129" s="72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73"/>
      <c r="EQ129" s="73"/>
      <c r="ER129" s="73"/>
      <c r="ES129" s="73"/>
      <c r="ET129" s="73"/>
      <c r="EU129" s="73"/>
      <c r="EV129" s="73"/>
      <c r="EW129" s="73"/>
      <c r="EX129" s="73"/>
      <c r="EY129" s="73"/>
      <c r="EZ129" s="73"/>
      <c r="FA129" s="73"/>
      <c r="FB129" s="73"/>
      <c r="FC129" s="73"/>
      <c r="FD129" s="73"/>
      <c r="FE129" s="73"/>
      <c r="FF129" s="73"/>
      <c r="FG129" s="73"/>
      <c r="FH129" s="73"/>
      <c r="FI129" s="73"/>
      <c r="FJ129" s="73"/>
      <c r="FK129" s="73"/>
      <c r="FL129" s="73"/>
      <c r="FM129" s="73"/>
      <c r="FN129" s="73"/>
      <c r="FO129" s="73"/>
      <c r="FP129" s="73"/>
      <c r="FQ129" s="73"/>
      <c r="FR129" s="73"/>
      <c r="FS129" s="73"/>
      <c r="FT129" s="73"/>
      <c r="FU129" s="73"/>
      <c r="FV129" s="73"/>
      <c r="FW129" s="73"/>
      <c r="FX129" s="73"/>
      <c r="FY129" s="73"/>
      <c r="FZ129" s="73"/>
      <c r="GA129" s="73"/>
      <c r="GB129" s="73"/>
      <c r="GC129" s="73"/>
      <c r="GD129" s="73"/>
      <c r="GE129" s="73"/>
      <c r="GF129" s="73"/>
      <c r="GG129" s="73"/>
      <c r="GH129" s="73"/>
      <c r="GI129" s="73"/>
      <c r="GJ129" s="73"/>
      <c r="GK129" s="73"/>
      <c r="GL129" s="73"/>
      <c r="GM129" s="73"/>
      <c r="GN129" s="73"/>
      <c r="GO129" s="73"/>
      <c r="GP129" s="73"/>
      <c r="GQ129" s="73"/>
      <c r="GR129" s="73"/>
      <c r="GS129" s="73"/>
      <c r="GT129" s="73"/>
      <c r="GU129" s="73"/>
      <c r="GV129" s="73"/>
      <c r="GW129" s="73"/>
      <c r="GX129" s="73"/>
      <c r="GY129" s="73"/>
      <c r="GZ129" s="73"/>
      <c r="HA129" s="73"/>
      <c r="HB129" s="73"/>
      <c r="HC129" s="73"/>
      <c r="HD129" s="73"/>
      <c r="HE129" s="73"/>
      <c r="HF129" s="73"/>
      <c r="HG129" s="73"/>
      <c r="HH129" s="73"/>
      <c r="HI129" s="73"/>
      <c r="HJ129" s="73"/>
      <c r="HK129" s="73"/>
      <c r="HL129" s="73"/>
      <c r="HM129" s="73"/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  <c r="IB129" s="73"/>
      <c r="IC129" s="73"/>
      <c r="ID129" s="73"/>
      <c r="IE129" s="73"/>
      <c r="IF129" s="73"/>
      <c r="IG129" s="73"/>
      <c r="IH129" s="73"/>
      <c r="II129" s="73"/>
      <c r="IJ129" s="73"/>
      <c r="IK129" s="73"/>
      <c r="IL129" s="73"/>
      <c r="IM129" s="73"/>
      <c r="IN129" s="73"/>
      <c r="IO129" s="73"/>
      <c r="IP129" s="73"/>
      <c r="IQ129" s="73"/>
      <c r="IR129" s="73"/>
      <c r="IS129" s="73"/>
      <c r="IT129" s="73"/>
      <c r="IU129" s="73"/>
      <c r="IV129" s="73"/>
      <c r="IW129" s="73"/>
      <c r="IX129" s="73"/>
      <c r="IY129" s="73"/>
      <c r="IZ129" s="73"/>
      <c r="JA129" s="73"/>
      <c r="JB129" s="73"/>
      <c r="JC129" s="73"/>
      <c r="JD129" s="73"/>
      <c r="JE129" s="73"/>
      <c r="JF129" s="73"/>
      <c r="JG129" s="73"/>
      <c r="JH129" s="73"/>
      <c r="JI129" s="73"/>
      <c r="JJ129" s="73"/>
      <c r="JK129" s="73"/>
      <c r="JL129" s="73"/>
      <c r="JM129" s="73"/>
      <c r="JN129" s="73"/>
      <c r="JO129" s="73"/>
      <c r="JP129" s="73"/>
      <c r="JQ129" s="73"/>
      <c r="JR129" s="73"/>
      <c r="JS129" s="73"/>
      <c r="JT129" s="73"/>
      <c r="JU129" s="73"/>
      <c r="JV129" s="73"/>
      <c r="JW129" s="73"/>
      <c r="JX129" s="73"/>
      <c r="JY129" s="73"/>
      <c r="JZ129" s="73"/>
      <c r="KA129" s="73"/>
      <c r="KB129" s="73"/>
      <c r="KC129" s="73"/>
      <c r="KD129" s="73"/>
      <c r="KE129" s="73"/>
      <c r="KF129" s="73"/>
      <c r="KG129" s="73"/>
      <c r="KH129" s="73"/>
      <c r="KI129" s="73"/>
      <c r="KJ129" s="73"/>
      <c r="KK129" s="73"/>
      <c r="KL129" s="73"/>
      <c r="KM129" s="73"/>
      <c r="KN129" s="73"/>
      <c r="KO129" s="73"/>
      <c r="KP129" s="73"/>
      <c r="KQ129" s="73"/>
      <c r="KR129" s="73"/>
      <c r="KS129" s="73"/>
      <c r="KT129" s="73"/>
      <c r="KU129" s="73"/>
      <c r="KV129" s="73"/>
      <c r="KW129" s="73"/>
      <c r="KX129" s="73"/>
      <c r="KY129" s="73"/>
      <c r="KZ129" s="73"/>
      <c r="LA129" s="73"/>
      <c r="LB129" s="73"/>
      <c r="LC129" s="73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  <c r="OL129" s="73"/>
      <c r="OM129" s="73"/>
      <c r="ON129" s="73"/>
      <c r="OO129" s="73"/>
      <c r="OP129" s="73"/>
      <c r="OQ129" s="73"/>
      <c r="OR129" s="73"/>
      <c r="OS129" s="73"/>
      <c r="OT129" s="73"/>
      <c r="OU129" s="73"/>
      <c r="OV129" s="73"/>
      <c r="OW129" s="73"/>
      <c r="OX129" s="73"/>
      <c r="OY129" s="73"/>
      <c r="OZ129" s="73"/>
      <c r="PA129" s="73"/>
      <c r="PB129" s="73"/>
      <c r="PC129" s="73"/>
      <c r="PD129" s="73"/>
      <c r="PE129" s="73"/>
      <c r="PF129" s="73"/>
      <c r="PG129" s="73"/>
      <c r="PH129" s="73"/>
      <c r="PI129" s="73"/>
      <c r="PJ129" s="73"/>
      <c r="PK129" s="73"/>
      <c r="PL129" s="73"/>
      <c r="PM129" s="73"/>
      <c r="PN129" s="73"/>
      <c r="PO129" s="73"/>
      <c r="PP129" s="73"/>
      <c r="PQ129" s="73"/>
      <c r="PR129" s="73"/>
      <c r="PS129" s="73"/>
      <c r="PT129" s="73"/>
      <c r="PU129" s="73"/>
      <c r="PV129" s="73"/>
      <c r="PW129" s="73"/>
      <c r="PX129" s="73"/>
      <c r="PY129" s="73"/>
      <c r="PZ129" s="73"/>
      <c r="QA129" s="73"/>
      <c r="QB129" s="73"/>
      <c r="QC129" s="73"/>
      <c r="QD129" s="73"/>
      <c r="QE129" s="73"/>
      <c r="QF129" s="73"/>
      <c r="QG129" s="73"/>
      <c r="QH129" s="73"/>
      <c r="QI129" s="73"/>
      <c r="QJ129" s="73"/>
      <c r="QK129" s="73"/>
      <c r="QL129" s="73"/>
      <c r="QM129" s="73"/>
      <c r="QN129" s="73"/>
      <c r="QO129" s="73"/>
      <c r="QP129" s="73"/>
      <c r="QQ129" s="73"/>
      <c r="QR129" s="73"/>
      <c r="QS129" s="73"/>
      <c r="QT129" s="73"/>
      <c r="QU129" s="73"/>
      <c r="QV129" s="73"/>
      <c r="QW129" s="73"/>
      <c r="QX129" s="73"/>
      <c r="QY129" s="73"/>
      <c r="QZ129" s="73"/>
      <c r="RA129" s="73"/>
      <c r="RB129" s="73"/>
      <c r="RC129" s="73"/>
      <c r="RD129" s="73"/>
      <c r="RE129" s="73"/>
      <c r="RF129" s="73"/>
      <c r="RG129" s="73"/>
      <c r="RH129" s="73"/>
      <c r="RI129" s="73"/>
      <c r="RJ129" s="73"/>
      <c r="RK129" s="73"/>
      <c r="RL129" s="73"/>
      <c r="RM129" s="73"/>
      <c r="RN129" s="73"/>
      <c r="RO129" s="73"/>
      <c r="RP129" s="73"/>
      <c r="RQ129" s="73"/>
      <c r="RR129" s="73"/>
      <c r="RS129" s="73"/>
      <c r="RT129" s="73"/>
      <c r="RU129" s="73"/>
      <c r="RV129" s="73"/>
      <c r="RW129" s="73"/>
      <c r="RX129" s="73"/>
      <c r="RY129" s="73"/>
      <c r="RZ129" s="73"/>
      <c r="SA129" s="73"/>
      <c r="SB129" s="73"/>
      <c r="SC129" s="73"/>
      <c r="SD129" s="73"/>
      <c r="SE129" s="73"/>
      <c r="SF129" s="73"/>
      <c r="SG129" s="73"/>
      <c r="SH129" s="73"/>
      <c r="SI129" s="73"/>
      <c r="SJ129" s="73"/>
      <c r="SK129" s="73"/>
      <c r="SL129" s="73"/>
      <c r="SM129" s="73"/>
      <c r="SN129" s="73"/>
      <c r="SO129" s="73"/>
      <c r="SP129" s="73"/>
      <c r="SQ129" s="73"/>
      <c r="SR129" s="73"/>
      <c r="SS129" s="73"/>
      <c r="ST129" s="73"/>
      <c r="SU129" s="73"/>
      <c r="SV129" s="73"/>
      <c r="SW129" s="73"/>
      <c r="SX129" s="73"/>
      <c r="SY129" s="73"/>
    </row>
    <row r="130" spans="1:519">
      <c r="A130" s="71" t="s">
        <v>215</v>
      </c>
      <c r="B130" s="72">
        <f t="shared" si="119"/>
        <v>1.4959935E-4</v>
      </c>
      <c r="C130" s="72">
        <f t="shared" si="120"/>
        <v>0</v>
      </c>
      <c r="D130" s="72">
        <f t="shared" si="121"/>
        <v>2.2833584999999999E-4</v>
      </c>
      <c r="E130" s="72">
        <f t="shared" si="122"/>
        <v>0.47389137254999997</v>
      </c>
      <c r="F130" s="72">
        <f t="shared" si="123"/>
        <v>0.30309615674999996</v>
      </c>
      <c r="G130" s="72">
        <f t="shared" si="124"/>
        <v>1.2316357012500001</v>
      </c>
      <c r="H130" s="72">
        <f t="shared" si="125"/>
        <v>0.78421553999999993</v>
      </c>
      <c r="I130" s="72">
        <f t="shared" si="126"/>
        <v>0.21652537499999999</v>
      </c>
      <c r="J130" s="72">
        <f t="shared" si="127"/>
        <v>0.60670410074999992</v>
      </c>
      <c r="K130" s="72">
        <f t="shared" si="128"/>
        <v>0</v>
      </c>
      <c r="L130" s="72">
        <f t="shared" si="129"/>
        <v>0.87240041999999995</v>
      </c>
      <c r="M130" s="72">
        <f t="shared" si="130"/>
        <v>0</v>
      </c>
      <c r="N130" s="72">
        <f t="shared" si="131"/>
        <v>1.1306955082499999</v>
      </c>
      <c r="O130" s="72">
        <f t="shared" si="132"/>
        <v>1.321493731875</v>
      </c>
      <c r="P130" s="72">
        <f t="shared" si="133"/>
        <v>0.86752663065000002</v>
      </c>
      <c r="Q130" s="72">
        <f t="shared" si="134"/>
        <v>7.8736500000000001E-2</v>
      </c>
      <c r="R130" s="72">
        <f t="shared" si="135"/>
        <v>7.8775868250000006E-2</v>
      </c>
      <c r="S130" s="72">
        <f t="shared" si="136"/>
        <v>0</v>
      </c>
      <c r="T130" s="72">
        <f t="shared" si="137"/>
        <v>6.5233190250000003E-2</v>
      </c>
      <c r="U130" s="72">
        <f t="shared" si="138"/>
        <v>5.8225641750000001E-2</v>
      </c>
      <c r="V130" s="72">
        <f t="shared" si="139"/>
        <v>1.6928347499999996E-2</v>
      </c>
      <c r="W130" s="72">
        <f t="shared" si="140"/>
        <v>1.2991128817499999</v>
      </c>
      <c r="X130" s="72">
        <f t="shared" si="141"/>
        <v>0.27640448325</v>
      </c>
      <c r="Y130" s="72">
        <f t="shared" si="142"/>
        <v>3.1267838880000003</v>
      </c>
      <c r="Z130" s="72">
        <f t="shared" si="143"/>
        <v>0</v>
      </c>
      <c r="AA130" s="72">
        <f t="shared" si="144"/>
        <v>0</v>
      </c>
      <c r="AB130" s="72"/>
      <c r="AD130" s="73"/>
      <c r="AE130" s="73"/>
      <c r="AF130" s="73"/>
      <c r="AG130" s="73"/>
      <c r="AH130" s="73"/>
      <c r="AI130" s="73"/>
      <c r="AJ130" s="73"/>
      <c r="AK130" s="73">
        <v>0.14959934999999999</v>
      </c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>
        <v>0.114167925</v>
      </c>
      <c r="BK130" s="73">
        <v>0.114167925</v>
      </c>
      <c r="BL130" s="73"/>
      <c r="BM130" s="73"/>
      <c r="BN130" s="73">
        <v>177.15712500000001</v>
      </c>
      <c r="BO130" s="73"/>
      <c r="BP130" s="73"/>
      <c r="BQ130" s="73">
        <v>296.60039549999999</v>
      </c>
      <c r="BR130" s="73"/>
      <c r="BS130" s="73"/>
      <c r="BT130" s="73"/>
      <c r="BU130" s="73"/>
      <c r="BV130" s="73">
        <v>0.13385205</v>
      </c>
      <c r="BW130" s="73"/>
      <c r="BX130" s="73"/>
      <c r="BY130" s="73"/>
      <c r="BZ130" s="73"/>
      <c r="CA130" s="73"/>
      <c r="CB130" s="73"/>
      <c r="CC130" s="73"/>
      <c r="CD130" s="73"/>
      <c r="CE130" s="73">
        <v>303.09615674999998</v>
      </c>
      <c r="CF130" s="73"/>
      <c r="CG130" s="73"/>
      <c r="CH130" s="73"/>
      <c r="CI130" s="73"/>
      <c r="CJ130" s="73"/>
      <c r="CK130" s="73"/>
      <c r="CL130" s="73"/>
      <c r="CM130" s="73"/>
      <c r="CN130" s="73"/>
      <c r="CO130" s="73">
        <v>582.05957624999996</v>
      </c>
      <c r="CP130" s="73"/>
      <c r="CQ130" s="73"/>
      <c r="CR130" s="73"/>
      <c r="CS130" s="73"/>
      <c r="CT130" s="73"/>
      <c r="CU130" s="73"/>
      <c r="CV130" s="73"/>
      <c r="CW130" s="73">
        <v>649.57612500000005</v>
      </c>
      <c r="CX130" s="73"/>
      <c r="CY130" s="73">
        <v>351.16478999999998</v>
      </c>
      <c r="CZ130" s="73">
        <v>433.05074999999999</v>
      </c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>
        <v>216.525375</v>
      </c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  <c r="ED130" s="73"/>
      <c r="EE130" s="73">
        <v>606.70410074999995</v>
      </c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73"/>
      <c r="EQ130" s="73"/>
      <c r="ER130" s="73"/>
      <c r="ES130" s="73"/>
      <c r="ET130" s="73"/>
      <c r="EU130" s="73"/>
      <c r="EV130" s="73"/>
      <c r="EW130" s="73"/>
      <c r="EX130" s="73"/>
      <c r="EY130" s="73">
        <v>588.90965174999997</v>
      </c>
      <c r="EZ130" s="73"/>
      <c r="FA130" s="73"/>
      <c r="FB130" s="73"/>
      <c r="FC130" s="73"/>
      <c r="FD130" s="73"/>
      <c r="FE130" s="73">
        <v>283.49076825000003</v>
      </c>
      <c r="FF130" s="73"/>
      <c r="FG130" s="73"/>
      <c r="FH130" s="73"/>
      <c r="FI130" s="73"/>
      <c r="FJ130" s="73"/>
      <c r="FK130" s="73"/>
      <c r="FL130" s="73"/>
      <c r="FM130" s="73"/>
      <c r="FN130" s="73"/>
      <c r="FO130" s="73"/>
      <c r="FP130" s="73"/>
      <c r="FQ130" s="73"/>
      <c r="FR130" s="73"/>
      <c r="FS130" s="73"/>
      <c r="FT130" s="73"/>
      <c r="FU130" s="73"/>
      <c r="FV130" s="73"/>
      <c r="FW130" s="73"/>
      <c r="FX130" s="73"/>
      <c r="FY130" s="73">
        <v>752.76030824999998</v>
      </c>
      <c r="FZ130" s="73"/>
      <c r="GA130" s="73"/>
      <c r="GB130" s="73"/>
      <c r="GC130" s="73">
        <v>377.93520000000001</v>
      </c>
      <c r="GD130" s="73"/>
      <c r="GE130" s="73"/>
      <c r="GF130" s="73"/>
      <c r="GG130" s="73"/>
      <c r="GH130" s="73">
        <v>801.10451924999995</v>
      </c>
      <c r="GI130" s="73">
        <v>519.66089999999997</v>
      </c>
      <c r="GJ130" s="73"/>
      <c r="GK130" s="73"/>
      <c r="GL130" s="73"/>
      <c r="GM130" s="73">
        <v>0.72831262500000005</v>
      </c>
      <c r="GN130" s="73"/>
      <c r="GO130" s="73"/>
      <c r="GP130" s="73"/>
      <c r="GQ130" s="73"/>
      <c r="GR130" s="73">
        <v>433.05074999999999</v>
      </c>
      <c r="GS130" s="73"/>
      <c r="GT130" s="73">
        <v>0.71650214999999995</v>
      </c>
      <c r="GU130" s="73">
        <v>433.05074999999999</v>
      </c>
      <c r="GV130" s="73">
        <v>0.70862849999999999</v>
      </c>
      <c r="GW130" s="73"/>
      <c r="GX130" s="73"/>
      <c r="GY130" s="73"/>
      <c r="GZ130" s="73"/>
      <c r="HA130" s="73"/>
      <c r="HB130" s="73"/>
      <c r="HC130" s="73"/>
      <c r="HD130" s="73">
        <v>78.736500000000007</v>
      </c>
      <c r="HE130" s="73"/>
      <c r="HF130" s="73"/>
      <c r="HG130" s="73"/>
      <c r="HH130" s="73"/>
      <c r="HI130" s="73"/>
      <c r="HJ130" s="73"/>
      <c r="HK130" s="73"/>
      <c r="HL130" s="73"/>
      <c r="HM130" s="73"/>
      <c r="HN130" s="73">
        <v>39.250145250000003</v>
      </c>
      <c r="HO130" s="73">
        <v>39.525722999999999</v>
      </c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  <c r="IB130" s="73"/>
      <c r="IC130" s="73"/>
      <c r="ID130" s="73"/>
      <c r="IE130" s="73"/>
      <c r="IF130" s="73"/>
      <c r="IG130" s="73"/>
      <c r="IH130" s="73"/>
      <c r="II130" s="73"/>
      <c r="IJ130" s="73"/>
      <c r="IK130" s="73"/>
      <c r="IL130" s="73"/>
      <c r="IM130" s="73">
        <v>42.320868750000002</v>
      </c>
      <c r="IN130" s="73"/>
      <c r="IO130" s="73"/>
      <c r="IP130" s="73">
        <v>3.3856695000000001</v>
      </c>
      <c r="IQ130" s="73">
        <v>19.526651999999999</v>
      </c>
      <c r="IR130" s="73"/>
      <c r="IS130" s="73"/>
      <c r="IT130" s="73"/>
      <c r="IU130" s="73"/>
      <c r="IV130" s="73"/>
      <c r="IW130" s="73"/>
      <c r="IX130" s="73">
        <v>4.4092440000000002</v>
      </c>
      <c r="IY130" s="73">
        <v>4.4092440000000002</v>
      </c>
      <c r="IZ130" s="73">
        <v>14.60562075</v>
      </c>
      <c r="JA130" s="73">
        <v>34.801532999999999</v>
      </c>
      <c r="JB130" s="73"/>
      <c r="JC130" s="73"/>
      <c r="JD130" s="73"/>
      <c r="JE130" s="73"/>
      <c r="JF130" s="73"/>
      <c r="JG130" s="73"/>
      <c r="JH130" s="73"/>
      <c r="JI130" s="73"/>
      <c r="JJ130" s="73"/>
      <c r="JK130" s="73"/>
      <c r="JL130" s="73">
        <v>0.86610149999999997</v>
      </c>
      <c r="JM130" s="73">
        <v>0.86610149999999997</v>
      </c>
      <c r="JN130" s="73">
        <v>0.86610149999999997</v>
      </c>
      <c r="JO130" s="73"/>
      <c r="JP130" s="73">
        <v>0.86610149999999997</v>
      </c>
      <c r="JQ130" s="73">
        <v>3.9761932500000001</v>
      </c>
      <c r="JR130" s="73">
        <v>0.86610149999999997</v>
      </c>
      <c r="JS130" s="73">
        <v>2.8738822499999999</v>
      </c>
      <c r="JT130" s="73">
        <v>5.7477644999999997</v>
      </c>
      <c r="JU130" s="73"/>
      <c r="JV130" s="73">
        <v>0.86610149999999997</v>
      </c>
      <c r="JW130" s="73">
        <v>2.5983044999999998</v>
      </c>
      <c r="JX130" s="73">
        <v>2.5983044999999998</v>
      </c>
      <c r="JY130" s="73">
        <v>3.4644059999999999</v>
      </c>
      <c r="JZ130" s="73"/>
      <c r="KA130" s="73">
        <v>1280.92475025</v>
      </c>
      <c r="KB130" s="73"/>
      <c r="KC130" s="73">
        <v>0.86610149999999997</v>
      </c>
      <c r="KD130" s="73">
        <v>0.86610149999999997</v>
      </c>
      <c r="KE130" s="73"/>
      <c r="KF130" s="73">
        <v>3.4644059999999999</v>
      </c>
      <c r="KG130" s="73">
        <v>3.4644059999999999</v>
      </c>
      <c r="KH130" s="73">
        <v>1.7322029999999999</v>
      </c>
      <c r="KI130" s="73">
        <v>1.6928347500000001</v>
      </c>
      <c r="KJ130" s="73">
        <v>1.7322029999999999</v>
      </c>
      <c r="KK130" s="73">
        <v>1.7322029999999999</v>
      </c>
      <c r="KL130" s="73">
        <v>40.273719749999998</v>
      </c>
      <c r="KM130" s="73">
        <v>42.045290999999999</v>
      </c>
      <c r="KN130" s="73">
        <v>1.7322029999999999</v>
      </c>
      <c r="KO130" s="73">
        <v>6.5351295</v>
      </c>
      <c r="KP130" s="73"/>
      <c r="KQ130" s="73">
        <v>1.7322029999999999</v>
      </c>
      <c r="KR130" s="73">
        <v>73.894205249999999</v>
      </c>
      <c r="KS130" s="73">
        <v>103.302288</v>
      </c>
      <c r="KT130" s="73">
        <v>135.07246574999999</v>
      </c>
      <c r="KU130" s="73"/>
      <c r="KV130" s="73">
        <v>115.70328675</v>
      </c>
      <c r="KW130" s="73">
        <v>2846.0488972500002</v>
      </c>
      <c r="KX130" s="73"/>
      <c r="KY130" s="73">
        <v>1.7322029999999999</v>
      </c>
      <c r="KZ130" s="73">
        <v>1.7322029999999999</v>
      </c>
      <c r="LA130" s="73">
        <v>1.7322029999999999</v>
      </c>
      <c r="LB130" s="73">
        <v>6.4563930000000003</v>
      </c>
      <c r="LC130" s="73">
        <v>1.7322029999999999</v>
      </c>
      <c r="LD130" s="73">
        <v>16.574033249999999</v>
      </c>
      <c r="LE130" s="73"/>
      <c r="LF130" s="73"/>
      <c r="LG130" s="73"/>
      <c r="LH130" s="73"/>
      <c r="LI130" s="73"/>
      <c r="LJ130" s="73"/>
      <c r="LK130" s="73"/>
      <c r="LL130" s="73"/>
      <c r="LM130" s="73"/>
      <c r="LN130" s="73"/>
      <c r="LO130" s="73"/>
      <c r="LP130" s="73"/>
      <c r="LQ130" s="73"/>
      <c r="LR130" s="73"/>
      <c r="LS130" s="73"/>
      <c r="LT130" s="73"/>
      <c r="LU130" s="73"/>
      <c r="LV130" s="73"/>
      <c r="LW130" s="73"/>
      <c r="LX130" s="73"/>
      <c r="LY130" s="73"/>
      <c r="LZ130" s="73"/>
      <c r="MA130" s="73"/>
      <c r="MB130" s="73"/>
      <c r="MC130" s="73"/>
      <c r="MD130" s="73"/>
      <c r="ME130" s="73"/>
      <c r="MF130" s="73"/>
      <c r="MG130" s="73"/>
      <c r="MH130" s="73"/>
      <c r="MI130" s="73"/>
      <c r="MJ130" s="73"/>
      <c r="MK130" s="73"/>
      <c r="ML130" s="73"/>
      <c r="MM130" s="73"/>
      <c r="MN130" s="73"/>
      <c r="MO130" s="73"/>
      <c r="MP130" s="73"/>
      <c r="MQ130" s="73"/>
      <c r="MR130" s="73"/>
      <c r="MS130" s="73"/>
      <c r="MT130" s="73"/>
      <c r="MU130" s="73"/>
      <c r="MV130" s="73"/>
      <c r="MW130" s="73"/>
      <c r="MX130" s="73"/>
      <c r="MY130" s="73"/>
      <c r="MZ130" s="73"/>
      <c r="NA130" s="73"/>
      <c r="NB130" s="73"/>
      <c r="NC130" s="73"/>
      <c r="ND130" s="73"/>
      <c r="NE130" s="73"/>
      <c r="NF130" s="73"/>
      <c r="NG130" s="73"/>
      <c r="NH130" s="73"/>
      <c r="NI130" s="73"/>
      <c r="NJ130" s="73"/>
      <c r="NK130" s="73"/>
      <c r="NL130" s="73"/>
      <c r="NM130" s="73"/>
      <c r="NN130" s="73"/>
      <c r="NO130" s="73"/>
      <c r="NP130" s="73"/>
      <c r="NQ130" s="73"/>
      <c r="NR130" s="73"/>
      <c r="NS130" s="73"/>
      <c r="NT130" s="73"/>
      <c r="NU130" s="73"/>
      <c r="NV130" s="73"/>
      <c r="NW130" s="73"/>
      <c r="NX130" s="73"/>
      <c r="NY130" s="73"/>
      <c r="NZ130" s="73"/>
      <c r="OA130" s="73"/>
      <c r="OB130" s="73"/>
      <c r="OC130" s="73"/>
      <c r="OD130" s="73"/>
      <c r="OE130" s="73"/>
      <c r="OF130" s="73"/>
      <c r="OG130" s="73"/>
      <c r="OH130" s="73"/>
      <c r="OI130" s="73"/>
      <c r="OJ130" s="73"/>
      <c r="OK130" s="73"/>
      <c r="OL130" s="73"/>
      <c r="OM130" s="73"/>
      <c r="ON130" s="73"/>
      <c r="OO130" s="73"/>
      <c r="OP130" s="73"/>
      <c r="OQ130" s="73"/>
      <c r="OR130" s="73"/>
      <c r="OS130" s="73"/>
      <c r="OT130" s="73"/>
      <c r="OU130" s="73"/>
      <c r="OV130" s="73"/>
      <c r="OW130" s="73"/>
      <c r="OX130" s="73"/>
      <c r="OY130" s="73"/>
      <c r="OZ130" s="73"/>
      <c r="PA130" s="73"/>
      <c r="PB130" s="73"/>
      <c r="PC130" s="73"/>
      <c r="PD130" s="73"/>
      <c r="PE130" s="73"/>
      <c r="PF130" s="73"/>
      <c r="PG130" s="73"/>
      <c r="PH130" s="73"/>
      <c r="PI130" s="73"/>
      <c r="PJ130" s="73"/>
      <c r="PK130" s="73"/>
      <c r="PL130" s="73"/>
      <c r="PM130" s="73"/>
      <c r="PN130" s="73"/>
      <c r="PO130" s="73"/>
      <c r="PP130" s="73"/>
      <c r="PQ130" s="73"/>
      <c r="PR130" s="73"/>
      <c r="PS130" s="73"/>
      <c r="PT130" s="73"/>
      <c r="PU130" s="73"/>
      <c r="PV130" s="73"/>
      <c r="PW130" s="73"/>
      <c r="PX130" s="73"/>
      <c r="PY130" s="73"/>
      <c r="PZ130" s="73"/>
      <c r="QA130" s="73"/>
      <c r="QB130" s="73"/>
      <c r="QC130" s="73"/>
      <c r="QD130" s="73"/>
      <c r="QE130" s="73"/>
      <c r="QF130" s="73"/>
      <c r="QG130" s="73"/>
      <c r="QH130" s="73"/>
      <c r="QI130" s="73"/>
      <c r="QJ130" s="73"/>
      <c r="QK130" s="73"/>
      <c r="QL130" s="73"/>
      <c r="QM130" s="73"/>
      <c r="QN130" s="73"/>
      <c r="QO130" s="73"/>
      <c r="QP130" s="73"/>
      <c r="QQ130" s="73"/>
      <c r="QR130" s="73"/>
      <c r="QS130" s="73"/>
      <c r="QT130" s="73"/>
      <c r="QU130" s="73"/>
      <c r="QV130" s="73"/>
      <c r="QW130" s="73"/>
      <c r="QX130" s="73"/>
      <c r="QY130" s="73"/>
      <c r="QZ130" s="73"/>
      <c r="RA130" s="73"/>
      <c r="RB130" s="73"/>
      <c r="RC130" s="73"/>
      <c r="RD130" s="73"/>
      <c r="RE130" s="73"/>
      <c r="RF130" s="73"/>
      <c r="RG130" s="73"/>
      <c r="RH130" s="73"/>
      <c r="RI130" s="73"/>
      <c r="RJ130" s="73"/>
      <c r="RK130" s="73"/>
      <c r="RL130" s="73"/>
      <c r="RM130" s="73"/>
      <c r="RN130" s="73"/>
      <c r="RO130" s="73"/>
      <c r="RP130" s="73"/>
      <c r="RQ130" s="73"/>
      <c r="RR130" s="73"/>
      <c r="RS130" s="73"/>
      <c r="RT130" s="73"/>
      <c r="RU130" s="73"/>
      <c r="RV130" s="73"/>
      <c r="RW130" s="73"/>
      <c r="RX130" s="73"/>
      <c r="RY130" s="73"/>
      <c r="RZ130" s="73"/>
      <c r="SA130" s="73"/>
      <c r="SB130" s="73"/>
      <c r="SC130" s="73"/>
      <c r="SD130" s="73"/>
      <c r="SE130" s="73"/>
      <c r="SF130" s="73"/>
      <c r="SG130" s="73"/>
      <c r="SH130" s="73"/>
      <c r="SI130" s="73"/>
      <c r="SJ130" s="73"/>
      <c r="SK130" s="73"/>
      <c r="SL130" s="73"/>
      <c r="SM130" s="73"/>
      <c r="SN130" s="73"/>
      <c r="SO130" s="73"/>
      <c r="SP130" s="73"/>
      <c r="SQ130" s="73"/>
      <c r="SR130" s="73"/>
      <c r="SS130" s="73"/>
      <c r="ST130" s="73"/>
      <c r="SU130" s="73"/>
      <c r="SV130" s="73"/>
      <c r="SW130" s="73"/>
      <c r="SX130" s="73"/>
      <c r="SY130" s="73"/>
    </row>
    <row r="131" spans="1:519">
      <c r="A131" s="71" t="s">
        <v>216</v>
      </c>
      <c r="B131" s="72">
        <f t="shared" si="119"/>
        <v>0</v>
      </c>
      <c r="C131" s="72">
        <f t="shared" si="120"/>
        <v>0</v>
      </c>
      <c r="D131" s="72">
        <f t="shared" si="121"/>
        <v>3.3463012500000002E-3</v>
      </c>
      <c r="E131" s="72">
        <f t="shared" si="122"/>
        <v>0</v>
      </c>
      <c r="F131" s="72">
        <f t="shared" si="123"/>
        <v>0</v>
      </c>
      <c r="G131" s="72">
        <f t="shared" si="124"/>
        <v>0</v>
      </c>
      <c r="H131" s="72">
        <f t="shared" si="125"/>
        <v>0</v>
      </c>
      <c r="I131" s="72">
        <f t="shared" si="126"/>
        <v>0</v>
      </c>
      <c r="J131" s="72">
        <f t="shared" si="127"/>
        <v>0</v>
      </c>
      <c r="K131" s="72">
        <f t="shared" si="128"/>
        <v>0</v>
      </c>
      <c r="L131" s="72">
        <f t="shared" si="129"/>
        <v>0</v>
      </c>
      <c r="M131" s="72">
        <f t="shared" si="130"/>
        <v>0</v>
      </c>
      <c r="N131" s="72">
        <f t="shared" si="131"/>
        <v>0</v>
      </c>
      <c r="O131" s="72">
        <f t="shared" si="132"/>
        <v>0</v>
      </c>
      <c r="P131" s="72">
        <f t="shared" si="133"/>
        <v>1.137742425E-2</v>
      </c>
      <c r="Q131" s="72">
        <f t="shared" si="134"/>
        <v>0</v>
      </c>
      <c r="R131" s="72">
        <f t="shared" si="135"/>
        <v>0</v>
      </c>
      <c r="S131" s="72">
        <f t="shared" si="136"/>
        <v>0</v>
      </c>
      <c r="T131" s="72">
        <f t="shared" si="137"/>
        <v>0</v>
      </c>
      <c r="U131" s="72">
        <f t="shared" si="138"/>
        <v>0</v>
      </c>
      <c r="V131" s="72">
        <f t="shared" si="139"/>
        <v>0</v>
      </c>
      <c r="W131" s="72">
        <f t="shared" si="140"/>
        <v>0</v>
      </c>
      <c r="X131" s="72">
        <f t="shared" si="141"/>
        <v>0</v>
      </c>
      <c r="Y131" s="72">
        <f t="shared" si="142"/>
        <v>0</v>
      </c>
      <c r="Z131" s="72">
        <f t="shared" si="143"/>
        <v>0</v>
      </c>
      <c r="AA131" s="72">
        <f t="shared" si="144"/>
        <v>0</v>
      </c>
      <c r="AB131" s="72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>
        <v>3.3463012500000002</v>
      </c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73"/>
      <c r="EQ131" s="73"/>
      <c r="ER131" s="73"/>
      <c r="ES131" s="73"/>
      <c r="ET131" s="73"/>
      <c r="EU131" s="73"/>
      <c r="EV131" s="73"/>
      <c r="EW131" s="73"/>
      <c r="EX131" s="73"/>
      <c r="EY131" s="73"/>
      <c r="EZ131" s="73"/>
      <c r="FA131" s="73"/>
      <c r="FB131" s="73"/>
      <c r="FC131" s="73"/>
      <c r="FD131" s="73"/>
      <c r="FE131" s="73"/>
      <c r="FF131" s="73"/>
      <c r="FG131" s="73"/>
      <c r="FH131" s="73"/>
      <c r="FI131" s="73"/>
      <c r="FJ131" s="73"/>
      <c r="FK131" s="73"/>
      <c r="FL131" s="73"/>
      <c r="FM131" s="73"/>
      <c r="FN131" s="73"/>
      <c r="FO131" s="73"/>
      <c r="FP131" s="73"/>
      <c r="FQ131" s="73"/>
      <c r="FR131" s="73"/>
      <c r="FS131" s="73"/>
      <c r="FT131" s="73"/>
      <c r="FU131" s="73"/>
      <c r="FV131" s="73"/>
      <c r="FW131" s="73"/>
      <c r="FX131" s="73"/>
      <c r="FY131" s="73"/>
      <c r="FZ131" s="73"/>
      <c r="GA131" s="73"/>
      <c r="GB131" s="73"/>
      <c r="GC131" s="73"/>
      <c r="GD131" s="73"/>
      <c r="GE131" s="73"/>
      <c r="GF131" s="73"/>
      <c r="GG131" s="73"/>
      <c r="GH131" s="73"/>
      <c r="GI131" s="73"/>
      <c r="GJ131" s="73"/>
      <c r="GK131" s="73"/>
      <c r="GL131" s="73"/>
      <c r="GM131" s="73"/>
      <c r="GN131" s="73"/>
      <c r="GO131" s="73"/>
      <c r="GP131" s="73"/>
      <c r="GQ131" s="73"/>
      <c r="GR131" s="73">
        <v>4.0155615000000004</v>
      </c>
      <c r="GS131" s="73">
        <v>7.3618627500000002</v>
      </c>
      <c r="GT131" s="73"/>
      <c r="GU131" s="73"/>
      <c r="GV131" s="73"/>
      <c r="GW131" s="73"/>
      <c r="GX131" s="73"/>
      <c r="GY131" s="73"/>
      <c r="GZ131" s="73"/>
      <c r="HA131" s="73"/>
      <c r="HB131" s="73"/>
      <c r="HC131" s="73"/>
      <c r="HD131" s="73"/>
      <c r="HE131" s="73"/>
      <c r="HF131" s="73"/>
      <c r="HG131" s="73"/>
      <c r="HH131" s="73"/>
      <c r="HI131" s="73"/>
      <c r="HJ131" s="73"/>
      <c r="HK131" s="73"/>
      <c r="HL131" s="73"/>
      <c r="HM131" s="73"/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  <c r="IB131" s="73"/>
      <c r="IC131" s="73"/>
      <c r="ID131" s="73"/>
      <c r="IE131" s="73"/>
      <c r="IF131" s="73"/>
      <c r="IG131" s="73"/>
      <c r="IH131" s="73"/>
      <c r="II131" s="73"/>
      <c r="IJ131" s="73"/>
      <c r="IK131" s="73"/>
      <c r="IL131" s="73"/>
      <c r="IM131" s="73"/>
      <c r="IN131" s="73"/>
      <c r="IO131" s="73"/>
      <c r="IP131" s="73"/>
      <c r="IQ131" s="73"/>
      <c r="IR131" s="73"/>
      <c r="IS131" s="73"/>
      <c r="IT131" s="73"/>
      <c r="IU131" s="73"/>
      <c r="IV131" s="73"/>
      <c r="IW131" s="73"/>
      <c r="IX131" s="73"/>
      <c r="IY131" s="73"/>
      <c r="IZ131" s="73"/>
      <c r="JA131" s="73"/>
      <c r="JB131" s="73"/>
      <c r="JC131" s="73"/>
      <c r="JD131" s="73"/>
      <c r="JE131" s="73"/>
      <c r="JF131" s="73"/>
      <c r="JG131" s="73"/>
      <c r="JH131" s="73"/>
      <c r="JI131" s="73"/>
      <c r="JJ131" s="73"/>
      <c r="JK131" s="73"/>
      <c r="JL131" s="73"/>
      <c r="JM131" s="73"/>
      <c r="JN131" s="73"/>
      <c r="JO131" s="73"/>
      <c r="JP131" s="73"/>
      <c r="JQ131" s="73"/>
      <c r="JR131" s="73"/>
      <c r="JS131" s="73"/>
      <c r="JT131" s="73"/>
      <c r="JU131" s="73"/>
      <c r="JV131" s="73"/>
      <c r="JW131" s="73"/>
      <c r="JX131" s="73"/>
      <c r="JY131" s="73"/>
      <c r="JZ131" s="73"/>
      <c r="KA131" s="73"/>
      <c r="KB131" s="73"/>
      <c r="KC131" s="73"/>
      <c r="KD131" s="73"/>
      <c r="KE131" s="73"/>
      <c r="KF131" s="73"/>
      <c r="KG131" s="73"/>
      <c r="KH131" s="73"/>
      <c r="KI131" s="73"/>
      <c r="KJ131" s="73"/>
      <c r="KK131" s="73"/>
      <c r="KL131" s="73"/>
      <c r="KM131" s="73"/>
      <c r="KN131" s="73"/>
      <c r="KO131" s="73"/>
      <c r="KP131" s="73"/>
      <c r="KQ131" s="73"/>
      <c r="KR131" s="73"/>
      <c r="KS131" s="73"/>
      <c r="KT131" s="73"/>
      <c r="KU131" s="73"/>
      <c r="KV131" s="73"/>
      <c r="KW131" s="73"/>
      <c r="KX131" s="73"/>
      <c r="KY131" s="73"/>
      <c r="KZ131" s="73"/>
      <c r="LA131" s="73"/>
      <c r="LB131" s="73"/>
      <c r="LC131" s="73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  <c r="MH131" s="73"/>
      <c r="MI131" s="73"/>
      <c r="MJ131" s="73"/>
      <c r="MK131" s="73"/>
      <c r="ML131" s="73"/>
      <c r="MM131" s="73"/>
      <c r="MN131" s="73"/>
      <c r="MO131" s="73"/>
      <c r="MP131" s="73"/>
      <c r="MQ131" s="73"/>
      <c r="MR131" s="73"/>
      <c r="MS131" s="73"/>
      <c r="MT131" s="73"/>
      <c r="MU131" s="73"/>
      <c r="MV131" s="73"/>
      <c r="MW131" s="73"/>
      <c r="MX131" s="73"/>
      <c r="MY131" s="73"/>
      <c r="MZ131" s="73"/>
      <c r="NA131" s="73"/>
      <c r="NB131" s="73"/>
      <c r="NC131" s="73"/>
      <c r="ND131" s="73"/>
      <c r="NE131" s="73"/>
      <c r="NF131" s="73"/>
      <c r="NG131" s="73"/>
      <c r="NH131" s="73"/>
      <c r="NI131" s="73"/>
      <c r="NJ131" s="73"/>
      <c r="NK131" s="73"/>
      <c r="NL131" s="73"/>
      <c r="NM131" s="73"/>
      <c r="NN131" s="73"/>
      <c r="NO131" s="73"/>
      <c r="NP131" s="73"/>
      <c r="NQ131" s="73"/>
      <c r="NR131" s="73"/>
      <c r="NS131" s="73"/>
      <c r="NT131" s="73"/>
      <c r="NU131" s="73"/>
      <c r="NV131" s="73"/>
      <c r="NW131" s="73"/>
      <c r="NX131" s="73"/>
      <c r="NY131" s="73"/>
      <c r="NZ131" s="73"/>
      <c r="OA131" s="73"/>
      <c r="OB131" s="73"/>
      <c r="OC131" s="73"/>
      <c r="OD131" s="73"/>
      <c r="OE131" s="73"/>
      <c r="OF131" s="73"/>
      <c r="OG131" s="73"/>
      <c r="OH131" s="73"/>
      <c r="OI131" s="73"/>
      <c r="OJ131" s="73"/>
      <c r="OK131" s="73"/>
      <c r="OL131" s="73"/>
      <c r="OM131" s="73"/>
      <c r="ON131" s="73"/>
      <c r="OO131" s="73"/>
      <c r="OP131" s="73"/>
      <c r="OQ131" s="73"/>
      <c r="OR131" s="73"/>
      <c r="OS131" s="73"/>
      <c r="OT131" s="73"/>
      <c r="OU131" s="73"/>
      <c r="OV131" s="73"/>
      <c r="OW131" s="73"/>
      <c r="OX131" s="73"/>
      <c r="OY131" s="73"/>
      <c r="OZ131" s="73"/>
      <c r="PA131" s="73"/>
      <c r="PB131" s="73"/>
      <c r="PC131" s="73"/>
      <c r="PD131" s="73"/>
      <c r="PE131" s="73"/>
      <c r="PF131" s="73"/>
      <c r="PG131" s="73"/>
      <c r="PH131" s="73"/>
      <c r="PI131" s="73"/>
      <c r="PJ131" s="73"/>
      <c r="PK131" s="73"/>
      <c r="PL131" s="73"/>
      <c r="PM131" s="73"/>
      <c r="PN131" s="73"/>
      <c r="PO131" s="73"/>
      <c r="PP131" s="73"/>
      <c r="PQ131" s="73"/>
      <c r="PR131" s="73"/>
      <c r="PS131" s="73"/>
      <c r="PT131" s="73"/>
      <c r="PU131" s="73"/>
      <c r="PV131" s="73"/>
      <c r="PW131" s="73"/>
      <c r="PX131" s="73"/>
      <c r="PY131" s="73"/>
      <c r="PZ131" s="73"/>
      <c r="QA131" s="73"/>
      <c r="QB131" s="73"/>
      <c r="QC131" s="73"/>
      <c r="QD131" s="73"/>
      <c r="QE131" s="73"/>
      <c r="QF131" s="73"/>
      <c r="QG131" s="73"/>
      <c r="QH131" s="73"/>
      <c r="QI131" s="73"/>
      <c r="QJ131" s="73"/>
      <c r="QK131" s="73"/>
      <c r="QL131" s="73"/>
      <c r="QM131" s="73"/>
      <c r="QN131" s="73"/>
      <c r="QO131" s="73"/>
      <c r="QP131" s="73"/>
      <c r="QQ131" s="73"/>
      <c r="QR131" s="73"/>
      <c r="QS131" s="73"/>
      <c r="QT131" s="73"/>
      <c r="QU131" s="73"/>
      <c r="QV131" s="73"/>
      <c r="QW131" s="73"/>
      <c r="QX131" s="73"/>
      <c r="QY131" s="73"/>
      <c r="QZ131" s="73"/>
      <c r="RA131" s="73"/>
      <c r="RB131" s="73"/>
      <c r="RC131" s="73"/>
      <c r="RD131" s="73"/>
      <c r="RE131" s="73"/>
      <c r="RF131" s="73"/>
      <c r="RG131" s="73"/>
      <c r="RH131" s="73"/>
      <c r="RI131" s="73"/>
      <c r="RJ131" s="73"/>
      <c r="RK131" s="73"/>
      <c r="RL131" s="73"/>
      <c r="RM131" s="73"/>
      <c r="RN131" s="73"/>
      <c r="RO131" s="73"/>
      <c r="RP131" s="73"/>
      <c r="RQ131" s="73"/>
      <c r="RR131" s="73"/>
      <c r="RS131" s="73"/>
      <c r="RT131" s="73"/>
      <c r="RU131" s="73"/>
      <c r="RV131" s="73"/>
      <c r="RW131" s="73"/>
      <c r="RX131" s="73"/>
      <c r="RY131" s="73"/>
      <c r="RZ131" s="73"/>
      <c r="SA131" s="73"/>
      <c r="SB131" s="73"/>
      <c r="SC131" s="73"/>
      <c r="SD131" s="73"/>
      <c r="SE131" s="73"/>
      <c r="SF131" s="73"/>
      <c r="SG131" s="73"/>
      <c r="SH131" s="73"/>
      <c r="SI131" s="73"/>
      <c r="SJ131" s="73"/>
      <c r="SK131" s="73"/>
      <c r="SL131" s="73"/>
      <c r="SM131" s="73"/>
      <c r="SN131" s="73"/>
      <c r="SO131" s="73"/>
      <c r="SP131" s="73"/>
      <c r="SQ131" s="73"/>
      <c r="SR131" s="73"/>
      <c r="SS131" s="73"/>
      <c r="ST131" s="73"/>
      <c r="SU131" s="73"/>
      <c r="SV131" s="73"/>
      <c r="SW131" s="73"/>
      <c r="SX131" s="73"/>
      <c r="SY131" s="73"/>
    </row>
    <row r="132" spans="1:519">
      <c r="A132" s="71" t="s">
        <v>217</v>
      </c>
      <c r="B132" s="72">
        <f t="shared" si="119"/>
        <v>2.4105179474999999E-2</v>
      </c>
      <c r="C132" s="72">
        <f t="shared" si="120"/>
        <v>9.9680409000000008E-3</v>
      </c>
      <c r="D132" s="72">
        <f t="shared" si="121"/>
        <v>4.1561061524999998E-2</v>
      </c>
      <c r="E132" s="72">
        <f t="shared" si="122"/>
        <v>1.6223655825000002E-2</v>
      </c>
      <c r="F132" s="72">
        <f t="shared" si="123"/>
        <v>3.0451341375000003E-2</v>
      </c>
      <c r="G132" s="72">
        <f t="shared" si="124"/>
        <v>1.2420682874999998E-2</v>
      </c>
      <c r="H132" s="72">
        <f t="shared" si="125"/>
        <v>4.5572686199999997E-2</v>
      </c>
      <c r="I132" s="72">
        <f t="shared" si="126"/>
        <v>8.8153385400000006E-2</v>
      </c>
      <c r="J132" s="72">
        <f t="shared" si="127"/>
        <v>4.9403216925000007E-2</v>
      </c>
      <c r="K132" s="72">
        <f t="shared" si="128"/>
        <v>8.0122262399999977E-2</v>
      </c>
      <c r="L132" s="72">
        <f t="shared" si="129"/>
        <v>0.10817607735000001</v>
      </c>
      <c r="M132" s="72">
        <f t="shared" si="130"/>
        <v>0.12608863109999999</v>
      </c>
      <c r="N132" s="72">
        <f t="shared" si="131"/>
        <v>0.15961069597500002</v>
      </c>
      <c r="O132" s="72">
        <f t="shared" si="132"/>
        <v>0.13748573947500001</v>
      </c>
      <c r="P132" s="72">
        <f t="shared" si="133"/>
        <v>0.12571856954999999</v>
      </c>
      <c r="Q132" s="72">
        <f t="shared" si="134"/>
        <v>0.28175462842499999</v>
      </c>
      <c r="R132" s="72">
        <f t="shared" si="135"/>
        <v>0.15261889477500001</v>
      </c>
      <c r="S132" s="72">
        <f t="shared" si="136"/>
        <v>0.10516440622499999</v>
      </c>
      <c r="T132" s="72">
        <f t="shared" si="137"/>
        <v>0.18418042080000002</v>
      </c>
      <c r="U132" s="72">
        <f t="shared" si="138"/>
        <v>0.28638827144999995</v>
      </c>
      <c r="V132" s="72">
        <f t="shared" si="139"/>
        <v>0.33497656559999994</v>
      </c>
      <c r="W132" s="72">
        <f t="shared" si="140"/>
        <v>0.28735279357500004</v>
      </c>
      <c r="X132" s="72">
        <f t="shared" si="141"/>
        <v>0.21704897272500004</v>
      </c>
      <c r="Y132" s="72">
        <f t="shared" si="142"/>
        <v>0.32716984162499996</v>
      </c>
      <c r="Z132" s="72">
        <f t="shared" si="143"/>
        <v>0</v>
      </c>
      <c r="AA132" s="72">
        <f t="shared" si="144"/>
        <v>0</v>
      </c>
      <c r="AB132" s="72"/>
      <c r="AD132" s="73"/>
      <c r="AE132" s="73"/>
      <c r="AF132" s="73">
        <v>24.085495349999999</v>
      </c>
      <c r="AG132" s="73"/>
      <c r="AH132" s="73"/>
      <c r="AI132" s="73"/>
      <c r="AJ132" s="73"/>
      <c r="AK132" s="73">
        <v>1.9684125E-2</v>
      </c>
      <c r="AL132" s="73"/>
      <c r="AM132" s="73"/>
      <c r="AN132" s="73"/>
      <c r="AO132" s="73"/>
      <c r="AP132" s="73"/>
      <c r="AQ132" s="73">
        <v>6.9839275500000007</v>
      </c>
      <c r="AR132" s="73">
        <v>1.9093601250000001</v>
      </c>
      <c r="AS132" s="73"/>
      <c r="AT132" s="73"/>
      <c r="AU132" s="73"/>
      <c r="AV132" s="73"/>
      <c r="AW132" s="73"/>
      <c r="AX132" s="73"/>
      <c r="AY132" s="73"/>
      <c r="AZ132" s="73">
        <v>1.074753225</v>
      </c>
      <c r="BA132" s="73"/>
      <c r="BB132" s="73"/>
      <c r="BC132" s="73">
        <v>23.199709724999998</v>
      </c>
      <c r="BD132" s="73">
        <v>1.47237255</v>
      </c>
      <c r="BE132" s="73">
        <v>4.4092440000000002</v>
      </c>
      <c r="BF132" s="73">
        <v>7.9287655500000005</v>
      </c>
      <c r="BG132" s="73">
        <v>3.9683196000000001</v>
      </c>
      <c r="BH132" s="73"/>
      <c r="BI132" s="73"/>
      <c r="BJ132" s="73"/>
      <c r="BK132" s="73">
        <v>0.47635582500000001</v>
      </c>
      <c r="BL132" s="73">
        <v>0.10629427500000001</v>
      </c>
      <c r="BM132" s="73"/>
      <c r="BN132" s="73">
        <v>8.7988038750000008</v>
      </c>
      <c r="BO132" s="73">
        <v>5.5351759500000002</v>
      </c>
      <c r="BP132" s="73"/>
      <c r="BQ132" s="73">
        <v>1.8896760000000001</v>
      </c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>
        <v>30.041911575</v>
      </c>
      <c r="CC132" s="73">
        <v>0.40942980000000001</v>
      </c>
      <c r="CD132" s="73"/>
      <c r="CE132" s="73"/>
      <c r="CF132" s="73"/>
      <c r="CG132" s="73"/>
      <c r="CH132" s="73"/>
      <c r="CI132" s="73"/>
      <c r="CJ132" s="73"/>
      <c r="CK132" s="73"/>
      <c r="CL132" s="73"/>
      <c r="CM132" s="73">
        <v>1.1416792499999999</v>
      </c>
      <c r="CN132" s="73">
        <v>8.3815004250000005</v>
      </c>
      <c r="CO132" s="73"/>
      <c r="CP132" s="73"/>
      <c r="CQ132" s="73"/>
      <c r="CR132" s="73"/>
      <c r="CS132" s="73"/>
      <c r="CT132" s="73">
        <v>5.1178725000000001E-2</v>
      </c>
      <c r="CU132" s="73">
        <v>2.8463244749999999</v>
      </c>
      <c r="CV132" s="73"/>
      <c r="CW132" s="73"/>
      <c r="CX132" s="73"/>
      <c r="CY132" s="73"/>
      <c r="CZ132" s="73">
        <v>34.939321874999997</v>
      </c>
      <c r="DA132" s="73">
        <v>0.70075485000000004</v>
      </c>
      <c r="DB132" s="73">
        <v>3.4407850500000001</v>
      </c>
      <c r="DC132" s="73"/>
      <c r="DD132" s="73"/>
      <c r="DE132" s="73">
        <v>6.4918244249999999</v>
      </c>
      <c r="DF132" s="73"/>
      <c r="DG132" s="73"/>
      <c r="DH132" s="73"/>
      <c r="DI132" s="73"/>
      <c r="DJ132" s="73"/>
      <c r="DK132" s="73">
        <v>34.585007625000003</v>
      </c>
      <c r="DL132" s="73">
        <v>27.427859775000002</v>
      </c>
      <c r="DM132" s="73">
        <v>15.97563585</v>
      </c>
      <c r="DN132" s="73"/>
      <c r="DO132" s="73">
        <v>9.6845894999999995</v>
      </c>
      <c r="DP132" s="73"/>
      <c r="DQ132" s="73"/>
      <c r="DR132" s="73"/>
      <c r="DS132" s="73">
        <v>0.48029264999999999</v>
      </c>
      <c r="DT132" s="73"/>
      <c r="DU132" s="73"/>
      <c r="DV132" s="73"/>
      <c r="DW132" s="73">
        <v>40.391824499999998</v>
      </c>
      <c r="DX132" s="73">
        <v>4.9603995000000003</v>
      </c>
      <c r="DY132" s="73">
        <v>1.208605275</v>
      </c>
      <c r="DZ132" s="73">
        <v>0.83067007500000012</v>
      </c>
      <c r="EA132" s="73">
        <v>1.9723493250000002</v>
      </c>
      <c r="EB132" s="73"/>
      <c r="EC132" s="73"/>
      <c r="ED132" s="73"/>
      <c r="EE132" s="73">
        <v>3.936825E-2</v>
      </c>
      <c r="EF132" s="73"/>
      <c r="EG132" s="73"/>
      <c r="EH132" s="73"/>
      <c r="EI132" s="73">
        <v>1.4959935</v>
      </c>
      <c r="EJ132" s="73">
        <v>64.591487775000004</v>
      </c>
      <c r="EK132" s="73">
        <v>5.9642898750000004</v>
      </c>
      <c r="EL132" s="73">
        <v>1.925107425</v>
      </c>
      <c r="EM132" s="73">
        <v>3.2124492</v>
      </c>
      <c r="EN132" s="73"/>
      <c r="EO132" s="73">
        <v>1.397572875</v>
      </c>
      <c r="EP132" s="73">
        <v>1.5117407999999999</v>
      </c>
      <c r="EQ132" s="73"/>
      <c r="ER132" s="73">
        <v>2.3620949999999998E-2</v>
      </c>
      <c r="ES132" s="73"/>
      <c r="ET132" s="73"/>
      <c r="EU132" s="73">
        <v>30.85683435</v>
      </c>
      <c r="EV132" s="73">
        <v>24.349262625000001</v>
      </c>
      <c r="EW132" s="73">
        <v>30.632435325000003</v>
      </c>
      <c r="EX132" s="73">
        <v>3.9289513499999997</v>
      </c>
      <c r="EY132" s="73">
        <v>1.9644756749999999</v>
      </c>
      <c r="EZ132" s="73">
        <v>11.810475</v>
      </c>
      <c r="FA132" s="73"/>
      <c r="FB132" s="73">
        <v>4.2320868750000002</v>
      </c>
      <c r="FC132" s="73">
        <v>0.40155615</v>
      </c>
      <c r="FD132" s="73"/>
      <c r="FE132" s="73"/>
      <c r="FF132" s="73"/>
      <c r="FG132" s="73">
        <v>29.774207474999997</v>
      </c>
      <c r="FH132" s="73">
        <v>67.776379199999994</v>
      </c>
      <c r="FI132" s="73">
        <v>3.287248875</v>
      </c>
      <c r="FJ132" s="73"/>
      <c r="FK132" s="73">
        <v>15.696121274999999</v>
      </c>
      <c r="FL132" s="73">
        <v>2.1455696249999998</v>
      </c>
      <c r="FM132" s="73">
        <v>0.19684125</v>
      </c>
      <c r="FN132" s="73">
        <v>5.861932425</v>
      </c>
      <c r="FO132" s="73">
        <v>1.1101846499999999</v>
      </c>
      <c r="FP132" s="73"/>
      <c r="FQ132" s="73">
        <v>0.24014632499999999</v>
      </c>
      <c r="FR132" s="73">
        <v>18.570003525000001</v>
      </c>
      <c r="FS132" s="73">
        <v>21.050203275000001</v>
      </c>
      <c r="FT132" s="73">
        <v>60.942050999999999</v>
      </c>
      <c r="FU132" s="73">
        <v>36.860492475000001</v>
      </c>
      <c r="FV132" s="73">
        <v>0.13385205</v>
      </c>
      <c r="FW132" s="73">
        <v>16.829926875000002</v>
      </c>
      <c r="FX132" s="73">
        <v>5.1887353500000009</v>
      </c>
      <c r="FY132" s="73"/>
      <c r="FZ132" s="73"/>
      <c r="GA132" s="73"/>
      <c r="GB132" s="73">
        <v>3.5431425000000003E-2</v>
      </c>
      <c r="GC132" s="73"/>
      <c r="GD132" s="73">
        <v>30.112774424999998</v>
      </c>
      <c r="GE132" s="73"/>
      <c r="GF132" s="73">
        <v>63.497050425000005</v>
      </c>
      <c r="GG132" s="73">
        <v>36.073127475</v>
      </c>
      <c r="GH132" s="73"/>
      <c r="GI132" s="73">
        <v>7.6807455749999995</v>
      </c>
      <c r="GJ132" s="73"/>
      <c r="GK132" s="73">
        <v>0.122041575</v>
      </c>
      <c r="GL132" s="73"/>
      <c r="GM132" s="73"/>
      <c r="GN132" s="73"/>
      <c r="GO132" s="73"/>
      <c r="GP132" s="73">
        <v>17.633039175</v>
      </c>
      <c r="GQ132" s="73">
        <v>14.270990625</v>
      </c>
      <c r="GR132" s="73">
        <v>74.0280573</v>
      </c>
      <c r="GS132" s="73">
        <v>0.20471490000000001</v>
      </c>
      <c r="GT132" s="73"/>
      <c r="GU132" s="73">
        <v>13.830066225000001</v>
      </c>
      <c r="GV132" s="73"/>
      <c r="GW132" s="73">
        <v>5.751701325</v>
      </c>
      <c r="GX132" s="73"/>
      <c r="GY132" s="73"/>
      <c r="GZ132" s="73"/>
      <c r="HA132" s="73"/>
      <c r="HB132" s="73">
        <v>29.368714499999999</v>
      </c>
      <c r="HC132" s="73">
        <v>41.175252675000003</v>
      </c>
      <c r="HD132" s="73">
        <v>129.88373039999999</v>
      </c>
      <c r="HE132" s="73">
        <v>44.895552300000006</v>
      </c>
      <c r="HF132" s="73">
        <v>6.9524329499999995</v>
      </c>
      <c r="HG132" s="73"/>
      <c r="HH132" s="73">
        <v>19.4321682</v>
      </c>
      <c r="HI132" s="73">
        <v>4.6612008000000005</v>
      </c>
      <c r="HJ132" s="73">
        <v>1.3030890750000002</v>
      </c>
      <c r="HK132" s="73">
        <v>2.114075025</v>
      </c>
      <c r="HL132" s="73">
        <v>1.9684125000000001</v>
      </c>
      <c r="HM132" s="73"/>
      <c r="HN132" s="73">
        <v>15.483532725</v>
      </c>
      <c r="HO132" s="73">
        <v>33.2740449</v>
      </c>
      <c r="HP132" s="73">
        <v>21.215549925000001</v>
      </c>
      <c r="HQ132" s="73"/>
      <c r="HR132" s="73">
        <v>23.231204325</v>
      </c>
      <c r="HS132" s="73">
        <v>30.352920749999999</v>
      </c>
      <c r="HT132" s="73">
        <v>7.3776100500000004</v>
      </c>
      <c r="HU132" s="73">
        <v>3.9368249999999998</v>
      </c>
      <c r="HV132" s="73">
        <v>1.417257</v>
      </c>
      <c r="HW132" s="73"/>
      <c r="HX132" s="73"/>
      <c r="HY132" s="73">
        <v>16.329950100000001</v>
      </c>
      <c r="HZ132" s="73">
        <v>12.19628385</v>
      </c>
      <c r="IA132" s="73">
        <v>12.310451775000001</v>
      </c>
      <c r="IB132" s="73">
        <v>11.389234725</v>
      </c>
      <c r="IC132" s="73">
        <v>1.92904425</v>
      </c>
      <c r="ID132" s="73">
        <v>27.967204800000001</v>
      </c>
      <c r="IE132" s="73">
        <v>7.3106840249999996</v>
      </c>
      <c r="IF132" s="73"/>
      <c r="IG132" s="73">
        <v>3.8698989749999999</v>
      </c>
      <c r="IH132" s="73">
        <v>28.136488275000001</v>
      </c>
      <c r="II132" s="73">
        <v>2.3620950000000002E-2</v>
      </c>
      <c r="IJ132" s="73"/>
      <c r="IK132" s="73">
        <v>3.1494599999999998E-2</v>
      </c>
      <c r="IL132" s="73">
        <v>10.247555475</v>
      </c>
      <c r="IM132" s="73">
        <v>35.399930400000002</v>
      </c>
      <c r="IN132" s="73">
        <v>65.819777174999999</v>
      </c>
      <c r="IO132" s="73">
        <v>26.923946175000001</v>
      </c>
      <c r="IP132" s="73">
        <v>13.963918274999999</v>
      </c>
      <c r="IQ132" s="73">
        <v>6.8540123250000002</v>
      </c>
      <c r="IR132" s="73">
        <v>9.0350133750000001</v>
      </c>
      <c r="IS132" s="73">
        <v>3.9368249999999997E-3</v>
      </c>
      <c r="IT132" s="73">
        <v>15.900836175</v>
      </c>
      <c r="IU132" s="73"/>
      <c r="IV132" s="73"/>
      <c r="IW132" s="73">
        <v>3.1494599999999998E-2</v>
      </c>
      <c r="IX132" s="73"/>
      <c r="IY132" s="73">
        <v>29.896249050000002</v>
      </c>
      <c r="IZ132" s="73">
        <v>161.45313007499999</v>
      </c>
      <c r="JA132" s="73">
        <v>62.489223225000003</v>
      </c>
      <c r="JB132" s="73"/>
      <c r="JC132" s="73"/>
      <c r="JD132" s="73"/>
      <c r="JE132" s="73">
        <v>10.845952875</v>
      </c>
      <c r="JF132" s="73">
        <v>21.247044525</v>
      </c>
      <c r="JG132" s="73"/>
      <c r="JH132" s="73">
        <v>0.45273487499999998</v>
      </c>
      <c r="JI132" s="73">
        <v>3.9368249999999997E-3</v>
      </c>
      <c r="JJ132" s="73">
        <v>10.979804925</v>
      </c>
      <c r="JK132" s="73">
        <v>101.896841475</v>
      </c>
      <c r="JL132" s="73">
        <v>134.41107915000001</v>
      </c>
      <c r="JM132" s="73">
        <v>25.817698350000001</v>
      </c>
      <c r="JN132" s="73"/>
      <c r="JO132" s="73"/>
      <c r="JP132" s="73"/>
      <c r="JQ132" s="73">
        <v>18.0621531</v>
      </c>
      <c r="JR132" s="73">
        <v>33.325223625</v>
      </c>
      <c r="JS132" s="73">
        <v>10.479828149999999</v>
      </c>
      <c r="JT132" s="73"/>
      <c r="JU132" s="73">
        <v>3.9368249999999997E-3</v>
      </c>
      <c r="JV132" s="73">
        <v>13.637161799999999</v>
      </c>
      <c r="JW132" s="73">
        <v>44.836499924999998</v>
      </c>
      <c r="JX132" s="73">
        <v>143.5051449</v>
      </c>
      <c r="JY132" s="73">
        <v>47.730066299999997</v>
      </c>
      <c r="JZ132" s="73">
        <v>4.7320636499999997</v>
      </c>
      <c r="KA132" s="73"/>
      <c r="KB132" s="73"/>
      <c r="KC132" s="73">
        <v>29.911996349999999</v>
      </c>
      <c r="KD132" s="73">
        <v>2.6849146500000001</v>
      </c>
      <c r="KE132" s="73">
        <v>0.10235745</v>
      </c>
      <c r="KF132" s="73">
        <v>0.21258854999999999</v>
      </c>
      <c r="KG132" s="73"/>
      <c r="KH132" s="73">
        <v>15.420543524999999</v>
      </c>
      <c r="KI132" s="73">
        <v>58.406735699999999</v>
      </c>
      <c r="KJ132" s="73">
        <v>104.81009197500001</v>
      </c>
      <c r="KK132" s="73">
        <v>7.0862850000000002</v>
      </c>
      <c r="KL132" s="73"/>
      <c r="KM132" s="73">
        <v>0.2677041</v>
      </c>
      <c r="KN132" s="73"/>
      <c r="KO132" s="73">
        <v>31.057612424999999</v>
      </c>
      <c r="KP132" s="73"/>
      <c r="KQ132" s="73"/>
      <c r="KR132" s="73"/>
      <c r="KS132" s="73"/>
      <c r="KT132" s="73">
        <v>7.5114621000000001</v>
      </c>
      <c r="KU132" s="73">
        <v>72.083265749999995</v>
      </c>
      <c r="KV132" s="73">
        <v>105.991139475</v>
      </c>
      <c r="KW132" s="73">
        <v>45.950621400000003</v>
      </c>
      <c r="KX132" s="73"/>
      <c r="KY132" s="73">
        <v>41.336662500000003</v>
      </c>
      <c r="KZ132" s="73">
        <v>36.832934700000003</v>
      </c>
      <c r="LA132" s="73">
        <v>8.4799210499999997</v>
      </c>
      <c r="LB132" s="73">
        <v>8.9838346500000004</v>
      </c>
      <c r="LC132" s="73"/>
      <c r="LD132" s="73"/>
      <c r="LE132" s="73"/>
      <c r="LF132" s="73"/>
      <c r="LG132" s="73"/>
      <c r="LH132" s="73"/>
      <c r="LI132" s="73"/>
      <c r="LJ132" s="73"/>
      <c r="LK132" s="73"/>
      <c r="LL132" s="73"/>
      <c r="LM132" s="73"/>
      <c r="LN132" s="73"/>
      <c r="LO132" s="73"/>
      <c r="LP132" s="73"/>
      <c r="LQ132" s="73"/>
      <c r="LR132" s="73"/>
      <c r="LS132" s="73"/>
      <c r="LT132" s="73"/>
      <c r="LU132" s="73"/>
      <c r="LV132" s="73"/>
      <c r="LW132" s="73"/>
      <c r="LX132" s="73"/>
      <c r="LY132" s="73"/>
      <c r="LZ132" s="73"/>
      <c r="MA132" s="73"/>
      <c r="MB132" s="73"/>
      <c r="MC132" s="73"/>
      <c r="MD132" s="73"/>
      <c r="ME132" s="73"/>
      <c r="MF132" s="73"/>
      <c r="MG132" s="73"/>
      <c r="MH132" s="73"/>
      <c r="MI132" s="73"/>
      <c r="MJ132" s="73"/>
      <c r="MK132" s="73"/>
      <c r="ML132" s="73"/>
      <c r="MM132" s="73"/>
      <c r="MN132" s="73"/>
      <c r="MO132" s="73"/>
      <c r="MP132" s="73"/>
      <c r="MQ132" s="73"/>
      <c r="MR132" s="73"/>
      <c r="MS132" s="73"/>
      <c r="MT132" s="73"/>
      <c r="MU132" s="73"/>
      <c r="MV132" s="73"/>
      <c r="MW132" s="73"/>
      <c r="MX132" s="73"/>
      <c r="MY132" s="73"/>
      <c r="MZ132" s="73"/>
      <c r="NA132" s="73"/>
      <c r="NB132" s="73"/>
      <c r="NC132" s="73"/>
      <c r="ND132" s="73"/>
      <c r="NE132" s="73"/>
      <c r="NF132" s="73"/>
      <c r="NG132" s="73"/>
      <c r="NH132" s="73"/>
      <c r="NI132" s="73"/>
      <c r="NJ132" s="73"/>
      <c r="NK132" s="73"/>
      <c r="NL132" s="73"/>
      <c r="NM132" s="73"/>
      <c r="NN132" s="73"/>
      <c r="NO132" s="73"/>
      <c r="NP132" s="73"/>
      <c r="NQ132" s="73"/>
      <c r="NR132" s="73"/>
      <c r="NS132" s="73"/>
      <c r="NT132" s="73"/>
      <c r="NU132" s="73"/>
      <c r="NV132" s="73"/>
      <c r="NW132" s="73"/>
      <c r="NX132" s="73"/>
      <c r="NY132" s="73"/>
      <c r="NZ132" s="73"/>
      <c r="OA132" s="73"/>
      <c r="OB132" s="73"/>
      <c r="OC132" s="73"/>
      <c r="OD132" s="73"/>
      <c r="OE132" s="73"/>
      <c r="OF132" s="73"/>
      <c r="OG132" s="73"/>
      <c r="OH132" s="73"/>
      <c r="OI132" s="73"/>
      <c r="OJ132" s="73"/>
      <c r="OK132" s="73"/>
      <c r="OL132" s="73"/>
      <c r="OM132" s="73"/>
      <c r="ON132" s="73"/>
      <c r="OO132" s="73"/>
      <c r="OP132" s="73"/>
      <c r="OQ132" s="73"/>
      <c r="OR132" s="73"/>
      <c r="OS132" s="73"/>
      <c r="OT132" s="73"/>
      <c r="OU132" s="73"/>
      <c r="OV132" s="73"/>
      <c r="OW132" s="73"/>
      <c r="OX132" s="73"/>
      <c r="OY132" s="73"/>
      <c r="OZ132" s="73"/>
      <c r="PA132" s="73"/>
      <c r="PB132" s="73"/>
      <c r="PC132" s="73"/>
      <c r="PD132" s="73"/>
      <c r="PE132" s="73"/>
      <c r="PF132" s="73"/>
      <c r="PG132" s="73"/>
      <c r="PH132" s="73"/>
      <c r="PI132" s="73"/>
      <c r="PJ132" s="73"/>
      <c r="PK132" s="73"/>
      <c r="PL132" s="73"/>
      <c r="PM132" s="73"/>
      <c r="PN132" s="73"/>
      <c r="PO132" s="73"/>
      <c r="PP132" s="73"/>
      <c r="PQ132" s="73"/>
      <c r="PR132" s="73"/>
      <c r="PS132" s="73"/>
      <c r="PT132" s="73"/>
      <c r="PU132" s="73"/>
      <c r="PV132" s="73"/>
      <c r="PW132" s="73"/>
      <c r="PX132" s="73"/>
      <c r="PY132" s="73"/>
      <c r="PZ132" s="73"/>
      <c r="QA132" s="73"/>
      <c r="QB132" s="73"/>
      <c r="QC132" s="73"/>
      <c r="QD132" s="73"/>
      <c r="QE132" s="73"/>
      <c r="QF132" s="73"/>
      <c r="QG132" s="73"/>
      <c r="QH132" s="73"/>
      <c r="QI132" s="73"/>
      <c r="QJ132" s="73"/>
      <c r="QK132" s="73"/>
      <c r="QL132" s="73"/>
      <c r="QM132" s="73"/>
      <c r="QN132" s="73"/>
      <c r="QO132" s="73"/>
      <c r="QP132" s="73"/>
      <c r="QQ132" s="73"/>
      <c r="QR132" s="73"/>
      <c r="QS132" s="73"/>
      <c r="QT132" s="73"/>
      <c r="QU132" s="73"/>
      <c r="QV132" s="73"/>
      <c r="QW132" s="73"/>
      <c r="QX132" s="73"/>
      <c r="QY132" s="73"/>
      <c r="QZ132" s="73"/>
      <c r="RA132" s="73"/>
      <c r="RB132" s="73"/>
      <c r="RC132" s="73"/>
      <c r="RD132" s="73"/>
      <c r="RE132" s="73"/>
      <c r="RF132" s="73"/>
      <c r="RG132" s="73"/>
      <c r="RH132" s="73"/>
      <c r="RI132" s="73"/>
      <c r="RJ132" s="73"/>
      <c r="RK132" s="73"/>
      <c r="RL132" s="73"/>
      <c r="RM132" s="73"/>
      <c r="RN132" s="73"/>
      <c r="RO132" s="73"/>
      <c r="RP132" s="73"/>
      <c r="RQ132" s="73"/>
      <c r="RR132" s="73"/>
      <c r="RS132" s="73"/>
      <c r="RT132" s="73"/>
      <c r="RU132" s="73"/>
      <c r="RV132" s="73"/>
      <c r="RW132" s="73"/>
      <c r="RX132" s="73"/>
      <c r="RY132" s="73"/>
      <c r="RZ132" s="73"/>
      <c r="SA132" s="73"/>
      <c r="SB132" s="73"/>
      <c r="SC132" s="73"/>
      <c r="SD132" s="73"/>
      <c r="SE132" s="73"/>
      <c r="SF132" s="73"/>
      <c r="SG132" s="73"/>
      <c r="SH132" s="73"/>
      <c r="SI132" s="73"/>
      <c r="SJ132" s="73"/>
      <c r="SK132" s="73"/>
      <c r="SL132" s="73"/>
      <c r="SM132" s="73"/>
      <c r="SN132" s="73"/>
      <c r="SO132" s="73"/>
      <c r="SP132" s="73"/>
      <c r="SQ132" s="73"/>
      <c r="SR132" s="73"/>
      <c r="SS132" s="73"/>
      <c r="ST132" s="73"/>
      <c r="SU132" s="73"/>
      <c r="SV132" s="73"/>
      <c r="SW132" s="73"/>
      <c r="SX132" s="73"/>
      <c r="SY132" s="73"/>
    </row>
    <row r="133" spans="1:519">
      <c r="A133" s="71" t="s">
        <v>218</v>
      </c>
      <c r="B133" s="72">
        <f t="shared" si="119"/>
        <v>0</v>
      </c>
      <c r="C133" s="72">
        <f t="shared" si="120"/>
        <v>0</v>
      </c>
      <c r="D133" s="72">
        <f t="shared" si="121"/>
        <v>0</v>
      </c>
      <c r="E133" s="72">
        <f t="shared" si="122"/>
        <v>0</v>
      </c>
      <c r="F133" s="72">
        <f t="shared" si="123"/>
        <v>0</v>
      </c>
      <c r="G133" s="72">
        <f t="shared" si="124"/>
        <v>0</v>
      </c>
      <c r="H133" s="72">
        <f t="shared" si="125"/>
        <v>0</v>
      </c>
      <c r="I133" s="72">
        <f t="shared" si="126"/>
        <v>0</v>
      </c>
      <c r="J133" s="72">
        <f t="shared" si="127"/>
        <v>0</v>
      </c>
      <c r="K133" s="72">
        <f t="shared" si="128"/>
        <v>0</v>
      </c>
      <c r="L133" s="72">
        <f t="shared" si="129"/>
        <v>0</v>
      </c>
      <c r="M133" s="72">
        <f t="shared" si="130"/>
        <v>0</v>
      </c>
      <c r="N133" s="72">
        <f t="shared" si="131"/>
        <v>0</v>
      </c>
      <c r="O133" s="72">
        <f t="shared" si="132"/>
        <v>0</v>
      </c>
      <c r="P133" s="72">
        <f t="shared" si="133"/>
        <v>0</v>
      </c>
      <c r="Q133" s="72">
        <f t="shared" si="134"/>
        <v>0</v>
      </c>
      <c r="R133" s="72">
        <f t="shared" si="135"/>
        <v>0</v>
      </c>
      <c r="S133" s="72">
        <f t="shared" si="136"/>
        <v>0</v>
      </c>
      <c r="T133" s="72">
        <f t="shared" si="137"/>
        <v>0</v>
      </c>
      <c r="U133" s="72">
        <f t="shared" si="138"/>
        <v>0</v>
      </c>
      <c r="V133" s="72">
        <f t="shared" si="139"/>
        <v>0</v>
      </c>
      <c r="W133" s="72">
        <f t="shared" si="140"/>
        <v>0</v>
      </c>
      <c r="X133" s="72">
        <f t="shared" si="141"/>
        <v>0</v>
      </c>
      <c r="Y133" s="72">
        <f t="shared" si="142"/>
        <v>0</v>
      </c>
      <c r="Z133" s="72">
        <f t="shared" si="143"/>
        <v>0</v>
      </c>
      <c r="AA133" s="72">
        <f t="shared" si="144"/>
        <v>0</v>
      </c>
      <c r="AB133" s="72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  <c r="JD133" s="73"/>
      <c r="JE133" s="73"/>
      <c r="JF133" s="73"/>
      <c r="JG133" s="73"/>
      <c r="JH133" s="73"/>
      <c r="JI133" s="73"/>
      <c r="JJ133" s="73"/>
      <c r="JK133" s="73"/>
      <c r="JL133" s="73"/>
      <c r="JM133" s="73"/>
      <c r="JN133" s="73"/>
      <c r="JO133" s="73"/>
      <c r="JP133" s="73"/>
      <c r="JQ133" s="73"/>
      <c r="JR133" s="73"/>
      <c r="JS133" s="73"/>
      <c r="JT133" s="73"/>
      <c r="JU133" s="73"/>
      <c r="JV133" s="73"/>
      <c r="JW133" s="73"/>
      <c r="JX133" s="73"/>
      <c r="JY133" s="73"/>
      <c r="JZ133" s="73"/>
      <c r="KA133" s="73"/>
      <c r="KB133" s="73"/>
      <c r="KC133" s="73"/>
      <c r="KD133" s="73"/>
      <c r="KE133" s="73"/>
      <c r="KF133" s="73"/>
      <c r="KG133" s="73"/>
      <c r="KH133" s="73"/>
      <c r="KI133" s="73"/>
      <c r="KJ133" s="73"/>
      <c r="KK133" s="73"/>
      <c r="KL133" s="73"/>
      <c r="KM133" s="73"/>
      <c r="KN133" s="73"/>
      <c r="KO133" s="73"/>
      <c r="KP133" s="73"/>
      <c r="KQ133" s="73"/>
      <c r="KR133" s="73"/>
      <c r="KS133" s="73"/>
      <c r="KT133" s="73"/>
      <c r="KU133" s="73"/>
      <c r="KV133" s="73"/>
      <c r="KW133" s="73"/>
      <c r="KX133" s="73"/>
      <c r="KY133" s="73"/>
      <c r="KZ133" s="73"/>
      <c r="LA133" s="73"/>
      <c r="LB133" s="73"/>
      <c r="LC133" s="73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  <c r="MH133" s="73"/>
      <c r="MI133" s="73"/>
      <c r="MJ133" s="73"/>
      <c r="MK133" s="73"/>
      <c r="ML133" s="73"/>
      <c r="MM133" s="73"/>
      <c r="MN133" s="73"/>
      <c r="MO133" s="73"/>
      <c r="MP133" s="73"/>
      <c r="MQ133" s="73"/>
      <c r="MR133" s="73"/>
      <c r="MS133" s="73"/>
      <c r="MT133" s="73"/>
      <c r="MU133" s="73"/>
      <c r="MV133" s="73"/>
      <c r="MW133" s="73"/>
      <c r="MX133" s="73"/>
      <c r="MY133" s="73"/>
      <c r="MZ133" s="73"/>
      <c r="NA133" s="73"/>
      <c r="NB133" s="73"/>
      <c r="NC133" s="73"/>
      <c r="ND133" s="73"/>
      <c r="NE133" s="73"/>
      <c r="NF133" s="73"/>
      <c r="NG133" s="73"/>
      <c r="NH133" s="73"/>
      <c r="NI133" s="73"/>
      <c r="NJ133" s="73"/>
      <c r="NK133" s="73"/>
      <c r="NL133" s="73"/>
      <c r="NM133" s="73"/>
      <c r="NN133" s="73"/>
      <c r="NO133" s="73"/>
      <c r="NP133" s="73"/>
      <c r="NQ133" s="73"/>
      <c r="NR133" s="73"/>
      <c r="NS133" s="73"/>
      <c r="NT133" s="73"/>
      <c r="NU133" s="73"/>
      <c r="NV133" s="73"/>
      <c r="NW133" s="73"/>
      <c r="NX133" s="73"/>
      <c r="NY133" s="73"/>
      <c r="NZ133" s="73"/>
      <c r="OA133" s="73"/>
      <c r="OB133" s="73"/>
      <c r="OC133" s="73"/>
      <c r="OD133" s="73"/>
      <c r="OE133" s="73"/>
      <c r="OF133" s="73"/>
      <c r="OG133" s="73"/>
      <c r="OH133" s="73"/>
      <c r="OI133" s="73"/>
      <c r="OJ133" s="73"/>
      <c r="OK133" s="73"/>
      <c r="OL133" s="73"/>
      <c r="OM133" s="73"/>
      <c r="ON133" s="73"/>
      <c r="OO133" s="73"/>
      <c r="OP133" s="73"/>
      <c r="OQ133" s="73"/>
      <c r="OR133" s="73"/>
      <c r="OS133" s="73"/>
      <c r="OT133" s="73"/>
      <c r="OU133" s="73"/>
      <c r="OV133" s="73"/>
      <c r="OW133" s="73"/>
      <c r="OX133" s="73"/>
      <c r="OY133" s="73"/>
      <c r="OZ133" s="73"/>
      <c r="PA133" s="73"/>
      <c r="PB133" s="73"/>
      <c r="PC133" s="73"/>
      <c r="PD133" s="73"/>
      <c r="PE133" s="73"/>
      <c r="PF133" s="73"/>
      <c r="PG133" s="73"/>
      <c r="PH133" s="73"/>
      <c r="PI133" s="73"/>
      <c r="PJ133" s="73"/>
      <c r="PK133" s="73"/>
      <c r="PL133" s="73"/>
      <c r="PM133" s="73"/>
      <c r="PN133" s="73"/>
      <c r="PO133" s="73"/>
      <c r="PP133" s="73"/>
      <c r="PQ133" s="73"/>
      <c r="PR133" s="73"/>
      <c r="PS133" s="73"/>
      <c r="PT133" s="73"/>
      <c r="PU133" s="73"/>
      <c r="PV133" s="73"/>
      <c r="PW133" s="73"/>
      <c r="PX133" s="73"/>
      <c r="PY133" s="73"/>
      <c r="PZ133" s="73"/>
      <c r="QA133" s="73"/>
      <c r="QB133" s="73"/>
      <c r="QC133" s="73"/>
      <c r="QD133" s="73"/>
      <c r="QE133" s="73"/>
      <c r="QF133" s="73"/>
      <c r="QG133" s="73"/>
      <c r="QH133" s="73"/>
      <c r="QI133" s="73"/>
      <c r="QJ133" s="73"/>
      <c r="QK133" s="73"/>
      <c r="QL133" s="73"/>
      <c r="QM133" s="73"/>
      <c r="QN133" s="73"/>
      <c r="QO133" s="73"/>
      <c r="QP133" s="73"/>
      <c r="QQ133" s="73"/>
      <c r="QR133" s="73"/>
      <c r="QS133" s="73"/>
      <c r="QT133" s="73"/>
      <c r="QU133" s="73"/>
      <c r="QV133" s="73"/>
      <c r="QW133" s="73"/>
      <c r="QX133" s="73"/>
      <c r="QY133" s="73"/>
      <c r="QZ133" s="73"/>
      <c r="RA133" s="73"/>
      <c r="RB133" s="73"/>
      <c r="RC133" s="73"/>
      <c r="RD133" s="73"/>
      <c r="RE133" s="73"/>
      <c r="RF133" s="73"/>
      <c r="RG133" s="73"/>
      <c r="RH133" s="73"/>
      <c r="RI133" s="73"/>
      <c r="RJ133" s="73"/>
      <c r="RK133" s="73"/>
      <c r="RL133" s="73"/>
      <c r="RM133" s="73"/>
      <c r="RN133" s="73"/>
      <c r="RO133" s="73"/>
      <c r="RP133" s="73"/>
      <c r="RQ133" s="73"/>
      <c r="RR133" s="73"/>
      <c r="RS133" s="73"/>
      <c r="RT133" s="73"/>
      <c r="RU133" s="73"/>
      <c r="RV133" s="73"/>
      <c r="RW133" s="73"/>
      <c r="RX133" s="73"/>
      <c r="RY133" s="73"/>
      <c r="RZ133" s="73"/>
      <c r="SA133" s="73"/>
      <c r="SB133" s="73"/>
      <c r="SC133" s="73"/>
      <c r="SD133" s="73"/>
      <c r="SE133" s="73"/>
      <c r="SF133" s="73"/>
      <c r="SG133" s="73"/>
      <c r="SH133" s="73"/>
      <c r="SI133" s="73"/>
      <c r="SJ133" s="73"/>
      <c r="SK133" s="73"/>
      <c r="SL133" s="73"/>
      <c r="SM133" s="73"/>
      <c r="SN133" s="73"/>
      <c r="SO133" s="73"/>
      <c r="SP133" s="73"/>
      <c r="SQ133" s="73"/>
      <c r="SR133" s="73"/>
      <c r="SS133" s="73"/>
      <c r="ST133" s="73"/>
      <c r="SU133" s="73"/>
      <c r="SV133" s="73"/>
      <c r="SW133" s="73"/>
      <c r="SX133" s="73"/>
      <c r="SY133" s="73"/>
    </row>
    <row r="134" spans="1:519">
      <c r="A134" s="71" t="s">
        <v>219</v>
      </c>
      <c r="B134" s="72">
        <f t="shared" si="119"/>
        <v>0</v>
      </c>
      <c r="C134" s="72">
        <f t="shared" si="120"/>
        <v>0</v>
      </c>
      <c r="D134" s="72">
        <f t="shared" si="121"/>
        <v>0</v>
      </c>
      <c r="E134" s="72">
        <f t="shared" si="122"/>
        <v>0</v>
      </c>
      <c r="F134" s="72">
        <f t="shared" si="123"/>
        <v>0</v>
      </c>
      <c r="G134" s="72">
        <f t="shared" si="124"/>
        <v>0</v>
      </c>
      <c r="H134" s="72">
        <f t="shared" si="125"/>
        <v>0</v>
      </c>
      <c r="I134" s="72">
        <f t="shared" si="126"/>
        <v>0</v>
      </c>
      <c r="J134" s="72">
        <f t="shared" si="127"/>
        <v>0</v>
      </c>
      <c r="K134" s="72">
        <f t="shared" si="128"/>
        <v>0</v>
      </c>
      <c r="L134" s="72">
        <f t="shared" si="129"/>
        <v>0</v>
      </c>
      <c r="M134" s="72">
        <f t="shared" si="130"/>
        <v>0</v>
      </c>
      <c r="N134" s="72">
        <f t="shared" si="131"/>
        <v>0</v>
      </c>
      <c r="O134" s="72">
        <f t="shared" si="132"/>
        <v>0</v>
      </c>
      <c r="P134" s="72">
        <f t="shared" si="133"/>
        <v>0</v>
      </c>
      <c r="Q134" s="72">
        <f t="shared" si="134"/>
        <v>0</v>
      </c>
      <c r="R134" s="72">
        <f t="shared" si="135"/>
        <v>0</v>
      </c>
      <c r="S134" s="72">
        <f t="shared" si="136"/>
        <v>0</v>
      </c>
      <c r="T134" s="72">
        <f t="shared" si="137"/>
        <v>0</v>
      </c>
      <c r="U134" s="72">
        <f t="shared" si="138"/>
        <v>0</v>
      </c>
      <c r="V134" s="72">
        <f t="shared" si="139"/>
        <v>0</v>
      </c>
      <c r="W134" s="72">
        <f t="shared" si="140"/>
        <v>0</v>
      </c>
      <c r="X134" s="72">
        <f t="shared" si="141"/>
        <v>0</v>
      </c>
      <c r="Y134" s="72">
        <f t="shared" si="142"/>
        <v>0</v>
      </c>
      <c r="Z134" s="72">
        <f t="shared" si="143"/>
        <v>0</v>
      </c>
      <c r="AA134" s="72">
        <f t="shared" si="144"/>
        <v>0</v>
      </c>
      <c r="AB134" s="72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  <c r="MH134" s="73"/>
      <c r="MI134" s="73"/>
      <c r="MJ134" s="73"/>
      <c r="MK134" s="73"/>
      <c r="ML134" s="73"/>
      <c r="MM134" s="73"/>
      <c r="MN134" s="73"/>
      <c r="MO134" s="73"/>
      <c r="MP134" s="73"/>
      <c r="MQ134" s="73"/>
      <c r="MR134" s="73"/>
      <c r="MS134" s="73"/>
      <c r="MT134" s="73"/>
      <c r="MU134" s="73"/>
      <c r="MV134" s="73"/>
      <c r="MW134" s="73"/>
      <c r="MX134" s="73"/>
      <c r="MY134" s="73"/>
      <c r="MZ134" s="73"/>
      <c r="NA134" s="73"/>
      <c r="NB134" s="73"/>
      <c r="NC134" s="73"/>
      <c r="ND134" s="73"/>
      <c r="NE134" s="73"/>
      <c r="NF134" s="73"/>
      <c r="NG134" s="73"/>
      <c r="NH134" s="73"/>
      <c r="NI134" s="73"/>
      <c r="NJ134" s="73"/>
      <c r="NK134" s="73"/>
      <c r="NL134" s="73"/>
      <c r="NM134" s="73"/>
      <c r="NN134" s="73"/>
      <c r="NO134" s="73"/>
      <c r="NP134" s="73"/>
      <c r="NQ134" s="73"/>
      <c r="NR134" s="73"/>
      <c r="NS134" s="73"/>
      <c r="NT134" s="73"/>
      <c r="NU134" s="73"/>
      <c r="NV134" s="73"/>
      <c r="NW134" s="73"/>
      <c r="NX134" s="73"/>
      <c r="NY134" s="73"/>
      <c r="NZ134" s="73"/>
      <c r="OA134" s="73"/>
      <c r="OB134" s="73"/>
      <c r="OC134" s="73"/>
      <c r="OD134" s="73"/>
      <c r="OE134" s="73"/>
      <c r="OF134" s="73"/>
      <c r="OG134" s="73"/>
      <c r="OH134" s="73"/>
      <c r="OI134" s="73"/>
      <c r="OJ134" s="73"/>
      <c r="OK134" s="73"/>
      <c r="OL134" s="73"/>
      <c r="OM134" s="73"/>
      <c r="ON134" s="73"/>
      <c r="OO134" s="73"/>
      <c r="OP134" s="73"/>
      <c r="OQ134" s="73"/>
      <c r="OR134" s="73"/>
      <c r="OS134" s="73"/>
      <c r="OT134" s="73"/>
      <c r="OU134" s="73"/>
      <c r="OV134" s="73"/>
      <c r="OW134" s="73"/>
      <c r="OX134" s="73"/>
      <c r="OY134" s="73"/>
      <c r="OZ134" s="73"/>
      <c r="PA134" s="73"/>
      <c r="PB134" s="73"/>
      <c r="PC134" s="73"/>
      <c r="PD134" s="73"/>
      <c r="PE134" s="73"/>
      <c r="PF134" s="73"/>
      <c r="PG134" s="73"/>
      <c r="PH134" s="73"/>
      <c r="PI134" s="73"/>
      <c r="PJ134" s="73"/>
      <c r="PK134" s="73"/>
      <c r="PL134" s="73"/>
      <c r="PM134" s="73"/>
      <c r="PN134" s="73"/>
      <c r="PO134" s="73"/>
      <c r="PP134" s="73"/>
      <c r="PQ134" s="73"/>
      <c r="PR134" s="73"/>
      <c r="PS134" s="73"/>
      <c r="PT134" s="73"/>
      <c r="PU134" s="73"/>
      <c r="PV134" s="73"/>
      <c r="PW134" s="73"/>
      <c r="PX134" s="73"/>
      <c r="PY134" s="73"/>
      <c r="PZ134" s="73"/>
      <c r="QA134" s="73"/>
      <c r="QB134" s="73"/>
      <c r="QC134" s="73"/>
      <c r="QD134" s="73"/>
      <c r="QE134" s="73"/>
      <c r="QF134" s="73"/>
      <c r="QG134" s="73"/>
      <c r="QH134" s="73"/>
      <c r="QI134" s="73"/>
      <c r="QJ134" s="73"/>
      <c r="QK134" s="73"/>
      <c r="QL134" s="73"/>
      <c r="QM134" s="73"/>
      <c r="QN134" s="73"/>
      <c r="QO134" s="73"/>
      <c r="QP134" s="73"/>
      <c r="QQ134" s="73"/>
      <c r="QR134" s="73"/>
      <c r="QS134" s="73"/>
      <c r="QT134" s="73"/>
      <c r="QU134" s="73"/>
      <c r="QV134" s="73"/>
      <c r="QW134" s="73"/>
      <c r="QX134" s="73"/>
      <c r="QY134" s="73"/>
      <c r="QZ134" s="73"/>
      <c r="RA134" s="73"/>
      <c r="RB134" s="73"/>
      <c r="RC134" s="73"/>
      <c r="RD134" s="73"/>
      <c r="RE134" s="73"/>
      <c r="RF134" s="73"/>
      <c r="RG134" s="73"/>
      <c r="RH134" s="73"/>
      <c r="RI134" s="73"/>
      <c r="RJ134" s="73"/>
      <c r="RK134" s="73"/>
      <c r="RL134" s="73"/>
      <c r="RM134" s="73"/>
      <c r="RN134" s="73"/>
      <c r="RO134" s="73"/>
      <c r="RP134" s="73"/>
      <c r="RQ134" s="73"/>
      <c r="RR134" s="73"/>
      <c r="RS134" s="73"/>
      <c r="RT134" s="73"/>
      <c r="RU134" s="73"/>
      <c r="RV134" s="73"/>
      <c r="RW134" s="73"/>
      <c r="RX134" s="73"/>
      <c r="RY134" s="73"/>
      <c r="RZ134" s="73"/>
      <c r="SA134" s="73"/>
      <c r="SB134" s="73"/>
      <c r="SC134" s="73"/>
      <c r="SD134" s="73"/>
      <c r="SE134" s="73"/>
      <c r="SF134" s="73"/>
      <c r="SG134" s="73"/>
      <c r="SH134" s="73"/>
      <c r="SI134" s="73"/>
      <c r="SJ134" s="73"/>
      <c r="SK134" s="73"/>
      <c r="SL134" s="73"/>
      <c r="SM134" s="73"/>
      <c r="SN134" s="73"/>
      <c r="SO134" s="73"/>
      <c r="SP134" s="73"/>
      <c r="SQ134" s="73"/>
      <c r="SR134" s="73"/>
      <c r="SS134" s="73"/>
      <c r="ST134" s="73"/>
      <c r="SU134" s="73"/>
      <c r="SV134" s="73"/>
      <c r="SW134" s="73"/>
      <c r="SX134" s="73"/>
      <c r="SY134" s="73"/>
    </row>
    <row r="135" spans="1:519">
      <c r="A135" s="71" t="s">
        <v>220</v>
      </c>
      <c r="B135" s="72">
        <f t="shared" si="119"/>
        <v>6.8894437499999999E-3</v>
      </c>
      <c r="C135" s="72">
        <f t="shared" si="120"/>
        <v>0.47133243630000005</v>
      </c>
      <c r="D135" s="72">
        <f t="shared" si="121"/>
        <v>0.47667077099999994</v>
      </c>
      <c r="E135" s="72">
        <f t="shared" si="122"/>
        <v>0</v>
      </c>
      <c r="F135" s="72">
        <f t="shared" si="123"/>
        <v>0</v>
      </c>
      <c r="G135" s="72">
        <f t="shared" si="124"/>
        <v>0</v>
      </c>
      <c r="H135" s="72">
        <f t="shared" si="125"/>
        <v>0</v>
      </c>
      <c r="I135" s="72">
        <f t="shared" si="126"/>
        <v>0</v>
      </c>
      <c r="J135" s="72">
        <f t="shared" si="127"/>
        <v>0</v>
      </c>
      <c r="K135" s="72">
        <f t="shared" si="128"/>
        <v>0</v>
      </c>
      <c r="L135" s="72">
        <f t="shared" si="129"/>
        <v>0</v>
      </c>
      <c r="M135" s="72">
        <f t="shared" si="130"/>
        <v>0</v>
      </c>
      <c r="N135" s="72">
        <f t="shared" si="131"/>
        <v>0</v>
      </c>
      <c r="O135" s="72">
        <f t="shared" si="132"/>
        <v>0</v>
      </c>
      <c r="P135" s="72">
        <f t="shared" si="133"/>
        <v>0</v>
      </c>
      <c r="Q135" s="72">
        <f t="shared" si="134"/>
        <v>0</v>
      </c>
      <c r="R135" s="72">
        <f t="shared" si="135"/>
        <v>0</v>
      </c>
      <c r="S135" s="72">
        <f t="shared" si="136"/>
        <v>0</v>
      </c>
      <c r="T135" s="72">
        <f t="shared" si="137"/>
        <v>0</v>
      </c>
      <c r="U135" s="72">
        <f t="shared" si="138"/>
        <v>0</v>
      </c>
      <c r="V135" s="72">
        <f t="shared" si="139"/>
        <v>0</v>
      </c>
      <c r="W135" s="72">
        <f t="shared" si="140"/>
        <v>0</v>
      </c>
      <c r="X135" s="72">
        <f t="shared" si="141"/>
        <v>0</v>
      </c>
      <c r="Y135" s="72">
        <f t="shared" si="142"/>
        <v>0</v>
      </c>
      <c r="Z135" s="72">
        <f t="shared" si="143"/>
        <v>0</v>
      </c>
      <c r="AA135" s="72">
        <f t="shared" si="144"/>
        <v>0</v>
      </c>
      <c r="AB135" s="72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>
        <v>6.8894437499999999</v>
      </c>
      <c r="AN135" s="73"/>
      <c r="AO135" s="73"/>
      <c r="AP135" s="73"/>
      <c r="AQ135" s="73"/>
      <c r="AR135" s="73"/>
      <c r="AS135" s="73"/>
      <c r="AT135" s="73"/>
      <c r="AU135" s="73"/>
      <c r="AV135" s="73">
        <v>272.19208050000003</v>
      </c>
      <c r="AW135" s="73">
        <v>27.1798398</v>
      </c>
      <c r="AX135" s="73"/>
      <c r="AY135" s="73"/>
      <c r="AZ135" s="73">
        <v>171.96051600000001</v>
      </c>
      <c r="BA135" s="73"/>
      <c r="BB135" s="73"/>
      <c r="BC135" s="73">
        <v>303.09615674999998</v>
      </c>
      <c r="BD135" s="73"/>
      <c r="BE135" s="73"/>
      <c r="BF135" s="73"/>
      <c r="BG135" s="73">
        <v>173.57461425</v>
      </c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  <c r="JD135" s="73"/>
      <c r="JE135" s="73"/>
      <c r="JF135" s="73"/>
      <c r="JG135" s="73"/>
      <c r="JH135" s="73"/>
      <c r="JI135" s="73"/>
      <c r="JJ135" s="73"/>
      <c r="JK135" s="73"/>
      <c r="JL135" s="73"/>
      <c r="JM135" s="73"/>
      <c r="JN135" s="73"/>
      <c r="JO135" s="73"/>
      <c r="JP135" s="73"/>
      <c r="JQ135" s="73"/>
      <c r="JR135" s="73"/>
      <c r="JS135" s="73"/>
      <c r="JT135" s="73"/>
      <c r="JU135" s="73"/>
      <c r="JV135" s="73"/>
      <c r="JW135" s="73"/>
      <c r="JX135" s="73"/>
      <c r="JY135" s="73"/>
      <c r="JZ135" s="73"/>
      <c r="KA135" s="73"/>
      <c r="KB135" s="73"/>
      <c r="KC135" s="73"/>
      <c r="KD135" s="73"/>
      <c r="KE135" s="73"/>
      <c r="KF135" s="73"/>
      <c r="KG135" s="73"/>
      <c r="KH135" s="73"/>
      <c r="KI135" s="73"/>
      <c r="KJ135" s="73"/>
      <c r="KK135" s="73"/>
      <c r="KL135" s="73"/>
      <c r="KM135" s="73"/>
      <c r="KN135" s="73"/>
      <c r="KO135" s="73"/>
      <c r="KP135" s="73"/>
      <c r="KQ135" s="73"/>
      <c r="KR135" s="73"/>
      <c r="KS135" s="73"/>
      <c r="KT135" s="73"/>
      <c r="KU135" s="73"/>
      <c r="KV135" s="73"/>
      <c r="KW135" s="73"/>
      <c r="KX135" s="73"/>
      <c r="KY135" s="73"/>
      <c r="KZ135" s="73"/>
      <c r="LA135" s="73"/>
      <c r="LB135" s="73"/>
      <c r="LC135" s="73"/>
      <c r="LD135" s="73"/>
      <c r="LE135" s="73"/>
      <c r="LF135" s="73"/>
      <c r="LG135" s="73"/>
      <c r="LH135" s="73"/>
      <c r="LI135" s="73"/>
      <c r="LJ135" s="73"/>
      <c r="LK135" s="73"/>
      <c r="LL135" s="73"/>
      <c r="LM135" s="73"/>
      <c r="LN135" s="73"/>
      <c r="LO135" s="73"/>
      <c r="LP135" s="73"/>
      <c r="LQ135" s="73"/>
      <c r="LR135" s="73"/>
      <c r="LS135" s="73"/>
      <c r="LT135" s="73"/>
      <c r="LU135" s="73"/>
      <c r="LV135" s="73"/>
      <c r="LW135" s="73"/>
      <c r="LX135" s="73"/>
      <c r="LY135" s="73"/>
      <c r="LZ135" s="73"/>
      <c r="MA135" s="73"/>
      <c r="MB135" s="73"/>
      <c r="MC135" s="73"/>
      <c r="MD135" s="73"/>
      <c r="ME135" s="73"/>
      <c r="MF135" s="73"/>
      <c r="MG135" s="73"/>
      <c r="MH135" s="73"/>
      <c r="MI135" s="73"/>
      <c r="MJ135" s="73"/>
      <c r="MK135" s="73"/>
      <c r="ML135" s="73"/>
      <c r="MM135" s="73"/>
      <c r="MN135" s="73"/>
      <c r="MO135" s="73"/>
      <c r="MP135" s="73"/>
      <c r="MQ135" s="73"/>
      <c r="MR135" s="73"/>
      <c r="MS135" s="73"/>
      <c r="MT135" s="73"/>
      <c r="MU135" s="73"/>
      <c r="MV135" s="73"/>
      <c r="MW135" s="73"/>
      <c r="MX135" s="73"/>
      <c r="MY135" s="73"/>
      <c r="MZ135" s="73"/>
      <c r="NA135" s="73"/>
      <c r="NB135" s="73"/>
      <c r="NC135" s="73"/>
      <c r="ND135" s="73"/>
      <c r="NE135" s="73"/>
      <c r="NF135" s="73"/>
      <c r="NG135" s="73"/>
      <c r="NH135" s="73"/>
      <c r="NI135" s="73"/>
      <c r="NJ135" s="73"/>
      <c r="NK135" s="73"/>
      <c r="NL135" s="73"/>
      <c r="NM135" s="73"/>
      <c r="NN135" s="73"/>
      <c r="NO135" s="73"/>
      <c r="NP135" s="73"/>
      <c r="NQ135" s="73"/>
      <c r="NR135" s="73"/>
      <c r="NS135" s="73"/>
      <c r="NT135" s="73"/>
      <c r="NU135" s="73"/>
      <c r="NV135" s="73"/>
      <c r="NW135" s="73"/>
      <c r="NX135" s="73"/>
      <c r="NY135" s="73"/>
      <c r="NZ135" s="73"/>
      <c r="OA135" s="73"/>
      <c r="OB135" s="73"/>
      <c r="OC135" s="73"/>
      <c r="OD135" s="73"/>
      <c r="OE135" s="73"/>
      <c r="OF135" s="73"/>
      <c r="OG135" s="73"/>
      <c r="OH135" s="73"/>
      <c r="OI135" s="73"/>
      <c r="OJ135" s="73"/>
      <c r="OK135" s="73"/>
      <c r="OL135" s="73"/>
      <c r="OM135" s="73"/>
      <c r="ON135" s="73"/>
      <c r="OO135" s="73"/>
      <c r="OP135" s="73"/>
      <c r="OQ135" s="73"/>
      <c r="OR135" s="73"/>
      <c r="OS135" s="73"/>
      <c r="OT135" s="73"/>
      <c r="OU135" s="73"/>
      <c r="OV135" s="73"/>
      <c r="OW135" s="73"/>
      <c r="OX135" s="73"/>
      <c r="OY135" s="73"/>
      <c r="OZ135" s="73"/>
      <c r="PA135" s="73"/>
      <c r="PB135" s="73"/>
      <c r="PC135" s="73"/>
      <c r="PD135" s="73"/>
      <c r="PE135" s="73"/>
      <c r="PF135" s="73"/>
      <c r="PG135" s="73"/>
      <c r="PH135" s="73"/>
      <c r="PI135" s="73"/>
      <c r="PJ135" s="73"/>
      <c r="PK135" s="73"/>
      <c r="PL135" s="73"/>
      <c r="PM135" s="73"/>
      <c r="PN135" s="73"/>
      <c r="PO135" s="73"/>
      <c r="PP135" s="73"/>
      <c r="PQ135" s="73"/>
      <c r="PR135" s="73"/>
      <c r="PS135" s="73"/>
      <c r="PT135" s="73"/>
      <c r="PU135" s="73"/>
      <c r="PV135" s="73"/>
      <c r="PW135" s="73"/>
      <c r="PX135" s="73"/>
      <c r="PY135" s="73"/>
      <c r="PZ135" s="73"/>
      <c r="QA135" s="73"/>
      <c r="QB135" s="73"/>
      <c r="QC135" s="73"/>
      <c r="QD135" s="73"/>
      <c r="QE135" s="73"/>
      <c r="QF135" s="73"/>
      <c r="QG135" s="73"/>
      <c r="QH135" s="73"/>
      <c r="QI135" s="73"/>
      <c r="QJ135" s="73"/>
      <c r="QK135" s="73"/>
      <c r="QL135" s="73"/>
      <c r="QM135" s="73"/>
      <c r="QN135" s="73"/>
      <c r="QO135" s="73"/>
      <c r="QP135" s="73"/>
      <c r="QQ135" s="73"/>
      <c r="QR135" s="73"/>
      <c r="QS135" s="73"/>
      <c r="QT135" s="73"/>
      <c r="QU135" s="73"/>
      <c r="QV135" s="73"/>
      <c r="QW135" s="73"/>
      <c r="QX135" s="73"/>
      <c r="QY135" s="73"/>
      <c r="QZ135" s="73"/>
      <c r="RA135" s="73"/>
      <c r="RB135" s="73"/>
      <c r="RC135" s="73"/>
      <c r="RD135" s="73"/>
      <c r="RE135" s="73"/>
      <c r="RF135" s="73"/>
      <c r="RG135" s="73"/>
      <c r="RH135" s="73"/>
      <c r="RI135" s="73"/>
      <c r="RJ135" s="73"/>
      <c r="RK135" s="73"/>
      <c r="RL135" s="73"/>
      <c r="RM135" s="73"/>
      <c r="RN135" s="73"/>
      <c r="RO135" s="73"/>
      <c r="RP135" s="73"/>
      <c r="RQ135" s="73"/>
      <c r="RR135" s="73"/>
      <c r="RS135" s="73"/>
      <c r="RT135" s="73"/>
      <c r="RU135" s="73"/>
      <c r="RV135" s="73"/>
      <c r="RW135" s="73"/>
      <c r="RX135" s="73"/>
      <c r="RY135" s="73"/>
      <c r="RZ135" s="73"/>
      <c r="SA135" s="73"/>
      <c r="SB135" s="73"/>
      <c r="SC135" s="73"/>
      <c r="SD135" s="73"/>
      <c r="SE135" s="73"/>
      <c r="SF135" s="73"/>
      <c r="SG135" s="73"/>
      <c r="SH135" s="73"/>
      <c r="SI135" s="73"/>
      <c r="SJ135" s="73"/>
      <c r="SK135" s="73"/>
      <c r="SL135" s="73"/>
      <c r="SM135" s="73"/>
      <c r="SN135" s="73"/>
      <c r="SO135" s="73"/>
      <c r="SP135" s="73"/>
      <c r="SQ135" s="73"/>
      <c r="SR135" s="73"/>
      <c r="SS135" s="73"/>
      <c r="ST135" s="73"/>
      <c r="SU135" s="73"/>
      <c r="SV135" s="73"/>
      <c r="SW135" s="73"/>
      <c r="SX135" s="73"/>
      <c r="SY135" s="73"/>
    </row>
    <row r="136" spans="1:519">
      <c r="A136" s="71" t="s">
        <v>221</v>
      </c>
      <c r="B136" s="72">
        <f t="shared" si="119"/>
        <v>5.5119486825000001E-2</v>
      </c>
      <c r="C136" s="72">
        <f t="shared" si="120"/>
        <v>3.4115501875500001</v>
      </c>
      <c r="D136" s="72">
        <f t="shared" si="121"/>
        <v>15.292238461424999</v>
      </c>
      <c r="E136" s="72">
        <f t="shared" si="122"/>
        <v>9.7887736367999985</v>
      </c>
      <c r="F136" s="72">
        <f t="shared" si="123"/>
        <v>10.769972152500001</v>
      </c>
      <c r="G136" s="72">
        <f t="shared" si="124"/>
        <v>1.9523108857500002</v>
      </c>
      <c r="H136" s="72">
        <f t="shared" si="125"/>
        <v>8.5485044783250022</v>
      </c>
      <c r="I136" s="72">
        <f t="shared" si="126"/>
        <v>6.1235462567249996</v>
      </c>
      <c r="J136" s="72">
        <f t="shared" si="127"/>
        <v>8.6722310144249999</v>
      </c>
      <c r="K136" s="72">
        <f t="shared" si="128"/>
        <v>0.4347278374500001</v>
      </c>
      <c r="L136" s="72">
        <f t="shared" si="129"/>
        <v>4.6800975600000003E-2</v>
      </c>
      <c r="M136" s="72">
        <f t="shared" si="130"/>
        <v>2.3202150556499999</v>
      </c>
      <c r="N136" s="72">
        <f t="shared" si="131"/>
        <v>2.4004632964500003</v>
      </c>
      <c r="O136" s="72">
        <f t="shared" si="132"/>
        <v>2.2109209200000004E-2</v>
      </c>
      <c r="P136" s="72">
        <f t="shared" si="133"/>
        <v>5.3513262225000004E-2</v>
      </c>
      <c r="Q136" s="72">
        <f t="shared" si="134"/>
        <v>0.72131688697499974</v>
      </c>
      <c r="R136" s="72">
        <f t="shared" si="135"/>
        <v>4.4060945400000003E-2</v>
      </c>
      <c r="S136" s="72">
        <f t="shared" si="136"/>
        <v>6.0099570450000001E-2</v>
      </c>
      <c r="T136" s="72">
        <f t="shared" si="137"/>
        <v>0.68418081675000009</v>
      </c>
      <c r="U136" s="72">
        <f t="shared" si="138"/>
        <v>0.32983900897500001</v>
      </c>
      <c r="V136" s="72">
        <f t="shared" si="139"/>
        <v>2.2230345305250001</v>
      </c>
      <c r="W136" s="72">
        <f t="shared" si="140"/>
        <v>2.6824265765999997</v>
      </c>
      <c r="X136" s="72">
        <f t="shared" si="141"/>
        <v>3.1520976727500001</v>
      </c>
      <c r="Y136" s="72">
        <f t="shared" si="142"/>
        <v>0.68221240424999996</v>
      </c>
      <c r="Z136" s="72">
        <f t="shared" si="143"/>
        <v>0</v>
      </c>
      <c r="AA136" s="72">
        <f t="shared" si="144"/>
        <v>0</v>
      </c>
      <c r="AB136" s="72"/>
      <c r="AD136" s="73"/>
      <c r="AE136" s="73"/>
      <c r="AF136" s="73"/>
      <c r="AG136" s="73">
        <v>11.45616075</v>
      </c>
      <c r="AH136" s="73"/>
      <c r="AI136" s="73"/>
      <c r="AJ136" s="73">
        <v>4.8029264999999999</v>
      </c>
      <c r="AK136" s="73"/>
      <c r="AL136" s="73">
        <v>32.085123750000001</v>
      </c>
      <c r="AM136" s="73"/>
      <c r="AN136" s="73">
        <v>3.4289745749999998</v>
      </c>
      <c r="AO136" s="73">
        <v>3.3463012500000002</v>
      </c>
      <c r="AP136" s="73"/>
      <c r="AQ136" s="73">
        <v>3.26756475</v>
      </c>
      <c r="AR136" s="73">
        <v>3.11009175</v>
      </c>
      <c r="AS136" s="73">
        <v>11.39317155</v>
      </c>
      <c r="AT136" s="73">
        <v>55.273023000000002</v>
      </c>
      <c r="AU136" s="73">
        <v>23.620950000000001</v>
      </c>
      <c r="AV136" s="73">
        <v>3.3856695000000001</v>
      </c>
      <c r="AW136" s="73">
        <v>2025.5358307500001</v>
      </c>
      <c r="AX136" s="73"/>
      <c r="AY136" s="73">
        <v>1263.6027202499999</v>
      </c>
      <c r="AZ136" s="73">
        <v>22.361166000000001</v>
      </c>
      <c r="BA136" s="73"/>
      <c r="BB136" s="73">
        <v>50.74567425</v>
      </c>
      <c r="BC136" s="73"/>
      <c r="BD136" s="73">
        <v>953.341542</v>
      </c>
      <c r="BE136" s="73">
        <v>4042.8436972499999</v>
      </c>
      <c r="BF136" s="73">
        <v>1988.4903075</v>
      </c>
      <c r="BG136" s="73">
        <v>1969.86912525</v>
      </c>
      <c r="BH136" s="73">
        <v>6.5744977499999999</v>
      </c>
      <c r="BI136" s="73">
        <v>2721.8814367499999</v>
      </c>
      <c r="BJ136" s="73">
        <v>3543.3787095000002</v>
      </c>
      <c r="BK136" s="73">
        <v>8.62164675</v>
      </c>
      <c r="BL136" s="73">
        <v>6.3382882499999997</v>
      </c>
      <c r="BM136" s="73">
        <v>0.153536175</v>
      </c>
      <c r="BN136" s="73"/>
      <c r="BO136" s="73">
        <v>19.32981075</v>
      </c>
      <c r="BP136" s="73">
        <v>4330.5074999999997</v>
      </c>
      <c r="BQ136" s="73">
        <v>2145.6483615000002</v>
      </c>
      <c r="BR136" s="73">
        <v>24.172105500000001</v>
      </c>
      <c r="BS136" s="73"/>
      <c r="BT136" s="73">
        <v>14.802462</v>
      </c>
      <c r="BU136" s="73">
        <v>1039.29817905</v>
      </c>
      <c r="BV136" s="73">
        <v>24.723261000000001</v>
      </c>
      <c r="BW136" s="73">
        <v>2161.9074487500002</v>
      </c>
      <c r="BX136" s="73">
        <v>13.582046249999999</v>
      </c>
      <c r="BY136" s="73">
        <v>14.802462</v>
      </c>
      <c r="BZ136" s="73"/>
      <c r="CA136" s="73"/>
      <c r="CB136" s="73">
        <v>9.8814307499999998</v>
      </c>
      <c r="CC136" s="73"/>
      <c r="CD136" s="73">
        <v>24.644524499999999</v>
      </c>
      <c r="CE136" s="73"/>
      <c r="CF136" s="73"/>
      <c r="CG136" s="73">
        <v>1629.2943945</v>
      </c>
      <c r="CH136" s="73">
        <v>5745.4024049999998</v>
      </c>
      <c r="CI136" s="73">
        <v>433.05074999999999</v>
      </c>
      <c r="CJ136" s="73">
        <v>2274.8943262500002</v>
      </c>
      <c r="CK136" s="73">
        <v>652.80432150000001</v>
      </c>
      <c r="CL136" s="73">
        <v>324.78806250000002</v>
      </c>
      <c r="CM136" s="73"/>
      <c r="CN136" s="73"/>
      <c r="CO136" s="73">
        <v>0.78736499999999998</v>
      </c>
      <c r="CP136" s="73"/>
      <c r="CQ136" s="73">
        <v>2.3227267500000002</v>
      </c>
      <c r="CR136" s="73">
        <v>19.093601249999999</v>
      </c>
      <c r="CS136" s="73"/>
      <c r="CT136" s="73"/>
      <c r="CU136" s="73">
        <v>1605.3191302499999</v>
      </c>
      <c r="CV136" s="73"/>
      <c r="CW136" s="73"/>
      <c r="CX136" s="73">
        <v>314.94600000000003</v>
      </c>
      <c r="CY136" s="73">
        <v>3.8698989749999999</v>
      </c>
      <c r="CZ136" s="73">
        <v>1450.4168769750002</v>
      </c>
      <c r="DA136" s="73">
        <v>660.44176200000004</v>
      </c>
      <c r="DB136" s="73">
        <v>2802.9564108</v>
      </c>
      <c r="DC136" s="73">
        <v>498.00836250000003</v>
      </c>
      <c r="DD136" s="73">
        <v>1868.184872325</v>
      </c>
      <c r="DE136" s="73">
        <v>475.82829045</v>
      </c>
      <c r="DF136" s="73">
        <v>166.57100257500002</v>
      </c>
      <c r="DG136" s="73">
        <v>301.44662707500004</v>
      </c>
      <c r="DH136" s="73">
        <v>0.71256532500000003</v>
      </c>
      <c r="DI136" s="73">
        <v>5.1218093250000001</v>
      </c>
      <c r="DJ136" s="73">
        <v>916.01256734999993</v>
      </c>
      <c r="DK136" s="73">
        <v>654.39873562499997</v>
      </c>
      <c r="DL136" s="73">
        <v>1575.5685437250002</v>
      </c>
      <c r="DM136" s="73">
        <v>13.94423415</v>
      </c>
      <c r="DN136" s="73">
        <v>12.601776825000002</v>
      </c>
      <c r="DO136" s="73">
        <v>18.294425775000001</v>
      </c>
      <c r="DP136" s="73">
        <v>1197.8577427499999</v>
      </c>
      <c r="DQ136" s="73">
        <v>1712.0622033</v>
      </c>
      <c r="DR136" s="73">
        <v>12.87341775</v>
      </c>
      <c r="DS136" s="73">
        <v>3.4014168000000002</v>
      </c>
      <c r="DT136" s="73">
        <v>0.62595517499999997</v>
      </c>
      <c r="DU136" s="73">
        <v>5.9052375000000001</v>
      </c>
      <c r="DV136" s="73">
        <v>2.991987</v>
      </c>
      <c r="DW136" s="73">
        <v>343.52734950000001</v>
      </c>
      <c r="DX136" s="73">
        <v>2072.1872069999999</v>
      </c>
      <c r="DY136" s="73">
        <v>1036.802232</v>
      </c>
      <c r="DZ136" s="73">
        <v>5177.5941352500004</v>
      </c>
      <c r="EA136" s="73">
        <v>10.51132275</v>
      </c>
      <c r="EB136" s="73">
        <v>0.86610149999999997</v>
      </c>
      <c r="EC136" s="73">
        <v>1.417257</v>
      </c>
      <c r="ED136" s="73">
        <v>3.4014168000000002</v>
      </c>
      <c r="EE136" s="73">
        <v>2.30697945</v>
      </c>
      <c r="EF136" s="73">
        <v>4.8029264999999999</v>
      </c>
      <c r="EG136" s="73">
        <v>15.822099674999999</v>
      </c>
      <c r="EH136" s="73">
        <v>1.8109394999999999</v>
      </c>
      <c r="EI136" s="73"/>
      <c r="EJ136" s="73">
        <v>3.0077343000000001</v>
      </c>
      <c r="EK136" s="73">
        <v>418.68133875000001</v>
      </c>
      <c r="EL136" s="73">
        <v>1.417257</v>
      </c>
      <c r="EM136" s="73">
        <v>2.7557775000000002</v>
      </c>
      <c r="EN136" s="73">
        <v>1.3778887500000001</v>
      </c>
      <c r="EO136" s="73">
        <v>1.3778887500000001</v>
      </c>
      <c r="EP136" s="73">
        <v>1.3385205</v>
      </c>
      <c r="EQ136" s="73">
        <v>1.5432354000000001</v>
      </c>
      <c r="ER136" s="73"/>
      <c r="ES136" s="73">
        <v>1.417257</v>
      </c>
      <c r="ET136" s="73">
        <v>1.3778887500000001</v>
      </c>
      <c r="EU136" s="73">
        <v>3.936825E-2</v>
      </c>
      <c r="EV136" s="73">
        <v>3.1533968249999997</v>
      </c>
      <c r="EW136" s="73">
        <v>2.1258854999999999</v>
      </c>
      <c r="EX136" s="73">
        <v>1.3385205</v>
      </c>
      <c r="EY136" s="73"/>
      <c r="EZ136" s="73">
        <v>1.417257</v>
      </c>
      <c r="FA136" s="73">
        <v>9.8420624999999998E-2</v>
      </c>
      <c r="FB136" s="73">
        <v>18.077900400000001</v>
      </c>
      <c r="FC136" s="73">
        <v>2.7557775000000002</v>
      </c>
      <c r="FD136" s="73">
        <v>8.9365927500000009</v>
      </c>
      <c r="FE136" s="73">
        <v>7.4799674999999999</v>
      </c>
      <c r="FF136" s="73">
        <v>0.78736499999999998</v>
      </c>
      <c r="FG136" s="73">
        <v>2.0471490000000001</v>
      </c>
      <c r="FH136" s="73"/>
      <c r="FI136" s="73">
        <v>1.417257</v>
      </c>
      <c r="FJ136" s="73">
        <v>1.4566252500000001</v>
      </c>
      <c r="FK136" s="73">
        <v>1.5865404749999998</v>
      </c>
      <c r="FL136" s="73">
        <v>2303.86935825</v>
      </c>
      <c r="FM136" s="73">
        <v>2.834514</v>
      </c>
      <c r="FN136" s="73">
        <v>0.51966089999999998</v>
      </c>
      <c r="FO136" s="73">
        <v>2.7675879750000001</v>
      </c>
      <c r="FP136" s="73">
        <v>0.91334340000000003</v>
      </c>
      <c r="FQ136" s="73">
        <v>2.0156544000000003</v>
      </c>
      <c r="FR136" s="73">
        <v>1.476309375</v>
      </c>
      <c r="FS136" s="73">
        <v>1.3385205</v>
      </c>
      <c r="FT136" s="73">
        <v>1.3385205</v>
      </c>
      <c r="FU136" s="73">
        <v>2384.54277615</v>
      </c>
      <c r="FV136" s="73">
        <v>2.7636511500000003</v>
      </c>
      <c r="FW136" s="73">
        <v>1.3385205</v>
      </c>
      <c r="FX136" s="73">
        <v>2.7951457500000001</v>
      </c>
      <c r="FY136" s="73">
        <v>0.66926025</v>
      </c>
      <c r="FZ136" s="73"/>
      <c r="GA136" s="73">
        <v>1.3385205</v>
      </c>
      <c r="GB136" s="73">
        <v>1.4448147750000002</v>
      </c>
      <c r="GC136" s="73">
        <v>1.417257</v>
      </c>
      <c r="GD136" s="73">
        <v>0.74799674999999999</v>
      </c>
      <c r="GE136" s="73">
        <v>4.4092440000000002</v>
      </c>
      <c r="GF136" s="73"/>
      <c r="GG136" s="73">
        <v>2.24399025</v>
      </c>
      <c r="GH136" s="73">
        <v>3.2242596750000003</v>
      </c>
      <c r="GI136" s="73">
        <v>2.677041</v>
      </c>
      <c r="GJ136" s="73">
        <v>2.3581581749999998</v>
      </c>
      <c r="GK136" s="73">
        <v>1.5747300000000002E-2</v>
      </c>
      <c r="GL136" s="73"/>
      <c r="GM136" s="73">
        <v>3.3856695000000001</v>
      </c>
      <c r="GN136" s="73">
        <v>0.84248054999999999</v>
      </c>
      <c r="GO136" s="73">
        <v>2.2046220000000001</v>
      </c>
      <c r="GP136" s="73">
        <v>2.9526187500000001</v>
      </c>
      <c r="GQ136" s="73">
        <v>4.1730345</v>
      </c>
      <c r="GR136" s="73">
        <v>7.6492509750000002</v>
      </c>
      <c r="GS136" s="73">
        <v>4.9170944250000002</v>
      </c>
      <c r="GT136" s="73"/>
      <c r="GU136" s="73">
        <v>2.7164092499999999</v>
      </c>
      <c r="GV136" s="73">
        <v>5.8265010000000004</v>
      </c>
      <c r="GW136" s="73">
        <v>2.1258854999999999</v>
      </c>
      <c r="GX136" s="73">
        <v>2.0471490000000001</v>
      </c>
      <c r="GY136" s="73">
        <v>1.36214145</v>
      </c>
      <c r="GZ136" s="73">
        <v>2.08651725</v>
      </c>
      <c r="HA136" s="73">
        <v>17.656660125000002</v>
      </c>
      <c r="HB136" s="73">
        <v>2.7164092499999999</v>
      </c>
      <c r="HC136" s="73">
        <v>2.0471490000000001</v>
      </c>
      <c r="HD136" s="73">
        <v>6.9681802500000005</v>
      </c>
      <c r="HE136" s="73">
        <v>8.9759609999999999</v>
      </c>
      <c r="HF136" s="73">
        <v>19.48728375</v>
      </c>
      <c r="HG136" s="73">
        <v>542.77006274999997</v>
      </c>
      <c r="HH136" s="73">
        <v>126.60829200000001</v>
      </c>
      <c r="HI136" s="73"/>
      <c r="HJ136" s="73">
        <v>2.6927883000000001</v>
      </c>
      <c r="HK136" s="73">
        <v>4.8422947499999998</v>
      </c>
      <c r="HL136" s="73">
        <v>2.7164092499999999</v>
      </c>
      <c r="HM136" s="73">
        <v>1.4920566749999999</v>
      </c>
      <c r="HN136" s="73">
        <v>4.2517709999999997</v>
      </c>
      <c r="HO136" s="73">
        <v>1.3345836750000002</v>
      </c>
      <c r="HP136" s="73">
        <v>4.0234351500000001</v>
      </c>
      <c r="HQ136" s="73">
        <v>3.7399837499999999</v>
      </c>
      <c r="HR136" s="73">
        <v>0.66926025</v>
      </c>
      <c r="HS136" s="73">
        <v>1.102311</v>
      </c>
      <c r="HT136" s="73">
        <v>1.2204157499999999</v>
      </c>
      <c r="HU136" s="73"/>
      <c r="HV136" s="73">
        <v>8.4641737500000005</v>
      </c>
      <c r="HW136" s="73">
        <v>6.6138659999999998</v>
      </c>
      <c r="HX136" s="73">
        <v>1.1810475</v>
      </c>
      <c r="HY136" s="73">
        <v>11.460097575000001</v>
      </c>
      <c r="HZ136" s="73">
        <v>2.0471490000000001</v>
      </c>
      <c r="IA136" s="73">
        <v>2.9132505000000002</v>
      </c>
      <c r="IB136" s="73">
        <v>4.3698757500000003</v>
      </c>
      <c r="IC136" s="73">
        <v>2.4998838750000001</v>
      </c>
      <c r="ID136" s="73">
        <v>5.4721867499999997</v>
      </c>
      <c r="IE136" s="73">
        <v>3.0707235000000002</v>
      </c>
      <c r="IF136" s="73">
        <v>0.59052375000000001</v>
      </c>
      <c r="IG136" s="73">
        <v>4.6690744500000001</v>
      </c>
      <c r="IH136" s="73">
        <v>17.963732475</v>
      </c>
      <c r="II136" s="73">
        <v>5.51942865</v>
      </c>
      <c r="IJ136" s="73">
        <v>2.991987</v>
      </c>
      <c r="IK136" s="73">
        <v>7.9917547500000001</v>
      </c>
      <c r="IL136" s="73">
        <v>28.014446700000001</v>
      </c>
      <c r="IM136" s="73">
        <v>5.8265010000000004</v>
      </c>
      <c r="IN136" s="73">
        <v>12.71594475</v>
      </c>
      <c r="IO136" s="73">
        <v>31.494599999999998</v>
      </c>
      <c r="IP136" s="73">
        <v>100.60162604999999</v>
      </c>
      <c r="IQ136" s="73">
        <v>6.3776564999999996</v>
      </c>
      <c r="IR136" s="73">
        <v>29.132504999999998</v>
      </c>
      <c r="IS136" s="73">
        <v>62.752990500000003</v>
      </c>
      <c r="IT136" s="73">
        <v>123.41946375000001</v>
      </c>
      <c r="IU136" s="73">
        <v>107.08163999999999</v>
      </c>
      <c r="IV136" s="73">
        <v>96.767158499999994</v>
      </c>
      <c r="IW136" s="73">
        <v>79.996284000000003</v>
      </c>
      <c r="IX136" s="73">
        <v>30.404099474999999</v>
      </c>
      <c r="IY136" s="73">
        <v>38.22657075</v>
      </c>
      <c r="IZ136" s="73">
        <v>4.76355825</v>
      </c>
      <c r="JA136" s="73"/>
      <c r="JB136" s="73">
        <v>4.0155614999999996</v>
      </c>
      <c r="JC136" s="73">
        <v>2.4014632499999999</v>
      </c>
      <c r="JD136" s="73">
        <v>52.989664500000003</v>
      </c>
      <c r="JE136" s="73">
        <v>39.801300750000003</v>
      </c>
      <c r="JF136" s="73">
        <v>44.8010685</v>
      </c>
      <c r="JG136" s="73">
        <v>23.817791249999999</v>
      </c>
      <c r="JH136" s="73">
        <v>25.274416500000001</v>
      </c>
      <c r="JI136" s="73">
        <v>63.343514249999998</v>
      </c>
      <c r="JJ136" s="73">
        <v>66.965393250000005</v>
      </c>
      <c r="JK136" s="73">
        <v>50.666937750000002</v>
      </c>
      <c r="JL136" s="73">
        <v>47.241900000000001</v>
      </c>
      <c r="JM136" s="73">
        <v>119.24642925000001</v>
      </c>
      <c r="JN136" s="73">
        <v>65.587504499999994</v>
      </c>
      <c r="JO136" s="73">
        <v>23.50284525</v>
      </c>
      <c r="JP136" s="73">
        <v>7.2043897499999998</v>
      </c>
      <c r="JQ136" s="73">
        <v>25.195679999999999</v>
      </c>
      <c r="JR136" s="73">
        <v>16.41656025</v>
      </c>
      <c r="JS136" s="73">
        <v>39.624143625000002</v>
      </c>
      <c r="JT136" s="73">
        <v>57.863453849999999</v>
      </c>
      <c r="JU136" s="73">
        <v>1703.51929305</v>
      </c>
      <c r="JV136" s="73">
        <v>62.697874949999999</v>
      </c>
      <c r="JW136" s="73">
        <v>190.699803</v>
      </c>
      <c r="JX136" s="73">
        <v>147.94588350000001</v>
      </c>
      <c r="JY136" s="73">
        <v>24.05400075</v>
      </c>
      <c r="JZ136" s="73">
        <v>51.021251999999997</v>
      </c>
      <c r="KA136" s="73">
        <v>46.139589000000001</v>
      </c>
      <c r="KB136" s="73">
        <v>678.59839890000001</v>
      </c>
      <c r="KC136" s="73">
        <v>440.41261274999999</v>
      </c>
      <c r="KD136" s="73">
        <v>877.71513374999995</v>
      </c>
      <c r="KE136" s="73">
        <v>43.974335250000003</v>
      </c>
      <c r="KF136" s="73">
        <v>49.918940999999997</v>
      </c>
      <c r="KG136" s="73">
        <v>69.248751749999997</v>
      </c>
      <c r="KH136" s="73">
        <v>56.532806999999998</v>
      </c>
      <c r="KI136" s="73">
        <v>66.217396500000007</v>
      </c>
      <c r="KJ136" s="73">
        <v>84.602369249999995</v>
      </c>
      <c r="KK136" s="73">
        <v>73.697363999999993</v>
      </c>
      <c r="KL136" s="73">
        <v>69.563697750000003</v>
      </c>
      <c r="KM136" s="73">
        <v>102.00313575</v>
      </c>
      <c r="KN136" s="73">
        <v>33.541749000000003</v>
      </c>
      <c r="KO136" s="73">
        <v>82.437115500000004</v>
      </c>
      <c r="KP136" s="73">
        <v>1278.4051822500001</v>
      </c>
      <c r="KQ136" s="73">
        <v>36.848681999999997</v>
      </c>
      <c r="KR136" s="73">
        <v>21.298223249999999</v>
      </c>
      <c r="KS136" s="73">
        <v>1246.9499505000001</v>
      </c>
      <c r="KT136" s="73">
        <v>22.95168975</v>
      </c>
      <c r="KU136" s="73">
        <v>78.106607999999994</v>
      </c>
      <c r="KV136" s="73">
        <v>87.240042000000003</v>
      </c>
      <c r="KW136" s="73">
        <v>20.943909000000001</v>
      </c>
      <c r="KX136" s="73">
        <v>9.9601672499999996</v>
      </c>
      <c r="KY136" s="73">
        <v>38.147834250000002</v>
      </c>
      <c r="KZ136" s="73">
        <v>111.25467449999999</v>
      </c>
      <c r="LA136" s="73">
        <v>69.288120000000006</v>
      </c>
      <c r="LB136" s="73">
        <v>79.051445999999999</v>
      </c>
      <c r="LC136" s="73">
        <v>76.33503675</v>
      </c>
      <c r="LD136" s="73">
        <v>88.932876750000005</v>
      </c>
      <c r="LE136" s="73"/>
      <c r="LF136" s="73"/>
      <c r="LG136" s="73"/>
      <c r="LH136" s="73"/>
      <c r="LI136" s="73"/>
      <c r="LJ136" s="73"/>
      <c r="LK136" s="73"/>
      <c r="LL136" s="73"/>
      <c r="LM136" s="73"/>
      <c r="LN136" s="73"/>
      <c r="LO136" s="73"/>
      <c r="LP136" s="73"/>
      <c r="LQ136" s="73"/>
      <c r="LR136" s="73"/>
      <c r="LS136" s="73"/>
      <c r="LT136" s="73"/>
      <c r="LU136" s="73"/>
      <c r="LV136" s="73"/>
      <c r="LW136" s="73"/>
      <c r="LX136" s="73"/>
      <c r="LY136" s="73"/>
      <c r="LZ136" s="73"/>
      <c r="MA136" s="73"/>
      <c r="MB136" s="73"/>
      <c r="MC136" s="73"/>
      <c r="MD136" s="73"/>
      <c r="ME136" s="73"/>
      <c r="MF136" s="73"/>
      <c r="MG136" s="73"/>
      <c r="MH136" s="73"/>
      <c r="MI136" s="73"/>
      <c r="MJ136" s="73"/>
      <c r="MK136" s="73"/>
      <c r="ML136" s="73"/>
      <c r="MM136" s="73"/>
      <c r="MN136" s="73"/>
      <c r="MO136" s="73"/>
      <c r="MP136" s="73"/>
      <c r="MQ136" s="73"/>
      <c r="MR136" s="73"/>
      <c r="MS136" s="73"/>
      <c r="MT136" s="73"/>
      <c r="MU136" s="73"/>
      <c r="MV136" s="73"/>
      <c r="MW136" s="73"/>
      <c r="MX136" s="73"/>
      <c r="MY136" s="73"/>
      <c r="MZ136" s="73"/>
      <c r="NA136" s="73"/>
      <c r="NB136" s="73"/>
      <c r="NC136" s="73"/>
      <c r="ND136" s="73"/>
      <c r="NE136" s="73"/>
      <c r="NF136" s="73"/>
      <c r="NG136" s="73"/>
      <c r="NH136" s="73"/>
      <c r="NI136" s="73"/>
      <c r="NJ136" s="73"/>
      <c r="NK136" s="73"/>
      <c r="NL136" s="73"/>
      <c r="NM136" s="73"/>
      <c r="NN136" s="73"/>
      <c r="NO136" s="73"/>
      <c r="NP136" s="73"/>
      <c r="NQ136" s="73"/>
      <c r="NR136" s="73"/>
      <c r="NS136" s="73"/>
      <c r="NT136" s="73"/>
      <c r="NU136" s="73"/>
      <c r="NV136" s="73"/>
      <c r="NW136" s="73"/>
      <c r="NX136" s="73"/>
      <c r="NY136" s="73"/>
      <c r="NZ136" s="73"/>
      <c r="OA136" s="73"/>
      <c r="OB136" s="73"/>
      <c r="OC136" s="73"/>
      <c r="OD136" s="73"/>
      <c r="OE136" s="73"/>
      <c r="OF136" s="73"/>
      <c r="OG136" s="73"/>
      <c r="OH136" s="73"/>
      <c r="OI136" s="73"/>
      <c r="OJ136" s="73"/>
      <c r="OK136" s="73"/>
      <c r="OL136" s="73"/>
      <c r="OM136" s="73"/>
      <c r="ON136" s="73"/>
      <c r="OO136" s="73"/>
      <c r="OP136" s="73"/>
      <c r="OQ136" s="73"/>
      <c r="OR136" s="73"/>
      <c r="OS136" s="73"/>
      <c r="OT136" s="73"/>
      <c r="OU136" s="73"/>
      <c r="OV136" s="73"/>
      <c r="OW136" s="73"/>
      <c r="OX136" s="73"/>
      <c r="OY136" s="73"/>
      <c r="OZ136" s="73"/>
      <c r="PA136" s="73"/>
      <c r="PB136" s="73"/>
      <c r="PC136" s="73"/>
      <c r="PD136" s="73"/>
      <c r="PE136" s="73"/>
      <c r="PF136" s="73"/>
      <c r="PG136" s="73"/>
      <c r="PH136" s="73"/>
      <c r="PI136" s="73"/>
      <c r="PJ136" s="73"/>
      <c r="PK136" s="73"/>
      <c r="PL136" s="73"/>
      <c r="PM136" s="73"/>
      <c r="PN136" s="73"/>
      <c r="PO136" s="73"/>
      <c r="PP136" s="73"/>
      <c r="PQ136" s="73"/>
      <c r="PR136" s="73"/>
      <c r="PS136" s="73"/>
      <c r="PT136" s="73"/>
      <c r="PU136" s="73"/>
      <c r="PV136" s="73"/>
      <c r="PW136" s="73"/>
      <c r="PX136" s="73"/>
      <c r="PY136" s="73"/>
      <c r="PZ136" s="73"/>
      <c r="QA136" s="73"/>
      <c r="QB136" s="73"/>
      <c r="QC136" s="73"/>
      <c r="QD136" s="73"/>
      <c r="QE136" s="73"/>
      <c r="QF136" s="73"/>
      <c r="QG136" s="73"/>
      <c r="QH136" s="73"/>
      <c r="QI136" s="73"/>
      <c r="QJ136" s="73"/>
      <c r="QK136" s="73"/>
      <c r="QL136" s="73"/>
      <c r="QM136" s="73"/>
      <c r="QN136" s="73"/>
      <c r="QO136" s="73"/>
      <c r="QP136" s="73"/>
      <c r="QQ136" s="73"/>
      <c r="QR136" s="73"/>
      <c r="QS136" s="73"/>
      <c r="QT136" s="73"/>
      <c r="QU136" s="73"/>
      <c r="QV136" s="73"/>
      <c r="QW136" s="73"/>
      <c r="QX136" s="73"/>
      <c r="QY136" s="73"/>
      <c r="QZ136" s="73"/>
      <c r="RA136" s="73"/>
      <c r="RB136" s="73"/>
      <c r="RC136" s="73"/>
      <c r="RD136" s="73"/>
      <c r="RE136" s="73"/>
      <c r="RF136" s="73"/>
      <c r="RG136" s="73"/>
      <c r="RH136" s="73"/>
      <c r="RI136" s="73"/>
      <c r="RJ136" s="73"/>
      <c r="RK136" s="73"/>
      <c r="RL136" s="73"/>
      <c r="RM136" s="73"/>
      <c r="RN136" s="73"/>
      <c r="RO136" s="73"/>
      <c r="RP136" s="73"/>
      <c r="RQ136" s="73"/>
      <c r="RR136" s="73"/>
      <c r="RS136" s="73"/>
      <c r="RT136" s="73"/>
      <c r="RU136" s="73"/>
      <c r="RV136" s="73"/>
      <c r="RW136" s="73"/>
      <c r="RX136" s="73"/>
      <c r="RY136" s="73"/>
      <c r="RZ136" s="73"/>
      <c r="SA136" s="73"/>
      <c r="SB136" s="73"/>
      <c r="SC136" s="73"/>
      <c r="SD136" s="73"/>
      <c r="SE136" s="73"/>
      <c r="SF136" s="73"/>
      <c r="SG136" s="73"/>
      <c r="SH136" s="73"/>
      <c r="SI136" s="73"/>
      <c r="SJ136" s="73"/>
      <c r="SK136" s="73"/>
      <c r="SL136" s="73"/>
      <c r="SM136" s="73"/>
      <c r="SN136" s="73"/>
      <c r="SO136" s="73"/>
      <c r="SP136" s="73"/>
      <c r="SQ136" s="73"/>
      <c r="SR136" s="73"/>
      <c r="SS136" s="73"/>
      <c r="ST136" s="73"/>
      <c r="SU136" s="73"/>
      <c r="SV136" s="73"/>
      <c r="SW136" s="73"/>
      <c r="SX136" s="73"/>
      <c r="SY136" s="73"/>
    </row>
    <row r="137" spans="1:519">
      <c r="A137" s="71" t="s">
        <v>222</v>
      </c>
      <c r="B137" s="72">
        <f t="shared" si="119"/>
        <v>0</v>
      </c>
      <c r="C137" s="72">
        <f t="shared" si="120"/>
        <v>0</v>
      </c>
      <c r="D137" s="72">
        <f t="shared" si="121"/>
        <v>0</v>
      </c>
      <c r="E137" s="72">
        <f t="shared" si="122"/>
        <v>0</v>
      </c>
      <c r="F137" s="72">
        <f t="shared" si="123"/>
        <v>0</v>
      </c>
      <c r="G137" s="72">
        <f t="shared" si="124"/>
        <v>0</v>
      </c>
      <c r="H137" s="72">
        <f t="shared" si="125"/>
        <v>0</v>
      </c>
      <c r="I137" s="72">
        <f t="shared" si="126"/>
        <v>0</v>
      </c>
      <c r="J137" s="72">
        <f t="shared" si="127"/>
        <v>0</v>
      </c>
      <c r="K137" s="72">
        <f t="shared" si="128"/>
        <v>0</v>
      </c>
      <c r="L137" s="72">
        <f t="shared" si="129"/>
        <v>0</v>
      </c>
      <c r="M137" s="72">
        <f t="shared" si="130"/>
        <v>0</v>
      </c>
      <c r="N137" s="72">
        <f t="shared" si="131"/>
        <v>0</v>
      </c>
      <c r="O137" s="72">
        <f t="shared" si="132"/>
        <v>0</v>
      </c>
      <c r="P137" s="72">
        <f t="shared" si="133"/>
        <v>0</v>
      </c>
      <c r="Q137" s="72">
        <f t="shared" si="134"/>
        <v>0</v>
      </c>
      <c r="R137" s="72">
        <f t="shared" si="135"/>
        <v>0</v>
      </c>
      <c r="S137" s="72">
        <f t="shared" si="136"/>
        <v>0</v>
      </c>
      <c r="T137" s="72">
        <f t="shared" si="137"/>
        <v>0</v>
      </c>
      <c r="U137" s="72">
        <f t="shared" si="138"/>
        <v>0</v>
      </c>
      <c r="V137" s="72">
        <f t="shared" si="139"/>
        <v>0</v>
      </c>
      <c r="W137" s="72">
        <f t="shared" si="140"/>
        <v>0</v>
      </c>
      <c r="X137" s="72">
        <f t="shared" si="141"/>
        <v>0</v>
      </c>
      <c r="Y137" s="72">
        <f t="shared" si="142"/>
        <v>0</v>
      </c>
      <c r="Z137" s="72">
        <f t="shared" si="143"/>
        <v>0</v>
      </c>
      <c r="AA137" s="72">
        <f t="shared" si="144"/>
        <v>0</v>
      </c>
      <c r="AB137" s="72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  <c r="JD137" s="73"/>
      <c r="JE137" s="73"/>
      <c r="JF137" s="73"/>
      <c r="JG137" s="73"/>
      <c r="JH137" s="73"/>
      <c r="JI137" s="73"/>
      <c r="JJ137" s="73"/>
      <c r="JK137" s="73"/>
      <c r="JL137" s="73"/>
      <c r="JM137" s="73"/>
      <c r="JN137" s="73"/>
      <c r="JO137" s="73"/>
      <c r="JP137" s="73"/>
      <c r="JQ137" s="73"/>
      <c r="JR137" s="73"/>
      <c r="JS137" s="73"/>
      <c r="JT137" s="73"/>
      <c r="JU137" s="73"/>
      <c r="JV137" s="73"/>
      <c r="JW137" s="73"/>
      <c r="JX137" s="73"/>
      <c r="JY137" s="73"/>
      <c r="JZ137" s="73"/>
      <c r="KA137" s="73"/>
      <c r="KB137" s="73"/>
      <c r="KC137" s="73"/>
      <c r="KD137" s="73"/>
      <c r="KE137" s="73"/>
      <c r="KF137" s="73"/>
      <c r="KG137" s="73"/>
      <c r="KH137" s="73"/>
      <c r="KI137" s="73"/>
      <c r="KJ137" s="73"/>
      <c r="KK137" s="73"/>
      <c r="KL137" s="73"/>
      <c r="KM137" s="73"/>
      <c r="KN137" s="73"/>
      <c r="KO137" s="73"/>
      <c r="KP137" s="73"/>
      <c r="KQ137" s="73"/>
      <c r="KR137" s="73"/>
      <c r="KS137" s="73"/>
      <c r="KT137" s="73"/>
      <c r="KU137" s="73"/>
      <c r="KV137" s="73"/>
      <c r="KW137" s="73"/>
      <c r="KX137" s="73"/>
      <c r="KY137" s="73"/>
      <c r="KZ137" s="73"/>
      <c r="LA137" s="73"/>
      <c r="LB137" s="73"/>
      <c r="LC137" s="73"/>
      <c r="LD137" s="73"/>
      <c r="LE137" s="73"/>
      <c r="LF137" s="73"/>
      <c r="LG137" s="73"/>
      <c r="LH137" s="73"/>
      <c r="LI137" s="73"/>
      <c r="LJ137" s="73"/>
      <c r="LK137" s="73"/>
      <c r="LL137" s="73"/>
      <c r="LM137" s="73"/>
      <c r="LN137" s="73"/>
      <c r="LO137" s="73"/>
      <c r="LP137" s="73"/>
      <c r="LQ137" s="73"/>
      <c r="LR137" s="73"/>
      <c r="LS137" s="73"/>
      <c r="LT137" s="73"/>
      <c r="LU137" s="73"/>
      <c r="LV137" s="73"/>
      <c r="LW137" s="73"/>
      <c r="LX137" s="73"/>
      <c r="LY137" s="73"/>
      <c r="LZ137" s="73"/>
      <c r="MA137" s="73"/>
      <c r="MB137" s="73"/>
      <c r="MC137" s="73"/>
      <c r="MD137" s="73"/>
      <c r="ME137" s="73"/>
      <c r="MF137" s="73"/>
      <c r="MG137" s="73"/>
      <c r="MH137" s="73"/>
      <c r="MI137" s="73"/>
      <c r="MJ137" s="73"/>
      <c r="MK137" s="73"/>
      <c r="ML137" s="73"/>
      <c r="MM137" s="73"/>
      <c r="MN137" s="73"/>
      <c r="MO137" s="73"/>
      <c r="MP137" s="73"/>
      <c r="MQ137" s="73"/>
      <c r="MR137" s="73"/>
      <c r="MS137" s="73"/>
      <c r="MT137" s="73"/>
      <c r="MU137" s="73"/>
      <c r="MV137" s="73"/>
      <c r="MW137" s="73"/>
      <c r="MX137" s="73"/>
      <c r="MY137" s="73"/>
      <c r="MZ137" s="73"/>
      <c r="NA137" s="73"/>
      <c r="NB137" s="73"/>
      <c r="NC137" s="73"/>
      <c r="ND137" s="73"/>
      <c r="NE137" s="73"/>
      <c r="NF137" s="73"/>
      <c r="NG137" s="73"/>
      <c r="NH137" s="73"/>
      <c r="NI137" s="73"/>
      <c r="NJ137" s="73"/>
      <c r="NK137" s="73"/>
      <c r="NL137" s="73"/>
      <c r="NM137" s="73"/>
      <c r="NN137" s="73"/>
      <c r="NO137" s="73"/>
      <c r="NP137" s="73"/>
      <c r="NQ137" s="73"/>
      <c r="NR137" s="73"/>
      <c r="NS137" s="73"/>
      <c r="NT137" s="73"/>
      <c r="NU137" s="73"/>
      <c r="NV137" s="73"/>
      <c r="NW137" s="73"/>
      <c r="NX137" s="73"/>
      <c r="NY137" s="73"/>
      <c r="NZ137" s="73"/>
      <c r="OA137" s="73"/>
      <c r="OB137" s="73"/>
      <c r="OC137" s="73"/>
      <c r="OD137" s="73"/>
      <c r="OE137" s="73"/>
      <c r="OF137" s="73"/>
      <c r="OG137" s="73"/>
      <c r="OH137" s="73"/>
      <c r="OI137" s="73"/>
      <c r="OJ137" s="73"/>
      <c r="OK137" s="73"/>
      <c r="OL137" s="73"/>
      <c r="OM137" s="73"/>
      <c r="ON137" s="73"/>
      <c r="OO137" s="73"/>
      <c r="OP137" s="73"/>
      <c r="OQ137" s="73"/>
      <c r="OR137" s="73"/>
      <c r="OS137" s="73"/>
      <c r="OT137" s="73"/>
      <c r="OU137" s="73"/>
      <c r="OV137" s="73"/>
      <c r="OW137" s="73"/>
      <c r="OX137" s="73"/>
      <c r="OY137" s="73"/>
      <c r="OZ137" s="73"/>
      <c r="PA137" s="73"/>
      <c r="PB137" s="73"/>
      <c r="PC137" s="73"/>
      <c r="PD137" s="73"/>
      <c r="PE137" s="73"/>
      <c r="PF137" s="73"/>
      <c r="PG137" s="73"/>
      <c r="PH137" s="73"/>
      <c r="PI137" s="73"/>
      <c r="PJ137" s="73"/>
      <c r="PK137" s="73"/>
      <c r="PL137" s="73"/>
      <c r="PM137" s="73"/>
      <c r="PN137" s="73"/>
      <c r="PO137" s="73"/>
      <c r="PP137" s="73"/>
      <c r="PQ137" s="73"/>
      <c r="PR137" s="73"/>
      <c r="PS137" s="73"/>
      <c r="PT137" s="73"/>
      <c r="PU137" s="73"/>
      <c r="PV137" s="73"/>
      <c r="PW137" s="73"/>
      <c r="PX137" s="73"/>
      <c r="PY137" s="73"/>
      <c r="PZ137" s="73"/>
      <c r="QA137" s="73"/>
      <c r="QB137" s="73"/>
      <c r="QC137" s="73"/>
      <c r="QD137" s="73"/>
      <c r="QE137" s="73"/>
      <c r="QF137" s="73"/>
      <c r="QG137" s="73"/>
      <c r="QH137" s="73"/>
      <c r="QI137" s="73"/>
      <c r="QJ137" s="73"/>
      <c r="QK137" s="73"/>
      <c r="QL137" s="73"/>
      <c r="QM137" s="73"/>
      <c r="QN137" s="73"/>
      <c r="QO137" s="73"/>
      <c r="QP137" s="73"/>
      <c r="QQ137" s="73"/>
      <c r="QR137" s="73"/>
      <c r="QS137" s="73"/>
      <c r="QT137" s="73"/>
      <c r="QU137" s="73"/>
      <c r="QV137" s="73"/>
      <c r="QW137" s="73"/>
      <c r="QX137" s="73"/>
      <c r="QY137" s="73"/>
      <c r="QZ137" s="73"/>
      <c r="RA137" s="73"/>
      <c r="RB137" s="73"/>
      <c r="RC137" s="73"/>
      <c r="RD137" s="73"/>
      <c r="RE137" s="73"/>
      <c r="RF137" s="73"/>
      <c r="RG137" s="73"/>
      <c r="RH137" s="73"/>
      <c r="RI137" s="73"/>
      <c r="RJ137" s="73"/>
      <c r="RK137" s="73"/>
      <c r="RL137" s="73"/>
      <c r="RM137" s="73"/>
      <c r="RN137" s="73"/>
      <c r="RO137" s="73"/>
      <c r="RP137" s="73"/>
      <c r="RQ137" s="73"/>
      <c r="RR137" s="73"/>
      <c r="RS137" s="73"/>
      <c r="RT137" s="73"/>
      <c r="RU137" s="73"/>
      <c r="RV137" s="73"/>
      <c r="RW137" s="73"/>
      <c r="RX137" s="73"/>
      <c r="RY137" s="73"/>
      <c r="RZ137" s="73"/>
      <c r="SA137" s="73"/>
      <c r="SB137" s="73"/>
      <c r="SC137" s="73"/>
      <c r="SD137" s="73"/>
      <c r="SE137" s="73"/>
      <c r="SF137" s="73"/>
      <c r="SG137" s="73"/>
      <c r="SH137" s="73"/>
      <c r="SI137" s="73"/>
      <c r="SJ137" s="73"/>
      <c r="SK137" s="73"/>
      <c r="SL137" s="73"/>
      <c r="SM137" s="73"/>
      <c r="SN137" s="73"/>
      <c r="SO137" s="73"/>
      <c r="SP137" s="73"/>
      <c r="SQ137" s="73"/>
      <c r="SR137" s="73"/>
      <c r="SS137" s="73"/>
      <c r="ST137" s="73"/>
      <c r="SU137" s="73"/>
      <c r="SV137" s="73"/>
      <c r="SW137" s="73"/>
      <c r="SX137" s="73"/>
      <c r="SY137" s="73"/>
    </row>
    <row r="138" spans="1:519">
      <c r="A138" s="71" t="s">
        <v>223</v>
      </c>
      <c r="B138" s="72">
        <f t="shared" si="119"/>
        <v>0</v>
      </c>
      <c r="C138" s="72">
        <f t="shared" si="120"/>
        <v>0</v>
      </c>
      <c r="D138" s="72">
        <f t="shared" si="121"/>
        <v>0</v>
      </c>
      <c r="E138" s="72">
        <f t="shared" si="122"/>
        <v>0</v>
      </c>
      <c r="F138" s="72">
        <f t="shared" si="123"/>
        <v>0</v>
      </c>
      <c r="G138" s="72">
        <f t="shared" si="124"/>
        <v>0</v>
      </c>
      <c r="H138" s="72">
        <f t="shared" si="125"/>
        <v>0</v>
      </c>
      <c r="I138" s="72">
        <f t="shared" si="126"/>
        <v>0</v>
      </c>
      <c r="J138" s="72">
        <f t="shared" si="127"/>
        <v>0</v>
      </c>
      <c r="K138" s="72">
        <f t="shared" si="128"/>
        <v>0</v>
      </c>
      <c r="L138" s="72">
        <f t="shared" si="129"/>
        <v>0</v>
      </c>
      <c r="M138" s="72">
        <f t="shared" si="130"/>
        <v>0</v>
      </c>
      <c r="N138" s="72">
        <f t="shared" si="131"/>
        <v>0</v>
      </c>
      <c r="O138" s="72">
        <f t="shared" si="132"/>
        <v>0</v>
      </c>
      <c r="P138" s="72">
        <f t="shared" si="133"/>
        <v>0</v>
      </c>
      <c r="Q138" s="72">
        <f t="shared" si="134"/>
        <v>0</v>
      </c>
      <c r="R138" s="72">
        <f t="shared" si="135"/>
        <v>0</v>
      </c>
      <c r="S138" s="72">
        <f t="shared" si="136"/>
        <v>0</v>
      </c>
      <c r="T138" s="72">
        <f t="shared" si="137"/>
        <v>0</v>
      </c>
      <c r="U138" s="72">
        <f t="shared" si="138"/>
        <v>0</v>
      </c>
      <c r="V138" s="72">
        <f t="shared" si="139"/>
        <v>0</v>
      </c>
      <c r="W138" s="72">
        <f t="shared" si="140"/>
        <v>0</v>
      </c>
      <c r="X138" s="72">
        <f t="shared" si="141"/>
        <v>0</v>
      </c>
      <c r="Y138" s="72">
        <f t="shared" si="142"/>
        <v>0</v>
      </c>
      <c r="Z138" s="72">
        <f t="shared" si="143"/>
        <v>0</v>
      </c>
      <c r="AA138" s="72">
        <f t="shared" si="144"/>
        <v>0</v>
      </c>
      <c r="AB138" s="72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J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X138" s="73"/>
      <c r="JY138" s="73"/>
      <c r="JZ138" s="73"/>
      <c r="KA138" s="73"/>
      <c r="KB138" s="73"/>
      <c r="KC138" s="73"/>
      <c r="KD138" s="73"/>
      <c r="KE138" s="73"/>
      <c r="KF138" s="73"/>
      <c r="KG138" s="73"/>
      <c r="KH138" s="73"/>
      <c r="KI138" s="73"/>
      <c r="KJ138" s="73"/>
      <c r="KK138" s="73"/>
      <c r="KL138" s="73"/>
      <c r="KM138" s="73"/>
      <c r="KN138" s="73"/>
      <c r="KO138" s="73"/>
      <c r="KP138" s="73"/>
      <c r="KQ138" s="73"/>
      <c r="KR138" s="73"/>
      <c r="KS138" s="73"/>
      <c r="KT138" s="73"/>
      <c r="KU138" s="73"/>
      <c r="KV138" s="73"/>
      <c r="KW138" s="73"/>
      <c r="KX138" s="73"/>
      <c r="KY138" s="73"/>
      <c r="KZ138" s="73"/>
      <c r="LA138" s="73"/>
      <c r="LB138" s="73"/>
      <c r="LC138" s="73"/>
      <c r="LD138" s="73"/>
      <c r="LE138" s="73"/>
      <c r="LF138" s="73"/>
      <c r="LG138" s="73"/>
      <c r="LH138" s="73"/>
      <c r="LI138" s="73"/>
      <c r="LJ138" s="73"/>
      <c r="LK138" s="73"/>
      <c r="LL138" s="73"/>
      <c r="LM138" s="73"/>
      <c r="LN138" s="73"/>
      <c r="LO138" s="73"/>
      <c r="LP138" s="73"/>
      <c r="LQ138" s="73"/>
      <c r="LR138" s="73"/>
      <c r="LS138" s="73"/>
      <c r="LT138" s="73"/>
      <c r="LU138" s="73"/>
      <c r="LV138" s="73"/>
      <c r="LW138" s="73"/>
      <c r="LX138" s="73"/>
      <c r="LY138" s="73"/>
      <c r="LZ138" s="73"/>
      <c r="MA138" s="73"/>
      <c r="MB138" s="73"/>
      <c r="MC138" s="73"/>
      <c r="MD138" s="73"/>
      <c r="ME138" s="73"/>
      <c r="MF138" s="73"/>
      <c r="MG138" s="73"/>
      <c r="MH138" s="73"/>
      <c r="MI138" s="73"/>
      <c r="MJ138" s="73"/>
      <c r="MK138" s="73"/>
      <c r="ML138" s="73"/>
      <c r="MM138" s="73"/>
      <c r="MN138" s="73"/>
      <c r="MO138" s="73"/>
      <c r="MP138" s="73"/>
      <c r="MQ138" s="73"/>
      <c r="MR138" s="73"/>
      <c r="MS138" s="73"/>
      <c r="MT138" s="73"/>
      <c r="MU138" s="73"/>
      <c r="MV138" s="73"/>
      <c r="MW138" s="73"/>
      <c r="MX138" s="73"/>
      <c r="MY138" s="73"/>
      <c r="MZ138" s="73"/>
      <c r="NA138" s="73"/>
      <c r="NB138" s="73"/>
      <c r="NC138" s="73"/>
      <c r="ND138" s="73"/>
      <c r="NE138" s="73"/>
      <c r="NF138" s="73"/>
      <c r="NG138" s="73"/>
      <c r="NH138" s="73"/>
      <c r="NI138" s="73"/>
      <c r="NJ138" s="73"/>
      <c r="NK138" s="73"/>
      <c r="NL138" s="73"/>
      <c r="NM138" s="73"/>
      <c r="NN138" s="73"/>
      <c r="NO138" s="73"/>
      <c r="NP138" s="73"/>
      <c r="NQ138" s="73"/>
      <c r="NR138" s="73"/>
      <c r="NS138" s="73"/>
      <c r="NT138" s="73"/>
      <c r="NU138" s="73"/>
      <c r="NV138" s="73"/>
      <c r="NW138" s="73"/>
      <c r="NX138" s="73"/>
      <c r="NY138" s="73"/>
      <c r="NZ138" s="73"/>
      <c r="OA138" s="73"/>
      <c r="OB138" s="73"/>
      <c r="OC138" s="73"/>
      <c r="OD138" s="73"/>
      <c r="OE138" s="73"/>
      <c r="OF138" s="73"/>
      <c r="OG138" s="73"/>
      <c r="OH138" s="73"/>
      <c r="OI138" s="73"/>
      <c r="OJ138" s="73"/>
      <c r="OK138" s="73"/>
      <c r="OL138" s="73"/>
      <c r="OM138" s="73"/>
      <c r="ON138" s="73"/>
      <c r="OO138" s="73"/>
      <c r="OP138" s="73"/>
      <c r="OQ138" s="73"/>
      <c r="OR138" s="73"/>
      <c r="OS138" s="73"/>
      <c r="OT138" s="73"/>
      <c r="OU138" s="73"/>
      <c r="OV138" s="73"/>
      <c r="OW138" s="73"/>
      <c r="OX138" s="73"/>
      <c r="OY138" s="73"/>
      <c r="OZ138" s="73"/>
      <c r="PA138" s="73"/>
      <c r="PB138" s="73"/>
      <c r="PC138" s="73"/>
      <c r="PD138" s="73"/>
      <c r="PE138" s="73"/>
      <c r="PF138" s="73"/>
      <c r="PG138" s="73"/>
      <c r="PH138" s="73"/>
      <c r="PI138" s="73"/>
      <c r="PJ138" s="73"/>
      <c r="PK138" s="73"/>
      <c r="PL138" s="73"/>
      <c r="PM138" s="73"/>
      <c r="PN138" s="73"/>
      <c r="PO138" s="73"/>
      <c r="PP138" s="73"/>
      <c r="PQ138" s="73"/>
      <c r="PR138" s="73"/>
      <c r="PS138" s="73"/>
      <c r="PT138" s="73"/>
      <c r="PU138" s="73"/>
      <c r="PV138" s="73"/>
      <c r="PW138" s="73"/>
      <c r="PX138" s="73"/>
      <c r="PY138" s="73"/>
      <c r="PZ138" s="73"/>
      <c r="QA138" s="73"/>
      <c r="QB138" s="73"/>
      <c r="QC138" s="73"/>
      <c r="QD138" s="73"/>
      <c r="QE138" s="73"/>
      <c r="QF138" s="73"/>
      <c r="QG138" s="73"/>
      <c r="QH138" s="73"/>
      <c r="QI138" s="73"/>
      <c r="QJ138" s="73"/>
      <c r="QK138" s="73"/>
      <c r="QL138" s="73"/>
      <c r="QM138" s="73"/>
      <c r="QN138" s="73"/>
      <c r="QO138" s="73"/>
      <c r="QP138" s="73"/>
      <c r="QQ138" s="73"/>
      <c r="QR138" s="73"/>
      <c r="QS138" s="73"/>
      <c r="QT138" s="73"/>
      <c r="QU138" s="73"/>
      <c r="QV138" s="73"/>
      <c r="QW138" s="73"/>
      <c r="QX138" s="73"/>
      <c r="QY138" s="73"/>
      <c r="QZ138" s="73"/>
      <c r="RA138" s="73"/>
      <c r="RB138" s="73"/>
      <c r="RC138" s="73"/>
      <c r="RD138" s="73"/>
      <c r="RE138" s="73"/>
      <c r="RF138" s="73"/>
      <c r="RG138" s="73"/>
      <c r="RH138" s="73"/>
      <c r="RI138" s="73"/>
      <c r="RJ138" s="73"/>
      <c r="RK138" s="73"/>
      <c r="RL138" s="73"/>
      <c r="RM138" s="73"/>
      <c r="RN138" s="73"/>
      <c r="RO138" s="73"/>
      <c r="RP138" s="73"/>
      <c r="RQ138" s="73"/>
      <c r="RR138" s="73"/>
      <c r="RS138" s="73"/>
      <c r="RT138" s="73"/>
      <c r="RU138" s="73"/>
      <c r="RV138" s="73"/>
      <c r="RW138" s="73"/>
      <c r="RX138" s="73"/>
      <c r="RY138" s="73"/>
      <c r="RZ138" s="73"/>
      <c r="SA138" s="73"/>
      <c r="SB138" s="73"/>
      <c r="SC138" s="73"/>
      <c r="SD138" s="73"/>
      <c r="SE138" s="73"/>
      <c r="SF138" s="73"/>
      <c r="SG138" s="73"/>
      <c r="SH138" s="73"/>
      <c r="SI138" s="73"/>
      <c r="SJ138" s="73"/>
      <c r="SK138" s="73"/>
      <c r="SL138" s="73"/>
      <c r="SM138" s="73"/>
      <c r="SN138" s="73"/>
      <c r="SO138" s="73"/>
      <c r="SP138" s="73"/>
      <c r="SQ138" s="73"/>
      <c r="SR138" s="73"/>
      <c r="SS138" s="73"/>
      <c r="ST138" s="73"/>
      <c r="SU138" s="73"/>
      <c r="SV138" s="73"/>
      <c r="SW138" s="73"/>
      <c r="SX138" s="73"/>
      <c r="SY138" s="73"/>
    </row>
    <row r="139" spans="1:519">
      <c r="A139" s="71" t="s">
        <v>224</v>
      </c>
      <c r="B139" s="72">
        <f t="shared" ref="B139:B162" si="145">SUM(AD139:AO139)/1000</f>
        <v>0.25983044999999999</v>
      </c>
      <c r="C139" s="72">
        <f t="shared" ref="C139:C162" si="146">SUM(AP139:BA139)/1000</f>
        <v>0.49800836249999997</v>
      </c>
      <c r="D139" s="72">
        <f t="shared" ref="D139:D162" si="147">SUM(BB139:BM139)/1000</f>
        <v>0.25983044999999999</v>
      </c>
      <c r="E139" s="72">
        <f t="shared" ref="E139:E162" si="148">SUM(BN139:BY139)/1000</f>
        <v>0</v>
      </c>
      <c r="F139" s="72">
        <f t="shared" ref="F139:F162" si="149">SUM(BZ139:CK139)/1000</f>
        <v>0</v>
      </c>
      <c r="G139" s="72">
        <f t="shared" ref="G139:G162" si="150">SUM(CL139:CW139)/1000</f>
        <v>0.870038325</v>
      </c>
      <c r="H139" s="72">
        <f t="shared" ref="H139:H162" si="151">SUM(CX139:DI139)/1000</f>
        <v>0</v>
      </c>
      <c r="I139" s="72">
        <f t="shared" ref="I139:I162" si="152">SUM(DJ139:DU139)/1000</f>
        <v>0</v>
      </c>
      <c r="J139" s="72">
        <f t="shared" ref="J139:J162" si="153">SUM(DV139:EG139)/1000</f>
        <v>0</v>
      </c>
      <c r="K139" s="72">
        <f t="shared" ref="K139:K162" si="154">SUM(EH139:ES139)/1000</f>
        <v>9.3302752499999997E-4</v>
      </c>
      <c r="L139" s="72">
        <f t="shared" ref="L139:L162" si="155">SUM(ET139:FE139)/1000</f>
        <v>8.0704912500000005E-4</v>
      </c>
      <c r="M139" s="72">
        <f t="shared" ref="M139:M162" si="156">SUM(FF139:FQ139)/1000</f>
        <v>2.9801765250000004E-2</v>
      </c>
      <c r="N139" s="72">
        <f t="shared" ref="N139:N162" si="157">SUM(FR139:GC139)/1000</f>
        <v>0</v>
      </c>
      <c r="O139" s="72">
        <f t="shared" ref="O139:O162" si="158">SUM(GD139:GO139)/1000</f>
        <v>0</v>
      </c>
      <c r="P139" s="72">
        <f t="shared" ref="P139:P162" si="159">SUM(GP139:HA139)/1000</f>
        <v>8.5822785E-4</v>
      </c>
      <c r="Q139" s="72">
        <f t="shared" ref="Q139:Q162" si="160">SUM(HB139:HM139)/1000</f>
        <v>0</v>
      </c>
      <c r="R139" s="72">
        <f t="shared" ref="R139:R162" si="161">SUM(HN139:HY139)/1000</f>
        <v>0</v>
      </c>
      <c r="S139" s="72">
        <f t="shared" ref="S139:S162" si="162">SUM(HZ139:IK139)/1000</f>
        <v>0</v>
      </c>
      <c r="T139" s="72">
        <f t="shared" ref="T139:T162" si="163">SUM(IL139:IW139)/1000</f>
        <v>0</v>
      </c>
      <c r="U139" s="72">
        <f t="shared" ref="U139:U162" si="164">SUM(IX139:JI139)/1000</f>
        <v>5.5115550000000007E-4</v>
      </c>
      <c r="V139" s="72">
        <f t="shared" ref="V139:V162" si="165">SUM(JJ139:JU139)/1000</f>
        <v>8.0311230000000003E-4</v>
      </c>
      <c r="W139" s="72">
        <f t="shared" ref="W139:W162" si="166">SUM(JV139:KG139)/1000</f>
        <v>2.2912321500000001E-3</v>
      </c>
      <c r="X139" s="72">
        <f t="shared" ref="X139:X162" si="167">SUM(KH139:KS139)/1000</f>
        <v>7.8736499999999987E-6</v>
      </c>
      <c r="Y139" s="72">
        <f t="shared" ref="Y139:Y162" si="168">SUM(KT139:LE139)/1000</f>
        <v>1.3778887500000001E-3</v>
      </c>
      <c r="Z139" s="72">
        <f t="shared" ref="Z139:Z162" si="169">SUM(LF139:LQ139)/1000</f>
        <v>0</v>
      </c>
      <c r="AA139" s="72">
        <f t="shared" ref="AA139:AA162" si="170">SUM(LR139:MC139)/1000</f>
        <v>0</v>
      </c>
      <c r="AB139" s="72"/>
      <c r="AD139" s="73">
        <v>259.83044999999998</v>
      </c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>
        <v>238.17791249999999</v>
      </c>
      <c r="AW139" s="73"/>
      <c r="AX139" s="73"/>
      <c r="AY139" s="73"/>
      <c r="AZ139" s="73">
        <v>259.83044999999998</v>
      </c>
      <c r="BA139" s="73"/>
      <c r="BB139" s="73"/>
      <c r="BC139" s="73"/>
      <c r="BD139" s="73"/>
      <c r="BE139" s="73">
        <v>259.83044999999998</v>
      </c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>
        <v>688.94437500000004</v>
      </c>
      <c r="CP139" s="73"/>
      <c r="CQ139" s="73"/>
      <c r="CR139" s="73"/>
      <c r="CS139" s="73"/>
      <c r="CT139" s="73"/>
      <c r="CU139" s="73"/>
      <c r="CV139" s="73"/>
      <c r="CW139" s="73">
        <v>181.09395000000001</v>
      </c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>
        <v>0.93302752499999997</v>
      </c>
      <c r="EN139" s="73"/>
      <c r="EO139" s="73"/>
      <c r="EP139" s="73"/>
      <c r="EQ139" s="73"/>
      <c r="ER139" s="73"/>
      <c r="ES139" s="73"/>
      <c r="ET139" s="73"/>
      <c r="EU139" s="73"/>
      <c r="EV139" s="73">
        <v>0.80704912500000003</v>
      </c>
      <c r="EW139" s="73"/>
      <c r="EX139" s="73"/>
      <c r="EY139" s="73"/>
      <c r="EZ139" s="73"/>
      <c r="FA139" s="73"/>
      <c r="FB139" s="73"/>
      <c r="FC139" s="73"/>
      <c r="FD139" s="73"/>
      <c r="FE139" s="73"/>
      <c r="FF139" s="73">
        <v>15.274881000000001</v>
      </c>
      <c r="FG139" s="73"/>
      <c r="FH139" s="73"/>
      <c r="FI139" s="73"/>
      <c r="FJ139" s="73"/>
      <c r="FK139" s="73"/>
      <c r="FL139" s="73"/>
      <c r="FM139" s="73"/>
      <c r="FN139" s="73"/>
      <c r="FO139" s="73"/>
      <c r="FP139" s="73">
        <v>14.52688425</v>
      </c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>
        <v>0.85822785000000001</v>
      </c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>
        <v>0.36612472499999998</v>
      </c>
      <c r="IY139" s="73"/>
      <c r="IZ139" s="73"/>
      <c r="JA139" s="73"/>
      <c r="JB139" s="73"/>
      <c r="JC139" s="73"/>
      <c r="JD139" s="73"/>
      <c r="JE139" s="73"/>
      <c r="JF139" s="73"/>
      <c r="JG139" s="73">
        <v>0.18503077500000001</v>
      </c>
      <c r="JH139" s="73"/>
      <c r="JI139" s="73"/>
      <c r="JJ139" s="73"/>
      <c r="JK139" s="73"/>
      <c r="JL139" s="73"/>
      <c r="JM139" s="73">
        <v>0.12597839999999999</v>
      </c>
      <c r="JN139" s="73"/>
      <c r="JO139" s="73">
        <v>0.153536175</v>
      </c>
      <c r="JP139" s="73"/>
      <c r="JQ139" s="73"/>
      <c r="JR139" s="73"/>
      <c r="JS139" s="73">
        <v>0.30313552500000002</v>
      </c>
      <c r="JT139" s="73"/>
      <c r="JU139" s="73">
        <v>0.2204622</v>
      </c>
      <c r="JV139" s="73"/>
      <c r="JW139" s="73"/>
      <c r="JX139" s="73"/>
      <c r="JY139" s="73"/>
      <c r="JZ139" s="73"/>
      <c r="KA139" s="73">
        <v>0.19684125</v>
      </c>
      <c r="KB139" s="73">
        <v>0.94483799999999996</v>
      </c>
      <c r="KC139" s="73"/>
      <c r="KD139" s="73">
        <v>0.20471490000000001</v>
      </c>
      <c r="KE139" s="73"/>
      <c r="KF139" s="73">
        <v>0.94483799999999996</v>
      </c>
      <c r="KG139" s="73"/>
      <c r="KH139" s="73"/>
      <c r="KI139" s="73"/>
      <c r="KJ139" s="73"/>
      <c r="KK139" s="73"/>
      <c r="KL139" s="73"/>
      <c r="KM139" s="73">
        <v>7.8736499999999994E-3</v>
      </c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>
        <v>1.3778887500000001</v>
      </c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  <c r="OL139" s="73"/>
      <c r="OM139" s="73"/>
      <c r="ON139" s="73"/>
      <c r="OO139" s="73"/>
      <c r="OP139" s="73"/>
      <c r="OQ139" s="73"/>
      <c r="OR139" s="73"/>
      <c r="OS139" s="73"/>
      <c r="OT139" s="73"/>
      <c r="OU139" s="73"/>
      <c r="OV139" s="73"/>
      <c r="OW139" s="73"/>
      <c r="OX139" s="73"/>
      <c r="OY139" s="73"/>
      <c r="OZ139" s="73"/>
      <c r="PA139" s="73"/>
      <c r="PB139" s="73"/>
      <c r="PC139" s="73"/>
      <c r="PD139" s="73"/>
      <c r="PE139" s="73"/>
      <c r="PF139" s="73"/>
      <c r="PG139" s="73"/>
      <c r="PH139" s="73"/>
      <c r="PI139" s="73"/>
      <c r="PJ139" s="73"/>
      <c r="PK139" s="73"/>
      <c r="PL139" s="73"/>
      <c r="PM139" s="73"/>
      <c r="PN139" s="73"/>
      <c r="PO139" s="73"/>
      <c r="PP139" s="73"/>
      <c r="PQ139" s="73"/>
      <c r="PR139" s="73"/>
      <c r="PS139" s="73"/>
      <c r="PT139" s="73"/>
      <c r="PU139" s="73"/>
      <c r="PV139" s="73"/>
      <c r="PW139" s="73"/>
      <c r="PX139" s="73"/>
      <c r="PY139" s="73"/>
      <c r="PZ139" s="73"/>
      <c r="QA139" s="73"/>
      <c r="QB139" s="73"/>
      <c r="QC139" s="73"/>
      <c r="QD139" s="73"/>
      <c r="QE139" s="73"/>
      <c r="QF139" s="73"/>
      <c r="QG139" s="73"/>
      <c r="QH139" s="73"/>
      <c r="QI139" s="73"/>
      <c r="QJ139" s="73"/>
      <c r="QK139" s="73"/>
      <c r="QL139" s="73"/>
      <c r="QM139" s="73"/>
      <c r="QN139" s="73"/>
      <c r="QO139" s="73"/>
      <c r="QP139" s="73"/>
      <c r="QQ139" s="73"/>
      <c r="QR139" s="73"/>
      <c r="QS139" s="73"/>
      <c r="QT139" s="73"/>
      <c r="QU139" s="73"/>
      <c r="QV139" s="73"/>
      <c r="QW139" s="73"/>
      <c r="QX139" s="73"/>
      <c r="QY139" s="73"/>
      <c r="QZ139" s="73"/>
      <c r="RA139" s="73"/>
      <c r="RB139" s="73"/>
      <c r="RC139" s="73"/>
      <c r="RD139" s="73"/>
      <c r="RE139" s="73"/>
      <c r="RF139" s="73"/>
      <c r="RG139" s="73"/>
      <c r="RH139" s="73"/>
      <c r="RI139" s="73"/>
      <c r="RJ139" s="73"/>
      <c r="RK139" s="73"/>
      <c r="RL139" s="73"/>
      <c r="RM139" s="73"/>
      <c r="RN139" s="73"/>
      <c r="RO139" s="73"/>
      <c r="RP139" s="73"/>
      <c r="RQ139" s="73"/>
      <c r="RR139" s="73"/>
      <c r="RS139" s="73"/>
      <c r="RT139" s="73"/>
      <c r="RU139" s="73"/>
      <c r="RV139" s="73"/>
      <c r="RW139" s="73"/>
      <c r="RX139" s="73"/>
      <c r="RY139" s="73"/>
      <c r="RZ139" s="73"/>
      <c r="SA139" s="73"/>
      <c r="SB139" s="73"/>
      <c r="SC139" s="73"/>
      <c r="SD139" s="73"/>
      <c r="SE139" s="73"/>
      <c r="SF139" s="73"/>
      <c r="SG139" s="73"/>
      <c r="SH139" s="73"/>
      <c r="SI139" s="73"/>
      <c r="SJ139" s="73"/>
      <c r="SK139" s="73"/>
      <c r="SL139" s="73"/>
      <c r="SM139" s="73"/>
      <c r="SN139" s="73"/>
      <c r="SO139" s="73"/>
      <c r="SP139" s="73"/>
      <c r="SQ139" s="73"/>
      <c r="SR139" s="73"/>
      <c r="SS139" s="73"/>
      <c r="ST139" s="73"/>
      <c r="SU139" s="73"/>
      <c r="SV139" s="73"/>
      <c r="SW139" s="73"/>
      <c r="SX139" s="73"/>
      <c r="SY139" s="73"/>
    </row>
    <row r="140" spans="1:519">
      <c r="A140" s="71" t="s">
        <v>225</v>
      </c>
      <c r="B140" s="72">
        <f t="shared" si="145"/>
        <v>36.064214503199999</v>
      </c>
      <c r="C140" s="72">
        <f t="shared" si="146"/>
        <v>30.290211064574997</v>
      </c>
      <c r="D140" s="72">
        <f t="shared" si="147"/>
        <v>36.618239948624996</v>
      </c>
      <c r="E140" s="72">
        <f t="shared" si="148"/>
        <v>37.070152027199995</v>
      </c>
      <c r="F140" s="72">
        <f t="shared" si="149"/>
        <v>36.461920438350006</v>
      </c>
      <c r="G140" s="72">
        <f t="shared" si="150"/>
        <v>46.539948355200004</v>
      </c>
      <c r="H140" s="72">
        <f t="shared" si="151"/>
        <v>45.814643464500001</v>
      </c>
      <c r="I140" s="72">
        <f t="shared" si="152"/>
        <v>41.453180709525007</v>
      </c>
      <c r="J140" s="72">
        <f t="shared" si="153"/>
        <v>29.312890321500003</v>
      </c>
      <c r="K140" s="72">
        <f t="shared" si="154"/>
        <v>5.1658742072250012</v>
      </c>
      <c r="L140" s="72">
        <f t="shared" si="155"/>
        <v>18.997180532099996</v>
      </c>
      <c r="M140" s="72">
        <f t="shared" si="156"/>
        <v>5.4106896066749997</v>
      </c>
      <c r="N140" s="72">
        <f t="shared" si="157"/>
        <v>22.202326921725</v>
      </c>
      <c r="O140" s="72">
        <f t="shared" si="158"/>
        <v>16.462499060924998</v>
      </c>
      <c r="P140" s="72">
        <f t="shared" si="159"/>
        <v>41.436791707049998</v>
      </c>
      <c r="Q140" s="72">
        <f t="shared" si="160"/>
        <v>19.846893029625001</v>
      </c>
      <c r="R140" s="72">
        <f t="shared" si="161"/>
        <v>29.713966178850001</v>
      </c>
      <c r="S140" s="72">
        <f t="shared" si="162"/>
        <v>22.662100839825005</v>
      </c>
      <c r="T140" s="72">
        <f t="shared" si="163"/>
        <v>14.241035323575002</v>
      </c>
      <c r="U140" s="72">
        <f t="shared" si="164"/>
        <v>13.607958432149999</v>
      </c>
      <c r="V140" s="72">
        <f t="shared" si="165"/>
        <v>40.601247842700005</v>
      </c>
      <c r="W140" s="72">
        <f t="shared" si="166"/>
        <v>46.659934907550003</v>
      </c>
      <c r="X140" s="72">
        <f t="shared" si="167"/>
        <v>54.692089355700006</v>
      </c>
      <c r="Y140" s="72">
        <f t="shared" si="168"/>
        <v>81.367865956350016</v>
      </c>
      <c r="Z140" s="72">
        <f t="shared" si="169"/>
        <v>0</v>
      </c>
      <c r="AA140" s="72">
        <f t="shared" si="170"/>
        <v>0</v>
      </c>
      <c r="AB140" s="72"/>
      <c r="AD140" s="73">
        <v>3277.4068124999999</v>
      </c>
      <c r="AE140" s="73">
        <v>3398.8972320000003</v>
      </c>
      <c r="AF140" s="73">
        <v>3398.2515927000004</v>
      </c>
      <c r="AG140" s="73">
        <v>741.06793800000003</v>
      </c>
      <c r="AH140" s="73">
        <v>4270.94333775</v>
      </c>
      <c r="AI140" s="73">
        <v>3169.1441250000003</v>
      </c>
      <c r="AJ140" s="73">
        <v>612.05818275000001</v>
      </c>
      <c r="AK140" s="73">
        <v>2219.7000397500001</v>
      </c>
      <c r="AL140" s="73">
        <v>1868.6533545</v>
      </c>
      <c r="AM140" s="73">
        <v>4070.7557864999999</v>
      </c>
      <c r="AN140" s="73">
        <v>647.13529349999999</v>
      </c>
      <c r="AO140" s="73">
        <v>8390.2008082499997</v>
      </c>
      <c r="AP140" s="73">
        <v>730.00545975</v>
      </c>
      <c r="AQ140" s="73">
        <v>903.42260099999999</v>
      </c>
      <c r="AR140" s="73">
        <v>4589.8655310000004</v>
      </c>
      <c r="AS140" s="73">
        <v>1525.4803192500001</v>
      </c>
      <c r="AT140" s="73">
        <v>3032.4575610000002</v>
      </c>
      <c r="AU140" s="73">
        <v>1962.11358</v>
      </c>
      <c r="AV140" s="73">
        <v>4021.9785247499999</v>
      </c>
      <c r="AW140" s="73">
        <v>4135.1661803249999</v>
      </c>
      <c r="AX140" s="73">
        <v>2300.9167394999999</v>
      </c>
      <c r="AY140" s="73">
        <v>1510.6384889999999</v>
      </c>
      <c r="AZ140" s="73">
        <v>4724.8198920000004</v>
      </c>
      <c r="BA140" s="73">
        <v>853.34618699999999</v>
      </c>
      <c r="BB140" s="73">
        <v>4464.8713372499997</v>
      </c>
      <c r="BC140" s="73">
        <v>908.85541950000004</v>
      </c>
      <c r="BD140" s="73">
        <v>5226.7650795</v>
      </c>
      <c r="BE140" s="73">
        <v>4234.3702334999998</v>
      </c>
      <c r="BF140" s="73">
        <v>11.338056</v>
      </c>
      <c r="BG140" s="73">
        <v>2121.8699385</v>
      </c>
      <c r="BH140" s="73">
        <v>6308.4077482499997</v>
      </c>
      <c r="BI140" s="73">
        <v>4936.3848674999999</v>
      </c>
      <c r="BJ140" s="73">
        <v>5.8776797250000001</v>
      </c>
      <c r="BK140" s="73">
        <v>1.58260365</v>
      </c>
      <c r="BL140" s="73">
        <v>3995.8380067500002</v>
      </c>
      <c r="BM140" s="73">
        <v>4402.0789784999997</v>
      </c>
      <c r="BN140" s="73">
        <v>1067.5094670000001</v>
      </c>
      <c r="BO140" s="73">
        <v>5219.8756357499997</v>
      </c>
      <c r="BP140" s="73">
        <v>3082.2977655</v>
      </c>
      <c r="BQ140" s="73">
        <v>1875.0703792500001</v>
      </c>
      <c r="BR140" s="73">
        <v>1245.0602745000001</v>
      </c>
      <c r="BS140" s="73">
        <v>6106.4919308250001</v>
      </c>
      <c r="BT140" s="73">
        <v>2006.9540167499999</v>
      </c>
      <c r="BU140" s="73">
        <v>4210.5091371749995</v>
      </c>
      <c r="BV140" s="73">
        <v>4242.6218187000004</v>
      </c>
      <c r="BW140" s="73">
        <v>2464.8855007500001</v>
      </c>
      <c r="BX140" s="73">
        <v>2179.93810725</v>
      </c>
      <c r="BY140" s="73">
        <v>3368.9379937500003</v>
      </c>
      <c r="BZ140" s="73">
        <v>4346.1366952500002</v>
      </c>
      <c r="CA140" s="73">
        <v>1535.7554325000001</v>
      </c>
      <c r="CB140" s="73">
        <v>7719.36582825</v>
      </c>
      <c r="CC140" s="73">
        <v>1196.8735365</v>
      </c>
      <c r="CD140" s="73">
        <v>4175.1603855000003</v>
      </c>
      <c r="CE140" s="73">
        <v>2245.9192942499999</v>
      </c>
      <c r="CF140" s="73">
        <v>3595.266063</v>
      </c>
      <c r="CG140" s="73">
        <v>2100.8157983999999</v>
      </c>
      <c r="CH140" s="73">
        <v>1281.8302200000001</v>
      </c>
      <c r="CI140" s="73">
        <v>3659.2630902000001</v>
      </c>
      <c r="CJ140" s="73">
        <v>2440.3197127500002</v>
      </c>
      <c r="CK140" s="73">
        <v>2165.21438175</v>
      </c>
      <c r="CL140" s="73">
        <v>2666.0572582499999</v>
      </c>
      <c r="CM140" s="73">
        <v>5870.1407051249998</v>
      </c>
      <c r="CN140" s="73">
        <v>3747.3456127499999</v>
      </c>
      <c r="CO140" s="73">
        <v>5412.6225877500001</v>
      </c>
      <c r="CP140" s="73">
        <v>3797.1464489999998</v>
      </c>
      <c r="CQ140" s="73">
        <v>1484.655444</v>
      </c>
      <c r="CR140" s="73">
        <v>4735.9217385000002</v>
      </c>
      <c r="CS140" s="73">
        <v>2252.4032450249997</v>
      </c>
      <c r="CT140" s="73">
        <v>998.11898955000004</v>
      </c>
      <c r="CU140" s="73">
        <v>10108.585552500001</v>
      </c>
      <c r="CV140" s="73">
        <v>1726.8489179999999</v>
      </c>
      <c r="CW140" s="73">
        <v>3740.1018547500003</v>
      </c>
      <c r="CX140" s="73">
        <v>2378.4328237499999</v>
      </c>
      <c r="CY140" s="73">
        <v>6954.9131497500002</v>
      </c>
      <c r="CZ140" s="73">
        <v>5639.9742315000003</v>
      </c>
      <c r="DA140" s="73">
        <v>2404.7701830000001</v>
      </c>
      <c r="DB140" s="73">
        <v>1335.9615637500001</v>
      </c>
      <c r="DC140" s="73">
        <v>6056.8052625</v>
      </c>
      <c r="DD140" s="73">
        <v>1239.7849289999999</v>
      </c>
      <c r="DE140" s="73">
        <v>4409.5195777500003</v>
      </c>
      <c r="DF140" s="73">
        <v>3213.4334062500002</v>
      </c>
      <c r="DG140" s="73">
        <v>3205.08733725</v>
      </c>
      <c r="DH140" s="73">
        <v>3975.2877802500002</v>
      </c>
      <c r="DI140" s="73">
        <v>5000.6732197500005</v>
      </c>
      <c r="DJ140" s="73">
        <v>3685.0650412499999</v>
      </c>
      <c r="DK140" s="73">
        <v>3049.169383125</v>
      </c>
      <c r="DL140" s="73">
        <v>5541.1992922500003</v>
      </c>
      <c r="DM140" s="73">
        <v>3495.585654</v>
      </c>
      <c r="DN140" s="73">
        <v>5694.3811530000003</v>
      </c>
      <c r="DO140" s="73">
        <v>3539.4458213250005</v>
      </c>
      <c r="DP140" s="73">
        <v>1325.25339975</v>
      </c>
      <c r="DQ140" s="73">
        <v>21.022645499999999</v>
      </c>
      <c r="DR140" s="73">
        <v>1306.7896905</v>
      </c>
      <c r="DS140" s="73">
        <v>3711.9929242500002</v>
      </c>
      <c r="DT140" s="73">
        <v>3917.1015067500002</v>
      </c>
      <c r="DU140" s="73">
        <v>6166.1741978250002</v>
      </c>
      <c r="DV140" s="73">
        <v>1737.9507645000001</v>
      </c>
      <c r="DW140" s="73">
        <v>4161.8932852500002</v>
      </c>
      <c r="DX140" s="73">
        <v>1292.223438</v>
      </c>
      <c r="DY140" s="73">
        <v>2906.5815184500002</v>
      </c>
      <c r="DZ140" s="73">
        <v>1187.3149254</v>
      </c>
      <c r="EA140" s="73">
        <v>6701.2241467499998</v>
      </c>
      <c r="EB140" s="73">
        <v>1317.0805510500002</v>
      </c>
      <c r="EC140" s="73">
        <v>1147.4270145</v>
      </c>
      <c r="ED140" s="73">
        <v>708.43165875</v>
      </c>
      <c r="EE140" s="73">
        <v>6102.3818855250001</v>
      </c>
      <c r="EF140" s="73">
        <v>2050.3811333250001</v>
      </c>
      <c r="EG140" s="73"/>
      <c r="EH140" s="73"/>
      <c r="EI140" s="73">
        <v>1559.297646</v>
      </c>
      <c r="EJ140" s="73"/>
      <c r="EK140" s="73">
        <v>2218.2434145000002</v>
      </c>
      <c r="EL140" s="73">
        <v>2.0432121749999999</v>
      </c>
      <c r="EM140" s="73">
        <v>1149.4466057249999</v>
      </c>
      <c r="EN140" s="73">
        <v>84.999988575000003</v>
      </c>
      <c r="EO140" s="73">
        <v>37.754151749999998</v>
      </c>
      <c r="EP140" s="73">
        <v>87.247915649999996</v>
      </c>
      <c r="EQ140" s="73">
        <v>20.156544</v>
      </c>
      <c r="ER140" s="73">
        <v>6.6847288500000008</v>
      </c>
      <c r="ES140" s="73"/>
      <c r="ET140" s="73">
        <v>3591.0142919999998</v>
      </c>
      <c r="EU140" s="73">
        <v>6.7319707500000003</v>
      </c>
      <c r="EV140" s="73">
        <v>0.93302752499999997</v>
      </c>
      <c r="EW140" s="73">
        <v>2563.475409225</v>
      </c>
      <c r="EX140" s="73">
        <v>1522.7678468249999</v>
      </c>
      <c r="EY140" s="73">
        <v>738.98142074999998</v>
      </c>
      <c r="EZ140" s="73">
        <v>4253.6213077499997</v>
      </c>
      <c r="FA140" s="73">
        <v>2298.6333810000001</v>
      </c>
      <c r="FB140" s="73">
        <v>2608.1465625000001</v>
      </c>
      <c r="FC140" s="73">
        <v>9.3302752499999997</v>
      </c>
      <c r="FD140" s="73">
        <v>3.9761932500000001</v>
      </c>
      <c r="FE140" s="73">
        <v>1399.5688452749998</v>
      </c>
      <c r="FF140" s="73">
        <v>431.20044224999998</v>
      </c>
      <c r="FG140" s="73">
        <v>11.77110675</v>
      </c>
      <c r="FH140" s="73">
        <v>1404.54105525</v>
      </c>
      <c r="FI140" s="73">
        <v>1583.076069</v>
      </c>
      <c r="FJ140" s="73">
        <v>9.1688654249999999</v>
      </c>
      <c r="FK140" s="73">
        <v>1950.086579625</v>
      </c>
      <c r="FL140" s="73">
        <v>5.1966090000000005</v>
      </c>
      <c r="FM140" s="73"/>
      <c r="FN140" s="73"/>
      <c r="FO140" s="73"/>
      <c r="FP140" s="73">
        <v>0.287388225</v>
      </c>
      <c r="FQ140" s="73">
        <v>15.361491149999999</v>
      </c>
      <c r="FR140" s="73"/>
      <c r="FS140" s="73">
        <v>2560.4716117500002</v>
      </c>
      <c r="FT140" s="73">
        <v>1890.0696825</v>
      </c>
      <c r="FU140" s="73">
        <v>0.89365927499999998</v>
      </c>
      <c r="FV140" s="73">
        <v>2456.5788000000002</v>
      </c>
      <c r="FW140" s="73"/>
      <c r="FX140" s="73">
        <v>1422.9890172</v>
      </c>
      <c r="FY140" s="73">
        <v>2077.0295017500002</v>
      </c>
      <c r="FZ140" s="73"/>
      <c r="GA140" s="73">
        <v>2907.7783132499999</v>
      </c>
      <c r="GB140" s="73">
        <v>4438.6127145</v>
      </c>
      <c r="GC140" s="73">
        <v>4447.9036214999996</v>
      </c>
      <c r="GD140" s="73">
        <v>2170.4109907500001</v>
      </c>
      <c r="GE140" s="73">
        <v>2175.4894949999998</v>
      </c>
      <c r="GF140" s="73">
        <v>0.97239577499999996</v>
      </c>
      <c r="GG140" s="73"/>
      <c r="GH140" s="73">
        <v>1797.1606125000001</v>
      </c>
      <c r="GI140" s="73">
        <v>5884.41169575</v>
      </c>
      <c r="GJ140" s="73">
        <v>3.6809313750000001</v>
      </c>
      <c r="GK140" s="73">
        <v>7.4996516250000003</v>
      </c>
      <c r="GL140" s="73">
        <v>0.40155615</v>
      </c>
      <c r="GM140" s="73">
        <v>1926.524682</v>
      </c>
      <c r="GN140" s="73"/>
      <c r="GO140" s="73">
        <v>2495.9470500000002</v>
      </c>
      <c r="GP140" s="73">
        <v>6989.9902604999997</v>
      </c>
      <c r="GQ140" s="73">
        <v>2243.2619373749999</v>
      </c>
      <c r="GR140" s="73">
        <v>9565.9729627500001</v>
      </c>
      <c r="GS140" s="73">
        <v>3449.8003792499999</v>
      </c>
      <c r="GT140" s="73">
        <v>6612.9605302500004</v>
      </c>
      <c r="GU140" s="73">
        <v>2096.60339565</v>
      </c>
      <c r="GV140" s="73">
        <v>6891.7428558000001</v>
      </c>
      <c r="GW140" s="73">
        <v>18.672360975</v>
      </c>
      <c r="GX140" s="73"/>
      <c r="GY140" s="73">
        <v>173.73208725000001</v>
      </c>
      <c r="GZ140" s="73">
        <v>1609.2165870000001</v>
      </c>
      <c r="HA140" s="73">
        <v>1784.8383502500001</v>
      </c>
      <c r="HB140" s="73">
        <v>4369.4820675000001</v>
      </c>
      <c r="HC140" s="73"/>
      <c r="HD140" s="73">
        <v>665.24468850000005</v>
      </c>
      <c r="HE140" s="73"/>
      <c r="HF140" s="73">
        <v>2665.0336837499999</v>
      </c>
      <c r="HG140" s="73">
        <v>0.9487748250000001</v>
      </c>
      <c r="HH140" s="73">
        <v>1907.5216277250001</v>
      </c>
      <c r="HI140" s="73">
        <v>2.7951457500000001</v>
      </c>
      <c r="HJ140" s="73"/>
      <c r="HK140" s="73">
        <v>9.570421575000001</v>
      </c>
      <c r="HL140" s="73">
        <v>7775.7411622500003</v>
      </c>
      <c r="HM140" s="73">
        <v>2450.5554577500002</v>
      </c>
      <c r="HN140" s="73">
        <v>1865.07084375</v>
      </c>
      <c r="HO140" s="73"/>
      <c r="HP140" s="73">
        <v>3071.4242548500001</v>
      </c>
      <c r="HQ140" s="73">
        <v>2678.9031182250001</v>
      </c>
      <c r="HR140" s="73">
        <v>10.60580655</v>
      </c>
      <c r="HS140" s="73">
        <v>927.93327345</v>
      </c>
      <c r="HT140" s="73">
        <v>4192.4233631249999</v>
      </c>
      <c r="HU140" s="73">
        <v>2507.6354834250001</v>
      </c>
      <c r="HV140" s="73">
        <v>3931.8449163750001</v>
      </c>
      <c r="HW140" s="73">
        <v>4900.2290666999997</v>
      </c>
      <c r="HX140" s="73">
        <v>3772.978280325</v>
      </c>
      <c r="HY140" s="73">
        <v>1854.9177720749999</v>
      </c>
      <c r="HZ140" s="73"/>
      <c r="IA140" s="73">
        <v>2740.0302000000001</v>
      </c>
      <c r="IB140" s="73">
        <v>4.9407153749999999</v>
      </c>
      <c r="IC140" s="73">
        <v>2607.0048832500001</v>
      </c>
      <c r="ID140" s="73">
        <v>2686.48938</v>
      </c>
      <c r="IE140" s="73">
        <v>7368.5947207500003</v>
      </c>
      <c r="IF140" s="73">
        <v>7.1847056250000003</v>
      </c>
      <c r="IG140" s="73">
        <v>4423.7984420250004</v>
      </c>
      <c r="IH140" s="73">
        <v>2.0825804250000002</v>
      </c>
      <c r="II140" s="73"/>
      <c r="IJ140" s="73">
        <v>2816.4321627750001</v>
      </c>
      <c r="IK140" s="73">
        <v>5.5430495999999998</v>
      </c>
      <c r="IL140" s="73"/>
      <c r="IM140" s="73">
        <v>2599.056433575</v>
      </c>
      <c r="IN140" s="73">
        <v>4555.0246297499998</v>
      </c>
      <c r="IO140" s="73">
        <v>1.92904425</v>
      </c>
      <c r="IP140" s="73">
        <v>2790.2010977999998</v>
      </c>
      <c r="IQ140" s="73">
        <v>3.0785971499999998</v>
      </c>
      <c r="IR140" s="73">
        <v>1801.0265746499999</v>
      </c>
      <c r="IS140" s="73">
        <v>2489.6363195250001</v>
      </c>
      <c r="IT140" s="73"/>
      <c r="IU140" s="73">
        <v>1.0826268750000001</v>
      </c>
      <c r="IV140" s="73"/>
      <c r="IW140" s="73"/>
      <c r="IX140" s="73"/>
      <c r="IY140" s="73"/>
      <c r="IZ140" s="73">
        <v>2684.9146500000002</v>
      </c>
      <c r="JA140" s="73">
        <v>2611.6109685000001</v>
      </c>
      <c r="JB140" s="73">
        <v>18.144826425000002</v>
      </c>
      <c r="JC140" s="73">
        <v>2772.4893221249999</v>
      </c>
      <c r="JD140" s="73">
        <v>3.4998374249999999</v>
      </c>
      <c r="JE140" s="73">
        <v>2771.9814716999999</v>
      </c>
      <c r="JF140" s="73"/>
      <c r="JG140" s="73">
        <v>0.4881663</v>
      </c>
      <c r="JH140" s="73">
        <v>2744.8291896750002</v>
      </c>
      <c r="JI140" s="73"/>
      <c r="JJ140" s="73"/>
      <c r="JK140" s="73">
        <v>2684.8752817499999</v>
      </c>
      <c r="JL140" s="73">
        <v>1.4959935</v>
      </c>
      <c r="JM140" s="73">
        <v>2620.1105736750001</v>
      </c>
      <c r="JN140" s="73">
        <v>2496.5769420000001</v>
      </c>
      <c r="JO140" s="73">
        <v>2735.1997157249998</v>
      </c>
      <c r="JP140" s="73">
        <v>10867.018825575</v>
      </c>
      <c r="JQ140" s="73">
        <v>7512.9620303250003</v>
      </c>
      <c r="JR140" s="73">
        <v>1.1416792499999999</v>
      </c>
      <c r="JS140" s="73">
        <v>6052.0889461500001</v>
      </c>
      <c r="JT140" s="73">
        <v>2814.8692432500002</v>
      </c>
      <c r="JU140" s="73">
        <v>2814.9086115</v>
      </c>
      <c r="JV140" s="73"/>
      <c r="JW140" s="73"/>
      <c r="JX140" s="73">
        <v>2814.7905067500001</v>
      </c>
      <c r="JY140" s="73">
        <v>4169.1409800749998</v>
      </c>
      <c r="JZ140" s="73">
        <v>7.6807455750000004</v>
      </c>
      <c r="KA140" s="73">
        <v>7158.4863704999998</v>
      </c>
      <c r="KB140" s="73">
        <v>2078.710526025</v>
      </c>
      <c r="KC140" s="73">
        <v>9779.7031920000009</v>
      </c>
      <c r="KD140" s="73">
        <v>5086.5156888749998</v>
      </c>
      <c r="KE140" s="73">
        <v>5889.8838825000003</v>
      </c>
      <c r="KF140" s="73">
        <v>6791.3380710000001</v>
      </c>
      <c r="KG140" s="73">
        <v>2883.6849442500002</v>
      </c>
      <c r="KH140" s="73"/>
      <c r="KI140" s="73"/>
      <c r="KJ140" s="73">
        <v>3.5431425000000003E-2</v>
      </c>
      <c r="KK140" s="73">
        <v>5671.2916743750002</v>
      </c>
      <c r="KL140" s="73">
        <v>6049.9433765249996</v>
      </c>
      <c r="KM140" s="73">
        <v>1.5353617500000001</v>
      </c>
      <c r="KN140" s="73">
        <v>7519.0011198749999</v>
      </c>
      <c r="KO140" s="73">
        <v>8.8578562499999993</v>
      </c>
      <c r="KP140" s="73">
        <v>7857.3515445000003</v>
      </c>
      <c r="KQ140" s="73">
        <v>14183.63247825</v>
      </c>
      <c r="KR140" s="73">
        <v>7780.111038</v>
      </c>
      <c r="KS140" s="73">
        <v>5620.3294747500004</v>
      </c>
      <c r="KT140" s="73">
        <v>5266.5663802500003</v>
      </c>
      <c r="KU140" s="73">
        <v>5508.7992224999998</v>
      </c>
      <c r="KV140" s="73">
        <v>5158.1855880000003</v>
      </c>
      <c r="KW140" s="73">
        <v>11948.208759450001</v>
      </c>
      <c r="KX140" s="73">
        <v>10580.158135125001</v>
      </c>
      <c r="KY140" s="73">
        <v>5273.0857624500004</v>
      </c>
      <c r="KZ140" s="73">
        <v>13699.497487049999</v>
      </c>
      <c r="LA140" s="73">
        <v>10836.819441</v>
      </c>
      <c r="LB140" s="73">
        <v>10235.063929275</v>
      </c>
      <c r="LC140" s="73">
        <v>2861.4812512499998</v>
      </c>
      <c r="LD140" s="73"/>
      <c r="LE140" s="73"/>
      <c r="LF140" s="73"/>
      <c r="LG140" s="73"/>
      <c r="LH140" s="73"/>
      <c r="LI140" s="73"/>
      <c r="LJ140" s="73"/>
      <c r="LK140" s="73"/>
      <c r="LL140" s="73"/>
      <c r="LM140" s="73"/>
      <c r="LN140" s="73"/>
      <c r="LO140" s="73"/>
      <c r="LP140" s="73"/>
      <c r="LQ140" s="73"/>
      <c r="LR140" s="73"/>
      <c r="LS140" s="73"/>
      <c r="LT140" s="73"/>
      <c r="LU140" s="73"/>
      <c r="LV140" s="73"/>
      <c r="LW140" s="73"/>
      <c r="LX140" s="73"/>
      <c r="LY140" s="73"/>
      <c r="LZ140" s="73"/>
      <c r="MA140" s="73"/>
      <c r="MB140" s="73"/>
      <c r="MC140" s="73"/>
      <c r="MD140" s="73"/>
      <c r="ME140" s="73"/>
      <c r="MF140" s="73"/>
      <c r="MG140" s="73"/>
      <c r="MH140" s="73"/>
      <c r="MI140" s="73"/>
      <c r="MJ140" s="73"/>
      <c r="MK140" s="73"/>
      <c r="ML140" s="73"/>
      <c r="MM140" s="73"/>
      <c r="MN140" s="73"/>
      <c r="MO140" s="73"/>
      <c r="MP140" s="73"/>
      <c r="MQ140" s="73"/>
      <c r="MR140" s="73"/>
      <c r="MS140" s="73"/>
      <c r="MT140" s="73"/>
      <c r="MU140" s="73"/>
      <c r="MV140" s="73"/>
      <c r="MW140" s="73"/>
      <c r="MX140" s="73"/>
      <c r="MY140" s="73"/>
      <c r="MZ140" s="73"/>
      <c r="NA140" s="73"/>
      <c r="NB140" s="73"/>
      <c r="NC140" s="73"/>
      <c r="ND140" s="73"/>
      <c r="NE140" s="73"/>
      <c r="NF140" s="73"/>
      <c r="NG140" s="73"/>
      <c r="NH140" s="73"/>
      <c r="NI140" s="73"/>
      <c r="NJ140" s="73"/>
      <c r="NK140" s="73"/>
      <c r="NL140" s="73"/>
      <c r="NM140" s="73"/>
      <c r="NN140" s="73"/>
      <c r="NO140" s="73"/>
      <c r="NP140" s="73"/>
      <c r="NQ140" s="73"/>
      <c r="NR140" s="73"/>
      <c r="NS140" s="73"/>
      <c r="NT140" s="73"/>
      <c r="NU140" s="73"/>
      <c r="NV140" s="73"/>
      <c r="NW140" s="73"/>
      <c r="NX140" s="73"/>
      <c r="NY140" s="73"/>
      <c r="NZ140" s="73"/>
      <c r="OA140" s="73"/>
      <c r="OB140" s="73"/>
      <c r="OC140" s="73"/>
      <c r="OD140" s="73"/>
      <c r="OE140" s="73"/>
      <c r="OF140" s="73"/>
      <c r="OG140" s="73"/>
      <c r="OH140" s="73"/>
      <c r="OI140" s="73"/>
      <c r="OJ140" s="73"/>
      <c r="OK140" s="73"/>
      <c r="OL140" s="73"/>
      <c r="OM140" s="73"/>
      <c r="ON140" s="73"/>
      <c r="OO140" s="73"/>
      <c r="OP140" s="73"/>
      <c r="OQ140" s="73"/>
      <c r="OR140" s="73"/>
      <c r="OS140" s="73"/>
      <c r="OT140" s="73"/>
      <c r="OU140" s="73"/>
      <c r="OV140" s="73"/>
      <c r="OW140" s="73"/>
      <c r="OX140" s="73"/>
      <c r="OY140" s="73"/>
      <c r="OZ140" s="73"/>
      <c r="PA140" s="73"/>
      <c r="PB140" s="73"/>
      <c r="PC140" s="73"/>
      <c r="PD140" s="73"/>
      <c r="PE140" s="73"/>
      <c r="PF140" s="73"/>
      <c r="PG140" s="73"/>
      <c r="PH140" s="73"/>
      <c r="PI140" s="73"/>
      <c r="PJ140" s="73"/>
      <c r="PK140" s="73"/>
      <c r="PL140" s="73"/>
      <c r="PM140" s="73"/>
      <c r="PN140" s="73"/>
      <c r="PO140" s="73"/>
      <c r="PP140" s="73"/>
      <c r="PQ140" s="73"/>
      <c r="PR140" s="73"/>
      <c r="PS140" s="73"/>
      <c r="PT140" s="73"/>
      <c r="PU140" s="73"/>
      <c r="PV140" s="73"/>
      <c r="PW140" s="73"/>
      <c r="PX140" s="73"/>
      <c r="PY140" s="73"/>
      <c r="PZ140" s="73"/>
      <c r="QA140" s="73"/>
      <c r="QB140" s="73"/>
      <c r="QC140" s="73"/>
      <c r="QD140" s="73"/>
      <c r="QE140" s="73"/>
      <c r="QF140" s="73"/>
      <c r="QG140" s="73"/>
      <c r="QH140" s="73"/>
      <c r="QI140" s="73"/>
      <c r="QJ140" s="73"/>
      <c r="QK140" s="73"/>
      <c r="QL140" s="73"/>
      <c r="QM140" s="73"/>
      <c r="QN140" s="73"/>
      <c r="QO140" s="73"/>
      <c r="QP140" s="73"/>
      <c r="QQ140" s="73"/>
      <c r="QR140" s="73"/>
      <c r="QS140" s="73"/>
      <c r="QT140" s="73"/>
      <c r="QU140" s="73"/>
      <c r="QV140" s="73"/>
      <c r="QW140" s="73"/>
      <c r="QX140" s="73"/>
      <c r="QY140" s="73"/>
      <c r="QZ140" s="73"/>
      <c r="RA140" s="73"/>
      <c r="RB140" s="73"/>
      <c r="RC140" s="73"/>
      <c r="RD140" s="73"/>
      <c r="RE140" s="73"/>
      <c r="RF140" s="73"/>
      <c r="RG140" s="73"/>
      <c r="RH140" s="73"/>
      <c r="RI140" s="73"/>
      <c r="RJ140" s="73"/>
      <c r="RK140" s="73"/>
      <c r="RL140" s="73"/>
      <c r="RM140" s="73"/>
      <c r="RN140" s="73"/>
      <c r="RO140" s="73"/>
      <c r="RP140" s="73"/>
      <c r="RQ140" s="73"/>
      <c r="RR140" s="73"/>
      <c r="RS140" s="73"/>
      <c r="RT140" s="73"/>
      <c r="RU140" s="73"/>
      <c r="RV140" s="73"/>
      <c r="RW140" s="73"/>
      <c r="RX140" s="73"/>
      <c r="RY140" s="73"/>
      <c r="RZ140" s="73"/>
      <c r="SA140" s="73"/>
      <c r="SB140" s="73"/>
      <c r="SC140" s="73"/>
      <c r="SD140" s="73"/>
      <c r="SE140" s="73"/>
      <c r="SF140" s="73"/>
      <c r="SG140" s="73"/>
      <c r="SH140" s="73"/>
      <c r="SI140" s="73"/>
      <c r="SJ140" s="73"/>
      <c r="SK140" s="73"/>
      <c r="SL140" s="73"/>
      <c r="SM140" s="73"/>
      <c r="SN140" s="73"/>
      <c r="SO140" s="73"/>
      <c r="SP140" s="73"/>
      <c r="SQ140" s="73"/>
      <c r="SR140" s="73"/>
      <c r="SS140" s="73"/>
      <c r="ST140" s="73"/>
      <c r="SU140" s="73"/>
      <c r="SV140" s="73"/>
      <c r="SW140" s="73"/>
      <c r="SX140" s="73"/>
      <c r="SY140" s="73"/>
    </row>
    <row r="141" spans="1:519">
      <c r="A141" s="71" t="s">
        <v>226</v>
      </c>
      <c r="B141" s="72">
        <f t="shared" si="145"/>
        <v>2.7912089250000001E-2</v>
      </c>
      <c r="C141" s="72">
        <f t="shared" si="146"/>
        <v>0.52497561375000013</v>
      </c>
      <c r="D141" s="72">
        <f t="shared" si="147"/>
        <v>5.7044594249999997E-2</v>
      </c>
      <c r="E141" s="72">
        <f t="shared" si="148"/>
        <v>2.2946965559999999</v>
      </c>
      <c r="F141" s="72">
        <f t="shared" si="149"/>
        <v>7.7161770000000007E-4</v>
      </c>
      <c r="G141" s="72">
        <f t="shared" si="150"/>
        <v>1.3385205000000001E-2</v>
      </c>
      <c r="H141" s="72">
        <f t="shared" si="151"/>
        <v>1.55110905E-3</v>
      </c>
      <c r="I141" s="72">
        <f t="shared" si="152"/>
        <v>3.0589130249999998E-3</v>
      </c>
      <c r="J141" s="72">
        <f t="shared" si="153"/>
        <v>3.0156079500000001E-3</v>
      </c>
      <c r="K141" s="72">
        <f t="shared" si="154"/>
        <v>1.5904773E-3</v>
      </c>
      <c r="L141" s="72">
        <f t="shared" si="155"/>
        <v>4.3305075000000002E-4</v>
      </c>
      <c r="M141" s="72">
        <f t="shared" si="156"/>
        <v>3.5313320250000002E-3</v>
      </c>
      <c r="N141" s="72">
        <f t="shared" si="157"/>
        <v>8.0063210025000012E-2</v>
      </c>
      <c r="O141" s="72">
        <f t="shared" si="158"/>
        <v>3.3187434750000001E-2</v>
      </c>
      <c r="P141" s="72">
        <f t="shared" si="159"/>
        <v>1.5826036499999998E-2</v>
      </c>
      <c r="Q141" s="72">
        <f t="shared" si="160"/>
        <v>4.0746138750000001E-2</v>
      </c>
      <c r="R141" s="72">
        <f t="shared" si="161"/>
        <v>0</v>
      </c>
      <c r="S141" s="72">
        <f t="shared" si="162"/>
        <v>4.7241899999999996E-4</v>
      </c>
      <c r="T141" s="72">
        <f t="shared" si="163"/>
        <v>1.8109395000000001E-4</v>
      </c>
      <c r="U141" s="72">
        <f t="shared" si="164"/>
        <v>9.2121704999999984E-3</v>
      </c>
      <c r="V141" s="72">
        <f t="shared" si="165"/>
        <v>4.5076646250000005E-2</v>
      </c>
      <c r="W141" s="72">
        <f t="shared" si="166"/>
        <v>6.25955175E-3</v>
      </c>
      <c r="X141" s="72">
        <f t="shared" si="167"/>
        <v>7.6374405000000003E-3</v>
      </c>
      <c r="Y141" s="72">
        <f t="shared" si="168"/>
        <v>0</v>
      </c>
      <c r="Z141" s="72">
        <f t="shared" si="169"/>
        <v>0</v>
      </c>
      <c r="AA141" s="72">
        <f t="shared" si="170"/>
        <v>0</v>
      </c>
      <c r="AB141" s="72"/>
      <c r="AD141" s="73">
        <v>0.13385205</v>
      </c>
      <c r="AE141" s="73"/>
      <c r="AF141" s="73"/>
      <c r="AG141" s="73"/>
      <c r="AH141" s="73">
        <v>0.11810475000000001</v>
      </c>
      <c r="AI141" s="73"/>
      <c r="AJ141" s="73"/>
      <c r="AK141" s="73"/>
      <c r="AL141" s="73"/>
      <c r="AM141" s="73">
        <v>25.4318895</v>
      </c>
      <c r="AN141" s="73">
        <v>2.2282429500000003</v>
      </c>
      <c r="AO141" s="73"/>
      <c r="AP141" s="73">
        <v>446.12100900000002</v>
      </c>
      <c r="AQ141" s="73">
        <v>18.818023499999999</v>
      </c>
      <c r="AR141" s="73">
        <v>19.132969500000002</v>
      </c>
      <c r="AS141" s="73">
        <v>20.904540749999999</v>
      </c>
      <c r="AT141" s="73">
        <v>3.3069329999999999</v>
      </c>
      <c r="AU141" s="73"/>
      <c r="AV141" s="73">
        <v>0.94483800000000007</v>
      </c>
      <c r="AW141" s="73"/>
      <c r="AX141" s="73"/>
      <c r="AY141" s="73"/>
      <c r="AZ141" s="73">
        <v>15.747300000000001</v>
      </c>
      <c r="BA141" s="73"/>
      <c r="BB141" s="73"/>
      <c r="BC141" s="73">
        <v>12.479735250000001</v>
      </c>
      <c r="BD141" s="73">
        <v>0.78736499999999998</v>
      </c>
      <c r="BE141" s="73">
        <v>33.344907749999997</v>
      </c>
      <c r="BF141" s="73"/>
      <c r="BG141" s="73"/>
      <c r="BH141" s="73"/>
      <c r="BI141" s="73"/>
      <c r="BJ141" s="73">
        <v>10.43258625</v>
      </c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>
        <v>2.7557775000000002</v>
      </c>
      <c r="BX141" s="73"/>
      <c r="BY141" s="73">
        <v>2291.9407784999999</v>
      </c>
      <c r="BZ141" s="73"/>
      <c r="CA141" s="73"/>
      <c r="CB141" s="73">
        <v>0.77161770000000007</v>
      </c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>
        <v>13.385205000000001</v>
      </c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>
        <v>1.55110905</v>
      </c>
      <c r="DA141" s="73"/>
      <c r="DB141" s="73"/>
      <c r="DC141" s="73"/>
      <c r="DD141" s="73"/>
      <c r="DE141" s="73"/>
      <c r="DF141" s="73"/>
      <c r="DG141" s="73"/>
      <c r="DH141" s="73"/>
      <c r="DI141" s="73"/>
      <c r="DJ141" s="73">
        <v>2.7557775E-2</v>
      </c>
      <c r="DK141" s="73"/>
      <c r="DL141" s="73"/>
      <c r="DM141" s="73"/>
      <c r="DN141" s="73">
        <v>1.4487515999999998</v>
      </c>
      <c r="DO141" s="73">
        <v>5.1178725000000001E-2</v>
      </c>
      <c r="DP141" s="73">
        <v>0.81492277499999999</v>
      </c>
      <c r="DQ141" s="73"/>
      <c r="DR141" s="73"/>
      <c r="DS141" s="73">
        <v>0.71650214999999995</v>
      </c>
      <c r="DT141" s="73"/>
      <c r="DU141" s="73"/>
      <c r="DV141" s="73"/>
      <c r="DW141" s="73">
        <v>0.72043897499999998</v>
      </c>
      <c r="DX141" s="73">
        <v>0.73224945000000008</v>
      </c>
      <c r="DY141" s="73">
        <v>0.7243757999999999</v>
      </c>
      <c r="DZ141" s="73"/>
      <c r="EA141" s="73"/>
      <c r="EB141" s="73">
        <v>0.83854372500000007</v>
      </c>
      <c r="EC141" s="73"/>
      <c r="ED141" s="73"/>
      <c r="EE141" s="73"/>
      <c r="EF141" s="73"/>
      <c r="EG141" s="73"/>
      <c r="EH141" s="73">
        <v>0.75587039999999994</v>
      </c>
      <c r="EI141" s="73">
        <v>0.83460689999999993</v>
      </c>
      <c r="EJ141" s="73"/>
      <c r="EK141" s="73"/>
      <c r="EL141" s="73"/>
      <c r="EM141" s="73"/>
      <c r="EN141" s="73"/>
      <c r="EO141" s="73"/>
      <c r="EP141" s="73"/>
      <c r="EQ141" s="73"/>
      <c r="ER141" s="73"/>
      <c r="ES141" s="73"/>
      <c r="ET141" s="73"/>
      <c r="EU141" s="73"/>
      <c r="EV141" s="73">
        <v>0.287388225</v>
      </c>
      <c r="EW141" s="73"/>
      <c r="EX141" s="73"/>
      <c r="EY141" s="73"/>
      <c r="EZ141" s="73">
        <v>0.14566252500000001</v>
      </c>
      <c r="FA141" s="73"/>
      <c r="FB141" s="73"/>
      <c r="FC141" s="73"/>
      <c r="FD141" s="73"/>
      <c r="FE141" s="73"/>
      <c r="FF141" s="73"/>
      <c r="FG141" s="73">
        <v>8.6610150000000011E-2</v>
      </c>
      <c r="FH141" s="73">
        <v>0.200778075</v>
      </c>
      <c r="FI141" s="73"/>
      <c r="FJ141" s="73">
        <v>0.61414469999999999</v>
      </c>
      <c r="FK141" s="73"/>
      <c r="FL141" s="73">
        <v>0.77161770000000007</v>
      </c>
      <c r="FM141" s="73">
        <v>0.87397515000000003</v>
      </c>
      <c r="FN141" s="73"/>
      <c r="FO141" s="73">
        <v>0.53147137499999997</v>
      </c>
      <c r="FP141" s="73">
        <v>0.314946</v>
      </c>
      <c r="FQ141" s="73">
        <v>0.13778887500000001</v>
      </c>
      <c r="FR141" s="73"/>
      <c r="FS141" s="73">
        <v>19.684125000000002</v>
      </c>
      <c r="FT141" s="73"/>
      <c r="FU141" s="73">
        <v>44.249912999999999</v>
      </c>
      <c r="FV141" s="73">
        <v>0.114167925</v>
      </c>
      <c r="FW141" s="73">
        <v>0.80704912500000003</v>
      </c>
      <c r="FX141" s="73"/>
      <c r="FY141" s="73"/>
      <c r="FZ141" s="73">
        <v>15.207954975</v>
      </c>
      <c r="GA141" s="73"/>
      <c r="GB141" s="73"/>
      <c r="GC141" s="73"/>
      <c r="GD141" s="73"/>
      <c r="GE141" s="73">
        <v>0.157473</v>
      </c>
      <c r="GF141" s="73"/>
      <c r="GG141" s="73"/>
      <c r="GH141" s="73"/>
      <c r="GI141" s="73">
        <v>2.7557775000000002</v>
      </c>
      <c r="GJ141" s="73">
        <v>13.700151</v>
      </c>
      <c r="GK141" s="73">
        <v>3.1888282500000003</v>
      </c>
      <c r="GL141" s="73">
        <v>4.8816629999999996</v>
      </c>
      <c r="GM141" s="73">
        <v>8.5035419999999995</v>
      </c>
      <c r="GN141" s="73"/>
      <c r="GO141" s="73"/>
      <c r="GP141" s="73">
        <v>12.59784</v>
      </c>
      <c r="GQ141" s="73">
        <v>2.4408314999999998</v>
      </c>
      <c r="GR141" s="73">
        <v>0.78736499999999998</v>
      </c>
      <c r="GS141" s="73"/>
      <c r="GT141" s="73"/>
      <c r="GU141" s="73"/>
      <c r="GV141" s="73"/>
      <c r="GW141" s="73"/>
      <c r="GX141" s="73"/>
      <c r="GY141" s="73"/>
      <c r="GZ141" s="73"/>
      <c r="HA141" s="73"/>
      <c r="HB141" s="73">
        <v>38.738357999999998</v>
      </c>
      <c r="HC141" s="73">
        <v>2.0077807500000002</v>
      </c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>
        <v>0.47241899999999998</v>
      </c>
      <c r="IL141" s="73"/>
      <c r="IM141" s="73"/>
      <c r="IN141" s="73"/>
      <c r="IO141" s="73"/>
      <c r="IP141" s="73"/>
      <c r="IQ141" s="73"/>
      <c r="IR141" s="73"/>
      <c r="IS141" s="73">
        <v>0.18109395</v>
      </c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  <c r="JD141" s="73"/>
      <c r="JE141" s="73"/>
      <c r="JF141" s="73">
        <v>9.1334339999999994</v>
      </c>
      <c r="JG141" s="73"/>
      <c r="JH141" s="73"/>
      <c r="JI141" s="73">
        <v>7.8736500000000001E-2</v>
      </c>
      <c r="JJ141" s="73"/>
      <c r="JK141" s="73"/>
      <c r="JL141" s="73"/>
      <c r="JM141" s="73">
        <v>44.053071750000001</v>
      </c>
      <c r="JN141" s="73"/>
      <c r="JO141" s="73">
        <v>1.0235745000000001</v>
      </c>
      <c r="JP141" s="73"/>
      <c r="JQ141" s="73"/>
      <c r="JR141" s="73"/>
      <c r="JS141" s="73"/>
      <c r="JT141" s="73"/>
      <c r="JU141" s="73"/>
      <c r="JV141" s="73"/>
      <c r="JW141" s="73">
        <v>6.25955175</v>
      </c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>
        <v>3.8187202500000001</v>
      </c>
      <c r="KJ141" s="73"/>
      <c r="KK141" s="73"/>
      <c r="KL141" s="73"/>
      <c r="KM141" s="73"/>
      <c r="KN141" s="73"/>
      <c r="KO141" s="73"/>
      <c r="KP141" s="73"/>
      <c r="KQ141" s="73"/>
      <c r="KR141" s="73">
        <v>3.8187202500000001</v>
      </c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  <c r="OL141" s="73"/>
      <c r="OM141" s="73"/>
      <c r="ON141" s="73"/>
      <c r="OO141" s="73"/>
      <c r="OP141" s="73"/>
      <c r="OQ141" s="73"/>
      <c r="OR141" s="73"/>
      <c r="OS141" s="73"/>
      <c r="OT141" s="73"/>
      <c r="OU141" s="73"/>
      <c r="OV141" s="73"/>
      <c r="OW141" s="73"/>
      <c r="OX141" s="73"/>
      <c r="OY141" s="73"/>
      <c r="OZ141" s="73"/>
      <c r="PA141" s="73"/>
      <c r="PB141" s="73"/>
      <c r="PC141" s="73"/>
      <c r="PD141" s="73"/>
      <c r="PE141" s="73"/>
      <c r="PF141" s="73"/>
      <c r="PG141" s="73"/>
      <c r="PH141" s="73"/>
      <c r="PI141" s="73"/>
      <c r="PJ141" s="73"/>
      <c r="PK141" s="73"/>
      <c r="PL141" s="73"/>
      <c r="PM141" s="73"/>
      <c r="PN141" s="73"/>
      <c r="PO141" s="73"/>
      <c r="PP141" s="73"/>
      <c r="PQ141" s="73"/>
      <c r="PR141" s="73"/>
      <c r="PS141" s="73"/>
      <c r="PT141" s="73"/>
      <c r="PU141" s="73"/>
      <c r="PV141" s="73"/>
      <c r="PW141" s="73"/>
      <c r="PX141" s="73"/>
      <c r="PY141" s="73"/>
      <c r="PZ141" s="73"/>
      <c r="QA141" s="73"/>
      <c r="QB141" s="73"/>
      <c r="QC141" s="73"/>
      <c r="QD141" s="73"/>
      <c r="QE141" s="73"/>
      <c r="QF141" s="73"/>
      <c r="QG141" s="73"/>
      <c r="QH141" s="73"/>
      <c r="QI141" s="73"/>
      <c r="QJ141" s="73"/>
      <c r="QK141" s="73"/>
      <c r="QL141" s="73"/>
      <c r="QM141" s="73"/>
      <c r="QN141" s="73"/>
      <c r="QO141" s="73"/>
      <c r="QP141" s="73"/>
      <c r="QQ141" s="73"/>
      <c r="QR141" s="73"/>
      <c r="QS141" s="73"/>
      <c r="QT141" s="73"/>
      <c r="QU141" s="73"/>
      <c r="QV141" s="73"/>
      <c r="QW141" s="73"/>
      <c r="QX141" s="73"/>
      <c r="QY141" s="73"/>
      <c r="QZ141" s="73"/>
      <c r="RA141" s="73"/>
      <c r="RB141" s="73"/>
      <c r="RC141" s="73"/>
      <c r="RD141" s="73"/>
      <c r="RE141" s="73"/>
      <c r="RF141" s="73"/>
      <c r="RG141" s="73"/>
      <c r="RH141" s="73"/>
      <c r="RI141" s="73"/>
      <c r="RJ141" s="73"/>
      <c r="RK141" s="73"/>
      <c r="RL141" s="73"/>
      <c r="RM141" s="73"/>
      <c r="RN141" s="73"/>
      <c r="RO141" s="73"/>
      <c r="RP141" s="73"/>
      <c r="RQ141" s="73"/>
      <c r="RR141" s="73"/>
      <c r="RS141" s="73"/>
      <c r="RT141" s="73"/>
      <c r="RU141" s="73"/>
      <c r="RV141" s="73"/>
      <c r="RW141" s="73"/>
      <c r="RX141" s="73"/>
      <c r="RY141" s="73"/>
      <c r="RZ141" s="73"/>
      <c r="SA141" s="73"/>
      <c r="SB141" s="73"/>
      <c r="SC141" s="73"/>
      <c r="SD141" s="73"/>
      <c r="SE141" s="73"/>
      <c r="SF141" s="73"/>
      <c r="SG141" s="73"/>
      <c r="SH141" s="73"/>
      <c r="SI141" s="73"/>
      <c r="SJ141" s="73"/>
      <c r="SK141" s="73"/>
      <c r="SL141" s="73"/>
      <c r="SM141" s="73"/>
      <c r="SN141" s="73"/>
      <c r="SO141" s="73"/>
      <c r="SP141" s="73"/>
      <c r="SQ141" s="73"/>
      <c r="SR141" s="73"/>
      <c r="SS141" s="73"/>
      <c r="ST141" s="73"/>
      <c r="SU141" s="73"/>
      <c r="SV141" s="73"/>
      <c r="SW141" s="73"/>
      <c r="SX141" s="73"/>
      <c r="SY141" s="73"/>
    </row>
    <row r="142" spans="1:519">
      <c r="A142" s="71" t="s">
        <v>227</v>
      </c>
      <c r="B142" s="72">
        <f t="shared" si="145"/>
        <v>0</v>
      </c>
      <c r="C142" s="72">
        <f t="shared" si="146"/>
        <v>0</v>
      </c>
      <c r="D142" s="72">
        <f t="shared" si="147"/>
        <v>0</v>
      </c>
      <c r="E142" s="72">
        <f t="shared" si="148"/>
        <v>0</v>
      </c>
      <c r="F142" s="72">
        <f t="shared" si="149"/>
        <v>0</v>
      </c>
      <c r="G142" s="72">
        <f t="shared" si="150"/>
        <v>0</v>
      </c>
      <c r="H142" s="72">
        <f t="shared" si="151"/>
        <v>0</v>
      </c>
      <c r="I142" s="72">
        <f t="shared" si="152"/>
        <v>0</v>
      </c>
      <c r="J142" s="72">
        <f t="shared" si="153"/>
        <v>0</v>
      </c>
      <c r="K142" s="72">
        <f t="shared" si="154"/>
        <v>0</v>
      </c>
      <c r="L142" s="72">
        <f t="shared" si="155"/>
        <v>0</v>
      </c>
      <c r="M142" s="72">
        <f t="shared" si="156"/>
        <v>0</v>
      </c>
      <c r="N142" s="72">
        <f t="shared" si="157"/>
        <v>0</v>
      </c>
      <c r="O142" s="72">
        <f t="shared" si="158"/>
        <v>0</v>
      </c>
      <c r="P142" s="72">
        <f t="shared" si="159"/>
        <v>0</v>
      </c>
      <c r="Q142" s="72">
        <f t="shared" si="160"/>
        <v>0</v>
      </c>
      <c r="R142" s="72">
        <f t="shared" si="161"/>
        <v>0</v>
      </c>
      <c r="S142" s="72">
        <f t="shared" si="162"/>
        <v>0</v>
      </c>
      <c r="T142" s="72">
        <f t="shared" si="163"/>
        <v>0</v>
      </c>
      <c r="U142" s="72">
        <f t="shared" si="164"/>
        <v>0</v>
      </c>
      <c r="V142" s="72">
        <f t="shared" si="165"/>
        <v>0</v>
      </c>
      <c r="W142" s="72">
        <f t="shared" si="166"/>
        <v>0</v>
      </c>
      <c r="X142" s="72">
        <f t="shared" si="167"/>
        <v>0</v>
      </c>
      <c r="Y142" s="72">
        <f t="shared" si="168"/>
        <v>0</v>
      </c>
      <c r="Z142" s="72">
        <f t="shared" si="169"/>
        <v>0</v>
      </c>
      <c r="AA142" s="72">
        <f t="shared" si="170"/>
        <v>0</v>
      </c>
      <c r="AB142" s="72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J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X142" s="73"/>
      <c r="JY142" s="73"/>
      <c r="JZ142" s="73"/>
      <c r="KA142" s="73"/>
      <c r="KB142" s="73"/>
      <c r="KC142" s="73"/>
      <c r="KD142" s="73"/>
      <c r="KE142" s="73"/>
      <c r="KF142" s="73"/>
      <c r="KG142" s="73"/>
      <c r="KH142" s="73"/>
      <c r="KI142" s="73"/>
      <c r="KJ142" s="73"/>
      <c r="KK142" s="73"/>
      <c r="KL142" s="73"/>
      <c r="KM142" s="73"/>
      <c r="KN142" s="73"/>
      <c r="KO142" s="73"/>
      <c r="KP142" s="73"/>
      <c r="KQ142" s="73"/>
      <c r="KR142" s="73"/>
      <c r="KS142" s="73"/>
      <c r="KT142" s="73"/>
      <c r="KU142" s="73"/>
      <c r="KV142" s="73"/>
      <c r="KW142" s="73"/>
      <c r="KX142" s="73"/>
      <c r="KY142" s="73"/>
      <c r="KZ142" s="73"/>
      <c r="LA142" s="73"/>
      <c r="LB142" s="73"/>
      <c r="LC142" s="73"/>
      <c r="LD142" s="73"/>
      <c r="LE142" s="73"/>
      <c r="LF142" s="73"/>
      <c r="LG142" s="73"/>
      <c r="LH142" s="73"/>
      <c r="LI142" s="73"/>
      <c r="LJ142" s="73"/>
      <c r="LK142" s="73"/>
      <c r="LL142" s="73"/>
      <c r="LM142" s="73"/>
      <c r="LN142" s="73"/>
      <c r="LO142" s="73"/>
      <c r="LP142" s="73"/>
      <c r="LQ142" s="73"/>
      <c r="LR142" s="73"/>
      <c r="LS142" s="73"/>
      <c r="LT142" s="73"/>
      <c r="LU142" s="73"/>
      <c r="LV142" s="73"/>
      <c r="LW142" s="73"/>
      <c r="LX142" s="73"/>
      <c r="LY142" s="73"/>
      <c r="LZ142" s="73"/>
      <c r="MA142" s="73"/>
      <c r="MB142" s="73"/>
      <c r="MC142" s="73"/>
      <c r="MD142" s="73"/>
      <c r="ME142" s="73"/>
      <c r="MF142" s="73"/>
      <c r="MG142" s="73"/>
      <c r="MH142" s="73"/>
      <c r="MI142" s="73"/>
      <c r="MJ142" s="73"/>
      <c r="MK142" s="73"/>
      <c r="ML142" s="73"/>
      <c r="MM142" s="73"/>
      <c r="MN142" s="73"/>
      <c r="MO142" s="73"/>
      <c r="MP142" s="73"/>
      <c r="MQ142" s="73"/>
      <c r="MR142" s="73"/>
      <c r="MS142" s="73"/>
      <c r="MT142" s="73"/>
      <c r="MU142" s="73"/>
      <c r="MV142" s="73"/>
      <c r="MW142" s="73"/>
      <c r="MX142" s="73"/>
      <c r="MY142" s="73"/>
      <c r="MZ142" s="73"/>
      <c r="NA142" s="73"/>
      <c r="NB142" s="73"/>
      <c r="NC142" s="73"/>
      <c r="ND142" s="73"/>
      <c r="NE142" s="73"/>
      <c r="NF142" s="73"/>
      <c r="NG142" s="73"/>
      <c r="NH142" s="73"/>
      <c r="NI142" s="73"/>
      <c r="NJ142" s="73"/>
      <c r="NK142" s="73"/>
      <c r="NL142" s="73"/>
      <c r="NM142" s="73"/>
      <c r="NN142" s="73"/>
      <c r="NO142" s="73"/>
      <c r="NP142" s="73"/>
      <c r="NQ142" s="73"/>
      <c r="NR142" s="73"/>
      <c r="NS142" s="73"/>
      <c r="NT142" s="73"/>
      <c r="NU142" s="73"/>
      <c r="NV142" s="73"/>
      <c r="NW142" s="73"/>
      <c r="NX142" s="73"/>
      <c r="NY142" s="73"/>
      <c r="NZ142" s="73"/>
      <c r="OA142" s="73"/>
      <c r="OB142" s="73"/>
      <c r="OC142" s="73"/>
      <c r="OD142" s="73"/>
      <c r="OE142" s="73"/>
      <c r="OF142" s="73"/>
      <c r="OG142" s="73"/>
      <c r="OH142" s="73"/>
      <c r="OI142" s="73"/>
      <c r="OJ142" s="73"/>
      <c r="OK142" s="73"/>
      <c r="OL142" s="73"/>
      <c r="OM142" s="73"/>
      <c r="ON142" s="73"/>
      <c r="OO142" s="73"/>
      <c r="OP142" s="73"/>
      <c r="OQ142" s="73"/>
      <c r="OR142" s="73"/>
      <c r="OS142" s="73"/>
      <c r="OT142" s="73"/>
      <c r="OU142" s="73"/>
      <c r="OV142" s="73"/>
      <c r="OW142" s="73"/>
      <c r="OX142" s="73"/>
      <c r="OY142" s="73"/>
      <c r="OZ142" s="73"/>
      <c r="PA142" s="73"/>
      <c r="PB142" s="73"/>
      <c r="PC142" s="73"/>
      <c r="PD142" s="73"/>
      <c r="PE142" s="73"/>
      <c r="PF142" s="73"/>
      <c r="PG142" s="73"/>
      <c r="PH142" s="73"/>
      <c r="PI142" s="73"/>
      <c r="PJ142" s="73"/>
      <c r="PK142" s="73"/>
      <c r="PL142" s="73"/>
      <c r="PM142" s="73"/>
      <c r="PN142" s="73"/>
      <c r="PO142" s="73"/>
      <c r="PP142" s="73"/>
      <c r="PQ142" s="73"/>
      <c r="PR142" s="73"/>
      <c r="PS142" s="73"/>
      <c r="PT142" s="73"/>
      <c r="PU142" s="73"/>
      <c r="PV142" s="73"/>
      <c r="PW142" s="73"/>
      <c r="PX142" s="73"/>
      <c r="PY142" s="73"/>
      <c r="PZ142" s="73"/>
      <c r="QA142" s="73"/>
      <c r="QB142" s="73"/>
      <c r="QC142" s="73"/>
      <c r="QD142" s="73"/>
      <c r="QE142" s="73"/>
      <c r="QF142" s="73"/>
      <c r="QG142" s="73"/>
      <c r="QH142" s="73"/>
      <c r="QI142" s="73"/>
      <c r="QJ142" s="73"/>
      <c r="QK142" s="73"/>
      <c r="QL142" s="73"/>
      <c r="QM142" s="73"/>
      <c r="QN142" s="73"/>
      <c r="QO142" s="73"/>
      <c r="QP142" s="73"/>
      <c r="QQ142" s="73"/>
      <c r="QR142" s="73"/>
      <c r="QS142" s="73"/>
      <c r="QT142" s="73"/>
      <c r="QU142" s="73"/>
      <c r="QV142" s="73"/>
      <c r="QW142" s="73"/>
      <c r="QX142" s="73"/>
      <c r="QY142" s="73"/>
      <c r="QZ142" s="73"/>
      <c r="RA142" s="73"/>
      <c r="RB142" s="73"/>
      <c r="RC142" s="73"/>
      <c r="RD142" s="73"/>
      <c r="RE142" s="73"/>
      <c r="RF142" s="73"/>
      <c r="RG142" s="73"/>
      <c r="RH142" s="73"/>
      <c r="RI142" s="73"/>
      <c r="RJ142" s="73"/>
      <c r="RK142" s="73"/>
      <c r="RL142" s="73"/>
      <c r="RM142" s="73"/>
      <c r="RN142" s="73"/>
      <c r="RO142" s="73"/>
      <c r="RP142" s="73"/>
      <c r="RQ142" s="73"/>
      <c r="RR142" s="73"/>
      <c r="RS142" s="73"/>
      <c r="RT142" s="73"/>
      <c r="RU142" s="73"/>
      <c r="RV142" s="73"/>
      <c r="RW142" s="73"/>
      <c r="RX142" s="73"/>
      <c r="RY142" s="73"/>
      <c r="RZ142" s="73"/>
      <c r="SA142" s="73"/>
      <c r="SB142" s="73"/>
      <c r="SC142" s="73"/>
      <c r="SD142" s="73"/>
      <c r="SE142" s="73"/>
      <c r="SF142" s="73"/>
      <c r="SG142" s="73"/>
      <c r="SH142" s="73"/>
      <c r="SI142" s="73"/>
      <c r="SJ142" s="73"/>
      <c r="SK142" s="73"/>
      <c r="SL142" s="73"/>
      <c r="SM142" s="73"/>
      <c r="SN142" s="73"/>
      <c r="SO142" s="73"/>
      <c r="SP142" s="73"/>
      <c r="SQ142" s="73"/>
      <c r="SR142" s="73"/>
      <c r="SS142" s="73"/>
      <c r="ST142" s="73"/>
      <c r="SU142" s="73"/>
      <c r="SV142" s="73"/>
      <c r="SW142" s="73"/>
      <c r="SX142" s="73"/>
      <c r="SY142" s="73"/>
    </row>
    <row r="143" spans="1:519">
      <c r="A143" s="71" t="s">
        <v>228</v>
      </c>
      <c r="B143" s="72">
        <f t="shared" si="145"/>
        <v>0</v>
      </c>
      <c r="C143" s="72">
        <f t="shared" si="146"/>
        <v>0</v>
      </c>
      <c r="D143" s="72">
        <f t="shared" si="147"/>
        <v>0</v>
      </c>
      <c r="E143" s="72">
        <f t="shared" si="148"/>
        <v>0</v>
      </c>
      <c r="F143" s="72">
        <f t="shared" si="149"/>
        <v>0</v>
      </c>
      <c r="G143" s="72">
        <f t="shared" si="150"/>
        <v>0</v>
      </c>
      <c r="H143" s="72">
        <f t="shared" si="151"/>
        <v>0</v>
      </c>
      <c r="I143" s="72">
        <f t="shared" si="152"/>
        <v>0</v>
      </c>
      <c r="J143" s="72">
        <f t="shared" si="153"/>
        <v>0</v>
      </c>
      <c r="K143" s="72">
        <f t="shared" si="154"/>
        <v>0</v>
      </c>
      <c r="L143" s="72">
        <f t="shared" si="155"/>
        <v>0</v>
      </c>
      <c r="M143" s="72">
        <f t="shared" si="156"/>
        <v>0</v>
      </c>
      <c r="N143" s="72">
        <f t="shared" si="157"/>
        <v>0</v>
      </c>
      <c r="O143" s="72">
        <f t="shared" si="158"/>
        <v>0</v>
      </c>
      <c r="P143" s="72">
        <f t="shared" si="159"/>
        <v>0</v>
      </c>
      <c r="Q143" s="72">
        <f t="shared" si="160"/>
        <v>0</v>
      </c>
      <c r="R143" s="72">
        <f t="shared" si="161"/>
        <v>0</v>
      </c>
      <c r="S143" s="72">
        <f t="shared" si="162"/>
        <v>0</v>
      </c>
      <c r="T143" s="72">
        <f t="shared" si="163"/>
        <v>0</v>
      </c>
      <c r="U143" s="72">
        <f t="shared" si="164"/>
        <v>0</v>
      </c>
      <c r="V143" s="72">
        <f t="shared" si="165"/>
        <v>0</v>
      </c>
      <c r="W143" s="72">
        <f t="shared" si="166"/>
        <v>0</v>
      </c>
      <c r="X143" s="72">
        <f t="shared" si="167"/>
        <v>0</v>
      </c>
      <c r="Y143" s="72">
        <f t="shared" si="168"/>
        <v>0</v>
      </c>
      <c r="Z143" s="72">
        <f t="shared" si="169"/>
        <v>0</v>
      </c>
      <c r="AA143" s="72">
        <f t="shared" si="170"/>
        <v>0</v>
      </c>
      <c r="AB143" s="72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  <c r="JD143" s="73"/>
      <c r="JE143" s="73"/>
      <c r="JF143" s="73"/>
      <c r="JG143" s="73"/>
      <c r="JH143" s="73"/>
      <c r="JI143" s="73"/>
      <c r="JJ143" s="73"/>
      <c r="JK143" s="73"/>
      <c r="JL143" s="73"/>
      <c r="JM143" s="73"/>
      <c r="JN143" s="73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  <c r="OL143" s="73"/>
      <c r="OM143" s="73"/>
      <c r="ON143" s="73"/>
      <c r="OO143" s="73"/>
      <c r="OP143" s="73"/>
      <c r="OQ143" s="73"/>
      <c r="OR143" s="73"/>
      <c r="OS143" s="73"/>
      <c r="OT143" s="73"/>
      <c r="OU143" s="73"/>
      <c r="OV143" s="73"/>
      <c r="OW143" s="73"/>
      <c r="OX143" s="73"/>
      <c r="OY143" s="73"/>
      <c r="OZ143" s="73"/>
      <c r="PA143" s="73"/>
      <c r="PB143" s="73"/>
      <c r="PC143" s="73"/>
      <c r="PD143" s="73"/>
      <c r="PE143" s="73"/>
      <c r="PF143" s="73"/>
      <c r="PG143" s="73"/>
      <c r="PH143" s="73"/>
      <c r="PI143" s="73"/>
      <c r="PJ143" s="73"/>
      <c r="PK143" s="73"/>
      <c r="PL143" s="73"/>
      <c r="PM143" s="73"/>
      <c r="PN143" s="73"/>
      <c r="PO143" s="73"/>
      <c r="PP143" s="73"/>
      <c r="PQ143" s="73"/>
      <c r="PR143" s="73"/>
      <c r="PS143" s="73"/>
      <c r="PT143" s="73"/>
      <c r="PU143" s="73"/>
      <c r="PV143" s="73"/>
      <c r="PW143" s="73"/>
      <c r="PX143" s="73"/>
      <c r="PY143" s="73"/>
      <c r="PZ143" s="73"/>
      <c r="QA143" s="73"/>
      <c r="QB143" s="73"/>
      <c r="QC143" s="73"/>
      <c r="QD143" s="73"/>
      <c r="QE143" s="73"/>
      <c r="QF143" s="73"/>
      <c r="QG143" s="73"/>
      <c r="QH143" s="73"/>
      <c r="QI143" s="73"/>
      <c r="QJ143" s="73"/>
      <c r="QK143" s="73"/>
      <c r="QL143" s="73"/>
      <c r="QM143" s="73"/>
      <c r="QN143" s="73"/>
      <c r="QO143" s="73"/>
      <c r="QP143" s="73"/>
      <c r="QQ143" s="73"/>
      <c r="QR143" s="73"/>
      <c r="QS143" s="73"/>
      <c r="QT143" s="73"/>
      <c r="QU143" s="73"/>
      <c r="QV143" s="73"/>
      <c r="QW143" s="73"/>
      <c r="QX143" s="73"/>
      <c r="QY143" s="73"/>
      <c r="QZ143" s="73"/>
      <c r="RA143" s="73"/>
      <c r="RB143" s="73"/>
      <c r="RC143" s="73"/>
      <c r="RD143" s="73"/>
      <c r="RE143" s="73"/>
      <c r="RF143" s="73"/>
      <c r="RG143" s="73"/>
      <c r="RH143" s="73"/>
      <c r="RI143" s="73"/>
      <c r="RJ143" s="73"/>
      <c r="RK143" s="73"/>
      <c r="RL143" s="73"/>
      <c r="RM143" s="73"/>
      <c r="RN143" s="73"/>
      <c r="RO143" s="73"/>
      <c r="RP143" s="73"/>
      <c r="RQ143" s="73"/>
      <c r="RR143" s="73"/>
      <c r="RS143" s="73"/>
      <c r="RT143" s="73"/>
      <c r="RU143" s="73"/>
      <c r="RV143" s="73"/>
      <c r="RW143" s="73"/>
      <c r="RX143" s="73"/>
      <c r="RY143" s="73"/>
      <c r="RZ143" s="73"/>
      <c r="SA143" s="73"/>
      <c r="SB143" s="73"/>
      <c r="SC143" s="73"/>
      <c r="SD143" s="73"/>
      <c r="SE143" s="73"/>
      <c r="SF143" s="73"/>
      <c r="SG143" s="73"/>
      <c r="SH143" s="73"/>
      <c r="SI143" s="73"/>
      <c r="SJ143" s="73"/>
      <c r="SK143" s="73"/>
      <c r="SL143" s="73"/>
      <c r="SM143" s="73"/>
      <c r="SN143" s="73"/>
      <c r="SO143" s="73"/>
      <c r="SP143" s="73"/>
      <c r="SQ143" s="73"/>
      <c r="SR143" s="73"/>
      <c r="SS143" s="73"/>
      <c r="ST143" s="73"/>
      <c r="SU143" s="73"/>
      <c r="SV143" s="73"/>
      <c r="SW143" s="73"/>
      <c r="SX143" s="73"/>
      <c r="SY143" s="73"/>
    </row>
    <row r="144" spans="1:519">
      <c r="A144" s="71" t="s">
        <v>229</v>
      </c>
      <c r="B144" s="72">
        <f t="shared" si="145"/>
        <v>0</v>
      </c>
      <c r="C144" s="72">
        <f t="shared" si="146"/>
        <v>0</v>
      </c>
      <c r="D144" s="72">
        <f t="shared" si="147"/>
        <v>0</v>
      </c>
      <c r="E144" s="72">
        <f t="shared" si="148"/>
        <v>0</v>
      </c>
      <c r="F144" s="72">
        <f t="shared" si="149"/>
        <v>0</v>
      </c>
      <c r="G144" s="72">
        <f t="shared" si="150"/>
        <v>0</v>
      </c>
      <c r="H144" s="72">
        <f t="shared" si="151"/>
        <v>0</v>
      </c>
      <c r="I144" s="72">
        <f t="shared" si="152"/>
        <v>0</v>
      </c>
      <c r="J144" s="72">
        <f t="shared" si="153"/>
        <v>0</v>
      </c>
      <c r="K144" s="72">
        <f t="shared" si="154"/>
        <v>0</v>
      </c>
      <c r="L144" s="72">
        <f t="shared" si="155"/>
        <v>0</v>
      </c>
      <c r="M144" s="72">
        <f t="shared" si="156"/>
        <v>0</v>
      </c>
      <c r="N144" s="72">
        <f t="shared" si="157"/>
        <v>0</v>
      </c>
      <c r="O144" s="72">
        <f t="shared" si="158"/>
        <v>0</v>
      </c>
      <c r="P144" s="72">
        <f t="shared" si="159"/>
        <v>0</v>
      </c>
      <c r="Q144" s="72">
        <f t="shared" si="160"/>
        <v>0</v>
      </c>
      <c r="R144" s="72">
        <f t="shared" si="161"/>
        <v>0</v>
      </c>
      <c r="S144" s="72">
        <f t="shared" si="162"/>
        <v>0</v>
      </c>
      <c r="T144" s="72">
        <f t="shared" si="163"/>
        <v>0</v>
      </c>
      <c r="U144" s="72">
        <f t="shared" si="164"/>
        <v>0</v>
      </c>
      <c r="V144" s="72">
        <f t="shared" si="165"/>
        <v>0</v>
      </c>
      <c r="W144" s="72">
        <f t="shared" si="166"/>
        <v>0</v>
      </c>
      <c r="X144" s="72">
        <f t="shared" si="167"/>
        <v>0</v>
      </c>
      <c r="Y144" s="72">
        <f t="shared" si="168"/>
        <v>0</v>
      </c>
      <c r="Z144" s="72">
        <f t="shared" si="169"/>
        <v>0</v>
      </c>
      <c r="AA144" s="72">
        <f t="shared" si="170"/>
        <v>0</v>
      </c>
      <c r="AB144" s="72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  <c r="JD144" s="73"/>
      <c r="JE144" s="73"/>
      <c r="JF144" s="73"/>
      <c r="JG144" s="73"/>
      <c r="JH144" s="73"/>
      <c r="JI144" s="73"/>
      <c r="JJ144" s="73"/>
      <c r="JK144" s="73"/>
      <c r="JL144" s="73"/>
      <c r="JM144" s="73"/>
      <c r="JN144" s="73"/>
      <c r="JO144" s="73"/>
      <c r="JP144" s="73"/>
      <c r="JQ144" s="73"/>
      <c r="JR144" s="73"/>
      <c r="JS144" s="73"/>
      <c r="JT144" s="73"/>
      <c r="JU144" s="73"/>
      <c r="JV144" s="73"/>
      <c r="JW144" s="73"/>
      <c r="JX144" s="73"/>
      <c r="JY144" s="73"/>
      <c r="JZ144" s="73"/>
      <c r="KA144" s="73"/>
      <c r="KB144" s="73"/>
      <c r="KC144" s="73"/>
      <c r="KD144" s="73"/>
      <c r="KE144" s="73"/>
      <c r="KF144" s="73"/>
      <c r="KG144" s="73"/>
      <c r="KH144" s="73"/>
      <c r="KI144" s="73"/>
      <c r="KJ144" s="73"/>
      <c r="KK144" s="73"/>
      <c r="KL144" s="73"/>
      <c r="KM144" s="73"/>
      <c r="KN144" s="73"/>
      <c r="KO144" s="73"/>
      <c r="KP144" s="73"/>
      <c r="KQ144" s="73"/>
      <c r="KR144" s="73"/>
      <c r="KS144" s="73"/>
      <c r="KT144" s="73"/>
      <c r="KU144" s="73"/>
      <c r="KV144" s="73"/>
      <c r="KW144" s="73"/>
      <c r="KX144" s="73"/>
      <c r="KY144" s="73"/>
      <c r="KZ144" s="73"/>
      <c r="LA144" s="73"/>
      <c r="LB144" s="73"/>
      <c r="LC144" s="73"/>
      <c r="LD144" s="73"/>
      <c r="LE144" s="73"/>
      <c r="LF144" s="73"/>
      <c r="LG144" s="73"/>
      <c r="LH144" s="73"/>
      <c r="LI144" s="73"/>
      <c r="LJ144" s="73"/>
      <c r="LK144" s="73"/>
      <c r="LL144" s="73"/>
      <c r="LM144" s="73"/>
      <c r="LN144" s="73"/>
      <c r="LO144" s="73"/>
      <c r="LP144" s="73"/>
      <c r="LQ144" s="73"/>
      <c r="LR144" s="73"/>
      <c r="LS144" s="73"/>
      <c r="LT144" s="73"/>
      <c r="LU144" s="73"/>
      <c r="LV144" s="73"/>
      <c r="LW144" s="73"/>
      <c r="LX144" s="73"/>
      <c r="LY144" s="73"/>
      <c r="LZ144" s="73"/>
      <c r="MA144" s="73"/>
      <c r="MB144" s="73"/>
      <c r="MC144" s="73"/>
      <c r="MD144" s="73"/>
      <c r="ME144" s="73"/>
      <c r="MF144" s="73"/>
      <c r="MG144" s="73"/>
      <c r="MH144" s="73"/>
      <c r="MI144" s="73"/>
      <c r="MJ144" s="73"/>
      <c r="MK144" s="73"/>
      <c r="ML144" s="73"/>
      <c r="MM144" s="73"/>
      <c r="MN144" s="73"/>
      <c r="MO144" s="73"/>
      <c r="MP144" s="73"/>
      <c r="MQ144" s="73"/>
      <c r="MR144" s="73"/>
      <c r="MS144" s="73"/>
      <c r="MT144" s="73"/>
      <c r="MU144" s="73"/>
      <c r="MV144" s="73"/>
      <c r="MW144" s="73"/>
      <c r="MX144" s="73"/>
      <c r="MY144" s="73"/>
      <c r="MZ144" s="73"/>
      <c r="NA144" s="73"/>
      <c r="NB144" s="73"/>
      <c r="NC144" s="73"/>
      <c r="ND144" s="73"/>
      <c r="NE144" s="73"/>
      <c r="NF144" s="73"/>
      <c r="NG144" s="73"/>
      <c r="NH144" s="73"/>
      <c r="NI144" s="73"/>
      <c r="NJ144" s="73"/>
      <c r="NK144" s="73"/>
      <c r="NL144" s="73"/>
      <c r="NM144" s="73"/>
      <c r="NN144" s="73"/>
      <c r="NO144" s="73"/>
      <c r="NP144" s="73"/>
      <c r="NQ144" s="73"/>
      <c r="NR144" s="73"/>
      <c r="NS144" s="73"/>
      <c r="NT144" s="73"/>
      <c r="NU144" s="73"/>
      <c r="NV144" s="73"/>
      <c r="NW144" s="73"/>
      <c r="NX144" s="73"/>
      <c r="NY144" s="73"/>
      <c r="NZ144" s="73"/>
      <c r="OA144" s="73"/>
      <c r="OB144" s="73"/>
      <c r="OC144" s="73"/>
      <c r="OD144" s="73"/>
      <c r="OE144" s="73"/>
      <c r="OF144" s="73"/>
      <c r="OG144" s="73"/>
      <c r="OH144" s="73"/>
      <c r="OI144" s="73"/>
      <c r="OJ144" s="73"/>
      <c r="OK144" s="73"/>
      <c r="OL144" s="73"/>
      <c r="OM144" s="73"/>
      <c r="ON144" s="73"/>
      <c r="OO144" s="73"/>
      <c r="OP144" s="73"/>
      <c r="OQ144" s="73"/>
      <c r="OR144" s="73"/>
      <c r="OS144" s="73"/>
      <c r="OT144" s="73"/>
      <c r="OU144" s="73"/>
      <c r="OV144" s="73"/>
      <c r="OW144" s="73"/>
      <c r="OX144" s="73"/>
      <c r="OY144" s="73"/>
      <c r="OZ144" s="73"/>
      <c r="PA144" s="73"/>
      <c r="PB144" s="73"/>
      <c r="PC144" s="73"/>
      <c r="PD144" s="73"/>
      <c r="PE144" s="73"/>
      <c r="PF144" s="73"/>
      <c r="PG144" s="73"/>
      <c r="PH144" s="73"/>
      <c r="PI144" s="73"/>
      <c r="PJ144" s="73"/>
      <c r="PK144" s="73"/>
      <c r="PL144" s="73"/>
      <c r="PM144" s="73"/>
      <c r="PN144" s="73"/>
      <c r="PO144" s="73"/>
      <c r="PP144" s="73"/>
      <c r="PQ144" s="73"/>
      <c r="PR144" s="73"/>
      <c r="PS144" s="73"/>
      <c r="PT144" s="73"/>
      <c r="PU144" s="73"/>
      <c r="PV144" s="73"/>
      <c r="PW144" s="73"/>
      <c r="PX144" s="73"/>
      <c r="PY144" s="73"/>
      <c r="PZ144" s="73"/>
      <c r="QA144" s="73"/>
      <c r="QB144" s="73"/>
      <c r="QC144" s="73"/>
      <c r="QD144" s="73"/>
      <c r="QE144" s="73"/>
      <c r="QF144" s="73"/>
      <c r="QG144" s="73"/>
      <c r="QH144" s="73"/>
      <c r="QI144" s="73"/>
      <c r="QJ144" s="73"/>
      <c r="QK144" s="73"/>
      <c r="QL144" s="73"/>
      <c r="QM144" s="73"/>
      <c r="QN144" s="73"/>
      <c r="QO144" s="73"/>
      <c r="QP144" s="73"/>
      <c r="QQ144" s="73"/>
      <c r="QR144" s="73"/>
      <c r="QS144" s="73"/>
      <c r="QT144" s="73"/>
      <c r="QU144" s="73"/>
      <c r="QV144" s="73"/>
      <c r="QW144" s="73"/>
      <c r="QX144" s="73"/>
      <c r="QY144" s="73"/>
      <c r="QZ144" s="73"/>
      <c r="RA144" s="73"/>
      <c r="RB144" s="73"/>
      <c r="RC144" s="73"/>
      <c r="RD144" s="73"/>
      <c r="RE144" s="73"/>
      <c r="RF144" s="73"/>
      <c r="RG144" s="73"/>
      <c r="RH144" s="73"/>
      <c r="RI144" s="73"/>
      <c r="RJ144" s="73"/>
      <c r="RK144" s="73"/>
      <c r="RL144" s="73"/>
      <c r="RM144" s="73"/>
      <c r="RN144" s="73"/>
      <c r="RO144" s="73"/>
      <c r="RP144" s="73"/>
      <c r="RQ144" s="73"/>
      <c r="RR144" s="73"/>
      <c r="RS144" s="73"/>
      <c r="RT144" s="73"/>
      <c r="RU144" s="73"/>
      <c r="RV144" s="73"/>
      <c r="RW144" s="73"/>
      <c r="RX144" s="73"/>
      <c r="RY144" s="73"/>
      <c r="RZ144" s="73"/>
      <c r="SA144" s="73"/>
      <c r="SB144" s="73"/>
      <c r="SC144" s="73"/>
      <c r="SD144" s="73"/>
      <c r="SE144" s="73"/>
      <c r="SF144" s="73"/>
      <c r="SG144" s="73"/>
      <c r="SH144" s="73"/>
      <c r="SI144" s="73"/>
      <c r="SJ144" s="73"/>
      <c r="SK144" s="73"/>
      <c r="SL144" s="73"/>
      <c r="SM144" s="73"/>
      <c r="SN144" s="73"/>
      <c r="SO144" s="73"/>
      <c r="SP144" s="73"/>
      <c r="SQ144" s="73"/>
      <c r="SR144" s="73"/>
      <c r="SS144" s="73"/>
      <c r="ST144" s="73"/>
      <c r="SU144" s="73"/>
      <c r="SV144" s="73"/>
      <c r="SW144" s="73"/>
      <c r="SX144" s="73"/>
      <c r="SY144" s="73"/>
    </row>
    <row r="145" spans="1:519">
      <c r="A145" s="71" t="s">
        <v>230</v>
      </c>
      <c r="B145" s="72">
        <f t="shared" si="145"/>
        <v>0</v>
      </c>
      <c r="C145" s="72">
        <f t="shared" si="146"/>
        <v>0.81114342299999997</v>
      </c>
      <c r="D145" s="72">
        <f t="shared" si="147"/>
        <v>0</v>
      </c>
      <c r="E145" s="72">
        <f t="shared" si="148"/>
        <v>0.86610149999999997</v>
      </c>
      <c r="F145" s="72">
        <f t="shared" si="149"/>
        <v>0</v>
      </c>
      <c r="G145" s="72">
        <f t="shared" si="150"/>
        <v>0</v>
      </c>
      <c r="H145" s="72">
        <f t="shared" si="151"/>
        <v>0</v>
      </c>
      <c r="I145" s="72">
        <f t="shared" si="152"/>
        <v>0</v>
      </c>
      <c r="J145" s="72">
        <f t="shared" si="153"/>
        <v>0</v>
      </c>
      <c r="K145" s="72">
        <f t="shared" si="154"/>
        <v>0</v>
      </c>
      <c r="L145" s="72">
        <f t="shared" si="155"/>
        <v>0</v>
      </c>
      <c r="M145" s="72">
        <f t="shared" si="156"/>
        <v>0</v>
      </c>
      <c r="N145" s="72">
        <f t="shared" si="157"/>
        <v>0</v>
      </c>
      <c r="O145" s="72">
        <f t="shared" si="158"/>
        <v>0</v>
      </c>
      <c r="P145" s="72">
        <f t="shared" si="159"/>
        <v>0</v>
      </c>
      <c r="Q145" s="72">
        <f t="shared" si="160"/>
        <v>0</v>
      </c>
      <c r="R145" s="72">
        <f t="shared" si="161"/>
        <v>0</v>
      </c>
      <c r="S145" s="72">
        <f t="shared" si="162"/>
        <v>0</v>
      </c>
      <c r="T145" s="72">
        <f t="shared" si="163"/>
        <v>0</v>
      </c>
      <c r="U145" s="72">
        <f t="shared" si="164"/>
        <v>1.51961445E-3</v>
      </c>
      <c r="V145" s="72">
        <f t="shared" si="165"/>
        <v>0</v>
      </c>
      <c r="W145" s="72">
        <f t="shared" si="166"/>
        <v>0</v>
      </c>
      <c r="X145" s="72">
        <f t="shared" si="167"/>
        <v>0</v>
      </c>
      <c r="Y145" s="72">
        <f t="shared" si="168"/>
        <v>0</v>
      </c>
      <c r="Z145" s="72">
        <f t="shared" si="169"/>
        <v>0</v>
      </c>
      <c r="AA145" s="72">
        <f t="shared" si="170"/>
        <v>0</v>
      </c>
      <c r="AB145" s="72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>
        <v>811.14342299999998</v>
      </c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>
        <v>866.10149999999999</v>
      </c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>
        <v>1.5196144499999999</v>
      </c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J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X145" s="73"/>
      <c r="JY145" s="73"/>
      <c r="JZ145" s="73"/>
      <c r="KA145" s="73"/>
      <c r="KB145" s="73"/>
      <c r="KC145" s="73"/>
      <c r="KD145" s="73"/>
      <c r="KE145" s="73"/>
      <c r="KF145" s="73"/>
      <c r="KG145" s="73"/>
      <c r="KH145" s="73"/>
      <c r="KI145" s="73"/>
      <c r="KJ145" s="73"/>
      <c r="KK145" s="73"/>
      <c r="KL145" s="73"/>
      <c r="KM145" s="73"/>
      <c r="KN145" s="73"/>
      <c r="KO145" s="73"/>
      <c r="KP145" s="73"/>
      <c r="KQ145" s="73"/>
      <c r="KR145" s="73"/>
      <c r="KS145" s="73"/>
      <c r="KT145" s="73"/>
      <c r="KU145" s="73"/>
      <c r="KV145" s="73"/>
      <c r="KW145" s="73"/>
      <c r="KX145" s="73"/>
      <c r="KY145" s="73"/>
      <c r="KZ145" s="73"/>
      <c r="LA145" s="73"/>
      <c r="LB145" s="73"/>
      <c r="LC145" s="73"/>
      <c r="LD145" s="73"/>
      <c r="LE145" s="73"/>
      <c r="LF145" s="73"/>
      <c r="LG145" s="73"/>
      <c r="LH145" s="73"/>
      <c r="LI145" s="73"/>
      <c r="LJ145" s="73"/>
      <c r="LK145" s="73"/>
      <c r="LL145" s="73"/>
      <c r="LM145" s="73"/>
      <c r="LN145" s="73"/>
      <c r="LO145" s="73"/>
      <c r="LP145" s="73"/>
      <c r="LQ145" s="73"/>
      <c r="LR145" s="73"/>
      <c r="LS145" s="73"/>
      <c r="LT145" s="73"/>
      <c r="LU145" s="73"/>
      <c r="LV145" s="73"/>
      <c r="LW145" s="73"/>
      <c r="LX145" s="73"/>
      <c r="LY145" s="73"/>
      <c r="LZ145" s="73"/>
      <c r="MA145" s="73"/>
      <c r="MB145" s="73"/>
      <c r="MC145" s="73"/>
      <c r="MD145" s="73"/>
      <c r="ME145" s="73"/>
      <c r="MF145" s="73"/>
      <c r="MG145" s="73"/>
      <c r="MH145" s="73"/>
      <c r="MI145" s="73"/>
      <c r="MJ145" s="73"/>
      <c r="MK145" s="73"/>
      <c r="ML145" s="73"/>
      <c r="MM145" s="73"/>
      <c r="MN145" s="73"/>
      <c r="MO145" s="73"/>
      <c r="MP145" s="73"/>
      <c r="MQ145" s="73"/>
      <c r="MR145" s="73"/>
      <c r="MS145" s="73"/>
      <c r="MT145" s="73"/>
      <c r="MU145" s="73"/>
      <c r="MV145" s="73"/>
      <c r="MW145" s="73"/>
      <c r="MX145" s="73"/>
      <c r="MY145" s="73"/>
      <c r="MZ145" s="73"/>
      <c r="NA145" s="73"/>
      <c r="NB145" s="73"/>
      <c r="NC145" s="73"/>
      <c r="ND145" s="73"/>
      <c r="NE145" s="73"/>
      <c r="NF145" s="73"/>
      <c r="NG145" s="73"/>
      <c r="NH145" s="73"/>
      <c r="NI145" s="73"/>
      <c r="NJ145" s="73"/>
      <c r="NK145" s="73"/>
      <c r="NL145" s="73"/>
      <c r="NM145" s="73"/>
      <c r="NN145" s="73"/>
      <c r="NO145" s="73"/>
      <c r="NP145" s="73"/>
      <c r="NQ145" s="73"/>
      <c r="NR145" s="73"/>
      <c r="NS145" s="73"/>
      <c r="NT145" s="73"/>
      <c r="NU145" s="73"/>
      <c r="NV145" s="73"/>
      <c r="NW145" s="73"/>
      <c r="NX145" s="73"/>
      <c r="NY145" s="73"/>
      <c r="NZ145" s="73"/>
      <c r="OA145" s="73"/>
      <c r="OB145" s="73"/>
      <c r="OC145" s="73"/>
      <c r="OD145" s="73"/>
      <c r="OE145" s="73"/>
      <c r="OF145" s="73"/>
      <c r="OG145" s="73"/>
      <c r="OH145" s="73"/>
      <c r="OI145" s="73"/>
      <c r="OJ145" s="73"/>
      <c r="OK145" s="73"/>
      <c r="OL145" s="73"/>
      <c r="OM145" s="73"/>
      <c r="ON145" s="73"/>
      <c r="OO145" s="73"/>
      <c r="OP145" s="73"/>
      <c r="OQ145" s="73"/>
      <c r="OR145" s="73"/>
      <c r="OS145" s="73"/>
      <c r="OT145" s="73"/>
      <c r="OU145" s="73"/>
      <c r="OV145" s="73"/>
      <c r="OW145" s="73"/>
      <c r="OX145" s="73"/>
      <c r="OY145" s="73"/>
      <c r="OZ145" s="73"/>
      <c r="PA145" s="73"/>
      <c r="PB145" s="73"/>
      <c r="PC145" s="73"/>
      <c r="PD145" s="73"/>
      <c r="PE145" s="73"/>
      <c r="PF145" s="73"/>
      <c r="PG145" s="73"/>
      <c r="PH145" s="73"/>
      <c r="PI145" s="73"/>
      <c r="PJ145" s="73"/>
      <c r="PK145" s="73"/>
      <c r="PL145" s="73"/>
      <c r="PM145" s="73"/>
      <c r="PN145" s="73"/>
      <c r="PO145" s="73"/>
      <c r="PP145" s="73"/>
      <c r="PQ145" s="73"/>
      <c r="PR145" s="73"/>
      <c r="PS145" s="73"/>
      <c r="PT145" s="73"/>
      <c r="PU145" s="73"/>
      <c r="PV145" s="73"/>
      <c r="PW145" s="73"/>
      <c r="PX145" s="73"/>
      <c r="PY145" s="73"/>
      <c r="PZ145" s="73"/>
      <c r="QA145" s="73"/>
      <c r="QB145" s="73"/>
      <c r="QC145" s="73"/>
      <c r="QD145" s="73"/>
      <c r="QE145" s="73"/>
      <c r="QF145" s="73"/>
      <c r="QG145" s="73"/>
      <c r="QH145" s="73"/>
      <c r="QI145" s="73"/>
      <c r="QJ145" s="73"/>
      <c r="QK145" s="73"/>
      <c r="QL145" s="73"/>
      <c r="QM145" s="73"/>
      <c r="QN145" s="73"/>
      <c r="QO145" s="73"/>
      <c r="QP145" s="73"/>
      <c r="QQ145" s="73"/>
      <c r="QR145" s="73"/>
      <c r="QS145" s="73"/>
      <c r="QT145" s="73"/>
      <c r="QU145" s="73"/>
      <c r="QV145" s="73"/>
      <c r="QW145" s="73"/>
      <c r="QX145" s="73"/>
      <c r="QY145" s="73"/>
      <c r="QZ145" s="73"/>
      <c r="RA145" s="73"/>
      <c r="RB145" s="73"/>
      <c r="RC145" s="73"/>
      <c r="RD145" s="73"/>
      <c r="RE145" s="73"/>
      <c r="RF145" s="73"/>
      <c r="RG145" s="73"/>
      <c r="RH145" s="73"/>
      <c r="RI145" s="73"/>
      <c r="RJ145" s="73"/>
      <c r="RK145" s="73"/>
      <c r="RL145" s="73"/>
      <c r="RM145" s="73"/>
      <c r="RN145" s="73"/>
      <c r="RO145" s="73"/>
      <c r="RP145" s="73"/>
      <c r="RQ145" s="73"/>
      <c r="RR145" s="73"/>
      <c r="RS145" s="73"/>
      <c r="RT145" s="73"/>
      <c r="RU145" s="73"/>
      <c r="RV145" s="73"/>
      <c r="RW145" s="73"/>
      <c r="RX145" s="73"/>
      <c r="RY145" s="73"/>
      <c r="RZ145" s="73"/>
      <c r="SA145" s="73"/>
      <c r="SB145" s="73"/>
      <c r="SC145" s="73"/>
      <c r="SD145" s="73"/>
      <c r="SE145" s="73"/>
      <c r="SF145" s="73"/>
      <c r="SG145" s="73"/>
      <c r="SH145" s="73"/>
      <c r="SI145" s="73"/>
      <c r="SJ145" s="73"/>
      <c r="SK145" s="73"/>
      <c r="SL145" s="73"/>
      <c r="SM145" s="73"/>
      <c r="SN145" s="73"/>
      <c r="SO145" s="73"/>
      <c r="SP145" s="73"/>
      <c r="SQ145" s="73"/>
      <c r="SR145" s="73"/>
      <c r="SS145" s="73"/>
      <c r="ST145" s="73"/>
      <c r="SU145" s="73"/>
      <c r="SV145" s="73"/>
      <c r="SW145" s="73"/>
      <c r="SX145" s="73"/>
      <c r="SY145" s="73"/>
    </row>
    <row r="146" spans="1:519">
      <c r="A146" s="71" t="s">
        <v>231</v>
      </c>
      <c r="B146" s="72">
        <f t="shared" si="145"/>
        <v>3.1871747835000002</v>
      </c>
      <c r="C146" s="72">
        <f t="shared" si="146"/>
        <v>13.517561056499998</v>
      </c>
      <c r="D146" s="72">
        <f t="shared" si="147"/>
        <v>7.5315005392500005</v>
      </c>
      <c r="E146" s="72">
        <f t="shared" si="148"/>
        <v>8.6887302480000006</v>
      </c>
      <c r="F146" s="72">
        <f t="shared" si="149"/>
        <v>11.27263384215</v>
      </c>
      <c r="G146" s="72">
        <f t="shared" si="150"/>
        <v>13.932620516250001</v>
      </c>
      <c r="H146" s="72">
        <f t="shared" si="151"/>
        <v>23.748333846524996</v>
      </c>
      <c r="I146" s="72">
        <f t="shared" si="152"/>
        <v>23.162624833500001</v>
      </c>
      <c r="J146" s="72">
        <f t="shared" si="153"/>
        <v>30.953207825999996</v>
      </c>
      <c r="K146" s="72">
        <f t="shared" si="154"/>
        <v>20.370667911750001</v>
      </c>
      <c r="L146" s="72">
        <f t="shared" si="155"/>
        <v>30.832032352500001</v>
      </c>
      <c r="M146" s="72">
        <f t="shared" si="156"/>
        <v>50.841496570500006</v>
      </c>
      <c r="N146" s="72">
        <f t="shared" si="157"/>
        <v>32.654821695750002</v>
      </c>
      <c r="O146" s="72">
        <f t="shared" si="158"/>
        <v>57.894082348499985</v>
      </c>
      <c r="P146" s="72">
        <f t="shared" si="159"/>
        <v>51.371117637750004</v>
      </c>
      <c r="Q146" s="72">
        <f t="shared" si="160"/>
        <v>20.160126510750001</v>
      </c>
      <c r="R146" s="72">
        <f t="shared" si="161"/>
        <v>32.063727106125</v>
      </c>
      <c r="S146" s="72">
        <f t="shared" si="162"/>
        <v>37.800291339000005</v>
      </c>
      <c r="T146" s="72">
        <f t="shared" si="163"/>
        <v>4.4879804999999997E-3</v>
      </c>
      <c r="U146" s="72">
        <f t="shared" si="164"/>
        <v>0</v>
      </c>
      <c r="V146" s="72">
        <f t="shared" si="165"/>
        <v>0</v>
      </c>
      <c r="W146" s="72">
        <f t="shared" si="166"/>
        <v>2.7557775000000001E-5</v>
      </c>
      <c r="X146" s="72">
        <f t="shared" si="167"/>
        <v>1.1810475E-4</v>
      </c>
      <c r="Y146" s="72">
        <f t="shared" si="168"/>
        <v>1.1810474999999999E-4</v>
      </c>
      <c r="Z146" s="72">
        <f t="shared" si="169"/>
        <v>0</v>
      </c>
      <c r="AA146" s="72">
        <f t="shared" si="170"/>
        <v>0</v>
      </c>
      <c r="AB146" s="72"/>
      <c r="AD146" s="73">
        <v>656.819883</v>
      </c>
      <c r="AE146" s="73">
        <v>2225.2115947500001</v>
      </c>
      <c r="AF146" s="73"/>
      <c r="AG146" s="73">
        <v>305.14330575000002</v>
      </c>
      <c r="AH146" s="73"/>
      <c r="AI146" s="73"/>
      <c r="AJ146" s="73"/>
      <c r="AK146" s="73"/>
      <c r="AL146" s="73"/>
      <c r="AM146" s="73"/>
      <c r="AN146" s="73"/>
      <c r="AO146" s="73"/>
      <c r="AP146" s="73"/>
      <c r="AQ146" s="73">
        <v>2942.0680590000002</v>
      </c>
      <c r="AR146" s="73"/>
      <c r="AS146" s="73">
        <v>656.93798775000005</v>
      </c>
      <c r="AT146" s="73">
        <v>2460.1613107500002</v>
      </c>
      <c r="AU146" s="73">
        <v>958.77436050000006</v>
      </c>
      <c r="AV146" s="73">
        <v>2186.5519732500002</v>
      </c>
      <c r="AW146" s="73"/>
      <c r="AX146" s="73"/>
      <c r="AY146" s="73"/>
      <c r="AZ146" s="73"/>
      <c r="BA146" s="73">
        <v>4313.06736525</v>
      </c>
      <c r="BB146" s="73">
        <v>2508.072471</v>
      </c>
      <c r="BC146" s="73">
        <v>669.37835474999997</v>
      </c>
      <c r="BD146" s="73"/>
      <c r="BE146" s="73"/>
      <c r="BF146" s="73"/>
      <c r="BG146" s="73">
        <v>3539.7961987500003</v>
      </c>
      <c r="BH146" s="73"/>
      <c r="BI146" s="73">
        <v>814.25351475000002</v>
      </c>
      <c r="BJ146" s="73"/>
      <c r="BK146" s="73"/>
      <c r="BL146" s="73"/>
      <c r="BM146" s="73"/>
      <c r="BN146" s="73">
        <v>980.85994875000006</v>
      </c>
      <c r="BO146" s="73">
        <v>290.02589775000001</v>
      </c>
      <c r="BP146" s="73">
        <v>2031.4804365</v>
      </c>
      <c r="BQ146" s="73">
        <v>590.52374999999995</v>
      </c>
      <c r="BR146" s="73">
        <v>1122.1525980000001</v>
      </c>
      <c r="BS146" s="73">
        <v>1771.57125</v>
      </c>
      <c r="BT146" s="73">
        <v>1594.414125</v>
      </c>
      <c r="BU146" s="73"/>
      <c r="BV146" s="73"/>
      <c r="BW146" s="73"/>
      <c r="BX146" s="73">
        <v>307.70224200000001</v>
      </c>
      <c r="BY146" s="73"/>
      <c r="BZ146" s="73">
        <v>1891.6837807500001</v>
      </c>
      <c r="CA146" s="73">
        <v>1727.951229</v>
      </c>
      <c r="CB146" s="73">
        <v>2511.6549817499999</v>
      </c>
      <c r="CC146" s="73">
        <v>871.21937249999996</v>
      </c>
      <c r="CD146" s="73">
        <v>382.38381225000001</v>
      </c>
      <c r="CE146" s="73">
        <v>2029.3545510000001</v>
      </c>
      <c r="CF146" s="73"/>
      <c r="CG146" s="73">
        <v>1858.37824125</v>
      </c>
      <c r="CH146" s="73"/>
      <c r="CI146" s="73">
        <v>7.8736500000000011E-3</v>
      </c>
      <c r="CJ146" s="73"/>
      <c r="CK146" s="73"/>
      <c r="CL146" s="73">
        <v>693.55046025000001</v>
      </c>
      <c r="CM146" s="73">
        <v>462.06515024999999</v>
      </c>
      <c r="CN146" s="73">
        <v>1418.4774157500001</v>
      </c>
      <c r="CO146" s="73"/>
      <c r="CP146" s="73"/>
      <c r="CQ146" s="73">
        <v>3431.1004604999998</v>
      </c>
      <c r="CR146" s="73">
        <v>1673.18999325</v>
      </c>
      <c r="CS146" s="73"/>
      <c r="CT146" s="73"/>
      <c r="CU146" s="73">
        <v>411.3982125</v>
      </c>
      <c r="CV146" s="73">
        <v>4428.7312837500003</v>
      </c>
      <c r="CW146" s="73">
        <v>1414.10754</v>
      </c>
      <c r="CX146" s="73">
        <v>3207.5281687500001</v>
      </c>
      <c r="CY146" s="73"/>
      <c r="CZ146" s="73">
        <v>0.81492277499999999</v>
      </c>
      <c r="DA146" s="73">
        <v>3578.9282392499999</v>
      </c>
      <c r="DB146" s="73">
        <v>1382.0224162500001</v>
      </c>
      <c r="DC146" s="73">
        <v>950.70386925000003</v>
      </c>
      <c r="DD146" s="73">
        <v>3830.845671</v>
      </c>
      <c r="DE146" s="73">
        <v>1724.1325087499999</v>
      </c>
      <c r="DF146" s="73">
        <v>958.93183350000004</v>
      </c>
      <c r="DG146" s="73">
        <v>952.00302150000005</v>
      </c>
      <c r="DH146" s="73">
        <v>2149.46708175</v>
      </c>
      <c r="DI146" s="73">
        <v>5012.9561137500004</v>
      </c>
      <c r="DJ146" s="73">
        <v>2425.0054635000001</v>
      </c>
      <c r="DK146" s="73">
        <v>2125.84613175</v>
      </c>
      <c r="DL146" s="73">
        <v>2737.8649462500002</v>
      </c>
      <c r="DM146" s="73"/>
      <c r="DN146" s="73">
        <v>1409.6195594999999</v>
      </c>
      <c r="DO146" s="73">
        <v>3297.2877787500001</v>
      </c>
      <c r="DP146" s="73">
        <v>290.65578975</v>
      </c>
      <c r="DQ146" s="73">
        <v>536.86482524999997</v>
      </c>
      <c r="DR146" s="73"/>
      <c r="DS146" s="73">
        <v>2197.02392775</v>
      </c>
      <c r="DT146" s="73">
        <v>2931.9504187500002</v>
      </c>
      <c r="DU146" s="73">
        <v>5210.5059922500004</v>
      </c>
      <c r="DV146" s="73">
        <v>2208.36198375</v>
      </c>
      <c r="DW146" s="73">
        <v>4149.4922864999999</v>
      </c>
      <c r="DX146" s="73">
        <v>2370.9134880000001</v>
      </c>
      <c r="DY146" s="73"/>
      <c r="DZ146" s="73"/>
      <c r="EA146" s="73">
        <v>5386.3639650000005</v>
      </c>
      <c r="EB146" s="73">
        <v>866.0227635</v>
      </c>
      <c r="EC146" s="73">
        <v>3564.8344057499999</v>
      </c>
      <c r="ED146" s="73">
        <v>935.90140725000003</v>
      </c>
      <c r="EE146" s="73">
        <v>3180.4034445000002</v>
      </c>
      <c r="EF146" s="73">
        <v>5306.8401000000003</v>
      </c>
      <c r="EG146" s="73">
        <v>2984.0739817500003</v>
      </c>
      <c r="EH146" s="73">
        <v>1464.2233222499999</v>
      </c>
      <c r="EI146" s="73">
        <v>3495.7037587499999</v>
      </c>
      <c r="EJ146" s="73">
        <v>2177.5366440000003</v>
      </c>
      <c r="EK146" s="73"/>
      <c r="EL146" s="73"/>
      <c r="EM146" s="73">
        <v>1783.8541440000001</v>
      </c>
      <c r="EN146" s="73">
        <v>1299.11288175</v>
      </c>
      <c r="EO146" s="73"/>
      <c r="EP146" s="73">
        <v>2243.95088175</v>
      </c>
      <c r="EQ146" s="73">
        <v>1318.79700675</v>
      </c>
      <c r="ER146" s="73">
        <v>3290.4377032500001</v>
      </c>
      <c r="ES146" s="73">
        <v>3297.0515692499998</v>
      </c>
      <c r="ET146" s="73">
        <v>2282.3742937500001</v>
      </c>
      <c r="EU146" s="73">
        <v>7052.1920955000005</v>
      </c>
      <c r="EV146" s="73"/>
      <c r="EW146" s="73">
        <v>2196.7483499999998</v>
      </c>
      <c r="EX146" s="73">
        <v>2172.8911905</v>
      </c>
      <c r="EY146" s="73">
        <v>4517.8610017500005</v>
      </c>
      <c r="EZ146" s="73">
        <v>2196.5121405</v>
      </c>
      <c r="FA146" s="73"/>
      <c r="FB146" s="73"/>
      <c r="FC146" s="73">
        <v>4286.2969552499999</v>
      </c>
      <c r="FD146" s="73">
        <v>2196.7483499999998</v>
      </c>
      <c r="FE146" s="73">
        <v>3930.4079752500002</v>
      </c>
      <c r="FF146" s="73">
        <v>4520.1049920000005</v>
      </c>
      <c r="FG146" s="73">
        <v>3582.8256959999999</v>
      </c>
      <c r="FH146" s="73">
        <v>3197.0955825000001</v>
      </c>
      <c r="FI146" s="73">
        <v>4143.2327347500004</v>
      </c>
      <c r="FJ146" s="73">
        <v>3973.0044217499999</v>
      </c>
      <c r="FK146" s="73">
        <v>2386.5820515</v>
      </c>
      <c r="FL146" s="73">
        <v>2777.1150914999998</v>
      </c>
      <c r="FM146" s="73">
        <v>3813.5236410000002</v>
      </c>
      <c r="FN146" s="73">
        <v>8344.100587500001</v>
      </c>
      <c r="FO146" s="73">
        <v>3155.0502915000002</v>
      </c>
      <c r="FP146" s="73">
        <v>7880.0670247500002</v>
      </c>
      <c r="FQ146" s="73">
        <v>3068.79445575</v>
      </c>
      <c r="FR146" s="73">
        <v>3737.306709</v>
      </c>
      <c r="FS146" s="73">
        <v>2838.7657709999999</v>
      </c>
      <c r="FT146" s="73"/>
      <c r="FU146" s="73"/>
      <c r="FV146" s="73">
        <v>2727.5504647500002</v>
      </c>
      <c r="FW146" s="73">
        <v>2578.2266924999999</v>
      </c>
      <c r="FX146" s="73">
        <v>3004.8210494999998</v>
      </c>
      <c r="FY146" s="73">
        <v>1288.8771367500001</v>
      </c>
      <c r="FZ146" s="73">
        <v>4654.7444070000001</v>
      </c>
      <c r="GA146" s="73">
        <v>4175.6328045</v>
      </c>
      <c r="GB146" s="73">
        <v>3951.50935725</v>
      </c>
      <c r="GC146" s="73">
        <v>3697.3873035000001</v>
      </c>
      <c r="GD146" s="73">
        <v>4338.1449405000003</v>
      </c>
      <c r="GE146" s="73">
        <v>7627.5984374999998</v>
      </c>
      <c r="GF146" s="73">
        <v>10009.456298999999</v>
      </c>
      <c r="GG146" s="73">
        <v>1398.9507637500001</v>
      </c>
      <c r="GH146" s="73">
        <v>4788.7932982499997</v>
      </c>
      <c r="GI146" s="73">
        <v>6608.0394990000004</v>
      </c>
      <c r="GJ146" s="73">
        <v>2909.1955702499999</v>
      </c>
      <c r="GK146" s="73">
        <v>5326.5242250000001</v>
      </c>
      <c r="GL146" s="73">
        <v>2377.6060904999999</v>
      </c>
      <c r="GM146" s="73">
        <v>3333.0341497499999</v>
      </c>
      <c r="GN146" s="73">
        <v>7469.0231265000002</v>
      </c>
      <c r="GO146" s="73">
        <v>1707.7159485</v>
      </c>
      <c r="GP146" s="73">
        <v>10859.928603750001</v>
      </c>
      <c r="GQ146" s="73">
        <v>6050.5063424999998</v>
      </c>
      <c r="GR146" s="73">
        <v>10236.217419000001</v>
      </c>
      <c r="GS146" s="73">
        <v>3444.6825067499999</v>
      </c>
      <c r="GT146" s="73">
        <v>1147.2695415000001</v>
      </c>
      <c r="GU146" s="73">
        <v>4243.7792452499998</v>
      </c>
      <c r="GV146" s="73">
        <v>994.20578550000005</v>
      </c>
      <c r="GW146" s="73">
        <v>3430.2737272499999</v>
      </c>
      <c r="GX146" s="73">
        <v>315.1822095</v>
      </c>
      <c r="GY146" s="73">
        <v>3404.68436475</v>
      </c>
      <c r="GZ146" s="73">
        <v>1979.94739725</v>
      </c>
      <c r="HA146" s="73">
        <v>5264.4404947499997</v>
      </c>
      <c r="HB146" s="73">
        <v>4179.4908930000001</v>
      </c>
      <c r="HC146" s="73">
        <v>1124.63279775</v>
      </c>
      <c r="HD146" s="73"/>
      <c r="HE146" s="73"/>
      <c r="HF146" s="73">
        <v>579.38253525000005</v>
      </c>
      <c r="HG146" s="73">
        <v>1699.8422985</v>
      </c>
      <c r="HH146" s="73">
        <v>1398.9901319999999</v>
      </c>
      <c r="HI146" s="73">
        <v>3256.0692210000002</v>
      </c>
      <c r="HJ146" s="73"/>
      <c r="HK146" s="73">
        <v>1008.5358285</v>
      </c>
      <c r="HL146" s="73">
        <v>4115.3993819999996</v>
      </c>
      <c r="HM146" s="73">
        <v>2797.7834227500002</v>
      </c>
      <c r="HN146" s="73">
        <v>3453.3041535000002</v>
      </c>
      <c r="HO146" s="73">
        <v>1101.6417397499999</v>
      </c>
      <c r="HP146" s="73"/>
      <c r="HQ146" s="73"/>
      <c r="HR146" s="73">
        <v>3972.0202155000002</v>
      </c>
      <c r="HS146" s="73"/>
      <c r="HT146" s="73">
        <v>3768.99815025</v>
      </c>
      <c r="HU146" s="73">
        <v>2622.2010277499999</v>
      </c>
      <c r="HV146" s="73">
        <v>2355.5401863749998</v>
      </c>
      <c r="HW146" s="73">
        <v>7082.78122575</v>
      </c>
      <c r="HX146" s="73">
        <v>5814.0606330000001</v>
      </c>
      <c r="HY146" s="73">
        <v>1893.17977425</v>
      </c>
      <c r="HZ146" s="73">
        <v>9497.4722077499991</v>
      </c>
      <c r="IA146" s="73">
        <v>5706.0735232500001</v>
      </c>
      <c r="IB146" s="73">
        <v>4595.2196130000002</v>
      </c>
      <c r="IC146" s="73">
        <v>2637.3184357499999</v>
      </c>
      <c r="ID146" s="73">
        <v>865.47160799999995</v>
      </c>
      <c r="IE146" s="73">
        <v>3388.3859092500002</v>
      </c>
      <c r="IF146" s="73">
        <v>2450.594826</v>
      </c>
      <c r="IG146" s="73">
        <v>1634.0185845000001</v>
      </c>
      <c r="IH146" s="73"/>
      <c r="II146" s="73">
        <v>621.42782624999995</v>
      </c>
      <c r="IJ146" s="73">
        <v>2204.6613682500001</v>
      </c>
      <c r="IK146" s="73">
        <v>4199.6474369999996</v>
      </c>
      <c r="IL146" s="73"/>
      <c r="IM146" s="73"/>
      <c r="IN146" s="73"/>
      <c r="IO146" s="73"/>
      <c r="IP146" s="73"/>
      <c r="IQ146" s="73"/>
      <c r="IR146" s="73"/>
      <c r="IS146" s="73"/>
      <c r="IT146" s="73"/>
      <c r="IU146" s="73">
        <v>4.4879804999999999</v>
      </c>
      <c r="IV146" s="73"/>
      <c r="IW146" s="73"/>
      <c r="IX146" s="73"/>
      <c r="IY146" s="73"/>
      <c r="IZ146" s="73"/>
      <c r="JA146" s="73"/>
      <c r="JB146" s="73"/>
      <c r="JC146" s="73"/>
      <c r="JD146" s="73"/>
      <c r="JE146" s="73"/>
      <c r="JF146" s="73"/>
      <c r="JG146" s="73"/>
      <c r="JH146" s="73"/>
      <c r="JI146" s="73"/>
      <c r="JJ146" s="73"/>
      <c r="JK146" s="73"/>
      <c r="JL146" s="73"/>
      <c r="JM146" s="73"/>
      <c r="JN146" s="73"/>
      <c r="JO146" s="73"/>
      <c r="JP146" s="73"/>
      <c r="JQ146" s="73"/>
      <c r="JR146" s="73"/>
      <c r="JS146" s="73"/>
      <c r="JT146" s="73"/>
      <c r="JU146" s="73"/>
      <c r="JV146" s="73"/>
      <c r="JW146" s="73"/>
      <c r="JX146" s="73"/>
      <c r="JY146" s="73"/>
      <c r="JZ146" s="73"/>
      <c r="KA146" s="73">
        <v>2.7557775E-2</v>
      </c>
      <c r="KB146" s="73"/>
      <c r="KC146" s="73"/>
      <c r="KD146" s="73"/>
      <c r="KE146" s="73"/>
      <c r="KF146" s="73"/>
      <c r="KG146" s="73"/>
      <c r="KH146" s="73"/>
      <c r="KI146" s="73"/>
      <c r="KJ146" s="73"/>
      <c r="KK146" s="73"/>
      <c r="KL146" s="73">
        <v>7.8736500000000001E-2</v>
      </c>
      <c r="KM146" s="73"/>
      <c r="KN146" s="73"/>
      <c r="KO146" s="73"/>
      <c r="KP146" s="73">
        <v>3.936825E-2</v>
      </c>
      <c r="KQ146" s="73"/>
      <c r="KR146" s="73"/>
      <c r="KS146" s="73"/>
      <c r="KT146" s="73"/>
      <c r="KU146" s="73"/>
      <c r="KV146" s="73"/>
      <c r="KW146" s="73"/>
      <c r="KX146" s="73"/>
      <c r="KY146" s="73">
        <v>0.11810474999999999</v>
      </c>
      <c r="KZ146" s="73"/>
      <c r="LA146" s="73"/>
      <c r="LB146" s="73"/>
      <c r="LC146" s="73"/>
      <c r="LD146" s="73"/>
      <c r="LE146" s="73"/>
      <c r="LF146" s="73"/>
      <c r="LG146" s="73"/>
      <c r="LH146" s="73"/>
      <c r="LI146" s="73"/>
      <c r="LJ146" s="73"/>
      <c r="LK146" s="73"/>
      <c r="LL146" s="73"/>
      <c r="LM146" s="73"/>
      <c r="LN146" s="73"/>
      <c r="LO146" s="73"/>
      <c r="LP146" s="73"/>
      <c r="LQ146" s="73"/>
      <c r="LR146" s="73"/>
      <c r="LS146" s="73"/>
      <c r="LT146" s="73"/>
      <c r="LU146" s="73"/>
      <c r="LV146" s="73"/>
      <c r="LW146" s="73"/>
      <c r="LX146" s="73"/>
      <c r="LY146" s="73"/>
      <c r="LZ146" s="73"/>
      <c r="MA146" s="73"/>
      <c r="MB146" s="73"/>
      <c r="MC146" s="73"/>
      <c r="MD146" s="73"/>
      <c r="ME146" s="73"/>
      <c r="MF146" s="73"/>
      <c r="MG146" s="73"/>
      <c r="MH146" s="73"/>
      <c r="MI146" s="73"/>
      <c r="MJ146" s="73"/>
      <c r="MK146" s="73"/>
      <c r="ML146" s="73"/>
      <c r="MM146" s="73"/>
      <c r="MN146" s="73"/>
      <c r="MO146" s="73"/>
      <c r="MP146" s="73"/>
      <c r="MQ146" s="73"/>
      <c r="MR146" s="73"/>
      <c r="MS146" s="73"/>
      <c r="MT146" s="73"/>
      <c r="MU146" s="73"/>
      <c r="MV146" s="73"/>
      <c r="MW146" s="73"/>
      <c r="MX146" s="73"/>
      <c r="MY146" s="73"/>
      <c r="MZ146" s="73"/>
      <c r="NA146" s="73"/>
      <c r="NB146" s="73"/>
      <c r="NC146" s="73"/>
      <c r="ND146" s="73"/>
      <c r="NE146" s="73"/>
      <c r="NF146" s="73"/>
      <c r="NG146" s="73"/>
      <c r="NH146" s="73"/>
      <c r="NI146" s="73"/>
      <c r="NJ146" s="73"/>
      <c r="NK146" s="73"/>
      <c r="NL146" s="73"/>
      <c r="NM146" s="73"/>
      <c r="NN146" s="73"/>
      <c r="NO146" s="73"/>
      <c r="NP146" s="73"/>
      <c r="NQ146" s="73"/>
      <c r="NR146" s="73"/>
      <c r="NS146" s="73"/>
      <c r="NT146" s="73"/>
      <c r="NU146" s="73"/>
      <c r="NV146" s="73"/>
      <c r="NW146" s="73"/>
      <c r="NX146" s="73"/>
      <c r="NY146" s="73"/>
      <c r="NZ146" s="73"/>
      <c r="OA146" s="73"/>
      <c r="OB146" s="73"/>
      <c r="OC146" s="73"/>
      <c r="OD146" s="73"/>
      <c r="OE146" s="73"/>
      <c r="OF146" s="73"/>
      <c r="OG146" s="73"/>
      <c r="OH146" s="73"/>
      <c r="OI146" s="73"/>
      <c r="OJ146" s="73"/>
      <c r="OK146" s="73"/>
      <c r="OL146" s="73"/>
      <c r="OM146" s="73"/>
      <c r="ON146" s="73"/>
      <c r="OO146" s="73"/>
      <c r="OP146" s="73"/>
      <c r="OQ146" s="73"/>
      <c r="OR146" s="73"/>
      <c r="OS146" s="73"/>
      <c r="OT146" s="73"/>
      <c r="OU146" s="73"/>
      <c r="OV146" s="73"/>
      <c r="OW146" s="73"/>
      <c r="OX146" s="73"/>
      <c r="OY146" s="73"/>
      <c r="OZ146" s="73"/>
      <c r="PA146" s="73"/>
      <c r="PB146" s="73"/>
      <c r="PC146" s="73"/>
      <c r="PD146" s="73"/>
      <c r="PE146" s="73"/>
      <c r="PF146" s="73"/>
      <c r="PG146" s="73"/>
      <c r="PH146" s="73"/>
      <c r="PI146" s="73"/>
      <c r="PJ146" s="73"/>
      <c r="PK146" s="73"/>
      <c r="PL146" s="73"/>
      <c r="PM146" s="73"/>
      <c r="PN146" s="73"/>
      <c r="PO146" s="73"/>
      <c r="PP146" s="73"/>
      <c r="PQ146" s="73"/>
      <c r="PR146" s="73"/>
      <c r="PS146" s="73"/>
      <c r="PT146" s="73"/>
      <c r="PU146" s="73"/>
      <c r="PV146" s="73"/>
      <c r="PW146" s="73"/>
      <c r="PX146" s="73"/>
      <c r="PY146" s="73"/>
      <c r="PZ146" s="73"/>
      <c r="QA146" s="73"/>
      <c r="QB146" s="73"/>
      <c r="QC146" s="73"/>
      <c r="QD146" s="73"/>
      <c r="QE146" s="73"/>
      <c r="QF146" s="73"/>
      <c r="QG146" s="73"/>
      <c r="QH146" s="73"/>
      <c r="QI146" s="73"/>
      <c r="QJ146" s="73"/>
      <c r="QK146" s="73"/>
      <c r="QL146" s="73"/>
      <c r="QM146" s="73"/>
      <c r="QN146" s="73"/>
      <c r="QO146" s="73"/>
      <c r="QP146" s="73"/>
      <c r="QQ146" s="73"/>
      <c r="QR146" s="73"/>
      <c r="QS146" s="73"/>
      <c r="QT146" s="73"/>
      <c r="QU146" s="73"/>
      <c r="QV146" s="73"/>
      <c r="QW146" s="73"/>
      <c r="QX146" s="73"/>
      <c r="QY146" s="73"/>
      <c r="QZ146" s="73"/>
      <c r="RA146" s="73"/>
      <c r="RB146" s="73"/>
      <c r="RC146" s="73"/>
      <c r="RD146" s="73"/>
      <c r="RE146" s="73"/>
      <c r="RF146" s="73"/>
      <c r="RG146" s="73"/>
      <c r="RH146" s="73"/>
      <c r="RI146" s="73"/>
      <c r="RJ146" s="73"/>
      <c r="RK146" s="73"/>
      <c r="RL146" s="73"/>
      <c r="RM146" s="73"/>
      <c r="RN146" s="73"/>
      <c r="RO146" s="73"/>
      <c r="RP146" s="73"/>
      <c r="RQ146" s="73"/>
      <c r="RR146" s="73"/>
      <c r="RS146" s="73"/>
      <c r="RT146" s="73"/>
      <c r="RU146" s="73"/>
      <c r="RV146" s="73"/>
      <c r="RW146" s="73"/>
      <c r="RX146" s="73"/>
      <c r="RY146" s="73"/>
      <c r="RZ146" s="73"/>
      <c r="SA146" s="73"/>
      <c r="SB146" s="73"/>
      <c r="SC146" s="73"/>
      <c r="SD146" s="73"/>
      <c r="SE146" s="73"/>
      <c r="SF146" s="73"/>
      <c r="SG146" s="73"/>
      <c r="SH146" s="73"/>
      <c r="SI146" s="73"/>
      <c r="SJ146" s="73"/>
      <c r="SK146" s="73"/>
      <c r="SL146" s="73"/>
      <c r="SM146" s="73"/>
      <c r="SN146" s="73"/>
      <c r="SO146" s="73"/>
      <c r="SP146" s="73"/>
      <c r="SQ146" s="73"/>
      <c r="SR146" s="73"/>
      <c r="SS146" s="73"/>
      <c r="ST146" s="73"/>
      <c r="SU146" s="73"/>
      <c r="SV146" s="73"/>
      <c r="SW146" s="73"/>
      <c r="SX146" s="73"/>
      <c r="SY146" s="73"/>
    </row>
    <row r="147" spans="1:519">
      <c r="A147" s="71" t="s">
        <v>232</v>
      </c>
      <c r="B147" s="72">
        <f t="shared" si="145"/>
        <v>199.86338914267498</v>
      </c>
      <c r="C147" s="72">
        <f t="shared" si="146"/>
        <v>239.59592930722499</v>
      </c>
      <c r="D147" s="72">
        <f t="shared" si="147"/>
        <v>231.45916160834997</v>
      </c>
      <c r="E147" s="72">
        <f t="shared" si="148"/>
        <v>215.82583269209999</v>
      </c>
      <c r="F147" s="72">
        <f t="shared" si="149"/>
        <v>148.21004445749998</v>
      </c>
      <c r="G147" s="72">
        <f t="shared" si="150"/>
        <v>171.59379287760001</v>
      </c>
      <c r="H147" s="72">
        <f t="shared" si="151"/>
        <v>198.27213235132501</v>
      </c>
      <c r="I147" s="72">
        <f t="shared" si="152"/>
        <v>190.18550799247504</v>
      </c>
      <c r="J147" s="72">
        <f t="shared" si="153"/>
        <v>184.25581887239997</v>
      </c>
      <c r="K147" s="72">
        <f t="shared" si="154"/>
        <v>159.55956842872502</v>
      </c>
      <c r="L147" s="72">
        <f t="shared" si="155"/>
        <v>186.69144588975001</v>
      </c>
      <c r="M147" s="72">
        <f t="shared" si="156"/>
        <v>170.80661684520001</v>
      </c>
      <c r="N147" s="72">
        <f t="shared" si="157"/>
        <v>183.152425245525</v>
      </c>
      <c r="O147" s="72">
        <f t="shared" si="158"/>
        <v>170.425693595025</v>
      </c>
      <c r="P147" s="72">
        <f t="shared" si="159"/>
        <v>151.31547106987503</v>
      </c>
      <c r="Q147" s="72">
        <f t="shared" si="160"/>
        <v>142.08544313167502</v>
      </c>
      <c r="R147" s="72">
        <f t="shared" si="161"/>
        <v>125.221112343</v>
      </c>
      <c r="S147" s="72">
        <f t="shared" si="162"/>
        <v>107.75577010252499</v>
      </c>
      <c r="T147" s="72">
        <f t="shared" si="163"/>
        <v>61.126278662699988</v>
      </c>
      <c r="U147" s="72">
        <f t="shared" si="164"/>
        <v>20.874345302249999</v>
      </c>
      <c r="V147" s="72">
        <f t="shared" si="165"/>
        <v>70.119416030174989</v>
      </c>
      <c r="W147" s="72">
        <f t="shared" si="166"/>
        <v>72.410789905875006</v>
      </c>
      <c r="X147" s="72">
        <f t="shared" si="167"/>
        <v>80.249622625575</v>
      </c>
      <c r="Y147" s="72">
        <f t="shared" si="168"/>
        <v>115.362936418275</v>
      </c>
      <c r="Z147" s="72">
        <f t="shared" si="169"/>
        <v>0</v>
      </c>
      <c r="AA147" s="72">
        <f t="shared" si="170"/>
        <v>0</v>
      </c>
      <c r="AB147" s="72"/>
      <c r="AD147" s="73">
        <v>23395.295127825</v>
      </c>
      <c r="AE147" s="73">
        <v>16753.1587875</v>
      </c>
      <c r="AF147" s="73">
        <v>15721.82874225</v>
      </c>
      <c r="AG147" s="73">
        <v>26668.95801975</v>
      </c>
      <c r="AH147" s="73">
        <v>21421.504924875</v>
      </c>
      <c r="AI147" s="73">
        <v>14326.145543250001</v>
      </c>
      <c r="AJ147" s="73">
        <v>27066.183662250001</v>
      </c>
      <c r="AK147" s="73">
        <v>9573.2285312250006</v>
      </c>
      <c r="AL147" s="73">
        <v>7350.7609035000005</v>
      </c>
      <c r="AM147" s="73">
        <v>14136.46931475</v>
      </c>
      <c r="AN147" s="73">
        <v>10144.883078999999</v>
      </c>
      <c r="AO147" s="73">
        <v>13304.9725065</v>
      </c>
      <c r="AP147" s="73">
        <v>20981.781256499999</v>
      </c>
      <c r="AQ147" s="73">
        <v>7300.5742584000009</v>
      </c>
      <c r="AR147" s="73">
        <v>28916.8457265</v>
      </c>
      <c r="AS147" s="73">
        <v>20999.969388000001</v>
      </c>
      <c r="AT147" s="73">
        <v>10166.220670500001</v>
      </c>
      <c r="AU147" s="73">
        <v>20336.693112000001</v>
      </c>
      <c r="AV147" s="73">
        <v>26903.75026275</v>
      </c>
      <c r="AW147" s="73">
        <v>18693.974144250002</v>
      </c>
      <c r="AX147" s="73">
        <v>25645.54099275</v>
      </c>
      <c r="AY147" s="73">
        <v>21996.773477999999</v>
      </c>
      <c r="AZ147" s="73">
        <v>21213.305934750002</v>
      </c>
      <c r="BA147" s="73">
        <v>16440.500082824998</v>
      </c>
      <c r="BB147" s="73">
        <v>23501.742939</v>
      </c>
      <c r="BC147" s="73">
        <v>18326.27468925</v>
      </c>
      <c r="BD147" s="73">
        <v>17927.00189775</v>
      </c>
      <c r="BE147" s="73">
        <v>17476.589749499999</v>
      </c>
      <c r="BF147" s="73">
        <v>24201.7891605</v>
      </c>
      <c r="BG147" s="73">
        <v>11405.021393250001</v>
      </c>
      <c r="BH147" s="73">
        <v>26284.684531499999</v>
      </c>
      <c r="BI147" s="73">
        <v>12769.446201750001</v>
      </c>
      <c r="BJ147" s="73">
        <v>26937.21327525</v>
      </c>
      <c r="BK147" s="73">
        <v>16632.9596466</v>
      </c>
      <c r="BL147" s="73">
        <v>22154.561424</v>
      </c>
      <c r="BM147" s="73">
        <v>13841.876700000001</v>
      </c>
      <c r="BN147" s="73">
        <v>12491.85279735</v>
      </c>
      <c r="BO147" s="73">
        <v>13878.174226499999</v>
      </c>
      <c r="BP147" s="73">
        <v>21446.365974749999</v>
      </c>
      <c r="BQ147" s="73">
        <v>23192.58407175</v>
      </c>
      <c r="BR147" s="73">
        <v>21940.20130275</v>
      </c>
      <c r="BS147" s="73">
        <v>14432.479186500001</v>
      </c>
      <c r="BT147" s="73">
        <v>26552.467368000001</v>
      </c>
      <c r="BU147" s="73">
        <v>20468.931063749998</v>
      </c>
      <c r="BV147" s="73">
        <v>15309.328218750001</v>
      </c>
      <c r="BW147" s="73">
        <v>11742.64350525</v>
      </c>
      <c r="BX147" s="73">
        <v>16266.488481</v>
      </c>
      <c r="BY147" s="73">
        <v>18104.316495750001</v>
      </c>
      <c r="BZ147" s="73">
        <v>17494.187357250001</v>
      </c>
      <c r="CA147" s="73">
        <v>18897.350523749999</v>
      </c>
      <c r="CB147" s="73">
        <v>8922.7744942499994</v>
      </c>
      <c r="CC147" s="73">
        <v>23999.79066975</v>
      </c>
      <c r="CD147" s="73">
        <v>12497.017911749999</v>
      </c>
      <c r="CE147" s="73">
        <v>10584.193380750001</v>
      </c>
      <c r="CF147" s="73">
        <v>15605.338090499999</v>
      </c>
      <c r="CG147" s="73">
        <v>3624.4379362499999</v>
      </c>
      <c r="CH147" s="73">
        <v>8583.9319665000003</v>
      </c>
      <c r="CI147" s="73">
        <v>7927.5845024999999</v>
      </c>
      <c r="CJ147" s="73">
        <v>3182.1750157500001</v>
      </c>
      <c r="CK147" s="73">
        <v>16891.262608500001</v>
      </c>
      <c r="CL147" s="73">
        <v>6587.2924312499999</v>
      </c>
      <c r="CM147" s="73">
        <v>23992.901226000002</v>
      </c>
      <c r="CN147" s="73">
        <v>13162.380705</v>
      </c>
      <c r="CO147" s="73">
        <v>13761.91978425</v>
      </c>
      <c r="CP147" s="73">
        <v>10381.407525000001</v>
      </c>
      <c r="CQ147" s="73">
        <v>14454.879720750001</v>
      </c>
      <c r="CR147" s="73">
        <v>10703.0461275</v>
      </c>
      <c r="CS147" s="73">
        <v>14906.472916500001</v>
      </c>
      <c r="CT147" s="73">
        <v>12730.904685</v>
      </c>
      <c r="CU147" s="73">
        <v>17986.251113999999</v>
      </c>
      <c r="CV147" s="73">
        <v>18022.147084349999</v>
      </c>
      <c r="CW147" s="73">
        <v>14904.189558</v>
      </c>
      <c r="CX147" s="73">
        <v>13628.91808845</v>
      </c>
      <c r="CY147" s="73">
        <v>19983.835487249999</v>
      </c>
      <c r="CZ147" s="73">
        <v>20961.691638524997</v>
      </c>
      <c r="DA147" s="73">
        <v>17590.513591349998</v>
      </c>
      <c r="DB147" s="73">
        <v>16606.382141025002</v>
      </c>
      <c r="DC147" s="73">
        <v>11756.434203224999</v>
      </c>
      <c r="DD147" s="73">
        <v>21956.854072500002</v>
      </c>
      <c r="DE147" s="73">
        <v>17459.700770250001</v>
      </c>
      <c r="DF147" s="73">
        <v>13609.092237750001</v>
      </c>
      <c r="DG147" s="73">
        <v>17032.082838750001</v>
      </c>
      <c r="DH147" s="73">
        <v>16800.912474749999</v>
      </c>
      <c r="DI147" s="73">
        <v>10885.7148075</v>
      </c>
      <c r="DJ147" s="73">
        <v>11773.783791</v>
      </c>
      <c r="DK147" s="73">
        <v>20258.673114150002</v>
      </c>
      <c r="DL147" s="73">
        <v>8112.7333822500004</v>
      </c>
      <c r="DM147" s="73">
        <v>19466.890996499998</v>
      </c>
      <c r="DN147" s="73">
        <v>12023.457232500001</v>
      </c>
      <c r="DO147" s="73">
        <v>17327.817132749999</v>
      </c>
      <c r="DP147" s="73">
        <v>19999.559166300001</v>
      </c>
      <c r="DQ147" s="73">
        <v>19211.824104750001</v>
      </c>
      <c r="DR147" s="73">
        <v>11764.177938000001</v>
      </c>
      <c r="DS147" s="73">
        <v>13294.8942345</v>
      </c>
      <c r="DT147" s="73">
        <v>16666.863583499999</v>
      </c>
      <c r="DU147" s="73">
        <v>20284.833316275002</v>
      </c>
      <c r="DV147" s="73">
        <v>14260.912353</v>
      </c>
      <c r="DW147" s="73">
        <v>14044.741292250001</v>
      </c>
      <c r="DX147" s="73">
        <v>16113.1885155</v>
      </c>
      <c r="DY147" s="73">
        <v>16642.163943449999</v>
      </c>
      <c r="DZ147" s="73">
        <v>13725.256133025001</v>
      </c>
      <c r="EA147" s="73">
        <v>12758.423091750001</v>
      </c>
      <c r="EB147" s="73">
        <v>20284.057761749998</v>
      </c>
      <c r="EC147" s="73">
        <v>13373.985048750001</v>
      </c>
      <c r="ED147" s="73">
        <v>14411.8502235</v>
      </c>
      <c r="EE147" s="73">
        <v>14895.6072795</v>
      </c>
      <c r="EF147" s="73">
        <v>15782.176332675001</v>
      </c>
      <c r="EG147" s="73">
        <v>17963.456897250002</v>
      </c>
      <c r="EH147" s="73">
        <v>11062.4152608</v>
      </c>
      <c r="EI147" s="73">
        <v>9816.3944009999996</v>
      </c>
      <c r="EJ147" s="73">
        <v>16722.96333975</v>
      </c>
      <c r="EK147" s="73">
        <v>16872.838267499999</v>
      </c>
      <c r="EL147" s="73">
        <v>13166.04195225</v>
      </c>
      <c r="EM147" s="73">
        <v>11138.612508675002</v>
      </c>
      <c r="EN147" s="73">
        <v>19567.343023199999</v>
      </c>
      <c r="EO147" s="73">
        <v>15677.976448575</v>
      </c>
      <c r="EP147" s="73">
        <v>8679.3606044999997</v>
      </c>
      <c r="EQ147" s="73">
        <v>9753.5705476500007</v>
      </c>
      <c r="ER147" s="73">
        <v>14634.3438252</v>
      </c>
      <c r="ES147" s="73">
        <v>12467.708249625</v>
      </c>
      <c r="ET147" s="73">
        <v>14459.903109449999</v>
      </c>
      <c r="EU147" s="73">
        <v>16007.24855475</v>
      </c>
      <c r="EV147" s="73">
        <v>22004.281003274999</v>
      </c>
      <c r="EW147" s="73">
        <v>16103.27559015</v>
      </c>
      <c r="EX147" s="73">
        <v>12086.796809925001</v>
      </c>
      <c r="EY147" s="73">
        <v>12621.760148699999</v>
      </c>
      <c r="EZ147" s="73">
        <v>20581.681731749999</v>
      </c>
      <c r="FA147" s="73">
        <v>13286.351324249999</v>
      </c>
      <c r="FB147" s="73">
        <v>16765.008630749999</v>
      </c>
      <c r="FC147" s="73">
        <v>16764.260633999998</v>
      </c>
      <c r="FD147" s="73">
        <v>10711.51030125</v>
      </c>
      <c r="FE147" s="73">
        <v>15299.3680515</v>
      </c>
      <c r="FF147" s="73">
        <v>15092.33042475</v>
      </c>
      <c r="FG147" s="73">
        <v>10092.72014775</v>
      </c>
      <c r="FH147" s="73">
        <v>17402.341230000002</v>
      </c>
      <c r="FI147" s="73">
        <v>18771.057177750001</v>
      </c>
      <c r="FJ147" s="73">
        <v>14273.770023449999</v>
      </c>
      <c r="FK147" s="73">
        <v>13912.511214150001</v>
      </c>
      <c r="FL147" s="73">
        <v>15626.4394725</v>
      </c>
      <c r="FM147" s="73">
        <v>8981.944974</v>
      </c>
      <c r="FN147" s="73">
        <v>18092.616251849999</v>
      </c>
      <c r="FO147" s="73">
        <v>13455.111201525</v>
      </c>
      <c r="FP147" s="73">
        <v>11920.745468249999</v>
      </c>
      <c r="FQ147" s="73">
        <v>13185.029259224999</v>
      </c>
      <c r="FR147" s="73">
        <v>19446.06519225</v>
      </c>
      <c r="FS147" s="73">
        <v>18868.6510695</v>
      </c>
      <c r="FT147" s="73">
        <v>16276.29117525</v>
      </c>
      <c r="FU147" s="73">
        <v>25439.802518249999</v>
      </c>
      <c r="FV147" s="73">
        <v>14737.898069999999</v>
      </c>
      <c r="FW147" s="73">
        <v>11083.77647325</v>
      </c>
      <c r="FX147" s="73">
        <v>12864.323684250001</v>
      </c>
      <c r="FY147" s="73">
        <v>15247.205120250001</v>
      </c>
      <c r="FZ147" s="73">
        <v>14618.293389675002</v>
      </c>
      <c r="GA147" s="73">
        <v>13691.647457999999</v>
      </c>
      <c r="GB147" s="73">
        <v>11356.275626099999</v>
      </c>
      <c r="GC147" s="73">
        <v>9522.1954687500001</v>
      </c>
      <c r="GD147" s="73">
        <v>14187.529935</v>
      </c>
      <c r="GE147" s="73">
        <v>16536.43657125</v>
      </c>
      <c r="GF147" s="73">
        <v>20176.424966250001</v>
      </c>
      <c r="GG147" s="73">
        <v>14845.176551250001</v>
      </c>
      <c r="GH147" s="73">
        <v>13628.5795215</v>
      </c>
      <c r="GI147" s="73">
        <v>8125.3705904999997</v>
      </c>
      <c r="GJ147" s="73">
        <v>9575.6969205000005</v>
      </c>
      <c r="GK147" s="73">
        <v>9248.7042359999996</v>
      </c>
      <c r="GL147" s="73">
        <v>17047.042773749999</v>
      </c>
      <c r="GM147" s="73">
        <v>13839.620899275</v>
      </c>
      <c r="GN147" s="73">
        <v>17715.869973000001</v>
      </c>
      <c r="GO147" s="73">
        <v>15499.24065675</v>
      </c>
      <c r="GP147" s="73">
        <v>9621.5215635000004</v>
      </c>
      <c r="GQ147" s="73">
        <v>12564.711617625</v>
      </c>
      <c r="GR147" s="73">
        <v>19203.714245250001</v>
      </c>
      <c r="GS147" s="73">
        <v>18111.284675999999</v>
      </c>
      <c r="GT147" s="73">
        <v>16065.041145749999</v>
      </c>
      <c r="GU147" s="73">
        <v>13051.047294</v>
      </c>
      <c r="GV147" s="73">
        <v>14579.8739145</v>
      </c>
      <c r="GW147" s="73">
        <v>14478.540039</v>
      </c>
      <c r="GX147" s="73">
        <v>6191.0903632500003</v>
      </c>
      <c r="GY147" s="73">
        <v>11294.947766249999</v>
      </c>
      <c r="GZ147" s="73">
        <v>6661.0685317500001</v>
      </c>
      <c r="HA147" s="73">
        <v>9492.6299130000007</v>
      </c>
      <c r="HB147" s="73">
        <v>7602.406694325</v>
      </c>
      <c r="HC147" s="73">
        <v>4908.0121697250006</v>
      </c>
      <c r="HD147" s="73">
        <v>10355.936267249999</v>
      </c>
      <c r="HE147" s="73">
        <v>13090.21870275</v>
      </c>
      <c r="HF147" s="73">
        <v>7717.3186792499991</v>
      </c>
      <c r="HG147" s="73">
        <v>8247.8373426000016</v>
      </c>
      <c r="HH147" s="73">
        <v>15873.711450750001</v>
      </c>
      <c r="HI147" s="73">
        <v>17176.650926399998</v>
      </c>
      <c r="HJ147" s="73">
        <v>18325.428271875</v>
      </c>
      <c r="HK147" s="73">
        <v>11007.677646</v>
      </c>
      <c r="HL147" s="73">
        <v>11050.628406749998</v>
      </c>
      <c r="HM147" s="73">
        <v>16729.616574</v>
      </c>
      <c r="HN147" s="73">
        <v>11715.7549905</v>
      </c>
      <c r="HO147" s="73">
        <v>6848.9731890000003</v>
      </c>
      <c r="HP147" s="73">
        <v>10952.743189950001</v>
      </c>
      <c r="HQ147" s="73">
        <v>12114.508121100002</v>
      </c>
      <c r="HR147" s="73">
        <v>10148.85927225</v>
      </c>
      <c r="HS147" s="73">
        <v>11471.671840499999</v>
      </c>
      <c r="HT147" s="73">
        <v>10915.17013215</v>
      </c>
      <c r="HU147" s="73">
        <v>14086.9204353</v>
      </c>
      <c r="HV147" s="73">
        <v>13532.678464500001</v>
      </c>
      <c r="HW147" s="73">
        <v>2416.5019215000002</v>
      </c>
      <c r="HX147" s="73">
        <v>8240.1290392499996</v>
      </c>
      <c r="HY147" s="73">
        <v>12777.201746999999</v>
      </c>
      <c r="HZ147" s="73">
        <v>5137.7928345</v>
      </c>
      <c r="IA147" s="73">
        <v>7110.6145784999999</v>
      </c>
      <c r="IB147" s="73">
        <v>11100.665452499999</v>
      </c>
      <c r="IC147" s="73">
        <v>8883.8786632499996</v>
      </c>
      <c r="ID147" s="73">
        <v>9486.1459622250004</v>
      </c>
      <c r="IE147" s="73">
        <v>7336.3914922499998</v>
      </c>
      <c r="IF147" s="73">
        <v>9869.6990115000008</v>
      </c>
      <c r="IG147" s="73">
        <v>17168.76940275</v>
      </c>
      <c r="IH147" s="73">
        <v>12624.728514750001</v>
      </c>
      <c r="II147" s="73">
        <v>7438.8670469999997</v>
      </c>
      <c r="IJ147" s="73">
        <v>7154.1243684000001</v>
      </c>
      <c r="IK147" s="73">
        <v>4444.0927749000002</v>
      </c>
      <c r="IL147" s="73">
        <v>4944.2585175000004</v>
      </c>
      <c r="IM147" s="73">
        <v>4489.5788509499998</v>
      </c>
      <c r="IN147" s="73">
        <v>12477.806205749999</v>
      </c>
      <c r="IO147" s="73">
        <v>7662.3999704999997</v>
      </c>
      <c r="IP147" s="73">
        <v>5431.5587159999995</v>
      </c>
      <c r="IQ147" s="73">
        <v>2625.5866972499998</v>
      </c>
      <c r="IR147" s="73">
        <v>6582.0170857499998</v>
      </c>
      <c r="IS147" s="73">
        <v>4710.3323760000003</v>
      </c>
      <c r="IT147" s="73">
        <v>3344.8052564999998</v>
      </c>
      <c r="IU147" s="73">
        <v>4208.2297154999997</v>
      </c>
      <c r="IV147" s="73">
        <v>2717.2753514999999</v>
      </c>
      <c r="IW147" s="73">
        <v>1932.4299195000001</v>
      </c>
      <c r="IX147" s="73">
        <v>2867.0715427499999</v>
      </c>
      <c r="IY147" s="73">
        <v>2294.9327655000002</v>
      </c>
      <c r="IZ147" s="73">
        <v>555.01358849999997</v>
      </c>
      <c r="JA147" s="73">
        <v>2221.5503475</v>
      </c>
      <c r="JB147" s="73">
        <v>1395.4469895</v>
      </c>
      <c r="JC147" s="73">
        <v>1664.1746639999999</v>
      </c>
      <c r="JD147" s="73">
        <v>2908.6837829999999</v>
      </c>
      <c r="JE147" s="73">
        <v>1494.1431922500001</v>
      </c>
      <c r="JF147" s="73">
        <v>2247.8483385</v>
      </c>
      <c r="JG147" s="73">
        <v>433.995588</v>
      </c>
      <c r="JH147" s="73">
        <v>472.22215875000001</v>
      </c>
      <c r="JI147" s="73">
        <v>2319.2623440000002</v>
      </c>
      <c r="JJ147" s="73">
        <v>2228.0461087499998</v>
      </c>
      <c r="JK147" s="73">
        <v>1469.723066775</v>
      </c>
      <c r="JL147" s="73">
        <v>8227.755598275</v>
      </c>
      <c r="JM147" s="73">
        <v>2227.7114786249999</v>
      </c>
      <c r="JN147" s="73">
        <v>2046.87342225</v>
      </c>
      <c r="JO147" s="73">
        <v>2975.8460175</v>
      </c>
      <c r="JP147" s="73">
        <v>12376.275489</v>
      </c>
      <c r="JQ147" s="73">
        <v>13775.77740825</v>
      </c>
      <c r="JR147" s="73">
        <v>7733.8533442500002</v>
      </c>
      <c r="JS147" s="73">
        <v>12248.60425425</v>
      </c>
      <c r="JT147" s="73">
        <v>1874.5585920000001</v>
      </c>
      <c r="JU147" s="73">
        <v>2934.3912502500002</v>
      </c>
      <c r="JV147" s="73">
        <v>1910.6986455000001</v>
      </c>
      <c r="JW147" s="73">
        <v>2414.6909820000001</v>
      </c>
      <c r="JX147" s="73">
        <v>2002.741614</v>
      </c>
      <c r="JY147" s="73">
        <v>4212.5208547499997</v>
      </c>
      <c r="JZ147" s="73">
        <v>2134.5858832499998</v>
      </c>
      <c r="KA147" s="73">
        <v>7269.898518</v>
      </c>
      <c r="KB147" s="73">
        <v>12672.836516249999</v>
      </c>
      <c r="KC147" s="73">
        <v>8199.5403735</v>
      </c>
      <c r="KD147" s="73">
        <v>11579.42274075</v>
      </c>
      <c r="KE147" s="73">
        <v>6915.485847375</v>
      </c>
      <c r="KF147" s="73">
        <v>10222.635372750001</v>
      </c>
      <c r="KG147" s="73">
        <v>2875.7325577500001</v>
      </c>
      <c r="KH147" s="73">
        <v>1607.1694379999999</v>
      </c>
      <c r="KI147" s="73">
        <v>3096.8285865749999</v>
      </c>
      <c r="KJ147" s="73">
        <v>2328.5926192500001</v>
      </c>
      <c r="KK147" s="73">
        <v>2600.8634362500002</v>
      </c>
      <c r="KL147" s="73">
        <v>1084.6267820999999</v>
      </c>
      <c r="KM147" s="73">
        <v>2365.9530884999999</v>
      </c>
      <c r="KN147" s="73">
        <v>3626.1701392499999</v>
      </c>
      <c r="KO147" s="73">
        <v>15231.45782025</v>
      </c>
      <c r="KP147" s="73">
        <v>6452.7632473499998</v>
      </c>
      <c r="KQ147" s="73">
        <v>14964.438727799999</v>
      </c>
      <c r="KR147" s="73">
        <v>9018.3606052499999</v>
      </c>
      <c r="KS147" s="73">
        <v>17872.398134999999</v>
      </c>
      <c r="KT147" s="73">
        <v>12245.21858475</v>
      </c>
      <c r="KU147" s="73">
        <v>2242.4470145999999</v>
      </c>
      <c r="KV147" s="73">
        <v>11190.755755800001</v>
      </c>
      <c r="KW147" s="73">
        <v>8679.8448339749993</v>
      </c>
      <c r="KX147" s="73">
        <v>11115.3734307</v>
      </c>
      <c r="KY147" s="73">
        <v>12156.018003900001</v>
      </c>
      <c r="KZ147" s="73">
        <v>16653.218548050001</v>
      </c>
      <c r="LA147" s="73">
        <v>17551.979948249998</v>
      </c>
      <c r="LB147" s="73">
        <v>12148.006565025</v>
      </c>
      <c r="LC147" s="73">
        <v>3850.0219455749998</v>
      </c>
      <c r="LD147" s="73">
        <v>7530.0517876499998</v>
      </c>
      <c r="LE147" s="73"/>
      <c r="LF147" s="73"/>
      <c r="LG147" s="73"/>
      <c r="LH147" s="73"/>
      <c r="LI147" s="73"/>
      <c r="LJ147" s="73"/>
      <c r="LK147" s="73"/>
      <c r="LL147" s="73"/>
      <c r="LM147" s="73"/>
      <c r="LN147" s="73"/>
      <c r="LO147" s="73"/>
      <c r="LP147" s="73"/>
      <c r="LQ147" s="73"/>
      <c r="LR147" s="73"/>
      <c r="LS147" s="73"/>
      <c r="LT147" s="73"/>
      <c r="LU147" s="73"/>
      <c r="LV147" s="73"/>
      <c r="LW147" s="73"/>
      <c r="LX147" s="73"/>
      <c r="LY147" s="73"/>
      <c r="LZ147" s="73"/>
      <c r="MA147" s="73"/>
      <c r="MB147" s="73"/>
      <c r="MC147" s="73"/>
      <c r="MD147" s="73"/>
      <c r="ME147" s="73"/>
      <c r="MF147" s="73"/>
      <c r="MG147" s="73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  <c r="OL147" s="73"/>
      <c r="OM147" s="73"/>
      <c r="ON147" s="73"/>
      <c r="OO147" s="73"/>
      <c r="OP147" s="73"/>
      <c r="OQ147" s="73"/>
      <c r="OR147" s="73"/>
      <c r="OS147" s="73"/>
      <c r="OT147" s="73"/>
      <c r="OU147" s="73"/>
      <c r="OV147" s="73"/>
      <c r="OW147" s="73"/>
      <c r="OX147" s="73"/>
      <c r="OY147" s="73"/>
      <c r="OZ147" s="73"/>
      <c r="PA147" s="73"/>
      <c r="PB147" s="73"/>
      <c r="PC147" s="73"/>
      <c r="PD147" s="73"/>
      <c r="PE147" s="73"/>
      <c r="PF147" s="73"/>
      <c r="PG147" s="73"/>
      <c r="PH147" s="73"/>
      <c r="PI147" s="73"/>
      <c r="PJ147" s="73"/>
      <c r="PK147" s="73"/>
      <c r="PL147" s="73"/>
      <c r="PM147" s="73"/>
      <c r="PN147" s="73"/>
      <c r="PO147" s="73"/>
      <c r="PP147" s="73"/>
      <c r="PQ147" s="73"/>
      <c r="PR147" s="73"/>
      <c r="PS147" s="73"/>
      <c r="PT147" s="73"/>
      <c r="PU147" s="73"/>
      <c r="PV147" s="73"/>
      <c r="PW147" s="73"/>
      <c r="PX147" s="73"/>
      <c r="PY147" s="73"/>
      <c r="PZ147" s="73"/>
      <c r="QA147" s="73"/>
      <c r="QB147" s="73"/>
      <c r="QC147" s="73"/>
      <c r="QD147" s="73"/>
      <c r="QE147" s="73"/>
      <c r="QF147" s="73"/>
      <c r="QG147" s="73"/>
      <c r="QH147" s="73"/>
      <c r="QI147" s="73"/>
      <c r="QJ147" s="73"/>
      <c r="QK147" s="73"/>
      <c r="QL147" s="73"/>
      <c r="QM147" s="73"/>
      <c r="QN147" s="73"/>
      <c r="QO147" s="73"/>
      <c r="QP147" s="73"/>
      <c r="QQ147" s="73"/>
      <c r="QR147" s="73"/>
      <c r="QS147" s="73"/>
      <c r="QT147" s="73"/>
      <c r="QU147" s="73"/>
      <c r="QV147" s="73"/>
      <c r="QW147" s="73"/>
      <c r="QX147" s="73"/>
      <c r="QY147" s="73"/>
      <c r="QZ147" s="73"/>
      <c r="RA147" s="73"/>
      <c r="RB147" s="73"/>
      <c r="RC147" s="73"/>
      <c r="RD147" s="73"/>
      <c r="RE147" s="73"/>
      <c r="RF147" s="73"/>
      <c r="RG147" s="73"/>
      <c r="RH147" s="73"/>
      <c r="RI147" s="73"/>
      <c r="RJ147" s="73"/>
      <c r="RK147" s="73"/>
      <c r="RL147" s="73"/>
      <c r="RM147" s="73"/>
      <c r="RN147" s="73"/>
      <c r="RO147" s="73"/>
      <c r="RP147" s="73"/>
      <c r="RQ147" s="73"/>
      <c r="RR147" s="73"/>
      <c r="RS147" s="73"/>
      <c r="RT147" s="73"/>
      <c r="RU147" s="73"/>
      <c r="RV147" s="73"/>
      <c r="RW147" s="73"/>
      <c r="RX147" s="73"/>
      <c r="RY147" s="73"/>
      <c r="RZ147" s="73"/>
      <c r="SA147" s="73"/>
      <c r="SB147" s="73"/>
      <c r="SC147" s="73"/>
      <c r="SD147" s="73"/>
      <c r="SE147" s="73"/>
      <c r="SF147" s="73"/>
      <c r="SG147" s="73"/>
      <c r="SH147" s="73"/>
      <c r="SI147" s="73"/>
      <c r="SJ147" s="73"/>
      <c r="SK147" s="73"/>
      <c r="SL147" s="73"/>
      <c r="SM147" s="73"/>
      <c r="SN147" s="73"/>
      <c r="SO147" s="73"/>
      <c r="SP147" s="73"/>
      <c r="SQ147" s="73"/>
      <c r="SR147" s="73"/>
      <c r="SS147" s="73"/>
      <c r="ST147" s="73"/>
      <c r="SU147" s="73"/>
      <c r="SV147" s="73"/>
      <c r="SW147" s="73"/>
      <c r="SX147" s="73"/>
      <c r="SY147" s="73"/>
    </row>
    <row r="148" spans="1:519">
      <c r="A148" s="71" t="s">
        <v>233</v>
      </c>
      <c r="B148" s="72">
        <f t="shared" si="145"/>
        <v>1.6140982500000001E-2</v>
      </c>
      <c r="C148" s="72">
        <f t="shared" si="146"/>
        <v>4.6828139692499997</v>
      </c>
      <c r="D148" s="72">
        <f t="shared" si="147"/>
        <v>6.8809402080000002</v>
      </c>
      <c r="E148" s="72">
        <f t="shared" si="148"/>
        <v>2.3620950000000003E-3</v>
      </c>
      <c r="F148" s="72">
        <f t="shared" si="149"/>
        <v>5.6611543500000002E-3</v>
      </c>
      <c r="G148" s="72">
        <f t="shared" si="150"/>
        <v>1.4662822817250003</v>
      </c>
      <c r="H148" s="72">
        <f t="shared" si="151"/>
        <v>7.2036023849999992E-2</v>
      </c>
      <c r="I148" s="72">
        <f t="shared" si="152"/>
        <v>0.48667424332500009</v>
      </c>
      <c r="J148" s="72">
        <f t="shared" si="153"/>
        <v>7.8736500000000004E-6</v>
      </c>
      <c r="K148" s="72">
        <f t="shared" si="154"/>
        <v>1.3495436100000003E-2</v>
      </c>
      <c r="L148" s="72">
        <f t="shared" si="155"/>
        <v>1.4641052175E-2</v>
      </c>
      <c r="M148" s="72">
        <f t="shared" si="156"/>
        <v>5.6690280000000004E-4</v>
      </c>
      <c r="N148" s="72">
        <f t="shared" si="157"/>
        <v>7.9523864999999998E-4</v>
      </c>
      <c r="O148" s="72">
        <f t="shared" si="158"/>
        <v>0</v>
      </c>
      <c r="P148" s="72">
        <f t="shared" si="159"/>
        <v>3.1967018999999999E-2</v>
      </c>
      <c r="Q148" s="72">
        <f t="shared" si="160"/>
        <v>8.9405295750000002E-2</v>
      </c>
      <c r="R148" s="72">
        <f t="shared" si="161"/>
        <v>2.169190575E-3</v>
      </c>
      <c r="S148" s="72">
        <f t="shared" si="162"/>
        <v>2.8738822499999998E-3</v>
      </c>
      <c r="T148" s="72">
        <f t="shared" si="163"/>
        <v>3.1100917500000006E-3</v>
      </c>
      <c r="U148" s="72">
        <f t="shared" si="164"/>
        <v>8.5665311999999997E-3</v>
      </c>
      <c r="V148" s="72">
        <f t="shared" si="165"/>
        <v>0.14122572322499999</v>
      </c>
      <c r="W148" s="72">
        <f t="shared" si="166"/>
        <v>5.6769016499999998E-2</v>
      </c>
      <c r="X148" s="72">
        <f t="shared" si="167"/>
        <v>2.0505346694999997</v>
      </c>
      <c r="Y148" s="72">
        <f t="shared" si="168"/>
        <v>0.33258297599999997</v>
      </c>
      <c r="Z148" s="72">
        <f t="shared" si="169"/>
        <v>0</v>
      </c>
      <c r="AA148" s="72">
        <f t="shared" si="170"/>
        <v>0</v>
      </c>
      <c r="AB148" s="72"/>
      <c r="AD148" s="73"/>
      <c r="AE148" s="73"/>
      <c r="AF148" s="73"/>
      <c r="AG148" s="73"/>
      <c r="AH148" s="73">
        <v>6.4563930000000003</v>
      </c>
      <c r="AI148" s="73">
        <v>3.2281965000000001</v>
      </c>
      <c r="AJ148" s="73"/>
      <c r="AK148" s="73"/>
      <c r="AL148" s="73">
        <v>3.2281965000000001</v>
      </c>
      <c r="AM148" s="73">
        <v>3.2281965000000001</v>
      </c>
      <c r="AN148" s="73"/>
      <c r="AO148" s="73"/>
      <c r="AP148" s="73">
        <v>3.2281965000000001</v>
      </c>
      <c r="AQ148" s="73">
        <v>3.2281965000000001</v>
      </c>
      <c r="AR148" s="73">
        <v>9.6845894999999995</v>
      </c>
      <c r="AS148" s="73">
        <v>9.2515387499999999</v>
      </c>
      <c r="AT148" s="73">
        <v>3.11009175</v>
      </c>
      <c r="AU148" s="73">
        <v>12.3616305</v>
      </c>
      <c r="AV148" s="73"/>
      <c r="AW148" s="73"/>
      <c r="AX148" s="73">
        <v>235.77644925000001</v>
      </c>
      <c r="AY148" s="73">
        <v>4406.1732764999997</v>
      </c>
      <c r="AZ148" s="73"/>
      <c r="BA148" s="73"/>
      <c r="BB148" s="73"/>
      <c r="BC148" s="73"/>
      <c r="BD148" s="73">
        <v>7.9917547500000001</v>
      </c>
      <c r="BE148" s="73">
        <v>47.556846</v>
      </c>
      <c r="BF148" s="73">
        <v>41.966554500000001</v>
      </c>
      <c r="BG148" s="73"/>
      <c r="BH148" s="73">
        <v>3595.1479582500001</v>
      </c>
      <c r="BI148" s="73">
        <v>3188.2770945000002</v>
      </c>
      <c r="BJ148" s="73"/>
      <c r="BK148" s="73"/>
      <c r="BL148" s="73"/>
      <c r="BM148" s="73"/>
      <c r="BN148" s="73"/>
      <c r="BO148" s="73">
        <v>3.936825E-2</v>
      </c>
      <c r="BP148" s="73"/>
      <c r="BQ148" s="73"/>
      <c r="BR148" s="73"/>
      <c r="BS148" s="73"/>
      <c r="BT148" s="73">
        <v>2.3227267500000002</v>
      </c>
      <c r="BU148" s="73"/>
      <c r="BV148" s="73"/>
      <c r="BW148" s="73"/>
      <c r="BX148" s="73"/>
      <c r="BY148" s="73"/>
      <c r="BZ148" s="73"/>
      <c r="CA148" s="73"/>
      <c r="CB148" s="73"/>
      <c r="CC148" s="73">
        <v>4.9603995000000003</v>
      </c>
      <c r="CD148" s="73"/>
      <c r="CE148" s="73"/>
      <c r="CF148" s="73"/>
      <c r="CG148" s="73">
        <v>0.70075485000000004</v>
      </c>
      <c r="CH148" s="73"/>
      <c r="CI148" s="73"/>
      <c r="CJ148" s="73"/>
      <c r="CK148" s="73"/>
      <c r="CL148" s="73"/>
      <c r="CM148" s="73">
        <v>323.60701499999999</v>
      </c>
      <c r="CN148" s="73"/>
      <c r="CO148" s="73">
        <v>846.96853050000004</v>
      </c>
      <c r="CP148" s="73">
        <v>0.79917547500000008</v>
      </c>
      <c r="CQ148" s="73">
        <v>285.81349499999999</v>
      </c>
      <c r="CR148" s="73"/>
      <c r="CS148" s="73"/>
      <c r="CT148" s="73"/>
      <c r="CU148" s="73"/>
      <c r="CV148" s="73">
        <v>9.0940657500000004</v>
      </c>
      <c r="CW148" s="73"/>
      <c r="CX148" s="73">
        <v>2.0983277249999999</v>
      </c>
      <c r="CY148" s="73">
        <v>16.841737349999999</v>
      </c>
      <c r="CZ148" s="73">
        <v>1.6219719000000001</v>
      </c>
      <c r="DA148" s="73">
        <v>5.7005226000000002</v>
      </c>
      <c r="DB148" s="73"/>
      <c r="DC148" s="73">
        <v>0.32281964999999996</v>
      </c>
      <c r="DD148" s="73"/>
      <c r="DE148" s="73">
        <v>2.7557775E-2</v>
      </c>
      <c r="DF148" s="73"/>
      <c r="DG148" s="73">
        <v>6.2083730249999993</v>
      </c>
      <c r="DH148" s="73">
        <v>27.451480725</v>
      </c>
      <c r="DI148" s="73">
        <v>11.763233100000001</v>
      </c>
      <c r="DJ148" s="73"/>
      <c r="DK148" s="73">
        <v>7.1768319750000007</v>
      </c>
      <c r="DL148" s="73">
        <v>472.41899999999998</v>
      </c>
      <c r="DM148" s="73">
        <v>2.4093369</v>
      </c>
      <c r="DN148" s="73">
        <v>4.6493903249999997</v>
      </c>
      <c r="DO148" s="73"/>
      <c r="DP148" s="73"/>
      <c r="DQ148" s="73"/>
      <c r="DR148" s="73"/>
      <c r="DS148" s="73"/>
      <c r="DT148" s="73"/>
      <c r="DU148" s="73">
        <v>1.9684125E-2</v>
      </c>
      <c r="DV148" s="73"/>
      <c r="DW148" s="73"/>
      <c r="DX148" s="73"/>
      <c r="DY148" s="73"/>
      <c r="DZ148" s="73"/>
      <c r="EA148" s="73"/>
      <c r="EB148" s="73"/>
      <c r="EC148" s="73"/>
      <c r="ED148" s="73">
        <v>7.8736500000000011E-3</v>
      </c>
      <c r="EE148" s="73"/>
      <c r="EF148" s="73"/>
      <c r="EG148" s="73"/>
      <c r="EH148" s="73">
        <v>6.5075717250000009</v>
      </c>
      <c r="EI148" s="73">
        <v>5.2359772500000004</v>
      </c>
      <c r="EJ148" s="73"/>
      <c r="EK148" s="73"/>
      <c r="EL148" s="73"/>
      <c r="EM148" s="73"/>
      <c r="EN148" s="73">
        <v>0.122041575</v>
      </c>
      <c r="EO148" s="73"/>
      <c r="EP148" s="73">
        <v>1.62984555</v>
      </c>
      <c r="EQ148" s="73"/>
      <c r="ER148" s="73"/>
      <c r="ES148" s="73"/>
      <c r="ET148" s="73"/>
      <c r="EU148" s="73"/>
      <c r="EV148" s="73"/>
      <c r="EW148" s="73"/>
      <c r="EX148" s="73"/>
      <c r="EY148" s="73">
        <v>0.10235745</v>
      </c>
      <c r="EZ148" s="73"/>
      <c r="FA148" s="73"/>
      <c r="FB148" s="73">
        <v>1.6062246</v>
      </c>
      <c r="FC148" s="73">
        <v>1.9684125E-2</v>
      </c>
      <c r="FD148" s="73"/>
      <c r="FE148" s="73">
        <v>12.912786000000001</v>
      </c>
      <c r="FF148" s="73"/>
      <c r="FG148" s="73">
        <v>0.56690280000000004</v>
      </c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>
        <v>0.79523864999999994</v>
      </c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>
        <v>20.510858250000002</v>
      </c>
      <c r="GS148" s="73">
        <v>11.45616075</v>
      </c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>
        <v>11.77110675</v>
      </c>
      <c r="HH148" s="73">
        <v>38.817094500000003</v>
      </c>
      <c r="HI148" s="73">
        <v>38.817094500000003</v>
      </c>
      <c r="HJ148" s="73"/>
      <c r="HK148" s="73"/>
      <c r="HL148" s="73"/>
      <c r="HM148" s="73"/>
      <c r="HN148" s="73"/>
      <c r="HO148" s="73"/>
      <c r="HP148" s="73">
        <v>2.169190575</v>
      </c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>
        <v>2.1258854999999999</v>
      </c>
      <c r="IB148" s="73"/>
      <c r="IC148" s="73"/>
      <c r="ID148" s="73"/>
      <c r="IE148" s="73"/>
      <c r="IF148" s="73"/>
      <c r="IG148" s="73"/>
      <c r="IH148" s="73"/>
      <c r="II148" s="73"/>
      <c r="IJ148" s="73"/>
      <c r="IK148" s="73">
        <v>0.74799674999999999</v>
      </c>
      <c r="IL148" s="73">
        <v>1.0235745000000001</v>
      </c>
      <c r="IM148" s="73">
        <v>3.1494599999999998E-2</v>
      </c>
      <c r="IN148" s="73"/>
      <c r="IO148" s="73"/>
      <c r="IP148" s="73"/>
      <c r="IQ148" s="73"/>
      <c r="IR148" s="73"/>
      <c r="IS148" s="73">
        <v>7.8736499999999994E-3</v>
      </c>
      <c r="IT148" s="73"/>
      <c r="IU148" s="73"/>
      <c r="IV148" s="73"/>
      <c r="IW148" s="73">
        <v>2.0471490000000001</v>
      </c>
      <c r="IX148" s="73"/>
      <c r="IY148" s="73"/>
      <c r="IZ148" s="73"/>
      <c r="JA148" s="73"/>
      <c r="JB148" s="73">
        <v>0.78736499999999998</v>
      </c>
      <c r="JC148" s="73"/>
      <c r="JD148" s="73"/>
      <c r="JE148" s="73"/>
      <c r="JF148" s="73">
        <v>1.5196144499999999</v>
      </c>
      <c r="JG148" s="73">
        <v>3.2242596749999999</v>
      </c>
      <c r="JH148" s="73"/>
      <c r="JI148" s="73">
        <v>3.0352920750000001</v>
      </c>
      <c r="JJ148" s="73">
        <v>3.936825E-2</v>
      </c>
      <c r="JK148" s="73"/>
      <c r="JL148" s="73"/>
      <c r="JM148" s="73">
        <v>16.101614250000001</v>
      </c>
      <c r="JN148" s="73">
        <v>11.377424250000001</v>
      </c>
      <c r="JO148" s="73">
        <v>113.116792725</v>
      </c>
      <c r="JP148" s="73"/>
      <c r="JQ148" s="73"/>
      <c r="JR148" s="73"/>
      <c r="JS148" s="73"/>
      <c r="JT148" s="73">
        <v>0.59052375000000001</v>
      </c>
      <c r="JU148" s="73"/>
      <c r="JV148" s="73"/>
      <c r="JW148" s="73">
        <v>13.306468499999999</v>
      </c>
      <c r="JX148" s="73"/>
      <c r="JY148" s="73">
        <v>1.0235745000000001</v>
      </c>
      <c r="JZ148" s="73">
        <v>17.558239499999999</v>
      </c>
      <c r="KA148" s="73">
        <v>24.880734</v>
      </c>
      <c r="KB148" s="73"/>
      <c r="KC148" s="73"/>
      <c r="KD148" s="73"/>
      <c r="KE148" s="73"/>
      <c r="KF148" s="73"/>
      <c r="KG148" s="73"/>
      <c r="KH148" s="73">
        <v>1968.4124999999999</v>
      </c>
      <c r="KI148" s="73">
        <v>40.942979999999999</v>
      </c>
      <c r="KJ148" s="73"/>
      <c r="KK148" s="73"/>
      <c r="KL148" s="73"/>
      <c r="KM148" s="73"/>
      <c r="KN148" s="73"/>
      <c r="KO148" s="73">
        <v>20.58959475</v>
      </c>
      <c r="KP148" s="73">
        <v>20.58959475</v>
      </c>
      <c r="KQ148" s="73"/>
      <c r="KR148" s="73"/>
      <c r="KS148" s="73"/>
      <c r="KT148" s="73">
        <v>2.0471490000000001</v>
      </c>
      <c r="KU148" s="73"/>
      <c r="KV148" s="73">
        <v>1.6928347500000001</v>
      </c>
      <c r="KW148" s="73">
        <v>108.22331925</v>
      </c>
      <c r="KX148" s="73"/>
      <c r="KY148" s="73">
        <v>1.0235745000000001</v>
      </c>
      <c r="KZ148" s="73"/>
      <c r="LA148" s="73"/>
      <c r="LB148" s="73">
        <v>3.11009175</v>
      </c>
      <c r="LC148" s="73">
        <v>216.48600675</v>
      </c>
      <c r="LD148" s="73"/>
      <c r="LE148" s="73"/>
      <c r="LF148" s="73"/>
      <c r="LG148" s="73"/>
      <c r="LH148" s="73"/>
      <c r="LI148" s="73"/>
      <c r="LJ148" s="73"/>
      <c r="LK148" s="73"/>
      <c r="LL148" s="73"/>
      <c r="LM148" s="73"/>
      <c r="LN148" s="73"/>
      <c r="LO148" s="73"/>
      <c r="LP148" s="73"/>
      <c r="LQ148" s="73"/>
      <c r="LR148" s="73"/>
      <c r="LS148" s="73"/>
      <c r="LT148" s="73"/>
      <c r="LU148" s="73"/>
      <c r="LV148" s="73"/>
      <c r="LW148" s="73"/>
      <c r="LX148" s="73"/>
      <c r="LY148" s="73"/>
      <c r="LZ148" s="73"/>
      <c r="MA148" s="73"/>
      <c r="MB148" s="73"/>
      <c r="MC148" s="73"/>
      <c r="MD148" s="73"/>
      <c r="ME148" s="73"/>
      <c r="MF148" s="73"/>
      <c r="MG148" s="73"/>
      <c r="MH148" s="73"/>
      <c r="MI148" s="73"/>
      <c r="MJ148" s="73"/>
      <c r="MK148" s="73"/>
      <c r="ML148" s="73"/>
      <c r="MM148" s="73"/>
      <c r="MN148" s="73"/>
      <c r="MO148" s="73"/>
      <c r="MP148" s="73"/>
      <c r="MQ148" s="73"/>
      <c r="MR148" s="73"/>
      <c r="MS148" s="73"/>
      <c r="MT148" s="73"/>
      <c r="MU148" s="73"/>
      <c r="MV148" s="73"/>
      <c r="MW148" s="73"/>
      <c r="MX148" s="73"/>
      <c r="MY148" s="73"/>
      <c r="MZ148" s="73"/>
      <c r="NA148" s="73"/>
      <c r="NB148" s="73"/>
      <c r="NC148" s="73"/>
      <c r="ND148" s="73"/>
      <c r="NE148" s="73"/>
      <c r="NF148" s="73"/>
      <c r="NG148" s="73"/>
      <c r="NH148" s="73"/>
      <c r="NI148" s="73"/>
      <c r="NJ148" s="73"/>
      <c r="NK148" s="73"/>
      <c r="NL148" s="73"/>
      <c r="NM148" s="73"/>
      <c r="NN148" s="73"/>
      <c r="NO148" s="73"/>
      <c r="NP148" s="73"/>
      <c r="NQ148" s="73"/>
      <c r="NR148" s="73"/>
      <c r="NS148" s="73"/>
      <c r="NT148" s="73"/>
      <c r="NU148" s="73"/>
      <c r="NV148" s="73"/>
      <c r="NW148" s="73"/>
      <c r="NX148" s="73"/>
      <c r="NY148" s="73"/>
      <c r="NZ148" s="73"/>
      <c r="OA148" s="73"/>
      <c r="OB148" s="73"/>
      <c r="OC148" s="73"/>
      <c r="OD148" s="73"/>
      <c r="OE148" s="73"/>
      <c r="OF148" s="73"/>
      <c r="OG148" s="73"/>
      <c r="OH148" s="73"/>
      <c r="OI148" s="73"/>
      <c r="OJ148" s="73"/>
      <c r="OK148" s="73"/>
      <c r="OL148" s="73"/>
      <c r="OM148" s="73"/>
      <c r="ON148" s="73"/>
      <c r="OO148" s="73"/>
      <c r="OP148" s="73"/>
      <c r="OQ148" s="73"/>
      <c r="OR148" s="73"/>
      <c r="OS148" s="73"/>
      <c r="OT148" s="73"/>
      <c r="OU148" s="73"/>
      <c r="OV148" s="73"/>
      <c r="OW148" s="73"/>
      <c r="OX148" s="73"/>
      <c r="OY148" s="73"/>
      <c r="OZ148" s="73"/>
      <c r="PA148" s="73"/>
      <c r="PB148" s="73"/>
      <c r="PC148" s="73"/>
      <c r="PD148" s="73"/>
      <c r="PE148" s="73"/>
      <c r="PF148" s="73"/>
      <c r="PG148" s="73"/>
      <c r="PH148" s="73"/>
      <c r="PI148" s="73"/>
      <c r="PJ148" s="73"/>
      <c r="PK148" s="73"/>
      <c r="PL148" s="73"/>
      <c r="PM148" s="73"/>
      <c r="PN148" s="73"/>
      <c r="PO148" s="73"/>
      <c r="PP148" s="73"/>
      <c r="PQ148" s="73"/>
      <c r="PR148" s="73"/>
      <c r="PS148" s="73"/>
      <c r="PT148" s="73"/>
      <c r="PU148" s="73"/>
      <c r="PV148" s="73"/>
      <c r="PW148" s="73"/>
      <c r="PX148" s="73"/>
      <c r="PY148" s="73"/>
      <c r="PZ148" s="73"/>
      <c r="QA148" s="73"/>
      <c r="QB148" s="73"/>
      <c r="QC148" s="73"/>
      <c r="QD148" s="73"/>
      <c r="QE148" s="73"/>
      <c r="QF148" s="73"/>
      <c r="QG148" s="73"/>
      <c r="QH148" s="73"/>
      <c r="QI148" s="73"/>
      <c r="QJ148" s="73"/>
      <c r="QK148" s="73"/>
      <c r="QL148" s="73"/>
      <c r="QM148" s="73"/>
      <c r="QN148" s="73"/>
      <c r="QO148" s="73"/>
      <c r="QP148" s="73"/>
      <c r="QQ148" s="73"/>
      <c r="QR148" s="73"/>
      <c r="QS148" s="73"/>
      <c r="QT148" s="73"/>
      <c r="QU148" s="73"/>
      <c r="QV148" s="73"/>
      <c r="QW148" s="73"/>
      <c r="QX148" s="73"/>
      <c r="QY148" s="73"/>
      <c r="QZ148" s="73"/>
      <c r="RA148" s="73"/>
      <c r="RB148" s="73"/>
      <c r="RC148" s="73"/>
      <c r="RD148" s="73"/>
      <c r="RE148" s="73"/>
      <c r="RF148" s="73"/>
      <c r="RG148" s="73"/>
      <c r="RH148" s="73"/>
      <c r="RI148" s="73"/>
      <c r="RJ148" s="73"/>
      <c r="RK148" s="73"/>
      <c r="RL148" s="73"/>
      <c r="RM148" s="73"/>
      <c r="RN148" s="73"/>
      <c r="RO148" s="73"/>
      <c r="RP148" s="73"/>
      <c r="RQ148" s="73"/>
      <c r="RR148" s="73"/>
      <c r="RS148" s="73"/>
      <c r="RT148" s="73"/>
      <c r="RU148" s="73"/>
      <c r="RV148" s="73"/>
      <c r="RW148" s="73"/>
      <c r="RX148" s="73"/>
      <c r="RY148" s="73"/>
      <c r="RZ148" s="73"/>
      <c r="SA148" s="73"/>
      <c r="SB148" s="73"/>
      <c r="SC148" s="73"/>
      <c r="SD148" s="73"/>
      <c r="SE148" s="73"/>
      <c r="SF148" s="73"/>
      <c r="SG148" s="73"/>
      <c r="SH148" s="73"/>
      <c r="SI148" s="73"/>
      <c r="SJ148" s="73"/>
      <c r="SK148" s="73"/>
      <c r="SL148" s="73"/>
      <c r="SM148" s="73"/>
      <c r="SN148" s="73"/>
      <c r="SO148" s="73"/>
      <c r="SP148" s="73"/>
      <c r="SQ148" s="73"/>
      <c r="SR148" s="73"/>
      <c r="SS148" s="73"/>
      <c r="ST148" s="73"/>
      <c r="SU148" s="73"/>
      <c r="SV148" s="73"/>
      <c r="SW148" s="73"/>
      <c r="SX148" s="73"/>
      <c r="SY148" s="73"/>
    </row>
    <row r="149" spans="1:519">
      <c r="A149" s="71" t="s">
        <v>234</v>
      </c>
      <c r="B149" s="72">
        <f t="shared" si="145"/>
        <v>0</v>
      </c>
      <c r="C149" s="72">
        <f t="shared" si="146"/>
        <v>0</v>
      </c>
      <c r="D149" s="72">
        <f t="shared" si="147"/>
        <v>0</v>
      </c>
      <c r="E149" s="72">
        <f t="shared" si="148"/>
        <v>0</v>
      </c>
      <c r="F149" s="72">
        <f t="shared" si="149"/>
        <v>0</v>
      </c>
      <c r="G149" s="72">
        <f t="shared" si="150"/>
        <v>0</v>
      </c>
      <c r="H149" s="72">
        <f t="shared" si="151"/>
        <v>0</v>
      </c>
      <c r="I149" s="72">
        <f t="shared" si="152"/>
        <v>0</v>
      </c>
      <c r="J149" s="72">
        <f t="shared" si="153"/>
        <v>0</v>
      </c>
      <c r="K149" s="72">
        <f t="shared" si="154"/>
        <v>0</v>
      </c>
      <c r="L149" s="72">
        <f t="shared" si="155"/>
        <v>0</v>
      </c>
      <c r="M149" s="72">
        <f t="shared" si="156"/>
        <v>0</v>
      </c>
      <c r="N149" s="72">
        <f t="shared" si="157"/>
        <v>0</v>
      </c>
      <c r="O149" s="72">
        <f t="shared" si="158"/>
        <v>0</v>
      </c>
      <c r="P149" s="72">
        <f t="shared" si="159"/>
        <v>0</v>
      </c>
      <c r="Q149" s="72">
        <f t="shared" si="160"/>
        <v>0</v>
      </c>
      <c r="R149" s="72">
        <f t="shared" si="161"/>
        <v>0</v>
      </c>
      <c r="S149" s="72">
        <f t="shared" si="162"/>
        <v>0</v>
      </c>
      <c r="T149" s="72">
        <f t="shared" si="163"/>
        <v>0</v>
      </c>
      <c r="U149" s="72">
        <f t="shared" si="164"/>
        <v>0</v>
      </c>
      <c r="V149" s="72">
        <f t="shared" si="165"/>
        <v>0</v>
      </c>
      <c r="W149" s="72">
        <f t="shared" si="166"/>
        <v>0</v>
      </c>
      <c r="X149" s="72">
        <f t="shared" si="167"/>
        <v>0</v>
      </c>
      <c r="Y149" s="72">
        <f t="shared" si="168"/>
        <v>0</v>
      </c>
      <c r="Z149" s="72">
        <f t="shared" si="169"/>
        <v>0</v>
      </c>
      <c r="AA149" s="72">
        <f t="shared" si="170"/>
        <v>0</v>
      </c>
      <c r="AB149" s="72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  <c r="JD149" s="73"/>
      <c r="JE149" s="73"/>
      <c r="JF149" s="73"/>
      <c r="JG149" s="73"/>
      <c r="JH149" s="73"/>
      <c r="JI149" s="73"/>
      <c r="JJ149" s="73"/>
      <c r="JK149" s="73"/>
      <c r="JL149" s="73"/>
      <c r="JM149" s="73"/>
      <c r="JN149" s="73"/>
      <c r="JO149" s="73"/>
      <c r="JP149" s="73"/>
      <c r="JQ149" s="73"/>
      <c r="JR149" s="73"/>
      <c r="JS149" s="73"/>
      <c r="JT149" s="73"/>
      <c r="JU149" s="73"/>
      <c r="JV149" s="73"/>
      <c r="JW149" s="73"/>
      <c r="JX149" s="73"/>
      <c r="JY149" s="73"/>
      <c r="JZ149" s="73"/>
      <c r="KA149" s="73"/>
      <c r="KB149" s="73"/>
      <c r="KC149" s="73"/>
      <c r="KD149" s="73"/>
      <c r="KE149" s="73"/>
      <c r="KF149" s="73"/>
      <c r="KG149" s="73"/>
      <c r="KH149" s="73"/>
      <c r="KI149" s="73"/>
      <c r="KJ149" s="73"/>
      <c r="KK149" s="73"/>
      <c r="KL149" s="73"/>
      <c r="KM149" s="73"/>
      <c r="KN149" s="73"/>
      <c r="KO149" s="73"/>
      <c r="KP149" s="73"/>
      <c r="KQ149" s="73"/>
      <c r="KR149" s="73"/>
      <c r="KS149" s="73"/>
      <c r="KT149" s="73"/>
      <c r="KU149" s="73"/>
      <c r="KV149" s="73"/>
      <c r="KW149" s="73"/>
      <c r="KX149" s="73"/>
      <c r="KY149" s="73"/>
      <c r="KZ149" s="73"/>
      <c r="LA149" s="73"/>
      <c r="LB149" s="73"/>
      <c r="LC149" s="73"/>
      <c r="LD149" s="73"/>
      <c r="LE149" s="73"/>
      <c r="LF149" s="73"/>
      <c r="LG149" s="73"/>
      <c r="LH149" s="73"/>
      <c r="LI149" s="73"/>
      <c r="LJ149" s="73"/>
      <c r="LK149" s="73"/>
      <c r="LL149" s="73"/>
      <c r="LM149" s="73"/>
      <c r="LN149" s="73"/>
      <c r="LO149" s="73"/>
      <c r="LP149" s="73"/>
      <c r="LQ149" s="73"/>
      <c r="LR149" s="73"/>
      <c r="LS149" s="73"/>
      <c r="LT149" s="73"/>
      <c r="LU149" s="73"/>
      <c r="LV149" s="73"/>
      <c r="LW149" s="73"/>
      <c r="LX149" s="73"/>
      <c r="LY149" s="73"/>
      <c r="LZ149" s="73"/>
      <c r="MA149" s="73"/>
      <c r="MB149" s="73"/>
      <c r="MC149" s="73"/>
      <c r="MD149" s="73"/>
      <c r="ME149" s="73"/>
      <c r="MF149" s="73"/>
      <c r="MG149" s="73"/>
      <c r="MH149" s="73"/>
      <c r="MI149" s="73"/>
      <c r="MJ149" s="73"/>
      <c r="MK149" s="73"/>
      <c r="ML149" s="73"/>
      <c r="MM149" s="73"/>
      <c r="MN149" s="73"/>
      <c r="MO149" s="73"/>
      <c r="MP149" s="73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  <c r="OL149" s="73"/>
      <c r="OM149" s="73"/>
      <c r="ON149" s="73"/>
      <c r="OO149" s="73"/>
      <c r="OP149" s="73"/>
      <c r="OQ149" s="73"/>
      <c r="OR149" s="73"/>
      <c r="OS149" s="73"/>
      <c r="OT149" s="73"/>
      <c r="OU149" s="73"/>
      <c r="OV149" s="73"/>
      <c r="OW149" s="73"/>
      <c r="OX149" s="73"/>
      <c r="OY149" s="73"/>
      <c r="OZ149" s="73"/>
      <c r="PA149" s="73"/>
      <c r="PB149" s="73"/>
      <c r="PC149" s="73"/>
      <c r="PD149" s="73"/>
      <c r="PE149" s="73"/>
      <c r="PF149" s="73"/>
      <c r="PG149" s="73"/>
      <c r="PH149" s="73"/>
      <c r="PI149" s="73"/>
      <c r="PJ149" s="73"/>
      <c r="PK149" s="73"/>
      <c r="PL149" s="73"/>
      <c r="PM149" s="73"/>
      <c r="PN149" s="73"/>
      <c r="PO149" s="73"/>
      <c r="PP149" s="73"/>
      <c r="PQ149" s="73"/>
      <c r="PR149" s="73"/>
      <c r="PS149" s="73"/>
      <c r="PT149" s="73"/>
      <c r="PU149" s="73"/>
      <c r="PV149" s="73"/>
      <c r="PW149" s="73"/>
      <c r="PX149" s="73"/>
      <c r="PY149" s="73"/>
      <c r="PZ149" s="73"/>
      <c r="QA149" s="73"/>
      <c r="QB149" s="73"/>
      <c r="QC149" s="73"/>
      <c r="QD149" s="73"/>
      <c r="QE149" s="73"/>
      <c r="QF149" s="73"/>
      <c r="QG149" s="73"/>
      <c r="QH149" s="73"/>
      <c r="QI149" s="73"/>
      <c r="QJ149" s="73"/>
      <c r="QK149" s="73"/>
      <c r="QL149" s="73"/>
      <c r="QM149" s="73"/>
      <c r="QN149" s="73"/>
      <c r="QO149" s="73"/>
      <c r="QP149" s="73"/>
      <c r="QQ149" s="73"/>
      <c r="QR149" s="73"/>
      <c r="QS149" s="73"/>
      <c r="QT149" s="73"/>
      <c r="QU149" s="73"/>
      <c r="QV149" s="73"/>
      <c r="QW149" s="73"/>
      <c r="QX149" s="73"/>
      <c r="QY149" s="73"/>
      <c r="QZ149" s="73"/>
      <c r="RA149" s="73"/>
      <c r="RB149" s="73"/>
      <c r="RC149" s="73"/>
      <c r="RD149" s="73"/>
      <c r="RE149" s="73"/>
      <c r="RF149" s="73"/>
      <c r="RG149" s="73"/>
      <c r="RH149" s="73"/>
      <c r="RI149" s="73"/>
      <c r="RJ149" s="73"/>
      <c r="RK149" s="73"/>
      <c r="RL149" s="73"/>
      <c r="RM149" s="73"/>
      <c r="RN149" s="73"/>
      <c r="RO149" s="73"/>
      <c r="RP149" s="73"/>
      <c r="RQ149" s="73"/>
      <c r="RR149" s="73"/>
      <c r="RS149" s="73"/>
      <c r="RT149" s="73"/>
      <c r="RU149" s="73"/>
      <c r="RV149" s="73"/>
      <c r="RW149" s="73"/>
      <c r="RX149" s="73"/>
      <c r="RY149" s="73"/>
      <c r="RZ149" s="73"/>
      <c r="SA149" s="73"/>
      <c r="SB149" s="73"/>
      <c r="SC149" s="73"/>
      <c r="SD149" s="73"/>
      <c r="SE149" s="73"/>
      <c r="SF149" s="73"/>
      <c r="SG149" s="73"/>
      <c r="SH149" s="73"/>
      <c r="SI149" s="73"/>
      <c r="SJ149" s="73"/>
      <c r="SK149" s="73"/>
      <c r="SL149" s="73"/>
      <c r="SM149" s="73"/>
      <c r="SN149" s="73"/>
      <c r="SO149" s="73"/>
      <c r="SP149" s="73"/>
      <c r="SQ149" s="73"/>
      <c r="SR149" s="73"/>
      <c r="SS149" s="73"/>
      <c r="ST149" s="73"/>
      <c r="SU149" s="73"/>
      <c r="SV149" s="73"/>
      <c r="SW149" s="73"/>
      <c r="SX149" s="73"/>
      <c r="SY149" s="73"/>
    </row>
    <row r="150" spans="1:519">
      <c r="A150" s="71" t="s">
        <v>235</v>
      </c>
      <c r="B150" s="72">
        <f t="shared" si="145"/>
        <v>0</v>
      </c>
      <c r="C150" s="72">
        <f t="shared" si="146"/>
        <v>0</v>
      </c>
      <c r="D150" s="72">
        <f t="shared" si="147"/>
        <v>0</v>
      </c>
      <c r="E150" s="72">
        <f t="shared" si="148"/>
        <v>0</v>
      </c>
      <c r="F150" s="72">
        <f t="shared" si="149"/>
        <v>0</v>
      </c>
      <c r="G150" s="72">
        <f t="shared" si="150"/>
        <v>0</v>
      </c>
      <c r="H150" s="72">
        <f t="shared" si="151"/>
        <v>0</v>
      </c>
      <c r="I150" s="72">
        <f t="shared" si="152"/>
        <v>0</v>
      </c>
      <c r="J150" s="72">
        <f t="shared" si="153"/>
        <v>0</v>
      </c>
      <c r="K150" s="72">
        <f t="shared" si="154"/>
        <v>0</v>
      </c>
      <c r="L150" s="72">
        <f t="shared" si="155"/>
        <v>0</v>
      </c>
      <c r="M150" s="72">
        <f t="shared" si="156"/>
        <v>0</v>
      </c>
      <c r="N150" s="72">
        <f t="shared" si="157"/>
        <v>0</v>
      </c>
      <c r="O150" s="72">
        <f t="shared" si="158"/>
        <v>0</v>
      </c>
      <c r="P150" s="72">
        <f t="shared" si="159"/>
        <v>0</v>
      </c>
      <c r="Q150" s="72">
        <f t="shared" si="160"/>
        <v>0</v>
      </c>
      <c r="R150" s="72">
        <f t="shared" si="161"/>
        <v>0</v>
      </c>
      <c r="S150" s="72">
        <f t="shared" si="162"/>
        <v>0</v>
      </c>
      <c r="T150" s="72">
        <f t="shared" si="163"/>
        <v>0</v>
      </c>
      <c r="U150" s="72">
        <f t="shared" si="164"/>
        <v>0</v>
      </c>
      <c r="V150" s="72">
        <f t="shared" si="165"/>
        <v>0</v>
      </c>
      <c r="W150" s="72">
        <f t="shared" si="166"/>
        <v>0</v>
      </c>
      <c r="X150" s="72">
        <f t="shared" si="167"/>
        <v>0</v>
      </c>
      <c r="Y150" s="72">
        <f t="shared" si="168"/>
        <v>0</v>
      </c>
      <c r="Z150" s="72">
        <f t="shared" si="169"/>
        <v>0</v>
      </c>
      <c r="AA150" s="72">
        <f t="shared" si="170"/>
        <v>0</v>
      </c>
      <c r="AB150" s="72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  <c r="JD150" s="73"/>
      <c r="JE150" s="73"/>
      <c r="JF150" s="73"/>
      <c r="JG150" s="73"/>
      <c r="JH150" s="73"/>
      <c r="JI150" s="73"/>
      <c r="JJ150" s="73"/>
      <c r="JK150" s="73"/>
      <c r="JL150" s="73"/>
      <c r="JM150" s="73"/>
      <c r="JN150" s="73"/>
      <c r="JO150" s="73"/>
      <c r="JP150" s="73"/>
      <c r="JQ150" s="73"/>
      <c r="JR150" s="73"/>
      <c r="JS150" s="73"/>
      <c r="JT150" s="73"/>
      <c r="JU150" s="73"/>
      <c r="JV150" s="73"/>
      <c r="JW150" s="73"/>
      <c r="JX150" s="73"/>
      <c r="JY150" s="73"/>
      <c r="JZ150" s="73"/>
      <c r="KA150" s="73"/>
      <c r="KB150" s="73"/>
      <c r="KC150" s="73"/>
      <c r="KD150" s="73"/>
      <c r="KE150" s="73"/>
      <c r="KF150" s="73"/>
      <c r="KG150" s="73"/>
      <c r="KH150" s="73"/>
      <c r="KI150" s="73"/>
      <c r="KJ150" s="73"/>
      <c r="KK150" s="73"/>
      <c r="KL150" s="73"/>
      <c r="KM150" s="73"/>
      <c r="KN150" s="73"/>
      <c r="KO150" s="73"/>
      <c r="KP150" s="73"/>
      <c r="KQ150" s="73"/>
      <c r="KR150" s="73"/>
      <c r="KS150" s="73"/>
      <c r="KT150" s="73"/>
      <c r="KU150" s="73"/>
      <c r="KV150" s="73"/>
      <c r="KW150" s="73"/>
      <c r="KX150" s="73"/>
      <c r="KY150" s="73"/>
      <c r="KZ150" s="73"/>
      <c r="LA150" s="73"/>
      <c r="LB150" s="73"/>
      <c r="LC150" s="73"/>
      <c r="LD150" s="73"/>
      <c r="LE150" s="73"/>
      <c r="LF150" s="73"/>
      <c r="LG150" s="73"/>
      <c r="LH150" s="73"/>
      <c r="LI150" s="73"/>
      <c r="LJ150" s="73"/>
      <c r="LK150" s="73"/>
      <c r="LL150" s="73"/>
      <c r="LM150" s="73"/>
      <c r="LN150" s="73"/>
      <c r="LO150" s="73"/>
      <c r="LP150" s="73"/>
      <c r="LQ150" s="73"/>
      <c r="LR150" s="73"/>
      <c r="LS150" s="73"/>
      <c r="LT150" s="73"/>
      <c r="LU150" s="73"/>
      <c r="LV150" s="73"/>
      <c r="LW150" s="73"/>
      <c r="LX150" s="73"/>
      <c r="LY150" s="73"/>
      <c r="LZ150" s="73"/>
      <c r="MA150" s="73"/>
      <c r="MB150" s="73"/>
      <c r="MC150" s="73"/>
      <c r="MD150" s="73"/>
      <c r="ME150" s="73"/>
      <c r="MF150" s="73"/>
      <c r="MG150" s="73"/>
      <c r="MH150" s="73"/>
      <c r="MI150" s="73"/>
      <c r="MJ150" s="73"/>
      <c r="MK150" s="73"/>
      <c r="ML150" s="73"/>
      <c r="MM150" s="73"/>
      <c r="MN150" s="73"/>
      <c r="MO150" s="73"/>
      <c r="MP150" s="73"/>
      <c r="MQ150" s="73"/>
      <c r="MR150" s="73"/>
      <c r="MS150" s="73"/>
      <c r="MT150" s="73"/>
      <c r="MU150" s="73"/>
      <c r="MV150" s="73"/>
      <c r="MW150" s="73"/>
      <c r="MX150" s="73"/>
      <c r="MY150" s="73"/>
      <c r="MZ150" s="73"/>
      <c r="NA150" s="73"/>
      <c r="NB150" s="73"/>
      <c r="NC150" s="73"/>
      <c r="ND150" s="73"/>
      <c r="NE150" s="73"/>
      <c r="NF150" s="73"/>
      <c r="NG150" s="73"/>
      <c r="NH150" s="73"/>
      <c r="NI150" s="73"/>
      <c r="NJ150" s="73"/>
      <c r="NK150" s="73"/>
      <c r="NL150" s="73"/>
      <c r="NM150" s="73"/>
      <c r="NN150" s="73"/>
      <c r="NO150" s="73"/>
      <c r="NP150" s="73"/>
      <c r="NQ150" s="73"/>
      <c r="NR150" s="73"/>
      <c r="NS150" s="73"/>
      <c r="NT150" s="73"/>
      <c r="NU150" s="73"/>
      <c r="NV150" s="73"/>
      <c r="NW150" s="73"/>
      <c r="NX150" s="73"/>
      <c r="NY150" s="73"/>
      <c r="NZ150" s="73"/>
      <c r="OA150" s="73"/>
      <c r="OB150" s="73"/>
      <c r="OC150" s="73"/>
      <c r="OD150" s="73"/>
      <c r="OE150" s="73"/>
      <c r="OF150" s="73"/>
      <c r="OG150" s="73"/>
      <c r="OH150" s="73"/>
      <c r="OI150" s="73"/>
      <c r="OJ150" s="73"/>
      <c r="OK150" s="73"/>
      <c r="OL150" s="73"/>
      <c r="OM150" s="73"/>
      <c r="ON150" s="73"/>
      <c r="OO150" s="73"/>
      <c r="OP150" s="73"/>
      <c r="OQ150" s="73"/>
      <c r="OR150" s="73"/>
      <c r="OS150" s="73"/>
      <c r="OT150" s="73"/>
      <c r="OU150" s="73"/>
      <c r="OV150" s="73"/>
      <c r="OW150" s="73"/>
      <c r="OX150" s="73"/>
      <c r="OY150" s="73"/>
      <c r="OZ150" s="73"/>
      <c r="PA150" s="73"/>
      <c r="PB150" s="73"/>
      <c r="PC150" s="73"/>
      <c r="PD150" s="73"/>
      <c r="PE150" s="73"/>
      <c r="PF150" s="73"/>
      <c r="PG150" s="73"/>
      <c r="PH150" s="73"/>
      <c r="PI150" s="73"/>
      <c r="PJ150" s="73"/>
      <c r="PK150" s="73"/>
      <c r="PL150" s="73"/>
      <c r="PM150" s="73"/>
      <c r="PN150" s="73"/>
      <c r="PO150" s="73"/>
      <c r="PP150" s="73"/>
      <c r="PQ150" s="73"/>
      <c r="PR150" s="73"/>
      <c r="PS150" s="73"/>
      <c r="PT150" s="73"/>
      <c r="PU150" s="73"/>
      <c r="PV150" s="73"/>
      <c r="PW150" s="73"/>
      <c r="PX150" s="73"/>
      <c r="PY150" s="73"/>
      <c r="PZ150" s="73"/>
      <c r="QA150" s="73"/>
      <c r="QB150" s="73"/>
      <c r="QC150" s="73"/>
      <c r="QD150" s="73"/>
      <c r="QE150" s="73"/>
      <c r="QF150" s="73"/>
      <c r="QG150" s="73"/>
      <c r="QH150" s="73"/>
      <c r="QI150" s="73"/>
      <c r="QJ150" s="73"/>
      <c r="QK150" s="73"/>
      <c r="QL150" s="73"/>
      <c r="QM150" s="73"/>
      <c r="QN150" s="73"/>
      <c r="QO150" s="73"/>
      <c r="QP150" s="73"/>
      <c r="QQ150" s="73"/>
      <c r="QR150" s="73"/>
      <c r="QS150" s="73"/>
      <c r="QT150" s="73"/>
      <c r="QU150" s="73"/>
      <c r="QV150" s="73"/>
      <c r="QW150" s="73"/>
      <c r="QX150" s="73"/>
      <c r="QY150" s="73"/>
      <c r="QZ150" s="73"/>
      <c r="RA150" s="73"/>
      <c r="RB150" s="73"/>
      <c r="RC150" s="73"/>
      <c r="RD150" s="73"/>
      <c r="RE150" s="73"/>
      <c r="RF150" s="73"/>
      <c r="RG150" s="73"/>
      <c r="RH150" s="73"/>
      <c r="RI150" s="73"/>
      <c r="RJ150" s="73"/>
      <c r="RK150" s="73"/>
      <c r="RL150" s="73"/>
      <c r="RM150" s="73"/>
      <c r="RN150" s="73"/>
      <c r="RO150" s="73"/>
      <c r="RP150" s="73"/>
      <c r="RQ150" s="73"/>
      <c r="RR150" s="73"/>
      <c r="RS150" s="73"/>
      <c r="RT150" s="73"/>
      <c r="RU150" s="73"/>
      <c r="RV150" s="73"/>
      <c r="RW150" s="73"/>
      <c r="RX150" s="73"/>
      <c r="RY150" s="73"/>
      <c r="RZ150" s="73"/>
      <c r="SA150" s="73"/>
      <c r="SB150" s="73"/>
      <c r="SC150" s="73"/>
      <c r="SD150" s="73"/>
      <c r="SE150" s="73"/>
      <c r="SF150" s="73"/>
      <c r="SG150" s="73"/>
      <c r="SH150" s="73"/>
      <c r="SI150" s="73"/>
      <c r="SJ150" s="73"/>
      <c r="SK150" s="73"/>
      <c r="SL150" s="73"/>
      <c r="SM150" s="73"/>
      <c r="SN150" s="73"/>
      <c r="SO150" s="73"/>
      <c r="SP150" s="73"/>
      <c r="SQ150" s="73"/>
      <c r="SR150" s="73"/>
      <c r="SS150" s="73"/>
      <c r="ST150" s="73"/>
      <c r="SU150" s="73"/>
      <c r="SV150" s="73"/>
      <c r="SW150" s="73"/>
      <c r="SX150" s="73"/>
      <c r="SY150" s="73"/>
    </row>
    <row r="151" spans="1:519">
      <c r="A151" s="71" t="s">
        <v>236</v>
      </c>
      <c r="B151" s="72">
        <f t="shared" si="145"/>
        <v>5.6698153649999999E-2</v>
      </c>
      <c r="C151" s="72">
        <f t="shared" si="146"/>
        <v>13.380067443375001</v>
      </c>
      <c r="D151" s="72">
        <f t="shared" si="147"/>
        <v>20.526731528399999</v>
      </c>
      <c r="E151" s="72">
        <f t="shared" si="148"/>
        <v>18.594002410200002</v>
      </c>
      <c r="F151" s="72">
        <f t="shared" si="149"/>
        <v>14.92799160195</v>
      </c>
      <c r="G151" s="72">
        <f t="shared" si="150"/>
        <v>27.303723809099999</v>
      </c>
      <c r="H151" s="72">
        <f t="shared" si="151"/>
        <v>34.461879486299992</v>
      </c>
      <c r="I151" s="72">
        <f t="shared" si="152"/>
        <v>22.4062820145</v>
      </c>
      <c r="J151" s="72">
        <f t="shared" si="153"/>
        <v>29.435605093574999</v>
      </c>
      <c r="K151" s="72">
        <f t="shared" si="154"/>
        <v>38.628520582500002</v>
      </c>
      <c r="L151" s="72">
        <f t="shared" si="155"/>
        <v>25.775924699925003</v>
      </c>
      <c r="M151" s="72">
        <f t="shared" si="156"/>
        <v>0.38910397252500001</v>
      </c>
      <c r="N151" s="72">
        <f t="shared" si="157"/>
        <v>1.474628350725</v>
      </c>
      <c r="O151" s="72">
        <f t="shared" si="158"/>
        <v>13.771761846750001</v>
      </c>
      <c r="P151" s="72">
        <f t="shared" si="159"/>
        <v>17.258477834024998</v>
      </c>
      <c r="Q151" s="72">
        <f t="shared" si="160"/>
        <v>1.151060703975</v>
      </c>
      <c r="R151" s="72">
        <f t="shared" si="161"/>
        <v>2.3270572575000002E-2</v>
      </c>
      <c r="S151" s="72">
        <f t="shared" si="162"/>
        <v>0.40326866887500001</v>
      </c>
      <c r="T151" s="72">
        <f t="shared" si="163"/>
        <v>3.9305260799999998E-2</v>
      </c>
      <c r="U151" s="72">
        <f t="shared" si="164"/>
        <v>8.7161305499999994E-3</v>
      </c>
      <c r="V151" s="72">
        <f t="shared" si="165"/>
        <v>1.3904865900000001E-2</v>
      </c>
      <c r="W151" s="72">
        <f t="shared" si="166"/>
        <v>0.528003032175</v>
      </c>
      <c r="X151" s="72">
        <f t="shared" si="167"/>
        <v>0.10820363512499999</v>
      </c>
      <c r="Y151" s="72">
        <f t="shared" si="168"/>
        <v>3.1730809500000001E-3</v>
      </c>
      <c r="Z151" s="72">
        <f t="shared" si="169"/>
        <v>0</v>
      </c>
      <c r="AA151" s="72">
        <f t="shared" si="170"/>
        <v>0</v>
      </c>
      <c r="AB151" s="72"/>
      <c r="AD151" s="73"/>
      <c r="AE151" s="73"/>
      <c r="AF151" s="73"/>
      <c r="AG151" s="73">
        <v>43.659389250000004</v>
      </c>
      <c r="AH151" s="73">
        <v>8.3145743999999997</v>
      </c>
      <c r="AI151" s="73">
        <v>2.1337591499999999</v>
      </c>
      <c r="AJ151" s="73">
        <v>0.224399025</v>
      </c>
      <c r="AK151" s="73">
        <v>2.3660318249999999</v>
      </c>
      <c r="AL151" s="73"/>
      <c r="AM151" s="73"/>
      <c r="AN151" s="73"/>
      <c r="AO151" s="73"/>
      <c r="AP151" s="73"/>
      <c r="AQ151" s="73"/>
      <c r="AR151" s="73">
        <v>1225.297413</v>
      </c>
      <c r="AS151" s="73">
        <v>0.25983044999999999</v>
      </c>
      <c r="AT151" s="73">
        <v>1515.4414154999999</v>
      </c>
      <c r="AU151" s="73">
        <v>2456.6575364999999</v>
      </c>
      <c r="AV151" s="73">
        <v>1702.43272935</v>
      </c>
      <c r="AW151" s="73">
        <v>1452.3537948749999</v>
      </c>
      <c r="AX151" s="73">
        <v>952.67228175000002</v>
      </c>
      <c r="AY151" s="73">
        <v>1078.375104</v>
      </c>
      <c r="AZ151" s="73">
        <v>852.97612544999993</v>
      </c>
      <c r="BA151" s="73">
        <v>2143.6012125000002</v>
      </c>
      <c r="BB151" s="73"/>
      <c r="BC151" s="73"/>
      <c r="BD151" s="73">
        <v>712.99837575000004</v>
      </c>
      <c r="BE151" s="73">
        <v>3039.03205875</v>
      </c>
      <c r="BF151" s="73">
        <v>3314.9995544249996</v>
      </c>
      <c r="BG151" s="73">
        <v>1839.4184920500002</v>
      </c>
      <c r="BH151" s="73">
        <v>3817.0825307999999</v>
      </c>
      <c r="BI151" s="73">
        <v>5519.7239118750003</v>
      </c>
      <c r="BJ151" s="73">
        <v>858.1491135</v>
      </c>
      <c r="BK151" s="73">
        <v>1425.3274912500001</v>
      </c>
      <c r="BL151" s="73"/>
      <c r="BM151" s="73"/>
      <c r="BN151" s="73"/>
      <c r="BO151" s="73"/>
      <c r="BP151" s="73"/>
      <c r="BQ151" s="73">
        <v>1535.676696</v>
      </c>
      <c r="BR151" s="73">
        <v>5834.9887947000007</v>
      </c>
      <c r="BS151" s="73">
        <v>4282.9782117750001</v>
      </c>
      <c r="BT151" s="73">
        <v>1378.6524940500001</v>
      </c>
      <c r="BU151" s="73">
        <v>2206.8226851750001</v>
      </c>
      <c r="BV151" s="73">
        <v>773.78295375000005</v>
      </c>
      <c r="BW151" s="73">
        <v>1314.3483945</v>
      </c>
      <c r="BX151" s="73">
        <v>1266.75218025</v>
      </c>
      <c r="BY151" s="73"/>
      <c r="BZ151" s="73">
        <v>1082.6268749999999</v>
      </c>
      <c r="CA151" s="73">
        <v>1181.0474999999999</v>
      </c>
      <c r="CB151" s="73">
        <v>1120.892814</v>
      </c>
      <c r="CC151" s="73">
        <v>12.282894000000001</v>
      </c>
      <c r="CD151" s="73">
        <v>710.40400807499998</v>
      </c>
      <c r="CE151" s="73">
        <v>0.602334225</v>
      </c>
      <c r="CF151" s="73">
        <v>2.1652537500000002</v>
      </c>
      <c r="CG151" s="73">
        <v>1.85030775</v>
      </c>
      <c r="CH151" s="73">
        <v>3560.7479813999998</v>
      </c>
      <c r="CI151" s="73">
        <v>2381.779125</v>
      </c>
      <c r="CJ151" s="73">
        <v>4873.59250875</v>
      </c>
      <c r="CK151" s="73"/>
      <c r="CL151" s="73">
        <v>129.91522499999999</v>
      </c>
      <c r="CM151" s="73">
        <v>2435.1231037500002</v>
      </c>
      <c r="CN151" s="73">
        <v>39.998142000000001</v>
      </c>
      <c r="CO151" s="73"/>
      <c r="CP151" s="73"/>
      <c r="CQ151" s="73">
        <v>277.08555397499998</v>
      </c>
      <c r="CR151" s="73">
        <v>522.32219370000007</v>
      </c>
      <c r="CS151" s="73">
        <v>5912.7528989249995</v>
      </c>
      <c r="CT151" s="73">
        <v>5869.491129</v>
      </c>
      <c r="CU151" s="73">
        <v>7711.5709147500002</v>
      </c>
      <c r="CV151" s="73">
        <v>3625.7370885</v>
      </c>
      <c r="CW151" s="73">
        <v>779.72755949999998</v>
      </c>
      <c r="CX151" s="73">
        <v>0.61020787499999996</v>
      </c>
      <c r="CY151" s="73"/>
      <c r="CZ151" s="73">
        <v>3.8384043750000001</v>
      </c>
      <c r="DA151" s="73">
        <v>3966.7055017500002</v>
      </c>
      <c r="DB151" s="73">
        <v>4533.502007475</v>
      </c>
      <c r="DC151" s="73">
        <v>2479.0620075749998</v>
      </c>
      <c r="DD151" s="73">
        <v>710.91973215000007</v>
      </c>
      <c r="DE151" s="73">
        <v>8801.347063950001</v>
      </c>
      <c r="DF151" s="73">
        <v>2927.5490483999997</v>
      </c>
      <c r="DG151" s="73">
        <v>7315.6444245000002</v>
      </c>
      <c r="DH151" s="73">
        <v>3722.7010882499999</v>
      </c>
      <c r="DI151" s="73"/>
      <c r="DJ151" s="73">
        <v>1709.7630975</v>
      </c>
      <c r="DK151" s="73">
        <v>1334.2293607500001</v>
      </c>
      <c r="DL151" s="73">
        <v>787.02249622499994</v>
      </c>
      <c r="DM151" s="73">
        <v>1359.0392319</v>
      </c>
      <c r="DN151" s="73">
        <v>14.456021399999999</v>
      </c>
      <c r="DO151" s="73">
        <v>2255.1078438</v>
      </c>
      <c r="DP151" s="73">
        <v>2334.0136272750001</v>
      </c>
      <c r="DQ151" s="73">
        <v>1561.6794251250001</v>
      </c>
      <c r="DR151" s="73">
        <v>2159.5729115250001</v>
      </c>
      <c r="DS151" s="73">
        <v>6116.0544787500003</v>
      </c>
      <c r="DT151" s="73">
        <v>2775.34352025</v>
      </c>
      <c r="DU151" s="73"/>
      <c r="DV151" s="73"/>
      <c r="DW151" s="73"/>
      <c r="DX151" s="73"/>
      <c r="DY151" s="73"/>
      <c r="DZ151" s="73">
        <v>2244.15559665</v>
      </c>
      <c r="EA151" s="73">
        <v>3034.9102029750002</v>
      </c>
      <c r="EB151" s="73">
        <v>3380.5949325750003</v>
      </c>
      <c r="EC151" s="73">
        <v>8740.5979173750002</v>
      </c>
      <c r="ED151" s="73">
        <v>10539.07736625</v>
      </c>
      <c r="EE151" s="73">
        <v>1496.26907775</v>
      </c>
      <c r="EF151" s="73"/>
      <c r="EG151" s="73"/>
      <c r="EH151" s="73"/>
      <c r="EI151" s="73"/>
      <c r="EJ151" s="73"/>
      <c r="EK151" s="73"/>
      <c r="EL151" s="73"/>
      <c r="EM151" s="73">
        <v>17.884995974999999</v>
      </c>
      <c r="EN151" s="73">
        <v>4455.8953762500005</v>
      </c>
      <c r="EO151" s="73">
        <v>2774.31994575</v>
      </c>
      <c r="EP151" s="73">
        <v>3631.2368330250001</v>
      </c>
      <c r="EQ151" s="73">
        <v>18761.963112000001</v>
      </c>
      <c r="ER151" s="73">
        <v>8987.2203195000002</v>
      </c>
      <c r="ES151" s="73"/>
      <c r="ET151" s="73"/>
      <c r="EU151" s="73"/>
      <c r="EV151" s="73">
        <v>0.55902914999999997</v>
      </c>
      <c r="EW151" s="73"/>
      <c r="EX151" s="73">
        <v>537.54983279999999</v>
      </c>
      <c r="EY151" s="73">
        <v>13.86549765</v>
      </c>
      <c r="EZ151" s="73">
        <v>6.2201835000000001</v>
      </c>
      <c r="FA151" s="73">
        <v>3470.5592574750003</v>
      </c>
      <c r="FB151" s="73">
        <v>7774.0010855999999</v>
      </c>
      <c r="FC151" s="73">
        <v>9796.9464855000006</v>
      </c>
      <c r="FD151" s="73">
        <v>4176.2233282500001</v>
      </c>
      <c r="FE151" s="73"/>
      <c r="FF151" s="73"/>
      <c r="FG151" s="73"/>
      <c r="FH151" s="73"/>
      <c r="FI151" s="73">
        <v>10.912878899999999</v>
      </c>
      <c r="FJ151" s="73">
        <v>28.660086</v>
      </c>
      <c r="FK151" s="73">
        <v>14.499326475</v>
      </c>
      <c r="FL151" s="73">
        <v>9.9680409000000001</v>
      </c>
      <c r="FM151" s="73">
        <v>258.08249970000003</v>
      </c>
      <c r="FN151" s="73">
        <v>2.7164092499999999</v>
      </c>
      <c r="FO151" s="73">
        <v>5.3973870750000001</v>
      </c>
      <c r="FP151" s="73">
        <v>0.36218789999999995</v>
      </c>
      <c r="FQ151" s="73">
        <v>58.505156324999994</v>
      </c>
      <c r="FR151" s="73">
        <v>1.9054233</v>
      </c>
      <c r="FS151" s="73">
        <v>354.31425000000002</v>
      </c>
      <c r="FT151" s="73">
        <v>1097.1537592500001</v>
      </c>
      <c r="FU151" s="73">
        <v>6.176878425</v>
      </c>
      <c r="FV151" s="73"/>
      <c r="FW151" s="73">
        <v>14.900882624999999</v>
      </c>
      <c r="FX151" s="73">
        <v>1.9684125E-2</v>
      </c>
      <c r="FY151" s="73">
        <v>3.5431425000000003E-2</v>
      </c>
      <c r="FZ151" s="73"/>
      <c r="GA151" s="73">
        <v>0.122041575</v>
      </c>
      <c r="GB151" s="73"/>
      <c r="GC151" s="73"/>
      <c r="GD151" s="73"/>
      <c r="GE151" s="73"/>
      <c r="GF151" s="73"/>
      <c r="GG151" s="73">
        <v>6.932748825</v>
      </c>
      <c r="GH151" s="73">
        <v>750.66198052499999</v>
      </c>
      <c r="GI151" s="73">
        <v>0.16140982499999998</v>
      </c>
      <c r="GJ151" s="73">
        <v>1085.2960423499999</v>
      </c>
      <c r="GK151" s="73">
        <v>1591.1662443749999</v>
      </c>
      <c r="GL151" s="73">
        <v>2245.9192942499999</v>
      </c>
      <c r="GM151" s="73">
        <v>3519.2459722500002</v>
      </c>
      <c r="GN151" s="73">
        <v>4572.0317137499997</v>
      </c>
      <c r="GO151" s="73">
        <v>0.34644060000000004</v>
      </c>
      <c r="GP151" s="73">
        <v>649.49738850000006</v>
      </c>
      <c r="GQ151" s="73">
        <v>405.492975</v>
      </c>
      <c r="GR151" s="73"/>
      <c r="GS151" s="73">
        <v>3839.1130035000001</v>
      </c>
      <c r="GT151" s="73">
        <v>4920.9131452499996</v>
      </c>
      <c r="GU151" s="73">
        <v>1178.9216145</v>
      </c>
      <c r="GV151" s="73">
        <v>5286.1678319249995</v>
      </c>
      <c r="GW151" s="73">
        <v>978.30101249999996</v>
      </c>
      <c r="GX151" s="73"/>
      <c r="GY151" s="73"/>
      <c r="GZ151" s="73"/>
      <c r="HA151" s="73">
        <v>7.0862850000000005E-2</v>
      </c>
      <c r="HB151" s="73">
        <v>5.7674486250000001</v>
      </c>
      <c r="HC151" s="73"/>
      <c r="HD151" s="73">
        <v>23.50284525</v>
      </c>
      <c r="HE151" s="73">
        <v>17.940111524999999</v>
      </c>
      <c r="HF151" s="73">
        <v>0.43698757500000002</v>
      </c>
      <c r="HG151" s="73">
        <v>1.6928347500000001</v>
      </c>
      <c r="HH151" s="73">
        <v>779.89684297500003</v>
      </c>
      <c r="HI151" s="73">
        <v>321.82363327499996</v>
      </c>
      <c r="HJ151" s="73"/>
      <c r="HK151" s="73"/>
      <c r="HL151" s="73"/>
      <c r="HM151" s="73"/>
      <c r="HN151" s="73"/>
      <c r="HO151" s="73"/>
      <c r="HP151" s="73">
        <v>15.227639100000001</v>
      </c>
      <c r="HQ151" s="73"/>
      <c r="HR151" s="73"/>
      <c r="HS151" s="73">
        <v>3.397479975</v>
      </c>
      <c r="HT151" s="73">
        <v>4.6297062000000002</v>
      </c>
      <c r="HU151" s="73"/>
      <c r="HV151" s="73">
        <v>1.5747299999999999E-2</v>
      </c>
      <c r="HW151" s="73"/>
      <c r="HX151" s="73"/>
      <c r="HY151" s="73"/>
      <c r="HZ151" s="73"/>
      <c r="IA151" s="73">
        <v>400.09952475</v>
      </c>
      <c r="IB151" s="73"/>
      <c r="IC151" s="73">
        <v>1.7282661749999999</v>
      </c>
      <c r="ID151" s="73"/>
      <c r="IE151" s="73">
        <v>0.91728022499999995</v>
      </c>
      <c r="IF151" s="73">
        <v>3.5431425000000003E-2</v>
      </c>
      <c r="IG151" s="73">
        <v>0.25983044999999999</v>
      </c>
      <c r="IH151" s="73"/>
      <c r="II151" s="73">
        <v>0.22833585000000001</v>
      </c>
      <c r="IJ151" s="73"/>
      <c r="IK151" s="73"/>
      <c r="IL151" s="73"/>
      <c r="IM151" s="73"/>
      <c r="IN151" s="73">
        <v>14.7237255</v>
      </c>
      <c r="IO151" s="73"/>
      <c r="IP151" s="73">
        <v>8.2437115500000004</v>
      </c>
      <c r="IQ151" s="73">
        <v>1.4802462000000001</v>
      </c>
      <c r="IR151" s="73">
        <v>0.30313552500000002</v>
      </c>
      <c r="IS151" s="73">
        <v>0.37793520000000003</v>
      </c>
      <c r="IT151" s="73">
        <v>14.176506825000001</v>
      </c>
      <c r="IU151" s="73"/>
      <c r="IV151" s="73"/>
      <c r="IW151" s="73"/>
      <c r="IX151" s="73"/>
      <c r="IY151" s="73">
        <v>0.74799674999999999</v>
      </c>
      <c r="IZ151" s="73"/>
      <c r="JA151" s="73">
        <v>1.5707931749999999</v>
      </c>
      <c r="JB151" s="73">
        <v>0.16140982500000001</v>
      </c>
      <c r="JC151" s="73">
        <v>0.39368249999999999</v>
      </c>
      <c r="JD151" s="73">
        <v>3.3699222</v>
      </c>
      <c r="JE151" s="73"/>
      <c r="JF151" s="73"/>
      <c r="JG151" s="73">
        <v>2.4723261000000001</v>
      </c>
      <c r="JH151" s="73"/>
      <c r="JI151" s="73"/>
      <c r="JJ151" s="73"/>
      <c r="JK151" s="73"/>
      <c r="JL151" s="73"/>
      <c r="JM151" s="73">
        <v>0.40155615</v>
      </c>
      <c r="JN151" s="73">
        <v>2.5235048249999998</v>
      </c>
      <c r="JO151" s="73">
        <v>3.7832888250000001</v>
      </c>
      <c r="JP151" s="73">
        <v>1.366078275</v>
      </c>
      <c r="JQ151" s="73">
        <v>0.83067007500000001</v>
      </c>
      <c r="JR151" s="73">
        <v>4.9997677500000002</v>
      </c>
      <c r="JS151" s="73"/>
      <c r="JT151" s="73"/>
      <c r="JU151" s="73"/>
      <c r="JV151" s="73"/>
      <c r="JW151" s="73"/>
      <c r="JX151" s="73"/>
      <c r="JY151" s="73">
        <v>0.99207990000000001</v>
      </c>
      <c r="JZ151" s="73">
        <v>7.0705377</v>
      </c>
      <c r="KA151" s="73">
        <v>519.62153175000003</v>
      </c>
      <c r="KB151" s="73">
        <v>6.6926025E-2</v>
      </c>
      <c r="KC151" s="73">
        <v>0.18503077500000001</v>
      </c>
      <c r="KD151" s="73">
        <v>6.6926025E-2</v>
      </c>
      <c r="KE151" s="73"/>
      <c r="KF151" s="73"/>
      <c r="KG151" s="73"/>
      <c r="KH151" s="73"/>
      <c r="KI151" s="73"/>
      <c r="KJ151" s="73"/>
      <c r="KK151" s="73">
        <v>0.40549297499999998</v>
      </c>
      <c r="KL151" s="73"/>
      <c r="KM151" s="73">
        <v>1.925107425</v>
      </c>
      <c r="KN151" s="73">
        <v>9.0546975000000002E-2</v>
      </c>
      <c r="KO151" s="73">
        <v>3.5431425000000003E-2</v>
      </c>
      <c r="KP151" s="73">
        <v>0.27951457499999999</v>
      </c>
      <c r="KQ151" s="73"/>
      <c r="KR151" s="73">
        <v>105.46754175</v>
      </c>
      <c r="KS151" s="73"/>
      <c r="KT151" s="73"/>
      <c r="KU151" s="73"/>
      <c r="KV151" s="73"/>
      <c r="KW151" s="73">
        <v>1.389699225</v>
      </c>
      <c r="KX151" s="73"/>
      <c r="KY151" s="73">
        <v>1.1653001999999999</v>
      </c>
      <c r="KZ151" s="73">
        <v>0.61808152500000002</v>
      </c>
      <c r="LA151" s="73"/>
      <c r="LB151" s="73"/>
      <c r="LC151" s="73"/>
      <c r="LD151" s="73"/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  <c r="MH151" s="73"/>
      <c r="MI151" s="73"/>
      <c r="MJ151" s="73"/>
      <c r="MK151" s="73"/>
      <c r="ML151" s="73"/>
      <c r="MM151" s="73"/>
      <c r="MN151" s="73"/>
      <c r="MO151" s="73"/>
      <c r="MP151" s="73"/>
      <c r="MQ151" s="73"/>
      <c r="MR151" s="73"/>
      <c r="MS151" s="73"/>
      <c r="MT151" s="73"/>
      <c r="MU151" s="73"/>
      <c r="MV151" s="73"/>
      <c r="MW151" s="73"/>
      <c r="MX151" s="73"/>
      <c r="MY151" s="73"/>
      <c r="MZ151" s="73"/>
      <c r="NA151" s="73"/>
      <c r="NB151" s="73"/>
      <c r="NC151" s="73"/>
      <c r="ND151" s="73"/>
      <c r="NE151" s="73"/>
      <c r="NF151" s="73"/>
      <c r="NG151" s="73"/>
      <c r="NH151" s="73"/>
      <c r="NI151" s="73"/>
      <c r="NJ151" s="73"/>
      <c r="NK151" s="73"/>
      <c r="NL151" s="73"/>
      <c r="NM151" s="73"/>
      <c r="NN151" s="73"/>
      <c r="NO151" s="73"/>
      <c r="NP151" s="73"/>
      <c r="NQ151" s="73"/>
      <c r="NR151" s="73"/>
      <c r="NS151" s="73"/>
      <c r="NT151" s="73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  <c r="OL151" s="73"/>
      <c r="OM151" s="73"/>
      <c r="ON151" s="73"/>
      <c r="OO151" s="73"/>
      <c r="OP151" s="73"/>
      <c r="OQ151" s="73"/>
      <c r="OR151" s="73"/>
      <c r="OS151" s="73"/>
      <c r="OT151" s="73"/>
      <c r="OU151" s="73"/>
      <c r="OV151" s="73"/>
      <c r="OW151" s="73"/>
      <c r="OX151" s="73"/>
      <c r="OY151" s="73"/>
      <c r="OZ151" s="73"/>
      <c r="PA151" s="73"/>
      <c r="PB151" s="73"/>
      <c r="PC151" s="73"/>
      <c r="PD151" s="73"/>
      <c r="PE151" s="73"/>
      <c r="PF151" s="73"/>
      <c r="PG151" s="73"/>
      <c r="PH151" s="73"/>
      <c r="PI151" s="73"/>
      <c r="PJ151" s="73"/>
      <c r="PK151" s="73"/>
      <c r="PL151" s="73"/>
      <c r="PM151" s="73"/>
      <c r="PN151" s="73"/>
      <c r="PO151" s="73"/>
      <c r="PP151" s="73"/>
      <c r="PQ151" s="73"/>
      <c r="PR151" s="73"/>
      <c r="PS151" s="73"/>
      <c r="PT151" s="73"/>
      <c r="PU151" s="73"/>
      <c r="PV151" s="73"/>
      <c r="PW151" s="73"/>
      <c r="PX151" s="73"/>
      <c r="PY151" s="73"/>
      <c r="PZ151" s="73"/>
      <c r="QA151" s="73"/>
      <c r="QB151" s="73"/>
      <c r="QC151" s="73"/>
      <c r="QD151" s="73"/>
      <c r="QE151" s="73"/>
      <c r="QF151" s="73"/>
      <c r="QG151" s="73"/>
      <c r="QH151" s="73"/>
      <c r="QI151" s="73"/>
      <c r="QJ151" s="73"/>
      <c r="QK151" s="73"/>
      <c r="QL151" s="73"/>
      <c r="QM151" s="73"/>
      <c r="QN151" s="73"/>
      <c r="QO151" s="73"/>
      <c r="QP151" s="73"/>
      <c r="QQ151" s="73"/>
      <c r="QR151" s="73"/>
      <c r="QS151" s="73"/>
      <c r="QT151" s="73"/>
      <c r="QU151" s="73"/>
      <c r="QV151" s="73"/>
      <c r="QW151" s="73"/>
      <c r="QX151" s="73"/>
      <c r="QY151" s="73"/>
      <c r="QZ151" s="73"/>
      <c r="RA151" s="73"/>
      <c r="RB151" s="73"/>
      <c r="RC151" s="73"/>
      <c r="RD151" s="73"/>
      <c r="RE151" s="73"/>
      <c r="RF151" s="73"/>
      <c r="RG151" s="73"/>
      <c r="RH151" s="73"/>
      <c r="RI151" s="73"/>
      <c r="RJ151" s="73"/>
      <c r="RK151" s="73"/>
      <c r="RL151" s="73"/>
      <c r="RM151" s="73"/>
      <c r="RN151" s="73"/>
      <c r="RO151" s="73"/>
      <c r="RP151" s="73"/>
      <c r="RQ151" s="73"/>
      <c r="RR151" s="73"/>
      <c r="RS151" s="73"/>
      <c r="RT151" s="73"/>
      <c r="RU151" s="73"/>
      <c r="RV151" s="73"/>
      <c r="RW151" s="73"/>
      <c r="RX151" s="73"/>
      <c r="RY151" s="73"/>
      <c r="RZ151" s="73"/>
      <c r="SA151" s="73"/>
      <c r="SB151" s="73"/>
      <c r="SC151" s="73"/>
      <c r="SD151" s="73"/>
      <c r="SE151" s="73"/>
      <c r="SF151" s="73"/>
      <c r="SG151" s="73"/>
      <c r="SH151" s="73"/>
      <c r="SI151" s="73"/>
      <c r="SJ151" s="73"/>
      <c r="SK151" s="73"/>
      <c r="SL151" s="73"/>
      <c r="SM151" s="73"/>
      <c r="SN151" s="73"/>
      <c r="SO151" s="73"/>
      <c r="SP151" s="73"/>
      <c r="SQ151" s="73"/>
      <c r="SR151" s="73"/>
      <c r="SS151" s="73"/>
      <c r="ST151" s="73"/>
      <c r="SU151" s="73"/>
      <c r="SV151" s="73"/>
      <c r="SW151" s="73"/>
      <c r="SX151" s="73"/>
      <c r="SY151" s="73"/>
    </row>
    <row r="152" spans="1:519">
      <c r="A152" s="71" t="s">
        <v>237</v>
      </c>
      <c r="B152" s="72">
        <f t="shared" si="145"/>
        <v>0</v>
      </c>
      <c r="C152" s="72">
        <f t="shared" si="146"/>
        <v>0</v>
      </c>
      <c r="D152" s="72">
        <f t="shared" si="147"/>
        <v>0</v>
      </c>
      <c r="E152" s="72">
        <f t="shared" si="148"/>
        <v>0</v>
      </c>
      <c r="F152" s="72">
        <f t="shared" si="149"/>
        <v>0</v>
      </c>
      <c r="G152" s="72">
        <f t="shared" si="150"/>
        <v>0</v>
      </c>
      <c r="H152" s="72">
        <f t="shared" si="151"/>
        <v>0</v>
      </c>
      <c r="I152" s="72">
        <f t="shared" si="152"/>
        <v>0</v>
      </c>
      <c r="J152" s="72">
        <f t="shared" si="153"/>
        <v>0</v>
      </c>
      <c r="K152" s="72">
        <f t="shared" si="154"/>
        <v>0</v>
      </c>
      <c r="L152" s="72">
        <f t="shared" si="155"/>
        <v>0</v>
      </c>
      <c r="M152" s="72">
        <f t="shared" si="156"/>
        <v>0</v>
      </c>
      <c r="N152" s="72">
        <f t="shared" si="157"/>
        <v>0</v>
      </c>
      <c r="O152" s="72">
        <f t="shared" si="158"/>
        <v>0</v>
      </c>
      <c r="P152" s="72">
        <f t="shared" si="159"/>
        <v>0</v>
      </c>
      <c r="Q152" s="72">
        <f t="shared" si="160"/>
        <v>0</v>
      </c>
      <c r="R152" s="72">
        <f t="shared" si="161"/>
        <v>0</v>
      </c>
      <c r="S152" s="72">
        <f t="shared" si="162"/>
        <v>0</v>
      </c>
      <c r="T152" s="72">
        <f t="shared" si="163"/>
        <v>0</v>
      </c>
      <c r="U152" s="72">
        <f t="shared" si="164"/>
        <v>0</v>
      </c>
      <c r="V152" s="72">
        <f t="shared" si="165"/>
        <v>0</v>
      </c>
      <c r="W152" s="72">
        <f t="shared" si="166"/>
        <v>0</v>
      </c>
      <c r="X152" s="72">
        <f t="shared" si="167"/>
        <v>0</v>
      </c>
      <c r="Y152" s="72">
        <f t="shared" si="168"/>
        <v>0</v>
      </c>
      <c r="Z152" s="72">
        <f t="shared" si="169"/>
        <v>0</v>
      </c>
      <c r="AA152" s="72">
        <f t="shared" si="170"/>
        <v>0</v>
      </c>
      <c r="AB152" s="72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J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X152" s="73"/>
      <c r="JY152" s="73"/>
      <c r="JZ152" s="73"/>
      <c r="KA152" s="73"/>
      <c r="KB152" s="73"/>
      <c r="KC152" s="73"/>
      <c r="KD152" s="73"/>
      <c r="KE152" s="73"/>
      <c r="KF152" s="73"/>
      <c r="KG152" s="73"/>
      <c r="KH152" s="73"/>
      <c r="KI152" s="73"/>
      <c r="KJ152" s="73"/>
      <c r="KK152" s="73"/>
      <c r="KL152" s="73"/>
      <c r="KM152" s="73"/>
      <c r="KN152" s="73"/>
      <c r="KO152" s="73"/>
      <c r="KP152" s="73"/>
      <c r="KQ152" s="73"/>
      <c r="KR152" s="73"/>
      <c r="KS152" s="73"/>
      <c r="KT152" s="73"/>
      <c r="KU152" s="73"/>
      <c r="KV152" s="73"/>
      <c r="KW152" s="73"/>
      <c r="KX152" s="73"/>
      <c r="KY152" s="73"/>
      <c r="KZ152" s="73"/>
      <c r="LA152" s="73"/>
      <c r="LB152" s="73"/>
      <c r="LC152" s="73"/>
      <c r="LD152" s="73"/>
      <c r="LE152" s="73"/>
      <c r="LF152" s="73"/>
      <c r="LG152" s="73"/>
      <c r="LH152" s="73"/>
      <c r="LI152" s="73"/>
      <c r="LJ152" s="73"/>
      <c r="LK152" s="73"/>
      <c r="LL152" s="73"/>
      <c r="LM152" s="73"/>
      <c r="LN152" s="73"/>
      <c r="LO152" s="73"/>
      <c r="LP152" s="73"/>
      <c r="LQ152" s="73"/>
      <c r="LR152" s="73"/>
      <c r="LS152" s="73"/>
      <c r="LT152" s="73"/>
      <c r="LU152" s="73"/>
      <c r="LV152" s="73"/>
      <c r="LW152" s="73"/>
      <c r="LX152" s="73"/>
      <c r="LY152" s="73"/>
      <c r="LZ152" s="73"/>
      <c r="MA152" s="73"/>
      <c r="MB152" s="73"/>
      <c r="MC152" s="73"/>
      <c r="MD152" s="73"/>
      <c r="ME152" s="73"/>
      <c r="MF152" s="73"/>
      <c r="MG152" s="73"/>
      <c r="MH152" s="73"/>
      <c r="MI152" s="73"/>
      <c r="MJ152" s="73"/>
      <c r="MK152" s="73"/>
      <c r="ML152" s="73"/>
      <c r="MM152" s="73"/>
      <c r="MN152" s="73"/>
      <c r="MO152" s="73"/>
      <c r="MP152" s="73"/>
      <c r="MQ152" s="73"/>
      <c r="MR152" s="73"/>
      <c r="MS152" s="73"/>
      <c r="MT152" s="73"/>
      <c r="MU152" s="73"/>
      <c r="MV152" s="73"/>
      <c r="MW152" s="73"/>
      <c r="MX152" s="73"/>
      <c r="MY152" s="73"/>
      <c r="MZ152" s="73"/>
      <c r="NA152" s="73"/>
      <c r="NB152" s="73"/>
      <c r="NC152" s="73"/>
      <c r="ND152" s="73"/>
      <c r="NE152" s="73"/>
      <c r="NF152" s="73"/>
      <c r="NG152" s="73"/>
      <c r="NH152" s="73"/>
      <c r="NI152" s="73"/>
      <c r="NJ152" s="73"/>
      <c r="NK152" s="73"/>
      <c r="NL152" s="73"/>
      <c r="NM152" s="73"/>
      <c r="NN152" s="73"/>
      <c r="NO152" s="73"/>
      <c r="NP152" s="73"/>
      <c r="NQ152" s="73"/>
      <c r="NR152" s="73"/>
      <c r="NS152" s="73"/>
      <c r="NT152" s="73"/>
      <c r="NU152" s="73"/>
      <c r="NV152" s="73"/>
      <c r="NW152" s="73"/>
      <c r="NX152" s="73"/>
      <c r="NY152" s="73"/>
      <c r="NZ152" s="73"/>
      <c r="OA152" s="73"/>
      <c r="OB152" s="73"/>
      <c r="OC152" s="73"/>
      <c r="OD152" s="73"/>
      <c r="OE152" s="73"/>
      <c r="OF152" s="73"/>
      <c r="OG152" s="73"/>
      <c r="OH152" s="73"/>
      <c r="OI152" s="73"/>
      <c r="OJ152" s="73"/>
      <c r="OK152" s="73"/>
      <c r="OL152" s="73"/>
      <c r="OM152" s="73"/>
      <c r="ON152" s="73"/>
      <c r="OO152" s="73"/>
      <c r="OP152" s="73"/>
      <c r="OQ152" s="73"/>
      <c r="OR152" s="73"/>
      <c r="OS152" s="73"/>
      <c r="OT152" s="73"/>
      <c r="OU152" s="73"/>
      <c r="OV152" s="73"/>
      <c r="OW152" s="73"/>
      <c r="OX152" s="73"/>
      <c r="OY152" s="73"/>
      <c r="OZ152" s="73"/>
      <c r="PA152" s="73"/>
      <c r="PB152" s="73"/>
      <c r="PC152" s="73"/>
      <c r="PD152" s="73"/>
      <c r="PE152" s="73"/>
      <c r="PF152" s="73"/>
      <c r="PG152" s="73"/>
      <c r="PH152" s="73"/>
      <c r="PI152" s="73"/>
      <c r="PJ152" s="73"/>
      <c r="PK152" s="73"/>
      <c r="PL152" s="73"/>
      <c r="PM152" s="73"/>
      <c r="PN152" s="73"/>
      <c r="PO152" s="73"/>
      <c r="PP152" s="73"/>
      <c r="PQ152" s="73"/>
      <c r="PR152" s="73"/>
      <c r="PS152" s="73"/>
      <c r="PT152" s="73"/>
      <c r="PU152" s="73"/>
      <c r="PV152" s="73"/>
      <c r="PW152" s="73"/>
      <c r="PX152" s="73"/>
      <c r="PY152" s="73"/>
      <c r="PZ152" s="73"/>
      <c r="QA152" s="73"/>
      <c r="QB152" s="73"/>
      <c r="QC152" s="73"/>
      <c r="QD152" s="73"/>
      <c r="QE152" s="73"/>
      <c r="QF152" s="73"/>
      <c r="QG152" s="73"/>
      <c r="QH152" s="73"/>
      <c r="QI152" s="73"/>
      <c r="QJ152" s="73"/>
      <c r="QK152" s="73"/>
      <c r="QL152" s="73"/>
      <c r="QM152" s="73"/>
      <c r="QN152" s="73"/>
      <c r="QO152" s="73"/>
      <c r="QP152" s="73"/>
      <c r="QQ152" s="73"/>
      <c r="QR152" s="73"/>
      <c r="QS152" s="73"/>
      <c r="QT152" s="73"/>
      <c r="QU152" s="73"/>
      <c r="QV152" s="73"/>
      <c r="QW152" s="73"/>
      <c r="QX152" s="73"/>
      <c r="QY152" s="73"/>
      <c r="QZ152" s="73"/>
      <c r="RA152" s="73"/>
      <c r="RB152" s="73"/>
      <c r="RC152" s="73"/>
      <c r="RD152" s="73"/>
      <c r="RE152" s="73"/>
      <c r="RF152" s="73"/>
      <c r="RG152" s="73"/>
      <c r="RH152" s="73"/>
      <c r="RI152" s="73"/>
      <c r="RJ152" s="73"/>
      <c r="RK152" s="73"/>
      <c r="RL152" s="73"/>
      <c r="RM152" s="73"/>
      <c r="RN152" s="73"/>
      <c r="RO152" s="73"/>
      <c r="RP152" s="73"/>
      <c r="RQ152" s="73"/>
      <c r="RR152" s="73"/>
      <c r="RS152" s="73"/>
      <c r="RT152" s="73"/>
      <c r="RU152" s="73"/>
      <c r="RV152" s="73"/>
      <c r="RW152" s="73"/>
      <c r="RX152" s="73"/>
      <c r="RY152" s="73"/>
      <c r="RZ152" s="73"/>
      <c r="SA152" s="73"/>
      <c r="SB152" s="73"/>
      <c r="SC152" s="73"/>
      <c r="SD152" s="73"/>
      <c r="SE152" s="73"/>
      <c r="SF152" s="73"/>
      <c r="SG152" s="73"/>
      <c r="SH152" s="73"/>
      <c r="SI152" s="73"/>
      <c r="SJ152" s="73"/>
      <c r="SK152" s="73"/>
      <c r="SL152" s="73"/>
      <c r="SM152" s="73"/>
      <c r="SN152" s="73"/>
      <c r="SO152" s="73"/>
      <c r="SP152" s="73"/>
      <c r="SQ152" s="73"/>
      <c r="SR152" s="73"/>
      <c r="SS152" s="73"/>
      <c r="ST152" s="73"/>
      <c r="SU152" s="73"/>
      <c r="SV152" s="73"/>
      <c r="SW152" s="73"/>
      <c r="SX152" s="73"/>
      <c r="SY152" s="73"/>
    </row>
    <row r="153" spans="1:519">
      <c r="A153" s="71" t="s">
        <v>238</v>
      </c>
      <c r="B153" s="72">
        <f t="shared" si="145"/>
        <v>1.03392834975</v>
      </c>
      <c r="C153" s="72">
        <f t="shared" si="146"/>
        <v>2.2236368647500004</v>
      </c>
      <c r="D153" s="72">
        <f t="shared" si="147"/>
        <v>0.38360422799999999</v>
      </c>
      <c r="E153" s="72">
        <f t="shared" si="148"/>
        <v>1.5153036266250002</v>
      </c>
      <c r="F153" s="72">
        <f t="shared" si="149"/>
        <v>1.0731391267500001</v>
      </c>
      <c r="G153" s="72">
        <f t="shared" si="150"/>
        <v>3.0559604062500001</v>
      </c>
      <c r="H153" s="72">
        <f t="shared" si="151"/>
        <v>7.2436792634999998</v>
      </c>
      <c r="I153" s="72">
        <f t="shared" si="152"/>
        <v>1.2059439813000001</v>
      </c>
      <c r="J153" s="72">
        <f t="shared" si="153"/>
        <v>15.446022656399998</v>
      </c>
      <c r="K153" s="72">
        <f t="shared" si="154"/>
        <v>1.6731506249999999E-3</v>
      </c>
      <c r="L153" s="72">
        <f t="shared" si="155"/>
        <v>1.5711868574999999E-2</v>
      </c>
      <c r="M153" s="72">
        <f t="shared" si="156"/>
        <v>0.49742177557499995</v>
      </c>
      <c r="N153" s="72">
        <f t="shared" si="157"/>
        <v>2.3874875212500002</v>
      </c>
      <c r="O153" s="72">
        <f t="shared" si="158"/>
        <v>0.89224201800000003</v>
      </c>
      <c r="P153" s="72">
        <f t="shared" si="159"/>
        <v>2.0112057877499998</v>
      </c>
      <c r="Q153" s="72">
        <f t="shared" si="160"/>
        <v>3.424722804</v>
      </c>
      <c r="R153" s="72">
        <f t="shared" si="161"/>
        <v>1.1960468032499998</v>
      </c>
      <c r="S153" s="72">
        <f t="shared" si="162"/>
        <v>0.80309261587500003</v>
      </c>
      <c r="T153" s="72">
        <f t="shared" si="163"/>
        <v>0.44612494582499995</v>
      </c>
      <c r="U153" s="72">
        <f t="shared" si="164"/>
        <v>1.8168447375000001E-2</v>
      </c>
      <c r="V153" s="72">
        <f t="shared" si="165"/>
        <v>0.21413965904999999</v>
      </c>
      <c r="W153" s="72">
        <f t="shared" si="166"/>
        <v>0.90598941090000007</v>
      </c>
      <c r="X153" s="72">
        <f t="shared" si="167"/>
        <v>1.970243123625</v>
      </c>
      <c r="Y153" s="72">
        <f t="shared" si="168"/>
        <v>1.5304800869999999</v>
      </c>
      <c r="Z153" s="72">
        <f t="shared" si="169"/>
        <v>0</v>
      </c>
      <c r="AA153" s="72">
        <f t="shared" si="170"/>
        <v>0</v>
      </c>
      <c r="AB153" s="72"/>
      <c r="AD153" s="73">
        <v>562.92660675000002</v>
      </c>
      <c r="AE153" s="73">
        <v>12.08605275</v>
      </c>
      <c r="AF153" s="73"/>
      <c r="AG153" s="73"/>
      <c r="AH153" s="73"/>
      <c r="AI153" s="73"/>
      <c r="AJ153" s="73">
        <v>11.4167925</v>
      </c>
      <c r="AK153" s="73">
        <v>14.44814775</v>
      </c>
      <c r="AL153" s="73">
        <v>433.05074999999999</v>
      </c>
      <c r="AM153" s="73"/>
      <c r="AN153" s="73"/>
      <c r="AO153" s="73"/>
      <c r="AP153" s="73"/>
      <c r="AQ153" s="73"/>
      <c r="AR153" s="73">
        <v>433.05074999999999</v>
      </c>
      <c r="AS153" s="73"/>
      <c r="AT153" s="73"/>
      <c r="AU153" s="73"/>
      <c r="AV153" s="73">
        <v>724.96632375000002</v>
      </c>
      <c r="AW153" s="73"/>
      <c r="AX153" s="73"/>
      <c r="AY153" s="73"/>
      <c r="AZ153" s="73">
        <v>1065.6197910000001</v>
      </c>
      <c r="BA153" s="73"/>
      <c r="BB153" s="73">
        <v>2.8738822499999999</v>
      </c>
      <c r="BC153" s="73"/>
      <c r="BD153" s="73"/>
      <c r="BE153" s="73"/>
      <c r="BF153" s="73"/>
      <c r="BG153" s="73">
        <v>373.17164174999999</v>
      </c>
      <c r="BH153" s="73"/>
      <c r="BI153" s="73"/>
      <c r="BJ153" s="73"/>
      <c r="BK153" s="73"/>
      <c r="BL153" s="73"/>
      <c r="BM153" s="73">
        <v>7.5587040000000005</v>
      </c>
      <c r="BN153" s="73">
        <v>649.57612500000005</v>
      </c>
      <c r="BO153" s="73"/>
      <c r="BP153" s="73"/>
      <c r="BQ153" s="73">
        <v>860.74741800000004</v>
      </c>
      <c r="BR153" s="73">
        <v>1.259784</v>
      </c>
      <c r="BS153" s="73">
        <v>5.9052375000000004E-2</v>
      </c>
      <c r="BT153" s="73"/>
      <c r="BU153" s="73"/>
      <c r="BV153" s="73"/>
      <c r="BW153" s="73"/>
      <c r="BX153" s="73"/>
      <c r="BY153" s="73">
        <v>3.6612472500000002</v>
      </c>
      <c r="BZ153" s="73">
        <v>5.5902915000000002</v>
      </c>
      <c r="CA153" s="73">
        <v>6.1808152500000002</v>
      </c>
      <c r="CB153" s="73">
        <v>12.32226225</v>
      </c>
      <c r="CC153" s="73"/>
      <c r="CD153" s="73">
        <v>433.05074999999999</v>
      </c>
      <c r="CE153" s="73">
        <v>606.27105000000006</v>
      </c>
      <c r="CF153" s="73"/>
      <c r="CG153" s="73"/>
      <c r="CH153" s="73"/>
      <c r="CI153" s="73"/>
      <c r="CJ153" s="73">
        <v>4.3305075000000004</v>
      </c>
      <c r="CK153" s="73">
        <v>5.3934502499999999</v>
      </c>
      <c r="CL153" s="73">
        <v>964.52212499999996</v>
      </c>
      <c r="CM153" s="73"/>
      <c r="CN153" s="73">
        <v>4.3305075000000004</v>
      </c>
      <c r="CO153" s="73">
        <v>471.90721274999999</v>
      </c>
      <c r="CP153" s="73"/>
      <c r="CQ153" s="73"/>
      <c r="CR153" s="73">
        <v>393.60376350000001</v>
      </c>
      <c r="CS153" s="73"/>
      <c r="CT153" s="73">
        <v>7.9523865000000002</v>
      </c>
      <c r="CU153" s="73">
        <v>17.951922</v>
      </c>
      <c r="CV153" s="73"/>
      <c r="CW153" s="73">
        <v>1195.692489</v>
      </c>
      <c r="CX153" s="73">
        <v>2066.7150202500002</v>
      </c>
      <c r="CY153" s="73">
        <v>9.2121705000000009</v>
      </c>
      <c r="CZ153" s="73">
        <v>890.98223400000006</v>
      </c>
      <c r="DA153" s="73">
        <v>5.1966090000000005</v>
      </c>
      <c r="DB153" s="73"/>
      <c r="DC153" s="73">
        <v>1697.5589400000001</v>
      </c>
      <c r="DD153" s="73"/>
      <c r="DE153" s="73">
        <v>11.810475</v>
      </c>
      <c r="DF153" s="73">
        <v>42.635814750000002</v>
      </c>
      <c r="DG153" s="73"/>
      <c r="DH153" s="73"/>
      <c r="DI153" s="73">
        <v>2519.5680000000002</v>
      </c>
      <c r="DJ153" s="73">
        <v>424.48421880000001</v>
      </c>
      <c r="DK153" s="73">
        <v>13.542678</v>
      </c>
      <c r="DL153" s="73">
        <v>0.55115550000000002</v>
      </c>
      <c r="DM153" s="73"/>
      <c r="DN153" s="73"/>
      <c r="DO153" s="73">
        <v>354.74730075000002</v>
      </c>
      <c r="DP153" s="73"/>
      <c r="DQ153" s="73">
        <v>9.5271165</v>
      </c>
      <c r="DR153" s="73"/>
      <c r="DS153" s="73"/>
      <c r="DT153" s="73">
        <v>394.82417924999999</v>
      </c>
      <c r="DU153" s="73">
        <v>8.2673325000000002</v>
      </c>
      <c r="DV153" s="73"/>
      <c r="DW153" s="73"/>
      <c r="DX153" s="73">
        <v>1.1416792499999999</v>
      </c>
      <c r="DY153" s="73">
        <v>1234.1946375</v>
      </c>
      <c r="DZ153" s="73">
        <v>25.69171995</v>
      </c>
      <c r="EA153" s="73">
        <v>7060.9318469999998</v>
      </c>
      <c r="EB153" s="73">
        <v>2305.0661530500001</v>
      </c>
      <c r="EC153" s="73"/>
      <c r="ED153" s="73">
        <v>2254.4622045000001</v>
      </c>
      <c r="EE153" s="73">
        <v>2564.5344151499999</v>
      </c>
      <c r="EF153" s="73"/>
      <c r="EG153" s="73"/>
      <c r="EH153" s="73"/>
      <c r="EI153" s="73"/>
      <c r="EJ153" s="73"/>
      <c r="EK153" s="73">
        <v>0.93696435</v>
      </c>
      <c r="EL153" s="73"/>
      <c r="EM153" s="73"/>
      <c r="EN153" s="73"/>
      <c r="EO153" s="73"/>
      <c r="EP153" s="73"/>
      <c r="EQ153" s="73">
        <v>0.736186275</v>
      </c>
      <c r="ER153" s="73"/>
      <c r="ES153" s="73"/>
      <c r="ET153" s="73"/>
      <c r="EU153" s="73">
        <v>0.52359772500000001</v>
      </c>
      <c r="EV153" s="73">
        <v>0.93696435</v>
      </c>
      <c r="EW153" s="73"/>
      <c r="EX153" s="73"/>
      <c r="EY153" s="73"/>
      <c r="EZ153" s="73"/>
      <c r="FA153" s="73"/>
      <c r="FB153" s="73"/>
      <c r="FC153" s="73"/>
      <c r="FD153" s="73"/>
      <c r="FE153" s="73">
        <v>14.2513065</v>
      </c>
      <c r="FF153" s="73">
        <v>12.912786000000001</v>
      </c>
      <c r="FG153" s="73"/>
      <c r="FH153" s="73">
        <v>468.40343849999999</v>
      </c>
      <c r="FI153" s="73">
        <v>0.65744977500000001</v>
      </c>
      <c r="FJ153" s="73"/>
      <c r="FK153" s="73"/>
      <c r="FL153" s="73"/>
      <c r="FM153" s="73">
        <v>14.345790299999999</v>
      </c>
      <c r="FN153" s="73"/>
      <c r="FO153" s="73">
        <v>0.57083962499999996</v>
      </c>
      <c r="FP153" s="73">
        <v>0.53147137499999997</v>
      </c>
      <c r="FQ153" s="73"/>
      <c r="FR153" s="73">
        <v>2.4014632499999999</v>
      </c>
      <c r="FS153" s="73"/>
      <c r="FT153" s="73">
        <v>14.52688425</v>
      </c>
      <c r="FU153" s="73"/>
      <c r="FV153" s="73"/>
      <c r="FW153" s="73">
        <v>823.97747249999998</v>
      </c>
      <c r="FX153" s="73">
        <v>433.05074999999999</v>
      </c>
      <c r="FY153" s="73"/>
      <c r="FZ153" s="73"/>
      <c r="GA153" s="73">
        <v>1113.53095125</v>
      </c>
      <c r="GB153" s="73"/>
      <c r="GC153" s="73"/>
      <c r="GD153" s="73"/>
      <c r="GE153" s="73"/>
      <c r="GF153" s="73"/>
      <c r="GG153" s="73"/>
      <c r="GH153" s="73"/>
      <c r="GI153" s="73">
        <v>757.44513000000006</v>
      </c>
      <c r="GJ153" s="73"/>
      <c r="GK153" s="73"/>
      <c r="GL153" s="73"/>
      <c r="GM153" s="73"/>
      <c r="GN153" s="73"/>
      <c r="GO153" s="73">
        <v>134.796888</v>
      </c>
      <c r="GP153" s="73">
        <v>206.25026174999999</v>
      </c>
      <c r="GQ153" s="73"/>
      <c r="GR153" s="73"/>
      <c r="GS153" s="73">
        <v>653.19800399999997</v>
      </c>
      <c r="GT153" s="73"/>
      <c r="GU153" s="73"/>
      <c r="GV153" s="73"/>
      <c r="GW153" s="73"/>
      <c r="GX153" s="73"/>
      <c r="GY153" s="73">
        <v>1144.2775545</v>
      </c>
      <c r="GZ153" s="73">
        <v>3.7399837499999999</v>
      </c>
      <c r="HA153" s="73">
        <v>3.7399837499999999</v>
      </c>
      <c r="HB153" s="73"/>
      <c r="HC153" s="73"/>
      <c r="HD153" s="73"/>
      <c r="HE153" s="73">
        <v>640.16711325000006</v>
      </c>
      <c r="HF153" s="73">
        <v>2.0077807500000002</v>
      </c>
      <c r="HG153" s="73">
        <v>1830.6236249999999</v>
      </c>
      <c r="HH153" s="73"/>
      <c r="HI153" s="73"/>
      <c r="HJ153" s="73"/>
      <c r="HK153" s="73">
        <v>951.92428500000005</v>
      </c>
      <c r="HL153" s="73"/>
      <c r="HM153" s="73"/>
      <c r="HN153" s="73"/>
      <c r="HO153" s="73">
        <v>1164.15852075</v>
      </c>
      <c r="HP153" s="73">
        <v>5.5902915000000002</v>
      </c>
      <c r="HQ153" s="73"/>
      <c r="HR153" s="73"/>
      <c r="HS153" s="73">
        <v>1.9684124999999999</v>
      </c>
      <c r="HT153" s="73">
        <v>3.1888282499999998</v>
      </c>
      <c r="HU153" s="73">
        <v>3.8580885</v>
      </c>
      <c r="HV153" s="73">
        <v>9.0861920999999999</v>
      </c>
      <c r="HW153" s="73">
        <v>3.0707235000000002</v>
      </c>
      <c r="HX153" s="73">
        <v>2.0550226500000002</v>
      </c>
      <c r="HY153" s="73">
        <v>3.0707235000000002</v>
      </c>
      <c r="HZ153" s="73">
        <v>4.1336662500000001</v>
      </c>
      <c r="IA153" s="73"/>
      <c r="IB153" s="73">
        <v>2.0471490000000001</v>
      </c>
      <c r="IC153" s="73">
        <v>771.93264599999998</v>
      </c>
      <c r="ID153" s="73">
        <v>3.0707235000000002</v>
      </c>
      <c r="IE153" s="73">
        <v>4.8029264999999999</v>
      </c>
      <c r="IF153" s="73">
        <v>4.0549297500000003</v>
      </c>
      <c r="IG153" s="73">
        <v>1.0235745000000001</v>
      </c>
      <c r="IH153" s="73">
        <v>2.834514</v>
      </c>
      <c r="II153" s="73">
        <v>2.0471490000000001</v>
      </c>
      <c r="IJ153" s="73">
        <v>2.972302875</v>
      </c>
      <c r="IK153" s="73">
        <v>4.1730345</v>
      </c>
      <c r="IL153" s="73">
        <v>400.65068024999999</v>
      </c>
      <c r="IM153" s="73">
        <v>6.25955175</v>
      </c>
      <c r="IN153" s="73">
        <v>5.0666937750000001</v>
      </c>
      <c r="IO153" s="73">
        <v>3.11009175</v>
      </c>
      <c r="IP153" s="73">
        <v>8.4129950250000007</v>
      </c>
      <c r="IQ153" s="73">
        <v>9.4090117499999995</v>
      </c>
      <c r="IR153" s="73">
        <v>3.0667866749999999</v>
      </c>
      <c r="IS153" s="73">
        <v>1.0235745000000001</v>
      </c>
      <c r="IT153" s="73"/>
      <c r="IU153" s="73">
        <v>3.0707235000000002</v>
      </c>
      <c r="IV153" s="73">
        <v>4.0076878499999999</v>
      </c>
      <c r="IW153" s="73">
        <v>2.0471490000000001</v>
      </c>
      <c r="IX153" s="73"/>
      <c r="IY153" s="73">
        <v>1.0235745000000001</v>
      </c>
      <c r="IZ153" s="73">
        <v>1.0235745000000001</v>
      </c>
      <c r="JA153" s="73">
        <v>1.66134015</v>
      </c>
      <c r="JB153" s="73"/>
      <c r="JC153" s="73">
        <v>1.3385205</v>
      </c>
      <c r="JD153" s="73">
        <v>7.0862850000000002</v>
      </c>
      <c r="JE153" s="73">
        <v>0.98420624999999995</v>
      </c>
      <c r="JF153" s="73">
        <v>3.26756475</v>
      </c>
      <c r="JG153" s="73">
        <v>0.36612472499999998</v>
      </c>
      <c r="JH153" s="73"/>
      <c r="JI153" s="73">
        <v>1.417257</v>
      </c>
      <c r="JJ153" s="73"/>
      <c r="JK153" s="73">
        <v>0.78736499999999998</v>
      </c>
      <c r="JL153" s="73">
        <v>40.588665749999997</v>
      </c>
      <c r="JM153" s="73"/>
      <c r="JN153" s="73">
        <v>2.7557775000000002</v>
      </c>
      <c r="JO153" s="73">
        <v>63.532481850000003</v>
      </c>
      <c r="JP153" s="73">
        <v>19.014864750000001</v>
      </c>
      <c r="JQ153" s="73">
        <v>24.325641675</v>
      </c>
      <c r="JR153" s="73"/>
      <c r="JS153" s="73">
        <v>4.2399605249999999</v>
      </c>
      <c r="JT153" s="73">
        <v>55.863546749999998</v>
      </c>
      <c r="JU153" s="73">
        <v>3.0313552499999998</v>
      </c>
      <c r="JV153" s="73">
        <v>1.7794449000000001</v>
      </c>
      <c r="JW153" s="73">
        <v>10.51132275</v>
      </c>
      <c r="JX153" s="73">
        <v>2.2046220000000001</v>
      </c>
      <c r="JY153" s="73">
        <v>2.0077807499999998</v>
      </c>
      <c r="JZ153" s="73">
        <v>2.4014632499999999</v>
      </c>
      <c r="KA153" s="73">
        <v>10.314481499999999</v>
      </c>
      <c r="KB153" s="73"/>
      <c r="KC153" s="73">
        <v>3.26756475</v>
      </c>
      <c r="KD153" s="73">
        <v>871.41621375</v>
      </c>
      <c r="KE153" s="73"/>
      <c r="KF153" s="73">
        <v>2.08651725</v>
      </c>
      <c r="KG153" s="73"/>
      <c r="KH153" s="73">
        <v>1.5747299999999999E-2</v>
      </c>
      <c r="KI153" s="73">
        <v>27.636511500000001</v>
      </c>
      <c r="KJ153" s="73">
        <v>3.6376263</v>
      </c>
      <c r="KK153" s="73"/>
      <c r="KL153" s="73"/>
      <c r="KM153" s="73"/>
      <c r="KN153" s="73">
        <v>10.13338755</v>
      </c>
      <c r="KO153" s="73">
        <v>0.35431425</v>
      </c>
      <c r="KP153" s="73">
        <v>1.1810475000000001E-2</v>
      </c>
      <c r="KQ153" s="73"/>
      <c r="KR153" s="73">
        <v>1926.4853137499999</v>
      </c>
      <c r="KS153" s="73">
        <v>1.9684124999999999</v>
      </c>
      <c r="KT153" s="73">
        <v>1.5353617500000001</v>
      </c>
      <c r="KU153" s="73">
        <v>0.90546974999999996</v>
      </c>
      <c r="KV153" s="73">
        <v>9.6058529999999998</v>
      </c>
      <c r="KW153" s="73"/>
      <c r="KX153" s="73">
        <v>893.65927499999998</v>
      </c>
      <c r="KY153" s="73">
        <v>418.28765625</v>
      </c>
      <c r="KZ153" s="73">
        <v>206.48647124999999</v>
      </c>
      <c r="LA153" s="73"/>
      <c r="LB153" s="73"/>
      <c r="LC153" s="73"/>
      <c r="LD153" s="73"/>
      <c r="LE153" s="73"/>
      <c r="LF153" s="73"/>
      <c r="LG153" s="73"/>
      <c r="LH153" s="73"/>
      <c r="LI153" s="73"/>
      <c r="LJ153" s="73"/>
      <c r="LK153" s="73"/>
      <c r="LL153" s="73"/>
      <c r="LM153" s="73"/>
      <c r="LN153" s="73"/>
      <c r="LO153" s="73"/>
      <c r="LP153" s="73"/>
      <c r="LQ153" s="73"/>
      <c r="LR153" s="73"/>
      <c r="LS153" s="73"/>
      <c r="LT153" s="73"/>
      <c r="LU153" s="73"/>
      <c r="LV153" s="73"/>
      <c r="LW153" s="73"/>
      <c r="LX153" s="73"/>
      <c r="LY153" s="73"/>
      <c r="LZ153" s="73"/>
      <c r="MA153" s="73"/>
      <c r="MB153" s="73"/>
      <c r="MC153" s="73"/>
      <c r="MD153" s="73"/>
      <c r="ME153" s="73"/>
      <c r="MF153" s="73"/>
      <c r="MG153" s="73"/>
      <c r="MH153" s="73"/>
      <c r="MI153" s="73"/>
      <c r="MJ153" s="73"/>
      <c r="MK153" s="73"/>
      <c r="ML153" s="73"/>
      <c r="MM153" s="73"/>
      <c r="MN153" s="73"/>
      <c r="MO153" s="73"/>
      <c r="MP153" s="73"/>
      <c r="MQ153" s="73"/>
      <c r="MR153" s="73"/>
      <c r="MS153" s="73"/>
      <c r="MT153" s="73"/>
      <c r="MU153" s="73"/>
      <c r="MV153" s="73"/>
      <c r="MW153" s="73"/>
      <c r="MX153" s="73"/>
      <c r="MY153" s="73"/>
      <c r="MZ153" s="73"/>
      <c r="NA153" s="73"/>
      <c r="NB153" s="73"/>
      <c r="NC153" s="73"/>
      <c r="ND153" s="73"/>
      <c r="NE153" s="73"/>
      <c r="NF153" s="73"/>
      <c r="NG153" s="73"/>
      <c r="NH153" s="73"/>
      <c r="NI153" s="73"/>
      <c r="NJ153" s="73"/>
      <c r="NK153" s="73"/>
      <c r="NL153" s="73"/>
      <c r="NM153" s="73"/>
      <c r="NN153" s="73"/>
      <c r="NO153" s="73"/>
      <c r="NP153" s="73"/>
      <c r="NQ153" s="73"/>
      <c r="NR153" s="73"/>
      <c r="NS153" s="73"/>
      <c r="NT153" s="73"/>
      <c r="NU153" s="73"/>
      <c r="NV153" s="73"/>
      <c r="NW153" s="73"/>
      <c r="NX153" s="73"/>
      <c r="NY153" s="73"/>
      <c r="NZ153" s="73"/>
      <c r="OA153" s="73"/>
      <c r="OB153" s="73"/>
      <c r="OC153" s="73"/>
      <c r="OD153" s="73"/>
      <c r="OE153" s="73"/>
      <c r="OF153" s="73"/>
      <c r="OG153" s="73"/>
      <c r="OH153" s="73"/>
      <c r="OI153" s="73"/>
      <c r="OJ153" s="73"/>
      <c r="OK153" s="73"/>
      <c r="OL153" s="73"/>
      <c r="OM153" s="73"/>
      <c r="ON153" s="73"/>
      <c r="OO153" s="73"/>
      <c r="OP153" s="73"/>
      <c r="OQ153" s="73"/>
      <c r="OR153" s="73"/>
      <c r="OS153" s="73"/>
      <c r="OT153" s="73"/>
      <c r="OU153" s="73"/>
      <c r="OV153" s="73"/>
      <c r="OW153" s="73"/>
      <c r="OX153" s="73"/>
      <c r="OY153" s="73"/>
      <c r="OZ153" s="73"/>
      <c r="PA153" s="73"/>
      <c r="PB153" s="73"/>
      <c r="PC153" s="73"/>
      <c r="PD153" s="73"/>
      <c r="PE153" s="73"/>
      <c r="PF153" s="73"/>
      <c r="PG153" s="73"/>
      <c r="PH153" s="73"/>
      <c r="PI153" s="73"/>
      <c r="PJ153" s="73"/>
      <c r="PK153" s="73"/>
      <c r="PL153" s="73"/>
      <c r="PM153" s="73"/>
      <c r="PN153" s="73"/>
      <c r="PO153" s="73"/>
      <c r="PP153" s="73"/>
      <c r="PQ153" s="73"/>
      <c r="PR153" s="73"/>
      <c r="PS153" s="73"/>
      <c r="PT153" s="73"/>
      <c r="PU153" s="73"/>
      <c r="PV153" s="73"/>
      <c r="PW153" s="73"/>
      <c r="PX153" s="73"/>
      <c r="PY153" s="73"/>
      <c r="PZ153" s="73"/>
      <c r="QA153" s="73"/>
      <c r="QB153" s="73"/>
      <c r="QC153" s="73"/>
      <c r="QD153" s="73"/>
      <c r="QE153" s="73"/>
      <c r="QF153" s="73"/>
      <c r="QG153" s="73"/>
      <c r="QH153" s="73"/>
      <c r="QI153" s="73"/>
      <c r="QJ153" s="73"/>
      <c r="QK153" s="73"/>
      <c r="QL153" s="73"/>
      <c r="QM153" s="73"/>
      <c r="QN153" s="73"/>
      <c r="QO153" s="73"/>
      <c r="QP153" s="73"/>
      <c r="QQ153" s="73"/>
      <c r="QR153" s="73"/>
      <c r="QS153" s="73"/>
      <c r="QT153" s="73"/>
      <c r="QU153" s="73"/>
      <c r="QV153" s="73"/>
      <c r="QW153" s="73"/>
      <c r="QX153" s="73"/>
      <c r="QY153" s="73"/>
      <c r="QZ153" s="73"/>
      <c r="RA153" s="73"/>
      <c r="RB153" s="73"/>
      <c r="RC153" s="73"/>
      <c r="RD153" s="73"/>
      <c r="RE153" s="73"/>
      <c r="RF153" s="73"/>
      <c r="RG153" s="73"/>
      <c r="RH153" s="73"/>
      <c r="RI153" s="73"/>
      <c r="RJ153" s="73"/>
      <c r="RK153" s="73"/>
      <c r="RL153" s="73"/>
      <c r="RM153" s="73"/>
      <c r="RN153" s="73"/>
      <c r="RO153" s="73"/>
      <c r="RP153" s="73"/>
      <c r="RQ153" s="73"/>
      <c r="RR153" s="73"/>
      <c r="RS153" s="73"/>
      <c r="RT153" s="73"/>
      <c r="RU153" s="73"/>
      <c r="RV153" s="73"/>
      <c r="RW153" s="73"/>
      <c r="RX153" s="73"/>
      <c r="RY153" s="73"/>
      <c r="RZ153" s="73"/>
      <c r="SA153" s="73"/>
      <c r="SB153" s="73"/>
      <c r="SC153" s="73"/>
      <c r="SD153" s="73"/>
      <c r="SE153" s="73"/>
      <c r="SF153" s="73"/>
      <c r="SG153" s="73"/>
      <c r="SH153" s="73"/>
      <c r="SI153" s="73"/>
      <c r="SJ153" s="73"/>
      <c r="SK153" s="73"/>
      <c r="SL153" s="73"/>
      <c r="SM153" s="73"/>
      <c r="SN153" s="73"/>
      <c r="SO153" s="73"/>
      <c r="SP153" s="73"/>
      <c r="SQ153" s="73"/>
      <c r="SR153" s="73"/>
      <c r="SS153" s="73"/>
      <c r="ST153" s="73"/>
      <c r="SU153" s="73"/>
      <c r="SV153" s="73"/>
      <c r="SW153" s="73"/>
      <c r="SX153" s="73"/>
      <c r="SY153" s="73"/>
    </row>
    <row r="154" spans="1:519">
      <c r="A154" s="71" t="s">
        <v>239</v>
      </c>
      <c r="B154" s="72">
        <f t="shared" si="145"/>
        <v>0</v>
      </c>
      <c r="C154" s="72">
        <f t="shared" si="146"/>
        <v>0</v>
      </c>
      <c r="D154" s="72">
        <f t="shared" si="147"/>
        <v>0</v>
      </c>
      <c r="E154" s="72">
        <f t="shared" si="148"/>
        <v>0</v>
      </c>
      <c r="F154" s="72">
        <f t="shared" si="149"/>
        <v>0</v>
      </c>
      <c r="G154" s="72">
        <f t="shared" si="150"/>
        <v>0</v>
      </c>
      <c r="H154" s="72">
        <f t="shared" si="151"/>
        <v>0</v>
      </c>
      <c r="I154" s="72">
        <f t="shared" si="152"/>
        <v>0</v>
      </c>
      <c r="J154" s="72">
        <f t="shared" si="153"/>
        <v>0</v>
      </c>
      <c r="K154" s="72">
        <f t="shared" si="154"/>
        <v>0</v>
      </c>
      <c r="L154" s="72">
        <f t="shared" si="155"/>
        <v>0</v>
      </c>
      <c r="M154" s="72">
        <f t="shared" si="156"/>
        <v>0</v>
      </c>
      <c r="N154" s="72">
        <f t="shared" si="157"/>
        <v>0</v>
      </c>
      <c r="O154" s="72">
        <f t="shared" si="158"/>
        <v>0</v>
      </c>
      <c r="P154" s="72">
        <f t="shared" si="159"/>
        <v>0</v>
      </c>
      <c r="Q154" s="72">
        <f t="shared" si="160"/>
        <v>0</v>
      </c>
      <c r="R154" s="72">
        <f t="shared" si="161"/>
        <v>0</v>
      </c>
      <c r="S154" s="72">
        <f t="shared" si="162"/>
        <v>0</v>
      </c>
      <c r="T154" s="72">
        <f t="shared" si="163"/>
        <v>0</v>
      </c>
      <c r="U154" s="72">
        <f t="shared" si="164"/>
        <v>0</v>
      </c>
      <c r="V154" s="72">
        <f t="shared" si="165"/>
        <v>0</v>
      </c>
      <c r="W154" s="72">
        <f t="shared" si="166"/>
        <v>0</v>
      </c>
      <c r="X154" s="72">
        <f t="shared" si="167"/>
        <v>0</v>
      </c>
      <c r="Y154" s="72">
        <f t="shared" si="168"/>
        <v>0</v>
      </c>
      <c r="Z154" s="72">
        <f t="shared" si="169"/>
        <v>0</v>
      </c>
      <c r="AA154" s="72">
        <f t="shared" si="170"/>
        <v>0</v>
      </c>
      <c r="AB154" s="72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  <c r="JD154" s="73"/>
      <c r="JE154" s="73"/>
      <c r="JF154" s="73"/>
      <c r="JG154" s="73"/>
      <c r="JH154" s="73"/>
      <c r="JI154" s="73"/>
      <c r="JJ154" s="73"/>
      <c r="JK154" s="73"/>
      <c r="JL154" s="73"/>
      <c r="JM154" s="73"/>
      <c r="JN154" s="73"/>
      <c r="JO154" s="73"/>
      <c r="JP154" s="73"/>
      <c r="JQ154" s="73"/>
      <c r="JR154" s="73"/>
      <c r="JS154" s="73"/>
      <c r="JT154" s="73"/>
      <c r="JU154" s="73"/>
      <c r="JV154" s="73"/>
      <c r="JW154" s="73"/>
      <c r="JX154" s="73"/>
      <c r="JY154" s="73"/>
      <c r="JZ154" s="73"/>
      <c r="KA154" s="73"/>
      <c r="KB154" s="73"/>
      <c r="KC154" s="73"/>
      <c r="KD154" s="73"/>
      <c r="KE154" s="73"/>
      <c r="KF154" s="73"/>
      <c r="KG154" s="73"/>
      <c r="KH154" s="73"/>
      <c r="KI154" s="73"/>
      <c r="KJ154" s="73"/>
      <c r="KK154" s="73"/>
      <c r="KL154" s="73"/>
      <c r="KM154" s="73"/>
      <c r="KN154" s="73"/>
      <c r="KO154" s="73"/>
      <c r="KP154" s="73"/>
      <c r="KQ154" s="73"/>
      <c r="KR154" s="73"/>
      <c r="KS154" s="73"/>
      <c r="KT154" s="73"/>
      <c r="KU154" s="73"/>
      <c r="KV154" s="73"/>
      <c r="KW154" s="73"/>
      <c r="KX154" s="73"/>
      <c r="KY154" s="73"/>
      <c r="KZ154" s="73"/>
      <c r="LA154" s="73"/>
      <c r="LB154" s="73"/>
      <c r="LC154" s="73"/>
      <c r="LD154" s="73"/>
      <c r="LE154" s="73"/>
      <c r="LF154" s="73"/>
      <c r="LG154" s="73"/>
      <c r="LH154" s="73"/>
      <c r="LI154" s="73"/>
      <c r="LJ154" s="73"/>
      <c r="LK154" s="73"/>
      <c r="LL154" s="73"/>
      <c r="LM154" s="73"/>
      <c r="LN154" s="73"/>
      <c r="LO154" s="73"/>
      <c r="LP154" s="73"/>
      <c r="LQ154" s="73"/>
      <c r="LR154" s="73"/>
      <c r="LS154" s="73"/>
      <c r="LT154" s="73"/>
      <c r="LU154" s="73"/>
      <c r="LV154" s="73"/>
      <c r="LW154" s="73"/>
      <c r="LX154" s="73"/>
      <c r="LY154" s="73"/>
      <c r="LZ154" s="73"/>
      <c r="MA154" s="73"/>
      <c r="MB154" s="73"/>
      <c r="MC154" s="73"/>
      <c r="MD154" s="73"/>
      <c r="ME154" s="73"/>
      <c r="MF154" s="73"/>
      <c r="MG154" s="73"/>
      <c r="MH154" s="73"/>
      <c r="MI154" s="73"/>
      <c r="MJ154" s="73"/>
      <c r="MK154" s="73"/>
      <c r="ML154" s="73"/>
      <c r="MM154" s="73"/>
      <c r="MN154" s="73"/>
      <c r="MO154" s="73"/>
      <c r="MP154" s="73"/>
      <c r="MQ154" s="73"/>
      <c r="MR154" s="73"/>
      <c r="MS154" s="73"/>
      <c r="MT154" s="73"/>
      <c r="MU154" s="73"/>
      <c r="MV154" s="73"/>
      <c r="MW154" s="73"/>
      <c r="MX154" s="73"/>
      <c r="MY154" s="73"/>
      <c r="MZ154" s="73"/>
      <c r="NA154" s="73"/>
      <c r="NB154" s="73"/>
      <c r="NC154" s="73"/>
      <c r="ND154" s="73"/>
      <c r="NE154" s="73"/>
      <c r="NF154" s="73"/>
      <c r="NG154" s="73"/>
      <c r="NH154" s="73"/>
      <c r="NI154" s="73"/>
      <c r="NJ154" s="73"/>
      <c r="NK154" s="73"/>
      <c r="NL154" s="73"/>
      <c r="NM154" s="73"/>
      <c r="NN154" s="73"/>
      <c r="NO154" s="73"/>
      <c r="NP154" s="73"/>
      <c r="NQ154" s="73"/>
      <c r="NR154" s="73"/>
      <c r="NS154" s="73"/>
      <c r="NT154" s="73"/>
      <c r="NU154" s="73"/>
      <c r="NV154" s="73"/>
      <c r="NW154" s="73"/>
      <c r="NX154" s="73"/>
      <c r="NY154" s="73"/>
      <c r="NZ154" s="73"/>
      <c r="OA154" s="73"/>
      <c r="OB154" s="73"/>
      <c r="OC154" s="73"/>
      <c r="OD154" s="73"/>
      <c r="OE154" s="73"/>
      <c r="OF154" s="73"/>
      <c r="OG154" s="73"/>
      <c r="OH154" s="73"/>
      <c r="OI154" s="73"/>
      <c r="OJ154" s="73"/>
      <c r="OK154" s="73"/>
      <c r="OL154" s="73"/>
      <c r="OM154" s="73"/>
      <c r="ON154" s="73"/>
      <c r="OO154" s="73"/>
      <c r="OP154" s="73"/>
      <c r="OQ154" s="73"/>
      <c r="OR154" s="73"/>
      <c r="OS154" s="73"/>
      <c r="OT154" s="73"/>
      <c r="OU154" s="73"/>
      <c r="OV154" s="73"/>
      <c r="OW154" s="73"/>
      <c r="OX154" s="73"/>
      <c r="OY154" s="73"/>
      <c r="OZ154" s="73"/>
      <c r="PA154" s="73"/>
      <c r="PB154" s="73"/>
      <c r="PC154" s="73"/>
      <c r="PD154" s="73"/>
      <c r="PE154" s="73"/>
      <c r="PF154" s="73"/>
      <c r="PG154" s="73"/>
      <c r="PH154" s="73"/>
      <c r="PI154" s="73"/>
      <c r="PJ154" s="73"/>
      <c r="PK154" s="73"/>
      <c r="PL154" s="73"/>
      <c r="PM154" s="73"/>
      <c r="PN154" s="73"/>
      <c r="PO154" s="73"/>
      <c r="PP154" s="73"/>
      <c r="PQ154" s="73"/>
      <c r="PR154" s="73"/>
      <c r="PS154" s="73"/>
      <c r="PT154" s="73"/>
      <c r="PU154" s="73"/>
      <c r="PV154" s="73"/>
      <c r="PW154" s="73"/>
      <c r="PX154" s="73"/>
      <c r="PY154" s="73"/>
      <c r="PZ154" s="73"/>
      <c r="QA154" s="73"/>
      <c r="QB154" s="73"/>
      <c r="QC154" s="73"/>
      <c r="QD154" s="73"/>
      <c r="QE154" s="73"/>
      <c r="QF154" s="73"/>
      <c r="QG154" s="73"/>
      <c r="QH154" s="73"/>
      <c r="QI154" s="73"/>
      <c r="QJ154" s="73"/>
      <c r="QK154" s="73"/>
      <c r="QL154" s="73"/>
      <c r="QM154" s="73"/>
      <c r="QN154" s="73"/>
      <c r="QO154" s="73"/>
      <c r="QP154" s="73"/>
      <c r="QQ154" s="73"/>
      <c r="QR154" s="73"/>
      <c r="QS154" s="73"/>
      <c r="QT154" s="73"/>
      <c r="QU154" s="73"/>
      <c r="QV154" s="73"/>
      <c r="QW154" s="73"/>
      <c r="QX154" s="73"/>
      <c r="QY154" s="73"/>
      <c r="QZ154" s="73"/>
      <c r="RA154" s="73"/>
      <c r="RB154" s="73"/>
      <c r="RC154" s="73"/>
      <c r="RD154" s="73"/>
      <c r="RE154" s="73"/>
      <c r="RF154" s="73"/>
      <c r="RG154" s="73"/>
      <c r="RH154" s="73"/>
      <c r="RI154" s="73"/>
      <c r="RJ154" s="73"/>
      <c r="RK154" s="73"/>
      <c r="RL154" s="73"/>
      <c r="RM154" s="73"/>
      <c r="RN154" s="73"/>
      <c r="RO154" s="73"/>
      <c r="RP154" s="73"/>
      <c r="RQ154" s="73"/>
      <c r="RR154" s="73"/>
      <c r="RS154" s="73"/>
      <c r="RT154" s="73"/>
      <c r="RU154" s="73"/>
      <c r="RV154" s="73"/>
      <c r="RW154" s="73"/>
      <c r="RX154" s="73"/>
      <c r="RY154" s="73"/>
      <c r="RZ154" s="73"/>
      <c r="SA154" s="73"/>
      <c r="SB154" s="73"/>
      <c r="SC154" s="73"/>
      <c r="SD154" s="73"/>
      <c r="SE154" s="73"/>
      <c r="SF154" s="73"/>
      <c r="SG154" s="73"/>
      <c r="SH154" s="73"/>
      <c r="SI154" s="73"/>
      <c r="SJ154" s="73"/>
      <c r="SK154" s="73"/>
      <c r="SL154" s="73"/>
      <c r="SM154" s="73"/>
      <c r="SN154" s="73"/>
      <c r="SO154" s="73"/>
      <c r="SP154" s="73"/>
      <c r="SQ154" s="73"/>
      <c r="SR154" s="73"/>
      <c r="SS154" s="73"/>
      <c r="ST154" s="73"/>
      <c r="SU154" s="73"/>
      <c r="SV154" s="73"/>
      <c r="SW154" s="73"/>
      <c r="SX154" s="73"/>
      <c r="SY154" s="73"/>
    </row>
    <row r="155" spans="1:519">
      <c r="A155" s="71" t="s">
        <v>240</v>
      </c>
      <c r="B155" s="72">
        <f t="shared" si="145"/>
        <v>0</v>
      </c>
      <c r="C155" s="72">
        <f t="shared" si="146"/>
        <v>0</v>
      </c>
      <c r="D155" s="72">
        <f t="shared" si="147"/>
        <v>0</v>
      </c>
      <c r="E155" s="72">
        <f t="shared" si="148"/>
        <v>0</v>
      </c>
      <c r="F155" s="72">
        <f t="shared" si="149"/>
        <v>0</v>
      </c>
      <c r="G155" s="72">
        <f t="shared" si="150"/>
        <v>0</v>
      </c>
      <c r="H155" s="72">
        <f t="shared" si="151"/>
        <v>0</v>
      </c>
      <c r="I155" s="72">
        <f t="shared" si="152"/>
        <v>0</v>
      </c>
      <c r="J155" s="72">
        <f t="shared" si="153"/>
        <v>0</v>
      </c>
      <c r="K155" s="72">
        <f t="shared" si="154"/>
        <v>0</v>
      </c>
      <c r="L155" s="72">
        <f t="shared" si="155"/>
        <v>0</v>
      </c>
      <c r="M155" s="72">
        <f t="shared" si="156"/>
        <v>0</v>
      </c>
      <c r="N155" s="72">
        <f t="shared" si="157"/>
        <v>0</v>
      </c>
      <c r="O155" s="72">
        <f t="shared" si="158"/>
        <v>0</v>
      </c>
      <c r="P155" s="72">
        <f t="shared" si="159"/>
        <v>0</v>
      </c>
      <c r="Q155" s="72">
        <f t="shared" si="160"/>
        <v>0</v>
      </c>
      <c r="R155" s="72">
        <f t="shared" si="161"/>
        <v>0</v>
      </c>
      <c r="S155" s="72">
        <f t="shared" si="162"/>
        <v>0</v>
      </c>
      <c r="T155" s="72">
        <f t="shared" si="163"/>
        <v>0</v>
      </c>
      <c r="U155" s="72">
        <f t="shared" si="164"/>
        <v>0</v>
      </c>
      <c r="V155" s="72">
        <f t="shared" si="165"/>
        <v>0</v>
      </c>
      <c r="W155" s="72">
        <f t="shared" si="166"/>
        <v>0</v>
      </c>
      <c r="X155" s="72">
        <f t="shared" si="167"/>
        <v>0</v>
      </c>
      <c r="Y155" s="72">
        <f t="shared" si="168"/>
        <v>0</v>
      </c>
      <c r="Z155" s="72">
        <f t="shared" si="169"/>
        <v>0</v>
      </c>
      <c r="AA155" s="72">
        <f t="shared" si="170"/>
        <v>0</v>
      </c>
      <c r="AB155" s="72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  <c r="JD155" s="73"/>
      <c r="JE155" s="73"/>
      <c r="JF155" s="73"/>
      <c r="JG155" s="73"/>
      <c r="JH155" s="73"/>
      <c r="JI155" s="73"/>
      <c r="JJ155" s="73"/>
      <c r="JK155" s="73"/>
      <c r="JL155" s="73"/>
      <c r="JM155" s="73"/>
      <c r="JN155" s="73"/>
      <c r="JO155" s="73"/>
      <c r="JP155" s="73"/>
      <c r="JQ155" s="73"/>
      <c r="JR155" s="73"/>
      <c r="JS155" s="73"/>
      <c r="JT155" s="73"/>
      <c r="JU155" s="73"/>
      <c r="JV155" s="73"/>
      <c r="JW155" s="73"/>
      <c r="JX155" s="73"/>
      <c r="JY155" s="73"/>
      <c r="JZ155" s="73"/>
      <c r="KA155" s="73"/>
      <c r="KB155" s="73"/>
      <c r="KC155" s="73"/>
      <c r="KD155" s="73"/>
      <c r="KE155" s="73"/>
      <c r="KF155" s="73"/>
      <c r="KG155" s="73"/>
      <c r="KH155" s="73"/>
      <c r="KI155" s="73"/>
      <c r="KJ155" s="73"/>
      <c r="KK155" s="73"/>
      <c r="KL155" s="73"/>
      <c r="KM155" s="73"/>
      <c r="KN155" s="73"/>
      <c r="KO155" s="73"/>
      <c r="KP155" s="73"/>
      <c r="KQ155" s="73"/>
      <c r="KR155" s="73"/>
      <c r="KS155" s="73"/>
      <c r="KT155" s="73"/>
      <c r="KU155" s="73"/>
      <c r="KV155" s="73"/>
      <c r="KW155" s="73"/>
      <c r="KX155" s="73"/>
      <c r="KY155" s="73"/>
      <c r="KZ155" s="73"/>
      <c r="LA155" s="73"/>
      <c r="LB155" s="73"/>
      <c r="LC155" s="73"/>
      <c r="LD155" s="73"/>
      <c r="LE155" s="73"/>
      <c r="LF155" s="73"/>
      <c r="LG155" s="73"/>
      <c r="LH155" s="73"/>
      <c r="LI155" s="73"/>
      <c r="LJ155" s="73"/>
      <c r="LK155" s="73"/>
      <c r="LL155" s="73"/>
      <c r="LM155" s="73"/>
      <c r="LN155" s="73"/>
      <c r="LO155" s="73"/>
      <c r="LP155" s="73"/>
      <c r="LQ155" s="73"/>
      <c r="LR155" s="73"/>
      <c r="LS155" s="73"/>
      <c r="LT155" s="73"/>
      <c r="LU155" s="73"/>
      <c r="LV155" s="73"/>
      <c r="LW155" s="73"/>
      <c r="LX155" s="73"/>
      <c r="LY155" s="73"/>
      <c r="LZ155" s="73"/>
      <c r="MA155" s="73"/>
      <c r="MB155" s="73"/>
      <c r="MC155" s="73"/>
      <c r="MD155" s="73"/>
      <c r="ME155" s="73"/>
      <c r="MF155" s="73"/>
      <c r="MG155" s="73"/>
      <c r="MH155" s="73"/>
      <c r="MI155" s="73"/>
      <c r="MJ155" s="73"/>
      <c r="MK155" s="73"/>
      <c r="ML155" s="73"/>
      <c r="MM155" s="73"/>
      <c r="MN155" s="73"/>
      <c r="MO155" s="73"/>
      <c r="MP155" s="73"/>
      <c r="MQ155" s="73"/>
      <c r="MR155" s="73"/>
      <c r="MS155" s="73"/>
      <c r="MT155" s="73"/>
      <c r="MU155" s="73"/>
      <c r="MV155" s="73"/>
      <c r="MW155" s="73"/>
      <c r="MX155" s="73"/>
      <c r="MY155" s="73"/>
      <c r="MZ155" s="73"/>
      <c r="NA155" s="73"/>
      <c r="NB155" s="73"/>
      <c r="NC155" s="73"/>
      <c r="ND155" s="73"/>
      <c r="NE155" s="73"/>
      <c r="NF155" s="73"/>
      <c r="NG155" s="73"/>
      <c r="NH155" s="73"/>
      <c r="NI155" s="73"/>
      <c r="NJ155" s="73"/>
      <c r="NK155" s="73"/>
      <c r="NL155" s="73"/>
      <c r="NM155" s="73"/>
      <c r="NN155" s="73"/>
      <c r="NO155" s="73"/>
      <c r="NP155" s="73"/>
      <c r="NQ155" s="73"/>
      <c r="NR155" s="73"/>
      <c r="NS155" s="73"/>
      <c r="NT155" s="73"/>
      <c r="NU155" s="73"/>
      <c r="NV155" s="73"/>
      <c r="NW155" s="73"/>
      <c r="NX155" s="73"/>
      <c r="NY155" s="73"/>
      <c r="NZ155" s="73"/>
      <c r="OA155" s="73"/>
      <c r="OB155" s="73"/>
      <c r="OC155" s="73"/>
      <c r="OD155" s="73"/>
      <c r="OE155" s="73"/>
      <c r="OF155" s="73"/>
      <c r="OG155" s="73"/>
      <c r="OH155" s="73"/>
      <c r="OI155" s="73"/>
      <c r="OJ155" s="73"/>
      <c r="OK155" s="73"/>
      <c r="OL155" s="73"/>
      <c r="OM155" s="73"/>
      <c r="ON155" s="73"/>
      <c r="OO155" s="73"/>
      <c r="OP155" s="73"/>
      <c r="OQ155" s="73"/>
      <c r="OR155" s="73"/>
      <c r="OS155" s="73"/>
      <c r="OT155" s="73"/>
      <c r="OU155" s="73"/>
      <c r="OV155" s="73"/>
      <c r="OW155" s="73"/>
      <c r="OX155" s="73"/>
      <c r="OY155" s="73"/>
      <c r="OZ155" s="73"/>
      <c r="PA155" s="73"/>
      <c r="PB155" s="73"/>
      <c r="PC155" s="73"/>
      <c r="PD155" s="73"/>
      <c r="PE155" s="73"/>
      <c r="PF155" s="73"/>
      <c r="PG155" s="73"/>
      <c r="PH155" s="73"/>
      <c r="PI155" s="73"/>
      <c r="PJ155" s="73"/>
      <c r="PK155" s="73"/>
      <c r="PL155" s="73"/>
      <c r="PM155" s="73"/>
      <c r="PN155" s="73"/>
      <c r="PO155" s="73"/>
      <c r="PP155" s="73"/>
      <c r="PQ155" s="73"/>
      <c r="PR155" s="73"/>
      <c r="PS155" s="73"/>
      <c r="PT155" s="73"/>
      <c r="PU155" s="73"/>
      <c r="PV155" s="73"/>
      <c r="PW155" s="73"/>
      <c r="PX155" s="73"/>
      <c r="PY155" s="73"/>
      <c r="PZ155" s="73"/>
      <c r="QA155" s="73"/>
      <c r="QB155" s="73"/>
      <c r="QC155" s="73"/>
      <c r="QD155" s="73"/>
      <c r="QE155" s="73"/>
      <c r="QF155" s="73"/>
      <c r="QG155" s="73"/>
      <c r="QH155" s="73"/>
      <c r="QI155" s="73"/>
      <c r="QJ155" s="73"/>
      <c r="QK155" s="73"/>
      <c r="QL155" s="73"/>
      <c r="QM155" s="73"/>
      <c r="QN155" s="73"/>
      <c r="QO155" s="73"/>
      <c r="QP155" s="73"/>
      <c r="QQ155" s="73"/>
      <c r="QR155" s="73"/>
      <c r="QS155" s="73"/>
      <c r="QT155" s="73"/>
      <c r="QU155" s="73"/>
      <c r="QV155" s="73"/>
      <c r="QW155" s="73"/>
      <c r="QX155" s="73"/>
      <c r="QY155" s="73"/>
      <c r="QZ155" s="73"/>
      <c r="RA155" s="73"/>
      <c r="RB155" s="73"/>
      <c r="RC155" s="73"/>
      <c r="RD155" s="73"/>
      <c r="RE155" s="73"/>
      <c r="RF155" s="73"/>
      <c r="RG155" s="73"/>
      <c r="RH155" s="73"/>
      <c r="RI155" s="73"/>
      <c r="RJ155" s="73"/>
      <c r="RK155" s="73"/>
      <c r="RL155" s="73"/>
      <c r="RM155" s="73"/>
      <c r="RN155" s="73"/>
      <c r="RO155" s="73"/>
      <c r="RP155" s="73"/>
      <c r="RQ155" s="73"/>
      <c r="RR155" s="73"/>
      <c r="RS155" s="73"/>
      <c r="RT155" s="73"/>
      <c r="RU155" s="73"/>
      <c r="RV155" s="73"/>
      <c r="RW155" s="73"/>
      <c r="RX155" s="73"/>
      <c r="RY155" s="73"/>
      <c r="RZ155" s="73"/>
      <c r="SA155" s="73"/>
      <c r="SB155" s="73"/>
      <c r="SC155" s="73"/>
      <c r="SD155" s="73"/>
      <c r="SE155" s="73"/>
      <c r="SF155" s="73"/>
      <c r="SG155" s="73"/>
      <c r="SH155" s="73"/>
      <c r="SI155" s="73"/>
      <c r="SJ155" s="73"/>
      <c r="SK155" s="73"/>
      <c r="SL155" s="73"/>
      <c r="SM155" s="73"/>
      <c r="SN155" s="73"/>
      <c r="SO155" s="73"/>
      <c r="SP155" s="73"/>
      <c r="SQ155" s="73"/>
      <c r="SR155" s="73"/>
      <c r="SS155" s="73"/>
      <c r="ST155" s="73"/>
      <c r="SU155" s="73"/>
      <c r="SV155" s="73"/>
      <c r="SW155" s="73"/>
      <c r="SX155" s="73"/>
      <c r="SY155" s="73"/>
    </row>
    <row r="156" spans="1:519">
      <c r="A156" s="71" t="s">
        <v>241</v>
      </c>
      <c r="B156" s="72">
        <f t="shared" si="145"/>
        <v>0</v>
      </c>
      <c r="C156" s="72">
        <f t="shared" si="146"/>
        <v>0.59048438175000006</v>
      </c>
      <c r="D156" s="72">
        <f t="shared" si="147"/>
        <v>1.2790744425</v>
      </c>
      <c r="E156" s="72">
        <f t="shared" si="148"/>
        <v>0.64957612500000006</v>
      </c>
      <c r="F156" s="72">
        <f t="shared" si="149"/>
        <v>6.2595517499999993E-4</v>
      </c>
      <c r="G156" s="72">
        <f t="shared" si="150"/>
        <v>0.27191650275000001</v>
      </c>
      <c r="H156" s="72">
        <f t="shared" si="151"/>
        <v>0</v>
      </c>
      <c r="I156" s="72">
        <f t="shared" si="152"/>
        <v>8.1492277499999998E-4</v>
      </c>
      <c r="J156" s="72">
        <f t="shared" si="153"/>
        <v>0</v>
      </c>
      <c r="K156" s="72">
        <f t="shared" si="154"/>
        <v>0</v>
      </c>
      <c r="L156" s="72">
        <f t="shared" si="155"/>
        <v>0</v>
      </c>
      <c r="M156" s="72">
        <f t="shared" si="156"/>
        <v>1.1928579749999999E-3</v>
      </c>
      <c r="N156" s="72">
        <f t="shared" si="157"/>
        <v>0.67764568725000007</v>
      </c>
      <c r="O156" s="72">
        <f t="shared" si="158"/>
        <v>0.41238241874999998</v>
      </c>
      <c r="P156" s="72">
        <f t="shared" si="159"/>
        <v>1.6870869854999999</v>
      </c>
      <c r="Q156" s="72">
        <f t="shared" si="160"/>
        <v>1.8940301284500001</v>
      </c>
      <c r="R156" s="72">
        <f t="shared" si="161"/>
        <v>1.1053108606499999</v>
      </c>
      <c r="S156" s="72">
        <f t="shared" si="162"/>
        <v>0.49355975025000004</v>
      </c>
      <c r="T156" s="72">
        <f t="shared" si="163"/>
        <v>8.5192892999999992E-2</v>
      </c>
      <c r="U156" s="72">
        <f t="shared" si="164"/>
        <v>2.0971466774999999E-2</v>
      </c>
      <c r="V156" s="72">
        <f t="shared" si="165"/>
        <v>20.042360327699996</v>
      </c>
      <c r="W156" s="72">
        <f t="shared" si="166"/>
        <v>0.43997562517500005</v>
      </c>
      <c r="X156" s="72">
        <f t="shared" si="167"/>
        <v>16.250520718800001</v>
      </c>
      <c r="Y156" s="72">
        <f t="shared" si="168"/>
        <v>7.8556862675250017</v>
      </c>
      <c r="Z156" s="72">
        <f t="shared" si="169"/>
        <v>0</v>
      </c>
      <c r="AA156" s="72">
        <f t="shared" si="170"/>
        <v>0</v>
      </c>
      <c r="AB156" s="72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>
        <v>590.48438175000001</v>
      </c>
      <c r="BB156" s="73"/>
      <c r="BC156" s="73"/>
      <c r="BD156" s="73"/>
      <c r="BE156" s="73"/>
      <c r="BF156" s="73"/>
      <c r="BG156" s="73"/>
      <c r="BH156" s="73">
        <v>1279.0744425</v>
      </c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>
        <v>649.57612500000005</v>
      </c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>
        <v>0.62595517499999997</v>
      </c>
      <c r="CJ156" s="73"/>
      <c r="CK156" s="73"/>
      <c r="CL156" s="73"/>
      <c r="CM156" s="73"/>
      <c r="CN156" s="73"/>
      <c r="CO156" s="73"/>
      <c r="CP156" s="73"/>
      <c r="CQ156" s="73"/>
      <c r="CR156" s="73">
        <v>271.91650275000001</v>
      </c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>
        <v>0.81492277499999999</v>
      </c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>
        <v>0.78736499999999998</v>
      </c>
      <c r="FH156" s="73"/>
      <c r="FI156" s="73"/>
      <c r="FJ156" s="73"/>
      <c r="FK156" s="73"/>
      <c r="FL156" s="73"/>
      <c r="FM156" s="73">
        <v>0.40549297500000003</v>
      </c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>
        <v>37.12425975</v>
      </c>
      <c r="FY156" s="73"/>
      <c r="FZ156" s="73"/>
      <c r="GA156" s="73">
        <v>246.83892750000001</v>
      </c>
      <c r="GB156" s="73">
        <v>345.37765725000003</v>
      </c>
      <c r="GC156" s="73">
        <v>48.304842749999999</v>
      </c>
      <c r="GD156" s="73">
        <v>11.14121475</v>
      </c>
      <c r="GE156" s="73">
        <v>13.1489955</v>
      </c>
      <c r="GF156" s="73">
        <v>35.864475749999997</v>
      </c>
      <c r="GG156" s="73">
        <v>76.649982750000007</v>
      </c>
      <c r="GH156" s="73">
        <v>62.319939750000003</v>
      </c>
      <c r="GI156" s="73">
        <v>11.653002000000001</v>
      </c>
      <c r="GJ156" s="73">
        <v>49.761468000000001</v>
      </c>
      <c r="GK156" s="73">
        <v>12.5191035</v>
      </c>
      <c r="GL156" s="73">
        <v>68.185809000000006</v>
      </c>
      <c r="GM156" s="73">
        <v>71.138427750000005</v>
      </c>
      <c r="GN156" s="73"/>
      <c r="GO156" s="73"/>
      <c r="GP156" s="73">
        <v>35.510161500000002</v>
      </c>
      <c r="GQ156" s="73">
        <v>399.27279149999998</v>
      </c>
      <c r="GR156" s="73">
        <v>269.16072524999998</v>
      </c>
      <c r="GS156" s="73">
        <v>165.34665000000001</v>
      </c>
      <c r="GT156" s="73">
        <v>58.304378249999999</v>
      </c>
      <c r="GU156" s="73">
        <v>35.352688499999999</v>
      </c>
      <c r="GV156" s="73">
        <v>140.50528424999999</v>
      </c>
      <c r="GW156" s="73">
        <v>107.19974475000001</v>
      </c>
      <c r="GX156" s="73">
        <v>445.09743450000002</v>
      </c>
      <c r="GY156" s="73">
        <v>31.337126999999999</v>
      </c>
      <c r="GZ156" s="73"/>
      <c r="HA156" s="73"/>
      <c r="HB156" s="73"/>
      <c r="HC156" s="73"/>
      <c r="HD156" s="73"/>
      <c r="HE156" s="73">
        <v>86.019626250000002</v>
      </c>
      <c r="HF156" s="73">
        <v>56.611543500000003</v>
      </c>
      <c r="HG156" s="73">
        <v>141.92254124999999</v>
      </c>
      <c r="HH156" s="73">
        <v>378.84066975000002</v>
      </c>
      <c r="HI156" s="73">
        <v>206.0376732</v>
      </c>
      <c r="HJ156" s="73">
        <v>1.85030775</v>
      </c>
      <c r="HK156" s="73"/>
      <c r="HL156" s="73">
        <v>172.62977624999999</v>
      </c>
      <c r="HM156" s="73">
        <v>850.11799050000002</v>
      </c>
      <c r="HN156" s="73">
        <v>147.237255</v>
      </c>
      <c r="HO156" s="73">
        <v>49.485890249999997</v>
      </c>
      <c r="HP156" s="73"/>
      <c r="HQ156" s="73">
        <v>138.45813525</v>
      </c>
      <c r="HR156" s="73">
        <v>60.115317750000003</v>
      </c>
      <c r="HS156" s="73">
        <v>82.279642499999994</v>
      </c>
      <c r="HT156" s="73">
        <v>51.769248750000003</v>
      </c>
      <c r="HU156" s="73">
        <v>40.824875249999998</v>
      </c>
      <c r="HV156" s="73"/>
      <c r="HW156" s="73">
        <v>115.98673814999999</v>
      </c>
      <c r="HX156" s="73">
        <v>339.11810550000001</v>
      </c>
      <c r="HY156" s="73">
        <v>80.035652249999998</v>
      </c>
      <c r="HZ156" s="73">
        <v>33.069330000000001</v>
      </c>
      <c r="IA156" s="73">
        <v>117.35675325</v>
      </c>
      <c r="IB156" s="73">
        <v>286.83706949999998</v>
      </c>
      <c r="IC156" s="73">
        <v>10.235745</v>
      </c>
      <c r="ID156" s="73"/>
      <c r="IE156" s="73"/>
      <c r="IF156" s="73"/>
      <c r="IG156" s="73"/>
      <c r="IH156" s="73"/>
      <c r="II156" s="73">
        <v>40.116246750000002</v>
      </c>
      <c r="IJ156" s="73">
        <v>5.94460575</v>
      </c>
      <c r="IK156" s="73"/>
      <c r="IL156" s="73"/>
      <c r="IM156" s="73"/>
      <c r="IN156" s="73"/>
      <c r="IO156" s="73">
        <v>49.997677500000002</v>
      </c>
      <c r="IP156" s="73"/>
      <c r="IQ156" s="73">
        <v>35.195215500000003</v>
      </c>
      <c r="IR156" s="73"/>
      <c r="IS156" s="73"/>
      <c r="IT156" s="73"/>
      <c r="IU156" s="73"/>
      <c r="IV156" s="73"/>
      <c r="IW156" s="73"/>
      <c r="IX156" s="73"/>
      <c r="IY156" s="73"/>
      <c r="IZ156" s="73"/>
      <c r="JA156" s="73"/>
      <c r="JB156" s="73"/>
      <c r="JC156" s="73"/>
      <c r="JD156" s="73"/>
      <c r="JE156" s="73"/>
      <c r="JF156" s="73"/>
      <c r="JG156" s="73"/>
      <c r="JH156" s="73"/>
      <c r="JI156" s="73">
        <v>20.971466775</v>
      </c>
      <c r="JJ156" s="73">
        <v>0.62595517499999997</v>
      </c>
      <c r="JK156" s="73">
        <v>2442.213325575</v>
      </c>
      <c r="JL156" s="73">
        <v>0.200778075</v>
      </c>
      <c r="JM156" s="73">
        <v>2486.0065668749999</v>
      </c>
      <c r="JN156" s="73"/>
      <c r="JO156" s="73">
        <v>2536.6538205000002</v>
      </c>
      <c r="JP156" s="73">
        <v>21.69190575</v>
      </c>
      <c r="JQ156" s="73">
        <v>2466.4602307499999</v>
      </c>
      <c r="JR156" s="73">
        <v>7029.2797739999996</v>
      </c>
      <c r="JS156" s="73">
        <v>3037.5360652499999</v>
      </c>
      <c r="JT156" s="73">
        <v>0.39368249999999999</v>
      </c>
      <c r="JU156" s="73">
        <v>21.298223249999999</v>
      </c>
      <c r="JV156" s="73">
        <v>81.960759675000006</v>
      </c>
      <c r="JW156" s="73">
        <v>201.84101774999999</v>
      </c>
      <c r="JX156" s="73"/>
      <c r="JY156" s="73"/>
      <c r="JZ156" s="73"/>
      <c r="KA156" s="73">
        <v>9.6058529999999998</v>
      </c>
      <c r="KB156" s="73">
        <v>136.48972275</v>
      </c>
      <c r="KC156" s="73"/>
      <c r="KD156" s="73"/>
      <c r="KE156" s="73">
        <v>10.078272</v>
      </c>
      <c r="KF156" s="73"/>
      <c r="KG156" s="73"/>
      <c r="KH156" s="73"/>
      <c r="KI156" s="73"/>
      <c r="KJ156" s="73"/>
      <c r="KK156" s="73">
        <v>2769.2808097500001</v>
      </c>
      <c r="KL156" s="73"/>
      <c r="KM156" s="73"/>
      <c r="KN156" s="73"/>
      <c r="KO156" s="73"/>
      <c r="KP156" s="73"/>
      <c r="KQ156" s="73">
        <v>9632.9422928250005</v>
      </c>
      <c r="KR156" s="73">
        <v>2989.2745275749999</v>
      </c>
      <c r="KS156" s="73">
        <v>859.02308864999998</v>
      </c>
      <c r="KT156" s="73">
        <v>3636.0200754000002</v>
      </c>
      <c r="KU156" s="73">
        <v>1599.0438312000001</v>
      </c>
      <c r="KV156" s="73">
        <v>2600.2729125000001</v>
      </c>
      <c r="KW156" s="73"/>
      <c r="KX156" s="73"/>
      <c r="KY156" s="73"/>
      <c r="KZ156" s="73">
        <v>0.82673324999999998</v>
      </c>
      <c r="LA156" s="73">
        <v>8.2279642499999994</v>
      </c>
      <c r="LB156" s="73">
        <v>10.35384975</v>
      </c>
      <c r="LC156" s="73">
        <v>0.92909070000000005</v>
      </c>
      <c r="LD156" s="73">
        <v>1.1810475000000001E-2</v>
      </c>
      <c r="LE156" s="73"/>
      <c r="LF156" s="73"/>
      <c r="LG156" s="73"/>
      <c r="LH156" s="73"/>
      <c r="LI156" s="73"/>
      <c r="LJ156" s="73"/>
      <c r="LK156" s="73"/>
      <c r="LL156" s="73"/>
      <c r="LM156" s="73"/>
      <c r="LN156" s="73"/>
      <c r="LO156" s="73"/>
      <c r="LP156" s="73"/>
      <c r="LQ156" s="73"/>
      <c r="LR156" s="73"/>
      <c r="LS156" s="73"/>
      <c r="LT156" s="73"/>
      <c r="LU156" s="73"/>
      <c r="LV156" s="73"/>
      <c r="LW156" s="73"/>
      <c r="LX156" s="73"/>
      <c r="LY156" s="73"/>
      <c r="LZ156" s="73"/>
      <c r="MA156" s="73"/>
      <c r="MB156" s="73"/>
      <c r="MC156" s="73"/>
      <c r="MD156" s="73"/>
      <c r="ME156" s="73"/>
      <c r="MF156" s="73"/>
      <c r="MG156" s="73"/>
      <c r="MH156" s="73"/>
      <c r="MI156" s="73"/>
      <c r="MJ156" s="73"/>
      <c r="MK156" s="73"/>
      <c r="ML156" s="73"/>
      <c r="MM156" s="73"/>
      <c r="MN156" s="73"/>
      <c r="MO156" s="73"/>
      <c r="MP156" s="73"/>
      <c r="MQ156" s="73"/>
      <c r="MR156" s="73"/>
      <c r="MS156" s="73"/>
      <c r="MT156" s="73"/>
      <c r="MU156" s="73"/>
      <c r="MV156" s="73"/>
      <c r="MW156" s="73"/>
      <c r="MX156" s="73"/>
      <c r="MY156" s="73"/>
      <c r="MZ156" s="73"/>
      <c r="NA156" s="73"/>
      <c r="NB156" s="73"/>
      <c r="NC156" s="73"/>
      <c r="ND156" s="73"/>
      <c r="NE156" s="73"/>
      <c r="NF156" s="73"/>
      <c r="NG156" s="73"/>
      <c r="NH156" s="73"/>
      <c r="NI156" s="73"/>
      <c r="NJ156" s="73"/>
      <c r="NK156" s="73"/>
      <c r="NL156" s="73"/>
      <c r="NM156" s="73"/>
      <c r="NN156" s="73"/>
      <c r="NO156" s="73"/>
      <c r="NP156" s="73"/>
      <c r="NQ156" s="73"/>
      <c r="NR156" s="73"/>
      <c r="NS156" s="73"/>
      <c r="NT156" s="73"/>
      <c r="NU156" s="73"/>
      <c r="NV156" s="73"/>
      <c r="NW156" s="73"/>
      <c r="NX156" s="73"/>
      <c r="NY156" s="73"/>
      <c r="NZ156" s="73"/>
      <c r="OA156" s="73"/>
      <c r="OB156" s="73"/>
      <c r="OC156" s="73"/>
      <c r="OD156" s="73"/>
      <c r="OE156" s="73"/>
      <c r="OF156" s="73"/>
      <c r="OG156" s="73"/>
      <c r="OH156" s="73"/>
      <c r="OI156" s="73"/>
      <c r="OJ156" s="73"/>
      <c r="OK156" s="73"/>
      <c r="OL156" s="73"/>
      <c r="OM156" s="73"/>
      <c r="ON156" s="73"/>
      <c r="OO156" s="73"/>
      <c r="OP156" s="73"/>
      <c r="OQ156" s="73"/>
      <c r="OR156" s="73"/>
      <c r="OS156" s="73"/>
      <c r="OT156" s="73"/>
      <c r="OU156" s="73"/>
      <c r="OV156" s="73"/>
      <c r="OW156" s="73"/>
      <c r="OX156" s="73"/>
      <c r="OY156" s="73"/>
      <c r="OZ156" s="73"/>
      <c r="PA156" s="73"/>
      <c r="PB156" s="73"/>
      <c r="PC156" s="73"/>
      <c r="PD156" s="73"/>
      <c r="PE156" s="73"/>
      <c r="PF156" s="73"/>
      <c r="PG156" s="73"/>
      <c r="PH156" s="73"/>
      <c r="PI156" s="73"/>
      <c r="PJ156" s="73"/>
      <c r="PK156" s="73"/>
      <c r="PL156" s="73"/>
      <c r="PM156" s="73"/>
      <c r="PN156" s="73"/>
      <c r="PO156" s="73"/>
      <c r="PP156" s="73"/>
      <c r="PQ156" s="73"/>
      <c r="PR156" s="73"/>
      <c r="PS156" s="73"/>
      <c r="PT156" s="73"/>
      <c r="PU156" s="73"/>
      <c r="PV156" s="73"/>
      <c r="PW156" s="73"/>
      <c r="PX156" s="73"/>
      <c r="PY156" s="73"/>
      <c r="PZ156" s="73"/>
      <c r="QA156" s="73"/>
      <c r="QB156" s="73"/>
      <c r="QC156" s="73"/>
      <c r="QD156" s="73"/>
      <c r="QE156" s="73"/>
      <c r="QF156" s="73"/>
      <c r="QG156" s="73"/>
      <c r="QH156" s="73"/>
      <c r="QI156" s="73"/>
      <c r="QJ156" s="73"/>
      <c r="QK156" s="73"/>
      <c r="QL156" s="73"/>
      <c r="QM156" s="73"/>
      <c r="QN156" s="73"/>
      <c r="QO156" s="73"/>
      <c r="QP156" s="73"/>
      <c r="QQ156" s="73"/>
      <c r="QR156" s="73"/>
      <c r="QS156" s="73"/>
      <c r="QT156" s="73"/>
      <c r="QU156" s="73"/>
      <c r="QV156" s="73"/>
      <c r="QW156" s="73"/>
      <c r="QX156" s="73"/>
      <c r="QY156" s="73"/>
      <c r="QZ156" s="73"/>
      <c r="RA156" s="73"/>
      <c r="RB156" s="73"/>
      <c r="RC156" s="73"/>
      <c r="RD156" s="73"/>
      <c r="RE156" s="73"/>
      <c r="RF156" s="73"/>
      <c r="RG156" s="73"/>
      <c r="RH156" s="73"/>
      <c r="RI156" s="73"/>
      <c r="RJ156" s="73"/>
      <c r="RK156" s="73"/>
      <c r="RL156" s="73"/>
      <c r="RM156" s="73"/>
      <c r="RN156" s="73"/>
      <c r="RO156" s="73"/>
      <c r="RP156" s="73"/>
      <c r="RQ156" s="73"/>
      <c r="RR156" s="73"/>
      <c r="RS156" s="73"/>
      <c r="RT156" s="73"/>
      <c r="RU156" s="73"/>
      <c r="RV156" s="73"/>
      <c r="RW156" s="73"/>
      <c r="RX156" s="73"/>
      <c r="RY156" s="73"/>
      <c r="RZ156" s="73"/>
      <c r="SA156" s="73"/>
      <c r="SB156" s="73"/>
      <c r="SC156" s="73"/>
      <c r="SD156" s="73"/>
      <c r="SE156" s="73"/>
      <c r="SF156" s="73"/>
      <c r="SG156" s="73"/>
      <c r="SH156" s="73"/>
      <c r="SI156" s="73"/>
      <c r="SJ156" s="73"/>
      <c r="SK156" s="73"/>
      <c r="SL156" s="73"/>
      <c r="SM156" s="73"/>
      <c r="SN156" s="73"/>
      <c r="SO156" s="73"/>
      <c r="SP156" s="73"/>
      <c r="SQ156" s="73"/>
      <c r="SR156" s="73"/>
      <c r="SS156" s="73"/>
      <c r="ST156" s="73"/>
      <c r="SU156" s="73"/>
      <c r="SV156" s="73"/>
      <c r="SW156" s="73"/>
      <c r="SX156" s="73"/>
      <c r="SY156" s="73"/>
    </row>
    <row r="157" spans="1:519">
      <c r="A157" s="71" t="s">
        <v>242</v>
      </c>
      <c r="B157" s="72">
        <f t="shared" si="145"/>
        <v>0</v>
      </c>
      <c r="C157" s="72">
        <f t="shared" si="146"/>
        <v>0</v>
      </c>
      <c r="D157" s="72">
        <f t="shared" si="147"/>
        <v>0</v>
      </c>
      <c r="E157" s="72">
        <f t="shared" si="148"/>
        <v>0</v>
      </c>
      <c r="F157" s="72">
        <f t="shared" si="149"/>
        <v>0</v>
      </c>
      <c r="G157" s="72">
        <f t="shared" si="150"/>
        <v>0</v>
      </c>
      <c r="H157" s="72">
        <f t="shared" si="151"/>
        <v>0</v>
      </c>
      <c r="I157" s="72">
        <f t="shared" si="152"/>
        <v>0</v>
      </c>
      <c r="J157" s="72">
        <f t="shared" si="153"/>
        <v>0</v>
      </c>
      <c r="K157" s="72">
        <f t="shared" si="154"/>
        <v>0</v>
      </c>
      <c r="L157" s="72">
        <f t="shared" si="155"/>
        <v>0</v>
      </c>
      <c r="M157" s="72">
        <f t="shared" si="156"/>
        <v>0</v>
      </c>
      <c r="N157" s="72">
        <f t="shared" si="157"/>
        <v>0</v>
      </c>
      <c r="O157" s="72">
        <f t="shared" si="158"/>
        <v>0</v>
      </c>
      <c r="P157" s="72">
        <f t="shared" si="159"/>
        <v>0</v>
      </c>
      <c r="Q157" s="72">
        <f t="shared" si="160"/>
        <v>0</v>
      </c>
      <c r="R157" s="72">
        <f t="shared" si="161"/>
        <v>0</v>
      </c>
      <c r="S157" s="72">
        <f t="shared" si="162"/>
        <v>0</v>
      </c>
      <c r="T157" s="72">
        <f t="shared" si="163"/>
        <v>0</v>
      </c>
      <c r="U157" s="72">
        <f t="shared" si="164"/>
        <v>0</v>
      </c>
      <c r="V157" s="72">
        <f t="shared" si="165"/>
        <v>0</v>
      </c>
      <c r="W157" s="72">
        <f t="shared" si="166"/>
        <v>0</v>
      </c>
      <c r="X157" s="72">
        <f t="shared" si="167"/>
        <v>0</v>
      </c>
      <c r="Y157" s="72">
        <f t="shared" si="168"/>
        <v>0</v>
      </c>
      <c r="Z157" s="72">
        <f t="shared" si="169"/>
        <v>0</v>
      </c>
      <c r="AA157" s="72">
        <f t="shared" si="170"/>
        <v>0</v>
      </c>
      <c r="AB157" s="72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  <c r="KQ157" s="73"/>
      <c r="KR157" s="73"/>
      <c r="KS157" s="73"/>
      <c r="KT157" s="73"/>
      <c r="KU157" s="73"/>
      <c r="KV157" s="73"/>
      <c r="KW157" s="73"/>
      <c r="KX157" s="73"/>
      <c r="KY157" s="73"/>
      <c r="KZ157" s="73"/>
      <c r="LA157" s="73"/>
      <c r="LB157" s="73"/>
      <c r="LC157" s="73"/>
      <c r="LD157" s="73"/>
      <c r="LE157" s="73"/>
      <c r="LF157" s="73"/>
      <c r="LG157" s="73"/>
      <c r="LH157" s="73"/>
      <c r="LI157" s="73"/>
      <c r="LJ157" s="73"/>
      <c r="LK157" s="73"/>
      <c r="LL157" s="73"/>
      <c r="LM157" s="73"/>
      <c r="LN157" s="73"/>
      <c r="LO157" s="73"/>
      <c r="LP157" s="73"/>
      <c r="LQ157" s="73"/>
      <c r="LR157" s="73"/>
      <c r="LS157" s="73"/>
      <c r="LT157" s="73"/>
      <c r="LU157" s="73"/>
      <c r="LV157" s="73"/>
      <c r="LW157" s="73"/>
      <c r="LX157" s="73"/>
      <c r="LY157" s="73"/>
      <c r="LZ157" s="73"/>
      <c r="MA157" s="73"/>
      <c r="MB157" s="73"/>
      <c r="MC157" s="73"/>
      <c r="MD157" s="73"/>
      <c r="ME157" s="73"/>
      <c r="MF157" s="73"/>
      <c r="MG157" s="73"/>
      <c r="MH157" s="73"/>
      <c r="MI157" s="73"/>
      <c r="MJ157" s="73"/>
      <c r="MK157" s="73"/>
      <c r="ML157" s="73"/>
      <c r="MM157" s="73"/>
      <c r="MN157" s="73"/>
      <c r="MO157" s="73"/>
      <c r="MP157" s="73"/>
      <c r="MQ157" s="73"/>
      <c r="MR157" s="73"/>
      <c r="MS157" s="73"/>
      <c r="MT157" s="73"/>
      <c r="MU157" s="73"/>
      <c r="MV157" s="73"/>
      <c r="MW157" s="73"/>
      <c r="MX157" s="73"/>
      <c r="MY157" s="73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  <c r="OL157" s="73"/>
      <c r="OM157" s="73"/>
      <c r="ON157" s="73"/>
      <c r="OO157" s="73"/>
      <c r="OP157" s="73"/>
      <c r="OQ157" s="73"/>
      <c r="OR157" s="73"/>
      <c r="OS157" s="73"/>
      <c r="OT157" s="73"/>
      <c r="OU157" s="73"/>
      <c r="OV157" s="73"/>
      <c r="OW157" s="73"/>
      <c r="OX157" s="73"/>
      <c r="OY157" s="73"/>
      <c r="OZ157" s="73"/>
      <c r="PA157" s="73"/>
      <c r="PB157" s="73"/>
      <c r="PC157" s="73"/>
      <c r="PD157" s="73"/>
      <c r="PE157" s="73"/>
      <c r="PF157" s="73"/>
      <c r="PG157" s="73"/>
      <c r="PH157" s="73"/>
      <c r="PI157" s="73"/>
      <c r="PJ157" s="73"/>
      <c r="PK157" s="73"/>
      <c r="PL157" s="73"/>
      <c r="PM157" s="73"/>
      <c r="PN157" s="73"/>
      <c r="PO157" s="73"/>
      <c r="PP157" s="73"/>
      <c r="PQ157" s="73"/>
      <c r="PR157" s="73"/>
      <c r="PS157" s="73"/>
      <c r="PT157" s="73"/>
      <c r="PU157" s="73"/>
      <c r="PV157" s="73"/>
      <c r="PW157" s="73"/>
      <c r="PX157" s="73"/>
      <c r="PY157" s="73"/>
      <c r="PZ157" s="73"/>
      <c r="QA157" s="73"/>
      <c r="QB157" s="73"/>
      <c r="QC157" s="73"/>
      <c r="QD157" s="73"/>
      <c r="QE157" s="73"/>
      <c r="QF157" s="73"/>
      <c r="QG157" s="73"/>
      <c r="QH157" s="73"/>
      <c r="QI157" s="73"/>
      <c r="QJ157" s="73"/>
      <c r="QK157" s="73"/>
      <c r="QL157" s="73"/>
      <c r="QM157" s="73"/>
      <c r="QN157" s="73"/>
      <c r="QO157" s="73"/>
      <c r="QP157" s="73"/>
      <c r="QQ157" s="73"/>
      <c r="QR157" s="73"/>
      <c r="QS157" s="73"/>
      <c r="QT157" s="73"/>
      <c r="QU157" s="73"/>
      <c r="QV157" s="73"/>
      <c r="QW157" s="73"/>
      <c r="QX157" s="73"/>
      <c r="QY157" s="73"/>
      <c r="QZ157" s="73"/>
      <c r="RA157" s="73"/>
      <c r="RB157" s="73"/>
      <c r="RC157" s="73"/>
      <c r="RD157" s="73"/>
      <c r="RE157" s="73"/>
      <c r="RF157" s="73"/>
      <c r="RG157" s="73"/>
      <c r="RH157" s="73"/>
      <c r="RI157" s="73"/>
      <c r="RJ157" s="73"/>
      <c r="RK157" s="73"/>
      <c r="RL157" s="73"/>
      <c r="RM157" s="73"/>
      <c r="RN157" s="73"/>
      <c r="RO157" s="73"/>
      <c r="RP157" s="73"/>
      <c r="RQ157" s="73"/>
      <c r="RR157" s="73"/>
      <c r="RS157" s="73"/>
      <c r="RT157" s="73"/>
      <c r="RU157" s="73"/>
      <c r="RV157" s="73"/>
      <c r="RW157" s="73"/>
      <c r="RX157" s="73"/>
      <c r="RY157" s="73"/>
      <c r="RZ157" s="73"/>
      <c r="SA157" s="73"/>
      <c r="SB157" s="73"/>
      <c r="SC157" s="73"/>
      <c r="SD157" s="73"/>
      <c r="SE157" s="73"/>
      <c r="SF157" s="73"/>
      <c r="SG157" s="73"/>
      <c r="SH157" s="73"/>
      <c r="SI157" s="73"/>
      <c r="SJ157" s="73"/>
      <c r="SK157" s="73"/>
      <c r="SL157" s="73"/>
      <c r="SM157" s="73"/>
      <c r="SN157" s="73"/>
      <c r="SO157" s="73"/>
      <c r="SP157" s="73"/>
      <c r="SQ157" s="73"/>
      <c r="SR157" s="73"/>
      <c r="SS157" s="73"/>
      <c r="ST157" s="73"/>
      <c r="SU157" s="73"/>
      <c r="SV157" s="73"/>
      <c r="SW157" s="73"/>
      <c r="SX157" s="73"/>
      <c r="SY157" s="73"/>
    </row>
    <row r="158" spans="1:519">
      <c r="A158" s="71" t="s">
        <v>243</v>
      </c>
      <c r="B158" s="72">
        <f t="shared" si="145"/>
        <v>0</v>
      </c>
      <c r="C158" s="72">
        <f t="shared" si="146"/>
        <v>0</v>
      </c>
      <c r="D158" s="72">
        <f t="shared" si="147"/>
        <v>0</v>
      </c>
      <c r="E158" s="72">
        <f t="shared" si="148"/>
        <v>0</v>
      </c>
      <c r="F158" s="72">
        <f t="shared" si="149"/>
        <v>0</v>
      </c>
      <c r="G158" s="72">
        <f t="shared" si="150"/>
        <v>0</v>
      </c>
      <c r="H158" s="72">
        <f t="shared" si="151"/>
        <v>0</v>
      </c>
      <c r="I158" s="72">
        <f t="shared" si="152"/>
        <v>0</v>
      </c>
      <c r="J158" s="72">
        <f t="shared" si="153"/>
        <v>0</v>
      </c>
      <c r="K158" s="72">
        <f t="shared" si="154"/>
        <v>0</v>
      </c>
      <c r="L158" s="72">
        <f t="shared" si="155"/>
        <v>0</v>
      </c>
      <c r="M158" s="72">
        <f t="shared" si="156"/>
        <v>0</v>
      </c>
      <c r="N158" s="72">
        <f t="shared" si="157"/>
        <v>0</v>
      </c>
      <c r="O158" s="72">
        <f t="shared" si="158"/>
        <v>0</v>
      </c>
      <c r="P158" s="72">
        <f t="shared" si="159"/>
        <v>0</v>
      </c>
      <c r="Q158" s="72">
        <f t="shared" si="160"/>
        <v>0</v>
      </c>
      <c r="R158" s="72">
        <f t="shared" si="161"/>
        <v>0</v>
      </c>
      <c r="S158" s="72">
        <f t="shared" si="162"/>
        <v>0</v>
      </c>
      <c r="T158" s="72">
        <f t="shared" si="163"/>
        <v>0</v>
      </c>
      <c r="U158" s="72">
        <f t="shared" si="164"/>
        <v>0</v>
      </c>
      <c r="V158" s="72">
        <f t="shared" si="165"/>
        <v>0</v>
      </c>
      <c r="W158" s="72">
        <f t="shared" si="166"/>
        <v>0</v>
      </c>
      <c r="X158" s="72">
        <f t="shared" si="167"/>
        <v>0</v>
      </c>
      <c r="Y158" s="72">
        <f t="shared" si="168"/>
        <v>0</v>
      </c>
      <c r="Z158" s="72">
        <f t="shared" si="169"/>
        <v>0</v>
      </c>
      <c r="AA158" s="72">
        <f t="shared" si="170"/>
        <v>0</v>
      </c>
      <c r="AB158" s="72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  <c r="KQ158" s="73"/>
      <c r="KR158" s="73"/>
      <c r="KS158" s="73"/>
      <c r="KT158" s="73"/>
      <c r="KU158" s="73"/>
      <c r="KV158" s="73"/>
      <c r="KW158" s="73"/>
      <c r="KX158" s="73"/>
      <c r="KY158" s="73"/>
      <c r="KZ158" s="73"/>
      <c r="LA158" s="73"/>
      <c r="LB158" s="73"/>
      <c r="LC158" s="73"/>
      <c r="LD158" s="73"/>
      <c r="LE158" s="73"/>
      <c r="LF158" s="73"/>
      <c r="LG158" s="73"/>
      <c r="LH158" s="73"/>
      <c r="LI158" s="73"/>
      <c r="LJ158" s="73"/>
      <c r="LK158" s="73"/>
      <c r="LL158" s="73"/>
      <c r="LM158" s="73"/>
      <c r="LN158" s="73"/>
      <c r="LO158" s="73"/>
      <c r="LP158" s="73"/>
      <c r="LQ158" s="73"/>
      <c r="LR158" s="73"/>
      <c r="LS158" s="73"/>
      <c r="LT158" s="73"/>
      <c r="LU158" s="73"/>
      <c r="LV158" s="73"/>
      <c r="LW158" s="73"/>
      <c r="LX158" s="73"/>
      <c r="LY158" s="73"/>
      <c r="LZ158" s="73"/>
      <c r="MA158" s="73"/>
      <c r="MB158" s="73"/>
      <c r="MC158" s="73"/>
      <c r="MD158" s="73"/>
      <c r="ME158" s="73"/>
      <c r="MF158" s="73"/>
      <c r="MG158" s="73"/>
      <c r="MH158" s="73"/>
      <c r="MI158" s="73"/>
      <c r="MJ158" s="73"/>
      <c r="MK158" s="73"/>
      <c r="ML158" s="73"/>
      <c r="MM158" s="73"/>
      <c r="MN158" s="73"/>
      <c r="MO158" s="73"/>
      <c r="MP158" s="73"/>
      <c r="MQ158" s="73"/>
      <c r="MR158" s="73"/>
      <c r="MS158" s="73"/>
      <c r="MT158" s="73"/>
      <c r="MU158" s="73"/>
      <c r="MV158" s="73"/>
      <c r="MW158" s="73"/>
      <c r="MX158" s="73"/>
      <c r="MY158" s="73"/>
      <c r="MZ158" s="73"/>
      <c r="NA158" s="73"/>
      <c r="NB158" s="73"/>
      <c r="NC158" s="73"/>
      <c r="ND158" s="73"/>
      <c r="NE158" s="73"/>
      <c r="NF158" s="73"/>
      <c r="NG158" s="73"/>
      <c r="NH158" s="73"/>
      <c r="NI158" s="73"/>
      <c r="NJ158" s="73"/>
      <c r="NK158" s="73"/>
      <c r="NL158" s="73"/>
      <c r="NM158" s="73"/>
      <c r="NN158" s="73"/>
      <c r="NO158" s="73"/>
      <c r="NP158" s="73"/>
      <c r="NQ158" s="73"/>
      <c r="NR158" s="73"/>
      <c r="NS158" s="73"/>
      <c r="NT158" s="73"/>
      <c r="NU158" s="73"/>
      <c r="NV158" s="73"/>
      <c r="NW158" s="73"/>
      <c r="NX158" s="73"/>
      <c r="NY158" s="73"/>
      <c r="NZ158" s="73"/>
      <c r="OA158" s="73"/>
      <c r="OB158" s="73"/>
      <c r="OC158" s="73"/>
      <c r="OD158" s="73"/>
      <c r="OE158" s="73"/>
      <c r="OF158" s="73"/>
      <c r="OG158" s="73"/>
      <c r="OH158" s="73"/>
      <c r="OI158" s="73"/>
      <c r="OJ158" s="73"/>
      <c r="OK158" s="73"/>
      <c r="OL158" s="73"/>
      <c r="OM158" s="73"/>
      <c r="ON158" s="73"/>
      <c r="OO158" s="73"/>
      <c r="OP158" s="73"/>
      <c r="OQ158" s="73"/>
      <c r="OR158" s="73"/>
      <c r="OS158" s="73"/>
      <c r="OT158" s="73"/>
      <c r="OU158" s="73"/>
      <c r="OV158" s="73"/>
      <c r="OW158" s="73"/>
      <c r="OX158" s="73"/>
      <c r="OY158" s="73"/>
      <c r="OZ158" s="73"/>
      <c r="PA158" s="73"/>
      <c r="PB158" s="73"/>
      <c r="PC158" s="73"/>
      <c r="PD158" s="73"/>
      <c r="PE158" s="73"/>
      <c r="PF158" s="73"/>
      <c r="PG158" s="73"/>
      <c r="PH158" s="73"/>
      <c r="PI158" s="73"/>
      <c r="PJ158" s="73"/>
      <c r="PK158" s="73"/>
      <c r="PL158" s="73"/>
      <c r="PM158" s="73"/>
      <c r="PN158" s="73"/>
      <c r="PO158" s="73"/>
      <c r="PP158" s="73"/>
      <c r="PQ158" s="73"/>
      <c r="PR158" s="73"/>
      <c r="PS158" s="73"/>
      <c r="PT158" s="73"/>
      <c r="PU158" s="73"/>
      <c r="PV158" s="73"/>
      <c r="PW158" s="73"/>
      <c r="PX158" s="73"/>
      <c r="PY158" s="73"/>
      <c r="PZ158" s="73"/>
      <c r="QA158" s="73"/>
      <c r="QB158" s="73"/>
      <c r="QC158" s="73"/>
      <c r="QD158" s="73"/>
      <c r="QE158" s="73"/>
      <c r="QF158" s="73"/>
      <c r="QG158" s="73"/>
      <c r="QH158" s="73"/>
      <c r="QI158" s="73"/>
      <c r="QJ158" s="73"/>
      <c r="QK158" s="73"/>
      <c r="QL158" s="73"/>
      <c r="QM158" s="73"/>
      <c r="QN158" s="73"/>
      <c r="QO158" s="73"/>
      <c r="QP158" s="73"/>
      <c r="QQ158" s="73"/>
      <c r="QR158" s="73"/>
      <c r="QS158" s="73"/>
      <c r="QT158" s="73"/>
      <c r="QU158" s="73"/>
      <c r="QV158" s="73"/>
      <c r="QW158" s="73"/>
      <c r="QX158" s="73"/>
      <c r="QY158" s="73"/>
      <c r="QZ158" s="73"/>
      <c r="RA158" s="73"/>
      <c r="RB158" s="73"/>
      <c r="RC158" s="73"/>
      <c r="RD158" s="73"/>
      <c r="RE158" s="73"/>
      <c r="RF158" s="73"/>
      <c r="RG158" s="73"/>
      <c r="RH158" s="73"/>
      <c r="RI158" s="73"/>
      <c r="RJ158" s="73"/>
      <c r="RK158" s="73"/>
      <c r="RL158" s="73"/>
      <c r="RM158" s="73"/>
      <c r="RN158" s="73"/>
      <c r="RO158" s="73"/>
      <c r="RP158" s="73"/>
      <c r="RQ158" s="73"/>
      <c r="RR158" s="73"/>
      <c r="RS158" s="73"/>
      <c r="RT158" s="73"/>
      <c r="RU158" s="73"/>
      <c r="RV158" s="73"/>
      <c r="RW158" s="73"/>
      <c r="RX158" s="73"/>
      <c r="RY158" s="73"/>
      <c r="RZ158" s="73"/>
      <c r="SA158" s="73"/>
      <c r="SB158" s="73"/>
      <c r="SC158" s="73"/>
      <c r="SD158" s="73"/>
      <c r="SE158" s="73"/>
      <c r="SF158" s="73"/>
      <c r="SG158" s="73"/>
      <c r="SH158" s="73"/>
      <c r="SI158" s="73"/>
      <c r="SJ158" s="73"/>
      <c r="SK158" s="73"/>
      <c r="SL158" s="73"/>
      <c r="SM158" s="73"/>
      <c r="SN158" s="73"/>
      <c r="SO158" s="73"/>
      <c r="SP158" s="73"/>
      <c r="SQ158" s="73"/>
      <c r="SR158" s="73"/>
      <c r="SS158" s="73"/>
      <c r="ST158" s="73"/>
      <c r="SU158" s="73"/>
      <c r="SV158" s="73"/>
      <c r="SW158" s="73"/>
      <c r="SX158" s="73"/>
      <c r="SY158" s="73"/>
    </row>
    <row r="159" spans="1:519">
      <c r="A159" s="71" t="s">
        <v>244</v>
      </c>
      <c r="B159" s="72">
        <f t="shared" si="145"/>
        <v>0</v>
      </c>
      <c r="C159" s="72">
        <f t="shared" si="146"/>
        <v>0</v>
      </c>
      <c r="D159" s="72">
        <f t="shared" si="147"/>
        <v>0</v>
      </c>
      <c r="E159" s="72">
        <f t="shared" si="148"/>
        <v>0</v>
      </c>
      <c r="F159" s="72">
        <f t="shared" si="149"/>
        <v>0</v>
      </c>
      <c r="G159" s="72">
        <f t="shared" si="150"/>
        <v>0</v>
      </c>
      <c r="H159" s="72">
        <f t="shared" si="151"/>
        <v>0</v>
      </c>
      <c r="I159" s="72">
        <f t="shared" si="152"/>
        <v>0</v>
      </c>
      <c r="J159" s="72">
        <f t="shared" si="153"/>
        <v>0</v>
      </c>
      <c r="K159" s="72">
        <f t="shared" si="154"/>
        <v>0</v>
      </c>
      <c r="L159" s="72">
        <f t="shared" si="155"/>
        <v>0</v>
      </c>
      <c r="M159" s="72">
        <f t="shared" si="156"/>
        <v>0</v>
      </c>
      <c r="N159" s="72">
        <f t="shared" si="157"/>
        <v>0</v>
      </c>
      <c r="O159" s="72">
        <f t="shared" si="158"/>
        <v>0</v>
      </c>
      <c r="P159" s="72">
        <f t="shared" si="159"/>
        <v>0</v>
      </c>
      <c r="Q159" s="72">
        <f t="shared" si="160"/>
        <v>0</v>
      </c>
      <c r="R159" s="72">
        <f t="shared" si="161"/>
        <v>0</v>
      </c>
      <c r="S159" s="72">
        <f t="shared" si="162"/>
        <v>0</v>
      </c>
      <c r="T159" s="72">
        <f t="shared" si="163"/>
        <v>0</v>
      </c>
      <c r="U159" s="72">
        <f t="shared" si="164"/>
        <v>0</v>
      </c>
      <c r="V159" s="72">
        <f t="shared" si="165"/>
        <v>0</v>
      </c>
      <c r="W159" s="72">
        <f t="shared" si="166"/>
        <v>0</v>
      </c>
      <c r="X159" s="72">
        <f t="shared" si="167"/>
        <v>0</v>
      </c>
      <c r="Y159" s="72">
        <f t="shared" si="168"/>
        <v>0</v>
      </c>
      <c r="Z159" s="72">
        <f t="shared" si="169"/>
        <v>0</v>
      </c>
      <c r="AA159" s="72">
        <f t="shared" si="170"/>
        <v>0</v>
      </c>
      <c r="AB159" s="72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  <c r="MH159" s="73"/>
      <c r="MI159" s="73"/>
      <c r="MJ159" s="73"/>
      <c r="MK159" s="73"/>
      <c r="ML159" s="73"/>
      <c r="MM159" s="73"/>
      <c r="MN159" s="73"/>
      <c r="MO159" s="73"/>
      <c r="MP159" s="73"/>
      <c r="MQ159" s="73"/>
      <c r="MR159" s="73"/>
      <c r="MS159" s="73"/>
      <c r="MT159" s="73"/>
      <c r="MU159" s="73"/>
      <c r="MV159" s="73"/>
      <c r="MW159" s="73"/>
      <c r="MX159" s="73"/>
      <c r="MY159" s="73"/>
      <c r="MZ159" s="73"/>
      <c r="NA159" s="73"/>
      <c r="NB159" s="73"/>
      <c r="NC159" s="73"/>
      <c r="ND159" s="73"/>
      <c r="NE159" s="73"/>
      <c r="NF159" s="73"/>
      <c r="NG159" s="73"/>
      <c r="NH159" s="73"/>
      <c r="NI159" s="73"/>
      <c r="NJ159" s="73"/>
      <c r="NK159" s="73"/>
      <c r="NL159" s="73"/>
      <c r="NM159" s="73"/>
      <c r="NN159" s="73"/>
      <c r="NO159" s="73"/>
      <c r="NP159" s="73"/>
      <c r="NQ159" s="73"/>
      <c r="NR159" s="73"/>
      <c r="NS159" s="73"/>
      <c r="NT159" s="73"/>
      <c r="NU159" s="73"/>
      <c r="NV159" s="73"/>
      <c r="NW159" s="73"/>
      <c r="NX159" s="73"/>
      <c r="NY159" s="73"/>
      <c r="NZ159" s="73"/>
      <c r="OA159" s="73"/>
      <c r="OB159" s="73"/>
      <c r="OC159" s="73"/>
      <c r="OD159" s="73"/>
      <c r="OE159" s="73"/>
      <c r="OF159" s="73"/>
      <c r="OG159" s="73"/>
      <c r="OH159" s="73"/>
      <c r="OI159" s="73"/>
      <c r="OJ159" s="73"/>
      <c r="OK159" s="73"/>
      <c r="OL159" s="73"/>
      <c r="OM159" s="73"/>
      <c r="ON159" s="73"/>
      <c r="OO159" s="73"/>
      <c r="OP159" s="73"/>
      <c r="OQ159" s="73"/>
      <c r="OR159" s="73"/>
      <c r="OS159" s="73"/>
      <c r="OT159" s="73"/>
      <c r="OU159" s="73"/>
      <c r="OV159" s="73"/>
      <c r="OW159" s="73"/>
      <c r="OX159" s="73"/>
      <c r="OY159" s="73"/>
      <c r="OZ159" s="73"/>
      <c r="PA159" s="73"/>
      <c r="PB159" s="73"/>
      <c r="PC159" s="73"/>
      <c r="PD159" s="73"/>
      <c r="PE159" s="73"/>
      <c r="PF159" s="73"/>
      <c r="PG159" s="73"/>
      <c r="PH159" s="73"/>
      <c r="PI159" s="73"/>
      <c r="PJ159" s="73"/>
      <c r="PK159" s="73"/>
      <c r="PL159" s="73"/>
      <c r="PM159" s="73"/>
      <c r="PN159" s="73"/>
      <c r="PO159" s="73"/>
      <c r="PP159" s="73"/>
      <c r="PQ159" s="73"/>
      <c r="PR159" s="73"/>
      <c r="PS159" s="73"/>
      <c r="PT159" s="73"/>
      <c r="PU159" s="73"/>
      <c r="PV159" s="73"/>
      <c r="PW159" s="73"/>
      <c r="PX159" s="73"/>
      <c r="PY159" s="73"/>
      <c r="PZ159" s="73"/>
      <c r="QA159" s="73"/>
      <c r="QB159" s="73"/>
      <c r="QC159" s="73"/>
      <c r="QD159" s="73"/>
      <c r="QE159" s="73"/>
      <c r="QF159" s="73"/>
      <c r="QG159" s="73"/>
      <c r="QH159" s="73"/>
      <c r="QI159" s="73"/>
      <c r="QJ159" s="73"/>
      <c r="QK159" s="73"/>
      <c r="QL159" s="73"/>
      <c r="QM159" s="73"/>
      <c r="QN159" s="73"/>
      <c r="QO159" s="73"/>
      <c r="QP159" s="73"/>
      <c r="QQ159" s="73"/>
      <c r="QR159" s="73"/>
      <c r="QS159" s="73"/>
      <c r="QT159" s="73"/>
      <c r="QU159" s="73"/>
      <c r="QV159" s="73"/>
      <c r="QW159" s="73"/>
      <c r="QX159" s="73"/>
      <c r="QY159" s="73"/>
      <c r="QZ159" s="73"/>
      <c r="RA159" s="73"/>
      <c r="RB159" s="73"/>
      <c r="RC159" s="73"/>
      <c r="RD159" s="73"/>
      <c r="RE159" s="73"/>
      <c r="RF159" s="73"/>
      <c r="RG159" s="73"/>
      <c r="RH159" s="73"/>
      <c r="RI159" s="73"/>
      <c r="RJ159" s="73"/>
      <c r="RK159" s="73"/>
      <c r="RL159" s="73"/>
      <c r="RM159" s="73"/>
      <c r="RN159" s="73"/>
      <c r="RO159" s="73"/>
      <c r="RP159" s="73"/>
      <c r="RQ159" s="73"/>
      <c r="RR159" s="73"/>
      <c r="RS159" s="73"/>
      <c r="RT159" s="73"/>
      <c r="RU159" s="73"/>
      <c r="RV159" s="73"/>
      <c r="RW159" s="73"/>
      <c r="RX159" s="73"/>
      <c r="RY159" s="73"/>
      <c r="RZ159" s="73"/>
      <c r="SA159" s="73"/>
      <c r="SB159" s="73"/>
      <c r="SC159" s="73"/>
      <c r="SD159" s="73"/>
      <c r="SE159" s="73"/>
      <c r="SF159" s="73"/>
      <c r="SG159" s="73"/>
      <c r="SH159" s="73"/>
      <c r="SI159" s="73"/>
      <c r="SJ159" s="73"/>
      <c r="SK159" s="73"/>
      <c r="SL159" s="73"/>
      <c r="SM159" s="73"/>
      <c r="SN159" s="73"/>
      <c r="SO159" s="73"/>
      <c r="SP159" s="73"/>
      <c r="SQ159" s="73"/>
      <c r="SR159" s="73"/>
      <c r="SS159" s="73"/>
      <c r="ST159" s="73"/>
      <c r="SU159" s="73"/>
      <c r="SV159" s="73"/>
      <c r="SW159" s="73"/>
      <c r="SX159" s="73"/>
      <c r="SY159" s="73"/>
    </row>
    <row r="160" spans="1:519">
      <c r="A160" s="71" t="s">
        <v>245</v>
      </c>
      <c r="B160" s="72">
        <f t="shared" si="145"/>
        <v>0</v>
      </c>
      <c r="C160" s="72">
        <f t="shared" si="146"/>
        <v>0</v>
      </c>
      <c r="D160" s="72">
        <f t="shared" si="147"/>
        <v>0</v>
      </c>
      <c r="E160" s="72">
        <f t="shared" si="148"/>
        <v>0</v>
      </c>
      <c r="F160" s="72">
        <f t="shared" si="149"/>
        <v>0</v>
      </c>
      <c r="G160" s="72">
        <f t="shared" si="150"/>
        <v>0</v>
      </c>
      <c r="H160" s="72">
        <f t="shared" si="151"/>
        <v>0</v>
      </c>
      <c r="I160" s="72">
        <f t="shared" si="152"/>
        <v>0</v>
      </c>
      <c r="J160" s="72">
        <f t="shared" si="153"/>
        <v>0</v>
      </c>
      <c r="K160" s="72">
        <f t="shared" si="154"/>
        <v>0</v>
      </c>
      <c r="L160" s="72">
        <f t="shared" si="155"/>
        <v>0</v>
      </c>
      <c r="M160" s="72">
        <f t="shared" si="156"/>
        <v>0</v>
      </c>
      <c r="N160" s="72">
        <f t="shared" si="157"/>
        <v>0</v>
      </c>
      <c r="O160" s="72">
        <f t="shared" si="158"/>
        <v>0</v>
      </c>
      <c r="P160" s="72">
        <f t="shared" si="159"/>
        <v>0</v>
      </c>
      <c r="Q160" s="72">
        <f t="shared" si="160"/>
        <v>0</v>
      </c>
      <c r="R160" s="72">
        <f t="shared" si="161"/>
        <v>0</v>
      </c>
      <c r="S160" s="72">
        <f t="shared" si="162"/>
        <v>0</v>
      </c>
      <c r="T160" s="72">
        <f t="shared" si="163"/>
        <v>0</v>
      </c>
      <c r="U160" s="72">
        <f t="shared" si="164"/>
        <v>0</v>
      </c>
      <c r="V160" s="72">
        <f t="shared" si="165"/>
        <v>0</v>
      </c>
      <c r="W160" s="72">
        <f t="shared" si="166"/>
        <v>0</v>
      </c>
      <c r="X160" s="72">
        <f t="shared" si="167"/>
        <v>0</v>
      </c>
      <c r="Y160" s="72">
        <f t="shared" si="168"/>
        <v>0</v>
      </c>
      <c r="Z160" s="72">
        <f t="shared" si="169"/>
        <v>0</v>
      </c>
      <c r="AA160" s="72">
        <f t="shared" si="170"/>
        <v>0</v>
      </c>
      <c r="AB160" s="72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  <c r="JD160" s="73"/>
      <c r="JE160" s="73"/>
      <c r="JF160" s="73"/>
      <c r="JG160" s="73"/>
      <c r="JH160" s="73"/>
      <c r="JI160" s="73"/>
      <c r="JJ160" s="73"/>
      <c r="JK160" s="73"/>
      <c r="JL160" s="73"/>
      <c r="JM160" s="73"/>
      <c r="JN160" s="73"/>
      <c r="JO160" s="73"/>
      <c r="JP160" s="73"/>
      <c r="JQ160" s="73"/>
      <c r="JR160" s="73"/>
      <c r="JS160" s="73"/>
      <c r="JT160" s="73"/>
      <c r="JU160" s="73"/>
      <c r="JV160" s="73"/>
      <c r="JW160" s="73"/>
      <c r="JX160" s="73"/>
      <c r="JY160" s="73"/>
      <c r="JZ160" s="73"/>
      <c r="KA160" s="73"/>
      <c r="KB160" s="73"/>
      <c r="KC160" s="73"/>
      <c r="KD160" s="73"/>
      <c r="KE160" s="73"/>
      <c r="KF160" s="73"/>
      <c r="KG160" s="73"/>
      <c r="KH160" s="73"/>
      <c r="KI160" s="73"/>
      <c r="KJ160" s="73"/>
      <c r="KK160" s="73"/>
      <c r="KL160" s="73"/>
      <c r="KM160" s="73"/>
      <c r="KN160" s="73"/>
      <c r="KO160" s="73"/>
      <c r="KP160" s="73"/>
      <c r="KQ160" s="73"/>
      <c r="KR160" s="73"/>
      <c r="KS160" s="73"/>
      <c r="KT160" s="73"/>
      <c r="KU160" s="73"/>
      <c r="KV160" s="73"/>
      <c r="KW160" s="73"/>
      <c r="KX160" s="73"/>
      <c r="KY160" s="73"/>
      <c r="KZ160" s="73"/>
      <c r="LA160" s="73"/>
      <c r="LB160" s="73"/>
      <c r="LC160" s="73"/>
      <c r="LD160" s="73"/>
      <c r="LE160" s="73"/>
      <c r="LF160" s="73"/>
      <c r="LG160" s="73"/>
      <c r="LH160" s="73"/>
      <c r="LI160" s="73"/>
      <c r="LJ160" s="73"/>
      <c r="LK160" s="73"/>
      <c r="LL160" s="73"/>
      <c r="LM160" s="73"/>
      <c r="LN160" s="73"/>
      <c r="LO160" s="73"/>
      <c r="LP160" s="73"/>
      <c r="LQ160" s="73"/>
      <c r="LR160" s="73"/>
      <c r="LS160" s="73"/>
      <c r="LT160" s="73"/>
      <c r="LU160" s="73"/>
      <c r="LV160" s="73"/>
      <c r="LW160" s="73"/>
      <c r="LX160" s="73"/>
      <c r="LY160" s="73"/>
      <c r="LZ160" s="73"/>
      <c r="MA160" s="73"/>
      <c r="MB160" s="73"/>
      <c r="MC160" s="73"/>
      <c r="MD160" s="73"/>
      <c r="ME160" s="73"/>
      <c r="MF160" s="73"/>
      <c r="MG160" s="73"/>
      <c r="MH160" s="73"/>
      <c r="MI160" s="73"/>
      <c r="MJ160" s="73"/>
      <c r="MK160" s="73"/>
      <c r="ML160" s="73"/>
      <c r="MM160" s="73"/>
      <c r="MN160" s="73"/>
      <c r="MO160" s="73"/>
      <c r="MP160" s="73"/>
      <c r="MQ160" s="73"/>
      <c r="MR160" s="73"/>
      <c r="MS160" s="73"/>
      <c r="MT160" s="73"/>
      <c r="MU160" s="73"/>
      <c r="MV160" s="73"/>
      <c r="MW160" s="73"/>
      <c r="MX160" s="73"/>
      <c r="MY160" s="73"/>
      <c r="MZ160" s="73"/>
      <c r="NA160" s="73"/>
      <c r="NB160" s="73"/>
      <c r="NC160" s="73"/>
      <c r="ND160" s="73"/>
      <c r="NE160" s="73"/>
      <c r="NF160" s="73"/>
      <c r="NG160" s="73"/>
      <c r="NH160" s="73"/>
      <c r="NI160" s="73"/>
      <c r="NJ160" s="73"/>
      <c r="NK160" s="73"/>
      <c r="NL160" s="73"/>
      <c r="NM160" s="73"/>
      <c r="NN160" s="73"/>
      <c r="NO160" s="73"/>
      <c r="NP160" s="73"/>
      <c r="NQ160" s="73"/>
      <c r="NR160" s="73"/>
      <c r="NS160" s="73"/>
      <c r="NT160" s="73"/>
      <c r="NU160" s="73"/>
      <c r="NV160" s="73"/>
      <c r="NW160" s="73"/>
      <c r="NX160" s="73"/>
      <c r="NY160" s="73"/>
      <c r="NZ160" s="73"/>
      <c r="OA160" s="73"/>
      <c r="OB160" s="73"/>
      <c r="OC160" s="73"/>
      <c r="OD160" s="73"/>
      <c r="OE160" s="73"/>
      <c r="OF160" s="73"/>
      <c r="OG160" s="73"/>
      <c r="OH160" s="73"/>
      <c r="OI160" s="73"/>
      <c r="OJ160" s="73"/>
      <c r="OK160" s="73"/>
      <c r="OL160" s="73"/>
      <c r="OM160" s="73"/>
      <c r="ON160" s="73"/>
      <c r="OO160" s="73"/>
      <c r="OP160" s="73"/>
      <c r="OQ160" s="73"/>
      <c r="OR160" s="73"/>
      <c r="OS160" s="73"/>
      <c r="OT160" s="73"/>
      <c r="OU160" s="73"/>
      <c r="OV160" s="73"/>
      <c r="OW160" s="73"/>
      <c r="OX160" s="73"/>
      <c r="OY160" s="73"/>
      <c r="OZ160" s="73"/>
      <c r="PA160" s="73"/>
      <c r="PB160" s="73"/>
      <c r="PC160" s="73"/>
      <c r="PD160" s="73"/>
      <c r="PE160" s="73"/>
      <c r="PF160" s="73"/>
      <c r="PG160" s="73"/>
      <c r="PH160" s="73"/>
      <c r="PI160" s="73"/>
      <c r="PJ160" s="73"/>
      <c r="PK160" s="73"/>
      <c r="PL160" s="73"/>
      <c r="PM160" s="73"/>
      <c r="PN160" s="73"/>
      <c r="PO160" s="73"/>
      <c r="PP160" s="73"/>
      <c r="PQ160" s="73"/>
      <c r="PR160" s="73"/>
      <c r="PS160" s="73"/>
      <c r="PT160" s="73"/>
      <c r="PU160" s="73"/>
      <c r="PV160" s="73"/>
      <c r="PW160" s="73"/>
      <c r="PX160" s="73"/>
      <c r="PY160" s="73"/>
      <c r="PZ160" s="73"/>
      <c r="QA160" s="73"/>
      <c r="QB160" s="73"/>
      <c r="QC160" s="73"/>
      <c r="QD160" s="73"/>
      <c r="QE160" s="73"/>
      <c r="QF160" s="73"/>
      <c r="QG160" s="73"/>
      <c r="QH160" s="73"/>
      <c r="QI160" s="73"/>
      <c r="QJ160" s="73"/>
      <c r="QK160" s="73"/>
      <c r="QL160" s="73"/>
      <c r="QM160" s="73"/>
      <c r="QN160" s="73"/>
      <c r="QO160" s="73"/>
      <c r="QP160" s="73"/>
      <c r="QQ160" s="73"/>
      <c r="QR160" s="73"/>
      <c r="QS160" s="73"/>
      <c r="QT160" s="73"/>
      <c r="QU160" s="73"/>
      <c r="QV160" s="73"/>
      <c r="QW160" s="73"/>
      <c r="QX160" s="73"/>
      <c r="QY160" s="73"/>
      <c r="QZ160" s="73"/>
      <c r="RA160" s="73"/>
      <c r="RB160" s="73"/>
      <c r="RC160" s="73"/>
      <c r="RD160" s="73"/>
      <c r="RE160" s="73"/>
      <c r="RF160" s="73"/>
      <c r="RG160" s="73"/>
      <c r="RH160" s="73"/>
      <c r="RI160" s="73"/>
      <c r="RJ160" s="73"/>
      <c r="RK160" s="73"/>
      <c r="RL160" s="73"/>
      <c r="RM160" s="73"/>
      <c r="RN160" s="73"/>
      <c r="RO160" s="73"/>
      <c r="RP160" s="73"/>
      <c r="RQ160" s="73"/>
      <c r="RR160" s="73"/>
      <c r="RS160" s="73"/>
      <c r="RT160" s="73"/>
      <c r="RU160" s="73"/>
      <c r="RV160" s="73"/>
      <c r="RW160" s="73"/>
      <c r="RX160" s="73"/>
      <c r="RY160" s="73"/>
      <c r="RZ160" s="73"/>
      <c r="SA160" s="73"/>
      <c r="SB160" s="73"/>
      <c r="SC160" s="73"/>
      <c r="SD160" s="73"/>
      <c r="SE160" s="73"/>
      <c r="SF160" s="73"/>
      <c r="SG160" s="73"/>
      <c r="SH160" s="73"/>
      <c r="SI160" s="73"/>
      <c r="SJ160" s="73"/>
      <c r="SK160" s="73"/>
      <c r="SL160" s="73"/>
      <c r="SM160" s="73"/>
      <c r="SN160" s="73"/>
      <c r="SO160" s="73"/>
      <c r="SP160" s="73"/>
      <c r="SQ160" s="73"/>
      <c r="SR160" s="73"/>
      <c r="SS160" s="73"/>
      <c r="ST160" s="73"/>
      <c r="SU160" s="73"/>
      <c r="SV160" s="73"/>
      <c r="SW160" s="73"/>
      <c r="SX160" s="73"/>
      <c r="SY160" s="73"/>
    </row>
    <row r="161" spans="1:519">
      <c r="A161" s="71" t="s">
        <v>246</v>
      </c>
      <c r="B161" s="72">
        <f t="shared" si="145"/>
        <v>0</v>
      </c>
      <c r="C161" s="72">
        <f t="shared" si="146"/>
        <v>0</v>
      </c>
      <c r="D161" s="72">
        <f t="shared" si="147"/>
        <v>0</v>
      </c>
      <c r="E161" s="72">
        <f t="shared" si="148"/>
        <v>0</v>
      </c>
      <c r="F161" s="72">
        <f t="shared" si="149"/>
        <v>0</v>
      </c>
      <c r="G161" s="72">
        <f t="shared" si="150"/>
        <v>0</v>
      </c>
      <c r="H161" s="72">
        <f t="shared" si="151"/>
        <v>0</v>
      </c>
      <c r="I161" s="72">
        <f t="shared" si="152"/>
        <v>0</v>
      </c>
      <c r="J161" s="72">
        <f t="shared" si="153"/>
        <v>0</v>
      </c>
      <c r="K161" s="72">
        <f t="shared" si="154"/>
        <v>0</v>
      </c>
      <c r="L161" s="72">
        <f t="shared" si="155"/>
        <v>0</v>
      </c>
      <c r="M161" s="72">
        <f t="shared" si="156"/>
        <v>0</v>
      </c>
      <c r="N161" s="72">
        <f t="shared" si="157"/>
        <v>0</v>
      </c>
      <c r="O161" s="72">
        <f t="shared" si="158"/>
        <v>0</v>
      </c>
      <c r="P161" s="72">
        <f t="shared" si="159"/>
        <v>0</v>
      </c>
      <c r="Q161" s="72">
        <f t="shared" si="160"/>
        <v>0</v>
      </c>
      <c r="R161" s="72">
        <f t="shared" si="161"/>
        <v>0</v>
      </c>
      <c r="S161" s="72">
        <f t="shared" si="162"/>
        <v>0</v>
      </c>
      <c r="T161" s="72">
        <f t="shared" si="163"/>
        <v>0</v>
      </c>
      <c r="U161" s="72">
        <f t="shared" si="164"/>
        <v>0</v>
      </c>
      <c r="V161" s="72">
        <f t="shared" si="165"/>
        <v>0</v>
      </c>
      <c r="W161" s="72">
        <f t="shared" si="166"/>
        <v>0</v>
      </c>
      <c r="X161" s="72">
        <f t="shared" si="167"/>
        <v>0</v>
      </c>
      <c r="Y161" s="72">
        <f t="shared" si="168"/>
        <v>0</v>
      </c>
      <c r="Z161" s="72">
        <f t="shared" si="169"/>
        <v>0</v>
      </c>
      <c r="AA161" s="72">
        <f t="shared" si="170"/>
        <v>0</v>
      </c>
      <c r="AB161" s="72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  <c r="JD161" s="73"/>
      <c r="JE161" s="73"/>
      <c r="JF161" s="73"/>
      <c r="JG161" s="73"/>
      <c r="JH161" s="73"/>
      <c r="JI161" s="73"/>
      <c r="JJ161" s="73"/>
      <c r="JK161" s="73"/>
      <c r="JL161" s="73"/>
      <c r="JM161" s="73"/>
      <c r="JN161" s="73"/>
      <c r="JO161" s="73"/>
      <c r="JP161" s="73"/>
      <c r="JQ161" s="73"/>
      <c r="JR161" s="73"/>
      <c r="JS161" s="73"/>
      <c r="JT161" s="73"/>
      <c r="JU161" s="73"/>
      <c r="JV161" s="73"/>
      <c r="JW161" s="73"/>
      <c r="JX161" s="73"/>
      <c r="JY161" s="73"/>
      <c r="JZ161" s="73"/>
      <c r="KA161" s="73"/>
      <c r="KB161" s="73"/>
      <c r="KC161" s="73"/>
      <c r="KD161" s="73"/>
      <c r="KE161" s="73"/>
      <c r="KF161" s="73"/>
      <c r="KG161" s="73"/>
      <c r="KH161" s="73"/>
      <c r="KI161" s="73"/>
      <c r="KJ161" s="73"/>
      <c r="KK161" s="73"/>
      <c r="KL161" s="73"/>
      <c r="KM161" s="73"/>
      <c r="KN161" s="73"/>
      <c r="KO161" s="73"/>
      <c r="KP161" s="73"/>
      <c r="KQ161" s="73"/>
      <c r="KR161" s="73"/>
      <c r="KS161" s="73"/>
      <c r="KT161" s="73"/>
      <c r="KU161" s="73"/>
      <c r="KV161" s="73"/>
      <c r="KW161" s="73"/>
      <c r="KX161" s="73"/>
      <c r="KY161" s="73"/>
      <c r="KZ161" s="73"/>
      <c r="LA161" s="73"/>
      <c r="LB161" s="73"/>
      <c r="LC161" s="73"/>
      <c r="LD161" s="73"/>
      <c r="LE161" s="73"/>
      <c r="LF161" s="73"/>
      <c r="LG161" s="73"/>
      <c r="LH161" s="73"/>
      <c r="LI161" s="73"/>
      <c r="LJ161" s="73"/>
      <c r="LK161" s="73"/>
      <c r="LL161" s="73"/>
      <c r="LM161" s="73"/>
      <c r="LN161" s="73"/>
      <c r="LO161" s="73"/>
      <c r="LP161" s="73"/>
      <c r="LQ161" s="73"/>
      <c r="LR161" s="73"/>
      <c r="LS161" s="73"/>
      <c r="LT161" s="73"/>
      <c r="LU161" s="73"/>
      <c r="LV161" s="73"/>
      <c r="LW161" s="73"/>
      <c r="LX161" s="73"/>
      <c r="LY161" s="73"/>
      <c r="LZ161" s="73"/>
      <c r="MA161" s="73"/>
      <c r="MB161" s="73"/>
      <c r="MC161" s="73"/>
      <c r="MD161" s="73"/>
      <c r="ME161" s="73"/>
      <c r="MF161" s="73"/>
      <c r="MG161" s="73"/>
      <c r="MH161" s="73"/>
      <c r="MI161" s="73"/>
      <c r="MJ161" s="73"/>
      <c r="MK161" s="73"/>
      <c r="ML161" s="73"/>
      <c r="MM161" s="73"/>
      <c r="MN161" s="73"/>
      <c r="MO161" s="73"/>
      <c r="MP161" s="73"/>
      <c r="MQ161" s="73"/>
      <c r="MR161" s="73"/>
      <c r="MS161" s="73"/>
      <c r="MT161" s="73"/>
      <c r="MU161" s="73"/>
      <c r="MV161" s="73"/>
      <c r="MW161" s="73"/>
      <c r="MX161" s="73"/>
      <c r="MY161" s="73"/>
      <c r="MZ161" s="73"/>
      <c r="NA161" s="73"/>
      <c r="NB161" s="73"/>
      <c r="NC161" s="73"/>
      <c r="ND161" s="73"/>
      <c r="NE161" s="73"/>
      <c r="NF161" s="73"/>
      <c r="NG161" s="73"/>
      <c r="NH161" s="73"/>
      <c r="NI161" s="73"/>
      <c r="NJ161" s="73"/>
      <c r="NK161" s="73"/>
      <c r="NL161" s="73"/>
      <c r="NM161" s="73"/>
      <c r="NN161" s="73"/>
      <c r="NO161" s="73"/>
      <c r="NP161" s="73"/>
      <c r="NQ161" s="73"/>
      <c r="NR161" s="73"/>
      <c r="NS161" s="73"/>
      <c r="NT161" s="73"/>
      <c r="NU161" s="73"/>
      <c r="NV161" s="73"/>
      <c r="NW161" s="73"/>
      <c r="NX161" s="73"/>
      <c r="NY161" s="73"/>
      <c r="NZ161" s="73"/>
      <c r="OA161" s="73"/>
      <c r="OB161" s="73"/>
      <c r="OC161" s="73"/>
      <c r="OD161" s="73"/>
      <c r="OE161" s="73"/>
      <c r="OF161" s="73"/>
      <c r="OG161" s="73"/>
      <c r="OH161" s="73"/>
      <c r="OI161" s="73"/>
      <c r="OJ161" s="73"/>
      <c r="OK161" s="73"/>
      <c r="OL161" s="73"/>
      <c r="OM161" s="73"/>
      <c r="ON161" s="73"/>
      <c r="OO161" s="73"/>
      <c r="OP161" s="73"/>
      <c r="OQ161" s="73"/>
      <c r="OR161" s="73"/>
      <c r="OS161" s="73"/>
      <c r="OT161" s="73"/>
      <c r="OU161" s="73"/>
      <c r="OV161" s="73"/>
      <c r="OW161" s="73"/>
      <c r="OX161" s="73"/>
      <c r="OY161" s="73"/>
      <c r="OZ161" s="73"/>
      <c r="PA161" s="73"/>
      <c r="PB161" s="73"/>
      <c r="PC161" s="73"/>
      <c r="PD161" s="73"/>
      <c r="PE161" s="73"/>
      <c r="PF161" s="73"/>
      <c r="PG161" s="73"/>
      <c r="PH161" s="73"/>
      <c r="PI161" s="73"/>
      <c r="PJ161" s="73"/>
      <c r="PK161" s="73"/>
      <c r="PL161" s="73"/>
      <c r="PM161" s="73"/>
      <c r="PN161" s="73"/>
      <c r="PO161" s="73"/>
      <c r="PP161" s="73"/>
      <c r="PQ161" s="73"/>
      <c r="PR161" s="73"/>
      <c r="PS161" s="73"/>
      <c r="PT161" s="73"/>
      <c r="PU161" s="73"/>
      <c r="PV161" s="73"/>
      <c r="PW161" s="73"/>
      <c r="PX161" s="73"/>
      <c r="PY161" s="73"/>
      <c r="PZ161" s="73"/>
      <c r="QA161" s="73"/>
      <c r="QB161" s="73"/>
      <c r="QC161" s="73"/>
      <c r="QD161" s="73"/>
      <c r="QE161" s="73"/>
      <c r="QF161" s="73"/>
      <c r="QG161" s="73"/>
      <c r="QH161" s="73"/>
      <c r="QI161" s="73"/>
      <c r="QJ161" s="73"/>
      <c r="QK161" s="73"/>
      <c r="QL161" s="73"/>
      <c r="QM161" s="73"/>
      <c r="QN161" s="73"/>
      <c r="QO161" s="73"/>
      <c r="QP161" s="73"/>
      <c r="QQ161" s="73"/>
      <c r="QR161" s="73"/>
      <c r="QS161" s="73"/>
      <c r="QT161" s="73"/>
      <c r="QU161" s="73"/>
      <c r="QV161" s="73"/>
      <c r="QW161" s="73"/>
      <c r="QX161" s="73"/>
      <c r="QY161" s="73"/>
      <c r="QZ161" s="73"/>
      <c r="RA161" s="73"/>
      <c r="RB161" s="73"/>
      <c r="RC161" s="73"/>
      <c r="RD161" s="73"/>
      <c r="RE161" s="73"/>
      <c r="RF161" s="73"/>
      <c r="RG161" s="73"/>
      <c r="RH161" s="73"/>
      <c r="RI161" s="73"/>
      <c r="RJ161" s="73"/>
      <c r="RK161" s="73"/>
      <c r="RL161" s="73"/>
      <c r="RM161" s="73"/>
      <c r="RN161" s="73"/>
      <c r="RO161" s="73"/>
      <c r="RP161" s="73"/>
      <c r="RQ161" s="73"/>
      <c r="RR161" s="73"/>
      <c r="RS161" s="73"/>
      <c r="RT161" s="73"/>
      <c r="RU161" s="73"/>
      <c r="RV161" s="73"/>
      <c r="RW161" s="73"/>
      <c r="RX161" s="73"/>
      <c r="RY161" s="73"/>
      <c r="RZ161" s="73"/>
      <c r="SA161" s="73"/>
      <c r="SB161" s="73"/>
      <c r="SC161" s="73"/>
      <c r="SD161" s="73"/>
      <c r="SE161" s="73"/>
      <c r="SF161" s="73"/>
      <c r="SG161" s="73"/>
      <c r="SH161" s="73"/>
      <c r="SI161" s="73"/>
      <c r="SJ161" s="73"/>
      <c r="SK161" s="73"/>
      <c r="SL161" s="73"/>
      <c r="SM161" s="73"/>
      <c r="SN161" s="73"/>
      <c r="SO161" s="73"/>
      <c r="SP161" s="73"/>
      <c r="SQ161" s="73"/>
      <c r="SR161" s="73"/>
      <c r="SS161" s="73"/>
      <c r="ST161" s="73"/>
      <c r="SU161" s="73"/>
      <c r="SV161" s="73"/>
      <c r="SW161" s="73"/>
      <c r="SX161" s="73"/>
      <c r="SY161" s="73"/>
    </row>
    <row r="162" spans="1:519">
      <c r="A162" s="71" t="s">
        <v>247</v>
      </c>
      <c r="B162" s="72">
        <f t="shared" si="145"/>
        <v>2.7271174139999999</v>
      </c>
      <c r="C162" s="72">
        <f t="shared" si="146"/>
        <v>2.8734885674999999</v>
      </c>
      <c r="D162" s="72">
        <f t="shared" si="147"/>
        <v>1.8723933382500002</v>
      </c>
      <c r="E162" s="72">
        <f t="shared" si="148"/>
        <v>1.5689822355</v>
      </c>
      <c r="F162" s="72">
        <f t="shared" si="149"/>
        <v>0.78732563174999992</v>
      </c>
      <c r="G162" s="72">
        <f t="shared" si="150"/>
        <v>3.4529104709999996</v>
      </c>
      <c r="H162" s="72">
        <f t="shared" si="151"/>
        <v>3.2973665152499998</v>
      </c>
      <c r="I162" s="72">
        <f t="shared" si="152"/>
        <v>0</v>
      </c>
      <c r="J162" s="72">
        <f t="shared" si="153"/>
        <v>1.32115910175</v>
      </c>
      <c r="K162" s="72">
        <f t="shared" si="154"/>
        <v>0</v>
      </c>
      <c r="L162" s="72">
        <f t="shared" si="155"/>
        <v>0.79913610674999991</v>
      </c>
      <c r="M162" s="72">
        <f t="shared" si="156"/>
        <v>0</v>
      </c>
      <c r="N162" s="72">
        <f t="shared" si="157"/>
        <v>0</v>
      </c>
      <c r="O162" s="72">
        <f t="shared" si="158"/>
        <v>0</v>
      </c>
      <c r="P162" s="72">
        <f t="shared" si="159"/>
        <v>1.7501942902500001</v>
      </c>
      <c r="Q162" s="72">
        <f t="shared" si="160"/>
        <v>0</v>
      </c>
      <c r="R162" s="72">
        <f t="shared" si="161"/>
        <v>0</v>
      </c>
      <c r="S162" s="72">
        <f t="shared" si="162"/>
        <v>0</v>
      </c>
      <c r="T162" s="72">
        <f t="shared" si="163"/>
        <v>0</v>
      </c>
      <c r="U162" s="72">
        <f t="shared" si="164"/>
        <v>0</v>
      </c>
      <c r="V162" s="72">
        <f t="shared" si="165"/>
        <v>0</v>
      </c>
      <c r="W162" s="72">
        <f t="shared" si="166"/>
        <v>0</v>
      </c>
      <c r="X162" s="72">
        <f t="shared" si="167"/>
        <v>0</v>
      </c>
      <c r="Y162" s="72">
        <f t="shared" si="168"/>
        <v>0</v>
      </c>
      <c r="Z162" s="72">
        <f t="shared" si="169"/>
        <v>0</v>
      </c>
      <c r="AA162" s="72">
        <f t="shared" si="170"/>
        <v>0</v>
      </c>
      <c r="AB162" s="72"/>
      <c r="AD162" s="73"/>
      <c r="AE162" s="73">
        <v>706.77819224999996</v>
      </c>
      <c r="AF162" s="73"/>
      <c r="AG162" s="73">
        <v>673.63012575000005</v>
      </c>
      <c r="AH162" s="73">
        <v>673.39391624999996</v>
      </c>
      <c r="AI162" s="73"/>
      <c r="AJ162" s="73"/>
      <c r="AK162" s="73">
        <v>673.31517974999997</v>
      </c>
      <c r="AL162" s="73"/>
      <c r="AM162" s="73"/>
      <c r="AN162" s="73"/>
      <c r="AO162" s="73"/>
      <c r="AP162" s="73">
        <v>781.38102600000002</v>
      </c>
      <c r="AQ162" s="73"/>
      <c r="AR162" s="73"/>
      <c r="AS162" s="73">
        <v>1645.39600875</v>
      </c>
      <c r="AT162" s="73"/>
      <c r="AU162" s="73"/>
      <c r="AV162" s="73">
        <v>446.71153275</v>
      </c>
      <c r="AW162" s="73"/>
      <c r="AX162" s="73"/>
      <c r="AY162" s="73"/>
      <c r="AZ162" s="73"/>
      <c r="BA162" s="73"/>
      <c r="BB162" s="73">
        <v>639.89153550000003</v>
      </c>
      <c r="BC162" s="73"/>
      <c r="BD162" s="73"/>
      <c r="BE162" s="73">
        <v>582.96504600000003</v>
      </c>
      <c r="BF162" s="73"/>
      <c r="BG162" s="73"/>
      <c r="BH162" s="73">
        <v>649.53675675</v>
      </c>
      <c r="BI162" s="73"/>
      <c r="BJ162" s="73"/>
      <c r="BK162" s="73"/>
      <c r="BL162" s="73"/>
      <c r="BM162" s="73"/>
      <c r="BN162" s="73"/>
      <c r="BO162" s="73"/>
      <c r="BP162" s="73"/>
      <c r="BQ162" s="73"/>
      <c r="BR162" s="73">
        <v>801.02578274999996</v>
      </c>
      <c r="BS162" s="73">
        <v>767.95645275000004</v>
      </c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>
        <v>787.32563174999996</v>
      </c>
      <c r="CE162" s="73"/>
      <c r="CF162" s="73"/>
      <c r="CG162" s="73"/>
      <c r="CH162" s="73"/>
      <c r="CI162" s="73"/>
      <c r="CJ162" s="73"/>
      <c r="CK162" s="73"/>
      <c r="CL162" s="73"/>
      <c r="CM162" s="73">
        <v>818.8596</v>
      </c>
      <c r="CN162" s="73"/>
      <c r="CO162" s="73">
        <v>568.71373949999997</v>
      </c>
      <c r="CP162" s="73"/>
      <c r="CQ162" s="73">
        <v>723.27348900000004</v>
      </c>
      <c r="CR162" s="73"/>
      <c r="CS162" s="73">
        <v>476.00151075000002</v>
      </c>
      <c r="CT162" s="73"/>
      <c r="CU162" s="73"/>
      <c r="CV162" s="73">
        <v>866.06213175000005</v>
      </c>
      <c r="CW162" s="73"/>
      <c r="CX162" s="73">
        <v>868.06991249999999</v>
      </c>
      <c r="CY162" s="73">
        <v>1538.2750005</v>
      </c>
      <c r="CZ162" s="73"/>
      <c r="DA162" s="73">
        <v>888.77761199999998</v>
      </c>
      <c r="DB162" s="73"/>
      <c r="DC162" s="73"/>
      <c r="DD162" s="73"/>
      <c r="DE162" s="73"/>
      <c r="DF162" s="73"/>
      <c r="DG162" s="73">
        <v>2.24399025</v>
      </c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>
        <v>617.41226474999996</v>
      </c>
      <c r="EA162" s="73">
        <v>703.74683700000003</v>
      </c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>
        <v>799.13610674999995</v>
      </c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>
        <v>1750.19429025</v>
      </c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  <c r="JD162" s="73"/>
      <c r="JE162" s="73"/>
      <c r="JF162" s="73"/>
      <c r="JG162" s="73"/>
      <c r="JH162" s="73"/>
      <c r="JI162" s="73"/>
      <c r="JJ162" s="73"/>
      <c r="JK162" s="73"/>
      <c r="JL162" s="73"/>
      <c r="JM162" s="73"/>
      <c r="JN162" s="73"/>
      <c r="JO162" s="73"/>
      <c r="JP162" s="73"/>
      <c r="JQ162" s="73"/>
      <c r="JR162" s="73"/>
      <c r="JS162" s="73"/>
      <c r="JT162" s="73"/>
      <c r="JU162" s="73"/>
      <c r="JV162" s="73"/>
      <c r="JW162" s="73"/>
      <c r="JX162" s="73"/>
      <c r="JY162" s="73"/>
      <c r="JZ162" s="73"/>
      <c r="KA162" s="73"/>
      <c r="KB162" s="73"/>
      <c r="KC162" s="73"/>
      <c r="KD162" s="73"/>
      <c r="KE162" s="73"/>
      <c r="KF162" s="73"/>
      <c r="KG162" s="73"/>
      <c r="KH162" s="73"/>
      <c r="KI162" s="73"/>
      <c r="KJ162" s="73"/>
      <c r="KK162" s="73"/>
      <c r="KL162" s="73"/>
      <c r="KM162" s="73"/>
      <c r="KN162" s="73"/>
      <c r="KO162" s="73"/>
      <c r="KP162" s="73"/>
      <c r="KQ162" s="73"/>
      <c r="KR162" s="73"/>
      <c r="KS162" s="73"/>
      <c r="KT162" s="73"/>
      <c r="KU162" s="73"/>
      <c r="KV162" s="73"/>
      <c r="KW162" s="73"/>
      <c r="KX162" s="73"/>
      <c r="KY162" s="73"/>
      <c r="KZ162" s="73"/>
      <c r="LA162" s="73"/>
      <c r="LB162" s="73"/>
      <c r="LC162" s="73"/>
      <c r="LD162" s="73"/>
      <c r="LE162" s="73"/>
      <c r="LF162" s="73"/>
      <c r="LG162" s="73"/>
      <c r="LH162" s="73"/>
      <c r="LI162" s="73"/>
      <c r="LJ162" s="73"/>
      <c r="LK162" s="73"/>
      <c r="LL162" s="73"/>
      <c r="LM162" s="73"/>
      <c r="LN162" s="73"/>
      <c r="LO162" s="73"/>
      <c r="LP162" s="73"/>
      <c r="LQ162" s="73"/>
      <c r="LR162" s="73"/>
      <c r="LS162" s="73"/>
      <c r="LT162" s="73"/>
      <c r="LU162" s="73"/>
      <c r="LV162" s="73"/>
      <c r="LW162" s="73"/>
      <c r="LX162" s="73"/>
      <c r="LY162" s="73"/>
      <c r="LZ162" s="73"/>
      <c r="MA162" s="73"/>
      <c r="MB162" s="73"/>
      <c r="MC162" s="73"/>
      <c r="MD162" s="73"/>
      <c r="ME162" s="73"/>
      <c r="MF162" s="73"/>
      <c r="MG162" s="73"/>
      <c r="MH162" s="73"/>
      <c r="MI162" s="73"/>
      <c r="MJ162" s="73"/>
      <c r="MK162" s="73"/>
      <c r="ML162" s="73"/>
      <c r="MM162" s="73"/>
      <c r="MN162" s="73"/>
      <c r="MO162" s="73"/>
      <c r="MP162" s="73"/>
      <c r="MQ162" s="73"/>
      <c r="MR162" s="73"/>
      <c r="MS162" s="73"/>
      <c r="MT162" s="73"/>
      <c r="MU162" s="73"/>
      <c r="MV162" s="73"/>
      <c r="MW162" s="73"/>
      <c r="MX162" s="73"/>
      <c r="MY162" s="73"/>
      <c r="MZ162" s="73"/>
      <c r="NA162" s="73"/>
      <c r="NB162" s="73"/>
      <c r="NC162" s="73"/>
      <c r="ND162" s="73"/>
      <c r="NE162" s="73"/>
      <c r="NF162" s="73"/>
      <c r="NG162" s="73"/>
      <c r="NH162" s="73"/>
      <c r="NI162" s="73"/>
      <c r="NJ162" s="73"/>
      <c r="NK162" s="73"/>
      <c r="NL162" s="73"/>
      <c r="NM162" s="73"/>
      <c r="NN162" s="73"/>
      <c r="NO162" s="73"/>
      <c r="NP162" s="73"/>
      <c r="NQ162" s="73"/>
      <c r="NR162" s="73"/>
      <c r="NS162" s="73"/>
      <c r="NT162" s="73"/>
      <c r="NU162" s="73"/>
      <c r="NV162" s="73"/>
      <c r="NW162" s="73"/>
      <c r="NX162" s="73"/>
      <c r="NY162" s="73"/>
      <c r="NZ162" s="73"/>
      <c r="OA162" s="73"/>
      <c r="OB162" s="73"/>
      <c r="OC162" s="73"/>
      <c r="OD162" s="73"/>
      <c r="OE162" s="73"/>
      <c r="OF162" s="73"/>
      <c r="OG162" s="73"/>
      <c r="OH162" s="73"/>
      <c r="OI162" s="73"/>
      <c r="OJ162" s="73"/>
      <c r="OK162" s="73"/>
      <c r="OL162" s="73"/>
      <c r="OM162" s="73"/>
      <c r="ON162" s="73"/>
      <c r="OO162" s="73"/>
      <c r="OP162" s="73"/>
      <c r="OQ162" s="73"/>
      <c r="OR162" s="73"/>
      <c r="OS162" s="73"/>
      <c r="OT162" s="73"/>
      <c r="OU162" s="73"/>
      <c r="OV162" s="73"/>
      <c r="OW162" s="73"/>
      <c r="OX162" s="73"/>
      <c r="OY162" s="73"/>
      <c r="OZ162" s="73"/>
      <c r="PA162" s="73"/>
      <c r="PB162" s="73"/>
      <c r="PC162" s="73"/>
      <c r="PD162" s="73"/>
      <c r="PE162" s="73"/>
      <c r="PF162" s="73"/>
      <c r="PG162" s="73"/>
      <c r="PH162" s="73"/>
      <c r="PI162" s="73"/>
      <c r="PJ162" s="73"/>
      <c r="PK162" s="73"/>
      <c r="PL162" s="73"/>
      <c r="PM162" s="73"/>
      <c r="PN162" s="73"/>
      <c r="PO162" s="73"/>
      <c r="PP162" s="73"/>
      <c r="PQ162" s="73"/>
      <c r="PR162" s="73"/>
      <c r="PS162" s="73"/>
      <c r="PT162" s="73"/>
      <c r="PU162" s="73"/>
      <c r="PV162" s="73"/>
      <c r="PW162" s="73"/>
      <c r="PX162" s="73"/>
      <c r="PY162" s="73"/>
      <c r="PZ162" s="73"/>
      <c r="QA162" s="73"/>
      <c r="QB162" s="73"/>
      <c r="QC162" s="73"/>
      <c r="QD162" s="73"/>
      <c r="QE162" s="73"/>
      <c r="QF162" s="73"/>
      <c r="QG162" s="73"/>
      <c r="QH162" s="73"/>
      <c r="QI162" s="73"/>
      <c r="QJ162" s="73"/>
      <c r="QK162" s="73"/>
      <c r="QL162" s="73"/>
      <c r="QM162" s="73"/>
      <c r="QN162" s="73"/>
      <c r="QO162" s="73"/>
      <c r="QP162" s="73"/>
      <c r="QQ162" s="73"/>
      <c r="QR162" s="73"/>
      <c r="QS162" s="73"/>
      <c r="QT162" s="73"/>
      <c r="QU162" s="73"/>
      <c r="QV162" s="73"/>
      <c r="QW162" s="73"/>
      <c r="QX162" s="73"/>
      <c r="QY162" s="73"/>
      <c r="QZ162" s="73"/>
      <c r="RA162" s="73"/>
      <c r="RB162" s="73"/>
      <c r="RC162" s="73"/>
      <c r="RD162" s="73"/>
      <c r="RE162" s="73"/>
      <c r="RF162" s="73"/>
      <c r="RG162" s="73"/>
      <c r="RH162" s="73"/>
      <c r="RI162" s="73"/>
      <c r="RJ162" s="73"/>
      <c r="RK162" s="73"/>
      <c r="RL162" s="73"/>
      <c r="RM162" s="73"/>
      <c r="RN162" s="73"/>
      <c r="RO162" s="73"/>
      <c r="RP162" s="73"/>
      <c r="RQ162" s="73"/>
      <c r="RR162" s="73"/>
      <c r="RS162" s="73"/>
      <c r="RT162" s="73"/>
      <c r="RU162" s="73"/>
      <c r="RV162" s="73"/>
      <c r="RW162" s="73"/>
      <c r="RX162" s="73"/>
      <c r="RY162" s="73"/>
      <c r="RZ162" s="73"/>
      <c r="SA162" s="73"/>
      <c r="SB162" s="73"/>
      <c r="SC162" s="73"/>
      <c r="SD162" s="73"/>
      <c r="SE162" s="73"/>
      <c r="SF162" s="73"/>
      <c r="SG162" s="73"/>
      <c r="SH162" s="73"/>
      <c r="SI162" s="73"/>
      <c r="SJ162" s="73"/>
      <c r="SK162" s="73"/>
      <c r="SL162" s="73"/>
      <c r="SM162" s="73"/>
      <c r="SN162" s="73"/>
      <c r="SO162" s="73"/>
      <c r="SP162" s="73"/>
      <c r="SQ162" s="73"/>
      <c r="SR162" s="73"/>
      <c r="SS162" s="73"/>
      <c r="ST162" s="73"/>
      <c r="SU162" s="73"/>
      <c r="SV162" s="73"/>
      <c r="SW162" s="73"/>
      <c r="SX162" s="73"/>
      <c r="SY162" s="73"/>
    </row>
    <row r="163" spans="1:519">
      <c r="A163" s="71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  <c r="JD163" s="73"/>
      <c r="JE163" s="73"/>
      <c r="JF163" s="73"/>
      <c r="JG163" s="73"/>
      <c r="JH163" s="73"/>
      <c r="JI163" s="73"/>
      <c r="JJ163" s="73"/>
      <c r="JK163" s="73"/>
      <c r="JL163" s="73"/>
      <c r="JM163" s="73"/>
      <c r="JN163" s="73"/>
      <c r="JO163" s="73"/>
      <c r="JP163" s="73"/>
      <c r="JQ163" s="73"/>
      <c r="JR163" s="73"/>
      <c r="JS163" s="73"/>
      <c r="JT163" s="73"/>
      <c r="JU163" s="73"/>
      <c r="JV163" s="73"/>
      <c r="JW163" s="73"/>
      <c r="JX163" s="73"/>
      <c r="JY163" s="73"/>
      <c r="JZ163" s="73"/>
      <c r="KA163" s="73"/>
      <c r="KB163" s="73"/>
      <c r="KC163" s="73"/>
      <c r="KD163" s="73"/>
      <c r="KE163" s="73"/>
      <c r="KF163" s="73"/>
      <c r="KG163" s="73"/>
      <c r="KH163" s="73"/>
      <c r="KI163" s="73"/>
      <c r="KJ163" s="73"/>
      <c r="KK163" s="73"/>
      <c r="KL163" s="73"/>
      <c r="KM163" s="73"/>
      <c r="KN163" s="73"/>
      <c r="KO163" s="73"/>
      <c r="KP163" s="73"/>
      <c r="KQ163" s="73"/>
      <c r="KR163" s="73"/>
      <c r="KS163" s="73"/>
      <c r="KT163" s="73"/>
      <c r="KU163" s="73"/>
      <c r="KV163" s="73"/>
      <c r="KW163" s="73"/>
      <c r="KX163" s="73"/>
      <c r="KY163" s="73"/>
      <c r="KZ163" s="73"/>
      <c r="LA163" s="73"/>
      <c r="LB163" s="73"/>
      <c r="LC163" s="73"/>
      <c r="LD163" s="73"/>
      <c r="LE163" s="73"/>
      <c r="LF163" s="73"/>
      <c r="LG163" s="73"/>
      <c r="LH163" s="73"/>
      <c r="LI163" s="73"/>
      <c r="LJ163" s="73"/>
      <c r="LK163" s="73"/>
      <c r="LL163" s="73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  <c r="MH163" s="73"/>
      <c r="MI163" s="73"/>
      <c r="MJ163" s="73"/>
      <c r="MK163" s="73"/>
      <c r="ML163" s="73"/>
      <c r="MM163" s="73"/>
      <c r="MN163" s="73"/>
      <c r="MO163" s="73"/>
      <c r="MP163" s="73"/>
      <c r="MQ163" s="73"/>
      <c r="MR163" s="73"/>
      <c r="MS163" s="73"/>
      <c r="MT163" s="73"/>
      <c r="MU163" s="73"/>
      <c r="MV163" s="73"/>
      <c r="MW163" s="73"/>
      <c r="MX163" s="73"/>
      <c r="MY163" s="73"/>
      <c r="MZ163" s="73"/>
      <c r="NA163" s="73"/>
      <c r="NB163" s="73"/>
      <c r="NC163" s="73"/>
      <c r="ND163" s="73"/>
      <c r="NE163" s="73"/>
      <c r="NF163" s="73"/>
      <c r="NG163" s="73"/>
      <c r="NH163" s="73"/>
      <c r="NI163" s="73"/>
      <c r="NJ163" s="73"/>
      <c r="NK163" s="73"/>
      <c r="NL163" s="73"/>
      <c r="NM163" s="73"/>
      <c r="NN163" s="73"/>
      <c r="NO163" s="73"/>
      <c r="NP163" s="73"/>
      <c r="NQ163" s="73"/>
      <c r="NR163" s="73"/>
      <c r="NS163" s="73"/>
      <c r="NT163" s="73"/>
      <c r="NU163" s="73"/>
      <c r="NV163" s="73"/>
      <c r="NW163" s="73"/>
      <c r="NX163" s="73"/>
      <c r="NY163" s="73"/>
      <c r="NZ163" s="73"/>
      <c r="OA163" s="73"/>
      <c r="OB163" s="73"/>
      <c r="OC163" s="73"/>
      <c r="OD163" s="73"/>
      <c r="OE163" s="73"/>
      <c r="OF163" s="73"/>
      <c r="OG163" s="73"/>
      <c r="OH163" s="73"/>
      <c r="OI163" s="73"/>
      <c r="OJ163" s="73"/>
      <c r="OK163" s="73"/>
      <c r="OL163" s="73"/>
      <c r="OM163" s="73"/>
      <c r="ON163" s="73"/>
      <c r="OO163" s="73"/>
      <c r="OP163" s="73"/>
      <c r="OQ163" s="73"/>
      <c r="OR163" s="73"/>
      <c r="OS163" s="73"/>
      <c r="OT163" s="73"/>
      <c r="OU163" s="73"/>
      <c r="OV163" s="73"/>
      <c r="OW163" s="73"/>
      <c r="OX163" s="73"/>
      <c r="OY163" s="73"/>
      <c r="OZ163" s="73"/>
      <c r="PA163" s="73"/>
      <c r="PB163" s="73"/>
      <c r="PC163" s="73"/>
      <c r="PD163" s="73"/>
      <c r="PE163" s="73"/>
      <c r="PF163" s="73"/>
      <c r="PG163" s="73"/>
      <c r="PH163" s="73"/>
      <c r="PI163" s="73"/>
      <c r="PJ163" s="73"/>
      <c r="PK163" s="73"/>
      <c r="PL163" s="73"/>
      <c r="PM163" s="73"/>
      <c r="PN163" s="73"/>
      <c r="PO163" s="73"/>
      <c r="PP163" s="73"/>
      <c r="PQ163" s="73"/>
      <c r="PR163" s="73"/>
      <c r="PS163" s="73"/>
      <c r="PT163" s="73"/>
      <c r="PU163" s="73"/>
      <c r="PV163" s="73"/>
      <c r="PW163" s="73"/>
      <c r="PX163" s="73"/>
      <c r="PY163" s="73"/>
      <c r="PZ163" s="73"/>
      <c r="QA163" s="73"/>
      <c r="QB163" s="73"/>
      <c r="QC163" s="73"/>
      <c r="QD163" s="73"/>
      <c r="QE163" s="73"/>
      <c r="QF163" s="73"/>
      <c r="QG163" s="73"/>
      <c r="QH163" s="73"/>
      <c r="QI163" s="73"/>
      <c r="QJ163" s="73"/>
      <c r="QK163" s="73"/>
      <c r="QL163" s="73"/>
      <c r="QM163" s="73"/>
      <c r="QN163" s="73"/>
      <c r="QO163" s="73"/>
      <c r="QP163" s="73"/>
      <c r="QQ163" s="73"/>
      <c r="QR163" s="73"/>
      <c r="QS163" s="73"/>
      <c r="QT163" s="73"/>
      <c r="QU163" s="73"/>
      <c r="QV163" s="73"/>
      <c r="QW163" s="73"/>
      <c r="QX163" s="73"/>
      <c r="QY163" s="73"/>
      <c r="QZ163" s="73"/>
      <c r="RA163" s="73"/>
      <c r="RB163" s="73"/>
      <c r="RC163" s="73"/>
      <c r="RD163" s="73"/>
      <c r="RE163" s="73"/>
      <c r="RF163" s="73"/>
      <c r="RG163" s="73"/>
      <c r="RH163" s="73"/>
      <c r="RI163" s="73"/>
      <c r="RJ163" s="73"/>
      <c r="RK163" s="73"/>
      <c r="RL163" s="73"/>
      <c r="RM163" s="73"/>
      <c r="RN163" s="73"/>
      <c r="RO163" s="73"/>
      <c r="RP163" s="73"/>
      <c r="RQ163" s="73"/>
      <c r="RR163" s="73"/>
      <c r="RS163" s="73"/>
      <c r="RT163" s="73"/>
      <c r="RU163" s="73"/>
      <c r="RV163" s="73"/>
      <c r="RW163" s="73"/>
      <c r="RX163" s="73"/>
      <c r="RY163" s="73"/>
      <c r="RZ163" s="73"/>
      <c r="SA163" s="73"/>
      <c r="SB163" s="73"/>
      <c r="SC163" s="73"/>
      <c r="SD163" s="73"/>
      <c r="SE163" s="73"/>
      <c r="SF163" s="73"/>
      <c r="SG163" s="73"/>
      <c r="SH163" s="73"/>
      <c r="SI163" s="73"/>
      <c r="SJ163" s="73"/>
      <c r="SK163" s="73"/>
      <c r="SL163" s="73"/>
      <c r="SM163" s="73"/>
      <c r="SN163" s="73"/>
      <c r="SO163" s="73"/>
      <c r="SP163" s="73"/>
      <c r="SQ163" s="73"/>
      <c r="SR163" s="73"/>
      <c r="SS163" s="73"/>
      <c r="ST163" s="73"/>
      <c r="SU163" s="73"/>
      <c r="SV163" s="73"/>
      <c r="SW163" s="73"/>
      <c r="SX163" s="73"/>
      <c r="SY163" s="73"/>
    </row>
    <row r="164" spans="1:519">
      <c r="A164" s="71" t="s">
        <v>248</v>
      </c>
      <c r="B164" s="72">
        <f>SUM(B165:B229)</f>
        <v>136.48881728025003</v>
      </c>
      <c r="C164" s="72">
        <f>SUM(C165:C229)</f>
        <v>184.25985411802506</v>
      </c>
      <c r="D164" s="72">
        <f>SUM(D165:D229)</f>
        <v>135.18840524624997</v>
      </c>
      <c r="E164" s="72">
        <f>SUM(E165:E229)/1000</f>
        <v>0.1568551231899</v>
      </c>
      <c r="F164" s="72">
        <f t="shared" ref="F164:AA164" si="171">SUM(F165:F229)</f>
        <v>138.31276011322498</v>
      </c>
      <c r="G164" s="72">
        <f t="shared" si="171"/>
        <v>214.45483338584998</v>
      </c>
      <c r="H164" s="72">
        <f t="shared" si="171"/>
        <v>233.34622749337504</v>
      </c>
      <c r="I164" s="72">
        <f t="shared" si="171"/>
        <v>258.31929972375002</v>
      </c>
      <c r="J164" s="72">
        <f t="shared" si="171"/>
        <v>310.58167911007502</v>
      </c>
      <c r="K164" s="72">
        <f t="shared" si="171"/>
        <v>162.982527535125</v>
      </c>
      <c r="L164" s="72">
        <f t="shared" si="171"/>
        <v>240.58006075754997</v>
      </c>
      <c r="M164" s="72">
        <f t="shared" si="171"/>
        <v>240.40667117407494</v>
      </c>
      <c r="N164" s="72">
        <f t="shared" si="171"/>
        <v>280.92964706212496</v>
      </c>
      <c r="O164" s="72">
        <f t="shared" si="171"/>
        <v>221.49371901285002</v>
      </c>
      <c r="P164" s="72">
        <f t="shared" si="171"/>
        <v>229.97215981664996</v>
      </c>
      <c r="Q164" s="72">
        <f t="shared" si="171"/>
        <v>127.41234126434999</v>
      </c>
      <c r="R164" s="72">
        <f t="shared" si="171"/>
        <v>139.99235138392498</v>
      </c>
      <c r="S164" s="72">
        <f t="shared" si="171"/>
        <v>149.85232643767498</v>
      </c>
      <c r="T164" s="72">
        <f t="shared" si="171"/>
        <v>21.993064988850001</v>
      </c>
      <c r="U164" s="72">
        <f t="shared" si="171"/>
        <v>1.1723392431000002</v>
      </c>
      <c r="V164" s="72">
        <f t="shared" si="171"/>
        <v>121.31534101860001</v>
      </c>
      <c r="W164" s="72">
        <f t="shared" si="171"/>
        <v>72.392932467674996</v>
      </c>
      <c r="X164" s="72">
        <f t="shared" si="171"/>
        <v>93.605258133000021</v>
      </c>
      <c r="Y164" s="72">
        <f t="shared" si="171"/>
        <v>76.326422976899991</v>
      </c>
      <c r="Z164" s="72">
        <f t="shared" si="171"/>
        <v>0</v>
      </c>
      <c r="AA164" s="72">
        <f t="shared" si="171"/>
        <v>0</v>
      </c>
      <c r="AB164" s="72"/>
      <c r="AD164" s="73">
        <f t="shared" ref="AD164:CO164" si="172">SUM(AD165:AD229)</f>
        <v>21438.893880899996</v>
      </c>
      <c r="AE164" s="73">
        <f t="shared" si="172"/>
        <v>9722.0287057500009</v>
      </c>
      <c r="AF164" s="73">
        <f t="shared" si="172"/>
        <v>12924.675211499998</v>
      </c>
      <c r="AG164" s="73">
        <f t="shared" si="172"/>
        <v>16849.335422250002</v>
      </c>
      <c r="AH164" s="73">
        <f t="shared" si="172"/>
        <v>14794.383635100001</v>
      </c>
      <c r="AI164" s="73">
        <f t="shared" si="172"/>
        <v>4439.43944775</v>
      </c>
      <c r="AJ164" s="73">
        <f t="shared" si="172"/>
        <v>6909.4034527499998</v>
      </c>
      <c r="AK164" s="73">
        <f t="shared" si="172"/>
        <v>5251.5277087499999</v>
      </c>
      <c r="AL164" s="73">
        <f t="shared" si="172"/>
        <v>2558.778777</v>
      </c>
      <c r="AM164" s="73">
        <f t="shared" si="172"/>
        <v>9539.9899177499992</v>
      </c>
      <c r="AN164" s="73">
        <f t="shared" si="172"/>
        <v>17866.256688000001</v>
      </c>
      <c r="AO164" s="73">
        <f t="shared" si="172"/>
        <v>14194.104432749999</v>
      </c>
      <c r="AP164" s="73">
        <f t="shared" si="172"/>
        <v>16033.467809250002</v>
      </c>
      <c r="AQ164" s="73">
        <f t="shared" si="172"/>
        <v>18396.310806000001</v>
      </c>
      <c r="AR164" s="73">
        <f t="shared" si="172"/>
        <v>18943.482239100005</v>
      </c>
      <c r="AS164" s="73">
        <f t="shared" si="172"/>
        <v>18557.130107249999</v>
      </c>
      <c r="AT164" s="73">
        <f t="shared" si="172"/>
        <v>15716.632133249999</v>
      </c>
      <c r="AU164" s="73">
        <f t="shared" si="172"/>
        <v>20512.8266625</v>
      </c>
      <c r="AV164" s="73">
        <f t="shared" si="172"/>
        <v>13482.771333975003</v>
      </c>
      <c r="AW164" s="73">
        <f t="shared" si="172"/>
        <v>12048.562365525</v>
      </c>
      <c r="AX164" s="73">
        <f t="shared" si="172"/>
        <v>15281.494866000001</v>
      </c>
      <c r="AY164" s="73">
        <f t="shared" si="172"/>
        <v>13781.245658174999</v>
      </c>
      <c r="AZ164" s="73">
        <f t="shared" si="172"/>
        <v>5602.1019750000005</v>
      </c>
      <c r="BA164" s="73">
        <f t="shared" si="172"/>
        <v>15903.828162000002</v>
      </c>
      <c r="BB164" s="73">
        <f t="shared" si="172"/>
        <v>11759.587600050001</v>
      </c>
      <c r="BC164" s="73">
        <f t="shared" si="172"/>
        <v>10789.526362275001</v>
      </c>
      <c r="BD164" s="73">
        <f t="shared" si="172"/>
        <v>21945.201070499999</v>
      </c>
      <c r="BE164" s="73">
        <f t="shared" si="172"/>
        <v>13454.493120000001</v>
      </c>
      <c r="BF164" s="73">
        <f t="shared" si="172"/>
        <v>20261.361965625001</v>
      </c>
      <c r="BG164" s="73">
        <f t="shared" si="172"/>
        <v>17295.771377249999</v>
      </c>
      <c r="BH164" s="73">
        <f t="shared" si="172"/>
        <v>11460.8062035</v>
      </c>
      <c r="BI164" s="73">
        <f t="shared" si="172"/>
        <v>10578.7684359</v>
      </c>
      <c r="BJ164" s="73">
        <f t="shared" si="172"/>
        <v>3742.3576554750002</v>
      </c>
      <c r="BK164" s="73">
        <f t="shared" si="172"/>
        <v>4284.3718478250003</v>
      </c>
      <c r="BL164" s="73">
        <f t="shared" si="172"/>
        <v>8294.5517080499994</v>
      </c>
      <c r="BM164" s="73">
        <f t="shared" si="172"/>
        <v>1321.6078998</v>
      </c>
      <c r="BN164" s="73">
        <f t="shared" si="172"/>
        <v>8552.3586300000006</v>
      </c>
      <c r="BO164" s="73">
        <f t="shared" si="172"/>
        <v>10309.800615075001</v>
      </c>
      <c r="BP164" s="73">
        <f t="shared" si="172"/>
        <v>25330.961117475003</v>
      </c>
      <c r="BQ164" s="73">
        <f t="shared" si="172"/>
        <v>11721.77833275</v>
      </c>
      <c r="BR164" s="73">
        <f t="shared" si="172"/>
        <v>20848.12604775</v>
      </c>
      <c r="BS164" s="73">
        <f t="shared" si="172"/>
        <v>11090.784021750002</v>
      </c>
      <c r="BT164" s="73">
        <f t="shared" si="172"/>
        <v>8883.4889175750013</v>
      </c>
      <c r="BU164" s="73">
        <f t="shared" si="172"/>
        <v>13147.027087500002</v>
      </c>
      <c r="BV164" s="73">
        <f t="shared" si="172"/>
        <v>9197.9191934999981</v>
      </c>
      <c r="BW164" s="73">
        <f t="shared" si="172"/>
        <v>9406.7402019749989</v>
      </c>
      <c r="BX164" s="73">
        <f t="shared" si="172"/>
        <v>12386.45611845</v>
      </c>
      <c r="BY164" s="73">
        <f t="shared" si="172"/>
        <v>15979.682906099999</v>
      </c>
      <c r="BZ164" s="73">
        <f t="shared" si="172"/>
        <v>14867.31725505</v>
      </c>
      <c r="CA164" s="73">
        <f t="shared" si="172"/>
        <v>13773.218472</v>
      </c>
      <c r="CB164" s="73">
        <f t="shared" si="172"/>
        <v>12012.906541499999</v>
      </c>
      <c r="CC164" s="73">
        <f t="shared" si="172"/>
        <v>13955.926520249997</v>
      </c>
      <c r="CD164" s="73">
        <f t="shared" si="172"/>
        <v>18252.65606175</v>
      </c>
      <c r="CE164" s="73">
        <f t="shared" si="172"/>
        <v>9584.2358939250007</v>
      </c>
      <c r="CF164" s="73">
        <f t="shared" si="172"/>
        <v>7846.6040122499999</v>
      </c>
      <c r="CG164" s="73">
        <f t="shared" si="172"/>
        <v>3795.4929824999999</v>
      </c>
      <c r="CH164" s="73">
        <f t="shared" si="172"/>
        <v>3802.1855850000002</v>
      </c>
      <c r="CI164" s="73">
        <f t="shared" si="172"/>
        <v>9388.1072092499999</v>
      </c>
      <c r="CJ164" s="73">
        <f t="shared" si="172"/>
        <v>13836.034451699999</v>
      </c>
      <c r="CK164" s="73">
        <f t="shared" si="172"/>
        <v>17198.075128049997</v>
      </c>
      <c r="CL164" s="73">
        <f t="shared" si="172"/>
        <v>18570.318471000002</v>
      </c>
      <c r="CM164" s="73">
        <f t="shared" si="172"/>
        <v>11853.213172199999</v>
      </c>
      <c r="CN164" s="73">
        <f t="shared" si="172"/>
        <v>13958.300425725</v>
      </c>
      <c r="CO164" s="73">
        <f t="shared" si="172"/>
        <v>17142.510780000001</v>
      </c>
      <c r="CP164" s="73">
        <f t="shared" ref="CP164:FA164" si="173">SUM(CP165:CP229)</f>
        <v>13814.515766250002</v>
      </c>
      <c r="CQ164" s="73">
        <f t="shared" si="173"/>
        <v>16202.633179500001</v>
      </c>
      <c r="CR164" s="73">
        <f t="shared" si="173"/>
        <v>18979.157747249999</v>
      </c>
      <c r="CS164" s="73">
        <f t="shared" si="173"/>
        <v>20147.528670750002</v>
      </c>
      <c r="CT164" s="73">
        <f t="shared" si="173"/>
        <v>12103.256675250001</v>
      </c>
      <c r="CU164" s="73">
        <f t="shared" si="173"/>
        <v>23464.232870400003</v>
      </c>
      <c r="CV164" s="73">
        <f t="shared" si="173"/>
        <v>26392.096864800002</v>
      </c>
      <c r="CW164" s="73">
        <f t="shared" si="173"/>
        <v>21827.068762725001</v>
      </c>
      <c r="CX164" s="73">
        <f t="shared" si="173"/>
        <v>20251.614386925001</v>
      </c>
      <c r="CY164" s="73">
        <f t="shared" si="173"/>
        <v>18844.612816050001</v>
      </c>
      <c r="CZ164" s="73">
        <f t="shared" si="173"/>
        <v>7222.7786595750003</v>
      </c>
      <c r="DA164" s="73">
        <f t="shared" si="173"/>
        <v>24896.36319525</v>
      </c>
      <c r="DB164" s="73">
        <f t="shared" si="173"/>
        <v>21369.401046000003</v>
      </c>
      <c r="DC164" s="73">
        <f t="shared" si="173"/>
        <v>28698.3046971</v>
      </c>
      <c r="DD164" s="73">
        <f t="shared" si="173"/>
        <v>16130.112926174999</v>
      </c>
      <c r="DE164" s="73">
        <f t="shared" si="173"/>
        <v>6868.7754187499995</v>
      </c>
      <c r="DF164" s="73">
        <f t="shared" si="173"/>
        <v>5649.7769257500004</v>
      </c>
      <c r="DG164" s="73">
        <f t="shared" si="173"/>
        <v>18170.691365250001</v>
      </c>
      <c r="DH164" s="73">
        <f t="shared" si="173"/>
        <v>31747.466206575005</v>
      </c>
      <c r="DI164" s="73">
        <f t="shared" si="173"/>
        <v>33496.329849975002</v>
      </c>
      <c r="DJ164" s="73">
        <f t="shared" si="173"/>
        <v>30120.809484825</v>
      </c>
      <c r="DK164" s="73">
        <f t="shared" si="173"/>
        <v>36132.573532499999</v>
      </c>
      <c r="DL164" s="73">
        <f t="shared" si="173"/>
        <v>11822.879935575</v>
      </c>
      <c r="DM164" s="73">
        <f t="shared" si="173"/>
        <v>14787.5808015</v>
      </c>
      <c r="DN164" s="73">
        <f t="shared" si="173"/>
        <v>16135.970921775001</v>
      </c>
      <c r="DO164" s="73">
        <f t="shared" si="173"/>
        <v>26276.062884750001</v>
      </c>
      <c r="DP164" s="73">
        <f t="shared" si="173"/>
        <v>8718.0871520250003</v>
      </c>
      <c r="DQ164" s="73">
        <f t="shared" si="173"/>
        <v>9504.8458809749991</v>
      </c>
      <c r="DR164" s="73">
        <f t="shared" si="173"/>
        <v>8653.10198175</v>
      </c>
      <c r="DS164" s="73">
        <f t="shared" si="173"/>
        <v>24817.01255055</v>
      </c>
      <c r="DT164" s="73">
        <f t="shared" si="173"/>
        <v>37066.041981900009</v>
      </c>
      <c r="DU164" s="73">
        <f t="shared" si="173"/>
        <v>34284.332615625004</v>
      </c>
      <c r="DV164" s="73">
        <f t="shared" si="173"/>
        <v>25593.653639250002</v>
      </c>
      <c r="DW164" s="73">
        <f t="shared" si="173"/>
        <v>27916.4512521</v>
      </c>
      <c r="DX164" s="73">
        <f t="shared" si="173"/>
        <v>20530.428207074998</v>
      </c>
      <c r="DY164" s="73">
        <f t="shared" si="173"/>
        <v>21681.823541174999</v>
      </c>
      <c r="DZ164" s="73">
        <f t="shared" si="173"/>
        <v>18957.186326924999</v>
      </c>
      <c r="EA164" s="73">
        <f t="shared" si="173"/>
        <v>27194.05173825</v>
      </c>
      <c r="EB164" s="73">
        <f t="shared" si="173"/>
        <v>31281.578399250004</v>
      </c>
      <c r="EC164" s="73">
        <f t="shared" si="173"/>
        <v>18854.915487074999</v>
      </c>
      <c r="ED164" s="73">
        <f t="shared" si="173"/>
        <v>34302.642788700003</v>
      </c>
      <c r="EE164" s="73">
        <f t="shared" si="173"/>
        <v>22022.709281100004</v>
      </c>
      <c r="EF164" s="73">
        <f t="shared" si="173"/>
        <v>26294.554151775003</v>
      </c>
      <c r="EG164" s="73">
        <f t="shared" si="173"/>
        <v>35951.68429740001</v>
      </c>
      <c r="EH164" s="73">
        <f t="shared" si="173"/>
        <v>16510.111022475001</v>
      </c>
      <c r="EI164" s="73">
        <f t="shared" si="173"/>
        <v>14857.278351300001</v>
      </c>
      <c r="EJ164" s="73">
        <f t="shared" si="173"/>
        <v>9599.4241647750023</v>
      </c>
      <c r="EK164" s="73">
        <f t="shared" si="173"/>
        <v>11233.7773794</v>
      </c>
      <c r="EL164" s="73">
        <f t="shared" si="173"/>
        <v>16551.983093175</v>
      </c>
      <c r="EM164" s="73">
        <f t="shared" si="173"/>
        <v>4892.0601548249988</v>
      </c>
      <c r="EN164" s="73">
        <f t="shared" si="173"/>
        <v>9237.1929596999998</v>
      </c>
      <c r="EO164" s="73">
        <f t="shared" si="173"/>
        <v>8602.139782125003</v>
      </c>
      <c r="EP164" s="73">
        <f t="shared" si="173"/>
        <v>11906.876033775001</v>
      </c>
      <c r="EQ164" s="73">
        <f t="shared" si="173"/>
        <v>17389.204044975002</v>
      </c>
      <c r="ER164" s="73">
        <f t="shared" si="173"/>
        <v>17599.127364450003</v>
      </c>
      <c r="ES164" s="73">
        <f t="shared" si="173"/>
        <v>24603.353184149997</v>
      </c>
      <c r="ET164" s="73">
        <f t="shared" si="173"/>
        <v>27041.417096175002</v>
      </c>
      <c r="EU164" s="73">
        <f t="shared" si="173"/>
        <v>25234.343558324996</v>
      </c>
      <c r="EV164" s="73">
        <f t="shared" si="173"/>
        <v>23145.680738700004</v>
      </c>
      <c r="EW164" s="73">
        <f t="shared" si="173"/>
        <v>15632.576982675</v>
      </c>
      <c r="EX164" s="73">
        <f t="shared" si="173"/>
        <v>25367.719252499999</v>
      </c>
      <c r="EY164" s="73">
        <f t="shared" si="173"/>
        <v>27646.944086250001</v>
      </c>
      <c r="EZ164" s="73">
        <f t="shared" si="173"/>
        <v>17639.440452449999</v>
      </c>
      <c r="FA164" s="73">
        <f t="shared" si="173"/>
        <v>8456.3748996750001</v>
      </c>
      <c r="FB164" s="73">
        <f t="shared" ref="FB164:HM164" si="174">SUM(FB165:FB229)</f>
        <v>21956.649357599999</v>
      </c>
      <c r="FC164" s="73">
        <f t="shared" si="174"/>
        <v>12222.07005375</v>
      </c>
      <c r="FD164" s="73">
        <f t="shared" si="174"/>
        <v>18059.582353275004</v>
      </c>
      <c r="FE164" s="73">
        <f t="shared" si="174"/>
        <v>18177.261926175001</v>
      </c>
      <c r="FF164" s="73">
        <f t="shared" si="174"/>
        <v>21949.948881449996</v>
      </c>
      <c r="FG164" s="73">
        <f t="shared" si="174"/>
        <v>23248.754690850001</v>
      </c>
      <c r="FH164" s="73">
        <f t="shared" si="174"/>
        <v>19501.420888574998</v>
      </c>
      <c r="FI164" s="73">
        <f t="shared" si="174"/>
        <v>18845.817484499999</v>
      </c>
      <c r="FJ164" s="73">
        <f t="shared" si="174"/>
        <v>24526.498486500001</v>
      </c>
      <c r="FK164" s="73">
        <f t="shared" si="174"/>
        <v>10600.255626750002</v>
      </c>
      <c r="FL164" s="73">
        <f t="shared" si="174"/>
        <v>16975.353190500002</v>
      </c>
      <c r="FM164" s="73">
        <f t="shared" si="174"/>
        <v>16845.437965500001</v>
      </c>
      <c r="FN164" s="73">
        <f t="shared" si="174"/>
        <v>20609.3576115</v>
      </c>
      <c r="FO164" s="73">
        <f t="shared" si="174"/>
        <v>15948.7867035</v>
      </c>
      <c r="FP164" s="73">
        <f t="shared" si="174"/>
        <v>29078.192562300002</v>
      </c>
      <c r="FQ164" s="73">
        <f t="shared" si="174"/>
        <v>22276.847082150001</v>
      </c>
      <c r="FR164" s="73">
        <f t="shared" si="174"/>
        <v>14970.84000525</v>
      </c>
      <c r="FS164" s="73">
        <f t="shared" si="174"/>
        <v>28919.739292875001</v>
      </c>
      <c r="FT164" s="73">
        <f t="shared" si="174"/>
        <v>13444.603815599998</v>
      </c>
      <c r="FU164" s="73">
        <f t="shared" si="174"/>
        <v>13438.470242249998</v>
      </c>
      <c r="FV164" s="73">
        <f t="shared" si="174"/>
        <v>27662.179598999996</v>
      </c>
      <c r="FW164" s="73">
        <f t="shared" si="174"/>
        <v>25370.238820500002</v>
      </c>
      <c r="FX164" s="73">
        <f t="shared" si="174"/>
        <v>11525.133924000002</v>
      </c>
      <c r="FY164" s="73">
        <f t="shared" si="174"/>
        <v>14509.503167625</v>
      </c>
      <c r="FZ164" s="73">
        <f t="shared" si="174"/>
        <v>33073.699875749997</v>
      </c>
      <c r="GA164" s="73">
        <f t="shared" si="174"/>
        <v>25674.949075500001</v>
      </c>
      <c r="GB164" s="73">
        <f t="shared" si="174"/>
        <v>27004.966033499997</v>
      </c>
      <c r="GC164" s="73">
        <f t="shared" si="174"/>
        <v>45335.323210275004</v>
      </c>
      <c r="GD164" s="73">
        <f t="shared" si="174"/>
        <v>24555.961684800004</v>
      </c>
      <c r="GE164" s="73">
        <f t="shared" si="174"/>
        <v>23057.381690775001</v>
      </c>
      <c r="GF164" s="73">
        <f t="shared" si="174"/>
        <v>18836.920260000003</v>
      </c>
      <c r="GG164" s="73">
        <f t="shared" si="174"/>
        <v>11870.039162250001</v>
      </c>
      <c r="GH164" s="73">
        <f t="shared" si="174"/>
        <v>30293.911680075005</v>
      </c>
      <c r="GI164" s="73">
        <f t="shared" si="174"/>
        <v>30597.6652866</v>
      </c>
      <c r="GJ164" s="73">
        <f t="shared" si="174"/>
        <v>18062.546782500001</v>
      </c>
      <c r="GK164" s="73">
        <f t="shared" si="174"/>
        <v>11943.42158025</v>
      </c>
      <c r="GL164" s="73">
        <f t="shared" si="174"/>
        <v>4808.8711057500004</v>
      </c>
      <c r="GM164" s="73">
        <f t="shared" si="174"/>
        <v>13225.921060499999</v>
      </c>
      <c r="GN164" s="73">
        <f t="shared" si="174"/>
        <v>10590.397816949999</v>
      </c>
      <c r="GO164" s="73">
        <f t="shared" si="174"/>
        <v>23650.680902399999</v>
      </c>
      <c r="GP164" s="73">
        <f t="shared" si="174"/>
        <v>30130.690915575</v>
      </c>
      <c r="GQ164" s="73">
        <f t="shared" si="174"/>
        <v>36528.480338624999</v>
      </c>
      <c r="GR164" s="73">
        <f t="shared" si="174"/>
        <v>33825.330315225001</v>
      </c>
      <c r="GS164" s="73">
        <f t="shared" si="174"/>
        <v>21819.679342200001</v>
      </c>
      <c r="GT164" s="73">
        <f t="shared" si="174"/>
        <v>28348.250091750004</v>
      </c>
      <c r="GU164" s="73">
        <f t="shared" si="174"/>
        <v>29426.900773499998</v>
      </c>
      <c r="GV164" s="73">
        <f t="shared" si="174"/>
        <v>14507.326103400002</v>
      </c>
      <c r="GW164" s="73">
        <f t="shared" si="174"/>
        <v>13062.113709075002</v>
      </c>
      <c r="GX164" s="73">
        <f t="shared" si="174"/>
        <v>2983.4440897499999</v>
      </c>
      <c r="GY164" s="73">
        <f t="shared" si="174"/>
        <v>4599.6918462000003</v>
      </c>
      <c r="GZ164" s="73">
        <f t="shared" si="174"/>
        <v>4516.8728586750003</v>
      </c>
      <c r="HA164" s="73">
        <f t="shared" si="174"/>
        <v>10223.379432675001</v>
      </c>
      <c r="HB164" s="73">
        <f t="shared" si="174"/>
        <v>17004.847883400002</v>
      </c>
      <c r="HC164" s="73">
        <f t="shared" si="174"/>
        <v>1845.4260870000001</v>
      </c>
      <c r="HD164" s="73">
        <f t="shared" si="174"/>
        <v>703.84525762500004</v>
      </c>
      <c r="HE164" s="73">
        <f t="shared" si="174"/>
        <v>8158.2509528999999</v>
      </c>
      <c r="HF164" s="73">
        <f t="shared" si="174"/>
        <v>4506.1686314999997</v>
      </c>
      <c r="HG164" s="73">
        <f t="shared" si="174"/>
        <v>7279.3350875249989</v>
      </c>
      <c r="HH164" s="73">
        <f t="shared" si="174"/>
        <v>14972.88715425</v>
      </c>
      <c r="HI164" s="73">
        <f t="shared" si="174"/>
        <v>12247.537374675003</v>
      </c>
      <c r="HJ164" s="73">
        <f t="shared" si="174"/>
        <v>5944.7474757000009</v>
      </c>
      <c r="HK164" s="73">
        <f t="shared" si="174"/>
        <v>7910.8923645000004</v>
      </c>
      <c r="HL164" s="73">
        <f t="shared" si="174"/>
        <v>22524.402511799995</v>
      </c>
      <c r="HM164" s="73">
        <f t="shared" si="174"/>
        <v>24314.000483475</v>
      </c>
      <c r="HN164" s="73">
        <f t="shared" ref="HN164:JY164" si="175">SUM(HN165:HN229)</f>
        <v>25717.124281724999</v>
      </c>
      <c r="HO164" s="73">
        <f t="shared" si="175"/>
        <v>7493.1125586750004</v>
      </c>
      <c r="HP164" s="73">
        <f t="shared" si="175"/>
        <v>1050.9748020000002</v>
      </c>
      <c r="HQ164" s="73">
        <f t="shared" si="175"/>
        <v>391.21017390000003</v>
      </c>
      <c r="HR164" s="73">
        <f t="shared" si="175"/>
        <v>11387.888330850001</v>
      </c>
      <c r="HS164" s="73">
        <f t="shared" si="175"/>
        <v>6733.8210577500004</v>
      </c>
      <c r="HT164" s="73">
        <f t="shared" si="175"/>
        <v>11861.535620249999</v>
      </c>
      <c r="HU164" s="73">
        <f t="shared" si="175"/>
        <v>4152.724419825</v>
      </c>
      <c r="HV164" s="73">
        <f t="shared" si="175"/>
        <v>14024.112329249998</v>
      </c>
      <c r="HW164" s="73">
        <f t="shared" si="175"/>
        <v>22772.642949000001</v>
      </c>
      <c r="HX164" s="73">
        <f t="shared" si="175"/>
        <v>18874.906684424997</v>
      </c>
      <c r="HY164" s="73">
        <f t="shared" si="175"/>
        <v>15532.298176275001</v>
      </c>
      <c r="HZ164" s="73">
        <f t="shared" si="175"/>
        <v>31222.033921124999</v>
      </c>
      <c r="IA164" s="73">
        <f t="shared" si="175"/>
        <v>6824.9585564999998</v>
      </c>
      <c r="IB164" s="73">
        <f t="shared" si="175"/>
        <v>8853.7816361250007</v>
      </c>
      <c r="IC164" s="73">
        <f t="shared" si="175"/>
        <v>12932.918923050001</v>
      </c>
      <c r="ID164" s="73">
        <f t="shared" si="175"/>
        <v>10068.532294950002</v>
      </c>
      <c r="IE164" s="73">
        <f t="shared" si="175"/>
        <v>11345.161969125002</v>
      </c>
      <c r="IF164" s="73">
        <f t="shared" si="175"/>
        <v>15809.7380445</v>
      </c>
      <c r="IG164" s="73">
        <f t="shared" si="175"/>
        <v>7637.8420561499997</v>
      </c>
      <c r="IH164" s="73">
        <f t="shared" si="175"/>
        <v>9384.2884890000005</v>
      </c>
      <c r="II164" s="73">
        <f t="shared" si="175"/>
        <v>7365.5712391500001</v>
      </c>
      <c r="IJ164" s="73">
        <f t="shared" si="175"/>
        <v>10947.219824474998</v>
      </c>
      <c r="IK164" s="73">
        <f t="shared" si="175"/>
        <v>17460.279483524999</v>
      </c>
      <c r="IL164" s="73">
        <f t="shared" si="175"/>
        <v>7733.3533674749997</v>
      </c>
      <c r="IM164" s="73">
        <f t="shared" si="175"/>
        <v>4289.2417003500004</v>
      </c>
      <c r="IN164" s="73">
        <f t="shared" si="175"/>
        <v>0.27164092500000003</v>
      </c>
      <c r="IO164" s="73">
        <f t="shared" si="175"/>
        <v>558.74176177499999</v>
      </c>
      <c r="IP164" s="73">
        <f t="shared" si="175"/>
        <v>2636.6491755000002</v>
      </c>
      <c r="IQ164" s="73">
        <f t="shared" si="175"/>
        <v>906.79252320000012</v>
      </c>
      <c r="IR164" s="73">
        <f t="shared" si="175"/>
        <v>2510.5369234499999</v>
      </c>
      <c r="IS164" s="73">
        <f t="shared" si="175"/>
        <v>3181.171125375</v>
      </c>
      <c r="IT164" s="73">
        <f t="shared" si="175"/>
        <v>0.27164092499999998</v>
      </c>
      <c r="IU164" s="73">
        <f t="shared" si="175"/>
        <v>12.900975525</v>
      </c>
      <c r="IV164" s="73">
        <f t="shared" si="175"/>
        <v>9.58223205</v>
      </c>
      <c r="IW164" s="73">
        <f t="shared" si="175"/>
        <v>153.5519223</v>
      </c>
      <c r="IX164" s="73">
        <f t="shared" si="175"/>
        <v>17.928301050000002</v>
      </c>
      <c r="IY164" s="73">
        <f t="shared" si="175"/>
        <v>24.073684875000001</v>
      </c>
      <c r="IZ164" s="73">
        <f t="shared" si="175"/>
        <v>7.7516084249999997</v>
      </c>
      <c r="JA164" s="73">
        <f t="shared" si="175"/>
        <v>21.069887399999999</v>
      </c>
      <c r="JB164" s="73">
        <f t="shared" si="175"/>
        <v>1.688897925</v>
      </c>
      <c r="JC164" s="73">
        <f t="shared" si="175"/>
        <v>0</v>
      </c>
      <c r="JD164" s="73">
        <f t="shared" si="175"/>
        <v>5.2359772500000004</v>
      </c>
      <c r="JE164" s="73">
        <f t="shared" si="175"/>
        <v>0</v>
      </c>
      <c r="JF164" s="73">
        <f t="shared" si="175"/>
        <v>36.663651225000002</v>
      </c>
      <c r="JG164" s="73">
        <f t="shared" si="175"/>
        <v>627.14409615000011</v>
      </c>
      <c r="JH164" s="73">
        <f t="shared" si="175"/>
        <v>74.047741424999998</v>
      </c>
      <c r="JI164" s="73">
        <f t="shared" si="175"/>
        <v>356.73539737500005</v>
      </c>
      <c r="JJ164" s="73">
        <f t="shared" si="175"/>
        <v>22.211566650000002</v>
      </c>
      <c r="JK164" s="73">
        <f t="shared" si="175"/>
        <v>26.9593776</v>
      </c>
      <c r="JL164" s="73">
        <f t="shared" si="175"/>
        <v>2307.558163275</v>
      </c>
      <c r="JM164" s="73">
        <f t="shared" si="175"/>
        <v>2383.5703803750002</v>
      </c>
      <c r="JN164" s="73">
        <f t="shared" si="175"/>
        <v>319.00092974999995</v>
      </c>
      <c r="JO164" s="73">
        <f t="shared" si="175"/>
        <v>8609.9937480000008</v>
      </c>
      <c r="JP164" s="73">
        <f t="shared" si="175"/>
        <v>19579.204676924997</v>
      </c>
      <c r="JQ164" s="73">
        <f t="shared" si="175"/>
        <v>28213.291793924996</v>
      </c>
      <c r="JR164" s="73">
        <f t="shared" si="175"/>
        <v>19579.259792475001</v>
      </c>
      <c r="JS164" s="73">
        <f t="shared" si="175"/>
        <v>17595.509422274998</v>
      </c>
      <c r="JT164" s="73">
        <f t="shared" si="175"/>
        <v>12220.408713600002</v>
      </c>
      <c r="JU164" s="73">
        <f t="shared" si="175"/>
        <v>10458.372453749998</v>
      </c>
      <c r="JV164" s="73">
        <f t="shared" si="175"/>
        <v>9131.6663655749999</v>
      </c>
      <c r="JW164" s="73">
        <f t="shared" si="175"/>
        <v>7463.3580353249999</v>
      </c>
      <c r="JX164" s="73">
        <f t="shared" si="175"/>
        <v>1.9723493250000002</v>
      </c>
      <c r="JY164" s="73">
        <f t="shared" si="175"/>
        <v>25.628730749999999</v>
      </c>
      <c r="JZ164" s="73">
        <f t="shared" ref="JZ164:MK164" si="176">SUM(JZ165:JZ229)</f>
        <v>2288.8739918250003</v>
      </c>
      <c r="KA164" s="73">
        <f t="shared" si="176"/>
        <v>18099.946619999999</v>
      </c>
      <c r="KB164" s="73">
        <f t="shared" si="176"/>
        <v>6081.5285235000001</v>
      </c>
      <c r="KC164" s="73">
        <f t="shared" si="176"/>
        <v>862.64890447500011</v>
      </c>
      <c r="KD164" s="73">
        <f t="shared" si="176"/>
        <v>1500.09567165</v>
      </c>
      <c r="KE164" s="73">
        <f t="shared" si="176"/>
        <v>11013.130148624999</v>
      </c>
      <c r="KF164" s="73">
        <f t="shared" si="176"/>
        <v>9904.3037032500015</v>
      </c>
      <c r="KG164" s="73">
        <f t="shared" si="176"/>
        <v>6019.7794233749992</v>
      </c>
      <c r="KH164" s="73">
        <f t="shared" si="176"/>
        <v>4886.8320512249993</v>
      </c>
      <c r="KI164" s="73">
        <f t="shared" si="176"/>
        <v>12.43249335</v>
      </c>
      <c r="KJ164" s="73">
        <f t="shared" si="176"/>
        <v>2.1101381999999997</v>
      </c>
      <c r="KK164" s="73">
        <f t="shared" si="176"/>
        <v>12.834049499999999</v>
      </c>
      <c r="KL164" s="73">
        <f t="shared" si="176"/>
        <v>2548.1099812500001</v>
      </c>
      <c r="KM164" s="73">
        <f t="shared" si="176"/>
        <v>1255.7920594500001</v>
      </c>
      <c r="KN164" s="73">
        <f t="shared" si="176"/>
        <v>2872.0437527250001</v>
      </c>
      <c r="KO164" s="73">
        <f t="shared" si="176"/>
        <v>5553.7302062250001</v>
      </c>
      <c r="KP164" s="73">
        <f t="shared" si="176"/>
        <v>15117.640272675</v>
      </c>
      <c r="KQ164" s="73">
        <f t="shared" si="176"/>
        <v>22739.223241574997</v>
      </c>
      <c r="KR164" s="73">
        <f t="shared" si="176"/>
        <v>22430.883233924997</v>
      </c>
      <c r="KS164" s="73">
        <f t="shared" si="176"/>
        <v>16173.626652899999</v>
      </c>
      <c r="KT164" s="73">
        <f t="shared" si="176"/>
        <v>12300.96402675</v>
      </c>
      <c r="KU164" s="73">
        <f t="shared" si="176"/>
        <v>4174.61710365</v>
      </c>
      <c r="KV164" s="73">
        <f t="shared" si="176"/>
        <v>4363.4547884250005</v>
      </c>
      <c r="KW164" s="73">
        <f t="shared" si="176"/>
        <v>6663.8872984499994</v>
      </c>
      <c r="KX164" s="73">
        <f t="shared" si="176"/>
        <v>9122.9659823250004</v>
      </c>
      <c r="KY164" s="73">
        <f t="shared" si="176"/>
        <v>16319.293114725002</v>
      </c>
      <c r="KZ164" s="73">
        <f t="shared" si="176"/>
        <v>4855.7823124500001</v>
      </c>
      <c r="LA164" s="73">
        <f t="shared" si="176"/>
        <v>6460.1172364499998</v>
      </c>
      <c r="LB164" s="73">
        <f t="shared" si="176"/>
        <v>6273.3424479750001</v>
      </c>
      <c r="LC164" s="73">
        <f t="shared" si="176"/>
        <v>3110.0720658749997</v>
      </c>
      <c r="LD164" s="73">
        <f t="shared" si="176"/>
        <v>2681.9265998250003</v>
      </c>
      <c r="LE164" s="73">
        <f t="shared" si="176"/>
        <v>0</v>
      </c>
      <c r="LF164" s="73">
        <f t="shared" si="176"/>
        <v>0</v>
      </c>
      <c r="LG164" s="73">
        <f t="shared" si="176"/>
        <v>0</v>
      </c>
      <c r="LH164" s="73">
        <f t="shared" si="176"/>
        <v>0</v>
      </c>
      <c r="LI164" s="73">
        <f t="shared" si="176"/>
        <v>0</v>
      </c>
      <c r="LJ164" s="73">
        <f t="shared" si="176"/>
        <v>0</v>
      </c>
      <c r="LK164" s="73">
        <f t="shared" si="176"/>
        <v>0</v>
      </c>
      <c r="LL164" s="73">
        <f t="shared" si="176"/>
        <v>0</v>
      </c>
      <c r="LM164" s="73">
        <f t="shared" si="176"/>
        <v>0</v>
      </c>
      <c r="LN164" s="73">
        <f t="shared" si="176"/>
        <v>0</v>
      </c>
      <c r="LO164" s="73">
        <f t="shared" si="176"/>
        <v>0</v>
      </c>
      <c r="LP164" s="73">
        <f t="shared" si="176"/>
        <v>0</v>
      </c>
      <c r="LQ164" s="73">
        <f t="shared" si="176"/>
        <v>0</v>
      </c>
      <c r="LR164" s="73">
        <f t="shared" si="176"/>
        <v>0</v>
      </c>
      <c r="LS164" s="73">
        <f t="shared" si="176"/>
        <v>0</v>
      </c>
      <c r="LT164" s="73">
        <f t="shared" si="176"/>
        <v>0</v>
      </c>
      <c r="LU164" s="73">
        <f t="shared" si="176"/>
        <v>0</v>
      </c>
      <c r="LV164" s="73">
        <f t="shared" si="176"/>
        <v>0</v>
      </c>
      <c r="LW164" s="73">
        <f t="shared" si="176"/>
        <v>0</v>
      </c>
      <c r="LX164" s="73">
        <f t="shared" si="176"/>
        <v>0</v>
      </c>
      <c r="LY164" s="73">
        <f t="shared" si="176"/>
        <v>0</v>
      </c>
      <c r="LZ164" s="73">
        <f t="shared" si="176"/>
        <v>0</v>
      </c>
      <c r="MA164" s="73">
        <f t="shared" si="176"/>
        <v>0</v>
      </c>
      <c r="MB164" s="73">
        <f t="shared" si="176"/>
        <v>0</v>
      </c>
      <c r="MC164" s="73">
        <f t="shared" si="176"/>
        <v>0</v>
      </c>
      <c r="MD164" s="73">
        <f t="shared" si="176"/>
        <v>0</v>
      </c>
      <c r="ME164" s="73">
        <f t="shared" si="176"/>
        <v>0</v>
      </c>
      <c r="MF164" s="73">
        <f t="shared" si="176"/>
        <v>0</v>
      </c>
      <c r="MG164" s="73">
        <f t="shared" si="176"/>
        <v>0</v>
      </c>
      <c r="MH164" s="73">
        <f t="shared" si="176"/>
        <v>0</v>
      </c>
      <c r="MI164" s="73">
        <f t="shared" si="176"/>
        <v>0</v>
      </c>
      <c r="MJ164" s="73">
        <f t="shared" si="176"/>
        <v>0</v>
      </c>
      <c r="MK164" s="73">
        <f t="shared" si="176"/>
        <v>0</v>
      </c>
      <c r="ML164" s="73">
        <f t="shared" ref="ML164:OW164" si="177">SUM(ML165:ML229)</f>
        <v>0</v>
      </c>
      <c r="MM164" s="73">
        <f t="shared" si="177"/>
        <v>0</v>
      </c>
      <c r="MN164" s="73">
        <f t="shared" si="177"/>
        <v>0</v>
      </c>
      <c r="MO164" s="73">
        <f t="shared" si="177"/>
        <v>0</v>
      </c>
      <c r="MP164" s="73">
        <f t="shared" si="177"/>
        <v>0</v>
      </c>
      <c r="MQ164" s="73">
        <f t="shared" si="177"/>
        <v>0</v>
      </c>
      <c r="MR164" s="73">
        <f t="shared" si="177"/>
        <v>0</v>
      </c>
      <c r="MS164" s="73">
        <f t="shared" si="177"/>
        <v>0</v>
      </c>
      <c r="MT164" s="73">
        <f t="shared" si="177"/>
        <v>0</v>
      </c>
      <c r="MU164" s="73">
        <f t="shared" si="177"/>
        <v>0</v>
      </c>
      <c r="MV164" s="73">
        <f t="shared" si="177"/>
        <v>0</v>
      </c>
      <c r="MW164" s="73">
        <f t="shared" si="177"/>
        <v>0</v>
      </c>
      <c r="MX164" s="73">
        <f t="shared" si="177"/>
        <v>0</v>
      </c>
      <c r="MY164" s="73">
        <f t="shared" si="177"/>
        <v>0</v>
      </c>
      <c r="MZ164" s="73">
        <f t="shared" si="177"/>
        <v>0</v>
      </c>
      <c r="NA164" s="73">
        <f t="shared" si="177"/>
        <v>0</v>
      </c>
      <c r="NB164" s="73">
        <f t="shared" si="177"/>
        <v>0</v>
      </c>
      <c r="NC164" s="73">
        <f t="shared" si="177"/>
        <v>0</v>
      </c>
      <c r="ND164" s="73">
        <f t="shared" si="177"/>
        <v>0</v>
      </c>
      <c r="NE164" s="73">
        <f t="shared" si="177"/>
        <v>0</v>
      </c>
      <c r="NF164" s="73">
        <f t="shared" si="177"/>
        <v>0</v>
      </c>
      <c r="NG164" s="73">
        <f t="shared" si="177"/>
        <v>0</v>
      </c>
      <c r="NH164" s="73">
        <f t="shared" si="177"/>
        <v>0</v>
      </c>
      <c r="NI164" s="73">
        <f t="shared" si="177"/>
        <v>0</v>
      </c>
      <c r="NJ164" s="73">
        <f t="shared" si="177"/>
        <v>0</v>
      </c>
      <c r="NK164" s="73">
        <f t="shared" si="177"/>
        <v>0</v>
      </c>
      <c r="NL164" s="73">
        <f t="shared" si="177"/>
        <v>0</v>
      </c>
      <c r="NM164" s="73">
        <f t="shared" si="177"/>
        <v>0</v>
      </c>
      <c r="NN164" s="73">
        <f t="shared" si="177"/>
        <v>0</v>
      </c>
      <c r="NO164" s="73">
        <f t="shared" si="177"/>
        <v>0</v>
      </c>
      <c r="NP164" s="73">
        <f t="shared" si="177"/>
        <v>0</v>
      </c>
      <c r="NQ164" s="73">
        <f t="shared" si="177"/>
        <v>0</v>
      </c>
      <c r="NR164" s="73">
        <f t="shared" si="177"/>
        <v>0</v>
      </c>
      <c r="NS164" s="73">
        <f t="shared" si="177"/>
        <v>0</v>
      </c>
      <c r="NT164" s="73">
        <f t="shared" si="177"/>
        <v>0</v>
      </c>
      <c r="NU164" s="73">
        <f t="shared" si="177"/>
        <v>0</v>
      </c>
      <c r="NV164" s="73">
        <f t="shared" si="177"/>
        <v>0</v>
      </c>
      <c r="NW164" s="73">
        <f t="shared" si="177"/>
        <v>0</v>
      </c>
      <c r="NX164" s="73">
        <f t="shared" si="177"/>
        <v>0</v>
      </c>
      <c r="NY164" s="73">
        <f t="shared" si="177"/>
        <v>0</v>
      </c>
      <c r="NZ164" s="73">
        <f t="shared" si="177"/>
        <v>0</v>
      </c>
      <c r="OA164" s="73">
        <f t="shared" si="177"/>
        <v>0</v>
      </c>
      <c r="OB164" s="73">
        <f t="shared" si="177"/>
        <v>0</v>
      </c>
      <c r="OC164" s="73">
        <f t="shared" si="177"/>
        <v>0</v>
      </c>
      <c r="OD164" s="73">
        <f t="shared" si="177"/>
        <v>0</v>
      </c>
      <c r="OE164" s="73">
        <f t="shared" si="177"/>
        <v>0</v>
      </c>
      <c r="OF164" s="73">
        <f t="shared" si="177"/>
        <v>0</v>
      </c>
      <c r="OG164" s="73">
        <f t="shared" si="177"/>
        <v>0</v>
      </c>
      <c r="OH164" s="73">
        <f t="shared" si="177"/>
        <v>0</v>
      </c>
      <c r="OI164" s="73">
        <f t="shared" si="177"/>
        <v>0</v>
      </c>
      <c r="OJ164" s="73">
        <f t="shared" si="177"/>
        <v>0</v>
      </c>
      <c r="OK164" s="73">
        <f t="shared" si="177"/>
        <v>0</v>
      </c>
      <c r="OL164" s="73">
        <f t="shared" si="177"/>
        <v>0</v>
      </c>
      <c r="OM164" s="73">
        <f t="shared" si="177"/>
        <v>0</v>
      </c>
      <c r="ON164" s="73">
        <f t="shared" si="177"/>
        <v>0</v>
      </c>
      <c r="OO164" s="73">
        <f t="shared" si="177"/>
        <v>0</v>
      </c>
      <c r="OP164" s="73">
        <f t="shared" si="177"/>
        <v>0</v>
      </c>
      <c r="OQ164" s="73">
        <f t="shared" si="177"/>
        <v>0</v>
      </c>
      <c r="OR164" s="73">
        <f t="shared" si="177"/>
        <v>0</v>
      </c>
      <c r="OS164" s="73">
        <f t="shared" si="177"/>
        <v>0</v>
      </c>
      <c r="OT164" s="73">
        <f t="shared" si="177"/>
        <v>0</v>
      </c>
      <c r="OU164" s="73">
        <f t="shared" si="177"/>
        <v>0</v>
      </c>
      <c r="OV164" s="73">
        <f t="shared" si="177"/>
        <v>0</v>
      </c>
      <c r="OW164" s="73">
        <f t="shared" si="177"/>
        <v>0</v>
      </c>
      <c r="OX164" s="73">
        <f t="shared" ref="OX164:RI164" si="178">SUM(OX165:OX229)</f>
        <v>0</v>
      </c>
      <c r="OY164" s="73">
        <f t="shared" si="178"/>
        <v>0</v>
      </c>
      <c r="OZ164" s="73">
        <f t="shared" si="178"/>
        <v>0</v>
      </c>
      <c r="PA164" s="73">
        <f t="shared" si="178"/>
        <v>0</v>
      </c>
      <c r="PB164" s="73">
        <f t="shared" si="178"/>
        <v>0</v>
      </c>
      <c r="PC164" s="73">
        <f t="shared" si="178"/>
        <v>0</v>
      </c>
      <c r="PD164" s="73">
        <f t="shared" si="178"/>
        <v>0</v>
      </c>
      <c r="PE164" s="73">
        <f t="shared" si="178"/>
        <v>0</v>
      </c>
      <c r="PF164" s="73">
        <f t="shared" si="178"/>
        <v>0</v>
      </c>
      <c r="PG164" s="73">
        <f t="shared" si="178"/>
        <v>0</v>
      </c>
      <c r="PH164" s="73">
        <f t="shared" si="178"/>
        <v>0</v>
      </c>
      <c r="PI164" s="73">
        <f t="shared" si="178"/>
        <v>0</v>
      </c>
      <c r="PJ164" s="73">
        <f t="shared" si="178"/>
        <v>0</v>
      </c>
      <c r="PK164" s="73">
        <f t="shared" si="178"/>
        <v>0</v>
      </c>
      <c r="PL164" s="73">
        <f t="shared" si="178"/>
        <v>0</v>
      </c>
      <c r="PM164" s="73">
        <f t="shared" si="178"/>
        <v>0</v>
      </c>
      <c r="PN164" s="73">
        <f t="shared" si="178"/>
        <v>0</v>
      </c>
      <c r="PO164" s="73">
        <f t="shared" si="178"/>
        <v>0</v>
      </c>
      <c r="PP164" s="73">
        <f t="shared" si="178"/>
        <v>0</v>
      </c>
      <c r="PQ164" s="73">
        <f t="shared" si="178"/>
        <v>0</v>
      </c>
      <c r="PR164" s="73">
        <f t="shared" si="178"/>
        <v>0</v>
      </c>
      <c r="PS164" s="73">
        <f t="shared" si="178"/>
        <v>0</v>
      </c>
      <c r="PT164" s="73">
        <f t="shared" si="178"/>
        <v>0</v>
      </c>
      <c r="PU164" s="73">
        <f t="shared" si="178"/>
        <v>0</v>
      </c>
      <c r="PV164" s="73">
        <f t="shared" si="178"/>
        <v>0</v>
      </c>
      <c r="PW164" s="73">
        <f t="shared" si="178"/>
        <v>0</v>
      </c>
      <c r="PX164" s="73">
        <f t="shared" si="178"/>
        <v>0</v>
      </c>
      <c r="PY164" s="73">
        <f t="shared" si="178"/>
        <v>0</v>
      </c>
      <c r="PZ164" s="73">
        <f t="shared" si="178"/>
        <v>0</v>
      </c>
      <c r="QA164" s="73">
        <f t="shared" si="178"/>
        <v>0</v>
      </c>
      <c r="QB164" s="73">
        <f t="shared" si="178"/>
        <v>0</v>
      </c>
      <c r="QC164" s="73">
        <f t="shared" si="178"/>
        <v>0</v>
      </c>
      <c r="QD164" s="73">
        <f t="shared" si="178"/>
        <v>0</v>
      </c>
      <c r="QE164" s="73">
        <f t="shared" si="178"/>
        <v>0</v>
      </c>
      <c r="QF164" s="73">
        <f t="shared" si="178"/>
        <v>0</v>
      </c>
      <c r="QG164" s="73">
        <f t="shared" si="178"/>
        <v>0</v>
      </c>
      <c r="QH164" s="73">
        <f t="shared" si="178"/>
        <v>0</v>
      </c>
      <c r="QI164" s="73">
        <f t="shared" si="178"/>
        <v>0</v>
      </c>
      <c r="QJ164" s="73">
        <f t="shared" si="178"/>
        <v>0</v>
      </c>
      <c r="QK164" s="73">
        <f t="shared" si="178"/>
        <v>0</v>
      </c>
      <c r="QL164" s="73">
        <f t="shared" si="178"/>
        <v>0</v>
      </c>
      <c r="QM164" s="73">
        <f t="shared" si="178"/>
        <v>0</v>
      </c>
      <c r="QN164" s="73">
        <f t="shared" si="178"/>
        <v>0</v>
      </c>
      <c r="QO164" s="73">
        <f t="shared" si="178"/>
        <v>0</v>
      </c>
      <c r="QP164" s="73">
        <f t="shared" si="178"/>
        <v>0</v>
      </c>
      <c r="QQ164" s="73">
        <f t="shared" si="178"/>
        <v>0</v>
      </c>
      <c r="QR164" s="73">
        <f t="shared" si="178"/>
        <v>0</v>
      </c>
      <c r="QS164" s="73">
        <f t="shared" si="178"/>
        <v>0</v>
      </c>
      <c r="QT164" s="73">
        <f t="shared" si="178"/>
        <v>0</v>
      </c>
      <c r="QU164" s="73">
        <f t="shared" si="178"/>
        <v>0</v>
      </c>
      <c r="QV164" s="73">
        <f t="shared" si="178"/>
        <v>0</v>
      </c>
      <c r="QW164" s="73">
        <f t="shared" si="178"/>
        <v>0</v>
      </c>
      <c r="QX164" s="73">
        <f t="shared" si="178"/>
        <v>0</v>
      </c>
      <c r="QY164" s="73">
        <f t="shared" si="178"/>
        <v>0</v>
      </c>
      <c r="QZ164" s="73">
        <f t="shared" si="178"/>
        <v>0</v>
      </c>
      <c r="RA164" s="73">
        <f t="shared" si="178"/>
        <v>0</v>
      </c>
      <c r="RB164" s="73">
        <f t="shared" si="178"/>
        <v>0</v>
      </c>
      <c r="RC164" s="73">
        <f t="shared" si="178"/>
        <v>0</v>
      </c>
      <c r="RD164" s="73">
        <f t="shared" si="178"/>
        <v>0</v>
      </c>
      <c r="RE164" s="73">
        <f t="shared" si="178"/>
        <v>0</v>
      </c>
      <c r="RF164" s="73">
        <f t="shared" si="178"/>
        <v>0</v>
      </c>
      <c r="RG164" s="73">
        <f t="shared" si="178"/>
        <v>0</v>
      </c>
      <c r="RH164" s="73">
        <f t="shared" si="178"/>
        <v>0</v>
      </c>
      <c r="RI164" s="73">
        <f t="shared" si="178"/>
        <v>0</v>
      </c>
      <c r="RJ164" s="73">
        <f t="shared" ref="RJ164:SY164" si="179">SUM(RJ165:RJ229)</f>
        <v>0</v>
      </c>
      <c r="RK164" s="73">
        <f t="shared" si="179"/>
        <v>0</v>
      </c>
      <c r="RL164" s="73">
        <f t="shared" si="179"/>
        <v>0</v>
      </c>
      <c r="RM164" s="73">
        <f t="shared" si="179"/>
        <v>0</v>
      </c>
      <c r="RN164" s="73">
        <f t="shared" si="179"/>
        <v>0</v>
      </c>
      <c r="RO164" s="73">
        <f t="shared" si="179"/>
        <v>0</v>
      </c>
      <c r="RP164" s="73">
        <f t="shared" si="179"/>
        <v>0</v>
      </c>
      <c r="RQ164" s="73">
        <f t="shared" si="179"/>
        <v>0</v>
      </c>
      <c r="RR164" s="73">
        <f t="shared" si="179"/>
        <v>0</v>
      </c>
      <c r="RS164" s="73">
        <f t="shared" si="179"/>
        <v>0</v>
      </c>
      <c r="RT164" s="73">
        <f t="shared" si="179"/>
        <v>0</v>
      </c>
      <c r="RU164" s="73">
        <f t="shared" si="179"/>
        <v>0</v>
      </c>
      <c r="RV164" s="73">
        <f t="shared" si="179"/>
        <v>0</v>
      </c>
      <c r="RW164" s="73">
        <f t="shared" si="179"/>
        <v>0</v>
      </c>
      <c r="RX164" s="73">
        <f t="shared" si="179"/>
        <v>0</v>
      </c>
      <c r="RY164" s="73">
        <f t="shared" si="179"/>
        <v>0</v>
      </c>
      <c r="RZ164" s="73">
        <f t="shared" si="179"/>
        <v>0</v>
      </c>
      <c r="SA164" s="73">
        <f t="shared" si="179"/>
        <v>0</v>
      </c>
      <c r="SB164" s="73">
        <f t="shared" si="179"/>
        <v>0</v>
      </c>
      <c r="SC164" s="73">
        <f t="shared" si="179"/>
        <v>0</v>
      </c>
      <c r="SD164" s="73">
        <f t="shared" si="179"/>
        <v>0</v>
      </c>
      <c r="SE164" s="73">
        <f t="shared" si="179"/>
        <v>0</v>
      </c>
      <c r="SF164" s="73">
        <f t="shared" si="179"/>
        <v>0</v>
      </c>
      <c r="SG164" s="73">
        <f t="shared" si="179"/>
        <v>0</v>
      </c>
      <c r="SH164" s="73">
        <f t="shared" si="179"/>
        <v>0</v>
      </c>
      <c r="SI164" s="73">
        <f t="shared" si="179"/>
        <v>0</v>
      </c>
      <c r="SJ164" s="73">
        <f t="shared" si="179"/>
        <v>0</v>
      </c>
      <c r="SK164" s="73">
        <f t="shared" si="179"/>
        <v>0</v>
      </c>
      <c r="SL164" s="73">
        <f t="shared" si="179"/>
        <v>0</v>
      </c>
      <c r="SM164" s="73">
        <f t="shared" si="179"/>
        <v>0</v>
      </c>
      <c r="SN164" s="73">
        <f t="shared" si="179"/>
        <v>0</v>
      </c>
      <c r="SO164" s="73">
        <f t="shared" si="179"/>
        <v>0</v>
      </c>
      <c r="SP164" s="73">
        <f t="shared" si="179"/>
        <v>0</v>
      </c>
      <c r="SQ164" s="73">
        <f t="shared" si="179"/>
        <v>0</v>
      </c>
      <c r="SR164" s="73">
        <f t="shared" si="179"/>
        <v>0</v>
      </c>
      <c r="SS164" s="73">
        <f t="shared" si="179"/>
        <v>0</v>
      </c>
      <c r="ST164" s="73">
        <f t="shared" si="179"/>
        <v>0</v>
      </c>
      <c r="SU164" s="73">
        <f t="shared" si="179"/>
        <v>0</v>
      </c>
      <c r="SV164" s="73">
        <f t="shared" si="179"/>
        <v>0</v>
      </c>
      <c r="SW164" s="73">
        <f t="shared" si="179"/>
        <v>0</v>
      </c>
      <c r="SX164" s="73">
        <f t="shared" si="179"/>
        <v>0</v>
      </c>
      <c r="SY164" s="73">
        <f t="shared" si="179"/>
        <v>0</v>
      </c>
    </row>
    <row r="165" spans="1:519">
      <c r="A165" s="71" t="s">
        <v>249</v>
      </c>
      <c r="B165" s="72">
        <f t="shared" ref="B165:B228" si="180">SUM(AD165:AO165)/1000</f>
        <v>42.228353362500009</v>
      </c>
      <c r="C165" s="72">
        <f t="shared" ref="C165:C228" si="181">SUM(AP165:BA165)/1000</f>
        <v>37.159415597250003</v>
      </c>
      <c r="D165" s="72">
        <f t="shared" ref="D165:D228" si="182">SUM(BB165:BM165)/1000</f>
        <v>18.168919794000001</v>
      </c>
      <c r="E165" s="72">
        <f t="shared" ref="E165:E228" si="183">SUM(BN165:BY165)/1000</f>
        <v>31.597666078500009</v>
      </c>
      <c r="F165" s="72">
        <f t="shared" ref="F165:F228" si="184">SUM(BZ165:CK165)/1000</f>
        <v>33.900826808250002</v>
      </c>
      <c r="G165" s="72">
        <f t="shared" ref="G165:G228" si="185">SUM(CL165:CW165)/1000</f>
        <v>37.58691542399999</v>
      </c>
      <c r="H165" s="72">
        <f t="shared" ref="H165:H228" si="186">SUM(CX165:DI165)/1000</f>
        <v>41.031834140250005</v>
      </c>
      <c r="I165" s="72">
        <f t="shared" ref="I165:I228" si="187">SUM(DJ165:DU165)/1000</f>
        <v>47.450669829750012</v>
      </c>
      <c r="J165" s="72">
        <f t="shared" ref="J165:J228" si="188">SUM(DV165:EG165)/1000</f>
        <v>53.831475789750009</v>
      </c>
      <c r="K165" s="72">
        <f t="shared" ref="K165:K228" si="189">SUM(EH165:ES165)/1000</f>
        <v>35.33926392675</v>
      </c>
      <c r="L165" s="72">
        <f t="shared" ref="L165:L228" si="190">SUM(ET165:FE165)/1000</f>
        <v>49.981260939750001</v>
      </c>
      <c r="M165" s="72">
        <f t="shared" ref="M165:M228" si="191">SUM(FF165:FQ165)/1000</f>
        <v>42.229888724250003</v>
      </c>
      <c r="N165" s="72">
        <f t="shared" ref="N165:N228" si="192">SUM(FR165:GC165)/1000</f>
        <v>48.609080585999997</v>
      </c>
      <c r="O165" s="72">
        <f t="shared" ref="O165:O228" si="193">SUM(GD165:GO165)/1000</f>
        <v>33.632217238500004</v>
      </c>
      <c r="P165" s="72">
        <f t="shared" ref="P165:P228" si="194">SUM(GP165:HA165)/1000</f>
        <v>39.594499332749997</v>
      </c>
      <c r="Q165" s="72">
        <f t="shared" ref="Q165:Q228" si="195">SUM(HB165:HM165)/1000</f>
        <v>4.0850464612500001</v>
      </c>
      <c r="R165" s="72">
        <f t="shared" ref="R165:R228" si="196">SUM(HN165:HY165)/1000</f>
        <v>3.5790857122499999</v>
      </c>
      <c r="S165" s="72">
        <f t="shared" ref="S165:S228" si="197">SUM(HZ165:IK165)/1000</f>
        <v>0</v>
      </c>
      <c r="T165" s="72">
        <f t="shared" ref="T165:T228" si="198">SUM(IL165:IW165)/1000</f>
        <v>0</v>
      </c>
      <c r="U165" s="72">
        <f t="shared" ref="U165:U228" si="199">SUM(IX165:JI165)/1000</f>
        <v>0</v>
      </c>
      <c r="V165" s="72">
        <f t="shared" ref="V165:V228" si="200">SUM(JJ165:JU165)/1000</f>
        <v>2.9928137332500002</v>
      </c>
      <c r="W165" s="72">
        <f t="shared" ref="W165:W228" si="201">SUM(JV165:KG165)/1000</f>
        <v>9.4029490394999993</v>
      </c>
      <c r="X165" s="72">
        <f t="shared" ref="X165:X228" si="202">SUM(KH165:KS165)/1000</f>
        <v>26.101582800750002</v>
      </c>
      <c r="Y165" s="72">
        <f t="shared" ref="Y165:Y228" si="203">SUM(KT165:LE165)/1000</f>
        <v>3.5802628229250004</v>
      </c>
      <c r="Z165" s="72">
        <f t="shared" ref="Z165:Z228" si="204">SUM(LF165:LQ165)/1000</f>
        <v>0</v>
      </c>
      <c r="AA165" s="72">
        <f t="shared" ref="AA165:AA228" si="205">SUM(LR165:MC165)/1000</f>
        <v>0</v>
      </c>
      <c r="AB165" s="72"/>
      <c r="AD165" s="73">
        <v>4864.9708620000001</v>
      </c>
      <c r="AE165" s="73">
        <v>937.35803250000004</v>
      </c>
      <c r="AF165" s="73">
        <v>5057.1666585000003</v>
      </c>
      <c r="AG165" s="73">
        <v>3037.0636462500001</v>
      </c>
      <c r="AH165" s="73">
        <v>7145.2980067500002</v>
      </c>
      <c r="AI165" s="73">
        <v>3013.4033279999999</v>
      </c>
      <c r="AJ165" s="73">
        <v>4033.4740537500002</v>
      </c>
      <c r="AK165" s="73">
        <v>2970.7675132499999</v>
      </c>
      <c r="AL165" s="73">
        <v>2558.778777</v>
      </c>
      <c r="AM165" s="73">
        <v>1184.9449567500001</v>
      </c>
      <c r="AN165" s="73">
        <v>4721.4735907499999</v>
      </c>
      <c r="AO165" s="73">
        <v>2703.653937</v>
      </c>
      <c r="AP165" s="73">
        <v>5759.7324479999997</v>
      </c>
      <c r="AQ165" s="73">
        <v>5999.5638269999999</v>
      </c>
      <c r="AR165" s="73">
        <v>6491.5882154999999</v>
      </c>
      <c r="AS165" s="73">
        <v>3422.7937597499999</v>
      </c>
      <c r="AT165" s="73">
        <v>2134.1922007500002</v>
      </c>
      <c r="AU165" s="73">
        <v>1935.815589</v>
      </c>
      <c r="AV165" s="73">
        <v>5289.2424922500004</v>
      </c>
      <c r="AW165" s="73">
        <v>917.67390750000004</v>
      </c>
      <c r="AX165" s="73">
        <v>915.19370775000004</v>
      </c>
      <c r="AY165" s="73">
        <v>2113.6813425</v>
      </c>
      <c r="AZ165" s="73"/>
      <c r="BA165" s="73">
        <v>2179.93810725</v>
      </c>
      <c r="BB165" s="73"/>
      <c r="BC165" s="73">
        <v>2165.0175405</v>
      </c>
      <c r="BD165" s="73">
        <v>3332.1680482500001</v>
      </c>
      <c r="BE165" s="73">
        <v>2824.63256925</v>
      </c>
      <c r="BF165" s="73">
        <v>3369.5285174999999</v>
      </c>
      <c r="BG165" s="73">
        <v>2479.9635404999999</v>
      </c>
      <c r="BH165" s="73">
        <v>597.05887949999999</v>
      </c>
      <c r="BI165" s="73"/>
      <c r="BJ165" s="73"/>
      <c r="BK165" s="73">
        <v>2278.5555734999998</v>
      </c>
      <c r="BL165" s="73">
        <v>1121.9951249999999</v>
      </c>
      <c r="BM165" s="73"/>
      <c r="BN165" s="73">
        <v>1790.8616925000001</v>
      </c>
      <c r="BO165" s="73">
        <v>2839.3169265000001</v>
      </c>
      <c r="BP165" s="73">
        <v>4585.9287059999997</v>
      </c>
      <c r="BQ165" s="73">
        <v>694.81024424999998</v>
      </c>
      <c r="BR165" s="73">
        <v>3397.4406067499999</v>
      </c>
      <c r="BS165" s="73">
        <v>2537.204976</v>
      </c>
      <c r="BT165" s="73">
        <v>1432.7287222499999</v>
      </c>
      <c r="BU165" s="73">
        <v>3984.0669000000003</v>
      </c>
      <c r="BV165" s="73">
        <v>3145.0901242499999</v>
      </c>
      <c r="BW165" s="73">
        <v>613.08175725000001</v>
      </c>
      <c r="BX165" s="73">
        <v>2462.8383517500001</v>
      </c>
      <c r="BY165" s="73">
        <v>4114.297071</v>
      </c>
      <c r="BZ165" s="73">
        <v>4147.6419787499999</v>
      </c>
      <c r="CA165" s="73">
        <v>4133.9024595000001</v>
      </c>
      <c r="CB165" s="73">
        <v>2059.589367</v>
      </c>
      <c r="CC165" s="73">
        <v>4129.21763775</v>
      </c>
      <c r="CD165" s="73">
        <v>2558.8968817499999</v>
      </c>
      <c r="CE165" s="73">
        <v>2473.8614617500002</v>
      </c>
      <c r="CF165" s="73">
        <v>2480.042277</v>
      </c>
      <c r="CG165" s="73">
        <v>1852.6698450000001</v>
      </c>
      <c r="CH165" s="73">
        <v>1240.0211385</v>
      </c>
      <c r="CI165" s="73">
        <v>2983.8771405000002</v>
      </c>
      <c r="CJ165" s="73">
        <v>2956.6736797500002</v>
      </c>
      <c r="CK165" s="73">
        <v>2884.432941</v>
      </c>
      <c r="CL165" s="73">
        <v>2881.0079032500003</v>
      </c>
      <c r="CM165" s="73">
        <v>3184.85205675</v>
      </c>
      <c r="CN165" s="73">
        <v>3022.1037112499998</v>
      </c>
      <c r="CO165" s="73">
        <v>5350.9719082499996</v>
      </c>
      <c r="CP165" s="73">
        <v>2787.5870460000001</v>
      </c>
      <c r="CQ165" s="73">
        <v>4348.3019489999997</v>
      </c>
      <c r="CR165" s="73">
        <v>1614.05888175</v>
      </c>
      <c r="CS165" s="73">
        <v>2850.1431952500002</v>
      </c>
      <c r="CT165" s="73">
        <v>1497.9225442500001</v>
      </c>
      <c r="CU165" s="73">
        <v>2397.7232662500001</v>
      </c>
      <c r="CV165" s="73">
        <v>3435.9427552500001</v>
      </c>
      <c r="CW165" s="73">
        <v>4216.3002067500001</v>
      </c>
      <c r="CX165" s="73">
        <v>2572.3214550000002</v>
      </c>
      <c r="CY165" s="73">
        <v>2992.2232094999999</v>
      </c>
      <c r="CZ165" s="73">
        <v>4041.702018</v>
      </c>
      <c r="DA165" s="73">
        <v>3446.80839225</v>
      </c>
      <c r="DB165" s="73">
        <v>2893.44827025</v>
      </c>
      <c r="DC165" s="73">
        <v>2086.4385135000002</v>
      </c>
      <c r="DD165" s="73">
        <v>3495.5462857500002</v>
      </c>
      <c r="DE165" s="73">
        <v>1353.5985397500001</v>
      </c>
      <c r="DF165" s="73">
        <v>2389.7708797499999</v>
      </c>
      <c r="DG165" s="73">
        <v>5287.4315527500003</v>
      </c>
      <c r="DH165" s="73">
        <v>5496.47696025</v>
      </c>
      <c r="DI165" s="73">
        <v>4976.0680634999999</v>
      </c>
      <c r="DJ165" s="73">
        <v>4823.083044</v>
      </c>
      <c r="DK165" s="73">
        <v>4253.7394125000001</v>
      </c>
      <c r="DL165" s="73">
        <v>4721.6704319999999</v>
      </c>
      <c r="DM165" s="73">
        <v>4994.4136680000001</v>
      </c>
      <c r="DN165" s="73">
        <v>3821.9878147499999</v>
      </c>
      <c r="DO165" s="73">
        <v>8433.7814610000005</v>
      </c>
      <c r="DP165" s="73">
        <v>1694.92126725</v>
      </c>
      <c r="DQ165" s="73">
        <v>2773.0207934999999</v>
      </c>
      <c r="DR165" s="73">
        <v>1848.14249625</v>
      </c>
      <c r="DS165" s="73">
        <v>3598.3761547499998</v>
      </c>
      <c r="DT165" s="73">
        <v>2747.8251135</v>
      </c>
      <c r="DU165" s="73">
        <v>3739.7081722500002</v>
      </c>
      <c r="DV165" s="73">
        <v>3827.2631602500001</v>
      </c>
      <c r="DW165" s="73">
        <v>5615.1328657499998</v>
      </c>
      <c r="DX165" s="73">
        <v>5426.3621069999999</v>
      </c>
      <c r="DY165" s="73">
        <v>5239.5203924999996</v>
      </c>
      <c r="DZ165" s="73">
        <v>4466.4854354999998</v>
      </c>
      <c r="EA165" s="73">
        <v>4446.5651010000001</v>
      </c>
      <c r="EB165" s="73">
        <v>7667.5178430000005</v>
      </c>
      <c r="EC165" s="73">
        <v>1298.9947770000001</v>
      </c>
      <c r="ED165" s="73">
        <v>7691.57184375</v>
      </c>
      <c r="EE165" s="73">
        <v>1844.5599855</v>
      </c>
      <c r="EF165" s="73">
        <v>2040.062715</v>
      </c>
      <c r="EG165" s="73">
        <v>4267.4395635000001</v>
      </c>
      <c r="EH165" s="73">
        <v>2884.7085187500002</v>
      </c>
      <c r="EI165" s="73">
        <v>8037.4219199999998</v>
      </c>
      <c r="EJ165" s="73">
        <v>3308.15341575</v>
      </c>
      <c r="EK165" s="73">
        <v>4019.6557980000002</v>
      </c>
      <c r="EL165" s="73">
        <v>3071.6683379999999</v>
      </c>
      <c r="EM165" s="73">
        <v>1948.5709019999999</v>
      </c>
      <c r="EN165" s="73">
        <v>1299.0735135</v>
      </c>
      <c r="EO165" s="73">
        <v>1299.11288175</v>
      </c>
      <c r="EP165" s="73">
        <v>1918.13924475</v>
      </c>
      <c r="EQ165" s="73">
        <v>649.53675675</v>
      </c>
      <c r="ER165" s="73">
        <v>1164.0797842500001</v>
      </c>
      <c r="ES165" s="73">
        <v>5739.1428532500004</v>
      </c>
      <c r="ET165" s="73">
        <v>7278.28395525</v>
      </c>
      <c r="EU165" s="73">
        <v>6293.3297085000004</v>
      </c>
      <c r="EV165" s="73">
        <v>4531.1674702500004</v>
      </c>
      <c r="EW165" s="73">
        <v>3246.5814727500001</v>
      </c>
      <c r="EX165" s="73">
        <v>3722.3074057500003</v>
      </c>
      <c r="EY165" s="73">
        <v>6607.52771175</v>
      </c>
      <c r="EZ165" s="73">
        <v>2437.6426717499999</v>
      </c>
      <c r="FA165" s="73">
        <v>2140.9635397500001</v>
      </c>
      <c r="FB165" s="73">
        <v>6058.6162020000002</v>
      </c>
      <c r="FC165" s="73">
        <v>2955.4138957499999</v>
      </c>
      <c r="FD165" s="73">
        <v>1952.8226730000001</v>
      </c>
      <c r="FE165" s="73">
        <v>2756.6042332500001</v>
      </c>
      <c r="FF165" s="73">
        <v>2875.3782434999998</v>
      </c>
      <c r="FG165" s="73">
        <v>3411.53444025</v>
      </c>
      <c r="FH165" s="73">
        <v>4368.9309119999998</v>
      </c>
      <c r="FI165" s="73">
        <v>6718.0343894999996</v>
      </c>
      <c r="FJ165" s="73">
        <v>3353.1513255</v>
      </c>
      <c r="FK165" s="73">
        <v>1662.6393022500001</v>
      </c>
      <c r="FL165" s="73">
        <v>2669.7578737499998</v>
      </c>
      <c r="FM165" s="73">
        <v>1773.7758719999999</v>
      </c>
      <c r="FN165" s="73">
        <v>3124.5398977499999</v>
      </c>
      <c r="FO165" s="73">
        <v>3461.3746447500002</v>
      </c>
      <c r="FP165" s="73">
        <v>2350.7569440000002</v>
      </c>
      <c r="FQ165" s="73">
        <v>6460.0148790000003</v>
      </c>
      <c r="FR165" s="73">
        <v>1442.88573075</v>
      </c>
      <c r="FS165" s="73">
        <v>6028.381386</v>
      </c>
      <c r="FT165" s="73">
        <v>4626.0055844999997</v>
      </c>
      <c r="FU165" s="73">
        <v>3060.4090185</v>
      </c>
      <c r="FV165" s="73">
        <v>1098.09859725</v>
      </c>
      <c r="FW165" s="73">
        <v>4837.7674012500001</v>
      </c>
      <c r="FX165" s="73">
        <v>2713.2597900000001</v>
      </c>
      <c r="FY165" s="73">
        <v>3697.42667175</v>
      </c>
      <c r="FZ165" s="73">
        <v>6401.7498690000002</v>
      </c>
      <c r="GA165" s="73">
        <v>2339.1826784999998</v>
      </c>
      <c r="GB165" s="73">
        <v>5249.7955057500003</v>
      </c>
      <c r="GC165" s="73">
        <v>7114.1183527499998</v>
      </c>
      <c r="GD165" s="73">
        <v>2227.7311627499998</v>
      </c>
      <c r="GE165" s="73">
        <v>2123.09035425</v>
      </c>
      <c r="GF165" s="73">
        <v>6341.3983417500003</v>
      </c>
      <c r="GG165" s="73">
        <v>2753.0217225000001</v>
      </c>
      <c r="GH165" s="73">
        <v>7406.5063455</v>
      </c>
      <c r="GI165" s="73">
        <v>1788.3027562500001</v>
      </c>
      <c r="GJ165" s="73">
        <v>1599.2170515</v>
      </c>
      <c r="GK165" s="73">
        <v>6377.6958682499999</v>
      </c>
      <c r="GL165" s="73">
        <v>205.50226499999999</v>
      </c>
      <c r="GM165" s="73"/>
      <c r="GN165" s="73">
        <v>1279.1138107500001</v>
      </c>
      <c r="GO165" s="73">
        <v>1530.6375600000001</v>
      </c>
      <c r="GP165" s="73">
        <v>5619.4240049999999</v>
      </c>
      <c r="GQ165" s="73">
        <v>7915.0653990000001</v>
      </c>
      <c r="GR165" s="73">
        <v>6879.1292684999999</v>
      </c>
      <c r="GS165" s="73">
        <v>8031.24110475</v>
      </c>
      <c r="GT165" s="73">
        <v>1962.5072625</v>
      </c>
      <c r="GU165" s="73">
        <v>6882.0031507499998</v>
      </c>
      <c r="GV165" s="73">
        <v>1427.7683227499999</v>
      </c>
      <c r="GW165" s="73"/>
      <c r="GX165" s="73"/>
      <c r="GY165" s="73"/>
      <c r="GZ165" s="73">
        <v>877.36081950000005</v>
      </c>
      <c r="HA165" s="73"/>
      <c r="HB165" s="73">
        <v>1377.3769627500001</v>
      </c>
      <c r="HC165" s="73"/>
      <c r="HD165" s="73"/>
      <c r="HE165" s="73"/>
      <c r="HF165" s="73"/>
      <c r="HG165" s="73">
        <v>1076.485428</v>
      </c>
      <c r="HH165" s="73">
        <v>1017.118107</v>
      </c>
      <c r="HI165" s="73"/>
      <c r="HJ165" s="73"/>
      <c r="HK165" s="73"/>
      <c r="HL165" s="73">
        <v>614.06596349999995</v>
      </c>
      <c r="HM165" s="73"/>
      <c r="HN165" s="73">
        <v>1041.3295807500001</v>
      </c>
      <c r="HO165" s="73"/>
      <c r="HP165" s="73"/>
      <c r="HQ165" s="73"/>
      <c r="HR165" s="73"/>
      <c r="HS165" s="73"/>
      <c r="HT165" s="73"/>
      <c r="HU165" s="73"/>
      <c r="HV165" s="73">
        <v>1671.6546315000001</v>
      </c>
      <c r="HW165" s="73"/>
      <c r="HX165" s="73"/>
      <c r="HY165" s="73">
        <v>866.10149999999999</v>
      </c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>
        <v>2992.81373325</v>
      </c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>
        <v>7105.7329154999998</v>
      </c>
      <c r="KB165" s="73"/>
      <c r="KC165" s="73"/>
      <c r="KD165" s="73"/>
      <c r="KE165" s="73">
        <v>2297.216124</v>
      </c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>
        <v>6631.1092934999997</v>
      </c>
      <c r="KQ165" s="73">
        <v>6978.0616807500001</v>
      </c>
      <c r="KR165" s="73">
        <v>6873.2240309999997</v>
      </c>
      <c r="KS165" s="73">
        <v>5619.1877955</v>
      </c>
      <c r="KT165" s="73"/>
      <c r="KU165" s="73"/>
      <c r="KV165" s="73">
        <v>612.72744299999999</v>
      </c>
      <c r="KW165" s="73">
        <v>0.23227267500000001</v>
      </c>
      <c r="KX165" s="73"/>
      <c r="KY165" s="73">
        <v>1804.8767895000001</v>
      </c>
      <c r="KZ165" s="73">
        <v>1162.42631775</v>
      </c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  <c r="MH165" s="73"/>
      <c r="MI165" s="73"/>
      <c r="MJ165" s="73"/>
      <c r="MK165" s="73"/>
      <c r="ML165" s="73"/>
      <c r="MM165" s="73"/>
      <c r="MN165" s="73"/>
      <c r="MO165" s="73"/>
      <c r="MP165" s="73"/>
      <c r="MQ165" s="73"/>
      <c r="MR165" s="73"/>
      <c r="MS165" s="73"/>
      <c r="MT165" s="73"/>
      <c r="MU165" s="73"/>
      <c r="MV165" s="73"/>
      <c r="MW165" s="73"/>
      <c r="MX165" s="73"/>
      <c r="MY165" s="73"/>
      <c r="MZ165" s="73"/>
      <c r="NA165" s="73"/>
      <c r="NB165" s="73"/>
      <c r="NC165" s="73"/>
      <c r="ND165" s="73"/>
      <c r="NE165" s="73"/>
      <c r="NF165" s="73"/>
      <c r="NG165" s="73"/>
      <c r="NH165" s="73"/>
      <c r="NI165" s="73"/>
      <c r="NJ165" s="73"/>
      <c r="NK165" s="73"/>
      <c r="NL165" s="73"/>
      <c r="NM165" s="73"/>
      <c r="NN165" s="73"/>
      <c r="NO165" s="73"/>
      <c r="NP165" s="73"/>
      <c r="NQ165" s="73"/>
      <c r="NR165" s="73"/>
      <c r="NS165" s="73"/>
      <c r="NT165" s="73"/>
      <c r="NU165" s="73"/>
      <c r="NV165" s="73"/>
      <c r="NW165" s="73"/>
      <c r="NX165" s="73"/>
      <c r="NY165" s="73"/>
      <c r="NZ165" s="73"/>
      <c r="OA165" s="73"/>
      <c r="OB165" s="73"/>
      <c r="OC165" s="73"/>
      <c r="OD165" s="73"/>
      <c r="OE165" s="73"/>
      <c r="OF165" s="73"/>
      <c r="OG165" s="73"/>
      <c r="OH165" s="73"/>
      <c r="OI165" s="73"/>
      <c r="OJ165" s="73"/>
      <c r="OK165" s="73"/>
      <c r="OL165" s="73"/>
      <c r="OM165" s="73"/>
      <c r="ON165" s="73"/>
      <c r="OO165" s="73"/>
      <c r="OP165" s="73"/>
      <c r="OQ165" s="73"/>
      <c r="OR165" s="73"/>
      <c r="OS165" s="73"/>
      <c r="OT165" s="73"/>
      <c r="OU165" s="73"/>
      <c r="OV165" s="73"/>
      <c r="OW165" s="73"/>
      <c r="OX165" s="73"/>
      <c r="OY165" s="73"/>
      <c r="OZ165" s="73"/>
      <c r="PA165" s="73"/>
      <c r="PB165" s="73"/>
      <c r="PC165" s="73"/>
      <c r="PD165" s="73"/>
      <c r="PE165" s="73"/>
      <c r="PF165" s="73"/>
      <c r="PG165" s="73"/>
      <c r="PH165" s="73"/>
      <c r="PI165" s="73"/>
      <c r="PJ165" s="73"/>
      <c r="PK165" s="73"/>
      <c r="PL165" s="73"/>
      <c r="PM165" s="73"/>
      <c r="PN165" s="73"/>
      <c r="PO165" s="73"/>
      <c r="PP165" s="73"/>
      <c r="PQ165" s="73"/>
      <c r="PR165" s="73"/>
      <c r="PS165" s="73"/>
      <c r="PT165" s="73"/>
      <c r="PU165" s="73"/>
      <c r="PV165" s="73"/>
      <c r="PW165" s="73"/>
      <c r="PX165" s="73"/>
      <c r="PY165" s="73"/>
      <c r="PZ165" s="73"/>
      <c r="QA165" s="73"/>
      <c r="QB165" s="73"/>
      <c r="QC165" s="73"/>
      <c r="QD165" s="73"/>
      <c r="QE165" s="73"/>
      <c r="QF165" s="73"/>
      <c r="QG165" s="73"/>
      <c r="QH165" s="73"/>
      <c r="QI165" s="73"/>
      <c r="QJ165" s="73"/>
      <c r="QK165" s="73"/>
      <c r="QL165" s="73"/>
      <c r="QM165" s="73"/>
      <c r="QN165" s="73"/>
      <c r="QO165" s="73"/>
      <c r="QP165" s="73"/>
      <c r="QQ165" s="73"/>
      <c r="QR165" s="73"/>
      <c r="QS165" s="73"/>
      <c r="QT165" s="73"/>
      <c r="QU165" s="73"/>
      <c r="QV165" s="73"/>
      <c r="QW165" s="73"/>
      <c r="QX165" s="73"/>
      <c r="QY165" s="73"/>
      <c r="QZ165" s="73"/>
      <c r="RA165" s="73"/>
      <c r="RB165" s="73"/>
      <c r="RC165" s="73"/>
      <c r="RD165" s="73"/>
      <c r="RE165" s="73"/>
      <c r="RF165" s="73"/>
      <c r="RG165" s="73"/>
      <c r="RH165" s="73"/>
      <c r="RI165" s="73"/>
      <c r="RJ165" s="73"/>
      <c r="RK165" s="73"/>
      <c r="RL165" s="73"/>
      <c r="RM165" s="73"/>
      <c r="RN165" s="73"/>
      <c r="RO165" s="73"/>
      <c r="RP165" s="73"/>
      <c r="RQ165" s="73"/>
      <c r="RR165" s="73"/>
      <c r="RS165" s="73"/>
      <c r="RT165" s="73"/>
      <c r="RU165" s="73"/>
      <c r="RV165" s="73"/>
      <c r="RW165" s="73"/>
      <c r="RX165" s="73"/>
      <c r="RY165" s="73"/>
      <c r="RZ165" s="73"/>
      <c r="SA165" s="73"/>
      <c r="SB165" s="73"/>
      <c r="SC165" s="73"/>
      <c r="SD165" s="73"/>
      <c r="SE165" s="73"/>
      <c r="SF165" s="73"/>
      <c r="SG165" s="73"/>
      <c r="SH165" s="73"/>
      <c r="SI165" s="73"/>
      <c r="SJ165" s="73"/>
      <c r="SK165" s="73"/>
      <c r="SL165" s="73"/>
      <c r="SM165" s="73"/>
      <c r="SN165" s="73"/>
      <c r="SO165" s="73"/>
      <c r="SP165" s="73"/>
      <c r="SQ165" s="73"/>
      <c r="SR165" s="73"/>
      <c r="SS165" s="73"/>
      <c r="ST165" s="73"/>
      <c r="SU165" s="73"/>
      <c r="SV165" s="73"/>
      <c r="SW165" s="73"/>
      <c r="SX165" s="73"/>
      <c r="SY165" s="73"/>
    </row>
    <row r="166" spans="1:519">
      <c r="A166" s="71" t="s">
        <v>250</v>
      </c>
      <c r="B166" s="72">
        <f t="shared" si="180"/>
        <v>3.77025793425</v>
      </c>
      <c r="C166" s="72">
        <f t="shared" si="181"/>
        <v>2.7577459124999995</v>
      </c>
      <c r="D166" s="72">
        <f t="shared" si="182"/>
        <v>1.134592965</v>
      </c>
      <c r="E166" s="72">
        <f t="shared" si="183"/>
        <v>1.99915910325</v>
      </c>
      <c r="F166" s="72">
        <f t="shared" si="184"/>
        <v>1.3977697162499998</v>
      </c>
      <c r="G166" s="72">
        <f t="shared" si="185"/>
        <v>0.47422993949999998</v>
      </c>
      <c r="H166" s="72">
        <f t="shared" si="186"/>
        <v>1.4935133002499998</v>
      </c>
      <c r="I166" s="72">
        <f t="shared" si="187"/>
        <v>0.98436372300000008</v>
      </c>
      <c r="J166" s="72">
        <f t="shared" si="188"/>
        <v>2.2203102476250005</v>
      </c>
      <c r="K166" s="72">
        <f t="shared" si="189"/>
        <v>3.168510296175</v>
      </c>
      <c r="L166" s="72">
        <f t="shared" si="190"/>
        <v>1.9031793097500003</v>
      </c>
      <c r="M166" s="72">
        <f t="shared" si="191"/>
        <v>0</v>
      </c>
      <c r="N166" s="72">
        <f t="shared" si="192"/>
        <v>0</v>
      </c>
      <c r="O166" s="72">
        <f t="shared" si="193"/>
        <v>0</v>
      </c>
      <c r="P166" s="72">
        <f t="shared" si="194"/>
        <v>0.2814829875</v>
      </c>
      <c r="Q166" s="72">
        <f t="shared" si="195"/>
        <v>0.30313552500000002</v>
      </c>
      <c r="R166" s="72">
        <f t="shared" si="196"/>
        <v>0</v>
      </c>
      <c r="S166" s="72">
        <f t="shared" si="197"/>
        <v>0</v>
      </c>
      <c r="T166" s="72">
        <f t="shared" si="198"/>
        <v>0</v>
      </c>
      <c r="U166" s="72">
        <f t="shared" si="199"/>
        <v>0</v>
      </c>
      <c r="V166" s="72">
        <f t="shared" si="200"/>
        <v>0</v>
      </c>
      <c r="W166" s="72">
        <f t="shared" si="201"/>
        <v>4.7635582500000001E-3</v>
      </c>
      <c r="X166" s="72">
        <f t="shared" si="202"/>
        <v>0</v>
      </c>
      <c r="Y166" s="72">
        <f t="shared" si="203"/>
        <v>0</v>
      </c>
      <c r="Z166" s="72">
        <f t="shared" si="204"/>
        <v>0</v>
      </c>
      <c r="AA166" s="72">
        <f t="shared" si="205"/>
        <v>0</v>
      </c>
      <c r="AB166" s="72"/>
      <c r="AD166" s="73"/>
      <c r="AE166" s="73"/>
      <c r="AF166" s="73"/>
      <c r="AG166" s="73">
        <v>745.63465499999995</v>
      </c>
      <c r="AH166" s="73"/>
      <c r="AI166" s="73"/>
      <c r="AJ166" s="73">
        <v>1259.19347625</v>
      </c>
      <c r="AK166" s="73"/>
      <c r="AL166" s="73"/>
      <c r="AM166" s="73"/>
      <c r="AN166" s="73">
        <v>978.10417125000004</v>
      </c>
      <c r="AO166" s="73">
        <v>787.32563174999996</v>
      </c>
      <c r="AP166" s="73"/>
      <c r="AQ166" s="73">
        <v>474.85983149999998</v>
      </c>
      <c r="AR166" s="73"/>
      <c r="AS166" s="73">
        <v>419.82301799999999</v>
      </c>
      <c r="AT166" s="73">
        <v>708.62850000000003</v>
      </c>
      <c r="AU166" s="73"/>
      <c r="AV166" s="73"/>
      <c r="AW166" s="73"/>
      <c r="AX166" s="73"/>
      <c r="AY166" s="73">
        <v>259.79108174999999</v>
      </c>
      <c r="AZ166" s="73">
        <v>658.43398124999999</v>
      </c>
      <c r="BA166" s="73">
        <v>236.20949999999999</v>
      </c>
      <c r="BB166" s="73">
        <v>237.98107125000001</v>
      </c>
      <c r="BC166" s="73"/>
      <c r="BD166" s="73"/>
      <c r="BE166" s="73">
        <v>502.89002549999998</v>
      </c>
      <c r="BF166" s="73"/>
      <c r="BG166" s="73">
        <v>393.72186825</v>
      </c>
      <c r="BH166" s="73"/>
      <c r="BI166" s="73"/>
      <c r="BJ166" s="73"/>
      <c r="BK166" s="73"/>
      <c r="BL166" s="73"/>
      <c r="BM166" s="73"/>
      <c r="BN166" s="73"/>
      <c r="BO166" s="73">
        <v>531.51074325000002</v>
      </c>
      <c r="BP166" s="73">
        <v>314.158635</v>
      </c>
      <c r="BQ166" s="73"/>
      <c r="BR166" s="73"/>
      <c r="BS166" s="73"/>
      <c r="BT166" s="73">
        <v>311.40285749999998</v>
      </c>
      <c r="BU166" s="73">
        <v>407.69759700000003</v>
      </c>
      <c r="BV166" s="73">
        <v>350.33805675000002</v>
      </c>
      <c r="BW166" s="73">
        <v>84.051213750000002</v>
      </c>
      <c r="BX166" s="73"/>
      <c r="BY166" s="73"/>
      <c r="BZ166" s="73"/>
      <c r="CA166" s="73"/>
      <c r="CB166" s="73">
        <v>71.610846750000007</v>
      </c>
      <c r="CC166" s="73"/>
      <c r="CD166" s="73"/>
      <c r="CE166" s="73">
        <v>216.60411150000002</v>
      </c>
      <c r="CF166" s="73">
        <v>609.81419249999999</v>
      </c>
      <c r="CG166" s="73"/>
      <c r="CH166" s="73">
        <v>499.7405655</v>
      </c>
      <c r="CI166" s="73"/>
      <c r="CJ166" s="73"/>
      <c r="CK166" s="73"/>
      <c r="CL166" s="73">
        <v>94.326327000000006</v>
      </c>
      <c r="CM166" s="73"/>
      <c r="CN166" s="73"/>
      <c r="CO166" s="73"/>
      <c r="CP166" s="73"/>
      <c r="CQ166" s="73"/>
      <c r="CR166" s="73"/>
      <c r="CS166" s="73"/>
      <c r="CT166" s="73">
        <v>196.88061825</v>
      </c>
      <c r="CU166" s="73"/>
      <c r="CV166" s="73"/>
      <c r="CW166" s="73">
        <v>183.02299425000001</v>
      </c>
      <c r="CX166" s="73"/>
      <c r="CY166" s="73"/>
      <c r="CZ166" s="73"/>
      <c r="DA166" s="73"/>
      <c r="DB166" s="73">
        <v>79.563233249999996</v>
      </c>
      <c r="DC166" s="73">
        <v>821.22169499999995</v>
      </c>
      <c r="DD166" s="73">
        <v>592.72837200000004</v>
      </c>
      <c r="DE166" s="73"/>
      <c r="DF166" s="73"/>
      <c r="DG166" s="73"/>
      <c r="DH166" s="73"/>
      <c r="DI166" s="73"/>
      <c r="DJ166" s="73"/>
      <c r="DK166" s="73">
        <v>984.36372300000005</v>
      </c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>
        <v>197.78608800000001</v>
      </c>
      <c r="DX166" s="73">
        <v>328.84299225000001</v>
      </c>
      <c r="DY166" s="73"/>
      <c r="DZ166" s="73"/>
      <c r="EA166" s="73"/>
      <c r="EB166" s="73"/>
      <c r="EC166" s="73">
        <v>197.27430075000001</v>
      </c>
      <c r="ED166" s="73"/>
      <c r="EE166" s="73">
        <v>1480.2855682500001</v>
      </c>
      <c r="EF166" s="73">
        <v>16.121298374999999</v>
      </c>
      <c r="EG166" s="73"/>
      <c r="EH166" s="73">
        <v>1279.58622975</v>
      </c>
      <c r="EI166" s="73"/>
      <c r="EJ166" s="73"/>
      <c r="EK166" s="73"/>
      <c r="EL166" s="73">
        <v>204.120439425</v>
      </c>
      <c r="EM166" s="73"/>
      <c r="EN166" s="73">
        <v>216.525375</v>
      </c>
      <c r="EO166" s="73">
        <v>733.50923399999999</v>
      </c>
      <c r="EP166" s="73">
        <v>405.65044799999998</v>
      </c>
      <c r="EQ166" s="73"/>
      <c r="ER166" s="73">
        <v>35.47079325</v>
      </c>
      <c r="ES166" s="73">
        <v>293.64777674999999</v>
      </c>
      <c r="ET166" s="73"/>
      <c r="EU166" s="73">
        <v>342.46440675000002</v>
      </c>
      <c r="EV166" s="73">
        <v>669.26025000000004</v>
      </c>
      <c r="EW166" s="73">
        <v>334.63012500000002</v>
      </c>
      <c r="EX166" s="73">
        <v>556.82452799999999</v>
      </c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>
        <v>281.48298749999998</v>
      </c>
      <c r="GW166" s="73"/>
      <c r="GX166" s="73"/>
      <c r="GY166" s="73"/>
      <c r="GZ166" s="73"/>
      <c r="HA166" s="73"/>
      <c r="HB166" s="73">
        <v>303.13552500000003</v>
      </c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J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>
        <v>4.76355825</v>
      </c>
      <c r="JX166" s="73"/>
      <c r="JY166" s="73"/>
      <c r="JZ166" s="73"/>
      <c r="KA166" s="73"/>
      <c r="KB166" s="73"/>
      <c r="KC166" s="73"/>
      <c r="KD166" s="73"/>
      <c r="KE166" s="73"/>
      <c r="KF166" s="73"/>
      <c r="KG166" s="73"/>
      <c r="KH166" s="73"/>
      <c r="KI166" s="73"/>
      <c r="KJ166" s="73"/>
      <c r="KK166" s="73"/>
      <c r="KL166" s="73"/>
      <c r="KM166" s="73"/>
      <c r="KN166" s="73"/>
      <c r="KO166" s="73"/>
      <c r="KP166" s="73"/>
      <c r="KQ166" s="73"/>
      <c r="KR166" s="73"/>
      <c r="KS166" s="73"/>
      <c r="KT166" s="73"/>
      <c r="KU166" s="73"/>
      <c r="KV166" s="73"/>
      <c r="KW166" s="73"/>
      <c r="KX166" s="73"/>
      <c r="KY166" s="73"/>
      <c r="KZ166" s="73"/>
      <c r="LA166" s="73"/>
      <c r="LB166" s="73"/>
      <c r="LC166" s="73"/>
      <c r="LD166" s="73"/>
      <c r="LE166" s="73"/>
      <c r="LF166" s="73"/>
      <c r="LG166" s="73"/>
      <c r="LH166" s="73"/>
      <c r="LI166" s="73"/>
      <c r="LJ166" s="73"/>
      <c r="LK166" s="73"/>
      <c r="LL166" s="73"/>
      <c r="LM166" s="73"/>
      <c r="LN166" s="73"/>
      <c r="LO166" s="73"/>
      <c r="LP166" s="73"/>
      <c r="LQ166" s="73"/>
      <c r="LR166" s="73"/>
      <c r="LS166" s="73"/>
      <c r="LT166" s="73"/>
      <c r="LU166" s="73"/>
      <c r="LV166" s="73"/>
      <c r="LW166" s="73"/>
      <c r="LX166" s="73"/>
      <c r="LY166" s="73"/>
      <c r="LZ166" s="73"/>
      <c r="MA166" s="73"/>
      <c r="MB166" s="73"/>
      <c r="MC166" s="73"/>
      <c r="MD166" s="73"/>
      <c r="ME166" s="73"/>
      <c r="MF166" s="73"/>
      <c r="MG166" s="73"/>
      <c r="MH166" s="73"/>
      <c r="MI166" s="73"/>
      <c r="MJ166" s="73"/>
      <c r="MK166" s="73"/>
      <c r="ML166" s="73"/>
      <c r="MM166" s="73"/>
      <c r="MN166" s="73"/>
      <c r="MO166" s="73"/>
      <c r="MP166" s="73"/>
      <c r="MQ166" s="73"/>
      <c r="MR166" s="73"/>
      <c r="MS166" s="73"/>
      <c r="MT166" s="73"/>
      <c r="MU166" s="73"/>
      <c r="MV166" s="73"/>
      <c r="MW166" s="73"/>
      <c r="MX166" s="73"/>
      <c r="MY166" s="73"/>
      <c r="MZ166" s="73"/>
      <c r="NA166" s="73"/>
      <c r="NB166" s="73"/>
      <c r="NC166" s="73"/>
      <c r="ND166" s="73"/>
      <c r="NE166" s="73"/>
      <c r="NF166" s="73"/>
      <c r="NG166" s="73"/>
      <c r="NH166" s="73"/>
      <c r="NI166" s="73"/>
      <c r="NJ166" s="73"/>
      <c r="NK166" s="73"/>
      <c r="NL166" s="73"/>
      <c r="NM166" s="73"/>
      <c r="NN166" s="73"/>
      <c r="NO166" s="73"/>
      <c r="NP166" s="73"/>
      <c r="NQ166" s="73"/>
      <c r="NR166" s="73"/>
      <c r="NS166" s="73"/>
      <c r="NT166" s="73"/>
      <c r="NU166" s="73"/>
      <c r="NV166" s="73"/>
      <c r="NW166" s="73"/>
      <c r="NX166" s="73"/>
      <c r="NY166" s="73"/>
      <c r="NZ166" s="73"/>
      <c r="OA166" s="73"/>
      <c r="OB166" s="73"/>
      <c r="OC166" s="73"/>
      <c r="OD166" s="73"/>
      <c r="OE166" s="73"/>
      <c r="OF166" s="73"/>
      <c r="OG166" s="73"/>
      <c r="OH166" s="73"/>
      <c r="OI166" s="73"/>
      <c r="OJ166" s="73"/>
      <c r="OK166" s="73"/>
      <c r="OL166" s="73"/>
      <c r="OM166" s="73"/>
      <c r="ON166" s="73"/>
      <c r="OO166" s="73"/>
      <c r="OP166" s="73"/>
      <c r="OQ166" s="73"/>
      <c r="OR166" s="73"/>
      <c r="OS166" s="73"/>
      <c r="OT166" s="73"/>
      <c r="OU166" s="73"/>
      <c r="OV166" s="73"/>
      <c r="OW166" s="73"/>
      <c r="OX166" s="73"/>
      <c r="OY166" s="73"/>
      <c r="OZ166" s="73"/>
      <c r="PA166" s="73"/>
      <c r="PB166" s="73"/>
      <c r="PC166" s="73"/>
      <c r="PD166" s="73"/>
      <c r="PE166" s="73"/>
      <c r="PF166" s="73"/>
      <c r="PG166" s="73"/>
      <c r="PH166" s="73"/>
      <c r="PI166" s="73"/>
      <c r="PJ166" s="73"/>
      <c r="PK166" s="73"/>
      <c r="PL166" s="73"/>
      <c r="PM166" s="73"/>
      <c r="PN166" s="73"/>
      <c r="PO166" s="73"/>
      <c r="PP166" s="73"/>
      <c r="PQ166" s="73"/>
      <c r="PR166" s="73"/>
      <c r="PS166" s="73"/>
      <c r="PT166" s="73"/>
      <c r="PU166" s="73"/>
      <c r="PV166" s="73"/>
      <c r="PW166" s="73"/>
      <c r="PX166" s="73"/>
      <c r="PY166" s="73"/>
      <c r="PZ166" s="73"/>
      <c r="QA166" s="73"/>
      <c r="QB166" s="73"/>
      <c r="QC166" s="73"/>
      <c r="QD166" s="73"/>
      <c r="QE166" s="73"/>
      <c r="QF166" s="73"/>
      <c r="QG166" s="73"/>
      <c r="QH166" s="73"/>
      <c r="QI166" s="73"/>
      <c r="QJ166" s="73"/>
      <c r="QK166" s="73"/>
      <c r="QL166" s="73"/>
      <c r="QM166" s="73"/>
      <c r="QN166" s="73"/>
      <c r="QO166" s="73"/>
      <c r="QP166" s="73"/>
      <c r="QQ166" s="73"/>
      <c r="QR166" s="73"/>
      <c r="QS166" s="73"/>
      <c r="QT166" s="73"/>
      <c r="QU166" s="73"/>
      <c r="QV166" s="73"/>
      <c r="QW166" s="73"/>
      <c r="QX166" s="73"/>
      <c r="QY166" s="73"/>
      <c r="QZ166" s="73"/>
      <c r="RA166" s="73"/>
      <c r="RB166" s="73"/>
      <c r="RC166" s="73"/>
      <c r="RD166" s="73"/>
      <c r="RE166" s="73"/>
      <c r="RF166" s="73"/>
      <c r="RG166" s="73"/>
      <c r="RH166" s="73"/>
      <c r="RI166" s="73"/>
      <c r="RJ166" s="73"/>
      <c r="RK166" s="73"/>
      <c r="RL166" s="73"/>
      <c r="RM166" s="73"/>
      <c r="RN166" s="73"/>
      <c r="RO166" s="73"/>
      <c r="RP166" s="73"/>
      <c r="RQ166" s="73"/>
      <c r="RR166" s="73"/>
      <c r="RS166" s="73"/>
      <c r="RT166" s="73"/>
      <c r="RU166" s="73"/>
      <c r="RV166" s="73"/>
      <c r="RW166" s="73"/>
      <c r="RX166" s="73"/>
      <c r="RY166" s="73"/>
      <c r="RZ166" s="73"/>
      <c r="SA166" s="73"/>
      <c r="SB166" s="73"/>
      <c r="SC166" s="73"/>
      <c r="SD166" s="73"/>
      <c r="SE166" s="73"/>
      <c r="SF166" s="73"/>
      <c r="SG166" s="73"/>
      <c r="SH166" s="73"/>
      <c r="SI166" s="73"/>
      <c r="SJ166" s="73"/>
      <c r="SK166" s="73"/>
      <c r="SL166" s="73"/>
      <c r="SM166" s="73"/>
      <c r="SN166" s="73"/>
      <c r="SO166" s="73"/>
      <c r="SP166" s="73"/>
      <c r="SQ166" s="73"/>
      <c r="SR166" s="73"/>
      <c r="SS166" s="73"/>
      <c r="ST166" s="73"/>
      <c r="SU166" s="73"/>
      <c r="SV166" s="73"/>
      <c r="SW166" s="73"/>
      <c r="SX166" s="73"/>
      <c r="SY166" s="73"/>
    </row>
    <row r="167" spans="1:519">
      <c r="A167" s="71" t="s">
        <v>251</v>
      </c>
      <c r="B167" s="72">
        <f t="shared" si="180"/>
        <v>0.68103135675000004</v>
      </c>
      <c r="C167" s="72">
        <f t="shared" si="181"/>
        <v>0</v>
      </c>
      <c r="D167" s="72">
        <f t="shared" si="182"/>
        <v>0</v>
      </c>
      <c r="E167" s="72">
        <f t="shared" si="183"/>
        <v>0</v>
      </c>
      <c r="F167" s="72">
        <f t="shared" si="184"/>
        <v>0</v>
      </c>
      <c r="G167" s="72">
        <f t="shared" si="185"/>
        <v>0</v>
      </c>
      <c r="H167" s="72">
        <f t="shared" si="186"/>
        <v>0</v>
      </c>
      <c r="I167" s="72">
        <f t="shared" si="187"/>
        <v>6.3146673E-2</v>
      </c>
      <c r="J167" s="72">
        <f t="shared" si="188"/>
        <v>5.6898931725000004E-2</v>
      </c>
      <c r="K167" s="72">
        <f t="shared" si="189"/>
        <v>0</v>
      </c>
      <c r="L167" s="72">
        <f t="shared" si="190"/>
        <v>0</v>
      </c>
      <c r="M167" s="72">
        <f t="shared" si="191"/>
        <v>0</v>
      </c>
      <c r="N167" s="72">
        <f t="shared" si="192"/>
        <v>0</v>
      </c>
      <c r="O167" s="72">
        <f t="shared" si="193"/>
        <v>0</v>
      </c>
      <c r="P167" s="72">
        <f t="shared" si="194"/>
        <v>0</v>
      </c>
      <c r="Q167" s="72">
        <f t="shared" si="195"/>
        <v>0</v>
      </c>
      <c r="R167" s="72">
        <f t="shared" si="196"/>
        <v>0</v>
      </c>
      <c r="S167" s="72">
        <f t="shared" si="197"/>
        <v>0</v>
      </c>
      <c r="T167" s="72">
        <f t="shared" si="198"/>
        <v>0</v>
      </c>
      <c r="U167" s="72">
        <f t="shared" si="199"/>
        <v>0</v>
      </c>
      <c r="V167" s="72">
        <f t="shared" si="200"/>
        <v>0</v>
      </c>
      <c r="W167" s="72">
        <f t="shared" si="201"/>
        <v>0</v>
      </c>
      <c r="X167" s="72">
        <f t="shared" si="202"/>
        <v>0</v>
      </c>
      <c r="Y167" s="72">
        <f t="shared" si="203"/>
        <v>0</v>
      </c>
      <c r="Z167" s="72">
        <f t="shared" si="204"/>
        <v>0</v>
      </c>
      <c r="AA167" s="72">
        <f t="shared" si="205"/>
        <v>0</v>
      </c>
      <c r="AB167" s="72"/>
      <c r="AD167" s="73">
        <v>623.35687050000001</v>
      </c>
      <c r="AE167" s="73">
        <v>57.674486250000001</v>
      </c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>
        <v>63.146673</v>
      </c>
      <c r="DT167" s="73"/>
      <c r="DU167" s="73"/>
      <c r="DV167" s="73"/>
      <c r="DW167" s="73"/>
      <c r="DX167" s="73"/>
      <c r="DY167" s="73"/>
      <c r="DZ167" s="73"/>
      <c r="EA167" s="73"/>
      <c r="EB167" s="73">
        <v>1.6259087249999999</v>
      </c>
      <c r="EC167" s="73">
        <v>55.273023000000002</v>
      </c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J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X167" s="73"/>
      <c r="JY167" s="73"/>
      <c r="JZ167" s="73"/>
      <c r="KA167" s="73"/>
      <c r="KB167" s="73"/>
      <c r="KC167" s="73"/>
      <c r="KD167" s="73"/>
      <c r="KE167" s="73"/>
      <c r="KF167" s="73"/>
      <c r="KG167" s="73"/>
      <c r="KH167" s="73"/>
      <c r="KI167" s="73"/>
      <c r="KJ167" s="73"/>
      <c r="KK167" s="73"/>
      <c r="KL167" s="73"/>
      <c r="KM167" s="73"/>
      <c r="KN167" s="73"/>
      <c r="KO167" s="73"/>
      <c r="KP167" s="73"/>
      <c r="KQ167" s="73"/>
      <c r="KR167" s="73"/>
      <c r="KS167" s="73"/>
      <c r="KT167" s="73"/>
      <c r="KU167" s="73"/>
      <c r="KV167" s="73"/>
      <c r="KW167" s="73"/>
      <c r="KX167" s="73"/>
      <c r="KY167" s="73"/>
      <c r="KZ167" s="73"/>
      <c r="LA167" s="73"/>
      <c r="LB167" s="73"/>
      <c r="LC167" s="73"/>
      <c r="LD167" s="73"/>
      <c r="LE167" s="73"/>
      <c r="LF167" s="73"/>
      <c r="LG167" s="73"/>
      <c r="LH167" s="73"/>
      <c r="LI167" s="73"/>
      <c r="LJ167" s="73"/>
      <c r="LK167" s="73"/>
      <c r="LL167" s="73"/>
      <c r="LM167" s="73"/>
      <c r="LN167" s="73"/>
      <c r="LO167" s="73"/>
      <c r="LP167" s="73"/>
      <c r="LQ167" s="73"/>
      <c r="LR167" s="73"/>
      <c r="LS167" s="73"/>
      <c r="LT167" s="73"/>
      <c r="LU167" s="73"/>
      <c r="LV167" s="73"/>
      <c r="LW167" s="73"/>
      <c r="LX167" s="73"/>
      <c r="LY167" s="73"/>
      <c r="LZ167" s="73"/>
      <c r="MA167" s="73"/>
      <c r="MB167" s="73"/>
      <c r="MC167" s="73"/>
      <c r="MD167" s="73"/>
      <c r="ME167" s="73"/>
      <c r="MF167" s="73"/>
      <c r="MG167" s="73"/>
      <c r="MH167" s="73"/>
      <c r="MI167" s="73"/>
      <c r="MJ167" s="73"/>
      <c r="MK167" s="73"/>
      <c r="ML167" s="73"/>
      <c r="MM167" s="73"/>
      <c r="MN167" s="73"/>
      <c r="MO167" s="73"/>
      <c r="MP167" s="73"/>
      <c r="MQ167" s="73"/>
      <c r="MR167" s="73"/>
      <c r="MS167" s="73"/>
      <c r="MT167" s="73"/>
      <c r="MU167" s="73"/>
      <c r="MV167" s="73"/>
      <c r="MW167" s="73"/>
      <c r="MX167" s="73"/>
      <c r="MY167" s="73"/>
      <c r="MZ167" s="73"/>
      <c r="NA167" s="73"/>
      <c r="NB167" s="73"/>
      <c r="NC167" s="73"/>
      <c r="ND167" s="73"/>
      <c r="NE167" s="73"/>
      <c r="NF167" s="73"/>
      <c r="NG167" s="73"/>
      <c r="NH167" s="73"/>
      <c r="NI167" s="73"/>
      <c r="NJ167" s="73"/>
      <c r="NK167" s="73"/>
      <c r="NL167" s="73"/>
      <c r="NM167" s="73"/>
      <c r="NN167" s="73"/>
      <c r="NO167" s="73"/>
      <c r="NP167" s="73"/>
      <c r="NQ167" s="73"/>
      <c r="NR167" s="73"/>
      <c r="NS167" s="73"/>
      <c r="NT167" s="73"/>
      <c r="NU167" s="73"/>
      <c r="NV167" s="73"/>
      <c r="NW167" s="73"/>
      <c r="NX167" s="73"/>
      <c r="NY167" s="73"/>
      <c r="NZ167" s="73"/>
      <c r="OA167" s="73"/>
      <c r="OB167" s="73"/>
      <c r="OC167" s="73"/>
      <c r="OD167" s="73"/>
      <c r="OE167" s="73"/>
      <c r="OF167" s="73"/>
      <c r="OG167" s="73"/>
      <c r="OH167" s="73"/>
      <c r="OI167" s="73"/>
      <c r="OJ167" s="73"/>
      <c r="OK167" s="73"/>
      <c r="OL167" s="73"/>
      <c r="OM167" s="73"/>
      <c r="ON167" s="73"/>
      <c r="OO167" s="73"/>
      <c r="OP167" s="73"/>
      <c r="OQ167" s="73"/>
      <c r="OR167" s="73"/>
      <c r="OS167" s="73"/>
      <c r="OT167" s="73"/>
      <c r="OU167" s="73"/>
      <c r="OV167" s="73"/>
      <c r="OW167" s="73"/>
      <c r="OX167" s="73"/>
      <c r="OY167" s="73"/>
      <c r="OZ167" s="73"/>
      <c r="PA167" s="73"/>
      <c r="PB167" s="73"/>
      <c r="PC167" s="73"/>
      <c r="PD167" s="73"/>
      <c r="PE167" s="73"/>
      <c r="PF167" s="73"/>
      <c r="PG167" s="73"/>
      <c r="PH167" s="73"/>
      <c r="PI167" s="73"/>
      <c r="PJ167" s="73"/>
      <c r="PK167" s="73"/>
      <c r="PL167" s="73"/>
      <c r="PM167" s="73"/>
      <c r="PN167" s="73"/>
      <c r="PO167" s="73"/>
      <c r="PP167" s="73"/>
      <c r="PQ167" s="73"/>
      <c r="PR167" s="73"/>
      <c r="PS167" s="73"/>
      <c r="PT167" s="73"/>
      <c r="PU167" s="73"/>
      <c r="PV167" s="73"/>
      <c r="PW167" s="73"/>
      <c r="PX167" s="73"/>
      <c r="PY167" s="73"/>
      <c r="PZ167" s="73"/>
      <c r="QA167" s="73"/>
      <c r="QB167" s="73"/>
      <c r="QC167" s="73"/>
      <c r="QD167" s="73"/>
      <c r="QE167" s="73"/>
      <c r="QF167" s="73"/>
      <c r="QG167" s="73"/>
      <c r="QH167" s="73"/>
      <c r="QI167" s="73"/>
      <c r="QJ167" s="73"/>
      <c r="QK167" s="73"/>
      <c r="QL167" s="73"/>
      <c r="QM167" s="73"/>
      <c r="QN167" s="73"/>
      <c r="QO167" s="73"/>
      <c r="QP167" s="73"/>
      <c r="QQ167" s="73"/>
      <c r="QR167" s="73"/>
      <c r="QS167" s="73"/>
      <c r="QT167" s="73"/>
      <c r="QU167" s="73"/>
      <c r="QV167" s="73"/>
      <c r="QW167" s="73"/>
      <c r="QX167" s="73"/>
      <c r="QY167" s="73"/>
      <c r="QZ167" s="73"/>
      <c r="RA167" s="73"/>
      <c r="RB167" s="73"/>
      <c r="RC167" s="73"/>
      <c r="RD167" s="73"/>
      <c r="RE167" s="73"/>
      <c r="RF167" s="73"/>
      <c r="RG167" s="73"/>
      <c r="RH167" s="73"/>
      <c r="RI167" s="73"/>
      <c r="RJ167" s="73"/>
      <c r="RK167" s="73"/>
      <c r="RL167" s="73"/>
      <c r="RM167" s="73"/>
      <c r="RN167" s="73"/>
      <c r="RO167" s="73"/>
      <c r="RP167" s="73"/>
      <c r="RQ167" s="73"/>
      <c r="RR167" s="73"/>
      <c r="RS167" s="73"/>
      <c r="RT167" s="73"/>
      <c r="RU167" s="73"/>
      <c r="RV167" s="73"/>
      <c r="RW167" s="73"/>
      <c r="RX167" s="73"/>
      <c r="RY167" s="73"/>
      <c r="RZ167" s="73"/>
      <c r="SA167" s="73"/>
      <c r="SB167" s="73"/>
      <c r="SC167" s="73"/>
      <c r="SD167" s="73"/>
      <c r="SE167" s="73"/>
      <c r="SF167" s="73"/>
      <c r="SG167" s="73"/>
      <c r="SH167" s="73"/>
      <c r="SI167" s="73"/>
      <c r="SJ167" s="73"/>
      <c r="SK167" s="73"/>
      <c r="SL167" s="73"/>
      <c r="SM167" s="73"/>
      <c r="SN167" s="73"/>
      <c r="SO167" s="73"/>
      <c r="SP167" s="73"/>
      <c r="SQ167" s="73"/>
      <c r="SR167" s="73"/>
      <c r="SS167" s="73"/>
      <c r="ST167" s="73"/>
      <c r="SU167" s="73"/>
      <c r="SV167" s="73"/>
      <c r="SW167" s="73"/>
      <c r="SX167" s="73"/>
      <c r="SY167" s="73"/>
    </row>
    <row r="168" spans="1:519">
      <c r="A168" s="71" t="s">
        <v>252</v>
      </c>
      <c r="B168" s="72">
        <f t="shared" si="180"/>
        <v>0</v>
      </c>
      <c r="C168" s="72">
        <f t="shared" si="181"/>
        <v>0</v>
      </c>
      <c r="D168" s="72">
        <f t="shared" si="182"/>
        <v>0</v>
      </c>
      <c r="E168" s="72">
        <f t="shared" si="183"/>
        <v>0</v>
      </c>
      <c r="F168" s="72">
        <f t="shared" si="184"/>
        <v>0</v>
      </c>
      <c r="G168" s="72">
        <f t="shared" si="185"/>
        <v>0</v>
      </c>
      <c r="H168" s="72">
        <f t="shared" si="186"/>
        <v>0</v>
      </c>
      <c r="I168" s="72">
        <f t="shared" si="187"/>
        <v>0</v>
      </c>
      <c r="J168" s="72">
        <f t="shared" si="188"/>
        <v>0</v>
      </c>
      <c r="K168" s="72">
        <f t="shared" si="189"/>
        <v>0</v>
      </c>
      <c r="L168" s="72">
        <f t="shared" si="190"/>
        <v>0</v>
      </c>
      <c r="M168" s="72">
        <f t="shared" si="191"/>
        <v>0</v>
      </c>
      <c r="N168" s="72">
        <f t="shared" si="192"/>
        <v>0</v>
      </c>
      <c r="O168" s="72">
        <f t="shared" si="193"/>
        <v>0</v>
      </c>
      <c r="P168" s="72">
        <f t="shared" si="194"/>
        <v>0</v>
      </c>
      <c r="Q168" s="72">
        <f t="shared" si="195"/>
        <v>0</v>
      </c>
      <c r="R168" s="72">
        <f t="shared" si="196"/>
        <v>0</v>
      </c>
      <c r="S168" s="72">
        <f t="shared" si="197"/>
        <v>0</v>
      </c>
      <c r="T168" s="72">
        <f t="shared" si="198"/>
        <v>0</v>
      </c>
      <c r="U168" s="72">
        <f t="shared" si="199"/>
        <v>0</v>
      </c>
      <c r="V168" s="72">
        <f t="shared" si="200"/>
        <v>0</v>
      </c>
      <c r="W168" s="72">
        <f t="shared" si="201"/>
        <v>0</v>
      </c>
      <c r="X168" s="72">
        <f t="shared" si="202"/>
        <v>0</v>
      </c>
      <c r="Y168" s="72">
        <f t="shared" si="203"/>
        <v>0</v>
      </c>
      <c r="Z168" s="72">
        <f t="shared" si="204"/>
        <v>0</v>
      </c>
      <c r="AA168" s="72">
        <f t="shared" si="205"/>
        <v>0</v>
      </c>
      <c r="AB168" s="72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J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X168" s="73"/>
      <c r="JY168" s="73"/>
      <c r="JZ168" s="73"/>
      <c r="KA168" s="73"/>
      <c r="KB168" s="73"/>
      <c r="KC168" s="73"/>
      <c r="KD168" s="73"/>
      <c r="KE168" s="73"/>
      <c r="KF168" s="73"/>
      <c r="KG168" s="73"/>
      <c r="KH168" s="73"/>
      <c r="KI168" s="73"/>
      <c r="KJ168" s="73"/>
      <c r="KK168" s="73"/>
      <c r="KL168" s="73"/>
      <c r="KM168" s="73"/>
      <c r="KN168" s="73"/>
      <c r="KO168" s="73"/>
      <c r="KP168" s="73"/>
      <c r="KQ168" s="73"/>
      <c r="KR168" s="73"/>
      <c r="KS168" s="73"/>
      <c r="KT168" s="73"/>
      <c r="KU168" s="73"/>
      <c r="KV168" s="73"/>
      <c r="KW168" s="73"/>
      <c r="KX168" s="73"/>
      <c r="KY168" s="73"/>
      <c r="KZ168" s="73"/>
      <c r="LA168" s="73"/>
      <c r="LB168" s="73"/>
      <c r="LC168" s="73"/>
      <c r="LD168" s="73"/>
      <c r="LE168" s="73"/>
      <c r="LF168" s="73"/>
      <c r="LG168" s="73"/>
      <c r="LH168" s="73"/>
      <c r="LI168" s="73"/>
      <c r="LJ168" s="73"/>
      <c r="LK168" s="73"/>
      <c r="LL168" s="73"/>
      <c r="LM168" s="73"/>
      <c r="LN168" s="73"/>
      <c r="LO168" s="73"/>
      <c r="LP168" s="73"/>
      <c r="LQ168" s="73"/>
      <c r="LR168" s="73"/>
      <c r="LS168" s="73"/>
      <c r="LT168" s="73"/>
      <c r="LU168" s="73"/>
      <c r="LV168" s="73"/>
      <c r="LW168" s="73"/>
      <c r="LX168" s="73"/>
      <c r="LY168" s="73"/>
      <c r="LZ168" s="73"/>
      <c r="MA168" s="73"/>
      <c r="MB168" s="73"/>
      <c r="MC168" s="73"/>
      <c r="MD168" s="73"/>
      <c r="ME168" s="73"/>
      <c r="MF168" s="73"/>
      <c r="MG168" s="73"/>
      <c r="MH168" s="73"/>
      <c r="MI168" s="73"/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73"/>
      <c r="MU168" s="73"/>
      <c r="MV168" s="73"/>
      <c r="MW168" s="73"/>
      <c r="MX168" s="73"/>
      <c r="MY168" s="73"/>
      <c r="MZ168" s="73"/>
      <c r="NA168" s="73"/>
      <c r="NB168" s="73"/>
      <c r="NC168" s="73"/>
      <c r="ND168" s="73"/>
      <c r="NE168" s="73"/>
      <c r="NF168" s="73"/>
      <c r="NG168" s="73"/>
      <c r="NH168" s="73"/>
      <c r="NI168" s="73"/>
      <c r="NJ168" s="73"/>
      <c r="NK168" s="73"/>
      <c r="NL168" s="73"/>
      <c r="NM168" s="73"/>
      <c r="NN168" s="73"/>
      <c r="NO168" s="73"/>
      <c r="NP168" s="73"/>
      <c r="NQ168" s="73"/>
      <c r="NR168" s="73"/>
      <c r="NS168" s="73"/>
      <c r="NT168" s="73"/>
      <c r="NU168" s="73"/>
      <c r="NV168" s="73"/>
      <c r="NW168" s="73"/>
      <c r="NX168" s="73"/>
      <c r="NY168" s="73"/>
      <c r="NZ168" s="73"/>
      <c r="OA168" s="73"/>
      <c r="OB168" s="73"/>
      <c r="OC168" s="73"/>
      <c r="OD168" s="73"/>
      <c r="OE168" s="73"/>
      <c r="OF168" s="73"/>
      <c r="OG168" s="73"/>
      <c r="OH168" s="73"/>
      <c r="OI168" s="73"/>
      <c r="OJ168" s="73"/>
      <c r="OK168" s="73"/>
      <c r="OL168" s="73"/>
      <c r="OM168" s="73"/>
      <c r="ON168" s="73"/>
      <c r="OO168" s="73"/>
      <c r="OP168" s="73"/>
      <c r="OQ168" s="73"/>
      <c r="OR168" s="73"/>
      <c r="OS168" s="73"/>
      <c r="OT168" s="73"/>
      <c r="OU168" s="73"/>
      <c r="OV168" s="73"/>
      <c r="OW168" s="73"/>
      <c r="OX168" s="73"/>
      <c r="OY168" s="73"/>
      <c r="OZ168" s="73"/>
      <c r="PA168" s="73"/>
      <c r="PB168" s="73"/>
      <c r="PC168" s="73"/>
      <c r="PD168" s="73"/>
      <c r="PE168" s="73"/>
      <c r="PF168" s="73"/>
      <c r="PG168" s="73"/>
      <c r="PH168" s="73"/>
      <c r="PI168" s="73"/>
      <c r="PJ168" s="73"/>
      <c r="PK168" s="73"/>
      <c r="PL168" s="73"/>
      <c r="PM168" s="73"/>
      <c r="PN168" s="73"/>
      <c r="PO168" s="73"/>
      <c r="PP168" s="73"/>
      <c r="PQ168" s="73"/>
      <c r="PR168" s="73"/>
      <c r="PS168" s="73"/>
      <c r="PT168" s="73"/>
      <c r="PU168" s="73"/>
      <c r="PV168" s="73"/>
      <c r="PW168" s="73"/>
      <c r="PX168" s="73"/>
      <c r="PY168" s="73"/>
      <c r="PZ168" s="73"/>
      <c r="QA168" s="73"/>
      <c r="QB168" s="73"/>
      <c r="QC168" s="73"/>
      <c r="QD168" s="73"/>
      <c r="QE168" s="73"/>
      <c r="QF168" s="73"/>
      <c r="QG168" s="73"/>
      <c r="QH168" s="73"/>
      <c r="QI168" s="73"/>
      <c r="QJ168" s="73"/>
      <c r="QK168" s="73"/>
      <c r="QL168" s="73"/>
      <c r="QM168" s="73"/>
      <c r="QN168" s="73"/>
      <c r="QO168" s="73"/>
      <c r="QP168" s="73"/>
      <c r="QQ168" s="73"/>
      <c r="QR168" s="73"/>
      <c r="QS168" s="73"/>
      <c r="QT168" s="73"/>
      <c r="QU168" s="73"/>
      <c r="QV168" s="73"/>
      <c r="QW168" s="73"/>
      <c r="QX168" s="73"/>
      <c r="QY168" s="73"/>
      <c r="QZ168" s="73"/>
      <c r="RA168" s="73"/>
      <c r="RB168" s="73"/>
      <c r="RC168" s="73"/>
      <c r="RD168" s="73"/>
      <c r="RE168" s="73"/>
      <c r="RF168" s="73"/>
      <c r="RG168" s="73"/>
      <c r="RH168" s="73"/>
      <c r="RI168" s="73"/>
      <c r="RJ168" s="73"/>
      <c r="RK168" s="73"/>
      <c r="RL168" s="73"/>
      <c r="RM168" s="73"/>
      <c r="RN168" s="73"/>
      <c r="RO168" s="73"/>
      <c r="RP168" s="73"/>
      <c r="RQ168" s="73"/>
      <c r="RR168" s="73"/>
      <c r="RS168" s="73"/>
      <c r="RT168" s="73"/>
      <c r="RU168" s="73"/>
      <c r="RV168" s="73"/>
      <c r="RW168" s="73"/>
      <c r="RX168" s="73"/>
      <c r="RY168" s="73"/>
      <c r="RZ168" s="73"/>
      <c r="SA168" s="73"/>
      <c r="SB168" s="73"/>
      <c r="SC168" s="73"/>
      <c r="SD168" s="73"/>
      <c r="SE168" s="73"/>
      <c r="SF168" s="73"/>
      <c r="SG168" s="73"/>
      <c r="SH168" s="73"/>
      <c r="SI168" s="73"/>
      <c r="SJ168" s="73"/>
      <c r="SK168" s="73"/>
      <c r="SL168" s="73"/>
      <c r="SM168" s="73"/>
      <c r="SN168" s="73"/>
      <c r="SO168" s="73"/>
      <c r="SP168" s="73"/>
      <c r="SQ168" s="73"/>
      <c r="SR168" s="73"/>
      <c r="SS168" s="73"/>
      <c r="ST168" s="73"/>
      <c r="SU168" s="73"/>
      <c r="SV168" s="73"/>
      <c r="SW168" s="73"/>
      <c r="SX168" s="73"/>
      <c r="SY168" s="73"/>
    </row>
    <row r="169" spans="1:519">
      <c r="A169" s="71" t="s">
        <v>253</v>
      </c>
      <c r="B169" s="72">
        <f t="shared" si="180"/>
        <v>0</v>
      </c>
      <c r="C169" s="72">
        <f t="shared" si="181"/>
        <v>0</v>
      </c>
      <c r="D169" s="72">
        <f t="shared" si="182"/>
        <v>0</v>
      </c>
      <c r="E169" s="72">
        <f t="shared" si="183"/>
        <v>0</v>
      </c>
      <c r="F169" s="72">
        <f t="shared" si="184"/>
        <v>0</v>
      </c>
      <c r="G169" s="72">
        <f t="shared" si="185"/>
        <v>0</v>
      </c>
      <c r="H169" s="72">
        <f t="shared" si="186"/>
        <v>0</v>
      </c>
      <c r="I169" s="72">
        <f t="shared" si="187"/>
        <v>0</v>
      </c>
      <c r="J169" s="72">
        <f t="shared" si="188"/>
        <v>0</v>
      </c>
      <c r="K169" s="72">
        <f t="shared" si="189"/>
        <v>0</v>
      </c>
      <c r="L169" s="72">
        <f t="shared" si="190"/>
        <v>0</v>
      </c>
      <c r="M169" s="72">
        <f t="shared" si="191"/>
        <v>0</v>
      </c>
      <c r="N169" s="72">
        <f t="shared" si="192"/>
        <v>0</v>
      </c>
      <c r="O169" s="72">
        <f t="shared" si="193"/>
        <v>0</v>
      </c>
      <c r="P169" s="72">
        <f t="shared" si="194"/>
        <v>0</v>
      </c>
      <c r="Q169" s="72">
        <f t="shared" si="195"/>
        <v>0</v>
      </c>
      <c r="R169" s="72">
        <f t="shared" si="196"/>
        <v>0</v>
      </c>
      <c r="S169" s="72">
        <f t="shared" si="197"/>
        <v>0</v>
      </c>
      <c r="T169" s="72">
        <f t="shared" si="198"/>
        <v>0</v>
      </c>
      <c r="U169" s="72">
        <f t="shared" si="199"/>
        <v>0</v>
      </c>
      <c r="V169" s="72">
        <f t="shared" si="200"/>
        <v>0</v>
      </c>
      <c r="W169" s="72">
        <f t="shared" si="201"/>
        <v>0</v>
      </c>
      <c r="X169" s="72">
        <f t="shared" si="202"/>
        <v>0</v>
      </c>
      <c r="Y169" s="72">
        <f t="shared" si="203"/>
        <v>0</v>
      </c>
      <c r="Z169" s="72">
        <f t="shared" si="204"/>
        <v>0</v>
      </c>
      <c r="AA169" s="72">
        <f t="shared" si="205"/>
        <v>0</v>
      </c>
      <c r="AB169" s="72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  <c r="JD169" s="73"/>
      <c r="JE169" s="73"/>
      <c r="JF169" s="73"/>
      <c r="JG169" s="73"/>
      <c r="JH169" s="73"/>
      <c r="JI169" s="73"/>
      <c r="JJ169" s="73"/>
      <c r="JK169" s="73"/>
      <c r="JL169" s="73"/>
      <c r="JM169" s="73"/>
      <c r="JN169" s="73"/>
      <c r="JO169" s="73"/>
      <c r="JP169" s="73"/>
      <c r="JQ169" s="73"/>
      <c r="JR169" s="73"/>
      <c r="JS169" s="73"/>
      <c r="JT169" s="73"/>
      <c r="JU169" s="73"/>
      <c r="JV169" s="73"/>
      <c r="JW169" s="73"/>
      <c r="JX169" s="73"/>
      <c r="JY169" s="73"/>
      <c r="JZ169" s="73"/>
      <c r="KA169" s="73"/>
      <c r="KB169" s="73"/>
      <c r="KC169" s="73"/>
      <c r="KD169" s="73"/>
      <c r="KE169" s="73"/>
      <c r="KF169" s="73"/>
      <c r="KG169" s="73"/>
      <c r="KH169" s="73"/>
      <c r="KI169" s="73"/>
      <c r="KJ169" s="73"/>
      <c r="KK169" s="73"/>
      <c r="KL169" s="73"/>
      <c r="KM169" s="73"/>
      <c r="KN169" s="73"/>
      <c r="KO169" s="73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73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  <c r="MH169" s="73"/>
      <c r="MI169" s="73"/>
      <c r="MJ169" s="73"/>
      <c r="MK169" s="73"/>
      <c r="ML169" s="73"/>
      <c r="MM169" s="73"/>
      <c r="MN169" s="73"/>
      <c r="MO169" s="73"/>
      <c r="MP169" s="73"/>
      <c r="MQ169" s="73"/>
      <c r="MR169" s="73"/>
      <c r="MS169" s="73"/>
      <c r="MT169" s="73"/>
      <c r="MU169" s="73"/>
      <c r="MV169" s="73"/>
      <c r="MW169" s="73"/>
      <c r="MX169" s="73"/>
      <c r="MY169" s="73"/>
      <c r="MZ169" s="73"/>
      <c r="NA169" s="73"/>
      <c r="NB169" s="73"/>
      <c r="NC169" s="73"/>
      <c r="ND169" s="73"/>
      <c r="NE169" s="73"/>
      <c r="NF169" s="73"/>
      <c r="NG169" s="73"/>
      <c r="NH169" s="73"/>
      <c r="NI169" s="73"/>
      <c r="NJ169" s="73"/>
      <c r="NK169" s="73"/>
      <c r="NL169" s="73"/>
      <c r="NM169" s="73"/>
      <c r="NN169" s="73"/>
      <c r="NO169" s="73"/>
      <c r="NP169" s="73"/>
      <c r="NQ169" s="73"/>
      <c r="NR169" s="73"/>
      <c r="NS169" s="73"/>
      <c r="NT169" s="73"/>
      <c r="NU169" s="73"/>
      <c r="NV169" s="73"/>
      <c r="NW169" s="73"/>
      <c r="NX169" s="73"/>
      <c r="NY169" s="73"/>
      <c r="NZ169" s="73"/>
      <c r="OA169" s="73"/>
      <c r="OB169" s="73"/>
      <c r="OC169" s="73"/>
      <c r="OD169" s="73"/>
      <c r="OE169" s="73"/>
      <c r="OF169" s="73"/>
      <c r="OG169" s="73"/>
      <c r="OH169" s="73"/>
      <c r="OI169" s="73"/>
      <c r="OJ169" s="73"/>
      <c r="OK169" s="73"/>
      <c r="OL169" s="73"/>
      <c r="OM169" s="73"/>
      <c r="ON169" s="73"/>
      <c r="OO169" s="73"/>
      <c r="OP169" s="73"/>
      <c r="OQ169" s="73"/>
      <c r="OR169" s="73"/>
      <c r="OS169" s="73"/>
      <c r="OT169" s="73"/>
      <c r="OU169" s="73"/>
      <c r="OV169" s="73"/>
      <c r="OW169" s="73"/>
      <c r="OX169" s="73"/>
      <c r="OY169" s="73"/>
      <c r="OZ169" s="73"/>
      <c r="PA169" s="73"/>
      <c r="PB169" s="73"/>
      <c r="PC169" s="73"/>
      <c r="PD169" s="73"/>
      <c r="PE169" s="73"/>
      <c r="PF169" s="73"/>
      <c r="PG169" s="73"/>
      <c r="PH169" s="73"/>
      <c r="PI169" s="73"/>
      <c r="PJ169" s="73"/>
      <c r="PK169" s="73"/>
      <c r="PL169" s="73"/>
      <c r="PM169" s="73"/>
      <c r="PN169" s="73"/>
      <c r="PO169" s="73"/>
      <c r="PP169" s="73"/>
      <c r="PQ169" s="73"/>
      <c r="PR169" s="73"/>
      <c r="PS169" s="73"/>
      <c r="PT169" s="73"/>
      <c r="PU169" s="73"/>
      <c r="PV169" s="73"/>
      <c r="PW169" s="73"/>
      <c r="PX169" s="73"/>
      <c r="PY169" s="73"/>
      <c r="PZ169" s="73"/>
      <c r="QA169" s="73"/>
      <c r="QB169" s="73"/>
      <c r="QC169" s="73"/>
      <c r="QD169" s="73"/>
      <c r="QE169" s="73"/>
      <c r="QF169" s="73"/>
      <c r="QG169" s="73"/>
      <c r="QH169" s="73"/>
      <c r="QI169" s="73"/>
      <c r="QJ169" s="73"/>
      <c r="QK169" s="73"/>
      <c r="QL169" s="73"/>
      <c r="QM169" s="73"/>
      <c r="QN169" s="73"/>
      <c r="QO169" s="73"/>
      <c r="QP169" s="73"/>
      <c r="QQ169" s="73"/>
      <c r="QR169" s="73"/>
      <c r="QS169" s="73"/>
      <c r="QT169" s="73"/>
      <c r="QU169" s="73"/>
      <c r="QV169" s="73"/>
      <c r="QW169" s="73"/>
      <c r="QX169" s="73"/>
      <c r="QY169" s="73"/>
      <c r="QZ169" s="73"/>
      <c r="RA169" s="73"/>
      <c r="RB169" s="73"/>
      <c r="RC169" s="73"/>
      <c r="RD169" s="73"/>
      <c r="RE169" s="73"/>
      <c r="RF169" s="73"/>
      <c r="RG169" s="73"/>
      <c r="RH169" s="73"/>
      <c r="RI169" s="73"/>
      <c r="RJ169" s="73"/>
      <c r="RK169" s="73"/>
      <c r="RL169" s="73"/>
      <c r="RM169" s="73"/>
      <c r="RN169" s="73"/>
      <c r="RO169" s="73"/>
      <c r="RP169" s="73"/>
      <c r="RQ169" s="73"/>
      <c r="RR169" s="73"/>
      <c r="RS169" s="73"/>
      <c r="RT169" s="73"/>
      <c r="RU169" s="73"/>
      <c r="RV169" s="73"/>
      <c r="RW169" s="73"/>
      <c r="RX169" s="73"/>
      <c r="RY169" s="73"/>
      <c r="RZ169" s="73"/>
      <c r="SA169" s="73"/>
      <c r="SB169" s="73"/>
      <c r="SC169" s="73"/>
      <c r="SD169" s="73"/>
      <c r="SE169" s="73"/>
      <c r="SF169" s="73"/>
      <c r="SG169" s="73"/>
      <c r="SH169" s="73"/>
      <c r="SI169" s="73"/>
      <c r="SJ169" s="73"/>
      <c r="SK169" s="73"/>
      <c r="SL169" s="73"/>
      <c r="SM169" s="73"/>
      <c r="SN169" s="73"/>
      <c r="SO169" s="73"/>
      <c r="SP169" s="73"/>
      <c r="SQ169" s="73"/>
      <c r="SR169" s="73"/>
      <c r="SS169" s="73"/>
      <c r="ST169" s="73"/>
      <c r="SU169" s="73"/>
      <c r="SV169" s="73"/>
      <c r="SW169" s="73"/>
      <c r="SX169" s="73"/>
      <c r="SY169" s="73"/>
    </row>
    <row r="170" spans="1:519">
      <c r="A170" s="71" t="s">
        <v>254</v>
      </c>
      <c r="B170" s="72">
        <f t="shared" si="180"/>
        <v>0</v>
      </c>
      <c r="C170" s="72">
        <f t="shared" si="181"/>
        <v>0</v>
      </c>
      <c r="D170" s="72">
        <f t="shared" si="182"/>
        <v>0</v>
      </c>
      <c r="E170" s="72">
        <f t="shared" si="183"/>
        <v>0</v>
      </c>
      <c r="F170" s="72">
        <f t="shared" si="184"/>
        <v>0</v>
      </c>
      <c r="G170" s="72">
        <f t="shared" si="185"/>
        <v>8.8972245000000002E-3</v>
      </c>
      <c r="H170" s="72">
        <f t="shared" si="186"/>
        <v>0</v>
      </c>
      <c r="I170" s="72">
        <f t="shared" si="187"/>
        <v>0</v>
      </c>
      <c r="J170" s="72">
        <f t="shared" si="188"/>
        <v>0</v>
      </c>
      <c r="K170" s="72">
        <f t="shared" si="189"/>
        <v>0</v>
      </c>
      <c r="L170" s="72">
        <f t="shared" si="190"/>
        <v>0</v>
      </c>
      <c r="M170" s="72">
        <f t="shared" si="191"/>
        <v>0</v>
      </c>
      <c r="N170" s="72">
        <f t="shared" si="192"/>
        <v>0</v>
      </c>
      <c r="O170" s="72">
        <f t="shared" si="193"/>
        <v>0</v>
      </c>
      <c r="P170" s="72">
        <f t="shared" si="194"/>
        <v>0</v>
      </c>
      <c r="Q170" s="72">
        <f t="shared" si="195"/>
        <v>0</v>
      </c>
      <c r="R170" s="72">
        <f t="shared" si="196"/>
        <v>0</v>
      </c>
      <c r="S170" s="72">
        <f t="shared" si="197"/>
        <v>0</v>
      </c>
      <c r="T170" s="72">
        <f t="shared" si="198"/>
        <v>0</v>
      </c>
      <c r="U170" s="72">
        <f t="shared" si="199"/>
        <v>0</v>
      </c>
      <c r="V170" s="72">
        <f t="shared" si="200"/>
        <v>0</v>
      </c>
      <c r="W170" s="72">
        <f t="shared" si="201"/>
        <v>0</v>
      </c>
      <c r="X170" s="72">
        <f t="shared" si="202"/>
        <v>0</v>
      </c>
      <c r="Y170" s="72">
        <f t="shared" si="203"/>
        <v>0</v>
      </c>
      <c r="Z170" s="72">
        <f t="shared" si="204"/>
        <v>0</v>
      </c>
      <c r="AA170" s="72">
        <f t="shared" si="205"/>
        <v>0</v>
      </c>
      <c r="AB170" s="72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>
        <v>8.8972245000000001</v>
      </c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J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X170" s="73"/>
      <c r="JY170" s="73"/>
      <c r="JZ170" s="73"/>
      <c r="KA170" s="73"/>
      <c r="KB170" s="73"/>
      <c r="KC170" s="73"/>
      <c r="KD170" s="73"/>
      <c r="KE170" s="73"/>
      <c r="KF170" s="73"/>
      <c r="KG170" s="73"/>
      <c r="KH170" s="73"/>
      <c r="KI170" s="73"/>
      <c r="KJ170" s="73"/>
      <c r="KK170" s="73"/>
      <c r="KL170" s="73"/>
      <c r="KM170" s="73"/>
      <c r="KN170" s="73"/>
      <c r="KO170" s="73"/>
      <c r="KP170" s="73"/>
      <c r="KQ170" s="73"/>
      <c r="KR170" s="73"/>
      <c r="KS170" s="73"/>
      <c r="KT170" s="73"/>
      <c r="KU170" s="73"/>
      <c r="KV170" s="73"/>
      <c r="KW170" s="73"/>
      <c r="KX170" s="73"/>
      <c r="KY170" s="73"/>
      <c r="KZ170" s="73"/>
      <c r="LA170" s="73"/>
      <c r="LB170" s="73"/>
      <c r="LC170" s="73"/>
      <c r="LD170" s="73"/>
      <c r="LE170" s="73"/>
      <c r="LF170" s="73"/>
      <c r="LG170" s="73"/>
      <c r="LH170" s="73"/>
      <c r="LI170" s="73"/>
      <c r="LJ170" s="73"/>
      <c r="LK170" s="73"/>
      <c r="LL170" s="73"/>
      <c r="LM170" s="73"/>
      <c r="LN170" s="73"/>
      <c r="LO170" s="73"/>
      <c r="LP170" s="73"/>
      <c r="LQ170" s="73"/>
      <c r="LR170" s="73"/>
      <c r="LS170" s="73"/>
      <c r="LT170" s="73"/>
      <c r="LU170" s="73"/>
      <c r="LV170" s="73"/>
      <c r="LW170" s="73"/>
      <c r="LX170" s="73"/>
      <c r="LY170" s="73"/>
      <c r="LZ170" s="73"/>
      <c r="MA170" s="73"/>
      <c r="MB170" s="73"/>
      <c r="MC170" s="73"/>
      <c r="MD170" s="73"/>
      <c r="ME170" s="73"/>
      <c r="MF170" s="73"/>
      <c r="MG170" s="73"/>
      <c r="MH170" s="73"/>
      <c r="MI170" s="73"/>
      <c r="MJ170" s="73"/>
      <c r="MK170" s="73"/>
      <c r="ML170" s="73"/>
      <c r="MM170" s="73"/>
      <c r="MN170" s="73"/>
      <c r="MO170" s="73"/>
      <c r="MP170" s="73"/>
      <c r="MQ170" s="73"/>
      <c r="MR170" s="73"/>
      <c r="MS170" s="73"/>
      <c r="MT170" s="73"/>
      <c r="MU170" s="73"/>
      <c r="MV170" s="73"/>
      <c r="MW170" s="73"/>
      <c r="MX170" s="73"/>
      <c r="MY170" s="73"/>
      <c r="MZ170" s="73"/>
      <c r="NA170" s="73"/>
      <c r="NB170" s="73"/>
      <c r="NC170" s="73"/>
      <c r="ND170" s="73"/>
      <c r="NE170" s="73"/>
      <c r="NF170" s="73"/>
      <c r="NG170" s="73"/>
      <c r="NH170" s="73"/>
      <c r="NI170" s="73"/>
      <c r="NJ170" s="73"/>
      <c r="NK170" s="73"/>
      <c r="NL170" s="73"/>
      <c r="NM170" s="73"/>
      <c r="NN170" s="73"/>
      <c r="NO170" s="73"/>
      <c r="NP170" s="73"/>
      <c r="NQ170" s="73"/>
      <c r="NR170" s="73"/>
      <c r="NS170" s="73"/>
      <c r="NT170" s="73"/>
      <c r="NU170" s="73"/>
      <c r="NV170" s="73"/>
      <c r="NW170" s="73"/>
      <c r="NX170" s="73"/>
      <c r="NY170" s="73"/>
      <c r="NZ170" s="73"/>
      <c r="OA170" s="73"/>
      <c r="OB170" s="73"/>
      <c r="OC170" s="73"/>
      <c r="OD170" s="73"/>
      <c r="OE170" s="73"/>
      <c r="OF170" s="73"/>
      <c r="OG170" s="73"/>
      <c r="OH170" s="73"/>
      <c r="OI170" s="73"/>
      <c r="OJ170" s="73"/>
      <c r="OK170" s="73"/>
      <c r="OL170" s="73"/>
      <c r="OM170" s="73"/>
      <c r="ON170" s="73"/>
      <c r="OO170" s="73"/>
      <c r="OP170" s="73"/>
      <c r="OQ170" s="73"/>
      <c r="OR170" s="73"/>
      <c r="OS170" s="73"/>
      <c r="OT170" s="73"/>
      <c r="OU170" s="73"/>
      <c r="OV170" s="73"/>
      <c r="OW170" s="73"/>
      <c r="OX170" s="73"/>
      <c r="OY170" s="73"/>
      <c r="OZ170" s="73"/>
      <c r="PA170" s="73"/>
      <c r="PB170" s="73"/>
      <c r="PC170" s="73"/>
      <c r="PD170" s="73"/>
      <c r="PE170" s="73"/>
      <c r="PF170" s="73"/>
      <c r="PG170" s="73"/>
      <c r="PH170" s="73"/>
      <c r="PI170" s="73"/>
      <c r="PJ170" s="73"/>
      <c r="PK170" s="73"/>
      <c r="PL170" s="73"/>
      <c r="PM170" s="73"/>
      <c r="PN170" s="73"/>
      <c r="PO170" s="73"/>
      <c r="PP170" s="73"/>
      <c r="PQ170" s="73"/>
      <c r="PR170" s="73"/>
      <c r="PS170" s="73"/>
      <c r="PT170" s="73"/>
      <c r="PU170" s="73"/>
      <c r="PV170" s="73"/>
      <c r="PW170" s="73"/>
      <c r="PX170" s="73"/>
      <c r="PY170" s="73"/>
      <c r="PZ170" s="73"/>
      <c r="QA170" s="73"/>
      <c r="QB170" s="73"/>
      <c r="QC170" s="73"/>
      <c r="QD170" s="73"/>
      <c r="QE170" s="73"/>
      <c r="QF170" s="73"/>
      <c r="QG170" s="73"/>
      <c r="QH170" s="73"/>
      <c r="QI170" s="73"/>
      <c r="QJ170" s="73"/>
      <c r="QK170" s="73"/>
      <c r="QL170" s="73"/>
      <c r="QM170" s="73"/>
      <c r="QN170" s="73"/>
      <c r="QO170" s="73"/>
      <c r="QP170" s="73"/>
      <c r="QQ170" s="73"/>
      <c r="QR170" s="73"/>
      <c r="QS170" s="73"/>
      <c r="QT170" s="73"/>
      <c r="QU170" s="73"/>
      <c r="QV170" s="73"/>
      <c r="QW170" s="73"/>
      <c r="QX170" s="73"/>
      <c r="QY170" s="73"/>
      <c r="QZ170" s="73"/>
      <c r="RA170" s="73"/>
      <c r="RB170" s="73"/>
      <c r="RC170" s="73"/>
      <c r="RD170" s="73"/>
      <c r="RE170" s="73"/>
      <c r="RF170" s="73"/>
      <c r="RG170" s="73"/>
      <c r="RH170" s="73"/>
      <c r="RI170" s="73"/>
      <c r="RJ170" s="73"/>
      <c r="RK170" s="73"/>
      <c r="RL170" s="73"/>
      <c r="RM170" s="73"/>
      <c r="RN170" s="73"/>
      <c r="RO170" s="73"/>
      <c r="RP170" s="73"/>
      <c r="RQ170" s="73"/>
      <c r="RR170" s="73"/>
      <c r="RS170" s="73"/>
      <c r="RT170" s="73"/>
      <c r="RU170" s="73"/>
      <c r="RV170" s="73"/>
      <c r="RW170" s="73"/>
      <c r="RX170" s="73"/>
      <c r="RY170" s="73"/>
      <c r="RZ170" s="73"/>
      <c r="SA170" s="73"/>
      <c r="SB170" s="73"/>
      <c r="SC170" s="73"/>
      <c r="SD170" s="73"/>
      <c r="SE170" s="73"/>
      <c r="SF170" s="73"/>
      <c r="SG170" s="73"/>
      <c r="SH170" s="73"/>
      <c r="SI170" s="73"/>
      <c r="SJ170" s="73"/>
      <c r="SK170" s="73"/>
      <c r="SL170" s="73"/>
      <c r="SM170" s="73"/>
      <c r="SN170" s="73"/>
      <c r="SO170" s="73"/>
      <c r="SP170" s="73"/>
      <c r="SQ170" s="73"/>
      <c r="SR170" s="73"/>
      <c r="SS170" s="73"/>
      <c r="ST170" s="73"/>
      <c r="SU170" s="73"/>
      <c r="SV170" s="73"/>
      <c r="SW170" s="73"/>
      <c r="SX170" s="73"/>
      <c r="SY170" s="73"/>
    </row>
    <row r="171" spans="1:519">
      <c r="A171" s="71" t="s">
        <v>255</v>
      </c>
      <c r="B171" s="72">
        <f t="shared" si="180"/>
        <v>0.37175438475</v>
      </c>
      <c r="C171" s="72">
        <f t="shared" si="181"/>
        <v>0.43305074999999998</v>
      </c>
      <c r="D171" s="72">
        <f t="shared" si="182"/>
        <v>0</v>
      </c>
      <c r="E171" s="72">
        <f t="shared" si="183"/>
        <v>0</v>
      </c>
      <c r="F171" s="72">
        <f t="shared" si="184"/>
        <v>0</v>
      </c>
      <c r="G171" s="72">
        <f t="shared" si="185"/>
        <v>0</v>
      </c>
      <c r="H171" s="72">
        <f t="shared" si="186"/>
        <v>4.1494135500000006E-3</v>
      </c>
      <c r="I171" s="72">
        <f t="shared" si="187"/>
        <v>5.1729880500000006E-3</v>
      </c>
      <c r="J171" s="72">
        <f t="shared" si="188"/>
        <v>0.197313669</v>
      </c>
      <c r="K171" s="72">
        <f t="shared" si="189"/>
        <v>6.3067936500000005E-2</v>
      </c>
      <c r="L171" s="72">
        <f t="shared" si="190"/>
        <v>1.5157169932500001</v>
      </c>
      <c r="M171" s="72">
        <f t="shared" si="191"/>
        <v>0.25864940250000001</v>
      </c>
      <c r="N171" s="72">
        <f t="shared" si="192"/>
        <v>0.62201834999999994</v>
      </c>
      <c r="O171" s="72">
        <f t="shared" si="193"/>
        <v>0</v>
      </c>
      <c r="P171" s="72">
        <f t="shared" si="194"/>
        <v>0</v>
      </c>
      <c r="Q171" s="72">
        <f t="shared" si="195"/>
        <v>0</v>
      </c>
      <c r="R171" s="72">
        <f t="shared" si="196"/>
        <v>0</v>
      </c>
      <c r="S171" s="72">
        <f t="shared" si="197"/>
        <v>0</v>
      </c>
      <c r="T171" s="72">
        <f t="shared" si="198"/>
        <v>0</v>
      </c>
      <c r="U171" s="72">
        <f t="shared" si="199"/>
        <v>0</v>
      </c>
      <c r="V171" s="72">
        <f t="shared" si="200"/>
        <v>0</v>
      </c>
      <c r="W171" s="72">
        <f t="shared" si="201"/>
        <v>0</v>
      </c>
      <c r="X171" s="72">
        <f t="shared" si="202"/>
        <v>0</v>
      </c>
      <c r="Y171" s="72">
        <f t="shared" si="203"/>
        <v>0</v>
      </c>
      <c r="Z171" s="72">
        <f t="shared" si="204"/>
        <v>0</v>
      </c>
      <c r="AA171" s="72">
        <f t="shared" si="205"/>
        <v>0</v>
      </c>
      <c r="AB171" s="72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>
        <v>371.75438474999999</v>
      </c>
      <c r="AN171" s="73"/>
      <c r="AO171" s="73"/>
      <c r="AP171" s="73"/>
      <c r="AQ171" s="73">
        <v>433.05074999999999</v>
      </c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>
        <v>4.1494135500000002</v>
      </c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>
        <v>5.1729880500000007</v>
      </c>
      <c r="DT171" s="73"/>
      <c r="DU171" s="73"/>
      <c r="DV171" s="73">
        <v>197.313669</v>
      </c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>
        <v>23.620950000000001</v>
      </c>
      <c r="EO171" s="73">
        <v>39.446986500000001</v>
      </c>
      <c r="EP171" s="73"/>
      <c r="EQ171" s="73"/>
      <c r="ER171" s="73"/>
      <c r="ES171" s="73"/>
      <c r="ET171" s="73"/>
      <c r="EU171" s="73"/>
      <c r="EV171" s="73"/>
      <c r="EW171" s="73"/>
      <c r="EX171" s="73">
        <v>458.24643000000003</v>
      </c>
      <c r="EY171" s="73"/>
      <c r="EZ171" s="73">
        <v>1057.4705632499999</v>
      </c>
      <c r="FA171" s="73"/>
      <c r="FB171" s="73"/>
      <c r="FC171" s="73"/>
      <c r="FD171" s="73"/>
      <c r="FE171" s="73"/>
      <c r="FF171" s="73"/>
      <c r="FG171" s="73"/>
      <c r="FH171" s="73">
        <v>175.18871250000001</v>
      </c>
      <c r="FI171" s="73"/>
      <c r="FJ171" s="73"/>
      <c r="FK171" s="73"/>
      <c r="FL171" s="73"/>
      <c r="FM171" s="73"/>
      <c r="FN171" s="73"/>
      <c r="FO171" s="73">
        <v>83.46069</v>
      </c>
      <c r="FP171" s="73"/>
      <c r="FQ171" s="73"/>
      <c r="FR171" s="73"/>
      <c r="FS171" s="73"/>
      <c r="FT171" s="73"/>
      <c r="FU171" s="73">
        <v>23.620950000000001</v>
      </c>
      <c r="FV171" s="73"/>
      <c r="FW171" s="73">
        <v>369.27418499999999</v>
      </c>
      <c r="FX171" s="73"/>
      <c r="FY171" s="73"/>
      <c r="FZ171" s="73">
        <v>177.94449</v>
      </c>
      <c r="GA171" s="73"/>
      <c r="GB171" s="73"/>
      <c r="GC171" s="73">
        <v>51.178725</v>
      </c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  <c r="JD171" s="73"/>
      <c r="JE171" s="73"/>
      <c r="JF171" s="73"/>
      <c r="JG171" s="73"/>
      <c r="JH171" s="73"/>
      <c r="JI171" s="73"/>
      <c r="JJ171" s="73"/>
      <c r="JK171" s="73"/>
      <c r="JL171" s="73"/>
      <c r="JM171" s="73"/>
      <c r="JN171" s="73"/>
      <c r="JO171" s="73"/>
      <c r="JP171" s="73"/>
      <c r="JQ171" s="73"/>
      <c r="JR171" s="73"/>
      <c r="JS171" s="73"/>
      <c r="JT171" s="73"/>
      <c r="JU171" s="73"/>
      <c r="JV171" s="73"/>
      <c r="JW171" s="73"/>
      <c r="JX171" s="73"/>
      <c r="JY171" s="73"/>
      <c r="JZ171" s="73"/>
      <c r="KA171" s="73"/>
      <c r="KB171" s="73"/>
      <c r="KC171" s="73"/>
      <c r="KD171" s="73"/>
      <c r="KE171" s="73"/>
      <c r="KF171" s="73"/>
      <c r="KG171" s="73"/>
      <c r="KH171" s="73"/>
      <c r="KI171" s="73"/>
      <c r="KJ171" s="73"/>
      <c r="KK171" s="73"/>
      <c r="KL171" s="73"/>
      <c r="KM171" s="73"/>
      <c r="KN171" s="73"/>
      <c r="KO171" s="73"/>
      <c r="KP171" s="73"/>
      <c r="KQ171" s="73"/>
      <c r="KR171" s="73"/>
      <c r="KS171" s="73"/>
      <c r="KT171" s="73"/>
      <c r="KU171" s="73"/>
      <c r="KV171" s="73"/>
      <c r="KW171" s="73"/>
      <c r="KX171" s="73"/>
      <c r="KY171" s="73"/>
      <c r="KZ171" s="73"/>
      <c r="LA171" s="73"/>
      <c r="LB171" s="73"/>
      <c r="LC171" s="73"/>
      <c r="LD171" s="73"/>
      <c r="LE171" s="73"/>
      <c r="LF171" s="73"/>
      <c r="LG171" s="73"/>
      <c r="LH171" s="73"/>
      <c r="LI171" s="73"/>
      <c r="LJ171" s="73"/>
      <c r="LK171" s="73"/>
      <c r="LL171" s="73"/>
      <c r="LM171" s="73"/>
      <c r="LN171" s="73"/>
      <c r="LO171" s="73"/>
      <c r="LP171" s="73"/>
      <c r="LQ171" s="73"/>
      <c r="LR171" s="73"/>
      <c r="LS171" s="73"/>
      <c r="LT171" s="73"/>
      <c r="LU171" s="73"/>
      <c r="LV171" s="73"/>
      <c r="LW171" s="73"/>
      <c r="LX171" s="73"/>
      <c r="LY171" s="73"/>
      <c r="LZ171" s="73"/>
      <c r="MA171" s="73"/>
      <c r="MB171" s="73"/>
      <c r="MC171" s="73"/>
      <c r="MD171" s="73"/>
      <c r="ME171" s="73"/>
      <c r="MF171" s="73"/>
      <c r="MG171" s="73"/>
      <c r="MH171" s="73"/>
      <c r="MI171" s="73"/>
      <c r="MJ171" s="73"/>
      <c r="MK171" s="73"/>
      <c r="ML171" s="73"/>
      <c r="MM171" s="73"/>
      <c r="MN171" s="73"/>
      <c r="MO171" s="73"/>
      <c r="MP171" s="73"/>
      <c r="MQ171" s="73"/>
      <c r="MR171" s="73"/>
      <c r="MS171" s="73"/>
      <c r="MT171" s="73"/>
      <c r="MU171" s="73"/>
      <c r="MV171" s="73"/>
      <c r="MW171" s="73"/>
      <c r="MX171" s="73"/>
      <c r="MY171" s="73"/>
      <c r="MZ171" s="73"/>
      <c r="NA171" s="73"/>
      <c r="NB171" s="73"/>
      <c r="NC171" s="73"/>
      <c r="ND171" s="73"/>
      <c r="NE171" s="73"/>
      <c r="NF171" s="73"/>
      <c r="NG171" s="73"/>
      <c r="NH171" s="73"/>
      <c r="NI171" s="73"/>
      <c r="NJ171" s="73"/>
      <c r="NK171" s="73"/>
      <c r="NL171" s="73"/>
      <c r="NM171" s="73"/>
      <c r="NN171" s="73"/>
      <c r="NO171" s="73"/>
      <c r="NP171" s="73"/>
      <c r="NQ171" s="73"/>
      <c r="NR171" s="73"/>
      <c r="NS171" s="73"/>
      <c r="NT171" s="73"/>
      <c r="NU171" s="73"/>
      <c r="NV171" s="73"/>
      <c r="NW171" s="73"/>
      <c r="NX171" s="73"/>
      <c r="NY171" s="73"/>
      <c r="NZ171" s="73"/>
      <c r="OA171" s="73"/>
      <c r="OB171" s="73"/>
      <c r="OC171" s="73"/>
      <c r="OD171" s="73"/>
      <c r="OE171" s="73"/>
      <c r="OF171" s="73"/>
      <c r="OG171" s="73"/>
      <c r="OH171" s="73"/>
      <c r="OI171" s="73"/>
      <c r="OJ171" s="73"/>
      <c r="OK171" s="73"/>
      <c r="OL171" s="73"/>
      <c r="OM171" s="73"/>
      <c r="ON171" s="73"/>
      <c r="OO171" s="73"/>
      <c r="OP171" s="73"/>
      <c r="OQ171" s="73"/>
      <c r="OR171" s="73"/>
      <c r="OS171" s="73"/>
      <c r="OT171" s="73"/>
      <c r="OU171" s="73"/>
      <c r="OV171" s="73"/>
      <c r="OW171" s="73"/>
      <c r="OX171" s="73"/>
      <c r="OY171" s="73"/>
      <c r="OZ171" s="73"/>
      <c r="PA171" s="73"/>
      <c r="PB171" s="73"/>
      <c r="PC171" s="73"/>
      <c r="PD171" s="73"/>
      <c r="PE171" s="73"/>
      <c r="PF171" s="73"/>
      <c r="PG171" s="73"/>
      <c r="PH171" s="73"/>
      <c r="PI171" s="73"/>
      <c r="PJ171" s="73"/>
      <c r="PK171" s="73"/>
      <c r="PL171" s="73"/>
      <c r="PM171" s="73"/>
      <c r="PN171" s="73"/>
      <c r="PO171" s="73"/>
      <c r="PP171" s="73"/>
      <c r="PQ171" s="73"/>
      <c r="PR171" s="73"/>
      <c r="PS171" s="73"/>
      <c r="PT171" s="73"/>
      <c r="PU171" s="73"/>
      <c r="PV171" s="73"/>
      <c r="PW171" s="73"/>
      <c r="PX171" s="73"/>
      <c r="PY171" s="73"/>
      <c r="PZ171" s="73"/>
      <c r="QA171" s="73"/>
      <c r="QB171" s="73"/>
      <c r="QC171" s="73"/>
      <c r="QD171" s="73"/>
      <c r="QE171" s="73"/>
      <c r="QF171" s="73"/>
      <c r="QG171" s="73"/>
      <c r="QH171" s="73"/>
      <c r="QI171" s="73"/>
      <c r="QJ171" s="73"/>
      <c r="QK171" s="73"/>
      <c r="QL171" s="73"/>
      <c r="QM171" s="73"/>
      <c r="QN171" s="73"/>
      <c r="QO171" s="73"/>
      <c r="QP171" s="73"/>
      <c r="QQ171" s="73"/>
      <c r="QR171" s="73"/>
      <c r="QS171" s="73"/>
      <c r="QT171" s="73"/>
      <c r="QU171" s="73"/>
      <c r="QV171" s="73"/>
      <c r="QW171" s="73"/>
      <c r="QX171" s="73"/>
      <c r="QY171" s="73"/>
      <c r="QZ171" s="73"/>
      <c r="RA171" s="73"/>
      <c r="RB171" s="73"/>
      <c r="RC171" s="73"/>
      <c r="RD171" s="73"/>
      <c r="RE171" s="73"/>
      <c r="RF171" s="73"/>
      <c r="RG171" s="73"/>
      <c r="RH171" s="73"/>
      <c r="RI171" s="73"/>
      <c r="RJ171" s="73"/>
      <c r="RK171" s="73"/>
      <c r="RL171" s="73"/>
      <c r="RM171" s="73"/>
      <c r="RN171" s="73"/>
      <c r="RO171" s="73"/>
      <c r="RP171" s="73"/>
      <c r="RQ171" s="73"/>
      <c r="RR171" s="73"/>
      <c r="RS171" s="73"/>
      <c r="RT171" s="73"/>
      <c r="RU171" s="73"/>
      <c r="RV171" s="73"/>
      <c r="RW171" s="73"/>
      <c r="RX171" s="73"/>
      <c r="RY171" s="73"/>
      <c r="RZ171" s="73"/>
      <c r="SA171" s="73"/>
      <c r="SB171" s="73"/>
      <c r="SC171" s="73"/>
      <c r="SD171" s="73"/>
      <c r="SE171" s="73"/>
      <c r="SF171" s="73"/>
      <c r="SG171" s="73"/>
      <c r="SH171" s="73"/>
      <c r="SI171" s="73"/>
      <c r="SJ171" s="73"/>
      <c r="SK171" s="73"/>
      <c r="SL171" s="73"/>
      <c r="SM171" s="73"/>
      <c r="SN171" s="73"/>
      <c r="SO171" s="73"/>
      <c r="SP171" s="73"/>
      <c r="SQ171" s="73"/>
      <c r="SR171" s="73"/>
      <c r="SS171" s="73"/>
      <c r="ST171" s="73"/>
      <c r="SU171" s="73"/>
      <c r="SV171" s="73"/>
      <c r="SW171" s="73"/>
      <c r="SX171" s="73"/>
      <c r="SY171" s="73"/>
    </row>
    <row r="172" spans="1:519">
      <c r="A172" s="71" t="s">
        <v>256</v>
      </c>
      <c r="B172" s="72">
        <f t="shared" si="180"/>
        <v>0</v>
      </c>
      <c r="C172" s="72">
        <f t="shared" si="181"/>
        <v>0</v>
      </c>
      <c r="D172" s="72">
        <f t="shared" si="182"/>
        <v>0</v>
      </c>
      <c r="E172" s="72">
        <f t="shared" si="183"/>
        <v>0.50985820574999996</v>
      </c>
      <c r="F172" s="72">
        <f t="shared" si="184"/>
        <v>0.23620949999999999</v>
      </c>
      <c r="G172" s="72">
        <f t="shared" si="185"/>
        <v>0.13849750349999998</v>
      </c>
      <c r="H172" s="72">
        <f t="shared" si="186"/>
        <v>0</v>
      </c>
      <c r="I172" s="72">
        <f t="shared" si="187"/>
        <v>0</v>
      </c>
      <c r="J172" s="72">
        <f t="shared" si="188"/>
        <v>0</v>
      </c>
      <c r="K172" s="72">
        <f t="shared" si="189"/>
        <v>0.18503077500000001</v>
      </c>
      <c r="L172" s="72">
        <f t="shared" si="190"/>
        <v>0.32112681524999998</v>
      </c>
      <c r="M172" s="72">
        <f t="shared" si="191"/>
        <v>0</v>
      </c>
      <c r="N172" s="72">
        <f t="shared" si="192"/>
        <v>0</v>
      </c>
      <c r="O172" s="72">
        <f t="shared" si="193"/>
        <v>0</v>
      </c>
      <c r="P172" s="72">
        <f t="shared" si="194"/>
        <v>0</v>
      </c>
      <c r="Q172" s="72">
        <f t="shared" si="195"/>
        <v>0</v>
      </c>
      <c r="R172" s="72">
        <f t="shared" si="196"/>
        <v>0</v>
      </c>
      <c r="S172" s="72">
        <f t="shared" si="197"/>
        <v>0</v>
      </c>
      <c r="T172" s="72">
        <f t="shared" si="198"/>
        <v>0</v>
      </c>
      <c r="U172" s="72">
        <f t="shared" si="199"/>
        <v>0</v>
      </c>
      <c r="V172" s="72">
        <f t="shared" si="200"/>
        <v>0</v>
      </c>
      <c r="W172" s="72">
        <f t="shared" si="201"/>
        <v>0</v>
      </c>
      <c r="X172" s="72">
        <f t="shared" si="202"/>
        <v>7.773260962499999E-2</v>
      </c>
      <c r="Y172" s="72">
        <f t="shared" si="203"/>
        <v>0</v>
      </c>
      <c r="Z172" s="72">
        <f t="shared" si="204"/>
        <v>0</v>
      </c>
      <c r="AA172" s="72">
        <f t="shared" si="205"/>
        <v>0</v>
      </c>
      <c r="AB172" s="72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>
        <v>281.48298749999998</v>
      </c>
      <c r="BT172" s="73"/>
      <c r="BU172" s="73">
        <v>114.482871</v>
      </c>
      <c r="BV172" s="73"/>
      <c r="BW172" s="73"/>
      <c r="BX172" s="73"/>
      <c r="BY172" s="73">
        <v>113.89234725</v>
      </c>
      <c r="BZ172" s="73"/>
      <c r="CA172" s="73"/>
      <c r="CB172" s="73"/>
      <c r="CC172" s="73"/>
      <c r="CD172" s="73"/>
      <c r="CE172" s="73">
        <v>129.8364885</v>
      </c>
      <c r="CF172" s="73"/>
      <c r="CG172" s="73"/>
      <c r="CH172" s="73"/>
      <c r="CI172" s="73"/>
      <c r="CJ172" s="73"/>
      <c r="CK172" s="73">
        <v>106.3730115</v>
      </c>
      <c r="CL172" s="73"/>
      <c r="CM172" s="73"/>
      <c r="CN172" s="73"/>
      <c r="CO172" s="73"/>
      <c r="CP172" s="73">
        <v>138.49750349999999</v>
      </c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>
        <v>185.03077500000001</v>
      </c>
      <c r="EQ172" s="73"/>
      <c r="ER172" s="73"/>
      <c r="ES172" s="73"/>
      <c r="ET172" s="73"/>
      <c r="EU172" s="73"/>
      <c r="EV172" s="73"/>
      <c r="EW172" s="73"/>
      <c r="EX172" s="73"/>
      <c r="EY172" s="73">
        <v>104.64080850000001</v>
      </c>
      <c r="EZ172" s="73"/>
      <c r="FA172" s="73"/>
      <c r="FB172" s="73"/>
      <c r="FC172" s="73"/>
      <c r="FD172" s="73"/>
      <c r="FE172" s="73">
        <v>216.48600675</v>
      </c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J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X172" s="73"/>
      <c r="JY172" s="73"/>
      <c r="JZ172" s="73"/>
      <c r="KA172" s="73"/>
      <c r="KB172" s="73"/>
      <c r="KC172" s="73"/>
      <c r="KD172" s="73"/>
      <c r="KE172" s="73"/>
      <c r="KF172" s="73"/>
      <c r="KG172" s="73"/>
      <c r="KH172" s="73"/>
      <c r="KI172" s="73"/>
      <c r="KJ172" s="73"/>
      <c r="KK172" s="73"/>
      <c r="KL172" s="73"/>
      <c r="KM172" s="73"/>
      <c r="KN172" s="73">
        <v>77.732609624999995</v>
      </c>
      <c r="KO172" s="73"/>
      <c r="KP172" s="73"/>
      <c r="KQ172" s="73"/>
      <c r="KR172" s="73"/>
      <c r="KS172" s="73"/>
      <c r="KT172" s="73"/>
      <c r="KU172" s="73"/>
      <c r="KV172" s="73"/>
      <c r="KW172" s="73"/>
      <c r="KX172" s="73"/>
      <c r="KY172" s="73"/>
      <c r="KZ172" s="73"/>
      <c r="LA172" s="73"/>
      <c r="LB172" s="73"/>
      <c r="LC172" s="73"/>
      <c r="LD172" s="73"/>
      <c r="LE172" s="73"/>
      <c r="LF172" s="73"/>
      <c r="LG172" s="73"/>
      <c r="LH172" s="73"/>
      <c r="LI172" s="73"/>
      <c r="LJ172" s="73"/>
      <c r="LK172" s="73"/>
      <c r="LL172" s="73"/>
      <c r="LM172" s="73"/>
      <c r="LN172" s="73"/>
      <c r="LO172" s="73"/>
      <c r="LP172" s="73"/>
      <c r="LQ172" s="73"/>
      <c r="LR172" s="73"/>
      <c r="LS172" s="73"/>
      <c r="LT172" s="73"/>
      <c r="LU172" s="73"/>
      <c r="LV172" s="73"/>
      <c r="LW172" s="73"/>
      <c r="LX172" s="73"/>
      <c r="LY172" s="73"/>
      <c r="LZ172" s="73"/>
      <c r="MA172" s="73"/>
      <c r="MB172" s="73"/>
      <c r="MC172" s="73"/>
      <c r="MD172" s="73"/>
      <c r="ME172" s="73"/>
      <c r="MF172" s="73"/>
      <c r="MG172" s="73"/>
      <c r="MH172" s="73"/>
      <c r="MI172" s="73"/>
      <c r="MJ172" s="73"/>
      <c r="MK172" s="73"/>
      <c r="ML172" s="73"/>
      <c r="MM172" s="73"/>
      <c r="MN172" s="73"/>
      <c r="MO172" s="73"/>
      <c r="MP172" s="73"/>
      <c r="MQ172" s="73"/>
      <c r="MR172" s="73"/>
      <c r="MS172" s="73"/>
      <c r="MT172" s="73"/>
      <c r="MU172" s="73"/>
      <c r="MV172" s="73"/>
      <c r="MW172" s="73"/>
      <c r="MX172" s="73"/>
      <c r="MY172" s="73"/>
      <c r="MZ172" s="73"/>
      <c r="NA172" s="73"/>
      <c r="NB172" s="73"/>
      <c r="NC172" s="73"/>
      <c r="ND172" s="73"/>
      <c r="NE172" s="73"/>
      <c r="NF172" s="73"/>
      <c r="NG172" s="73"/>
      <c r="NH172" s="73"/>
      <c r="NI172" s="73"/>
      <c r="NJ172" s="73"/>
      <c r="NK172" s="73"/>
      <c r="NL172" s="73"/>
      <c r="NM172" s="73"/>
      <c r="NN172" s="73"/>
      <c r="NO172" s="73"/>
      <c r="NP172" s="73"/>
      <c r="NQ172" s="73"/>
      <c r="NR172" s="73"/>
      <c r="NS172" s="73"/>
      <c r="NT172" s="73"/>
      <c r="NU172" s="73"/>
      <c r="NV172" s="73"/>
      <c r="NW172" s="73"/>
      <c r="NX172" s="73"/>
      <c r="NY172" s="73"/>
      <c r="NZ172" s="73"/>
      <c r="OA172" s="73"/>
      <c r="OB172" s="73"/>
      <c r="OC172" s="73"/>
      <c r="OD172" s="73"/>
      <c r="OE172" s="73"/>
      <c r="OF172" s="73"/>
      <c r="OG172" s="73"/>
      <c r="OH172" s="73"/>
      <c r="OI172" s="73"/>
      <c r="OJ172" s="73"/>
      <c r="OK172" s="73"/>
      <c r="OL172" s="73"/>
      <c r="OM172" s="73"/>
      <c r="ON172" s="73"/>
      <c r="OO172" s="73"/>
      <c r="OP172" s="73"/>
      <c r="OQ172" s="73"/>
      <c r="OR172" s="73"/>
      <c r="OS172" s="73"/>
      <c r="OT172" s="73"/>
      <c r="OU172" s="73"/>
      <c r="OV172" s="73"/>
      <c r="OW172" s="73"/>
      <c r="OX172" s="73"/>
      <c r="OY172" s="73"/>
      <c r="OZ172" s="73"/>
      <c r="PA172" s="73"/>
      <c r="PB172" s="73"/>
      <c r="PC172" s="73"/>
      <c r="PD172" s="73"/>
      <c r="PE172" s="73"/>
      <c r="PF172" s="73"/>
      <c r="PG172" s="73"/>
      <c r="PH172" s="73"/>
      <c r="PI172" s="73"/>
      <c r="PJ172" s="73"/>
      <c r="PK172" s="73"/>
      <c r="PL172" s="73"/>
      <c r="PM172" s="73"/>
      <c r="PN172" s="73"/>
      <c r="PO172" s="73"/>
      <c r="PP172" s="73"/>
      <c r="PQ172" s="73"/>
      <c r="PR172" s="73"/>
      <c r="PS172" s="73"/>
      <c r="PT172" s="73"/>
      <c r="PU172" s="73"/>
      <c r="PV172" s="73"/>
      <c r="PW172" s="73"/>
      <c r="PX172" s="73"/>
      <c r="PY172" s="73"/>
      <c r="PZ172" s="73"/>
      <c r="QA172" s="73"/>
      <c r="QB172" s="73"/>
      <c r="QC172" s="73"/>
      <c r="QD172" s="73"/>
      <c r="QE172" s="73"/>
      <c r="QF172" s="73"/>
      <c r="QG172" s="73"/>
      <c r="QH172" s="73"/>
      <c r="QI172" s="73"/>
      <c r="QJ172" s="73"/>
      <c r="QK172" s="73"/>
      <c r="QL172" s="73"/>
      <c r="QM172" s="73"/>
      <c r="QN172" s="73"/>
      <c r="QO172" s="73"/>
      <c r="QP172" s="73"/>
      <c r="QQ172" s="73"/>
      <c r="QR172" s="73"/>
      <c r="QS172" s="73"/>
      <c r="QT172" s="73"/>
      <c r="QU172" s="73"/>
      <c r="QV172" s="73"/>
      <c r="QW172" s="73"/>
      <c r="QX172" s="73"/>
      <c r="QY172" s="73"/>
      <c r="QZ172" s="73"/>
      <c r="RA172" s="73"/>
      <c r="RB172" s="73"/>
      <c r="RC172" s="73"/>
      <c r="RD172" s="73"/>
      <c r="RE172" s="73"/>
      <c r="RF172" s="73"/>
      <c r="RG172" s="73"/>
      <c r="RH172" s="73"/>
      <c r="RI172" s="73"/>
      <c r="RJ172" s="73"/>
      <c r="RK172" s="73"/>
      <c r="RL172" s="73"/>
      <c r="RM172" s="73"/>
      <c r="RN172" s="73"/>
      <c r="RO172" s="73"/>
      <c r="RP172" s="73"/>
      <c r="RQ172" s="73"/>
      <c r="RR172" s="73"/>
      <c r="RS172" s="73"/>
      <c r="RT172" s="73"/>
      <c r="RU172" s="73"/>
      <c r="RV172" s="73"/>
      <c r="RW172" s="73"/>
      <c r="RX172" s="73"/>
      <c r="RY172" s="73"/>
      <c r="RZ172" s="73"/>
      <c r="SA172" s="73"/>
      <c r="SB172" s="73"/>
      <c r="SC172" s="73"/>
      <c r="SD172" s="73"/>
      <c r="SE172" s="73"/>
      <c r="SF172" s="73"/>
      <c r="SG172" s="73"/>
      <c r="SH172" s="73"/>
      <c r="SI172" s="73"/>
      <c r="SJ172" s="73"/>
      <c r="SK172" s="73"/>
      <c r="SL172" s="73"/>
      <c r="SM172" s="73"/>
      <c r="SN172" s="73"/>
      <c r="SO172" s="73"/>
      <c r="SP172" s="73"/>
      <c r="SQ172" s="73"/>
      <c r="SR172" s="73"/>
      <c r="SS172" s="73"/>
      <c r="ST172" s="73"/>
      <c r="SU172" s="73"/>
      <c r="SV172" s="73"/>
      <c r="SW172" s="73"/>
      <c r="SX172" s="73"/>
      <c r="SY172" s="73"/>
    </row>
    <row r="173" spans="1:519">
      <c r="A173" s="71" t="s">
        <v>257</v>
      </c>
      <c r="B173" s="72">
        <f t="shared" si="180"/>
        <v>0</v>
      </c>
      <c r="C173" s="72">
        <f t="shared" si="181"/>
        <v>0</v>
      </c>
      <c r="D173" s="72">
        <f t="shared" si="182"/>
        <v>0</v>
      </c>
      <c r="E173" s="72">
        <f t="shared" si="183"/>
        <v>0</v>
      </c>
      <c r="F173" s="72">
        <f t="shared" si="184"/>
        <v>0</v>
      </c>
      <c r="G173" s="72">
        <f t="shared" si="185"/>
        <v>0</v>
      </c>
      <c r="H173" s="72">
        <f t="shared" si="186"/>
        <v>0</v>
      </c>
      <c r="I173" s="72">
        <f t="shared" si="187"/>
        <v>0</v>
      </c>
      <c r="J173" s="72">
        <f t="shared" si="188"/>
        <v>0</v>
      </c>
      <c r="K173" s="72">
        <f t="shared" si="189"/>
        <v>0</v>
      </c>
      <c r="L173" s="72">
        <f t="shared" si="190"/>
        <v>0</v>
      </c>
      <c r="M173" s="72">
        <f t="shared" si="191"/>
        <v>0</v>
      </c>
      <c r="N173" s="72">
        <f t="shared" si="192"/>
        <v>0</v>
      </c>
      <c r="O173" s="72">
        <f t="shared" si="193"/>
        <v>0</v>
      </c>
      <c r="P173" s="72">
        <f t="shared" si="194"/>
        <v>0</v>
      </c>
      <c r="Q173" s="72">
        <f t="shared" si="195"/>
        <v>0</v>
      </c>
      <c r="R173" s="72">
        <f t="shared" si="196"/>
        <v>0</v>
      </c>
      <c r="S173" s="72">
        <f t="shared" si="197"/>
        <v>0</v>
      </c>
      <c r="T173" s="72">
        <f t="shared" si="198"/>
        <v>0</v>
      </c>
      <c r="U173" s="72">
        <f t="shared" si="199"/>
        <v>0</v>
      </c>
      <c r="V173" s="72">
        <f t="shared" si="200"/>
        <v>0</v>
      </c>
      <c r="W173" s="72">
        <f t="shared" si="201"/>
        <v>0</v>
      </c>
      <c r="X173" s="72">
        <f t="shared" si="202"/>
        <v>0</v>
      </c>
      <c r="Y173" s="72">
        <f t="shared" si="203"/>
        <v>0</v>
      </c>
      <c r="Z173" s="72">
        <f t="shared" si="204"/>
        <v>0</v>
      </c>
      <c r="AA173" s="72">
        <f t="shared" si="205"/>
        <v>0</v>
      </c>
      <c r="AB173" s="72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  <c r="JD173" s="73"/>
      <c r="JE173" s="73"/>
      <c r="JF173" s="73"/>
      <c r="JG173" s="73"/>
      <c r="JH173" s="73"/>
      <c r="JI173" s="73"/>
      <c r="JJ173" s="73"/>
      <c r="JK173" s="73"/>
      <c r="JL173" s="73"/>
      <c r="JM173" s="73"/>
      <c r="JN173" s="73"/>
      <c r="JO173" s="73"/>
      <c r="JP173" s="73"/>
      <c r="JQ173" s="73"/>
      <c r="JR173" s="73"/>
      <c r="JS173" s="73"/>
      <c r="JT173" s="73"/>
      <c r="JU173" s="73"/>
      <c r="JV173" s="73"/>
      <c r="JW173" s="73"/>
      <c r="JX173" s="73"/>
      <c r="JY173" s="73"/>
      <c r="JZ173" s="73"/>
      <c r="KA173" s="73"/>
      <c r="KB173" s="73"/>
      <c r="KC173" s="73"/>
      <c r="KD173" s="73"/>
      <c r="KE173" s="73"/>
      <c r="KF173" s="73"/>
      <c r="KG173" s="73"/>
      <c r="KH173" s="73"/>
      <c r="KI173" s="73"/>
      <c r="KJ173" s="73"/>
      <c r="KK173" s="73"/>
      <c r="KL173" s="73"/>
      <c r="KM173" s="73"/>
      <c r="KN173" s="73"/>
      <c r="KO173" s="73"/>
      <c r="KP173" s="73"/>
      <c r="KQ173" s="73"/>
      <c r="KR173" s="73"/>
      <c r="KS173" s="73"/>
      <c r="KT173" s="73"/>
      <c r="KU173" s="73"/>
      <c r="KV173" s="73"/>
      <c r="KW173" s="73"/>
      <c r="KX173" s="73"/>
      <c r="KY173" s="73"/>
      <c r="KZ173" s="73"/>
      <c r="LA173" s="73"/>
      <c r="LB173" s="73"/>
      <c r="LC173" s="73"/>
      <c r="LD173" s="73"/>
      <c r="LE173" s="73"/>
      <c r="LF173" s="73"/>
      <c r="LG173" s="73"/>
      <c r="LH173" s="73"/>
      <c r="LI173" s="73"/>
      <c r="LJ173" s="73"/>
      <c r="LK173" s="73"/>
      <c r="LL173" s="73"/>
      <c r="LM173" s="73"/>
      <c r="LN173" s="73"/>
      <c r="LO173" s="73"/>
      <c r="LP173" s="73"/>
      <c r="LQ173" s="73"/>
      <c r="LR173" s="73"/>
      <c r="LS173" s="73"/>
      <c r="LT173" s="73"/>
      <c r="LU173" s="73"/>
      <c r="LV173" s="73"/>
      <c r="LW173" s="73"/>
      <c r="LX173" s="73"/>
      <c r="LY173" s="73"/>
      <c r="LZ173" s="73"/>
      <c r="MA173" s="73"/>
      <c r="MB173" s="73"/>
      <c r="MC173" s="73"/>
      <c r="MD173" s="73"/>
      <c r="ME173" s="73"/>
      <c r="MF173" s="73"/>
      <c r="MG173" s="73"/>
      <c r="MH173" s="73"/>
      <c r="MI173" s="73"/>
      <c r="MJ173" s="73"/>
      <c r="MK173" s="73"/>
      <c r="ML173" s="73"/>
      <c r="MM173" s="73"/>
      <c r="MN173" s="73"/>
      <c r="MO173" s="73"/>
      <c r="MP173" s="73"/>
      <c r="MQ173" s="73"/>
      <c r="MR173" s="73"/>
      <c r="MS173" s="73"/>
      <c r="MT173" s="73"/>
      <c r="MU173" s="73"/>
      <c r="MV173" s="73"/>
      <c r="MW173" s="73"/>
      <c r="MX173" s="73"/>
      <c r="MY173" s="73"/>
      <c r="MZ173" s="73"/>
      <c r="NA173" s="73"/>
      <c r="NB173" s="73"/>
      <c r="NC173" s="73"/>
      <c r="ND173" s="73"/>
      <c r="NE173" s="73"/>
      <c r="NF173" s="73"/>
      <c r="NG173" s="73"/>
      <c r="NH173" s="73"/>
      <c r="NI173" s="73"/>
      <c r="NJ173" s="73"/>
      <c r="NK173" s="73"/>
      <c r="NL173" s="73"/>
      <c r="NM173" s="73"/>
      <c r="NN173" s="73"/>
      <c r="NO173" s="73"/>
      <c r="NP173" s="73"/>
      <c r="NQ173" s="73"/>
      <c r="NR173" s="73"/>
      <c r="NS173" s="73"/>
      <c r="NT173" s="73"/>
      <c r="NU173" s="73"/>
      <c r="NV173" s="73"/>
      <c r="NW173" s="73"/>
      <c r="NX173" s="73"/>
      <c r="NY173" s="73"/>
      <c r="NZ173" s="73"/>
      <c r="OA173" s="73"/>
      <c r="OB173" s="73"/>
      <c r="OC173" s="73"/>
      <c r="OD173" s="73"/>
      <c r="OE173" s="73"/>
      <c r="OF173" s="73"/>
      <c r="OG173" s="73"/>
      <c r="OH173" s="73"/>
      <c r="OI173" s="73"/>
      <c r="OJ173" s="73"/>
      <c r="OK173" s="73"/>
      <c r="OL173" s="73"/>
      <c r="OM173" s="73"/>
      <c r="ON173" s="73"/>
      <c r="OO173" s="73"/>
      <c r="OP173" s="73"/>
      <c r="OQ173" s="73"/>
      <c r="OR173" s="73"/>
      <c r="OS173" s="73"/>
      <c r="OT173" s="73"/>
      <c r="OU173" s="73"/>
      <c r="OV173" s="73"/>
      <c r="OW173" s="73"/>
      <c r="OX173" s="73"/>
      <c r="OY173" s="73"/>
      <c r="OZ173" s="73"/>
      <c r="PA173" s="73"/>
      <c r="PB173" s="73"/>
      <c r="PC173" s="73"/>
      <c r="PD173" s="73"/>
      <c r="PE173" s="73"/>
      <c r="PF173" s="73"/>
      <c r="PG173" s="73"/>
      <c r="PH173" s="73"/>
      <c r="PI173" s="73"/>
      <c r="PJ173" s="73"/>
      <c r="PK173" s="73"/>
      <c r="PL173" s="73"/>
      <c r="PM173" s="73"/>
      <c r="PN173" s="73"/>
      <c r="PO173" s="73"/>
      <c r="PP173" s="73"/>
      <c r="PQ173" s="73"/>
      <c r="PR173" s="73"/>
      <c r="PS173" s="73"/>
      <c r="PT173" s="73"/>
      <c r="PU173" s="73"/>
      <c r="PV173" s="73"/>
      <c r="PW173" s="73"/>
      <c r="PX173" s="73"/>
      <c r="PY173" s="73"/>
      <c r="PZ173" s="73"/>
      <c r="QA173" s="73"/>
      <c r="QB173" s="73"/>
      <c r="QC173" s="73"/>
      <c r="QD173" s="73"/>
      <c r="QE173" s="73"/>
      <c r="QF173" s="73"/>
      <c r="QG173" s="73"/>
      <c r="QH173" s="73"/>
      <c r="QI173" s="73"/>
      <c r="QJ173" s="73"/>
      <c r="QK173" s="73"/>
      <c r="QL173" s="73"/>
      <c r="QM173" s="73"/>
      <c r="QN173" s="73"/>
      <c r="QO173" s="73"/>
      <c r="QP173" s="73"/>
      <c r="QQ173" s="73"/>
      <c r="QR173" s="73"/>
      <c r="QS173" s="73"/>
      <c r="QT173" s="73"/>
      <c r="QU173" s="73"/>
      <c r="QV173" s="73"/>
      <c r="QW173" s="73"/>
      <c r="QX173" s="73"/>
      <c r="QY173" s="73"/>
      <c r="QZ173" s="73"/>
      <c r="RA173" s="73"/>
      <c r="RB173" s="73"/>
      <c r="RC173" s="73"/>
      <c r="RD173" s="73"/>
      <c r="RE173" s="73"/>
      <c r="RF173" s="73"/>
      <c r="RG173" s="73"/>
      <c r="RH173" s="73"/>
      <c r="RI173" s="73"/>
      <c r="RJ173" s="73"/>
      <c r="RK173" s="73"/>
      <c r="RL173" s="73"/>
      <c r="RM173" s="73"/>
      <c r="RN173" s="73"/>
      <c r="RO173" s="73"/>
      <c r="RP173" s="73"/>
      <c r="RQ173" s="73"/>
      <c r="RR173" s="73"/>
      <c r="RS173" s="73"/>
      <c r="RT173" s="73"/>
      <c r="RU173" s="73"/>
      <c r="RV173" s="73"/>
      <c r="RW173" s="73"/>
      <c r="RX173" s="73"/>
      <c r="RY173" s="73"/>
      <c r="RZ173" s="73"/>
      <c r="SA173" s="73"/>
      <c r="SB173" s="73"/>
      <c r="SC173" s="73"/>
      <c r="SD173" s="73"/>
      <c r="SE173" s="73"/>
      <c r="SF173" s="73"/>
      <c r="SG173" s="73"/>
      <c r="SH173" s="73"/>
      <c r="SI173" s="73"/>
      <c r="SJ173" s="73"/>
      <c r="SK173" s="73"/>
      <c r="SL173" s="73"/>
      <c r="SM173" s="73"/>
      <c r="SN173" s="73"/>
      <c r="SO173" s="73"/>
      <c r="SP173" s="73"/>
      <c r="SQ173" s="73"/>
      <c r="SR173" s="73"/>
      <c r="SS173" s="73"/>
      <c r="ST173" s="73"/>
      <c r="SU173" s="73"/>
      <c r="SV173" s="73"/>
      <c r="SW173" s="73"/>
      <c r="SX173" s="73"/>
      <c r="SY173" s="73"/>
    </row>
    <row r="174" spans="1:519">
      <c r="A174" s="71" t="s">
        <v>258</v>
      </c>
      <c r="B174" s="72">
        <f t="shared" si="180"/>
        <v>0</v>
      </c>
      <c r="C174" s="72">
        <f t="shared" si="181"/>
        <v>0</v>
      </c>
      <c r="D174" s="72">
        <f t="shared" si="182"/>
        <v>0</v>
      </c>
      <c r="E174" s="72">
        <f t="shared" si="183"/>
        <v>0</v>
      </c>
      <c r="F174" s="72">
        <f t="shared" si="184"/>
        <v>0</v>
      </c>
      <c r="G174" s="72">
        <f t="shared" si="185"/>
        <v>0</v>
      </c>
      <c r="H174" s="72">
        <f t="shared" si="186"/>
        <v>0</v>
      </c>
      <c r="I174" s="72">
        <f t="shared" si="187"/>
        <v>0</v>
      </c>
      <c r="J174" s="72">
        <f t="shared" si="188"/>
        <v>0</v>
      </c>
      <c r="K174" s="72">
        <f t="shared" si="189"/>
        <v>0</v>
      </c>
      <c r="L174" s="72">
        <f t="shared" si="190"/>
        <v>0</v>
      </c>
      <c r="M174" s="72">
        <f t="shared" si="191"/>
        <v>0</v>
      </c>
      <c r="N174" s="72">
        <f t="shared" si="192"/>
        <v>0</v>
      </c>
      <c r="O174" s="72">
        <f t="shared" si="193"/>
        <v>0</v>
      </c>
      <c r="P174" s="72">
        <f t="shared" si="194"/>
        <v>0</v>
      </c>
      <c r="Q174" s="72">
        <f t="shared" si="195"/>
        <v>0</v>
      </c>
      <c r="R174" s="72">
        <f t="shared" si="196"/>
        <v>0</v>
      </c>
      <c r="S174" s="72">
        <f t="shared" si="197"/>
        <v>0</v>
      </c>
      <c r="T174" s="72">
        <f t="shared" si="198"/>
        <v>0</v>
      </c>
      <c r="U174" s="72">
        <f t="shared" si="199"/>
        <v>0</v>
      </c>
      <c r="V174" s="72">
        <f t="shared" si="200"/>
        <v>0</v>
      </c>
      <c r="W174" s="72">
        <f t="shared" si="201"/>
        <v>0</v>
      </c>
      <c r="X174" s="72">
        <f t="shared" si="202"/>
        <v>0</v>
      </c>
      <c r="Y174" s="72">
        <f t="shared" si="203"/>
        <v>0</v>
      </c>
      <c r="Z174" s="72">
        <f t="shared" si="204"/>
        <v>0</v>
      </c>
      <c r="AA174" s="72">
        <f t="shared" si="205"/>
        <v>0</v>
      </c>
      <c r="AB174" s="72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  <c r="JD174" s="73"/>
      <c r="JE174" s="73"/>
      <c r="JF174" s="73"/>
      <c r="JG174" s="73"/>
      <c r="JH174" s="73"/>
      <c r="JI174" s="73"/>
      <c r="JJ174" s="73"/>
      <c r="JK174" s="73"/>
      <c r="JL174" s="73"/>
      <c r="JM174" s="73"/>
      <c r="JN174" s="73"/>
      <c r="JO174" s="73"/>
      <c r="JP174" s="73"/>
      <c r="JQ174" s="73"/>
      <c r="JR174" s="73"/>
      <c r="JS174" s="73"/>
      <c r="JT174" s="73"/>
      <c r="JU174" s="73"/>
      <c r="JV174" s="73"/>
      <c r="JW174" s="73"/>
      <c r="JX174" s="73"/>
      <c r="JY174" s="73"/>
      <c r="JZ174" s="73"/>
      <c r="KA174" s="73"/>
      <c r="KB174" s="73"/>
      <c r="KC174" s="73"/>
      <c r="KD174" s="73"/>
      <c r="KE174" s="73"/>
      <c r="KF174" s="73"/>
      <c r="KG174" s="73"/>
      <c r="KH174" s="73"/>
      <c r="KI174" s="73"/>
      <c r="KJ174" s="73"/>
      <c r="KK174" s="73"/>
      <c r="KL174" s="73"/>
      <c r="KM174" s="73"/>
      <c r="KN174" s="73"/>
      <c r="KO174" s="73"/>
      <c r="KP174" s="73"/>
      <c r="KQ174" s="73"/>
      <c r="KR174" s="73"/>
      <c r="KS174" s="73"/>
      <c r="KT174" s="73"/>
      <c r="KU174" s="73"/>
      <c r="KV174" s="73"/>
      <c r="KW174" s="73"/>
      <c r="KX174" s="73"/>
      <c r="KY174" s="73"/>
      <c r="KZ174" s="73"/>
      <c r="LA174" s="73"/>
      <c r="LB174" s="73"/>
      <c r="LC174" s="73"/>
      <c r="LD174" s="73"/>
      <c r="LE174" s="73"/>
      <c r="LF174" s="73"/>
      <c r="LG174" s="73"/>
      <c r="LH174" s="73"/>
      <c r="LI174" s="73"/>
      <c r="LJ174" s="73"/>
      <c r="LK174" s="73"/>
      <c r="LL174" s="73"/>
      <c r="LM174" s="73"/>
      <c r="LN174" s="73"/>
      <c r="LO174" s="73"/>
      <c r="LP174" s="73"/>
      <c r="LQ174" s="73"/>
      <c r="LR174" s="73"/>
      <c r="LS174" s="73"/>
      <c r="LT174" s="73"/>
      <c r="LU174" s="73"/>
      <c r="LV174" s="73"/>
      <c r="LW174" s="73"/>
      <c r="LX174" s="73"/>
      <c r="LY174" s="73"/>
      <c r="LZ174" s="73"/>
      <c r="MA174" s="73"/>
      <c r="MB174" s="73"/>
      <c r="MC174" s="73"/>
      <c r="MD174" s="73"/>
      <c r="ME174" s="73"/>
      <c r="MF174" s="73"/>
      <c r="MG174" s="73"/>
      <c r="MH174" s="73"/>
      <c r="MI174" s="73"/>
      <c r="MJ174" s="73"/>
      <c r="MK174" s="73"/>
      <c r="ML174" s="73"/>
      <c r="MM174" s="73"/>
      <c r="MN174" s="73"/>
      <c r="MO174" s="73"/>
      <c r="MP174" s="73"/>
      <c r="MQ174" s="73"/>
      <c r="MR174" s="73"/>
      <c r="MS174" s="73"/>
      <c r="MT174" s="73"/>
      <c r="MU174" s="73"/>
      <c r="MV174" s="73"/>
      <c r="MW174" s="73"/>
      <c r="MX174" s="73"/>
      <c r="MY174" s="73"/>
      <c r="MZ174" s="73"/>
      <c r="NA174" s="73"/>
      <c r="NB174" s="73"/>
      <c r="NC174" s="73"/>
      <c r="ND174" s="73"/>
      <c r="NE174" s="73"/>
      <c r="NF174" s="73"/>
      <c r="NG174" s="73"/>
      <c r="NH174" s="73"/>
      <c r="NI174" s="73"/>
      <c r="NJ174" s="73"/>
      <c r="NK174" s="73"/>
      <c r="NL174" s="73"/>
      <c r="NM174" s="73"/>
      <c r="NN174" s="73"/>
      <c r="NO174" s="73"/>
      <c r="NP174" s="73"/>
      <c r="NQ174" s="73"/>
      <c r="NR174" s="73"/>
      <c r="NS174" s="73"/>
      <c r="NT174" s="73"/>
      <c r="NU174" s="73"/>
      <c r="NV174" s="73"/>
      <c r="NW174" s="73"/>
      <c r="NX174" s="73"/>
      <c r="NY174" s="73"/>
      <c r="NZ174" s="73"/>
      <c r="OA174" s="73"/>
      <c r="OB174" s="73"/>
      <c r="OC174" s="73"/>
      <c r="OD174" s="73"/>
      <c r="OE174" s="73"/>
      <c r="OF174" s="73"/>
      <c r="OG174" s="73"/>
      <c r="OH174" s="73"/>
      <c r="OI174" s="73"/>
      <c r="OJ174" s="73"/>
      <c r="OK174" s="73"/>
      <c r="OL174" s="73"/>
      <c r="OM174" s="73"/>
      <c r="ON174" s="73"/>
      <c r="OO174" s="73"/>
      <c r="OP174" s="73"/>
      <c r="OQ174" s="73"/>
      <c r="OR174" s="73"/>
      <c r="OS174" s="73"/>
      <c r="OT174" s="73"/>
      <c r="OU174" s="73"/>
      <c r="OV174" s="73"/>
      <c r="OW174" s="73"/>
      <c r="OX174" s="73"/>
      <c r="OY174" s="73"/>
      <c r="OZ174" s="73"/>
      <c r="PA174" s="73"/>
      <c r="PB174" s="73"/>
      <c r="PC174" s="73"/>
      <c r="PD174" s="73"/>
      <c r="PE174" s="73"/>
      <c r="PF174" s="73"/>
      <c r="PG174" s="73"/>
      <c r="PH174" s="73"/>
      <c r="PI174" s="73"/>
      <c r="PJ174" s="73"/>
      <c r="PK174" s="73"/>
      <c r="PL174" s="73"/>
      <c r="PM174" s="73"/>
      <c r="PN174" s="73"/>
      <c r="PO174" s="73"/>
      <c r="PP174" s="73"/>
      <c r="PQ174" s="73"/>
      <c r="PR174" s="73"/>
      <c r="PS174" s="73"/>
      <c r="PT174" s="73"/>
      <c r="PU174" s="73"/>
      <c r="PV174" s="73"/>
      <c r="PW174" s="73"/>
      <c r="PX174" s="73"/>
      <c r="PY174" s="73"/>
      <c r="PZ174" s="73"/>
      <c r="QA174" s="73"/>
      <c r="QB174" s="73"/>
      <c r="QC174" s="73"/>
      <c r="QD174" s="73"/>
      <c r="QE174" s="73"/>
      <c r="QF174" s="73"/>
      <c r="QG174" s="73"/>
      <c r="QH174" s="73"/>
      <c r="QI174" s="73"/>
      <c r="QJ174" s="73"/>
      <c r="QK174" s="73"/>
      <c r="QL174" s="73"/>
      <c r="QM174" s="73"/>
      <c r="QN174" s="73"/>
      <c r="QO174" s="73"/>
      <c r="QP174" s="73"/>
      <c r="QQ174" s="73"/>
      <c r="QR174" s="73"/>
      <c r="QS174" s="73"/>
      <c r="QT174" s="73"/>
      <c r="QU174" s="73"/>
      <c r="QV174" s="73"/>
      <c r="QW174" s="73"/>
      <c r="QX174" s="73"/>
      <c r="QY174" s="73"/>
      <c r="QZ174" s="73"/>
      <c r="RA174" s="73"/>
      <c r="RB174" s="73"/>
      <c r="RC174" s="73"/>
      <c r="RD174" s="73"/>
      <c r="RE174" s="73"/>
      <c r="RF174" s="73"/>
      <c r="RG174" s="73"/>
      <c r="RH174" s="73"/>
      <c r="RI174" s="73"/>
      <c r="RJ174" s="73"/>
      <c r="RK174" s="73"/>
      <c r="RL174" s="73"/>
      <c r="RM174" s="73"/>
      <c r="RN174" s="73"/>
      <c r="RO174" s="73"/>
      <c r="RP174" s="73"/>
      <c r="RQ174" s="73"/>
      <c r="RR174" s="73"/>
      <c r="RS174" s="73"/>
      <c r="RT174" s="73"/>
      <c r="RU174" s="73"/>
      <c r="RV174" s="73"/>
      <c r="RW174" s="73"/>
      <c r="RX174" s="73"/>
      <c r="RY174" s="73"/>
      <c r="RZ174" s="73"/>
      <c r="SA174" s="73"/>
      <c r="SB174" s="73"/>
      <c r="SC174" s="73"/>
      <c r="SD174" s="73"/>
      <c r="SE174" s="73"/>
      <c r="SF174" s="73"/>
      <c r="SG174" s="73"/>
      <c r="SH174" s="73"/>
      <c r="SI174" s="73"/>
      <c r="SJ174" s="73"/>
      <c r="SK174" s="73"/>
      <c r="SL174" s="73"/>
      <c r="SM174" s="73"/>
      <c r="SN174" s="73"/>
      <c r="SO174" s="73"/>
      <c r="SP174" s="73"/>
      <c r="SQ174" s="73"/>
      <c r="SR174" s="73"/>
      <c r="SS174" s="73"/>
      <c r="ST174" s="73"/>
      <c r="SU174" s="73"/>
      <c r="SV174" s="73"/>
      <c r="SW174" s="73"/>
      <c r="SX174" s="73"/>
      <c r="SY174" s="73"/>
    </row>
    <row r="175" spans="1:519">
      <c r="A175" s="71" t="s">
        <v>259</v>
      </c>
      <c r="B175" s="72">
        <f t="shared" si="180"/>
        <v>0</v>
      </c>
      <c r="C175" s="72">
        <f t="shared" si="181"/>
        <v>0</v>
      </c>
      <c r="D175" s="72">
        <f t="shared" si="182"/>
        <v>0</v>
      </c>
      <c r="E175" s="72">
        <f t="shared" si="183"/>
        <v>0</v>
      </c>
      <c r="F175" s="72">
        <f t="shared" si="184"/>
        <v>0</v>
      </c>
      <c r="G175" s="72">
        <f t="shared" si="185"/>
        <v>0</v>
      </c>
      <c r="H175" s="72">
        <f t="shared" si="186"/>
        <v>0</v>
      </c>
      <c r="I175" s="72">
        <f t="shared" si="187"/>
        <v>0</v>
      </c>
      <c r="J175" s="72">
        <f t="shared" si="188"/>
        <v>0</v>
      </c>
      <c r="K175" s="72">
        <f t="shared" si="189"/>
        <v>0</v>
      </c>
      <c r="L175" s="72">
        <f t="shared" si="190"/>
        <v>0</v>
      </c>
      <c r="M175" s="72">
        <f t="shared" si="191"/>
        <v>0</v>
      </c>
      <c r="N175" s="72">
        <f t="shared" si="192"/>
        <v>0</v>
      </c>
      <c r="O175" s="72">
        <f t="shared" si="193"/>
        <v>0</v>
      </c>
      <c r="P175" s="72">
        <f t="shared" si="194"/>
        <v>0</v>
      </c>
      <c r="Q175" s="72">
        <f t="shared" si="195"/>
        <v>0.91326466350000002</v>
      </c>
      <c r="R175" s="72">
        <f t="shared" si="196"/>
        <v>0</v>
      </c>
      <c r="S175" s="72">
        <f t="shared" si="197"/>
        <v>0</v>
      </c>
      <c r="T175" s="72">
        <f t="shared" si="198"/>
        <v>0</v>
      </c>
      <c r="U175" s="72">
        <f t="shared" si="199"/>
        <v>0</v>
      </c>
      <c r="V175" s="72">
        <f t="shared" si="200"/>
        <v>0</v>
      </c>
      <c r="W175" s="72">
        <f t="shared" si="201"/>
        <v>0</v>
      </c>
      <c r="X175" s="72">
        <f t="shared" si="202"/>
        <v>0</v>
      </c>
      <c r="Y175" s="72">
        <f t="shared" si="203"/>
        <v>0</v>
      </c>
      <c r="Z175" s="72">
        <f t="shared" si="204"/>
        <v>0</v>
      </c>
      <c r="AA175" s="72">
        <f t="shared" si="205"/>
        <v>0</v>
      </c>
      <c r="AB175" s="72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>
        <v>913.26466349999998</v>
      </c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  <c r="JD175" s="73"/>
      <c r="JE175" s="73"/>
      <c r="JF175" s="73"/>
      <c r="JG175" s="73"/>
      <c r="JH175" s="73"/>
      <c r="JI175" s="73"/>
      <c r="JJ175" s="73"/>
      <c r="JK175" s="73"/>
      <c r="JL175" s="73"/>
      <c r="JM175" s="73"/>
      <c r="JN175" s="73"/>
      <c r="JO175" s="73"/>
      <c r="JP175" s="73"/>
      <c r="JQ175" s="73"/>
      <c r="JR175" s="73"/>
      <c r="JS175" s="73"/>
      <c r="JT175" s="73"/>
      <c r="JU175" s="73"/>
      <c r="JV175" s="73"/>
      <c r="JW175" s="73"/>
      <c r="JX175" s="73"/>
      <c r="JY175" s="73"/>
      <c r="JZ175" s="73"/>
      <c r="KA175" s="73"/>
      <c r="KB175" s="73"/>
      <c r="KC175" s="73"/>
      <c r="KD175" s="73"/>
      <c r="KE175" s="73"/>
      <c r="KF175" s="73"/>
      <c r="KG175" s="73"/>
      <c r="KH175" s="73"/>
      <c r="KI175" s="73"/>
      <c r="KJ175" s="73"/>
      <c r="KK175" s="73"/>
      <c r="KL175" s="73"/>
      <c r="KM175" s="73"/>
      <c r="KN175" s="73"/>
      <c r="KO175" s="73"/>
      <c r="KP175" s="73"/>
      <c r="KQ175" s="73"/>
      <c r="KR175" s="73"/>
      <c r="KS175" s="73"/>
      <c r="KT175" s="73"/>
      <c r="KU175" s="73"/>
      <c r="KV175" s="73"/>
      <c r="KW175" s="73"/>
      <c r="KX175" s="73"/>
      <c r="KY175" s="73"/>
      <c r="KZ175" s="73"/>
      <c r="LA175" s="73"/>
      <c r="LB175" s="73"/>
      <c r="LC175" s="73"/>
      <c r="LD175" s="73"/>
      <c r="LE175" s="73"/>
      <c r="LF175" s="73"/>
      <c r="LG175" s="73"/>
      <c r="LH175" s="73"/>
      <c r="LI175" s="73"/>
      <c r="LJ175" s="73"/>
      <c r="LK175" s="73"/>
      <c r="LL175" s="73"/>
      <c r="LM175" s="73"/>
      <c r="LN175" s="73"/>
      <c r="LO175" s="73"/>
      <c r="LP175" s="73"/>
      <c r="LQ175" s="73"/>
      <c r="LR175" s="73"/>
      <c r="LS175" s="73"/>
      <c r="LT175" s="73"/>
      <c r="LU175" s="73"/>
      <c r="LV175" s="73"/>
      <c r="LW175" s="73"/>
      <c r="LX175" s="73"/>
      <c r="LY175" s="73"/>
      <c r="LZ175" s="73"/>
      <c r="MA175" s="73"/>
      <c r="MB175" s="73"/>
      <c r="MC175" s="73"/>
      <c r="MD175" s="73"/>
      <c r="ME175" s="73"/>
      <c r="MF175" s="73"/>
      <c r="MG175" s="73"/>
      <c r="MH175" s="73"/>
      <c r="MI175" s="73"/>
      <c r="MJ175" s="73"/>
      <c r="MK175" s="73"/>
      <c r="ML175" s="73"/>
      <c r="MM175" s="73"/>
      <c r="MN175" s="73"/>
      <c r="MO175" s="73"/>
      <c r="MP175" s="73"/>
      <c r="MQ175" s="73"/>
      <c r="MR175" s="73"/>
      <c r="MS175" s="73"/>
      <c r="MT175" s="73"/>
      <c r="MU175" s="73"/>
      <c r="MV175" s="73"/>
      <c r="MW175" s="73"/>
      <c r="MX175" s="73"/>
      <c r="MY175" s="73"/>
      <c r="MZ175" s="73"/>
      <c r="NA175" s="73"/>
      <c r="NB175" s="73"/>
      <c r="NC175" s="73"/>
      <c r="ND175" s="73"/>
      <c r="NE175" s="73"/>
      <c r="NF175" s="73"/>
      <c r="NG175" s="73"/>
      <c r="NH175" s="73"/>
      <c r="NI175" s="73"/>
      <c r="NJ175" s="73"/>
      <c r="NK175" s="73"/>
      <c r="NL175" s="73"/>
      <c r="NM175" s="73"/>
      <c r="NN175" s="73"/>
      <c r="NO175" s="73"/>
      <c r="NP175" s="73"/>
      <c r="NQ175" s="73"/>
      <c r="NR175" s="73"/>
      <c r="NS175" s="73"/>
      <c r="NT175" s="73"/>
      <c r="NU175" s="73"/>
      <c r="NV175" s="73"/>
      <c r="NW175" s="73"/>
      <c r="NX175" s="73"/>
      <c r="NY175" s="73"/>
      <c r="NZ175" s="73"/>
      <c r="OA175" s="73"/>
      <c r="OB175" s="73"/>
      <c r="OC175" s="73"/>
      <c r="OD175" s="73"/>
      <c r="OE175" s="73"/>
      <c r="OF175" s="73"/>
      <c r="OG175" s="73"/>
      <c r="OH175" s="73"/>
      <c r="OI175" s="73"/>
      <c r="OJ175" s="73"/>
      <c r="OK175" s="73"/>
      <c r="OL175" s="73"/>
      <c r="OM175" s="73"/>
      <c r="ON175" s="73"/>
      <c r="OO175" s="73"/>
      <c r="OP175" s="73"/>
      <c r="OQ175" s="73"/>
      <c r="OR175" s="73"/>
      <c r="OS175" s="73"/>
      <c r="OT175" s="73"/>
      <c r="OU175" s="73"/>
      <c r="OV175" s="73"/>
      <c r="OW175" s="73"/>
      <c r="OX175" s="73"/>
      <c r="OY175" s="73"/>
      <c r="OZ175" s="73"/>
      <c r="PA175" s="73"/>
      <c r="PB175" s="73"/>
      <c r="PC175" s="73"/>
      <c r="PD175" s="73"/>
      <c r="PE175" s="73"/>
      <c r="PF175" s="73"/>
      <c r="PG175" s="73"/>
      <c r="PH175" s="73"/>
      <c r="PI175" s="73"/>
      <c r="PJ175" s="73"/>
      <c r="PK175" s="73"/>
      <c r="PL175" s="73"/>
      <c r="PM175" s="73"/>
      <c r="PN175" s="73"/>
      <c r="PO175" s="73"/>
      <c r="PP175" s="73"/>
      <c r="PQ175" s="73"/>
      <c r="PR175" s="73"/>
      <c r="PS175" s="73"/>
      <c r="PT175" s="73"/>
      <c r="PU175" s="73"/>
      <c r="PV175" s="73"/>
      <c r="PW175" s="73"/>
      <c r="PX175" s="73"/>
      <c r="PY175" s="73"/>
      <c r="PZ175" s="73"/>
      <c r="QA175" s="73"/>
      <c r="QB175" s="73"/>
      <c r="QC175" s="73"/>
      <c r="QD175" s="73"/>
      <c r="QE175" s="73"/>
      <c r="QF175" s="73"/>
      <c r="QG175" s="73"/>
      <c r="QH175" s="73"/>
      <c r="QI175" s="73"/>
      <c r="QJ175" s="73"/>
      <c r="QK175" s="73"/>
      <c r="QL175" s="73"/>
      <c r="QM175" s="73"/>
      <c r="QN175" s="73"/>
      <c r="QO175" s="73"/>
      <c r="QP175" s="73"/>
      <c r="QQ175" s="73"/>
      <c r="QR175" s="73"/>
      <c r="QS175" s="73"/>
      <c r="QT175" s="73"/>
      <c r="QU175" s="73"/>
      <c r="QV175" s="73"/>
      <c r="QW175" s="73"/>
      <c r="QX175" s="73"/>
      <c r="QY175" s="73"/>
      <c r="QZ175" s="73"/>
      <c r="RA175" s="73"/>
      <c r="RB175" s="73"/>
      <c r="RC175" s="73"/>
      <c r="RD175" s="73"/>
      <c r="RE175" s="73"/>
      <c r="RF175" s="73"/>
      <c r="RG175" s="73"/>
      <c r="RH175" s="73"/>
      <c r="RI175" s="73"/>
      <c r="RJ175" s="73"/>
      <c r="RK175" s="73"/>
      <c r="RL175" s="73"/>
      <c r="RM175" s="73"/>
      <c r="RN175" s="73"/>
      <c r="RO175" s="73"/>
      <c r="RP175" s="73"/>
      <c r="RQ175" s="73"/>
      <c r="RR175" s="73"/>
      <c r="RS175" s="73"/>
      <c r="RT175" s="73"/>
      <c r="RU175" s="73"/>
      <c r="RV175" s="73"/>
      <c r="RW175" s="73"/>
      <c r="RX175" s="73"/>
      <c r="RY175" s="73"/>
      <c r="RZ175" s="73"/>
      <c r="SA175" s="73"/>
      <c r="SB175" s="73"/>
      <c r="SC175" s="73"/>
      <c r="SD175" s="73"/>
      <c r="SE175" s="73"/>
      <c r="SF175" s="73"/>
      <c r="SG175" s="73"/>
      <c r="SH175" s="73"/>
      <c r="SI175" s="73"/>
      <c r="SJ175" s="73"/>
      <c r="SK175" s="73"/>
      <c r="SL175" s="73"/>
      <c r="SM175" s="73"/>
      <c r="SN175" s="73"/>
      <c r="SO175" s="73"/>
      <c r="SP175" s="73"/>
      <c r="SQ175" s="73"/>
      <c r="SR175" s="73"/>
      <c r="SS175" s="73"/>
      <c r="ST175" s="73"/>
      <c r="SU175" s="73"/>
      <c r="SV175" s="73"/>
      <c r="SW175" s="73"/>
      <c r="SX175" s="73"/>
      <c r="SY175" s="73"/>
    </row>
    <row r="176" spans="1:519">
      <c r="A176" s="71" t="s">
        <v>260</v>
      </c>
      <c r="B176" s="72">
        <f t="shared" si="180"/>
        <v>0</v>
      </c>
      <c r="C176" s="72">
        <f t="shared" si="181"/>
        <v>0</v>
      </c>
      <c r="D176" s="72">
        <f t="shared" si="182"/>
        <v>0</v>
      </c>
      <c r="E176" s="72">
        <f t="shared" si="183"/>
        <v>0</v>
      </c>
      <c r="F176" s="72">
        <f t="shared" si="184"/>
        <v>0</v>
      </c>
      <c r="G176" s="72">
        <f t="shared" si="185"/>
        <v>0</v>
      </c>
      <c r="H176" s="72">
        <f t="shared" si="186"/>
        <v>0</v>
      </c>
      <c r="I176" s="72">
        <f t="shared" si="187"/>
        <v>0</v>
      </c>
      <c r="J176" s="72">
        <f t="shared" si="188"/>
        <v>0</v>
      </c>
      <c r="K176" s="72">
        <f t="shared" si="189"/>
        <v>0</v>
      </c>
      <c r="L176" s="72">
        <f t="shared" si="190"/>
        <v>0</v>
      </c>
      <c r="M176" s="72">
        <f t="shared" si="191"/>
        <v>0</v>
      </c>
      <c r="N176" s="72">
        <f t="shared" si="192"/>
        <v>0</v>
      </c>
      <c r="O176" s="72">
        <f t="shared" si="193"/>
        <v>0</v>
      </c>
      <c r="P176" s="72">
        <f t="shared" si="194"/>
        <v>0</v>
      </c>
      <c r="Q176" s="72">
        <f t="shared" si="195"/>
        <v>0</v>
      </c>
      <c r="R176" s="72">
        <f t="shared" si="196"/>
        <v>0</v>
      </c>
      <c r="S176" s="72">
        <f t="shared" si="197"/>
        <v>0</v>
      </c>
      <c r="T176" s="72">
        <f t="shared" si="198"/>
        <v>0</v>
      </c>
      <c r="U176" s="72">
        <f t="shared" si="199"/>
        <v>0</v>
      </c>
      <c r="V176" s="72">
        <f t="shared" si="200"/>
        <v>0</v>
      </c>
      <c r="W176" s="72">
        <f t="shared" si="201"/>
        <v>0</v>
      </c>
      <c r="X176" s="72">
        <f t="shared" si="202"/>
        <v>0</v>
      </c>
      <c r="Y176" s="72">
        <f t="shared" si="203"/>
        <v>0</v>
      </c>
      <c r="Z176" s="72">
        <f t="shared" si="204"/>
        <v>0</v>
      </c>
      <c r="AA176" s="72">
        <f t="shared" si="205"/>
        <v>0</v>
      </c>
      <c r="AB176" s="72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  <c r="JD176" s="73"/>
      <c r="JE176" s="73"/>
      <c r="JF176" s="73"/>
      <c r="JG176" s="73"/>
      <c r="JH176" s="73"/>
      <c r="JI176" s="73"/>
      <c r="JJ176" s="73"/>
      <c r="JK176" s="73"/>
      <c r="JL176" s="73"/>
      <c r="JM176" s="73"/>
      <c r="JN176" s="73"/>
      <c r="JO176" s="73"/>
      <c r="JP176" s="73"/>
      <c r="JQ176" s="73"/>
      <c r="JR176" s="73"/>
      <c r="JS176" s="73"/>
      <c r="JT176" s="73"/>
      <c r="JU176" s="73"/>
      <c r="JV176" s="73"/>
      <c r="JW176" s="73"/>
      <c r="JX176" s="73"/>
      <c r="JY176" s="73"/>
      <c r="JZ176" s="73"/>
      <c r="KA176" s="73"/>
      <c r="KB176" s="73"/>
      <c r="KC176" s="73"/>
      <c r="KD176" s="73"/>
      <c r="KE176" s="73"/>
      <c r="KF176" s="73"/>
      <c r="KG176" s="73"/>
      <c r="KH176" s="73"/>
      <c r="KI176" s="73"/>
      <c r="KJ176" s="73"/>
      <c r="KK176" s="73"/>
      <c r="KL176" s="73"/>
      <c r="KM176" s="73"/>
      <c r="KN176" s="73"/>
      <c r="KO176" s="73"/>
      <c r="KP176" s="73"/>
      <c r="KQ176" s="73"/>
      <c r="KR176" s="73"/>
      <c r="KS176" s="73"/>
      <c r="KT176" s="73"/>
      <c r="KU176" s="73"/>
      <c r="KV176" s="73"/>
      <c r="KW176" s="73"/>
      <c r="KX176" s="73"/>
      <c r="KY176" s="73"/>
      <c r="KZ176" s="73"/>
      <c r="LA176" s="73"/>
      <c r="LB176" s="73"/>
      <c r="LC176" s="73"/>
      <c r="LD176" s="73"/>
      <c r="LE176" s="73"/>
      <c r="LF176" s="73"/>
      <c r="LG176" s="73"/>
      <c r="LH176" s="73"/>
      <c r="LI176" s="73"/>
      <c r="LJ176" s="73"/>
      <c r="LK176" s="73"/>
      <c r="LL176" s="73"/>
      <c r="LM176" s="73"/>
      <c r="LN176" s="73"/>
      <c r="LO176" s="73"/>
      <c r="LP176" s="73"/>
      <c r="LQ176" s="73"/>
      <c r="LR176" s="73"/>
      <c r="LS176" s="73"/>
      <c r="LT176" s="73"/>
      <c r="LU176" s="73"/>
      <c r="LV176" s="73"/>
      <c r="LW176" s="73"/>
      <c r="LX176" s="73"/>
      <c r="LY176" s="73"/>
      <c r="LZ176" s="73"/>
      <c r="MA176" s="73"/>
      <c r="MB176" s="73"/>
      <c r="MC176" s="73"/>
      <c r="MD176" s="73"/>
      <c r="ME176" s="73"/>
      <c r="MF176" s="73"/>
      <c r="MG176" s="73"/>
      <c r="MH176" s="73"/>
      <c r="MI176" s="73"/>
      <c r="MJ176" s="73"/>
      <c r="MK176" s="73"/>
      <c r="ML176" s="73"/>
      <c r="MM176" s="73"/>
      <c r="MN176" s="73"/>
      <c r="MO176" s="73"/>
      <c r="MP176" s="73"/>
      <c r="MQ176" s="73"/>
      <c r="MR176" s="73"/>
      <c r="MS176" s="73"/>
      <c r="MT176" s="73"/>
      <c r="MU176" s="73"/>
      <c r="MV176" s="73"/>
      <c r="MW176" s="73"/>
      <c r="MX176" s="73"/>
      <c r="MY176" s="73"/>
      <c r="MZ176" s="73"/>
      <c r="NA176" s="73"/>
      <c r="NB176" s="73"/>
      <c r="NC176" s="73"/>
      <c r="ND176" s="73"/>
      <c r="NE176" s="73"/>
      <c r="NF176" s="73"/>
      <c r="NG176" s="73"/>
      <c r="NH176" s="73"/>
      <c r="NI176" s="73"/>
      <c r="NJ176" s="73"/>
      <c r="NK176" s="73"/>
      <c r="NL176" s="73"/>
      <c r="NM176" s="73"/>
      <c r="NN176" s="73"/>
      <c r="NO176" s="73"/>
      <c r="NP176" s="73"/>
      <c r="NQ176" s="73"/>
      <c r="NR176" s="73"/>
      <c r="NS176" s="73"/>
      <c r="NT176" s="73"/>
      <c r="NU176" s="73"/>
      <c r="NV176" s="73"/>
      <c r="NW176" s="73"/>
      <c r="NX176" s="73"/>
      <c r="NY176" s="73"/>
      <c r="NZ176" s="73"/>
      <c r="OA176" s="73"/>
      <c r="OB176" s="73"/>
      <c r="OC176" s="73"/>
      <c r="OD176" s="73"/>
      <c r="OE176" s="73"/>
      <c r="OF176" s="73"/>
      <c r="OG176" s="73"/>
      <c r="OH176" s="73"/>
      <c r="OI176" s="73"/>
      <c r="OJ176" s="73"/>
      <c r="OK176" s="73"/>
      <c r="OL176" s="73"/>
      <c r="OM176" s="73"/>
      <c r="ON176" s="73"/>
      <c r="OO176" s="73"/>
      <c r="OP176" s="73"/>
      <c r="OQ176" s="73"/>
      <c r="OR176" s="73"/>
      <c r="OS176" s="73"/>
      <c r="OT176" s="73"/>
      <c r="OU176" s="73"/>
      <c r="OV176" s="73"/>
      <c r="OW176" s="73"/>
      <c r="OX176" s="73"/>
      <c r="OY176" s="73"/>
      <c r="OZ176" s="73"/>
      <c r="PA176" s="73"/>
      <c r="PB176" s="73"/>
      <c r="PC176" s="73"/>
      <c r="PD176" s="73"/>
      <c r="PE176" s="73"/>
      <c r="PF176" s="73"/>
      <c r="PG176" s="73"/>
      <c r="PH176" s="73"/>
      <c r="PI176" s="73"/>
      <c r="PJ176" s="73"/>
      <c r="PK176" s="73"/>
      <c r="PL176" s="73"/>
      <c r="PM176" s="73"/>
      <c r="PN176" s="73"/>
      <c r="PO176" s="73"/>
      <c r="PP176" s="73"/>
      <c r="PQ176" s="73"/>
      <c r="PR176" s="73"/>
      <c r="PS176" s="73"/>
      <c r="PT176" s="73"/>
      <c r="PU176" s="73"/>
      <c r="PV176" s="73"/>
      <c r="PW176" s="73"/>
      <c r="PX176" s="73"/>
      <c r="PY176" s="73"/>
      <c r="PZ176" s="73"/>
      <c r="QA176" s="73"/>
      <c r="QB176" s="73"/>
      <c r="QC176" s="73"/>
      <c r="QD176" s="73"/>
      <c r="QE176" s="73"/>
      <c r="QF176" s="73"/>
      <c r="QG176" s="73"/>
      <c r="QH176" s="73"/>
      <c r="QI176" s="73"/>
      <c r="QJ176" s="73"/>
      <c r="QK176" s="73"/>
      <c r="QL176" s="73"/>
      <c r="QM176" s="73"/>
      <c r="QN176" s="73"/>
      <c r="QO176" s="73"/>
      <c r="QP176" s="73"/>
      <c r="QQ176" s="73"/>
      <c r="QR176" s="73"/>
      <c r="QS176" s="73"/>
      <c r="QT176" s="73"/>
      <c r="QU176" s="73"/>
      <c r="QV176" s="73"/>
      <c r="QW176" s="73"/>
      <c r="QX176" s="73"/>
      <c r="QY176" s="73"/>
      <c r="QZ176" s="73"/>
      <c r="RA176" s="73"/>
      <c r="RB176" s="73"/>
      <c r="RC176" s="73"/>
      <c r="RD176" s="73"/>
      <c r="RE176" s="73"/>
      <c r="RF176" s="73"/>
      <c r="RG176" s="73"/>
      <c r="RH176" s="73"/>
      <c r="RI176" s="73"/>
      <c r="RJ176" s="73"/>
      <c r="RK176" s="73"/>
      <c r="RL176" s="73"/>
      <c r="RM176" s="73"/>
      <c r="RN176" s="73"/>
      <c r="RO176" s="73"/>
      <c r="RP176" s="73"/>
      <c r="RQ176" s="73"/>
      <c r="RR176" s="73"/>
      <c r="RS176" s="73"/>
      <c r="RT176" s="73"/>
      <c r="RU176" s="73"/>
      <c r="RV176" s="73"/>
      <c r="RW176" s="73"/>
      <c r="RX176" s="73"/>
      <c r="RY176" s="73"/>
      <c r="RZ176" s="73"/>
      <c r="SA176" s="73"/>
      <c r="SB176" s="73"/>
      <c r="SC176" s="73"/>
      <c r="SD176" s="73"/>
      <c r="SE176" s="73"/>
      <c r="SF176" s="73"/>
      <c r="SG176" s="73"/>
      <c r="SH176" s="73"/>
      <c r="SI176" s="73"/>
      <c r="SJ176" s="73"/>
      <c r="SK176" s="73"/>
      <c r="SL176" s="73"/>
      <c r="SM176" s="73"/>
      <c r="SN176" s="73"/>
      <c r="SO176" s="73"/>
      <c r="SP176" s="73"/>
      <c r="SQ176" s="73"/>
      <c r="SR176" s="73"/>
      <c r="SS176" s="73"/>
      <c r="ST176" s="73"/>
      <c r="SU176" s="73"/>
      <c r="SV176" s="73"/>
      <c r="SW176" s="73"/>
      <c r="SX176" s="73"/>
      <c r="SY176" s="73"/>
    </row>
    <row r="177" spans="1:519">
      <c r="A177" s="71" t="s">
        <v>261</v>
      </c>
      <c r="B177" s="72">
        <f t="shared" si="180"/>
        <v>0</v>
      </c>
      <c r="C177" s="72">
        <f t="shared" si="181"/>
        <v>0</v>
      </c>
      <c r="D177" s="72">
        <f t="shared" si="182"/>
        <v>0</v>
      </c>
      <c r="E177" s="72">
        <f t="shared" si="183"/>
        <v>0</v>
      </c>
      <c r="F177" s="72">
        <f t="shared" si="184"/>
        <v>0</v>
      </c>
      <c r="G177" s="72">
        <f t="shared" si="185"/>
        <v>0</v>
      </c>
      <c r="H177" s="72">
        <f t="shared" si="186"/>
        <v>0</v>
      </c>
      <c r="I177" s="72">
        <f t="shared" si="187"/>
        <v>0</v>
      </c>
      <c r="J177" s="72">
        <f t="shared" si="188"/>
        <v>0</v>
      </c>
      <c r="K177" s="72">
        <f t="shared" si="189"/>
        <v>0</v>
      </c>
      <c r="L177" s="72">
        <f t="shared" si="190"/>
        <v>0</v>
      </c>
      <c r="M177" s="72">
        <f t="shared" si="191"/>
        <v>0</v>
      </c>
      <c r="N177" s="72">
        <f t="shared" si="192"/>
        <v>0</v>
      </c>
      <c r="O177" s="72">
        <f t="shared" si="193"/>
        <v>0</v>
      </c>
      <c r="P177" s="72">
        <f t="shared" si="194"/>
        <v>0</v>
      </c>
      <c r="Q177" s="72">
        <f t="shared" si="195"/>
        <v>0</v>
      </c>
      <c r="R177" s="72">
        <f t="shared" si="196"/>
        <v>0</v>
      </c>
      <c r="S177" s="72">
        <f t="shared" si="197"/>
        <v>0</v>
      </c>
      <c r="T177" s="72">
        <f t="shared" si="198"/>
        <v>0</v>
      </c>
      <c r="U177" s="72">
        <f t="shared" si="199"/>
        <v>0</v>
      </c>
      <c r="V177" s="72">
        <f t="shared" si="200"/>
        <v>0</v>
      </c>
      <c r="W177" s="72">
        <f t="shared" si="201"/>
        <v>0</v>
      </c>
      <c r="X177" s="72">
        <f t="shared" si="202"/>
        <v>0</v>
      </c>
      <c r="Y177" s="72">
        <f t="shared" si="203"/>
        <v>0</v>
      </c>
      <c r="Z177" s="72">
        <f t="shared" si="204"/>
        <v>0</v>
      </c>
      <c r="AA177" s="72">
        <f t="shared" si="205"/>
        <v>0</v>
      </c>
      <c r="AB177" s="72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  <c r="JD177" s="73"/>
      <c r="JE177" s="73"/>
      <c r="JF177" s="73"/>
      <c r="JG177" s="73"/>
      <c r="JH177" s="73"/>
      <c r="JI177" s="73"/>
      <c r="JJ177" s="73"/>
      <c r="JK177" s="73"/>
      <c r="JL177" s="73"/>
      <c r="JM177" s="73"/>
      <c r="JN177" s="73"/>
      <c r="JO177" s="73"/>
      <c r="JP177" s="73"/>
      <c r="JQ177" s="73"/>
      <c r="JR177" s="73"/>
      <c r="JS177" s="73"/>
      <c r="JT177" s="73"/>
      <c r="JU177" s="73"/>
      <c r="JV177" s="73"/>
      <c r="JW177" s="73"/>
      <c r="JX177" s="73"/>
      <c r="JY177" s="73"/>
      <c r="JZ177" s="73"/>
      <c r="KA177" s="73"/>
      <c r="KB177" s="73"/>
      <c r="KC177" s="73"/>
      <c r="KD177" s="73"/>
      <c r="KE177" s="73"/>
      <c r="KF177" s="73"/>
      <c r="KG177" s="73"/>
      <c r="KH177" s="73"/>
      <c r="KI177" s="73"/>
      <c r="KJ177" s="73"/>
      <c r="KK177" s="73"/>
      <c r="KL177" s="73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  <c r="OL177" s="73"/>
      <c r="OM177" s="73"/>
      <c r="ON177" s="73"/>
      <c r="OO177" s="73"/>
      <c r="OP177" s="73"/>
      <c r="OQ177" s="73"/>
      <c r="OR177" s="73"/>
      <c r="OS177" s="73"/>
      <c r="OT177" s="73"/>
      <c r="OU177" s="73"/>
      <c r="OV177" s="73"/>
      <c r="OW177" s="73"/>
      <c r="OX177" s="73"/>
      <c r="OY177" s="73"/>
      <c r="OZ177" s="73"/>
      <c r="PA177" s="73"/>
      <c r="PB177" s="73"/>
      <c r="PC177" s="73"/>
      <c r="PD177" s="73"/>
      <c r="PE177" s="73"/>
      <c r="PF177" s="73"/>
      <c r="PG177" s="73"/>
      <c r="PH177" s="73"/>
      <c r="PI177" s="73"/>
      <c r="PJ177" s="73"/>
      <c r="PK177" s="73"/>
      <c r="PL177" s="73"/>
      <c r="PM177" s="73"/>
      <c r="PN177" s="73"/>
      <c r="PO177" s="73"/>
      <c r="PP177" s="73"/>
      <c r="PQ177" s="73"/>
      <c r="PR177" s="73"/>
      <c r="PS177" s="73"/>
      <c r="PT177" s="73"/>
      <c r="PU177" s="73"/>
      <c r="PV177" s="73"/>
      <c r="PW177" s="73"/>
      <c r="PX177" s="73"/>
      <c r="PY177" s="73"/>
      <c r="PZ177" s="73"/>
      <c r="QA177" s="73"/>
      <c r="QB177" s="73"/>
      <c r="QC177" s="73"/>
      <c r="QD177" s="73"/>
      <c r="QE177" s="73"/>
      <c r="QF177" s="73"/>
      <c r="QG177" s="73"/>
      <c r="QH177" s="73"/>
      <c r="QI177" s="73"/>
      <c r="QJ177" s="73"/>
      <c r="QK177" s="73"/>
      <c r="QL177" s="73"/>
      <c r="QM177" s="73"/>
      <c r="QN177" s="73"/>
      <c r="QO177" s="73"/>
      <c r="QP177" s="73"/>
      <c r="QQ177" s="73"/>
      <c r="QR177" s="73"/>
      <c r="QS177" s="73"/>
      <c r="QT177" s="73"/>
      <c r="QU177" s="73"/>
      <c r="QV177" s="73"/>
      <c r="QW177" s="73"/>
      <c r="QX177" s="73"/>
      <c r="QY177" s="73"/>
      <c r="QZ177" s="73"/>
      <c r="RA177" s="73"/>
      <c r="RB177" s="73"/>
      <c r="RC177" s="73"/>
      <c r="RD177" s="73"/>
      <c r="RE177" s="73"/>
      <c r="RF177" s="73"/>
      <c r="RG177" s="73"/>
      <c r="RH177" s="73"/>
      <c r="RI177" s="73"/>
      <c r="RJ177" s="73"/>
      <c r="RK177" s="73"/>
      <c r="RL177" s="73"/>
      <c r="RM177" s="73"/>
      <c r="RN177" s="73"/>
      <c r="RO177" s="73"/>
      <c r="RP177" s="73"/>
      <c r="RQ177" s="73"/>
      <c r="RR177" s="73"/>
      <c r="RS177" s="73"/>
      <c r="RT177" s="73"/>
      <c r="RU177" s="73"/>
      <c r="RV177" s="73"/>
      <c r="RW177" s="73"/>
      <c r="RX177" s="73"/>
      <c r="RY177" s="73"/>
      <c r="RZ177" s="73"/>
      <c r="SA177" s="73"/>
      <c r="SB177" s="73"/>
      <c r="SC177" s="73"/>
      <c r="SD177" s="73"/>
      <c r="SE177" s="73"/>
      <c r="SF177" s="73"/>
      <c r="SG177" s="73"/>
      <c r="SH177" s="73"/>
      <c r="SI177" s="73"/>
      <c r="SJ177" s="73"/>
      <c r="SK177" s="73"/>
      <c r="SL177" s="73"/>
      <c r="SM177" s="73"/>
      <c r="SN177" s="73"/>
      <c r="SO177" s="73"/>
      <c r="SP177" s="73"/>
      <c r="SQ177" s="73"/>
      <c r="SR177" s="73"/>
      <c r="SS177" s="73"/>
      <c r="ST177" s="73"/>
      <c r="SU177" s="73"/>
      <c r="SV177" s="73"/>
      <c r="SW177" s="73"/>
      <c r="SX177" s="73"/>
      <c r="SY177" s="73"/>
    </row>
    <row r="178" spans="1:519">
      <c r="A178" s="71" t="s">
        <v>262</v>
      </c>
      <c r="B178" s="72">
        <f t="shared" si="180"/>
        <v>0</v>
      </c>
      <c r="C178" s="72">
        <f t="shared" si="181"/>
        <v>0</v>
      </c>
      <c r="D178" s="72">
        <f t="shared" si="182"/>
        <v>0</v>
      </c>
      <c r="E178" s="72">
        <f t="shared" si="183"/>
        <v>0.21219486750000002</v>
      </c>
      <c r="F178" s="72">
        <f t="shared" si="184"/>
        <v>0</v>
      </c>
      <c r="G178" s="72">
        <f t="shared" si="185"/>
        <v>0</v>
      </c>
      <c r="H178" s="72">
        <f t="shared" si="186"/>
        <v>0</v>
      </c>
      <c r="I178" s="72">
        <f t="shared" si="187"/>
        <v>0</v>
      </c>
      <c r="J178" s="72">
        <f t="shared" si="188"/>
        <v>0</v>
      </c>
      <c r="K178" s="72">
        <f t="shared" si="189"/>
        <v>0</v>
      </c>
      <c r="L178" s="72">
        <f t="shared" si="190"/>
        <v>0</v>
      </c>
      <c r="M178" s="72">
        <f t="shared" si="191"/>
        <v>0</v>
      </c>
      <c r="N178" s="72">
        <f t="shared" si="192"/>
        <v>0</v>
      </c>
      <c r="O178" s="72">
        <f t="shared" si="193"/>
        <v>0</v>
      </c>
      <c r="P178" s="72">
        <f t="shared" si="194"/>
        <v>0</v>
      </c>
      <c r="Q178" s="72">
        <f t="shared" si="195"/>
        <v>0</v>
      </c>
      <c r="R178" s="72">
        <f t="shared" si="196"/>
        <v>0</v>
      </c>
      <c r="S178" s="72">
        <f t="shared" si="197"/>
        <v>0.23620949999999999</v>
      </c>
      <c r="T178" s="72">
        <f t="shared" si="198"/>
        <v>0</v>
      </c>
      <c r="U178" s="72">
        <f t="shared" si="199"/>
        <v>0</v>
      </c>
      <c r="V178" s="72">
        <f t="shared" si="200"/>
        <v>0</v>
      </c>
      <c r="W178" s="72">
        <f t="shared" si="201"/>
        <v>0</v>
      </c>
      <c r="X178" s="72">
        <f t="shared" si="202"/>
        <v>0</v>
      </c>
      <c r="Y178" s="72">
        <f t="shared" si="203"/>
        <v>0</v>
      </c>
      <c r="Z178" s="72">
        <f t="shared" si="204"/>
        <v>0</v>
      </c>
      <c r="AA178" s="72">
        <f t="shared" si="205"/>
        <v>0</v>
      </c>
      <c r="AB178" s="72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>
        <v>212.19486750000002</v>
      </c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>
        <v>236.20949999999999</v>
      </c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  <c r="JD178" s="73"/>
      <c r="JE178" s="73"/>
      <c r="JF178" s="73"/>
      <c r="JG178" s="73"/>
      <c r="JH178" s="73"/>
      <c r="JI178" s="73"/>
      <c r="JJ178" s="73"/>
      <c r="JK178" s="73"/>
      <c r="JL178" s="73"/>
      <c r="JM178" s="73"/>
      <c r="JN178" s="73"/>
      <c r="JO178" s="73"/>
      <c r="JP178" s="73"/>
      <c r="JQ178" s="73"/>
      <c r="JR178" s="73"/>
      <c r="JS178" s="73"/>
      <c r="JT178" s="73"/>
      <c r="JU178" s="73"/>
      <c r="JV178" s="73"/>
      <c r="JW178" s="73"/>
      <c r="JX178" s="73"/>
      <c r="JY178" s="73"/>
      <c r="JZ178" s="73"/>
      <c r="KA178" s="73"/>
      <c r="KB178" s="73"/>
      <c r="KC178" s="73"/>
      <c r="KD178" s="73"/>
      <c r="KE178" s="73"/>
      <c r="KF178" s="73"/>
      <c r="KG178" s="73"/>
      <c r="KH178" s="73"/>
      <c r="KI178" s="73"/>
      <c r="KJ178" s="73"/>
      <c r="KK178" s="73"/>
      <c r="KL178" s="73"/>
      <c r="KM178" s="73"/>
      <c r="KN178" s="73"/>
      <c r="KO178" s="73"/>
      <c r="KP178" s="73"/>
      <c r="KQ178" s="73"/>
      <c r="KR178" s="73"/>
      <c r="KS178" s="73"/>
      <c r="KT178" s="73"/>
      <c r="KU178" s="73"/>
      <c r="KV178" s="73"/>
      <c r="KW178" s="73"/>
      <c r="KX178" s="73"/>
      <c r="KY178" s="73"/>
      <c r="KZ178" s="73"/>
      <c r="LA178" s="73"/>
      <c r="LB178" s="73"/>
      <c r="LC178" s="73"/>
      <c r="LD178" s="73"/>
      <c r="LE178" s="73"/>
      <c r="LF178" s="73"/>
      <c r="LG178" s="73"/>
      <c r="LH178" s="73"/>
      <c r="LI178" s="73"/>
      <c r="LJ178" s="73"/>
      <c r="LK178" s="73"/>
      <c r="LL178" s="73"/>
      <c r="LM178" s="73"/>
      <c r="LN178" s="73"/>
      <c r="LO178" s="73"/>
      <c r="LP178" s="73"/>
      <c r="LQ178" s="73"/>
      <c r="LR178" s="73"/>
      <c r="LS178" s="73"/>
      <c r="LT178" s="73"/>
      <c r="LU178" s="73"/>
      <c r="LV178" s="73"/>
      <c r="LW178" s="73"/>
      <c r="LX178" s="73"/>
      <c r="LY178" s="73"/>
      <c r="LZ178" s="73"/>
      <c r="MA178" s="73"/>
      <c r="MB178" s="73"/>
      <c r="MC178" s="73"/>
      <c r="MD178" s="73"/>
      <c r="ME178" s="73"/>
      <c r="MF178" s="73"/>
      <c r="MG178" s="73"/>
      <c r="MH178" s="73"/>
      <c r="MI178" s="73"/>
      <c r="MJ178" s="73"/>
      <c r="MK178" s="73"/>
      <c r="ML178" s="73"/>
      <c r="MM178" s="73"/>
      <c r="MN178" s="73"/>
      <c r="MO178" s="73"/>
      <c r="MP178" s="73"/>
      <c r="MQ178" s="73"/>
      <c r="MR178" s="73"/>
      <c r="MS178" s="73"/>
      <c r="MT178" s="73"/>
      <c r="MU178" s="73"/>
      <c r="MV178" s="73"/>
      <c r="MW178" s="73"/>
      <c r="MX178" s="73"/>
      <c r="MY178" s="73"/>
      <c r="MZ178" s="73"/>
      <c r="NA178" s="73"/>
      <c r="NB178" s="73"/>
      <c r="NC178" s="73"/>
      <c r="ND178" s="73"/>
      <c r="NE178" s="73"/>
      <c r="NF178" s="73"/>
      <c r="NG178" s="73"/>
      <c r="NH178" s="73"/>
      <c r="NI178" s="73"/>
      <c r="NJ178" s="73"/>
      <c r="NK178" s="73"/>
      <c r="NL178" s="73"/>
      <c r="NM178" s="73"/>
      <c r="NN178" s="73"/>
      <c r="NO178" s="73"/>
      <c r="NP178" s="73"/>
      <c r="NQ178" s="73"/>
      <c r="NR178" s="73"/>
      <c r="NS178" s="73"/>
      <c r="NT178" s="73"/>
      <c r="NU178" s="73"/>
      <c r="NV178" s="73"/>
      <c r="NW178" s="73"/>
      <c r="NX178" s="73"/>
      <c r="NY178" s="73"/>
      <c r="NZ178" s="73"/>
      <c r="OA178" s="73"/>
      <c r="OB178" s="73"/>
      <c r="OC178" s="73"/>
      <c r="OD178" s="73"/>
      <c r="OE178" s="73"/>
      <c r="OF178" s="73"/>
      <c r="OG178" s="73"/>
      <c r="OH178" s="73"/>
      <c r="OI178" s="73"/>
      <c r="OJ178" s="73"/>
      <c r="OK178" s="73"/>
      <c r="OL178" s="73"/>
      <c r="OM178" s="73"/>
      <c r="ON178" s="73"/>
      <c r="OO178" s="73"/>
      <c r="OP178" s="73"/>
      <c r="OQ178" s="73"/>
      <c r="OR178" s="73"/>
      <c r="OS178" s="73"/>
      <c r="OT178" s="73"/>
      <c r="OU178" s="73"/>
      <c r="OV178" s="73"/>
      <c r="OW178" s="73"/>
      <c r="OX178" s="73"/>
      <c r="OY178" s="73"/>
      <c r="OZ178" s="73"/>
      <c r="PA178" s="73"/>
      <c r="PB178" s="73"/>
      <c r="PC178" s="73"/>
      <c r="PD178" s="73"/>
      <c r="PE178" s="73"/>
      <c r="PF178" s="73"/>
      <c r="PG178" s="73"/>
      <c r="PH178" s="73"/>
      <c r="PI178" s="73"/>
      <c r="PJ178" s="73"/>
      <c r="PK178" s="73"/>
      <c r="PL178" s="73"/>
      <c r="PM178" s="73"/>
      <c r="PN178" s="73"/>
      <c r="PO178" s="73"/>
      <c r="PP178" s="73"/>
      <c r="PQ178" s="73"/>
      <c r="PR178" s="73"/>
      <c r="PS178" s="73"/>
      <c r="PT178" s="73"/>
      <c r="PU178" s="73"/>
      <c r="PV178" s="73"/>
      <c r="PW178" s="73"/>
      <c r="PX178" s="73"/>
      <c r="PY178" s="73"/>
      <c r="PZ178" s="73"/>
      <c r="QA178" s="73"/>
      <c r="QB178" s="73"/>
      <c r="QC178" s="73"/>
      <c r="QD178" s="73"/>
      <c r="QE178" s="73"/>
      <c r="QF178" s="73"/>
      <c r="QG178" s="73"/>
      <c r="QH178" s="73"/>
      <c r="QI178" s="73"/>
      <c r="QJ178" s="73"/>
      <c r="QK178" s="73"/>
      <c r="QL178" s="73"/>
      <c r="QM178" s="73"/>
      <c r="QN178" s="73"/>
      <c r="QO178" s="73"/>
      <c r="QP178" s="73"/>
      <c r="QQ178" s="73"/>
      <c r="QR178" s="73"/>
      <c r="QS178" s="73"/>
      <c r="QT178" s="73"/>
      <c r="QU178" s="73"/>
      <c r="QV178" s="73"/>
      <c r="QW178" s="73"/>
      <c r="QX178" s="73"/>
      <c r="QY178" s="73"/>
      <c r="QZ178" s="73"/>
      <c r="RA178" s="73"/>
      <c r="RB178" s="73"/>
      <c r="RC178" s="73"/>
      <c r="RD178" s="73"/>
      <c r="RE178" s="73"/>
      <c r="RF178" s="73"/>
      <c r="RG178" s="73"/>
      <c r="RH178" s="73"/>
      <c r="RI178" s="73"/>
      <c r="RJ178" s="73"/>
      <c r="RK178" s="73"/>
      <c r="RL178" s="73"/>
      <c r="RM178" s="73"/>
      <c r="RN178" s="73"/>
      <c r="RO178" s="73"/>
      <c r="RP178" s="73"/>
      <c r="RQ178" s="73"/>
      <c r="RR178" s="73"/>
      <c r="RS178" s="73"/>
      <c r="RT178" s="73"/>
      <c r="RU178" s="73"/>
      <c r="RV178" s="73"/>
      <c r="RW178" s="73"/>
      <c r="RX178" s="73"/>
      <c r="RY178" s="73"/>
      <c r="RZ178" s="73"/>
      <c r="SA178" s="73"/>
      <c r="SB178" s="73"/>
      <c r="SC178" s="73"/>
      <c r="SD178" s="73"/>
      <c r="SE178" s="73"/>
      <c r="SF178" s="73"/>
      <c r="SG178" s="73"/>
      <c r="SH178" s="73"/>
      <c r="SI178" s="73"/>
      <c r="SJ178" s="73"/>
      <c r="SK178" s="73"/>
      <c r="SL178" s="73"/>
      <c r="SM178" s="73"/>
      <c r="SN178" s="73"/>
      <c r="SO178" s="73"/>
      <c r="SP178" s="73"/>
      <c r="SQ178" s="73"/>
      <c r="SR178" s="73"/>
      <c r="SS178" s="73"/>
      <c r="ST178" s="73"/>
      <c r="SU178" s="73"/>
      <c r="SV178" s="73"/>
      <c r="SW178" s="73"/>
      <c r="SX178" s="73"/>
      <c r="SY178" s="73"/>
    </row>
    <row r="179" spans="1:519">
      <c r="A179" s="71" t="s">
        <v>263</v>
      </c>
      <c r="B179" s="72">
        <f t="shared" si="180"/>
        <v>0</v>
      </c>
      <c r="C179" s="72">
        <f t="shared" si="181"/>
        <v>0</v>
      </c>
      <c r="D179" s="72">
        <f t="shared" si="182"/>
        <v>0</v>
      </c>
      <c r="E179" s="72">
        <f t="shared" si="183"/>
        <v>0</v>
      </c>
      <c r="F179" s="72">
        <f t="shared" si="184"/>
        <v>0</v>
      </c>
      <c r="G179" s="72">
        <f t="shared" si="185"/>
        <v>0</v>
      </c>
      <c r="H179" s="72">
        <f t="shared" si="186"/>
        <v>0</v>
      </c>
      <c r="I179" s="72">
        <f t="shared" si="187"/>
        <v>0</v>
      </c>
      <c r="J179" s="72">
        <f t="shared" si="188"/>
        <v>0</v>
      </c>
      <c r="K179" s="72">
        <f t="shared" si="189"/>
        <v>0</v>
      </c>
      <c r="L179" s="72">
        <f t="shared" si="190"/>
        <v>0</v>
      </c>
      <c r="M179" s="72">
        <f t="shared" si="191"/>
        <v>0</v>
      </c>
      <c r="N179" s="72">
        <f t="shared" si="192"/>
        <v>0</v>
      </c>
      <c r="O179" s="72">
        <f t="shared" si="193"/>
        <v>0</v>
      </c>
      <c r="P179" s="72">
        <f t="shared" si="194"/>
        <v>0</v>
      </c>
      <c r="Q179" s="72">
        <f t="shared" si="195"/>
        <v>0</v>
      </c>
      <c r="R179" s="72">
        <f t="shared" si="196"/>
        <v>0</v>
      </c>
      <c r="S179" s="72">
        <f t="shared" si="197"/>
        <v>0</v>
      </c>
      <c r="T179" s="72">
        <f t="shared" si="198"/>
        <v>0</v>
      </c>
      <c r="U179" s="72">
        <f t="shared" si="199"/>
        <v>0</v>
      </c>
      <c r="V179" s="72">
        <f t="shared" si="200"/>
        <v>0</v>
      </c>
      <c r="W179" s="72">
        <f t="shared" si="201"/>
        <v>0</v>
      </c>
      <c r="X179" s="72">
        <f t="shared" si="202"/>
        <v>0</v>
      </c>
      <c r="Y179" s="72">
        <f t="shared" si="203"/>
        <v>0</v>
      </c>
      <c r="Z179" s="72">
        <f t="shared" si="204"/>
        <v>0</v>
      </c>
      <c r="AA179" s="72">
        <f t="shared" si="205"/>
        <v>0</v>
      </c>
      <c r="AB179" s="72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  <c r="OL179" s="73"/>
      <c r="OM179" s="73"/>
      <c r="ON179" s="73"/>
      <c r="OO179" s="73"/>
      <c r="OP179" s="73"/>
      <c r="OQ179" s="73"/>
      <c r="OR179" s="73"/>
      <c r="OS179" s="73"/>
      <c r="OT179" s="73"/>
      <c r="OU179" s="73"/>
      <c r="OV179" s="73"/>
      <c r="OW179" s="73"/>
      <c r="OX179" s="73"/>
      <c r="OY179" s="73"/>
      <c r="OZ179" s="73"/>
      <c r="PA179" s="73"/>
      <c r="PB179" s="73"/>
      <c r="PC179" s="73"/>
      <c r="PD179" s="73"/>
      <c r="PE179" s="73"/>
      <c r="PF179" s="73"/>
      <c r="PG179" s="73"/>
      <c r="PH179" s="73"/>
      <c r="PI179" s="73"/>
      <c r="PJ179" s="73"/>
      <c r="PK179" s="73"/>
      <c r="PL179" s="73"/>
      <c r="PM179" s="73"/>
      <c r="PN179" s="73"/>
      <c r="PO179" s="73"/>
      <c r="PP179" s="73"/>
      <c r="PQ179" s="73"/>
      <c r="PR179" s="73"/>
      <c r="PS179" s="73"/>
      <c r="PT179" s="73"/>
      <c r="PU179" s="73"/>
      <c r="PV179" s="73"/>
      <c r="PW179" s="73"/>
      <c r="PX179" s="73"/>
      <c r="PY179" s="73"/>
      <c r="PZ179" s="73"/>
      <c r="QA179" s="73"/>
      <c r="QB179" s="73"/>
      <c r="QC179" s="73"/>
      <c r="QD179" s="73"/>
      <c r="QE179" s="73"/>
      <c r="QF179" s="73"/>
      <c r="QG179" s="73"/>
      <c r="QH179" s="73"/>
      <c r="QI179" s="73"/>
      <c r="QJ179" s="73"/>
      <c r="QK179" s="73"/>
      <c r="QL179" s="73"/>
      <c r="QM179" s="73"/>
      <c r="QN179" s="73"/>
      <c r="QO179" s="73"/>
      <c r="QP179" s="73"/>
      <c r="QQ179" s="73"/>
      <c r="QR179" s="73"/>
      <c r="QS179" s="73"/>
      <c r="QT179" s="73"/>
      <c r="QU179" s="73"/>
      <c r="QV179" s="73"/>
      <c r="QW179" s="73"/>
      <c r="QX179" s="73"/>
      <c r="QY179" s="73"/>
      <c r="QZ179" s="73"/>
      <c r="RA179" s="73"/>
      <c r="RB179" s="73"/>
      <c r="RC179" s="73"/>
      <c r="RD179" s="73"/>
      <c r="RE179" s="73"/>
      <c r="RF179" s="73"/>
      <c r="RG179" s="73"/>
      <c r="RH179" s="73"/>
      <c r="RI179" s="73"/>
      <c r="RJ179" s="73"/>
      <c r="RK179" s="73"/>
      <c r="RL179" s="73"/>
      <c r="RM179" s="73"/>
      <c r="RN179" s="73"/>
      <c r="RO179" s="73"/>
      <c r="RP179" s="73"/>
      <c r="RQ179" s="73"/>
      <c r="RR179" s="73"/>
      <c r="RS179" s="73"/>
      <c r="RT179" s="73"/>
      <c r="RU179" s="73"/>
      <c r="RV179" s="73"/>
      <c r="RW179" s="73"/>
      <c r="RX179" s="73"/>
      <c r="RY179" s="73"/>
      <c r="RZ179" s="73"/>
      <c r="SA179" s="73"/>
      <c r="SB179" s="73"/>
      <c r="SC179" s="73"/>
      <c r="SD179" s="73"/>
      <c r="SE179" s="73"/>
      <c r="SF179" s="73"/>
      <c r="SG179" s="73"/>
      <c r="SH179" s="73"/>
      <c r="SI179" s="73"/>
      <c r="SJ179" s="73"/>
      <c r="SK179" s="73"/>
      <c r="SL179" s="73"/>
      <c r="SM179" s="73"/>
      <c r="SN179" s="73"/>
      <c r="SO179" s="73"/>
      <c r="SP179" s="73"/>
      <c r="SQ179" s="73"/>
      <c r="SR179" s="73"/>
      <c r="SS179" s="73"/>
      <c r="ST179" s="73"/>
      <c r="SU179" s="73"/>
      <c r="SV179" s="73"/>
      <c r="SW179" s="73"/>
      <c r="SX179" s="73"/>
      <c r="SY179" s="73"/>
    </row>
    <row r="180" spans="1:519">
      <c r="A180" s="71" t="s">
        <v>264</v>
      </c>
      <c r="B180" s="72">
        <f t="shared" si="180"/>
        <v>0</v>
      </c>
      <c r="C180" s="72">
        <f t="shared" si="181"/>
        <v>0</v>
      </c>
      <c r="D180" s="72">
        <f t="shared" si="182"/>
        <v>0</v>
      </c>
      <c r="E180" s="72">
        <f t="shared" si="183"/>
        <v>0</v>
      </c>
      <c r="F180" s="72">
        <f t="shared" si="184"/>
        <v>0</v>
      </c>
      <c r="G180" s="72">
        <f t="shared" si="185"/>
        <v>0.10629427499999999</v>
      </c>
      <c r="H180" s="72">
        <f t="shared" si="186"/>
        <v>6.7674021749999994E-2</v>
      </c>
      <c r="I180" s="72">
        <f t="shared" si="187"/>
        <v>8.3263848749999994E-2</v>
      </c>
      <c r="J180" s="72">
        <f t="shared" si="188"/>
        <v>7.0862849999999991E-2</v>
      </c>
      <c r="K180" s="72">
        <f t="shared" si="189"/>
        <v>0</v>
      </c>
      <c r="L180" s="72">
        <f t="shared" si="190"/>
        <v>0</v>
      </c>
      <c r="M180" s="72">
        <f t="shared" si="191"/>
        <v>0</v>
      </c>
      <c r="N180" s="72">
        <f t="shared" si="192"/>
        <v>0</v>
      </c>
      <c r="O180" s="72">
        <f t="shared" si="193"/>
        <v>0</v>
      </c>
      <c r="P180" s="72">
        <f t="shared" si="194"/>
        <v>0.159520149</v>
      </c>
      <c r="Q180" s="72">
        <f t="shared" si="195"/>
        <v>0</v>
      </c>
      <c r="R180" s="72">
        <f t="shared" si="196"/>
        <v>0</v>
      </c>
      <c r="S180" s="72">
        <f t="shared" si="197"/>
        <v>0</v>
      </c>
      <c r="T180" s="72">
        <f t="shared" si="198"/>
        <v>0</v>
      </c>
      <c r="U180" s="72">
        <f t="shared" si="199"/>
        <v>0</v>
      </c>
      <c r="V180" s="72">
        <f t="shared" si="200"/>
        <v>0</v>
      </c>
      <c r="W180" s="72">
        <f t="shared" si="201"/>
        <v>0</v>
      </c>
      <c r="X180" s="72">
        <f t="shared" si="202"/>
        <v>3.1494599999999995E-5</v>
      </c>
      <c r="Y180" s="72">
        <f t="shared" si="203"/>
        <v>0</v>
      </c>
      <c r="Z180" s="72">
        <f t="shared" si="204"/>
        <v>0</v>
      </c>
      <c r="AA180" s="72">
        <f t="shared" si="205"/>
        <v>0</v>
      </c>
      <c r="AB180" s="72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>
        <v>39.368250000000003</v>
      </c>
      <c r="CO180" s="73"/>
      <c r="CP180" s="73"/>
      <c r="CQ180" s="73"/>
      <c r="CR180" s="73"/>
      <c r="CS180" s="73"/>
      <c r="CT180" s="73"/>
      <c r="CU180" s="73">
        <v>66.926024999999996</v>
      </c>
      <c r="CV180" s="73"/>
      <c r="CW180" s="73"/>
      <c r="CX180" s="73"/>
      <c r="CY180" s="73"/>
      <c r="CZ180" s="73"/>
      <c r="DA180" s="73">
        <v>67.674021749999994</v>
      </c>
      <c r="DB180" s="73"/>
      <c r="DC180" s="73"/>
      <c r="DD180" s="73"/>
      <c r="DE180" s="73"/>
      <c r="DF180" s="73"/>
      <c r="DG180" s="73"/>
      <c r="DH180" s="73"/>
      <c r="DI180" s="73"/>
      <c r="DJ180" s="73"/>
      <c r="DK180" s="73">
        <v>83.263848749999994</v>
      </c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>
        <v>70.862849999999995</v>
      </c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>
        <v>159.520149</v>
      </c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  <c r="KQ180" s="73"/>
      <c r="KR180" s="73">
        <v>3.1494599999999998E-2</v>
      </c>
      <c r="KS180" s="73"/>
      <c r="KT180" s="73"/>
      <c r="KU180" s="73"/>
      <c r="KV180" s="73"/>
      <c r="KW180" s="73"/>
      <c r="KX180" s="73"/>
      <c r="KY180" s="73"/>
      <c r="KZ180" s="73"/>
      <c r="LA180" s="73"/>
      <c r="LB180" s="73"/>
      <c r="LC180" s="73"/>
      <c r="LD180" s="73"/>
      <c r="LE180" s="73"/>
      <c r="LF180" s="73"/>
      <c r="LG180" s="73"/>
      <c r="LH180" s="73"/>
      <c r="LI180" s="73"/>
      <c r="LJ180" s="73"/>
      <c r="LK180" s="73"/>
      <c r="LL180" s="73"/>
      <c r="LM180" s="73"/>
      <c r="LN180" s="73"/>
      <c r="LO180" s="73"/>
      <c r="LP180" s="73"/>
      <c r="LQ180" s="73"/>
      <c r="LR180" s="73"/>
      <c r="LS180" s="73"/>
      <c r="LT180" s="73"/>
      <c r="LU180" s="73"/>
      <c r="LV180" s="73"/>
      <c r="LW180" s="73"/>
      <c r="LX180" s="73"/>
      <c r="LY180" s="73"/>
      <c r="LZ180" s="73"/>
      <c r="MA180" s="73"/>
      <c r="MB180" s="73"/>
      <c r="MC180" s="73"/>
      <c r="MD180" s="73"/>
      <c r="ME180" s="73"/>
      <c r="MF180" s="73"/>
      <c r="MG180" s="73"/>
      <c r="MH180" s="73"/>
      <c r="MI180" s="73"/>
      <c r="MJ180" s="73"/>
      <c r="MK180" s="73"/>
      <c r="ML180" s="73"/>
      <c r="MM180" s="73"/>
      <c r="MN180" s="73"/>
      <c r="MO180" s="73"/>
      <c r="MP180" s="73"/>
      <c r="MQ180" s="73"/>
      <c r="MR180" s="73"/>
      <c r="MS180" s="73"/>
      <c r="MT180" s="73"/>
      <c r="MU180" s="73"/>
      <c r="MV180" s="73"/>
      <c r="MW180" s="73"/>
      <c r="MX180" s="73"/>
      <c r="MY180" s="73"/>
      <c r="MZ180" s="73"/>
      <c r="NA180" s="73"/>
      <c r="NB180" s="73"/>
      <c r="NC180" s="73"/>
      <c r="ND180" s="73"/>
      <c r="NE180" s="73"/>
      <c r="NF180" s="73"/>
      <c r="NG180" s="73"/>
      <c r="NH180" s="73"/>
      <c r="NI180" s="73"/>
      <c r="NJ180" s="73"/>
      <c r="NK180" s="73"/>
      <c r="NL180" s="73"/>
      <c r="NM180" s="73"/>
      <c r="NN180" s="73"/>
      <c r="NO180" s="73"/>
      <c r="NP180" s="73"/>
      <c r="NQ180" s="73"/>
      <c r="NR180" s="73"/>
      <c r="NS180" s="73"/>
      <c r="NT180" s="73"/>
      <c r="NU180" s="73"/>
      <c r="NV180" s="73"/>
      <c r="NW180" s="73"/>
      <c r="NX180" s="73"/>
      <c r="NY180" s="73"/>
      <c r="NZ180" s="73"/>
      <c r="OA180" s="73"/>
      <c r="OB180" s="73"/>
      <c r="OC180" s="73"/>
      <c r="OD180" s="73"/>
      <c r="OE180" s="73"/>
      <c r="OF180" s="73"/>
      <c r="OG180" s="73"/>
      <c r="OH180" s="73"/>
      <c r="OI180" s="73"/>
      <c r="OJ180" s="73"/>
      <c r="OK180" s="73"/>
      <c r="OL180" s="73"/>
      <c r="OM180" s="73"/>
      <c r="ON180" s="73"/>
      <c r="OO180" s="73"/>
      <c r="OP180" s="73"/>
      <c r="OQ180" s="73"/>
      <c r="OR180" s="73"/>
      <c r="OS180" s="73"/>
      <c r="OT180" s="73"/>
      <c r="OU180" s="73"/>
      <c r="OV180" s="73"/>
      <c r="OW180" s="73"/>
      <c r="OX180" s="73"/>
      <c r="OY180" s="73"/>
      <c r="OZ180" s="73"/>
      <c r="PA180" s="73"/>
      <c r="PB180" s="73"/>
      <c r="PC180" s="73"/>
      <c r="PD180" s="73"/>
      <c r="PE180" s="73"/>
      <c r="PF180" s="73"/>
      <c r="PG180" s="73"/>
      <c r="PH180" s="73"/>
      <c r="PI180" s="73"/>
      <c r="PJ180" s="73"/>
      <c r="PK180" s="73"/>
      <c r="PL180" s="73"/>
      <c r="PM180" s="73"/>
      <c r="PN180" s="73"/>
      <c r="PO180" s="73"/>
      <c r="PP180" s="73"/>
      <c r="PQ180" s="73"/>
      <c r="PR180" s="73"/>
      <c r="PS180" s="73"/>
      <c r="PT180" s="73"/>
      <c r="PU180" s="73"/>
      <c r="PV180" s="73"/>
      <c r="PW180" s="73"/>
      <c r="PX180" s="73"/>
      <c r="PY180" s="73"/>
      <c r="PZ180" s="73"/>
      <c r="QA180" s="73"/>
      <c r="QB180" s="73"/>
      <c r="QC180" s="73"/>
      <c r="QD180" s="73"/>
      <c r="QE180" s="73"/>
      <c r="QF180" s="73"/>
      <c r="QG180" s="73"/>
      <c r="QH180" s="73"/>
      <c r="QI180" s="73"/>
      <c r="QJ180" s="73"/>
      <c r="QK180" s="73"/>
      <c r="QL180" s="73"/>
      <c r="QM180" s="73"/>
      <c r="QN180" s="73"/>
      <c r="QO180" s="73"/>
      <c r="QP180" s="73"/>
      <c r="QQ180" s="73"/>
      <c r="QR180" s="73"/>
      <c r="QS180" s="73"/>
      <c r="QT180" s="73"/>
      <c r="QU180" s="73"/>
      <c r="QV180" s="73"/>
      <c r="QW180" s="73"/>
      <c r="QX180" s="73"/>
      <c r="QY180" s="73"/>
      <c r="QZ180" s="73"/>
      <c r="RA180" s="73"/>
      <c r="RB180" s="73"/>
      <c r="RC180" s="73"/>
      <c r="RD180" s="73"/>
      <c r="RE180" s="73"/>
      <c r="RF180" s="73"/>
      <c r="RG180" s="73"/>
      <c r="RH180" s="73"/>
      <c r="RI180" s="73"/>
      <c r="RJ180" s="73"/>
      <c r="RK180" s="73"/>
      <c r="RL180" s="73"/>
      <c r="RM180" s="73"/>
      <c r="RN180" s="73"/>
      <c r="RO180" s="73"/>
      <c r="RP180" s="73"/>
      <c r="RQ180" s="73"/>
      <c r="RR180" s="73"/>
      <c r="RS180" s="73"/>
      <c r="RT180" s="73"/>
      <c r="RU180" s="73"/>
      <c r="RV180" s="73"/>
      <c r="RW180" s="73"/>
      <c r="RX180" s="73"/>
      <c r="RY180" s="73"/>
      <c r="RZ180" s="73"/>
      <c r="SA180" s="73"/>
      <c r="SB180" s="73"/>
      <c r="SC180" s="73"/>
      <c r="SD180" s="73"/>
      <c r="SE180" s="73"/>
      <c r="SF180" s="73"/>
      <c r="SG180" s="73"/>
      <c r="SH180" s="73"/>
      <c r="SI180" s="73"/>
      <c r="SJ180" s="73"/>
      <c r="SK180" s="73"/>
      <c r="SL180" s="73"/>
      <c r="SM180" s="73"/>
      <c r="SN180" s="73"/>
      <c r="SO180" s="73"/>
      <c r="SP180" s="73"/>
      <c r="SQ180" s="73"/>
      <c r="SR180" s="73"/>
      <c r="SS180" s="73"/>
      <c r="ST180" s="73"/>
      <c r="SU180" s="73"/>
      <c r="SV180" s="73"/>
      <c r="SW180" s="73"/>
      <c r="SX180" s="73"/>
      <c r="SY180" s="73"/>
    </row>
    <row r="181" spans="1:519">
      <c r="A181" s="71" t="s">
        <v>265</v>
      </c>
      <c r="B181" s="72">
        <f t="shared" si="180"/>
        <v>0</v>
      </c>
      <c r="C181" s="72">
        <f t="shared" si="181"/>
        <v>0</v>
      </c>
      <c r="D181" s="72">
        <f t="shared" si="182"/>
        <v>0</v>
      </c>
      <c r="E181" s="72">
        <f t="shared" si="183"/>
        <v>0</v>
      </c>
      <c r="F181" s="72">
        <f t="shared" si="184"/>
        <v>0</v>
      </c>
      <c r="G181" s="72">
        <f t="shared" si="185"/>
        <v>0</v>
      </c>
      <c r="H181" s="72">
        <f t="shared" si="186"/>
        <v>0</v>
      </c>
      <c r="I181" s="72">
        <f t="shared" si="187"/>
        <v>0</v>
      </c>
      <c r="J181" s="72">
        <f t="shared" si="188"/>
        <v>6.9166078424999999E-2</v>
      </c>
      <c r="K181" s="72">
        <f t="shared" si="189"/>
        <v>0</v>
      </c>
      <c r="L181" s="72">
        <f t="shared" si="190"/>
        <v>0</v>
      </c>
      <c r="M181" s="72">
        <f t="shared" si="191"/>
        <v>0</v>
      </c>
      <c r="N181" s="72">
        <f t="shared" si="192"/>
        <v>0</v>
      </c>
      <c r="O181" s="72">
        <f t="shared" si="193"/>
        <v>0.39132040499999998</v>
      </c>
      <c r="P181" s="72">
        <f t="shared" si="194"/>
        <v>0.22676112000000001</v>
      </c>
      <c r="Q181" s="72">
        <f t="shared" si="195"/>
        <v>0</v>
      </c>
      <c r="R181" s="72">
        <f t="shared" si="196"/>
        <v>0</v>
      </c>
      <c r="S181" s="72">
        <f t="shared" si="197"/>
        <v>0</v>
      </c>
      <c r="T181" s="72">
        <f t="shared" si="198"/>
        <v>0</v>
      </c>
      <c r="U181" s="72">
        <f t="shared" si="199"/>
        <v>0</v>
      </c>
      <c r="V181" s="72">
        <f t="shared" si="200"/>
        <v>0</v>
      </c>
      <c r="W181" s="72">
        <f t="shared" si="201"/>
        <v>1.5747299999999997E-5</v>
      </c>
      <c r="X181" s="72">
        <f t="shared" si="202"/>
        <v>0</v>
      </c>
      <c r="Y181" s="72">
        <f t="shared" si="203"/>
        <v>0.21652537499999999</v>
      </c>
      <c r="Z181" s="72">
        <f t="shared" si="204"/>
        <v>0</v>
      </c>
      <c r="AA181" s="72">
        <f t="shared" si="205"/>
        <v>0</v>
      </c>
      <c r="AB181" s="72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>
        <v>64.957612499999996</v>
      </c>
      <c r="DW181" s="73"/>
      <c r="DX181" s="73"/>
      <c r="DY181" s="73"/>
      <c r="DZ181" s="73"/>
      <c r="EA181" s="73"/>
      <c r="EB181" s="73"/>
      <c r="EC181" s="73"/>
      <c r="ED181" s="73">
        <v>4.2084659250000005</v>
      </c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>
        <v>391.32040499999999</v>
      </c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>
        <v>81.216699750000004</v>
      </c>
      <c r="GT181" s="73"/>
      <c r="GU181" s="73"/>
      <c r="GV181" s="73">
        <v>76.689351000000002</v>
      </c>
      <c r="GW181" s="73"/>
      <c r="GX181" s="73">
        <v>68.85506925</v>
      </c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  <c r="JD181" s="73"/>
      <c r="JE181" s="73"/>
      <c r="JF181" s="73"/>
      <c r="JG181" s="73"/>
      <c r="JH181" s="73"/>
      <c r="JI181" s="73"/>
      <c r="JJ181" s="73"/>
      <c r="JK181" s="73"/>
      <c r="JL181" s="73"/>
      <c r="JM181" s="73"/>
      <c r="JN181" s="73"/>
      <c r="JO181" s="73"/>
      <c r="JP181" s="73"/>
      <c r="JQ181" s="73"/>
      <c r="JR181" s="73"/>
      <c r="JS181" s="73"/>
      <c r="JT181" s="73"/>
      <c r="JU181" s="73"/>
      <c r="JV181" s="73"/>
      <c r="JW181" s="73"/>
      <c r="JX181" s="73"/>
      <c r="JY181" s="73"/>
      <c r="JZ181" s="73"/>
      <c r="KA181" s="73">
        <v>1.5747299999999999E-2</v>
      </c>
      <c r="KB181" s="73"/>
      <c r="KC181" s="73"/>
      <c r="KD181" s="73"/>
      <c r="KE181" s="73"/>
      <c r="KF181" s="73"/>
      <c r="KG181" s="73"/>
      <c r="KH181" s="73"/>
      <c r="KI181" s="73"/>
      <c r="KJ181" s="73"/>
      <c r="KK181" s="73"/>
      <c r="KL181" s="73"/>
      <c r="KM181" s="73"/>
      <c r="KN181" s="73"/>
      <c r="KO181" s="73"/>
      <c r="KP181" s="73"/>
      <c r="KQ181" s="73"/>
      <c r="KR181" s="73"/>
      <c r="KS181" s="73"/>
      <c r="KT181" s="73"/>
      <c r="KU181" s="73"/>
      <c r="KV181" s="73"/>
      <c r="KW181" s="73"/>
      <c r="KX181" s="73"/>
      <c r="KY181" s="73"/>
      <c r="KZ181" s="73"/>
      <c r="LA181" s="73"/>
      <c r="LB181" s="73">
        <v>216.525375</v>
      </c>
      <c r="LC181" s="73"/>
      <c r="LD181" s="73"/>
      <c r="LE181" s="73"/>
      <c r="LF181" s="73"/>
      <c r="LG181" s="73"/>
      <c r="LH181" s="73"/>
      <c r="LI181" s="73"/>
      <c r="LJ181" s="73"/>
      <c r="LK181" s="73"/>
      <c r="LL181" s="73"/>
      <c r="LM181" s="73"/>
      <c r="LN181" s="73"/>
      <c r="LO181" s="73"/>
      <c r="LP181" s="73"/>
      <c r="LQ181" s="73"/>
      <c r="LR181" s="73"/>
      <c r="LS181" s="73"/>
      <c r="LT181" s="73"/>
      <c r="LU181" s="73"/>
      <c r="LV181" s="73"/>
      <c r="LW181" s="73"/>
      <c r="LX181" s="73"/>
      <c r="LY181" s="73"/>
      <c r="LZ181" s="73"/>
      <c r="MA181" s="73"/>
      <c r="MB181" s="73"/>
      <c r="MC181" s="73"/>
      <c r="MD181" s="73"/>
      <c r="ME181" s="73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  <c r="OL181" s="73"/>
      <c r="OM181" s="73"/>
      <c r="ON181" s="73"/>
      <c r="OO181" s="73"/>
      <c r="OP181" s="73"/>
      <c r="OQ181" s="73"/>
      <c r="OR181" s="73"/>
      <c r="OS181" s="73"/>
      <c r="OT181" s="73"/>
      <c r="OU181" s="73"/>
      <c r="OV181" s="73"/>
      <c r="OW181" s="73"/>
      <c r="OX181" s="73"/>
      <c r="OY181" s="73"/>
      <c r="OZ181" s="73"/>
      <c r="PA181" s="73"/>
      <c r="PB181" s="73"/>
      <c r="PC181" s="73"/>
      <c r="PD181" s="73"/>
      <c r="PE181" s="73"/>
      <c r="PF181" s="73"/>
      <c r="PG181" s="73"/>
      <c r="PH181" s="73"/>
      <c r="PI181" s="73"/>
      <c r="PJ181" s="73"/>
      <c r="PK181" s="73"/>
      <c r="PL181" s="73"/>
      <c r="PM181" s="73"/>
      <c r="PN181" s="73"/>
      <c r="PO181" s="73"/>
      <c r="PP181" s="73"/>
      <c r="PQ181" s="73"/>
      <c r="PR181" s="73"/>
      <c r="PS181" s="73"/>
      <c r="PT181" s="73"/>
      <c r="PU181" s="73"/>
      <c r="PV181" s="73"/>
      <c r="PW181" s="73"/>
      <c r="PX181" s="73"/>
      <c r="PY181" s="73"/>
      <c r="PZ181" s="73"/>
      <c r="QA181" s="73"/>
      <c r="QB181" s="73"/>
      <c r="QC181" s="73"/>
      <c r="QD181" s="73"/>
      <c r="QE181" s="73"/>
      <c r="QF181" s="73"/>
      <c r="QG181" s="73"/>
      <c r="QH181" s="73"/>
      <c r="QI181" s="73"/>
      <c r="QJ181" s="73"/>
      <c r="QK181" s="73"/>
      <c r="QL181" s="73"/>
      <c r="QM181" s="73"/>
      <c r="QN181" s="73"/>
      <c r="QO181" s="73"/>
      <c r="QP181" s="73"/>
      <c r="QQ181" s="73"/>
      <c r="QR181" s="73"/>
      <c r="QS181" s="73"/>
      <c r="QT181" s="73"/>
      <c r="QU181" s="73"/>
      <c r="QV181" s="73"/>
      <c r="QW181" s="73"/>
      <c r="QX181" s="73"/>
      <c r="QY181" s="73"/>
      <c r="QZ181" s="73"/>
      <c r="RA181" s="73"/>
      <c r="RB181" s="73"/>
      <c r="RC181" s="73"/>
      <c r="RD181" s="73"/>
      <c r="RE181" s="73"/>
      <c r="RF181" s="73"/>
      <c r="RG181" s="73"/>
      <c r="RH181" s="73"/>
      <c r="RI181" s="73"/>
      <c r="RJ181" s="73"/>
      <c r="RK181" s="73"/>
      <c r="RL181" s="73"/>
      <c r="RM181" s="73"/>
      <c r="RN181" s="73"/>
      <c r="RO181" s="73"/>
      <c r="RP181" s="73"/>
      <c r="RQ181" s="73"/>
      <c r="RR181" s="73"/>
      <c r="RS181" s="73"/>
      <c r="RT181" s="73"/>
      <c r="RU181" s="73"/>
      <c r="RV181" s="73"/>
      <c r="RW181" s="73"/>
      <c r="RX181" s="73"/>
      <c r="RY181" s="73"/>
      <c r="RZ181" s="73"/>
      <c r="SA181" s="73"/>
      <c r="SB181" s="73"/>
      <c r="SC181" s="73"/>
      <c r="SD181" s="73"/>
      <c r="SE181" s="73"/>
      <c r="SF181" s="73"/>
      <c r="SG181" s="73"/>
      <c r="SH181" s="73"/>
      <c r="SI181" s="73"/>
      <c r="SJ181" s="73"/>
      <c r="SK181" s="73"/>
      <c r="SL181" s="73"/>
      <c r="SM181" s="73"/>
      <c r="SN181" s="73"/>
      <c r="SO181" s="73"/>
      <c r="SP181" s="73"/>
      <c r="SQ181" s="73"/>
      <c r="SR181" s="73"/>
      <c r="SS181" s="73"/>
      <c r="ST181" s="73"/>
      <c r="SU181" s="73"/>
      <c r="SV181" s="73"/>
      <c r="SW181" s="73"/>
      <c r="SX181" s="73"/>
      <c r="SY181" s="73"/>
    </row>
    <row r="182" spans="1:519">
      <c r="A182" s="71" t="s">
        <v>266</v>
      </c>
      <c r="B182" s="72">
        <f t="shared" si="180"/>
        <v>0</v>
      </c>
      <c r="C182" s="72">
        <f t="shared" si="181"/>
        <v>0</v>
      </c>
      <c r="D182" s="72">
        <f t="shared" si="182"/>
        <v>0</v>
      </c>
      <c r="E182" s="72">
        <f t="shared" si="183"/>
        <v>0.17381082375000001</v>
      </c>
      <c r="F182" s="72">
        <f t="shared" si="184"/>
        <v>0.15156776250000001</v>
      </c>
      <c r="G182" s="72">
        <f t="shared" si="185"/>
        <v>0</v>
      </c>
      <c r="H182" s="72">
        <f t="shared" si="186"/>
        <v>0.29526187499999995</v>
      </c>
      <c r="I182" s="72">
        <f t="shared" si="187"/>
        <v>0</v>
      </c>
      <c r="J182" s="72">
        <f t="shared" si="188"/>
        <v>1.4735535975000002E-2</v>
      </c>
      <c r="K182" s="72">
        <f t="shared" si="189"/>
        <v>6.6256764750000002E-2</v>
      </c>
      <c r="L182" s="72">
        <f t="shared" si="190"/>
        <v>0</v>
      </c>
      <c r="M182" s="72">
        <f t="shared" si="191"/>
        <v>0.29510440199999999</v>
      </c>
      <c r="N182" s="72">
        <f t="shared" si="192"/>
        <v>0</v>
      </c>
      <c r="O182" s="72">
        <f t="shared" si="193"/>
        <v>0</v>
      </c>
      <c r="P182" s="72">
        <f t="shared" si="194"/>
        <v>0</v>
      </c>
      <c r="Q182" s="72">
        <f t="shared" si="195"/>
        <v>0</v>
      </c>
      <c r="R182" s="72">
        <f t="shared" si="196"/>
        <v>0</v>
      </c>
      <c r="S182" s="72">
        <f t="shared" si="197"/>
        <v>0</v>
      </c>
      <c r="T182" s="72">
        <f t="shared" si="198"/>
        <v>0</v>
      </c>
      <c r="U182" s="72">
        <f t="shared" si="199"/>
        <v>0</v>
      </c>
      <c r="V182" s="72">
        <f t="shared" si="200"/>
        <v>0</v>
      </c>
      <c r="W182" s="72">
        <f t="shared" si="201"/>
        <v>0</v>
      </c>
      <c r="X182" s="72">
        <f t="shared" si="202"/>
        <v>7.3224944999999997E-4</v>
      </c>
      <c r="Y182" s="72">
        <f t="shared" si="203"/>
        <v>3.5431425000000003E-5</v>
      </c>
      <c r="Z182" s="72">
        <f t="shared" si="204"/>
        <v>0</v>
      </c>
      <c r="AA182" s="72">
        <f t="shared" si="205"/>
        <v>0</v>
      </c>
      <c r="AB182" s="72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>
        <v>173.81082375</v>
      </c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>
        <v>151.56776250000001</v>
      </c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>
        <v>295.26187499999997</v>
      </c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>
        <v>14.735535975000001</v>
      </c>
      <c r="ED182" s="73"/>
      <c r="EE182" s="73"/>
      <c r="EF182" s="73"/>
      <c r="EG182" s="73"/>
      <c r="EH182" s="73"/>
      <c r="EI182" s="73"/>
      <c r="EJ182" s="73">
        <v>66.256764750000002</v>
      </c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>
        <v>295.10440199999999</v>
      </c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  <c r="JD182" s="73"/>
      <c r="JE182" s="73"/>
      <c r="JF182" s="73"/>
      <c r="JG182" s="73"/>
      <c r="JH182" s="73"/>
      <c r="JI182" s="73"/>
      <c r="JJ182" s="73"/>
      <c r="JK182" s="73"/>
      <c r="JL182" s="73"/>
      <c r="JM182" s="73"/>
      <c r="JN182" s="73"/>
      <c r="JO182" s="73"/>
      <c r="JP182" s="73"/>
      <c r="JQ182" s="73"/>
      <c r="JR182" s="73"/>
      <c r="JS182" s="73"/>
      <c r="JT182" s="73"/>
      <c r="JU182" s="73"/>
      <c r="JV182" s="73"/>
      <c r="JW182" s="73"/>
      <c r="JX182" s="73"/>
      <c r="JY182" s="73"/>
      <c r="JZ182" s="73"/>
      <c r="KA182" s="73"/>
      <c r="KB182" s="73"/>
      <c r="KC182" s="73"/>
      <c r="KD182" s="73"/>
      <c r="KE182" s="73"/>
      <c r="KF182" s="73"/>
      <c r="KG182" s="73"/>
      <c r="KH182" s="73"/>
      <c r="KI182" s="73"/>
      <c r="KJ182" s="73"/>
      <c r="KK182" s="73"/>
      <c r="KL182" s="73"/>
      <c r="KM182" s="73">
        <v>0.73224944999999997</v>
      </c>
      <c r="KN182" s="73"/>
      <c r="KO182" s="73"/>
      <c r="KP182" s="73"/>
      <c r="KQ182" s="73"/>
      <c r="KR182" s="73"/>
      <c r="KS182" s="73"/>
      <c r="KT182" s="73"/>
      <c r="KU182" s="73"/>
      <c r="KV182" s="73"/>
      <c r="KW182" s="73"/>
      <c r="KX182" s="73"/>
      <c r="KY182" s="73"/>
      <c r="KZ182" s="73"/>
      <c r="LA182" s="73"/>
      <c r="LB182" s="73"/>
      <c r="LC182" s="73"/>
      <c r="LD182" s="73">
        <v>3.5431425000000003E-2</v>
      </c>
      <c r="LE182" s="73"/>
      <c r="LF182" s="73"/>
      <c r="LG182" s="73"/>
      <c r="LH182" s="73"/>
      <c r="LI182" s="73"/>
      <c r="LJ182" s="73"/>
      <c r="LK182" s="73"/>
      <c r="LL182" s="73"/>
      <c r="LM182" s="73"/>
      <c r="LN182" s="73"/>
      <c r="LO182" s="73"/>
      <c r="LP182" s="73"/>
      <c r="LQ182" s="73"/>
      <c r="LR182" s="73"/>
      <c r="LS182" s="73"/>
      <c r="LT182" s="73"/>
      <c r="LU182" s="73"/>
      <c r="LV182" s="73"/>
      <c r="LW182" s="73"/>
      <c r="LX182" s="73"/>
      <c r="LY182" s="73"/>
      <c r="LZ182" s="73"/>
      <c r="MA182" s="73"/>
      <c r="MB182" s="73"/>
      <c r="MC182" s="73"/>
      <c r="MD182" s="73"/>
      <c r="ME182" s="73"/>
      <c r="MF182" s="73"/>
      <c r="MG182" s="73"/>
      <c r="MH182" s="73"/>
      <c r="MI182" s="73"/>
      <c r="MJ182" s="73"/>
      <c r="MK182" s="73"/>
      <c r="ML182" s="73"/>
      <c r="MM182" s="73"/>
      <c r="MN182" s="73"/>
      <c r="MO182" s="73"/>
      <c r="MP182" s="73"/>
      <c r="MQ182" s="73"/>
      <c r="MR182" s="73"/>
      <c r="MS182" s="73"/>
      <c r="MT182" s="73"/>
      <c r="MU182" s="73"/>
      <c r="MV182" s="73"/>
      <c r="MW182" s="73"/>
      <c r="MX182" s="73"/>
      <c r="MY182" s="73"/>
      <c r="MZ182" s="73"/>
      <c r="NA182" s="73"/>
      <c r="NB182" s="73"/>
      <c r="NC182" s="73"/>
      <c r="ND182" s="73"/>
      <c r="NE182" s="73"/>
      <c r="NF182" s="73"/>
      <c r="NG182" s="73"/>
      <c r="NH182" s="73"/>
      <c r="NI182" s="73"/>
      <c r="NJ182" s="73"/>
      <c r="NK182" s="73"/>
      <c r="NL182" s="73"/>
      <c r="NM182" s="73"/>
      <c r="NN182" s="73"/>
      <c r="NO182" s="73"/>
      <c r="NP182" s="73"/>
      <c r="NQ182" s="73"/>
      <c r="NR182" s="73"/>
      <c r="NS182" s="73"/>
      <c r="NT182" s="73"/>
      <c r="NU182" s="73"/>
      <c r="NV182" s="73"/>
      <c r="NW182" s="73"/>
      <c r="NX182" s="73"/>
      <c r="NY182" s="73"/>
      <c r="NZ182" s="73"/>
      <c r="OA182" s="73"/>
      <c r="OB182" s="73"/>
      <c r="OC182" s="73"/>
      <c r="OD182" s="73"/>
      <c r="OE182" s="73"/>
      <c r="OF182" s="73"/>
      <c r="OG182" s="73"/>
      <c r="OH182" s="73"/>
      <c r="OI182" s="73"/>
      <c r="OJ182" s="73"/>
      <c r="OK182" s="73"/>
      <c r="OL182" s="73"/>
      <c r="OM182" s="73"/>
      <c r="ON182" s="73"/>
      <c r="OO182" s="73"/>
      <c r="OP182" s="73"/>
      <c r="OQ182" s="73"/>
      <c r="OR182" s="73"/>
      <c r="OS182" s="73"/>
      <c r="OT182" s="73"/>
      <c r="OU182" s="73"/>
      <c r="OV182" s="73"/>
      <c r="OW182" s="73"/>
      <c r="OX182" s="73"/>
      <c r="OY182" s="73"/>
      <c r="OZ182" s="73"/>
      <c r="PA182" s="73"/>
      <c r="PB182" s="73"/>
      <c r="PC182" s="73"/>
      <c r="PD182" s="73"/>
      <c r="PE182" s="73"/>
      <c r="PF182" s="73"/>
      <c r="PG182" s="73"/>
      <c r="PH182" s="73"/>
      <c r="PI182" s="73"/>
      <c r="PJ182" s="73"/>
      <c r="PK182" s="73"/>
      <c r="PL182" s="73"/>
      <c r="PM182" s="73"/>
      <c r="PN182" s="73"/>
      <c r="PO182" s="73"/>
      <c r="PP182" s="73"/>
      <c r="PQ182" s="73"/>
      <c r="PR182" s="73"/>
      <c r="PS182" s="73"/>
      <c r="PT182" s="73"/>
      <c r="PU182" s="73"/>
      <c r="PV182" s="73"/>
      <c r="PW182" s="73"/>
      <c r="PX182" s="73"/>
      <c r="PY182" s="73"/>
      <c r="PZ182" s="73"/>
      <c r="QA182" s="73"/>
      <c r="QB182" s="73"/>
      <c r="QC182" s="73"/>
      <c r="QD182" s="73"/>
      <c r="QE182" s="73"/>
      <c r="QF182" s="73"/>
      <c r="QG182" s="73"/>
      <c r="QH182" s="73"/>
      <c r="QI182" s="73"/>
      <c r="QJ182" s="73"/>
      <c r="QK182" s="73"/>
      <c r="QL182" s="73"/>
      <c r="QM182" s="73"/>
      <c r="QN182" s="73"/>
      <c r="QO182" s="73"/>
      <c r="QP182" s="73"/>
      <c r="QQ182" s="73"/>
      <c r="QR182" s="73"/>
      <c r="QS182" s="73"/>
      <c r="QT182" s="73"/>
      <c r="QU182" s="73"/>
      <c r="QV182" s="73"/>
      <c r="QW182" s="73"/>
      <c r="QX182" s="73"/>
      <c r="QY182" s="73"/>
      <c r="QZ182" s="73"/>
      <c r="RA182" s="73"/>
      <c r="RB182" s="73"/>
      <c r="RC182" s="73"/>
      <c r="RD182" s="73"/>
      <c r="RE182" s="73"/>
      <c r="RF182" s="73"/>
      <c r="RG182" s="73"/>
      <c r="RH182" s="73"/>
      <c r="RI182" s="73"/>
      <c r="RJ182" s="73"/>
      <c r="RK182" s="73"/>
      <c r="RL182" s="73"/>
      <c r="RM182" s="73"/>
      <c r="RN182" s="73"/>
      <c r="RO182" s="73"/>
      <c r="RP182" s="73"/>
      <c r="RQ182" s="73"/>
      <c r="RR182" s="73"/>
      <c r="RS182" s="73"/>
      <c r="RT182" s="73"/>
      <c r="RU182" s="73"/>
      <c r="RV182" s="73"/>
      <c r="RW182" s="73"/>
      <c r="RX182" s="73"/>
      <c r="RY182" s="73"/>
      <c r="RZ182" s="73"/>
      <c r="SA182" s="73"/>
      <c r="SB182" s="73"/>
      <c r="SC182" s="73"/>
      <c r="SD182" s="73"/>
      <c r="SE182" s="73"/>
      <c r="SF182" s="73"/>
      <c r="SG182" s="73"/>
      <c r="SH182" s="73"/>
      <c r="SI182" s="73"/>
      <c r="SJ182" s="73"/>
      <c r="SK182" s="73"/>
      <c r="SL182" s="73"/>
      <c r="SM182" s="73"/>
      <c r="SN182" s="73"/>
      <c r="SO182" s="73"/>
      <c r="SP182" s="73"/>
      <c r="SQ182" s="73"/>
      <c r="SR182" s="73"/>
      <c r="SS182" s="73"/>
      <c r="ST182" s="73"/>
      <c r="SU182" s="73"/>
      <c r="SV182" s="73"/>
      <c r="SW182" s="73"/>
      <c r="SX182" s="73"/>
      <c r="SY182" s="73"/>
    </row>
    <row r="183" spans="1:519">
      <c r="A183" s="71" t="s">
        <v>267</v>
      </c>
      <c r="B183" s="72">
        <f t="shared" si="180"/>
        <v>0</v>
      </c>
      <c r="C183" s="72">
        <f t="shared" si="181"/>
        <v>7.5980722500000012E-4</v>
      </c>
      <c r="D183" s="72">
        <f t="shared" si="182"/>
        <v>0.39368249999999999</v>
      </c>
      <c r="E183" s="72">
        <f t="shared" si="183"/>
        <v>0</v>
      </c>
      <c r="F183" s="72">
        <f t="shared" si="184"/>
        <v>1.0865636999999999E-2</v>
      </c>
      <c r="G183" s="72">
        <f t="shared" si="185"/>
        <v>5.9052375000000006E-4</v>
      </c>
      <c r="H183" s="72">
        <f t="shared" si="186"/>
        <v>1.1495528999999999E-2</v>
      </c>
      <c r="I183" s="72">
        <f t="shared" si="187"/>
        <v>9.1334339999999993E-3</v>
      </c>
      <c r="J183" s="72">
        <f t="shared" si="188"/>
        <v>8.4248055000000002E-3</v>
      </c>
      <c r="K183" s="72">
        <f t="shared" si="189"/>
        <v>7.7161770000000003E-3</v>
      </c>
      <c r="L183" s="72">
        <f t="shared" si="190"/>
        <v>1.1023110000000001E-2</v>
      </c>
      <c r="M183" s="72">
        <f t="shared" si="191"/>
        <v>0</v>
      </c>
      <c r="N183" s="72">
        <f t="shared" si="192"/>
        <v>0</v>
      </c>
      <c r="O183" s="72">
        <f t="shared" si="193"/>
        <v>0</v>
      </c>
      <c r="P183" s="72">
        <f t="shared" si="194"/>
        <v>0</v>
      </c>
      <c r="Q183" s="72">
        <f t="shared" si="195"/>
        <v>0</v>
      </c>
      <c r="R183" s="72">
        <f t="shared" si="196"/>
        <v>0</v>
      </c>
      <c r="S183" s="72">
        <f t="shared" si="197"/>
        <v>0</v>
      </c>
      <c r="T183" s="72">
        <f t="shared" si="198"/>
        <v>0.13463941500000001</v>
      </c>
      <c r="U183" s="72">
        <f t="shared" si="199"/>
        <v>0.58456733377499992</v>
      </c>
      <c r="V183" s="72">
        <f t="shared" si="200"/>
        <v>0</v>
      </c>
      <c r="W183" s="72">
        <f t="shared" si="201"/>
        <v>0</v>
      </c>
      <c r="X183" s="72">
        <f t="shared" si="202"/>
        <v>0</v>
      </c>
      <c r="Y183" s="72">
        <f t="shared" si="203"/>
        <v>0</v>
      </c>
      <c r="Z183" s="72">
        <f t="shared" si="204"/>
        <v>0</v>
      </c>
      <c r="AA183" s="72">
        <f t="shared" si="205"/>
        <v>0</v>
      </c>
      <c r="AB183" s="72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>
        <v>0.75980722500000009</v>
      </c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>
        <v>393.6825</v>
      </c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>
        <v>7.2437579999999997</v>
      </c>
      <c r="CJ183" s="73"/>
      <c r="CK183" s="73">
        <v>3.6218789999999998</v>
      </c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>
        <v>0.59052375000000001</v>
      </c>
      <c r="CX183" s="73"/>
      <c r="CY183" s="73"/>
      <c r="CZ183" s="73">
        <v>0.59052375000000001</v>
      </c>
      <c r="DA183" s="73"/>
      <c r="DB183" s="73"/>
      <c r="DC183" s="73"/>
      <c r="DD183" s="73">
        <v>6.3382882499999997</v>
      </c>
      <c r="DE183" s="73"/>
      <c r="DF183" s="73"/>
      <c r="DG183" s="73"/>
      <c r="DH183" s="73"/>
      <c r="DI183" s="73">
        <v>4.5667169999999997</v>
      </c>
      <c r="DJ183" s="73"/>
      <c r="DK183" s="73"/>
      <c r="DL183" s="73">
        <v>4.5667169999999997</v>
      </c>
      <c r="DM183" s="73"/>
      <c r="DN183" s="73"/>
      <c r="DO183" s="73"/>
      <c r="DP183" s="73"/>
      <c r="DQ183" s="73"/>
      <c r="DR183" s="73"/>
      <c r="DS183" s="73"/>
      <c r="DT183" s="73"/>
      <c r="DU183" s="73">
        <v>4.5667169999999997</v>
      </c>
      <c r="DV183" s="73"/>
      <c r="DW183" s="73"/>
      <c r="DX183" s="73"/>
      <c r="DY183" s="73">
        <v>4.5667169999999997</v>
      </c>
      <c r="DZ183" s="73"/>
      <c r="EA183" s="73"/>
      <c r="EB183" s="73"/>
      <c r="EC183" s="73"/>
      <c r="ED183" s="73"/>
      <c r="EE183" s="73"/>
      <c r="EF183" s="73"/>
      <c r="EG183" s="73">
        <v>3.8580885</v>
      </c>
      <c r="EH183" s="73"/>
      <c r="EI183" s="73"/>
      <c r="EJ183" s="73"/>
      <c r="EK183" s="73">
        <v>3.8580885</v>
      </c>
      <c r="EL183" s="73"/>
      <c r="EM183" s="73"/>
      <c r="EN183" s="73"/>
      <c r="EO183" s="73"/>
      <c r="EP183" s="73">
        <v>3.8580885</v>
      </c>
      <c r="EQ183" s="73"/>
      <c r="ER183" s="73"/>
      <c r="ES183" s="73"/>
      <c r="ET183" s="73"/>
      <c r="EU183" s="73"/>
      <c r="EV183" s="73">
        <v>4.9603995000000003</v>
      </c>
      <c r="EW183" s="73"/>
      <c r="EX183" s="73"/>
      <c r="EY183" s="73"/>
      <c r="EZ183" s="73">
        <v>4.9603995000000003</v>
      </c>
      <c r="FA183" s="73"/>
      <c r="FB183" s="73"/>
      <c r="FC183" s="73"/>
      <c r="FD183" s="73"/>
      <c r="FE183" s="73">
        <v>1.102311</v>
      </c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>
        <v>134.63941500000001</v>
      </c>
      <c r="IX183" s="73"/>
      <c r="IY183" s="73"/>
      <c r="IZ183" s="73"/>
      <c r="JA183" s="73"/>
      <c r="JB183" s="73"/>
      <c r="JC183" s="73"/>
      <c r="JD183" s="73"/>
      <c r="JE183" s="73"/>
      <c r="JF183" s="73"/>
      <c r="JG183" s="73">
        <v>163.79160412499999</v>
      </c>
      <c r="JH183" s="73">
        <v>64.099384650000005</v>
      </c>
      <c r="JI183" s="73">
        <v>356.67634500000003</v>
      </c>
      <c r="JJ183" s="73"/>
      <c r="JK183" s="73"/>
      <c r="JL183" s="73"/>
      <c r="JM183" s="73"/>
      <c r="JN183" s="73"/>
      <c r="JO183" s="73"/>
      <c r="JP183" s="73"/>
      <c r="JQ183" s="73"/>
      <c r="JR183" s="73"/>
      <c r="JS183" s="73"/>
      <c r="JT183" s="73"/>
      <c r="JU183" s="73"/>
      <c r="JV183" s="73"/>
      <c r="JW183" s="73"/>
      <c r="JX183" s="73"/>
      <c r="JY183" s="73"/>
      <c r="JZ183" s="73"/>
      <c r="KA183" s="73"/>
      <c r="KB183" s="73"/>
      <c r="KC183" s="73"/>
      <c r="KD183" s="73"/>
      <c r="KE183" s="73"/>
      <c r="KF183" s="73"/>
      <c r="KG183" s="73"/>
      <c r="KH183" s="73"/>
      <c r="KI183" s="73"/>
      <c r="KJ183" s="73"/>
      <c r="KK183" s="73"/>
      <c r="KL183" s="73"/>
      <c r="KM183" s="73"/>
      <c r="KN183" s="73"/>
      <c r="KO183" s="73"/>
      <c r="KP183" s="73"/>
      <c r="KQ183" s="73"/>
      <c r="KR183" s="73"/>
      <c r="KS183" s="73"/>
      <c r="KT183" s="73"/>
      <c r="KU183" s="73"/>
      <c r="KV183" s="73"/>
      <c r="KW183" s="73"/>
      <c r="KX183" s="73"/>
      <c r="KY183" s="73"/>
      <c r="KZ183" s="73"/>
      <c r="LA183" s="73"/>
      <c r="LB183" s="73"/>
      <c r="LC183" s="73"/>
      <c r="LD183" s="73"/>
      <c r="LE183" s="73"/>
      <c r="LF183" s="73"/>
      <c r="LG183" s="73"/>
      <c r="LH183" s="73"/>
      <c r="LI183" s="73"/>
      <c r="LJ183" s="73"/>
      <c r="LK183" s="73"/>
      <c r="LL183" s="73"/>
      <c r="LM183" s="73"/>
      <c r="LN183" s="73"/>
      <c r="LO183" s="73"/>
      <c r="LP183" s="73"/>
      <c r="LQ183" s="73"/>
      <c r="LR183" s="73"/>
      <c r="LS183" s="73"/>
      <c r="LT183" s="73"/>
      <c r="LU183" s="73"/>
      <c r="LV183" s="73"/>
      <c r="LW183" s="73"/>
      <c r="LX183" s="73"/>
      <c r="LY183" s="73"/>
      <c r="LZ183" s="73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  <c r="OL183" s="73"/>
      <c r="OM183" s="73"/>
      <c r="ON183" s="73"/>
      <c r="OO183" s="73"/>
      <c r="OP183" s="73"/>
      <c r="OQ183" s="73"/>
      <c r="OR183" s="73"/>
      <c r="OS183" s="73"/>
      <c r="OT183" s="73"/>
      <c r="OU183" s="73"/>
      <c r="OV183" s="73"/>
      <c r="OW183" s="73"/>
      <c r="OX183" s="73"/>
      <c r="OY183" s="73"/>
      <c r="OZ183" s="73"/>
      <c r="PA183" s="73"/>
      <c r="PB183" s="73"/>
      <c r="PC183" s="73"/>
      <c r="PD183" s="73"/>
      <c r="PE183" s="73"/>
      <c r="PF183" s="73"/>
      <c r="PG183" s="73"/>
      <c r="PH183" s="73"/>
      <c r="PI183" s="73"/>
      <c r="PJ183" s="73"/>
      <c r="PK183" s="73"/>
      <c r="PL183" s="73"/>
      <c r="PM183" s="73"/>
      <c r="PN183" s="73"/>
      <c r="PO183" s="73"/>
      <c r="PP183" s="73"/>
      <c r="PQ183" s="73"/>
      <c r="PR183" s="73"/>
      <c r="PS183" s="73"/>
      <c r="PT183" s="73"/>
      <c r="PU183" s="73"/>
      <c r="PV183" s="73"/>
      <c r="PW183" s="73"/>
      <c r="PX183" s="73"/>
      <c r="PY183" s="73"/>
      <c r="PZ183" s="73"/>
      <c r="QA183" s="73"/>
      <c r="QB183" s="73"/>
      <c r="QC183" s="73"/>
      <c r="QD183" s="73"/>
      <c r="QE183" s="73"/>
      <c r="QF183" s="73"/>
      <c r="QG183" s="73"/>
      <c r="QH183" s="73"/>
      <c r="QI183" s="73"/>
      <c r="QJ183" s="73"/>
      <c r="QK183" s="73"/>
      <c r="QL183" s="73"/>
      <c r="QM183" s="73"/>
      <c r="QN183" s="73"/>
      <c r="QO183" s="73"/>
      <c r="QP183" s="73"/>
      <c r="QQ183" s="73"/>
      <c r="QR183" s="73"/>
      <c r="QS183" s="73"/>
      <c r="QT183" s="73"/>
      <c r="QU183" s="73"/>
      <c r="QV183" s="73"/>
      <c r="QW183" s="73"/>
      <c r="QX183" s="73"/>
      <c r="QY183" s="73"/>
      <c r="QZ183" s="73"/>
      <c r="RA183" s="73"/>
      <c r="RB183" s="73"/>
      <c r="RC183" s="73"/>
      <c r="RD183" s="73"/>
      <c r="RE183" s="73"/>
      <c r="RF183" s="73"/>
      <c r="RG183" s="73"/>
      <c r="RH183" s="73"/>
      <c r="RI183" s="73"/>
      <c r="RJ183" s="73"/>
      <c r="RK183" s="73"/>
      <c r="RL183" s="73"/>
      <c r="RM183" s="73"/>
      <c r="RN183" s="73"/>
      <c r="RO183" s="73"/>
      <c r="RP183" s="73"/>
      <c r="RQ183" s="73"/>
      <c r="RR183" s="73"/>
      <c r="RS183" s="73"/>
      <c r="RT183" s="73"/>
      <c r="RU183" s="73"/>
      <c r="RV183" s="73"/>
      <c r="RW183" s="73"/>
      <c r="RX183" s="73"/>
      <c r="RY183" s="73"/>
      <c r="RZ183" s="73"/>
      <c r="SA183" s="73"/>
      <c r="SB183" s="73"/>
      <c r="SC183" s="73"/>
      <c r="SD183" s="73"/>
      <c r="SE183" s="73"/>
      <c r="SF183" s="73"/>
      <c r="SG183" s="73"/>
      <c r="SH183" s="73"/>
      <c r="SI183" s="73"/>
      <c r="SJ183" s="73"/>
      <c r="SK183" s="73"/>
      <c r="SL183" s="73"/>
      <c r="SM183" s="73"/>
      <c r="SN183" s="73"/>
      <c r="SO183" s="73"/>
      <c r="SP183" s="73"/>
      <c r="SQ183" s="73"/>
      <c r="SR183" s="73"/>
      <c r="SS183" s="73"/>
      <c r="ST183" s="73"/>
      <c r="SU183" s="73"/>
      <c r="SV183" s="73"/>
      <c r="SW183" s="73"/>
      <c r="SX183" s="73"/>
      <c r="SY183" s="73"/>
    </row>
    <row r="184" spans="1:519">
      <c r="A184" s="71" t="s">
        <v>268</v>
      </c>
      <c r="B184" s="72">
        <f t="shared" si="180"/>
        <v>60.458726994750002</v>
      </c>
      <c r="C184" s="72">
        <f t="shared" si="181"/>
        <v>93.817925419500014</v>
      </c>
      <c r="D184" s="72">
        <f t="shared" si="182"/>
        <v>72.252639771974998</v>
      </c>
      <c r="E184" s="72">
        <f t="shared" si="183"/>
        <v>90.230454269999981</v>
      </c>
      <c r="F184" s="72">
        <f t="shared" si="184"/>
        <v>71.183067408675001</v>
      </c>
      <c r="G184" s="72">
        <f t="shared" si="185"/>
        <v>119.60153086499999</v>
      </c>
      <c r="H184" s="72">
        <f t="shared" si="186"/>
        <v>129.90534356924999</v>
      </c>
      <c r="I184" s="72">
        <f t="shared" si="187"/>
        <v>165.86690142375002</v>
      </c>
      <c r="J184" s="72">
        <f t="shared" si="188"/>
        <v>175.91013568125001</v>
      </c>
      <c r="K184" s="72">
        <f t="shared" si="189"/>
        <v>105.74052119550001</v>
      </c>
      <c r="L184" s="72">
        <f t="shared" si="190"/>
        <v>125.91749731725002</v>
      </c>
      <c r="M184" s="72">
        <f t="shared" si="191"/>
        <v>151.71403916969996</v>
      </c>
      <c r="N184" s="72">
        <f t="shared" si="192"/>
        <v>159.25189374449999</v>
      </c>
      <c r="O184" s="72">
        <f t="shared" si="193"/>
        <v>132.93465560707503</v>
      </c>
      <c r="P184" s="72">
        <f t="shared" si="194"/>
        <v>122.99012148914998</v>
      </c>
      <c r="Q184" s="72">
        <f t="shared" si="195"/>
        <v>91.832155458074993</v>
      </c>
      <c r="R184" s="72">
        <f t="shared" si="196"/>
        <v>109.2022029126</v>
      </c>
      <c r="S184" s="72">
        <f t="shared" si="197"/>
        <v>134.06596132319999</v>
      </c>
      <c r="T184" s="72">
        <f t="shared" si="198"/>
        <v>19.471225440825002</v>
      </c>
      <c r="U184" s="72">
        <f t="shared" si="199"/>
        <v>9.4798746000000003E-3</v>
      </c>
      <c r="V184" s="72">
        <f t="shared" si="200"/>
        <v>106.68090270959999</v>
      </c>
      <c r="W184" s="72">
        <f t="shared" si="201"/>
        <v>48.615099991424998</v>
      </c>
      <c r="X184" s="72">
        <f t="shared" si="202"/>
        <v>33.526954411650003</v>
      </c>
      <c r="Y184" s="72">
        <f t="shared" si="203"/>
        <v>12.710193048674999</v>
      </c>
      <c r="Z184" s="72">
        <f t="shared" si="204"/>
        <v>0</v>
      </c>
      <c r="AA184" s="72">
        <f t="shared" si="205"/>
        <v>0</v>
      </c>
      <c r="AB184" s="72"/>
      <c r="AD184" s="73">
        <v>11825.513671500001</v>
      </c>
      <c r="AE184" s="73">
        <v>4633.7611297499998</v>
      </c>
      <c r="AF184" s="73">
        <v>3798.83928375</v>
      </c>
      <c r="AG184" s="73">
        <v>9520.5026340000004</v>
      </c>
      <c r="AH184" s="73">
        <v>5071.0242825000005</v>
      </c>
      <c r="AI184" s="73">
        <v>1426.0361197500001</v>
      </c>
      <c r="AJ184" s="73"/>
      <c r="AK184" s="73">
        <v>1453.0427392500001</v>
      </c>
      <c r="AL184" s="73"/>
      <c r="AM184" s="73">
        <v>4344.3651239999999</v>
      </c>
      <c r="AN184" s="73">
        <v>8706.68217</v>
      </c>
      <c r="AO184" s="73">
        <v>9678.9598402499996</v>
      </c>
      <c r="AP184" s="73">
        <v>6548.2784954999997</v>
      </c>
      <c r="AQ184" s="73">
        <v>6322.2260040000001</v>
      </c>
      <c r="AR184" s="73">
        <v>9278.0729504999999</v>
      </c>
      <c r="AS184" s="73">
        <v>10207.478596500001</v>
      </c>
      <c r="AT184" s="73">
        <v>10235.351317500001</v>
      </c>
      <c r="AU184" s="73">
        <v>12844.16714025</v>
      </c>
      <c r="AV184" s="73">
        <v>4263.7389480000002</v>
      </c>
      <c r="AW184" s="73">
        <v>6126.5658014999999</v>
      </c>
      <c r="AX184" s="73">
        <v>7341.8243107500002</v>
      </c>
      <c r="AY184" s="73">
        <v>6428.1659647500001</v>
      </c>
      <c r="AZ184" s="73">
        <v>3620.8160572500001</v>
      </c>
      <c r="BA184" s="73">
        <v>10601.239833</v>
      </c>
      <c r="BB184" s="73">
        <v>4944.5340952500001</v>
      </c>
      <c r="BC184" s="73">
        <v>3972.6894757499999</v>
      </c>
      <c r="BD184" s="73">
        <v>13960.33576425</v>
      </c>
      <c r="BE184" s="73">
        <v>4866.8605379999999</v>
      </c>
      <c r="BF184" s="73">
        <v>5931.1811767500003</v>
      </c>
      <c r="BG184" s="73">
        <v>8976.2759459999997</v>
      </c>
      <c r="BH184" s="73">
        <v>7253.1276435</v>
      </c>
      <c r="BI184" s="73">
        <v>8707.9419539999999</v>
      </c>
      <c r="BJ184" s="73">
        <v>3542.2882089750001</v>
      </c>
      <c r="BK184" s="73">
        <v>1778.6575350000001</v>
      </c>
      <c r="BL184" s="73">
        <v>7124.1178882499999</v>
      </c>
      <c r="BM184" s="73">
        <v>1194.62954625</v>
      </c>
      <c r="BN184" s="73">
        <v>5678.9487989999998</v>
      </c>
      <c r="BO184" s="73">
        <v>5533.7586929999998</v>
      </c>
      <c r="BP184" s="73">
        <v>13976.476746750001</v>
      </c>
      <c r="BQ184" s="73">
        <v>8524.2496995000001</v>
      </c>
      <c r="BR184" s="73">
        <v>13908.645252</v>
      </c>
      <c r="BS184" s="73">
        <v>4149.6103912500002</v>
      </c>
      <c r="BT184" s="73">
        <v>4679.6645092500003</v>
      </c>
      <c r="BU184" s="73">
        <v>6834.0919905000001</v>
      </c>
      <c r="BV184" s="73">
        <v>4857.5302627500005</v>
      </c>
      <c r="BW184" s="73">
        <v>6156.4856714999996</v>
      </c>
      <c r="BX184" s="73">
        <v>6993.6515077499998</v>
      </c>
      <c r="BY184" s="73">
        <v>8937.3407467500001</v>
      </c>
      <c r="BZ184" s="73">
        <v>8521.0215029999999</v>
      </c>
      <c r="CA184" s="73">
        <v>7655.1168442500002</v>
      </c>
      <c r="CB184" s="73">
        <v>6343.6423320000004</v>
      </c>
      <c r="CC184" s="73">
        <v>6267.9371872499996</v>
      </c>
      <c r="CD184" s="73">
        <v>12880.504035</v>
      </c>
      <c r="CE184" s="73">
        <v>1801.211605425</v>
      </c>
      <c r="CF184" s="73">
        <v>2419.415172</v>
      </c>
      <c r="CG184" s="73"/>
      <c r="CH184" s="73">
        <v>509.77946925000003</v>
      </c>
      <c r="CI184" s="73">
        <v>4401.7640325000002</v>
      </c>
      <c r="CJ184" s="73">
        <v>9995.4805702499998</v>
      </c>
      <c r="CK184" s="73">
        <v>10387.19465775</v>
      </c>
      <c r="CL184" s="73">
        <v>14143.08318075</v>
      </c>
      <c r="CM184" s="73">
        <v>6434.7404624999999</v>
      </c>
      <c r="CN184" s="73">
        <v>6704.9247622499997</v>
      </c>
      <c r="CO184" s="73">
        <v>5802.9981547500001</v>
      </c>
      <c r="CP184" s="73">
        <v>10022.32971675</v>
      </c>
      <c r="CQ184" s="73">
        <v>7936.8754095000004</v>
      </c>
      <c r="CR184" s="73">
        <v>11545.01489025</v>
      </c>
      <c r="CS184" s="73">
        <v>9716.3203095000008</v>
      </c>
      <c r="CT184" s="73">
        <v>6949.6771724999999</v>
      </c>
      <c r="CU184" s="73">
        <v>14570.77984875</v>
      </c>
      <c r="CV184" s="73">
        <v>13697.5526955</v>
      </c>
      <c r="CW184" s="73">
        <v>12077.234262</v>
      </c>
      <c r="CX184" s="73">
        <v>10823.23739475</v>
      </c>
      <c r="CY184" s="73">
        <v>9415.664984250001</v>
      </c>
      <c r="CZ184" s="73">
        <v>2480.1603817499999</v>
      </c>
      <c r="DA184" s="73">
        <v>12501.899574749999</v>
      </c>
      <c r="DB184" s="73">
        <v>11856.181538250001</v>
      </c>
      <c r="DC184" s="73">
        <v>19370.79309825</v>
      </c>
      <c r="DD184" s="73">
        <v>8533.0288192499993</v>
      </c>
      <c r="DE184" s="73">
        <v>2035.06294725</v>
      </c>
      <c r="DF184" s="73"/>
      <c r="DG184" s="73">
        <v>9140.3234437499996</v>
      </c>
      <c r="DH184" s="73">
        <v>19415.515430250001</v>
      </c>
      <c r="DI184" s="73">
        <v>24333.47595675</v>
      </c>
      <c r="DJ184" s="73">
        <v>20360.629008</v>
      </c>
      <c r="DK184" s="73">
        <v>26287.952096249999</v>
      </c>
      <c r="DL184" s="73">
        <v>5517.9326565000001</v>
      </c>
      <c r="DM184" s="73">
        <v>1953.5313014999999</v>
      </c>
      <c r="DN184" s="73">
        <v>10078.311368250001</v>
      </c>
      <c r="DO184" s="73">
        <v>15188.664532500001</v>
      </c>
      <c r="DP184" s="73">
        <v>5462.4234239999996</v>
      </c>
      <c r="DQ184" s="73">
        <v>6074.2060289999999</v>
      </c>
      <c r="DR184" s="73">
        <v>5390.4582630000004</v>
      </c>
      <c r="DS184" s="73">
        <v>14585.818520250001</v>
      </c>
      <c r="DT184" s="73">
        <v>30782.70393525</v>
      </c>
      <c r="DU184" s="73">
        <v>24184.270289250002</v>
      </c>
      <c r="DV184" s="73">
        <v>16548.128941499999</v>
      </c>
      <c r="DW184" s="73">
        <v>17836.612395749999</v>
      </c>
      <c r="DX184" s="73">
        <v>9845.0151187499996</v>
      </c>
      <c r="DY184" s="73">
        <v>10965.002463000001</v>
      </c>
      <c r="DZ184" s="73">
        <v>7783.2998662500004</v>
      </c>
      <c r="EA184" s="73">
        <v>14650.2643455</v>
      </c>
      <c r="EB184" s="73">
        <v>13895.496256500001</v>
      </c>
      <c r="EC184" s="73">
        <v>11802.0501945</v>
      </c>
      <c r="ED184" s="73">
        <v>20884.659783750001</v>
      </c>
      <c r="EE184" s="73">
        <v>10892.997933750001</v>
      </c>
      <c r="EF184" s="73">
        <v>14677.1922285</v>
      </c>
      <c r="EG184" s="73">
        <v>26129.416153500002</v>
      </c>
      <c r="EH184" s="73">
        <v>9254.2945275000002</v>
      </c>
      <c r="EI184" s="73">
        <v>3719.51226</v>
      </c>
      <c r="EJ184" s="73">
        <v>4927.2514334999996</v>
      </c>
      <c r="EK184" s="73">
        <v>6998.53317075</v>
      </c>
      <c r="EL184" s="73">
        <v>12191.165977500001</v>
      </c>
      <c r="EM184" s="73">
        <v>2268.7135109999999</v>
      </c>
      <c r="EN184" s="73">
        <v>5091.4170359999998</v>
      </c>
      <c r="EO184" s="73">
        <v>6154.7141002500002</v>
      </c>
      <c r="EP184" s="73">
        <v>7519.0208039999998</v>
      </c>
      <c r="EQ184" s="73">
        <v>14728.607163000001</v>
      </c>
      <c r="ER184" s="73">
        <v>15302.08446075</v>
      </c>
      <c r="ES184" s="73">
        <v>17585.20675125</v>
      </c>
      <c r="ET184" s="73">
        <v>17840.864166750001</v>
      </c>
      <c r="EU184" s="73">
        <v>13948.44655275</v>
      </c>
      <c r="EV184" s="73">
        <v>12025.937432250001</v>
      </c>
      <c r="EW184" s="73">
        <v>7202.1851280000001</v>
      </c>
      <c r="EX184" s="73">
        <v>11140.6635945</v>
      </c>
      <c r="EY184" s="73">
        <v>16603.401964500001</v>
      </c>
      <c r="EZ184" s="73">
        <v>7800.2675820000004</v>
      </c>
      <c r="FA184" s="73">
        <v>6094.5200459999996</v>
      </c>
      <c r="FB184" s="73">
        <v>7326.1951154999997</v>
      </c>
      <c r="FC184" s="73">
        <v>5600.2516672499996</v>
      </c>
      <c r="FD184" s="73">
        <v>12582.68322375</v>
      </c>
      <c r="FE184" s="73">
        <v>7752.0808440000001</v>
      </c>
      <c r="FF184" s="73">
        <v>14765.416476750001</v>
      </c>
      <c r="FG184" s="73">
        <v>13877.97738525</v>
      </c>
      <c r="FH184" s="73">
        <v>11934.05193675</v>
      </c>
      <c r="FI184" s="73">
        <v>8069.5857802500004</v>
      </c>
      <c r="FJ184" s="73">
        <v>15903.040797</v>
      </c>
      <c r="FK184" s="73">
        <v>5045.15934225</v>
      </c>
      <c r="FL184" s="73">
        <v>12371.417446949999</v>
      </c>
      <c r="FM184" s="73">
        <v>12013.0640145</v>
      </c>
      <c r="FN184" s="73">
        <v>13797.50868225</v>
      </c>
      <c r="FO184" s="73">
        <v>5208.14389725</v>
      </c>
      <c r="FP184" s="73">
        <v>24100.652126249999</v>
      </c>
      <c r="FQ184" s="73">
        <v>14628.02128425</v>
      </c>
      <c r="FR184" s="73">
        <v>10223.895156750001</v>
      </c>
      <c r="FS184" s="73">
        <v>16673.674290750001</v>
      </c>
      <c r="FT184" s="73">
        <v>7472.2906912500002</v>
      </c>
      <c r="FU184" s="73">
        <v>7255.7259480000002</v>
      </c>
      <c r="FV184" s="73">
        <v>16894.569541500001</v>
      </c>
      <c r="FW184" s="73">
        <v>14286.068664750001</v>
      </c>
      <c r="FX184" s="73">
        <v>6534.7751857499998</v>
      </c>
      <c r="FY184" s="73">
        <v>6226.12810575</v>
      </c>
      <c r="FZ184" s="73">
        <v>12647.562099750001</v>
      </c>
      <c r="GA184" s="73">
        <v>17667.210815999999</v>
      </c>
      <c r="GB184" s="73">
        <v>13559.09456025</v>
      </c>
      <c r="GC184" s="73">
        <v>29810.898684</v>
      </c>
      <c r="GD184" s="73">
        <v>14589.59787225</v>
      </c>
      <c r="GE184" s="73">
        <v>13961.83175775</v>
      </c>
      <c r="GF184" s="73">
        <v>4372.4346862499997</v>
      </c>
      <c r="GG184" s="73">
        <v>4408.7322127500001</v>
      </c>
      <c r="GH184" s="73">
        <v>13219.547340825</v>
      </c>
      <c r="GI184" s="73">
        <v>20122.529832</v>
      </c>
      <c r="GJ184" s="73">
        <v>15501.36654225</v>
      </c>
      <c r="GK184" s="73">
        <v>4984.7684467500003</v>
      </c>
      <c r="GL184" s="73">
        <v>2854.3555980000001</v>
      </c>
      <c r="GM184" s="73">
        <v>11657.6474535</v>
      </c>
      <c r="GN184" s="73">
        <v>8307.0944325</v>
      </c>
      <c r="GO184" s="73">
        <v>18954.749432249999</v>
      </c>
      <c r="GP184" s="73">
        <v>20326.654208250002</v>
      </c>
      <c r="GQ184" s="73">
        <v>15411.76440525</v>
      </c>
      <c r="GR184" s="73">
        <v>11577.651169500001</v>
      </c>
      <c r="GS184" s="73">
        <v>4474.61891595</v>
      </c>
      <c r="GT184" s="73">
        <v>15516.01153125</v>
      </c>
      <c r="GU184" s="73">
        <v>13932.148097249999</v>
      </c>
      <c r="GV184" s="73">
        <v>8603.5373550000004</v>
      </c>
      <c r="GW184" s="73">
        <v>12339.977962500001</v>
      </c>
      <c r="GX184" s="73">
        <v>2906.7153705000001</v>
      </c>
      <c r="GY184" s="73">
        <v>4323.1298899500007</v>
      </c>
      <c r="GZ184" s="73">
        <v>3626.4457170000001</v>
      </c>
      <c r="HA184" s="73">
        <v>9951.4668667500009</v>
      </c>
      <c r="HB184" s="73">
        <v>14291.147169</v>
      </c>
      <c r="HC184" s="73">
        <v>1702.3618665000001</v>
      </c>
      <c r="HD184" s="73">
        <v>650.16664875000004</v>
      </c>
      <c r="HE184" s="73">
        <v>8149.8182737500001</v>
      </c>
      <c r="HF184" s="73">
        <v>4506.1686314999997</v>
      </c>
      <c r="HG184" s="73">
        <v>3010.927065075</v>
      </c>
      <c r="HH184" s="73">
        <v>10885.3998615</v>
      </c>
      <c r="HI184" s="73">
        <v>9813.205572750001</v>
      </c>
      <c r="HJ184" s="73">
        <v>5196.6090000000004</v>
      </c>
      <c r="HK184" s="73">
        <v>5330.7366277500005</v>
      </c>
      <c r="HL184" s="73">
        <v>13056.3226395</v>
      </c>
      <c r="HM184" s="73">
        <v>15239.292101999999</v>
      </c>
      <c r="HN184" s="73">
        <v>18704.170521</v>
      </c>
      <c r="HO184" s="73">
        <v>3347.52166575</v>
      </c>
      <c r="HP184" s="73"/>
      <c r="HQ184" s="73">
        <v>388.94649952500004</v>
      </c>
      <c r="HR184" s="73">
        <v>10106.34156225</v>
      </c>
      <c r="HS184" s="73">
        <v>5441.7944610000004</v>
      </c>
      <c r="HT184" s="73">
        <v>11389.077251999999</v>
      </c>
      <c r="HU184" s="73">
        <v>3713.1385403250001</v>
      </c>
      <c r="HV184" s="73">
        <v>10119.72676725</v>
      </c>
      <c r="HW184" s="73">
        <v>19991.669769</v>
      </c>
      <c r="HX184" s="73">
        <v>14808.87902475</v>
      </c>
      <c r="HY184" s="73">
        <v>11190.93684975</v>
      </c>
      <c r="HZ184" s="73">
        <v>26093.472941249998</v>
      </c>
      <c r="IA184" s="73">
        <v>6818.77774125</v>
      </c>
      <c r="IB184" s="73">
        <v>8852.6596410000002</v>
      </c>
      <c r="IC184" s="73">
        <v>12046.96007775</v>
      </c>
      <c r="ID184" s="73">
        <v>8899.1299233000009</v>
      </c>
      <c r="IE184" s="73">
        <v>8502.0263223750007</v>
      </c>
      <c r="IF184" s="73">
        <v>14076.235892250001</v>
      </c>
      <c r="IG184" s="73">
        <v>6647.0928029999995</v>
      </c>
      <c r="IH184" s="73">
        <v>7897.2315817500003</v>
      </c>
      <c r="II184" s="73">
        <v>6286.6371060000001</v>
      </c>
      <c r="IJ184" s="73">
        <v>10490.485135274999</v>
      </c>
      <c r="IK184" s="73">
        <v>17455.252157999999</v>
      </c>
      <c r="IL184" s="73">
        <v>7725.4285387500004</v>
      </c>
      <c r="IM184" s="73">
        <v>3595.77785025</v>
      </c>
      <c r="IN184" s="73"/>
      <c r="IO184" s="73">
        <v>5.8973638499999996</v>
      </c>
      <c r="IP184" s="73">
        <v>1554.0616687500001</v>
      </c>
      <c r="IQ184" s="73">
        <v>906.61142925000001</v>
      </c>
      <c r="IR184" s="73">
        <v>2506.7733187499998</v>
      </c>
      <c r="IS184" s="73">
        <v>3176.675271225</v>
      </c>
      <c r="IT184" s="73"/>
      <c r="IU184" s="73"/>
      <c r="IV184" s="73"/>
      <c r="IW184" s="73"/>
      <c r="IX184" s="73"/>
      <c r="IY184" s="73"/>
      <c r="IZ184" s="73"/>
      <c r="JA184" s="73">
        <v>8.7082569000000003</v>
      </c>
      <c r="JB184" s="73"/>
      <c r="JC184" s="73"/>
      <c r="JD184" s="73"/>
      <c r="JE184" s="73"/>
      <c r="JF184" s="73">
        <v>0.77161769999999996</v>
      </c>
      <c r="JG184" s="73"/>
      <c r="JH184" s="73"/>
      <c r="JI184" s="73"/>
      <c r="JJ184" s="73"/>
      <c r="JK184" s="73"/>
      <c r="JL184" s="73">
        <v>2295.9169717499999</v>
      </c>
      <c r="JM184" s="73">
        <v>2375.3227320000001</v>
      </c>
      <c r="JN184" s="73">
        <v>11.810475</v>
      </c>
      <c r="JO184" s="73">
        <v>8605.8994500000008</v>
      </c>
      <c r="JP184" s="73">
        <v>13675.0655511</v>
      </c>
      <c r="JQ184" s="73">
        <v>25808.919230250001</v>
      </c>
      <c r="JR184" s="73">
        <v>18356.037086249999</v>
      </c>
      <c r="JS184" s="73">
        <v>16340.97321</v>
      </c>
      <c r="JT184" s="73">
        <v>9842.3774460000004</v>
      </c>
      <c r="JU184" s="73">
        <v>9368.5805572499994</v>
      </c>
      <c r="JV184" s="73">
        <v>9093.6484465499998</v>
      </c>
      <c r="JW184" s="73">
        <v>6285.5702264250003</v>
      </c>
      <c r="JX184" s="73"/>
      <c r="JY184" s="73">
        <v>1.5078039750000001</v>
      </c>
      <c r="JZ184" s="73">
        <v>5.326524225</v>
      </c>
      <c r="KA184" s="73">
        <v>7705.8625185000001</v>
      </c>
      <c r="KB184" s="73">
        <v>2173.1273999999999</v>
      </c>
      <c r="KC184" s="73"/>
      <c r="KD184" s="73">
        <v>1449.57833325</v>
      </c>
      <c r="KE184" s="73">
        <v>7493.3920732500001</v>
      </c>
      <c r="KF184" s="73">
        <v>8388.0355545000002</v>
      </c>
      <c r="KG184" s="73">
        <v>6019.0511107499997</v>
      </c>
      <c r="KH184" s="73">
        <v>4869.3801059999996</v>
      </c>
      <c r="KI184" s="73"/>
      <c r="KJ184" s="73">
        <v>1.4959935</v>
      </c>
      <c r="KK184" s="73">
        <v>2.5983044999999998</v>
      </c>
      <c r="KL184" s="73">
        <v>2548.1099812500001</v>
      </c>
      <c r="KM184" s="73"/>
      <c r="KN184" s="73"/>
      <c r="KO184" s="73">
        <v>3408.8613360750001</v>
      </c>
      <c r="KP184" s="73">
        <v>996.45371257500005</v>
      </c>
      <c r="KQ184" s="73">
        <v>8635.1500597499999</v>
      </c>
      <c r="KR184" s="73">
        <v>6989.7146827500001</v>
      </c>
      <c r="KS184" s="73">
        <v>6075.1902352500001</v>
      </c>
      <c r="KT184" s="73">
        <v>2546.9289337499999</v>
      </c>
      <c r="KU184" s="73">
        <v>2233.2033495000001</v>
      </c>
      <c r="KV184" s="73"/>
      <c r="KW184" s="73">
        <v>2324.5652472749998</v>
      </c>
      <c r="KX184" s="73">
        <v>1216.9946490750001</v>
      </c>
      <c r="KY184" s="73"/>
      <c r="KZ184" s="73">
        <v>0.177157125</v>
      </c>
      <c r="LA184" s="73">
        <v>2598.2651317499999</v>
      </c>
      <c r="LB184" s="73">
        <v>1.81881315</v>
      </c>
      <c r="LC184" s="73">
        <v>2.3778423000000002</v>
      </c>
      <c r="LD184" s="73">
        <v>1785.8619247500001</v>
      </c>
      <c r="LE184" s="73"/>
      <c r="LF184" s="73"/>
      <c r="LG184" s="73"/>
      <c r="LH184" s="73"/>
      <c r="LI184" s="73"/>
      <c r="LJ184" s="73"/>
      <c r="LK184" s="73"/>
      <c r="LL184" s="73"/>
      <c r="LM184" s="73"/>
      <c r="LN184" s="73"/>
      <c r="LO184" s="73"/>
      <c r="LP184" s="73"/>
      <c r="LQ184" s="73"/>
      <c r="LR184" s="73"/>
      <c r="LS184" s="73"/>
      <c r="LT184" s="73"/>
      <c r="LU184" s="73"/>
      <c r="LV184" s="73"/>
      <c r="LW184" s="73"/>
      <c r="LX184" s="73"/>
      <c r="LY184" s="73"/>
      <c r="LZ184" s="73"/>
      <c r="MA184" s="73"/>
      <c r="MB184" s="73"/>
      <c r="MC184" s="73"/>
      <c r="MD184" s="73"/>
      <c r="ME184" s="73"/>
      <c r="MF184" s="73"/>
      <c r="MG184" s="73"/>
      <c r="MH184" s="73"/>
      <c r="MI184" s="73"/>
      <c r="MJ184" s="73"/>
      <c r="MK184" s="73"/>
      <c r="ML184" s="73"/>
      <c r="MM184" s="73"/>
      <c r="MN184" s="73"/>
      <c r="MO184" s="73"/>
      <c r="MP184" s="73"/>
      <c r="MQ184" s="73"/>
      <c r="MR184" s="73"/>
      <c r="MS184" s="73"/>
      <c r="MT184" s="73"/>
      <c r="MU184" s="73"/>
      <c r="MV184" s="73"/>
      <c r="MW184" s="73"/>
      <c r="MX184" s="73"/>
      <c r="MY184" s="73"/>
      <c r="MZ184" s="73"/>
      <c r="NA184" s="73"/>
      <c r="NB184" s="73"/>
      <c r="NC184" s="73"/>
      <c r="ND184" s="73"/>
      <c r="NE184" s="73"/>
      <c r="NF184" s="73"/>
      <c r="NG184" s="73"/>
      <c r="NH184" s="73"/>
      <c r="NI184" s="73"/>
      <c r="NJ184" s="73"/>
      <c r="NK184" s="73"/>
      <c r="NL184" s="73"/>
      <c r="NM184" s="73"/>
      <c r="NN184" s="73"/>
      <c r="NO184" s="73"/>
      <c r="NP184" s="73"/>
      <c r="NQ184" s="73"/>
      <c r="NR184" s="73"/>
      <c r="NS184" s="73"/>
      <c r="NT184" s="73"/>
      <c r="NU184" s="73"/>
      <c r="NV184" s="73"/>
      <c r="NW184" s="73"/>
      <c r="NX184" s="73"/>
      <c r="NY184" s="73"/>
      <c r="NZ184" s="73"/>
      <c r="OA184" s="73"/>
      <c r="OB184" s="73"/>
      <c r="OC184" s="73"/>
      <c r="OD184" s="73"/>
      <c r="OE184" s="73"/>
      <c r="OF184" s="73"/>
      <c r="OG184" s="73"/>
      <c r="OH184" s="73"/>
      <c r="OI184" s="73"/>
      <c r="OJ184" s="73"/>
      <c r="OK184" s="73"/>
      <c r="OL184" s="73"/>
      <c r="OM184" s="73"/>
      <c r="ON184" s="73"/>
      <c r="OO184" s="73"/>
      <c r="OP184" s="73"/>
      <c r="OQ184" s="73"/>
      <c r="OR184" s="73"/>
      <c r="OS184" s="73"/>
      <c r="OT184" s="73"/>
      <c r="OU184" s="73"/>
      <c r="OV184" s="73"/>
      <c r="OW184" s="73"/>
      <c r="OX184" s="73"/>
      <c r="OY184" s="73"/>
      <c r="OZ184" s="73"/>
      <c r="PA184" s="73"/>
      <c r="PB184" s="73"/>
      <c r="PC184" s="73"/>
      <c r="PD184" s="73"/>
      <c r="PE184" s="73"/>
      <c r="PF184" s="73"/>
      <c r="PG184" s="73"/>
      <c r="PH184" s="73"/>
      <c r="PI184" s="73"/>
      <c r="PJ184" s="73"/>
      <c r="PK184" s="73"/>
      <c r="PL184" s="73"/>
      <c r="PM184" s="73"/>
      <c r="PN184" s="73"/>
      <c r="PO184" s="73"/>
      <c r="PP184" s="73"/>
      <c r="PQ184" s="73"/>
      <c r="PR184" s="73"/>
      <c r="PS184" s="73"/>
      <c r="PT184" s="73"/>
      <c r="PU184" s="73"/>
      <c r="PV184" s="73"/>
      <c r="PW184" s="73"/>
      <c r="PX184" s="73"/>
      <c r="PY184" s="73"/>
      <c r="PZ184" s="73"/>
      <c r="QA184" s="73"/>
      <c r="QB184" s="73"/>
      <c r="QC184" s="73"/>
      <c r="QD184" s="73"/>
      <c r="QE184" s="73"/>
      <c r="QF184" s="73"/>
      <c r="QG184" s="73"/>
      <c r="QH184" s="73"/>
      <c r="QI184" s="73"/>
      <c r="QJ184" s="73"/>
      <c r="QK184" s="73"/>
      <c r="QL184" s="73"/>
      <c r="QM184" s="73"/>
      <c r="QN184" s="73"/>
      <c r="QO184" s="73"/>
      <c r="QP184" s="73"/>
      <c r="QQ184" s="73"/>
      <c r="QR184" s="73"/>
      <c r="QS184" s="73"/>
      <c r="QT184" s="73"/>
      <c r="QU184" s="73"/>
      <c r="QV184" s="73"/>
      <c r="QW184" s="73"/>
      <c r="QX184" s="73"/>
      <c r="QY184" s="73"/>
      <c r="QZ184" s="73"/>
      <c r="RA184" s="73"/>
      <c r="RB184" s="73"/>
      <c r="RC184" s="73"/>
      <c r="RD184" s="73"/>
      <c r="RE184" s="73"/>
      <c r="RF184" s="73"/>
      <c r="RG184" s="73"/>
      <c r="RH184" s="73"/>
      <c r="RI184" s="73"/>
      <c r="RJ184" s="73"/>
      <c r="RK184" s="73"/>
      <c r="RL184" s="73"/>
      <c r="RM184" s="73"/>
      <c r="RN184" s="73"/>
      <c r="RO184" s="73"/>
      <c r="RP184" s="73"/>
      <c r="RQ184" s="73"/>
      <c r="RR184" s="73"/>
      <c r="RS184" s="73"/>
      <c r="RT184" s="73"/>
      <c r="RU184" s="73"/>
      <c r="RV184" s="73"/>
      <c r="RW184" s="73"/>
      <c r="RX184" s="73"/>
      <c r="RY184" s="73"/>
      <c r="RZ184" s="73"/>
      <c r="SA184" s="73"/>
      <c r="SB184" s="73"/>
      <c r="SC184" s="73"/>
      <c r="SD184" s="73"/>
      <c r="SE184" s="73"/>
      <c r="SF184" s="73"/>
      <c r="SG184" s="73"/>
      <c r="SH184" s="73"/>
      <c r="SI184" s="73"/>
      <c r="SJ184" s="73"/>
      <c r="SK184" s="73"/>
      <c r="SL184" s="73"/>
      <c r="SM184" s="73"/>
      <c r="SN184" s="73"/>
      <c r="SO184" s="73"/>
      <c r="SP184" s="73"/>
      <c r="SQ184" s="73"/>
      <c r="SR184" s="73"/>
      <c r="SS184" s="73"/>
      <c r="ST184" s="73"/>
      <c r="SU184" s="73"/>
      <c r="SV184" s="73"/>
      <c r="SW184" s="73"/>
      <c r="SX184" s="73"/>
      <c r="SY184" s="73"/>
    </row>
    <row r="185" spans="1:519">
      <c r="A185" s="71" t="s">
        <v>269</v>
      </c>
      <c r="B185" s="72">
        <f t="shared" si="180"/>
        <v>0</v>
      </c>
      <c r="C185" s="72">
        <f t="shared" si="181"/>
        <v>0</v>
      </c>
      <c r="D185" s="72">
        <f t="shared" si="182"/>
        <v>0</v>
      </c>
      <c r="E185" s="72">
        <f t="shared" si="183"/>
        <v>0</v>
      </c>
      <c r="F185" s="72">
        <f t="shared" si="184"/>
        <v>0</v>
      </c>
      <c r="G185" s="72">
        <f t="shared" si="185"/>
        <v>0</v>
      </c>
      <c r="H185" s="72">
        <f t="shared" si="186"/>
        <v>0</v>
      </c>
      <c r="I185" s="72">
        <f t="shared" si="187"/>
        <v>0</v>
      </c>
      <c r="J185" s="72">
        <f t="shared" si="188"/>
        <v>0</v>
      </c>
      <c r="K185" s="72">
        <f t="shared" si="189"/>
        <v>0</v>
      </c>
      <c r="L185" s="72">
        <f t="shared" si="190"/>
        <v>0</v>
      </c>
      <c r="M185" s="72">
        <f t="shared" si="191"/>
        <v>0</v>
      </c>
      <c r="N185" s="72">
        <f t="shared" si="192"/>
        <v>0</v>
      </c>
      <c r="O185" s="72">
        <f t="shared" si="193"/>
        <v>0</v>
      </c>
      <c r="P185" s="72">
        <f t="shared" si="194"/>
        <v>0</v>
      </c>
      <c r="Q185" s="72">
        <f t="shared" si="195"/>
        <v>0</v>
      </c>
      <c r="R185" s="72">
        <f t="shared" si="196"/>
        <v>1.29915225E-4</v>
      </c>
      <c r="S185" s="72">
        <f t="shared" si="197"/>
        <v>0</v>
      </c>
      <c r="T185" s="72">
        <f t="shared" si="198"/>
        <v>0</v>
      </c>
      <c r="U185" s="72">
        <f t="shared" si="199"/>
        <v>0</v>
      </c>
      <c r="V185" s="72">
        <f t="shared" si="200"/>
        <v>0</v>
      </c>
      <c r="W185" s="72">
        <f t="shared" si="201"/>
        <v>0</v>
      </c>
      <c r="X185" s="72">
        <f t="shared" si="202"/>
        <v>0</v>
      </c>
      <c r="Y185" s="72">
        <f t="shared" si="203"/>
        <v>0</v>
      </c>
      <c r="Z185" s="72">
        <f t="shared" si="204"/>
        <v>0</v>
      </c>
      <c r="AA185" s="72">
        <f t="shared" si="205"/>
        <v>0</v>
      </c>
      <c r="AB185" s="72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>
        <v>0.129915225</v>
      </c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  <c r="IX185" s="73"/>
      <c r="IY185" s="73"/>
      <c r="IZ185" s="73"/>
      <c r="JA185" s="73"/>
      <c r="JB185" s="73"/>
      <c r="JC185" s="73"/>
      <c r="JD185" s="73"/>
      <c r="JE185" s="73"/>
      <c r="JF185" s="73"/>
      <c r="JG185" s="73"/>
      <c r="JH185" s="73"/>
      <c r="JI185" s="73"/>
      <c r="JJ185" s="73"/>
      <c r="JK185" s="73"/>
      <c r="JL185" s="73"/>
      <c r="JM185" s="73"/>
      <c r="JN185" s="73"/>
      <c r="JO185" s="73"/>
      <c r="JP185" s="73"/>
      <c r="JQ185" s="73"/>
      <c r="JR185" s="73"/>
      <c r="JS185" s="73"/>
      <c r="JT185" s="73"/>
      <c r="JU185" s="73"/>
      <c r="JV185" s="73"/>
      <c r="JW185" s="73"/>
      <c r="JX185" s="73"/>
      <c r="JY185" s="73"/>
      <c r="JZ185" s="73"/>
      <c r="KA185" s="73"/>
      <c r="KB185" s="73"/>
      <c r="KC185" s="73"/>
      <c r="KD185" s="73"/>
      <c r="KE185" s="73"/>
      <c r="KF185" s="73"/>
      <c r="KG185" s="73"/>
      <c r="KH185" s="73"/>
      <c r="KI185" s="73"/>
      <c r="KJ185" s="73"/>
      <c r="KK185" s="73"/>
      <c r="KL185" s="73"/>
      <c r="KM185" s="73"/>
      <c r="KN185" s="73"/>
      <c r="KO185" s="73"/>
      <c r="KP185" s="73"/>
      <c r="KQ185" s="73"/>
      <c r="KR185" s="73"/>
      <c r="KS185" s="73"/>
      <c r="KT185" s="73"/>
      <c r="KU185" s="73"/>
      <c r="KV185" s="73"/>
      <c r="KW185" s="73"/>
      <c r="KX185" s="73"/>
      <c r="KY185" s="73"/>
      <c r="KZ185" s="73"/>
      <c r="LA185" s="73"/>
      <c r="LB185" s="73"/>
      <c r="LC185" s="73"/>
      <c r="LD185" s="73"/>
      <c r="LE185" s="73"/>
      <c r="LF185" s="73"/>
      <c r="LG185" s="73"/>
      <c r="LH185" s="73"/>
      <c r="LI185" s="73"/>
      <c r="LJ185" s="73"/>
      <c r="LK185" s="73"/>
      <c r="LL185" s="73"/>
      <c r="LM185" s="73"/>
      <c r="LN185" s="73"/>
      <c r="LO185" s="73"/>
      <c r="LP185" s="73"/>
      <c r="LQ185" s="73"/>
      <c r="LR185" s="73"/>
      <c r="LS185" s="73"/>
      <c r="LT185" s="73"/>
      <c r="LU185" s="73"/>
      <c r="LV185" s="73"/>
      <c r="LW185" s="73"/>
      <c r="LX185" s="73"/>
      <c r="LY185" s="73"/>
      <c r="LZ185" s="73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  <c r="OL185" s="73"/>
      <c r="OM185" s="73"/>
      <c r="ON185" s="73"/>
      <c r="OO185" s="73"/>
      <c r="OP185" s="73"/>
      <c r="OQ185" s="73"/>
      <c r="OR185" s="73"/>
      <c r="OS185" s="73"/>
      <c r="OT185" s="73"/>
      <c r="OU185" s="73"/>
      <c r="OV185" s="73"/>
      <c r="OW185" s="73"/>
      <c r="OX185" s="73"/>
      <c r="OY185" s="73"/>
      <c r="OZ185" s="73"/>
      <c r="PA185" s="73"/>
      <c r="PB185" s="73"/>
      <c r="PC185" s="73"/>
      <c r="PD185" s="73"/>
      <c r="PE185" s="73"/>
      <c r="PF185" s="73"/>
      <c r="PG185" s="73"/>
      <c r="PH185" s="73"/>
      <c r="PI185" s="73"/>
      <c r="PJ185" s="73"/>
      <c r="PK185" s="73"/>
      <c r="PL185" s="73"/>
      <c r="PM185" s="73"/>
      <c r="PN185" s="73"/>
      <c r="PO185" s="73"/>
      <c r="PP185" s="73"/>
      <c r="PQ185" s="73"/>
      <c r="PR185" s="73"/>
      <c r="PS185" s="73"/>
      <c r="PT185" s="73"/>
      <c r="PU185" s="73"/>
      <c r="PV185" s="73"/>
      <c r="PW185" s="73"/>
      <c r="PX185" s="73"/>
      <c r="PY185" s="73"/>
      <c r="PZ185" s="73"/>
      <c r="QA185" s="73"/>
      <c r="QB185" s="73"/>
      <c r="QC185" s="73"/>
      <c r="QD185" s="73"/>
      <c r="QE185" s="73"/>
      <c r="QF185" s="73"/>
      <c r="QG185" s="73"/>
      <c r="QH185" s="73"/>
      <c r="QI185" s="73"/>
      <c r="QJ185" s="73"/>
      <c r="QK185" s="73"/>
      <c r="QL185" s="73"/>
      <c r="QM185" s="73"/>
      <c r="QN185" s="73"/>
      <c r="QO185" s="73"/>
      <c r="QP185" s="73"/>
      <c r="QQ185" s="73"/>
      <c r="QR185" s="73"/>
      <c r="QS185" s="73"/>
      <c r="QT185" s="73"/>
      <c r="QU185" s="73"/>
      <c r="QV185" s="73"/>
      <c r="QW185" s="73"/>
      <c r="QX185" s="73"/>
      <c r="QY185" s="73"/>
      <c r="QZ185" s="73"/>
      <c r="RA185" s="73"/>
      <c r="RB185" s="73"/>
      <c r="RC185" s="73"/>
      <c r="RD185" s="73"/>
      <c r="RE185" s="73"/>
      <c r="RF185" s="73"/>
      <c r="RG185" s="73"/>
      <c r="RH185" s="73"/>
      <c r="RI185" s="73"/>
      <c r="RJ185" s="73"/>
      <c r="RK185" s="73"/>
      <c r="RL185" s="73"/>
      <c r="RM185" s="73"/>
      <c r="RN185" s="73"/>
      <c r="RO185" s="73"/>
      <c r="RP185" s="73"/>
      <c r="RQ185" s="73"/>
      <c r="RR185" s="73"/>
      <c r="RS185" s="73"/>
      <c r="RT185" s="73"/>
      <c r="RU185" s="73"/>
      <c r="RV185" s="73"/>
      <c r="RW185" s="73"/>
      <c r="RX185" s="73"/>
      <c r="RY185" s="73"/>
      <c r="RZ185" s="73"/>
      <c r="SA185" s="73"/>
      <c r="SB185" s="73"/>
      <c r="SC185" s="73"/>
      <c r="SD185" s="73"/>
      <c r="SE185" s="73"/>
      <c r="SF185" s="73"/>
      <c r="SG185" s="73"/>
      <c r="SH185" s="73"/>
      <c r="SI185" s="73"/>
      <c r="SJ185" s="73"/>
      <c r="SK185" s="73"/>
      <c r="SL185" s="73"/>
      <c r="SM185" s="73"/>
      <c r="SN185" s="73"/>
      <c r="SO185" s="73"/>
      <c r="SP185" s="73"/>
      <c r="SQ185" s="73"/>
      <c r="SR185" s="73"/>
      <c r="SS185" s="73"/>
      <c r="ST185" s="73"/>
      <c r="SU185" s="73"/>
      <c r="SV185" s="73"/>
      <c r="SW185" s="73"/>
      <c r="SX185" s="73"/>
      <c r="SY185" s="73"/>
    </row>
    <row r="186" spans="1:519">
      <c r="A186" s="71" t="s">
        <v>270</v>
      </c>
      <c r="B186" s="72">
        <f t="shared" si="180"/>
        <v>0</v>
      </c>
      <c r="C186" s="72">
        <f t="shared" si="181"/>
        <v>0</v>
      </c>
      <c r="D186" s="72">
        <f t="shared" si="182"/>
        <v>0</v>
      </c>
      <c r="E186" s="72">
        <f t="shared" si="183"/>
        <v>0</v>
      </c>
      <c r="F186" s="72">
        <f t="shared" si="184"/>
        <v>0</v>
      </c>
      <c r="G186" s="72">
        <f t="shared" si="185"/>
        <v>0</v>
      </c>
      <c r="H186" s="72">
        <f t="shared" si="186"/>
        <v>0</v>
      </c>
      <c r="I186" s="72">
        <f t="shared" si="187"/>
        <v>0</v>
      </c>
      <c r="J186" s="72">
        <f t="shared" si="188"/>
        <v>0.43275942495000003</v>
      </c>
      <c r="K186" s="72">
        <f t="shared" si="189"/>
        <v>0</v>
      </c>
      <c r="L186" s="72">
        <f t="shared" si="190"/>
        <v>0</v>
      </c>
      <c r="M186" s="72">
        <f t="shared" si="191"/>
        <v>0</v>
      </c>
      <c r="N186" s="72">
        <f t="shared" si="192"/>
        <v>0</v>
      </c>
      <c r="O186" s="72">
        <f t="shared" si="193"/>
        <v>0</v>
      </c>
      <c r="P186" s="72">
        <f t="shared" si="194"/>
        <v>0</v>
      </c>
      <c r="Q186" s="72">
        <f t="shared" si="195"/>
        <v>0</v>
      </c>
      <c r="R186" s="72">
        <f t="shared" si="196"/>
        <v>0</v>
      </c>
      <c r="S186" s="72">
        <f t="shared" si="197"/>
        <v>0</v>
      </c>
      <c r="T186" s="72">
        <f t="shared" si="198"/>
        <v>0</v>
      </c>
      <c r="U186" s="72">
        <f t="shared" si="199"/>
        <v>0</v>
      </c>
      <c r="V186" s="72">
        <f t="shared" si="200"/>
        <v>0</v>
      </c>
      <c r="W186" s="72">
        <f t="shared" si="201"/>
        <v>0</v>
      </c>
      <c r="X186" s="72">
        <f t="shared" si="202"/>
        <v>0</v>
      </c>
      <c r="Y186" s="72">
        <f t="shared" si="203"/>
        <v>0</v>
      </c>
      <c r="Z186" s="72">
        <f t="shared" si="204"/>
        <v>0</v>
      </c>
      <c r="AA186" s="72">
        <f t="shared" si="205"/>
        <v>0</v>
      </c>
      <c r="AB186" s="72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>
        <v>432.75942495000004</v>
      </c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  <c r="IX186" s="73"/>
      <c r="IY186" s="73"/>
      <c r="IZ186" s="73"/>
      <c r="JA186" s="73"/>
      <c r="JB186" s="73"/>
      <c r="JC186" s="73"/>
      <c r="JD186" s="73"/>
      <c r="JE186" s="73"/>
      <c r="JF186" s="73"/>
      <c r="JG186" s="73"/>
      <c r="JH186" s="73"/>
      <c r="JI186" s="73"/>
      <c r="JJ186" s="73"/>
      <c r="JK186" s="73"/>
      <c r="JL186" s="73"/>
      <c r="JM186" s="73"/>
      <c r="JN186" s="73"/>
      <c r="JO186" s="73"/>
      <c r="JP186" s="73"/>
      <c r="JQ186" s="73"/>
      <c r="JR186" s="73"/>
      <c r="JS186" s="73"/>
      <c r="JT186" s="73"/>
      <c r="JU186" s="73"/>
      <c r="JV186" s="73"/>
      <c r="JW186" s="73"/>
      <c r="JX186" s="73"/>
      <c r="JY186" s="73"/>
      <c r="JZ186" s="73"/>
      <c r="KA186" s="73"/>
      <c r="KB186" s="73"/>
      <c r="KC186" s="73"/>
      <c r="KD186" s="73"/>
      <c r="KE186" s="73"/>
      <c r="KF186" s="73"/>
      <c r="KG186" s="73"/>
      <c r="KH186" s="73"/>
      <c r="KI186" s="73"/>
      <c r="KJ186" s="73"/>
      <c r="KK186" s="73"/>
      <c r="KL186" s="73"/>
      <c r="KM186" s="73"/>
      <c r="KN186" s="73"/>
      <c r="KO186" s="73"/>
      <c r="KP186" s="73"/>
      <c r="KQ186" s="73"/>
      <c r="KR186" s="73"/>
      <c r="KS186" s="73"/>
      <c r="KT186" s="73"/>
      <c r="KU186" s="73"/>
      <c r="KV186" s="73"/>
      <c r="KW186" s="73"/>
      <c r="KX186" s="73"/>
      <c r="KY186" s="73"/>
      <c r="KZ186" s="73"/>
      <c r="LA186" s="73"/>
      <c r="LB186" s="73"/>
      <c r="LC186" s="73"/>
      <c r="LD186" s="73"/>
      <c r="LE186" s="73"/>
      <c r="LF186" s="73"/>
      <c r="LG186" s="73"/>
      <c r="LH186" s="73"/>
      <c r="LI186" s="73"/>
      <c r="LJ186" s="73"/>
      <c r="LK186" s="73"/>
      <c r="LL186" s="73"/>
      <c r="LM186" s="73"/>
      <c r="LN186" s="73"/>
      <c r="LO186" s="73"/>
      <c r="LP186" s="73"/>
      <c r="LQ186" s="73"/>
      <c r="LR186" s="73"/>
      <c r="LS186" s="73"/>
      <c r="LT186" s="73"/>
      <c r="LU186" s="73"/>
      <c r="LV186" s="73"/>
      <c r="LW186" s="73"/>
      <c r="LX186" s="73"/>
      <c r="LY186" s="73"/>
      <c r="LZ186" s="73"/>
      <c r="MA186" s="73"/>
      <c r="MB186" s="73"/>
      <c r="MC186" s="73"/>
      <c r="MD186" s="73"/>
      <c r="ME186" s="73"/>
      <c r="MF186" s="73"/>
      <c r="MG186" s="73"/>
      <c r="MH186" s="73"/>
      <c r="MI186" s="73"/>
      <c r="MJ186" s="73"/>
      <c r="MK186" s="73"/>
      <c r="ML186" s="73"/>
      <c r="MM186" s="73"/>
      <c r="MN186" s="73"/>
      <c r="MO186" s="73"/>
      <c r="MP186" s="73"/>
      <c r="MQ186" s="73"/>
      <c r="MR186" s="73"/>
      <c r="MS186" s="73"/>
      <c r="MT186" s="73"/>
      <c r="MU186" s="73"/>
      <c r="MV186" s="73"/>
      <c r="MW186" s="73"/>
      <c r="MX186" s="73"/>
      <c r="MY186" s="73"/>
      <c r="MZ186" s="73"/>
      <c r="NA186" s="73"/>
      <c r="NB186" s="73"/>
      <c r="NC186" s="73"/>
      <c r="ND186" s="73"/>
      <c r="NE186" s="73"/>
      <c r="NF186" s="73"/>
      <c r="NG186" s="73"/>
      <c r="NH186" s="73"/>
      <c r="NI186" s="73"/>
      <c r="NJ186" s="73"/>
      <c r="NK186" s="73"/>
      <c r="NL186" s="73"/>
      <c r="NM186" s="73"/>
      <c r="NN186" s="73"/>
      <c r="NO186" s="73"/>
      <c r="NP186" s="73"/>
      <c r="NQ186" s="73"/>
      <c r="NR186" s="73"/>
      <c r="NS186" s="73"/>
      <c r="NT186" s="73"/>
      <c r="NU186" s="73"/>
      <c r="NV186" s="73"/>
      <c r="NW186" s="73"/>
      <c r="NX186" s="73"/>
      <c r="NY186" s="73"/>
      <c r="NZ186" s="73"/>
      <c r="OA186" s="73"/>
      <c r="OB186" s="73"/>
      <c r="OC186" s="73"/>
      <c r="OD186" s="73"/>
      <c r="OE186" s="73"/>
      <c r="OF186" s="73"/>
      <c r="OG186" s="73"/>
      <c r="OH186" s="73"/>
      <c r="OI186" s="73"/>
      <c r="OJ186" s="73"/>
      <c r="OK186" s="73"/>
      <c r="OL186" s="73"/>
      <c r="OM186" s="73"/>
      <c r="ON186" s="73"/>
      <c r="OO186" s="73"/>
      <c r="OP186" s="73"/>
      <c r="OQ186" s="73"/>
      <c r="OR186" s="73"/>
      <c r="OS186" s="73"/>
      <c r="OT186" s="73"/>
      <c r="OU186" s="73"/>
      <c r="OV186" s="73"/>
      <c r="OW186" s="73"/>
      <c r="OX186" s="73"/>
      <c r="OY186" s="73"/>
      <c r="OZ186" s="73"/>
      <c r="PA186" s="73"/>
      <c r="PB186" s="73"/>
      <c r="PC186" s="73"/>
      <c r="PD186" s="73"/>
      <c r="PE186" s="73"/>
      <c r="PF186" s="73"/>
      <c r="PG186" s="73"/>
      <c r="PH186" s="73"/>
      <c r="PI186" s="73"/>
      <c r="PJ186" s="73"/>
      <c r="PK186" s="73"/>
      <c r="PL186" s="73"/>
      <c r="PM186" s="73"/>
      <c r="PN186" s="73"/>
      <c r="PO186" s="73"/>
      <c r="PP186" s="73"/>
      <c r="PQ186" s="73"/>
      <c r="PR186" s="73"/>
      <c r="PS186" s="73"/>
      <c r="PT186" s="73"/>
      <c r="PU186" s="73"/>
      <c r="PV186" s="73"/>
      <c r="PW186" s="73"/>
      <c r="PX186" s="73"/>
      <c r="PY186" s="73"/>
      <c r="PZ186" s="73"/>
      <c r="QA186" s="73"/>
      <c r="QB186" s="73"/>
      <c r="QC186" s="73"/>
      <c r="QD186" s="73"/>
      <c r="QE186" s="73"/>
      <c r="QF186" s="73"/>
      <c r="QG186" s="73"/>
      <c r="QH186" s="73"/>
      <c r="QI186" s="73"/>
      <c r="QJ186" s="73"/>
      <c r="QK186" s="73"/>
      <c r="QL186" s="73"/>
      <c r="QM186" s="73"/>
      <c r="QN186" s="73"/>
      <c r="QO186" s="73"/>
      <c r="QP186" s="73"/>
      <c r="QQ186" s="73"/>
      <c r="QR186" s="73"/>
      <c r="QS186" s="73"/>
      <c r="QT186" s="73"/>
      <c r="QU186" s="73"/>
      <c r="QV186" s="73"/>
      <c r="QW186" s="73"/>
      <c r="QX186" s="73"/>
      <c r="QY186" s="73"/>
      <c r="QZ186" s="73"/>
      <c r="RA186" s="73"/>
      <c r="RB186" s="73"/>
      <c r="RC186" s="73"/>
      <c r="RD186" s="73"/>
      <c r="RE186" s="73"/>
      <c r="RF186" s="73"/>
      <c r="RG186" s="73"/>
      <c r="RH186" s="73"/>
      <c r="RI186" s="73"/>
      <c r="RJ186" s="73"/>
      <c r="RK186" s="73"/>
      <c r="RL186" s="73"/>
      <c r="RM186" s="73"/>
      <c r="RN186" s="73"/>
      <c r="RO186" s="73"/>
      <c r="RP186" s="73"/>
      <c r="RQ186" s="73"/>
      <c r="RR186" s="73"/>
      <c r="RS186" s="73"/>
      <c r="RT186" s="73"/>
      <c r="RU186" s="73"/>
      <c r="RV186" s="73"/>
      <c r="RW186" s="73"/>
      <c r="RX186" s="73"/>
      <c r="RY186" s="73"/>
      <c r="RZ186" s="73"/>
      <c r="SA186" s="73"/>
      <c r="SB186" s="73"/>
      <c r="SC186" s="73"/>
      <c r="SD186" s="73"/>
      <c r="SE186" s="73"/>
      <c r="SF186" s="73"/>
      <c r="SG186" s="73"/>
      <c r="SH186" s="73"/>
      <c r="SI186" s="73"/>
      <c r="SJ186" s="73"/>
      <c r="SK186" s="73"/>
      <c r="SL186" s="73"/>
      <c r="SM186" s="73"/>
      <c r="SN186" s="73"/>
      <c r="SO186" s="73"/>
      <c r="SP186" s="73"/>
      <c r="SQ186" s="73"/>
      <c r="SR186" s="73"/>
      <c r="SS186" s="73"/>
      <c r="ST186" s="73"/>
      <c r="SU186" s="73"/>
      <c r="SV186" s="73"/>
      <c r="SW186" s="73"/>
      <c r="SX186" s="73"/>
      <c r="SY186" s="73"/>
    </row>
    <row r="187" spans="1:519">
      <c r="A187" s="71" t="s">
        <v>271</v>
      </c>
      <c r="B187" s="72">
        <f t="shared" si="180"/>
        <v>2.1928115250000001E-2</v>
      </c>
      <c r="C187" s="72">
        <f t="shared" si="181"/>
        <v>0.15546521924999998</v>
      </c>
      <c r="D187" s="72">
        <f t="shared" si="182"/>
        <v>1.4172570000000001E-2</v>
      </c>
      <c r="E187" s="72">
        <f t="shared" si="183"/>
        <v>0</v>
      </c>
      <c r="F187" s="72">
        <f t="shared" si="184"/>
        <v>0</v>
      </c>
      <c r="G187" s="72">
        <f t="shared" si="185"/>
        <v>0</v>
      </c>
      <c r="H187" s="72">
        <f t="shared" si="186"/>
        <v>0</v>
      </c>
      <c r="I187" s="72">
        <f t="shared" si="187"/>
        <v>0</v>
      </c>
      <c r="J187" s="72">
        <f t="shared" si="188"/>
        <v>0</v>
      </c>
      <c r="K187" s="72">
        <f t="shared" si="189"/>
        <v>0</v>
      </c>
      <c r="L187" s="72">
        <f t="shared" si="190"/>
        <v>0</v>
      </c>
      <c r="M187" s="72">
        <f t="shared" si="191"/>
        <v>0</v>
      </c>
      <c r="N187" s="72">
        <f t="shared" si="192"/>
        <v>0</v>
      </c>
      <c r="O187" s="72">
        <f t="shared" si="193"/>
        <v>0</v>
      </c>
      <c r="P187" s="72">
        <f t="shared" si="194"/>
        <v>0</v>
      </c>
      <c r="Q187" s="72">
        <f t="shared" si="195"/>
        <v>0</v>
      </c>
      <c r="R187" s="72">
        <f t="shared" si="196"/>
        <v>0</v>
      </c>
      <c r="S187" s="72">
        <f t="shared" si="197"/>
        <v>0</v>
      </c>
      <c r="T187" s="72">
        <f t="shared" si="198"/>
        <v>0</v>
      </c>
      <c r="U187" s="72">
        <f t="shared" si="199"/>
        <v>0</v>
      </c>
      <c r="V187" s="72">
        <f t="shared" si="200"/>
        <v>0</v>
      </c>
      <c r="W187" s="72">
        <f t="shared" si="201"/>
        <v>0</v>
      </c>
      <c r="X187" s="72">
        <f t="shared" si="202"/>
        <v>0</v>
      </c>
      <c r="Y187" s="72">
        <f t="shared" si="203"/>
        <v>0</v>
      </c>
      <c r="Z187" s="72">
        <f t="shared" si="204"/>
        <v>0</v>
      </c>
      <c r="AA187" s="72">
        <f t="shared" si="205"/>
        <v>0</v>
      </c>
      <c r="AB187" s="72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>
        <v>21.928115250000001</v>
      </c>
      <c r="AN187" s="73"/>
      <c r="AO187" s="73"/>
      <c r="AP187" s="73"/>
      <c r="AQ187" s="73"/>
      <c r="AR187" s="73">
        <v>155.46521924999999</v>
      </c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>
        <v>14.17257</v>
      </c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73"/>
      <c r="ES187" s="73"/>
      <c r="ET187" s="73"/>
      <c r="EU187" s="73"/>
      <c r="EV187" s="73"/>
      <c r="EW187" s="73"/>
      <c r="EX187" s="73"/>
      <c r="EY187" s="73"/>
      <c r="EZ187" s="73"/>
      <c r="FA187" s="73"/>
      <c r="FB187" s="73"/>
      <c r="FC187" s="73"/>
      <c r="FD187" s="73"/>
      <c r="FE187" s="73"/>
      <c r="FF187" s="73"/>
      <c r="FG187" s="73"/>
      <c r="FH187" s="73"/>
      <c r="FI187" s="73"/>
      <c r="FJ187" s="73"/>
      <c r="FK187" s="73"/>
      <c r="FL187" s="73"/>
      <c r="FM187" s="73"/>
      <c r="FN187" s="73"/>
      <c r="FO187" s="73"/>
      <c r="FP187" s="73"/>
      <c r="FQ187" s="73"/>
      <c r="FR187" s="73"/>
      <c r="FS187" s="73"/>
      <c r="FT187" s="73"/>
      <c r="FU187" s="73"/>
      <c r="FV187" s="73"/>
      <c r="FW187" s="73"/>
      <c r="FX187" s="73"/>
      <c r="FY187" s="73"/>
      <c r="FZ187" s="73"/>
      <c r="GA187" s="73"/>
      <c r="GB187" s="73"/>
      <c r="GC187" s="73"/>
      <c r="GD187" s="73"/>
      <c r="GE187" s="73"/>
      <c r="GF187" s="73"/>
      <c r="GG187" s="73"/>
      <c r="GH187" s="73"/>
      <c r="GI187" s="73"/>
      <c r="GJ187" s="73"/>
      <c r="GK187" s="73"/>
      <c r="GL187" s="73"/>
      <c r="GM187" s="73"/>
      <c r="GN187" s="73"/>
      <c r="GO187" s="73"/>
      <c r="GP187" s="73"/>
      <c r="GQ187" s="73"/>
      <c r="GR187" s="73"/>
      <c r="GS187" s="73"/>
      <c r="GT187" s="73"/>
      <c r="GU187" s="73"/>
      <c r="GV187" s="73"/>
      <c r="GW187" s="73"/>
      <c r="GX187" s="73"/>
      <c r="GY187" s="73"/>
      <c r="GZ187" s="73"/>
      <c r="HA187" s="73"/>
      <c r="HB187" s="73"/>
      <c r="HC187" s="73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73"/>
      <c r="HT187" s="73"/>
      <c r="HU187" s="73"/>
      <c r="HV187" s="73"/>
      <c r="HW187" s="73"/>
      <c r="HX187" s="73"/>
      <c r="HY187" s="73"/>
      <c r="HZ187" s="73"/>
      <c r="IA187" s="73"/>
      <c r="IB187" s="73"/>
      <c r="IC187" s="73"/>
      <c r="ID187" s="73"/>
      <c r="IE187" s="73"/>
      <c r="IF187" s="73"/>
      <c r="IG187" s="73"/>
      <c r="IH187" s="73"/>
      <c r="II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  <c r="JD187" s="73"/>
      <c r="JE187" s="73"/>
      <c r="JF187" s="73"/>
      <c r="JG187" s="73"/>
      <c r="JH187" s="73"/>
      <c r="JI187" s="73"/>
      <c r="JJ187" s="73"/>
      <c r="JK187" s="73"/>
      <c r="JL187" s="73"/>
      <c r="JM187" s="73"/>
      <c r="JN187" s="73"/>
      <c r="JO187" s="73"/>
      <c r="JP187" s="73"/>
      <c r="JQ187" s="73"/>
      <c r="JR187" s="73"/>
      <c r="JS187" s="73"/>
      <c r="JT187" s="73"/>
      <c r="JU187" s="73"/>
      <c r="JV187" s="73"/>
      <c r="JW187" s="73"/>
      <c r="JX187" s="73"/>
      <c r="JY187" s="73"/>
      <c r="JZ187" s="73"/>
      <c r="KA187" s="73"/>
      <c r="KB187" s="73"/>
      <c r="KC187" s="73"/>
      <c r="KD187" s="73"/>
      <c r="KE187" s="73"/>
      <c r="KF187" s="73"/>
      <c r="KG187" s="73"/>
      <c r="KH187" s="73"/>
      <c r="KI187" s="73"/>
      <c r="KJ187" s="73"/>
      <c r="KK187" s="73"/>
      <c r="KL187" s="73"/>
      <c r="KM187" s="73"/>
      <c r="KN187" s="73"/>
      <c r="KO187" s="73"/>
      <c r="KP187" s="73"/>
      <c r="KQ187" s="73"/>
      <c r="KR187" s="73"/>
      <c r="KS187" s="73"/>
      <c r="KT187" s="73"/>
      <c r="KU187" s="73"/>
      <c r="KV187" s="73"/>
      <c r="KW187" s="73"/>
      <c r="KX187" s="73"/>
      <c r="KY187" s="73"/>
      <c r="KZ187" s="73"/>
      <c r="LA187" s="73"/>
      <c r="LB187" s="73"/>
      <c r="LC187" s="73"/>
      <c r="LD187" s="73"/>
      <c r="LE187" s="73"/>
      <c r="LF187" s="73"/>
      <c r="LG187" s="73"/>
      <c r="LH187" s="73"/>
      <c r="LI187" s="73"/>
      <c r="LJ187" s="73"/>
      <c r="LK187" s="73"/>
      <c r="LL187" s="73"/>
      <c r="LM187" s="73"/>
      <c r="LN187" s="73"/>
      <c r="LO187" s="73"/>
      <c r="LP187" s="73"/>
      <c r="LQ187" s="73"/>
      <c r="LR187" s="73"/>
      <c r="LS187" s="73"/>
      <c r="LT187" s="73"/>
      <c r="LU187" s="73"/>
      <c r="LV187" s="73"/>
      <c r="LW187" s="73"/>
      <c r="LX187" s="73"/>
      <c r="LY187" s="73"/>
      <c r="LZ187" s="73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  <c r="OL187" s="73"/>
      <c r="OM187" s="73"/>
      <c r="ON187" s="73"/>
      <c r="OO187" s="73"/>
      <c r="OP187" s="73"/>
      <c r="OQ187" s="73"/>
      <c r="OR187" s="73"/>
      <c r="OS187" s="73"/>
      <c r="OT187" s="73"/>
      <c r="OU187" s="73"/>
      <c r="OV187" s="73"/>
      <c r="OW187" s="73"/>
      <c r="OX187" s="73"/>
      <c r="OY187" s="73"/>
      <c r="OZ187" s="73"/>
      <c r="PA187" s="73"/>
      <c r="PB187" s="73"/>
      <c r="PC187" s="73"/>
      <c r="PD187" s="73"/>
      <c r="PE187" s="73"/>
      <c r="PF187" s="73"/>
      <c r="PG187" s="73"/>
      <c r="PH187" s="73"/>
      <c r="PI187" s="73"/>
      <c r="PJ187" s="73"/>
      <c r="PK187" s="73"/>
      <c r="PL187" s="73"/>
      <c r="PM187" s="73"/>
      <c r="PN187" s="73"/>
      <c r="PO187" s="73"/>
      <c r="PP187" s="73"/>
      <c r="PQ187" s="73"/>
      <c r="PR187" s="73"/>
      <c r="PS187" s="73"/>
      <c r="PT187" s="73"/>
      <c r="PU187" s="73"/>
      <c r="PV187" s="73"/>
      <c r="PW187" s="73"/>
      <c r="PX187" s="73"/>
      <c r="PY187" s="73"/>
      <c r="PZ187" s="73"/>
      <c r="QA187" s="73"/>
      <c r="QB187" s="73"/>
      <c r="QC187" s="73"/>
      <c r="QD187" s="73"/>
      <c r="QE187" s="73"/>
      <c r="QF187" s="73"/>
      <c r="QG187" s="73"/>
      <c r="QH187" s="73"/>
      <c r="QI187" s="73"/>
      <c r="QJ187" s="73"/>
      <c r="QK187" s="73"/>
      <c r="QL187" s="73"/>
      <c r="QM187" s="73"/>
      <c r="QN187" s="73"/>
      <c r="QO187" s="73"/>
      <c r="QP187" s="73"/>
      <c r="QQ187" s="73"/>
      <c r="QR187" s="73"/>
      <c r="QS187" s="73"/>
      <c r="QT187" s="73"/>
      <c r="QU187" s="73"/>
      <c r="QV187" s="73"/>
      <c r="QW187" s="73"/>
      <c r="QX187" s="73"/>
      <c r="QY187" s="73"/>
      <c r="QZ187" s="73"/>
      <c r="RA187" s="73"/>
      <c r="RB187" s="73"/>
      <c r="RC187" s="73"/>
      <c r="RD187" s="73"/>
      <c r="RE187" s="73"/>
      <c r="RF187" s="73"/>
      <c r="RG187" s="73"/>
      <c r="RH187" s="73"/>
      <c r="RI187" s="73"/>
      <c r="RJ187" s="73"/>
      <c r="RK187" s="73"/>
      <c r="RL187" s="73"/>
      <c r="RM187" s="73"/>
      <c r="RN187" s="73"/>
      <c r="RO187" s="73"/>
      <c r="RP187" s="73"/>
      <c r="RQ187" s="73"/>
      <c r="RR187" s="73"/>
      <c r="RS187" s="73"/>
      <c r="RT187" s="73"/>
      <c r="RU187" s="73"/>
      <c r="RV187" s="73"/>
      <c r="RW187" s="73"/>
      <c r="RX187" s="73"/>
      <c r="RY187" s="73"/>
      <c r="RZ187" s="73"/>
      <c r="SA187" s="73"/>
      <c r="SB187" s="73"/>
      <c r="SC187" s="73"/>
      <c r="SD187" s="73"/>
      <c r="SE187" s="73"/>
      <c r="SF187" s="73"/>
      <c r="SG187" s="73"/>
      <c r="SH187" s="73"/>
      <c r="SI187" s="73"/>
      <c r="SJ187" s="73"/>
      <c r="SK187" s="73"/>
      <c r="SL187" s="73"/>
      <c r="SM187" s="73"/>
      <c r="SN187" s="73"/>
      <c r="SO187" s="73"/>
      <c r="SP187" s="73"/>
      <c r="SQ187" s="73"/>
      <c r="SR187" s="73"/>
      <c r="SS187" s="73"/>
      <c r="ST187" s="73"/>
      <c r="SU187" s="73"/>
      <c r="SV187" s="73"/>
      <c r="SW187" s="73"/>
      <c r="SX187" s="73"/>
      <c r="SY187" s="73"/>
    </row>
    <row r="188" spans="1:519">
      <c r="A188" s="71" t="s">
        <v>272</v>
      </c>
      <c r="B188" s="72">
        <f t="shared" si="180"/>
        <v>0</v>
      </c>
      <c r="C188" s="72">
        <f t="shared" si="181"/>
        <v>0</v>
      </c>
      <c r="D188" s="72">
        <f t="shared" si="182"/>
        <v>0</v>
      </c>
      <c r="E188" s="72">
        <f t="shared" si="183"/>
        <v>0</v>
      </c>
      <c r="F188" s="72">
        <f t="shared" si="184"/>
        <v>0</v>
      </c>
      <c r="G188" s="72">
        <f t="shared" si="185"/>
        <v>0</v>
      </c>
      <c r="H188" s="72">
        <f t="shared" si="186"/>
        <v>0</v>
      </c>
      <c r="I188" s="72">
        <f t="shared" si="187"/>
        <v>0</v>
      </c>
      <c r="J188" s="72">
        <f t="shared" si="188"/>
        <v>0</v>
      </c>
      <c r="K188" s="72">
        <f t="shared" si="189"/>
        <v>0</v>
      </c>
      <c r="L188" s="72">
        <f t="shared" si="190"/>
        <v>0</v>
      </c>
      <c r="M188" s="72">
        <f t="shared" si="191"/>
        <v>0</v>
      </c>
      <c r="N188" s="72">
        <f t="shared" si="192"/>
        <v>0</v>
      </c>
      <c r="O188" s="72">
        <f t="shared" si="193"/>
        <v>0</v>
      </c>
      <c r="P188" s="72">
        <f t="shared" si="194"/>
        <v>0</v>
      </c>
      <c r="Q188" s="72">
        <f t="shared" si="195"/>
        <v>0</v>
      </c>
      <c r="R188" s="72">
        <f t="shared" si="196"/>
        <v>0</v>
      </c>
      <c r="S188" s="72">
        <f t="shared" si="197"/>
        <v>0</v>
      </c>
      <c r="T188" s="72">
        <f t="shared" si="198"/>
        <v>0</v>
      </c>
      <c r="U188" s="72">
        <f t="shared" si="199"/>
        <v>0</v>
      </c>
      <c r="V188" s="72">
        <f t="shared" si="200"/>
        <v>0</v>
      </c>
      <c r="W188" s="72">
        <f t="shared" si="201"/>
        <v>0</v>
      </c>
      <c r="X188" s="72">
        <f t="shared" si="202"/>
        <v>0</v>
      </c>
      <c r="Y188" s="72">
        <f t="shared" si="203"/>
        <v>0</v>
      </c>
      <c r="Z188" s="72">
        <f t="shared" si="204"/>
        <v>0</v>
      </c>
      <c r="AA188" s="72">
        <f t="shared" si="205"/>
        <v>0</v>
      </c>
      <c r="AB188" s="72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  <c r="EV188" s="73"/>
      <c r="EW188" s="73"/>
      <c r="EX188" s="73"/>
      <c r="EY188" s="73"/>
      <c r="EZ188" s="73"/>
      <c r="FA188" s="73"/>
      <c r="FB188" s="73"/>
      <c r="FC188" s="73"/>
      <c r="FD188" s="73"/>
      <c r="FE188" s="73"/>
      <c r="FF188" s="73"/>
      <c r="FG188" s="73"/>
      <c r="FH188" s="73"/>
      <c r="FI188" s="73"/>
      <c r="FJ188" s="73"/>
      <c r="FK188" s="73"/>
      <c r="FL188" s="73"/>
      <c r="FM188" s="73"/>
      <c r="FN188" s="73"/>
      <c r="FO188" s="73"/>
      <c r="FP188" s="73"/>
      <c r="FQ188" s="73"/>
      <c r="FR188" s="73"/>
      <c r="FS188" s="73"/>
      <c r="FT188" s="73"/>
      <c r="FU188" s="73"/>
      <c r="FV188" s="73"/>
      <c r="FW188" s="73"/>
      <c r="FX188" s="73"/>
      <c r="FY188" s="73"/>
      <c r="FZ188" s="73"/>
      <c r="GA188" s="73"/>
      <c r="GB188" s="73"/>
      <c r="GC188" s="73"/>
      <c r="GD188" s="73"/>
      <c r="GE188" s="73"/>
      <c r="GF188" s="73"/>
      <c r="GG188" s="73"/>
      <c r="GH188" s="73"/>
      <c r="GI188" s="73"/>
      <c r="GJ188" s="73"/>
      <c r="GK188" s="73"/>
      <c r="GL188" s="73"/>
      <c r="GM188" s="73"/>
      <c r="GN188" s="73"/>
      <c r="GO188" s="73"/>
      <c r="GP188" s="73"/>
      <c r="GQ188" s="73"/>
      <c r="GR188" s="73"/>
      <c r="GS188" s="73"/>
      <c r="GT188" s="73"/>
      <c r="GU188" s="73"/>
      <c r="GV188" s="73"/>
      <c r="GW188" s="73"/>
      <c r="GX188" s="73"/>
      <c r="GY188" s="73"/>
      <c r="GZ188" s="73"/>
      <c r="HA188" s="73"/>
      <c r="HB188" s="73"/>
      <c r="HC188" s="73"/>
      <c r="HD188" s="73"/>
      <c r="HE188" s="73"/>
      <c r="HF188" s="73"/>
      <c r="HG188" s="73"/>
      <c r="HH188" s="73"/>
      <c r="HI188" s="73"/>
      <c r="HJ188" s="73"/>
      <c r="HK188" s="73"/>
      <c r="HL188" s="73"/>
      <c r="HM188" s="73"/>
      <c r="HN188" s="73"/>
      <c r="HO188" s="73"/>
      <c r="HP188" s="73"/>
      <c r="HQ188" s="73"/>
      <c r="HR188" s="73"/>
      <c r="HS188" s="73"/>
      <c r="HT188" s="73"/>
      <c r="HU188" s="73"/>
      <c r="HV188" s="73"/>
      <c r="HW188" s="73"/>
      <c r="HX188" s="73"/>
      <c r="HY188" s="73"/>
      <c r="HZ188" s="73"/>
      <c r="IA188" s="73"/>
      <c r="IB188" s="73"/>
      <c r="IC188" s="73"/>
      <c r="ID188" s="73"/>
      <c r="IE188" s="73"/>
      <c r="IF188" s="73"/>
      <c r="IG188" s="73"/>
      <c r="IH188" s="73"/>
      <c r="II188" s="73"/>
      <c r="IJ188" s="73"/>
      <c r="IK188" s="73"/>
      <c r="IL188" s="73"/>
      <c r="IM188" s="73"/>
      <c r="IN188" s="73"/>
      <c r="IO188" s="73"/>
      <c r="IP188" s="73"/>
      <c r="IQ188" s="73"/>
      <c r="IR188" s="73"/>
      <c r="IS188" s="73"/>
      <c r="IT188" s="73"/>
      <c r="IU188" s="73"/>
      <c r="IV188" s="73"/>
      <c r="IW188" s="73"/>
      <c r="IX188" s="73"/>
      <c r="IY188" s="73"/>
      <c r="IZ188" s="73"/>
      <c r="JA188" s="73"/>
      <c r="JB188" s="73"/>
      <c r="JC188" s="73"/>
      <c r="JD188" s="73"/>
      <c r="JE188" s="73"/>
      <c r="JF188" s="73"/>
      <c r="JG188" s="73"/>
      <c r="JH188" s="73"/>
      <c r="JI188" s="73"/>
      <c r="JJ188" s="73"/>
      <c r="JK188" s="73"/>
      <c r="JL188" s="73"/>
      <c r="JM188" s="73"/>
      <c r="JN188" s="73"/>
      <c r="JO188" s="73"/>
      <c r="JP188" s="73"/>
      <c r="JQ188" s="73"/>
      <c r="JR188" s="73"/>
      <c r="JS188" s="73"/>
      <c r="JT188" s="73"/>
      <c r="JU188" s="73"/>
      <c r="JV188" s="73"/>
      <c r="JW188" s="73"/>
      <c r="JX188" s="73"/>
      <c r="JY188" s="73"/>
      <c r="JZ188" s="73"/>
      <c r="KA188" s="73"/>
      <c r="KB188" s="73"/>
      <c r="KC188" s="73"/>
      <c r="KD188" s="73"/>
      <c r="KE188" s="73"/>
      <c r="KF188" s="73"/>
      <c r="KG188" s="73"/>
      <c r="KH188" s="73"/>
      <c r="KI188" s="73"/>
      <c r="KJ188" s="73"/>
      <c r="KK188" s="73"/>
      <c r="KL188" s="73"/>
      <c r="KM188" s="73"/>
      <c r="KN188" s="73"/>
      <c r="KO188" s="73"/>
      <c r="KP188" s="73"/>
      <c r="KQ188" s="73"/>
      <c r="KR188" s="73"/>
      <c r="KS188" s="73"/>
      <c r="KT188" s="73"/>
      <c r="KU188" s="73"/>
      <c r="KV188" s="73"/>
      <c r="KW188" s="73"/>
      <c r="KX188" s="73"/>
      <c r="KY188" s="73"/>
      <c r="KZ188" s="73"/>
      <c r="LA188" s="73"/>
      <c r="LB188" s="73"/>
      <c r="LC188" s="73"/>
      <c r="LD188" s="73"/>
      <c r="LE188" s="73"/>
      <c r="LF188" s="73"/>
      <c r="LG188" s="73"/>
      <c r="LH188" s="73"/>
      <c r="LI188" s="73"/>
      <c r="LJ188" s="73"/>
      <c r="LK188" s="73"/>
      <c r="LL188" s="73"/>
      <c r="LM188" s="73"/>
      <c r="LN188" s="73"/>
      <c r="LO188" s="73"/>
      <c r="LP188" s="73"/>
      <c r="LQ188" s="73"/>
      <c r="LR188" s="73"/>
      <c r="LS188" s="73"/>
      <c r="LT188" s="73"/>
      <c r="LU188" s="73"/>
      <c r="LV188" s="73"/>
      <c r="LW188" s="73"/>
      <c r="LX188" s="73"/>
      <c r="LY188" s="73"/>
      <c r="LZ188" s="73"/>
      <c r="MA188" s="73"/>
      <c r="MB188" s="73"/>
      <c r="MC188" s="73"/>
      <c r="MD188" s="73"/>
      <c r="ME188" s="73"/>
      <c r="MF188" s="73"/>
      <c r="MG188" s="73"/>
      <c r="MH188" s="73"/>
      <c r="MI188" s="73"/>
      <c r="MJ188" s="73"/>
      <c r="MK188" s="73"/>
      <c r="ML188" s="73"/>
      <c r="MM188" s="73"/>
      <c r="MN188" s="73"/>
      <c r="MO188" s="73"/>
      <c r="MP188" s="73"/>
      <c r="MQ188" s="73"/>
      <c r="MR188" s="73"/>
      <c r="MS188" s="73"/>
      <c r="MT188" s="73"/>
      <c r="MU188" s="73"/>
      <c r="MV188" s="73"/>
      <c r="MW188" s="73"/>
      <c r="MX188" s="73"/>
      <c r="MY188" s="73"/>
      <c r="MZ188" s="73"/>
      <c r="NA188" s="73"/>
      <c r="NB188" s="73"/>
      <c r="NC188" s="73"/>
      <c r="ND188" s="73"/>
      <c r="NE188" s="73"/>
      <c r="NF188" s="73"/>
      <c r="NG188" s="73"/>
      <c r="NH188" s="73"/>
      <c r="NI188" s="73"/>
      <c r="NJ188" s="73"/>
      <c r="NK188" s="73"/>
      <c r="NL188" s="73"/>
      <c r="NM188" s="73"/>
      <c r="NN188" s="73"/>
      <c r="NO188" s="73"/>
      <c r="NP188" s="73"/>
      <c r="NQ188" s="73"/>
      <c r="NR188" s="73"/>
      <c r="NS188" s="73"/>
      <c r="NT188" s="73"/>
      <c r="NU188" s="73"/>
      <c r="NV188" s="73"/>
      <c r="NW188" s="73"/>
      <c r="NX188" s="73"/>
      <c r="NY188" s="73"/>
      <c r="NZ188" s="73"/>
      <c r="OA188" s="73"/>
      <c r="OB188" s="73"/>
      <c r="OC188" s="73"/>
      <c r="OD188" s="73"/>
      <c r="OE188" s="73"/>
      <c r="OF188" s="73"/>
      <c r="OG188" s="73"/>
      <c r="OH188" s="73"/>
      <c r="OI188" s="73"/>
      <c r="OJ188" s="73"/>
      <c r="OK188" s="73"/>
      <c r="OL188" s="73"/>
      <c r="OM188" s="73"/>
      <c r="ON188" s="73"/>
      <c r="OO188" s="73"/>
      <c r="OP188" s="73"/>
      <c r="OQ188" s="73"/>
      <c r="OR188" s="73"/>
      <c r="OS188" s="73"/>
      <c r="OT188" s="73"/>
      <c r="OU188" s="73"/>
      <c r="OV188" s="73"/>
      <c r="OW188" s="73"/>
      <c r="OX188" s="73"/>
      <c r="OY188" s="73"/>
      <c r="OZ188" s="73"/>
      <c r="PA188" s="73"/>
      <c r="PB188" s="73"/>
      <c r="PC188" s="73"/>
      <c r="PD188" s="73"/>
      <c r="PE188" s="73"/>
      <c r="PF188" s="73"/>
      <c r="PG188" s="73"/>
      <c r="PH188" s="73"/>
      <c r="PI188" s="73"/>
      <c r="PJ188" s="73"/>
      <c r="PK188" s="73"/>
      <c r="PL188" s="73"/>
      <c r="PM188" s="73"/>
      <c r="PN188" s="73"/>
      <c r="PO188" s="73"/>
      <c r="PP188" s="73"/>
      <c r="PQ188" s="73"/>
      <c r="PR188" s="73"/>
      <c r="PS188" s="73"/>
      <c r="PT188" s="73"/>
      <c r="PU188" s="73"/>
      <c r="PV188" s="73"/>
      <c r="PW188" s="73"/>
      <c r="PX188" s="73"/>
      <c r="PY188" s="73"/>
      <c r="PZ188" s="73"/>
      <c r="QA188" s="73"/>
      <c r="QB188" s="73"/>
      <c r="QC188" s="73"/>
      <c r="QD188" s="73"/>
      <c r="QE188" s="73"/>
      <c r="QF188" s="73"/>
      <c r="QG188" s="73"/>
      <c r="QH188" s="73"/>
      <c r="QI188" s="73"/>
      <c r="QJ188" s="73"/>
      <c r="QK188" s="73"/>
      <c r="QL188" s="73"/>
      <c r="QM188" s="73"/>
      <c r="QN188" s="73"/>
      <c r="QO188" s="73"/>
      <c r="QP188" s="73"/>
      <c r="QQ188" s="73"/>
      <c r="QR188" s="73"/>
      <c r="QS188" s="73"/>
      <c r="QT188" s="73"/>
      <c r="QU188" s="73"/>
      <c r="QV188" s="73"/>
      <c r="QW188" s="73"/>
      <c r="QX188" s="73"/>
      <c r="QY188" s="73"/>
      <c r="QZ188" s="73"/>
      <c r="RA188" s="73"/>
      <c r="RB188" s="73"/>
      <c r="RC188" s="73"/>
      <c r="RD188" s="73"/>
      <c r="RE188" s="73"/>
      <c r="RF188" s="73"/>
      <c r="RG188" s="73"/>
      <c r="RH188" s="73"/>
      <c r="RI188" s="73"/>
      <c r="RJ188" s="73"/>
      <c r="RK188" s="73"/>
      <c r="RL188" s="73"/>
      <c r="RM188" s="73"/>
      <c r="RN188" s="73"/>
      <c r="RO188" s="73"/>
      <c r="RP188" s="73"/>
      <c r="RQ188" s="73"/>
      <c r="RR188" s="73"/>
      <c r="RS188" s="73"/>
      <c r="RT188" s="73"/>
      <c r="RU188" s="73"/>
      <c r="RV188" s="73"/>
      <c r="RW188" s="73"/>
      <c r="RX188" s="73"/>
      <c r="RY188" s="73"/>
      <c r="RZ188" s="73"/>
      <c r="SA188" s="73"/>
      <c r="SB188" s="73"/>
      <c r="SC188" s="73"/>
      <c r="SD188" s="73"/>
      <c r="SE188" s="73"/>
      <c r="SF188" s="73"/>
      <c r="SG188" s="73"/>
      <c r="SH188" s="73"/>
      <c r="SI188" s="73"/>
      <c r="SJ188" s="73"/>
      <c r="SK188" s="73"/>
      <c r="SL188" s="73"/>
      <c r="SM188" s="73"/>
      <c r="SN188" s="73"/>
      <c r="SO188" s="73"/>
      <c r="SP188" s="73"/>
      <c r="SQ188" s="73"/>
      <c r="SR188" s="73"/>
      <c r="SS188" s="73"/>
      <c r="ST188" s="73"/>
      <c r="SU188" s="73"/>
      <c r="SV188" s="73"/>
      <c r="SW188" s="73"/>
      <c r="SX188" s="73"/>
      <c r="SY188" s="73"/>
    </row>
    <row r="189" spans="1:519">
      <c r="A189" s="71" t="s">
        <v>273</v>
      </c>
      <c r="B189" s="72">
        <f t="shared" si="180"/>
        <v>0</v>
      </c>
      <c r="C189" s="72">
        <f t="shared" si="181"/>
        <v>0</v>
      </c>
      <c r="D189" s="72">
        <f t="shared" si="182"/>
        <v>0</v>
      </c>
      <c r="E189" s="72">
        <f t="shared" si="183"/>
        <v>0</v>
      </c>
      <c r="F189" s="72">
        <f t="shared" si="184"/>
        <v>0</v>
      </c>
      <c r="G189" s="72">
        <f t="shared" si="185"/>
        <v>0</v>
      </c>
      <c r="H189" s="72">
        <f t="shared" si="186"/>
        <v>0</v>
      </c>
      <c r="I189" s="72">
        <f t="shared" si="187"/>
        <v>0</v>
      </c>
      <c r="J189" s="72">
        <f t="shared" si="188"/>
        <v>0</v>
      </c>
      <c r="K189" s="72">
        <f t="shared" si="189"/>
        <v>0</v>
      </c>
      <c r="L189" s="72">
        <f t="shared" si="190"/>
        <v>0</v>
      </c>
      <c r="M189" s="72">
        <f t="shared" si="191"/>
        <v>0</v>
      </c>
      <c r="N189" s="72">
        <f t="shared" si="192"/>
        <v>0</v>
      </c>
      <c r="O189" s="72">
        <f t="shared" si="193"/>
        <v>0</v>
      </c>
      <c r="P189" s="72">
        <f t="shared" si="194"/>
        <v>0</v>
      </c>
      <c r="Q189" s="72">
        <f t="shared" si="195"/>
        <v>0</v>
      </c>
      <c r="R189" s="72">
        <f t="shared" si="196"/>
        <v>0</v>
      </c>
      <c r="S189" s="72">
        <f t="shared" si="197"/>
        <v>0</v>
      </c>
      <c r="T189" s="72">
        <f t="shared" si="198"/>
        <v>0</v>
      </c>
      <c r="U189" s="72">
        <f t="shared" si="199"/>
        <v>0</v>
      </c>
      <c r="V189" s="72">
        <f t="shared" si="200"/>
        <v>0</v>
      </c>
      <c r="W189" s="72">
        <f t="shared" si="201"/>
        <v>0</v>
      </c>
      <c r="X189" s="72">
        <f t="shared" si="202"/>
        <v>0</v>
      </c>
      <c r="Y189" s="72">
        <f t="shared" si="203"/>
        <v>0</v>
      </c>
      <c r="Z189" s="72">
        <f t="shared" si="204"/>
        <v>0</v>
      </c>
      <c r="AA189" s="72">
        <f t="shared" si="205"/>
        <v>0</v>
      </c>
      <c r="AB189" s="72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  <c r="EV189" s="73"/>
      <c r="EW189" s="73"/>
      <c r="EX189" s="73"/>
      <c r="EY189" s="73"/>
      <c r="EZ189" s="73"/>
      <c r="FA189" s="73"/>
      <c r="FB189" s="73"/>
      <c r="FC189" s="73"/>
      <c r="FD189" s="73"/>
      <c r="FE189" s="73"/>
      <c r="FF189" s="73"/>
      <c r="FG189" s="73"/>
      <c r="FH189" s="73"/>
      <c r="FI189" s="73"/>
      <c r="FJ189" s="73"/>
      <c r="FK189" s="73"/>
      <c r="FL189" s="73"/>
      <c r="FM189" s="73"/>
      <c r="FN189" s="73"/>
      <c r="FO189" s="73"/>
      <c r="FP189" s="73"/>
      <c r="FQ189" s="73"/>
      <c r="FR189" s="73"/>
      <c r="FS189" s="73"/>
      <c r="FT189" s="73"/>
      <c r="FU189" s="73"/>
      <c r="FV189" s="73"/>
      <c r="FW189" s="73"/>
      <c r="FX189" s="73"/>
      <c r="FY189" s="73"/>
      <c r="FZ189" s="73"/>
      <c r="GA189" s="73"/>
      <c r="GB189" s="73"/>
      <c r="GC189" s="73"/>
      <c r="GD189" s="73"/>
      <c r="GE189" s="73"/>
      <c r="GF189" s="73"/>
      <c r="GG189" s="73"/>
      <c r="GH189" s="73"/>
      <c r="GI189" s="73"/>
      <c r="GJ189" s="73"/>
      <c r="GK189" s="73"/>
      <c r="GL189" s="73"/>
      <c r="GM189" s="73"/>
      <c r="GN189" s="73"/>
      <c r="GO189" s="73"/>
      <c r="GP189" s="73"/>
      <c r="GQ189" s="73"/>
      <c r="GR189" s="73"/>
      <c r="GS189" s="73"/>
      <c r="GT189" s="73"/>
      <c r="GU189" s="73"/>
      <c r="GV189" s="73"/>
      <c r="GW189" s="73"/>
      <c r="GX189" s="73"/>
      <c r="GY189" s="73"/>
      <c r="GZ189" s="73"/>
      <c r="HA189" s="73"/>
      <c r="HB189" s="73"/>
      <c r="HC189" s="73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73"/>
      <c r="HT189" s="73"/>
      <c r="HU189" s="73"/>
      <c r="HV189" s="73"/>
      <c r="HW189" s="73"/>
      <c r="HX189" s="73"/>
      <c r="HY189" s="73"/>
      <c r="HZ189" s="73"/>
      <c r="IA189" s="73"/>
      <c r="IB189" s="73"/>
      <c r="IC189" s="73"/>
      <c r="ID189" s="73"/>
      <c r="IE189" s="73"/>
      <c r="IF189" s="73"/>
      <c r="IG189" s="73"/>
      <c r="IH189" s="73"/>
      <c r="II189" s="73"/>
      <c r="IJ189" s="73"/>
      <c r="IK189" s="73"/>
      <c r="IL189" s="73"/>
      <c r="IM189" s="73"/>
      <c r="IN189" s="73"/>
      <c r="IO189" s="73"/>
      <c r="IP189" s="73"/>
      <c r="IQ189" s="73"/>
      <c r="IR189" s="73"/>
      <c r="IS189" s="73"/>
      <c r="IT189" s="73"/>
      <c r="IU189" s="73"/>
      <c r="IV189" s="73"/>
      <c r="IW189" s="73"/>
      <c r="IX189" s="73"/>
      <c r="IY189" s="73"/>
      <c r="IZ189" s="73"/>
      <c r="JA189" s="73"/>
      <c r="JB189" s="73"/>
      <c r="JC189" s="73"/>
      <c r="JD189" s="73"/>
      <c r="JE189" s="73"/>
      <c r="JF189" s="73"/>
      <c r="JG189" s="73"/>
      <c r="JH189" s="73"/>
      <c r="JI189" s="73"/>
      <c r="JJ189" s="73"/>
      <c r="JK189" s="73"/>
      <c r="JL189" s="73"/>
      <c r="JM189" s="73"/>
      <c r="JN189" s="73"/>
      <c r="JO189" s="73"/>
      <c r="JP189" s="73"/>
      <c r="JQ189" s="73"/>
      <c r="JR189" s="73"/>
      <c r="JS189" s="73"/>
      <c r="JT189" s="73"/>
      <c r="JU189" s="73"/>
      <c r="JV189" s="73"/>
      <c r="JW189" s="73"/>
      <c r="JX189" s="73"/>
      <c r="JY189" s="73"/>
      <c r="JZ189" s="73"/>
      <c r="KA189" s="73"/>
      <c r="KB189" s="73"/>
      <c r="KC189" s="73"/>
      <c r="KD189" s="73"/>
      <c r="KE189" s="73"/>
      <c r="KF189" s="73"/>
      <c r="KG189" s="73"/>
      <c r="KH189" s="73"/>
      <c r="KI189" s="73"/>
      <c r="KJ189" s="73"/>
      <c r="KK189" s="73"/>
      <c r="KL189" s="73"/>
      <c r="KM189" s="73"/>
      <c r="KN189" s="73"/>
      <c r="KO189" s="73"/>
      <c r="KP189" s="73"/>
      <c r="KQ189" s="73"/>
      <c r="KR189" s="73"/>
      <c r="KS189" s="73"/>
      <c r="KT189" s="73"/>
      <c r="KU189" s="73"/>
      <c r="KV189" s="73"/>
      <c r="KW189" s="73"/>
      <c r="KX189" s="73"/>
      <c r="KY189" s="73"/>
      <c r="KZ189" s="73"/>
      <c r="LA189" s="73"/>
      <c r="LB189" s="73"/>
      <c r="LC189" s="73"/>
      <c r="LD189" s="73"/>
      <c r="LE189" s="73"/>
      <c r="LF189" s="73"/>
      <c r="LG189" s="73"/>
      <c r="LH189" s="73"/>
      <c r="LI189" s="73"/>
      <c r="LJ189" s="73"/>
      <c r="LK189" s="73"/>
      <c r="LL189" s="73"/>
      <c r="LM189" s="73"/>
      <c r="LN189" s="73"/>
      <c r="LO189" s="73"/>
      <c r="LP189" s="73"/>
      <c r="LQ189" s="73"/>
      <c r="LR189" s="73"/>
      <c r="LS189" s="73"/>
      <c r="LT189" s="73"/>
      <c r="LU189" s="73"/>
      <c r="LV189" s="73"/>
      <c r="LW189" s="73"/>
      <c r="LX189" s="73"/>
      <c r="LY189" s="73"/>
      <c r="LZ189" s="73"/>
      <c r="MA189" s="73"/>
      <c r="MB189" s="73"/>
      <c r="MC189" s="73"/>
      <c r="MD189" s="73"/>
      <c r="ME189" s="73"/>
      <c r="MF189" s="73"/>
      <c r="MG189" s="73"/>
      <c r="MH189" s="73"/>
      <c r="MI189" s="73"/>
      <c r="MJ189" s="73"/>
      <c r="MK189" s="73"/>
      <c r="ML189" s="73"/>
      <c r="MM189" s="73"/>
      <c r="MN189" s="73"/>
      <c r="MO189" s="73"/>
      <c r="MP189" s="73"/>
      <c r="MQ189" s="73"/>
      <c r="MR189" s="73"/>
      <c r="MS189" s="73"/>
      <c r="MT189" s="73"/>
      <c r="MU189" s="73"/>
      <c r="MV189" s="73"/>
      <c r="MW189" s="73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  <c r="OL189" s="73"/>
      <c r="OM189" s="73"/>
      <c r="ON189" s="73"/>
      <c r="OO189" s="73"/>
      <c r="OP189" s="73"/>
      <c r="OQ189" s="73"/>
      <c r="OR189" s="73"/>
      <c r="OS189" s="73"/>
      <c r="OT189" s="73"/>
      <c r="OU189" s="73"/>
      <c r="OV189" s="73"/>
      <c r="OW189" s="73"/>
      <c r="OX189" s="73"/>
      <c r="OY189" s="73"/>
      <c r="OZ189" s="73"/>
      <c r="PA189" s="73"/>
      <c r="PB189" s="73"/>
      <c r="PC189" s="73"/>
      <c r="PD189" s="73"/>
      <c r="PE189" s="73"/>
      <c r="PF189" s="73"/>
      <c r="PG189" s="73"/>
      <c r="PH189" s="73"/>
      <c r="PI189" s="73"/>
      <c r="PJ189" s="73"/>
      <c r="PK189" s="73"/>
      <c r="PL189" s="73"/>
      <c r="PM189" s="73"/>
      <c r="PN189" s="73"/>
      <c r="PO189" s="73"/>
      <c r="PP189" s="73"/>
      <c r="PQ189" s="73"/>
      <c r="PR189" s="73"/>
      <c r="PS189" s="73"/>
      <c r="PT189" s="73"/>
      <c r="PU189" s="73"/>
      <c r="PV189" s="73"/>
      <c r="PW189" s="73"/>
      <c r="PX189" s="73"/>
      <c r="PY189" s="73"/>
      <c r="PZ189" s="73"/>
      <c r="QA189" s="73"/>
      <c r="QB189" s="73"/>
      <c r="QC189" s="73"/>
      <c r="QD189" s="73"/>
      <c r="QE189" s="73"/>
      <c r="QF189" s="73"/>
      <c r="QG189" s="73"/>
      <c r="QH189" s="73"/>
      <c r="QI189" s="73"/>
      <c r="QJ189" s="73"/>
      <c r="QK189" s="73"/>
      <c r="QL189" s="73"/>
      <c r="QM189" s="73"/>
      <c r="QN189" s="73"/>
      <c r="QO189" s="73"/>
      <c r="QP189" s="73"/>
      <c r="QQ189" s="73"/>
      <c r="QR189" s="73"/>
      <c r="QS189" s="73"/>
      <c r="QT189" s="73"/>
      <c r="QU189" s="73"/>
      <c r="QV189" s="73"/>
      <c r="QW189" s="73"/>
      <c r="QX189" s="73"/>
      <c r="QY189" s="73"/>
      <c r="QZ189" s="73"/>
      <c r="RA189" s="73"/>
      <c r="RB189" s="73"/>
      <c r="RC189" s="73"/>
      <c r="RD189" s="73"/>
      <c r="RE189" s="73"/>
      <c r="RF189" s="73"/>
      <c r="RG189" s="73"/>
      <c r="RH189" s="73"/>
      <c r="RI189" s="73"/>
      <c r="RJ189" s="73"/>
      <c r="RK189" s="73"/>
      <c r="RL189" s="73"/>
      <c r="RM189" s="73"/>
      <c r="RN189" s="73"/>
      <c r="RO189" s="73"/>
      <c r="RP189" s="73"/>
      <c r="RQ189" s="73"/>
      <c r="RR189" s="73"/>
      <c r="RS189" s="73"/>
      <c r="RT189" s="73"/>
      <c r="RU189" s="73"/>
      <c r="RV189" s="73"/>
      <c r="RW189" s="73"/>
      <c r="RX189" s="73"/>
      <c r="RY189" s="73"/>
      <c r="RZ189" s="73"/>
      <c r="SA189" s="73"/>
      <c r="SB189" s="73"/>
      <c r="SC189" s="73"/>
      <c r="SD189" s="73"/>
      <c r="SE189" s="73"/>
      <c r="SF189" s="73"/>
      <c r="SG189" s="73"/>
      <c r="SH189" s="73"/>
      <c r="SI189" s="73"/>
      <c r="SJ189" s="73"/>
      <c r="SK189" s="73"/>
      <c r="SL189" s="73"/>
      <c r="SM189" s="73"/>
      <c r="SN189" s="73"/>
      <c r="SO189" s="73"/>
      <c r="SP189" s="73"/>
      <c r="SQ189" s="73"/>
      <c r="SR189" s="73"/>
      <c r="SS189" s="73"/>
      <c r="ST189" s="73"/>
      <c r="SU189" s="73"/>
      <c r="SV189" s="73"/>
      <c r="SW189" s="73"/>
      <c r="SX189" s="73"/>
      <c r="SY189" s="73"/>
    </row>
    <row r="190" spans="1:519">
      <c r="A190" s="71" t="s">
        <v>274</v>
      </c>
      <c r="B190" s="72">
        <f t="shared" si="180"/>
        <v>2.3227267500000003E-3</v>
      </c>
      <c r="C190" s="72">
        <f t="shared" si="181"/>
        <v>0</v>
      </c>
      <c r="D190" s="72">
        <f t="shared" si="182"/>
        <v>0</v>
      </c>
      <c r="E190" s="72">
        <f t="shared" si="183"/>
        <v>0</v>
      </c>
      <c r="F190" s="72">
        <f t="shared" si="184"/>
        <v>0</v>
      </c>
      <c r="G190" s="72">
        <f t="shared" si="185"/>
        <v>0</v>
      </c>
      <c r="H190" s="72">
        <f t="shared" si="186"/>
        <v>0</v>
      </c>
      <c r="I190" s="72">
        <f t="shared" si="187"/>
        <v>1.7322029999999999E-3</v>
      </c>
      <c r="J190" s="72">
        <f t="shared" si="188"/>
        <v>0</v>
      </c>
      <c r="K190" s="72">
        <f t="shared" si="189"/>
        <v>0</v>
      </c>
      <c r="L190" s="72">
        <f t="shared" si="190"/>
        <v>9.6452212500000006E-3</v>
      </c>
      <c r="M190" s="72">
        <f t="shared" si="191"/>
        <v>0</v>
      </c>
      <c r="N190" s="72">
        <f t="shared" si="192"/>
        <v>0</v>
      </c>
      <c r="O190" s="72">
        <f t="shared" si="193"/>
        <v>0</v>
      </c>
      <c r="P190" s="72">
        <f t="shared" si="194"/>
        <v>0</v>
      </c>
      <c r="Q190" s="72">
        <f t="shared" si="195"/>
        <v>0</v>
      </c>
      <c r="R190" s="72">
        <f t="shared" si="196"/>
        <v>0</v>
      </c>
      <c r="S190" s="72">
        <f t="shared" si="197"/>
        <v>0</v>
      </c>
      <c r="T190" s="72">
        <f t="shared" si="198"/>
        <v>0</v>
      </c>
      <c r="U190" s="72">
        <f t="shared" si="199"/>
        <v>0</v>
      </c>
      <c r="V190" s="72">
        <f t="shared" si="200"/>
        <v>0</v>
      </c>
      <c r="W190" s="72">
        <f t="shared" si="201"/>
        <v>0</v>
      </c>
      <c r="X190" s="72">
        <f t="shared" si="202"/>
        <v>0</v>
      </c>
      <c r="Y190" s="72">
        <f t="shared" si="203"/>
        <v>0</v>
      </c>
      <c r="Z190" s="72">
        <f t="shared" si="204"/>
        <v>0</v>
      </c>
      <c r="AA190" s="72">
        <f t="shared" si="205"/>
        <v>0</v>
      </c>
      <c r="AB190" s="72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>
        <v>2.3227267500000002</v>
      </c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>
        <v>0.86610149999999997</v>
      </c>
      <c r="DL190" s="73"/>
      <c r="DM190" s="73"/>
      <c r="DN190" s="73"/>
      <c r="DO190" s="73">
        <v>0.86610149999999997</v>
      </c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>
        <v>3.8580885</v>
      </c>
      <c r="EX190" s="73"/>
      <c r="EY190" s="73"/>
      <c r="EZ190" s="73"/>
      <c r="FA190" s="73"/>
      <c r="FB190" s="73"/>
      <c r="FC190" s="73">
        <v>5.7871327500000005</v>
      </c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  <c r="IX190" s="73"/>
      <c r="IY190" s="73"/>
      <c r="IZ190" s="73"/>
      <c r="JA190" s="73"/>
      <c r="JB190" s="73"/>
      <c r="JC190" s="73"/>
      <c r="JD190" s="73"/>
      <c r="JE190" s="73"/>
      <c r="JF190" s="73"/>
      <c r="JG190" s="73"/>
      <c r="JH190" s="73"/>
      <c r="JI190" s="73"/>
      <c r="JJ190" s="73"/>
      <c r="JK190" s="73"/>
      <c r="JL190" s="73"/>
      <c r="JM190" s="73"/>
      <c r="JN190" s="73"/>
      <c r="JO190" s="73"/>
      <c r="JP190" s="73"/>
      <c r="JQ190" s="73"/>
      <c r="JR190" s="73"/>
      <c r="JS190" s="73"/>
      <c r="JT190" s="73"/>
      <c r="JU190" s="73"/>
      <c r="JV190" s="73"/>
      <c r="JW190" s="73"/>
      <c r="JX190" s="73"/>
      <c r="JY190" s="73"/>
      <c r="JZ190" s="73"/>
      <c r="KA190" s="73"/>
      <c r="KB190" s="73"/>
      <c r="KC190" s="73"/>
      <c r="KD190" s="73"/>
      <c r="KE190" s="73"/>
      <c r="KF190" s="73"/>
      <c r="KG190" s="73"/>
      <c r="KH190" s="73"/>
      <c r="KI190" s="73"/>
      <c r="KJ190" s="73"/>
      <c r="KK190" s="73"/>
      <c r="KL190" s="73"/>
      <c r="KM190" s="73"/>
      <c r="KN190" s="73"/>
      <c r="KO190" s="73"/>
      <c r="KP190" s="73"/>
      <c r="KQ190" s="73"/>
      <c r="KR190" s="73"/>
      <c r="KS190" s="73"/>
      <c r="KT190" s="73"/>
      <c r="KU190" s="73"/>
      <c r="KV190" s="73"/>
      <c r="KW190" s="73"/>
      <c r="KX190" s="73"/>
      <c r="KY190" s="73"/>
      <c r="KZ190" s="73"/>
      <c r="LA190" s="73"/>
      <c r="LB190" s="73"/>
      <c r="LC190" s="73"/>
      <c r="LD190" s="73"/>
      <c r="LE190" s="73"/>
      <c r="LF190" s="73"/>
      <c r="LG190" s="73"/>
      <c r="LH190" s="73"/>
      <c r="LI190" s="73"/>
      <c r="LJ190" s="73"/>
      <c r="LK190" s="73"/>
      <c r="LL190" s="73"/>
      <c r="LM190" s="73"/>
      <c r="LN190" s="73"/>
      <c r="LO190" s="73"/>
      <c r="LP190" s="73"/>
      <c r="LQ190" s="73"/>
      <c r="LR190" s="73"/>
      <c r="LS190" s="73"/>
      <c r="LT190" s="73"/>
      <c r="LU190" s="73"/>
      <c r="LV190" s="73"/>
      <c r="LW190" s="73"/>
      <c r="LX190" s="73"/>
      <c r="LY190" s="73"/>
      <c r="LZ190" s="73"/>
      <c r="MA190" s="73"/>
      <c r="MB190" s="73"/>
      <c r="MC190" s="73"/>
      <c r="MD190" s="73"/>
      <c r="ME190" s="73"/>
      <c r="MF190" s="73"/>
      <c r="MG190" s="73"/>
      <c r="MH190" s="73"/>
      <c r="MI190" s="73"/>
      <c r="MJ190" s="73"/>
      <c r="MK190" s="73"/>
      <c r="ML190" s="73"/>
      <c r="MM190" s="73"/>
      <c r="MN190" s="73"/>
      <c r="MO190" s="73"/>
      <c r="MP190" s="73"/>
      <c r="MQ190" s="73"/>
      <c r="MR190" s="73"/>
      <c r="MS190" s="73"/>
      <c r="MT190" s="73"/>
      <c r="MU190" s="73"/>
      <c r="MV190" s="73"/>
      <c r="MW190" s="73"/>
      <c r="MX190" s="73"/>
      <c r="MY190" s="73"/>
      <c r="MZ190" s="73"/>
      <c r="NA190" s="73"/>
      <c r="NB190" s="73"/>
      <c r="NC190" s="73"/>
      <c r="ND190" s="73"/>
      <c r="NE190" s="73"/>
      <c r="NF190" s="73"/>
      <c r="NG190" s="73"/>
      <c r="NH190" s="73"/>
      <c r="NI190" s="73"/>
      <c r="NJ190" s="73"/>
      <c r="NK190" s="73"/>
      <c r="NL190" s="73"/>
      <c r="NM190" s="73"/>
      <c r="NN190" s="73"/>
      <c r="NO190" s="73"/>
      <c r="NP190" s="73"/>
      <c r="NQ190" s="73"/>
      <c r="NR190" s="73"/>
      <c r="NS190" s="73"/>
      <c r="NT190" s="73"/>
      <c r="NU190" s="73"/>
      <c r="NV190" s="73"/>
      <c r="NW190" s="73"/>
      <c r="NX190" s="73"/>
      <c r="NY190" s="73"/>
      <c r="NZ190" s="73"/>
      <c r="OA190" s="73"/>
      <c r="OB190" s="73"/>
      <c r="OC190" s="73"/>
      <c r="OD190" s="73"/>
      <c r="OE190" s="73"/>
      <c r="OF190" s="73"/>
      <c r="OG190" s="73"/>
      <c r="OH190" s="73"/>
      <c r="OI190" s="73"/>
      <c r="OJ190" s="73"/>
      <c r="OK190" s="73"/>
      <c r="OL190" s="73"/>
      <c r="OM190" s="73"/>
      <c r="ON190" s="73"/>
      <c r="OO190" s="73"/>
      <c r="OP190" s="73"/>
      <c r="OQ190" s="73"/>
      <c r="OR190" s="73"/>
      <c r="OS190" s="73"/>
      <c r="OT190" s="73"/>
      <c r="OU190" s="73"/>
      <c r="OV190" s="73"/>
      <c r="OW190" s="73"/>
      <c r="OX190" s="73"/>
      <c r="OY190" s="73"/>
      <c r="OZ190" s="73"/>
      <c r="PA190" s="73"/>
      <c r="PB190" s="73"/>
      <c r="PC190" s="73"/>
      <c r="PD190" s="73"/>
      <c r="PE190" s="73"/>
      <c r="PF190" s="73"/>
      <c r="PG190" s="73"/>
      <c r="PH190" s="73"/>
      <c r="PI190" s="73"/>
      <c r="PJ190" s="73"/>
      <c r="PK190" s="73"/>
      <c r="PL190" s="73"/>
      <c r="PM190" s="73"/>
      <c r="PN190" s="73"/>
      <c r="PO190" s="73"/>
      <c r="PP190" s="73"/>
      <c r="PQ190" s="73"/>
      <c r="PR190" s="73"/>
      <c r="PS190" s="73"/>
      <c r="PT190" s="73"/>
      <c r="PU190" s="73"/>
      <c r="PV190" s="73"/>
      <c r="PW190" s="73"/>
      <c r="PX190" s="73"/>
      <c r="PY190" s="73"/>
      <c r="PZ190" s="73"/>
      <c r="QA190" s="73"/>
      <c r="QB190" s="73"/>
      <c r="QC190" s="73"/>
      <c r="QD190" s="73"/>
      <c r="QE190" s="73"/>
      <c r="QF190" s="73"/>
      <c r="QG190" s="73"/>
      <c r="QH190" s="73"/>
      <c r="QI190" s="73"/>
      <c r="QJ190" s="73"/>
      <c r="QK190" s="73"/>
      <c r="QL190" s="73"/>
      <c r="QM190" s="73"/>
      <c r="QN190" s="73"/>
      <c r="QO190" s="73"/>
      <c r="QP190" s="73"/>
      <c r="QQ190" s="73"/>
      <c r="QR190" s="73"/>
      <c r="QS190" s="73"/>
      <c r="QT190" s="73"/>
      <c r="QU190" s="73"/>
      <c r="QV190" s="73"/>
      <c r="QW190" s="73"/>
      <c r="QX190" s="73"/>
      <c r="QY190" s="73"/>
      <c r="QZ190" s="73"/>
      <c r="RA190" s="73"/>
      <c r="RB190" s="73"/>
      <c r="RC190" s="73"/>
      <c r="RD190" s="73"/>
      <c r="RE190" s="73"/>
      <c r="RF190" s="73"/>
      <c r="RG190" s="73"/>
      <c r="RH190" s="73"/>
      <c r="RI190" s="73"/>
      <c r="RJ190" s="73"/>
      <c r="RK190" s="73"/>
      <c r="RL190" s="73"/>
      <c r="RM190" s="73"/>
      <c r="RN190" s="73"/>
      <c r="RO190" s="73"/>
      <c r="RP190" s="73"/>
      <c r="RQ190" s="73"/>
      <c r="RR190" s="73"/>
      <c r="RS190" s="73"/>
      <c r="RT190" s="73"/>
      <c r="RU190" s="73"/>
      <c r="RV190" s="73"/>
      <c r="RW190" s="73"/>
      <c r="RX190" s="73"/>
      <c r="RY190" s="73"/>
      <c r="RZ190" s="73"/>
      <c r="SA190" s="73"/>
      <c r="SB190" s="73"/>
      <c r="SC190" s="73"/>
      <c r="SD190" s="73"/>
      <c r="SE190" s="73"/>
      <c r="SF190" s="73"/>
      <c r="SG190" s="73"/>
      <c r="SH190" s="73"/>
      <c r="SI190" s="73"/>
      <c r="SJ190" s="73"/>
      <c r="SK190" s="73"/>
      <c r="SL190" s="73"/>
      <c r="SM190" s="73"/>
      <c r="SN190" s="73"/>
      <c r="SO190" s="73"/>
      <c r="SP190" s="73"/>
      <c r="SQ190" s="73"/>
      <c r="SR190" s="73"/>
      <c r="SS190" s="73"/>
      <c r="ST190" s="73"/>
      <c r="SU190" s="73"/>
      <c r="SV190" s="73"/>
      <c r="SW190" s="73"/>
      <c r="SX190" s="73"/>
      <c r="SY190" s="73"/>
    </row>
    <row r="191" spans="1:519">
      <c r="A191" s="71" t="s">
        <v>275</v>
      </c>
      <c r="B191" s="72">
        <f t="shared" si="180"/>
        <v>0</v>
      </c>
      <c r="C191" s="72">
        <f t="shared" si="181"/>
        <v>0</v>
      </c>
      <c r="D191" s="72">
        <f t="shared" si="182"/>
        <v>0</v>
      </c>
      <c r="E191" s="72">
        <f t="shared" si="183"/>
        <v>0</v>
      </c>
      <c r="F191" s="72">
        <f t="shared" si="184"/>
        <v>0</v>
      </c>
      <c r="G191" s="72">
        <f t="shared" si="185"/>
        <v>0</v>
      </c>
      <c r="H191" s="72">
        <f t="shared" si="186"/>
        <v>0</v>
      </c>
      <c r="I191" s="72">
        <f t="shared" si="187"/>
        <v>8.0704912500000005E-4</v>
      </c>
      <c r="J191" s="72">
        <f t="shared" si="188"/>
        <v>0</v>
      </c>
      <c r="K191" s="72">
        <f t="shared" si="189"/>
        <v>1.3385205000000001E-2</v>
      </c>
      <c r="L191" s="72">
        <f t="shared" si="190"/>
        <v>8.2673325000000002E-3</v>
      </c>
      <c r="M191" s="72">
        <f t="shared" si="191"/>
        <v>8.2673325000000002E-3</v>
      </c>
      <c r="N191" s="72">
        <f t="shared" si="192"/>
        <v>0</v>
      </c>
      <c r="O191" s="72">
        <f t="shared" si="193"/>
        <v>0</v>
      </c>
      <c r="P191" s="72">
        <f t="shared" si="194"/>
        <v>0</v>
      </c>
      <c r="Q191" s="72">
        <f t="shared" si="195"/>
        <v>0</v>
      </c>
      <c r="R191" s="72">
        <f t="shared" si="196"/>
        <v>0</v>
      </c>
      <c r="S191" s="72">
        <f t="shared" si="197"/>
        <v>0</v>
      </c>
      <c r="T191" s="72">
        <f t="shared" si="198"/>
        <v>0</v>
      </c>
      <c r="U191" s="72">
        <f t="shared" si="199"/>
        <v>0</v>
      </c>
      <c r="V191" s="72">
        <f t="shared" si="200"/>
        <v>0</v>
      </c>
      <c r="W191" s="72">
        <f t="shared" si="201"/>
        <v>0</v>
      </c>
      <c r="X191" s="72">
        <f t="shared" si="202"/>
        <v>0</v>
      </c>
      <c r="Y191" s="72">
        <f t="shared" si="203"/>
        <v>0</v>
      </c>
      <c r="Z191" s="72">
        <f t="shared" si="204"/>
        <v>0</v>
      </c>
      <c r="AA191" s="72">
        <f t="shared" si="205"/>
        <v>0</v>
      </c>
      <c r="AB191" s="72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>
        <v>0.80704912500000003</v>
      </c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>
        <v>13.385205000000001</v>
      </c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>
        <v>8.2673325000000002</v>
      </c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>
        <v>8.2673325000000002</v>
      </c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  <c r="JD191" s="73"/>
      <c r="JE191" s="73"/>
      <c r="JF191" s="73"/>
      <c r="JG191" s="73"/>
      <c r="JH191" s="73"/>
      <c r="JI191" s="73"/>
      <c r="JJ191" s="73"/>
      <c r="JK191" s="73"/>
      <c r="JL191" s="73"/>
      <c r="JM191" s="73"/>
      <c r="JN191" s="73"/>
      <c r="JO191" s="73"/>
      <c r="JP191" s="73"/>
      <c r="JQ191" s="73"/>
      <c r="JR191" s="73"/>
      <c r="JS191" s="73"/>
      <c r="JT191" s="73"/>
      <c r="JU191" s="73"/>
      <c r="JV191" s="73"/>
      <c r="JW191" s="73"/>
      <c r="JX191" s="73"/>
      <c r="JY191" s="73"/>
      <c r="JZ191" s="73"/>
      <c r="KA191" s="73"/>
      <c r="KB191" s="73"/>
      <c r="KC191" s="73"/>
      <c r="KD191" s="73"/>
      <c r="KE191" s="73"/>
      <c r="KF191" s="73"/>
      <c r="KG191" s="73"/>
      <c r="KH191" s="73"/>
      <c r="KI191" s="73"/>
      <c r="KJ191" s="73"/>
      <c r="KK191" s="73"/>
      <c r="KL191" s="73"/>
      <c r="KM191" s="73"/>
      <c r="KN191" s="73"/>
      <c r="KO191" s="73"/>
      <c r="KP191" s="73"/>
      <c r="KQ191" s="73"/>
      <c r="KR191" s="73"/>
      <c r="KS191" s="73"/>
      <c r="KT191" s="73"/>
      <c r="KU191" s="73"/>
      <c r="KV191" s="73"/>
      <c r="KW191" s="73"/>
      <c r="KX191" s="73"/>
      <c r="KY191" s="73"/>
      <c r="KZ191" s="73"/>
      <c r="LA191" s="73"/>
      <c r="LB191" s="73"/>
      <c r="LC191" s="73"/>
      <c r="LD191" s="73"/>
      <c r="LE191" s="73"/>
      <c r="LF191" s="73"/>
      <c r="LG191" s="73"/>
      <c r="LH191" s="73"/>
      <c r="LI191" s="73"/>
      <c r="LJ191" s="73"/>
      <c r="LK191" s="73"/>
      <c r="LL191" s="73"/>
      <c r="LM191" s="73"/>
      <c r="LN191" s="73"/>
      <c r="LO191" s="73"/>
      <c r="LP191" s="73"/>
      <c r="LQ191" s="73"/>
      <c r="LR191" s="73"/>
      <c r="LS191" s="73"/>
      <c r="LT191" s="73"/>
      <c r="LU191" s="73"/>
      <c r="LV191" s="73"/>
      <c r="LW191" s="73"/>
      <c r="LX191" s="73"/>
      <c r="LY191" s="73"/>
      <c r="LZ191" s="73"/>
      <c r="MA191" s="73"/>
      <c r="MB191" s="73"/>
      <c r="MC191" s="73"/>
      <c r="MD191" s="73"/>
      <c r="ME191" s="73"/>
      <c r="MF191" s="73"/>
      <c r="MG191" s="73"/>
      <c r="MH191" s="73"/>
      <c r="MI191" s="73"/>
      <c r="MJ191" s="73"/>
      <c r="MK191" s="73"/>
      <c r="ML191" s="73"/>
      <c r="MM191" s="73"/>
      <c r="MN191" s="73"/>
      <c r="MO191" s="73"/>
      <c r="MP191" s="73"/>
      <c r="MQ191" s="73"/>
      <c r="MR191" s="73"/>
      <c r="MS191" s="73"/>
      <c r="MT191" s="73"/>
      <c r="MU191" s="73"/>
      <c r="MV191" s="73"/>
      <c r="MW191" s="73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  <c r="OL191" s="73"/>
      <c r="OM191" s="73"/>
      <c r="ON191" s="73"/>
      <c r="OO191" s="73"/>
      <c r="OP191" s="73"/>
      <c r="OQ191" s="73"/>
      <c r="OR191" s="73"/>
      <c r="OS191" s="73"/>
      <c r="OT191" s="73"/>
      <c r="OU191" s="73"/>
      <c r="OV191" s="73"/>
      <c r="OW191" s="73"/>
      <c r="OX191" s="73"/>
      <c r="OY191" s="73"/>
      <c r="OZ191" s="73"/>
      <c r="PA191" s="73"/>
      <c r="PB191" s="73"/>
      <c r="PC191" s="73"/>
      <c r="PD191" s="73"/>
      <c r="PE191" s="73"/>
      <c r="PF191" s="73"/>
      <c r="PG191" s="73"/>
      <c r="PH191" s="73"/>
      <c r="PI191" s="73"/>
      <c r="PJ191" s="73"/>
      <c r="PK191" s="73"/>
      <c r="PL191" s="73"/>
      <c r="PM191" s="73"/>
      <c r="PN191" s="73"/>
      <c r="PO191" s="73"/>
      <c r="PP191" s="73"/>
      <c r="PQ191" s="73"/>
      <c r="PR191" s="73"/>
      <c r="PS191" s="73"/>
      <c r="PT191" s="73"/>
      <c r="PU191" s="73"/>
      <c r="PV191" s="73"/>
      <c r="PW191" s="73"/>
      <c r="PX191" s="73"/>
      <c r="PY191" s="73"/>
      <c r="PZ191" s="73"/>
      <c r="QA191" s="73"/>
      <c r="QB191" s="73"/>
      <c r="QC191" s="73"/>
      <c r="QD191" s="73"/>
      <c r="QE191" s="73"/>
      <c r="QF191" s="73"/>
      <c r="QG191" s="73"/>
      <c r="QH191" s="73"/>
      <c r="QI191" s="73"/>
      <c r="QJ191" s="73"/>
      <c r="QK191" s="73"/>
      <c r="QL191" s="73"/>
      <c r="QM191" s="73"/>
      <c r="QN191" s="73"/>
      <c r="QO191" s="73"/>
      <c r="QP191" s="73"/>
      <c r="QQ191" s="73"/>
      <c r="QR191" s="73"/>
      <c r="QS191" s="73"/>
      <c r="QT191" s="73"/>
      <c r="QU191" s="73"/>
      <c r="QV191" s="73"/>
      <c r="QW191" s="73"/>
      <c r="QX191" s="73"/>
      <c r="QY191" s="73"/>
      <c r="QZ191" s="73"/>
      <c r="RA191" s="73"/>
      <c r="RB191" s="73"/>
      <c r="RC191" s="73"/>
      <c r="RD191" s="73"/>
      <c r="RE191" s="73"/>
      <c r="RF191" s="73"/>
      <c r="RG191" s="73"/>
      <c r="RH191" s="73"/>
      <c r="RI191" s="73"/>
      <c r="RJ191" s="73"/>
      <c r="RK191" s="73"/>
      <c r="RL191" s="73"/>
      <c r="RM191" s="73"/>
      <c r="RN191" s="73"/>
      <c r="RO191" s="73"/>
      <c r="RP191" s="73"/>
      <c r="RQ191" s="73"/>
      <c r="RR191" s="73"/>
      <c r="RS191" s="73"/>
      <c r="RT191" s="73"/>
      <c r="RU191" s="73"/>
      <c r="RV191" s="73"/>
      <c r="RW191" s="73"/>
      <c r="RX191" s="73"/>
      <c r="RY191" s="73"/>
      <c r="RZ191" s="73"/>
      <c r="SA191" s="73"/>
      <c r="SB191" s="73"/>
      <c r="SC191" s="73"/>
      <c r="SD191" s="73"/>
      <c r="SE191" s="73"/>
      <c r="SF191" s="73"/>
      <c r="SG191" s="73"/>
      <c r="SH191" s="73"/>
      <c r="SI191" s="73"/>
      <c r="SJ191" s="73"/>
      <c r="SK191" s="73"/>
      <c r="SL191" s="73"/>
      <c r="SM191" s="73"/>
      <c r="SN191" s="73"/>
      <c r="SO191" s="73"/>
      <c r="SP191" s="73"/>
      <c r="SQ191" s="73"/>
      <c r="SR191" s="73"/>
      <c r="SS191" s="73"/>
      <c r="ST191" s="73"/>
      <c r="SU191" s="73"/>
      <c r="SV191" s="73"/>
      <c r="SW191" s="73"/>
      <c r="SX191" s="73"/>
      <c r="SY191" s="73"/>
    </row>
    <row r="192" spans="1:519">
      <c r="A192" s="71" t="s">
        <v>276</v>
      </c>
      <c r="B192" s="72">
        <f t="shared" si="180"/>
        <v>0.102987342</v>
      </c>
      <c r="C192" s="72">
        <f t="shared" si="181"/>
        <v>0.35234583750000004</v>
      </c>
      <c r="D192" s="72">
        <f t="shared" si="182"/>
        <v>5.2635350250000004E-2</v>
      </c>
      <c r="E192" s="72">
        <f t="shared" si="183"/>
        <v>1.83326129775</v>
      </c>
      <c r="F192" s="72">
        <f t="shared" si="184"/>
        <v>0</v>
      </c>
      <c r="G192" s="72">
        <f t="shared" si="185"/>
        <v>0.16857484650000001</v>
      </c>
      <c r="H192" s="72">
        <f t="shared" si="186"/>
        <v>0.24798060675</v>
      </c>
      <c r="I192" s="72">
        <f t="shared" si="187"/>
        <v>0.19684125</v>
      </c>
      <c r="J192" s="72">
        <f t="shared" si="188"/>
        <v>0.57800464650000005</v>
      </c>
      <c r="K192" s="72">
        <f t="shared" si="189"/>
        <v>0.1813301595</v>
      </c>
      <c r="L192" s="72">
        <f t="shared" si="190"/>
        <v>0</v>
      </c>
      <c r="M192" s="72">
        <f t="shared" si="191"/>
        <v>0.23931959175</v>
      </c>
      <c r="N192" s="72">
        <f t="shared" si="192"/>
        <v>0.246602718</v>
      </c>
      <c r="O192" s="72">
        <f t="shared" si="193"/>
        <v>0</v>
      </c>
      <c r="P192" s="72">
        <f t="shared" si="194"/>
        <v>0</v>
      </c>
      <c r="Q192" s="72">
        <f t="shared" si="195"/>
        <v>0</v>
      </c>
      <c r="R192" s="72">
        <f t="shared" si="196"/>
        <v>0</v>
      </c>
      <c r="S192" s="72">
        <f t="shared" si="197"/>
        <v>3.9368250000000004E-5</v>
      </c>
      <c r="T192" s="72">
        <f t="shared" si="198"/>
        <v>5.6611543500000002E-3</v>
      </c>
      <c r="U192" s="72">
        <f t="shared" si="199"/>
        <v>3.3699222000000001E-3</v>
      </c>
      <c r="V192" s="72">
        <f t="shared" si="200"/>
        <v>7.9130182499999996E-4</v>
      </c>
      <c r="W192" s="72">
        <f t="shared" si="201"/>
        <v>1.03567630005</v>
      </c>
      <c r="X192" s="72">
        <f t="shared" si="202"/>
        <v>4.9997677500000001E-4</v>
      </c>
      <c r="Y192" s="72">
        <f t="shared" si="203"/>
        <v>1.9684124999999998E-3</v>
      </c>
      <c r="Z192" s="72">
        <f t="shared" si="204"/>
        <v>0</v>
      </c>
      <c r="AA192" s="72">
        <f t="shared" si="205"/>
        <v>0</v>
      </c>
      <c r="AB192" s="72"/>
      <c r="AD192" s="73">
        <v>102.987342</v>
      </c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>
        <v>352.34583750000002</v>
      </c>
      <c r="AV192" s="73"/>
      <c r="AW192" s="73"/>
      <c r="AX192" s="73"/>
      <c r="AY192" s="73"/>
      <c r="AZ192" s="73"/>
      <c r="BA192" s="73"/>
      <c r="BB192" s="73">
        <v>18.684171450000001</v>
      </c>
      <c r="BC192" s="73">
        <v>33.856695000000002</v>
      </c>
      <c r="BD192" s="73"/>
      <c r="BE192" s="73"/>
      <c r="BF192" s="73"/>
      <c r="BG192" s="73"/>
      <c r="BH192" s="73"/>
      <c r="BI192" s="73"/>
      <c r="BJ192" s="73"/>
      <c r="BK192" s="73"/>
      <c r="BL192" s="73"/>
      <c r="BM192" s="73">
        <v>9.4483799999999993E-2</v>
      </c>
      <c r="BN192" s="73"/>
      <c r="BO192" s="73"/>
      <c r="BP192" s="73">
        <v>573.00487874999999</v>
      </c>
      <c r="BQ192" s="73"/>
      <c r="BR192" s="73"/>
      <c r="BS192" s="73"/>
      <c r="BT192" s="73"/>
      <c r="BU192" s="73">
        <v>222.03693000000001</v>
      </c>
      <c r="BV192" s="73"/>
      <c r="BW192" s="73">
        <v>1038.2194890000001</v>
      </c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>
        <v>168.57484650000001</v>
      </c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>
        <v>247.98060674999999</v>
      </c>
      <c r="DG192" s="73"/>
      <c r="DH192" s="73"/>
      <c r="DI192" s="73"/>
      <c r="DJ192" s="73"/>
      <c r="DK192" s="73"/>
      <c r="DL192" s="73"/>
      <c r="DM192" s="73"/>
      <c r="DN192" s="73"/>
      <c r="DO192" s="73"/>
      <c r="DP192" s="73">
        <v>196.84125</v>
      </c>
      <c r="DQ192" s="73"/>
      <c r="DR192" s="73"/>
      <c r="DS192" s="73"/>
      <c r="DT192" s="73"/>
      <c r="DU192" s="73"/>
      <c r="DV192" s="73"/>
      <c r="DW192" s="73">
        <v>216.525375</v>
      </c>
      <c r="DX192" s="73"/>
      <c r="DY192" s="73"/>
      <c r="DZ192" s="73"/>
      <c r="EA192" s="73"/>
      <c r="EB192" s="73">
        <v>354.31425000000002</v>
      </c>
      <c r="EC192" s="73"/>
      <c r="ED192" s="73"/>
      <c r="EE192" s="73"/>
      <c r="EF192" s="73"/>
      <c r="EG192" s="73">
        <v>7.1650214999999999</v>
      </c>
      <c r="EH192" s="73"/>
      <c r="EI192" s="73"/>
      <c r="EJ192" s="73"/>
      <c r="EK192" s="73"/>
      <c r="EL192" s="73">
        <v>4.8422947499999998</v>
      </c>
      <c r="EM192" s="73"/>
      <c r="EN192" s="73"/>
      <c r="EO192" s="73">
        <v>176.48786475</v>
      </c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>
        <v>6.1414470000000003</v>
      </c>
      <c r="FO192" s="73">
        <v>209.596563</v>
      </c>
      <c r="FP192" s="73"/>
      <c r="FQ192" s="73">
        <v>23.581581750000002</v>
      </c>
      <c r="FR192" s="73"/>
      <c r="FS192" s="73">
        <v>246.60271800000001</v>
      </c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>
        <v>3.936825E-2</v>
      </c>
      <c r="IL192" s="73"/>
      <c r="IM192" s="73"/>
      <c r="IN192" s="73"/>
      <c r="IO192" s="73"/>
      <c r="IP192" s="73"/>
      <c r="IQ192" s="73">
        <v>3.936825E-2</v>
      </c>
      <c r="IR192" s="73"/>
      <c r="IS192" s="73">
        <v>2.2951689750000002</v>
      </c>
      <c r="IT192" s="73"/>
      <c r="IU192" s="73">
        <v>0.78736499999999998</v>
      </c>
      <c r="IV192" s="73">
        <v>2.539252125</v>
      </c>
      <c r="IW192" s="73"/>
      <c r="IX192" s="73"/>
      <c r="IY192" s="73"/>
      <c r="IZ192" s="73">
        <v>1.77157125</v>
      </c>
      <c r="JA192" s="73"/>
      <c r="JB192" s="73">
        <v>1.5983509499999999</v>
      </c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>
        <v>0.36612472499999998</v>
      </c>
      <c r="JQ192" s="73">
        <v>0.32675647499999999</v>
      </c>
      <c r="JR192" s="73"/>
      <c r="JS192" s="73">
        <v>9.8420624999999998E-2</v>
      </c>
      <c r="JT192" s="73"/>
      <c r="JU192" s="73"/>
      <c r="JV192" s="73">
        <v>0.22833585000000001</v>
      </c>
      <c r="JW192" s="73"/>
      <c r="JX192" s="73"/>
      <c r="JY192" s="73">
        <v>2.7557775E-2</v>
      </c>
      <c r="JZ192" s="73">
        <v>0.70469167499999996</v>
      </c>
      <c r="KA192" s="73"/>
      <c r="KB192" s="73"/>
      <c r="KC192" s="73">
        <v>168.73231949999999</v>
      </c>
      <c r="KD192" s="73"/>
      <c r="KE192" s="73">
        <v>865.98339524999994</v>
      </c>
      <c r="KF192" s="73"/>
      <c r="KG192" s="73"/>
      <c r="KH192" s="73"/>
      <c r="KI192" s="73"/>
      <c r="KJ192" s="73"/>
      <c r="KK192" s="73"/>
      <c r="KL192" s="73"/>
      <c r="KM192" s="73">
        <v>9.0546975000000002E-2</v>
      </c>
      <c r="KN192" s="73">
        <v>0.2677041</v>
      </c>
      <c r="KO192" s="73"/>
      <c r="KP192" s="73"/>
      <c r="KQ192" s="73"/>
      <c r="KR192" s="73"/>
      <c r="KS192" s="73">
        <v>0.14172570000000001</v>
      </c>
      <c r="KT192" s="73"/>
      <c r="KU192" s="73"/>
      <c r="KV192" s="73">
        <v>1.9684124999999999</v>
      </c>
      <c r="KW192" s="73"/>
      <c r="KX192" s="73"/>
      <c r="KY192" s="73"/>
      <c r="KZ192" s="73"/>
      <c r="LA192" s="73"/>
      <c r="LB192" s="73"/>
      <c r="LC192" s="73"/>
      <c r="LD192" s="73"/>
      <c r="LE192" s="73"/>
      <c r="LF192" s="73"/>
      <c r="LG192" s="73"/>
      <c r="LH192" s="73"/>
      <c r="LI192" s="73"/>
      <c r="LJ192" s="73"/>
      <c r="LK192" s="73"/>
      <c r="LL192" s="73"/>
      <c r="LM192" s="73"/>
      <c r="LN192" s="73"/>
      <c r="LO192" s="73"/>
      <c r="LP192" s="73"/>
      <c r="LQ192" s="73"/>
      <c r="LR192" s="73"/>
      <c r="LS192" s="73"/>
      <c r="LT192" s="73"/>
      <c r="LU192" s="73"/>
      <c r="LV192" s="73"/>
      <c r="LW192" s="73"/>
      <c r="LX192" s="73"/>
      <c r="LY192" s="73"/>
      <c r="LZ192" s="73"/>
      <c r="MA192" s="73"/>
      <c r="MB192" s="73"/>
      <c r="MC192" s="73"/>
      <c r="MD192" s="73"/>
      <c r="ME192" s="73"/>
      <c r="MF192" s="73"/>
      <c r="MG192" s="73"/>
      <c r="MH192" s="73"/>
      <c r="MI192" s="73"/>
      <c r="MJ192" s="73"/>
      <c r="MK192" s="73"/>
      <c r="ML192" s="73"/>
      <c r="MM192" s="73"/>
      <c r="MN192" s="73"/>
      <c r="MO192" s="73"/>
      <c r="MP192" s="73"/>
      <c r="MQ192" s="73"/>
      <c r="MR192" s="73"/>
      <c r="MS192" s="73"/>
      <c r="MT192" s="73"/>
      <c r="MU192" s="73"/>
      <c r="MV192" s="73"/>
      <c r="MW192" s="73"/>
      <c r="MX192" s="73"/>
      <c r="MY192" s="73"/>
      <c r="MZ192" s="73"/>
      <c r="NA192" s="73"/>
      <c r="NB192" s="73"/>
      <c r="NC192" s="73"/>
      <c r="ND192" s="73"/>
      <c r="NE192" s="73"/>
      <c r="NF192" s="73"/>
      <c r="NG192" s="73"/>
      <c r="NH192" s="73"/>
      <c r="NI192" s="73"/>
      <c r="NJ192" s="73"/>
      <c r="NK192" s="73"/>
      <c r="NL192" s="73"/>
      <c r="NM192" s="73"/>
      <c r="NN192" s="73"/>
      <c r="NO192" s="73"/>
      <c r="NP192" s="73"/>
      <c r="NQ192" s="73"/>
      <c r="NR192" s="73"/>
      <c r="NS192" s="73"/>
      <c r="NT192" s="73"/>
      <c r="NU192" s="73"/>
      <c r="NV192" s="73"/>
      <c r="NW192" s="73"/>
      <c r="NX192" s="73"/>
      <c r="NY192" s="73"/>
      <c r="NZ192" s="73"/>
      <c r="OA192" s="73"/>
      <c r="OB192" s="73"/>
      <c r="OC192" s="73"/>
      <c r="OD192" s="73"/>
      <c r="OE192" s="73"/>
      <c r="OF192" s="73"/>
      <c r="OG192" s="73"/>
      <c r="OH192" s="73"/>
      <c r="OI192" s="73"/>
      <c r="OJ192" s="73"/>
      <c r="OK192" s="73"/>
      <c r="OL192" s="73"/>
      <c r="OM192" s="73"/>
      <c r="ON192" s="73"/>
      <c r="OO192" s="73"/>
      <c r="OP192" s="73"/>
      <c r="OQ192" s="73"/>
      <c r="OR192" s="73"/>
      <c r="OS192" s="73"/>
      <c r="OT192" s="73"/>
      <c r="OU192" s="73"/>
      <c r="OV192" s="73"/>
      <c r="OW192" s="73"/>
      <c r="OX192" s="73"/>
      <c r="OY192" s="73"/>
      <c r="OZ192" s="73"/>
      <c r="PA192" s="73"/>
      <c r="PB192" s="73"/>
      <c r="PC192" s="73"/>
      <c r="PD192" s="73"/>
      <c r="PE192" s="73"/>
      <c r="PF192" s="73"/>
      <c r="PG192" s="73"/>
      <c r="PH192" s="73"/>
      <c r="PI192" s="73"/>
      <c r="PJ192" s="73"/>
      <c r="PK192" s="73"/>
      <c r="PL192" s="73"/>
      <c r="PM192" s="73"/>
      <c r="PN192" s="73"/>
      <c r="PO192" s="73"/>
      <c r="PP192" s="73"/>
      <c r="PQ192" s="73"/>
      <c r="PR192" s="73"/>
      <c r="PS192" s="73"/>
      <c r="PT192" s="73"/>
      <c r="PU192" s="73"/>
      <c r="PV192" s="73"/>
      <c r="PW192" s="73"/>
      <c r="PX192" s="73"/>
      <c r="PY192" s="73"/>
      <c r="PZ192" s="73"/>
      <c r="QA192" s="73"/>
      <c r="QB192" s="73"/>
      <c r="QC192" s="73"/>
      <c r="QD192" s="73"/>
      <c r="QE192" s="73"/>
      <c r="QF192" s="73"/>
      <c r="QG192" s="73"/>
      <c r="QH192" s="73"/>
      <c r="QI192" s="73"/>
      <c r="QJ192" s="73"/>
      <c r="QK192" s="73"/>
      <c r="QL192" s="73"/>
      <c r="QM192" s="73"/>
      <c r="QN192" s="73"/>
      <c r="QO192" s="73"/>
      <c r="QP192" s="73"/>
      <c r="QQ192" s="73"/>
      <c r="QR192" s="73"/>
      <c r="QS192" s="73"/>
      <c r="QT192" s="73"/>
      <c r="QU192" s="73"/>
      <c r="QV192" s="73"/>
      <c r="QW192" s="73"/>
      <c r="QX192" s="73"/>
      <c r="QY192" s="73"/>
      <c r="QZ192" s="73"/>
      <c r="RA192" s="73"/>
      <c r="RB192" s="73"/>
      <c r="RC192" s="73"/>
      <c r="RD192" s="73"/>
      <c r="RE192" s="73"/>
      <c r="RF192" s="73"/>
      <c r="RG192" s="73"/>
      <c r="RH192" s="73"/>
      <c r="RI192" s="73"/>
      <c r="RJ192" s="73"/>
      <c r="RK192" s="73"/>
      <c r="RL192" s="73"/>
      <c r="RM192" s="73"/>
      <c r="RN192" s="73"/>
      <c r="RO192" s="73"/>
      <c r="RP192" s="73"/>
      <c r="RQ192" s="73"/>
      <c r="RR192" s="73"/>
      <c r="RS192" s="73"/>
      <c r="RT192" s="73"/>
      <c r="RU192" s="73"/>
      <c r="RV192" s="73"/>
      <c r="RW192" s="73"/>
      <c r="RX192" s="73"/>
      <c r="RY192" s="73"/>
      <c r="RZ192" s="73"/>
      <c r="SA192" s="73"/>
      <c r="SB192" s="73"/>
      <c r="SC192" s="73"/>
      <c r="SD192" s="73"/>
      <c r="SE192" s="73"/>
      <c r="SF192" s="73"/>
      <c r="SG192" s="73"/>
      <c r="SH192" s="73"/>
      <c r="SI192" s="73"/>
      <c r="SJ192" s="73"/>
      <c r="SK192" s="73"/>
      <c r="SL192" s="73"/>
      <c r="SM192" s="73"/>
      <c r="SN192" s="73"/>
      <c r="SO192" s="73"/>
      <c r="SP192" s="73"/>
      <c r="SQ192" s="73"/>
      <c r="SR192" s="73"/>
      <c r="SS192" s="73"/>
      <c r="ST192" s="73"/>
      <c r="SU192" s="73"/>
      <c r="SV192" s="73"/>
      <c r="SW192" s="73"/>
      <c r="SX192" s="73"/>
      <c r="SY192" s="73"/>
    </row>
    <row r="193" spans="1:519">
      <c r="A193" s="71" t="s">
        <v>277</v>
      </c>
      <c r="B193" s="72">
        <f t="shared" si="180"/>
        <v>0</v>
      </c>
      <c r="C193" s="72">
        <f t="shared" si="181"/>
        <v>0</v>
      </c>
      <c r="D193" s="72">
        <f t="shared" si="182"/>
        <v>0</v>
      </c>
      <c r="E193" s="72">
        <f t="shared" si="183"/>
        <v>0</v>
      </c>
      <c r="F193" s="72">
        <f t="shared" si="184"/>
        <v>0</v>
      </c>
      <c r="G193" s="72">
        <f t="shared" si="185"/>
        <v>0</v>
      </c>
      <c r="H193" s="72">
        <f t="shared" si="186"/>
        <v>0</v>
      </c>
      <c r="I193" s="72">
        <f t="shared" si="187"/>
        <v>0</v>
      </c>
      <c r="J193" s="72">
        <f t="shared" si="188"/>
        <v>0</v>
      </c>
      <c r="K193" s="72">
        <f t="shared" si="189"/>
        <v>7.8736499999999994E-4</v>
      </c>
      <c r="L193" s="72">
        <f t="shared" si="190"/>
        <v>0</v>
      </c>
      <c r="M193" s="72">
        <f t="shared" si="191"/>
        <v>0</v>
      </c>
      <c r="N193" s="72">
        <f t="shared" si="192"/>
        <v>0</v>
      </c>
      <c r="O193" s="72">
        <f t="shared" si="193"/>
        <v>0</v>
      </c>
      <c r="P193" s="72">
        <f t="shared" si="194"/>
        <v>0</v>
      </c>
      <c r="Q193" s="72">
        <f t="shared" si="195"/>
        <v>0</v>
      </c>
      <c r="R193" s="72">
        <f t="shared" si="196"/>
        <v>0</v>
      </c>
      <c r="S193" s="72">
        <f t="shared" si="197"/>
        <v>0</v>
      </c>
      <c r="T193" s="72">
        <f t="shared" si="198"/>
        <v>0</v>
      </c>
      <c r="U193" s="72">
        <f t="shared" si="199"/>
        <v>0</v>
      </c>
      <c r="V193" s="72">
        <f t="shared" si="200"/>
        <v>0</v>
      </c>
      <c r="W193" s="72">
        <f t="shared" si="201"/>
        <v>0</v>
      </c>
      <c r="X193" s="72">
        <f t="shared" si="202"/>
        <v>0</v>
      </c>
      <c r="Y193" s="72">
        <f t="shared" si="203"/>
        <v>0</v>
      </c>
      <c r="Z193" s="72">
        <f t="shared" si="204"/>
        <v>0</v>
      </c>
      <c r="AA193" s="72">
        <f t="shared" si="205"/>
        <v>0</v>
      </c>
      <c r="AB193" s="72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>
        <v>0.78736499999999998</v>
      </c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  <c r="IX193" s="73"/>
      <c r="IY193" s="73"/>
      <c r="IZ193" s="73"/>
      <c r="JA193" s="73"/>
      <c r="JB193" s="73"/>
      <c r="JC193" s="73"/>
      <c r="JD193" s="73"/>
      <c r="JE193" s="73"/>
      <c r="JF193" s="73"/>
      <c r="JG193" s="73"/>
      <c r="JH193" s="73"/>
      <c r="JI193" s="73"/>
      <c r="JJ193" s="73"/>
      <c r="JK193" s="73"/>
      <c r="JL193" s="73"/>
      <c r="JM193" s="73"/>
      <c r="JN193" s="73"/>
      <c r="JO193" s="73"/>
      <c r="JP193" s="73"/>
      <c r="JQ193" s="73"/>
      <c r="JR193" s="73"/>
      <c r="JS193" s="73"/>
      <c r="JT193" s="73"/>
      <c r="JU193" s="73"/>
      <c r="JV193" s="73"/>
      <c r="JW193" s="73"/>
      <c r="JX193" s="73"/>
      <c r="JY193" s="73"/>
      <c r="JZ193" s="73"/>
      <c r="KA193" s="73"/>
      <c r="KB193" s="73"/>
      <c r="KC193" s="73"/>
      <c r="KD193" s="73"/>
      <c r="KE193" s="73"/>
      <c r="KF193" s="73"/>
      <c r="KG193" s="73"/>
      <c r="KH193" s="73"/>
      <c r="KI193" s="73"/>
      <c r="KJ193" s="73"/>
      <c r="KK193" s="73"/>
      <c r="KL193" s="73"/>
      <c r="KM193" s="73"/>
      <c r="KN193" s="73"/>
      <c r="KO193" s="73"/>
      <c r="KP193" s="73"/>
      <c r="KQ193" s="73"/>
      <c r="KR193" s="73"/>
      <c r="KS193" s="73"/>
      <c r="KT193" s="73"/>
      <c r="KU193" s="73"/>
      <c r="KV193" s="73"/>
      <c r="KW193" s="73"/>
      <c r="KX193" s="73"/>
      <c r="KY193" s="73"/>
      <c r="KZ193" s="73"/>
      <c r="LA193" s="73"/>
      <c r="LB193" s="73"/>
      <c r="LC193" s="73"/>
      <c r="LD193" s="73"/>
      <c r="LE193" s="73"/>
      <c r="LF193" s="73"/>
      <c r="LG193" s="73"/>
      <c r="LH193" s="73"/>
      <c r="LI193" s="73"/>
      <c r="LJ193" s="73"/>
      <c r="LK193" s="73"/>
      <c r="LL193" s="73"/>
      <c r="LM193" s="73"/>
      <c r="LN193" s="73"/>
      <c r="LO193" s="73"/>
      <c r="LP193" s="73"/>
      <c r="LQ193" s="73"/>
      <c r="LR193" s="73"/>
      <c r="LS193" s="73"/>
      <c r="LT193" s="73"/>
      <c r="LU193" s="73"/>
      <c r="LV193" s="73"/>
      <c r="LW193" s="73"/>
      <c r="LX193" s="73"/>
      <c r="LY193" s="73"/>
      <c r="LZ193" s="73"/>
      <c r="MA193" s="73"/>
      <c r="MB193" s="73"/>
      <c r="MC193" s="73"/>
      <c r="MD193" s="73"/>
      <c r="ME193" s="73"/>
      <c r="MF193" s="73"/>
      <c r="MG193" s="73"/>
      <c r="MH193" s="73"/>
      <c r="MI193" s="73"/>
      <c r="MJ193" s="73"/>
      <c r="MK193" s="73"/>
      <c r="ML193" s="73"/>
      <c r="MM193" s="73"/>
      <c r="MN193" s="73"/>
      <c r="MO193" s="73"/>
      <c r="MP193" s="73"/>
      <c r="MQ193" s="73"/>
      <c r="MR193" s="73"/>
      <c r="MS193" s="73"/>
      <c r="MT193" s="73"/>
      <c r="MU193" s="73"/>
      <c r="MV193" s="73"/>
      <c r="MW193" s="73"/>
      <c r="MX193" s="73"/>
      <c r="MY193" s="73"/>
      <c r="MZ193" s="73"/>
      <c r="NA193" s="73"/>
      <c r="NB193" s="73"/>
      <c r="NC193" s="73"/>
      <c r="ND193" s="73"/>
      <c r="NE193" s="73"/>
      <c r="NF193" s="73"/>
      <c r="NG193" s="73"/>
      <c r="NH193" s="73"/>
      <c r="NI193" s="73"/>
      <c r="NJ193" s="73"/>
      <c r="NK193" s="73"/>
      <c r="NL193" s="73"/>
      <c r="NM193" s="73"/>
      <c r="NN193" s="73"/>
      <c r="NO193" s="73"/>
      <c r="NP193" s="73"/>
      <c r="NQ193" s="73"/>
      <c r="NR193" s="73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  <c r="OL193" s="73"/>
      <c r="OM193" s="73"/>
      <c r="ON193" s="73"/>
      <c r="OO193" s="73"/>
      <c r="OP193" s="73"/>
      <c r="OQ193" s="73"/>
      <c r="OR193" s="73"/>
      <c r="OS193" s="73"/>
      <c r="OT193" s="73"/>
      <c r="OU193" s="73"/>
      <c r="OV193" s="73"/>
      <c r="OW193" s="73"/>
      <c r="OX193" s="73"/>
      <c r="OY193" s="73"/>
      <c r="OZ193" s="73"/>
      <c r="PA193" s="73"/>
      <c r="PB193" s="73"/>
      <c r="PC193" s="73"/>
      <c r="PD193" s="73"/>
      <c r="PE193" s="73"/>
      <c r="PF193" s="73"/>
      <c r="PG193" s="73"/>
      <c r="PH193" s="73"/>
      <c r="PI193" s="73"/>
      <c r="PJ193" s="73"/>
      <c r="PK193" s="73"/>
      <c r="PL193" s="73"/>
      <c r="PM193" s="73"/>
      <c r="PN193" s="73"/>
      <c r="PO193" s="73"/>
      <c r="PP193" s="73"/>
      <c r="PQ193" s="73"/>
      <c r="PR193" s="73"/>
      <c r="PS193" s="73"/>
      <c r="PT193" s="73"/>
      <c r="PU193" s="73"/>
      <c r="PV193" s="73"/>
      <c r="PW193" s="73"/>
      <c r="PX193" s="73"/>
      <c r="PY193" s="73"/>
      <c r="PZ193" s="73"/>
      <c r="QA193" s="73"/>
      <c r="QB193" s="73"/>
      <c r="QC193" s="73"/>
      <c r="QD193" s="73"/>
      <c r="QE193" s="73"/>
      <c r="QF193" s="73"/>
      <c r="QG193" s="73"/>
      <c r="QH193" s="73"/>
      <c r="QI193" s="73"/>
      <c r="QJ193" s="73"/>
      <c r="QK193" s="73"/>
      <c r="QL193" s="73"/>
      <c r="QM193" s="73"/>
      <c r="QN193" s="73"/>
      <c r="QO193" s="73"/>
      <c r="QP193" s="73"/>
      <c r="QQ193" s="73"/>
      <c r="QR193" s="73"/>
      <c r="QS193" s="73"/>
      <c r="QT193" s="73"/>
      <c r="QU193" s="73"/>
      <c r="QV193" s="73"/>
      <c r="QW193" s="73"/>
      <c r="QX193" s="73"/>
      <c r="QY193" s="73"/>
      <c r="QZ193" s="73"/>
      <c r="RA193" s="73"/>
      <c r="RB193" s="73"/>
      <c r="RC193" s="73"/>
      <c r="RD193" s="73"/>
      <c r="RE193" s="73"/>
      <c r="RF193" s="73"/>
      <c r="RG193" s="73"/>
      <c r="RH193" s="73"/>
      <c r="RI193" s="73"/>
      <c r="RJ193" s="73"/>
      <c r="RK193" s="73"/>
      <c r="RL193" s="73"/>
      <c r="RM193" s="73"/>
      <c r="RN193" s="73"/>
      <c r="RO193" s="73"/>
      <c r="RP193" s="73"/>
      <c r="RQ193" s="73"/>
      <c r="RR193" s="73"/>
      <c r="RS193" s="73"/>
      <c r="RT193" s="73"/>
      <c r="RU193" s="73"/>
      <c r="RV193" s="73"/>
      <c r="RW193" s="73"/>
      <c r="RX193" s="73"/>
      <c r="RY193" s="73"/>
      <c r="RZ193" s="73"/>
      <c r="SA193" s="73"/>
      <c r="SB193" s="73"/>
      <c r="SC193" s="73"/>
      <c r="SD193" s="73"/>
      <c r="SE193" s="73"/>
      <c r="SF193" s="73"/>
      <c r="SG193" s="73"/>
      <c r="SH193" s="73"/>
      <c r="SI193" s="73"/>
      <c r="SJ193" s="73"/>
      <c r="SK193" s="73"/>
      <c r="SL193" s="73"/>
      <c r="SM193" s="73"/>
      <c r="SN193" s="73"/>
      <c r="SO193" s="73"/>
      <c r="SP193" s="73"/>
      <c r="SQ193" s="73"/>
      <c r="SR193" s="73"/>
      <c r="SS193" s="73"/>
      <c r="ST193" s="73"/>
      <c r="SU193" s="73"/>
      <c r="SV193" s="73"/>
      <c r="SW193" s="73"/>
      <c r="SX193" s="73"/>
      <c r="SY193" s="73"/>
    </row>
    <row r="194" spans="1:519">
      <c r="A194" s="71" t="s">
        <v>278</v>
      </c>
      <c r="B194" s="72">
        <f t="shared" si="180"/>
        <v>0.76358657699999999</v>
      </c>
      <c r="C194" s="72">
        <f t="shared" si="181"/>
        <v>0.77488526475000008</v>
      </c>
      <c r="D194" s="72">
        <f t="shared" si="182"/>
        <v>0.95763268125000001</v>
      </c>
      <c r="E194" s="72">
        <f t="shared" si="183"/>
        <v>1.3372213477499999</v>
      </c>
      <c r="F194" s="72">
        <f t="shared" si="184"/>
        <v>0.71961224175000005</v>
      </c>
      <c r="G194" s="72">
        <f t="shared" si="185"/>
        <v>0.75898049175000004</v>
      </c>
      <c r="H194" s="72">
        <f t="shared" si="186"/>
        <v>0.72831262499999994</v>
      </c>
      <c r="I194" s="72">
        <f t="shared" si="187"/>
        <v>0.70606956374999996</v>
      </c>
      <c r="J194" s="72">
        <f t="shared" si="188"/>
        <v>0.6730396019999999</v>
      </c>
      <c r="K194" s="72">
        <f t="shared" si="189"/>
        <v>0.21286412774999999</v>
      </c>
      <c r="L194" s="72">
        <f t="shared" si="190"/>
        <v>0.52572361049999994</v>
      </c>
      <c r="M194" s="72">
        <f t="shared" si="191"/>
        <v>0.57083962499999996</v>
      </c>
      <c r="N194" s="72">
        <f t="shared" si="192"/>
        <v>0.53816397750000011</v>
      </c>
      <c r="O194" s="72">
        <f t="shared" si="193"/>
        <v>0</v>
      </c>
      <c r="P194" s="72">
        <f t="shared" si="194"/>
        <v>0.32092997400000001</v>
      </c>
      <c r="Q194" s="72">
        <f t="shared" si="195"/>
        <v>0</v>
      </c>
      <c r="R194" s="72">
        <f t="shared" si="196"/>
        <v>0</v>
      </c>
      <c r="S194" s="72">
        <f t="shared" si="197"/>
        <v>0</v>
      </c>
      <c r="T194" s="72">
        <f t="shared" si="198"/>
        <v>0</v>
      </c>
      <c r="U194" s="72">
        <f t="shared" si="199"/>
        <v>0</v>
      </c>
      <c r="V194" s="72">
        <f t="shared" si="200"/>
        <v>0</v>
      </c>
      <c r="W194" s="72">
        <f t="shared" si="201"/>
        <v>0</v>
      </c>
      <c r="X194" s="72">
        <f t="shared" si="202"/>
        <v>0</v>
      </c>
      <c r="Y194" s="72">
        <f t="shared" si="203"/>
        <v>0</v>
      </c>
      <c r="Z194" s="72">
        <f t="shared" si="204"/>
        <v>0</v>
      </c>
      <c r="AA194" s="72">
        <f t="shared" si="205"/>
        <v>0</v>
      </c>
      <c r="AB194" s="72"/>
      <c r="AD194" s="73"/>
      <c r="AE194" s="73">
        <v>41.218557750000002</v>
      </c>
      <c r="AF194" s="73"/>
      <c r="AG194" s="73"/>
      <c r="AH194" s="73">
        <v>236.20949999999999</v>
      </c>
      <c r="AI194" s="73"/>
      <c r="AJ194" s="73"/>
      <c r="AK194" s="73"/>
      <c r="AL194" s="73"/>
      <c r="AM194" s="73">
        <v>236.20949999999999</v>
      </c>
      <c r="AN194" s="73"/>
      <c r="AO194" s="73">
        <v>249.94901924999999</v>
      </c>
      <c r="AP194" s="73"/>
      <c r="AQ194" s="73"/>
      <c r="AR194" s="73"/>
      <c r="AS194" s="73"/>
      <c r="AT194" s="73"/>
      <c r="AU194" s="73">
        <v>304.90709625</v>
      </c>
      <c r="AV194" s="73"/>
      <c r="AW194" s="73"/>
      <c r="AX194" s="73">
        <v>60.942050999999999</v>
      </c>
      <c r="AY194" s="73">
        <v>409.03611749999999</v>
      </c>
      <c r="AZ194" s="73"/>
      <c r="BA194" s="73"/>
      <c r="BB194" s="73"/>
      <c r="BC194" s="73">
        <v>627.25432724999996</v>
      </c>
      <c r="BD194" s="73"/>
      <c r="BE194" s="73"/>
      <c r="BF194" s="73"/>
      <c r="BG194" s="73"/>
      <c r="BH194" s="73">
        <v>55.666705499999999</v>
      </c>
      <c r="BI194" s="73"/>
      <c r="BJ194" s="73"/>
      <c r="BK194" s="73">
        <v>226.32806925</v>
      </c>
      <c r="BL194" s="73">
        <v>48.383579250000004</v>
      </c>
      <c r="BM194" s="73"/>
      <c r="BN194" s="73"/>
      <c r="BO194" s="73">
        <v>283.21519050000001</v>
      </c>
      <c r="BP194" s="73"/>
      <c r="BQ194" s="73"/>
      <c r="BR194" s="73">
        <v>303.05678849999998</v>
      </c>
      <c r="BS194" s="73"/>
      <c r="BT194" s="73"/>
      <c r="BU194" s="73"/>
      <c r="BV194" s="73">
        <v>426.75182999999998</v>
      </c>
      <c r="BW194" s="73"/>
      <c r="BX194" s="73"/>
      <c r="BY194" s="73">
        <v>324.19753874999998</v>
      </c>
      <c r="BZ194" s="73"/>
      <c r="CA194" s="73"/>
      <c r="CB194" s="73"/>
      <c r="CC194" s="73"/>
      <c r="CD194" s="73">
        <v>286.60086000000001</v>
      </c>
      <c r="CE194" s="73"/>
      <c r="CF194" s="73"/>
      <c r="CG194" s="73"/>
      <c r="CH194" s="73">
        <v>433.01138175</v>
      </c>
      <c r="CI194" s="73"/>
      <c r="CJ194" s="73"/>
      <c r="CK194" s="73"/>
      <c r="CL194" s="73"/>
      <c r="CM194" s="73">
        <v>146.84357249999999</v>
      </c>
      <c r="CN194" s="73"/>
      <c r="CO194" s="73">
        <v>240.10695674999999</v>
      </c>
      <c r="CP194" s="73"/>
      <c r="CQ194" s="73"/>
      <c r="CR194" s="73"/>
      <c r="CS194" s="73">
        <v>195.22715174999999</v>
      </c>
      <c r="CT194" s="73"/>
      <c r="CU194" s="73"/>
      <c r="CV194" s="73">
        <v>176.80281074999999</v>
      </c>
      <c r="CW194" s="73"/>
      <c r="CX194" s="73"/>
      <c r="CY194" s="73">
        <v>256.01172975000003</v>
      </c>
      <c r="CZ194" s="73"/>
      <c r="DA194" s="73">
        <v>295.22250674999998</v>
      </c>
      <c r="DB194" s="73"/>
      <c r="DC194" s="73"/>
      <c r="DD194" s="73"/>
      <c r="DE194" s="73"/>
      <c r="DF194" s="73"/>
      <c r="DG194" s="73">
        <v>177.07838849999999</v>
      </c>
      <c r="DH194" s="73"/>
      <c r="DI194" s="73"/>
      <c r="DJ194" s="73"/>
      <c r="DK194" s="73">
        <v>132.98594850000001</v>
      </c>
      <c r="DL194" s="73"/>
      <c r="DM194" s="73">
        <v>199.40018624999999</v>
      </c>
      <c r="DN194" s="73">
        <v>196.91998649999999</v>
      </c>
      <c r="DO194" s="73"/>
      <c r="DP194" s="73"/>
      <c r="DQ194" s="73"/>
      <c r="DR194" s="73">
        <v>176.7634425</v>
      </c>
      <c r="DS194" s="73"/>
      <c r="DT194" s="73"/>
      <c r="DU194" s="73"/>
      <c r="DV194" s="73"/>
      <c r="DW194" s="73"/>
      <c r="DX194" s="73"/>
      <c r="DY194" s="73"/>
      <c r="DZ194" s="73">
        <v>251.16943499999999</v>
      </c>
      <c r="EA194" s="73"/>
      <c r="EB194" s="73"/>
      <c r="EC194" s="73"/>
      <c r="ED194" s="73">
        <v>206.6833125</v>
      </c>
      <c r="EE194" s="73"/>
      <c r="EF194" s="73"/>
      <c r="EG194" s="73">
        <v>215.18685450000001</v>
      </c>
      <c r="EH194" s="73"/>
      <c r="EI194" s="73"/>
      <c r="EJ194" s="73"/>
      <c r="EK194" s="73"/>
      <c r="EL194" s="73"/>
      <c r="EM194" s="73"/>
      <c r="EN194" s="73"/>
      <c r="EO194" s="73">
        <v>191.68400925</v>
      </c>
      <c r="EP194" s="73"/>
      <c r="EQ194" s="73"/>
      <c r="ER194" s="73">
        <v>21.180118499999999</v>
      </c>
      <c r="ES194" s="73"/>
      <c r="ET194" s="73"/>
      <c r="EU194" s="73">
        <v>129.91522499999999</v>
      </c>
      <c r="EV194" s="73"/>
      <c r="EW194" s="73"/>
      <c r="EX194" s="73"/>
      <c r="EY194" s="73"/>
      <c r="EZ194" s="73"/>
      <c r="FA194" s="73"/>
      <c r="FB194" s="73"/>
      <c r="FC194" s="73"/>
      <c r="FD194" s="73"/>
      <c r="FE194" s="73">
        <v>395.80838549999999</v>
      </c>
      <c r="FF194" s="73"/>
      <c r="FG194" s="73"/>
      <c r="FH194" s="73"/>
      <c r="FI194" s="73"/>
      <c r="FJ194" s="73">
        <v>295.26187499999997</v>
      </c>
      <c r="FK194" s="73"/>
      <c r="FL194" s="73"/>
      <c r="FM194" s="73"/>
      <c r="FN194" s="73">
        <v>275.57774999999998</v>
      </c>
      <c r="FO194" s="73"/>
      <c r="FP194" s="73"/>
      <c r="FQ194" s="73"/>
      <c r="FR194" s="73"/>
      <c r="FS194" s="73">
        <v>140.54465250000001</v>
      </c>
      <c r="FT194" s="73"/>
      <c r="FU194" s="73"/>
      <c r="FV194" s="73"/>
      <c r="FW194" s="73">
        <v>236.20949999999999</v>
      </c>
      <c r="FX194" s="73"/>
      <c r="FY194" s="73"/>
      <c r="FZ194" s="73"/>
      <c r="GA194" s="73"/>
      <c r="GB194" s="73">
        <v>161.40982500000001</v>
      </c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>
        <v>320.92997400000002</v>
      </c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  <c r="IX194" s="73"/>
      <c r="IY194" s="73"/>
      <c r="IZ194" s="73"/>
      <c r="JA194" s="73"/>
      <c r="JB194" s="73"/>
      <c r="JC194" s="73"/>
      <c r="JD194" s="73"/>
      <c r="JE194" s="73"/>
      <c r="JF194" s="73"/>
      <c r="JG194" s="73"/>
      <c r="JH194" s="73"/>
      <c r="JI194" s="73"/>
      <c r="JJ194" s="73"/>
      <c r="JK194" s="73"/>
      <c r="JL194" s="73"/>
      <c r="JM194" s="73"/>
      <c r="JN194" s="73"/>
      <c r="JO194" s="73"/>
      <c r="JP194" s="73"/>
      <c r="JQ194" s="73"/>
      <c r="JR194" s="73"/>
      <c r="JS194" s="73"/>
      <c r="JT194" s="73"/>
      <c r="JU194" s="73"/>
      <c r="JV194" s="73"/>
      <c r="JW194" s="73"/>
      <c r="JX194" s="73"/>
      <c r="JY194" s="73"/>
      <c r="JZ194" s="73"/>
      <c r="KA194" s="73"/>
      <c r="KB194" s="73"/>
      <c r="KC194" s="73"/>
      <c r="KD194" s="73"/>
      <c r="KE194" s="73"/>
      <c r="KF194" s="73"/>
      <c r="KG194" s="73"/>
      <c r="KH194" s="73"/>
      <c r="KI194" s="73"/>
      <c r="KJ194" s="73"/>
      <c r="KK194" s="73"/>
      <c r="KL194" s="73"/>
      <c r="KM194" s="73"/>
      <c r="KN194" s="73"/>
      <c r="KO194" s="73"/>
      <c r="KP194" s="73"/>
      <c r="KQ194" s="73"/>
      <c r="KR194" s="73"/>
      <c r="KS194" s="73"/>
      <c r="KT194" s="73"/>
      <c r="KU194" s="73"/>
      <c r="KV194" s="73"/>
      <c r="KW194" s="73"/>
      <c r="KX194" s="73"/>
      <c r="KY194" s="73"/>
      <c r="KZ194" s="73"/>
      <c r="LA194" s="73"/>
      <c r="LB194" s="73"/>
      <c r="LC194" s="73"/>
      <c r="LD194" s="73"/>
      <c r="LE194" s="73"/>
      <c r="LF194" s="73"/>
      <c r="LG194" s="73"/>
      <c r="LH194" s="73"/>
      <c r="LI194" s="73"/>
      <c r="LJ194" s="73"/>
      <c r="LK194" s="73"/>
      <c r="LL194" s="73"/>
      <c r="LM194" s="73"/>
      <c r="LN194" s="73"/>
      <c r="LO194" s="73"/>
      <c r="LP194" s="73"/>
      <c r="LQ194" s="73"/>
      <c r="LR194" s="73"/>
      <c r="LS194" s="73"/>
      <c r="LT194" s="73"/>
      <c r="LU194" s="73"/>
      <c r="LV194" s="73"/>
      <c r="LW194" s="73"/>
      <c r="LX194" s="73"/>
      <c r="LY194" s="73"/>
      <c r="LZ194" s="73"/>
      <c r="MA194" s="73"/>
      <c r="MB194" s="73"/>
      <c r="MC194" s="73"/>
      <c r="MD194" s="73"/>
      <c r="ME194" s="73"/>
      <c r="MF194" s="73"/>
      <c r="MG194" s="73"/>
      <c r="MH194" s="73"/>
      <c r="MI194" s="73"/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73"/>
      <c r="MU194" s="73"/>
      <c r="MV194" s="73"/>
      <c r="MW194" s="73"/>
      <c r="MX194" s="73"/>
      <c r="MY194" s="73"/>
      <c r="MZ194" s="73"/>
      <c r="NA194" s="73"/>
      <c r="NB194" s="73"/>
      <c r="NC194" s="73"/>
      <c r="ND194" s="73"/>
      <c r="NE194" s="73"/>
      <c r="NF194" s="73"/>
      <c r="NG194" s="73"/>
      <c r="NH194" s="73"/>
      <c r="NI194" s="73"/>
      <c r="NJ194" s="73"/>
      <c r="NK194" s="73"/>
      <c r="NL194" s="73"/>
      <c r="NM194" s="73"/>
      <c r="NN194" s="73"/>
      <c r="NO194" s="73"/>
      <c r="NP194" s="73"/>
      <c r="NQ194" s="73"/>
      <c r="NR194" s="73"/>
      <c r="NS194" s="73"/>
      <c r="NT194" s="73"/>
      <c r="NU194" s="73"/>
      <c r="NV194" s="73"/>
      <c r="NW194" s="73"/>
      <c r="NX194" s="73"/>
      <c r="NY194" s="73"/>
      <c r="NZ194" s="73"/>
      <c r="OA194" s="73"/>
      <c r="OB194" s="73"/>
      <c r="OC194" s="73"/>
      <c r="OD194" s="73"/>
      <c r="OE194" s="73"/>
      <c r="OF194" s="73"/>
      <c r="OG194" s="73"/>
      <c r="OH194" s="73"/>
      <c r="OI194" s="73"/>
      <c r="OJ194" s="73"/>
      <c r="OK194" s="73"/>
      <c r="OL194" s="73"/>
      <c r="OM194" s="73"/>
      <c r="ON194" s="73"/>
      <c r="OO194" s="73"/>
      <c r="OP194" s="73"/>
      <c r="OQ194" s="73"/>
      <c r="OR194" s="73"/>
      <c r="OS194" s="73"/>
      <c r="OT194" s="73"/>
      <c r="OU194" s="73"/>
      <c r="OV194" s="73"/>
      <c r="OW194" s="73"/>
      <c r="OX194" s="73"/>
      <c r="OY194" s="73"/>
      <c r="OZ194" s="73"/>
      <c r="PA194" s="73"/>
      <c r="PB194" s="73"/>
      <c r="PC194" s="73"/>
      <c r="PD194" s="73"/>
      <c r="PE194" s="73"/>
      <c r="PF194" s="73"/>
      <c r="PG194" s="73"/>
      <c r="PH194" s="73"/>
      <c r="PI194" s="73"/>
      <c r="PJ194" s="73"/>
      <c r="PK194" s="73"/>
      <c r="PL194" s="73"/>
      <c r="PM194" s="73"/>
      <c r="PN194" s="73"/>
      <c r="PO194" s="73"/>
      <c r="PP194" s="73"/>
      <c r="PQ194" s="73"/>
      <c r="PR194" s="73"/>
      <c r="PS194" s="73"/>
      <c r="PT194" s="73"/>
      <c r="PU194" s="73"/>
      <c r="PV194" s="73"/>
      <c r="PW194" s="73"/>
      <c r="PX194" s="73"/>
      <c r="PY194" s="73"/>
      <c r="PZ194" s="73"/>
      <c r="QA194" s="73"/>
      <c r="QB194" s="73"/>
      <c r="QC194" s="73"/>
      <c r="QD194" s="73"/>
      <c r="QE194" s="73"/>
      <c r="QF194" s="73"/>
      <c r="QG194" s="73"/>
      <c r="QH194" s="73"/>
      <c r="QI194" s="73"/>
      <c r="QJ194" s="73"/>
      <c r="QK194" s="73"/>
      <c r="QL194" s="73"/>
      <c r="QM194" s="73"/>
      <c r="QN194" s="73"/>
      <c r="QO194" s="73"/>
      <c r="QP194" s="73"/>
      <c r="QQ194" s="73"/>
      <c r="QR194" s="73"/>
      <c r="QS194" s="73"/>
      <c r="QT194" s="73"/>
      <c r="QU194" s="73"/>
      <c r="QV194" s="73"/>
      <c r="QW194" s="73"/>
      <c r="QX194" s="73"/>
      <c r="QY194" s="73"/>
      <c r="QZ194" s="73"/>
      <c r="RA194" s="73"/>
      <c r="RB194" s="73"/>
      <c r="RC194" s="73"/>
      <c r="RD194" s="73"/>
      <c r="RE194" s="73"/>
      <c r="RF194" s="73"/>
      <c r="RG194" s="73"/>
      <c r="RH194" s="73"/>
      <c r="RI194" s="73"/>
      <c r="RJ194" s="73"/>
      <c r="RK194" s="73"/>
      <c r="RL194" s="73"/>
      <c r="RM194" s="73"/>
      <c r="RN194" s="73"/>
      <c r="RO194" s="73"/>
      <c r="RP194" s="73"/>
      <c r="RQ194" s="73"/>
      <c r="RR194" s="73"/>
      <c r="RS194" s="73"/>
      <c r="RT194" s="73"/>
      <c r="RU194" s="73"/>
      <c r="RV194" s="73"/>
      <c r="RW194" s="73"/>
      <c r="RX194" s="73"/>
      <c r="RY194" s="73"/>
      <c r="RZ194" s="73"/>
      <c r="SA194" s="73"/>
      <c r="SB194" s="73"/>
      <c r="SC194" s="73"/>
      <c r="SD194" s="73"/>
      <c r="SE194" s="73"/>
      <c r="SF194" s="73"/>
      <c r="SG194" s="73"/>
      <c r="SH194" s="73"/>
      <c r="SI194" s="73"/>
      <c r="SJ194" s="73"/>
      <c r="SK194" s="73"/>
      <c r="SL194" s="73"/>
      <c r="SM194" s="73"/>
      <c r="SN194" s="73"/>
      <c r="SO194" s="73"/>
      <c r="SP194" s="73"/>
      <c r="SQ194" s="73"/>
      <c r="SR194" s="73"/>
      <c r="SS194" s="73"/>
      <c r="ST194" s="73"/>
      <c r="SU194" s="73"/>
      <c r="SV194" s="73"/>
      <c r="SW194" s="73"/>
      <c r="SX194" s="73"/>
      <c r="SY194" s="73"/>
    </row>
    <row r="195" spans="1:519">
      <c r="A195" s="71" t="s">
        <v>279</v>
      </c>
      <c r="B195" s="72">
        <f t="shared" si="180"/>
        <v>3.8394673177500009</v>
      </c>
      <c r="C195" s="72">
        <f t="shared" si="181"/>
        <v>0.15483532725000002</v>
      </c>
      <c r="D195" s="72">
        <f t="shared" si="182"/>
        <v>0</v>
      </c>
      <c r="E195" s="72">
        <f t="shared" si="183"/>
        <v>3.4519302015749997</v>
      </c>
      <c r="F195" s="72">
        <f t="shared" si="184"/>
        <v>8.0612790795000002</v>
      </c>
      <c r="G195" s="72">
        <f t="shared" si="185"/>
        <v>3.7728168704999998</v>
      </c>
      <c r="H195" s="72">
        <f t="shared" si="186"/>
        <v>1.7435016877500003</v>
      </c>
      <c r="I195" s="72">
        <f t="shared" si="187"/>
        <v>2.2092280852499999</v>
      </c>
      <c r="J195" s="72">
        <f t="shared" si="188"/>
        <v>0.78269592555</v>
      </c>
      <c r="K195" s="72">
        <f t="shared" si="189"/>
        <v>1.2390369322500001</v>
      </c>
      <c r="L195" s="72">
        <f t="shared" si="190"/>
        <v>0.35466856425000004</v>
      </c>
      <c r="M195" s="72">
        <f t="shared" si="191"/>
        <v>2.0106546322499996</v>
      </c>
      <c r="N195" s="72">
        <f t="shared" si="192"/>
        <v>0.66217396499999992</v>
      </c>
      <c r="O195" s="72">
        <f t="shared" si="193"/>
        <v>0</v>
      </c>
      <c r="P195" s="72">
        <f t="shared" si="194"/>
        <v>7.4799674999999994E-4</v>
      </c>
      <c r="Q195" s="72">
        <f t="shared" si="195"/>
        <v>7.7220428692500001</v>
      </c>
      <c r="R195" s="72">
        <f t="shared" si="196"/>
        <v>0</v>
      </c>
      <c r="S195" s="72">
        <f t="shared" si="197"/>
        <v>0</v>
      </c>
      <c r="T195" s="72">
        <f t="shared" si="198"/>
        <v>0</v>
      </c>
      <c r="U195" s="72">
        <f t="shared" si="199"/>
        <v>0</v>
      </c>
      <c r="V195" s="72">
        <f t="shared" si="200"/>
        <v>0</v>
      </c>
      <c r="W195" s="72">
        <f t="shared" si="201"/>
        <v>0</v>
      </c>
      <c r="X195" s="72">
        <f t="shared" si="202"/>
        <v>0</v>
      </c>
      <c r="Y195" s="72">
        <f t="shared" si="203"/>
        <v>0</v>
      </c>
      <c r="Z195" s="72">
        <f t="shared" si="204"/>
        <v>0</v>
      </c>
      <c r="AA195" s="72">
        <f t="shared" si="205"/>
        <v>0</v>
      </c>
      <c r="AB195" s="72"/>
      <c r="AD195" s="73"/>
      <c r="AE195" s="73"/>
      <c r="AF195" s="73"/>
      <c r="AG195" s="73"/>
      <c r="AH195" s="73">
        <v>1801.76669775</v>
      </c>
      <c r="AI195" s="73"/>
      <c r="AJ195" s="73">
        <v>383.84043750000001</v>
      </c>
      <c r="AK195" s="73"/>
      <c r="AL195" s="73"/>
      <c r="AM195" s="73">
        <v>984.20625000000007</v>
      </c>
      <c r="AN195" s="73">
        <v>457.81337925000003</v>
      </c>
      <c r="AO195" s="73">
        <v>211.84055325</v>
      </c>
      <c r="AP195" s="73">
        <v>32.163860249999999</v>
      </c>
      <c r="AQ195" s="73"/>
      <c r="AR195" s="73"/>
      <c r="AS195" s="73"/>
      <c r="AT195" s="73"/>
      <c r="AU195" s="73"/>
      <c r="AV195" s="73">
        <v>122.67146700000001</v>
      </c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>
        <v>193.33747575000001</v>
      </c>
      <c r="BT195" s="73">
        <v>1489.304834325</v>
      </c>
      <c r="BU195" s="73">
        <v>1584.650799</v>
      </c>
      <c r="BV195" s="73">
        <v>184.63709249999999</v>
      </c>
      <c r="BW195" s="73"/>
      <c r="BX195" s="73"/>
      <c r="BY195" s="73"/>
      <c r="BZ195" s="73"/>
      <c r="CA195" s="73"/>
      <c r="CB195" s="73"/>
      <c r="CC195" s="73">
        <v>342.50377500000002</v>
      </c>
      <c r="CD195" s="73"/>
      <c r="CE195" s="73">
        <v>2228.5972642500001</v>
      </c>
      <c r="CF195" s="73">
        <v>2061.7152525000001</v>
      </c>
      <c r="CG195" s="73">
        <v>1942.8231375</v>
      </c>
      <c r="CH195" s="73">
        <v>948.459879</v>
      </c>
      <c r="CI195" s="73">
        <v>157.47300000000001</v>
      </c>
      <c r="CJ195" s="73">
        <v>11.849843249999999</v>
      </c>
      <c r="CK195" s="73">
        <v>367.85692799999998</v>
      </c>
      <c r="CL195" s="73"/>
      <c r="CM195" s="73">
        <v>399.98142000000001</v>
      </c>
      <c r="CN195" s="73">
        <v>1062.98211825</v>
      </c>
      <c r="CO195" s="73">
        <v>46.178957250000003</v>
      </c>
      <c r="CP195" s="73"/>
      <c r="CQ195" s="73">
        <v>1181.0474999999999</v>
      </c>
      <c r="CR195" s="73">
        <v>1082.6268749999999</v>
      </c>
      <c r="CS195" s="73"/>
      <c r="CT195" s="73"/>
      <c r="CU195" s="73"/>
      <c r="CV195" s="73"/>
      <c r="CW195" s="73"/>
      <c r="CX195" s="73"/>
      <c r="CY195" s="73">
        <v>13.940297325000001</v>
      </c>
      <c r="CZ195" s="73"/>
      <c r="DA195" s="73"/>
      <c r="DB195" s="73"/>
      <c r="DC195" s="73">
        <v>39.368250000000003</v>
      </c>
      <c r="DD195" s="73">
        <v>16.570096424999999</v>
      </c>
      <c r="DE195" s="73">
        <v>118.30159125</v>
      </c>
      <c r="DF195" s="73"/>
      <c r="DG195" s="73">
        <v>1220.69132775</v>
      </c>
      <c r="DH195" s="73">
        <v>334.63012500000002</v>
      </c>
      <c r="DI195" s="73"/>
      <c r="DJ195" s="73">
        <v>996.64661699999999</v>
      </c>
      <c r="DK195" s="73"/>
      <c r="DL195" s="73"/>
      <c r="DM195" s="73"/>
      <c r="DN195" s="73">
        <v>31.612704749999999</v>
      </c>
      <c r="DO195" s="73"/>
      <c r="DP195" s="73"/>
      <c r="DQ195" s="73"/>
      <c r="DR195" s="73">
        <v>1180.9687635</v>
      </c>
      <c r="DS195" s="73"/>
      <c r="DT195" s="73"/>
      <c r="DU195" s="73"/>
      <c r="DV195" s="73"/>
      <c r="DW195" s="73">
        <v>45.411276375</v>
      </c>
      <c r="DX195" s="73">
        <v>364.01458680000002</v>
      </c>
      <c r="DY195" s="73">
        <v>6.6256764750000006</v>
      </c>
      <c r="DZ195" s="73"/>
      <c r="EA195" s="73"/>
      <c r="EB195" s="73">
        <v>16.219719000000001</v>
      </c>
      <c r="EC195" s="73">
        <v>12.302578125</v>
      </c>
      <c r="ED195" s="73">
        <v>208.651725</v>
      </c>
      <c r="EE195" s="73">
        <v>129.47036377499998</v>
      </c>
      <c r="EF195" s="73"/>
      <c r="EG195" s="73"/>
      <c r="EH195" s="73"/>
      <c r="EI195" s="73"/>
      <c r="EJ195" s="73"/>
      <c r="EK195" s="73">
        <v>118.49843250000001</v>
      </c>
      <c r="EL195" s="73"/>
      <c r="EM195" s="73"/>
      <c r="EN195" s="73">
        <v>1082.6268749999999</v>
      </c>
      <c r="EO195" s="73"/>
      <c r="EP195" s="73"/>
      <c r="EQ195" s="73">
        <v>37.911624750000001</v>
      </c>
      <c r="ER195" s="73"/>
      <c r="ES195" s="73"/>
      <c r="ET195" s="73"/>
      <c r="EU195" s="73"/>
      <c r="EV195" s="73"/>
      <c r="EW195" s="73"/>
      <c r="EX195" s="73"/>
      <c r="EY195" s="73"/>
      <c r="EZ195" s="73"/>
      <c r="FA195" s="73">
        <v>157.82731425</v>
      </c>
      <c r="FB195" s="73"/>
      <c r="FC195" s="73"/>
      <c r="FD195" s="73"/>
      <c r="FE195" s="73">
        <v>196.84125</v>
      </c>
      <c r="FF195" s="73"/>
      <c r="FG195" s="73">
        <v>1027.353852</v>
      </c>
      <c r="FH195" s="73">
        <v>343.133667</v>
      </c>
      <c r="FI195" s="73">
        <v>305.18267400000002</v>
      </c>
      <c r="FJ195" s="73"/>
      <c r="FK195" s="73">
        <v>31.84891425</v>
      </c>
      <c r="FL195" s="73"/>
      <c r="FM195" s="73">
        <v>106.294275</v>
      </c>
      <c r="FN195" s="73"/>
      <c r="FO195" s="73">
        <v>196.84125</v>
      </c>
      <c r="FP195" s="73"/>
      <c r="FQ195" s="73"/>
      <c r="FR195" s="73"/>
      <c r="FS195" s="73">
        <v>78.736500000000007</v>
      </c>
      <c r="FT195" s="73"/>
      <c r="FU195" s="73"/>
      <c r="FV195" s="73">
        <v>12.59784</v>
      </c>
      <c r="FW195" s="73"/>
      <c r="FX195" s="73"/>
      <c r="FY195" s="73">
        <v>570.83962499999996</v>
      </c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>
        <v>0.74799674999999999</v>
      </c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>
        <v>20.510858250000002</v>
      </c>
      <c r="HC195" s="73"/>
      <c r="HD195" s="73"/>
      <c r="HE195" s="73"/>
      <c r="HF195" s="73"/>
      <c r="HG195" s="73">
        <v>2410.4392109999999</v>
      </c>
      <c r="HH195" s="73">
        <v>2116.3583834999999</v>
      </c>
      <c r="HI195" s="73">
        <v>2426.7376665000002</v>
      </c>
      <c r="HJ195" s="73">
        <v>747.99675000000002</v>
      </c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  <c r="IX195" s="73"/>
      <c r="IY195" s="73"/>
      <c r="IZ195" s="73"/>
      <c r="JA195" s="73"/>
      <c r="JB195" s="73"/>
      <c r="JC195" s="73"/>
      <c r="JD195" s="73"/>
      <c r="JE195" s="73"/>
      <c r="JF195" s="73"/>
      <c r="JG195" s="73"/>
      <c r="JH195" s="73"/>
      <c r="JI195" s="73"/>
      <c r="JJ195" s="73"/>
      <c r="JK195" s="73"/>
      <c r="JL195" s="73"/>
      <c r="JM195" s="73"/>
      <c r="JN195" s="73"/>
      <c r="JO195" s="73"/>
      <c r="JP195" s="73"/>
      <c r="JQ195" s="73"/>
      <c r="JR195" s="73"/>
      <c r="JS195" s="73"/>
      <c r="JT195" s="73"/>
      <c r="JU195" s="73"/>
      <c r="JV195" s="73"/>
      <c r="JW195" s="73"/>
      <c r="JX195" s="73"/>
      <c r="JY195" s="73"/>
      <c r="JZ195" s="73"/>
      <c r="KA195" s="73"/>
      <c r="KB195" s="73"/>
      <c r="KC195" s="73"/>
      <c r="KD195" s="73"/>
      <c r="KE195" s="73"/>
      <c r="KF195" s="73"/>
      <c r="KG195" s="73"/>
      <c r="KH195" s="73"/>
      <c r="KI195" s="73"/>
      <c r="KJ195" s="73"/>
      <c r="KK195" s="73"/>
      <c r="KL195" s="73"/>
      <c r="KM195" s="73"/>
      <c r="KN195" s="73"/>
      <c r="KO195" s="73"/>
      <c r="KP195" s="73"/>
      <c r="KQ195" s="73"/>
      <c r="KR195" s="73"/>
      <c r="KS195" s="73"/>
      <c r="KT195" s="73"/>
      <c r="KU195" s="73"/>
      <c r="KV195" s="73"/>
      <c r="KW195" s="73"/>
      <c r="KX195" s="73"/>
      <c r="KY195" s="73"/>
      <c r="KZ195" s="73"/>
      <c r="LA195" s="73"/>
      <c r="LB195" s="73"/>
      <c r="LC195" s="73"/>
      <c r="LD195" s="73"/>
      <c r="LE195" s="73"/>
      <c r="LF195" s="73"/>
      <c r="LG195" s="73"/>
      <c r="LH195" s="73"/>
      <c r="LI195" s="73"/>
      <c r="LJ195" s="73"/>
      <c r="LK195" s="73"/>
      <c r="LL195" s="73"/>
      <c r="LM195" s="73"/>
      <c r="LN195" s="73"/>
      <c r="LO195" s="73"/>
      <c r="LP195" s="73"/>
      <c r="LQ195" s="73"/>
      <c r="LR195" s="73"/>
      <c r="LS195" s="73"/>
      <c r="LT195" s="73"/>
      <c r="LU195" s="73"/>
      <c r="LV195" s="73"/>
      <c r="LW195" s="73"/>
      <c r="LX195" s="73"/>
      <c r="LY195" s="73"/>
      <c r="LZ195" s="73"/>
      <c r="MA195" s="73"/>
      <c r="MB195" s="73"/>
      <c r="MC195" s="73"/>
      <c r="MD195" s="73"/>
      <c r="ME195" s="73"/>
      <c r="MF195" s="73"/>
      <c r="MG195" s="73"/>
      <c r="MH195" s="73"/>
      <c r="MI195" s="73"/>
      <c r="MJ195" s="73"/>
      <c r="MK195" s="73"/>
      <c r="ML195" s="73"/>
      <c r="MM195" s="73"/>
      <c r="MN195" s="73"/>
      <c r="MO195" s="73"/>
      <c r="MP195" s="73"/>
      <c r="MQ195" s="73"/>
      <c r="MR195" s="73"/>
      <c r="MS195" s="73"/>
      <c r="MT195" s="73"/>
      <c r="MU195" s="73"/>
      <c r="MV195" s="73"/>
      <c r="MW195" s="73"/>
      <c r="MX195" s="73"/>
      <c r="MY195" s="73"/>
      <c r="MZ195" s="73"/>
      <c r="NA195" s="73"/>
      <c r="NB195" s="73"/>
      <c r="NC195" s="73"/>
      <c r="ND195" s="73"/>
      <c r="NE195" s="73"/>
      <c r="NF195" s="73"/>
      <c r="NG195" s="73"/>
      <c r="NH195" s="73"/>
      <c r="NI195" s="73"/>
      <c r="NJ195" s="73"/>
      <c r="NK195" s="73"/>
      <c r="NL195" s="73"/>
      <c r="NM195" s="73"/>
      <c r="NN195" s="73"/>
      <c r="NO195" s="73"/>
      <c r="NP195" s="73"/>
      <c r="NQ195" s="73"/>
      <c r="NR195" s="73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  <c r="OL195" s="73"/>
      <c r="OM195" s="73"/>
      <c r="ON195" s="73"/>
      <c r="OO195" s="73"/>
      <c r="OP195" s="73"/>
      <c r="OQ195" s="73"/>
      <c r="OR195" s="73"/>
      <c r="OS195" s="73"/>
      <c r="OT195" s="73"/>
      <c r="OU195" s="73"/>
      <c r="OV195" s="73"/>
      <c r="OW195" s="73"/>
      <c r="OX195" s="73"/>
      <c r="OY195" s="73"/>
      <c r="OZ195" s="73"/>
      <c r="PA195" s="73"/>
      <c r="PB195" s="73"/>
      <c r="PC195" s="73"/>
      <c r="PD195" s="73"/>
      <c r="PE195" s="73"/>
      <c r="PF195" s="73"/>
      <c r="PG195" s="73"/>
      <c r="PH195" s="73"/>
      <c r="PI195" s="73"/>
      <c r="PJ195" s="73"/>
      <c r="PK195" s="73"/>
      <c r="PL195" s="73"/>
      <c r="PM195" s="73"/>
      <c r="PN195" s="73"/>
      <c r="PO195" s="73"/>
      <c r="PP195" s="73"/>
      <c r="PQ195" s="73"/>
      <c r="PR195" s="73"/>
      <c r="PS195" s="73"/>
      <c r="PT195" s="73"/>
      <c r="PU195" s="73"/>
      <c r="PV195" s="73"/>
      <c r="PW195" s="73"/>
      <c r="PX195" s="73"/>
      <c r="PY195" s="73"/>
      <c r="PZ195" s="73"/>
      <c r="QA195" s="73"/>
      <c r="QB195" s="73"/>
      <c r="QC195" s="73"/>
      <c r="QD195" s="73"/>
      <c r="QE195" s="73"/>
      <c r="QF195" s="73"/>
      <c r="QG195" s="73"/>
      <c r="QH195" s="73"/>
      <c r="QI195" s="73"/>
      <c r="QJ195" s="73"/>
      <c r="QK195" s="73"/>
      <c r="QL195" s="73"/>
      <c r="QM195" s="73"/>
      <c r="QN195" s="73"/>
      <c r="QO195" s="73"/>
      <c r="QP195" s="73"/>
      <c r="QQ195" s="73"/>
      <c r="QR195" s="73"/>
      <c r="QS195" s="73"/>
      <c r="QT195" s="73"/>
      <c r="QU195" s="73"/>
      <c r="QV195" s="73"/>
      <c r="QW195" s="73"/>
      <c r="QX195" s="73"/>
      <c r="QY195" s="73"/>
      <c r="QZ195" s="73"/>
      <c r="RA195" s="73"/>
      <c r="RB195" s="73"/>
      <c r="RC195" s="73"/>
      <c r="RD195" s="73"/>
      <c r="RE195" s="73"/>
      <c r="RF195" s="73"/>
      <c r="RG195" s="73"/>
      <c r="RH195" s="73"/>
      <c r="RI195" s="73"/>
      <c r="RJ195" s="73"/>
      <c r="RK195" s="73"/>
      <c r="RL195" s="73"/>
      <c r="RM195" s="73"/>
      <c r="RN195" s="73"/>
      <c r="RO195" s="73"/>
      <c r="RP195" s="73"/>
      <c r="RQ195" s="73"/>
      <c r="RR195" s="73"/>
      <c r="RS195" s="73"/>
      <c r="RT195" s="73"/>
      <c r="RU195" s="73"/>
      <c r="RV195" s="73"/>
      <c r="RW195" s="73"/>
      <c r="RX195" s="73"/>
      <c r="RY195" s="73"/>
      <c r="RZ195" s="73"/>
      <c r="SA195" s="73"/>
      <c r="SB195" s="73"/>
      <c r="SC195" s="73"/>
      <c r="SD195" s="73"/>
      <c r="SE195" s="73"/>
      <c r="SF195" s="73"/>
      <c r="SG195" s="73"/>
      <c r="SH195" s="73"/>
      <c r="SI195" s="73"/>
      <c r="SJ195" s="73"/>
      <c r="SK195" s="73"/>
      <c r="SL195" s="73"/>
      <c r="SM195" s="73"/>
      <c r="SN195" s="73"/>
      <c r="SO195" s="73"/>
      <c r="SP195" s="73"/>
      <c r="SQ195" s="73"/>
      <c r="SR195" s="73"/>
      <c r="SS195" s="73"/>
      <c r="ST195" s="73"/>
      <c r="SU195" s="73"/>
      <c r="SV195" s="73"/>
      <c r="SW195" s="73"/>
      <c r="SX195" s="73"/>
      <c r="SY195" s="73"/>
    </row>
    <row r="196" spans="1:519">
      <c r="A196" s="71" t="s">
        <v>280</v>
      </c>
      <c r="B196" s="72">
        <f t="shared" si="180"/>
        <v>0</v>
      </c>
      <c r="C196" s="72">
        <f t="shared" si="181"/>
        <v>0</v>
      </c>
      <c r="D196" s="72">
        <f t="shared" si="182"/>
        <v>0</v>
      </c>
      <c r="E196" s="72">
        <f t="shared" si="183"/>
        <v>0</v>
      </c>
      <c r="F196" s="72">
        <f t="shared" si="184"/>
        <v>0</v>
      </c>
      <c r="G196" s="72">
        <f t="shared" si="185"/>
        <v>0</v>
      </c>
      <c r="H196" s="72">
        <f t="shared" si="186"/>
        <v>0</v>
      </c>
      <c r="I196" s="72">
        <f t="shared" si="187"/>
        <v>0</v>
      </c>
      <c r="J196" s="72">
        <f t="shared" si="188"/>
        <v>0</v>
      </c>
      <c r="K196" s="72">
        <f t="shared" si="189"/>
        <v>0</v>
      </c>
      <c r="L196" s="72">
        <f t="shared" si="190"/>
        <v>0</v>
      </c>
      <c r="M196" s="72">
        <f t="shared" si="191"/>
        <v>0</v>
      </c>
      <c r="N196" s="72">
        <f t="shared" si="192"/>
        <v>0</v>
      </c>
      <c r="O196" s="72">
        <f t="shared" si="193"/>
        <v>0</v>
      </c>
      <c r="P196" s="72">
        <f t="shared" si="194"/>
        <v>0</v>
      </c>
      <c r="Q196" s="72">
        <f t="shared" si="195"/>
        <v>0</v>
      </c>
      <c r="R196" s="72">
        <f t="shared" si="196"/>
        <v>0</v>
      </c>
      <c r="S196" s="72">
        <f t="shared" si="197"/>
        <v>0</v>
      </c>
      <c r="T196" s="72">
        <f t="shared" si="198"/>
        <v>0</v>
      </c>
      <c r="U196" s="72">
        <f t="shared" si="199"/>
        <v>0</v>
      </c>
      <c r="V196" s="72">
        <f t="shared" si="200"/>
        <v>0</v>
      </c>
      <c r="W196" s="72">
        <f t="shared" si="201"/>
        <v>0</v>
      </c>
      <c r="X196" s="72">
        <f t="shared" si="202"/>
        <v>0</v>
      </c>
      <c r="Y196" s="72">
        <f t="shared" si="203"/>
        <v>0</v>
      </c>
      <c r="Z196" s="72">
        <f t="shared" si="204"/>
        <v>0</v>
      </c>
      <c r="AA196" s="72">
        <f t="shared" si="205"/>
        <v>0</v>
      </c>
      <c r="AB196" s="72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  <c r="IX196" s="73"/>
      <c r="IY196" s="73"/>
      <c r="IZ196" s="73"/>
      <c r="JA196" s="73"/>
      <c r="JB196" s="73"/>
      <c r="JC196" s="73"/>
      <c r="JD196" s="73"/>
      <c r="JE196" s="73"/>
      <c r="JF196" s="73"/>
      <c r="JG196" s="73"/>
      <c r="JH196" s="73"/>
      <c r="JI196" s="73"/>
      <c r="JJ196" s="73"/>
      <c r="JK196" s="73"/>
      <c r="JL196" s="73"/>
      <c r="JM196" s="73"/>
      <c r="JN196" s="73"/>
      <c r="JO196" s="73"/>
      <c r="JP196" s="73"/>
      <c r="JQ196" s="73"/>
      <c r="JR196" s="73"/>
      <c r="JS196" s="73"/>
      <c r="JT196" s="73"/>
      <c r="JU196" s="73"/>
      <c r="JV196" s="73"/>
      <c r="JW196" s="73"/>
      <c r="JX196" s="73"/>
      <c r="JY196" s="73"/>
      <c r="JZ196" s="73"/>
      <c r="KA196" s="73"/>
      <c r="KB196" s="73"/>
      <c r="KC196" s="73"/>
      <c r="KD196" s="73"/>
      <c r="KE196" s="73"/>
      <c r="KF196" s="73"/>
      <c r="KG196" s="73"/>
      <c r="KH196" s="73"/>
      <c r="KI196" s="73"/>
      <c r="KJ196" s="73"/>
      <c r="KK196" s="73"/>
      <c r="KL196" s="73"/>
      <c r="KM196" s="73"/>
      <c r="KN196" s="73"/>
      <c r="KO196" s="73"/>
      <c r="KP196" s="73"/>
      <c r="KQ196" s="73"/>
      <c r="KR196" s="73"/>
      <c r="KS196" s="73"/>
      <c r="KT196" s="73"/>
      <c r="KU196" s="73"/>
      <c r="KV196" s="73"/>
      <c r="KW196" s="73"/>
      <c r="KX196" s="73"/>
      <c r="KY196" s="73"/>
      <c r="KZ196" s="73"/>
      <c r="LA196" s="73"/>
      <c r="LB196" s="73"/>
      <c r="LC196" s="73"/>
      <c r="LD196" s="73"/>
      <c r="LE196" s="73"/>
      <c r="LF196" s="73"/>
      <c r="LG196" s="73"/>
      <c r="LH196" s="73"/>
      <c r="LI196" s="73"/>
      <c r="LJ196" s="73"/>
      <c r="LK196" s="73"/>
      <c r="LL196" s="73"/>
      <c r="LM196" s="73"/>
      <c r="LN196" s="73"/>
      <c r="LO196" s="73"/>
      <c r="LP196" s="73"/>
      <c r="LQ196" s="73"/>
      <c r="LR196" s="73"/>
      <c r="LS196" s="73"/>
      <c r="LT196" s="73"/>
      <c r="LU196" s="73"/>
      <c r="LV196" s="73"/>
      <c r="LW196" s="73"/>
      <c r="LX196" s="73"/>
      <c r="LY196" s="73"/>
      <c r="LZ196" s="73"/>
      <c r="MA196" s="73"/>
      <c r="MB196" s="73"/>
      <c r="MC196" s="73"/>
      <c r="MD196" s="73"/>
      <c r="ME196" s="73"/>
      <c r="MF196" s="73"/>
      <c r="MG196" s="73"/>
      <c r="MH196" s="73"/>
      <c r="MI196" s="73"/>
      <c r="MJ196" s="73"/>
      <c r="MK196" s="73"/>
      <c r="ML196" s="73"/>
      <c r="MM196" s="73"/>
      <c r="MN196" s="73"/>
      <c r="MO196" s="73"/>
      <c r="MP196" s="73"/>
      <c r="MQ196" s="73"/>
      <c r="MR196" s="73"/>
      <c r="MS196" s="73"/>
      <c r="MT196" s="73"/>
      <c r="MU196" s="73"/>
      <c r="MV196" s="73"/>
      <c r="MW196" s="73"/>
      <c r="MX196" s="73"/>
      <c r="MY196" s="73"/>
      <c r="MZ196" s="73"/>
      <c r="NA196" s="73"/>
      <c r="NB196" s="73"/>
      <c r="NC196" s="73"/>
      <c r="ND196" s="73"/>
      <c r="NE196" s="73"/>
      <c r="NF196" s="73"/>
      <c r="NG196" s="73"/>
      <c r="NH196" s="73"/>
      <c r="NI196" s="73"/>
      <c r="NJ196" s="73"/>
      <c r="NK196" s="73"/>
      <c r="NL196" s="73"/>
      <c r="NM196" s="73"/>
      <c r="NN196" s="73"/>
      <c r="NO196" s="73"/>
      <c r="NP196" s="73"/>
      <c r="NQ196" s="73"/>
      <c r="NR196" s="73"/>
      <c r="NS196" s="73"/>
      <c r="NT196" s="73"/>
      <c r="NU196" s="73"/>
      <c r="NV196" s="73"/>
      <c r="NW196" s="73"/>
      <c r="NX196" s="73"/>
      <c r="NY196" s="73"/>
      <c r="NZ196" s="73"/>
      <c r="OA196" s="73"/>
      <c r="OB196" s="73"/>
      <c r="OC196" s="73"/>
      <c r="OD196" s="73"/>
      <c r="OE196" s="73"/>
      <c r="OF196" s="73"/>
      <c r="OG196" s="73"/>
      <c r="OH196" s="73"/>
      <c r="OI196" s="73"/>
      <c r="OJ196" s="73"/>
      <c r="OK196" s="73"/>
      <c r="OL196" s="73"/>
      <c r="OM196" s="73"/>
      <c r="ON196" s="73"/>
      <c r="OO196" s="73"/>
      <c r="OP196" s="73"/>
      <c r="OQ196" s="73"/>
      <c r="OR196" s="73"/>
      <c r="OS196" s="73"/>
      <c r="OT196" s="73"/>
      <c r="OU196" s="73"/>
      <c r="OV196" s="73"/>
      <c r="OW196" s="73"/>
      <c r="OX196" s="73"/>
      <c r="OY196" s="73"/>
      <c r="OZ196" s="73"/>
      <c r="PA196" s="73"/>
      <c r="PB196" s="73"/>
      <c r="PC196" s="73"/>
      <c r="PD196" s="73"/>
      <c r="PE196" s="73"/>
      <c r="PF196" s="73"/>
      <c r="PG196" s="73"/>
      <c r="PH196" s="73"/>
      <c r="PI196" s="73"/>
      <c r="PJ196" s="73"/>
      <c r="PK196" s="73"/>
      <c r="PL196" s="73"/>
      <c r="PM196" s="73"/>
      <c r="PN196" s="73"/>
      <c r="PO196" s="73"/>
      <c r="PP196" s="73"/>
      <c r="PQ196" s="73"/>
      <c r="PR196" s="73"/>
      <c r="PS196" s="73"/>
      <c r="PT196" s="73"/>
      <c r="PU196" s="73"/>
      <c r="PV196" s="73"/>
      <c r="PW196" s="73"/>
      <c r="PX196" s="73"/>
      <c r="PY196" s="73"/>
      <c r="PZ196" s="73"/>
      <c r="QA196" s="73"/>
      <c r="QB196" s="73"/>
      <c r="QC196" s="73"/>
      <c r="QD196" s="73"/>
      <c r="QE196" s="73"/>
      <c r="QF196" s="73"/>
      <c r="QG196" s="73"/>
      <c r="QH196" s="73"/>
      <c r="QI196" s="73"/>
      <c r="QJ196" s="73"/>
      <c r="QK196" s="73"/>
      <c r="QL196" s="73"/>
      <c r="QM196" s="73"/>
      <c r="QN196" s="73"/>
      <c r="QO196" s="73"/>
      <c r="QP196" s="73"/>
      <c r="QQ196" s="73"/>
      <c r="QR196" s="73"/>
      <c r="QS196" s="73"/>
      <c r="QT196" s="73"/>
      <c r="QU196" s="73"/>
      <c r="QV196" s="73"/>
      <c r="QW196" s="73"/>
      <c r="QX196" s="73"/>
      <c r="QY196" s="73"/>
      <c r="QZ196" s="73"/>
      <c r="RA196" s="73"/>
      <c r="RB196" s="73"/>
      <c r="RC196" s="73"/>
      <c r="RD196" s="73"/>
      <c r="RE196" s="73"/>
      <c r="RF196" s="73"/>
      <c r="RG196" s="73"/>
      <c r="RH196" s="73"/>
      <c r="RI196" s="73"/>
      <c r="RJ196" s="73"/>
      <c r="RK196" s="73"/>
      <c r="RL196" s="73"/>
      <c r="RM196" s="73"/>
      <c r="RN196" s="73"/>
      <c r="RO196" s="73"/>
      <c r="RP196" s="73"/>
      <c r="RQ196" s="73"/>
      <c r="RR196" s="73"/>
      <c r="RS196" s="73"/>
      <c r="RT196" s="73"/>
      <c r="RU196" s="73"/>
      <c r="RV196" s="73"/>
      <c r="RW196" s="73"/>
      <c r="RX196" s="73"/>
      <c r="RY196" s="73"/>
      <c r="RZ196" s="73"/>
      <c r="SA196" s="73"/>
      <c r="SB196" s="73"/>
      <c r="SC196" s="73"/>
      <c r="SD196" s="73"/>
      <c r="SE196" s="73"/>
      <c r="SF196" s="73"/>
      <c r="SG196" s="73"/>
      <c r="SH196" s="73"/>
      <c r="SI196" s="73"/>
      <c r="SJ196" s="73"/>
      <c r="SK196" s="73"/>
      <c r="SL196" s="73"/>
      <c r="SM196" s="73"/>
      <c r="SN196" s="73"/>
      <c r="SO196" s="73"/>
      <c r="SP196" s="73"/>
      <c r="SQ196" s="73"/>
      <c r="SR196" s="73"/>
      <c r="SS196" s="73"/>
      <c r="ST196" s="73"/>
      <c r="SU196" s="73"/>
      <c r="SV196" s="73"/>
      <c r="SW196" s="73"/>
      <c r="SX196" s="73"/>
      <c r="SY196" s="73"/>
    </row>
    <row r="197" spans="1:519">
      <c r="A197" s="71" t="s">
        <v>281</v>
      </c>
      <c r="B197" s="72">
        <f t="shared" si="180"/>
        <v>0</v>
      </c>
      <c r="C197" s="72">
        <f t="shared" si="181"/>
        <v>0</v>
      </c>
      <c r="D197" s="72">
        <f t="shared" si="182"/>
        <v>5.7674486250000002E-3</v>
      </c>
      <c r="E197" s="72">
        <f t="shared" si="183"/>
        <v>0</v>
      </c>
      <c r="F197" s="72">
        <f t="shared" si="184"/>
        <v>0</v>
      </c>
      <c r="G197" s="72">
        <f t="shared" si="185"/>
        <v>0</v>
      </c>
      <c r="H197" s="72">
        <f t="shared" si="186"/>
        <v>0</v>
      </c>
      <c r="I197" s="72">
        <f t="shared" si="187"/>
        <v>0</v>
      </c>
      <c r="J197" s="72">
        <f t="shared" si="188"/>
        <v>0</v>
      </c>
      <c r="K197" s="72">
        <f t="shared" si="189"/>
        <v>0</v>
      </c>
      <c r="L197" s="72">
        <f t="shared" si="190"/>
        <v>0</v>
      </c>
      <c r="M197" s="72">
        <f t="shared" si="191"/>
        <v>7.6374405000000003E-3</v>
      </c>
      <c r="N197" s="72">
        <f t="shared" si="192"/>
        <v>0</v>
      </c>
      <c r="O197" s="72">
        <f t="shared" si="193"/>
        <v>0</v>
      </c>
      <c r="P197" s="72">
        <f t="shared" si="194"/>
        <v>0</v>
      </c>
      <c r="Q197" s="72">
        <f t="shared" si="195"/>
        <v>0</v>
      </c>
      <c r="R197" s="72">
        <f t="shared" si="196"/>
        <v>0</v>
      </c>
      <c r="S197" s="72">
        <f t="shared" si="197"/>
        <v>0</v>
      </c>
      <c r="T197" s="72">
        <f t="shared" si="198"/>
        <v>0</v>
      </c>
      <c r="U197" s="72">
        <f t="shared" si="199"/>
        <v>0</v>
      </c>
      <c r="V197" s="72">
        <f t="shared" si="200"/>
        <v>0</v>
      </c>
      <c r="W197" s="72">
        <f t="shared" si="201"/>
        <v>0</v>
      </c>
      <c r="X197" s="72">
        <f t="shared" si="202"/>
        <v>0</v>
      </c>
      <c r="Y197" s="72">
        <f t="shared" si="203"/>
        <v>0</v>
      </c>
      <c r="Z197" s="72">
        <f t="shared" si="204"/>
        <v>0</v>
      </c>
      <c r="AA197" s="72">
        <f t="shared" si="205"/>
        <v>0</v>
      </c>
      <c r="AB197" s="72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>
        <v>5.7674486250000001</v>
      </c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>
        <v>7.6374405000000003</v>
      </c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  <c r="IX197" s="73"/>
      <c r="IY197" s="73"/>
      <c r="IZ197" s="73"/>
      <c r="JA197" s="73"/>
      <c r="JB197" s="73"/>
      <c r="JC197" s="73"/>
      <c r="JD197" s="73"/>
      <c r="JE197" s="73"/>
      <c r="JF197" s="73"/>
      <c r="JG197" s="73"/>
      <c r="JH197" s="73"/>
      <c r="JI197" s="73"/>
      <c r="JJ197" s="73"/>
      <c r="JK197" s="73"/>
      <c r="JL197" s="73"/>
      <c r="JM197" s="73"/>
      <c r="JN197" s="73"/>
      <c r="JO197" s="73"/>
      <c r="JP197" s="73"/>
      <c r="JQ197" s="73"/>
      <c r="JR197" s="73"/>
      <c r="JS197" s="73"/>
      <c r="JT197" s="73"/>
      <c r="JU197" s="73"/>
      <c r="JV197" s="73"/>
      <c r="JW197" s="73"/>
      <c r="JX197" s="73"/>
      <c r="JY197" s="73"/>
      <c r="JZ197" s="73"/>
      <c r="KA197" s="73"/>
      <c r="KB197" s="73"/>
      <c r="KC197" s="73"/>
      <c r="KD197" s="73"/>
      <c r="KE197" s="73"/>
      <c r="KF197" s="73"/>
      <c r="KG197" s="73"/>
      <c r="KH197" s="73"/>
      <c r="KI197" s="73"/>
      <c r="KJ197" s="73"/>
      <c r="KK197" s="73"/>
      <c r="KL197" s="73"/>
      <c r="KM197" s="73"/>
      <c r="KN197" s="73"/>
      <c r="KO197" s="73"/>
      <c r="KP197" s="73"/>
      <c r="KQ197" s="73"/>
      <c r="KR197" s="73"/>
      <c r="KS197" s="73"/>
      <c r="KT197" s="73"/>
      <c r="KU197" s="73"/>
      <c r="KV197" s="73"/>
      <c r="KW197" s="73"/>
      <c r="KX197" s="73"/>
      <c r="KY197" s="73"/>
      <c r="KZ197" s="73"/>
      <c r="LA197" s="73"/>
      <c r="LB197" s="73"/>
      <c r="LC197" s="73"/>
      <c r="LD197" s="73"/>
      <c r="LE197" s="73"/>
      <c r="LF197" s="73"/>
      <c r="LG197" s="73"/>
      <c r="LH197" s="73"/>
      <c r="LI197" s="73"/>
      <c r="LJ197" s="73"/>
      <c r="LK197" s="73"/>
      <c r="LL197" s="73"/>
      <c r="LM197" s="73"/>
      <c r="LN197" s="73"/>
      <c r="LO197" s="73"/>
      <c r="LP197" s="73"/>
      <c r="LQ197" s="73"/>
      <c r="LR197" s="73"/>
      <c r="LS197" s="73"/>
      <c r="LT197" s="73"/>
      <c r="LU197" s="73"/>
      <c r="LV197" s="73"/>
      <c r="LW197" s="73"/>
      <c r="LX197" s="73"/>
      <c r="LY197" s="73"/>
      <c r="LZ197" s="73"/>
      <c r="MA197" s="73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  <c r="OL197" s="73"/>
      <c r="OM197" s="73"/>
      <c r="ON197" s="73"/>
      <c r="OO197" s="73"/>
      <c r="OP197" s="73"/>
      <c r="OQ197" s="73"/>
      <c r="OR197" s="73"/>
      <c r="OS197" s="73"/>
      <c r="OT197" s="73"/>
      <c r="OU197" s="73"/>
      <c r="OV197" s="73"/>
      <c r="OW197" s="73"/>
      <c r="OX197" s="73"/>
      <c r="OY197" s="73"/>
      <c r="OZ197" s="73"/>
      <c r="PA197" s="73"/>
      <c r="PB197" s="73"/>
      <c r="PC197" s="73"/>
      <c r="PD197" s="73"/>
      <c r="PE197" s="73"/>
      <c r="PF197" s="73"/>
      <c r="PG197" s="73"/>
      <c r="PH197" s="73"/>
      <c r="PI197" s="73"/>
      <c r="PJ197" s="73"/>
      <c r="PK197" s="73"/>
      <c r="PL197" s="73"/>
      <c r="PM197" s="73"/>
      <c r="PN197" s="73"/>
      <c r="PO197" s="73"/>
      <c r="PP197" s="73"/>
      <c r="PQ197" s="73"/>
      <c r="PR197" s="73"/>
      <c r="PS197" s="73"/>
      <c r="PT197" s="73"/>
      <c r="PU197" s="73"/>
      <c r="PV197" s="73"/>
      <c r="PW197" s="73"/>
      <c r="PX197" s="73"/>
      <c r="PY197" s="73"/>
      <c r="PZ197" s="73"/>
      <c r="QA197" s="73"/>
      <c r="QB197" s="73"/>
      <c r="QC197" s="73"/>
      <c r="QD197" s="73"/>
      <c r="QE197" s="73"/>
      <c r="QF197" s="73"/>
      <c r="QG197" s="73"/>
      <c r="QH197" s="73"/>
      <c r="QI197" s="73"/>
      <c r="QJ197" s="73"/>
      <c r="QK197" s="73"/>
      <c r="QL197" s="73"/>
      <c r="QM197" s="73"/>
      <c r="QN197" s="73"/>
      <c r="QO197" s="73"/>
      <c r="QP197" s="73"/>
      <c r="QQ197" s="73"/>
      <c r="QR197" s="73"/>
      <c r="QS197" s="73"/>
      <c r="QT197" s="73"/>
      <c r="QU197" s="73"/>
      <c r="QV197" s="73"/>
      <c r="QW197" s="73"/>
      <c r="QX197" s="73"/>
      <c r="QY197" s="73"/>
      <c r="QZ197" s="73"/>
      <c r="RA197" s="73"/>
      <c r="RB197" s="73"/>
      <c r="RC197" s="73"/>
      <c r="RD197" s="73"/>
      <c r="RE197" s="73"/>
      <c r="RF197" s="73"/>
      <c r="RG197" s="73"/>
      <c r="RH197" s="73"/>
      <c r="RI197" s="73"/>
      <c r="RJ197" s="73"/>
      <c r="RK197" s="73"/>
      <c r="RL197" s="73"/>
      <c r="RM197" s="73"/>
      <c r="RN197" s="73"/>
      <c r="RO197" s="73"/>
      <c r="RP197" s="73"/>
      <c r="RQ197" s="73"/>
      <c r="RR197" s="73"/>
      <c r="RS197" s="73"/>
      <c r="RT197" s="73"/>
      <c r="RU197" s="73"/>
      <c r="RV197" s="73"/>
      <c r="RW197" s="73"/>
      <c r="RX197" s="73"/>
      <c r="RY197" s="73"/>
      <c r="RZ197" s="73"/>
      <c r="SA197" s="73"/>
      <c r="SB197" s="73"/>
      <c r="SC197" s="73"/>
      <c r="SD197" s="73"/>
      <c r="SE197" s="73"/>
      <c r="SF197" s="73"/>
      <c r="SG197" s="73"/>
      <c r="SH197" s="73"/>
      <c r="SI197" s="73"/>
      <c r="SJ197" s="73"/>
      <c r="SK197" s="73"/>
      <c r="SL197" s="73"/>
      <c r="SM197" s="73"/>
      <c r="SN197" s="73"/>
      <c r="SO197" s="73"/>
      <c r="SP197" s="73"/>
      <c r="SQ197" s="73"/>
      <c r="SR197" s="73"/>
      <c r="SS197" s="73"/>
      <c r="ST197" s="73"/>
      <c r="SU197" s="73"/>
      <c r="SV197" s="73"/>
      <c r="SW197" s="73"/>
      <c r="SX197" s="73"/>
      <c r="SY197" s="73"/>
    </row>
    <row r="198" spans="1:519">
      <c r="A198" s="71" t="s">
        <v>282</v>
      </c>
      <c r="B198" s="72">
        <f t="shared" si="180"/>
        <v>0</v>
      </c>
      <c r="C198" s="72">
        <f t="shared" si="181"/>
        <v>0</v>
      </c>
      <c r="D198" s="72">
        <f t="shared" si="182"/>
        <v>0</v>
      </c>
      <c r="E198" s="72">
        <f t="shared" si="183"/>
        <v>0</v>
      </c>
      <c r="F198" s="72">
        <f t="shared" si="184"/>
        <v>0</v>
      </c>
      <c r="G198" s="72">
        <f t="shared" si="185"/>
        <v>0</v>
      </c>
      <c r="H198" s="72">
        <f t="shared" si="186"/>
        <v>0</v>
      </c>
      <c r="I198" s="72">
        <f t="shared" si="187"/>
        <v>1.0260940680000001</v>
      </c>
      <c r="J198" s="72">
        <f t="shared" si="188"/>
        <v>0</v>
      </c>
      <c r="K198" s="72">
        <f t="shared" si="189"/>
        <v>0</v>
      </c>
      <c r="L198" s="72">
        <f t="shared" si="190"/>
        <v>1.9102262265000001</v>
      </c>
      <c r="M198" s="72">
        <f t="shared" si="191"/>
        <v>0</v>
      </c>
      <c r="N198" s="72">
        <f t="shared" si="192"/>
        <v>4.979650574249999</v>
      </c>
      <c r="O198" s="72">
        <f t="shared" si="193"/>
        <v>8.8146692797499995</v>
      </c>
      <c r="P198" s="72">
        <f t="shared" si="194"/>
        <v>9.5842004625000001</v>
      </c>
      <c r="Q198" s="72">
        <f t="shared" si="195"/>
        <v>1.0663284195</v>
      </c>
      <c r="R198" s="72">
        <f t="shared" si="196"/>
        <v>1.7067711104999999</v>
      </c>
      <c r="S198" s="72">
        <f t="shared" si="197"/>
        <v>1.9683337635</v>
      </c>
      <c r="T198" s="72">
        <f t="shared" si="198"/>
        <v>3.9368250000000004E-5</v>
      </c>
      <c r="U198" s="72">
        <f t="shared" si="199"/>
        <v>0</v>
      </c>
      <c r="V198" s="72">
        <f t="shared" si="200"/>
        <v>0</v>
      </c>
      <c r="W198" s="72">
        <f t="shared" si="201"/>
        <v>0</v>
      </c>
      <c r="X198" s="72">
        <f t="shared" si="202"/>
        <v>0</v>
      </c>
      <c r="Y198" s="72">
        <f t="shared" si="203"/>
        <v>0</v>
      </c>
      <c r="Z198" s="72">
        <f t="shared" si="204"/>
        <v>0</v>
      </c>
      <c r="AA198" s="72">
        <f t="shared" si="205"/>
        <v>0</v>
      </c>
      <c r="AB198" s="72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>
        <v>1026.0940680000001</v>
      </c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>
        <v>1208.6052750000001</v>
      </c>
      <c r="FD198" s="73">
        <v>701.62095150000005</v>
      </c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>
        <v>659.41818750000004</v>
      </c>
      <c r="GA198" s="73">
        <v>846.61421625000003</v>
      </c>
      <c r="GB198" s="73">
        <v>693.07804124999996</v>
      </c>
      <c r="GC198" s="73">
        <v>2780.5401292500001</v>
      </c>
      <c r="GD198" s="73">
        <v>408.87864450000001</v>
      </c>
      <c r="GE198" s="73"/>
      <c r="GF198" s="73">
        <v>3397.9130257500001</v>
      </c>
      <c r="GG198" s="73"/>
      <c r="GH198" s="73">
        <v>1985.06526975</v>
      </c>
      <c r="GI198" s="73">
        <v>2097.9340425</v>
      </c>
      <c r="GJ198" s="73"/>
      <c r="GK198" s="73"/>
      <c r="GL198" s="73"/>
      <c r="GM198" s="73"/>
      <c r="GN198" s="73"/>
      <c r="GO198" s="73">
        <v>924.87829725000006</v>
      </c>
      <c r="GP198" s="73"/>
      <c r="GQ198" s="73">
        <v>2513.1509752500001</v>
      </c>
      <c r="GR198" s="73">
        <v>665.32342500000004</v>
      </c>
      <c r="GS198" s="73">
        <v>1638.6640380000001</v>
      </c>
      <c r="GT198" s="73">
        <v>1495.7572905</v>
      </c>
      <c r="GU198" s="73">
        <v>3271.3047337500002</v>
      </c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>
        <v>1066.3284195000001</v>
      </c>
      <c r="HM198" s="73"/>
      <c r="HN198" s="73">
        <v>680.99198850000005</v>
      </c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>
        <v>1025.7791219999999</v>
      </c>
      <c r="HZ198" s="73">
        <v>1968.3337635</v>
      </c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>
        <v>3.936825E-2</v>
      </c>
      <c r="IW198" s="73"/>
      <c r="IX198" s="73"/>
      <c r="IY198" s="73"/>
      <c r="IZ198" s="73"/>
      <c r="JA198" s="73"/>
      <c r="JB198" s="73"/>
      <c r="JC198" s="73"/>
      <c r="JD198" s="73"/>
      <c r="JE198" s="73"/>
      <c r="JF198" s="73"/>
      <c r="JG198" s="73"/>
      <c r="JH198" s="73"/>
      <c r="JI198" s="73"/>
      <c r="JJ198" s="73"/>
      <c r="JK198" s="73"/>
      <c r="JL198" s="73"/>
      <c r="JM198" s="73"/>
      <c r="JN198" s="73"/>
      <c r="JO198" s="73"/>
      <c r="JP198" s="73"/>
      <c r="JQ198" s="73"/>
      <c r="JR198" s="73"/>
      <c r="JS198" s="73"/>
      <c r="JT198" s="73"/>
      <c r="JU198" s="73"/>
      <c r="JV198" s="73"/>
      <c r="JW198" s="73"/>
      <c r="JX198" s="73"/>
      <c r="JY198" s="73"/>
      <c r="JZ198" s="73"/>
      <c r="KA198" s="73"/>
      <c r="KB198" s="73"/>
      <c r="KC198" s="73"/>
      <c r="KD198" s="73"/>
      <c r="KE198" s="73"/>
      <c r="KF198" s="73"/>
      <c r="KG198" s="73"/>
      <c r="KH198" s="73"/>
      <c r="KI198" s="73"/>
      <c r="KJ198" s="73"/>
      <c r="KK198" s="73"/>
      <c r="KL198" s="73"/>
      <c r="KM198" s="73"/>
      <c r="KN198" s="73"/>
      <c r="KO198" s="73"/>
      <c r="KP198" s="73"/>
      <c r="KQ198" s="73"/>
      <c r="KR198" s="73"/>
      <c r="KS198" s="73"/>
      <c r="KT198" s="73"/>
      <c r="KU198" s="73"/>
      <c r="KV198" s="73"/>
      <c r="KW198" s="73"/>
      <c r="KX198" s="73"/>
      <c r="KY198" s="73"/>
      <c r="KZ198" s="73"/>
      <c r="LA198" s="73"/>
      <c r="LB198" s="73"/>
      <c r="LC198" s="73"/>
      <c r="LD198" s="73"/>
      <c r="LE198" s="73"/>
      <c r="LF198" s="73"/>
      <c r="LG198" s="73"/>
      <c r="LH198" s="73"/>
      <c r="LI198" s="73"/>
      <c r="LJ198" s="73"/>
      <c r="LK198" s="73"/>
      <c r="LL198" s="73"/>
      <c r="LM198" s="73"/>
      <c r="LN198" s="73"/>
      <c r="LO198" s="73"/>
      <c r="LP198" s="73"/>
      <c r="LQ198" s="73"/>
      <c r="LR198" s="73"/>
      <c r="LS198" s="73"/>
      <c r="LT198" s="73"/>
      <c r="LU198" s="73"/>
      <c r="LV198" s="73"/>
      <c r="LW198" s="73"/>
      <c r="LX198" s="73"/>
      <c r="LY198" s="73"/>
      <c r="LZ198" s="73"/>
      <c r="MA198" s="73"/>
      <c r="MB198" s="73"/>
      <c r="MC198" s="73"/>
      <c r="MD198" s="73"/>
      <c r="ME198" s="73"/>
      <c r="MF198" s="73"/>
      <c r="MG198" s="73"/>
      <c r="MH198" s="73"/>
      <c r="MI198" s="73"/>
      <c r="MJ198" s="73"/>
      <c r="MK198" s="73"/>
      <c r="ML198" s="73"/>
      <c r="MM198" s="73"/>
      <c r="MN198" s="73"/>
      <c r="MO198" s="73"/>
      <c r="MP198" s="73"/>
      <c r="MQ198" s="73"/>
      <c r="MR198" s="73"/>
      <c r="MS198" s="73"/>
      <c r="MT198" s="73"/>
      <c r="MU198" s="73"/>
      <c r="MV198" s="73"/>
      <c r="MW198" s="73"/>
      <c r="MX198" s="73"/>
      <c r="MY198" s="73"/>
      <c r="MZ198" s="73"/>
      <c r="NA198" s="73"/>
      <c r="NB198" s="73"/>
      <c r="NC198" s="73"/>
      <c r="ND198" s="73"/>
      <c r="NE198" s="73"/>
      <c r="NF198" s="73"/>
      <c r="NG198" s="73"/>
      <c r="NH198" s="73"/>
      <c r="NI198" s="73"/>
      <c r="NJ198" s="73"/>
      <c r="NK198" s="73"/>
      <c r="NL198" s="73"/>
      <c r="NM198" s="73"/>
      <c r="NN198" s="73"/>
      <c r="NO198" s="73"/>
      <c r="NP198" s="73"/>
      <c r="NQ198" s="73"/>
      <c r="NR198" s="73"/>
      <c r="NS198" s="73"/>
      <c r="NT198" s="73"/>
      <c r="NU198" s="73"/>
      <c r="NV198" s="73"/>
      <c r="NW198" s="73"/>
      <c r="NX198" s="73"/>
      <c r="NY198" s="73"/>
      <c r="NZ198" s="73"/>
      <c r="OA198" s="73"/>
      <c r="OB198" s="73"/>
      <c r="OC198" s="73"/>
      <c r="OD198" s="73"/>
      <c r="OE198" s="73"/>
      <c r="OF198" s="73"/>
      <c r="OG198" s="73"/>
      <c r="OH198" s="73"/>
      <c r="OI198" s="73"/>
      <c r="OJ198" s="73"/>
      <c r="OK198" s="73"/>
      <c r="OL198" s="73"/>
      <c r="OM198" s="73"/>
      <c r="ON198" s="73"/>
      <c r="OO198" s="73"/>
      <c r="OP198" s="73"/>
      <c r="OQ198" s="73"/>
      <c r="OR198" s="73"/>
      <c r="OS198" s="73"/>
      <c r="OT198" s="73"/>
      <c r="OU198" s="73"/>
      <c r="OV198" s="73"/>
      <c r="OW198" s="73"/>
      <c r="OX198" s="73"/>
      <c r="OY198" s="73"/>
      <c r="OZ198" s="73"/>
      <c r="PA198" s="73"/>
      <c r="PB198" s="73"/>
      <c r="PC198" s="73"/>
      <c r="PD198" s="73"/>
      <c r="PE198" s="73"/>
      <c r="PF198" s="73"/>
      <c r="PG198" s="73"/>
      <c r="PH198" s="73"/>
      <c r="PI198" s="73"/>
      <c r="PJ198" s="73"/>
      <c r="PK198" s="73"/>
      <c r="PL198" s="73"/>
      <c r="PM198" s="73"/>
      <c r="PN198" s="73"/>
      <c r="PO198" s="73"/>
      <c r="PP198" s="73"/>
      <c r="PQ198" s="73"/>
      <c r="PR198" s="73"/>
      <c r="PS198" s="73"/>
      <c r="PT198" s="73"/>
      <c r="PU198" s="73"/>
      <c r="PV198" s="73"/>
      <c r="PW198" s="73"/>
      <c r="PX198" s="73"/>
      <c r="PY198" s="73"/>
      <c r="PZ198" s="73"/>
      <c r="QA198" s="73"/>
      <c r="QB198" s="73"/>
      <c r="QC198" s="73"/>
      <c r="QD198" s="73"/>
      <c r="QE198" s="73"/>
      <c r="QF198" s="73"/>
      <c r="QG198" s="73"/>
      <c r="QH198" s="73"/>
      <c r="QI198" s="73"/>
      <c r="QJ198" s="73"/>
      <c r="QK198" s="73"/>
      <c r="QL198" s="73"/>
      <c r="QM198" s="73"/>
      <c r="QN198" s="73"/>
      <c r="QO198" s="73"/>
      <c r="QP198" s="73"/>
      <c r="QQ198" s="73"/>
      <c r="QR198" s="73"/>
      <c r="QS198" s="73"/>
      <c r="QT198" s="73"/>
      <c r="QU198" s="73"/>
      <c r="QV198" s="73"/>
      <c r="QW198" s="73"/>
      <c r="QX198" s="73"/>
      <c r="QY198" s="73"/>
      <c r="QZ198" s="73"/>
      <c r="RA198" s="73"/>
      <c r="RB198" s="73"/>
      <c r="RC198" s="73"/>
      <c r="RD198" s="73"/>
      <c r="RE198" s="73"/>
      <c r="RF198" s="73"/>
      <c r="RG198" s="73"/>
      <c r="RH198" s="73"/>
      <c r="RI198" s="73"/>
      <c r="RJ198" s="73"/>
      <c r="RK198" s="73"/>
      <c r="RL198" s="73"/>
      <c r="RM198" s="73"/>
      <c r="RN198" s="73"/>
      <c r="RO198" s="73"/>
      <c r="RP198" s="73"/>
      <c r="RQ198" s="73"/>
      <c r="RR198" s="73"/>
      <c r="RS198" s="73"/>
      <c r="RT198" s="73"/>
      <c r="RU198" s="73"/>
      <c r="RV198" s="73"/>
      <c r="RW198" s="73"/>
      <c r="RX198" s="73"/>
      <c r="RY198" s="73"/>
      <c r="RZ198" s="73"/>
      <c r="SA198" s="73"/>
      <c r="SB198" s="73"/>
      <c r="SC198" s="73"/>
      <c r="SD198" s="73"/>
      <c r="SE198" s="73"/>
      <c r="SF198" s="73"/>
      <c r="SG198" s="73"/>
      <c r="SH198" s="73"/>
      <c r="SI198" s="73"/>
      <c r="SJ198" s="73"/>
      <c r="SK198" s="73"/>
      <c r="SL198" s="73"/>
      <c r="SM198" s="73"/>
      <c r="SN198" s="73"/>
      <c r="SO198" s="73"/>
      <c r="SP198" s="73"/>
      <c r="SQ198" s="73"/>
      <c r="SR198" s="73"/>
      <c r="SS198" s="73"/>
      <c r="ST198" s="73"/>
      <c r="SU198" s="73"/>
      <c r="SV198" s="73"/>
      <c r="SW198" s="73"/>
      <c r="SX198" s="73"/>
      <c r="SY198" s="73"/>
    </row>
    <row r="199" spans="1:519">
      <c r="A199" s="71" t="s">
        <v>283</v>
      </c>
      <c r="B199" s="72">
        <f t="shared" si="180"/>
        <v>0</v>
      </c>
      <c r="C199" s="72">
        <f t="shared" si="181"/>
        <v>0</v>
      </c>
      <c r="D199" s="72">
        <f t="shared" si="182"/>
        <v>0</v>
      </c>
      <c r="E199" s="72">
        <f t="shared" si="183"/>
        <v>0</v>
      </c>
      <c r="F199" s="72">
        <f t="shared" si="184"/>
        <v>0</v>
      </c>
      <c r="G199" s="72">
        <f t="shared" si="185"/>
        <v>0</v>
      </c>
      <c r="H199" s="72">
        <f t="shared" si="186"/>
        <v>0</v>
      </c>
      <c r="I199" s="72">
        <f t="shared" si="187"/>
        <v>0</v>
      </c>
      <c r="J199" s="72">
        <f t="shared" si="188"/>
        <v>3.358111725E-2</v>
      </c>
      <c r="K199" s="72">
        <f t="shared" si="189"/>
        <v>4.302949725E-2</v>
      </c>
      <c r="L199" s="72">
        <f t="shared" si="190"/>
        <v>0</v>
      </c>
      <c r="M199" s="72">
        <f t="shared" si="191"/>
        <v>0</v>
      </c>
      <c r="N199" s="72">
        <f t="shared" si="192"/>
        <v>0</v>
      </c>
      <c r="O199" s="72">
        <f t="shared" si="193"/>
        <v>0</v>
      </c>
      <c r="P199" s="72">
        <f t="shared" si="194"/>
        <v>0</v>
      </c>
      <c r="Q199" s="72">
        <f t="shared" si="195"/>
        <v>0</v>
      </c>
      <c r="R199" s="72">
        <f t="shared" si="196"/>
        <v>1.37788875E-2</v>
      </c>
      <c r="S199" s="72">
        <f t="shared" si="197"/>
        <v>0</v>
      </c>
      <c r="T199" s="72">
        <f t="shared" si="198"/>
        <v>0</v>
      </c>
      <c r="U199" s="72">
        <f t="shared" si="199"/>
        <v>0</v>
      </c>
      <c r="V199" s="72">
        <f t="shared" si="200"/>
        <v>0</v>
      </c>
      <c r="W199" s="72">
        <f t="shared" si="201"/>
        <v>5.3107769249999999E-3</v>
      </c>
      <c r="X199" s="72">
        <f t="shared" si="202"/>
        <v>0</v>
      </c>
      <c r="Y199" s="72">
        <f t="shared" si="203"/>
        <v>0</v>
      </c>
      <c r="Z199" s="72">
        <f t="shared" si="204"/>
        <v>0</v>
      </c>
      <c r="AA199" s="72">
        <f t="shared" si="205"/>
        <v>0</v>
      </c>
      <c r="AB199" s="72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>
        <v>33.581117249999998</v>
      </c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>
        <v>43.029497249999999</v>
      </c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>
        <v>13.7788875</v>
      </c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  <c r="IX199" s="73"/>
      <c r="IY199" s="73"/>
      <c r="IZ199" s="73"/>
      <c r="JA199" s="73"/>
      <c r="JB199" s="73"/>
      <c r="JC199" s="73"/>
      <c r="JD199" s="73"/>
      <c r="JE199" s="73"/>
      <c r="JF199" s="73"/>
      <c r="JG199" s="73"/>
      <c r="JH199" s="73"/>
      <c r="JI199" s="73"/>
      <c r="JJ199" s="73"/>
      <c r="JK199" s="73"/>
      <c r="JL199" s="73"/>
      <c r="JM199" s="73"/>
      <c r="JN199" s="73"/>
      <c r="JO199" s="73"/>
      <c r="JP199" s="73"/>
      <c r="JQ199" s="73"/>
      <c r="JR199" s="73"/>
      <c r="JS199" s="73"/>
      <c r="JT199" s="73"/>
      <c r="JU199" s="73"/>
      <c r="JV199" s="73"/>
      <c r="JW199" s="73"/>
      <c r="JX199" s="73"/>
      <c r="JY199" s="73"/>
      <c r="JZ199" s="73">
        <v>5.3107769249999999</v>
      </c>
      <c r="KA199" s="73"/>
      <c r="KB199" s="73"/>
      <c r="KC199" s="73"/>
      <c r="KD199" s="73"/>
      <c r="KE199" s="73"/>
      <c r="KF199" s="73"/>
      <c r="KG199" s="73"/>
      <c r="KH199" s="73"/>
      <c r="KI199" s="73"/>
      <c r="KJ199" s="73"/>
      <c r="KK199" s="73"/>
      <c r="KL199" s="73"/>
      <c r="KM199" s="73"/>
      <c r="KN199" s="73"/>
      <c r="KO199" s="73"/>
      <c r="KP199" s="73"/>
      <c r="KQ199" s="73"/>
      <c r="KR199" s="73"/>
      <c r="KS199" s="73"/>
      <c r="KT199" s="73"/>
      <c r="KU199" s="73"/>
      <c r="KV199" s="73"/>
      <c r="KW199" s="73"/>
      <c r="KX199" s="73"/>
      <c r="KY199" s="73"/>
      <c r="KZ199" s="73"/>
      <c r="LA199" s="73"/>
      <c r="LB199" s="73"/>
      <c r="LC199" s="73"/>
      <c r="LD199" s="73"/>
      <c r="LE199" s="73"/>
      <c r="LF199" s="73"/>
      <c r="LG199" s="73"/>
      <c r="LH199" s="73"/>
      <c r="LI199" s="73"/>
      <c r="LJ199" s="73"/>
      <c r="LK199" s="73"/>
      <c r="LL199" s="73"/>
      <c r="LM199" s="73"/>
      <c r="LN199" s="73"/>
      <c r="LO199" s="73"/>
      <c r="LP199" s="73"/>
      <c r="LQ199" s="73"/>
      <c r="LR199" s="73"/>
      <c r="LS199" s="73"/>
      <c r="LT199" s="73"/>
      <c r="LU199" s="73"/>
      <c r="LV199" s="73"/>
      <c r="LW199" s="73"/>
      <c r="LX199" s="73"/>
      <c r="LY199" s="73"/>
      <c r="LZ199" s="73"/>
      <c r="MA199" s="73"/>
      <c r="MB199" s="73"/>
      <c r="MC199" s="73"/>
      <c r="MD199" s="73"/>
      <c r="ME199" s="73"/>
      <c r="MF199" s="73"/>
      <c r="MG199" s="73"/>
      <c r="MH199" s="73"/>
      <c r="MI199" s="73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  <c r="OL199" s="73"/>
      <c r="OM199" s="73"/>
      <c r="ON199" s="73"/>
      <c r="OO199" s="73"/>
      <c r="OP199" s="73"/>
      <c r="OQ199" s="73"/>
      <c r="OR199" s="73"/>
      <c r="OS199" s="73"/>
      <c r="OT199" s="73"/>
      <c r="OU199" s="73"/>
      <c r="OV199" s="73"/>
      <c r="OW199" s="73"/>
      <c r="OX199" s="73"/>
      <c r="OY199" s="73"/>
      <c r="OZ199" s="73"/>
      <c r="PA199" s="73"/>
      <c r="PB199" s="73"/>
      <c r="PC199" s="73"/>
      <c r="PD199" s="73"/>
      <c r="PE199" s="73"/>
      <c r="PF199" s="73"/>
      <c r="PG199" s="73"/>
      <c r="PH199" s="73"/>
      <c r="PI199" s="73"/>
      <c r="PJ199" s="73"/>
      <c r="PK199" s="73"/>
      <c r="PL199" s="73"/>
      <c r="PM199" s="73"/>
      <c r="PN199" s="73"/>
      <c r="PO199" s="73"/>
      <c r="PP199" s="73"/>
      <c r="PQ199" s="73"/>
      <c r="PR199" s="73"/>
      <c r="PS199" s="73"/>
      <c r="PT199" s="73"/>
      <c r="PU199" s="73"/>
      <c r="PV199" s="73"/>
      <c r="PW199" s="73"/>
      <c r="PX199" s="73"/>
      <c r="PY199" s="73"/>
      <c r="PZ199" s="73"/>
      <c r="QA199" s="73"/>
      <c r="QB199" s="73"/>
      <c r="QC199" s="73"/>
      <c r="QD199" s="73"/>
      <c r="QE199" s="73"/>
      <c r="QF199" s="73"/>
      <c r="QG199" s="73"/>
      <c r="QH199" s="73"/>
      <c r="QI199" s="73"/>
      <c r="QJ199" s="73"/>
      <c r="QK199" s="73"/>
      <c r="QL199" s="73"/>
      <c r="QM199" s="73"/>
      <c r="QN199" s="73"/>
      <c r="QO199" s="73"/>
      <c r="QP199" s="73"/>
      <c r="QQ199" s="73"/>
      <c r="QR199" s="73"/>
      <c r="QS199" s="73"/>
      <c r="QT199" s="73"/>
      <c r="QU199" s="73"/>
      <c r="QV199" s="73"/>
      <c r="QW199" s="73"/>
      <c r="QX199" s="73"/>
      <c r="QY199" s="73"/>
      <c r="QZ199" s="73"/>
      <c r="RA199" s="73"/>
      <c r="RB199" s="73"/>
      <c r="RC199" s="73"/>
      <c r="RD199" s="73"/>
      <c r="RE199" s="73"/>
      <c r="RF199" s="73"/>
      <c r="RG199" s="73"/>
      <c r="RH199" s="73"/>
      <c r="RI199" s="73"/>
      <c r="RJ199" s="73"/>
      <c r="RK199" s="73"/>
      <c r="RL199" s="73"/>
      <c r="RM199" s="73"/>
      <c r="RN199" s="73"/>
      <c r="RO199" s="73"/>
      <c r="RP199" s="73"/>
      <c r="RQ199" s="73"/>
      <c r="RR199" s="73"/>
      <c r="RS199" s="73"/>
      <c r="RT199" s="73"/>
      <c r="RU199" s="73"/>
      <c r="RV199" s="73"/>
      <c r="RW199" s="73"/>
      <c r="RX199" s="73"/>
      <c r="RY199" s="73"/>
      <c r="RZ199" s="73"/>
      <c r="SA199" s="73"/>
      <c r="SB199" s="73"/>
      <c r="SC199" s="73"/>
      <c r="SD199" s="73"/>
      <c r="SE199" s="73"/>
      <c r="SF199" s="73"/>
      <c r="SG199" s="73"/>
      <c r="SH199" s="73"/>
      <c r="SI199" s="73"/>
      <c r="SJ199" s="73"/>
      <c r="SK199" s="73"/>
      <c r="SL199" s="73"/>
      <c r="SM199" s="73"/>
      <c r="SN199" s="73"/>
      <c r="SO199" s="73"/>
      <c r="SP199" s="73"/>
      <c r="SQ199" s="73"/>
      <c r="SR199" s="73"/>
      <c r="SS199" s="73"/>
      <c r="ST199" s="73"/>
      <c r="SU199" s="73"/>
      <c r="SV199" s="73"/>
      <c r="SW199" s="73"/>
      <c r="SX199" s="73"/>
      <c r="SY199" s="73"/>
    </row>
    <row r="200" spans="1:519">
      <c r="A200" s="71" t="s">
        <v>284</v>
      </c>
      <c r="B200" s="72">
        <f t="shared" si="180"/>
        <v>0</v>
      </c>
      <c r="C200" s="72">
        <f t="shared" si="181"/>
        <v>0</v>
      </c>
      <c r="D200" s="72">
        <f t="shared" si="182"/>
        <v>0</v>
      </c>
      <c r="E200" s="72">
        <f t="shared" si="183"/>
        <v>0</v>
      </c>
      <c r="F200" s="72">
        <f t="shared" si="184"/>
        <v>0</v>
      </c>
      <c r="G200" s="72">
        <f t="shared" si="185"/>
        <v>0</v>
      </c>
      <c r="H200" s="72">
        <f t="shared" si="186"/>
        <v>0</v>
      </c>
      <c r="I200" s="72">
        <f t="shared" si="187"/>
        <v>0</v>
      </c>
      <c r="J200" s="72">
        <f t="shared" si="188"/>
        <v>0</v>
      </c>
      <c r="K200" s="72">
        <f t="shared" si="189"/>
        <v>0</v>
      </c>
      <c r="L200" s="72">
        <f t="shared" si="190"/>
        <v>0</v>
      </c>
      <c r="M200" s="72">
        <f t="shared" si="191"/>
        <v>0</v>
      </c>
      <c r="N200" s="72">
        <f t="shared" si="192"/>
        <v>0</v>
      </c>
      <c r="O200" s="72">
        <f t="shared" si="193"/>
        <v>0</v>
      </c>
      <c r="P200" s="72">
        <f t="shared" si="194"/>
        <v>0</v>
      </c>
      <c r="Q200" s="72">
        <f t="shared" si="195"/>
        <v>0</v>
      </c>
      <c r="R200" s="72">
        <f t="shared" si="196"/>
        <v>0</v>
      </c>
      <c r="S200" s="72">
        <f t="shared" si="197"/>
        <v>0</v>
      </c>
      <c r="T200" s="72">
        <f t="shared" si="198"/>
        <v>0</v>
      </c>
      <c r="U200" s="72">
        <f t="shared" si="199"/>
        <v>0</v>
      </c>
      <c r="V200" s="72">
        <f t="shared" si="200"/>
        <v>0</v>
      </c>
      <c r="W200" s="72">
        <f t="shared" si="201"/>
        <v>0</v>
      </c>
      <c r="X200" s="72">
        <f t="shared" si="202"/>
        <v>0</v>
      </c>
      <c r="Y200" s="72">
        <f t="shared" si="203"/>
        <v>0</v>
      </c>
      <c r="Z200" s="72">
        <f t="shared" si="204"/>
        <v>0</v>
      </c>
      <c r="AA200" s="72">
        <f t="shared" si="205"/>
        <v>0</v>
      </c>
      <c r="AB200" s="72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  <c r="IX200" s="73"/>
      <c r="IY200" s="73"/>
      <c r="IZ200" s="73"/>
      <c r="JA200" s="73"/>
      <c r="JB200" s="73"/>
      <c r="JC200" s="73"/>
      <c r="JD200" s="73"/>
      <c r="JE200" s="73"/>
      <c r="JF200" s="73"/>
      <c r="JG200" s="73"/>
      <c r="JH200" s="73"/>
      <c r="JI200" s="73"/>
      <c r="JJ200" s="73"/>
      <c r="JK200" s="73"/>
      <c r="JL200" s="73"/>
      <c r="JM200" s="73"/>
      <c r="JN200" s="73"/>
      <c r="JO200" s="73"/>
      <c r="JP200" s="73"/>
      <c r="JQ200" s="73"/>
      <c r="JR200" s="73"/>
      <c r="JS200" s="73"/>
      <c r="JT200" s="73"/>
      <c r="JU200" s="73"/>
      <c r="JV200" s="73"/>
      <c r="JW200" s="73"/>
      <c r="JX200" s="73"/>
      <c r="JY200" s="73"/>
      <c r="JZ200" s="73"/>
      <c r="KA200" s="73"/>
      <c r="KB200" s="73"/>
      <c r="KC200" s="73"/>
      <c r="KD200" s="73"/>
      <c r="KE200" s="73"/>
      <c r="KF200" s="73"/>
      <c r="KG200" s="73"/>
      <c r="KH200" s="73"/>
      <c r="KI200" s="73"/>
      <c r="KJ200" s="73"/>
      <c r="KK200" s="73"/>
      <c r="KL200" s="73"/>
      <c r="KM200" s="73"/>
      <c r="KN200" s="73"/>
      <c r="KO200" s="73"/>
      <c r="KP200" s="73"/>
      <c r="KQ200" s="73"/>
      <c r="KR200" s="73"/>
      <c r="KS200" s="73"/>
      <c r="KT200" s="73"/>
      <c r="KU200" s="73"/>
      <c r="KV200" s="73"/>
      <c r="KW200" s="73"/>
      <c r="KX200" s="73"/>
      <c r="KY200" s="73"/>
      <c r="KZ200" s="73"/>
      <c r="LA200" s="73"/>
      <c r="LB200" s="73"/>
      <c r="LC200" s="73"/>
      <c r="LD200" s="73"/>
      <c r="LE200" s="73"/>
      <c r="LF200" s="73"/>
      <c r="LG200" s="73"/>
      <c r="LH200" s="73"/>
      <c r="LI200" s="73"/>
      <c r="LJ200" s="73"/>
      <c r="LK200" s="73"/>
      <c r="LL200" s="73"/>
      <c r="LM200" s="73"/>
      <c r="LN200" s="73"/>
      <c r="LO200" s="73"/>
      <c r="LP200" s="73"/>
      <c r="LQ200" s="73"/>
      <c r="LR200" s="73"/>
      <c r="LS200" s="73"/>
      <c r="LT200" s="73"/>
      <c r="LU200" s="73"/>
      <c r="LV200" s="73"/>
      <c r="LW200" s="73"/>
      <c r="LX200" s="73"/>
      <c r="LY200" s="73"/>
      <c r="LZ200" s="73"/>
      <c r="MA200" s="73"/>
      <c r="MB200" s="73"/>
      <c r="MC200" s="73"/>
      <c r="MD200" s="73"/>
      <c r="ME200" s="73"/>
      <c r="MF200" s="73"/>
      <c r="MG200" s="73"/>
      <c r="MH200" s="73"/>
      <c r="MI200" s="73"/>
      <c r="MJ200" s="73"/>
      <c r="MK200" s="73"/>
      <c r="ML200" s="73"/>
      <c r="MM200" s="73"/>
      <c r="MN200" s="73"/>
      <c r="MO200" s="73"/>
      <c r="MP200" s="73"/>
      <c r="MQ200" s="73"/>
      <c r="MR200" s="73"/>
      <c r="MS200" s="73"/>
      <c r="MT200" s="73"/>
      <c r="MU200" s="73"/>
      <c r="MV200" s="73"/>
      <c r="MW200" s="73"/>
      <c r="MX200" s="73"/>
      <c r="MY200" s="73"/>
      <c r="MZ200" s="73"/>
      <c r="NA200" s="73"/>
      <c r="NB200" s="73"/>
      <c r="NC200" s="73"/>
      <c r="ND200" s="73"/>
      <c r="NE200" s="73"/>
      <c r="NF200" s="73"/>
      <c r="NG200" s="73"/>
      <c r="NH200" s="73"/>
      <c r="NI200" s="73"/>
      <c r="NJ200" s="73"/>
      <c r="NK200" s="73"/>
      <c r="NL200" s="73"/>
      <c r="NM200" s="73"/>
      <c r="NN200" s="73"/>
      <c r="NO200" s="73"/>
      <c r="NP200" s="73"/>
      <c r="NQ200" s="73"/>
      <c r="NR200" s="73"/>
      <c r="NS200" s="73"/>
      <c r="NT200" s="73"/>
      <c r="NU200" s="73"/>
      <c r="NV200" s="73"/>
      <c r="NW200" s="73"/>
      <c r="NX200" s="73"/>
      <c r="NY200" s="73"/>
      <c r="NZ200" s="73"/>
      <c r="OA200" s="73"/>
      <c r="OB200" s="73"/>
      <c r="OC200" s="73"/>
      <c r="OD200" s="73"/>
      <c r="OE200" s="73"/>
      <c r="OF200" s="73"/>
      <c r="OG200" s="73"/>
      <c r="OH200" s="73"/>
      <c r="OI200" s="73"/>
      <c r="OJ200" s="73"/>
      <c r="OK200" s="73"/>
      <c r="OL200" s="73"/>
      <c r="OM200" s="73"/>
      <c r="ON200" s="73"/>
      <c r="OO200" s="73"/>
      <c r="OP200" s="73"/>
      <c r="OQ200" s="73"/>
      <c r="OR200" s="73"/>
      <c r="OS200" s="73"/>
      <c r="OT200" s="73"/>
      <c r="OU200" s="73"/>
      <c r="OV200" s="73"/>
      <c r="OW200" s="73"/>
      <c r="OX200" s="73"/>
      <c r="OY200" s="73"/>
      <c r="OZ200" s="73"/>
      <c r="PA200" s="73"/>
      <c r="PB200" s="73"/>
      <c r="PC200" s="73"/>
      <c r="PD200" s="73"/>
      <c r="PE200" s="73"/>
      <c r="PF200" s="73"/>
      <c r="PG200" s="73"/>
      <c r="PH200" s="73"/>
      <c r="PI200" s="73"/>
      <c r="PJ200" s="73"/>
      <c r="PK200" s="73"/>
      <c r="PL200" s="73"/>
      <c r="PM200" s="73"/>
      <c r="PN200" s="73"/>
      <c r="PO200" s="73"/>
      <c r="PP200" s="73"/>
      <c r="PQ200" s="73"/>
      <c r="PR200" s="73"/>
      <c r="PS200" s="73"/>
      <c r="PT200" s="73"/>
      <c r="PU200" s="73"/>
      <c r="PV200" s="73"/>
      <c r="PW200" s="73"/>
      <c r="PX200" s="73"/>
      <c r="PY200" s="73"/>
      <c r="PZ200" s="73"/>
      <c r="QA200" s="73"/>
      <c r="QB200" s="73"/>
      <c r="QC200" s="73"/>
      <c r="QD200" s="73"/>
      <c r="QE200" s="73"/>
      <c r="QF200" s="73"/>
      <c r="QG200" s="73"/>
      <c r="QH200" s="73"/>
      <c r="QI200" s="73"/>
      <c r="QJ200" s="73"/>
      <c r="QK200" s="73"/>
      <c r="QL200" s="73"/>
      <c r="QM200" s="73"/>
      <c r="QN200" s="73"/>
      <c r="QO200" s="73"/>
      <c r="QP200" s="73"/>
      <c r="QQ200" s="73"/>
      <c r="QR200" s="73"/>
      <c r="QS200" s="73"/>
      <c r="QT200" s="73"/>
      <c r="QU200" s="73"/>
      <c r="QV200" s="73"/>
      <c r="QW200" s="73"/>
      <c r="QX200" s="73"/>
      <c r="QY200" s="73"/>
      <c r="QZ200" s="73"/>
      <c r="RA200" s="73"/>
      <c r="RB200" s="73"/>
      <c r="RC200" s="73"/>
      <c r="RD200" s="73"/>
      <c r="RE200" s="73"/>
      <c r="RF200" s="73"/>
      <c r="RG200" s="73"/>
      <c r="RH200" s="73"/>
      <c r="RI200" s="73"/>
      <c r="RJ200" s="73"/>
      <c r="RK200" s="73"/>
      <c r="RL200" s="73"/>
      <c r="RM200" s="73"/>
      <c r="RN200" s="73"/>
      <c r="RO200" s="73"/>
      <c r="RP200" s="73"/>
      <c r="RQ200" s="73"/>
      <c r="RR200" s="73"/>
      <c r="RS200" s="73"/>
      <c r="RT200" s="73"/>
      <c r="RU200" s="73"/>
      <c r="RV200" s="73"/>
      <c r="RW200" s="73"/>
      <c r="RX200" s="73"/>
      <c r="RY200" s="73"/>
      <c r="RZ200" s="73"/>
      <c r="SA200" s="73"/>
      <c r="SB200" s="73"/>
      <c r="SC200" s="73"/>
      <c r="SD200" s="73"/>
      <c r="SE200" s="73"/>
      <c r="SF200" s="73"/>
      <c r="SG200" s="73"/>
      <c r="SH200" s="73"/>
      <c r="SI200" s="73"/>
      <c r="SJ200" s="73"/>
      <c r="SK200" s="73"/>
      <c r="SL200" s="73"/>
      <c r="SM200" s="73"/>
      <c r="SN200" s="73"/>
      <c r="SO200" s="73"/>
      <c r="SP200" s="73"/>
      <c r="SQ200" s="73"/>
      <c r="SR200" s="73"/>
      <c r="SS200" s="73"/>
      <c r="ST200" s="73"/>
      <c r="SU200" s="73"/>
      <c r="SV200" s="73"/>
      <c r="SW200" s="73"/>
      <c r="SX200" s="73"/>
      <c r="SY200" s="73"/>
    </row>
    <row r="201" spans="1:519">
      <c r="A201" s="71" t="s">
        <v>285</v>
      </c>
      <c r="B201" s="72">
        <f t="shared" si="180"/>
        <v>4.4879804999999995E-2</v>
      </c>
      <c r="C201" s="72">
        <f t="shared" si="181"/>
        <v>2.9525006452500002</v>
      </c>
      <c r="D201" s="72">
        <f t="shared" si="182"/>
        <v>0.11212077600000001</v>
      </c>
      <c r="E201" s="72">
        <f t="shared" si="183"/>
        <v>0</v>
      </c>
      <c r="F201" s="72">
        <f t="shared" si="184"/>
        <v>0</v>
      </c>
      <c r="G201" s="72">
        <f t="shared" si="185"/>
        <v>0</v>
      </c>
      <c r="H201" s="72">
        <f t="shared" si="186"/>
        <v>0</v>
      </c>
      <c r="I201" s="72">
        <f t="shared" si="187"/>
        <v>0</v>
      </c>
      <c r="J201" s="72">
        <f t="shared" si="188"/>
        <v>0.53556567299999991</v>
      </c>
      <c r="K201" s="72">
        <f t="shared" si="189"/>
        <v>0.33970862925</v>
      </c>
      <c r="L201" s="72">
        <f t="shared" si="190"/>
        <v>0.17322030000000002</v>
      </c>
      <c r="M201" s="72">
        <f t="shared" si="191"/>
        <v>0</v>
      </c>
      <c r="N201" s="72">
        <f t="shared" si="192"/>
        <v>0</v>
      </c>
      <c r="O201" s="72">
        <f t="shared" si="193"/>
        <v>0</v>
      </c>
      <c r="P201" s="72">
        <f t="shared" si="194"/>
        <v>0</v>
      </c>
      <c r="Q201" s="72">
        <f t="shared" si="195"/>
        <v>0</v>
      </c>
      <c r="R201" s="72">
        <f t="shared" si="196"/>
        <v>0</v>
      </c>
      <c r="S201" s="72">
        <f t="shared" si="197"/>
        <v>0</v>
      </c>
      <c r="T201" s="72">
        <f t="shared" si="198"/>
        <v>0</v>
      </c>
      <c r="U201" s="72">
        <f t="shared" si="199"/>
        <v>0</v>
      </c>
      <c r="V201" s="72">
        <f t="shared" si="200"/>
        <v>0</v>
      </c>
      <c r="W201" s="72">
        <f t="shared" si="201"/>
        <v>0</v>
      </c>
      <c r="X201" s="72">
        <f t="shared" si="202"/>
        <v>0</v>
      </c>
      <c r="Y201" s="72">
        <f t="shared" si="203"/>
        <v>0</v>
      </c>
      <c r="Z201" s="72">
        <f t="shared" si="204"/>
        <v>0</v>
      </c>
      <c r="AA201" s="72">
        <f t="shared" si="205"/>
        <v>0</v>
      </c>
      <c r="AB201" s="72"/>
      <c r="AD201" s="73"/>
      <c r="AE201" s="73"/>
      <c r="AF201" s="73"/>
      <c r="AG201" s="73"/>
      <c r="AH201" s="73"/>
      <c r="AI201" s="73"/>
      <c r="AJ201" s="73">
        <v>44.879804999999998</v>
      </c>
      <c r="AK201" s="73"/>
      <c r="AL201" s="73"/>
      <c r="AM201" s="73"/>
      <c r="AN201" s="73"/>
      <c r="AO201" s="73"/>
      <c r="AP201" s="73"/>
      <c r="AQ201" s="73">
        <v>984.12751349999996</v>
      </c>
      <c r="AR201" s="73"/>
      <c r="AS201" s="73"/>
      <c r="AT201" s="73">
        <v>984.20625000000007</v>
      </c>
      <c r="AU201" s="73">
        <v>984.16688175000002</v>
      </c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>
        <v>112.12077600000001</v>
      </c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3"/>
      <c r="DY201" s="73">
        <v>44.092440000000003</v>
      </c>
      <c r="DZ201" s="73"/>
      <c r="EA201" s="73"/>
      <c r="EB201" s="73"/>
      <c r="EC201" s="73"/>
      <c r="ED201" s="73"/>
      <c r="EE201" s="73"/>
      <c r="EF201" s="73">
        <v>491.47323299999999</v>
      </c>
      <c r="EG201" s="73"/>
      <c r="EH201" s="73"/>
      <c r="EI201" s="73">
        <v>221.99756174999999</v>
      </c>
      <c r="EJ201" s="73">
        <v>65.744977500000005</v>
      </c>
      <c r="EK201" s="73"/>
      <c r="EL201" s="73"/>
      <c r="EM201" s="73"/>
      <c r="EN201" s="73"/>
      <c r="EO201" s="73"/>
      <c r="EP201" s="73"/>
      <c r="EQ201" s="73"/>
      <c r="ER201" s="73">
        <v>51.966090000000001</v>
      </c>
      <c r="ES201" s="73"/>
      <c r="ET201" s="73"/>
      <c r="EU201" s="73"/>
      <c r="EV201" s="73"/>
      <c r="EW201" s="73"/>
      <c r="EX201" s="73"/>
      <c r="EY201" s="73"/>
      <c r="EZ201" s="73"/>
      <c r="FA201" s="73"/>
      <c r="FB201" s="73">
        <v>173.22030000000001</v>
      </c>
      <c r="FC201" s="73"/>
      <c r="FD201" s="73"/>
      <c r="FE201" s="73"/>
      <c r="FF201" s="73"/>
      <c r="FG201" s="73"/>
      <c r="FH201" s="73"/>
      <c r="FI201" s="73"/>
      <c r="FJ201" s="73"/>
      <c r="FK201" s="73"/>
      <c r="FL201" s="73"/>
      <c r="FM201" s="73"/>
      <c r="FN201" s="73"/>
      <c r="FO201" s="73"/>
      <c r="FP201" s="73"/>
      <c r="FQ201" s="73"/>
      <c r="FR201" s="73"/>
      <c r="FS201" s="73"/>
      <c r="FT201" s="73"/>
      <c r="FU201" s="73"/>
      <c r="FV201" s="73"/>
      <c r="FW201" s="73"/>
      <c r="FX201" s="73"/>
      <c r="FY201" s="73"/>
      <c r="FZ201" s="73"/>
      <c r="GA201" s="73"/>
      <c r="GB201" s="73"/>
      <c r="GC201" s="73"/>
      <c r="GD201" s="73"/>
      <c r="GE201" s="73"/>
      <c r="GF201" s="73"/>
      <c r="GG201" s="73"/>
      <c r="GH201" s="73"/>
      <c r="GI201" s="73"/>
      <c r="GJ201" s="73"/>
      <c r="GK201" s="73"/>
      <c r="GL201" s="73"/>
      <c r="GM201" s="73"/>
      <c r="GN201" s="73"/>
      <c r="GO201" s="73"/>
      <c r="GP201" s="73"/>
      <c r="GQ201" s="73"/>
      <c r="GR201" s="73"/>
      <c r="GS201" s="73"/>
      <c r="GT201" s="73"/>
      <c r="GU201" s="73"/>
      <c r="GV201" s="73"/>
      <c r="GW201" s="73"/>
      <c r="GX201" s="73"/>
      <c r="GY201" s="73"/>
      <c r="GZ201" s="73"/>
      <c r="HA201" s="73"/>
      <c r="HB201" s="73"/>
      <c r="HC201" s="73"/>
      <c r="HD201" s="73"/>
      <c r="HE201" s="73"/>
      <c r="HF201" s="73"/>
      <c r="HG201" s="73"/>
      <c r="HH201" s="73"/>
      <c r="HI201" s="73"/>
      <c r="HJ201" s="73"/>
      <c r="HK201" s="73"/>
      <c r="HL201" s="73"/>
      <c r="HM201" s="73"/>
      <c r="HN201" s="73"/>
      <c r="HO201" s="73"/>
      <c r="HP201" s="73"/>
      <c r="HQ201" s="73"/>
      <c r="HR201" s="73"/>
      <c r="HS201" s="73"/>
      <c r="HT201" s="73"/>
      <c r="HU201" s="73"/>
      <c r="HV201" s="73"/>
      <c r="HW201" s="73"/>
      <c r="HX201" s="73"/>
      <c r="HY201" s="73"/>
      <c r="HZ201" s="73"/>
      <c r="IA201" s="73"/>
      <c r="IB201" s="73"/>
      <c r="IC201" s="73"/>
      <c r="ID201" s="73"/>
      <c r="IE201" s="73"/>
      <c r="IF201" s="73"/>
      <c r="IG201" s="73"/>
      <c r="IH201" s="73"/>
      <c r="II201" s="73"/>
      <c r="IJ201" s="73"/>
      <c r="IK201" s="73"/>
      <c r="IL201" s="73"/>
      <c r="IM201" s="73"/>
      <c r="IN201" s="73"/>
      <c r="IO201" s="73"/>
      <c r="IP201" s="73"/>
      <c r="IQ201" s="73"/>
      <c r="IR201" s="73"/>
      <c r="IS201" s="73"/>
      <c r="IT201" s="73"/>
      <c r="IU201" s="73"/>
      <c r="IV201" s="73"/>
      <c r="IW201" s="73"/>
      <c r="IX201" s="73"/>
      <c r="IY201" s="73"/>
      <c r="IZ201" s="73"/>
      <c r="JA201" s="73"/>
      <c r="JB201" s="73"/>
      <c r="JC201" s="73"/>
      <c r="JD201" s="73"/>
      <c r="JE201" s="73"/>
      <c r="JF201" s="73"/>
      <c r="JG201" s="73"/>
      <c r="JH201" s="73"/>
      <c r="JI201" s="73"/>
      <c r="JJ201" s="73"/>
      <c r="JK201" s="73"/>
      <c r="JL201" s="73"/>
      <c r="JM201" s="73"/>
      <c r="JN201" s="73"/>
      <c r="JO201" s="73"/>
      <c r="JP201" s="73"/>
      <c r="JQ201" s="73"/>
      <c r="JR201" s="73"/>
      <c r="JS201" s="73"/>
      <c r="JT201" s="73"/>
      <c r="JU201" s="73"/>
      <c r="JV201" s="73"/>
      <c r="JW201" s="73"/>
      <c r="JX201" s="73"/>
      <c r="JY201" s="73"/>
      <c r="JZ201" s="73"/>
      <c r="KA201" s="73"/>
      <c r="KB201" s="73"/>
      <c r="KC201" s="73"/>
      <c r="KD201" s="73"/>
      <c r="KE201" s="73"/>
      <c r="KF201" s="73"/>
      <c r="KG201" s="73"/>
      <c r="KH201" s="73"/>
      <c r="KI201" s="73"/>
      <c r="KJ201" s="73"/>
      <c r="KK201" s="73"/>
      <c r="KL201" s="73"/>
      <c r="KM201" s="73"/>
      <c r="KN201" s="73"/>
      <c r="KO201" s="73"/>
      <c r="KP201" s="73"/>
      <c r="KQ201" s="73"/>
      <c r="KR201" s="73"/>
      <c r="KS201" s="73"/>
      <c r="KT201" s="73"/>
      <c r="KU201" s="73"/>
      <c r="KV201" s="73"/>
      <c r="KW201" s="73"/>
      <c r="KX201" s="73"/>
      <c r="KY201" s="73"/>
      <c r="KZ201" s="73"/>
      <c r="LA201" s="73"/>
      <c r="LB201" s="73"/>
      <c r="LC201" s="73"/>
      <c r="LD201" s="73"/>
      <c r="LE201" s="73"/>
      <c r="LF201" s="73"/>
      <c r="LG201" s="73"/>
      <c r="LH201" s="73"/>
      <c r="LI201" s="73"/>
      <c r="LJ201" s="73"/>
      <c r="LK201" s="73"/>
      <c r="LL201" s="73"/>
      <c r="LM201" s="73"/>
      <c r="LN201" s="73"/>
      <c r="LO201" s="73"/>
      <c r="LP201" s="73"/>
      <c r="LQ201" s="73"/>
      <c r="LR201" s="73"/>
      <c r="LS201" s="73"/>
      <c r="LT201" s="73"/>
      <c r="LU201" s="73"/>
      <c r="LV201" s="73"/>
      <c r="LW201" s="73"/>
      <c r="LX201" s="73"/>
      <c r="LY201" s="73"/>
      <c r="LZ201" s="73"/>
      <c r="MA201" s="73"/>
      <c r="MB201" s="73"/>
      <c r="MC201" s="73"/>
      <c r="MD201" s="73"/>
      <c r="ME201" s="73"/>
      <c r="MF201" s="73"/>
      <c r="MG201" s="73"/>
      <c r="MH201" s="73"/>
      <c r="MI201" s="73"/>
      <c r="MJ201" s="73"/>
      <c r="MK201" s="73"/>
      <c r="ML201" s="73"/>
      <c r="MM201" s="73"/>
      <c r="MN201" s="73"/>
      <c r="MO201" s="73"/>
      <c r="MP201" s="73"/>
      <c r="MQ201" s="73"/>
      <c r="MR201" s="73"/>
      <c r="MS201" s="73"/>
      <c r="MT201" s="73"/>
      <c r="MU201" s="73"/>
      <c r="MV201" s="73"/>
      <c r="MW201" s="73"/>
      <c r="MX201" s="73"/>
      <c r="MY201" s="73"/>
      <c r="MZ201" s="73"/>
      <c r="NA201" s="73"/>
      <c r="NB201" s="73"/>
      <c r="NC201" s="73"/>
      <c r="ND201" s="73"/>
      <c r="NE201" s="73"/>
      <c r="NF201" s="73"/>
      <c r="NG201" s="73"/>
      <c r="NH201" s="73"/>
      <c r="NI201" s="73"/>
      <c r="NJ201" s="73"/>
      <c r="NK201" s="73"/>
      <c r="NL201" s="73"/>
      <c r="NM201" s="73"/>
      <c r="NN201" s="73"/>
      <c r="NO201" s="73"/>
      <c r="NP201" s="73"/>
      <c r="NQ201" s="73"/>
      <c r="NR201" s="73"/>
      <c r="NS201" s="73"/>
      <c r="NT201" s="73"/>
      <c r="NU201" s="73"/>
      <c r="NV201" s="73"/>
      <c r="NW201" s="73"/>
      <c r="NX201" s="73"/>
      <c r="NY201" s="73"/>
      <c r="NZ201" s="73"/>
      <c r="OA201" s="73"/>
      <c r="OB201" s="73"/>
      <c r="OC201" s="73"/>
      <c r="OD201" s="73"/>
      <c r="OE201" s="73"/>
      <c r="OF201" s="73"/>
      <c r="OG201" s="73"/>
      <c r="OH201" s="73"/>
      <c r="OI201" s="73"/>
      <c r="OJ201" s="73"/>
      <c r="OK201" s="73"/>
      <c r="OL201" s="73"/>
      <c r="OM201" s="73"/>
      <c r="ON201" s="73"/>
      <c r="OO201" s="73"/>
      <c r="OP201" s="73"/>
      <c r="OQ201" s="73"/>
      <c r="OR201" s="73"/>
      <c r="OS201" s="73"/>
      <c r="OT201" s="73"/>
      <c r="OU201" s="73"/>
      <c r="OV201" s="73"/>
      <c r="OW201" s="73"/>
      <c r="OX201" s="73"/>
      <c r="OY201" s="73"/>
      <c r="OZ201" s="73"/>
      <c r="PA201" s="73"/>
      <c r="PB201" s="73"/>
      <c r="PC201" s="73"/>
      <c r="PD201" s="73"/>
      <c r="PE201" s="73"/>
      <c r="PF201" s="73"/>
      <c r="PG201" s="73"/>
      <c r="PH201" s="73"/>
      <c r="PI201" s="73"/>
      <c r="PJ201" s="73"/>
      <c r="PK201" s="73"/>
      <c r="PL201" s="73"/>
      <c r="PM201" s="73"/>
      <c r="PN201" s="73"/>
      <c r="PO201" s="73"/>
      <c r="PP201" s="73"/>
      <c r="PQ201" s="73"/>
      <c r="PR201" s="73"/>
      <c r="PS201" s="73"/>
      <c r="PT201" s="73"/>
      <c r="PU201" s="73"/>
      <c r="PV201" s="73"/>
      <c r="PW201" s="73"/>
      <c r="PX201" s="73"/>
      <c r="PY201" s="73"/>
      <c r="PZ201" s="73"/>
      <c r="QA201" s="73"/>
      <c r="QB201" s="73"/>
      <c r="QC201" s="73"/>
      <c r="QD201" s="73"/>
      <c r="QE201" s="73"/>
      <c r="QF201" s="73"/>
      <c r="QG201" s="73"/>
      <c r="QH201" s="73"/>
      <c r="QI201" s="73"/>
      <c r="QJ201" s="73"/>
      <c r="QK201" s="73"/>
      <c r="QL201" s="73"/>
      <c r="QM201" s="73"/>
      <c r="QN201" s="73"/>
      <c r="QO201" s="73"/>
      <c r="QP201" s="73"/>
      <c r="QQ201" s="73"/>
      <c r="QR201" s="73"/>
      <c r="QS201" s="73"/>
      <c r="QT201" s="73"/>
      <c r="QU201" s="73"/>
      <c r="QV201" s="73"/>
      <c r="QW201" s="73"/>
      <c r="QX201" s="73"/>
      <c r="QY201" s="73"/>
      <c r="QZ201" s="73"/>
      <c r="RA201" s="73"/>
      <c r="RB201" s="73"/>
      <c r="RC201" s="73"/>
      <c r="RD201" s="73"/>
      <c r="RE201" s="73"/>
      <c r="RF201" s="73"/>
      <c r="RG201" s="73"/>
      <c r="RH201" s="73"/>
      <c r="RI201" s="73"/>
      <c r="RJ201" s="73"/>
      <c r="RK201" s="73"/>
      <c r="RL201" s="73"/>
      <c r="RM201" s="73"/>
      <c r="RN201" s="73"/>
      <c r="RO201" s="73"/>
      <c r="RP201" s="73"/>
      <c r="RQ201" s="73"/>
      <c r="RR201" s="73"/>
      <c r="RS201" s="73"/>
      <c r="RT201" s="73"/>
      <c r="RU201" s="73"/>
      <c r="RV201" s="73"/>
      <c r="RW201" s="73"/>
      <c r="RX201" s="73"/>
      <c r="RY201" s="73"/>
      <c r="RZ201" s="73"/>
      <c r="SA201" s="73"/>
      <c r="SB201" s="73"/>
      <c r="SC201" s="73"/>
      <c r="SD201" s="73"/>
      <c r="SE201" s="73"/>
      <c r="SF201" s="73"/>
      <c r="SG201" s="73"/>
      <c r="SH201" s="73"/>
      <c r="SI201" s="73"/>
      <c r="SJ201" s="73"/>
      <c r="SK201" s="73"/>
      <c r="SL201" s="73"/>
      <c r="SM201" s="73"/>
      <c r="SN201" s="73"/>
      <c r="SO201" s="73"/>
      <c r="SP201" s="73"/>
      <c r="SQ201" s="73"/>
      <c r="SR201" s="73"/>
      <c r="SS201" s="73"/>
      <c r="ST201" s="73"/>
      <c r="SU201" s="73"/>
      <c r="SV201" s="73"/>
      <c r="SW201" s="73"/>
      <c r="SX201" s="73"/>
      <c r="SY201" s="73"/>
    </row>
    <row r="202" spans="1:519">
      <c r="A202" s="71" t="s">
        <v>286</v>
      </c>
      <c r="B202" s="72">
        <f t="shared" si="180"/>
        <v>0</v>
      </c>
      <c r="C202" s="72">
        <f t="shared" si="181"/>
        <v>0</v>
      </c>
      <c r="D202" s="72">
        <f t="shared" si="182"/>
        <v>0</v>
      </c>
      <c r="E202" s="72">
        <f t="shared" si="183"/>
        <v>0</v>
      </c>
      <c r="F202" s="72">
        <f t="shared" si="184"/>
        <v>0</v>
      </c>
      <c r="G202" s="72">
        <f t="shared" si="185"/>
        <v>0</v>
      </c>
      <c r="H202" s="72">
        <f t="shared" si="186"/>
        <v>0</v>
      </c>
      <c r="I202" s="72">
        <f t="shared" si="187"/>
        <v>0</v>
      </c>
      <c r="J202" s="72">
        <f t="shared" si="188"/>
        <v>0</v>
      </c>
      <c r="K202" s="72">
        <f t="shared" si="189"/>
        <v>0</v>
      </c>
      <c r="L202" s="72">
        <f t="shared" si="190"/>
        <v>0</v>
      </c>
      <c r="M202" s="72">
        <f t="shared" si="191"/>
        <v>0</v>
      </c>
      <c r="N202" s="72">
        <f t="shared" si="192"/>
        <v>0</v>
      </c>
      <c r="O202" s="72">
        <f t="shared" si="193"/>
        <v>0</v>
      </c>
      <c r="P202" s="72">
        <f t="shared" si="194"/>
        <v>0</v>
      </c>
      <c r="Q202" s="72">
        <f t="shared" si="195"/>
        <v>0</v>
      </c>
      <c r="R202" s="72">
        <f t="shared" si="196"/>
        <v>0</v>
      </c>
      <c r="S202" s="72">
        <f t="shared" si="197"/>
        <v>0</v>
      </c>
      <c r="T202" s="72">
        <f t="shared" si="198"/>
        <v>0</v>
      </c>
      <c r="U202" s="72">
        <f t="shared" si="199"/>
        <v>0</v>
      </c>
      <c r="V202" s="72">
        <f t="shared" si="200"/>
        <v>0</v>
      </c>
      <c r="W202" s="72">
        <f t="shared" si="201"/>
        <v>0</v>
      </c>
      <c r="X202" s="72">
        <f t="shared" si="202"/>
        <v>0</v>
      </c>
      <c r="Y202" s="72">
        <f t="shared" si="203"/>
        <v>0</v>
      </c>
      <c r="Z202" s="72">
        <f t="shared" si="204"/>
        <v>0</v>
      </c>
      <c r="AA202" s="72">
        <f t="shared" si="205"/>
        <v>0</v>
      </c>
      <c r="AB202" s="72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3"/>
      <c r="DY202" s="73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73"/>
      <c r="ES202" s="73"/>
      <c r="ET202" s="73"/>
      <c r="EU202" s="73"/>
      <c r="EV202" s="73"/>
      <c r="EW202" s="73"/>
      <c r="EX202" s="73"/>
      <c r="EY202" s="73"/>
      <c r="EZ202" s="73"/>
      <c r="FA202" s="73"/>
      <c r="FB202" s="73"/>
      <c r="FC202" s="73"/>
      <c r="FD202" s="73"/>
      <c r="FE202" s="73"/>
      <c r="FF202" s="73"/>
      <c r="FG202" s="73"/>
      <c r="FH202" s="73"/>
      <c r="FI202" s="73"/>
      <c r="FJ202" s="73"/>
      <c r="FK202" s="73"/>
      <c r="FL202" s="73"/>
      <c r="FM202" s="73"/>
      <c r="FN202" s="73"/>
      <c r="FO202" s="73"/>
      <c r="FP202" s="73"/>
      <c r="FQ202" s="73"/>
      <c r="FR202" s="73"/>
      <c r="FS202" s="73"/>
      <c r="FT202" s="73"/>
      <c r="FU202" s="73"/>
      <c r="FV202" s="73"/>
      <c r="FW202" s="73"/>
      <c r="FX202" s="73"/>
      <c r="FY202" s="73"/>
      <c r="FZ202" s="73"/>
      <c r="GA202" s="73"/>
      <c r="GB202" s="73"/>
      <c r="GC202" s="73"/>
      <c r="GD202" s="73"/>
      <c r="GE202" s="73"/>
      <c r="GF202" s="73"/>
      <c r="GG202" s="73"/>
      <c r="GH202" s="73"/>
      <c r="GI202" s="73"/>
      <c r="GJ202" s="73"/>
      <c r="GK202" s="73"/>
      <c r="GL202" s="73"/>
      <c r="GM202" s="73"/>
      <c r="GN202" s="73"/>
      <c r="GO202" s="73"/>
      <c r="GP202" s="73"/>
      <c r="GQ202" s="73"/>
      <c r="GR202" s="73"/>
      <c r="GS202" s="73"/>
      <c r="GT202" s="73"/>
      <c r="GU202" s="73"/>
      <c r="GV202" s="73"/>
      <c r="GW202" s="73"/>
      <c r="GX202" s="73"/>
      <c r="GY202" s="73"/>
      <c r="GZ202" s="73"/>
      <c r="HA202" s="73"/>
      <c r="HB202" s="73"/>
      <c r="HC202" s="73"/>
      <c r="HD202" s="73"/>
      <c r="HE202" s="73"/>
      <c r="HF202" s="73"/>
      <c r="HG202" s="73"/>
      <c r="HH202" s="73"/>
      <c r="HI202" s="73"/>
      <c r="HJ202" s="73"/>
      <c r="HK202" s="73"/>
      <c r="HL202" s="73"/>
      <c r="HM202" s="73"/>
      <c r="HN202" s="73"/>
      <c r="HO202" s="73"/>
      <c r="HP202" s="73"/>
      <c r="HQ202" s="73"/>
      <c r="HR202" s="73"/>
      <c r="HS202" s="73"/>
      <c r="HT202" s="73"/>
      <c r="HU202" s="73"/>
      <c r="HV202" s="73"/>
      <c r="HW202" s="73"/>
      <c r="HX202" s="73"/>
      <c r="HY202" s="73"/>
      <c r="HZ202" s="73"/>
      <c r="IA202" s="73"/>
      <c r="IB202" s="73"/>
      <c r="IC202" s="73"/>
      <c r="ID202" s="73"/>
      <c r="IE202" s="73"/>
      <c r="IF202" s="73"/>
      <c r="IG202" s="73"/>
      <c r="IH202" s="73"/>
      <c r="II202" s="73"/>
      <c r="IJ202" s="73"/>
      <c r="IK202" s="73"/>
      <c r="IL202" s="73"/>
      <c r="IM202" s="73"/>
      <c r="IN202" s="73"/>
      <c r="IO202" s="73"/>
      <c r="IP202" s="73"/>
      <c r="IQ202" s="73"/>
      <c r="IR202" s="73"/>
      <c r="IS202" s="73"/>
      <c r="IT202" s="73"/>
      <c r="IU202" s="73"/>
      <c r="IV202" s="73"/>
      <c r="IW202" s="73"/>
      <c r="IX202" s="73"/>
      <c r="IY202" s="73"/>
      <c r="IZ202" s="73"/>
      <c r="JA202" s="73"/>
      <c r="JB202" s="73"/>
      <c r="JC202" s="73"/>
      <c r="JD202" s="73"/>
      <c r="JE202" s="73"/>
      <c r="JF202" s="73"/>
      <c r="JG202" s="73"/>
      <c r="JH202" s="73"/>
      <c r="JI202" s="73"/>
      <c r="JJ202" s="73"/>
      <c r="JK202" s="73"/>
      <c r="JL202" s="73"/>
      <c r="JM202" s="73"/>
      <c r="JN202" s="73"/>
      <c r="JO202" s="73"/>
      <c r="JP202" s="73"/>
      <c r="JQ202" s="73"/>
      <c r="JR202" s="73"/>
      <c r="JS202" s="73"/>
      <c r="JT202" s="73"/>
      <c r="JU202" s="73"/>
      <c r="JV202" s="73"/>
      <c r="JW202" s="73"/>
      <c r="JX202" s="73"/>
      <c r="JY202" s="73"/>
      <c r="JZ202" s="73"/>
      <c r="KA202" s="73"/>
      <c r="KB202" s="73"/>
      <c r="KC202" s="73"/>
      <c r="KD202" s="73"/>
      <c r="KE202" s="73"/>
      <c r="KF202" s="73"/>
      <c r="KG202" s="73"/>
      <c r="KH202" s="73"/>
      <c r="KI202" s="73"/>
      <c r="KJ202" s="73"/>
      <c r="KK202" s="73"/>
      <c r="KL202" s="73"/>
      <c r="KM202" s="73"/>
      <c r="KN202" s="73"/>
      <c r="KO202" s="73"/>
      <c r="KP202" s="73"/>
      <c r="KQ202" s="73"/>
      <c r="KR202" s="73"/>
      <c r="KS202" s="73"/>
      <c r="KT202" s="73"/>
      <c r="KU202" s="73"/>
      <c r="KV202" s="73"/>
      <c r="KW202" s="73"/>
      <c r="KX202" s="73"/>
      <c r="KY202" s="73"/>
      <c r="KZ202" s="73"/>
      <c r="LA202" s="73"/>
      <c r="LB202" s="73"/>
      <c r="LC202" s="73"/>
      <c r="LD202" s="73"/>
      <c r="LE202" s="73"/>
      <c r="LF202" s="73"/>
      <c r="LG202" s="73"/>
      <c r="LH202" s="73"/>
      <c r="LI202" s="73"/>
      <c r="LJ202" s="73"/>
      <c r="LK202" s="73"/>
      <c r="LL202" s="73"/>
      <c r="LM202" s="73"/>
      <c r="LN202" s="73"/>
      <c r="LO202" s="73"/>
      <c r="LP202" s="73"/>
      <c r="LQ202" s="73"/>
      <c r="LR202" s="73"/>
      <c r="LS202" s="73"/>
      <c r="LT202" s="73"/>
      <c r="LU202" s="73"/>
      <c r="LV202" s="73"/>
      <c r="LW202" s="73"/>
      <c r="LX202" s="73"/>
      <c r="LY202" s="73"/>
      <c r="LZ202" s="73"/>
      <c r="MA202" s="73"/>
      <c r="MB202" s="73"/>
      <c r="MC202" s="73"/>
      <c r="MD202" s="73"/>
      <c r="ME202" s="73"/>
      <c r="MF202" s="73"/>
      <c r="MG202" s="73"/>
      <c r="MH202" s="73"/>
      <c r="MI202" s="73"/>
      <c r="MJ202" s="73"/>
      <c r="MK202" s="73"/>
      <c r="ML202" s="73"/>
      <c r="MM202" s="73"/>
      <c r="MN202" s="73"/>
      <c r="MO202" s="73"/>
      <c r="MP202" s="73"/>
      <c r="MQ202" s="73"/>
      <c r="MR202" s="73"/>
      <c r="MS202" s="73"/>
      <c r="MT202" s="73"/>
      <c r="MU202" s="73"/>
      <c r="MV202" s="73"/>
      <c r="MW202" s="73"/>
      <c r="MX202" s="73"/>
      <c r="MY202" s="73"/>
      <c r="MZ202" s="73"/>
      <c r="NA202" s="73"/>
      <c r="NB202" s="73"/>
      <c r="NC202" s="73"/>
      <c r="ND202" s="73"/>
      <c r="NE202" s="73"/>
      <c r="NF202" s="73"/>
      <c r="NG202" s="73"/>
      <c r="NH202" s="73"/>
      <c r="NI202" s="73"/>
      <c r="NJ202" s="73"/>
      <c r="NK202" s="73"/>
      <c r="NL202" s="73"/>
      <c r="NM202" s="73"/>
      <c r="NN202" s="73"/>
      <c r="NO202" s="73"/>
      <c r="NP202" s="73"/>
      <c r="NQ202" s="73"/>
      <c r="NR202" s="73"/>
      <c r="NS202" s="73"/>
      <c r="NT202" s="73"/>
      <c r="NU202" s="73"/>
      <c r="NV202" s="73"/>
      <c r="NW202" s="73"/>
      <c r="NX202" s="73"/>
      <c r="NY202" s="73"/>
      <c r="NZ202" s="73"/>
      <c r="OA202" s="73"/>
      <c r="OB202" s="73"/>
      <c r="OC202" s="73"/>
      <c r="OD202" s="73"/>
      <c r="OE202" s="73"/>
      <c r="OF202" s="73"/>
      <c r="OG202" s="73"/>
      <c r="OH202" s="73"/>
      <c r="OI202" s="73"/>
      <c r="OJ202" s="73"/>
      <c r="OK202" s="73"/>
      <c r="OL202" s="73"/>
      <c r="OM202" s="73"/>
      <c r="ON202" s="73"/>
      <c r="OO202" s="73"/>
      <c r="OP202" s="73"/>
      <c r="OQ202" s="73"/>
      <c r="OR202" s="73"/>
      <c r="OS202" s="73"/>
      <c r="OT202" s="73"/>
      <c r="OU202" s="73"/>
      <c r="OV202" s="73"/>
      <c r="OW202" s="73"/>
      <c r="OX202" s="73"/>
      <c r="OY202" s="73"/>
      <c r="OZ202" s="73"/>
      <c r="PA202" s="73"/>
      <c r="PB202" s="73"/>
      <c r="PC202" s="73"/>
      <c r="PD202" s="73"/>
      <c r="PE202" s="73"/>
      <c r="PF202" s="73"/>
      <c r="PG202" s="73"/>
      <c r="PH202" s="73"/>
      <c r="PI202" s="73"/>
      <c r="PJ202" s="73"/>
      <c r="PK202" s="73"/>
      <c r="PL202" s="73"/>
      <c r="PM202" s="73"/>
      <c r="PN202" s="73"/>
      <c r="PO202" s="73"/>
      <c r="PP202" s="73"/>
      <c r="PQ202" s="73"/>
      <c r="PR202" s="73"/>
      <c r="PS202" s="73"/>
      <c r="PT202" s="73"/>
      <c r="PU202" s="73"/>
      <c r="PV202" s="73"/>
      <c r="PW202" s="73"/>
      <c r="PX202" s="73"/>
      <c r="PY202" s="73"/>
      <c r="PZ202" s="73"/>
      <c r="QA202" s="73"/>
      <c r="QB202" s="73"/>
      <c r="QC202" s="73"/>
      <c r="QD202" s="73"/>
      <c r="QE202" s="73"/>
      <c r="QF202" s="73"/>
      <c r="QG202" s="73"/>
      <c r="QH202" s="73"/>
      <c r="QI202" s="73"/>
      <c r="QJ202" s="73"/>
      <c r="QK202" s="73"/>
      <c r="QL202" s="73"/>
      <c r="QM202" s="73"/>
      <c r="QN202" s="73"/>
      <c r="QO202" s="73"/>
      <c r="QP202" s="73"/>
      <c r="QQ202" s="73"/>
      <c r="QR202" s="73"/>
      <c r="QS202" s="73"/>
      <c r="QT202" s="73"/>
      <c r="QU202" s="73"/>
      <c r="QV202" s="73"/>
      <c r="QW202" s="73"/>
      <c r="QX202" s="73"/>
      <c r="QY202" s="73"/>
      <c r="QZ202" s="73"/>
      <c r="RA202" s="73"/>
      <c r="RB202" s="73"/>
      <c r="RC202" s="73"/>
      <c r="RD202" s="73"/>
      <c r="RE202" s="73"/>
      <c r="RF202" s="73"/>
      <c r="RG202" s="73"/>
      <c r="RH202" s="73"/>
      <c r="RI202" s="73"/>
      <c r="RJ202" s="73"/>
      <c r="RK202" s="73"/>
      <c r="RL202" s="73"/>
      <c r="RM202" s="73"/>
      <c r="RN202" s="73"/>
      <c r="RO202" s="73"/>
      <c r="RP202" s="73"/>
      <c r="RQ202" s="73"/>
      <c r="RR202" s="73"/>
      <c r="RS202" s="73"/>
      <c r="RT202" s="73"/>
      <c r="RU202" s="73"/>
      <c r="RV202" s="73"/>
      <c r="RW202" s="73"/>
      <c r="RX202" s="73"/>
      <c r="RY202" s="73"/>
      <c r="RZ202" s="73"/>
      <c r="SA202" s="73"/>
      <c r="SB202" s="73"/>
      <c r="SC202" s="73"/>
      <c r="SD202" s="73"/>
      <c r="SE202" s="73"/>
      <c r="SF202" s="73"/>
      <c r="SG202" s="73"/>
      <c r="SH202" s="73"/>
      <c r="SI202" s="73"/>
      <c r="SJ202" s="73"/>
      <c r="SK202" s="73"/>
      <c r="SL202" s="73"/>
      <c r="SM202" s="73"/>
      <c r="SN202" s="73"/>
      <c r="SO202" s="73"/>
      <c r="SP202" s="73"/>
      <c r="SQ202" s="73"/>
      <c r="SR202" s="73"/>
      <c r="SS202" s="73"/>
      <c r="ST202" s="73"/>
      <c r="SU202" s="73"/>
      <c r="SV202" s="73"/>
      <c r="SW202" s="73"/>
      <c r="SX202" s="73"/>
      <c r="SY202" s="73"/>
    </row>
    <row r="203" spans="1:519">
      <c r="A203" s="71" t="s">
        <v>287</v>
      </c>
      <c r="B203" s="72">
        <f t="shared" si="180"/>
        <v>0</v>
      </c>
      <c r="C203" s="72">
        <f t="shared" si="181"/>
        <v>0</v>
      </c>
      <c r="D203" s="72">
        <f t="shared" si="182"/>
        <v>0</v>
      </c>
      <c r="E203" s="72">
        <f t="shared" si="183"/>
        <v>0</v>
      </c>
      <c r="F203" s="72">
        <f t="shared" si="184"/>
        <v>0</v>
      </c>
      <c r="G203" s="72">
        <f t="shared" si="185"/>
        <v>0</v>
      </c>
      <c r="H203" s="72">
        <f t="shared" si="186"/>
        <v>0</v>
      </c>
      <c r="I203" s="72">
        <f t="shared" si="187"/>
        <v>0</v>
      </c>
      <c r="J203" s="72">
        <f t="shared" si="188"/>
        <v>0</v>
      </c>
      <c r="K203" s="72">
        <f t="shared" si="189"/>
        <v>0</v>
      </c>
      <c r="L203" s="72">
        <f t="shared" si="190"/>
        <v>0</v>
      </c>
      <c r="M203" s="72">
        <f t="shared" si="191"/>
        <v>0</v>
      </c>
      <c r="N203" s="72">
        <f t="shared" si="192"/>
        <v>0</v>
      </c>
      <c r="O203" s="72">
        <f t="shared" si="193"/>
        <v>0</v>
      </c>
      <c r="P203" s="72">
        <f t="shared" si="194"/>
        <v>0</v>
      </c>
      <c r="Q203" s="72">
        <f t="shared" si="195"/>
        <v>0</v>
      </c>
      <c r="R203" s="72">
        <f t="shared" si="196"/>
        <v>0</v>
      </c>
      <c r="S203" s="72">
        <f t="shared" si="197"/>
        <v>0</v>
      </c>
      <c r="T203" s="72">
        <f t="shared" si="198"/>
        <v>0</v>
      </c>
      <c r="U203" s="72">
        <f t="shared" si="199"/>
        <v>0</v>
      </c>
      <c r="V203" s="72">
        <f t="shared" si="200"/>
        <v>0</v>
      </c>
      <c r="W203" s="72">
        <f t="shared" si="201"/>
        <v>0</v>
      </c>
      <c r="X203" s="72">
        <f t="shared" si="202"/>
        <v>0</v>
      </c>
      <c r="Y203" s="72">
        <f t="shared" si="203"/>
        <v>0</v>
      </c>
      <c r="Z203" s="72">
        <f t="shared" si="204"/>
        <v>0</v>
      </c>
      <c r="AA203" s="72">
        <f t="shared" si="205"/>
        <v>0</v>
      </c>
      <c r="AB203" s="72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3"/>
      <c r="DY203" s="73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73"/>
      <c r="ES203" s="73"/>
      <c r="ET203" s="73"/>
      <c r="EU203" s="73"/>
      <c r="EV203" s="73"/>
      <c r="EW203" s="73"/>
      <c r="EX203" s="73"/>
      <c r="EY203" s="73"/>
      <c r="EZ203" s="73"/>
      <c r="FA203" s="73"/>
      <c r="FB203" s="73"/>
      <c r="FC203" s="73"/>
      <c r="FD203" s="73"/>
      <c r="FE203" s="73"/>
      <c r="FF203" s="73"/>
      <c r="FG203" s="73"/>
      <c r="FH203" s="73"/>
      <c r="FI203" s="73"/>
      <c r="FJ203" s="73"/>
      <c r="FK203" s="73"/>
      <c r="FL203" s="73"/>
      <c r="FM203" s="73"/>
      <c r="FN203" s="73"/>
      <c r="FO203" s="73"/>
      <c r="FP203" s="73"/>
      <c r="FQ203" s="73"/>
      <c r="FR203" s="73"/>
      <c r="FS203" s="73"/>
      <c r="FT203" s="73"/>
      <c r="FU203" s="73"/>
      <c r="FV203" s="73"/>
      <c r="FW203" s="73"/>
      <c r="FX203" s="73"/>
      <c r="FY203" s="73"/>
      <c r="FZ203" s="73"/>
      <c r="GA203" s="73"/>
      <c r="GB203" s="73"/>
      <c r="GC203" s="73"/>
      <c r="GD203" s="73"/>
      <c r="GE203" s="73"/>
      <c r="GF203" s="73"/>
      <c r="GG203" s="73"/>
      <c r="GH203" s="73"/>
      <c r="GI203" s="73"/>
      <c r="GJ203" s="73"/>
      <c r="GK203" s="73"/>
      <c r="GL203" s="73"/>
      <c r="GM203" s="73"/>
      <c r="GN203" s="73"/>
      <c r="GO203" s="73"/>
      <c r="GP203" s="73"/>
      <c r="GQ203" s="73"/>
      <c r="GR203" s="73"/>
      <c r="GS203" s="73"/>
      <c r="GT203" s="73"/>
      <c r="GU203" s="73"/>
      <c r="GV203" s="73"/>
      <c r="GW203" s="73"/>
      <c r="GX203" s="73"/>
      <c r="GY203" s="73"/>
      <c r="GZ203" s="73"/>
      <c r="HA203" s="73"/>
      <c r="HB203" s="73"/>
      <c r="HC203" s="73"/>
      <c r="HD203" s="73"/>
      <c r="HE203" s="73"/>
      <c r="HF203" s="73"/>
      <c r="HG203" s="73"/>
      <c r="HH203" s="73"/>
      <c r="HI203" s="73"/>
      <c r="HJ203" s="73"/>
      <c r="HK203" s="73"/>
      <c r="HL203" s="73"/>
      <c r="HM203" s="73"/>
      <c r="HN203" s="73"/>
      <c r="HO203" s="73"/>
      <c r="HP203" s="73"/>
      <c r="HQ203" s="73"/>
      <c r="HR203" s="73"/>
      <c r="HS203" s="73"/>
      <c r="HT203" s="73"/>
      <c r="HU203" s="73"/>
      <c r="HV203" s="73"/>
      <c r="HW203" s="73"/>
      <c r="HX203" s="73"/>
      <c r="HY203" s="73"/>
      <c r="HZ203" s="73"/>
      <c r="IA203" s="73"/>
      <c r="IB203" s="73"/>
      <c r="IC203" s="73"/>
      <c r="ID203" s="73"/>
      <c r="IE203" s="73"/>
      <c r="IF203" s="73"/>
      <c r="IG203" s="73"/>
      <c r="IH203" s="73"/>
      <c r="II203" s="73"/>
      <c r="IJ203" s="73"/>
      <c r="IK203" s="73"/>
      <c r="IL203" s="73"/>
      <c r="IM203" s="73"/>
      <c r="IN203" s="73"/>
      <c r="IO203" s="73"/>
      <c r="IP203" s="73"/>
      <c r="IQ203" s="73"/>
      <c r="IR203" s="73"/>
      <c r="IS203" s="73"/>
      <c r="IT203" s="73"/>
      <c r="IU203" s="73"/>
      <c r="IV203" s="73"/>
      <c r="IW203" s="73"/>
      <c r="IX203" s="73"/>
      <c r="IY203" s="73"/>
      <c r="IZ203" s="73"/>
      <c r="JA203" s="73"/>
      <c r="JB203" s="73"/>
      <c r="JC203" s="73"/>
      <c r="JD203" s="73"/>
      <c r="JE203" s="73"/>
      <c r="JF203" s="73"/>
      <c r="JG203" s="73"/>
      <c r="JH203" s="73"/>
      <c r="JI203" s="73"/>
      <c r="JJ203" s="73"/>
      <c r="JK203" s="73"/>
      <c r="JL203" s="73"/>
      <c r="JM203" s="73"/>
      <c r="JN203" s="73"/>
      <c r="JO203" s="73"/>
      <c r="JP203" s="73"/>
      <c r="JQ203" s="73"/>
      <c r="JR203" s="73"/>
      <c r="JS203" s="73"/>
      <c r="JT203" s="73"/>
      <c r="JU203" s="73"/>
      <c r="JV203" s="73"/>
      <c r="JW203" s="73"/>
      <c r="JX203" s="73"/>
      <c r="JY203" s="73"/>
      <c r="JZ203" s="73"/>
      <c r="KA203" s="73"/>
      <c r="KB203" s="73"/>
      <c r="KC203" s="73"/>
      <c r="KD203" s="73"/>
      <c r="KE203" s="73"/>
      <c r="KF203" s="73"/>
      <c r="KG203" s="73"/>
      <c r="KH203" s="73"/>
      <c r="KI203" s="73"/>
      <c r="KJ203" s="73"/>
      <c r="KK203" s="73"/>
      <c r="KL203" s="73"/>
      <c r="KM203" s="73"/>
      <c r="KN203" s="73"/>
      <c r="KO203" s="73"/>
      <c r="KP203" s="73"/>
      <c r="KQ203" s="73"/>
      <c r="KR203" s="73"/>
      <c r="KS203" s="73"/>
      <c r="KT203" s="73"/>
      <c r="KU203" s="73"/>
      <c r="KV203" s="73"/>
      <c r="KW203" s="73"/>
      <c r="KX203" s="73"/>
      <c r="KY203" s="73"/>
      <c r="KZ203" s="73"/>
      <c r="LA203" s="73"/>
      <c r="LB203" s="73"/>
      <c r="LC203" s="73"/>
      <c r="LD203" s="73"/>
      <c r="LE203" s="73"/>
      <c r="LF203" s="73"/>
      <c r="LG203" s="73"/>
      <c r="LH203" s="73"/>
      <c r="LI203" s="73"/>
      <c r="LJ203" s="73"/>
      <c r="LK203" s="73"/>
      <c r="LL203" s="73"/>
      <c r="LM203" s="73"/>
      <c r="LN203" s="73"/>
      <c r="LO203" s="73"/>
      <c r="LP203" s="73"/>
      <c r="LQ203" s="73"/>
      <c r="LR203" s="73"/>
      <c r="LS203" s="73"/>
      <c r="LT203" s="73"/>
      <c r="LU203" s="73"/>
      <c r="LV203" s="73"/>
      <c r="LW203" s="73"/>
      <c r="LX203" s="73"/>
      <c r="LY203" s="73"/>
      <c r="LZ203" s="73"/>
      <c r="MA203" s="73"/>
      <c r="MB203" s="73"/>
      <c r="MC203" s="73"/>
      <c r="MD203" s="73"/>
      <c r="ME203" s="73"/>
      <c r="MF203" s="73"/>
      <c r="MG203" s="73"/>
      <c r="MH203" s="73"/>
      <c r="MI203" s="73"/>
      <c r="MJ203" s="73"/>
      <c r="MK203" s="73"/>
      <c r="ML203" s="73"/>
      <c r="MM203" s="73"/>
      <c r="MN203" s="73"/>
      <c r="MO203" s="73"/>
      <c r="MP203" s="73"/>
      <c r="MQ203" s="73"/>
      <c r="MR203" s="73"/>
      <c r="MS203" s="73"/>
      <c r="MT203" s="73"/>
      <c r="MU203" s="73"/>
      <c r="MV203" s="73"/>
      <c r="MW203" s="73"/>
      <c r="MX203" s="73"/>
      <c r="MY203" s="73"/>
      <c r="MZ203" s="73"/>
      <c r="NA203" s="73"/>
      <c r="NB203" s="73"/>
      <c r="NC203" s="73"/>
      <c r="ND203" s="73"/>
      <c r="NE203" s="73"/>
      <c r="NF203" s="73"/>
      <c r="NG203" s="73"/>
      <c r="NH203" s="73"/>
      <c r="NI203" s="73"/>
      <c r="NJ203" s="73"/>
      <c r="NK203" s="73"/>
      <c r="NL203" s="73"/>
      <c r="NM203" s="73"/>
      <c r="NN203" s="73"/>
      <c r="NO203" s="73"/>
      <c r="NP203" s="73"/>
      <c r="NQ203" s="73"/>
      <c r="NR203" s="73"/>
      <c r="NS203" s="73"/>
      <c r="NT203" s="73"/>
      <c r="NU203" s="73"/>
      <c r="NV203" s="73"/>
      <c r="NW203" s="73"/>
      <c r="NX203" s="73"/>
      <c r="NY203" s="73"/>
      <c r="NZ203" s="73"/>
      <c r="OA203" s="73"/>
      <c r="OB203" s="73"/>
      <c r="OC203" s="73"/>
      <c r="OD203" s="73"/>
      <c r="OE203" s="73"/>
      <c r="OF203" s="73"/>
      <c r="OG203" s="73"/>
      <c r="OH203" s="73"/>
      <c r="OI203" s="73"/>
      <c r="OJ203" s="73"/>
      <c r="OK203" s="73"/>
      <c r="OL203" s="73"/>
      <c r="OM203" s="73"/>
      <c r="ON203" s="73"/>
      <c r="OO203" s="73"/>
      <c r="OP203" s="73"/>
      <c r="OQ203" s="73"/>
      <c r="OR203" s="73"/>
      <c r="OS203" s="73"/>
      <c r="OT203" s="73"/>
      <c r="OU203" s="73"/>
      <c r="OV203" s="73"/>
      <c r="OW203" s="73"/>
      <c r="OX203" s="73"/>
      <c r="OY203" s="73"/>
      <c r="OZ203" s="73"/>
      <c r="PA203" s="73"/>
      <c r="PB203" s="73"/>
      <c r="PC203" s="73"/>
      <c r="PD203" s="73"/>
      <c r="PE203" s="73"/>
      <c r="PF203" s="73"/>
      <c r="PG203" s="73"/>
      <c r="PH203" s="73"/>
      <c r="PI203" s="73"/>
      <c r="PJ203" s="73"/>
      <c r="PK203" s="73"/>
      <c r="PL203" s="73"/>
      <c r="PM203" s="73"/>
      <c r="PN203" s="73"/>
      <c r="PO203" s="73"/>
      <c r="PP203" s="73"/>
      <c r="PQ203" s="73"/>
      <c r="PR203" s="73"/>
      <c r="PS203" s="73"/>
      <c r="PT203" s="73"/>
      <c r="PU203" s="73"/>
      <c r="PV203" s="73"/>
      <c r="PW203" s="73"/>
      <c r="PX203" s="73"/>
      <c r="PY203" s="73"/>
      <c r="PZ203" s="73"/>
      <c r="QA203" s="73"/>
      <c r="QB203" s="73"/>
      <c r="QC203" s="73"/>
      <c r="QD203" s="73"/>
      <c r="QE203" s="73"/>
      <c r="QF203" s="73"/>
      <c r="QG203" s="73"/>
      <c r="QH203" s="73"/>
      <c r="QI203" s="73"/>
      <c r="QJ203" s="73"/>
      <c r="QK203" s="73"/>
      <c r="QL203" s="73"/>
      <c r="QM203" s="73"/>
      <c r="QN203" s="73"/>
      <c r="QO203" s="73"/>
      <c r="QP203" s="73"/>
      <c r="QQ203" s="73"/>
      <c r="QR203" s="73"/>
      <c r="QS203" s="73"/>
      <c r="QT203" s="73"/>
      <c r="QU203" s="73"/>
      <c r="QV203" s="73"/>
      <c r="QW203" s="73"/>
      <c r="QX203" s="73"/>
      <c r="QY203" s="73"/>
      <c r="QZ203" s="73"/>
      <c r="RA203" s="73"/>
      <c r="RB203" s="73"/>
      <c r="RC203" s="73"/>
      <c r="RD203" s="73"/>
      <c r="RE203" s="73"/>
      <c r="RF203" s="73"/>
      <c r="RG203" s="73"/>
      <c r="RH203" s="73"/>
      <c r="RI203" s="73"/>
      <c r="RJ203" s="73"/>
      <c r="RK203" s="73"/>
      <c r="RL203" s="73"/>
      <c r="RM203" s="73"/>
      <c r="RN203" s="73"/>
      <c r="RO203" s="73"/>
      <c r="RP203" s="73"/>
      <c r="RQ203" s="73"/>
      <c r="RR203" s="73"/>
      <c r="RS203" s="73"/>
      <c r="RT203" s="73"/>
      <c r="RU203" s="73"/>
      <c r="RV203" s="73"/>
      <c r="RW203" s="73"/>
      <c r="RX203" s="73"/>
      <c r="RY203" s="73"/>
      <c r="RZ203" s="73"/>
      <c r="SA203" s="73"/>
      <c r="SB203" s="73"/>
      <c r="SC203" s="73"/>
      <c r="SD203" s="73"/>
      <c r="SE203" s="73"/>
      <c r="SF203" s="73"/>
      <c r="SG203" s="73"/>
      <c r="SH203" s="73"/>
      <c r="SI203" s="73"/>
      <c r="SJ203" s="73"/>
      <c r="SK203" s="73"/>
      <c r="SL203" s="73"/>
      <c r="SM203" s="73"/>
      <c r="SN203" s="73"/>
      <c r="SO203" s="73"/>
      <c r="SP203" s="73"/>
      <c r="SQ203" s="73"/>
      <c r="SR203" s="73"/>
      <c r="SS203" s="73"/>
      <c r="ST203" s="73"/>
      <c r="SU203" s="73"/>
      <c r="SV203" s="73"/>
      <c r="SW203" s="73"/>
      <c r="SX203" s="73"/>
      <c r="SY203" s="73"/>
    </row>
    <row r="204" spans="1:519">
      <c r="A204" s="71" t="s">
        <v>288</v>
      </c>
      <c r="B204" s="72">
        <f t="shared" si="180"/>
        <v>0</v>
      </c>
      <c r="C204" s="72">
        <f t="shared" si="181"/>
        <v>0</v>
      </c>
      <c r="D204" s="72">
        <f t="shared" si="182"/>
        <v>0</v>
      </c>
      <c r="E204" s="72">
        <f t="shared" si="183"/>
        <v>0</v>
      </c>
      <c r="F204" s="72">
        <f t="shared" si="184"/>
        <v>0</v>
      </c>
      <c r="G204" s="72">
        <f t="shared" si="185"/>
        <v>0</v>
      </c>
      <c r="H204" s="72">
        <f t="shared" si="186"/>
        <v>0</v>
      </c>
      <c r="I204" s="72">
        <f t="shared" si="187"/>
        <v>0</v>
      </c>
      <c r="J204" s="72">
        <f t="shared" si="188"/>
        <v>0</v>
      </c>
      <c r="K204" s="72">
        <f t="shared" si="189"/>
        <v>0</v>
      </c>
      <c r="L204" s="72">
        <f t="shared" si="190"/>
        <v>0</v>
      </c>
      <c r="M204" s="72">
        <f t="shared" si="191"/>
        <v>0</v>
      </c>
      <c r="N204" s="72">
        <f t="shared" si="192"/>
        <v>0</v>
      </c>
      <c r="O204" s="72">
        <f t="shared" si="193"/>
        <v>0</v>
      </c>
      <c r="P204" s="72">
        <f t="shared" si="194"/>
        <v>0</v>
      </c>
      <c r="Q204" s="72">
        <f t="shared" si="195"/>
        <v>0</v>
      </c>
      <c r="R204" s="72">
        <f t="shared" si="196"/>
        <v>0</v>
      </c>
      <c r="S204" s="72">
        <f t="shared" si="197"/>
        <v>0</v>
      </c>
      <c r="T204" s="72">
        <f t="shared" si="198"/>
        <v>0</v>
      </c>
      <c r="U204" s="72">
        <f t="shared" si="199"/>
        <v>0</v>
      </c>
      <c r="V204" s="72">
        <f t="shared" si="200"/>
        <v>0</v>
      </c>
      <c r="W204" s="72">
        <f t="shared" si="201"/>
        <v>7.8736500000000008E-5</v>
      </c>
      <c r="X204" s="72">
        <f t="shared" si="202"/>
        <v>0</v>
      </c>
      <c r="Y204" s="72">
        <f t="shared" si="203"/>
        <v>0</v>
      </c>
      <c r="Z204" s="72">
        <f t="shared" si="204"/>
        <v>0</v>
      </c>
      <c r="AA204" s="72">
        <f t="shared" si="205"/>
        <v>0</v>
      </c>
      <c r="AB204" s="72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3"/>
      <c r="DY204" s="73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73"/>
      <c r="ES204" s="73"/>
      <c r="ET204" s="73"/>
      <c r="EU204" s="73"/>
      <c r="EV204" s="73"/>
      <c r="EW204" s="73"/>
      <c r="EX204" s="73"/>
      <c r="EY204" s="73"/>
      <c r="EZ204" s="73"/>
      <c r="FA204" s="73"/>
      <c r="FB204" s="73"/>
      <c r="FC204" s="73"/>
      <c r="FD204" s="73"/>
      <c r="FE204" s="73"/>
      <c r="FF204" s="73"/>
      <c r="FG204" s="73"/>
      <c r="FH204" s="73"/>
      <c r="FI204" s="73"/>
      <c r="FJ204" s="73"/>
      <c r="FK204" s="73"/>
      <c r="FL204" s="73"/>
      <c r="FM204" s="73"/>
      <c r="FN204" s="73"/>
      <c r="FO204" s="73"/>
      <c r="FP204" s="73"/>
      <c r="FQ204" s="73"/>
      <c r="FR204" s="73"/>
      <c r="FS204" s="73"/>
      <c r="FT204" s="73"/>
      <c r="FU204" s="73"/>
      <c r="FV204" s="73"/>
      <c r="FW204" s="73"/>
      <c r="FX204" s="73"/>
      <c r="FY204" s="73"/>
      <c r="FZ204" s="73"/>
      <c r="GA204" s="73"/>
      <c r="GB204" s="73"/>
      <c r="GC204" s="73"/>
      <c r="GD204" s="73"/>
      <c r="GE204" s="73"/>
      <c r="GF204" s="73"/>
      <c r="GG204" s="73"/>
      <c r="GH204" s="73"/>
      <c r="GI204" s="73"/>
      <c r="GJ204" s="73"/>
      <c r="GK204" s="73"/>
      <c r="GL204" s="73"/>
      <c r="GM204" s="73"/>
      <c r="GN204" s="73"/>
      <c r="GO204" s="73"/>
      <c r="GP204" s="73"/>
      <c r="GQ204" s="73"/>
      <c r="GR204" s="73"/>
      <c r="GS204" s="73"/>
      <c r="GT204" s="73"/>
      <c r="GU204" s="73"/>
      <c r="GV204" s="73"/>
      <c r="GW204" s="73"/>
      <c r="GX204" s="73"/>
      <c r="GY204" s="73"/>
      <c r="GZ204" s="73"/>
      <c r="HA204" s="73"/>
      <c r="HB204" s="73"/>
      <c r="HC204" s="73"/>
      <c r="HD204" s="73"/>
      <c r="HE204" s="73"/>
      <c r="HF204" s="73"/>
      <c r="HG204" s="73"/>
      <c r="HH204" s="73"/>
      <c r="HI204" s="73"/>
      <c r="HJ204" s="73"/>
      <c r="HK204" s="73"/>
      <c r="HL204" s="73"/>
      <c r="HM204" s="73"/>
      <c r="HN204" s="73"/>
      <c r="HO204" s="73"/>
      <c r="HP204" s="73"/>
      <c r="HQ204" s="73"/>
      <c r="HR204" s="73"/>
      <c r="HS204" s="73"/>
      <c r="HT204" s="73"/>
      <c r="HU204" s="73"/>
      <c r="HV204" s="73"/>
      <c r="HW204" s="73"/>
      <c r="HX204" s="73"/>
      <c r="HY204" s="73"/>
      <c r="HZ204" s="73"/>
      <c r="IA204" s="73"/>
      <c r="IB204" s="73"/>
      <c r="IC204" s="73"/>
      <c r="ID204" s="73"/>
      <c r="IE204" s="73"/>
      <c r="IF204" s="73"/>
      <c r="IG204" s="73"/>
      <c r="IH204" s="73"/>
      <c r="II204" s="73"/>
      <c r="IJ204" s="73"/>
      <c r="IK204" s="73"/>
      <c r="IL204" s="73"/>
      <c r="IM204" s="73"/>
      <c r="IN204" s="73"/>
      <c r="IO204" s="73"/>
      <c r="IP204" s="73"/>
      <c r="IQ204" s="73"/>
      <c r="IR204" s="73"/>
      <c r="IS204" s="73"/>
      <c r="IT204" s="73"/>
      <c r="IU204" s="73"/>
      <c r="IV204" s="73"/>
      <c r="IW204" s="73"/>
      <c r="IX204" s="73"/>
      <c r="IY204" s="73"/>
      <c r="IZ204" s="73"/>
      <c r="JA204" s="73"/>
      <c r="JB204" s="73"/>
      <c r="JC204" s="73"/>
      <c r="JD204" s="73"/>
      <c r="JE204" s="73"/>
      <c r="JF204" s="73"/>
      <c r="JG204" s="73"/>
      <c r="JH204" s="73"/>
      <c r="JI204" s="73"/>
      <c r="JJ204" s="73"/>
      <c r="JK204" s="73"/>
      <c r="JL204" s="73"/>
      <c r="JM204" s="73"/>
      <c r="JN204" s="73"/>
      <c r="JO204" s="73"/>
      <c r="JP204" s="73"/>
      <c r="JQ204" s="73"/>
      <c r="JR204" s="73"/>
      <c r="JS204" s="73"/>
      <c r="JT204" s="73"/>
      <c r="JU204" s="73"/>
      <c r="JV204" s="73"/>
      <c r="JW204" s="73"/>
      <c r="JX204" s="73"/>
      <c r="JY204" s="73"/>
      <c r="JZ204" s="73"/>
      <c r="KA204" s="73"/>
      <c r="KB204" s="73"/>
      <c r="KC204" s="73"/>
      <c r="KD204" s="73"/>
      <c r="KE204" s="73"/>
      <c r="KF204" s="73"/>
      <c r="KG204" s="73">
        <v>7.8736500000000001E-2</v>
      </c>
      <c r="KH204" s="73"/>
      <c r="KI204" s="73"/>
      <c r="KJ204" s="73"/>
      <c r="KK204" s="73"/>
      <c r="KL204" s="73"/>
      <c r="KM204" s="73"/>
      <c r="KN204" s="73"/>
      <c r="KO204" s="73"/>
      <c r="KP204" s="73"/>
      <c r="KQ204" s="73"/>
      <c r="KR204" s="73"/>
      <c r="KS204" s="73"/>
      <c r="KT204" s="73"/>
      <c r="KU204" s="73"/>
      <c r="KV204" s="73"/>
      <c r="KW204" s="73"/>
      <c r="KX204" s="73"/>
      <c r="KY204" s="73"/>
      <c r="KZ204" s="73"/>
      <c r="LA204" s="73"/>
      <c r="LB204" s="73"/>
      <c r="LC204" s="73"/>
      <c r="LD204" s="73"/>
      <c r="LE204" s="73"/>
      <c r="LF204" s="73"/>
      <c r="LG204" s="73"/>
      <c r="LH204" s="73"/>
      <c r="LI204" s="73"/>
      <c r="LJ204" s="73"/>
      <c r="LK204" s="73"/>
      <c r="LL204" s="73"/>
      <c r="LM204" s="73"/>
      <c r="LN204" s="73"/>
      <c r="LO204" s="73"/>
      <c r="LP204" s="73"/>
      <c r="LQ204" s="73"/>
      <c r="LR204" s="73"/>
      <c r="LS204" s="73"/>
      <c r="LT204" s="73"/>
      <c r="LU204" s="73"/>
      <c r="LV204" s="73"/>
      <c r="LW204" s="73"/>
      <c r="LX204" s="73"/>
      <c r="LY204" s="73"/>
      <c r="LZ204" s="73"/>
      <c r="MA204" s="73"/>
      <c r="MB204" s="73"/>
      <c r="MC204" s="73"/>
      <c r="MD204" s="73"/>
      <c r="ME204" s="73"/>
      <c r="MF204" s="73"/>
      <c r="MG204" s="73"/>
      <c r="MH204" s="73"/>
      <c r="MI204" s="73"/>
      <c r="MJ204" s="73"/>
      <c r="MK204" s="73"/>
      <c r="ML204" s="73"/>
      <c r="MM204" s="73"/>
      <c r="MN204" s="73"/>
      <c r="MO204" s="73"/>
      <c r="MP204" s="73"/>
      <c r="MQ204" s="73"/>
      <c r="MR204" s="73"/>
      <c r="MS204" s="73"/>
      <c r="MT204" s="73"/>
      <c r="MU204" s="73"/>
      <c r="MV204" s="73"/>
      <c r="MW204" s="73"/>
      <c r="MX204" s="73"/>
      <c r="MY204" s="73"/>
      <c r="MZ204" s="73"/>
      <c r="NA204" s="73"/>
      <c r="NB204" s="73"/>
      <c r="NC204" s="73"/>
      <c r="ND204" s="73"/>
      <c r="NE204" s="73"/>
      <c r="NF204" s="73"/>
      <c r="NG204" s="73"/>
      <c r="NH204" s="73"/>
      <c r="NI204" s="73"/>
      <c r="NJ204" s="73"/>
      <c r="NK204" s="73"/>
      <c r="NL204" s="73"/>
      <c r="NM204" s="73"/>
      <c r="NN204" s="73"/>
      <c r="NO204" s="73"/>
      <c r="NP204" s="73"/>
      <c r="NQ204" s="73"/>
      <c r="NR204" s="73"/>
      <c r="NS204" s="73"/>
      <c r="NT204" s="73"/>
      <c r="NU204" s="73"/>
      <c r="NV204" s="73"/>
      <c r="NW204" s="73"/>
      <c r="NX204" s="73"/>
      <c r="NY204" s="73"/>
      <c r="NZ204" s="73"/>
      <c r="OA204" s="73"/>
      <c r="OB204" s="73"/>
      <c r="OC204" s="73"/>
      <c r="OD204" s="73"/>
      <c r="OE204" s="73"/>
      <c r="OF204" s="73"/>
      <c r="OG204" s="73"/>
      <c r="OH204" s="73"/>
      <c r="OI204" s="73"/>
      <c r="OJ204" s="73"/>
      <c r="OK204" s="73"/>
      <c r="OL204" s="73"/>
      <c r="OM204" s="73"/>
      <c r="ON204" s="73"/>
      <c r="OO204" s="73"/>
      <c r="OP204" s="73"/>
      <c r="OQ204" s="73"/>
      <c r="OR204" s="73"/>
      <c r="OS204" s="73"/>
      <c r="OT204" s="73"/>
      <c r="OU204" s="73"/>
      <c r="OV204" s="73"/>
      <c r="OW204" s="73"/>
      <c r="OX204" s="73"/>
      <c r="OY204" s="73"/>
      <c r="OZ204" s="73"/>
      <c r="PA204" s="73"/>
      <c r="PB204" s="73"/>
      <c r="PC204" s="73"/>
      <c r="PD204" s="73"/>
      <c r="PE204" s="73"/>
      <c r="PF204" s="73"/>
      <c r="PG204" s="73"/>
      <c r="PH204" s="73"/>
      <c r="PI204" s="73"/>
      <c r="PJ204" s="73"/>
      <c r="PK204" s="73"/>
      <c r="PL204" s="73"/>
      <c r="PM204" s="73"/>
      <c r="PN204" s="73"/>
      <c r="PO204" s="73"/>
      <c r="PP204" s="73"/>
      <c r="PQ204" s="73"/>
      <c r="PR204" s="73"/>
      <c r="PS204" s="73"/>
      <c r="PT204" s="73"/>
      <c r="PU204" s="73"/>
      <c r="PV204" s="73"/>
      <c r="PW204" s="73"/>
      <c r="PX204" s="73"/>
      <c r="PY204" s="73"/>
      <c r="PZ204" s="73"/>
      <c r="QA204" s="73"/>
      <c r="QB204" s="73"/>
      <c r="QC204" s="73"/>
      <c r="QD204" s="73"/>
      <c r="QE204" s="73"/>
      <c r="QF204" s="73"/>
      <c r="QG204" s="73"/>
      <c r="QH204" s="73"/>
      <c r="QI204" s="73"/>
      <c r="QJ204" s="73"/>
      <c r="QK204" s="73"/>
      <c r="QL204" s="73"/>
      <c r="QM204" s="73"/>
      <c r="QN204" s="73"/>
      <c r="QO204" s="73"/>
      <c r="QP204" s="73"/>
      <c r="QQ204" s="73"/>
      <c r="QR204" s="73"/>
      <c r="QS204" s="73"/>
      <c r="QT204" s="73"/>
      <c r="QU204" s="73"/>
      <c r="QV204" s="73"/>
      <c r="QW204" s="73"/>
      <c r="QX204" s="73"/>
      <c r="QY204" s="73"/>
      <c r="QZ204" s="73"/>
      <c r="RA204" s="73"/>
      <c r="RB204" s="73"/>
      <c r="RC204" s="73"/>
      <c r="RD204" s="73"/>
      <c r="RE204" s="73"/>
      <c r="RF204" s="73"/>
      <c r="RG204" s="73"/>
      <c r="RH204" s="73"/>
      <c r="RI204" s="73"/>
      <c r="RJ204" s="73"/>
      <c r="RK204" s="73"/>
      <c r="RL204" s="73"/>
      <c r="RM204" s="73"/>
      <c r="RN204" s="73"/>
      <c r="RO204" s="73"/>
      <c r="RP204" s="73"/>
      <c r="RQ204" s="73"/>
      <c r="RR204" s="73"/>
      <c r="RS204" s="73"/>
      <c r="RT204" s="73"/>
      <c r="RU204" s="73"/>
      <c r="RV204" s="73"/>
      <c r="RW204" s="73"/>
      <c r="RX204" s="73"/>
      <c r="RY204" s="73"/>
      <c r="RZ204" s="73"/>
      <c r="SA204" s="73"/>
      <c r="SB204" s="73"/>
      <c r="SC204" s="73"/>
      <c r="SD204" s="73"/>
      <c r="SE204" s="73"/>
      <c r="SF204" s="73"/>
      <c r="SG204" s="73"/>
      <c r="SH204" s="73"/>
      <c r="SI204" s="73"/>
      <c r="SJ204" s="73"/>
      <c r="SK204" s="73"/>
      <c r="SL204" s="73"/>
      <c r="SM204" s="73"/>
      <c r="SN204" s="73"/>
      <c r="SO204" s="73"/>
      <c r="SP204" s="73"/>
      <c r="SQ204" s="73"/>
      <c r="SR204" s="73"/>
      <c r="SS204" s="73"/>
      <c r="ST204" s="73"/>
      <c r="SU204" s="73"/>
      <c r="SV204" s="73"/>
      <c r="SW204" s="73"/>
      <c r="SX204" s="73"/>
      <c r="SY204" s="73"/>
    </row>
    <row r="205" spans="1:519">
      <c r="A205" s="71" t="s">
        <v>289</v>
      </c>
      <c r="B205" s="72">
        <f t="shared" si="180"/>
        <v>0</v>
      </c>
      <c r="C205" s="72">
        <f t="shared" si="181"/>
        <v>0</v>
      </c>
      <c r="D205" s="72">
        <f t="shared" si="182"/>
        <v>0</v>
      </c>
      <c r="E205" s="72">
        <f t="shared" si="183"/>
        <v>0</v>
      </c>
      <c r="F205" s="72">
        <f t="shared" si="184"/>
        <v>0</v>
      </c>
      <c r="G205" s="72">
        <f t="shared" si="185"/>
        <v>0</v>
      </c>
      <c r="H205" s="72">
        <f t="shared" si="186"/>
        <v>0</v>
      </c>
      <c r="I205" s="72">
        <f t="shared" si="187"/>
        <v>0</v>
      </c>
      <c r="J205" s="72">
        <f t="shared" si="188"/>
        <v>0</v>
      </c>
      <c r="K205" s="72">
        <f t="shared" si="189"/>
        <v>0</v>
      </c>
      <c r="L205" s="72">
        <f t="shared" si="190"/>
        <v>0</v>
      </c>
      <c r="M205" s="72">
        <f t="shared" si="191"/>
        <v>0</v>
      </c>
      <c r="N205" s="72">
        <f t="shared" si="192"/>
        <v>0</v>
      </c>
      <c r="O205" s="72">
        <f t="shared" si="193"/>
        <v>0</v>
      </c>
      <c r="P205" s="72">
        <f t="shared" si="194"/>
        <v>0</v>
      </c>
      <c r="Q205" s="72">
        <f t="shared" si="195"/>
        <v>0</v>
      </c>
      <c r="R205" s="72">
        <f t="shared" si="196"/>
        <v>0.4395858795</v>
      </c>
      <c r="S205" s="72">
        <f t="shared" si="197"/>
        <v>0</v>
      </c>
      <c r="T205" s="72">
        <f t="shared" si="198"/>
        <v>0</v>
      </c>
      <c r="U205" s="72">
        <f t="shared" si="199"/>
        <v>0</v>
      </c>
      <c r="V205" s="72">
        <f t="shared" si="200"/>
        <v>7.5193357500000007E-4</v>
      </c>
      <c r="W205" s="72">
        <f t="shared" si="201"/>
        <v>0</v>
      </c>
      <c r="X205" s="72">
        <f t="shared" si="202"/>
        <v>0</v>
      </c>
      <c r="Y205" s="72">
        <f t="shared" si="203"/>
        <v>0</v>
      </c>
      <c r="Z205" s="72">
        <f t="shared" si="204"/>
        <v>0</v>
      </c>
      <c r="AA205" s="72">
        <f t="shared" si="205"/>
        <v>0</v>
      </c>
      <c r="AB205" s="72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3"/>
      <c r="DY205" s="73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73"/>
      <c r="ES205" s="73"/>
      <c r="ET205" s="73"/>
      <c r="EU205" s="73"/>
      <c r="EV205" s="73"/>
      <c r="EW205" s="73"/>
      <c r="EX205" s="73"/>
      <c r="EY205" s="73"/>
      <c r="EZ205" s="73"/>
      <c r="FA205" s="73"/>
      <c r="FB205" s="73"/>
      <c r="FC205" s="73"/>
      <c r="FD205" s="73"/>
      <c r="FE205" s="73"/>
      <c r="FF205" s="73"/>
      <c r="FG205" s="73"/>
      <c r="FH205" s="73"/>
      <c r="FI205" s="73"/>
      <c r="FJ205" s="73"/>
      <c r="FK205" s="73"/>
      <c r="FL205" s="73"/>
      <c r="FM205" s="73"/>
      <c r="FN205" s="73"/>
      <c r="FO205" s="73"/>
      <c r="FP205" s="73"/>
      <c r="FQ205" s="73"/>
      <c r="FR205" s="73"/>
      <c r="FS205" s="73"/>
      <c r="FT205" s="73"/>
      <c r="FU205" s="73"/>
      <c r="FV205" s="73"/>
      <c r="FW205" s="73"/>
      <c r="FX205" s="73"/>
      <c r="FY205" s="73"/>
      <c r="FZ205" s="73"/>
      <c r="GA205" s="73"/>
      <c r="GB205" s="73"/>
      <c r="GC205" s="73"/>
      <c r="GD205" s="73"/>
      <c r="GE205" s="73"/>
      <c r="GF205" s="73"/>
      <c r="GG205" s="73"/>
      <c r="GH205" s="73"/>
      <c r="GI205" s="73"/>
      <c r="GJ205" s="73"/>
      <c r="GK205" s="73"/>
      <c r="GL205" s="73"/>
      <c r="GM205" s="73"/>
      <c r="GN205" s="73"/>
      <c r="GO205" s="73"/>
      <c r="GP205" s="73"/>
      <c r="GQ205" s="73"/>
      <c r="GR205" s="73"/>
      <c r="GS205" s="73"/>
      <c r="GT205" s="73"/>
      <c r="GU205" s="73"/>
      <c r="GV205" s="73"/>
      <c r="GW205" s="73"/>
      <c r="GX205" s="73"/>
      <c r="GY205" s="73"/>
      <c r="GZ205" s="73"/>
      <c r="HA205" s="73"/>
      <c r="HB205" s="73"/>
      <c r="HC205" s="73"/>
      <c r="HD205" s="73"/>
      <c r="HE205" s="73"/>
      <c r="HF205" s="73"/>
      <c r="HG205" s="73"/>
      <c r="HH205" s="73"/>
      <c r="HI205" s="73"/>
      <c r="HJ205" s="73"/>
      <c r="HK205" s="73"/>
      <c r="HL205" s="73"/>
      <c r="HM205" s="73"/>
      <c r="HN205" s="73"/>
      <c r="HO205" s="73"/>
      <c r="HP205" s="73"/>
      <c r="HQ205" s="73"/>
      <c r="HR205" s="73"/>
      <c r="HS205" s="73"/>
      <c r="HT205" s="73"/>
      <c r="HU205" s="73">
        <v>439.58587949999998</v>
      </c>
      <c r="HV205" s="73"/>
      <c r="HW205" s="73"/>
      <c r="HX205" s="73"/>
      <c r="HY205" s="73"/>
      <c r="HZ205" s="73"/>
      <c r="IA205" s="73"/>
      <c r="IB205" s="73"/>
      <c r="IC205" s="73"/>
      <c r="ID205" s="73"/>
      <c r="IE205" s="73"/>
      <c r="IF205" s="73"/>
      <c r="IG205" s="73"/>
      <c r="IH205" s="73"/>
      <c r="II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  <c r="IX205" s="73"/>
      <c r="IY205" s="73"/>
      <c r="IZ205" s="73"/>
      <c r="JA205" s="73"/>
      <c r="JB205" s="73"/>
      <c r="JC205" s="73"/>
      <c r="JD205" s="73"/>
      <c r="JE205" s="73"/>
      <c r="JF205" s="73"/>
      <c r="JG205" s="73"/>
      <c r="JH205" s="73"/>
      <c r="JI205" s="73"/>
      <c r="JJ205" s="73"/>
      <c r="JK205" s="73"/>
      <c r="JL205" s="73"/>
      <c r="JM205" s="73"/>
      <c r="JN205" s="73"/>
      <c r="JO205" s="73"/>
      <c r="JP205" s="73">
        <v>0.75193357500000002</v>
      </c>
      <c r="JQ205" s="73"/>
      <c r="JR205" s="73"/>
      <c r="JS205" s="73"/>
      <c r="JT205" s="73"/>
      <c r="JU205" s="73"/>
      <c r="JV205" s="73"/>
      <c r="JW205" s="73"/>
      <c r="JX205" s="73"/>
      <c r="JY205" s="73"/>
      <c r="JZ205" s="73"/>
      <c r="KA205" s="73"/>
      <c r="KB205" s="73"/>
      <c r="KC205" s="73"/>
      <c r="KD205" s="73"/>
      <c r="KE205" s="73"/>
      <c r="KF205" s="73"/>
      <c r="KG205" s="73"/>
      <c r="KH205" s="73"/>
      <c r="KI205" s="73"/>
      <c r="KJ205" s="73"/>
      <c r="KK205" s="73"/>
      <c r="KL205" s="73"/>
      <c r="KM205" s="73"/>
      <c r="KN205" s="73"/>
      <c r="KO205" s="73"/>
      <c r="KP205" s="73"/>
      <c r="KQ205" s="73"/>
      <c r="KR205" s="73"/>
      <c r="KS205" s="73"/>
      <c r="KT205" s="73"/>
      <c r="KU205" s="73"/>
      <c r="KV205" s="73"/>
      <c r="KW205" s="73"/>
      <c r="KX205" s="73"/>
      <c r="KY205" s="73"/>
      <c r="KZ205" s="73"/>
      <c r="LA205" s="73"/>
      <c r="LB205" s="73"/>
      <c r="LC205" s="73"/>
      <c r="LD205" s="73"/>
      <c r="LE205" s="73"/>
      <c r="LF205" s="73"/>
      <c r="LG205" s="73"/>
      <c r="LH205" s="73"/>
      <c r="LI205" s="73"/>
      <c r="LJ205" s="73"/>
      <c r="LK205" s="73"/>
      <c r="LL205" s="73"/>
      <c r="LM205" s="73"/>
      <c r="LN205" s="73"/>
      <c r="LO205" s="73"/>
      <c r="LP205" s="73"/>
      <c r="LQ205" s="73"/>
      <c r="LR205" s="73"/>
      <c r="LS205" s="73"/>
      <c r="LT205" s="73"/>
      <c r="LU205" s="73"/>
      <c r="LV205" s="73"/>
      <c r="LW205" s="73"/>
      <c r="LX205" s="73"/>
      <c r="LY205" s="73"/>
      <c r="LZ205" s="73"/>
      <c r="MA205" s="73"/>
      <c r="MB205" s="73"/>
      <c r="MC205" s="73"/>
      <c r="MD205" s="73"/>
      <c r="ME205" s="73"/>
      <c r="MF205" s="73"/>
      <c r="MG205" s="73"/>
      <c r="MH205" s="73"/>
      <c r="MI205" s="73"/>
      <c r="MJ205" s="73"/>
      <c r="MK205" s="73"/>
      <c r="ML205" s="73"/>
      <c r="MM205" s="73"/>
      <c r="MN205" s="73"/>
      <c r="MO205" s="73"/>
      <c r="MP205" s="73"/>
      <c r="MQ205" s="73"/>
      <c r="MR205" s="73"/>
      <c r="MS205" s="73"/>
      <c r="MT205" s="73"/>
      <c r="MU205" s="73"/>
      <c r="MV205" s="73"/>
      <c r="MW205" s="73"/>
      <c r="MX205" s="73"/>
      <c r="MY205" s="73"/>
      <c r="MZ205" s="73"/>
      <c r="NA205" s="73"/>
      <c r="NB205" s="73"/>
      <c r="NC205" s="73"/>
      <c r="ND205" s="73"/>
      <c r="NE205" s="73"/>
      <c r="NF205" s="73"/>
      <c r="NG205" s="73"/>
      <c r="NH205" s="73"/>
      <c r="NI205" s="73"/>
      <c r="NJ205" s="73"/>
      <c r="NK205" s="73"/>
      <c r="NL205" s="73"/>
      <c r="NM205" s="73"/>
      <c r="NN205" s="73"/>
      <c r="NO205" s="73"/>
      <c r="NP205" s="73"/>
      <c r="NQ205" s="73"/>
      <c r="NR205" s="73"/>
      <c r="NS205" s="73"/>
      <c r="NT205" s="73"/>
      <c r="NU205" s="73"/>
      <c r="NV205" s="73"/>
      <c r="NW205" s="73"/>
      <c r="NX205" s="73"/>
      <c r="NY205" s="73"/>
      <c r="NZ205" s="73"/>
      <c r="OA205" s="73"/>
      <c r="OB205" s="73"/>
      <c r="OC205" s="73"/>
      <c r="OD205" s="73"/>
      <c r="OE205" s="73"/>
      <c r="OF205" s="73"/>
      <c r="OG205" s="73"/>
      <c r="OH205" s="73"/>
      <c r="OI205" s="73"/>
      <c r="OJ205" s="73"/>
      <c r="OK205" s="73"/>
      <c r="OL205" s="73"/>
      <c r="OM205" s="73"/>
      <c r="ON205" s="73"/>
      <c r="OO205" s="73"/>
      <c r="OP205" s="73"/>
      <c r="OQ205" s="73"/>
      <c r="OR205" s="73"/>
      <c r="OS205" s="73"/>
      <c r="OT205" s="73"/>
      <c r="OU205" s="73"/>
      <c r="OV205" s="73"/>
      <c r="OW205" s="73"/>
      <c r="OX205" s="73"/>
      <c r="OY205" s="73"/>
      <c r="OZ205" s="73"/>
      <c r="PA205" s="73"/>
      <c r="PB205" s="73"/>
      <c r="PC205" s="73"/>
      <c r="PD205" s="73"/>
      <c r="PE205" s="73"/>
      <c r="PF205" s="73"/>
      <c r="PG205" s="73"/>
      <c r="PH205" s="73"/>
      <c r="PI205" s="73"/>
      <c r="PJ205" s="73"/>
      <c r="PK205" s="73"/>
      <c r="PL205" s="73"/>
      <c r="PM205" s="73"/>
      <c r="PN205" s="73"/>
      <c r="PO205" s="73"/>
      <c r="PP205" s="73"/>
      <c r="PQ205" s="73"/>
      <c r="PR205" s="73"/>
      <c r="PS205" s="73"/>
      <c r="PT205" s="73"/>
      <c r="PU205" s="73"/>
      <c r="PV205" s="73"/>
      <c r="PW205" s="73"/>
      <c r="PX205" s="73"/>
      <c r="PY205" s="73"/>
      <c r="PZ205" s="73"/>
      <c r="QA205" s="73"/>
      <c r="QB205" s="73"/>
      <c r="QC205" s="73"/>
      <c r="QD205" s="73"/>
      <c r="QE205" s="73"/>
      <c r="QF205" s="73"/>
      <c r="QG205" s="73"/>
      <c r="QH205" s="73"/>
      <c r="QI205" s="73"/>
      <c r="QJ205" s="73"/>
      <c r="QK205" s="73"/>
      <c r="QL205" s="73"/>
      <c r="QM205" s="73"/>
      <c r="QN205" s="73"/>
      <c r="QO205" s="73"/>
      <c r="QP205" s="73"/>
      <c r="QQ205" s="73"/>
      <c r="QR205" s="73"/>
      <c r="QS205" s="73"/>
      <c r="QT205" s="73"/>
      <c r="QU205" s="73"/>
      <c r="QV205" s="73"/>
      <c r="QW205" s="73"/>
      <c r="QX205" s="73"/>
      <c r="QY205" s="73"/>
      <c r="QZ205" s="73"/>
      <c r="RA205" s="73"/>
      <c r="RB205" s="73"/>
      <c r="RC205" s="73"/>
      <c r="RD205" s="73"/>
      <c r="RE205" s="73"/>
      <c r="RF205" s="73"/>
      <c r="RG205" s="73"/>
      <c r="RH205" s="73"/>
      <c r="RI205" s="73"/>
      <c r="RJ205" s="73"/>
      <c r="RK205" s="73"/>
      <c r="RL205" s="73"/>
      <c r="RM205" s="73"/>
      <c r="RN205" s="73"/>
      <c r="RO205" s="73"/>
      <c r="RP205" s="73"/>
      <c r="RQ205" s="73"/>
      <c r="RR205" s="73"/>
      <c r="RS205" s="73"/>
      <c r="RT205" s="73"/>
      <c r="RU205" s="73"/>
      <c r="RV205" s="73"/>
      <c r="RW205" s="73"/>
      <c r="RX205" s="73"/>
      <c r="RY205" s="73"/>
      <c r="RZ205" s="73"/>
      <c r="SA205" s="73"/>
      <c r="SB205" s="73"/>
      <c r="SC205" s="73"/>
      <c r="SD205" s="73"/>
      <c r="SE205" s="73"/>
      <c r="SF205" s="73"/>
      <c r="SG205" s="73"/>
      <c r="SH205" s="73"/>
      <c r="SI205" s="73"/>
      <c r="SJ205" s="73"/>
      <c r="SK205" s="73"/>
      <c r="SL205" s="73"/>
      <c r="SM205" s="73"/>
      <c r="SN205" s="73"/>
      <c r="SO205" s="73"/>
      <c r="SP205" s="73"/>
      <c r="SQ205" s="73"/>
      <c r="SR205" s="73"/>
      <c r="SS205" s="73"/>
      <c r="ST205" s="73"/>
      <c r="SU205" s="73"/>
      <c r="SV205" s="73"/>
      <c r="SW205" s="73"/>
      <c r="SX205" s="73"/>
      <c r="SY205" s="73"/>
    </row>
    <row r="206" spans="1:519">
      <c r="A206" s="71" t="s">
        <v>290</v>
      </c>
      <c r="B206" s="72">
        <f t="shared" si="180"/>
        <v>0</v>
      </c>
      <c r="C206" s="72">
        <f t="shared" si="181"/>
        <v>0</v>
      </c>
      <c r="D206" s="72">
        <f t="shared" si="182"/>
        <v>0</v>
      </c>
      <c r="E206" s="72">
        <f t="shared" si="183"/>
        <v>0</v>
      </c>
      <c r="F206" s="72">
        <f t="shared" si="184"/>
        <v>0</v>
      </c>
      <c r="G206" s="72">
        <f t="shared" si="185"/>
        <v>0</v>
      </c>
      <c r="H206" s="72">
        <f t="shared" si="186"/>
        <v>0</v>
      </c>
      <c r="I206" s="72">
        <f t="shared" si="187"/>
        <v>0</v>
      </c>
      <c r="J206" s="72">
        <f t="shared" si="188"/>
        <v>0</v>
      </c>
      <c r="K206" s="72">
        <f t="shared" si="189"/>
        <v>0</v>
      </c>
      <c r="L206" s="72">
        <f t="shared" si="190"/>
        <v>0</v>
      </c>
      <c r="M206" s="72">
        <f t="shared" si="191"/>
        <v>0</v>
      </c>
      <c r="N206" s="72">
        <f t="shared" si="192"/>
        <v>0</v>
      </c>
      <c r="O206" s="72">
        <f t="shared" si="193"/>
        <v>0</v>
      </c>
      <c r="P206" s="72">
        <f t="shared" si="194"/>
        <v>0</v>
      </c>
      <c r="Q206" s="72">
        <f t="shared" si="195"/>
        <v>0</v>
      </c>
      <c r="R206" s="72">
        <f t="shared" si="196"/>
        <v>0</v>
      </c>
      <c r="S206" s="72">
        <f t="shared" si="197"/>
        <v>0</v>
      </c>
      <c r="T206" s="72">
        <f t="shared" si="198"/>
        <v>0</v>
      </c>
      <c r="U206" s="72">
        <f t="shared" si="199"/>
        <v>0</v>
      </c>
      <c r="V206" s="72">
        <f t="shared" si="200"/>
        <v>0</v>
      </c>
      <c r="W206" s="72">
        <f t="shared" si="201"/>
        <v>0</v>
      </c>
      <c r="X206" s="72">
        <f t="shared" si="202"/>
        <v>0</v>
      </c>
      <c r="Y206" s="72">
        <f t="shared" si="203"/>
        <v>0</v>
      </c>
      <c r="Z206" s="72">
        <f t="shared" si="204"/>
        <v>0</v>
      </c>
      <c r="AA206" s="72">
        <f t="shared" si="205"/>
        <v>0</v>
      </c>
      <c r="AB206" s="72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  <c r="HG206" s="73"/>
      <c r="HH206" s="73"/>
      <c r="HI206" s="73"/>
      <c r="HJ206" s="73"/>
      <c r="HK206" s="73"/>
      <c r="HL206" s="73"/>
      <c r="HM206" s="73"/>
      <c r="HN206" s="73"/>
      <c r="HO206" s="73"/>
      <c r="HP206" s="73"/>
      <c r="HQ206" s="73"/>
      <c r="HR206" s="73"/>
      <c r="HS206" s="73"/>
      <c r="HT206" s="73"/>
      <c r="HU206" s="73"/>
      <c r="HV206" s="73"/>
      <c r="HW206" s="73"/>
      <c r="HX206" s="73"/>
      <c r="HY206" s="73"/>
      <c r="HZ206" s="73"/>
      <c r="IA206" s="73"/>
      <c r="IB206" s="73"/>
      <c r="IC206" s="73"/>
      <c r="ID206" s="73"/>
      <c r="IE206" s="73"/>
      <c r="IF206" s="73"/>
      <c r="IG206" s="73"/>
      <c r="IH206" s="73"/>
      <c r="II206" s="73"/>
      <c r="IJ206" s="73"/>
      <c r="IK206" s="73"/>
      <c r="IL206" s="73"/>
      <c r="IM206" s="73"/>
      <c r="IN206" s="73"/>
      <c r="IO206" s="73"/>
      <c r="IP206" s="73"/>
      <c r="IQ206" s="73"/>
      <c r="IR206" s="73"/>
      <c r="IS206" s="73"/>
      <c r="IT206" s="73"/>
      <c r="IU206" s="73"/>
      <c r="IV206" s="73"/>
      <c r="IW206" s="73"/>
      <c r="IX206" s="73"/>
      <c r="IY206" s="73"/>
      <c r="IZ206" s="73"/>
      <c r="JA206" s="73"/>
      <c r="JB206" s="73"/>
      <c r="JC206" s="73"/>
      <c r="JD206" s="73"/>
      <c r="JE206" s="73"/>
      <c r="JF206" s="73"/>
      <c r="JG206" s="73"/>
      <c r="JH206" s="73"/>
      <c r="JI206" s="73"/>
      <c r="JJ206" s="73"/>
      <c r="JK206" s="73"/>
      <c r="JL206" s="73"/>
      <c r="JM206" s="73"/>
      <c r="JN206" s="73"/>
      <c r="JO206" s="73"/>
      <c r="JP206" s="73"/>
      <c r="JQ206" s="73"/>
      <c r="JR206" s="73"/>
      <c r="JS206" s="73"/>
      <c r="JT206" s="73"/>
      <c r="JU206" s="73"/>
      <c r="JV206" s="73"/>
      <c r="JW206" s="73"/>
      <c r="JX206" s="73"/>
      <c r="JY206" s="73"/>
      <c r="JZ206" s="73"/>
      <c r="KA206" s="73"/>
      <c r="KB206" s="73"/>
      <c r="KC206" s="73"/>
      <c r="KD206" s="73"/>
      <c r="KE206" s="73"/>
      <c r="KF206" s="73"/>
      <c r="KG206" s="73"/>
      <c r="KH206" s="73"/>
      <c r="KI206" s="73"/>
      <c r="KJ206" s="73"/>
      <c r="KK206" s="73"/>
      <c r="KL206" s="73"/>
      <c r="KM206" s="73"/>
      <c r="KN206" s="73"/>
      <c r="KO206" s="73"/>
      <c r="KP206" s="73"/>
      <c r="KQ206" s="73"/>
      <c r="KR206" s="73"/>
      <c r="KS206" s="73"/>
      <c r="KT206" s="73"/>
      <c r="KU206" s="73"/>
      <c r="KV206" s="73"/>
      <c r="KW206" s="73"/>
      <c r="KX206" s="73"/>
      <c r="KY206" s="73"/>
      <c r="KZ206" s="73"/>
      <c r="LA206" s="73"/>
      <c r="LB206" s="73"/>
      <c r="LC206" s="73"/>
      <c r="LD206" s="73"/>
      <c r="LE206" s="73"/>
      <c r="LF206" s="73"/>
      <c r="LG206" s="73"/>
      <c r="LH206" s="73"/>
      <c r="LI206" s="73"/>
      <c r="LJ206" s="73"/>
      <c r="LK206" s="73"/>
      <c r="LL206" s="73"/>
      <c r="LM206" s="73"/>
      <c r="LN206" s="73"/>
      <c r="LO206" s="73"/>
      <c r="LP206" s="73"/>
      <c r="LQ206" s="73"/>
      <c r="LR206" s="73"/>
      <c r="LS206" s="73"/>
      <c r="LT206" s="73"/>
      <c r="LU206" s="73"/>
      <c r="LV206" s="73"/>
      <c r="LW206" s="73"/>
      <c r="LX206" s="73"/>
      <c r="LY206" s="73"/>
      <c r="LZ206" s="73"/>
      <c r="MA206" s="73"/>
      <c r="MB206" s="73"/>
      <c r="MC206" s="73"/>
      <c r="MD206" s="73"/>
      <c r="ME206" s="73"/>
      <c r="MF206" s="73"/>
      <c r="MG206" s="73"/>
      <c r="MH206" s="73"/>
      <c r="MI206" s="73"/>
      <c r="MJ206" s="73"/>
      <c r="MK206" s="73"/>
      <c r="ML206" s="73"/>
      <c r="MM206" s="73"/>
      <c r="MN206" s="73"/>
      <c r="MO206" s="73"/>
      <c r="MP206" s="73"/>
      <c r="MQ206" s="73"/>
      <c r="MR206" s="73"/>
      <c r="MS206" s="73"/>
      <c r="MT206" s="73"/>
      <c r="MU206" s="73"/>
      <c r="MV206" s="73"/>
      <c r="MW206" s="73"/>
      <c r="MX206" s="73"/>
      <c r="MY206" s="73"/>
      <c r="MZ206" s="73"/>
      <c r="NA206" s="73"/>
      <c r="NB206" s="73"/>
      <c r="NC206" s="73"/>
      <c r="ND206" s="73"/>
      <c r="NE206" s="73"/>
      <c r="NF206" s="73"/>
      <c r="NG206" s="73"/>
      <c r="NH206" s="73"/>
      <c r="NI206" s="73"/>
      <c r="NJ206" s="73"/>
      <c r="NK206" s="73"/>
      <c r="NL206" s="73"/>
      <c r="NM206" s="73"/>
      <c r="NN206" s="73"/>
      <c r="NO206" s="73"/>
      <c r="NP206" s="73"/>
      <c r="NQ206" s="73"/>
      <c r="NR206" s="73"/>
      <c r="NS206" s="73"/>
      <c r="NT206" s="73"/>
      <c r="NU206" s="73"/>
      <c r="NV206" s="73"/>
      <c r="NW206" s="73"/>
      <c r="NX206" s="73"/>
      <c r="NY206" s="73"/>
      <c r="NZ206" s="73"/>
      <c r="OA206" s="73"/>
      <c r="OB206" s="73"/>
      <c r="OC206" s="73"/>
      <c r="OD206" s="73"/>
      <c r="OE206" s="73"/>
      <c r="OF206" s="73"/>
      <c r="OG206" s="73"/>
      <c r="OH206" s="73"/>
      <c r="OI206" s="73"/>
      <c r="OJ206" s="73"/>
      <c r="OK206" s="73"/>
      <c r="OL206" s="73"/>
      <c r="OM206" s="73"/>
      <c r="ON206" s="73"/>
      <c r="OO206" s="73"/>
      <c r="OP206" s="73"/>
      <c r="OQ206" s="73"/>
      <c r="OR206" s="73"/>
      <c r="OS206" s="73"/>
      <c r="OT206" s="73"/>
      <c r="OU206" s="73"/>
      <c r="OV206" s="73"/>
      <c r="OW206" s="73"/>
      <c r="OX206" s="73"/>
      <c r="OY206" s="73"/>
      <c r="OZ206" s="73"/>
      <c r="PA206" s="73"/>
      <c r="PB206" s="73"/>
      <c r="PC206" s="73"/>
      <c r="PD206" s="73"/>
      <c r="PE206" s="73"/>
      <c r="PF206" s="73"/>
      <c r="PG206" s="73"/>
      <c r="PH206" s="73"/>
      <c r="PI206" s="73"/>
      <c r="PJ206" s="73"/>
      <c r="PK206" s="73"/>
      <c r="PL206" s="73"/>
      <c r="PM206" s="73"/>
      <c r="PN206" s="73"/>
      <c r="PO206" s="73"/>
      <c r="PP206" s="73"/>
      <c r="PQ206" s="73"/>
      <c r="PR206" s="73"/>
      <c r="PS206" s="73"/>
      <c r="PT206" s="73"/>
      <c r="PU206" s="73"/>
      <c r="PV206" s="73"/>
      <c r="PW206" s="73"/>
      <c r="PX206" s="73"/>
      <c r="PY206" s="73"/>
      <c r="PZ206" s="73"/>
      <c r="QA206" s="73"/>
      <c r="QB206" s="73"/>
      <c r="QC206" s="73"/>
      <c r="QD206" s="73"/>
      <c r="QE206" s="73"/>
      <c r="QF206" s="73"/>
      <c r="QG206" s="73"/>
      <c r="QH206" s="73"/>
      <c r="QI206" s="73"/>
      <c r="QJ206" s="73"/>
      <c r="QK206" s="73"/>
      <c r="QL206" s="73"/>
      <c r="QM206" s="73"/>
      <c r="QN206" s="73"/>
      <c r="QO206" s="73"/>
      <c r="QP206" s="73"/>
      <c r="QQ206" s="73"/>
      <c r="QR206" s="73"/>
      <c r="QS206" s="73"/>
      <c r="QT206" s="73"/>
      <c r="QU206" s="73"/>
      <c r="QV206" s="73"/>
      <c r="QW206" s="73"/>
      <c r="QX206" s="73"/>
      <c r="QY206" s="73"/>
      <c r="QZ206" s="73"/>
      <c r="RA206" s="73"/>
      <c r="RB206" s="73"/>
      <c r="RC206" s="73"/>
      <c r="RD206" s="73"/>
      <c r="RE206" s="73"/>
      <c r="RF206" s="73"/>
      <c r="RG206" s="73"/>
      <c r="RH206" s="73"/>
      <c r="RI206" s="73"/>
      <c r="RJ206" s="73"/>
      <c r="RK206" s="73"/>
      <c r="RL206" s="73"/>
      <c r="RM206" s="73"/>
      <c r="RN206" s="73"/>
      <c r="RO206" s="73"/>
      <c r="RP206" s="73"/>
      <c r="RQ206" s="73"/>
      <c r="RR206" s="73"/>
      <c r="RS206" s="73"/>
      <c r="RT206" s="73"/>
      <c r="RU206" s="73"/>
      <c r="RV206" s="73"/>
      <c r="RW206" s="73"/>
      <c r="RX206" s="73"/>
      <c r="RY206" s="73"/>
      <c r="RZ206" s="73"/>
      <c r="SA206" s="73"/>
      <c r="SB206" s="73"/>
      <c r="SC206" s="73"/>
      <c r="SD206" s="73"/>
      <c r="SE206" s="73"/>
      <c r="SF206" s="73"/>
      <c r="SG206" s="73"/>
      <c r="SH206" s="73"/>
      <c r="SI206" s="73"/>
      <c r="SJ206" s="73"/>
      <c r="SK206" s="73"/>
      <c r="SL206" s="73"/>
      <c r="SM206" s="73"/>
      <c r="SN206" s="73"/>
      <c r="SO206" s="73"/>
      <c r="SP206" s="73"/>
      <c r="SQ206" s="73"/>
      <c r="SR206" s="73"/>
      <c r="SS206" s="73"/>
      <c r="ST206" s="73"/>
      <c r="SU206" s="73"/>
      <c r="SV206" s="73"/>
      <c r="SW206" s="73"/>
      <c r="SX206" s="73"/>
      <c r="SY206" s="73"/>
    </row>
    <row r="207" spans="1:519">
      <c r="A207" s="71" t="s">
        <v>291</v>
      </c>
      <c r="B207" s="72">
        <f t="shared" si="180"/>
        <v>8.7024697672500011</v>
      </c>
      <c r="C207" s="72">
        <f t="shared" si="181"/>
        <v>20.227524954749999</v>
      </c>
      <c r="D207" s="72">
        <f t="shared" si="182"/>
        <v>11.864803185000001</v>
      </c>
      <c r="E207" s="72">
        <f t="shared" si="183"/>
        <v>14.575543407000001</v>
      </c>
      <c r="F207" s="72">
        <f t="shared" si="184"/>
        <v>13.785343892999999</v>
      </c>
      <c r="G207" s="72">
        <f t="shared" si="185"/>
        <v>23.302933276500003</v>
      </c>
      <c r="H207" s="72">
        <f t="shared" si="186"/>
        <v>22.679064618750001</v>
      </c>
      <c r="I207" s="72">
        <f t="shared" si="187"/>
        <v>20.849622041249997</v>
      </c>
      <c r="J207" s="72">
        <f t="shared" si="188"/>
        <v>23.603588601750001</v>
      </c>
      <c r="K207" s="72">
        <f t="shared" si="189"/>
        <v>3.0655662592500001</v>
      </c>
      <c r="L207" s="72">
        <f t="shared" si="190"/>
        <v>28.059995765250001</v>
      </c>
      <c r="M207" s="72">
        <f t="shared" si="191"/>
        <v>32.480695926000003</v>
      </c>
      <c r="N207" s="72">
        <f t="shared" si="192"/>
        <v>43.052645781000003</v>
      </c>
      <c r="O207" s="72">
        <f t="shared" si="193"/>
        <v>27.53364226275</v>
      </c>
      <c r="P207" s="72">
        <f t="shared" si="194"/>
        <v>35.435479929750009</v>
      </c>
      <c r="Q207" s="72">
        <f t="shared" si="195"/>
        <v>18.250569544500003</v>
      </c>
      <c r="R207" s="72">
        <f t="shared" si="196"/>
        <v>17.97644841975</v>
      </c>
      <c r="S207" s="72">
        <f t="shared" si="197"/>
        <v>7.1825797395000004</v>
      </c>
      <c r="T207" s="72">
        <f t="shared" si="198"/>
        <v>2.328210747225</v>
      </c>
      <c r="U207" s="72">
        <f t="shared" si="199"/>
        <v>2.7164092499999998E-3</v>
      </c>
      <c r="V207" s="72">
        <f t="shared" si="200"/>
        <v>7.954106892525</v>
      </c>
      <c r="W207" s="72">
        <f t="shared" si="201"/>
        <v>11.728392198749999</v>
      </c>
      <c r="X207" s="72">
        <f t="shared" si="202"/>
        <v>17.73220779675</v>
      </c>
      <c r="Y207" s="72">
        <f t="shared" si="203"/>
        <v>34.297461927000001</v>
      </c>
      <c r="Z207" s="72">
        <f t="shared" si="204"/>
        <v>0</v>
      </c>
      <c r="AA207" s="72">
        <f t="shared" si="205"/>
        <v>0</v>
      </c>
      <c r="AB207" s="72"/>
      <c r="AD207" s="73">
        <v>936.88561349999998</v>
      </c>
      <c r="AE207" s="73">
        <v>1661.9306737500001</v>
      </c>
      <c r="AF207" s="73">
        <v>1468.0026742499999</v>
      </c>
      <c r="AG207" s="73">
        <v>750.31947675000004</v>
      </c>
      <c r="AH207" s="73">
        <v>0.78736499999999998</v>
      </c>
      <c r="AI207" s="73"/>
      <c r="AJ207" s="73"/>
      <c r="AK207" s="73">
        <v>827.71745625000005</v>
      </c>
      <c r="AL207" s="73"/>
      <c r="AM207" s="73">
        <v>1239.98177025</v>
      </c>
      <c r="AN207" s="73">
        <v>1816.8447375000001</v>
      </c>
      <c r="AO207" s="73"/>
      <c r="AP207" s="73">
        <v>2017.0322887500001</v>
      </c>
      <c r="AQ207" s="73">
        <v>2280.9176685000002</v>
      </c>
      <c r="AR207" s="73">
        <v>654.45778800000005</v>
      </c>
      <c r="AS207" s="73">
        <v>2362.0162635000002</v>
      </c>
      <c r="AT207" s="73">
        <v>826.69388175000006</v>
      </c>
      <c r="AU207" s="73">
        <v>3174.4194705</v>
      </c>
      <c r="AV207" s="73">
        <v>1167.6622950000001</v>
      </c>
      <c r="AW207" s="73">
        <v>2101.3590802499998</v>
      </c>
      <c r="AX207" s="73">
        <v>826.73325</v>
      </c>
      <c r="AY207" s="73">
        <v>3219.6142215</v>
      </c>
      <c r="AZ207" s="73">
        <v>826.81198649999999</v>
      </c>
      <c r="BA207" s="73">
        <v>769.8067605</v>
      </c>
      <c r="BB207" s="73">
        <v>3182.8442760000003</v>
      </c>
      <c r="BC207" s="73"/>
      <c r="BD207" s="73"/>
      <c r="BE207" s="73">
        <v>1240.0605067500001</v>
      </c>
      <c r="BF207" s="73">
        <v>3796.1622427500001</v>
      </c>
      <c r="BG207" s="73">
        <v>1240.0605067500001</v>
      </c>
      <c r="BH207" s="73">
        <v>1165.4576730000001</v>
      </c>
      <c r="BI207" s="73">
        <v>1225.454886</v>
      </c>
      <c r="BJ207" s="73"/>
      <c r="BK207" s="73"/>
      <c r="BL207" s="73"/>
      <c r="BM207" s="73">
        <v>14.763093749999999</v>
      </c>
      <c r="BN207" s="73"/>
      <c r="BO207" s="73">
        <v>905.94216900000004</v>
      </c>
      <c r="BP207" s="73">
        <v>3464.7603142500002</v>
      </c>
      <c r="BQ207" s="73">
        <v>2502.7183890000001</v>
      </c>
      <c r="BR207" s="73"/>
      <c r="BS207" s="73">
        <v>3023.7178094999999</v>
      </c>
      <c r="BT207" s="73"/>
      <c r="BU207" s="73"/>
      <c r="BV207" s="73"/>
      <c r="BW207" s="73">
        <v>206.64394425</v>
      </c>
      <c r="BX207" s="73">
        <v>1991.7972405</v>
      </c>
      <c r="BY207" s="73">
        <v>2479.9635404999999</v>
      </c>
      <c r="BZ207" s="73">
        <v>1092.0358867499999</v>
      </c>
      <c r="CA207" s="73"/>
      <c r="CB207" s="73">
        <v>2185.8039764999999</v>
      </c>
      <c r="CC207" s="73">
        <v>1942.94124225</v>
      </c>
      <c r="CD207" s="73">
        <v>1253.1307657499999</v>
      </c>
      <c r="CE207" s="73">
        <v>2084.5488375</v>
      </c>
      <c r="CF207" s="73"/>
      <c r="CG207" s="73"/>
      <c r="CH207" s="73"/>
      <c r="CI207" s="73">
        <v>1640.6324505</v>
      </c>
      <c r="CJ207" s="73">
        <v>858.10974525000006</v>
      </c>
      <c r="CK207" s="73">
        <v>2728.1409884999998</v>
      </c>
      <c r="CL207" s="73"/>
      <c r="CM207" s="73">
        <v>1653.9389189999999</v>
      </c>
      <c r="CN207" s="73">
        <v>1301.5537132500001</v>
      </c>
      <c r="CO207" s="73">
        <v>4264.5656812500001</v>
      </c>
      <c r="CP207" s="73"/>
      <c r="CQ207" s="73">
        <v>1806.21531</v>
      </c>
      <c r="CR207" s="73">
        <v>1237.8165165</v>
      </c>
      <c r="CS207" s="73">
        <v>2570.7073567500001</v>
      </c>
      <c r="CT207" s="73">
        <v>2313.9082619999999</v>
      </c>
      <c r="CU207" s="73">
        <v>1868.2203037500001</v>
      </c>
      <c r="CV207" s="73">
        <v>2603.3436360000001</v>
      </c>
      <c r="CW207" s="73">
        <v>3682.6635780000001</v>
      </c>
      <c r="CX207" s="73">
        <v>1013.53559625</v>
      </c>
      <c r="CY207" s="73">
        <v>1296.7114185</v>
      </c>
      <c r="CZ207" s="73">
        <v>695.08582200000001</v>
      </c>
      <c r="DA207" s="73">
        <v>1497.4894935</v>
      </c>
      <c r="DB207" s="73">
        <v>2004.946236</v>
      </c>
      <c r="DC207" s="73">
        <v>4177.7193217499998</v>
      </c>
      <c r="DD207" s="73">
        <v>1973.8846867500001</v>
      </c>
      <c r="DE207" s="73">
        <v>1769.9177835</v>
      </c>
      <c r="DF207" s="73">
        <v>1549.9280025</v>
      </c>
      <c r="DG207" s="73">
        <v>1204.038558</v>
      </c>
      <c r="DH207" s="73">
        <v>3519.0491310000002</v>
      </c>
      <c r="DI207" s="73">
        <v>1976.7585690000001</v>
      </c>
      <c r="DJ207" s="73">
        <v>2796.3661657500002</v>
      </c>
      <c r="DK207" s="73">
        <v>2539.252125</v>
      </c>
      <c r="DL207" s="73">
        <v>833.93763975000002</v>
      </c>
      <c r="DM207" s="73">
        <v>2469.2553765000002</v>
      </c>
      <c r="DN207" s="73">
        <v>1236.2024182499999</v>
      </c>
      <c r="DO207" s="73"/>
      <c r="DP207" s="73">
        <v>733.50923399999999</v>
      </c>
      <c r="DQ207" s="73">
        <v>652.92242625000006</v>
      </c>
      <c r="DR207" s="73"/>
      <c r="DS207" s="73">
        <v>3763.88027775</v>
      </c>
      <c r="DT207" s="73">
        <v>1895.38439625</v>
      </c>
      <c r="DU207" s="73">
        <v>3928.91198175</v>
      </c>
      <c r="DV207" s="73">
        <v>2388.3929910000002</v>
      </c>
      <c r="DW207" s="73">
        <v>785.86900649999995</v>
      </c>
      <c r="DX207" s="73">
        <v>1719.3295822499999</v>
      </c>
      <c r="DY207" s="73">
        <v>2329.8917715000002</v>
      </c>
      <c r="DZ207" s="73">
        <v>2465.4760245000002</v>
      </c>
      <c r="EA207" s="73">
        <v>2775.5403615</v>
      </c>
      <c r="EB207" s="73">
        <v>3009.7420807500002</v>
      </c>
      <c r="EC207" s="73"/>
      <c r="ED207" s="73">
        <v>1264.46882175</v>
      </c>
      <c r="EE207" s="73">
        <v>2094.863319</v>
      </c>
      <c r="EF207" s="73">
        <v>3687.3877680000001</v>
      </c>
      <c r="EG207" s="73">
        <v>1082.6268749999999</v>
      </c>
      <c r="EH207" s="73"/>
      <c r="EI207" s="73"/>
      <c r="EJ207" s="73"/>
      <c r="EK207" s="73"/>
      <c r="EL207" s="73"/>
      <c r="EM207" s="73"/>
      <c r="EN207" s="73"/>
      <c r="EO207" s="73"/>
      <c r="EP207" s="73">
        <v>1066.91894325</v>
      </c>
      <c r="EQ207" s="73">
        <v>1942.0357725000001</v>
      </c>
      <c r="ER207" s="73"/>
      <c r="ES207" s="73">
        <v>56.611543500000003</v>
      </c>
      <c r="ET207" s="73">
        <v>1076.485428</v>
      </c>
      <c r="EU207" s="73">
        <v>2216.3143702500001</v>
      </c>
      <c r="EV207" s="73">
        <v>4447.3524660000003</v>
      </c>
      <c r="EW207" s="73">
        <v>2218.0465732500002</v>
      </c>
      <c r="EX207" s="73">
        <v>3591.68355225</v>
      </c>
      <c r="EY207" s="73">
        <v>1083.1386622499999</v>
      </c>
      <c r="EZ207" s="73">
        <v>1200.7709932499999</v>
      </c>
      <c r="FA207" s="73"/>
      <c r="FB207" s="73">
        <v>6148.4939167499997</v>
      </c>
      <c r="FC207" s="73">
        <v>780.19997850000004</v>
      </c>
      <c r="FD207" s="73">
        <v>605.91673575000004</v>
      </c>
      <c r="FE207" s="73">
        <v>4691.593089</v>
      </c>
      <c r="FF207" s="73">
        <v>3025.2138030000001</v>
      </c>
      <c r="FG207" s="73">
        <v>4285.9820092500004</v>
      </c>
      <c r="FH207" s="73">
        <v>1106.7202440000001</v>
      </c>
      <c r="FI207" s="73">
        <v>2700.4257404999998</v>
      </c>
      <c r="FJ207" s="73">
        <v>3917.1408750000001</v>
      </c>
      <c r="FK207" s="73">
        <v>3742.503318</v>
      </c>
      <c r="FL207" s="73">
        <v>1934.1621225000001</v>
      </c>
      <c r="FM207" s="73">
        <v>1491.85983375</v>
      </c>
      <c r="FN207" s="73">
        <v>3393.7793594999998</v>
      </c>
      <c r="FO207" s="73">
        <v>5596.9447342499998</v>
      </c>
      <c r="FP207" s="73">
        <v>1285.9638862500001</v>
      </c>
      <c r="FQ207" s="73"/>
      <c r="FR207" s="73">
        <v>1296.5539455000001</v>
      </c>
      <c r="FS207" s="73">
        <v>4882.8440474999998</v>
      </c>
      <c r="FT207" s="73">
        <v>1342.89037575</v>
      </c>
      <c r="FU207" s="73">
        <v>2866.8353332500001</v>
      </c>
      <c r="FV207" s="73">
        <v>6066.21427425</v>
      </c>
      <c r="FW207" s="73">
        <v>3078.0459945000002</v>
      </c>
      <c r="FX207" s="73">
        <v>989.83590975000004</v>
      </c>
      <c r="FY207" s="73">
        <v>1585.47753225</v>
      </c>
      <c r="FZ207" s="73">
        <v>7579.7660137499997</v>
      </c>
      <c r="GA207" s="73">
        <v>4064.0238157500003</v>
      </c>
      <c r="GB207" s="73">
        <v>5429.7477765000003</v>
      </c>
      <c r="GC207" s="73">
        <v>3870.4107622500001</v>
      </c>
      <c r="GD207" s="73">
        <v>4628.7219937500004</v>
      </c>
      <c r="GE207" s="73">
        <v>4558.4496675</v>
      </c>
      <c r="GF207" s="73">
        <v>2227.2587437500001</v>
      </c>
      <c r="GG207" s="73">
        <v>2711.6063235000001</v>
      </c>
      <c r="GH207" s="73">
        <v>2781.0519165000001</v>
      </c>
      <c r="GI207" s="73">
        <v>6075.3477082500003</v>
      </c>
      <c r="GJ207" s="73">
        <v>843.85843875</v>
      </c>
      <c r="GK207" s="73"/>
      <c r="GL207" s="73">
        <v>859.21205625000005</v>
      </c>
      <c r="GM207" s="73">
        <v>828.7016625</v>
      </c>
      <c r="GN207" s="73">
        <v>995.6230425</v>
      </c>
      <c r="GO207" s="73">
        <v>1023.8107095</v>
      </c>
      <c r="GP207" s="73">
        <v>1780.9015252500001</v>
      </c>
      <c r="GQ207" s="73">
        <v>5611.3535137500003</v>
      </c>
      <c r="GR207" s="73">
        <v>8901.555007500001</v>
      </c>
      <c r="GS207" s="73">
        <v>5298.8483452500004</v>
      </c>
      <c r="GT207" s="73">
        <v>6457.7708887500003</v>
      </c>
      <c r="GU207" s="73">
        <v>3100.8795795000001</v>
      </c>
      <c r="GV207" s="73">
        <v>3014.6237437499999</v>
      </c>
      <c r="GW207" s="73">
        <v>721.73812725000005</v>
      </c>
      <c r="GX207" s="73">
        <v>7.8736500000000005</v>
      </c>
      <c r="GY207" s="73">
        <v>276.56195624999998</v>
      </c>
      <c r="GZ207" s="73">
        <v>3.9368250000000002</v>
      </c>
      <c r="HA207" s="73">
        <v>259.43676750000003</v>
      </c>
      <c r="HB207" s="73">
        <v>3.9368250000000002</v>
      </c>
      <c r="HC207" s="73"/>
      <c r="HD207" s="73"/>
      <c r="HE207" s="73"/>
      <c r="HF207" s="73"/>
      <c r="HG207" s="73">
        <v>781.45976250000001</v>
      </c>
      <c r="HH207" s="73">
        <v>954.01080224999998</v>
      </c>
      <c r="HI207" s="73"/>
      <c r="HJ207" s="73"/>
      <c r="HK207" s="73">
        <v>2579.4471082499999</v>
      </c>
      <c r="HL207" s="73">
        <v>6777.0080280000002</v>
      </c>
      <c r="HM207" s="73">
        <v>7154.7070185000002</v>
      </c>
      <c r="HN207" s="73">
        <v>4418.2593292499996</v>
      </c>
      <c r="HO207" s="73">
        <v>4143.1539982499999</v>
      </c>
      <c r="HP207" s="73">
        <v>1050.8960655000001</v>
      </c>
      <c r="HQ207" s="73"/>
      <c r="HR207" s="73">
        <v>1267.7363865</v>
      </c>
      <c r="HS207" s="73">
        <v>1271.4370019999999</v>
      </c>
      <c r="HT207" s="73">
        <v>472.45836824999998</v>
      </c>
      <c r="HU207" s="73"/>
      <c r="HV207" s="73">
        <v>681.89745825</v>
      </c>
      <c r="HW207" s="73">
        <v>2111.7129300000001</v>
      </c>
      <c r="HX207" s="73">
        <v>1608.0355394999999</v>
      </c>
      <c r="HY207" s="73">
        <v>950.86134225000001</v>
      </c>
      <c r="HZ207" s="73">
        <v>350.10184724999999</v>
      </c>
      <c r="IA207" s="73"/>
      <c r="IB207" s="73"/>
      <c r="IC207" s="73">
        <v>649.53675675</v>
      </c>
      <c r="ID207" s="73">
        <v>1169.1976567500001</v>
      </c>
      <c r="IE207" s="73">
        <v>2843.13564675</v>
      </c>
      <c r="IF207" s="73">
        <v>714.73057874999995</v>
      </c>
      <c r="IG207" s="73"/>
      <c r="IH207" s="73">
        <v>1455.87725325</v>
      </c>
      <c r="II207" s="73"/>
      <c r="IJ207" s="73"/>
      <c r="IK207" s="73"/>
      <c r="IL207" s="73"/>
      <c r="IM207" s="73">
        <v>692.88120000000004</v>
      </c>
      <c r="IN207" s="73"/>
      <c r="IO207" s="73">
        <v>552.73023000000001</v>
      </c>
      <c r="IP207" s="73">
        <v>1082.5875067500001</v>
      </c>
      <c r="IQ207" s="73"/>
      <c r="IR207" s="73">
        <v>1.1810475000000001E-2</v>
      </c>
      <c r="IS207" s="73"/>
      <c r="IT207" s="73"/>
      <c r="IU207" s="73"/>
      <c r="IV207" s="73"/>
      <c r="IW207" s="73"/>
      <c r="IX207" s="73"/>
      <c r="IY207" s="73"/>
      <c r="IZ207" s="73">
        <v>2.5589362499999999</v>
      </c>
      <c r="JA207" s="73"/>
      <c r="JB207" s="73"/>
      <c r="JC207" s="73"/>
      <c r="JD207" s="73">
        <v>0.157473</v>
      </c>
      <c r="JE207" s="73"/>
      <c r="JF207" s="73"/>
      <c r="JG207" s="73"/>
      <c r="JH207" s="73"/>
      <c r="JI207" s="73"/>
      <c r="JJ207" s="73"/>
      <c r="JK207" s="73"/>
      <c r="JL207" s="73"/>
      <c r="JM207" s="73"/>
      <c r="JN207" s="73">
        <v>303.09615674999998</v>
      </c>
      <c r="JO207" s="73"/>
      <c r="JP207" s="73">
        <v>1697.5077612749999</v>
      </c>
      <c r="JQ207" s="73">
        <v>1247.22552825</v>
      </c>
      <c r="JR207" s="73"/>
      <c r="JS207" s="73">
        <v>1254.3118132499999</v>
      </c>
      <c r="JT207" s="73">
        <v>2368.8269707499999</v>
      </c>
      <c r="JU207" s="73">
        <v>1083.1386622499999</v>
      </c>
      <c r="JV207" s="73">
        <v>21.337591499999998</v>
      </c>
      <c r="JW207" s="73">
        <v>1155.96992475</v>
      </c>
      <c r="JX207" s="73"/>
      <c r="JY207" s="73">
        <v>24.093368999999999</v>
      </c>
      <c r="JZ207" s="73">
        <v>2270.2095045000001</v>
      </c>
      <c r="KA207" s="73">
        <v>3288.2724495000002</v>
      </c>
      <c r="KB207" s="73">
        <v>3901.0786290000001</v>
      </c>
      <c r="KC207" s="73">
        <v>687.56648625000003</v>
      </c>
      <c r="KD207" s="73">
        <v>22.95168975</v>
      </c>
      <c r="KE207" s="73">
        <v>350.84984400000002</v>
      </c>
      <c r="KF207" s="73">
        <v>6.0627104999999997</v>
      </c>
      <c r="KG207" s="73"/>
      <c r="KH207" s="73">
        <v>14.487515999999999</v>
      </c>
      <c r="KI207" s="73">
        <v>10.235745</v>
      </c>
      <c r="KJ207" s="73"/>
      <c r="KK207" s="73">
        <v>10.235745</v>
      </c>
      <c r="KL207" s="73"/>
      <c r="KM207" s="73">
        <v>1240.0998750000001</v>
      </c>
      <c r="KN207" s="73"/>
      <c r="KO207" s="73">
        <v>2137.4991337500001</v>
      </c>
      <c r="KP207" s="73">
        <v>4811.1544642500003</v>
      </c>
      <c r="KQ207" s="73">
        <v>2494.9234755000002</v>
      </c>
      <c r="KR207" s="73">
        <v>4911.62223825</v>
      </c>
      <c r="KS207" s="73">
        <v>2101.9496039999999</v>
      </c>
      <c r="KT207" s="73">
        <v>7619.0555272499996</v>
      </c>
      <c r="KU207" s="73">
        <v>1303.1284432499999</v>
      </c>
      <c r="KV207" s="73">
        <v>2403.15608475</v>
      </c>
      <c r="KW207" s="73">
        <v>1406.1945217499999</v>
      </c>
      <c r="KX207" s="73">
        <v>2959.6262984999998</v>
      </c>
      <c r="KY207" s="73">
        <v>6424.6621905000002</v>
      </c>
      <c r="KZ207" s="73">
        <v>3689.2774439999998</v>
      </c>
      <c r="LA207" s="73">
        <v>3837.7744830000001</v>
      </c>
      <c r="LB207" s="73">
        <v>3879.1898820000001</v>
      </c>
      <c r="LC207" s="73">
        <v>775.39705200000003</v>
      </c>
      <c r="LD207" s="73"/>
      <c r="LE207" s="73"/>
      <c r="LF207" s="73"/>
      <c r="LG207" s="73"/>
      <c r="LH207" s="73"/>
      <c r="LI207" s="73"/>
      <c r="LJ207" s="73"/>
      <c r="LK207" s="73"/>
      <c r="LL207" s="73"/>
      <c r="LM207" s="73"/>
      <c r="LN207" s="73"/>
      <c r="LO207" s="73"/>
      <c r="LP207" s="73"/>
      <c r="LQ207" s="73"/>
      <c r="LR207" s="73"/>
      <c r="LS207" s="73"/>
      <c r="LT207" s="73"/>
      <c r="LU207" s="73"/>
      <c r="LV207" s="73"/>
      <c r="LW207" s="73"/>
      <c r="LX207" s="73"/>
      <c r="LY207" s="73"/>
      <c r="LZ207" s="73"/>
      <c r="MA207" s="73"/>
      <c r="MB207" s="73"/>
      <c r="MC207" s="73"/>
      <c r="MD207" s="73"/>
      <c r="ME207" s="73"/>
      <c r="MF207" s="73"/>
      <c r="MG207" s="73"/>
      <c r="MH207" s="73"/>
      <c r="MI207" s="73"/>
      <c r="MJ207" s="73"/>
      <c r="MK207" s="73"/>
      <c r="ML207" s="73"/>
      <c r="MM207" s="73"/>
      <c r="MN207" s="73"/>
      <c r="MO207" s="73"/>
      <c r="MP207" s="73"/>
      <c r="MQ207" s="73"/>
      <c r="MR207" s="73"/>
      <c r="MS207" s="73"/>
      <c r="MT207" s="73"/>
      <c r="MU207" s="73"/>
      <c r="MV207" s="73"/>
      <c r="MW207" s="73"/>
      <c r="MX207" s="73"/>
      <c r="MY207" s="73"/>
      <c r="MZ207" s="73"/>
      <c r="NA207" s="73"/>
      <c r="NB207" s="73"/>
      <c r="NC207" s="73"/>
      <c r="ND207" s="73"/>
      <c r="NE207" s="73"/>
      <c r="NF207" s="73"/>
      <c r="NG207" s="73"/>
      <c r="NH207" s="73"/>
      <c r="NI207" s="73"/>
      <c r="NJ207" s="73"/>
      <c r="NK207" s="73"/>
      <c r="NL207" s="73"/>
      <c r="NM207" s="73"/>
      <c r="NN207" s="73"/>
      <c r="NO207" s="73"/>
      <c r="NP207" s="73"/>
      <c r="NQ207" s="73"/>
      <c r="NR207" s="73"/>
      <c r="NS207" s="73"/>
      <c r="NT207" s="73"/>
      <c r="NU207" s="73"/>
      <c r="NV207" s="73"/>
      <c r="NW207" s="73"/>
      <c r="NX207" s="73"/>
      <c r="NY207" s="73"/>
      <c r="NZ207" s="73"/>
      <c r="OA207" s="73"/>
      <c r="OB207" s="73"/>
      <c r="OC207" s="73"/>
      <c r="OD207" s="73"/>
      <c r="OE207" s="73"/>
      <c r="OF207" s="73"/>
      <c r="OG207" s="73"/>
      <c r="OH207" s="73"/>
      <c r="OI207" s="73"/>
      <c r="OJ207" s="73"/>
      <c r="OK207" s="73"/>
      <c r="OL207" s="73"/>
      <c r="OM207" s="73"/>
      <c r="ON207" s="73"/>
      <c r="OO207" s="73"/>
      <c r="OP207" s="73"/>
      <c r="OQ207" s="73"/>
      <c r="OR207" s="73"/>
      <c r="OS207" s="73"/>
      <c r="OT207" s="73"/>
      <c r="OU207" s="73"/>
      <c r="OV207" s="73"/>
      <c r="OW207" s="73"/>
      <c r="OX207" s="73"/>
      <c r="OY207" s="73"/>
      <c r="OZ207" s="73"/>
      <c r="PA207" s="73"/>
      <c r="PB207" s="73"/>
      <c r="PC207" s="73"/>
      <c r="PD207" s="73"/>
      <c r="PE207" s="73"/>
      <c r="PF207" s="73"/>
      <c r="PG207" s="73"/>
      <c r="PH207" s="73"/>
      <c r="PI207" s="73"/>
      <c r="PJ207" s="73"/>
      <c r="PK207" s="73"/>
      <c r="PL207" s="73"/>
      <c r="PM207" s="73"/>
      <c r="PN207" s="73"/>
      <c r="PO207" s="73"/>
      <c r="PP207" s="73"/>
      <c r="PQ207" s="73"/>
      <c r="PR207" s="73"/>
      <c r="PS207" s="73"/>
      <c r="PT207" s="73"/>
      <c r="PU207" s="73"/>
      <c r="PV207" s="73"/>
      <c r="PW207" s="73"/>
      <c r="PX207" s="73"/>
      <c r="PY207" s="73"/>
      <c r="PZ207" s="73"/>
      <c r="QA207" s="73"/>
      <c r="QB207" s="73"/>
      <c r="QC207" s="73"/>
      <c r="QD207" s="73"/>
      <c r="QE207" s="73"/>
      <c r="QF207" s="73"/>
      <c r="QG207" s="73"/>
      <c r="QH207" s="73"/>
      <c r="QI207" s="73"/>
      <c r="QJ207" s="73"/>
      <c r="QK207" s="73"/>
      <c r="QL207" s="73"/>
      <c r="QM207" s="73"/>
      <c r="QN207" s="73"/>
      <c r="QO207" s="73"/>
      <c r="QP207" s="73"/>
      <c r="QQ207" s="73"/>
      <c r="QR207" s="73"/>
      <c r="QS207" s="73"/>
      <c r="QT207" s="73"/>
      <c r="QU207" s="73"/>
      <c r="QV207" s="73"/>
      <c r="QW207" s="73"/>
      <c r="QX207" s="73"/>
      <c r="QY207" s="73"/>
      <c r="QZ207" s="73"/>
      <c r="RA207" s="73"/>
      <c r="RB207" s="73"/>
      <c r="RC207" s="73"/>
      <c r="RD207" s="73"/>
      <c r="RE207" s="73"/>
      <c r="RF207" s="73"/>
      <c r="RG207" s="73"/>
      <c r="RH207" s="73"/>
      <c r="RI207" s="73"/>
      <c r="RJ207" s="73"/>
      <c r="RK207" s="73"/>
      <c r="RL207" s="73"/>
      <c r="RM207" s="73"/>
      <c r="RN207" s="73"/>
      <c r="RO207" s="73"/>
      <c r="RP207" s="73"/>
      <c r="RQ207" s="73"/>
      <c r="RR207" s="73"/>
      <c r="RS207" s="73"/>
      <c r="RT207" s="73"/>
      <c r="RU207" s="73"/>
      <c r="RV207" s="73"/>
      <c r="RW207" s="73"/>
      <c r="RX207" s="73"/>
      <c r="RY207" s="73"/>
      <c r="RZ207" s="73"/>
      <c r="SA207" s="73"/>
      <c r="SB207" s="73"/>
      <c r="SC207" s="73"/>
      <c r="SD207" s="73"/>
      <c r="SE207" s="73"/>
      <c r="SF207" s="73"/>
      <c r="SG207" s="73"/>
      <c r="SH207" s="73"/>
      <c r="SI207" s="73"/>
      <c r="SJ207" s="73"/>
      <c r="SK207" s="73"/>
      <c r="SL207" s="73"/>
      <c r="SM207" s="73"/>
      <c r="SN207" s="73"/>
      <c r="SO207" s="73"/>
      <c r="SP207" s="73"/>
      <c r="SQ207" s="73"/>
      <c r="SR207" s="73"/>
      <c r="SS207" s="73"/>
      <c r="ST207" s="73"/>
      <c r="SU207" s="73"/>
      <c r="SV207" s="73"/>
      <c r="SW207" s="73"/>
      <c r="SX207" s="73"/>
      <c r="SY207" s="73"/>
    </row>
    <row r="208" spans="1:519">
      <c r="A208" s="71" t="s">
        <v>292</v>
      </c>
      <c r="B208" s="72">
        <f t="shared" si="180"/>
        <v>7.5966943612500009</v>
      </c>
      <c r="C208" s="72">
        <f t="shared" si="181"/>
        <v>5.0620483215000007</v>
      </c>
      <c r="D208" s="72">
        <f t="shared" si="182"/>
        <v>4.3903472399999997</v>
      </c>
      <c r="E208" s="72">
        <f t="shared" si="183"/>
        <v>0.36451062675000001</v>
      </c>
      <c r="F208" s="72">
        <f t="shared" si="184"/>
        <v>0</v>
      </c>
      <c r="G208" s="72">
        <f t="shared" si="185"/>
        <v>0</v>
      </c>
      <c r="H208" s="72">
        <f t="shared" si="186"/>
        <v>0</v>
      </c>
      <c r="I208" s="72">
        <f t="shared" si="187"/>
        <v>2.1691905750000001E-2</v>
      </c>
      <c r="J208" s="72">
        <f t="shared" si="188"/>
        <v>5.6728270361249997</v>
      </c>
      <c r="K208" s="72">
        <f t="shared" si="189"/>
        <v>4.6584056542500001</v>
      </c>
      <c r="L208" s="72">
        <f t="shared" si="190"/>
        <v>0.65575694024999998</v>
      </c>
      <c r="M208" s="72">
        <f t="shared" si="191"/>
        <v>0</v>
      </c>
      <c r="N208" s="72">
        <f t="shared" si="192"/>
        <v>0</v>
      </c>
      <c r="O208" s="72">
        <f t="shared" si="193"/>
        <v>0</v>
      </c>
      <c r="P208" s="72">
        <f t="shared" si="194"/>
        <v>0</v>
      </c>
      <c r="Q208" s="72">
        <f t="shared" si="195"/>
        <v>0</v>
      </c>
      <c r="R208" s="72">
        <f t="shared" si="196"/>
        <v>0</v>
      </c>
      <c r="S208" s="72">
        <f t="shared" si="197"/>
        <v>0</v>
      </c>
      <c r="T208" s="72">
        <f t="shared" si="198"/>
        <v>0</v>
      </c>
      <c r="U208" s="72">
        <f t="shared" si="199"/>
        <v>0</v>
      </c>
      <c r="V208" s="72">
        <f t="shared" si="200"/>
        <v>0</v>
      </c>
      <c r="W208" s="72">
        <f t="shared" si="201"/>
        <v>0</v>
      </c>
      <c r="X208" s="72">
        <f t="shared" si="202"/>
        <v>0</v>
      </c>
      <c r="Y208" s="72">
        <f t="shared" si="203"/>
        <v>1.417257</v>
      </c>
      <c r="Z208" s="72">
        <f t="shared" si="204"/>
        <v>0</v>
      </c>
      <c r="AA208" s="72">
        <f t="shared" si="205"/>
        <v>0</v>
      </c>
      <c r="AB208" s="72"/>
      <c r="AD208" s="73">
        <v>1267.3427039999999</v>
      </c>
      <c r="AE208" s="73">
        <v>1386.392292</v>
      </c>
      <c r="AF208" s="73">
        <v>1948.61027025</v>
      </c>
      <c r="AG208" s="73">
        <v>1364.3854402500001</v>
      </c>
      <c r="AH208" s="73">
        <v>341.71641</v>
      </c>
      <c r="AI208" s="73"/>
      <c r="AJ208" s="73">
        <v>408.99674924999999</v>
      </c>
      <c r="AK208" s="73"/>
      <c r="AL208" s="73"/>
      <c r="AM208" s="73">
        <v>255.89362500000001</v>
      </c>
      <c r="AN208" s="73">
        <v>63.304146000000003</v>
      </c>
      <c r="AO208" s="73">
        <v>560.05272449999995</v>
      </c>
      <c r="AP208" s="73">
        <v>590.52374999999995</v>
      </c>
      <c r="AQ208" s="73">
        <v>814.13540999999998</v>
      </c>
      <c r="AR208" s="73">
        <v>570.83962499999996</v>
      </c>
      <c r="AS208" s="73">
        <v>1420.4064599999999</v>
      </c>
      <c r="AT208" s="73">
        <v>235.6583445</v>
      </c>
      <c r="AU208" s="73"/>
      <c r="AV208" s="73">
        <v>719.06108625000002</v>
      </c>
      <c r="AW208" s="73">
        <v>590.56311825</v>
      </c>
      <c r="AX208" s="73">
        <v>120.8605275</v>
      </c>
      <c r="AY208" s="73"/>
      <c r="AZ208" s="73"/>
      <c r="BA208" s="73"/>
      <c r="BB208" s="73">
        <v>1299.1916182499999</v>
      </c>
      <c r="BC208" s="73">
        <v>789.33341250000001</v>
      </c>
      <c r="BD208" s="73"/>
      <c r="BE208" s="73">
        <v>708.62850000000003</v>
      </c>
      <c r="BF208" s="73">
        <v>1247.9735250000001</v>
      </c>
      <c r="BG208" s="73">
        <v>345.22018424999999</v>
      </c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>
        <v>364.51062675000003</v>
      </c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>
        <v>21.69190575</v>
      </c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3"/>
      <c r="DY208" s="73"/>
      <c r="DZ208" s="73">
        <v>845.03948624999998</v>
      </c>
      <c r="EA208" s="73">
        <v>1169.2370249999999</v>
      </c>
      <c r="EB208" s="73"/>
      <c r="EC208" s="73">
        <v>1299.0341452499999</v>
      </c>
      <c r="ED208" s="73"/>
      <c r="EE208" s="73"/>
      <c r="EF208" s="73">
        <v>2231.2349370000002</v>
      </c>
      <c r="EG208" s="73">
        <v>128.28144262500001</v>
      </c>
      <c r="EH208" s="73">
        <v>2013.2529367500001</v>
      </c>
      <c r="EI208" s="73">
        <v>2411.4627854999999</v>
      </c>
      <c r="EJ208" s="73"/>
      <c r="EK208" s="73"/>
      <c r="EL208" s="73">
        <v>233.689932</v>
      </c>
      <c r="EM208" s="73"/>
      <c r="EN208" s="73"/>
      <c r="EO208" s="73"/>
      <c r="EP208" s="73"/>
      <c r="EQ208" s="73"/>
      <c r="ER208" s="73"/>
      <c r="ES208" s="73"/>
      <c r="ET208" s="73"/>
      <c r="EU208" s="73">
        <v>289.35663749999998</v>
      </c>
      <c r="EV208" s="73"/>
      <c r="EW208" s="73"/>
      <c r="EX208" s="73"/>
      <c r="EY208" s="73"/>
      <c r="EZ208" s="73">
        <v>118.26222300000001</v>
      </c>
      <c r="FA208" s="73"/>
      <c r="FB208" s="73">
        <v>248.13807975</v>
      </c>
      <c r="FC208" s="73"/>
      <c r="FD208" s="73"/>
      <c r="FE208" s="73"/>
      <c r="FF208" s="73"/>
      <c r="FG208" s="73"/>
      <c r="FH208" s="73"/>
      <c r="FI208" s="73"/>
      <c r="FJ208" s="73"/>
      <c r="FK208" s="73"/>
      <c r="FL208" s="73"/>
      <c r="FM208" s="73"/>
      <c r="FN208" s="73"/>
      <c r="FO208" s="73"/>
      <c r="FP208" s="73"/>
      <c r="FQ208" s="73"/>
      <c r="FR208" s="73"/>
      <c r="FS208" s="73"/>
      <c r="FT208" s="73"/>
      <c r="FU208" s="73"/>
      <c r="FV208" s="73"/>
      <c r="FW208" s="73"/>
      <c r="FX208" s="73"/>
      <c r="FY208" s="73"/>
      <c r="FZ208" s="73"/>
      <c r="GA208" s="73"/>
      <c r="GB208" s="73"/>
      <c r="GC208" s="73"/>
      <c r="GD208" s="73"/>
      <c r="GE208" s="73"/>
      <c r="GF208" s="73"/>
      <c r="GG208" s="73"/>
      <c r="GH208" s="73"/>
      <c r="GI208" s="73"/>
      <c r="GJ208" s="73"/>
      <c r="GK208" s="73"/>
      <c r="GL208" s="73"/>
      <c r="GM208" s="73"/>
      <c r="GN208" s="73"/>
      <c r="GO208" s="73"/>
      <c r="GP208" s="73"/>
      <c r="GQ208" s="73"/>
      <c r="GR208" s="73"/>
      <c r="GS208" s="73"/>
      <c r="GT208" s="73"/>
      <c r="GU208" s="73"/>
      <c r="GV208" s="73"/>
      <c r="GW208" s="73"/>
      <c r="GX208" s="73"/>
      <c r="GY208" s="73"/>
      <c r="GZ208" s="73"/>
      <c r="HA208" s="73"/>
      <c r="HB208" s="73"/>
      <c r="HC208" s="73"/>
      <c r="HD208" s="73"/>
      <c r="HE208" s="73"/>
      <c r="HF208" s="73"/>
      <c r="HG208" s="73"/>
      <c r="HH208" s="73"/>
      <c r="HI208" s="73"/>
      <c r="HJ208" s="73"/>
      <c r="HK208" s="73"/>
      <c r="HL208" s="73"/>
      <c r="HM208" s="73"/>
      <c r="HN208" s="73"/>
      <c r="HO208" s="73"/>
      <c r="HP208" s="73"/>
      <c r="HQ208" s="73"/>
      <c r="HR208" s="73"/>
      <c r="HS208" s="73"/>
      <c r="HT208" s="73"/>
      <c r="HU208" s="73"/>
      <c r="HV208" s="73"/>
      <c r="HW208" s="73"/>
      <c r="HX208" s="73"/>
      <c r="HY208" s="73"/>
      <c r="HZ208" s="73"/>
      <c r="IA208" s="73"/>
      <c r="IB208" s="73"/>
      <c r="IC208" s="73"/>
      <c r="ID208" s="73"/>
      <c r="IE208" s="73"/>
      <c r="IF208" s="73"/>
      <c r="IG208" s="73"/>
      <c r="IH208" s="73"/>
      <c r="II208" s="73"/>
      <c r="IJ208" s="73"/>
      <c r="IK208" s="73"/>
      <c r="IL208" s="73"/>
      <c r="IM208" s="73"/>
      <c r="IN208" s="73"/>
      <c r="IO208" s="73"/>
      <c r="IP208" s="73"/>
      <c r="IQ208" s="73"/>
      <c r="IR208" s="73"/>
      <c r="IS208" s="73"/>
      <c r="IT208" s="73"/>
      <c r="IU208" s="73"/>
      <c r="IV208" s="73"/>
      <c r="IW208" s="73"/>
      <c r="IX208" s="73"/>
      <c r="IY208" s="73"/>
      <c r="IZ208" s="73"/>
      <c r="JA208" s="73"/>
      <c r="JB208" s="73"/>
      <c r="JC208" s="73"/>
      <c r="JD208" s="73"/>
      <c r="JE208" s="73"/>
      <c r="JF208" s="73"/>
      <c r="JG208" s="73"/>
      <c r="JH208" s="73"/>
      <c r="JI208" s="73"/>
      <c r="JJ208" s="73"/>
      <c r="JK208" s="73"/>
      <c r="JL208" s="73"/>
      <c r="JM208" s="73"/>
      <c r="JN208" s="73"/>
      <c r="JO208" s="73"/>
      <c r="JP208" s="73"/>
      <c r="JQ208" s="73"/>
      <c r="JR208" s="73"/>
      <c r="JS208" s="73"/>
      <c r="JT208" s="73"/>
      <c r="JU208" s="73"/>
      <c r="JV208" s="73"/>
      <c r="JW208" s="73"/>
      <c r="JX208" s="73"/>
      <c r="JY208" s="73"/>
      <c r="JZ208" s="73"/>
      <c r="KA208" s="73"/>
      <c r="KB208" s="73"/>
      <c r="KC208" s="73"/>
      <c r="KD208" s="73"/>
      <c r="KE208" s="73"/>
      <c r="KF208" s="73"/>
      <c r="KG208" s="73"/>
      <c r="KH208" s="73"/>
      <c r="KI208" s="73"/>
      <c r="KJ208" s="73"/>
      <c r="KK208" s="73"/>
      <c r="KL208" s="73"/>
      <c r="KM208" s="73"/>
      <c r="KN208" s="73"/>
      <c r="KO208" s="73"/>
      <c r="KP208" s="73"/>
      <c r="KQ208" s="73"/>
      <c r="KR208" s="73"/>
      <c r="KS208" s="73"/>
      <c r="KT208" s="73"/>
      <c r="KU208" s="73"/>
      <c r="KV208" s="73"/>
      <c r="KW208" s="73">
        <v>1417.2570000000001</v>
      </c>
      <c r="KX208" s="73"/>
      <c r="KY208" s="73"/>
      <c r="KZ208" s="73"/>
      <c r="LA208" s="73"/>
      <c r="LB208" s="73"/>
      <c r="LC208" s="73"/>
      <c r="LD208" s="73"/>
      <c r="LE208" s="73"/>
      <c r="LF208" s="73"/>
      <c r="LG208" s="73"/>
      <c r="LH208" s="73"/>
      <c r="LI208" s="73"/>
      <c r="LJ208" s="73"/>
      <c r="LK208" s="73"/>
      <c r="LL208" s="73"/>
      <c r="LM208" s="73"/>
      <c r="LN208" s="73"/>
      <c r="LO208" s="73"/>
      <c r="LP208" s="73"/>
      <c r="LQ208" s="73"/>
      <c r="LR208" s="73"/>
      <c r="LS208" s="73"/>
      <c r="LT208" s="73"/>
      <c r="LU208" s="73"/>
      <c r="LV208" s="73"/>
      <c r="LW208" s="73"/>
      <c r="LX208" s="73"/>
      <c r="LY208" s="73"/>
      <c r="LZ208" s="73"/>
      <c r="MA208" s="73"/>
      <c r="MB208" s="73"/>
      <c r="MC208" s="73"/>
      <c r="MD208" s="73"/>
      <c r="ME208" s="73"/>
      <c r="MF208" s="73"/>
      <c r="MG208" s="73"/>
      <c r="MH208" s="73"/>
      <c r="MI208" s="73"/>
      <c r="MJ208" s="73"/>
      <c r="MK208" s="73"/>
      <c r="ML208" s="73"/>
      <c r="MM208" s="73"/>
      <c r="MN208" s="73"/>
      <c r="MO208" s="73"/>
      <c r="MP208" s="73"/>
      <c r="MQ208" s="73"/>
      <c r="MR208" s="73"/>
      <c r="MS208" s="73"/>
      <c r="MT208" s="73"/>
      <c r="MU208" s="73"/>
      <c r="MV208" s="73"/>
      <c r="MW208" s="73"/>
      <c r="MX208" s="73"/>
      <c r="MY208" s="73"/>
      <c r="MZ208" s="73"/>
      <c r="NA208" s="73"/>
      <c r="NB208" s="73"/>
      <c r="NC208" s="73"/>
      <c r="ND208" s="73"/>
      <c r="NE208" s="73"/>
      <c r="NF208" s="73"/>
      <c r="NG208" s="73"/>
      <c r="NH208" s="73"/>
      <c r="NI208" s="73"/>
      <c r="NJ208" s="73"/>
      <c r="NK208" s="73"/>
      <c r="NL208" s="73"/>
      <c r="NM208" s="73"/>
      <c r="NN208" s="73"/>
      <c r="NO208" s="73"/>
      <c r="NP208" s="73"/>
      <c r="NQ208" s="73"/>
      <c r="NR208" s="73"/>
      <c r="NS208" s="73"/>
      <c r="NT208" s="73"/>
      <c r="NU208" s="73"/>
      <c r="NV208" s="73"/>
      <c r="NW208" s="73"/>
      <c r="NX208" s="73"/>
      <c r="NY208" s="73"/>
      <c r="NZ208" s="73"/>
      <c r="OA208" s="73"/>
      <c r="OB208" s="73"/>
      <c r="OC208" s="73"/>
      <c r="OD208" s="73"/>
      <c r="OE208" s="73"/>
      <c r="OF208" s="73"/>
      <c r="OG208" s="73"/>
      <c r="OH208" s="73"/>
      <c r="OI208" s="73"/>
      <c r="OJ208" s="73"/>
      <c r="OK208" s="73"/>
      <c r="OL208" s="73"/>
      <c r="OM208" s="73"/>
      <c r="ON208" s="73"/>
      <c r="OO208" s="73"/>
      <c r="OP208" s="73"/>
      <c r="OQ208" s="73"/>
      <c r="OR208" s="73"/>
      <c r="OS208" s="73"/>
      <c r="OT208" s="73"/>
      <c r="OU208" s="73"/>
      <c r="OV208" s="73"/>
      <c r="OW208" s="73"/>
      <c r="OX208" s="73"/>
      <c r="OY208" s="73"/>
      <c r="OZ208" s="73"/>
      <c r="PA208" s="73"/>
      <c r="PB208" s="73"/>
      <c r="PC208" s="73"/>
      <c r="PD208" s="73"/>
      <c r="PE208" s="73"/>
      <c r="PF208" s="73"/>
      <c r="PG208" s="73"/>
      <c r="PH208" s="73"/>
      <c r="PI208" s="73"/>
      <c r="PJ208" s="73"/>
      <c r="PK208" s="73"/>
      <c r="PL208" s="73"/>
      <c r="PM208" s="73"/>
      <c r="PN208" s="73"/>
      <c r="PO208" s="73"/>
      <c r="PP208" s="73"/>
      <c r="PQ208" s="73"/>
      <c r="PR208" s="73"/>
      <c r="PS208" s="73"/>
      <c r="PT208" s="73"/>
      <c r="PU208" s="73"/>
      <c r="PV208" s="73"/>
      <c r="PW208" s="73"/>
      <c r="PX208" s="73"/>
      <c r="PY208" s="73"/>
      <c r="PZ208" s="73"/>
      <c r="QA208" s="73"/>
      <c r="QB208" s="73"/>
      <c r="QC208" s="73"/>
      <c r="QD208" s="73"/>
      <c r="QE208" s="73"/>
      <c r="QF208" s="73"/>
      <c r="QG208" s="73"/>
      <c r="QH208" s="73"/>
      <c r="QI208" s="73"/>
      <c r="QJ208" s="73"/>
      <c r="QK208" s="73"/>
      <c r="QL208" s="73"/>
      <c r="QM208" s="73"/>
      <c r="QN208" s="73"/>
      <c r="QO208" s="73"/>
      <c r="QP208" s="73"/>
      <c r="QQ208" s="73"/>
      <c r="QR208" s="73"/>
      <c r="QS208" s="73"/>
      <c r="QT208" s="73"/>
      <c r="QU208" s="73"/>
      <c r="QV208" s="73"/>
      <c r="QW208" s="73"/>
      <c r="QX208" s="73"/>
      <c r="QY208" s="73"/>
      <c r="QZ208" s="73"/>
      <c r="RA208" s="73"/>
      <c r="RB208" s="73"/>
      <c r="RC208" s="73"/>
      <c r="RD208" s="73"/>
      <c r="RE208" s="73"/>
      <c r="RF208" s="73"/>
      <c r="RG208" s="73"/>
      <c r="RH208" s="73"/>
      <c r="RI208" s="73"/>
      <c r="RJ208" s="73"/>
      <c r="RK208" s="73"/>
      <c r="RL208" s="73"/>
      <c r="RM208" s="73"/>
      <c r="RN208" s="73"/>
      <c r="RO208" s="73"/>
      <c r="RP208" s="73"/>
      <c r="RQ208" s="73"/>
      <c r="RR208" s="73"/>
      <c r="RS208" s="73"/>
      <c r="RT208" s="73"/>
      <c r="RU208" s="73"/>
      <c r="RV208" s="73"/>
      <c r="RW208" s="73"/>
      <c r="RX208" s="73"/>
      <c r="RY208" s="73"/>
      <c r="RZ208" s="73"/>
      <c r="SA208" s="73"/>
      <c r="SB208" s="73"/>
      <c r="SC208" s="73"/>
      <c r="SD208" s="73"/>
      <c r="SE208" s="73"/>
      <c r="SF208" s="73"/>
      <c r="SG208" s="73"/>
      <c r="SH208" s="73"/>
      <c r="SI208" s="73"/>
      <c r="SJ208" s="73"/>
      <c r="SK208" s="73"/>
      <c r="SL208" s="73"/>
      <c r="SM208" s="73"/>
      <c r="SN208" s="73"/>
      <c r="SO208" s="73"/>
      <c r="SP208" s="73"/>
      <c r="SQ208" s="73"/>
      <c r="SR208" s="73"/>
      <c r="SS208" s="73"/>
      <c r="ST208" s="73"/>
      <c r="SU208" s="73"/>
      <c r="SV208" s="73"/>
      <c r="SW208" s="73"/>
      <c r="SX208" s="73"/>
      <c r="SY208" s="73"/>
    </row>
    <row r="209" spans="1:519">
      <c r="A209" s="71" t="s">
        <v>293</v>
      </c>
      <c r="B209" s="72">
        <f t="shared" si="180"/>
        <v>0.57871327499999992</v>
      </c>
      <c r="C209" s="72">
        <f t="shared" si="181"/>
        <v>0</v>
      </c>
      <c r="D209" s="72">
        <f t="shared" si="182"/>
        <v>1.6672453875000002</v>
      </c>
      <c r="E209" s="72">
        <f t="shared" si="183"/>
        <v>0</v>
      </c>
      <c r="F209" s="72">
        <f t="shared" si="184"/>
        <v>0</v>
      </c>
      <c r="G209" s="72">
        <f t="shared" si="185"/>
        <v>0</v>
      </c>
      <c r="H209" s="72">
        <f t="shared" si="186"/>
        <v>0</v>
      </c>
      <c r="I209" s="72">
        <f t="shared" si="187"/>
        <v>0</v>
      </c>
      <c r="J209" s="72">
        <f t="shared" si="188"/>
        <v>0</v>
      </c>
      <c r="K209" s="72">
        <f t="shared" si="189"/>
        <v>0</v>
      </c>
      <c r="L209" s="72">
        <f t="shared" si="190"/>
        <v>0</v>
      </c>
      <c r="M209" s="72">
        <f t="shared" si="191"/>
        <v>0</v>
      </c>
      <c r="N209" s="72">
        <f t="shared" si="192"/>
        <v>0.22014725400000001</v>
      </c>
      <c r="O209" s="72">
        <f t="shared" si="193"/>
        <v>0</v>
      </c>
      <c r="P209" s="72">
        <f t="shared" si="194"/>
        <v>1.85030775E-4</v>
      </c>
      <c r="Q209" s="72">
        <f t="shared" si="195"/>
        <v>1.5747300000000002E-4</v>
      </c>
      <c r="R209" s="72">
        <f t="shared" si="196"/>
        <v>0</v>
      </c>
      <c r="S209" s="72">
        <f t="shared" si="197"/>
        <v>0</v>
      </c>
      <c r="T209" s="72">
        <f t="shared" si="198"/>
        <v>0</v>
      </c>
      <c r="U209" s="72">
        <f t="shared" si="199"/>
        <v>0</v>
      </c>
      <c r="V209" s="72">
        <f t="shared" si="200"/>
        <v>0</v>
      </c>
      <c r="W209" s="72">
        <f t="shared" si="201"/>
        <v>0</v>
      </c>
      <c r="X209" s="72">
        <f t="shared" si="202"/>
        <v>1.2771060299999999</v>
      </c>
      <c r="Y209" s="72">
        <f t="shared" si="203"/>
        <v>0</v>
      </c>
      <c r="Z209" s="72">
        <f t="shared" si="204"/>
        <v>0</v>
      </c>
      <c r="AA209" s="72">
        <f t="shared" si="205"/>
        <v>0</v>
      </c>
      <c r="AB209" s="72"/>
      <c r="AD209" s="73"/>
      <c r="AE209" s="73">
        <v>578.71327499999995</v>
      </c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>
        <v>936.96434999999997</v>
      </c>
      <c r="BC209" s="73"/>
      <c r="BD209" s="73"/>
      <c r="BE209" s="73"/>
      <c r="BF209" s="73"/>
      <c r="BG209" s="73">
        <v>730.28103750000002</v>
      </c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3"/>
      <c r="DY209" s="73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73"/>
      <c r="ES209" s="73"/>
      <c r="ET209" s="73"/>
      <c r="EU209" s="73"/>
      <c r="EV209" s="73"/>
      <c r="EW209" s="73"/>
      <c r="EX209" s="73"/>
      <c r="EY209" s="73"/>
      <c r="EZ209" s="73"/>
      <c r="FA209" s="73"/>
      <c r="FB209" s="73"/>
      <c r="FC209" s="73"/>
      <c r="FD209" s="73"/>
      <c r="FE209" s="73"/>
      <c r="FF209" s="73"/>
      <c r="FG209" s="73"/>
      <c r="FH209" s="73"/>
      <c r="FI209" s="73"/>
      <c r="FJ209" s="73"/>
      <c r="FK209" s="73"/>
      <c r="FL209" s="73"/>
      <c r="FM209" s="73"/>
      <c r="FN209" s="73"/>
      <c r="FO209" s="73"/>
      <c r="FP209" s="73"/>
      <c r="FQ209" s="73"/>
      <c r="FR209" s="73"/>
      <c r="FS209" s="73"/>
      <c r="FT209" s="73"/>
      <c r="FU209" s="73"/>
      <c r="FV209" s="73"/>
      <c r="FW209" s="73">
        <v>220.147254</v>
      </c>
      <c r="FX209" s="73"/>
      <c r="FY209" s="73"/>
      <c r="FZ209" s="73"/>
      <c r="GA209" s="73"/>
      <c r="GB209" s="73"/>
      <c r="GC209" s="73"/>
      <c r="GD209" s="73"/>
      <c r="GE209" s="73"/>
      <c r="GF209" s="73"/>
      <c r="GG209" s="73"/>
      <c r="GH209" s="73"/>
      <c r="GI209" s="73"/>
      <c r="GJ209" s="73"/>
      <c r="GK209" s="73"/>
      <c r="GL209" s="73"/>
      <c r="GM209" s="73"/>
      <c r="GN209" s="73"/>
      <c r="GO209" s="73"/>
      <c r="GP209" s="73"/>
      <c r="GQ209" s="73"/>
      <c r="GR209" s="73">
        <v>0.18503077500000001</v>
      </c>
      <c r="GS209" s="73"/>
      <c r="GT209" s="73"/>
      <c r="GU209" s="73"/>
      <c r="GV209" s="73"/>
      <c r="GW209" s="73"/>
      <c r="GX209" s="73"/>
      <c r="GY209" s="73"/>
      <c r="GZ209" s="73"/>
      <c r="HA209" s="73"/>
      <c r="HB209" s="73">
        <v>0.157473</v>
      </c>
      <c r="HC209" s="73"/>
      <c r="HD209" s="73"/>
      <c r="HE209" s="73"/>
      <c r="HF209" s="73"/>
      <c r="HG209" s="73"/>
      <c r="HH209" s="73"/>
      <c r="HI209" s="73"/>
      <c r="HJ209" s="73"/>
      <c r="HK209" s="73"/>
      <c r="HL209" s="73"/>
      <c r="HM209" s="73"/>
      <c r="HN209" s="73"/>
      <c r="HO209" s="73"/>
      <c r="HP209" s="73"/>
      <c r="HQ209" s="73"/>
      <c r="HR209" s="73"/>
      <c r="HS209" s="73"/>
      <c r="HT209" s="73"/>
      <c r="HU209" s="73"/>
      <c r="HV209" s="73"/>
      <c r="HW209" s="73"/>
      <c r="HX209" s="73"/>
      <c r="HY209" s="73"/>
      <c r="HZ209" s="73"/>
      <c r="IA209" s="73"/>
      <c r="IB209" s="73"/>
      <c r="IC209" s="73"/>
      <c r="ID209" s="73"/>
      <c r="IE209" s="73"/>
      <c r="IF209" s="73"/>
      <c r="IG209" s="73"/>
      <c r="IH209" s="73"/>
      <c r="II209" s="73"/>
      <c r="IJ209" s="73"/>
      <c r="IK209" s="73"/>
      <c r="IL209" s="73"/>
      <c r="IM209" s="73"/>
      <c r="IN209" s="73"/>
      <c r="IO209" s="73"/>
      <c r="IP209" s="73"/>
      <c r="IQ209" s="73"/>
      <c r="IR209" s="73"/>
      <c r="IS209" s="73"/>
      <c r="IT209" s="73"/>
      <c r="IU209" s="73"/>
      <c r="IV209" s="73"/>
      <c r="IW209" s="73"/>
      <c r="IX209" s="73"/>
      <c r="IY209" s="73"/>
      <c r="IZ209" s="73"/>
      <c r="JA209" s="73"/>
      <c r="JB209" s="73"/>
      <c r="JC209" s="73"/>
      <c r="JD209" s="73"/>
      <c r="JE209" s="73"/>
      <c r="JF209" s="73"/>
      <c r="JG209" s="73"/>
      <c r="JH209" s="73"/>
      <c r="JI209" s="73"/>
      <c r="JJ209" s="73"/>
      <c r="JK209" s="73"/>
      <c r="JL209" s="73"/>
      <c r="JM209" s="73"/>
      <c r="JN209" s="73"/>
      <c r="JO209" s="73"/>
      <c r="JP209" s="73"/>
      <c r="JQ209" s="73"/>
      <c r="JR209" s="73"/>
      <c r="JS209" s="73"/>
      <c r="JT209" s="73"/>
      <c r="JU209" s="73"/>
      <c r="JV209" s="73"/>
      <c r="JW209" s="73"/>
      <c r="JX209" s="73"/>
      <c r="JY209" s="73"/>
      <c r="JZ209" s="73"/>
      <c r="KA209" s="73"/>
      <c r="KB209" s="73"/>
      <c r="KC209" s="73"/>
      <c r="KD209" s="73"/>
      <c r="KE209" s="73"/>
      <c r="KF209" s="73"/>
      <c r="KG209" s="73"/>
      <c r="KH209" s="73"/>
      <c r="KI209" s="73"/>
      <c r="KJ209" s="73"/>
      <c r="KK209" s="73"/>
      <c r="KL209" s="73"/>
      <c r="KM209" s="73"/>
      <c r="KN209" s="73"/>
      <c r="KO209" s="73"/>
      <c r="KP209" s="73"/>
      <c r="KQ209" s="73">
        <v>1277.1060299999999</v>
      </c>
      <c r="KR209" s="73"/>
      <c r="KS209" s="73"/>
      <c r="KT209" s="73"/>
      <c r="KU209" s="73"/>
      <c r="KV209" s="73"/>
      <c r="KW209" s="73"/>
      <c r="KX209" s="73"/>
      <c r="KY209" s="73"/>
      <c r="KZ209" s="73"/>
      <c r="LA209" s="73"/>
      <c r="LB209" s="73"/>
      <c r="LC209" s="73"/>
      <c r="LD209" s="73"/>
      <c r="LE209" s="73"/>
      <c r="LF209" s="73"/>
      <c r="LG209" s="73"/>
      <c r="LH209" s="73"/>
      <c r="LI209" s="73"/>
      <c r="LJ209" s="73"/>
      <c r="LK209" s="73"/>
      <c r="LL209" s="73"/>
      <c r="LM209" s="73"/>
      <c r="LN209" s="73"/>
      <c r="LO209" s="73"/>
      <c r="LP209" s="73"/>
      <c r="LQ209" s="73"/>
      <c r="LR209" s="73"/>
      <c r="LS209" s="73"/>
      <c r="LT209" s="73"/>
      <c r="LU209" s="73"/>
      <c r="LV209" s="73"/>
      <c r="LW209" s="73"/>
      <c r="LX209" s="73"/>
      <c r="LY209" s="73"/>
      <c r="LZ209" s="73"/>
      <c r="MA209" s="73"/>
      <c r="MB209" s="73"/>
      <c r="MC209" s="73"/>
      <c r="MD209" s="73"/>
      <c r="ME209" s="73"/>
      <c r="MF209" s="73"/>
      <c r="MG209" s="73"/>
      <c r="MH209" s="73"/>
      <c r="MI209" s="73"/>
      <c r="MJ209" s="73"/>
      <c r="MK209" s="73"/>
      <c r="ML209" s="73"/>
      <c r="MM209" s="73"/>
      <c r="MN209" s="73"/>
      <c r="MO209" s="73"/>
      <c r="MP209" s="73"/>
      <c r="MQ209" s="73"/>
      <c r="MR209" s="73"/>
      <c r="MS209" s="73"/>
      <c r="MT209" s="73"/>
      <c r="MU209" s="73"/>
      <c r="MV209" s="73"/>
      <c r="MW209" s="73"/>
      <c r="MX209" s="73"/>
      <c r="MY209" s="73"/>
      <c r="MZ209" s="73"/>
      <c r="NA209" s="73"/>
      <c r="NB209" s="73"/>
      <c r="NC209" s="73"/>
      <c r="ND209" s="73"/>
      <c r="NE209" s="73"/>
      <c r="NF209" s="73"/>
      <c r="NG209" s="73"/>
      <c r="NH209" s="73"/>
      <c r="NI209" s="73"/>
      <c r="NJ209" s="73"/>
      <c r="NK209" s="73"/>
      <c r="NL209" s="73"/>
      <c r="NM209" s="73"/>
      <c r="NN209" s="73"/>
      <c r="NO209" s="73"/>
      <c r="NP209" s="73"/>
      <c r="NQ209" s="73"/>
      <c r="NR209" s="73"/>
      <c r="NS209" s="73"/>
      <c r="NT209" s="73"/>
      <c r="NU209" s="73"/>
      <c r="NV209" s="73"/>
      <c r="NW209" s="73"/>
      <c r="NX209" s="73"/>
      <c r="NY209" s="73"/>
      <c r="NZ209" s="73"/>
      <c r="OA209" s="73"/>
      <c r="OB209" s="73"/>
      <c r="OC209" s="73"/>
      <c r="OD209" s="73"/>
      <c r="OE209" s="73"/>
      <c r="OF209" s="73"/>
      <c r="OG209" s="73"/>
      <c r="OH209" s="73"/>
      <c r="OI209" s="73"/>
      <c r="OJ209" s="73"/>
      <c r="OK209" s="73"/>
      <c r="OL209" s="73"/>
      <c r="OM209" s="73"/>
      <c r="ON209" s="73"/>
      <c r="OO209" s="73"/>
      <c r="OP209" s="73"/>
      <c r="OQ209" s="73"/>
      <c r="OR209" s="73"/>
      <c r="OS209" s="73"/>
      <c r="OT209" s="73"/>
      <c r="OU209" s="73"/>
      <c r="OV209" s="73"/>
      <c r="OW209" s="73"/>
      <c r="OX209" s="73"/>
      <c r="OY209" s="73"/>
      <c r="OZ209" s="73"/>
      <c r="PA209" s="73"/>
      <c r="PB209" s="73"/>
      <c r="PC209" s="73"/>
      <c r="PD209" s="73"/>
      <c r="PE209" s="73"/>
      <c r="PF209" s="73"/>
      <c r="PG209" s="73"/>
      <c r="PH209" s="73"/>
      <c r="PI209" s="73"/>
      <c r="PJ209" s="73"/>
      <c r="PK209" s="73"/>
      <c r="PL209" s="73"/>
      <c r="PM209" s="73"/>
      <c r="PN209" s="73"/>
      <c r="PO209" s="73"/>
      <c r="PP209" s="73"/>
      <c r="PQ209" s="73"/>
      <c r="PR209" s="73"/>
      <c r="PS209" s="73"/>
      <c r="PT209" s="73"/>
      <c r="PU209" s="73"/>
      <c r="PV209" s="73"/>
      <c r="PW209" s="73"/>
      <c r="PX209" s="73"/>
      <c r="PY209" s="73"/>
      <c r="PZ209" s="73"/>
      <c r="QA209" s="73"/>
      <c r="QB209" s="73"/>
      <c r="QC209" s="73"/>
      <c r="QD209" s="73"/>
      <c r="QE209" s="73"/>
      <c r="QF209" s="73"/>
      <c r="QG209" s="73"/>
      <c r="QH209" s="73"/>
      <c r="QI209" s="73"/>
      <c r="QJ209" s="73"/>
      <c r="QK209" s="73"/>
      <c r="QL209" s="73"/>
      <c r="QM209" s="73"/>
      <c r="QN209" s="73"/>
      <c r="QO209" s="73"/>
      <c r="QP209" s="73"/>
      <c r="QQ209" s="73"/>
      <c r="QR209" s="73"/>
      <c r="QS209" s="73"/>
      <c r="QT209" s="73"/>
      <c r="QU209" s="73"/>
      <c r="QV209" s="73"/>
      <c r="QW209" s="73"/>
      <c r="QX209" s="73"/>
      <c r="QY209" s="73"/>
      <c r="QZ209" s="73"/>
      <c r="RA209" s="73"/>
      <c r="RB209" s="73"/>
      <c r="RC209" s="73"/>
      <c r="RD209" s="73"/>
      <c r="RE209" s="73"/>
      <c r="RF209" s="73"/>
      <c r="RG209" s="73"/>
      <c r="RH209" s="73"/>
      <c r="RI209" s="73"/>
      <c r="RJ209" s="73"/>
      <c r="RK209" s="73"/>
      <c r="RL209" s="73"/>
      <c r="RM209" s="73"/>
      <c r="RN209" s="73"/>
      <c r="RO209" s="73"/>
      <c r="RP209" s="73"/>
      <c r="RQ209" s="73"/>
      <c r="RR209" s="73"/>
      <c r="RS209" s="73"/>
      <c r="RT209" s="73"/>
      <c r="RU209" s="73"/>
      <c r="RV209" s="73"/>
      <c r="RW209" s="73"/>
      <c r="RX209" s="73"/>
      <c r="RY209" s="73"/>
      <c r="RZ209" s="73"/>
      <c r="SA209" s="73"/>
      <c r="SB209" s="73"/>
      <c r="SC209" s="73"/>
      <c r="SD209" s="73"/>
      <c r="SE209" s="73"/>
      <c r="SF209" s="73"/>
      <c r="SG209" s="73"/>
      <c r="SH209" s="73"/>
      <c r="SI209" s="73"/>
      <c r="SJ209" s="73"/>
      <c r="SK209" s="73"/>
      <c r="SL209" s="73"/>
      <c r="SM209" s="73"/>
      <c r="SN209" s="73"/>
      <c r="SO209" s="73"/>
      <c r="SP209" s="73"/>
      <c r="SQ209" s="73"/>
      <c r="SR209" s="73"/>
      <c r="SS209" s="73"/>
      <c r="ST209" s="73"/>
      <c r="SU209" s="73"/>
      <c r="SV209" s="73"/>
      <c r="SW209" s="73"/>
      <c r="SX209" s="73"/>
      <c r="SY209" s="73"/>
    </row>
    <row r="210" spans="1:519">
      <c r="A210" s="71" t="s">
        <v>294</v>
      </c>
      <c r="B210" s="72">
        <f t="shared" si="180"/>
        <v>0</v>
      </c>
      <c r="C210" s="72">
        <f t="shared" si="181"/>
        <v>0</v>
      </c>
      <c r="D210" s="72">
        <f t="shared" si="182"/>
        <v>0</v>
      </c>
      <c r="E210" s="72">
        <f t="shared" si="183"/>
        <v>0</v>
      </c>
      <c r="F210" s="72">
        <f t="shared" si="184"/>
        <v>0</v>
      </c>
      <c r="G210" s="72">
        <f t="shared" si="185"/>
        <v>0</v>
      </c>
      <c r="H210" s="72">
        <f t="shared" si="186"/>
        <v>0</v>
      </c>
      <c r="I210" s="72">
        <f t="shared" si="187"/>
        <v>0</v>
      </c>
      <c r="J210" s="72">
        <f t="shared" si="188"/>
        <v>0</v>
      </c>
      <c r="K210" s="72">
        <f t="shared" si="189"/>
        <v>0</v>
      </c>
      <c r="L210" s="72">
        <f t="shared" si="190"/>
        <v>0</v>
      </c>
      <c r="M210" s="72">
        <f t="shared" si="191"/>
        <v>1.5432353999999999E-3</v>
      </c>
      <c r="N210" s="72">
        <f t="shared" si="192"/>
        <v>1.6534664999999999E-3</v>
      </c>
      <c r="O210" s="72">
        <f t="shared" si="193"/>
        <v>7.4799675E-5</v>
      </c>
      <c r="P210" s="72">
        <f t="shared" si="194"/>
        <v>0</v>
      </c>
      <c r="Q210" s="72">
        <f t="shared" si="195"/>
        <v>0</v>
      </c>
      <c r="R210" s="72">
        <f t="shared" si="196"/>
        <v>0</v>
      </c>
      <c r="S210" s="72">
        <f t="shared" si="197"/>
        <v>0</v>
      </c>
      <c r="T210" s="72">
        <f t="shared" si="198"/>
        <v>0</v>
      </c>
      <c r="U210" s="72">
        <f t="shared" si="199"/>
        <v>0</v>
      </c>
      <c r="V210" s="72">
        <f t="shared" si="200"/>
        <v>0</v>
      </c>
      <c r="W210" s="72">
        <f t="shared" si="201"/>
        <v>0</v>
      </c>
      <c r="X210" s="72">
        <f t="shared" si="202"/>
        <v>0</v>
      </c>
      <c r="Y210" s="72">
        <f t="shared" si="203"/>
        <v>0</v>
      </c>
      <c r="Z210" s="72">
        <f t="shared" si="204"/>
        <v>0</v>
      </c>
      <c r="AA210" s="72">
        <f t="shared" si="205"/>
        <v>0</v>
      </c>
      <c r="AB210" s="72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3"/>
      <c r="DY210" s="73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73"/>
      <c r="ES210" s="73"/>
      <c r="ET210" s="73"/>
      <c r="EU210" s="73"/>
      <c r="EV210" s="73"/>
      <c r="EW210" s="73"/>
      <c r="EX210" s="73"/>
      <c r="EY210" s="73"/>
      <c r="EZ210" s="73"/>
      <c r="FA210" s="73"/>
      <c r="FB210" s="73"/>
      <c r="FC210" s="73"/>
      <c r="FD210" s="73"/>
      <c r="FE210" s="73"/>
      <c r="FF210" s="73"/>
      <c r="FG210" s="73">
        <v>0.82673324999999998</v>
      </c>
      <c r="FH210" s="73"/>
      <c r="FI210" s="73"/>
      <c r="FJ210" s="73"/>
      <c r="FK210" s="73"/>
      <c r="FL210" s="73"/>
      <c r="FM210" s="73"/>
      <c r="FN210" s="73"/>
      <c r="FO210" s="73"/>
      <c r="FP210" s="73"/>
      <c r="FQ210" s="73">
        <v>0.71650214999999995</v>
      </c>
      <c r="FR210" s="73"/>
      <c r="FS210" s="73">
        <v>1.6534665</v>
      </c>
      <c r="FT210" s="73"/>
      <c r="FU210" s="73"/>
      <c r="FV210" s="73"/>
      <c r="FW210" s="73"/>
      <c r="FX210" s="73"/>
      <c r="FY210" s="73"/>
      <c r="FZ210" s="73"/>
      <c r="GA210" s="73"/>
      <c r="GB210" s="73"/>
      <c r="GC210" s="73"/>
      <c r="GD210" s="73">
        <v>7.4799674999999996E-2</v>
      </c>
      <c r="GE210" s="73"/>
      <c r="GF210" s="73"/>
      <c r="GG210" s="73"/>
      <c r="GH210" s="73"/>
      <c r="GI210" s="73"/>
      <c r="GJ210" s="73"/>
      <c r="GK210" s="73"/>
      <c r="GL210" s="73"/>
      <c r="GM210" s="73"/>
      <c r="GN210" s="73"/>
      <c r="GO210" s="73"/>
      <c r="GP210" s="73"/>
      <c r="GQ210" s="73"/>
      <c r="GR210" s="73"/>
      <c r="GS210" s="73"/>
      <c r="GT210" s="73"/>
      <c r="GU210" s="73"/>
      <c r="GV210" s="73"/>
      <c r="GW210" s="73"/>
      <c r="GX210" s="73"/>
      <c r="GY210" s="73"/>
      <c r="GZ210" s="73"/>
      <c r="HA210" s="73"/>
      <c r="HB210" s="73"/>
      <c r="HC210" s="73"/>
      <c r="HD210" s="73"/>
      <c r="HE210" s="73"/>
      <c r="HF210" s="73"/>
      <c r="HG210" s="73"/>
      <c r="HH210" s="73"/>
      <c r="HI210" s="73"/>
      <c r="HJ210" s="73"/>
      <c r="HK210" s="73"/>
      <c r="HL210" s="73"/>
      <c r="HM210" s="73"/>
      <c r="HN210" s="73"/>
      <c r="HO210" s="73"/>
      <c r="HP210" s="73"/>
      <c r="HQ210" s="73"/>
      <c r="HR210" s="73"/>
      <c r="HS210" s="73"/>
      <c r="HT210" s="73"/>
      <c r="HU210" s="73"/>
      <c r="HV210" s="73"/>
      <c r="HW210" s="73"/>
      <c r="HX210" s="73"/>
      <c r="HY210" s="73"/>
      <c r="HZ210" s="73"/>
      <c r="IA210" s="73"/>
      <c r="IB210" s="73"/>
      <c r="IC210" s="73"/>
      <c r="ID210" s="73"/>
      <c r="IE210" s="73"/>
      <c r="IF210" s="73"/>
      <c r="IG210" s="73"/>
      <c r="IH210" s="73"/>
      <c r="II210" s="73"/>
      <c r="IJ210" s="73"/>
      <c r="IK210" s="73"/>
      <c r="IL210" s="73"/>
      <c r="IM210" s="73"/>
      <c r="IN210" s="73"/>
      <c r="IO210" s="73"/>
      <c r="IP210" s="73"/>
      <c r="IQ210" s="73"/>
      <c r="IR210" s="73"/>
      <c r="IS210" s="73"/>
      <c r="IT210" s="73"/>
      <c r="IU210" s="73"/>
      <c r="IV210" s="73"/>
      <c r="IW210" s="73"/>
      <c r="IX210" s="73"/>
      <c r="IY210" s="73"/>
      <c r="IZ210" s="73"/>
      <c r="JA210" s="73"/>
      <c r="JB210" s="73"/>
      <c r="JC210" s="73"/>
      <c r="JD210" s="73"/>
      <c r="JE210" s="73"/>
      <c r="JF210" s="73"/>
      <c r="JG210" s="73"/>
      <c r="JH210" s="73"/>
      <c r="JI210" s="73"/>
      <c r="JJ210" s="73"/>
      <c r="JK210" s="73"/>
      <c r="JL210" s="73"/>
      <c r="JM210" s="73"/>
      <c r="JN210" s="73"/>
      <c r="JO210" s="73"/>
      <c r="JP210" s="73"/>
      <c r="JQ210" s="73"/>
      <c r="JR210" s="73"/>
      <c r="JS210" s="73"/>
      <c r="JT210" s="73"/>
      <c r="JU210" s="73"/>
      <c r="JV210" s="73"/>
      <c r="JW210" s="73"/>
      <c r="JX210" s="73"/>
      <c r="JY210" s="73"/>
      <c r="JZ210" s="73"/>
      <c r="KA210" s="73"/>
      <c r="KB210" s="73"/>
      <c r="KC210" s="73"/>
      <c r="KD210" s="73"/>
      <c r="KE210" s="73"/>
      <c r="KF210" s="73"/>
      <c r="KG210" s="73"/>
      <c r="KH210" s="73"/>
      <c r="KI210" s="73"/>
      <c r="KJ210" s="73"/>
      <c r="KK210" s="73"/>
      <c r="KL210" s="73"/>
      <c r="KM210" s="73"/>
      <c r="KN210" s="73"/>
      <c r="KO210" s="73"/>
      <c r="KP210" s="73"/>
      <c r="KQ210" s="73"/>
      <c r="KR210" s="73"/>
      <c r="KS210" s="73"/>
      <c r="KT210" s="73"/>
      <c r="KU210" s="73"/>
      <c r="KV210" s="73"/>
      <c r="KW210" s="73"/>
      <c r="KX210" s="73"/>
      <c r="KY210" s="73"/>
      <c r="KZ210" s="73"/>
      <c r="LA210" s="73"/>
      <c r="LB210" s="73"/>
      <c r="LC210" s="73"/>
      <c r="LD210" s="73"/>
      <c r="LE210" s="73"/>
      <c r="LF210" s="73"/>
      <c r="LG210" s="73"/>
      <c r="LH210" s="73"/>
      <c r="LI210" s="73"/>
      <c r="LJ210" s="73"/>
      <c r="LK210" s="73"/>
      <c r="LL210" s="73"/>
      <c r="LM210" s="73"/>
      <c r="LN210" s="73"/>
      <c r="LO210" s="73"/>
      <c r="LP210" s="73"/>
      <c r="LQ210" s="73"/>
      <c r="LR210" s="73"/>
      <c r="LS210" s="73"/>
      <c r="LT210" s="73"/>
      <c r="LU210" s="73"/>
      <c r="LV210" s="73"/>
      <c r="LW210" s="73"/>
      <c r="LX210" s="73"/>
      <c r="LY210" s="73"/>
      <c r="LZ210" s="73"/>
      <c r="MA210" s="73"/>
      <c r="MB210" s="73"/>
      <c r="MC210" s="73"/>
      <c r="MD210" s="73"/>
      <c r="ME210" s="73"/>
      <c r="MF210" s="73"/>
      <c r="MG210" s="73"/>
      <c r="MH210" s="73"/>
      <c r="MI210" s="73"/>
      <c r="MJ210" s="73"/>
      <c r="MK210" s="73"/>
      <c r="ML210" s="73"/>
      <c r="MM210" s="73"/>
      <c r="MN210" s="73"/>
      <c r="MO210" s="73"/>
      <c r="MP210" s="73"/>
      <c r="MQ210" s="73"/>
      <c r="MR210" s="73"/>
      <c r="MS210" s="73"/>
      <c r="MT210" s="73"/>
      <c r="MU210" s="73"/>
      <c r="MV210" s="73"/>
      <c r="MW210" s="73"/>
      <c r="MX210" s="73"/>
      <c r="MY210" s="73"/>
      <c r="MZ210" s="73"/>
      <c r="NA210" s="73"/>
      <c r="NB210" s="73"/>
      <c r="NC210" s="73"/>
      <c r="ND210" s="73"/>
      <c r="NE210" s="73"/>
      <c r="NF210" s="73"/>
      <c r="NG210" s="73"/>
      <c r="NH210" s="73"/>
      <c r="NI210" s="73"/>
      <c r="NJ210" s="73"/>
      <c r="NK210" s="73"/>
      <c r="NL210" s="73"/>
      <c r="NM210" s="73"/>
      <c r="NN210" s="73"/>
      <c r="NO210" s="73"/>
      <c r="NP210" s="73"/>
      <c r="NQ210" s="73"/>
      <c r="NR210" s="73"/>
      <c r="NS210" s="73"/>
      <c r="NT210" s="73"/>
      <c r="NU210" s="73"/>
      <c r="NV210" s="73"/>
      <c r="NW210" s="73"/>
      <c r="NX210" s="73"/>
      <c r="NY210" s="73"/>
      <c r="NZ210" s="73"/>
      <c r="OA210" s="73"/>
      <c r="OB210" s="73"/>
      <c r="OC210" s="73"/>
      <c r="OD210" s="73"/>
      <c r="OE210" s="73"/>
      <c r="OF210" s="73"/>
      <c r="OG210" s="73"/>
      <c r="OH210" s="73"/>
      <c r="OI210" s="73"/>
      <c r="OJ210" s="73"/>
      <c r="OK210" s="73"/>
      <c r="OL210" s="73"/>
      <c r="OM210" s="73"/>
      <c r="ON210" s="73"/>
      <c r="OO210" s="73"/>
      <c r="OP210" s="73"/>
      <c r="OQ210" s="73"/>
      <c r="OR210" s="73"/>
      <c r="OS210" s="73"/>
      <c r="OT210" s="73"/>
      <c r="OU210" s="73"/>
      <c r="OV210" s="73"/>
      <c r="OW210" s="73"/>
      <c r="OX210" s="73"/>
      <c r="OY210" s="73"/>
      <c r="OZ210" s="73"/>
      <c r="PA210" s="73"/>
      <c r="PB210" s="73"/>
      <c r="PC210" s="73"/>
      <c r="PD210" s="73"/>
      <c r="PE210" s="73"/>
      <c r="PF210" s="73"/>
      <c r="PG210" s="73"/>
      <c r="PH210" s="73"/>
      <c r="PI210" s="73"/>
      <c r="PJ210" s="73"/>
      <c r="PK210" s="73"/>
      <c r="PL210" s="73"/>
      <c r="PM210" s="73"/>
      <c r="PN210" s="73"/>
      <c r="PO210" s="73"/>
      <c r="PP210" s="73"/>
      <c r="PQ210" s="73"/>
      <c r="PR210" s="73"/>
      <c r="PS210" s="73"/>
      <c r="PT210" s="73"/>
      <c r="PU210" s="73"/>
      <c r="PV210" s="73"/>
      <c r="PW210" s="73"/>
      <c r="PX210" s="73"/>
      <c r="PY210" s="73"/>
      <c r="PZ210" s="73"/>
      <c r="QA210" s="73"/>
      <c r="QB210" s="73"/>
      <c r="QC210" s="73"/>
      <c r="QD210" s="73"/>
      <c r="QE210" s="73"/>
      <c r="QF210" s="73"/>
      <c r="QG210" s="73"/>
      <c r="QH210" s="73"/>
      <c r="QI210" s="73"/>
      <c r="QJ210" s="73"/>
      <c r="QK210" s="73"/>
      <c r="QL210" s="73"/>
      <c r="QM210" s="73"/>
      <c r="QN210" s="73"/>
      <c r="QO210" s="73"/>
      <c r="QP210" s="73"/>
      <c r="QQ210" s="73"/>
      <c r="QR210" s="73"/>
      <c r="QS210" s="73"/>
      <c r="QT210" s="73"/>
      <c r="QU210" s="73"/>
      <c r="QV210" s="73"/>
      <c r="QW210" s="73"/>
      <c r="QX210" s="73"/>
      <c r="QY210" s="73"/>
      <c r="QZ210" s="73"/>
      <c r="RA210" s="73"/>
      <c r="RB210" s="73"/>
      <c r="RC210" s="73"/>
      <c r="RD210" s="73"/>
      <c r="RE210" s="73"/>
      <c r="RF210" s="73"/>
      <c r="RG210" s="73"/>
      <c r="RH210" s="73"/>
      <c r="RI210" s="73"/>
      <c r="RJ210" s="73"/>
      <c r="RK210" s="73"/>
      <c r="RL210" s="73"/>
      <c r="RM210" s="73"/>
      <c r="RN210" s="73"/>
      <c r="RO210" s="73"/>
      <c r="RP210" s="73"/>
      <c r="RQ210" s="73"/>
      <c r="RR210" s="73"/>
      <c r="RS210" s="73"/>
      <c r="RT210" s="73"/>
      <c r="RU210" s="73"/>
      <c r="RV210" s="73"/>
      <c r="RW210" s="73"/>
      <c r="RX210" s="73"/>
      <c r="RY210" s="73"/>
      <c r="RZ210" s="73"/>
      <c r="SA210" s="73"/>
      <c r="SB210" s="73"/>
      <c r="SC210" s="73"/>
      <c r="SD210" s="73"/>
      <c r="SE210" s="73"/>
      <c r="SF210" s="73"/>
      <c r="SG210" s="73"/>
      <c r="SH210" s="73"/>
      <c r="SI210" s="73"/>
      <c r="SJ210" s="73"/>
      <c r="SK210" s="73"/>
      <c r="SL210" s="73"/>
      <c r="SM210" s="73"/>
      <c r="SN210" s="73"/>
      <c r="SO210" s="73"/>
      <c r="SP210" s="73"/>
      <c r="SQ210" s="73"/>
      <c r="SR210" s="73"/>
      <c r="SS210" s="73"/>
      <c r="ST210" s="73"/>
      <c r="SU210" s="73"/>
      <c r="SV210" s="73"/>
      <c r="SW210" s="73"/>
      <c r="SX210" s="73"/>
      <c r="SY210" s="73"/>
    </row>
    <row r="211" spans="1:519">
      <c r="A211" s="71" t="s">
        <v>295</v>
      </c>
      <c r="B211" s="72">
        <f t="shared" si="180"/>
        <v>0</v>
      </c>
      <c r="C211" s="72">
        <f t="shared" si="181"/>
        <v>0</v>
      </c>
      <c r="D211" s="72">
        <f t="shared" si="182"/>
        <v>0</v>
      </c>
      <c r="E211" s="72">
        <f t="shared" si="183"/>
        <v>0</v>
      </c>
      <c r="F211" s="72">
        <f t="shared" si="184"/>
        <v>0.16140982500000001</v>
      </c>
      <c r="G211" s="72">
        <f t="shared" si="185"/>
        <v>4.9603995000000005E-3</v>
      </c>
      <c r="H211" s="72">
        <f t="shared" si="186"/>
        <v>0</v>
      </c>
      <c r="I211" s="72">
        <f t="shared" si="187"/>
        <v>0</v>
      </c>
      <c r="J211" s="72">
        <f t="shared" si="188"/>
        <v>1.1636073652500001</v>
      </c>
      <c r="K211" s="72">
        <f t="shared" si="189"/>
        <v>0</v>
      </c>
      <c r="L211" s="72">
        <f t="shared" si="190"/>
        <v>3.1612704749999998E-2</v>
      </c>
      <c r="M211" s="72">
        <f t="shared" si="191"/>
        <v>0</v>
      </c>
      <c r="N211" s="72">
        <f t="shared" si="192"/>
        <v>0.37561247324999997</v>
      </c>
      <c r="O211" s="72">
        <f t="shared" si="193"/>
        <v>0</v>
      </c>
      <c r="P211" s="72">
        <f t="shared" si="194"/>
        <v>2.0668331250000001E-2</v>
      </c>
      <c r="Q211" s="72">
        <f t="shared" si="195"/>
        <v>0.13192300575000002</v>
      </c>
      <c r="R211" s="72">
        <f t="shared" si="196"/>
        <v>4.4604227249999996E-3</v>
      </c>
      <c r="S211" s="72">
        <f t="shared" si="197"/>
        <v>1.421193825E-3</v>
      </c>
      <c r="T211" s="72">
        <f t="shared" si="198"/>
        <v>7.4799674999999994E-4</v>
      </c>
      <c r="U211" s="72">
        <f t="shared" si="199"/>
        <v>0.34750354275000001</v>
      </c>
      <c r="V211" s="72">
        <f t="shared" si="200"/>
        <v>1.2086170854749998</v>
      </c>
      <c r="W211" s="72">
        <f t="shared" si="201"/>
        <v>9.7003368000000006E-3</v>
      </c>
      <c r="X211" s="72">
        <f t="shared" si="202"/>
        <v>2.48510503395</v>
      </c>
      <c r="Y211" s="72">
        <f t="shared" si="203"/>
        <v>11.346579226125</v>
      </c>
      <c r="Z211" s="72">
        <f t="shared" si="204"/>
        <v>0</v>
      </c>
      <c r="AA211" s="72">
        <f t="shared" si="205"/>
        <v>0</v>
      </c>
      <c r="AB211" s="72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>
        <v>161.40982500000001</v>
      </c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>
        <v>4.9603995000000003</v>
      </c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3"/>
      <c r="DY211" s="73"/>
      <c r="DZ211" s="73"/>
      <c r="EA211" s="73">
        <v>329.51225249999999</v>
      </c>
      <c r="EB211" s="73">
        <v>511.31483100000003</v>
      </c>
      <c r="EC211" s="73"/>
      <c r="ED211" s="73"/>
      <c r="EE211" s="73"/>
      <c r="EF211" s="73">
        <v>322.78028175000003</v>
      </c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73"/>
      <c r="ES211" s="73"/>
      <c r="ET211" s="73"/>
      <c r="EU211" s="73"/>
      <c r="EV211" s="73">
        <v>31.612704749999999</v>
      </c>
      <c r="EW211" s="73"/>
      <c r="EX211" s="73"/>
      <c r="EY211" s="73"/>
      <c r="EZ211" s="73"/>
      <c r="FA211" s="73"/>
      <c r="FB211" s="73"/>
      <c r="FC211" s="73"/>
      <c r="FD211" s="73"/>
      <c r="FE211" s="73"/>
      <c r="FF211" s="73"/>
      <c r="FG211" s="73"/>
      <c r="FH211" s="73"/>
      <c r="FI211" s="73"/>
      <c r="FJ211" s="73"/>
      <c r="FK211" s="73"/>
      <c r="FL211" s="73"/>
      <c r="FM211" s="73"/>
      <c r="FN211" s="73"/>
      <c r="FO211" s="73"/>
      <c r="FP211" s="73"/>
      <c r="FQ211" s="73"/>
      <c r="FR211" s="73"/>
      <c r="FS211" s="73"/>
      <c r="FT211" s="73"/>
      <c r="FU211" s="73"/>
      <c r="FV211" s="73"/>
      <c r="FW211" s="73"/>
      <c r="FX211" s="73"/>
      <c r="FY211" s="73"/>
      <c r="FZ211" s="73">
        <v>375.61247324999999</v>
      </c>
      <c r="GA211" s="73"/>
      <c r="GB211" s="73"/>
      <c r="GC211" s="73"/>
      <c r="GD211" s="73"/>
      <c r="GE211" s="73"/>
      <c r="GF211" s="73"/>
      <c r="GG211" s="73"/>
      <c r="GH211" s="73"/>
      <c r="GI211" s="73"/>
      <c r="GJ211" s="73"/>
      <c r="GK211" s="73"/>
      <c r="GL211" s="73"/>
      <c r="GM211" s="73"/>
      <c r="GN211" s="73"/>
      <c r="GO211" s="73"/>
      <c r="GP211" s="73"/>
      <c r="GQ211" s="73"/>
      <c r="GR211" s="73"/>
      <c r="GS211" s="73"/>
      <c r="GT211" s="73"/>
      <c r="GU211" s="73"/>
      <c r="GV211" s="73">
        <v>20.668331250000001</v>
      </c>
      <c r="GW211" s="73"/>
      <c r="GX211" s="73"/>
      <c r="GY211" s="73"/>
      <c r="GZ211" s="73"/>
      <c r="HA211" s="73"/>
      <c r="HB211" s="73"/>
      <c r="HC211" s="73">
        <v>111.05783325</v>
      </c>
      <c r="HD211" s="73">
        <v>20.8651725</v>
      </c>
      <c r="HE211" s="73"/>
      <c r="HF211" s="73"/>
      <c r="HG211" s="73"/>
      <c r="HH211" s="73"/>
      <c r="HI211" s="73"/>
      <c r="HJ211" s="73"/>
      <c r="HK211" s="73"/>
      <c r="HL211" s="73"/>
      <c r="HM211" s="73"/>
      <c r="HN211" s="73"/>
      <c r="HO211" s="73">
        <v>0.85822785000000001</v>
      </c>
      <c r="HP211" s="73"/>
      <c r="HQ211" s="73">
        <v>0.177157125</v>
      </c>
      <c r="HR211" s="73"/>
      <c r="HS211" s="73"/>
      <c r="HT211" s="73"/>
      <c r="HU211" s="73"/>
      <c r="HV211" s="73">
        <v>3.42503775</v>
      </c>
      <c r="HW211" s="73"/>
      <c r="HX211" s="73"/>
      <c r="HY211" s="73"/>
      <c r="HZ211" s="73"/>
      <c r="IA211" s="73"/>
      <c r="IB211" s="73"/>
      <c r="IC211" s="73"/>
      <c r="ID211" s="73"/>
      <c r="IE211" s="73"/>
      <c r="IF211" s="73"/>
      <c r="IG211" s="73">
        <v>0.71650214999999995</v>
      </c>
      <c r="IH211" s="73"/>
      <c r="II211" s="73">
        <v>0.70469167499999996</v>
      </c>
      <c r="IJ211" s="73"/>
      <c r="IK211" s="73"/>
      <c r="IL211" s="73">
        <v>0.70862849999999999</v>
      </c>
      <c r="IM211" s="73"/>
      <c r="IN211" s="73">
        <v>3.936825E-2</v>
      </c>
      <c r="IO211" s="73"/>
      <c r="IP211" s="73"/>
      <c r="IQ211" s="73"/>
      <c r="IR211" s="73"/>
      <c r="IS211" s="73"/>
      <c r="IT211" s="73"/>
      <c r="IU211" s="73"/>
      <c r="IV211" s="73"/>
      <c r="IW211" s="73"/>
      <c r="IX211" s="73"/>
      <c r="IY211" s="73"/>
      <c r="IZ211" s="73"/>
      <c r="JA211" s="73"/>
      <c r="JB211" s="73"/>
      <c r="JC211" s="73"/>
      <c r="JD211" s="73"/>
      <c r="JE211" s="73"/>
      <c r="JF211" s="73"/>
      <c r="JG211" s="73">
        <v>347.50354275000001</v>
      </c>
      <c r="JH211" s="73"/>
      <c r="JI211" s="73"/>
      <c r="JJ211" s="73"/>
      <c r="JK211" s="73"/>
      <c r="JL211" s="73"/>
      <c r="JM211" s="73"/>
      <c r="JN211" s="73"/>
      <c r="JO211" s="73"/>
      <c r="JP211" s="73">
        <v>1208.6052749999999</v>
      </c>
      <c r="JQ211" s="73">
        <v>1.1810475000000001E-2</v>
      </c>
      <c r="JR211" s="73"/>
      <c r="JS211" s="73"/>
      <c r="JT211" s="73"/>
      <c r="JU211" s="73"/>
      <c r="JV211" s="73"/>
      <c r="JW211" s="73"/>
      <c r="JX211" s="73">
        <v>0.70862849999999999</v>
      </c>
      <c r="JY211" s="73"/>
      <c r="JZ211" s="73"/>
      <c r="KA211" s="73">
        <v>6.2989199999999995E-2</v>
      </c>
      <c r="KB211" s="73"/>
      <c r="KC211" s="73">
        <v>2.4723261000000001</v>
      </c>
      <c r="KD211" s="73"/>
      <c r="KE211" s="73"/>
      <c r="KF211" s="73">
        <v>6.4563930000000003</v>
      </c>
      <c r="KG211" s="73"/>
      <c r="KH211" s="73"/>
      <c r="KI211" s="73"/>
      <c r="KJ211" s="73"/>
      <c r="KK211" s="73"/>
      <c r="KL211" s="73"/>
      <c r="KM211" s="73"/>
      <c r="KN211" s="73">
        <v>0.19684125</v>
      </c>
      <c r="KO211" s="73">
        <v>4.7084427</v>
      </c>
      <c r="KP211" s="73"/>
      <c r="KQ211" s="73"/>
      <c r="KR211" s="73">
        <v>2480.1997500000002</v>
      </c>
      <c r="KS211" s="73"/>
      <c r="KT211" s="73">
        <v>1358.4014662500001</v>
      </c>
      <c r="KU211" s="73">
        <v>629.89200000000005</v>
      </c>
      <c r="KV211" s="73"/>
      <c r="KW211" s="73">
        <v>1515.63825675</v>
      </c>
      <c r="KX211" s="73"/>
      <c r="KY211" s="73">
        <v>3247.6837837500002</v>
      </c>
      <c r="KZ211" s="73"/>
      <c r="LA211" s="73"/>
      <c r="LB211" s="73">
        <v>2167.359951375</v>
      </c>
      <c r="LC211" s="73">
        <v>1537.881318</v>
      </c>
      <c r="LD211" s="73">
        <v>889.72244999999998</v>
      </c>
      <c r="LE211" s="73"/>
      <c r="LF211" s="73"/>
      <c r="LG211" s="73"/>
      <c r="LH211" s="73"/>
      <c r="LI211" s="73"/>
      <c r="LJ211" s="73"/>
      <c r="LK211" s="73"/>
      <c r="LL211" s="73"/>
      <c r="LM211" s="73"/>
      <c r="LN211" s="73"/>
      <c r="LO211" s="73"/>
      <c r="LP211" s="73"/>
      <c r="LQ211" s="73"/>
      <c r="LR211" s="73"/>
      <c r="LS211" s="73"/>
      <c r="LT211" s="73"/>
      <c r="LU211" s="73"/>
      <c r="LV211" s="73"/>
      <c r="LW211" s="73"/>
      <c r="LX211" s="73"/>
      <c r="LY211" s="73"/>
      <c r="LZ211" s="73"/>
      <c r="MA211" s="73"/>
      <c r="MB211" s="73"/>
      <c r="MC211" s="73"/>
      <c r="MD211" s="73"/>
      <c r="ME211" s="73"/>
      <c r="MF211" s="73"/>
      <c r="MG211" s="73"/>
      <c r="MH211" s="73"/>
      <c r="MI211" s="73"/>
      <c r="MJ211" s="73"/>
      <c r="MK211" s="73"/>
      <c r="ML211" s="73"/>
      <c r="MM211" s="73"/>
      <c r="MN211" s="73"/>
      <c r="MO211" s="73"/>
      <c r="MP211" s="73"/>
      <c r="MQ211" s="73"/>
      <c r="MR211" s="73"/>
      <c r="MS211" s="73"/>
      <c r="MT211" s="73"/>
      <c r="MU211" s="73"/>
      <c r="MV211" s="73"/>
      <c r="MW211" s="73"/>
      <c r="MX211" s="73"/>
      <c r="MY211" s="73"/>
      <c r="MZ211" s="73"/>
      <c r="NA211" s="73"/>
      <c r="NB211" s="73"/>
      <c r="NC211" s="73"/>
      <c r="ND211" s="73"/>
      <c r="NE211" s="73"/>
      <c r="NF211" s="73"/>
      <c r="NG211" s="73"/>
      <c r="NH211" s="73"/>
      <c r="NI211" s="73"/>
      <c r="NJ211" s="73"/>
      <c r="NK211" s="73"/>
      <c r="NL211" s="73"/>
      <c r="NM211" s="73"/>
      <c r="NN211" s="73"/>
      <c r="NO211" s="73"/>
      <c r="NP211" s="73"/>
      <c r="NQ211" s="73"/>
      <c r="NR211" s="73"/>
      <c r="NS211" s="73"/>
      <c r="NT211" s="73"/>
      <c r="NU211" s="73"/>
      <c r="NV211" s="73"/>
      <c r="NW211" s="73"/>
      <c r="NX211" s="73"/>
      <c r="NY211" s="73"/>
      <c r="NZ211" s="73"/>
      <c r="OA211" s="73"/>
      <c r="OB211" s="73"/>
      <c r="OC211" s="73"/>
      <c r="OD211" s="73"/>
      <c r="OE211" s="73"/>
      <c r="OF211" s="73"/>
      <c r="OG211" s="73"/>
      <c r="OH211" s="73"/>
      <c r="OI211" s="73"/>
      <c r="OJ211" s="73"/>
      <c r="OK211" s="73"/>
      <c r="OL211" s="73"/>
      <c r="OM211" s="73"/>
      <c r="ON211" s="73"/>
      <c r="OO211" s="73"/>
      <c r="OP211" s="73"/>
      <c r="OQ211" s="73"/>
      <c r="OR211" s="73"/>
      <c r="OS211" s="73"/>
      <c r="OT211" s="73"/>
      <c r="OU211" s="73"/>
      <c r="OV211" s="73"/>
      <c r="OW211" s="73"/>
      <c r="OX211" s="73"/>
      <c r="OY211" s="73"/>
      <c r="OZ211" s="73"/>
      <c r="PA211" s="73"/>
      <c r="PB211" s="73"/>
      <c r="PC211" s="73"/>
      <c r="PD211" s="73"/>
      <c r="PE211" s="73"/>
      <c r="PF211" s="73"/>
      <c r="PG211" s="73"/>
      <c r="PH211" s="73"/>
      <c r="PI211" s="73"/>
      <c r="PJ211" s="73"/>
      <c r="PK211" s="73"/>
      <c r="PL211" s="73"/>
      <c r="PM211" s="73"/>
      <c r="PN211" s="73"/>
      <c r="PO211" s="73"/>
      <c r="PP211" s="73"/>
      <c r="PQ211" s="73"/>
      <c r="PR211" s="73"/>
      <c r="PS211" s="73"/>
      <c r="PT211" s="73"/>
      <c r="PU211" s="73"/>
      <c r="PV211" s="73"/>
      <c r="PW211" s="73"/>
      <c r="PX211" s="73"/>
      <c r="PY211" s="73"/>
      <c r="PZ211" s="73"/>
      <c r="QA211" s="73"/>
      <c r="QB211" s="73"/>
      <c r="QC211" s="73"/>
      <c r="QD211" s="73"/>
      <c r="QE211" s="73"/>
      <c r="QF211" s="73"/>
      <c r="QG211" s="73"/>
      <c r="QH211" s="73"/>
      <c r="QI211" s="73"/>
      <c r="QJ211" s="73"/>
      <c r="QK211" s="73"/>
      <c r="QL211" s="73"/>
      <c r="QM211" s="73"/>
      <c r="QN211" s="73"/>
      <c r="QO211" s="73"/>
      <c r="QP211" s="73"/>
      <c r="QQ211" s="73"/>
      <c r="QR211" s="73"/>
      <c r="QS211" s="73"/>
      <c r="QT211" s="73"/>
      <c r="QU211" s="73"/>
      <c r="QV211" s="73"/>
      <c r="QW211" s="73"/>
      <c r="QX211" s="73"/>
      <c r="QY211" s="73"/>
      <c r="QZ211" s="73"/>
      <c r="RA211" s="73"/>
      <c r="RB211" s="73"/>
      <c r="RC211" s="73"/>
      <c r="RD211" s="73"/>
      <c r="RE211" s="73"/>
      <c r="RF211" s="73"/>
      <c r="RG211" s="73"/>
      <c r="RH211" s="73"/>
      <c r="RI211" s="73"/>
      <c r="RJ211" s="73"/>
      <c r="RK211" s="73"/>
      <c r="RL211" s="73"/>
      <c r="RM211" s="73"/>
      <c r="RN211" s="73"/>
      <c r="RO211" s="73"/>
      <c r="RP211" s="73"/>
      <c r="RQ211" s="73"/>
      <c r="RR211" s="73"/>
      <c r="RS211" s="73"/>
      <c r="RT211" s="73"/>
      <c r="RU211" s="73"/>
      <c r="RV211" s="73"/>
      <c r="RW211" s="73"/>
      <c r="RX211" s="73"/>
      <c r="RY211" s="73"/>
      <c r="RZ211" s="73"/>
      <c r="SA211" s="73"/>
      <c r="SB211" s="73"/>
      <c r="SC211" s="73"/>
      <c r="SD211" s="73"/>
      <c r="SE211" s="73"/>
      <c r="SF211" s="73"/>
      <c r="SG211" s="73"/>
      <c r="SH211" s="73"/>
      <c r="SI211" s="73"/>
      <c r="SJ211" s="73"/>
      <c r="SK211" s="73"/>
      <c r="SL211" s="73"/>
      <c r="SM211" s="73"/>
      <c r="SN211" s="73"/>
      <c r="SO211" s="73"/>
      <c r="SP211" s="73"/>
      <c r="SQ211" s="73"/>
      <c r="SR211" s="73"/>
      <c r="SS211" s="73"/>
      <c r="ST211" s="73"/>
      <c r="SU211" s="73"/>
      <c r="SV211" s="73"/>
      <c r="SW211" s="73"/>
      <c r="SX211" s="73"/>
      <c r="SY211" s="73"/>
    </row>
    <row r="212" spans="1:519">
      <c r="A212" s="71" t="s">
        <v>296</v>
      </c>
      <c r="B212" s="72">
        <f t="shared" si="180"/>
        <v>0</v>
      </c>
      <c r="C212" s="72">
        <f t="shared" si="181"/>
        <v>0</v>
      </c>
      <c r="D212" s="72">
        <f t="shared" si="182"/>
        <v>0</v>
      </c>
      <c r="E212" s="72">
        <f t="shared" si="183"/>
        <v>0</v>
      </c>
      <c r="F212" s="72">
        <f t="shared" si="184"/>
        <v>0</v>
      </c>
      <c r="G212" s="72">
        <f t="shared" si="185"/>
        <v>0</v>
      </c>
      <c r="H212" s="72">
        <f t="shared" si="186"/>
        <v>0</v>
      </c>
      <c r="I212" s="72">
        <f t="shared" si="187"/>
        <v>0</v>
      </c>
      <c r="J212" s="72">
        <f t="shared" si="188"/>
        <v>0</v>
      </c>
      <c r="K212" s="72">
        <f t="shared" si="189"/>
        <v>0</v>
      </c>
      <c r="L212" s="72">
        <f t="shared" si="190"/>
        <v>0</v>
      </c>
      <c r="M212" s="72">
        <f t="shared" si="191"/>
        <v>0</v>
      </c>
      <c r="N212" s="72">
        <f t="shared" si="192"/>
        <v>0</v>
      </c>
      <c r="O212" s="72">
        <f t="shared" si="193"/>
        <v>0</v>
      </c>
      <c r="P212" s="72">
        <f t="shared" si="194"/>
        <v>0</v>
      </c>
      <c r="Q212" s="72">
        <f t="shared" si="195"/>
        <v>0</v>
      </c>
      <c r="R212" s="72">
        <f t="shared" si="196"/>
        <v>0</v>
      </c>
      <c r="S212" s="72">
        <f t="shared" si="197"/>
        <v>0</v>
      </c>
      <c r="T212" s="72">
        <f t="shared" si="198"/>
        <v>0</v>
      </c>
      <c r="U212" s="72">
        <f t="shared" si="199"/>
        <v>0</v>
      </c>
      <c r="V212" s="72">
        <f t="shared" si="200"/>
        <v>0</v>
      </c>
      <c r="W212" s="72">
        <f t="shared" si="201"/>
        <v>0</v>
      </c>
      <c r="X212" s="72">
        <f t="shared" si="202"/>
        <v>0</v>
      </c>
      <c r="Y212" s="72">
        <f t="shared" si="203"/>
        <v>0</v>
      </c>
      <c r="Z212" s="72">
        <f t="shared" si="204"/>
        <v>0</v>
      </c>
      <c r="AA212" s="72">
        <f t="shared" si="205"/>
        <v>0</v>
      </c>
      <c r="AB212" s="72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3"/>
      <c r="DY212" s="73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73"/>
      <c r="ES212" s="73"/>
      <c r="ET212" s="73"/>
      <c r="EU212" s="73"/>
      <c r="EV212" s="73"/>
      <c r="EW212" s="73"/>
      <c r="EX212" s="73"/>
      <c r="EY212" s="73"/>
      <c r="EZ212" s="73"/>
      <c r="FA212" s="73"/>
      <c r="FB212" s="73"/>
      <c r="FC212" s="73"/>
      <c r="FD212" s="73"/>
      <c r="FE212" s="73"/>
      <c r="FF212" s="73"/>
      <c r="FG212" s="73"/>
      <c r="FH212" s="73"/>
      <c r="FI212" s="73"/>
      <c r="FJ212" s="73"/>
      <c r="FK212" s="73"/>
      <c r="FL212" s="73"/>
      <c r="FM212" s="73"/>
      <c r="FN212" s="73"/>
      <c r="FO212" s="73"/>
      <c r="FP212" s="73"/>
      <c r="FQ212" s="73"/>
      <c r="FR212" s="73"/>
      <c r="FS212" s="73"/>
      <c r="FT212" s="73"/>
      <c r="FU212" s="73"/>
      <c r="FV212" s="73"/>
      <c r="FW212" s="73"/>
      <c r="FX212" s="73"/>
      <c r="FY212" s="73"/>
      <c r="FZ212" s="73"/>
      <c r="GA212" s="73"/>
      <c r="GB212" s="73"/>
      <c r="GC212" s="73"/>
      <c r="GD212" s="73"/>
      <c r="GE212" s="73"/>
      <c r="GF212" s="73"/>
      <c r="GG212" s="73"/>
      <c r="GH212" s="73"/>
      <c r="GI212" s="73"/>
      <c r="GJ212" s="73"/>
      <c r="GK212" s="73"/>
      <c r="GL212" s="73"/>
      <c r="GM212" s="73"/>
      <c r="GN212" s="73"/>
      <c r="GO212" s="73"/>
      <c r="GP212" s="73"/>
      <c r="GQ212" s="73"/>
      <c r="GR212" s="73"/>
      <c r="GS212" s="73"/>
      <c r="GT212" s="73"/>
      <c r="GU212" s="73"/>
      <c r="GV212" s="73"/>
      <c r="GW212" s="73"/>
      <c r="GX212" s="73"/>
      <c r="GY212" s="73"/>
      <c r="GZ212" s="73"/>
      <c r="HA212" s="73"/>
      <c r="HB212" s="73"/>
      <c r="HC212" s="73"/>
      <c r="HD212" s="73"/>
      <c r="HE212" s="73"/>
      <c r="HF212" s="73"/>
      <c r="HG212" s="73"/>
      <c r="HH212" s="73"/>
      <c r="HI212" s="73"/>
      <c r="HJ212" s="73"/>
      <c r="HK212" s="73"/>
      <c r="HL212" s="73"/>
      <c r="HM212" s="73"/>
      <c r="HN212" s="73"/>
      <c r="HO212" s="73"/>
      <c r="HP212" s="73"/>
      <c r="HQ212" s="73"/>
      <c r="HR212" s="73"/>
      <c r="HS212" s="73"/>
      <c r="HT212" s="73"/>
      <c r="HU212" s="73"/>
      <c r="HV212" s="73"/>
      <c r="HW212" s="73"/>
      <c r="HX212" s="73"/>
      <c r="HY212" s="73"/>
      <c r="HZ212" s="73"/>
      <c r="IA212" s="73"/>
      <c r="IB212" s="73"/>
      <c r="IC212" s="73"/>
      <c r="ID212" s="73"/>
      <c r="IE212" s="73"/>
      <c r="IF212" s="73"/>
      <c r="IG212" s="73"/>
      <c r="IH212" s="73"/>
      <c r="II212" s="73"/>
      <c r="IJ212" s="73"/>
      <c r="IK212" s="73"/>
      <c r="IL212" s="73"/>
      <c r="IM212" s="73"/>
      <c r="IN212" s="73"/>
      <c r="IO212" s="73"/>
      <c r="IP212" s="73"/>
      <c r="IQ212" s="73"/>
      <c r="IR212" s="73"/>
      <c r="IS212" s="73"/>
      <c r="IT212" s="73"/>
      <c r="IU212" s="73"/>
      <c r="IV212" s="73"/>
      <c r="IW212" s="73"/>
      <c r="IX212" s="73"/>
      <c r="IY212" s="73"/>
      <c r="IZ212" s="73"/>
      <c r="JA212" s="73"/>
      <c r="JB212" s="73"/>
      <c r="JC212" s="73"/>
      <c r="JD212" s="73"/>
      <c r="JE212" s="73"/>
      <c r="JF212" s="73"/>
      <c r="JG212" s="73"/>
      <c r="JH212" s="73"/>
      <c r="JI212" s="73"/>
      <c r="JJ212" s="73"/>
      <c r="JK212" s="73"/>
      <c r="JL212" s="73"/>
      <c r="JM212" s="73"/>
      <c r="JN212" s="73"/>
      <c r="JO212" s="73"/>
      <c r="JP212" s="73"/>
      <c r="JQ212" s="73"/>
      <c r="JR212" s="73"/>
      <c r="JS212" s="73"/>
      <c r="JT212" s="73"/>
      <c r="JU212" s="73"/>
      <c r="JV212" s="73"/>
      <c r="JW212" s="73"/>
      <c r="JX212" s="73"/>
      <c r="JY212" s="73"/>
      <c r="JZ212" s="73"/>
      <c r="KA212" s="73"/>
      <c r="KB212" s="73"/>
      <c r="KC212" s="73"/>
      <c r="KD212" s="73"/>
      <c r="KE212" s="73"/>
      <c r="KF212" s="73"/>
      <c r="KG212" s="73"/>
      <c r="KH212" s="73"/>
      <c r="KI212" s="73"/>
      <c r="KJ212" s="73"/>
      <c r="KK212" s="73"/>
      <c r="KL212" s="73"/>
      <c r="KM212" s="73"/>
      <c r="KN212" s="73"/>
      <c r="KO212" s="73"/>
      <c r="KP212" s="73"/>
      <c r="KQ212" s="73"/>
      <c r="KR212" s="73"/>
      <c r="KS212" s="73"/>
      <c r="KT212" s="73"/>
      <c r="KU212" s="73"/>
      <c r="KV212" s="73"/>
      <c r="KW212" s="73"/>
      <c r="KX212" s="73"/>
      <c r="KY212" s="73"/>
      <c r="KZ212" s="73"/>
      <c r="LA212" s="73"/>
      <c r="LB212" s="73"/>
      <c r="LC212" s="73"/>
      <c r="LD212" s="73"/>
      <c r="LE212" s="73"/>
      <c r="LF212" s="73"/>
      <c r="LG212" s="73"/>
      <c r="LH212" s="73"/>
      <c r="LI212" s="73"/>
      <c r="LJ212" s="73"/>
      <c r="LK212" s="73"/>
      <c r="LL212" s="73"/>
      <c r="LM212" s="73"/>
      <c r="LN212" s="73"/>
      <c r="LO212" s="73"/>
      <c r="LP212" s="73"/>
      <c r="LQ212" s="73"/>
      <c r="LR212" s="73"/>
      <c r="LS212" s="73"/>
      <c r="LT212" s="73"/>
      <c r="LU212" s="73"/>
      <c r="LV212" s="73"/>
      <c r="LW212" s="73"/>
      <c r="LX212" s="73"/>
      <c r="LY212" s="73"/>
      <c r="LZ212" s="73"/>
      <c r="MA212" s="73"/>
      <c r="MB212" s="73"/>
      <c r="MC212" s="73"/>
      <c r="MD212" s="73"/>
      <c r="ME212" s="73"/>
      <c r="MF212" s="73"/>
      <c r="MG212" s="73"/>
      <c r="MH212" s="73"/>
      <c r="MI212" s="73"/>
      <c r="MJ212" s="73"/>
      <c r="MK212" s="73"/>
      <c r="ML212" s="73"/>
      <c r="MM212" s="73"/>
      <c r="MN212" s="73"/>
      <c r="MO212" s="73"/>
      <c r="MP212" s="73"/>
      <c r="MQ212" s="73"/>
      <c r="MR212" s="73"/>
      <c r="MS212" s="73"/>
      <c r="MT212" s="73"/>
      <c r="MU212" s="73"/>
      <c r="MV212" s="73"/>
      <c r="MW212" s="73"/>
      <c r="MX212" s="73"/>
      <c r="MY212" s="73"/>
      <c r="MZ212" s="73"/>
      <c r="NA212" s="73"/>
      <c r="NB212" s="73"/>
      <c r="NC212" s="73"/>
      <c r="ND212" s="73"/>
      <c r="NE212" s="73"/>
      <c r="NF212" s="73"/>
      <c r="NG212" s="73"/>
      <c r="NH212" s="73"/>
      <c r="NI212" s="73"/>
      <c r="NJ212" s="73"/>
      <c r="NK212" s="73"/>
      <c r="NL212" s="73"/>
      <c r="NM212" s="73"/>
      <c r="NN212" s="73"/>
      <c r="NO212" s="73"/>
      <c r="NP212" s="73"/>
      <c r="NQ212" s="73"/>
      <c r="NR212" s="73"/>
      <c r="NS212" s="73"/>
      <c r="NT212" s="73"/>
      <c r="NU212" s="73"/>
      <c r="NV212" s="73"/>
      <c r="NW212" s="73"/>
      <c r="NX212" s="73"/>
      <c r="NY212" s="73"/>
      <c r="NZ212" s="73"/>
      <c r="OA212" s="73"/>
      <c r="OB212" s="73"/>
      <c r="OC212" s="73"/>
      <c r="OD212" s="73"/>
      <c r="OE212" s="73"/>
      <c r="OF212" s="73"/>
      <c r="OG212" s="73"/>
      <c r="OH212" s="73"/>
      <c r="OI212" s="73"/>
      <c r="OJ212" s="73"/>
      <c r="OK212" s="73"/>
      <c r="OL212" s="73"/>
      <c r="OM212" s="73"/>
      <c r="ON212" s="73"/>
      <c r="OO212" s="73"/>
      <c r="OP212" s="73"/>
      <c r="OQ212" s="73"/>
      <c r="OR212" s="73"/>
      <c r="OS212" s="73"/>
      <c r="OT212" s="73"/>
      <c r="OU212" s="73"/>
      <c r="OV212" s="73"/>
      <c r="OW212" s="73"/>
      <c r="OX212" s="73"/>
      <c r="OY212" s="73"/>
      <c r="OZ212" s="73"/>
      <c r="PA212" s="73"/>
      <c r="PB212" s="73"/>
      <c r="PC212" s="73"/>
      <c r="PD212" s="73"/>
      <c r="PE212" s="73"/>
      <c r="PF212" s="73"/>
      <c r="PG212" s="73"/>
      <c r="PH212" s="73"/>
      <c r="PI212" s="73"/>
      <c r="PJ212" s="73"/>
      <c r="PK212" s="73"/>
      <c r="PL212" s="73"/>
      <c r="PM212" s="73"/>
      <c r="PN212" s="73"/>
      <c r="PO212" s="73"/>
      <c r="PP212" s="73"/>
      <c r="PQ212" s="73"/>
      <c r="PR212" s="73"/>
      <c r="PS212" s="73"/>
      <c r="PT212" s="73"/>
      <c r="PU212" s="73"/>
      <c r="PV212" s="73"/>
      <c r="PW212" s="73"/>
      <c r="PX212" s="73"/>
      <c r="PY212" s="73"/>
      <c r="PZ212" s="73"/>
      <c r="QA212" s="73"/>
      <c r="QB212" s="73"/>
      <c r="QC212" s="73"/>
      <c r="QD212" s="73"/>
      <c r="QE212" s="73"/>
      <c r="QF212" s="73"/>
      <c r="QG212" s="73"/>
      <c r="QH212" s="73"/>
      <c r="QI212" s="73"/>
      <c r="QJ212" s="73"/>
      <c r="QK212" s="73"/>
      <c r="QL212" s="73"/>
      <c r="QM212" s="73"/>
      <c r="QN212" s="73"/>
      <c r="QO212" s="73"/>
      <c r="QP212" s="73"/>
      <c r="QQ212" s="73"/>
      <c r="QR212" s="73"/>
      <c r="QS212" s="73"/>
      <c r="QT212" s="73"/>
      <c r="QU212" s="73"/>
      <c r="QV212" s="73"/>
      <c r="QW212" s="73"/>
      <c r="QX212" s="73"/>
      <c r="QY212" s="73"/>
      <c r="QZ212" s="73"/>
      <c r="RA212" s="73"/>
      <c r="RB212" s="73"/>
      <c r="RC212" s="73"/>
      <c r="RD212" s="73"/>
      <c r="RE212" s="73"/>
      <c r="RF212" s="73"/>
      <c r="RG212" s="73"/>
      <c r="RH212" s="73"/>
      <c r="RI212" s="73"/>
      <c r="RJ212" s="73"/>
      <c r="RK212" s="73"/>
      <c r="RL212" s="73"/>
      <c r="RM212" s="73"/>
      <c r="RN212" s="73"/>
      <c r="RO212" s="73"/>
      <c r="RP212" s="73"/>
      <c r="RQ212" s="73"/>
      <c r="RR212" s="73"/>
      <c r="RS212" s="73"/>
      <c r="RT212" s="73"/>
      <c r="RU212" s="73"/>
      <c r="RV212" s="73"/>
      <c r="RW212" s="73"/>
      <c r="RX212" s="73"/>
      <c r="RY212" s="73"/>
      <c r="RZ212" s="73"/>
      <c r="SA212" s="73"/>
      <c r="SB212" s="73"/>
      <c r="SC212" s="73"/>
      <c r="SD212" s="73"/>
      <c r="SE212" s="73"/>
      <c r="SF212" s="73"/>
      <c r="SG212" s="73"/>
      <c r="SH212" s="73"/>
      <c r="SI212" s="73"/>
      <c r="SJ212" s="73"/>
      <c r="SK212" s="73"/>
      <c r="SL212" s="73"/>
      <c r="SM212" s="73"/>
      <c r="SN212" s="73"/>
      <c r="SO212" s="73"/>
      <c r="SP212" s="73"/>
      <c r="SQ212" s="73"/>
      <c r="SR212" s="73"/>
      <c r="SS212" s="73"/>
      <c r="ST212" s="73"/>
      <c r="SU212" s="73"/>
      <c r="SV212" s="73"/>
      <c r="SW212" s="73"/>
      <c r="SX212" s="73"/>
      <c r="SY212" s="73"/>
    </row>
    <row r="213" spans="1:519">
      <c r="A213" s="71" t="s">
        <v>297</v>
      </c>
      <c r="B213" s="72">
        <f t="shared" si="180"/>
        <v>0.55410811874999999</v>
      </c>
      <c r="C213" s="72">
        <f t="shared" si="181"/>
        <v>2.3182781377499997</v>
      </c>
      <c r="D213" s="72">
        <f t="shared" si="182"/>
        <v>2.6349169724999997</v>
      </c>
      <c r="E213" s="72">
        <f t="shared" si="183"/>
        <v>0.23357182725</v>
      </c>
      <c r="F213" s="72">
        <f t="shared" si="184"/>
        <v>0</v>
      </c>
      <c r="G213" s="72">
        <f t="shared" si="185"/>
        <v>1.032392988</v>
      </c>
      <c r="H213" s="72">
        <f t="shared" si="186"/>
        <v>1.3699521107999999</v>
      </c>
      <c r="I213" s="72">
        <f t="shared" si="187"/>
        <v>5.5961967374999998E-2</v>
      </c>
      <c r="J213" s="72">
        <f t="shared" si="188"/>
        <v>0.18216082957500004</v>
      </c>
      <c r="K213" s="72">
        <f t="shared" si="189"/>
        <v>9.631442362500002E-2</v>
      </c>
      <c r="L213" s="72">
        <f t="shared" si="190"/>
        <v>0.27455417550000005</v>
      </c>
      <c r="M213" s="72">
        <f t="shared" si="191"/>
        <v>0.26451527175</v>
      </c>
      <c r="N213" s="72">
        <f t="shared" si="192"/>
        <v>3.34630125E-2</v>
      </c>
      <c r="O213" s="72">
        <f t="shared" si="193"/>
        <v>0</v>
      </c>
      <c r="P213" s="72">
        <f t="shared" si="194"/>
        <v>0</v>
      </c>
      <c r="Q213" s="72">
        <f t="shared" si="195"/>
        <v>0</v>
      </c>
      <c r="R213" s="72">
        <f t="shared" si="196"/>
        <v>0</v>
      </c>
      <c r="S213" s="72">
        <f t="shared" si="197"/>
        <v>0</v>
      </c>
      <c r="T213" s="72">
        <f t="shared" si="198"/>
        <v>0</v>
      </c>
      <c r="U213" s="72">
        <f t="shared" si="199"/>
        <v>0</v>
      </c>
      <c r="V213" s="72">
        <f t="shared" si="200"/>
        <v>0</v>
      </c>
      <c r="W213" s="72">
        <f t="shared" si="201"/>
        <v>0</v>
      </c>
      <c r="X213" s="72">
        <f t="shared" si="202"/>
        <v>0</v>
      </c>
      <c r="Y213" s="72">
        <f t="shared" si="203"/>
        <v>0</v>
      </c>
      <c r="Z213" s="72">
        <f t="shared" si="204"/>
        <v>0</v>
      </c>
      <c r="AA213" s="72">
        <f t="shared" si="205"/>
        <v>0</v>
      </c>
      <c r="AB213" s="72"/>
      <c r="AD213" s="73"/>
      <c r="AE213" s="73"/>
      <c r="AF213" s="73"/>
      <c r="AG213" s="73"/>
      <c r="AH213" s="73"/>
      <c r="AI213" s="73"/>
      <c r="AJ213" s="73">
        <v>514.70050049999998</v>
      </c>
      <c r="AK213" s="73"/>
      <c r="AL213" s="73"/>
      <c r="AM213" s="73"/>
      <c r="AN213" s="73">
        <v>39.407618249999999</v>
      </c>
      <c r="AO213" s="73"/>
      <c r="AP213" s="73"/>
      <c r="AQ213" s="73">
        <v>352.34583750000002</v>
      </c>
      <c r="AR213" s="73"/>
      <c r="AS213" s="73"/>
      <c r="AT213" s="73"/>
      <c r="AU213" s="73"/>
      <c r="AV213" s="73"/>
      <c r="AW213" s="73">
        <v>482.26106249999998</v>
      </c>
      <c r="AX213" s="73">
        <v>400.37510250000003</v>
      </c>
      <c r="AY213" s="73"/>
      <c r="AZ213" s="73"/>
      <c r="BA213" s="73">
        <v>1083.2961352499999</v>
      </c>
      <c r="BB213" s="73"/>
      <c r="BC213" s="73">
        <v>1527.4881</v>
      </c>
      <c r="BD213" s="73"/>
      <c r="BE213" s="73"/>
      <c r="BF213" s="73"/>
      <c r="BG213" s="73">
        <v>451.55382750000001</v>
      </c>
      <c r="BH213" s="73">
        <v>451.55382750000001</v>
      </c>
      <c r="BI213" s="73">
        <v>204.32121749999999</v>
      </c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>
        <v>233.57182725000001</v>
      </c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>
        <v>992.98536975000002</v>
      </c>
      <c r="CW213" s="73">
        <v>39.407618249999999</v>
      </c>
      <c r="CX213" s="73">
        <v>1180.9687635</v>
      </c>
      <c r="CY213" s="73"/>
      <c r="CZ213" s="73"/>
      <c r="DA213" s="73"/>
      <c r="DB213" s="73"/>
      <c r="DC213" s="73">
        <v>188.98334729999999</v>
      </c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>
        <v>55.961967375</v>
      </c>
      <c r="DS213" s="73"/>
      <c r="DT213" s="73"/>
      <c r="DU213" s="73"/>
      <c r="DV213" s="73">
        <v>58.422483</v>
      </c>
      <c r="DW213" s="73">
        <v>96.530949000000007</v>
      </c>
      <c r="DX213" s="73"/>
      <c r="DY213" s="73"/>
      <c r="DZ213" s="73"/>
      <c r="EA213" s="73"/>
      <c r="EB213" s="73"/>
      <c r="EC213" s="73">
        <v>20.58959475</v>
      </c>
      <c r="ED213" s="73">
        <v>6.6178028250000001</v>
      </c>
      <c r="EE213" s="73"/>
      <c r="EF213" s="73"/>
      <c r="EG213" s="73"/>
      <c r="EH213" s="73"/>
      <c r="EI213" s="73"/>
      <c r="EJ213" s="73"/>
      <c r="EK213" s="73"/>
      <c r="EL213" s="73">
        <v>19.684125000000002</v>
      </c>
      <c r="EM213" s="73">
        <v>31.100917500000001</v>
      </c>
      <c r="EN213" s="73"/>
      <c r="EO213" s="73">
        <v>7.1847056250000003</v>
      </c>
      <c r="EP213" s="73">
        <v>7.2437579999999997</v>
      </c>
      <c r="EQ213" s="73">
        <v>31.100917500000001</v>
      </c>
      <c r="ER213" s="73"/>
      <c r="ES213" s="73"/>
      <c r="ET213" s="73"/>
      <c r="EU213" s="73"/>
      <c r="EV213" s="73"/>
      <c r="EW213" s="73"/>
      <c r="EX213" s="73">
        <v>210.30519150000001</v>
      </c>
      <c r="EY213" s="73"/>
      <c r="EZ213" s="73"/>
      <c r="FA213" s="73">
        <v>61.886889000000004</v>
      </c>
      <c r="FB213" s="73"/>
      <c r="FC213" s="73">
        <v>2.3620950000000001</v>
      </c>
      <c r="FD213" s="73"/>
      <c r="FE213" s="73"/>
      <c r="FF213" s="73"/>
      <c r="FG213" s="73"/>
      <c r="FH213" s="73">
        <v>98.420625000000001</v>
      </c>
      <c r="FI213" s="73">
        <v>7.8342817499999997</v>
      </c>
      <c r="FJ213" s="73"/>
      <c r="FK213" s="73"/>
      <c r="FL213" s="73"/>
      <c r="FM213" s="73">
        <v>118.10475</v>
      </c>
      <c r="FN213" s="73"/>
      <c r="FO213" s="73"/>
      <c r="FP213" s="73"/>
      <c r="FQ213" s="73">
        <v>40.155614999999997</v>
      </c>
      <c r="FR213" s="73"/>
      <c r="FS213" s="73"/>
      <c r="FT213" s="73"/>
      <c r="FU213" s="73"/>
      <c r="FV213" s="73"/>
      <c r="FW213" s="73"/>
      <c r="FX213" s="73"/>
      <c r="FY213" s="73"/>
      <c r="FZ213" s="73"/>
      <c r="GA213" s="73"/>
      <c r="GB213" s="73"/>
      <c r="GC213" s="73">
        <v>33.463012499999998</v>
      </c>
      <c r="GD213" s="73"/>
      <c r="GE213" s="73"/>
      <c r="GF213" s="73"/>
      <c r="GG213" s="73"/>
      <c r="GH213" s="73"/>
      <c r="GI213" s="73"/>
      <c r="GJ213" s="73"/>
      <c r="GK213" s="73"/>
      <c r="GL213" s="73"/>
      <c r="GM213" s="73"/>
      <c r="GN213" s="73"/>
      <c r="GO213" s="73"/>
      <c r="GP213" s="73"/>
      <c r="GQ213" s="73"/>
      <c r="GR213" s="73"/>
      <c r="GS213" s="73"/>
      <c r="GT213" s="73"/>
      <c r="GU213" s="73"/>
      <c r="GV213" s="73"/>
      <c r="GW213" s="73"/>
      <c r="GX213" s="73"/>
      <c r="GY213" s="73"/>
      <c r="GZ213" s="73"/>
      <c r="HA213" s="73"/>
      <c r="HB213" s="73"/>
      <c r="HC213" s="73"/>
      <c r="HD213" s="73"/>
      <c r="HE213" s="73"/>
      <c r="HF213" s="73"/>
      <c r="HG213" s="73"/>
      <c r="HH213" s="73"/>
      <c r="HI213" s="73"/>
      <c r="HJ213" s="73"/>
      <c r="HK213" s="73"/>
      <c r="HL213" s="73"/>
      <c r="HM213" s="73"/>
      <c r="HN213" s="73"/>
      <c r="HO213" s="73"/>
      <c r="HP213" s="73"/>
      <c r="HQ213" s="73"/>
      <c r="HR213" s="73"/>
      <c r="HS213" s="73"/>
      <c r="HT213" s="73"/>
      <c r="HU213" s="73"/>
      <c r="HV213" s="73"/>
      <c r="HW213" s="73"/>
      <c r="HX213" s="73"/>
      <c r="HY213" s="73"/>
      <c r="HZ213" s="73"/>
      <c r="IA213" s="73"/>
      <c r="IB213" s="73"/>
      <c r="IC213" s="73"/>
      <c r="ID213" s="73"/>
      <c r="IE213" s="73"/>
      <c r="IF213" s="73"/>
      <c r="IG213" s="73"/>
      <c r="IH213" s="73"/>
      <c r="II213" s="73"/>
      <c r="IJ213" s="73"/>
      <c r="IK213" s="73"/>
      <c r="IL213" s="73"/>
      <c r="IM213" s="73"/>
      <c r="IN213" s="73"/>
      <c r="IO213" s="73"/>
      <c r="IP213" s="73"/>
      <c r="IQ213" s="73"/>
      <c r="IR213" s="73"/>
      <c r="IS213" s="73"/>
      <c r="IT213" s="73"/>
      <c r="IU213" s="73"/>
      <c r="IV213" s="73"/>
      <c r="IW213" s="73"/>
      <c r="IX213" s="73"/>
      <c r="IY213" s="73"/>
      <c r="IZ213" s="73"/>
      <c r="JA213" s="73"/>
      <c r="JB213" s="73"/>
      <c r="JC213" s="73"/>
      <c r="JD213" s="73"/>
      <c r="JE213" s="73"/>
      <c r="JF213" s="73"/>
      <c r="JG213" s="73"/>
      <c r="JH213" s="73"/>
      <c r="JI213" s="73"/>
      <c r="JJ213" s="73"/>
      <c r="JK213" s="73"/>
      <c r="JL213" s="73"/>
      <c r="JM213" s="73"/>
      <c r="JN213" s="73"/>
      <c r="JO213" s="73"/>
      <c r="JP213" s="73"/>
      <c r="JQ213" s="73"/>
      <c r="JR213" s="73"/>
      <c r="JS213" s="73"/>
      <c r="JT213" s="73"/>
      <c r="JU213" s="73"/>
      <c r="JV213" s="73"/>
      <c r="JW213" s="73"/>
      <c r="JX213" s="73"/>
      <c r="JY213" s="73"/>
      <c r="JZ213" s="73"/>
      <c r="KA213" s="73"/>
      <c r="KB213" s="73"/>
      <c r="KC213" s="73"/>
      <c r="KD213" s="73"/>
      <c r="KE213" s="73"/>
      <c r="KF213" s="73"/>
      <c r="KG213" s="73"/>
      <c r="KH213" s="73"/>
      <c r="KI213" s="73"/>
      <c r="KJ213" s="73"/>
      <c r="KK213" s="73"/>
      <c r="KL213" s="73"/>
      <c r="KM213" s="73"/>
      <c r="KN213" s="73"/>
      <c r="KO213" s="73"/>
      <c r="KP213" s="73"/>
      <c r="KQ213" s="73"/>
      <c r="KR213" s="73"/>
      <c r="KS213" s="73"/>
      <c r="KT213" s="73"/>
      <c r="KU213" s="73"/>
      <c r="KV213" s="73"/>
      <c r="KW213" s="73"/>
      <c r="KX213" s="73"/>
      <c r="KY213" s="73"/>
      <c r="KZ213" s="73"/>
      <c r="LA213" s="73"/>
      <c r="LB213" s="73"/>
      <c r="LC213" s="73"/>
      <c r="LD213" s="73"/>
      <c r="LE213" s="73"/>
      <c r="LF213" s="73"/>
      <c r="LG213" s="73"/>
      <c r="LH213" s="73"/>
      <c r="LI213" s="73"/>
      <c r="LJ213" s="73"/>
      <c r="LK213" s="73"/>
      <c r="LL213" s="73"/>
      <c r="LM213" s="73"/>
      <c r="LN213" s="73"/>
      <c r="LO213" s="73"/>
      <c r="LP213" s="73"/>
      <c r="LQ213" s="73"/>
      <c r="LR213" s="73"/>
      <c r="LS213" s="73"/>
      <c r="LT213" s="73"/>
      <c r="LU213" s="73"/>
      <c r="LV213" s="73"/>
      <c r="LW213" s="73"/>
      <c r="LX213" s="73"/>
      <c r="LY213" s="73"/>
      <c r="LZ213" s="73"/>
      <c r="MA213" s="73"/>
      <c r="MB213" s="73"/>
      <c r="MC213" s="73"/>
      <c r="MD213" s="73"/>
      <c r="ME213" s="73"/>
      <c r="MF213" s="73"/>
      <c r="MG213" s="73"/>
      <c r="MH213" s="73"/>
      <c r="MI213" s="73"/>
      <c r="MJ213" s="73"/>
      <c r="MK213" s="73"/>
      <c r="ML213" s="73"/>
      <c r="MM213" s="73"/>
      <c r="MN213" s="73"/>
      <c r="MO213" s="73"/>
      <c r="MP213" s="73"/>
      <c r="MQ213" s="73"/>
      <c r="MR213" s="73"/>
      <c r="MS213" s="73"/>
      <c r="MT213" s="73"/>
      <c r="MU213" s="73"/>
      <c r="MV213" s="73"/>
      <c r="MW213" s="73"/>
      <c r="MX213" s="73"/>
      <c r="MY213" s="73"/>
      <c r="MZ213" s="73"/>
      <c r="NA213" s="73"/>
      <c r="NB213" s="73"/>
      <c r="NC213" s="73"/>
      <c r="ND213" s="73"/>
      <c r="NE213" s="73"/>
      <c r="NF213" s="73"/>
      <c r="NG213" s="73"/>
      <c r="NH213" s="73"/>
      <c r="NI213" s="73"/>
      <c r="NJ213" s="73"/>
      <c r="NK213" s="73"/>
      <c r="NL213" s="73"/>
      <c r="NM213" s="73"/>
      <c r="NN213" s="73"/>
      <c r="NO213" s="73"/>
      <c r="NP213" s="73"/>
      <c r="NQ213" s="73"/>
      <c r="NR213" s="73"/>
      <c r="NS213" s="73"/>
      <c r="NT213" s="73"/>
      <c r="NU213" s="73"/>
      <c r="NV213" s="73"/>
      <c r="NW213" s="73"/>
      <c r="NX213" s="73"/>
      <c r="NY213" s="73"/>
      <c r="NZ213" s="73"/>
      <c r="OA213" s="73"/>
      <c r="OB213" s="73"/>
      <c r="OC213" s="73"/>
      <c r="OD213" s="73"/>
      <c r="OE213" s="73"/>
      <c r="OF213" s="73"/>
      <c r="OG213" s="73"/>
      <c r="OH213" s="73"/>
      <c r="OI213" s="73"/>
      <c r="OJ213" s="73"/>
      <c r="OK213" s="73"/>
      <c r="OL213" s="73"/>
      <c r="OM213" s="73"/>
      <c r="ON213" s="73"/>
      <c r="OO213" s="73"/>
      <c r="OP213" s="73"/>
      <c r="OQ213" s="73"/>
      <c r="OR213" s="73"/>
      <c r="OS213" s="73"/>
      <c r="OT213" s="73"/>
      <c r="OU213" s="73"/>
      <c r="OV213" s="73"/>
      <c r="OW213" s="73"/>
      <c r="OX213" s="73"/>
      <c r="OY213" s="73"/>
      <c r="OZ213" s="73"/>
      <c r="PA213" s="73"/>
      <c r="PB213" s="73"/>
      <c r="PC213" s="73"/>
      <c r="PD213" s="73"/>
      <c r="PE213" s="73"/>
      <c r="PF213" s="73"/>
      <c r="PG213" s="73"/>
      <c r="PH213" s="73"/>
      <c r="PI213" s="73"/>
      <c r="PJ213" s="73"/>
      <c r="PK213" s="73"/>
      <c r="PL213" s="73"/>
      <c r="PM213" s="73"/>
      <c r="PN213" s="73"/>
      <c r="PO213" s="73"/>
      <c r="PP213" s="73"/>
      <c r="PQ213" s="73"/>
      <c r="PR213" s="73"/>
      <c r="PS213" s="73"/>
      <c r="PT213" s="73"/>
      <c r="PU213" s="73"/>
      <c r="PV213" s="73"/>
      <c r="PW213" s="73"/>
      <c r="PX213" s="73"/>
      <c r="PY213" s="73"/>
      <c r="PZ213" s="73"/>
      <c r="QA213" s="73"/>
      <c r="QB213" s="73"/>
      <c r="QC213" s="73"/>
      <c r="QD213" s="73"/>
      <c r="QE213" s="73"/>
      <c r="QF213" s="73"/>
      <c r="QG213" s="73"/>
      <c r="QH213" s="73"/>
      <c r="QI213" s="73"/>
      <c r="QJ213" s="73"/>
      <c r="QK213" s="73"/>
      <c r="QL213" s="73"/>
      <c r="QM213" s="73"/>
      <c r="QN213" s="73"/>
      <c r="QO213" s="73"/>
      <c r="QP213" s="73"/>
      <c r="QQ213" s="73"/>
      <c r="QR213" s="73"/>
      <c r="QS213" s="73"/>
      <c r="QT213" s="73"/>
      <c r="QU213" s="73"/>
      <c r="QV213" s="73"/>
      <c r="QW213" s="73"/>
      <c r="QX213" s="73"/>
      <c r="QY213" s="73"/>
      <c r="QZ213" s="73"/>
      <c r="RA213" s="73"/>
      <c r="RB213" s="73"/>
      <c r="RC213" s="73"/>
      <c r="RD213" s="73"/>
      <c r="RE213" s="73"/>
      <c r="RF213" s="73"/>
      <c r="RG213" s="73"/>
      <c r="RH213" s="73"/>
      <c r="RI213" s="73"/>
      <c r="RJ213" s="73"/>
      <c r="RK213" s="73"/>
      <c r="RL213" s="73"/>
      <c r="RM213" s="73"/>
      <c r="RN213" s="73"/>
      <c r="RO213" s="73"/>
      <c r="RP213" s="73"/>
      <c r="RQ213" s="73"/>
      <c r="RR213" s="73"/>
      <c r="RS213" s="73"/>
      <c r="RT213" s="73"/>
      <c r="RU213" s="73"/>
      <c r="RV213" s="73"/>
      <c r="RW213" s="73"/>
      <c r="RX213" s="73"/>
      <c r="RY213" s="73"/>
      <c r="RZ213" s="73"/>
      <c r="SA213" s="73"/>
      <c r="SB213" s="73"/>
      <c r="SC213" s="73"/>
      <c r="SD213" s="73"/>
      <c r="SE213" s="73"/>
      <c r="SF213" s="73"/>
      <c r="SG213" s="73"/>
      <c r="SH213" s="73"/>
      <c r="SI213" s="73"/>
      <c r="SJ213" s="73"/>
      <c r="SK213" s="73"/>
      <c r="SL213" s="73"/>
      <c r="SM213" s="73"/>
      <c r="SN213" s="73"/>
      <c r="SO213" s="73"/>
      <c r="SP213" s="73"/>
      <c r="SQ213" s="73"/>
      <c r="SR213" s="73"/>
      <c r="SS213" s="73"/>
      <c r="ST213" s="73"/>
      <c r="SU213" s="73"/>
      <c r="SV213" s="73"/>
      <c r="SW213" s="73"/>
      <c r="SX213" s="73"/>
      <c r="SY213" s="73"/>
    </row>
    <row r="214" spans="1:519">
      <c r="A214" s="71" t="s">
        <v>298</v>
      </c>
      <c r="B214" s="72">
        <f t="shared" si="180"/>
        <v>0</v>
      </c>
      <c r="C214" s="72">
        <f t="shared" si="181"/>
        <v>0</v>
      </c>
      <c r="D214" s="72">
        <f t="shared" si="182"/>
        <v>0</v>
      </c>
      <c r="E214" s="72">
        <f t="shared" si="183"/>
        <v>0</v>
      </c>
      <c r="F214" s="72">
        <f t="shared" si="184"/>
        <v>0</v>
      </c>
      <c r="G214" s="72">
        <f t="shared" si="185"/>
        <v>0</v>
      </c>
      <c r="H214" s="72">
        <f t="shared" si="186"/>
        <v>0</v>
      </c>
      <c r="I214" s="72">
        <f t="shared" si="187"/>
        <v>0</v>
      </c>
      <c r="J214" s="72">
        <f t="shared" si="188"/>
        <v>0</v>
      </c>
      <c r="K214" s="72">
        <f t="shared" si="189"/>
        <v>0</v>
      </c>
      <c r="L214" s="72">
        <f t="shared" si="190"/>
        <v>0</v>
      </c>
      <c r="M214" s="72">
        <f t="shared" si="191"/>
        <v>0</v>
      </c>
      <c r="N214" s="72">
        <f t="shared" si="192"/>
        <v>0</v>
      </c>
      <c r="O214" s="72">
        <f t="shared" si="193"/>
        <v>0</v>
      </c>
      <c r="P214" s="72">
        <f t="shared" si="194"/>
        <v>0</v>
      </c>
      <c r="Q214" s="72">
        <f t="shared" si="195"/>
        <v>0</v>
      </c>
      <c r="R214" s="72">
        <f t="shared" si="196"/>
        <v>0</v>
      </c>
      <c r="S214" s="72">
        <f t="shared" si="197"/>
        <v>0</v>
      </c>
      <c r="T214" s="72">
        <f t="shared" si="198"/>
        <v>0</v>
      </c>
      <c r="U214" s="72">
        <f t="shared" si="199"/>
        <v>0</v>
      </c>
      <c r="V214" s="72">
        <f t="shared" si="200"/>
        <v>0</v>
      </c>
      <c r="W214" s="72">
        <f t="shared" si="201"/>
        <v>0</v>
      </c>
      <c r="X214" s="72">
        <f t="shared" si="202"/>
        <v>0</v>
      </c>
      <c r="Y214" s="72">
        <f t="shared" si="203"/>
        <v>0</v>
      </c>
      <c r="Z214" s="72">
        <f t="shared" si="204"/>
        <v>0</v>
      </c>
      <c r="AA214" s="72">
        <f t="shared" si="205"/>
        <v>0</v>
      </c>
      <c r="AB214" s="72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3"/>
      <c r="DY214" s="73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73"/>
      <c r="ES214" s="73"/>
      <c r="ET214" s="73"/>
      <c r="EU214" s="73"/>
      <c r="EV214" s="73"/>
      <c r="EW214" s="73"/>
      <c r="EX214" s="73"/>
      <c r="EY214" s="73"/>
      <c r="EZ214" s="73"/>
      <c r="FA214" s="73"/>
      <c r="FB214" s="73"/>
      <c r="FC214" s="73"/>
      <c r="FD214" s="73"/>
      <c r="FE214" s="73"/>
      <c r="FF214" s="73"/>
      <c r="FG214" s="73"/>
      <c r="FH214" s="73"/>
      <c r="FI214" s="73"/>
      <c r="FJ214" s="73"/>
      <c r="FK214" s="73"/>
      <c r="FL214" s="73"/>
      <c r="FM214" s="73"/>
      <c r="FN214" s="73"/>
      <c r="FO214" s="73"/>
      <c r="FP214" s="73"/>
      <c r="FQ214" s="73"/>
      <c r="FR214" s="73"/>
      <c r="FS214" s="73"/>
      <c r="FT214" s="73"/>
      <c r="FU214" s="73"/>
      <c r="FV214" s="73"/>
      <c r="FW214" s="73"/>
      <c r="FX214" s="73"/>
      <c r="FY214" s="73"/>
      <c r="FZ214" s="73"/>
      <c r="GA214" s="73"/>
      <c r="GB214" s="73"/>
      <c r="GC214" s="73"/>
      <c r="GD214" s="73"/>
      <c r="GE214" s="73"/>
      <c r="GF214" s="73"/>
      <c r="GG214" s="73"/>
      <c r="GH214" s="73"/>
      <c r="GI214" s="73"/>
      <c r="GJ214" s="73"/>
      <c r="GK214" s="73"/>
      <c r="GL214" s="73"/>
      <c r="GM214" s="73"/>
      <c r="GN214" s="73"/>
      <c r="GO214" s="73"/>
      <c r="GP214" s="73"/>
      <c r="GQ214" s="73"/>
      <c r="GR214" s="73"/>
      <c r="GS214" s="73"/>
      <c r="GT214" s="73"/>
      <c r="GU214" s="73"/>
      <c r="GV214" s="73"/>
      <c r="GW214" s="73"/>
      <c r="GX214" s="73"/>
      <c r="GY214" s="73"/>
      <c r="GZ214" s="73"/>
      <c r="HA214" s="73"/>
      <c r="HB214" s="73"/>
      <c r="HC214" s="73"/>
      <c r="HD214" s="73"/>
      <c r="HE214" s="73"/>
      <c r="HF214" s="73"/>
      <c r="HG214" s="73"/>
      <c r="HH214" s="73"/>
      <c r="HI214" s="73"/>
      <c r="HJ214" s="73"/>
      <c r="HK214" s="73"/>
      <c r="HL214" s="73"/>
      <c r="HM214" s="73"/>
      <c r="HN214" s="73"/>
      <c r="HO214" s="73"/>
      <c r="HP214" s="73"/>
      <c r="HQ214" s="73"/>
      <c r="HR214" s="73"/>
      <c r="HS214" s="73"/>
      <c r="HT214" s="73"/>
      <c r="HU214" s="73"/>
      <c r="HV214" s="73"/>
      <c r="HW214" s="73"/>
      <c r="HX214" s="73"/>
      <c r="HY214" s="73"/>
      <c r="HZ214" s="73"/>
      <c r="IA214" s="73"/>
      <c r="IB214" s="73"/>
      <c r="IC214" s="73"/>
      <c r="ID214" s="73"/>
      <c r="IE214" s="73"/>
      <c r="IF214" s="73"/>
      <c r="IG214" s="73"/>
      <c r="IH214" s="73"/>
      <c r="II214" s="73"/>
      <c r="IJ214" s="73"/>
      <c r="IK214" s="73"/>
      <c r="IL214" s="73"/>
      <c r="IM214" s="73"/>
      <c r="IN214" s="73"/>
      <c r="IO214" s="73"/>
      <c r="IP214" s="73"/>
      <c r="IQ214" s="73"/>
      <c r="IR214" s="73"/>
      <c r="IS214" s="73"/>
      <c r="IT214" s="73"/>
      <c r="IU214" s="73"/>
      <c r="IV214" s="73"/>
      <c r="IW214" s="73"/>
      <c r="IX214" s="73"/>
      <c r="IY214" s="73"/>
      <c r="IZ214" s="73"/>
      <c r="JA214" s="73"/>
      <c r="JB214" s="73"/>
      <c r="JC214" s="73"/>
      <c r="JD214" s="73"/>
      <c r="JE214" s="73"/>
      <c r="JF214" s="73"/>
      <c r="JG214" s="73"/>
      <c r="JH214" s="73"/>
      <c r="JI214" s="73"/>
      <c r="JJ214" s="73"/>
      <c r="JK214" s="73"/>
      <c r="JL214" s="73"/>
      <c r="JM214" s="73"/>
      <c r="JN214" s="73"/>
      <c r="JO214" s="73"/>
      <c r="JP214" s="73"/>
      <c r="JQ214" s="73"/>
      <c r="JR214" s="73"/>
      <c r="JS214" s="73"/>
      <c r="JT214" s="73"/>
      <c r="JU214" s="73"/>
      <c r="JV214" s="73"/>
      <c r="JW214" s="73"/>
      <c r="JX214" s="73"/>
      <c r="JY214" s="73"/>
      <c r="JZ214" s="73"/>
      <c r="KA214" s="73"/>
      <c r="KB214" s="73"/>
      <c r="KC214" s="73"/>
      <c r="KD214" s="73"/>
      <c r="KE214" s="73"/>
      <c r="KF214" s="73"/>
      <c r="KG214" s="73"/>
      <c r="KH214" s="73"/>
      <c r="KI214" s="73"/>
      <c r="KJ214" s="73"/>
      <c r="KK214" s="73"/>
      <c r="KL214" s="73"/>
      <c r="KM214" s="73"/>
      <c r="KN214" s="73"/>
      <c r="KO214" s="73"/>
      <c r="KP214" s="73"/>
      <c r="KQ214" s="73"/>
      <c r="KR214" s="73"/>
      <c r="KS214" s="73"/>
      <c r="KT214" s="73"/>
      <c r="KU214" s="73"/>
      <c r="KV214" s="73"/>
      <c r="KW214" s="73"/>
      <c r="KX214" s="73"/>
      <c r="KY214" s="73"/>
      <c r="KZ214" s="73"/>
      <c r="LA214" s="73"/>
      <c r="LB214" s="73"/>
      <c r="LC214" s="73"/>
      <c r="LD214" s="73"/>
      <c r="LE214" s="73"/>
      <c r="LF214" s="73"/>
      <c r="LG214" s="73"/>
      <c r="LH214" s="73"/>
      <c r="LI214" s="73"/>
      <c r="LJ214" s="73"/>
      <c r="LK214" s="73"/>
      <c r="LL214" s="73"/>
      <c r="LM214" s="73"/>
      <c r="LN214" s="73"/>
      <c r="LO214" s="73"/>
      <c r="LP214" s="73"/>
      <c r="LQ214" s="73"/>
      <c r="LR214" s="73"/>
      <c r="LS214" s="73"/>
      <c r="LT214" s="73"/>
      <c r="LU214" s="73"/>
      <c r="LV214" s="73"/>
      <c r="LW214" s="73"/>
      <c r="LX214" s="73"/>
      <c r="LY214" s="73"/>
      <c r="LZ214" s="73"/>
      <c r="MA214" s="73"/>
      <c r="MB214" s="73"/>
      <c r="MC214" s="73"/>
      <c r="MD214" s="73"/>
      <c r="ME214" s="73"/>
      <c r="MF214" s="73"/>
      <c r="MG214" s="73"/>
      <c r="MH214" s="73"/>
      <c r="MI214" s="73"/>
      <c r="MJ214" s="73"/>
      <c r="MK214" s="73"/>
      <c r="ML214" s="73"/>
      <c r="MM214" s="73"/>
      <c r="MN214" s="73"/>
      <c r="MO214" s="73"/>
      <c r="MP214" s="73"/>
      <c r="MQ214" s="73"/>
      <c r="MR214" s="73"/>
      <c r="MS214" s="73"/>
      <c r="MT214" s="73"/>
      <c r="MU214" s="73"/>
      <c r="MV214" s="73"/>
      <c r="MW214" s="73"/>
      <c r="MX214" s="73"/>
      <c r="MY214" s="73"/>
      <c r="MZ214" s="73"/>
      <c r="NA214" s="73"/>
      <c r="NB214" s="73"/>
      <c r="NC214" s="73"/>
      <c r="ND214" s="73"/>
      <c r="NE214" s="73"/>
      <c r="NF214" s="73"/>
      <c r="NG214" s="73"/>
      <c r="NH214" s="73"/>
      <c r="NI214" s="73"/>
      <c r="NJ214" s="73"/>
      <c r="NK214" s="73"/>
      <c r="NL214" s="73"/>
      <c r="NM214" s="73"/>
      <c r="NN214" s="73"/>
      <c r="NO214" s="73"/>
      <c r="NP214" s="73"/>
      <c r="NQ214" s="73"/>
      <c r="NR214" s="73"/>
      <c r="NS214" s="73"/>
      <c r="NT214" s="73"/>
      <c r="NU214" s="73"/>
      <c r="NV214" s="73"/>
      <c r="NW214" s="73"/>
      <c r="NX214" s="73"/>
      <c r="NY214" s="73"/>
      <c r="NZ214" s="73"/>
      <c r="OA214" s="73"/>
      <c r="OB214" s="73"/>
      <c r="OC214" s="73"/>
      <c r="OD214" s="73"/>
      <c r="OE214" s="73"/>
      <c r="OF214" s="73"/>
      <c r="OG214" s="73"/>
      <c r="OH214" s="73"/>
      <c r="OI214" s="73"/>
      <c r="OJ214" s="73"/>
      <c r="OK214" s="73"/>
      <c r="OL214" s="73"/>
      <c r="OM214" s="73"/>
      <c r="ON214" s="73"/>
      <c r="OO214" s="73"/>
      <c r="OP214" s="73"/>
      <c r="OQ214" s="73"/>
      <c r="OR214" s="73"/>
      <c r="OS214" s="73"/>
      <c r="OT214" s="73"/>
      <c r="OU214" s="73"/>
      <c r="OV214" s="73"/>
      <c r="OW214" s="73"/>
      <c r="OX214" s="73"/>
      <c r="OY214" s="73"/>
      <c r="OZ214" s="73"/>
      <c r="PA214" s="73"/>
      <c r="PB214" s="73"/>
      <c r="PC214" s="73"/>
      <c r="PD214" s="73"/>
      <c r="PE214" s="73"/>
      <c r="PF214" s="73"/>
      <c r="PG214" s="73"/>
      <c r="PH214" s="73"/>
      <c r="PI214" s="73"/>
      <c r="PJ214" s="73"/>
      <c r="PK214" s="73"/>
      <c r="PL214" s="73"/>
      <c r="PM214" s="73"/>
      <c r="PN214" s="73"/>
      <c r="PO214" s="73"/>
      <c r="PP214" s="73"/>
      <c r="PQ214" s="73"/>
      <c r="PR214" s="73"/>
      <c r="PS214" s="73"/>
      <c r="PT214" s="73"/>
      <c r="PU214" s="73"/>
      <c r="PV214" s="73"/>
      <c r="PW214" s="73"/>
      <c r="PX214" s="73"/>
      <c r="PY214" s="73"/>
      <c r="PZ214" s="73"/>
      <c r="QA214" s="73"/>
      <c r="QB214" s="73"/>
      <c r="QC214" s="73"/>
      <c r="QD214" s="73"/>
      <c r="QE214" s="73"/>
      <c r="QF214" s="73"/>
      <c r="QG214" s="73"/>
      <c r="QH214" s="73"/>
      <c r="QI214" s="73"/>
      <c r="QJ214" s="73"/>
      <c r="QK214" s="73"/>
      <c r="QL214" s="73"/>
      <c r="QM214" s="73"/>
      <c r="QN214" s="73"/>
      <c r="QO214" s="73"/>
      <c r="QP214" s="73"/>
      <c r="QQ214" s="73"/>
      <c r="QR214" s="73"/>
      <c r="QS214" s="73"/>
      <c r="QT214" s="73"/>
      <c r="QU214" s="73"/>
      <c r="QV214" s="73"/>
      <c r="QW214" s="73"/>
      <c r="QX214" s="73"/>
      <c r="QY214" s="73"/>
      <c r="QZ214" s="73"/>
      <c r="RA214" s="73"/>
      <c r="RB214" s="73"/>
      <c r="RC214" s="73"/>
      <c r="RD214" s="73"/>
      <c r="RE214" s="73"/>
      <c r="RF214" s="73"/>
      <c r="RG214" s="73"/>
      <c r="RH214" s="73"/>
      <c r="RI214" s="73"/>
      <c r="RJ214" s="73"/>
      <c r="RK214" s="73"/>
      <c r="RL214" s="73"/>
      <c r="RM214" s="73"/>
      <c r="RN214" s="73"/>
      <c r="RO214" s="73"/>
      <c r="RP214" s="73"/>
      <c r="RQ214" s="73"/>
      <c r="RR214" s="73"/>
      <c r="RS214" s="73"/>
      <c r="RT214" s="73"/>
      <c r="RU214" s="73"/>
      <c r="RV214" s="73"/>
      <c r="RW214" s="73"/>
      <c r="RX214" s="73"/>
      <c r="RY214" s="73"/>
      <c r="RZ214" s="73"/>
      <c r="SA214" s="73"/>
      <c r="SB214" s="73"/>
      <c r="SC214" s="73"/>
      <c r="SD214" s="73"/>
      <c r="SE214" s="73"/>
      <c r="SF214" s="73"/>
      <c r="SG214" s="73"/>
      <c r="SH214" s="73"/>
      <c r="SI214" s="73"/>
      <c r="SJ214" s="73"/>
      <c r="SK214" s="73"/>
      <c r="SL214" s="73"/>
      <c r="SM214" s="73"/>
      <c r="SN214" s="73"/>
      <c r="SO214" s="73"/>
      <c r="SP214" s="73"/>
      <c r="SQ214" s="73"/>
      <c r="SR214" s="73"/>
      <c r="SS214" s="73"/>
      <c r="ST214" s="73"/>
      <c r="SU214" s="73"/>
      <c r="SV214" s="73"/>
      <c r="SW214" s="73"/>
      <c r="SX214" s="73"/>
      <c r="SY214" s="73"/>
    </row>
    <row r="215" spans="1:519">
      <c r="A215" s="71" t="s">
        <v>299</v>
      </c>
      <c r="B215" s="72">
        <f t="shared" si="180"/>
        <v>0</v>
      </c>
      <c r="C215" s="72">
        <f t="shared" si="181"/>
        <v>0.49603995000000001</v>
      </c>
      <c r="D215" s="72">
        <f t="shared" si="182"/>
        <v>0.54111659625000008</v>
      </c>
      <c r="E215" s="72">
        <f t="shared" si="183"/>
        <v>0.19290442499999999</v>
      </c>
      <c r="F215" s="72">
        <f t="shared" si="184"/>
        <v>0.19089664425</v>
      </c>
      <c r="G215" s="72">
        <f t="shared" si="185"/>
        <v>1.0732965997500001</v>
      </c>
      <c r="H215" s="72">
        <f t="shared" si="186"/>
        <v>0.14452084575000002</v>
      </c>
      <c r="I215" s="72">
        <f t="shared" si="187"/>
        <v>0.12597840000000002</v>
      </c>
      <c r="J215" s="72">
        <f t="shared" si="188"/>
        <v>0.273215655</v>
      </c>
      <c r="K215" s="72">
        <f t="shared" si="189"/>
        <v>8.188596E-4</v>
      </c>
      <c r="L215" s="72">
        <f t="shared" si="190"/>
        <v>8.2673325000000002E-3</v>
      </c>
      <c r="M215" s="72">
        <f t="shared" si="191"/>
        <v>8.2673325000000002E-3</v>
      </c>
      <c r="N215" s="72">
        <f t="shared" si="192"/>
        <v>0.35911717650000002</v>
      </c>
      <c r="O215" s="72">
        <f t="shared" si="193"/>
        <v>0</v>
      </c>
      <c r="P215" s="72">
        <f t="shared" si="194"/>
        <v>0.63674207550000006</v>
      </c>
      <c r="Q215" s="72">
        <f t="shared" si="195"/>
        <v>3.9368250000000002E-6</v>
      </c>
      <c r="R215" s="72">
        <f t="shared" si="196"/>
        <v>0</v>
      </c>
      <c r="S215" s="72">
        <f t="shared" si="197"/>
        <v>1.1810475000000001E-5</v>
      </c>
      <c r="T215" s="72">
        <f t="shared" si="198"/>
        <v>0</v>
      </c>
      <c r="U215" s="72">
        <f t="shared" si="199"/>
        <v>0</v>
      </c>
      <c r="V215" s="72">
        <f t="shared" si="200"/>
        <v>0</v>
      </c>
      <c r="W215" s="72">
        <f t="shared" si="201"/>
        <v>0</v>
      </c>
      <c r="X215" s="72">
        <f t="shared" si="202"/>
        <v>1.0826268749999999</v>
      </c>
      <c r="Y215" s="72">
        <f t="shared" si="203"/>
        <v>0.75905922825000005</v>
      </c>
      <c r="Z215" s="72">
        <f t="shared" si="204"/>
        <v>0</v>
      </c>
      <c r="AA215" s="72">
        <f t="shared" si="205"/>
        <v>0</v>
      </c>
      <c r="AB215" s="72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>
        <v>496.03995000000003</v>
      </c>
      <c r="BA215" s="73"/>
      <c r="BB215" s="73"/>
      <c r="BC215" s="73"/>
      <c r="BD215" s="73"/>
      <c r="BE215" s="73">
        <v>98.420625000000001</v>
      </c>
      <c r="BF215" s="73">
        <v>324.78806250000002</v>
      </c>
      <c r="BG215" s="73"/>
      <c r="BH215" s="73">
        <v>117.90790875</v>
      </c>
      <c r="BI215" s="73"/>
      <c r="BJ215" s="73"/>
      <c r="BK215" s="73"/>
      <c r="BL215" s="73"/>
      <c r="BM215" s="73"/>
      <c r="BN215" s="73"/>
      <c r="BO215" s="73">
        <v>192.904425</v>
      </c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>
        <v>190.89664425000001</v>
      </c>
      <c r="CE215" s="73"/>
      <c r="CF215" s="73"/>
      <c r="CG215" s="73"/>
      <c r="CH215" s="73"/>
      <c r="CI215" s="73"/>
      <c r="CJ215" s="73"/>
      <c r="CK215" s="73"/>
      <c r="CL215" s="73">
        <v>899.99756324999998</v>
      </c>
      <c r="CM215" s="73"/>
      <c r="CN215" s="73"/>
      <c r="CO215" s="73"/>
      <c r="CP215" s="73"/>
      <c r="CQ215" s="73"/>
      <c r="CR215" s="73"/>
      <c r="CS215" s="73"/>
      <c r="CT215" s="73"/>
      <c r="CU215" s="73">
        <v>173.2990365</v>
      </c>
      <c r="CV215" s="73"/>
      <c r="CW215" s="73"/>
      <c r="CX215" s="73">
        <v>144.52084575000001</v>
      </c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>
        <v>125.97840000000001</v>
      </c>
      <c r="DP215" s="73"/>
      <c r="DQ215" s="73"/>
      <c r="DR215" s="73"/>
      <c r="DS215" s="73"/>
      <c r="DT215" s="73"/>
      <c r="DU215" s="73"/>
      <c r="DV215" s="73"/>
      <c r="DW215" s="73"/>
      <c r="DX215" s="73"/>
      <c r="DY215" s="73"/>
      <c r="DZ215" s="73"/>
      <c r="EA215" s="73"/>
      <c r="EB215" s="73"/>
      <c r="EC215" s="73"/>
      <c r="ED215" s="73">
        <v>273.21565500000003</v>
      </c>
      <c r="EE215" s="73"/>
      <c r="EF215" s="73"/>
      <c r="EG215" s="73"/>
      <c r="EH215" s="73"/>
      <c r="EI215" s="73"/>
      <c r="EJ215" s="73">
        <v>0.81885960000000002</v>
      </c>
      <c r="EK215" s="73"/>
      <c r="EL215" s="73"/>
      <c r="EM215" s="73"/>
      <c r="EN215" s="73"/>
      <c r="EO215" s="73"/>
      <c r="EP215" s="73"/>
      <c r="EQ215" s="73"/>
      <c r="ER215" s="73"/>
      <c r="ES215" s="73"/>
      <c r="ET215" s="73"/>
      <c r="EU215" s="73"/>
      <c r="EV215" s="73">
        <v>8.2673325000000002</v>
      </c>
      <c r="EW215" s="73"/>
      <c r="EX215" s="73"/>
      <c r="EY215" s="73"/>
      <c r="EZ215" s="73"/>
      <c r="FA215" s="73"/>
      <c r="FB215" s="73"/>
      <c r="FC215" s="73"/>
      <c r="FD215" s="73"/>
      <c r="FE215" s="73"/>
      <c r="FF215" s="73"/>
      <c r="FG215" s="73">
        <v>8.2673325000000002</v>
      </c>
      <c r="FH215" s="73"/>
      <c r="FI215" s="73"/>
      <c r="FJ215" s="73"/>
      <c r="FK215" s="73"/>
      <c r="FL215" s="73"/>
      <c r="FM215" s="73"/>
      <c r="FN215" s="73"/>
      <c r="FO215" s="73"/>
      <c r="FP215" s="73"/>
      <c r="FQ215" s="73"/>
      <c r="FR215" s="73"/>
      <c r="FS215" s="73"/>
      <c r="FT215" s="73"/>
      <c r="FU215" s="73"/>
      <c r="FV215" s="73"/>
      <c r="FW215" s="73"/>
      <c r="FX215" s="73"/>
      <c r="FY215" s="73"/>
      <c r="FZ215" s="73"/>
      <c r="GA215" s="73"/>
      <c r="GB215" s="73">
        <v>359.11717650000003</v>
      </c>
      <c r="GC215" s="73"/>
      <c r="GD215" s="73"/>
      <c r="GE215" s="73"/>
      <c r="GF215" s="73"/>
      <c r="GG215" s="73"/>
      <c r="GH215" s="73"/>
      <c r="GI215" s="73"/>
      <c r="GJ215" s="73"/>
      <c r="GK215" s="73"/>
      <c r="GL215" s="73"/>
      <c r="GM215" s="73"/>
      <c r="GN215" s="73"/>
      <c r="GO215" s="73"/>
      <c r="GP215" s="73"/>
      <c r="GQ215" s="73"/>
      <c r="GR215" s="73"/>
      <c r="GS215" s="73">
        <v>636.74207550000006</v>
      </c>
      <c r="GT215" s="73"/>
      <c r="GU215" s="73"/>
      <c r="GV215" s="73"/>
      <c r="GW215" s="73"/>
      <c r="GX215" s="73"/>
      <c r="GY215" s="73"/>
      <c r="GZ215" s="73"/>
      <c r="HA215" s="73"/>
      <c r="HB215" s="73"/>
      <c r="HC215" s="73"/>
      <c r="HD215" s="73"/>
      <c r="HE215" s="73">
        <v>3.9368250000000006E-3</v>
      </c>
      <c r="HF215" s="73"/>
      <c r="HG215" s="73"/>
      <c r="HH215" s="73"/>
      <c r="HI215" s="73"/>
      <c r="HJ215" s="73"/>
      <c r="HK215" s="73"/>
      <c r="HL215" s="73"/>
      <c r="HM215" s="73"/>
      <c r="HN215" s="73"/>
      <c r="HO215" s="73"/>
      <c r="HP215" s="73"/>
      <c r="HQ215" s="73"/>
      <c r="HR215" s="73"/>
      <c r="HS215" s="73"/>
      <c r="HT215" s="73"/>
      <c r="HU215" s="73"/>
      <c r="HV215" s="73"/>
      <c r="HW215" s="73"/>
      <c r="HX215" s="73"/>
      <c r="HY215" s="73"/>
      <c r="HZ215" s="73"/>
      <c r="IA215" s="73"/>
      <c r="IB215" s="73"/>
      <c r="IC215" s="73"/>
      <c r="ID215" s="73"/>
      <c r="IE215" s="73"/>
      <c r="IF215" s="73"/>
      <c r="IG215" s="73"/>
      <c r="IH215" s="73"/>
      <c r="II215" s="73"/>
      <c r="IJ215" s="73"/>
      <c r="IK215" s="73">
        <v>1.1810475000000001E-2</v>
      </c>
      <c r="IL215" s="73"/>
      <c r="IM215" s="73"/>
      <c r="IN215" s="73"/>
      <c r="IO215" s="73"/>
      <c r="IP215" s="73"/>
      <c r="IQ215" s="73"/>
      <c r="IR215" s="73"/>
      <c r="IS215" s="73"/>
      <c r="IT215" s="73"/>
      <c r="IU215" s="73"/>
      <c r="IV215" s="73"/>
      <c r="IW215" s="73"/>
      <c r="IX215" s="73"/>
      <c r="IY215" s="73"/>
      <c r="IZ215" s="73"/>
      <c r="JA215" s="73"/>
      <c r="JB215" s="73"/>
      <c r="JC215" s="73"/>
      <c r="JD215" s="73"/>
      <c r="JE215" s="73"/>
      <c r="JF215" s="73"/>
      <c r="JG215" s="73"/>
      <c r="JH215" s="73"/>
      <c r="JI215" s="73"/>
      <c r="JJ215" s="73"/>
      <c r="JK215" s="73"/>
      <c r="JL215" s="73"/>
      <c r="JM215" s="73"/>
      <c r="JN215" s="73"/>
      <c r="JO215" s="73"/>
      <c r="JP215" s="73"/>
      <c r="JQ215" s="73"/>
      <c r="JR215" s="73"/>
      <c r="JS215" s="73"/>
      <c r="JT215" s="73"/>
      <c r="JU215" s="73"/>
      <c r="JV215" s="73"/>
      <c r="JW215" s="73"/>
      <c r="JX215" s="73"/>
      <c r="JY215" s="73"/>
      <c r="JZ215" s="73"/>
      <c r="KA215" s="73"/>
      <c r="KB215" s="73"/>
      <c r="KC215" s="73"/>
      <c r="KD215" s="73"/>
      <c r="KE215" s="73"/>
      <c r="KF215" s="73"/>
      <c r="KG215" s="73"/>
      <c r="KH215" s="73"/>
      <c r="KI215" s="73"/>
      <c r="KJ215" s="73"/>
      <c r="KK215" s="73"/>
      <c r="KL215" s="73"/>
      <c r="KM215" s="73"/>
      <c r="KN215" s="73"/>
      <c r="KO215" s="73"/>
      <c r="KP215" s="73"/>
      <c r="KQ215" s="73"/>
      <c r="KR215" s="73"/>
      <c r="KS215" s="73">
        <v>1082.6268749999999</v>
      </c>
      <c r="KT215" s="73">
        <v>759.05922825000005</v>
      </c>
      <c r="KU215" s="73"/>
      <c r="KV215" s="73"/>
      <c r="KW215" s="73"/>
      <c r="KX215" s="73"/>
      <c r="KY215" s="73"/>
      <c r="KZ215" s="73"/>
      <c r="LA215" s="73"/>
      <c r="LB215" s="73"/>
      <c r="LC215" s="73"/>
      <c r="LD215" s="73"/>
      <c r="LE215" s="73"/>
      <c r="LF215" s="73"/>
      <c r="LG215" s="73"/>
      <c r="LH215" s="73"/>
      <c r="LI215" s="73"/>
      <c r="LJ215" s="73"/>
      <c r="LK215" s="73"/>
      <c r="LL215" s="73"/>
      <c r="LM215" s="73"/>
      <c r="LN215" s="73"/>
      <c r="LO215" s="73"/>
      <c r="LP215" s="73"/>
      <c r="LQ215" s="73"/>
      <c r="LR215" s="73"/>
      <c r="LS215" s="73"/>
      <c r="LT215" s="73"/>
      <c r="LU215" s="73"/>
      <c r="LV215" s="73"/>
      <c r="LW215" s="73"/>
      <c r="LX215" s="73"/>
      <c r="LY215" s="73"/>
      <c r="LZ215" s="73"/>
      <c r="MA215" s="73"/>
      <c r="MB215" s="73"/>
      <c r="MC215" s="73"/>
      <c r="MD215" s="73"/>
      <c r="ME215" s="73"/>
      <c r="MF215" s="73"/>
      <c r="MG215" s="73"/>
      <c r="MH215" s="73"/>
      <c r="MI215" s="73"/>
      <c r="MJ215" s="73"/>
      <c r="MK215" s="73"/>
      <c r="ML215" s="73"/>
      <c r="MM215" s="73"/>
      <c r="MN215" s="73"/>
      <c r="MO215" s="73"/>
      <c r="MP215" s="73"/>
      <c r="MQ215" s="73"/>
      <c r="MR215" s="73"/>
      <c r="MS215" s="73"/>
      <c r="MT215" s="73"/>
      <c r="MU215" s="73"/>
      <c r="MV215" s="73"/>
      <c r="MW215" s="73"/>
      <c r="MX215" s="73"/>
      <c r="MY215" s="73"/>
      <c r="MZ215" s="73"/>
      <c r="NA215" s="73"/>
      <c r="NB215" s="73"/>
      <c r="NC215" s="73"/>
      <c r="ND215" s="73"/>
      <c r="NE215" s="73"/>
      <c r="NF215" s="73"/>
      <c r="NG215" s="73"/>
      <c r="NH215" s="73"/>
      <c r="NI215" s="73"/>
      <c r="NJ215" s="73"/>
      <c r="NK215" s="73"/>
      <c r="NL215" s="73"/>
      <c r="NM215" s="73"/>
      <c r="NN215" s="73"/>
      <c r="NO215" s="73"/>
      <c r="NP215" s="73"/>
      <c r="NQ215" s="73"/>
      <c r="NR215" s="73"/>
      <c r="NS215" s="73"/>
      <c r="NT215" s="73"/>
      <c r="NU215" s="73"/>
      <c r="NV215" s="73"/>
      <c r="NW215" s="73"/>
      <c r="NX215" s="73"/>
      <c r="NY215" s="73"/>
      <c r="NZ215" s="73"/>
      <c r="OA215" s="73"/>
      <c r="OB215" s="73"/>
      <c r="OC215" s="73"/>
      <c r="OD215" s="73"/>
      <c r="OE215" s="73"/>
      <c r="OF215" s="73"/>
      <c r="OG215" s="73"/>
      <c r="OH215" s="73"/>
      <c r="OI215" s="73"/>
      <c r="OJ215" s="73"/>
      <c r="OK215" s="73"/>
      <c r="OL215" s="73"/>
      <c r="OM215" s="73"/>
      <c r="ON215" s="73"/>
      <c r="OO215" s="73"/>
      <c r="OP215" s="73"/>
      <c r="OQ215" s="73"/>
      <c r="OR215" s="73"/>
      <c r="OS215" s="73"/>
      <c r="OT215" s="73"/>
      <c r="OU215" s="73"/>
      <c r="OV215" s="73"/>
      <c r="OW215" s="73"/>
      <c r="OX215" s="73"/>
      <c r="OY215" s="73"/>
      <c r="OZ215" s="73"/>
      <c r="PA215" s="73"/>
      <c r="PB215" s="73"/>
      <c r="PC215" s="73"/>
      <c r="PD215" s="73"/>
      <c r="PE215" s="73"/>
      <c r="PF215" s="73"/>
      <c r="PG215" s="73"/>
      <c r="PH215" s="73"/>
      <c r="PI215" s="73"/>
      <c r="PJ215" s="73"/>
      <c r="PK215" s="73"/>
      <c r="PL215" s="73"/>
      <c r="PM215" s="73"/>
      <c r="PN215" s="73"/>
      <c r="PO215" s="73"/>
      <c r="PP215" s="73"/>
      <c r="PQ215" s="73"/>
      <c r="PR215" s="73"/>
      <c r="PS215" s="73"/>
      <c r="PT215" s="73"/>
      <c r="PU215" s="73"/>
      <c r="PV215" s="73"/>
      <c r="PW215" s="73"/>
      <c r="PX215" s="73"/>
      <c r="PY215" s="73"/>
      <c r="PZ215" s="73"/>
      <c r="QA215" s="73"/>
      <c r="QB215" s="73"/>
      <c r="QC215" s="73"/>
      <c r="QD215" s="73"/>
      <c r="QE215" s="73"/>
      <c r="QF215" s="73"/>
      <c r="QG215" s="73"/>
      <c r="QH215" s="73"/>
      <c r="QI215" s="73"/>
      <c r="QJ215" s="73"/>
      <c r="QK215" s="73"/>
      <c r="QL215" s="73"/>
      <c r="QM215" s="73"/>
      <c r="QN215" s="73"/>
      <c r="QO215" s="73"/>
      <c r="QP215" s="73"/>
      <c r="QQ215" s="73"/>
      <c r="QR215" s="73"/>
      <c r="QS215" s="73"/>
      <c r="QT215" s="73"/>
      <c r="QU215" s="73"/>
      <c r="QV215" s="73"/>
      <c r="QW215" s="73"/>
      <c r="QX215" s="73"/>
      <c r="QY215" s="73"/>
      <c r="QZ215" s="73"/>
      <c r="RA215" s="73"/>
      <c r="RB215" s="73"/>
      <c r="RC215" s="73"/>
      <c r="RD215" s="73"/>
      <c r="RE215" s="73"/>
      <c r="RF215" s="73"/>
      <c r="RG215" s="73"/>
      <c r="RH215" s="73"/>
      <c r="RI215" s="73"/>
      <c r="RJ215" s="73"/>
      <c r="RK215" s="73"/>
      <c r="RL215" s="73"/>
      <c r="RM215" s="73"/>
      <c r="RN215" s="73"/>
      <c r="RO215" s="73"/>
      <c r="RP215" s="73"/>
      <c r="RQ215" s="73"/>
      <c r="RR215" s="73"/>
      <c r="RS215" s="73"/>
      <c r="RT215" s="73"/>
      <c r="RU215" s="73"/>
      <c r="RV215" s="73"/>
      <c r="RW215" s="73"/>
      <c r="RX215" s="73"/>
      <c r="RY215" s="73"/>
      <c r="RZ215" s="73"/>
      <c r="SA215" s="73"/>
      <c r="SB215" s="73"/>
      <c r="SC215" s="73"/>
      <c r="SD215" s="73"/>
      <c r="SE215" s="73"/>
      <c r="SF215" s="73"/>
      <c r="SG215" s="73"/>
      <c r="SH215" s="73"/>
      <c r="SI215" s="73"/>
      <c r="SJ215" s="73"/>
      <c r="SK215" s="73"/>
      <c r="SL215" s="73"/>
      <c r="SM215" s="73"/>
      <c r="SN215" s="73"/>
      <c r="SO215" s="73"/>
      <c r="SP215" s="73"/>
      <c r="SQ215" s="73"/>
      <c r="SR215" s="73"/>
      <c r="SS215" s="73"/>
      <c r="ST215" s="73"/>
      <c r="SU215" s="73"/>
      <c r="SV215" s="73"/>
      <c r="SW215" s="73"/>
      <c r="SX215" s="73"/>
      <c r="SY215" s="73"/>
    </row>
    <row r="216" spans="1:519">
      <c r="A216" s="71" t="s">
        <v>300</v>
      </c>
      <c r="B216" s="72">
        <f t="shared" si="180"/>
        <v>0</v>
      </c>
      <c r="C216" s="72">
        <f t="shared" si="181"/>
        <v>0</v>
      </c>
      <c r="D216" s="72">
        <f t="shared" si="182"/>
        <v>0</v>
      </c>
      <c r="E216" s="72">
        <f t="shared" si="183"/>
        <v>0</v>
      </c>
      <c r="F216" s="72">
        <f t="shared" si="184"/>
        <v>0</v>
      </c>
      <c r="G216" s="72">
        <f t="shared" si="185"/>
        <v>0</v>
      </c>
      <c r="H216" s="72">
        <f t="shared" si="186"/>
        <v>1.14167925E-4</v>
      </c>
      <c r="I216" s="72">
        <f t="shared" si="187"/>
        <v>0</v>
      </c>
      <c r="J216" s="72">
        <f t="shared" si="188"/>
        <v>0</v>
      </c>
      <c r="K216" s="72">
        <f t="shared" si="189"/>
        <v>0</v>
      </c>
      <c r="L216" s="72">
        <f t="shared" si="190"/>
        <v>0</v>
      </c>
      <c r="M216" s="72">
        <f t="shared" si="191"/>
        <v>0</v>
      </c>
      <c r="N216" s="72">
        <f t="shared" si="192"/>
        <v>0</v>
      </c>
      <c r="O216" s="72">
        <f t="shared" si="193"/>
        <v>0</v>
      </c>
      <c r="P216" s="72">
        <f t="shared" si="194"/>
        <v>0</v>
      </c>
      <c r="Q216" s="72">
        <f t="shared" si="195"/>
        <v>0</v>
      </c>
      <c r="R216" s="72">
        <f t="shared" si="196"/>
        <v>0</v>
      </c>
      <c r="S216" s="72">
        <f t="shared" si="197"/>
        <v>0</v>
      </c>
      <c r="T216" s="72">
        <f t="shared" si="198"/>
        <v>0</v>
      </c>
      <c r="U216" s="72">
        <f t="shared" si="199"/>
        <v>0</v>
      </c>
      <c r="V216" s="72">
        <f t="shared" si="200"/>
        <v>0</v>
      </c>
      <c r="W216" s="72">
        <f t="shared" si="201"/>
        <v>0</v>
      </c>
      <c r="X216" s="72">
        <f t="shared" si="202"/>
        <v>0</v>
      </c>
      <c r="Y216" s="72">
        <f t="shared" si="203"/>
        <v>0</v>
      </c>
      <c r="Z216" s="72">
        <f t="shared" si="204"/>
        <v>0</v>
      </c>
      <c r="AA216" s="72">
        <f t="shared" si="205"/>
        <v>0</v>
      </c>
      <c r="AB216" s="72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>
        <v>0.114167925</v>
      </c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3"/>
      <c r="DY216" s="73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73"/>
      <c r="ES216" s="73"/>
      <c r="ET216" s="73"/>
      <c r="EU216" s="73"/>
      <c r="EV216" s="73"/>
      <c r="EW216" s="73"/>
      <c r="EX216" s="73"/>
      <c r="EY216" s="73"/>
      <c r="EZ216" s="73"/>
      <c r="FA216" s="73"/>
      <c r="FB216" s="73"/>
      <c r="FC216" s="73"/>
      <c r="FD216" s="73"/>
      <c r="FE216" s="73"/>
      <c r="FF216" s="73"/>
      <c r="FG216" s="73"/>
      <c r="FH216" s="73"/>
      <c r="FI216" s="73"/>
      <c r="FJ216" s="73"/>
      <c r="FK216" s="73"/>
      <c r="FL216" s="73"/>
      <c r="FM216" s="73"/>
      <c r="FN216" s="73"/>
      <c r="FO216" s="73"/>
      <c r="FP216" s="73"/>
      <c r="FQ216" s="73"/>
      <c r="FR216" s="73"/>
      <c r="FS216" s="73"/>
      <c r="FT216" s="73"/>
      <c r="FU216" s="73"/>
      <c r="FV216" s="73"/>
      <c r="FW216" s="73"/>
      <c r="FX216" s="73"/>
      <c r="FY216" s="73"/>
      <c r="FZ216" s="73"/>
      <c r="GA216" s="73"/>
      <c r="GB216" s="73"/>
      <c r="GC216" s="73"/>
      <c r="GD216" s="73"/>
      <c r="GE216" s="73"/>
      <c r="GF216" s="73"/>
      <c r="GG216" s="73"/>
      <c r="GH216" s="73"/>
      <c r="GI216" s="73"/>
      <c r="GJ216" s="73"/>
      <c r="GK216" s="73"/>
      <c r="GL216" s="73"/>
      <c r="GM216" s="73"/>
      <c r="GN216" s="73"/>
      <c r="GO216" s="73"/>
      <c r="GP216" s="73"/>
      <c r="GQ216" s="73"/>
      <c r="GR216" s="73"/>
      <c r="GS216" s="73"/>
      <c r="GT216" s="73"/>
      <c r="GU216" s="73"/>
      <c r="GV216" s="73"/>
      <c r="GW216" s="73"/>
      <c r="GX216" s="73"/>
      <c r="GY216" s="73"/>
      <c r="GZ216" s="73"/>
      <c r="HA216" s="73"/>
      <c r="HB216" s="73"/>
      <c r="HC216" s="73"/>
      <c r="HD216" s="73"/>
      <c r="HE216" s="73"/>
      <c r="HF216" s="73"/>
      <c r="HG216" s="73"/>
      <c r="HH216" s="73"/>
      <c r="HI216" s="73"/>
      <c r="HJ216" s="73"/>
      <c r="HK216" s="73"/>
      <c r="HL216" s="73"/>
      <c r="HM216" s="73"/>
      <c r="HN216" s="73"/>
      <c r="HO216" s="73"/>
      <c r="HP216" s="73"/>
      <c r="HQ216" s="73"/>
      <c r="HR216" s="73"/>
      <c r="HS216" s="73"/>
      <c r="HT216" s="73"/>
      <c r="HU216" s="73"/>
      <c r="HV216" s="73"/>
      <c r="HW216" s="73"/>
      <c r="HX216" s="73"/>
      <c r="HY216" s="73"/>
      <c r="HZ216" s="73"/>
      <c r="IA216" s="73"/>
      <c r="IB216" s="73"/>
      <c r="IC216" s="73"/>
      <c r="ID216" s="73"/>
      <c r="IE216" s="73"/>
      <c r="IF216" s="73"/>
      <c r="IG216" s="73"/>
      <c r="IH216" s="73"/>
      <c r="II216" s="73"/>
      <c r="IJ216" s="73"/>
      <c r="IK216" s="73"/>
      <c r="IL216" s="73"/>
      <c r="IM216" s="73"/>
      <c r="IN216" s="73"/>
      <c r="IO216" s="73"/>
      <c r="IP216" s="73"/>
      <c r="IQ216" s="73"/>
      <c r="IR216" s="73"/>
      <c r="IS216" s="73"/>
      <c r="IT216" s="73"/>
      <c r="IU216" s="73"/>
      <c r="IV216" s="73"/>
      <c r="IW216" s="73"/>
      <c r="IX216" s="73"/>
      <c r="IY216" s="73"/>
      <c r="IZ216" s="73"/>
      <c r="JA216" s="73"/>
      <c r="JB216" s="73"/>
      <c r="JC216" s="73"/>
      <c r="JD216" s="73"/>
      <c r="JE216" s="73"/>
      <c r="JF216" s="73"/>
      <c r="JG216" s="73"/>
      <c r="JH216" s="73"/>
      <c r="JI216" s="73"/>
      <c r="JJ216" s="73"/>
      <c r="JK216" s="73"/>
      <c r="JL216" s="73"/>
      <c r="JM216" s="73"/>
      <c r="JN216" s="73"/>
      <c r="JO216" s="73"/>
      <c r="JP216" s="73"/>
      <c r="JQ216" s="73"/>
      <c r="JR216" s="73"/>
      <c r="JS216" s="73"/>
      <c r="JT216" s="73"/>
      <c r="JU216" s="73"/>
      <c r="JV216" s="73"/>
      <c r="JW216" s="73"/>
      <c r="JX216" s="73"/>
      <c r="JY216" s="73"/>
      <c r="JZ216" s="73"/>
      <c r="KA216" s="73"/>
      <c r="KB216" s="73"/>
      <c r="KC216" s="73"/>
      <c r="KD216" s="73"/>
      <c r="KE216" s="73"/>
      <c r="KF216" s="73"/>
      <c r="KG216" s="73"/>
      <c r="KH216" s="73"/>
      <c r="KI216" s="73"/>
      <c r="KJ216" s="73"/>
      <c r="KK216" s="73"/>
      <c r="KL216" s="73"/>
      <c r="KM216" s="73"/>
      <c r="KN216" s="73"/>
      <c r="KO216" s="73"/>
      <c r="KP216" s="73"/>
      <c r="KQ216" s="73"/>
      <c r="KR216" s="73"/>
      <c r="KS216" s="73"/>
      <c r="KT216" s="73"/>
      <c r="KU216" s="73"/>
      <c r="KV216" s="73"/>
      <c r="KW216" s="73"/>
      <c r="KX216" s="73"/>
      <c r="KY216" s="73"/>
      <c r="KZ216" s="73"/>
      <c r="LA216" s="73"/>
      <c r="LB216" s="73"/>
      <c r="LC216" s="73"/>
      <c r="LD216" s="73"/>
      <c r="LE216" s="73"/>
      <c r="LF216" s="73"/>
      <c r="LG216" s="73"/>
      <c r="LH216" s="73"/>
      <c r="LI216" s="73"/>
      <c r="LJ216" s="73"/>
      <c r="LK216" s="73"/>
      <c r="LL216" s="73"/>
      <c r="LM216" s="73"/>
      <c r="LN216" s="73"/>
      <c r="LO216" s="73"/>
      <c r="LP216" s="73"/>
      <c r="LQ216" s="73"/>
      <c r="LR216" s="73"/>
      <c r="LS216" s="73"/>
      <c r="LT216" s="73"/>
      <c r="LU216" s="73"/>
      <c r="LV216" s="73"/>
      <c r="LW216" s="73"/>
      <c r="LX216" s="73"/>
      <c r="LY216" s="73"/>
      <c r="LZ216" s="73"/>
      <c r="MA216" s="73"/>
      <c r="MB216" s="73"/>
      <c r="MC216" s="73"/>
      <c r="MD216" s="73"/>
      <c r="ME216" s="73"/>
      <c r="MF216" s="73"/>
      <c r="MG216" s="73"/>
      <c r="MH216" s="73"/>
      <c r="MI216" s="73"/>
      <c r="MJ216" s="73"/>
      <c r="MK216" s="73"/>
      <c r="ML216" s="73"/>
      <c r="MM216" s="73"/>
      <c r="MN216" s="73"/>
      <c r="MO216" s="73"/>
      <c r="MP216" s="73"/>
      <c r="MQ216" s="73"/>
      <c r="MR216" s="73"/>
      <c r="MS216" s="73"/>
      <c r="MT216" s="73"/>
      <c r="MU216" s="73"/>
      <c r="MV216" s="73"/>
      <c r="MW216" s="73"/>
      <c r="MX216" s="73"/>
      <c r="MY216" s="73"/>
      <c r="MZ216" s="73"/>
      <c r="NA216" s="73"/>
      <c r="NB216" s="73"/>
      <c r="NC216" s="73"/>
      <c r="ND216" s="73"/>
      <c r="NE216" s="73"/>
      <c r="NF216" s="73"/>
      <c r="NG216" s="73"/>
      <c r="NH216" s="73"/>
      <c r="NI216" s="73"/>
      <c r="NJ216" s="73"/>
      <c r="NK216" s="73"/>
      <c r="NL216" s="73"/>
      <c r="NM216" s="73"/>
      <c r="NN216" s="73"/>
      <c r="NO216" s="73"/>
      <c r="NP216" s="73"/>
      <c r="NQ216" s="73"/>
      <c r="NR216" s="73"/>
      <c r="NS216" s="73"/>
      <c r="NT216" s="73"/>
      <c r="NU216" s="73"/>
      <c r="NV216" s="73"/>
      <c r="NW216" s="73"/>
      <c r="NX216" s="73"/>
      <c r="NY216" s="73"/>
      <c r="NZ216" s="73"/>
      <c r="OA216" s="73"/>
      <c r="OB216" s="73"/>
      <c r="OC216" s="73"/>
      <c r="OD216" s="73"/>
      <c r="OE216" s="73"/>
      <c r="OF216" s="73"/>
      <c r="OG216" s="73"/>
      <c r="OH216" s="73"/>
      <c r="OI216" s="73"/>
      <c r="OJ216" s="73"/>
      <c r="OK216" s="73"/>
      <c r="OL216" s="73"/>
      <c r="OM216" s="73"/>
      <c r="ON216" s="73"/>
      <c r="OO216" s="73"/>
      <c r="OP216" s="73"/>
      <c r="OQ216" s="73"/>
      <c r="OR216" s="73"/>
      <c r="OS216" s="73"/>
      <c r="OT216" s="73"/>
      <c r="OU216" s="73"/>
      <c r="OV216" s="73"/>
      <c r="OW216" s="73"/>
      <c r="OX216" s="73"/>
      <c r="OY216" s="73"/>
      <c r="OZ216" s="73"/>
      <c r="PA216" s="73"/>
      <c r="PB216" s="73"/>
      <c r="PC216" s="73"/>
      <c r="PD216" s="73"/>
      <c r="PE216" s="73"/>
      <c r="PF216" s="73"/>
      <c r="PG216" s="73"/>
      <c r="PH216" s="73"/>
      <c r="PI216" s="73"/>
      <c r="PJ216" s="73"/>
      <c r="PK216" s="73"/>
      <c r="PL216" s="73"/>
      <c r="PM216" s="73"/>
      <c r="PN216" s="73"/>
      <c r="PO216" s="73"/>
      <c r="PP216" s="73"/>
      <c r="PQ216" s="73"/>
      <c r="PR216" s="73"/>
      <c r="PS216" s="73"/>
      <c r="PT216" s="73"/>
      <c r="PU216" s="73"/>
      <c r="PV216" s="73"/>
      <c r="PW216" s="73"/>
      <c r="PX216" s="73"/>
      <c r="PY216" s="73"/>
      <c r="PZ216" s="73"/>
      <c r="QA216" s="73"/>
      <c r="QB216" s="73"/>
      <c r="QC216" s="73"/>
      <c r="QD216" s="73"/>
      <c r="QE216" s="73"/>
      <c r="QF216" s="73"/>
      <c r="QG216" s="73"/>
      <c r="QH216" s="73"/>
      <c r="QI216" s="73"/>
      <c r="QJ216" s="73"/>
      <c r="QK216" s="73"/>
      <c r="QL216" s="73"/>
      <c r="QM216" s="73"/>
      <c r="QN216" s="73"/>
      <c r="QO216" s="73"/>
      <c r="QP216" s="73"/>
      <c r="QQ216" s="73"/>
      <c r="QR216" s="73"/>
      <c r="QS216" s="73"/>
      <c r="QT216" s="73"/>
      <c r="QU216" s="73"/>
      <c r="QV216" s="73"/>
      <c r="QW216" s="73"/>
      <c r="QX216" s="73"/>
      <c r="QY216" s="73"/>
      <c r="QZ216" s="73"/>
      <c r="RA216" s="73"/>
      <c r="RB216" s="73"/>
      <c r="RC216" s="73"/>
      <c r="RD216" s="73"/>
      <c r="RE216" s="73"/>
      <c r="RF216" s="73"/>
      <c r="RG216" s="73"/>
      <c r="RH216" s="73"/>
      <c r="RI216" s="73"/>
      <c r="RJ216" s="73"/>
      <c r="RK216" s="73"/>
      <c r="RL216" s="73"/>
      <c r="RM216" s="73"/>
      <c r="RN216" s="73"/>
      <c r="RO216" s="73"/>
      <c r="RP216" s="73"/>
      <c r="RQ216" s="73"/>
      <c r="RR216" s="73"/>
      <c r="RS216" s="73"/>
      <c r="RT216" s="73"/>
      <c r="RU216" s="73"/>
      <c r="RV216" s="73"/>
      <c r="RW216" s="73"/>
      <c r="RX216" s="73"/>
      <c r="RY216" s="73"/>
      <c r="RZ216" s="73"/>
      <c r="SA216" s="73"/>
      <c r="SB216" s="73"/>
      <c r="SC216" s="73"/>
      <c r="SD216" s="73"/>
      <c r="SE216" s="73"/>
      <c r="SF216" s="73"/>
      <c r="SG216" s="73"/>
      <c r="SH216" s="73"/>
      <c r="SI216" s="73"/>
      <c r="SJ216" s="73"/>
      <c r="SK216" s="73"/>
      <c r="SL216" s="73"/>
      <c r="SM216" s="73"/>
      <c r="SN216" s="73"/>
      <c r="SO216" s="73"/>
      <c r="SP216" s="73"/>
      <c r="SQ216" s="73"/>
      <c r="SR216" s="73"/>
      <c r="SS216" s="73"/>
      <c r="ST216" s="73"/>
      <c r="SU216" s="73"/>
      <c r="SV216" s="73"/>
      <c r="SW216" s="73"/>
      <c r="SX216" s="73"/>
      <c r="SY216" s="73"/>
    </row>
    <row r="217" spans="1:519">
      <c r="A217" s="71" t="s">
        <v>301</v>
      </c>
      <c r="B217" s="72">
        <f t="shared" si="180"/>
        <v>0</v>
      </c>
      <c r="C217" s="72">
        <f t="shared" si="181"/>
        <v>0</v>
      </c>
      <c r="D217" s="72">
        <f t="shared" si="182"/>
        <v>0</v>
      </c>
      <c r="E217" s="72">
        <f t="shared" si="183"/>
        <v>0</v>
      </c>
      <c r="F217" s="72">
        <f t="shared" si="184"/>
        <v>0</v>
      </c>
      <c r="G217" s="72">
        <f t="shared" si="185"/>
        <v>0</v>
      </c>
      <c r="H217" s="72">
        <f t="shared" si="186"/>
        <v>1.6180350749999998E-3</v>
      </c>
      <c r="I217" s="72">
        <f t="shared" si="187"/>
        <v>8.2279642499999992E-4</v>
      </c>
      <c r="J217" s="72">
        <f t="shared" si="188"/>
        <v>2.4762629249999997E-3</v>
      </c>
      <c r="K217" s="72">
        <f t="shared" si="189"/>
        <v>3.2911857000000001E-3</v>
      </c>
      <c r="L217" s="72">
        <f t="shared" si="190"/>
        <v>8.188596E-4</v>
      </c>
      <c r="M217" s="72">
        <f t="shared" si="191"/>
        <v>0</v>
      </c>
      <c r="N217" s="72">
        <f t="shared" si="192"/>
        <v>0</v>
      </c>
      <c r="O217" s="72">
        <f t="shared" si="193"/>
        <v>0</v>
      </c>
      <c r="P217" s="72">
        <f t="shared" si="194"/>
        <v>0</v>
      </c>
      <c r="Q217" s="72">
        <f t="shared" si="195"/>
        <v>0</v>
      </c>
      <c r="R217" s="72">
        <f t="shared" si="196"/>
        <v>0</v>
      </c>
      <c r="S217" s="72">
        <f t="shared" si="197"/>
        <v>0</v>
      </c>
      <c r="T217" s="72">
        <f t="shared" si="198"/>
        <v>0</v>
      </c>
      <c r="U217" s="72">
        <f t="shared" si="199"/>
        <v>0</v>
      </c>
      <c r="V217" s="72">
        <f t="shared" si="200"/>
        <v>0</v>
      </c>
      <c r="W217" s="72">
        <f t="shared" si="201"/>
        <v>0</v>
      </c>
      <c r="X217" s="72">
        <f t="shared" si="202"/>
        <v>0</v>
      </c>
      <c r="Y217" s="72">
        <f t="shared" si="203"/>
        <v>5.9052374999999995E-5</v>
      </c>
      <c r="Z217" s="72">
        <f t="shared" si="204"/>
        <v>0</v>
      </c>
      <c r="AA217" s="72">
        <f t="shared" si="205"/>
        <v>0</v>
      </c>
      <c r="AB217" s="72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>
        <v>0.82673324999999998</v>
      </c>
      <c r="DA217" s="73"/>
      <c r="DB217" s="73"/>
      <c r="DC217" s="73"/>
      <c r="DD217" s="73"/>
      <c r="DE217" s="73"/>
      <c r="DF217" s="73"/>
      <c r="DG217" s="73"/>
      <c r="DH217" s="73"/>
      <c r="DI217" s="73">
        <v>0.79130182500000001</v>
      </c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>
        <v>0.82279642499999994</v>
      </c>
      <c r="DV217" s="73"/>
      <c r="DW217" s="73">
        <v>0.82673324999999998</v>
      </c>
      <c r="DX217" s="73">
        <v>0.82279642499999994</v>
      </c>
      <c r="DY217" s="73"/>
      <c r="DZ217" s="73"/>
      <c r="EA217" s="73"/>
      <c r="EB217" s="73"/>
      <c r="EC217" s="73"/>
      <c r="ED217" s="73"/>
      <c r="EE217" s="73"/>
      <c r="EF217" s="73"/>
      <c r="EG217" s="73">
        <v>0.82673324999999998</v>
      </c>
      <c r="EH217" s="73"/>
      <c r="EI217" s="73">
        <v>0.82673324999999998</v>
      </c>
      <c r="EJ217" s="73"/>
      <c r="EK217" s="73">
        <v>0.82673324999999998</v>
      </c>
      <c r="EL217" s="73"/>
      <c r="EM217" s="73"/>
      <c r="EN217" s="73"/>
      <c r="EO217" s="73"/>
      <c r="EP217" s="73">
        <v>0.81885960000000002</v>
      </c>
      <c r="EQ217" s="73"/>
      <c r="ER217" s="73">
        <v>0.81885960000000002</v>
      </c>
      <c r="ES217" s="73"/>
      <c r="ET217" s="73"/>
      <c r="EU217" s="73"/>
      <c r="EV217" s="73"/>
      <c r="EW217" s="73">
        <v>0.81885960000000002</v>
      </c>
      <c r="EX217" s="73"/>
      <c r="EY217" s="73"/>
      <c r="EZ217" s="73"/>
      <c r="FA217" s="73"/>
      <c r="FB217" s="73"/>
      <c r="FC217" s="73"/>
      <c r="FD217" s="73"/>
      <c r="FE217" s="73"/>
      <c r="FF217" s="73"/>
      <c r="FG217" s="73"/>
      <c r="FH217" s="73"/>
      <c r="FI217" s="73"/>
      <c r="FJ217" s="73"/>
      <c r="FK217" s="73"/>
      <c r="FL217" s="73"/>
      <c r="FM217" s="73"/>
      <c r="FN217" s="73"/>
      <c r="FO217" s="73"/>
      <c r="FP217" s="73"/>
      <c r="FQ217" s="73"/>
      <c r="FR217" s="73"/>
      <c r="FS217" s="73"/>
      <c r="FT217" s="73"/>
      <c r="FU217" s="73"/>
      <c r="FV217" s="73"/>
      <c r="FW217" s="73"/>
      <c r="FX217" s="73"/>
      <c r="FY217" s="73"/>
      <c r="FZ217" s="73"/>
      <c r="GA217" s="73"/>
      <c r="GB217" s="73"/>
      <c r="GC217" s="73"/>
      <c r="GD217" s="73"/>
      <c r="GE217" s="73"/>
      <c r="GF217" s="73"/>
      <c r="GG217" s="73"/>
      <c r="GH217" s="73"/>
      <c r="GI217" s="73"/>
      <c r="GJ217" s="73"/>
      <c r="GK217" s="73"/>
      <c r="GL217" s="73"/>
      <c r="GM217" s="73"/>
      <c r="GN217" s="73"/>
      <c r="GO217" s="73"/>
      <c r="GP217" s="73"/>
      <c r="GQ217" s="73"/>
      <c r="GR217" s="73"/>
      <c r="GS217" s="73"/>
      <c r="GT217" s="73"/>
      <c r="GU217" s="73"/>
      <c r="GV217" s="73"/>
      <c r="GW217" s="73"/>
      <c r="GX217" s="73"/>
      <c r="GY217" s="73"/>
      <c r="GZ217" s="73"/>
      <c r="HA217" s="73"/>
      <c r="HB217" s="73"/>
      <c r="HC217" s="73"/>
      <c r="HD217" s="73"/>
      <c r="HE217" s="73"/>
      <c r="HF217" s="73"/>
      <c r="HG217" s="73"/>
      <c r="HH217" s="73"/>
      <c r="HI217" s="73"/>
      <c r="HJ217" s="73"/>
      <c r="HK217" s="73"/>
      <c r="HL217" s="73"/>
      <c r="HM217" s="73"/>
      <c r="HN217" s="73"/>
      <c r="HO217" s="73"/>
      <c r="HP217" s="73"/>
      <c r="HQ217" s="73"/>
      <c r="HR217" s="73"/>
      <c r="HS217" s="73"/>
      <c r="HT217" s="73"/>
      <c r="HU217" s="73"/>
      <c r="HV217" s="73"/>
      <c r="HW217" s="73"/>
      <c r="HX217" s="73"/>
      <c r="HY217" s="73"/>
      <c r="HZ217" s="73"/>
      <c r="IA217" s="73"/>
      <c r="IB217" s="73"/>
      <c r="IC217" s="73"/>
      <c r="ID217" s="73"/>
      <c r="IE217" s="73"/>
      <c r="IF217" s="73"/>
      <c r="IG217" s="73"/>
      <c r="IH217" s="73"/>
      <c r="II217" s="73"/>
      <c r="IJ217" s="73"/>
      <c r="IK217" s="73"/>
      <c r="IL217" s="73"/>
      <c r="IM217" s="73"/>
      <c r="IN217" s="73"/>
      <c r="IO217" s="73"/>
      <c r="IP217" s="73"/>
      <c r="IQ217" s="73"/>
      <c r="IR217" s="73"/>
      <c r="IS217" s="73"/>
      <c r="IT217" s="73"/>
      <c r="IU217" s="73"/>
      <c r="IV217" s="73"/>
      <c r="IW217" s="73"/>
      <c r="IX217" s="73"/>
      <c r="IY217" s="73"/>
      <c r="IZ217" s="73"/>
      <c r="JA217" s="73"/>
      <c r="JB217" s="73"/>
      <c r="JC217" s="73"/>
      <c r="JD217" s="73"/>
      <c r="JE217" s="73"/>
      <c r="JF217" s="73"/>
      <c r="JG217" s="73"/>
      <c r="JH217" s="73"/>
      <c r="JI217" s="73"/>
      <c r="JJ217" s="73"/>
      <c r="JK217" s="73"/>
      <c r="JL217" s="73"/>
      <c r="JM217" s="73"/>
      <c r="JN217" s="73"/>
      <c r="JO217" s="73"/>
      <c r="JP217" s="73"/>
      <c r="JQ217" s="73"/>
      <c r="JR217" s="73"/>
      <c r="JS217" s="73"/>
      <c r="JT217" s="73"/>
      <c r="JU217" s="73"/>
      <c r="JV217" s="73"/>
      <c r="JW217" s="73"/>
      <c r="JX217" s="73"/>
      <c r="JY217" s="73"/>
      <c r="JZ217" s="73"/>
      <c r="KA217" s="73"/>
      <c r="KB217" s="73"/>
      <c r="KC217" s="73"/>
      <c r="KD217" s="73"/>
      <c r="KE217" s="73"/>
      <c r="KF217" s="73"/>
      <c r="KG217" s="73"/>
      <c r="KH217" s="73"/>
      <c r="KI217" s="73"/>
      <c r="KJ217" s="73"/>
      <c r="KK217" s="73"/>
      <c r="KL217" s="73"/>
      <c r="KM217" s="73"/>
      <c r="KN217" s="73"/>
      <c r="KO217" s="73"/>
      <c r="KP217" s="73"/>
      <c r="KQ217" s="73"/>
      <c r="KR217" s="73"/>
      <c r="KS217" s="73"/>
      <c r="KT217" s="73"/>
      <c r="KU217" s="73"/>
      <c r="KV217" s="73"/>
      <c r="KW217" s="73"/>
      <c r="KX217" s="73"/>
      <c r="KY217" s="73"/>
      <c r="KZ217" s="73">
        <v>5.9052374999999997E-2</v>
      </c>
      <c r="LA217" s="73"/>
      <c r="LB217" s="73"/>
      <c r="LC217" s="73"/>
      <c r="LD217" s="73"/>
      <c r="LE217" s="73"/>
      <c r="LF217" s="73"/>
      <c r="LG217" s="73"/>
      <c r="LH217" s="73"/>
      <c r="LI217" s="73"/>
      <c r="LJ217" s="73"/>
      <c r="LK217" s="73"/>
      <c r="LL217" s="73"/>
      <c r="LM217" s="73"/>
      <c r="LN217" s="73"/>
      <c r="LO217" s="73"/>
      <c r="LP217" s="73"/>
      <c r="LQ217" s="73"/>
      <c r="LR217" s="73"/>
      <c r="LS217" s="73"/>
      <c r="LT217" s="73"/>
      <c r="LU217" s="73"/>
      <c r="LV217" s="73"/>
      <c r="LW217" s="73"/>
      <c r="LX217" s="73"/>
      <c r="LY217" s="73"/>
      <c r="LZ217" s="73"/>
      <c r="MA217" s="73"/>
      <c r="MB217" s="73"/>
      <c r="MC217" s="73"/>
      <c r="MD217" s="73"/>
      <c r="ME217" s="73"/>
      <c r="MF217" s="73"/>
      <c r="MG217" s="73"/>
      <c r="MH217" s="73"/>
      <c r="MI217" s="73"/>
      <c r="MJ217" s="73"/>
      <c r="MK217" s="73"/>
      <c r="ML217" s="73"/>
      <c r="MM217" s="73"/>
      <c r="MN217" s="73"/>
      <c r="MO217" s="73"/>
      <c r="MP217" s="73"/>
      <c r="MQ217" s="73"/>
      <c r="MR217" s="73"/>
      <c r="MS217" s="73"/>
      <c r="MT217" s="73"/>
      <c r="MU217" s="73"/>
      <c r="MV217" s="73"/>
      <c r="MW217" s="73"/>
      <c r="MX217" s="73"/>
      <c r="MY217" s="73"/>
      <c r="MZ217" s="73"/>
      <c r="NA217" s="73"/>
      <c r="NB217" s="73"/>
      <c r="NC217" s="73"/>
      <c r="ND217" s="73"/>
      <c r="NE217" s="73"/>
      <c r="NF217" s="73"/>
      <c r="NG217" s="73"/>
      <c r="NH217" s="73"/>
      <c r="NI217" s="73"/>
      <c r="NJ217" s="73"/>
      <c r="NK217" s="73"/>
      <c r="NL217" s="73"/>
      <c r="NM217" s="73"/>
      <c r="NN217" s="73"/>
      <c r="NO217" s="73"/>
      <c r="NP217" s="73"/>
      <c r="NQ217" s="73"/>
      <c r="NR217" s="73"/>
      <c r="NS217" s="73"/>
      <c r="NT217" s="73"/>
      <c r="NU217" s="73"/>
      <c r="NV217" s="73"/>
      <c r="NW217" s="73"/>
      <c r="NX217" s="73"/>
      <c r="NY217" s="73"/>
      <c r="NZ217" s="73"/>
      <c r="OA217" s="73"/>
      <c r="OB217" s="73"/>
      <c r="OC217" s="73"/>
      <c r="OD217" s="73"/>
      <c r="OE217" s="73"/>
      <c r="OF217" s="73"/>
      <c r="OG217" s="73"/>
      <c r="OH217" s="73"/>
      <c r="OI217" s="73"/>
      <c r="OJ217" s="73"/>
      <c r="OK217" s="73"/>
      <c r="OL217" s="73"/>
      <c r="OM217" s="73"/>
      <c r="ON217" s="73"/>
      <c r="OO217" s="73"/>
      <c r="OP217" s="73"/>
      <c r="OQ217" s="73"/>
      <c r="OR217" s="73"/>
      <c r="OS217" s="73"/>
      <c r="OT217" s="73"/>
      <c r="OU217" s="73"/>
      <c r="OV217" s="73"/>
      <c r="OW217" s="73"/>
      <c r="OX217" s="73"/>
      <c r="OY217" s="73"/>
      <c r="OZ217" s="73"/>
      <c r="PA217" s="73"/>
      <c r="PB217" s="73"/>
      <c r="PC217" s="73"/>
      <c r="PD217" s="73"/>
      <c r="PE217" s="73"/>
      <c r="PF217" s="73"/>
      <c r="PG217" s="73"/>
      <c r="PH217" s="73"/>
      <c r="PI217" s="73"/>
      <c r="PJ217" s="73"/>
      <c r="PK217" s="73"/>
      <c r="PL217" s="73"/>
      <c r="PM217" s="73"/>
      <c r="PN217" s="73"/>
      <c r="PO217" s="73"/>
      <c r="PP217" s="73"/>
      <c r="PQ217" s="73"/>
      <c r="PR217" s="73"/>
      <c r="PS217" s="73"/>
      <c r="PT217" s="73"/>
      <c r="PU217" s="73"/>
      <c r="PV217" s="73"/>
      <c r="PW217" s="73"/>
      <c r="PX217" s="73"/>
      <c r="PY217" s="73"/>
      <c r="PZ217" s="73"/>
      <c r="QA217" s="73"/>
      <c r="QB217" s="73"/>
      <c r="QC217" s="73"/>
      <c r="QD217" s="73"/>
      <c r="QE217" s="73"/>
      <c r="QF217" s="73"/>
      <c r="QG217" s="73"/>
      <c r="QH217" s="73"/>
      <c r="QI217" s="73"/>
      <c r="QJ217" s="73"/>
      <c r="QK217" s="73"/>
      <c r="QL217" s="73"/>
      <c r="QM217" s="73"/>
      <c r="QN217" s="73"/>
      <c r="QO217" s="73"/>
      <c r="QP217" s="73"/>
      <c r="QQ217" s="73"/>
      <c r="QR217" s="73"/>
      <c r="QS217" s="73"/>
      <c r="QT217" s="73"/>
      <c r="QU217" s="73"/>
      <c r="QV217" s="73"/>
      <c r="QW217" s="73"/>
      <c r="QX217" s="73"/>
      <c r="QY217" s="73"/>
      <c r="QZ217" s="73"/>
      <c r="RA217" s="73"/>
      <c r="RB217" s="73"/>
      <c r="RC217" s="73"/>
      <c r="RD217" s="73"/>
      <c r="RE217" s="73"/>
      <c r="RF217" s="73"/>
      <c r="RG217" s="73"/>
      <c r="RH217" s="73"/>
      <c r="RI217" s="73"/>
      <c r="RJ217" s="73"/>
      <c r="RK217" s="73"/>
      <c r="RL217" s="73"/>
      <c r="RM217" s="73"/>
      <c r="RN217" s="73"/>
      <c r="RO217" s="73"/>
      <c r="RP217" s="73"/>
      <c r="RQ217" s="73"/>
      <c r="RR217" s="73"/>
      <c r="RS217" s="73"/>
      <c r="RT217" s="73"/>
      <c r="RU217" s="73"/>
      <c r="RV217" s="73"/>
      <c r="RW217" s="73"/>
      <c r="RX217" s="73"/>
      <c r="RY217" s="73"/>
      <c r="RZ217" s="73"/>
      <c r="SA217" s="73"/>
      <c r="SB217" s="73"/>
      <c r="SC217" s="73"/>
      <c r="SD217" s="73"/>
      <c r="SE217" s="73"/>
      <c r="SF217" s="73"/>
      <c r="SG217" s="73"/>
      <c r="SH217" s="73"/>
      <c r="SI217" s="73"/>
      <c r="SJ217" s="73"/>
      <c r="SK217" s="73"/>
      <c r="SL217" s="73"/>
      <c r="SM217" s="73"/>
      <c r="SN217" s="73"/>
      <c r="SO217" s="73"/>
      <c r="SP217" s="73"/>
      <c r="SQ217" s="73"/>
      <c r="SR217" s="73"/>
      <c r="SS217" s="73"/>
      <c r="ST217" s="73"/>
      <c r="SU217" s="73"/>
      <c r="SV217" s="73"/>
      <c r="SW217" s="73"/>
      <c r="SX217" s="73"/>
      <c r="SY217" s="73"/>
    </row>
    <row r="218" spans="1:519">
      <c r="A218" s="71" t="s">
        <v>302</v>
      </c>
      <c r="B218" s="72">
        <f t="shared" si="180"/>
        <v>1.78574382</v>
      </c>
      <c r="C218" s="72">
        <f t="shared" si="181"/>
        <v>0</v>
      </c>
      <c r="D218" s="72">
        <f t="shared" si="182"/>
        <v>0.13778887499999998</v>
      </c>
      <c r="E218" s="72">
        <f t="shared" si="183"/>
        <v>0</v>
      </c>
      <c r="F218" s="72">
        <f t="shared" si="184"/>
        <v>1.9605388500000001E-2</v>
      </c>
      <c r="G218" s="72">
        <f t="shared" si="185"/>
        <v>0.13786761150000001</v>
      </c>
      <c r="H218" s="72">
        <f t="shared" si="186"/>
        <v>0.19695935474999998</v>
      </c>
      <c r="I218" s="72">
        <f t="shared" si="187"/>
        <v>3.936825E-2</v>
      </c>
      <c r="J218" s="72">
        <f t="shared" si="188"/>
        <v>5.91311115E-2</v>
      </c>
      <c r="K218" s="72">
        <f t="shared" si="189"/>
        <v>0</v>
      </c>
      <c r="L218" s="72">
        <f t="shared" si="190"/>
        <v>0.18991243800000002</v>
      </c>
      <c r="M218" s="72">
        <f t="shared" si="191"/>
        <v>0.27557774999999995</v>
      </c>
      <c r="N218" s="72">
        <f t="shared" si="192"/>
        <v>0.31179654000000001</v>
      </c>
      <c r="O218" s="72">
        <f t="shared" si="193"/>
        <v>0</v>
      </c>
      <c r="P218" s="72">
        <f t="shared" si="194"/>
        <v>0</v>
      </c>
      <c r="Q218" s="72">
        <f t="shared" si="195"/>
        <v>0</v>
      </c>
      <c r="R218" s="72">
        <f t="shared" si="196"/>
        <v>0</v>
      </c>
      <c r="S218" s="72">
        <f t="shared" si="197"/>
        <v>0</v>
      </c>
      <c r="T218" s="72">
        <f t="shared" si="198"/>
        <v>0</v>
      </c>
      <c r="U218" s="72">
        <f t="shared" si="199"/>
        <v>0.106888735575</v>
      </c>
      <c r="V218" s="72">
        <f t="shared" si="200"/>
        <v>0</v>
      </c>
      <c r="W218" s="72">
        <f t="shared" si="201"/>
        <v>0</v>
      </c>
      <c r="X218" s="72">
        <f t="shared" si="202"/>
        <v>0</v>
      </c>
      <c r="Y218" s="72">
        <f t="shared" si="203"/>
        <v>0</v>
      </c>
      <c r="Z218" s="72">
        <f t="shared" si="204"/>
        <v>0</v>
      </c>
      <c r="AA218" s="72">
        <f t="shared" si="205"/>
        <v>0</v>
      </c>
      <c r="AB218" s="72"/>
      <c r="AD218" s="73"/>
      <c r="AE218" s="73"/>
      <c r="AF218" s="73"/>
      <c r="AG218" s="73">
        <v>1431.42957</v>
      </c>
      <c r="AH218" s="73">
        <v>196.84125</v>
      </c>
      <c r="AI218" s="73"/>
      <c r="AJ218" s="73">
        <v>157.47300000000001</v>
      </c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>
        <v>137.78887499999999</v>
      </c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>
        <v>19.6053885</v>
      </c>
      <c r="CI218" s="73"/>
      <c r="CJ218" s="73"/>
      <c r="CK218" s="73"/>
      <c r="CL218" s="73"/>
      <c r="CM218" s="73">
        <v>19.644756749999999</v>
      </c>
      <c r="CN218" s="73"/>
      <c r="CO218" s="73"/>
      <c r="CP218" s="73"/>
      <c r="CQ218" s="73">
        <v>39.368250000000003</v>
      </c>
      <c r="CR218" s="73"/>
      <c r="CS218" s="73">
        <v>39.446986500000001</v>
      </c>
      <c r="CT218" s="73"/>
      <c r="CU218" s="73"/>
      <c r="CV218" s="73">
        <v>39.407618249999999</v>
      </c>
      <c r="CW218" s="73"/>
      <c r="CX218" s="73"/>
      <c r="CY218" s="73"/>
      <c r="CZ218" s="73"/>
      <c r="DA218" s="73">
        <v>78.815236499999997</v>
      </c>
      <c r="DB218" s="73"/>
      <c r="DC218" s="73">
        <v>39.368250000000003</v>
      </c>
      <c r="DD218" s="73"/>
      <c r="DE218" s="73"/>
      <c r="DF218" s="73">
        <v>39.368250000000003</v>
      </c>
      <c r="DG218" s="73"/>
      <c r="DH218" s="73"/>
      <c r="DI218" s="73">
        <v>39.407618249999999</v>
      </c>
      <c r="DJ218" s="73">
        <v>39.368250000000003</v>
      </c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>
        <v>59.131111500000003</v>
      </c>
      <c r="DX218" s="73"/>
      <c r="DY218" s="73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73"/>
      <c r="ES218" s="73"/>
      <c r="ET218" s="73"/>
      <c r="EU218" s="73"/>
      <c r="EV218" s="73"/>
      <c r="EW218" s="73"/>
      <c r="EX218" s="73"/>
      <c r="EY218" s="73"/>
      <c r="EZ218" s="73"/>
      <c r="FA218" s="73"/>
      <c r="FB218" s="73"/>
      <c r="FC218" s="73"/>
      <c r="FD218" s="73"/>
      <c r="FE218" s="73">
        <v>189.91243800000001</v>
      </c>
      <c r="FF218" s="73"/>
      <c r="FG218" s="73"/>
      <c r="FH218" s="73">
        <v>275.57774999999998</v>
      </c>
      <c r="FI218" s="73"/>
      <c r="FJ218" s="73"/>
      <c r="FK218" s="73"/>
      <c r="FL218" s="73"/>
      <c r="FM218" s="73"/>
      <c r="FN218" s="73"/>
      <c r="FO218" s="73"/>
      <c r="FP218" s="73"/>
      <c r="FQ218" s="73"/>
      <c r="FR218" s="73"/>
      <c r="FS218" s="73"/>
      <c r="FT218" s="73"/>
      <c r="FU218" s="73">
        <v>57.8713275</v>
      </c>
      <c r="FV218" s="73"/>
      <c r="FW218" s="73"/>
      <c r="FX218" s="73">
        <v>253.92521250000001</v>
      </c>
      <c r="FY218" s="73"/>
      <c r="FZ218" s="73"/>
      <c r="GA218" s="73"/>
      <c r="GB218" s="73"/>
      <c r="GC218" s="73"/>
      <c r="GD218" s="73"/>
      <c r="GE218" s="73"/>
      <c r="GF218" s="73"/>
      <c r="GG218" s="73"/>
      <c r="GH218" s="73"/>
      <c r="GI218" s="73"/>
      <c r="GJ218" s="73"/>
      <c r="GK218" s="73"/>
      <c r="GL218" s="73"/>
      <c r="GM218" s="73"/>
      <c r="GN218" s="73"/>
      <c r="GO218" s="73"/>
      <c r="GP218" s="73"/>
      <c r="GQ218" s="73"/>
      <c r="GR218" s="73"/>
      <c r="GS218" s="73"/>
      <c r="GT218" s="73"/>
      <c r="GU218" s="73"/>
      <c r="GV218" s="73"/>
      <c r="GW218" s="73"/>
      <c r="GX218" s="73"/>
      <c r="GY218" s="73"/>
      <c r="GZ218" s="73"/>
      <c r="HA218" s="73"/>
      <c r="HB218" s="73"/>
      <c r="HC218" s="73"/>
      <c r="HD218" s="73"/>
      <c r="HE218" s="73"/>
      <c r="HF218" s="73"/>
      <c r="HG218" s="73"/>
      <c r="HH218" s="73"/>
      <c r="HI218" s="73"/>
      <c r="HJ218" s="73"/>
      <c r="HK218" s="73"/>
      <c r="HL218" s="73"/>
      <c r="HM218" s="73"/>
      <c r="HN218" s="73"/>
      <c r="HO218" s="73"/>
      <c r="HP218" s="73"/>
      <c r="HQ218" s="73"/>
      <c r="HR218" s="73"/>
      <c r="HS218" s="73"/>
      <c r="HT218" s="73"/>
      <c r="HU218" s="73"/>
      <c r="HV218" s="73"/>
      <c r="HW218" s="73"/>
      <c r="HX218" s="73"/>
      <c r="HY218" s="73"/>
      <c r="HZ218" s="73"/>
      <c r="IA218" s="73"/>
      <c r="IB218" s="73"/>
      <c r="IC218" s="73"/>
      <c r="ID218" s="73"/>
      <c r="IE218" s="73"/>
      <c r="IF218" s="73"/>
      <c r="IG218" s="73"/>
      <c r="IH218" s="73"/>
      <c r="II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  <c r="IX218" s="73"/>
      <c r="IY218" s="73"/>
      <c r="IZ218" s="73"/>
      <c r="JA218" s="73"/>
      <c r="JB218" s="73"/>
      <c r="JC218" s="73"/>
      <c r="JD218" s="73"/>
      <c r="JE218" s="73"/>
      <c r="JF218" s="73"/>
      <c r="JG218" s="73">
        <v>106.888735575</v>
      </c>
      <c r="JH218" s="73"/>
      <c r="JI218" s="73"/>
      <c r="JJ218" s="73"/>
      <c r="JK218" s="73"/>
      <c r="JL218" s="73"/>
      <c r="JM218" s="73"/>
      <c r="JN218" s="73"/>
      <c r="JO218" s="73"/>
      <c r="JP218" s="73"/>
      <c r="JQ218" s="73"/>
      <c r="JR218" s="73"/>
      <c r="JS218" s="73"/>
      <c r="JT218" s="73"/>
      <c r="JU218" s="73"/>
      <c r="JV218" s="73"/>
      <c r="JW218" s="73"/>
      <c r="JX218" s="73"/>
      <c r="JY218" s="73"/>
      <c r="JZ218" s="73"/>
      <c r="KA218" s="73"/>
      <c r="KB218" s="73"/>
      <c r="KC218" s="73"/>
      <c r="KD218" s="73"/>
      <c r="KE218" s="73"/>
      <c r="KF218" s="73"/>
      <c r="KG218" s="73"/>
      <c r="KH218" s="73"/>
      <c r="KI218" s="73"/>
      <c r="KJ218" s="73"/>
      <c r="KK218" s="73"/>
      <c r="KL218" s="73"/>
      <c r="KM218" s="73"/>
      <c r="KN218" s="73"/>
      <c r="KO218" s="73"/>
      <c r="KP218" s="73"/>
      <c r="KQ218" s="73"/>
      <c r="KR218" s="73"/>
      <c r="KS218" s="73"/>
      <c r="KT218" s="73"/>
      <c r="KU218" s="73"/>
      <c r="KV218" s="73"/>
      <c r="KW218" s="73"/>
      <c r="KX218" s="73"/>
      <c r="KY218" s="73"/>
      <c r="KZ218" s="73"/>
      <c r="LA218" s="73"/>
      <c r="LB218" s="73"/>
      <c r="LC218" s="73"/>
      <c r="LD218" s="73"/>
      <c r="LE218" s="73"/>
      <c r="LF218" s="73"/>
      <c r="LG218" s="73"/>
      <c r="LH218" s="73"/>
      <c r="LI218" s="73"/>
      <c r="LJ218" s="73"/>
      <c r="LK218" s="73"/>
      <c r="LL218" s="73"/>
      <c r="LM218" s="73"/>
      <c r="LN218" s="73"/>
      <c r="LO218" s="73"/>
      <c r="LP218" s="73"/>
      <c r="LQ218" s="73"/>
      <c r="LR218" s="73"/>
      <c r="LS218" s="73"/>
      <c r="LT218" s="73"/>
      <c r="LU218" s="73"/>
      <c r="LV218" s="73"/>
      <c r="LW218" s="73"/>
      <c r="LX218" s="73"/>
      <c r="LY218" s="73"/>
      <c r="LZ218" s="73"/>
      <c r="MA218" s="73"/>
      <c r="MB218" s="73"/>
      <c r="MC218" s="73"/>
      <c r="MD218" s="73"/>
      <c r="ME218" s="73"/>
      <c r="MF218" s="73"/>
      <c r="MG218" s="73"/>
      <c r="MH218" s="73"/>
      <c r="MI218" s="73"/>
      <c r="MJ218" s="73"/>
      <c r="MK218" s="73"/>
      <c r="ML218" s="73"/>
      <c r="MM218" s="73"/>
      <c r="MN218" s="73"/>
      <c r="MO218" s="73"/>
      <c r="MP218" s="73"/>
      <c r="MQ218" s="73"/>
      <c r="MR218" s="73"/>
      <c r="MS218" s="73"/>
      <c r="MT218" s="73"/>
      <c r="MU218" s="73"/>
      <c r="MV218" s="73"/>
      <c r="MW218" s="73"/>
      <c r="MX218" s="73"/>
      <c r="MY218" s="73"/>
      <c r="MZ218" s="73"/>
      <c r="NA218" s="73"/>
      <c r="NB218" s="73"/>
      <c r="NC218" s="73"/>
      <c r="ND218" s="73"/>
      <c r="NE218" s="73"/>
      <c r="NF218" s="73"/>
      <c r="NG218" s="73"/>
      <c r="NH218" s="73"/>
      <c r="NI218" s="73"/>
      <c r="NJ218" s="73"/>
      <c r="NK218" s="73"/>
      <c r="NL218" s="73"/>
      <c r="NM218" s="73"/>
      <c r="NN218" s="73"/>
      <c r="NO218" s="73"/>
      <c r="NP218" s="73"/>
      <c r="NQ218" s="73"/>
      <c r="NR218" s="73"/>
      <c r="NS218" s="73"/>
      <c r="NT218" s="73"/>
      <c r="NU218" s="73"/>
      <c r="NV218" s="73"/>
      <c r="NW218" s="73"/>
      <c r="NX218" s="73"/>
      <c r="NY218" s="73"/>
      <c r="NZ218" s="73"/>
      <c r="OA218" s="73"/>
      <c r="OB218" s="73"/>
      <c r="OC218" s="73"/>
      <c r="OD218" s="73"/>
      <c r="OE218" s="73"/>
      <c r="OF218" s="73"/>
      <c r="OG218" s="73"/>
      <c r="OH218" s="73"/>
      <c r="OI218" s="73"/>
      <c r="OJ218" s="73"/>
      <c r="OK218" s="73"/>
      <c r="OL218" s="73"/>
      <c r="OM218" s="73"/>
      <c r="ON218" s="73"/>
      <c r="OO218" s="73"/>
      <c r="OP218" s="73"/>
      <c r="OQ218" s="73"/>
      <c r="OR218" s="73"/>
      <c r="OS218" s="73"/>
      <c r="OT218" s="73"/>
      <c r="OU218" s="73"/>
      <c r="OV218" s="73"/>
      <c r="OW218" s="73"/>
      <c r="OX218" s="73"/>
      <c r="OY218" s="73"/>
      <c r="OZ218" s="73"/>
      <c r="PA218" s="73"/>
      <c r="PB218" s="73"/>
      <c r="PC218" s="73"/>
      <c r="PD218" s="73"/>
      <c r="PE218" s="73"/>
      <c r="PF218" s="73"/>
      <c r="PG218" s="73"/>
      <c r="PH218" s="73"/>
      <c r="PI218" s="73"/>
      <c r="PJ218" s="73"/>
      <c r="PK218" s="73"/>
      <c r="PL218" s="73"/>
      <c r="PM218" s="73"/>
      <c r="PN218" s="73"/>
      <c r="PO218" s="73"/>
      <c r="PP218" s="73"/>
      <c r="PQ218" s="73"/>
      <c r="PR218" s="73"/>
      <c r="PS218" s="73"/>
      <c r="PT218" s="73"/>
      <c r="PU218" s="73"/>
      <c r="PV218" s="73"/>
      <c r="PW218" s="73"/>
      <c r="PX218" s="73"/>
      <c r="PY218" s="73"/>
      <c r="PZ218" s="73"/>
      <c r="QA218" s="73"/>
      <c r="QB218" s="73"/>
      <c r="QC218" s="73"/>
      <c r="QD218" s="73"/>
      <c r="QE218" s="73"/>
      <c r="QF218" s="73"/>
      <c r="QG218" s="73"/>
      <c r="QH218" s="73"/>
      <c r="QI218" s="73"/>
      <c r="QJ218" s="73"/>
      <c r="QK218" s="73"/>
      <c r="QL218" s="73"/>
      <c r="QM218" s="73"/>
      <c r="QN218" s="73"/>
      <c r="QO218" s="73"/>
      <c r="QP218" s="73"/>
      <c r="QQ218" s="73"/>
      <c r="QR218" s="73"/>
      <c r="QS218" s="73"/>
      <c r="QT218" s="73"/>
      <c r="QU218" s="73"/>
      <c r="QV218" s="73"/>
      <c r="QW218" s="73"/>
      <c r="QX218" s="73"/>
      <c r="QY218" s="73"/>
      <c r="QZ218" s="73"/>
      <c r="RA218" s="73"/>
      <c r="RB218" s="73"/>
      <c r="RC218" s="73"/>
      <c r="RD218" s="73"/>
      <c r="RE218" s="73"/>
      <c r="RF218" s="73"/>
      <c r="RG218" s="73"/>
      <c r="RH218" s="73"/>
      <c r="RI218" s="73"/>
      <c r="RJ218" s="73"/>
      <c r="RK218" s="73"/>
      <c r="RL218" s="73"/>
      <c r="RM218" s="73"/>
      <c r="RN218" s="73"/>
      <c r="RO218" s="73"/>
      <c r="RP218" s="73"/>
      <c r="RQ218" s="73"/>
      <c r="RR218" s="73"/>
      <c r="RS218" s="73"/>
      <c r="RT218" s="73"/>
      <c r="RU218" s="73"/>
      <c r="RV218" s="73"/>
      <c r="RW218" s="73"/>
      <c r="RX218" s="73"/>
      <c r="RY218" s="73"/>
      <c r="RZ218" s="73"/>
      <c r="SA218" s="73"/>
      <c r="SB218" s="73"/>
      <c r="SC218" s="73"/>
      <c r="SD218" s="73"/>
      <c r="SE218" s="73"/>
      <c r="SF218" s="73"/>
      <c r="SG218" s="73"/>
      <c r="SH218" s="73"/>
      <c r="SI218" s="73"/>
      <c r="SJ218" s="73"/>
      <c r="SK218" s="73"/>
      <c r="SL218" s="73"/>
      <c r="SM218" s="73"/>
      <c r="SN218" s="73"/>
      <c r="SO218" s="73"/>
      <c r="SP218" s="73"/>
      <c r="SQ218" s="73"/>
      <c r="SR218" s="73"/>
      <c r="SS218" s="73"/>
      <c r="ST218" s="73"/>
      <c r="SU218" s="73"/>
      <c r="SV218" s="73"/>
      <c r="SW218" s="73"/>
      <c r="SX218" s="73"/>
      <c r="SY218" s="73"/>
    </row>
    <row r="219" spans="1:519">
      <c r="A219" s="71" t="s">
        <v>303</v>
      </c>
      <c r="B219" s="72">
        <f t="shared" si="180"/>
        <v>0.46998604215000001</v>
      </c>
      <c r="C219" s="72">
        <f t="shared" si="181"/>
        <v>7.3639295831249996</v>
      </c>
      <c r="D219" s="72">
        <f t="shared" si="182"/>
        <v>13.653499623749999</v>
      </c>
      <c r="E219" s="72">
        <f t="shared" si="183"/>
        <v>3.2709937245749998</v>
      </c>
      <c r="F219" s="72">
        <f t="shared" si="184"/>
        <v>6.1508953800000002E-2</v>
      </c>
      <c r="G219" s="72">
        <f t="shared" si="185"/>
        <v>5.6474463253499989</v>
      </c>
      <c r="H219" s="72">
        <f t="shared" si="186"/>
        <v>12.246521673825001</v>
      </c>
      <c r="I219" s="72">
        <f t="shared" si="187"/>
        <v>0.10442821995000001</v>
      </c>
      <c r="J219" s="72">
        <f t="shared" si="188"/>
        <v>15.318650620350001</v>
      </c>
      <c r="K219" s="72">
        <f t="shared" si="189"/>
        <v>1.8723539700000003</v>
      </c>
      <c r="L219" s="72">
        <f t="shared" si="190"/>
        <v>2.4138406278000004</v>
      </c>
      <c r="M219" s="72">
        <f t="shared" si="191"/>
        <v>1.5995319974999998E-2</v>
      </c>
      <c r="N219" s="72">
        <f t="shared" si="192"/>
        <v>1.430189470125</v>
      </c>
      <c r="O219" s="72">
        <f t="shared" si="193"/>
        <v>1.1763233100000001E-2</v>
      </c>
      <c r="P219" s="72">
        <f t="shared" si="194"/>
        <v>4.1427209475000004E-2</v>
      </c>
      <c r="Q219" s="72">
        <f t="shared" si="195"/>
        <v>0.1067509467</v>
      </c>
      <c r="R219" s="72">
        <f t="shared" si="196"/>
        <v>1.0688479875E-2</v>
      </c>
      <c r="S219" s="72">
        <f t="shared" si="197"/>
        <v>3.7702973025000003E-2</v>
      </c>
      <c r="T219" s="72">
        <f t="shared" si="198"/>
        <v>5.2540866450000001E-2</v>
      </c>
      <c r="U219" s="72">
        <f t="shared" si="199"/>
        <v>0.11781342494999998</v>
      </c>
      <c r="V219" s="72">
        <f t="shared" si="200"/>
        <v>0.14805217777499999</v>
      </c>
      <c r="W219" s="72">
        <f t="shared" si="201"/>
        <v>8.7511682924999987E-2</v>
      </c>
      <c r="X219" s="72">
        <f t="shared" si="202"/>
        <v>4.3252951437000009</v>
      </c>
      <c r="Y219" s="72">
        <f t="shared" si="203"/>
        <v>11.208499026074998</v>
      </c>
      <c r="Z219" s="72">
        <f t="shared" si="204"/>
        <v>0</v>
      </c>
      <c r="AA219" s="72">
        <f t="shared" si="205"/>
        <v>0</v>
      </c>
      <c r="AB219" s="72"/>
      <c r="AD219" s="73">
        <v>0.12597840000000002</v>
      </c>
      <c r="AE219" s="73">
        <v>424.98025875000002</v>
      </c>
      <c r="AF219" s="73"/>
      <c r="AG219" s="73"/>
      <c r="AH219" s="73"/>
      <c r="AI219" s="73"/>
      <c r="AJ219" s="73">
        <v>44.879804999999998</v>
      </c>
      <c r="AK219" s="73"/>
      <c r="AL219" s="73"/>
      <c r="AM219" s="73"/>
      <c r="AN219" s="73"/>
      <c r="AO219" s="73"/>
      <c r="AP219" s="73">
        <v>3.1494599999999999</v>
      </c>
      <c r="AQ219" s="73"/>
      <c r="AR219" s="73">
        <v>0.70075485000000004</v>
      </c>
      <c r="AS219" s="73"/>
      <c r="AT219" s="73"/>
      <c r="AU219" s="73"/>
      <c r="AV219" s="73">
        <v>1148.41122075</v>
      </c>
      <c r="AW219" s="73">
        <v>1127.5342377750001</v>
      </c>
      <c r="AX219" s="73">
        <v>2701.40994675</v>
      </c>
      <c r="AY219" s="73">
        <v>1349.386137</v>
      </c>
      <c r="AZ219" s="73"/>
      <c r="BA219" s="73">
        <v>1033.3378259999999</v>
      </c>
      <c r="BB219" s="73">
        <v>0.44486122500000003</v>
      </c>
      <c r="BC219" s="73">
        <v>0.421240275</v>
      </c>
      <c r="BD219" s="73">
        <v>3954.1863982499999</v>
      </c>
      <c r="BE219" s="73">
        <v>2479.8060675000002</v>
      </c>
      <c r="BF219" s="73">
        <v>3830.1960948750002</v>
      </c>
      <c r="BG219" s="73">
        <v>2678.6944665000001</v>
      </c>
      <c r="BH219" s="73">
        <v>405.68981624999998</v>
      </c>
      <c r="BI219" s="73">
        <v>303.17489325000003</v>
      </c>
      <c r="BJ219" s="73"/>
      <c r="BK219" s="73">
        <v>0.83067007500000012</v>
      </c>
      <c r="BL219" s="73">
        <v>5.5115549999999999E-2</v>
      </c>
      <c r="BM219" s="73"/>
      <c r="BN219" s="73"/>
      <c r="BO219" s="73">
        <v>23.152467825000002</v>
      </c>
      <c r="BP219" s="73">
        <v>1.9408547249999999</v>
      </c>
      <c r="BQ219" s="73"/>
      <c r="BR219" s="73">
        <v>2266.4301525000001</v>
      </c>
      <c r="BS219" s="73">
        <v>905.43038175000004</v>
      </c>
      <c r="BT219" s="73"/>
      <c r="BU219" s="73"/>
      <c r="BV219" s="73"/>
      <c r="BW219" s="73">
        <v>61.071966224999997</v>
      </c>
      <c r="BX219" s="73">
        <v>2.9762396999999998</v>
      </c>
      <c r="BY219" s="73">
        <v>9.9916618499999998</v>
      </c>
      <c r="BZ219" s="73">
        <v>24.030379799999999</v>
      </c>
      <c r="CA219" s="73">
        <v>13.50330975</v>
      </c>
      <c r="CB219" s="73"/>
      <c r="CC219" s="73"/>
      <c r="CD219" s="73"/>
      <c r="CE219" s="73"/>
      <c r="CF219" s="73"/>
      <c r="CG219" s="73"/>
      <c r="CH219" s="73"/>
      <c r="CI219" s="73"/>
      <c r="CJ219" s="73">
        <v>13.920613200000002</v>
      </c>
      <c r="CK219" s="73">
        <v>10.05465105</v>
      </c>
      <c r="CL219" s="73">
        <v>0.74799674999999999</v>
      </c>
      <c r="CM219" s="73">
        <v>13.2119847</v>
      </c>
      <c r="CN219" s="73">
        <v>0.287388225</v>
      </c>
      <c r="CO219" s="73"/>
      <c r="CP219" s="73"/>
      <c r="CQ219" s="73"/>
      <c r="CR219" s="73"/>
      <c r="CS219" s="73"/>
      <c r="CT219" s="73"/>
      <c r="CU219" s="73">
        <v>2275.1777776499998</v>
      </c>
      <c r="CV219" s="73">
        <v>3357.1038977999997</v>
      </c>
      <c r="CW219" s="73">
        <v>0.91728022500000006</v>
      </c>
      <c r="CX219" s="73">
        <v>1898.8881705000001</v>
      </c>
      <c r="CY219" s="73">
        <v>2488.4001564750001</v>
      </c>
      <c r="CZ219" s="73">
        <v>5.9052375000000004E-2</v>
      </c>
      <c r="DA219" s="73">
        <v>4138.5085447499996</v>
      </c>
      <c r="DB219" s="73">
        <v>3661.12914525</v>
      </c>
      <c r="DC219" s="73"/>
      <c r="DD219" s="73"/>
      <c r="DE219" s="73"/>
      <c r="DF219" s="73">
        <v>9.6058529999999998</v>
      </c>
      <c r="DG219" s="73">
        <v>3.26756475</v>
      </c>
      <c r="DH219" s="73">
        <v>42.600383324999996</v>
      </c>
      <c r="DI219" s="73">
        <v>4.0628034</v>
      </c>
      <c r="DJ219" s="73">
        <v>56.930426324999999</v>
      </c>
      <c r="DK219" s="73">
        <v>11.849843249999999</v>
      </c>
      <c r="DL219" s="73">
        <v>5.8304378249999997</v>
      </c>
      <c r="DM219" s="73"/>
      <c r="DN219" s="73"/>
      <c r="DO219" s="73"/>
      <c r="DP219" s="73">
        <v>6.8382650249999992</v>
      </c>
      <c r="DQ219" s="73">
        <v>4.6966322250000001</v>
      </c>
      <c r="DR219" s="73"/>
      <c r="DS219" s="73">
        <v>1.7951922</v>
      </c>
      <c r="DT219" s="73">
        <v>1.7007084000000001</v>
      </c>
      <c r="DU219" s="73">
        <v>14.786714700000001</v>
      </c>
      <c r="DV219" s="73">
        <v>2.1258854999999999</v>
      </c>
      <c r="DW219" s="73">
        <v>2.2479270750000002</v>
      </c>
      <c r="DX219" s="73">
        <v>12.999396149999999</v>
      </c>
      <c r="DY219" s="73">
        <v>774.88526475000003</v>
      </c>
      <c r="DZ219" s="73">
        <v>0.19290442500000002</v>
      </c>
      <c r="EA219" s="73">
        <v>1016.015796</v>
      </c>
      <c r="EB219" s="73">
        <v>2752.9705437749999</v>
      </c>
      <c r="EC219" s="73">
        <v>3142.5666194249998</v>
      </c>
      <c r="ED219" s="73">
        <v>2724.7789399500002</v>
      </c>
      <c r="EE219" s="73">
        <v>2727.9283999500003</v>
      </c>
      <c r="EF219" s="73">
        <v>1031.782780125</v>
      </c>
      <c r="EG219" s="73">
        <v>1130.156163225</v>
      </c>
      <c r="EH219" s="73">
        <v>1030.0820717249999</v>
      </c>
      <c r="EI219" s="73">
        <v>340.15742729999999</v>
      </c>
      <c r="EJ219" s="73">
        <v>450.99873517499998</v>
      </c>
      <c r="EK219" s="73">
        <v>8.6610150000000011E-2</v>
      </c>
      <c r="EL219" s="73"/>
      <c r="EM219" s="73"/>
      <c r="EN219" s="73"/>
      <c r="EO219" s="73"/>
      <c r="EP219" s="73">
        <v>12.869480925</v>
      </c>
      <c r="EQ219" s="73">
        <v>1.1810474999999999E-2</v>
      </c>
      <c r="ER219" s="73">
        <v>6.8815701000000002</v>
      </c>
      <c r="ES219" s="73">
        <v>31.266264150000001</v>
      </c>
      <c r="ET219" s="73">
        <v>1.7282661749999999</v>
      </c>
      <c r="EU219" s="73">
        <v>21.451759424999999</v>
      </c>
      <c r="EV219" s="73">
        <v>8.0153756999999999</v>
      </c>
      <c r="EW219" s="73">
        <v>2.2872953250000001</v>
      </c>
      <c r="EX219" s="73"/>
      <c r="EY219" s="73">
        <v>2361.7800539999998</v>
      </c>
      <c r="EZ219" s="73">
        <v>4.2753919499999995</v>
      </c>
      <c r="FA219" s="73">
        <v>1.177110675</v>
      </c>
      <c r="FB219" s="73">
        <v>7.0862850000000005E-2</v>
      </c>
      <c r="FC219" s="73">
        <v>2.3620950000000001</v>
      </c>
      <c r="FD219" s="73">
        <v>2.3109162750000003</v>
      </c>
      <c r="FE219" s="73">
        <v>8.3815004250000005</v>
      </c>
      <c r="FF219" s="73">
        <v>0.14172570000000001</v>
      </c>
      <c r="FG219" s="73">
        <v>8.3775636000000002</v>
      </c>
      <c r="FH219" s="73">
        <v>5.2399140749999997</v>
      </c>
      <c r="FI219" s="73"/>
      <c r="FJ219" s="73"/>
      <c r="FK219" s="73"/>
      <c r="FL219" s="73">
        <v>1.5747300000000002E-2</v>
      </c>
      <c r="FM219" s="73"/>
      <c r="FN219" s="73"/>
      <c r="FO219" s="73"/>
      <c r="FP219" s="73">
        <v>2.1810010499999999</v>
      </c>
      <c r="FQ219" s="73">
        <v>3.936825E-2</v>
      </c>
      <c r="FR219" s="73"/>
      <c r="FS219" s="73">
        <v>1.2400998750000001</v>
      </c>
      <c r="FT219" s="73">
        <v>3.4171640999999999</v>
      </c>
      <c r="FU219" s="73"/>
      <c r="FV219" s="73">
        <v>1421.1938250000001</v>
      </c>
      <c r="FW219" s="73"/>
      <c r="FX219" s="73"/>
      <c r="FY219" s="73">
        <v>3.0510393750000002</v>
      </c>
      <c r="FZ219" s="73"/>
      <c r="GA219" s="73"/>
      <c r="GB219" s="73"/>
      <c r="GC219" s="73">
        <v>1.287341775</v>
      </c>
      <c r="GD219" s="73">
        <v>1.4369411249999999</v>
      </c>
      <c r="GE219" s="73">
        <v>0.10629427500000001</v>
      </c>
      <c r="GF219" s="73"/>
      <c r="GG219" s="73"/>
      <c r="GH219" s="73"/>
      <c r="GI219" s="73">
        <v>3.1494600000000005E-2</v>
      </c>
      <c r="GJ219" s="73"/>
      <c r="GK219" s="73"/>
      <c r="GL219" s="73"/>
      <c r="GM219" s="73"/>
      <c r="GN219" s="73">
        <v>8.5665312</v>
      </c>
      <c r="GO219" s="73">
        <v>1.6219719000000001</v>
      </c>
      <c r="GP219" s="73">
        <v>5.8304378249999997</v>
      </c>
      <c r="GQ219" s="73">
        <v>11.436476625000001</v>
      </c>
      <c r="GR219" s="73">
        <v>1.8739287</v>
      </c>
      <c r="GS219" s="73">
        <v>3.936825E-2</v>
      </c>
      <c r="GT219" s="73"/>
      <c r="GU219" s="73">
        <v>0.23620950000000002</v>
      </c>
      <c r="GV219" s="73">
        <v>7.8736500000000011E-3</v>
      </c>
      <c r="GW219" s="73">
        <v>0.39761932499999997</v>
      </c>
      <c r="GX219" s="73"/>
      <c r="GY219" s="73"/>
      <c r="GZ219" s="73">
        <v>9.1294971750000009</v>
      </c>
      <c r="HA219" s="73">
        <v>12.475798424999999</v>
      </c>
      <c r="HB219" s="73">
        <v>14.2198119</v>
      </c>
      <c r="HC219" s="73">
        <v>32.006387250000003</v>
      </c>
      <c r="HD219" s="73">
        <v>32.813436375000002</v>
      </c>
      <c r="HE219" s="73">
        <v>8.428742325</v>
      </c>
      <c r="HF219" s="73"/>
      <c r="HG219" s="73">
        <v>2.3620949999999998E-2</v>
      </c>
      <c r="HH219" s="73"/>
      <c r="HI219" s="73">
        <v>7.5941354250000002</v>
      </c>
      <c r="HJ219" s="73">
        <v>0.14172570000000001</v>
      </c>
      <c r="HK219" s="73">
        <v>0.70862849999999999</v>
      </c>
      <c r="HL219" s="73">
        <v>9.4483799999999993E-2</v>
      </c>
      <c r="HM219" s="73">
        <v>10.719974475000001</v>
      </c>
      <c r="HN219" s="73">
        <v>0.86610149999999997</v>
      </c>
      <c r="HO219" s="73">
        <v>1.578666825</v>
      </c>
      <c r="HP219" s="73">
        <v>7.8736500000000001E-2</v>
      </c>
      <c r="HQ219" s="73">
        <v>2.08651725</v>
      </c>
      <c r="HR219" s="73">
        <v>3.1494599999999998E-2</v>
      </c>
      <c r="HS219" s="73"/>
      <c r="HT219" s="73"/>
      <c r="HU219" s="73"/>
      <c r="HV219" s="73"/>
      <c r="HW219" s="73"/>
      <c r="HX219" s="73">
        <v>3.6573104249999999</v>
      </c>
      <c r="HY219" s="73">
        <v>2.3896527750000001</v>
      </c>
      <c r="HZ219" s="73">
        <v>11.200267125</v>
      </c>
      <c r="IA219" s="73">
        <v>6.1808152500000002</v>
      </c>
      <c r="IB219" s="73">
        <v>1.121995125</v>
      </c>
      <c r="IC219" s="73">
        <v>0.21258854999999999</v>
      </c>
      <c r="ID219" s="73"/>
      <c r="IE219" s="73"/>
      <c r="IF219" s="73"/>
      <c r="IG219" s="73"/>
      <c r="IH219" s="73"/>
      <c r="II219" s="73">
        <v>11.782917225</v>
      </c>
      <c r="IJ219" s="73">
        <v>2.2282429499999998</v>
      </c>
      <c r="IK219" s="73">
        <v>4.9761468000000004</v>
      </c>
      <c r="IL219" s="73">
        <v>7.2162002249999997</v>
      </c>
      <c r="IM219" s="73">
        <v>0.58265009999999995</v>
      </c>
      <c r="IN219" s="73">
        <v>0.23227267500000001</v>
      </c>
      <c r="IO219" s="73">
        <v>0.114167925</v>
      </c>
      <c r="IP219" s="73"/>
      <c r="IQ219" s="73">
        <v>0.14172570000000001</v>
      </c>
      <c r="IR219" s="73">
        <v>3.7517942249999998</v>
      </c>
      <c r="IS219" s="73">
        <v>2.2006851749999998</v>
      </c>
      <c r="IT219" s="73">
        <v>0.27164092499999998</v>
      </c>
      <c r="IU219" s="73">
        <v>12.113610525</v>
      </c>
      <c r="IV219" s="73">
        <v>7.0036116750000001</v>
      </c>
      <c r="IW219" s="73">
        <v>18.912507300000001</v>
      </c>
      <c r="IX219" s="73">
        <v>17.928301050000002</v>
      </c>
      <c r="IY219" s="73">
        <v>24.073684875000001</v>
      </c>
      <c r="IZ219" s="73">
        <v>3.4211009250000002</v>
      </c>
      <c r="JA219" s="73">
        <v>12.3616305</v>
      </c>
      <c r="JB219" s="73">
        <v>9.0546975000000002E-2</v>
      </c>
      <c r="JC219" s="73"/>
      <c r="JD219" s="73">
        <v>5.0785042499999999</v>
      </c>
      <c r="JE219" s="73"/>
      <c r="JF219" s="73">
        <v>35.892033525000002</v>
      </c>
      <c r="JG219" s="73">
        <v>8.9602137000000006</v>
      </c>
      <c r="JH219" s="73">
        <v>9.9483567750000006</v>
      </c>
      <c r="JI219" s="73">
        <v>5.9052374999999997E-2</v>
      </c>
      <c r="JJ219" s="73">
        <v>22.211566650000002</v>
      </c>
      <c r="JK219" s="73">
        <v>26.9593776</v>
      </c>
      <c r="JL219" s="73">
        <v>11.641191525</v>
      </c>
      <c r="JM219" s="73">
        <v>8.2476483750000007</v>
      </c>
      <c r="JN219" s="73">
        <v>4.0942980000000002</v>
      </c>
      <c r="JO219" s="73">
        <v>4.0942980000000002</v>
      </c>
      <c r="JP219" s="73">
        <v>4.0942980000000002</v>
      </c>
      <c r="JQ219" s="73">
        <v>18.3928464</v>
      </c>
      <c r="JR219" s="73">
        <v>32.333143724999999</v>
      </c>
      <c r="JS219" s="73">
        <v>0.12597839999999999</v>
      </c>
      <c r="JT219" s="73">
        <v>9.2042968500000004</v>
      </c>
      <c r="JU219" s="73">
        <v>6.6532342499999997</v>
      </c>
      <c r="JV219" s="73">
        <v>16.451991674999999</v>
      </c>
      <c r="JW219" s="73">
        <v>17.054325899999998</v>
      </c>
      <c r="JX219" s="73">
        <v>1.263720825</v>
      </c>
      <c r="JY219" s="73"/>
      <c r="JZ219" s="73">
        <v>7.3224945000000004</v>
      </c>
      <c r="KA219" s="73"/>
      <c r="KB219" s="73">
        <v>7.3224945000000004</v>
      </c>
      <c r="KC219" s="73">
        <v>3.877772625</v>
      </c>
      <c r="KD219" s="73">
        <v>27.56564865</v>
      </c>
      <c r="KE219" s="73">
        <v>5.6887121250000003</v>
      </c>
      <c r="KF219" s="73">
        <v>0.314946</v>
      </c>
      <c r="KG219" s="73">
        <v>0.64957612499999995</v>
      </c>
      <c r="KH219" s="73">
        <v>2.9644292249999999</v>
      </c>
      <c r="KI219" s="73">
        <v>2.19674835</v>
      </c>
      <c r="KJ219" s="73">
        <v>0.61414469999999999</v>
      </c>
      <c r="KK219" s="73"/>
      <c r="KL219" s="73"/>
      <c r="KM219" s="73">
        <v>14.869388024999999</v>
      </c>
      <c r="KN219" s="73">
        <v>2793.84659775</v>
      </c>
      <c r="KO219" s="73">
        <v>2.6612936999999999</v>
      </c>
      <c r="KP219" s="73">
        <v>1497.9146705999999</v>
      </c>
      <c r="KQ219" s="73">
        <v>0.122041575</v>
      </c>
      <c r="KR219" s="73">
        <v>6.8540123250000002</v>
      </c>
      <c r="KS219" s="73">
        <v>3.2518174499999999</v>
      </c>
      <c r="KT219" s="73">
        <v>17.51887125</v>
      </c>
      <c r="KU219" s="73">
        <v>8.3933108999999995</v>
      </c>
      <c r="KV219" s="73">
        <v>1345.602848175</v>
      </c>
      <c r="KW219" s="73"/>
      <c r="KX219" s="73">
        <v>4946.3450347500002</v>
      </c>
      <c r="KY219" s="73">
        <v>4842.0703509750001</v>
      </c>
      <c r="KZ219" s="73">
        <v>3.8423411999999999</v>
      </c>
      <c r="LA219" s="73">
        <v>22.920195150000001</v>
      </c>
      <c r="LB219" s="73">
        <v>8.4484264499999995</v>
      </c>
      <c r="LC219" s="73">
        <v>7.0508535749999997</v>
      </c>
      <c r="LD219" s="73">
        <v>6.3067936500000004</v>
      </c>
      <c r="LE219" s="73"/>
      <c r="LF219" s="73"/>
      <c r="LG219" s="73"/>
      <c r="LH219" s="73"/>
      <c r="LI219" s="73"/>
      <c r="LJ219" s="73"/>
      <c r="LK219" s="73"/>
      <c r="LL219" s="73"/>
      <c r="LM219" s="73"/>
      <c r="LN219" s="73"/>
      <c r="LO219" s="73"/>
      <c r="LP219" s="73"/>
      <c r="LQ219" s="73"/>
      <c r="LR219" s="73"/>
      <c r="LS219" s="73"/>
      <c r="LT219" s="73"/>
      <c r="LU219" s="73"/>
      <c r="LV219" s="73"/>
      <c r="LW219" s="73"/>
      <c r="LX219" s="73"/>
      <c r="LY219" s="73"/>
      <c r="LZ219" s="73"/>
      <c r="MA219" s="73"/>
      <c r="MB219" s="73"/>
      <c r="MC219" s="73"/>
      <c r="MD219" s="73"/>
      <c r="ME219" s="73"/>
      <c r="MF219" s="73"/>
      <c r="MG219" s="73"/>
      <c r="MH219" s="73"/>
      <c r="MI219" s="73"/>
      <c r="MJ219" s="73"/>
      <c r="MK219" s="73"/>
      <c r="ML219" s="73"/>
      <c r="MM219" s="73"/>
      <c r="MN219" s="73"/>
      <c r="MO219" s="73"/>
      <c r="MP219" s="73"/>
      <c r="MQ219" s="73"/>
      <c r="MR219" s="73"/>
      <c r="MS219" s="73"/>
      <c r="MT219" s="73"/>
      <c r="MU219" s="73"/>
      <c r="MV219" s="73"/>
      <c r="MW219" s="73"/>
      <c r="MX219" s="73"/>
      <c r="MY219" s="73"/>
      <c r="MZ219" s="73"/>
      <c r="NA219" s="73"/>
      <c r="NB219" s="73"/>
      <c r="NC219" s="73"/>
      <c r="ND219" s="73"/>
      <c r="NE219" s="73"/>
      <c r="NF219" s="73"/>
      <c r="NG219" s="73"/>
      <c r="NH219" s="73"/>
      <c r="NI219" s="73"/>
      <c r="NJ219" s="73"/>
      <c r="NK219" s="73"/>
      <c r="NL219" s="73"/>
      <c r="NM219" s="73"/>
      <c r="NN219" s="73"/>
      <c r="NO219" s="73"/>
      <c r="NP219" s="73"/>
      <c r="NQ219" s="73"/>
      <c r="NR219" s="73"/>
      <c r="NS219" s="73"/>
      <c r="NT219" s="73"/>
      <c r="NU219" s="73"/>
      <c r="NV219" s="73"/>
      <c r="NW219" s="73"/>
      <c r="NX219" s="73"/>
      <c r="NY219" s="73"/>
      <c r="NZ219" s="73"/>
      <c r="OA219" s="73"/>
      <c r="OB219" s="73"/>
      <c r="OC219" s="73"/>
      <c r="OD219" s="73"/>
      <c r="OE219" s="73"/>
      <c r="OF219" s="73"/>
      <c r="OG219" s="73"/>
      <c r="OH219" s="73"/>
      <c r="OI219" s="73"/>
      <c r="OJ219" s="73"/>
      <c r="OK219" s="73"/>
      <c r="OL219" s="73"/>
      <c r="OM219" s="73"/>
      <c r="ON219" s="73"/>
      <c r="OO219" s="73"/>
      <c r="OP219" s="73"/>
      <c r="OQ219" s="73"/>
      <c r="OR219" s="73"/>
      <c r="OS219" s="73"/>
      <c r="OT219" s="73"/>
      <c r="OU219" s="73"/>
      <c r="OV219" s="73"/>
      <c r="OW219" s="73"/>
      <c r="OX219" s="73"/>
      <c r="OY219" s="73"/>
      <c r="OZ219" s="73"/>
      <c r="PA219" s="73"/>
      <c r="PB219" s="73"/>
      <c r="PC219" s="73"/>
      <c r="PD219" s="73"/>
      <c r="PE219" s="73"/>
      <c r="PF219" s="73"/>
      <c r="PG219" s="73"/>
      <c r="PH219" s="73"/>
      <c r="PI219" s="73"/>
      <c r="PJ219" s="73"/>
      <c r="PK219" s="73"/>
      <c r="PL219" s="73"/>
      <c r="PM219" s="73"/>
      <c r="PN219" s="73"/>
      <c r="PO219" s="73"/>
      <c r="PP219" s="73"/>
      <c r="PQ219" s="73"/>
      <c r="PR219" s="73"/>
      <c r="PS219" s="73"/>
      <c r="PT219" s="73"/>
      <c r="PU219" s="73"/>
      <c r="PV219" s="73"/>
      <c r="PW219" s="73"/>
      <c r="PX219" s="73"/>
      <c r="PY219" s="73"/>
      <c r="PZ219" s="73"/>
      <c r="QA219" s="73"/>
      <c r="QB219" s="73"/>
      <c r="QC219" s="73"/>
      <c r="QD219" s="73"/>
      <c r="QE219" s="73"/>
      <c r="QF219" s="73"/>
      <c r="QG219" s="73"/>
      <c r="QH219" s="73"/>
      <c r="QI219" s="73"/>
      <c r="QJ219" s="73"/>
      <c r="QK219" s="73"/>
      <c r="QL219" s="73"/>
      <c r="QM219" s="73"/>
      <c r="QN219" s="73"/>
      <c r="QO219" s="73"/>
      <c r="QP219" s="73"/>
      <c r="QQ219" s="73"/>
      <c r="QR219" s="73"/>
      <c r="QS219" s="73"/>
      <c r="QT219" s="73"/>
      <c r="QU219" s="73"/>
      <c r="QV219" s="73"/>
      <c r="QW219" s="73"/>
      <c r="QX219" s="73"/>
      <c r="QY219" s="73"/>
      <c r="QZ219" s="73"/>
      <c r="RA219" s="73"/>
      <c r="RB219" s="73"/>
      <c r="RC219" s="73"/>
      <c r="RD219" s="73"/>
      <c r="RE219" s="73"/>
      <c r="RF219" s="73"/>
      <c r="RG219" s="73"/>
      <c r="RH219" s="73"/>
      <c r="RI219" s="73"/>
      <c r="RJ219" s="73"/>
      <c r="RK219" s="73"/>
      <c r="RL219" s="73"/>
      <c r="RM219" s="73"/>
      <c r="RN219" s="73"/>
      <c r="RO219" s="73"/>
      <c r="RP219" s="73"/>
      <c r="RQ219" s="73"/>
      <c r="RR219" s="73"/>
      <c r="RS219" s="73"/>
      <c r="RT219" s="73"/>
      <c r="RU219" s="73"/>
      <c r="RV219" s="73"/>
      <c r="RW219" s="73"/>
      <c r="RX219" s="73"/>
      <c r="RY219" s="73"/>
      <c r="RZ219" s="73"/>
      <c r="SA219" s="73"/>
      <c r="SB219" s="73"/>
      <c r="SC219" s="73"/>
      <c r="SD219" s="73"/>
      <c r="SE219" s="73"/>
      <c r="SF219" s="73"/>
      <c r="SG219" s="73"/>
      <c r="SH219" s="73"/>
      <c r="SI219" s="73"/>
      <c r="SJ219" s="73"/>
      <c r="SK219" s="73"/>
      <c r="SL219" s="73"/>
      <c r="SM219" s="73"/>
      <c r="SN219" s="73"/>
      <c r="SO219" s="73"/>
      <c r="SP219" s="73"/>
      <c r="SQ219" s="73"/>
      <c r="SR219" s="73"/>
      <c r="SS219" s="73"/>
      <c r="ST219" s="73"/>
      <c r="SU219" s="73"/>
      <c r="SV219" s="73"/>
      <c r="SW219" s="73"/>
      <c r="SX219" s="73"/>
      <c r="SY219" s="73"/>
    </row>
    <row r="220" spans="1:519">
      <c r="A220" s="71" t="s">
        <v>304</v>
      </c>
      <c r="B220" s="72">
        <f t="shared" si="180"/>
        <v>0</v>
      </c>
      <c r="C220" s="72">
        <f t="shared" si="181"/>
        <v>0</v>
      </c>
      <c r="D220" s="72">
        <f t="shared" si="182"/>
        <v>0</v>
      </c>
      <c r="E220" s="72">
        <f t="shared" si="183"/>
        <v>0</v>
      </c>
      <c r="F220" s="72">
        <f t="shared" si="184"/>
        <v>0</v>
      </c>
      <c r="G220" s="72">
        <f t="shared" si="185"/>
        <v>0</v>
      </c>
      <c r="H220" s="72">
        <f t="shared" si="186"/>
        <v>0</v>
      </c>
      <c r="I220" s="72">
        <f t="shared" si="187"/>
        <v>0</v>
      </c>
      <c r="J220" s="72">
        <f t="shared" si="188"/>
        <v>0</v>
      </c>
      <c r="K220" s="72">
        <f t="shared" si="189"/>
        <v>0</v>
      </c>
      <c r="L220" s="72">
        <f t="shared" si="190"/>
        <v>0</v>
      </c>
      <c r="M220" s="72">
        <f t="shared" si="191"/>
        <v>0</v>
      </c>
      <c r="N220" s="72">
        <f t="shared" si="192"/>
        <v>0</v>
      </c>
      <c r="O220" s="72">
        <f t="shared" si="193"/>
        <v>0</v>
      </c>
      <c r="P220" s="72">
        <f t="shared" si="194"/>
        <v>0</v>
      </c>
      <c r="Q220" s="72">
        <f t="shared" si="195"/>
        <v>0</v>
      </c>
      <c r="R220" s="72">
        <f t="shared" si="196"/>
        <v>0</v>
      </c>
      <c r="S220" s="72">
        <f t="shared" si="197"/>
        <v>0</v>
      </c>
      <c r="T220" s="72">
        <f t="shared" si="198"/>
        <v>0</v>
      </c>
      <c r="U220" s="72">
        <f t="shared" si="199"/>
        <v>0</v>
      </c>
      <c r="V220" s="72">
        <f t="shared" si="200"/>
        <v>0</v>
      </c>
      <c r="W220" s="72">
        <f t="shared" si="201"/>
        <v>0</v>
      </c>
      <c r="X220" s="72">
        <f t="shared" si="202"/>
        <v>0</v>
      </c>
      <c r="Y220" s="72">
        <f t="shared" si="203"/>
        <v>0</v>
      </c>
      <c r="Z220" s="72">
        <f t="shared" si="204"/>
        <v>0</v>
      </c>
      <c r="AA220" s="72">
        <f t="shared" si="205"/>
        <v>0</v>
      </c>
      <c r="AB220" s="72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  <c r="IX220" s="73"/>
      <c r="IY220" s="73"/>
      <c r="IZ220" s="73"/>
      <c r="JA220" s="73"/>
      <c r="JB220" s="73"/>
      <c r="JC220" s="73"/>
      <c r="JD220" s="73"/>
      <c r="JE220" s="73"/>
      <c r="JF220" s="73"/>
      <c r="JG220" s="73"/>
      <c r="JH220" s="73"/>
      <c r="JI220" s="73"/>
      <c r="JJ220" s="73"/>
      <c r="JK220" s="73"/>
      <c r="JL220" s="73"/>
      <c r="JM220" s="73"/>
      <c r="JN220" s="73"/>
      <c r="JO220" s="73"/>
      <c r="JP220" s="73"/>
      <c r="JQ220" s="73"/>
      <c r="JR220" s="73"/>
      <c r="JS220" s="73"/>
      <c r="JT220" s="73"/>
      <c r="JU220" s="73"/>
      <c r="JV220" s="73"/>
      <c r="JW220" s="73"/>
      <c r="JX220" s="73"/>
      <c r="JY220" s="73"/>
      <c r="JZ220" s="73"/>
      <c r="KA220" s="73"/>
      <c r="KB220" s="73"/>
      <c r="KC220" s="73"/>
      <c r="KD220" s="73"/>
      <c r="KE220" s="73"/>
      <c r="KF220" s="73"/>
      <c r="KG220" s="73"/>
      <c r="KH220" s="73"/>
      <c r="KI220" s="73"/>
      <c r="KJ220" s="73"/>
      <c r="KK220" s="73"/>
      <c r="KL220" s="73"/>
      <c r="KM220" s="73"/>
      <c r="KN220" s="73"/>
      <c r="KO220" s="73"/>
      <c r="KP220" s="73"/>
      <c r="KQ220" s="73"/>
      <c r="KR220" s="73"/>
      <c r="KS220" s="73"/>
      <c r="KT220" s="73"/>
      <c r="KU220" s="73"/>
      <c r="KV220" s="73"/>
      <c r="KW220" s="73"/>
      <c r="KX220" s="73"/>
      <c r="KY220" s="73"/>
      <c r="KZ220" s="73"/>
      <c r="LA220" s="73"/>
      <c r="LB220" s="73"/>
      <c r="LC220" s="73"/>
      <c r="LD220" s="73"/>
      <c r="LE220" s="73"/>
      <c r="LF220" s="73"/>
      <c r="LG220" s="73"/>
      <c r="LH220" s="73"/>
      <c r="LI220" s="73"/>
      <c r="LJ220" s="73"/>
      <c r="LK220" s="73"/>
      <c r="LL220" s="73"/>
      <c r="LM220" s="73"/>
      <c r="LN220" s="73"/>
      <c r="LO220" s="73"/>
      <c r="LP220" s="73"/>
      <c r="LQ220" s="73"/>
      <c r="LR220" s="73"/>
      <c r="LS220" s="73"/>
      <c r="LT220" s="73"/>
      <c r="LU220" s="73"/>
      <c r="LV220" s="73"/>
      <c r="LW220" s="73"/>
      <c r="LX220" s="73"/>
      <c r="LY220" s="73"/>
      <c r="LZ220" s="73"/>
      <c r="MA220" s="73"/>
      <c r="MB220" s="73"/>
      <c r="MC220" s="73"/>
      <c r="MD220" s="73"/>
      <c r="ME220" s="73"/>
      <c r="MF220" s="73"/>
      <c r="MG220" s="73"/>
      <c r="MH220" s="73"/>
      <c r="MI220" s="73"/>
      <c r="MJ220" s="73"/>
      <c r="MK220" s="73"/>
      <c r="ML220" s="73"/>
      <c r="MM220" s="73"/>
      <c r="MN220" s="73"/>
      <c r="MO220" s="73"/>
      <c r="MP220" s="73"/>
      <c r="MQ220" s="73"/>
      <c r="MR220" s="73"/>
      <c r="MS220" s="73"/>
      <c r="MT220" s="73"/>
      <c r="MU220" s="73"/>
      <c r="MV220" s="73"/>
      <c r="MW220" s="73"/>
      <c r="MX220" s="73"/>
      <c r="MY220" s="73"/>
      <c r="MZ220" s="73"/>
      <c r="NA220" s="73"/>
      <c r="NB220" s="73"/>
      <c r="NC220" s="73"/>
      <c r="ND220" s="73"/>
      <c r="NE220" s="73"/>
      <c r="NF220" s="73"/>
      <c r="NG220" s="73"/>
      <c r="NH220" s="73"/>
      <c r="NI220" s="73"/>
      <c r="NJ220" s="73"/>
      <c r="NK220" s="73"/>
      <c r="NL220" s="73"/>
      <c r="NM220" s="73"/>
      <c r="NN220" s="73"/>
      <c r="NO220" s="73"/>
      <c r="NP220" s="73"/>
      <c r="NQ220" s="73"/>
      <c r="NR220" s="73"/>
      <c r="NS220" s="73"/>
      <c r="NT220" s="73"/>
      <c r="NU220" s="73"/>
      <c r="NV220" s="73"/>
      <c r="NW220" s="73"/>
      <c r="NX220" s="73"/>
      <c r="NY220" s="73"/>
      <c r="NZ220" s="73"/>
      <c r="OA220" s="73"/>
      <c r="OB220" s="73"/>
      <c r="OC220" s="73"/>
      <c r="OD220" s="73"/>
      <c r="OE220" s="73"/>
      <c r="OF220" s="73"/>
      <c r="OG220" s="73"/>
      <c r="OH220" s="73"/>
      <c r="OI220" s="73"/>
      <c r="OJ220" s="73"/>
      <c r="OK220" s="73"/>
      <c r="OL220" s="73"/>
      <c r="OM220" s="73"/>
      <c r="ON220" s="73"/>
      <c r="OO220" s="73"/>
      <c r="OP220" s="73"/>
      <c r="OQ220" s="73"/>
      <c r="OR220" s="73"/>
      <c r="OS220" s="73"/>
      <c r="OT220" s="73"/>
      <c r="OU220" s="73"/>
      <c r="OV220" s="73"/>
      <c r="OW220" s="73"/>
      <c r="OX220" s="73"/>
      <c r="OY220" s="73"/>
      <c r="OZ220" s="73"/>
      <c r="PA220" s="73"/>
      <c r="PB220" s="73"/>
      <c r="PC220" s="73"/>
      <c r="PD220" s="73"/>
      <c r="PE220" s="73"/>
      <c r="PF220" s="73"/>
      <c r="PG220" s="73"/>
      <c r="PH220" s="73"/>
      <c r="PI220" s="73"/>
      <c r="PJ220" s="73"/>
      <c r="PK220" s="73"/>
      <c r="PL220" s="73"/>
      <c r="PM220" s="73"/>
      <c r="PN220" s="73"/>
      <c r="PO220" s="73"/>
      <c r="PP220" s="73"/>
      <c r="PQ220" s="73"/>
      <c r="PR220" s="73"/>
      <c r="PS220" s="73"/>
      <c r="PT220" s="73"/>
      <c r="PU220" s="73"/>
      <c r="PV220" s="73"/>
      <c r="PW220" s="73"/>
      <c r="PX220" s="73"/>
      <c r="PY220" s="73"/>
      <c r="PZ220" s="73"/>
      <c r="QA220" s="73"/>
      <c r="QB220" s="73"/>
      <c r="QC220" s="73"/>
      <c r="QD220" s="73"/>
      <c r="QE220" s="73"/>
      <c r="QF220" s="73"/>
      <c r="QG220" s="73"/>
      <c r="QH220" s="73"/>
      <c r="QI220" s="73"/>
      <c r="QJ220" s="73"/>
      <c r="QK220" s="73"/>
      <c r="QL220" s="73"/>
      <c r="QM220" s="73"/>
      <c r="QN220" s="73"/>
      <c r="QO220" s="73"/>
      <c r="QP220" s="73"/>
      <c r="QQ220" s="73"/>
      <c r="QR220" s="73"/>
      <c r="QS220" s="73"/>
      <c r="QT220" s="73"/>
      <c r="QU220" s="73"/>
      <c r="QV220" s="73"/>
      <c r="QW220" s="73"/>
      <c r="QX220" s="73"/>
      <c r="QY220" s="73"/>
      <c r="QZ220" s="73"/>
      <c r="RA220" s="73"/>
      <c r="RB220" s="73"/>
      <c r="RC220" s="73"/>
      <c r="RD220" s="73"/>
      <c r="RE220" s="73"/>
      <c r="RF220" s="73"/>
      <c r="RG220" s="73"/>
      <c r="RH220" s="73"/>
      <c r="RI220" s="73"/>
      <c r="RJ220" s="73"/>
      <c r="RK220" s="73"/>
      <c r="RL220" s="73"/>
      <c r="RM220" s="73"/>
      <c r="RN220" s="73"/>
      <c r="RO220" s="73"/>
      <c r="RP220" s="73"/>
      <c r="RQ220" s="73"/>
      <c r="RR220" s="73"/>
      <c r="RS220" s="73"/>
      <c r="RT220" s="73"/>
      <c r="RU220" s="73"/>
      <c r="RV220" s="73"/>
      <c r="RW220" s="73"/>
      <c r="RX220" s="73"/>
      <c r="RY220" s="73"/>
      <c r="RZ220" s="73"/>
      <c r="SA220" s="73"/>
      <c r="SB220" s="73"/>
      <c r="SC220" s="73"/>
      <c r="SD220" s="73"/>
      <c r="SE220" s="73"/>
      <c r="SF220" s="73"/>
      <c r="SG220" s="73"/>
      <c r="SH220" s="73"/>
      <c r="SI220" s="73"/>
      <c r="SJ220" s="73"/>
      <c r="SK220" s="73"/>
      <c r="SL220" s="73"/>
      <c r="SM220" s="73"/>
      <c r="SN220" s="73"/>
      <c r="SO220" s="73"/>
      <c r="SP220" s="73"/>
      <c r="SQ220" s="73"/>
      <c r="SR220" s="73"/>
      <c r="SS220" s="73"/>
      <c r="ST220" s="73"/>
      <c r="SU220" s="73"/>
      <c r="SV220" s="73"/>
      <c r="SW220" s="73"/>
      <c r="SX220" s="73"/>
      <c r="SY220" s="73"/>
    </row>
    <row r="221" spans="1:519">
      <c r="A221" s="71" t="s">
        <v>305</v>
      </c>
      <c r="B221" s="72">
        <f t="shared" si="180"/>
        <v>0</v>
      </c>
      <c r="C221" s="72">
        <f t="shared" si="181"/>
        <v>0</v>
      </c>
      <c r="D221" s="72">
        <f t="shared" si="182"/>
        <v>0</v>
      </c>
      <c r="E221" s="72">
        <f t="shared" si="183"/>
        <v>0</v>
      </c>
      <c r="F221" s="72">
        <f t="shared" si="184"/>
        <v>0.19711682775</v>
      </c>
      <c r="G221" s="72">
        <f t="shared" si="185"/>
        <v>0</v>
      </c>
      <c r="H221" s="72">
        <f t="shared" si="186"/>
        <v>0.80704912500000003</v>
      </c>
      <c r="I221" s="72">
        <f t="shared" si="187"/>
        <v>0</v>
      </c>
      <c r="J221" s="72">
        <f t="shared" si="188"/>
        <v>0</v>
      </c>
      <c r="K221" s="72">
        <f t="shared" si="189"/>
        <v>0</v>
      </c>
      <c r="L221" s="72">
        <f t="shared" si="190"/>
        <v>7.8736500000000001E-2</v>
      </c>
      <c r="M221" s="72">
        <f t="shared" si="191"/>
        <v>0</v>
      </c>
      <c r="N221" s="72">
        <f t="shared" si="192"/>
        <v>0</v>
      </c>
      <c r="O221" s="72">
        <f t="shared" si="193"/>
        <v>0</v>
      </c>
      <c r="P221" s="72">
        <f t="shared" si="194"/>
        <v>0</v>
      </c>
      <c r="Q221" s="72">
        <f t="shared" si="195"/>
        <v>0</v>
      </c>
      <c r="R221" s="72">
        <f t="shared" si="196"/>
        <v>0</v>
      </c>
      <c r="S221" s="72">
        <f t="shared" si="197"/>
        <v>0</v>
      </c>
      <c r="T221" s="72">
        <f t="shared" si="198"/>
        <v>0</v>
      </c>
      <c r="U221" s="72">
        <f t="shared" si="199"/>
        <v>0</v>
      </c>
      <c r="V221" s="72">
        <f t="shared" si="200"/>
        <v>3.18882825E-4</v>
      </c>
      <c r="W221" s="72">
        <f t="shared" si="201"/>
        <v>0</v>
      </c>
      <c r="X221" s="72">
        <f t="shared" si="202"/>
        <v>0</v>
      </c>
      <c r="Y221" s="72">
        <f t="shared" si="203"/>
        <v>1.15742655E-3</v>
      </c>
      <c r="Z221" s="72">
        <f t="shared" si="204"/>
        <v>0</v>
      </c>
      <c r="AA221" s="72">
        <f t="shared" si="205"/>
        <v>0</v>
      </c>
      <c r="AB221" s="72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>
        <v>197.11682775</v>
      </c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>
        <v>807.049125</v>
      </c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3"/>
      <c r="DY221" s="73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73"/>
      <c r="ES221" s="73"/>
      <c r="ET221" s="73"/>
      <c r="EU221" s="73"/>
      <c r="EV221" s="73"/>
      <c r="EW221" s="73"/>
      <c r="EX221" s="73"/>
      <c r="EY221" s="73"/>
      <c r="EZ221" s="73"/>
      <c r="FA221" s="73"/>
      <c r="FB221" s="73"/>
      <c r="FC221" s="73"/>
      <c r="FD221" s="73">
        <v>78.736500000000007</v>
      </c>
      <c r="FE221" s="73"/>
      <c r="FF221" s="73"/>
      <c r="FG221" s="73"/>
      <c r="FH221" s="73"/>
      <c r="FI221" s="73"/>
      <c r="FJ221" s="73"/>
      <c r="FK221" s="73"/>
      <c r="FL221" s="73"/>
      <c r="FM221" s="73"/>
      <c r="FN221" s="73"/>
      <c r="FO221" s="73"/>
      <c r="FP221" s="73"/>
      <c r="FQ221" s="73"/>
      <c r="FR221" s="73"/>
      <c r="FS221" s="73"/>
      <c r="FT221" s="73"/>
      <c r="FU221" s="73"/>
      <c r="FV221" s="73"/>
      <c r="FW221" s="73"/>
      <c r="FX221" s="73"/>
      <c r="FY221" s="73"/>
      <c r="FZ221" s="73"/>
      <c r="GA221" s="73"/>
      <c r="GB221" s="73"/>
      <c r="GC221" s="73"/>
      <c r="GD221" s="73"/>
      <c r="GE221" s="73"/>
      <c r="GF221" s="73"/>
      <c r="GG221" s="73"/>
      <c r="GH221" s="73"/>
      <c r="GI221" s="73"/>
      <c r="GJ221" s="73"/>
      <c r="GK221" s="73"/>
      <c r="GL221" s="73"/>
      <c r="GM221" s="73"/>
      <c r="GN221" s="73"/>
      <c r="GO221" s="73"/>
      <c r="GP221" s="73"/>
      <c r="GQ221" s="73"/>
      <c r="GR221" s="73"/>
      <c r="GS221" s="73"/>
      <c r="GT221" s="73"/>
      <c r="GU221" s="73"/>
      <c r="GV221" s="73"/>
      <c r="GW221" s="73"/>
      <c r="GX221" s="73"/>
      <c r="GY221" s="73"/>
      <c r="GZ221" s="73"/>
      <c r="HA221" s="73"/>
      <c r="HB221" s="73"/>
      <c r="HC221" s="73"/>
      <c r="HD221" s="73"/>
      <c r="HE221" s="73"/>
      <c r="HF221" s="73"/>
      <c r="HG221" s="73"/>
      <c r="HH221" s="73"/>
      <c r="HI221" s="73"/>
      <c r="HJ221" s="73"/>
      <c r="HK221" s="73"/>
      <c r="HL221" s="73"/>
      <c r="HM221" s="73"/>
      <c r="HN221" s="73"/>
      <c r="HO221" s="73"/>
      <c r="HP221" s="73"/>
      <c r="HQ221" s="73"/>
      <c r="HR221" s="73"/>
      <c r="HS221" s="73"/>
      <c r="HT221" s="73"/>
      <c r="HU221" s="73"/>
      <c r="HV221" s="73"/>
      <c r="HW221" s="73"/>
      <c r="HX221" s="73"/>
      <c r="HY221" s="73"/>
      <c r="HZ221" s="73"/>
      <c r="IA221" s="73"/>
      <c r="IB221" s="73"/>
      <c r="IC221" s="73"/>
      <c r="ID221" s="73"/>
      <c r="IE221" s="73"/>
      <c r="IF221" s="73"/>
      <c r="IG221" s="73"/>
      <c r="IH221" s="73"/>
      <c r="II221" s="73"/>
      <c r="IJ221" s="73"/>
      <c r="IK221" s="73"/>
      <c r="IL221" s="73"/>
      <c r="IM221" s="73"/>
      <c r="IN221" s="73"/>
      <c r="IO221" s="73"/>
      <c r="IP221" s="73"/>
      <c r="IQ221" s="73"/>
      <c r="IR221" s="73"/>
      <c r="IS221" s="73"/>
      <c r="IT221" s="73"/>
      <c r="IU221" s="73"/>
      <c r="IV221" s="73"/>
      <c r="IW221" s="73"/>
      <c r="IX221" s="73"/>
      <c r="IY221" s="73"/>
      <c r="IZ221" s="73"/>
      <c r="JA221" s="73"/>
      <c r="JB221" s="73"/>
      <c r="JC221" s="73"/>
      <c r="JD221" s="73"/>
      <c r="JE221" s="73"/>
      <c r="JF221" s="73"/>
      <c r="JG221" s="73"/>
      <c r="JH221" s="73"/>
      <c r="JI221" s="73"/>
      <c r="JJ221" s="73"/>
      <c r="JK221" s="73"/>
      <c r="JL221" s="73"/>
      <c r="JM221" s="73"/>
      <c r="JN221" s="73"/>
      <c r="JO221" s="73"/>
      <c r="JP221" s="73"/>
      <c r="JQ221" s="73">
        <v>0.31888282499999998</v>
      </c>
      <c r="JR221" s="73"/>
      <c r="JS221" s="73"/>
      <c r="JT221" s="73"/>
      <c r="JU221" s="73"/>
      <c r="JV221" s="73"/>
      <c r="JW221" s="73"/>
      <c r="JX221" s="73"/>
      <c r="JY221" s="73"/>
      <c r="JZ221" s="73"/>
      <c r="KA221" s="73"/>
      <c r="KB221" s="73"/>
      <c r="KC221" s="73"/>
      <c r="KD221" s="73"/>
      <c r="KE221" s="73"/>
      <c r="KF221" s="73"/>
      <c r="KG221" s="73"/>
      <c r="KH221" s="73"/>
      <c r="KI221" s="73"/>
      <c r="KJ221" s="73"/>
      <c r="KK221" s="73"/>
      <c r="KL221" s="73"/>
      <c r="KM221" s="73"/>
      <c r="KN221" s="73"/>
      <c r="KO221" s="73"/>
      <c r="KP221" s="73"/>
      <c r="KQ221" s="73"/>
      <c r="KR221" s="73"/>
      <c r="KS221" s="73"/>
      <c r="KT221" s="73"/>
      <c r="KU221" s="73"/>
      <c r="KV221" s="73"/>
      <c r="KW221" s="73"/>
      <c r="KX221" s="73"/>
      <c r="KY221" s="73"/>
      <c r="KZ221" s="73"/>
      <c r="LA221" s="73">
        <v>1.1574265500000001</v>
      </c>
      <c r="LB221" s="73"/>
      <c r="LC221" s="73"/>
      <c r="LD221" s="73"/>
      <c r="LE221" s="73"/>
      <c r="LF221" s="73"/>
      <c r="LG221" s="73"/>
      <c r="LH221" s="73"/>
      <c r="LI221" s="73"/>
      <c r="LJ221" s="73"/>
      <c r="LK221" s="73"/>
      <c r="LL221" s="73"/>
      <c r="LM221" s="73"/>
      <c r="LN221" s="73"/>
      <c r="LO221" s="73"/>
      <c r="LP221" s="73"/>
      <c r="LQ221" s="73"/>
      <c r="LR221" s="73"/>
      <c r="LS221" s="73"/>
      <c r="LT221" s="73"/>
      <c r="LU221" s="73"/>
      <c r="LV221" s="73"/>
      <c r="LW221" s="73"/>
      <c r="LX221" s="73"/>
      <c r="LY221" s="73"/>
      <c r="LZ221" s="73"/>
      <c r="MA221" s="73"/>
      <c r="MB221" s="73"/>
      <c r="MC221" s="73"/>
      <c r="MD221" s="73"/>
      <c r="ME221" s="73"/>
      <c r="MF221" s="73"/>
      <c r="MG221" s="73"/>
      <c r="MH221" s="73"/>
      <c r="MI221" s="73"/>
      <c r="MJ221" s="73"/>
      <c r="MK221" s="73"/>
      <c r="ML221" s="73"/>
      <c r="MM221" s="73"/>
      <c r="MN221" s="73"/>
      <c r="MO221" s="73"/>
      <c r="MP221" s="73"/>
      <c r="MQ221" s="73"/>
      <c r="MR221" s="73"/>
      <c r="MS221" s="73"/>
      <c r="MT221" s="73"/>
      <c r="MU221" s="73"/>
      <c r="MV221" s="73"/>
      <c r="MW221" s="73"/>
      <c r="MX221" s="73"/>
      <c r="MY221" s="73"/>
      <c r="MZ221" s="73"/>
      <c r="NA221" s="73"/>
      <c r="NB221" s="73"/>
      <c r="NC221" s="73"/>
      <c r="ND221" s="73"/>
      <c r="NE221" s="73"/>
      <c r="NF221" s="73"/>
      <c r="NG221" s="73"/>
      <c r="NH221" s="73"/>
      <c r="NI221" s="73"/>
      <c r="NJ221" s="73"/>
      <c r="NK221" s="73"/>
      <c r="NL221" s="73"/>
      <c r="NM221" s="73"/>
      <c r="NN221" s="73"/>
      <c r="NO221" s="73"/>
      <c r="NP221" s="73"/>
      <c r="NQ221" s="73"/>
      <c r="NR221" s="73"/>
      <c r="NS221" s="73"/>
      <c r="NT221" s="73"/>
      <c r="NU221" s="73"/>
      <c r="NV221" s="73"/>
      <c r="NW221" s="73"/>
      <c r="NX221" s="73"/>
      <c r="NY221" s="73"/>
      <c r="NZ221" s="73"/>
      <c r="OA221" s="73"/>
      <c r="OB221" s="73"/>
      <c r="OC221" s="73"/>
      <c r="OD221" s="73"/>
      <c r="OE221" s="73"/>
      <c r="OF221" s="73"/>
      <c r="OG221" s="73"/>
      <c r="OH221" s="73"/>
      <c r="OI221" s="73"/>
      <c r="OJ221" s="73"/>
      <c r="OK221" s="73"/>
      <c r="OL221" s="73"/>
      <c r="OM221" s="73"/>
      <c r="ON221" s="73"/>
      <c r="OO221" s="73"/>
      <c r="OP221" s="73"/>
      <c r="OQ221" s="73"/>
      <c r="OR221" s="73"/>
      <c r="OS221" s="73"/>
      <c r="OT221" s="73"/>
      <c r="OU221" s="73"/>
      <c r="OV221" s="73"/>
      <c r="OW221" s="73"/>
      <c r="OX221" s="73"/>
      <c r="OY221" s="73"/>
      <c r="OZ221" s="73"/>
      <c r="PA221" s="73"/>
      <c r="PB221" s="73"/>
      <c r="PC221" s="73"/>
      <c r="PD221" s="73"/>
      <c r="PE221" s="73"/>
      <c r="PF221" s="73"/>
      <c r="PG221" s="73"/>
      <c r="PH221" s="73"/>
      <c r="PI221" s="73"/>
      <c r="PJ221" s="73"/>
      <c r="PK221" s="73"/>
      <c r="PL221" s="73"/>
      <c r="PM221" s="73"/>
      <c r="PN221" s="73"/>
      <c r="PO221" s="73"/>
      <c r="PP221" s="73"/>
      <c r="PQ221" s="73"/>
      <c r="PR221" s="73"/>
      <c r="PS221" s="73"/>
      <c r="PT221" s="73"/>
      <c r="PU221" s="73"/>
      <c r="PV221" s="73"/>
      <c r="PW221" s="73"/>
      <c r="PX221" s="73"/>
      <c r="PY221" s="73"/>
      <c r="PZ221" s="73"/>
      <c r="QA221" s="73"/>
      <c r="QB221" s="73"/>
      <c r="QC221" s="73"/>
      <c r="QD221" s="73"/>
      <c r="QE221" s="73"/>
      <c r="QF221" s="73"/>
      <c r="QG221" s="73"/>
      <c r="QH221" s="73"/>
      <c r="QI221" s="73"/>
      <c r="QJ221" s="73"/>
      <c r="QK221" s="73"/>
      <c r="QL221" s="73"/>
      <c r="QM221" s="73"/>
      <c r="QN221" s="73"/>
      <c r="QO221" s="73"/>
      <c r="QP221" s="73"/>
      <c r="QQ221" s="73"/>
      <c r="QR221" s="73"/>
      <c r="QS221" s="73"/>
      <c r="QT221" s="73"/>
      <c r="QU221" s="73"/>
      <c r="QV221" s="73"/>
      <c r="QW221" s="73"/>
      <c r="QX221" s="73"/>
      <c r="QY221" s="73"/>
      <c r="QZ221" s="73"/>
      <c r="RA221" s="73"/>
      <c r="RB221" s="73"/>
      <c r="RC221" s="73"/>
      <c r="RD221" s="73"/>
      <c r="RE221" s="73"/>
      <c r="RF221" s="73"/>
      <c r="RG221" s="73"/>
      <c r="RH221" s="73"/>
      <c r="RI221" s="73"/>
      <c r="RJ221" s="73"/>
      <c r="RK221" s="73"/>
      <c r="RL221" s="73"/>
      <c r="RM221" s="73"/>
      <c r="RN221" s="73"/>
      <c r="RO221" s="73"/>
      <c r="RP221" s="73"/>
      <c r="RQ221" s="73"/>
      <c r="RR221" s="73"/>
      <c r="RS221" s="73"/>
      <c r="RT221" s="73"/>
      <c r="RU221" s="73"/>
      <c r="RV221" s="73"/>
      <c r="RW221" s="73"/>
      <c r="RX221" s="73"/>
      <c r="RY221" s="73"/>
      <c r="RZ221" s="73"/>
      <c r="SA221" s="73"/>
      <c r="SB221" s="73"/>
      <c r="SC221" s="73"/>
      <c r="SD221" s="73"/>
      <c r="SE221" s="73"/>
      <c r="SF221" s="73"/>
      <c r="SG221" s="73"/>
      <c r="SH221" s="73"/>
      <c r="SI221" s="73"/>
      <c r="SJ221" s="73"/>
      <c r="SK221" s="73"/>
      <c r="SL221" s="73"/>
      <c r="SM221" s="73"/>
      <c r="SN221" s="73"/>
      <c r="SO221" s="73"/>
      <c r="SP221" s="73"/>
      <c r="SQ221" s="73"/>
      <c r="SR221" s="73"/>
      <c r="SS221" s="73"/>
      <c r="ST221" s="73"/>
      <c r="SU221" s="73"/>
      <c r="SV221" s="73"/>
      <c r="SW221" s="73"/>
      <c r="SX221" s="73"/>
      <c r="SY221" s="73"/>
    </row>
    <row r="222" spans="1:519">
      <c r="A222" s="71" t="s">
        <v>306</v>
      </c>
      <c r="B222" s="72">
        <f t="shared" si="180"/>
        <v>0</v>
      </c>
      <c r="C222" s="72">
        <f t="shared" si="181"/>
        <v>0</v>
      </c>
      <c r="D222" s="72">
        <f t="shared" si="182"/>
        <v>0.23620949999999999</v>
      </c>
      <c r="E222" s="72">
        <f t="shared" si="183"/>
        <v>0</v>
      </c>
      <c r="F222" s="72">
        <f t="shared" si="184"/>
        <v>0</v>
      </c>
      <c r="G222" s="72">
        <f t="shared" si="185"/>
        <v>0</v>
      </c>
      <c r="H222" s="72">
        <f t="shared" si="186"/>
        <v>0</v>
      </c>
      <c r="I222" s="72">
        <f t="shared" si="187"/>
        <v>0</v>
      </c>
      <c r="J222" s="72">
        <f t="shared" si="188"/>
        <v>0</v>
      </c>
      <c r="K222" s="72">
        <f t="shared" si="189"/>
        <v>0</v>
      </c>
      <c r="L222" s="72">
        <f t="shared" si="190"/>
        <v>1.9684125E-2</v>
      </c>
      <c r="M222" s="72">
        <f t="shared" si="191"/>
        <v>0.11810474999999999</v>
      </c>
      <c r="N222" s="72">
        <f t="shared" si="192"/>
        <v>0</v>
      </c>
      <c r="O222" s="72">
        <f t="shared" si="193"/>
        <v>0</v>
      </c>
      <c r="P222" s="72">
        <f t="shared" si="194"/>
        <v>0</v>
      </c>
      <c r="Q222" s="72">
        <f t="shared" si="195"/>
        <v>0</v>
      </c>
      <c r="R222" s="72">
        <f t="shared" si="196"/>
        <v>0</v>
      </c>
      <c r="S222" s="72">
        <f t="shared" si="197"/>
        <v>0</v>
      </c>
      <c r="T222" s="72">
        <f t="shared" si="198"/>
        <v>0</v>
      </c>
      <c r="U222" s="72">
        <f t="shared" si="199"/>
        <v>0</v>
      </c>
      <c r="V222" s="72">
        <f t="shared" si="200"/>
        <v>0</v>
      </c>
      <c r="W222" s="72">
        <f t="shared" si="201"/>
        <v>0</v>
      </c>
      <c r="X222" s="72">
        <f t="shared" si="202"/>
        <v>0</v>
      </c>
      <c r="Y222" s="72">
        <f t="shared" si="203"/>
        <v>0</v>
      </c>
      <c r="Z222" s="72">
        <f t="shared" si="204"/>
        <v>0</v>
      </c>
      <c r="AA222" s="72">
        <f t="shared" si="205"/>
        <v>0</v>
      </c>
      <c r="AB222" s="72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>
        <v>236.20949999999999</v>
      </c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3"/>
      <c r="DY222" s="73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73"/>
      <c r="ES222" s="73"/>
      <c r="ET222" s="73">
        <v>19.684125000000002</v>
      </c>
      <c r="EU222" s="73"/>
      <c r="EV222" s="73"/>
      <c r="EW222" s="73"/>
      <c r="EX222" s="73"/>
      <c r="EY222" s="73"/>
      <c r="EZ222" s="73"/>
      <c r="FA222" s="73"/>
      <c r="FB222" s="73"/>
      <c r="FC222" s="73"/>
      <c r="FD222" s="73"/>
      <c r="FE222" s="73"/>
      <c r="FF222" s="73"/>
      <c r="FG222" s="73"/>
      <c r="FH222" s="73"/>
      <c r="FI222" s="73"/>
      <c r="FJ222" s="73"/>
      <c r="FK222" s="73">
        <v>118.10475</v>
      </c>
      <c r="FL222" s="73"/>
      <c r="FM222" s="73"/>
      <c r="FN222" s="73"/>
      <c r="FO222" s="73"/>
      <c r="FP222" s="73"/>
      <c r="FQ222" s="73"/>
      <c r="FR222" s="73"/>
      <c r="FS222" s="73"/>
      <c r="FT222" s="73"/>
      <c r="FU222" s="73"/>
      <c r="FV222" s="73"/>
      <c r="FW222" s="73"/>
      <c r="FX222" s="73"/>
      <c r="FY222" s="73"/>
      <c r="FZ222" s="73"/>
      <c r="GA222" s="73"/>
      <c r="GB222" s="73"/>
      <c r="GC222" s="73"/>
      <c r="GD222" s="73"/>
      <c r="GE222" s="73"/>
      <c r="GF222" s="73"/>
      <c r="GG222" s="73"/>
      <c r="GH222" s="73"/>
      <c r="GI222" s="73"/>
      <c r="GJ222" s="73"/>
      <c r="GK222" s="73"/>
      <c r="GL222" s="73"/>
      <c r="GM222" s="73"/>
      <c r="GN222" s="73"/>
      <c r="GO222" s="73"/>
      <c r="GP222" s="73"/>
      <c r="GQ222" s="73"/>
      <c r="GR222" s="73"/>
      <c r="GS222" s="73"/>
      <c r="GT222" s="73"/>
      <c r="GU222" s="73"/>
      <c r="GV222" s="73"/>
      <c r="GW222" s="73"/>
      <c r="GX222" s="73"/>
      <c r="GY222" s="73"/>
      <c r="GZ222" s="73"/>
      <c r="HA222" s="73"/>
      <c r="HB222" s="73"/>
      <c r="HC222" s="73"/>
      <c r="HD222" s="73"/>
      <c r="HE222" s="73"/>
      <c r="HF222" s="73"/>
      <c r="HG222" s="73"/>
      <c r="HH222" s="73"/>
      <c r="HI222" s="73"/>
      <c r="HJ222" s="73"/>
      <c r="HK222" s="73"/>
      <c r="HL222" s="73"/>
      <c r="HM222" s="73"/>
      <c r="HN222" s="73"/>
      <c r="HO222" s="73"/>
      <c r="HP222" s="73"/>
      <c r="HQ222" s="73"/>
      <c r="HR222" s="73"/>
      <c r="HS222" s="73"/>
      <c r="HT222" s="73"/>
      <c r="HU222" s="73"/>
      <c r="HV222" s="73"/>
      <c r="HW222" s="73"/>
      <c r="HX222" s="73"/>
      <c r="HY222" s="73"/>
      <c r="HZ222" s="73"/>
      <c r="IA222" s="73"/>
      <c r="IB222" s="73"/>
      <c r="IC222" s="73"/>
      <c r="ID222" s="73"/>
      <c r="IE222" s="73"/>
      <c r="IF222" s="73"/>
      <c r="IG222" s="73"/>
      <c r="IH222" s="73"/>
      <c r="II222" s="73"/>
      <c r="IJ222" s="73"/>
      <c r="IK222" s="73"/>
      <c r="IL222" s="73"/>
      <c r="IM222" s="73"/>
      <c r="IN222" s="73"/>
      <c r="IO222" s="73"/>
      <c r="IP222" s="73"/>
      <c r="IQ222" s="73"/>
      <c r="IR222" s="73"/>
      <c r="IS222" s="73"/>
      <c r="IT222" s="73"/>
      <c r="IU222" s="73"/>
      <c r="IV222" s="73"/>
      <c r="IW222" s="73"/>
      <c r="IX222" s="73"/>
      <c r="IY222" s="73"/>
      <c r="IZ222" s="73"/>
      <c r="JA222" s="73"/>
      <c r="JB222" s="73"/>
      <c r="JC222" s="73"/>
      <c r="JD222" s="73"/>
      <c r="JE222" s="73"/>
      <c r="JF222" s="73"/>
      <c r="JG222" s="73"/>
      <c r="JH222" s="73"/>
      <c r="JI222" s="73"/>
      <c r="JJ222" s="73"/>
      <c r="JK222" s="73"/>
      <c r="JL222" s="73"/>
      <c r="JM222" s="73"/>
      <c r="JN222" s="73"/>
      <c r="JO222" s="73"/>
      <c r="JP222" s="73"/>
      <c r="JQ222" s="73"/>
      <c r="JR222" s="73"/>
      <c r="JS222" s="73"/>
      <c r="JT222" s="73"/>
      <c r="JU222" s="73"/>
      <c r="JV222" s="73"/>
      <c r="JW222" s="73"/>
      <c r="JX222" s="73"/>
      <c r="JY222" s="73"/>
      <c r="JZ222" s="73"/>
      <c r="KA222" s="73"/>
      <c r="KB222" s="73"/>
      <c r="KC222" s="73"/>
      <c r="KD222" s="73"/>
      <c r="KE222" s="73"/>
      <c r="KF222" s="73"/>
      <c r="KG222" s="73"/>
      <c r="KH222" s="73"/>
      <c r="KI222" s="73"/>
      <c r="KJ222" s="73"/>
      <c r="KK222" s="73"/>
      <c r="KL222" s="73"/>
      <c r="KM222" s="73"/>
      <c r="KN222" s="73"/>
      <c r="KO222" s="73"/>
      <c r="KP222" s="73"/>
      <c r="KQ222" s="73"/>
      <c r="KR222" s="73"/>
      <c r="KS222" s="73"/>
      <c r="KT222" s="73"/>
      <c r="KU222" s="73"/>
      <c r="KV222" s="73"/>
      <c r="KW222" s="73"/>
      <c r="KX222" s="73"/>
      <c r="KY222" s="73"/>
      <c r="KZ222" s="73"/>
      <c r="LA222" s="73"/>
      <c r="LB222" s="73"/>
      <c r="LC222" s="73"/>
      <c r="LD222" s="73"/>
      <c r="LE222" s="73"/>
      <c r="LF222" s="73"/>
      <c r="LG222" s="73"/>
      <c r="LH222" s="73"/>
      <c r="LI222" s="73"/>
      <c r="LJ222" s="73"/>
      <c r="LK222" s="73"/>
      <c r="LL222" s="73"/>
      <c r="LM222" s="73"/>
      <c r="LN222" s="73"/>
      <c r="LO222" s="73"/>
      <c r="LP222" s="73"/>
      <c r="LQ222" s="73"/>
      <c r="LR222" s="73"/>
      <c r="LS222" s="73"/>
      <c r="LT222" s="73"/>
      <c r="LU222" s="73"/>
      <c r="LV222" s="73"/>
      <c r="LW222" s="73"/>
      <c r="LX222" s="73"/>
      <c r="LY222" s="73"/>
      <c r="LZ222" s="73"/>
      <c r="MA222" s="73"/>
      <c r="MB222" s="73"/>
      <c r="MC222" s="73"/>
      <c r="MD222" s="73"/>
      <c r="ME222" s="73"/>
      <c r="MF222" s="73"/>
      <c r="MG222" s="73"/>
      <c r="MH222" s="73"/>
      <c r="MI222" s="73"/>
      <c r="MJ222" s="73"/>
      <c r="MK222" s="73"/>
      <c r="ML222" s="73"/>
      <c r="MM222" s="73"/>
      <c r="MN222" s="73"/>
      <c r="MO222" s="73"/>
      <c r="MP222" s="73"/>
      <c r="MQ222" s="73"/>
      <c r="MR222" s="73"/>
      <c r="MS222" s="73"/>
      <c r="MT222" s="73"/>
      <c r="MU222" s="73"/>
      <c r="MV222" s="73"/>
      <c r="MW222" s="73"/>
      <c r="MX222" s="73"/>
      <c r="MY222" s="73"/>
      <c r="MZ222" s="73"/>
      <c r="NA222" s="73"/>
      <c r="NB222" s="73"/>
      <c r="NC222" s="73"/>
      <c r="ND222" s="73"/>
      <c r="NE222" s="73"/>
      <c r="NF222" s="73"/>
      <c r="NG222" s="73"/>
      <c r="NH222" s="73"/>
      <c r="NI222" s="73"/>
      <c r="NJ222" s="73"/>
      <c r="NK222" s="73"/>
      <c r="NL222" s="73"/>
      <c r="NM222" s="73"/>
      <c r="NN222" s="73"/>
      <c r="NO222" s="73"/>
      <c r="NP222" s="73"/>
      <c r="NQ222" s="73"/>
      <c r="NR222" s="73"/>
      <c r="NS222" s="73"/>
      <c r="NT222" s="73"/>
      <c r="NU222" s="73"/>
      <c r="NV222" s="73"/>
      <c r="NW222" s="73"/>
      <c r="NX222" s="73"/>
      <c r="NY222" s="73"/>
      <c r="NZ222" s="73"/>
      <c r="OA222" s="73"/>
      <c r="OB222" s="73"/>
      <c r="OC222" s="73"/>
      <c r="OD222" s="73"/>
      <c r="OE222" s="73"/>
      <c r="OF222" s="73"/>
      <c r="OG222" s="73"/>
      <c r="OH222" s="73"/>
      <c r="OI222" s="73"/>
      <c r="OJ222" s="73"/>
      <c r="OK222" s="73"/>
      <c r="OL222" s="73"/>
      <c r="OM222" s="73"/>
      <c r="ON222" s="73"/>
      <c r="OO222" s="73"/>
      <c r="OP222" s="73"/>
      <c r="OQ222" s="73"/>
      <c r="OR222" s="73"/>
      <c r="OS222" s="73"/>
      <c r="OT222" s="73"/>
      <c r="OU222" s="73"/>
      <c r="OV222" s="73"/>
      <c r="OW222" s="73"/>
      <c r="OX222" s="73"/>
      <c r="OY222" s="73"/>
      <c r="OZ222" s="73"/>
      <c r="PA222" s="73"/>
      <c r="PB222" s="73"/>
      <c r="PC222" s="73"/>
      <c r="PD222" s="73"/>
      <c r="PE222" s="73"/>
      <c r="PF222" s="73"/>
      <c r="PG222" s="73"/>
      <c r="PH222" s="73"/>
      <c r="PI222" s="73"/>
      <c r="PJ222" s="73"/>
      <c r="PK222" s="73"/>
      <c r="PL222" s="73"/>
      <c r="PM222" s="73"/>
      <c r="PN222" s="73"/>
      <c r="PO222" s="73"/>
      <c r="PP222" s="73"/>
      <c r="PQ222" s="73"/>
      <c r="PR222" s="73"/>
      <c r="PS222" s="73"/>
      <c r="PT222" s="73"/>
      <c r="PU222" s="73"/>
      <c r="PV222" s="73"/>
      <c r="PW222" s="73"/>
      <c r="PX222" s="73"/>
      <c r="PY222" s="73"/>
      <c r="PZ222" s="73"/>
      <c r="QA222" s="73"/>
      <c r="QB222" s="73"/>
      <c r="QC222" s="73"/>
      <c r="QD222" s="73"/>
      <c r="QE222" s="73"/>
      <c r="QF222" s="73"/>
      <c r="QG222" s="73"/>
      <c r="QH222" s="73"/>
      <c r="QI222" s="73"/>
      <c r="QJ222" s="73"/>
      <c r="QK222" s="73"/>
      <c r="QL222" s="73"/>
      <c r="QM222" s="73"/>
      <c r="QN222" s="73"/>
      <c r="QO222" s="73"/>
      <c r="QP222" s="73"/>
      <c r="QQ222" s="73"/>
      <c r="QR222" s="73"/>
      <c r="QS222" s="73"/>
      <c r="QT222" s="73"/>
      <c r="QU222" s="73"/>
      <c r="QV222" s="73"/>
      <c r="QW222" s="73"/>
      <c r="QX222" s="73"/>
      <c r="QY222" s="73"/>
      <c r="QZ222" s="73"/>
      <c r="RA222" s="73"/>
      <c r="RB222" s="73"/>
      <c r="RC222" s="73"/>
      <c r="RD222" s="73"/>
      <c r="RE222" s="73"/>
      <c r="RF222" s="73"/>
      <c r="RG222" s="73"/>
      <c r="RH222" s="73"/>
      <c r="RI222" s="73"/>
      <c r="RJ222" s="73"/>
      <c r="RK222" s="73"/>
      <c r="RL222" s="73"/>
      <c r="RM222" s="73"/>
      <c r="RN222" s="73"/>
      <c r="RO222" s="73"/>
      <c r="RP222" s="73"/>
      <c r="RQ222" s="73"/>
      <c r="RR222" s="73"/>
      <c r="RS222" s="73"/>
      <c r="RT222" s="73"/>
      <c r="RU222" s="73"/>
      <c r="RV222" s="73"/>
      <c r="RW222" s="73"/>
      <c r="RX222" s="73"/>
      <c r="RY222" s="73"/>
      <c r="RZ222" s="73"/>
      <c r="SA222" s="73"/>
      <c r="SB222" s="73"/>
      <c r="SC222" s="73"/>
      <c r="SD222" s="73"/>
      <c r="SE222" s="73"/>
      <c r="SF222" s="73"/>
      <c r="SG222" s="73"/>
      <c r="SH222" s="73"/>
      <c r="SI222" s="73"/>
      <c r="SJ222" s="73"/>
      <c r="SK222" s="73"/>
      <c r="SL222" s="73"/>
      <c r="SM222" s="73"/>
      <c r="SN222" s="73"/>
      <c r="SO222" s="73"/>
      <c r="SP222" s="73"/>
      <c r="SQ222" s="73"/>
      <c r="SR222" s="73"/>
      <c r="SS222" s="73"/>
      <c r="ST222" s="73"/>
      <c r="SU222" s="73"/>
      <c r="SV222" s="73"/>
      <c r="SW222" s="73"/>
      <c r="SX222" s="73"/>
      <c r="SY222" s="73"/>
    </row>
    <row r="223" spans="1:519">
      <c r="A223" s="71" t="s">
        <v>307</v>
      </c>
      <c r="B223" s="72">
        <f t="shared" si="180"/>
        <v>0</v>
      </c>
      <c r="C223" s="72">
        <f t="shared" si="181"/>
        <v>2.1652931182500001</v>
      </c>
      <c r="D223" s="72">
        <f t="shared" si="182"/>
        <v>0</v>
      </c>
      <c r="E223" s="72">
        <f t="shared" si="183"/>
        <v>0</v>
      </c>
      <c r="F223" s="72">
        <f t="shared" si="184"/>
        <v>1.4187136252499999</v>
      </c>
      <c r="G223" s="72">
        <f t="shared" si="185"/>
        <v>3.1444996005000001</v>
      </c>
      <c r="H223" s="72">
        <f t="shared" si="186"/>
        <v>0.39368249999999999</v>
      </c>
      <c r="I223" s="72">
        <f t="shared" si="187"/>
        <v>0</v>
      </c>
      <c r="J223" s="72">
        <f t="shared" si="188"/>
        <v>0.18646771612500002</v>
      </c>
      <c r="K223" s="72">
        <f t="shared" si="189"/>
        <v>1.3723653845250001</v>
      </c>
      <c r="L223" s="72">
        <f t="shared" si="190"/>
        <v>1.4795375715000001</v>
      </c>
      <c r="M223" s="72">
        <f t="shared" si="191"/>
        <v>1.3948170975</v>
      </c>
      <c r="N223" s="72">
        <f t="shared" si="192"/>
        <v>4.7196232829999998</v>
      </c>
      <c r="O223" s="72">
        <f t="shared" si="193"/>
        <v>0.11810474999999999</v>
      </c>
      <c r="P223" s="72">
        <f t="shared" si="194"/>
        <v>0</v>
      </c>
      <c r="Q223" s="72">
        <f t="shared" si="195"/>
        <v>0</v>
      </c>
      <c r="R223" s="72">
        <f t="shared" si="196"/>
        <v>0</v>
      </c>
      <c r="S223" s="72">
        <f t="shared" si="197"/>
        <v>3.1384368900000001E-2</v>
      </c>
      <c r="T223" s="72">
        <f t="shared" si="198"/>
        <v>0</v>
      </c>
      <c r="U223" s="72">
        <f t="shared" si="199"/>
        <v>0</v>
      </c>
      <c r="V223" s="72">
        <f t="shared" si="200"/>
        <v>0</v>
      </c>
      <c r="W223" s="72">
        <f t="shared" si="201"/>
        <v>0</v>
      </c>
      <c r="X223" s="72">
        <f t="shared" si="202"/>
        <v>0</v>
      </c>
      <c r="Y223" s="72">
        <f t="shared" si="203"/>
        <v>0</v>
      </c>
      <c r="Z223" s="72">
        <f t="shared" si="204"/>
        <v>0</v>
      </c>
      <c r="AA223" s="72">
        <f t="shared" si="205"/>
        <v>0</v>
      </c>
      <c r="AB223" s="72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>
        <v>590.52374999999995</v>
      </c>
      <c r="AU223" s="73"/>
      <c r="AV223" s="73"/>
      <c r="AW223" s="73"/>
      <c r="AX223" s="73">
        <v>1574.7693682500001</v>
      </c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>
        <v>755.63419050000005</v>
      </c>
      <c r="CB223" s="73"/>
      <c r="CC223" s="73">
        <v>387.46231649999999</v>
      </c>
      <c r="CD223" s="73"/>
      <c r="CE223" s="73"/>
      <c r="CF223" s="73">
        <v>275.61711824999998</v>
      </c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>
        <v>988.14307500000007</v>
      </c>
      <c r="CT223" s="73">
        <v>196.80188175000001</v>
      </c>
      <c r="CU223" s="73">
        <v>1029.4797375000001</v>
      </c>
      <c r="CV223" s="73"/>
      <c r="CW223" s="73">
        <v>930.07490625000003</v>
      </c>
      <c r="CX223" s="73"/>
      <c r="CY223" s="73"/>
      <c r="CZ223" s="73"/>
      <c r="DA223" s="73"/>
      <c r="DB223" s="73"/>
      <c r="DC223" s="73"/>
      <c r="DD223" s="73"/>
      <c r="DE223" s="73"/>
      <c r="DF223" s="73"/>
      <c r="DG223" s="73">
        <v>393.6825</v>
      </c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>
        <v>149.60722365000001</v>
      </c>
      <c r="DX223" s="73"/>
      <c r="DY223" s="73"/>
      <c r="DZ223" s="73"/>
      <c r="EA223" s="73"/>
      <c r="EB223" s="73">
        <v>16.219719000000001</v>
      </c>
      <c r="EC223" s="73">
        <v>8.2043432999999997</v>
      </c>
      <c r="ED223" s="73"/>
      <c r="EE223" s="73">
        <v>2.7636511500000003</v>
      </c>
      <c r="EF223" s="73">
        <v>9.6727790250000005</v>
      </c>
      <c r="EG223" s="73"/>
      <c r="EH223" s="73">
        <v>48.186737999999998</v>
      </c>
      <c r="EI223" s="73">
        <v>82.870166249999997</v>
      </c>
      <c r="EJ223" s="73"/>
      <c r="EK223" s="73">
        <v>78.933341249999998</v>
      </c>
      <c r="EL223" s="73"/>
      <c r="EM223" s="73">
        <v>4.7674950750000002</v>
      </c>
      <c r="EN223" s="73">
        <v>370.2820122</v>
      </c>
      <c r="EO223" s="73"/>
      <c r="EP223" s="73">
        <v>787.32563174999996</v>
      </c>
      <c r="EQ223" s="73"/>
      <c r="ER223" s="73"/>
      <c r="ES223" s="73"/>
      <c r="ET223" s="73"/>
      <c r="EU223" s="73"/>
      <c r="EV223" s="73"/>
      <c r="EW223" s="73"/>
      <c r="EX223" s="73">
        <v>590.48438175000001</v>
      </c>
      <c r="EY223" s="73"/>
      <c r="EZ223" s="73">
        <v>699.61317074999999</v>
      </c>
      <c r="FA223" s="73"/>
      <c r="FB223" s="73"/>
      <c r="FC223" s="73"/>
      <c r="FD223" s="73"/>
      <c r="FE223" s="73">
        <v>189.44001900000001</v>
      </c>
      <c r="FF223" s="73"/>
      <c r="FG223" s="73"/>
      <c r="FH223" s="73">
        <v>64.957612499999996</v>
      </c>
      <c r="FI223" s="73"/>
      <c r="FJ223" s="73"/>
      <c r="FK223" s="73"/>
      <c r="FL223" s="73"/>
      <c r="FM223" s="73">
        <v>701.54221500000006</v>
      </c>
      <c r="FN223" s="73"/>
      <c r="FO223" s="73">
        <v>283.45139999999998</v>
      </c>
      <c r="FP223" s="73"/>
      <c r="FQ223" s="73">
        <v>344.86587000000003</v>
      </c>
      <c r="FR223" s="73"/>
      <c r="FS223" s="73"/>
      <c r="FT223" s="73"/>
      <c r="FU223" s="73">
        <v>174.007665</v>
      </c>
      <c r="FV223" s="73"/>
      <c r="FW223" s="73">
        <v>2342.725821</v>
      </c>
      <c r="FX223" s="73"/>
      <c r="FY223" s="73">
        <v>654.30031499999996</v>
      </c>
      <c r="FZ223" s="73">
        <v>1465.9161570000001</v>
      </c>
      <c r="GA223" s="73"/>
      <c r="GB223" s="73"/>
      <c r="GC223" s="73">
        <v>82.673325000000006</v>
      </c>
      <c r="GD223" s="73"/>
      <c r="GE223" s="73"/>
      <c r="GF223" s="73"/>
      <c r="GG223" s="73"/>
      <c r="GH223" s="73"/>
      <c r="GI223" s="73"/>
      <c r="GJ223" s="73">
        <v>118.10475</v>
      </c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>
        <v>0.20471490000000001</v>
      </c>
      <c r="IE223" s="73"/>
      <c r="IF223" s="73"/>
      <c r="IG223" s="73"/>
      <c r="IH223" s="73">
        <v>31.179653999999999</v>
      </c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  <c r="IX223" s="73"/>
      <c r="IY223" s="73"/>
      <c r="IZ223" s="73"/>
      <c r="JA223" s="73"/>
      <c r="JB223" s="73"/>
      <c r="JC223" s="73"/>
      <c r="JD223" s="73"/>
      <c r="JE223" s="73"/>
      <c r="JF223" s="73"/>
      <c r="JG223" s="73"/>
      <c r="JH223" s="73"/>
      <c r="JI223" s="73"/>
      <c r="JJ223" s="73"/>
      <c r="JK223" s="73"/>
      <c r="JL223" s="73"/>
      <c r="JM223" s="73"/>
      <c r="JN223" s="73"/>
      <c r="JO223" s="73"/>
      <c r="JP223" s="73"/>
      <c r="JQ223" s="73"/>
      <c r="JR223" s="73"/>
      <c r="JS223" s="73"/>
      <c r="JT223" s="73"/>
      <c r="JU223" s="73"/>
      <c r="JV223" s="73"/>
      <c r="JW223" s="73"/>
      <c r="JX223" s="73"/>
      <c r="JY223" s="73"/>
      <c r="JZ223" s="73"/>
      <c r="KA223" s="73"/>
      <c r="KB223" s="73"/>
      <c r="KC223" s="73"/>
      <c r="KD223" s="73"/>
      <c r="KE223" s="73"/>
      <c r="KF223" s="73"/>
      <c r="KG223" s="73"/>
      <c r="KH223" s="73"/>
      <c r="KI223" s="73"/>
      <c r="KJ223" s="73"/>
      <c r="KK223" s="73"/>
      <c r="KL223" s="73"/>
      <c r="KM223" s="73"/>
      <c r="KN223" s="73"/>
      <c r="KO223" s="73"/>
      <c r="KP223" s="73"/>
      <c r="KQ223" s="73"/>
      <c r="KR223" s="73"/>
      <c r="KS223" s="73"/>
      <c r="KT223" s="73"/>
      <c r="KU223" s="73"/>
      <c r="KV223" s="73"/>
      <c r="KW223" s="73"/>
      <c r="KX223" s="73"/>
      <c r="KY223" s="73"/>
      <c r="KZ223" s="73"/>
      <c r="LA223" s="73"/>
      <c r="LB223" s="73"/>
      <c r="LC223" s="73"/>
      <c r="LD223" s="73"/>
      <c r="LE223" s="73"/>
      <c r="LF223" s="73"/>
      <c r="LG223" s="73"/>
      <c r="LH223" s="73"/>
      <c r="LI223" s="73"/>
      <c r="LJ223" s="73"/>
      <c r="LK223" s="73"/>
      <c r="LL223" s="73"/>
      <c r="LM223" s="73"/>
      <c r="LN223" s="73"/>
      <c r="LO223" s="73"/>
      <c r="LP223" s="73"/>
      <c r="LQ223" s="73"/>
      <c r="LR223" s="73"/>
      <c r="LS223" s="73"/>
      <c r="LT223" s="73"/>
      <c r="LU223" s="73"/>
      <c r="LV223" s="73"/>
      <c r="LW223" s="73"/>
      <c r="LX223" s="73"/>
      <c r="LY223" s="73"/>
      <c r="LZ223" s="73"/>
      <c r="MA223" s="73"/>
      <c r="MB223" s="73"/>
      <c r="MC223" s="73"/>
      <c r="MD223" s="73"/>
      <c r="ME223" s="73"/>
      <c r="MF223" s="73"/>
      <c r="MG223" s="73"/>
      <c r="MH223" s="73"/>
      <c r="MI223" s="73"/>
      <c r="MJ223" s="73"/>
      <c r="MK223" s="73"/>
      <c r="ML223" s="73"/>
      <c r="MM223" s="73"/>
      <c r="MN223" s="73"/>
      <c r="MO223" s="73"/>
      <c r="MP223" s="73"/>
      <c r="MQ223" s="73"/>
      <c r="MR223" s="73"/>
      <c r="MS223" s="73"/>
      <c r="MT223" s="73"/>
      <c r="MU223" s="73"/>
      <c r="MV223" s="73"/>
      <c r="MW223" s="73"/>
      <c r="MX223" s="73"/>
      <c r="MY223" s="73"/>
      <c r="MZ223" s="73"/>
      <c r="NA223" s="73"/>
      <c r="NB223" s="73"/>
      <c r="NC223" s="73"/>
      <c r="ND223" s="73"/>
      <c r="NE223" s="73"/>
      <c r="NF223" s="73"/>
      <c r="NG223" s="73"/>
      <c r="NH223" s="73"/>
      <c r="NI223" s="73"/>
      <c r="NJ223" s="73"/>
      <c r="NK223" s="73"/>
      <c r="NL223" s="73"/>
      <c r="NM223" s="73"/>
      <c r="NN223" s="73"/>
      <c r="NO223" s="73"/>
      <c r="NP223" s="73"/>
      <c r="NQ223" s="73"/>
      <c r="NR223" s="73"/>
      <c r="NS223" s="73"/>
      <c r="NT223" s="73"/>
      <c r="NU223" s="73"/>
      <c r="NV223" s="73"/>
      <c r="NW223" s="73"/>
      <c r="NX223" s="73"/>
      <c r="NY223" s="73"/>
      <c r="NZ223" s="73"/>
      <c r="OA223" s="73"/>
      <c r="OB223" s="73"/>
      <c r="OC223" s="73"/>
      <c r="OD223" s="73"/>
      <c r="OE223" s="73"/>
      <c r="OF223" s="73"/>
      <c r="OG223" s="73"/>
      <c r="OH223" s="73"/>
      <c r="OI223" s="73"/>
      <c r="OJ223" s="73"/>
      <c r="OK223" s="73"/>
      <c r="OL223" s="73"/>
      <c r="OM223" s="73"/>
      <c r="ON223" s="73"/>
      <c r="OO223" s="73"/>
      <c r="OP223" s="73"/>
      <c r="OQ223" s="73"/>
      <c r="OR223" s="73"/>
      <c r="OS223" s="73"/>
      <c r="OT223" s="73"/>
      <c r="OU223" s="73"/>
      <c r="OV223" s="73"/>
      <c r="OW223" s="73"/>
      <c r="OX223" s="73"/>
      <c r="OY223" s="73"/>
      <c r="OZ223" s="73"/>
      <c r="PA223" s="73"/>
      <c r="PB223" s="73"/>
      <c r="PC223" s="73"/>
      <c r="PD223" s="73"/>
      <c r="PE223" s="73"/>
      <c r="PF223" s="73"/>
      <c r="PG223" s="73"/>
      <c r="PH223" s="73"/>
      <c r="PI223" s="73"/>
      <c r="PJ223" s="73"/>
      <c r="PK223" s="73"/>
      <c r="PL223" s="73"/>
      <c r="PM223" s="73"/>
      <c r="PN223" s="73"/>
      <c r="PO223" s="73"/>
      <c r="PP223" s="73"/>
      <c r="PQ223" s="73"/>
      <c r="PR223" s="73"/>
      <c r="PS223" s="73"/>
      <c r="PT223" s="73"/>
      <c r="PU223" s="73"/>
      <c r="PV223" s="73"/>
      <c r="PW223" s="73"/>
      <c r="PX223" s="73"/>
      <c r="PY223" s="73"/>
      <c r="PZ223" s="73"/>
      <c r="QA223" s="73"/>
      <c r="QB223" s="73"/>
      <c r="QC223" s="73"/>
      <c r="QD223" s="73"/>
      <c r="QE223" s="73"/>
      <c r="QF223" s="73"/>
      <c r="QG223" s="73"/>
      <c r="QH223" s="73"/>
      <c r="QI223" s="73"/>
      <c r="QJ223" s="73"/>
      <c r="QK223" s="73"/>
      <c r="QL223" s="73"/>
      <c r="QM223" s="73"/>
      <c r="QN223" s="73"/>
      <c r="QO223" s="73"/>
      <c r="QP223" s="73"/>
      <c r="QQ223" s="73"/>
      <c r="QR223" s="73"/>
      <c r="QS223" s="73"/>
      <c r="QT223" s="73"/>
      <c r="QU223" s="73"/>
      <c r="QV223" s="73"/>
      <c r="QW223" s="73"/>
      <c r="QX223" s="73"/>
      <c r="QY223" s="73"/>
      <c r="QZ223" s="73"/>
      <c r="RA223" s="73"/>
      <c r="RB223" s="73"/>
      <c r="RC223" s="73"/>
      <c r="RD223" s="73"/>
      <c r="RE223" s="73"/>
      <c r="RF223" s="73"/>
      <c r="RG223" s="73"/>
      <c r="RH223" s="73"/>
      <c r="RI223" s="73"/>
      <c r="RJ223" s="73"/>
      <c r="RK223" s="73"/>
      <c r="RL223" s="73"/>
      <c r="RM223" s="73"/>
      <c r="RN223" s="73"/>
      <c r="RO223" s="73"/>
      <c r="RP223" s="73"/>
      <c r="RQ223" s="73"/>
      <c r="RR223" s="73"/>
      <c r="RS223" s="73"/>
      <c r="RT223" s="73"/>
      <c r="RU223" s="73"/>
      <c r="RV223" s="73"/>
      <c r="RW223" s="73"/>
      <c r="RX223" s="73"/>
      <c r="RY223" s="73"/>
      <c r="RZ223" s="73"/>
      <c r="SA223" s="73"/>
      <c r="SB223" s="73"/>
      <c r="SC223" s="73"/>
      <c r="SD223" s="73"/>
      <c r="SE223" s="73"/>
      <c r="SF223" s="73"/>
      <c r="SG223" s="73"/>
      <c r="SH223" s="73"/>
      <c r="SI223" s="73"/>
      <c r="SJ223" s="73"/>
      <c r="SK223" s="73"/>
      <c r="SL223" s="73"/>
      <c r="SM223" s="73"/>
      <c r="SN223" s="73"/>
      <c r="SO223" s="73"/>
      <c r="SP223" s="73"/>
      <c r="SQ223" s="73"/>
      <c r="SR223" s="73"/>
      <c r="SS223" s="73"/>
      <c r="ST223" s="73"/>
      <c r="SU223" s="73"/>
      <c r="SV223" s="73"/>
      <c r="SW223" s="73"/>
      <c r="SX223" s="73"/>
      <c r="SY223" s="73"/>
    </row>
    <row r="224" spans="1:519">
      <c r="A224" s="71" t="s">
        <v>308</v>
      </c>
      <c r="B224" s="72">
        <f t="shared" si="180"/>
        <v>6.1965625500000003E-2</v>
      </c>
      <c r="C224" s="72">
        <f t="shared" si="181"/>
        <v>5.5312391249999995E-2</v>
      </c>
      <c r="D224" s="72">
        <f t="shared" si="182"/>
        <v>0.2000694465</v>
      </c>
      <c r="E224" s="72">
        <f t="shared" si="183"/>
        <v>0</v>
      </c>
      <c r="F224" s="72">
        <f t="shared" si="184"/>
        <v>0</v>
      </c>
      <c r="G224" s="72">
        <f t="shared" si="185"/>
        <v>0</v>
      </c>
      <c r="H224" s="72">
        <f t="shared" si="186"/>
        <v>0</v>
      </c>
      <c r="I224" s="72">
        <f t="shared" si="187"/>
        <v>0</v>
      </c>
      <c r="J224" s="72">
        <f t="shared" si="188"/>
        <v>0</v>
      </c>
      <c r="K224" s="72">
        <f t="shared" si="189"/>
        <v>0</v>
      </c>
      <c r="L224" s="72">
        <f t="shared" si="190"/>
        <v>0</v>
      </c>
      <c r="M224" s="72">
        <f t="shared" si="191"/>
        <v>0</v>
      </c>
      <c r="N224" s="72">
        <f t="shared" si="192"/>
        <v>0</v>
      </c>
      <c r="O224" s="72">
        <f t="shared" si="193"/>
        <v>0</v>
      </c>
      <c r="P224" s="72">
        <f t="shared" si="194"/>
        <v>0</v>
      </c>
      <c r="Q224" s="72">
        <f t="shared" si="195"/>
        <v>0</v>
      </c>
      <c r="R224" s="72">
        <f t="shared" si="196"/>
        <v>2.0589594749999999E-2</v>
      </c>
      <c r="S224" s="72">
        <f t="shared" si="197"/>
        <v>0</v>
      </c>
      <c r="T224" s="72">
        <f t="shared" si="198"/>
        <v>0</v>
      </c>
      <c r="U224" s="72">
        <f t="shared" si="199"/>
        <v>0</v>
      </c>
      <c r="V224" s="72">
        <f t="shared" si="200"/>
        <v>0</v>
      </c>
      <c r="W224" s="72">
        <f t="shared" si="201"/>
        <v>0</v>
      </c>
      <c r="X224" s="72">
        <f t="shared" si="202"/>
        <v>0</v>
      </c>
      <c r="Y224" s="72">
        <f t="shared" si="203"/>
        <v>0</v>
      </c>
      <c r="Z224" s="72">
        <f t="shared" si="204"/>
        <v>0</v>
      </c>
      <c r="AA224" s="72">
        <f t="shared" si="205"/>
        <v>0</v>
      </c>
      <c r="AB224" s="72"/>
      <c r="AD224" s="73"/>
      <c r="AE224" s="73"/>
      <c r="AF224" s="73"/>
      <c r="AG224" s="73"/>
      <c r="AH224" s="73"/>
      <c r="AI224" s="73"/>
      <c r="AJ224" s="73">
        <v>61.965625500000002</v>
      </c>
      <c r="AK224" s="73"/>
      <c r="AL224" s="73"/>
      <c r="AM224" s="73"/>
      <c r="AN224" s="73"/>
      <c r="AO224" s="73"/>
      <c r="AP224" s="73"/>
      <c r="AQ224" s="73"/>
      <c r="AR224" s="73">
        <v>55.312391249999997</v>
      </c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>
        <v>200.0694465</v>
      </c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3"/>
      <c r="DY224" s="73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73"/>
      <c r="ES224" s="73"/>
      <c r="ET224" s="73"/>
      <c r="EU224" s="73"/>
      <c r="EV224" s="73"/>
      <c r="EW224" s="73"/>
      <c r="EX224" s="73"/>
      <c r="EY224" s="73"/>
      <c r="EZ224" s="73"/>
      <c r="FA224" s="73"/>
      <c r="FB224" s="73"/>
      <c r="FC224" s="73"/>
      <c r="FD224" s="73"/>
      <c r="FE224" s="73"/>
      <c r="FF224" s="73"/>
      <c r="FG224" s="73"/>
      <c r="FH224" s="73"/>
      <c r="FI224" s="73"/>
      <c r="FJ224" s="73"/>
      <c r="FK224" s="73"/>
      <c r="FL224" s="73"/>
      <c r="FM224" s="73"/>
      <c r="FN224" s="73"/>
      <c r="FO224" s="73"/>
      <c r="FP224" s="73"/>
      <c r="FQ224" s="73"/>
      <c r="FR224" s="73"/>
      <c r="FS224" s="73"/>
      <c r="FT224" s="73"/>
      <c r="FU224" s="73"/>
      <c r="FV224" s="73"/>
      <c r="FW224" s="73"/>
      <c r="FX224" s="73"/>
      <c r="FY224" s="73"/>
      <c r="FZ224" s="73"/>
      <c r="GA224" s="73"/>
      <c r="GB224" s="73"/>
      <c r="GC224" s="73"/>
      <c r="GD224" s="73"/>
      <c r="GE224" s="73"/>
      <c r="GF224" s="73"/>
      <c r="GG224" s="73"/>
      <c r="GH224" s="73"/>
      <c r="GI224" s="73"/>
      <c r="GJ224" s="73"/>
      <c r="GK224" s="73"/>
      <c r="GL224" s="73"/>
      <c r="GM224" s="73"/>
      <c r="GN224" s="73"/>
      <c r="GO224" s="73"/>
      <c r="GP224" s="73"/>
      <c r="GQ224" s="73"/>
      <c r="GR224" s="73"/>
      <c r="GS224" s="73"/>
      <c r="GT224" s="73"/>
      <c r="GU224" s="73"/>
      <c r="GV224" s="73"/>
      <c r="GW224" s="73"/>
      <c r="GX224" s="73"/>
      <c r="GY224" s="73"/>
      <c r="GZ224" s="73"/>
      <c r="HA224" s="73"/>
      <c r="HB224" s="73"/>
      <c r="HC224" s="73"/>
      <c r="HD224" s="73"/>
      <c r="HE224" s="73"/>
      <c r="HF224" s="73"/>
      <c r="HG224" s="73"/>
      <c r="HH224" s="73"/>
      <c r="HI224" s="73"/>
      <c r="HJ224" s="73"/>
      <c r="HK224" s="73"/>
      <c r="HL224" s="73"/>
      <c r="HM224" s="73"/>
      <c r="HN224" s="73"/>
      <c r="HO224" s="73"/>
      <c r="HP224" s="73"/>
      <c r="HQ224" s="73"/>
      <c r="HR224" s="73"/>
      <c r="HS224" s="73">
        <v>20.58959475</v>
      </c>
      <c r="HT224" s="73"/>
      <c r="HU224" s="73"/>
      <c r="HV224" s="73"/>
      <c r="HW224" s="73"/>
      <c r="HX224" s="73"/>
      <c r="HY224" s="73"/>
      <c r="HZ224" s="73"/>
      <c r="IA224" s="73"/>
      <c r="IB224" s="73"/>
      <c r="IC224" s="73"/>
      <c r="ID224" s="73"/>
      <c r="IE224" s="73"/>
      <c r="IF224" s="73"/>
      <c r="IG224" s="73"/>
      <c r="IH224" s="73"/>
      <c r="II224" s="73"/>
      <c r="IJ224" s="73"/>
      <c r="IK224" s="73"/>
      <c r="IL224" s="73"/>
      <c r="IM224" s="73"/>
      <c r="IN224" s="73"/>
      <c r="IO224" s="73"/>
      <c r="IP224" s="73"/>
      <c r="IQ224" s="73"/>
      <c r="IR224" s="73"/>
      <c r="IS224" s="73"/>
      <c r="IT224" s="73"/>
      <c r="IU224" s="73"/>
      <c r="IV224" s="73"/>
      <c r="IW224" s="73"/>
      <c r="IX224" s="73"/>
      <c r="IY224" s="73"/>
      <c r="IZ224" s="73"/>
      <c r="JA224" s="73"/>
      <c r="JB224" s="73"/>
      <c r="JC224" s="73"/>
      <c r="JD224" s="73"/>
      <c r="JE224" s="73"/>
      <c r="JF224" s="73"/>
      <c r="JG224" s="73"/>
      <c r="JH224" s="73"/>
      <c r="JI224" s="73"/>
      <c r="JJ224" s="73"/>
      <c r="JK224" s="73"/>
      <c r="JL224" s="73"/>
      <c r="JM224" s="73"/>
      <c r="JN224" s="73"/>
      <c r="JO224" s="73"/>
      <c r="JP224" s="73"/>
      <c r="JQ224" s="73"/>
      <c r="JR224" s="73"/>
      <c r="JS224" s="73"/>
      <c r="JT224" s="73"/>
      <c r="JU224" s="73"/>
      <c r="JV224" s="73"/>
      <c r="JW224" s="73"/>
      <c r="JX224" s="73"/>
      <c r="JY224" s="73"/>
      <c r="JZ224" s="73"/>
      <c r="KA224" s="73"/>
      <c r="KB224" s="73"/>
      <c r="KC224" s="73"/>
      <c r="KD224" s="73"/>
      <c r="KE224" s="73"/>
      <c r="KF224" s="73"/>
      <c r="KG224" s="73"/>
      <c r="KH224" s="73"/>
      <c r="KI224" s="73"/>
      <c r="KJ224" s="73"/>
      <c r="KK224" s="73"/>
      <c r="KL224" s="73"/>
      <c r="KM224" s="73"/>
      <c r="KN224" s="73"/>
      <c r="KO224" s="73"/>
      <c r="KP224" s="73"/>
      <c r="KQ224" s="73"/>
      <c r="KR224" s="73"/>
      <c r="KS224" s="73"/>
      <c r="KT224" s="73"/>
      <c r="KU224" s="73"/>
      <c r="KV224" s="73"/>
      <c r="KW224" s="73"/>
      <c r="KX224" s="73"/>
      <c r="KY224" s="73"/>
      <c r="KZ224" s="73"/>
      <c r="LA224" s="73"/>
      <c r="LB224" s="73"/>
      <c r="LC224" s="73"/>
      <c r="LD224" s="73"/>
      <c r="LE224" s="73"/>
      <c r="LF224" s="73"/>
      <c r="LG224" s="73"/>
      <c r="LH224" s="73"/>
      <c r="LI224" s="73"/>
      <c r="LJ224" s="73"/>
      <c r="LK224" s="73"/>
      <c r="LL224" s="73"/>
      <c r="LM224" s="73"/>
      <c r="LN224" s="73"/>
      <c r="LO224" s="73"/>
      <c r="LP224" s="73"/>
      <c r="LQ224" s="73"/>
      <c r="LR224" s="73"/>
      <c r="LS224" s="73"/>
      <c r="LT224" s="73"/>
      <c r="LU224" s="73"/>
      <c r="LV224" s="73"/>
      <c r="LW224" s="73"/>
      <c r="LX224" s="73"/>
      <c r="LY224" s="73"/>
      <c r="LZ224" s="73"/>
      <c r="MA224" s="73"/>
      <c r="MB224" s="73"/>
      <c r="MC224" s="73"/>
      <c r="MD224" s="73"/>
      <c r="ME224" s="73"/>
      <c r="MF224" s="73"/>
      <c r="MG224" s="73"/>
      <c r="MH224" s="73"/>
      <c r="MI224" s="73"/>
      <c r="MJ224" s="73"/>
      <c r="MK224" s="73"/>
      <c r="ML224" s="73"/>
      <c r="MM224" s="73"/>
      <c r="MN224" s="73"/>
      <c r="MO224" s="73"/>
      <c r="MP224" s="73"/>
      <c r="MQ224" s="73"/>
      <c r="MR224" s="73"/>
      <c r="MS224" s="73"/>
      <c r="MT224" s="73"/>
      <c r="MU224" s="73"/>
      <c r="MV224" s="73"/>
      <c r="MW224" s="73"/>
      <c r="MX224" s="73"/>
      <c r="MY224" s="73"/>
      <c r="MZ224" s="73"/>
      <c r="NA224" s="73"/>
      <c r="NB224" s="73"/>
      <c r="NC224" s="73"/>
      <c r="ND224" s="73"/>
      <c r="NE224" s="73"/>
      <c r="NF224" s="73"/>
      <c r="NG224" s="73"/>
      <c r="NH224" s="73"/>
      <c r="NI224" s="73"/>
      <c r="NJ224" s="73"/>
      <c r="NK224" s="73"/>
      <c r="NL224" s="73"/>
      <c r="NM224" s="73"/>
      <c r="NN224" s="73"/>
      <c r="NO224" s="73"/>
      <c r="NP224" s="73"/>
      <c r="NQ224" s="73"/>
      <c r="NR224" s="73"/>
      <c r="NS224" s="73"/>
      <c r="NT224" s="73"/>
      <c r="NU224" s="73"/>
      <c r="NV224" s="73"/>
      <c r="NW224" s="73"/>
      <c r="NX224" s="73"/>
      <c r="NY224" s="73"/>
      <c r="NZ224" s="73"/>
      <c r="OA224" s="73"/>
      <c r="OB224" s="73"/>
      <c r="OC224" s="73"/>
      <c r="OD224" s="73"/>
      <c r="OE224" s="73"/>
      <c r="OF224" s="73"/>
      <c r="OG224" s="73"/>
      <c r="OH224" s="73"/>
      <c r="OI224" s="73"/>
      <c r="OJ224" s="73"/>
      <c r="OK224" s="73"/>
      <c r="OL224" s="73"/>
      <c r="OM224" s="73"/>
      <c r="ON224" s="73"/>
      <c r="OO224" s="73"/>
      <c r="OP224" s="73"/>
      <c r="OQ224" s="73"/>
      <c r="OR224" s="73"/>
      <c r="OS224" s="73"/>
      <c r="OT224" s="73"/>
      <c r="OU224" s="73"/>
      <c r="OV224" s="73"/>
      <c r="OW224" s="73"/>
      <c r="OX224" s="73"/>
      <c r="OY224" s="73"/>
      <c r="OZ224" s="73"/>
      <c r="PA224" s="73"/>
      <c r="PB224" s="73"/>
      <c r="PC224" s="73"/>
      <c r="PD224" s="73"/>
      <c r="PE224" s="73"/>
      <c r="PF224" s="73"/>
      <c r="PG224" s="73"/>
      <c r="PH224" s="73"/>
      <c r="PI224" s="73"/>
      <c r="PJ224" s="73"/>
      <c r="PK224" s="73"/>
      <c r="PL224" s="73"/>
      <c r="PM224" s="73"/>
      <c r="PN224" s="73"/>
      <c r="PO224" s="73"/>
      <c r="PP224" s="73"/>
      <c r="PQ224" s="73"/>
      <c r="PR224" s="73"/>
      <c r="PS224" s="73"/>
      <c r="PT224" s="73"/>
      <c r="PU224" s="73"/>
      <c r="PV224" s="73"/>
      <c r="PW224" s="73"/>
      <c r="PX224" s="73"/>
      <c r="PY224" s="73"/>
      <c r="PZ224" s="73"/>
      <c r="QA224" s="73"/>
      <c r="QB224" s="73"/>
      <c r="QC224" s="73"/>
      <c r="QD224" s="73"/>
      <c r="QE224" s="73"/>
      <c r="QF224" s="73"/>
      <c r="QG224" s="73"/>
      <c r="QH224" s="73"/>
      <c r="QI224" s="73"/>
      <c r="QJ224" s="73"/>
      <c r="QK224" s="73"/>
      <c r="QL224" s="73"/>
      <c r="QM224" s="73"/>
      <c r="QN224" s="73"/>
      <c r="QO224" s="73"/>
      <c r="QP224" s="73"/>
      <c r="QQ224" s="73"/>
      <c r="QR224" s="73"/>
      <c r="QS224" s="73"/>
      <c r="QT224" s="73"/>
      <c r="QU224" s="73"/>
      <c r="QV224" s="73"/>
      <c r="QW224" s="73"/>
      <c r="QX224" s="73"/>
      <c r="QY224" s="73"/>
      <c r="QZ224" s="73"/>
      <c r="RA224" s="73"/>
      <c r="RB224" s="73"/>
      <c r="RC224" s="73"/>
      <c r="RD224" s="73"/>
      <c r="RE224" s="73"/>
      <c r="RF224" s="73"/>
      <c r="RG224" s="73"/>
      <c r="RH224" s="73"/>
      <c r="RI224" s="73"/>
      <c r="RJ224" s="73"/>
      <c r="RK224" s="73"/>
      <c r="RL224" s="73"/>
      <c r="RM224" s="73"/>
      <c r="RN224" s="73"/>
      <c r="RO224" s="73"/>
      <c r="RP224" s="73"/>
      <c r="RQ224" s="73"/>
      <c r="RR224" s="73"/>
      <c r="RS224" s="73"/>
      <c r="RT224" s="73"/>
      <c r="RU224" s="73"/>
      <c r="RV224" s="73"/>
      <c r="RW224" s="73"/>
      <c r="RX224" s="73"/>
      <c r="RY224" s="73"/>
      <c r="RZ224" s="73"/>
      <c r="SA224" s="73"/>
      <c r="SB224" s="73"/>
      <c r="SC224" s="73"/>
      <c r="SD224" s="73"/>
      <c r="SE224" s="73"/>
      <c r="SF224" s="73"/>
      <c r="SG224" s="73"/>
      <c r="SH224" s="73"/>
      <c r="SI224" s="73"/>
      <c r="SJ224" s="73"/>
      <c r="SK224" s="73"/>
      <c r="SL224" s="73"/>
      <c r="SM224" s="73"/>
      <c r="SN224" s="73"/>
      <c r="SO224" s="73"/>
      <c r="SP224" s="73"/>
      <c r="SQ224" s="73"/>
      <c r="SR224" s="73"/>
      <c r="SS224" s="73"/>
      <c r="ST224" s="73"/>
      <c r="SU224" s="73"/>
      <c r="SV224" s="73"/>
      <c r="SW224" s="73"/>
      <c r="SX224" s="73"/>
      <c r="SY224" s="73"/>
    </row>
    <row r="225" spans="1:519">
      <c r="A225" s="71" t="s">
        <v>309</v>
      </c>
      <c r="B225" s="72">
        <f t="shared" si="180"/>
        <v>4.4538403536000004</v>
      </c>
      <c r="C225" s="72">
        <f t="shared" si="181"/>
        <v>8.0109270877499998</v>
      </c>
      <c r="D225" s="72">
        <f t="shared" si="182"/>
        <v>6.5733167025000006</v>
      </c>
      <c r="E225" s="72">
        <f t="shared" si="183"/>
        <v>6.4783604835000004</v>
      </c>
      <c r="F225" s="72">
        <f t="shared" si="184"/>
        <v>6.1401872160000002</v>
      </c>
      <c r="G225" s="72">
        <f t="shared" si="185"/>
        <v>16.54139697075</v>
      </c>
      <c r="H225" s="72">
        <f t="shared" si="186"/>
        <v>19.103403944250001</v>
      </c>
      <c r="I225" s="72">
        <f t="shared" si="187"/>
        <v>18.501687800775002</v>
      </c>
      <c r="J225" s="72">
        <f t="shared" si="188"/>
        <v>28.113654689999997</v>
      </c>
      <c r="K225" s="72">
        <f t="shared" si="189"/>
        <v>4.8263112404999999</v>
      </c>
      <c r="L225" s="72">
        <f t="shared" si="190"/>
        <v>24.338711933999999</v>
      </c>
      <c r="M225" s="72">
        <f t="shared" si="191"/>
        <v>8.2343025382500006</v>
      </c>
      <c r="N225" s="72">
        <f t="shared" si="192"/>
        <v>15.515814689999997</v>
      </c>
      <c r="O225" s="72">
        <f t="shared" si="193"/>
        <v>18.057271437000001</v>
      </c>
      <c r="P225" s="72">
        <f t="shared" si="194"/>
        <v>20.679393728250002</v>
      </c>
      <c r="Q225" s="72">
        <f t="shared" si="195"/>
        <v>3.0009629610000004</v>
      </c>
      <c r="R225" s="72">
        <f t="shared" si="196"/>
        <v>7.0386100492500008</v>
      </c>
      <c r="S225" s="72">
        <f t="shared" si="197"/>
        <v>6.3286823970000006</v>
      </c>
      <c r="T225" s="72">
        <f t="shared" si="198"/>
        <v>0</v>
      </c>
      <c r="U225" s="72">
        <f t="shared" si="199"/>
        <v>0</v>
      </c>
      <c r="V225" s="72">
        <f t="shared" si="200"/>
        <v>2.3289863017500001</v>
      </c>
      <c r="W225" s="72">
        <f t="shared" si="201"/>
        <v>1.5034340992499999</v>
      </c>
      <c r="X225" s="72">
        <f t="shared" si="202"/>
        <v>6.9953837107500005</v>
      </c>
      <c r="Y225" s="72">
        <f t="shared" si="203"/>
        <v>0.78736499999999998</v>
      </c>
      <c r="Z225" s="72">
        <f t="shared" si="204"/>
        <v>0</v>
      </c>
      <c r="AA225" s="72">
        <f t="shared" si="205"/>
        <v>0</v>
      </c>
      <c r="AB225" s="72"/>
      <c r="AD225" s="73">
        <v>1817.7108390000001</v>
      </c>
      <c r="AE225" s="73"/>
      <c r="AF225" s="73">
        <v>652.05632475000004</v>
      </c>
      <c r="AG225" s="73"/>
      <c r="AH225" s="73">
        <v>0.74012310000000003</v>
      </c>
      <c r="AI225" s="73"/>
      <c r="AJ225" s="73"/>
      <c r="AK225" s="73"/>
      <c r="AL225" s="73"/>
      <c r="AM225" s="73">
        <v>900.70619175000002</v>
      </c>
      <c r="AN225" s="73">
        <v>1082.6268749999999</v>
      </c>
      <c r="AO225" s="73"/>
      <c r="AP225" s="73">
        <v>1082.5875067500001</v>
      </c>
      <c r="AQ225" s="73">
        <v>735.08396400000004</v>
      </c>
      <c r="AR225" s="73">
        <v>1737.04529475</v>
      </c>
      <c r="AS225" s="73">
        <v>724.6120095</v>
      </c>
      <c r="AT225" s="73">
        <v>1.3778887500000001</v>
      </c>
      <c r="AU225" s="73">
        <v>917.00464725000006</v>
      </c>
      <c r="AV225" s="73">
        <v>771.22401750000006</v>
      </c>
      <c r="AW225" s="73">
        <v>702.60515774999999</v>
      </c>
      <c r="AX225" s="73">
        <v>1339.3866015000001</v>
      </c>
      <c r="AY225" s="73"/>
      <c r="AZ225" s="73"/>
      <c r="BA225" s="73"/>
      <c r="BB225" s="73">
        <v>896.96620800000005</v>
      </c>
      <c r="BC225" s="73">
        <v>1673.465571</v>
      </c>
      <c r="BD225" s="73">
        <v>684.33828975000006</v>
      </c>
      <c r="BE225" s="73">
        <v>733.19428800000003</v>
      </c>
      <c r="BF225" s="73">
        <v>1564.6910962500001</v>
      </c>
      <c r="BG225" s="73"/>
      <c r="BH225" s="73">
        <v>1020.6612495000001</v>
      </c>
      <c r="BI225" s="73"/>
      <c r="BJ225" s="73"/>
      <c r="BK225" s="73"/>
      <c r="BL225" s="73"/>
      <c r="BM225" s="73"/>
      <c r="BN225" s="73">
        <v>1082.5481385000001</v>
      </c>
      <c r="BO225" s="73"/>
      <c r="BP225" s="73">
        <v>2414.6909820000001</v>
      </c>
      <c r="BQ225" s="73"/>
      <c r="BR225" s="73">
        <v>972.55324800000005</v>
      </c>
      <c r="BS225" s="73"/>
      <c r="BT225" s="73"/>
      <c r="BU225" s="73"/>
      <c r="BV225" s="73"/>
      <c r="BW225" s="73">
        <v>1073.3753362499999</v>
      </c>
      <c r="BX225" s="73">
        <v>935.19277875</v>
      </c>
      <c r="BY225" s="73"/>
      <c r="BZ225" s="73">
        <v>1082.5875067500001</v>
      </c>
      <c r="CA225" s="73">
        <v>1053.6518430000001</v>
      </c>
      <c r="CB225" s="73">
        <v>1062.98211825</v>
      </c>
      <c r="CC225" s="73">
        <v>498.36267674999999</v>
      </c>
      <c r="CD225" s="73">
        <v>1082.6268749999999</v>
      </c>
      <c r="CE225" s="73">
        <v>649.57612500000005</v>
      </c>
      <c r="CF225" s="73"/>
      <c r="CG225" s="73"/>
      <c r="CH225" s="73"/>
      <c r="CI225" s="73"/>
      <c r="CJ225" s="73"/>
      <c r="CK225" s="73">
        <v>710.40007125</v>
      </c>
      <c r="CL225" s="73">
        <v>551.15549999999996</v>
      </c>
      <c r="CM225" s="73"/>
      <c r="CN225" s="73">
        <v>1827.0804825</v>
      </c>
      <c r="CO225" s="73">
        <v>1428.7918972499999</v>
      </c>
      <c r="CP225" s="73">
        <v>866.10149999999999</v>
      </c>
      <c r="CQ225" s="73">
        <v>890.82476099999997</v>
      </c>
      <c r="CR225" s="73">
        <v>3499.6405837500001</v>
      </c>
      <c r="CS225" s="73">
        <v>2834.8289460000001</v>
      </c>
      <c r="CT225" s="73">
        <v>779.49135000000001</v>
      </c>
      <c r="CU225" s="73">
        <v>1082.6268749999999</v>
      </c>
      <c r="CV225" s="73">
        <v>2083.9976820000002</v>
      </c>
      <c r="CW225" s="73">
        <v>696.85739324999997</v>
      </c>
      <c r="CX225" s="73">
        <v>2618.0279932500002</v>
      </c>
      <c r="CY225" s="73">
        <v>2381.6610202500001</v>
      </c>
      <c r="CZ225" s="73"/>
      <c r="DA225" s="73">
        <v>2003.88329325</v>
      </c>
      <c r="DB225" s="73">
        <v>874.13262299999997</v>
      </c>
      <c r="DC225" s="73">
        <v>1966.40471925</v>
      </c>
      <c r="DD225" s="73">
        <v>1512.0163777499999</v>
      </c>
      <c r="DE225" s="73">
        <v>1296.6326819999999</v>
      </c>
      <c r="DF225" s="73">
        <v>1413.12333375</v>
      </c>
      <c r="DG225" s="73">
        <v>744.17802975000006</v>
      </c>
      <c r="DH225" s="73">
        <v>2132.1450517500002</v>
      </c>
      <c r="DI225" s="73">
        <v>2161.1988202500002</v>
      </c>
      <c r="DJ225" s="73"/>
      <c r="DK225" s="73">
        <v>1838.3004337499999</v>
      </c>
      <c r="DL225" s="73">
        <v>738.94205250000005</v>
      </c>
      <c r="DM225" s="73">
        <v>5170.9802692499998</v>
      </c>
      <c r="DN225" s="73">
        <v>770.93662927500009</v>
      </c>
      <c r="DO225" s="73">
        <v>2526.77238975</v>
      </c>
      <c r="DP225" s="73">
        <v>623.55371175000005</v>
      </c>
      <c r="DQ225" s="73"/>
      <c r="DR225" s="73"/>
      <c r="DS225" s="73">
        <v>2782.5085417499999</v>
      </c>
      <c r="DT225" s="73">
        <v>1638.4278285</v>
      </c>
      <c r="DU225" s="73">
        <v>2411.2659442499998</v>
      </c>
      <c r="DV225" s="73">
        <v>2507.0488965</v>
      </c>
      <c r="DW225" s="73">
        <v>2877.189183</v>
      </c>
      <c r="DX225" s="73">
        <v>2828.09697525</v>
      </c>
      <c r="DY225" s="73">
        <v>1748.1865095000001</v>
      </c>
      <c r="DZ225" s="73">
        <v>3145.5231749999998</v>
      </c>
      <c r="EA225" s="73">
        <v>2736.0540067500001</v>
      </c>
      <c r="EB225" s="73">
        <v>3049.0709625</v>
      </c>
      <c r="EC225" s="73">
        <v>1003.8903750000001</v>
      </c>
      <c r="ED225" s="73">
        <v>1037.7864382499999</v>
      </c>
      <c r="EE225" s="73">
        <v>2548.8186097500002</v>
      </c>
      <c r="EF225" s="73">
        <v>1786.846131</v>
      </c>
      <c r="EG225" s="73">
        <v>2845.1434275000001</v>
      </c>
      <c r="EH225" s="73"/>
      <c r="EI225" s="73"/>
      <c r="EJ225" s="73">
        <v>780.19997850000004</v>
      </c>
      <c r="EK225" s="73"/>
      <c r="EL225" s="73">
        <v>826.81198649999999</v>
      </c>
      <c r="EM225" s="73">
        <v>638.90732924999998</v>
      </c>
      <c r="EN225" s="73">
        <v>667.05562799999996</v>
      </c>
      <c r="EO225" s="73"/>
      <c r="EP225" s="73"/>
      <c r="EQ225" s="73"/>
      <c r="ER225" s="73">
        <v>1015.858323</v>
      </c>
      <c r="ES225" s="73">
        <v>897.47799525000005</v>
      </c>
      <c r="ET225" s="73">
        <v>824.37115500000004</v>
      </c>
      <c r="EU225" s="73">
        <v>1989.6319867500001</v>
      </c>
      <c r="EV225" s="73">
        <v>1410.83997525</v>
      </c>
      <c r="EW225" s="73">
        <v>2624.1694402500002</v>
      </c>
      <c r="EX225" s="73">
        <v>4703.5610370000004</v>
      </c>
      <c r="EY225" s="73">
        <v>886.45488524999996</v>
      </c>
      <c r="EZ225" s="73">
        <v>4316.1774569999998</v>
      </c>
      <c r="FA225" s="73"/>
      <c r="FB225" s="73">
        <v>2001.9148807500001</v>
      </c>
      <c r="FC225" s="73">
        <v>1667.0879145000001</v>
      </c>
      <c r="FD225" s="73">
        <v>2135.4913529999999</v>
      </c>
      <c r="FE225" s="73">
        <v>1779.0118492500001</v>
      </c>
      <c r="FF225" s="73">
        <v>1024.2831285</v>
      </c>
      <c r="FG225" s="73">
        <v>620.16804224999998</v>
      </c>
      <c r="FH225" s="73">
        <v>1122.0738615</v>
      </c>
      <c r="FI225" s="73">
        <v>1044.7546185000001</v>
      </c>
      <c r="FJ225" s="73">
        <v>1057.9036140000001</v>
      </c>
      <c r="FK225" s="73"/>
      <c r="FL225" s="73"/>
      <c r="FM225" s="73">
        <v>640.79700524999998</v>
      </c>
      <c r="FN225" s="73"/>
      <c r="FO225" s="73">
        <v>901.33608375000006</v>
      </c>
      <c r="FP225" s="73">
        <v>1043.5342027500001</v>
      </c>
      <c r="FQ225" s="73">
        <v>779.45198174999996</v>
      </c>
      <c r="FR225" s="73">
        <v>2007.50517225</v>
      </c>
      <c r="FS225" s="73">
        <v>866.06213175000005</v>
      </c>
      <c r="FT225" s="73"/>
      <c r="FU225" s="73"/>
      <c r="FV225" s="73">
        <v>2169.505521</v>
      </c>
      <c r="FW225" s="73"/>
      <c r="FX225" s="73">
        <v>1033.3378259999999</v>
      </c>
      <c r="FY225" s="73">
        <v>1772.2798785</v>
      </c>
      <c r="FZ225" s="73">
        <v>3765.7305855</v>
      </c>
      <c r="GA225" s="73">
        <v>757.91754900000001</v>
      </c>
      <c r="GB225" s="73">
        <v>1552.7231482500001</v>
      </c>
      <c r="GC225" s="73">
        <v>1590.7528777499999</v>
      </c>
      <c r="GD225" s="73">
        <v>2308.1998657499998</v>
      </c>
      <c r="GE225" s="73">
        <v>2413.9036169999999</v>
      </c>
      <c r="GF225" s="73">
        <v>2497.9154625000001</v>
      </c>
      <c r="GG225" s="73">
        <v>1996.6789034999999</v>
      </c>
      <c r="GH225" s="73">
        <v>4901.7408075000003</v>
      </c>
      <c r="GI225" s="73">
        <v>513.519453</v>
      </c>
      <c r="GJ225" s="73"/>
      <c r="GK225" s="73">
        <v>580.95726524999998</v>
      </c>
      <c r="GL225" s="73">
        <v>889.80118649999997</v>
      </c>
      <c r="GM225" s="73">
        <v>739.57194449999997</v>
      </c>
      <c r="GN225" s="73"/>
      <c r="GO225" s="73">
        <v>1214.9829314999999</v>
      </c>
      <c r="GP225" s="73">
        <v>2076.2027684999998</v>
      </c>
      <c r="GQ225" s="73">
        <v>4906.1894197499996</v>
      </c>
      <c r="GR225" s="73">
        <v>5799.6124852499997</v>
      </c>
      <c r="GS225" s="73">
        <v>1658.3087947500001</v>
      </c>
      <c r="GT225" s="73">
        <v>2916.2031187500002</v>
      </c>
      <c r="GU225" s="73">
        <v>2240.3290027500002</v>
      </c>
      <c r="GV225" s="73">
        <v>1082.5481385000001</v>
      </c>
      <c r="GW225" s="73"/>
      <c r="GX225" s="73"/>
      <c r="GY225" s="73"/>
      <c r="GZ225" s="73"/>
      <c r="HA225" s="73"/>
      <c r="HB225" s="73">
        <v>994.36325850000003</v>
      </c>
      <c r="HC225" s="73"/>
      <c r="HD225" s="73"/>
      <c r="HE225" s="73"/>
      <c r="HF225" s="73"/>
      <c r="HG225" s="73"/>
      <c r="HH225" s="73"/>
      <c r="HI225" s="73"/>
      <c r="HJ225" s="73"/>
      <c r="HK225" s="73"/>
      <c r="HL225" s="73">
        <v>1010.5829775</v>
      </c>
      <c r="HM225" s="73">
        <v>996.01672500000006</v>
      </c>
      <c r="HN225" s="73">
        <v>871.37684550000006</v>
      </c>
      <c r="HO225" s="73"/>
      <c r="HP225" s="73"/>
      <c r="HQ225" s="73"/>
      <c r="HR225" s="73"/>
      <c r="HS225" s="73"/>
      <c r="HT225" s="73"/>
      <c r="HU225" s="73"/>
      <c r="HV225" s="73">
        <v>1547.4084345000001</v>
      </c>
      <c r="HW225" s="73">
        <v>669.26025000000004</v>
      </c>
      <c r="HX225" s="73">
        <v>2454.3348097500002</v>
      </c>
      <c r="HY225" s="73">
        <v>1496.2297094999999</v>
      </c>
      <c r="HZ225" s="73">
        <v>2798.9251020000002</v>
      </c>
      <c r="IA225" s="73"/>
      <c r="IB225" s="73"/>
      <c r="IC225" s="73"/>
      <c r="ID225" s="73"/>
      <c r="IE225" s="73"/>
      <c r="IF225" s="73">
        <v>1018.7715735</v>
      </c>
      <c r="IG225" s="73">
        <v>990.03275099999996</v>
      </c>
      <c r="IH225" s="73"/>
      <c r="II225" s="73">
        <v>1066.44652425</v>
      </c>
      <c r="IJ225" s="73">
        <v>454.50644625000001</v>
      </c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  <c r="IX225" s="73"/>
      <c r="IY225" s="73"/>
      <c r="IZ225" s="73"/>
      <c r="JA225" s="73"/>
      <c r="JB225" s="73"/>
      <c r="JC225" s="73"/>
      <c r="JD225" s="73"/>
      <c r="JE225" s="73"/>
      <c r="JF225" s="73"/>
      <c r="JG225" s="73"/>
      <c r="JH225" s="73"/>
      <c r="JI225" s="73"/>
      <c r="JJ225" s="73"/>
      <c r="JK225" s="73"/>
      <c r="JL225" s="73"/>
      <c r="JM225" s="73"/>
      <c r="JN225" s="73"/>
      <c r="JO225" s="73"/>
      <c r="JP225" s="73"/>
      <c r="JQ225" s="73">
        <v>1138.0967392499999</v>
      </c>
      <c r="JR225" s="73">
        <v>1190.8895625</v>
      </c>
      <c r="JS225" s="73"/>
      <c r="JT225" s="73"/>
      <c r="JU225" s="73"/>
      <c r="JV225" s="73"/>
      <c r="JW225" s="73"/>
      <c r="JX225" s="73"/>
      <c r="JY225" s="73"/>
      <c r="JZ225" s="73"/>
      <c r="KA225" s="73"/>
      <c r="KB225" s="73"/>
      <c r="KC225" s="73"/>
      <c r="KD225" s="73"/>
      <c r="KE225" s="73"/>
      <c r="KF225" s="73">
        <v>1503.4340992499999</v>
      </c>
      <c r="KG225" s="73"/>
      <c r="KH225" s="73"/>
      <c r="KI225" s="73"/>
      <c r="KJ225" s="73"/>
      <c r="KK225" s="73"/>
      <c r="KL225" s="73"/>
      <c r="KM225" s="73"/>
      <c r="KN225" s="73"/>
      <c r="KO225" s="73"/>
      <c r="KP225" s="73">
        <v>1181.0081317500001</v>
      </c>
      <c r="KQ225" s="73">
        <v>3353.859954</v>
      </c>
      <c r="KR225" s="73">
        <v>1169.2370249999999</v>
      </c>
      <c r="KS225" s="73">
        <v>1291.2786000000001</v>
      </c>
      <c r="KT225" s="73"/>
      <c r="KU225" s="73"/>
      <c r="KV225" s="73"/>
      <c r="KW225" s="73"/>
      <c r="KX225" s="73"/>
      <c r="KY225" s="73"/>
      <c r="KZ225" s="73"/>
      <c r="LA225" s="73"/>
      <c r="LB225" s="73"/>
      <c r="LC225" s="73">
        <v>787.36500000000001</v>
      </c>
      <c r="LD225" s="73"/>
      <c r="LE225" s="73"/>
      <c r="LF225" s="73"/>
      <c r="LG225" s="73"/>
      <c r="LH225" s="73"/>
      <c r="LI225" s="73"/>
      <c r="LJ225" s="73"/>
      <c r="LK225" s="73"/>
      <c r="LL225" s="73"/>
      <c r="LM225" s="73"/>
      <c r="LN225" s="73"/>
      <c r="LO225" s="73"/>
      <c r="LP225" s="73"/>
      <c r="LQ225" s="73"/>
      <c r="LR225" s="73"/>
      <c r="LS225" s="73"/>
      <c r="LT225" s="73"/>
      <c r="LU225" s="73"/>
      <c r="LV225" s="73"/>
      <c r="LW225" s="73"/>
      <c r="LX225" s="73"/>
      <c r="LY225" s="73"/>
      <c r="LZ225" s="73"/>
      <c r="MA225" s="73"/>
      <c r="MB225" s="73"/>
      <c r="MC225" s="73"/>
      <c r="MD225" s="73"/>
      <c r="ME225" s="73"/>
      <c r="MF225" s="73"/>
      <c r="MG225" s="73"/>
      <c r="MH225" s="73"/>
      <c r="MI225" s="73"/>
      <c r="MJ225" s="73"/>
      <c r="MK225" s="73"/>
      <c r="ML225" s="73"/>
      <c r="MM225" s="73"/>
      <c r="MN225" s="73"/>
      <c r="MO225" s="73"/>
      <c r="MP225" s="73"/>
      <c r="MQ225" s="73"/>
      <c r="MR225" s="73"/>
      <c r="MS225" s="73"/>
      <c r="MT225" s="73"/>
      <c r="MU225" s="73"/>
      <c r="MV225" s="73"/>
      <c r="MW225" s="73"/>
      <c r="MX225" s="73"/>
      <c r="MY225" s="73"/>
      <c r="MZ225" s="73"/>
      <c r="NA225" s="73"/>
      <c r="NB225" s="73"/>
      <c r="NC225" s="73"/>
      <c r="ND225" s="73"/>
      <c r="NE225" s="73"/>
      <c r="NF225" s="73"/>
      <c r="NG225" s="73"/>
      <c r="NH225" s="73"/>
      <c r="NI225" s="73"/>
      <c r="NJ225" s="73"/>
      <c r="NK225" s="73"/>
      <c r="NL225" s="73"/>
      <c r="NM225" s="73"/>
      <c r="NN225" s="73"/>
      <c r="NO225" s="73"/>
      <c r="NP225" s="73"/>
      <c r="NQ225" s="73"/>
      <c r="NR225" s="73"/>
      <c r="NS225" s="73"/>
      <c r="NT225" s="73"/>
      <c r="NU225" s="73"/>
      <c r="NV225" s="73"/>
      <c r="NW225" s="73"/>
      <c r="NX225" s="73"/>
      <c r="NY225" s="73"/>
      <c r="NZ225" s="73"/>
      <c r="OA225" s="73"/>
      <c r="OB225" s="73"/>
      <c r="OC225" s="73"/>
      <c r="OD225" s="73"/>
      <c r="OE225" s="73"/>
      <c r="OF225" s="73"/>
      <c r="OG225" s="73"/>
      <c r="OH225" s="73"/>
      <c r="OI225" s="73"/>
      <c r="OJ225" s="73"/>
      <c r="OK225" s="73"/>
      <c r="OL225" s="73"/>
      <c r="OM225" s="73"/>
      <c r="ON225" s="73"/>
      <c r="OO225" s="73"/>
      <c r="OP225" s="73"/>
      <c r="OQ225" s="73"/>
      <c r="OR225" s="73"/>
      <c r="OS225" s="73"/>
      <c r="OT225" s="73"/>
      <c r="OU225" s="73"/>
      <c r="OV225" s="73"/>
      <c r="OW225" s="73"/>
      <c r="OX225" s="73"/>
      <c r="OY225" s="73"/>
      <c r="OZ225" s="73"/>
      <c r="PA225" s="73"/>
      <c r="PB225" s="73"/>
      <c r="PC225" s="73"/>
      <c r="PD225" s="73"/>
      <c r="PE225" s="73"/>
      <c r="PF225" s="73"/>
      <c r="PG225" s="73"/>
      <c r="PH225" s="73"/>
      <c r="PI225" s="73"/>
      <c r="PJ225" s="73"/>
      <c r="PK225" s="73"/>
      <c r="PL225" s="73"/>
      <c r="PM225" s="73"/>
      <c r="PN225" s="73"/>
      <c r="PO225" s="73"/>
      <c r="PP225" s="73"/>
      <c r="PQ225" s="73"/>
      <c r="PR225" s="73"/>
      <c r="PS225" s="73"/>
      <c r="PT225" s="73"/>
      <c r="PU225" s="73"/>
      <c r="PV225" s="73"/>
      <c r="PW225" s="73"/>
      <c r="PX225" s="73"/>
      <c r="PY225" s="73"/>
      <c r="PZ225" s="73"/>
      <c r="QA225" s="73"/>
      <c r="QB225" s="73"/>
      <c r="QC225" s="73"/>
      <c r="QD225" s="73"/>
      <c r="QE225" s="73"/>
      <c r="QF225" s="73"/>
      <c r="QG225" s="73"/>
      <c r="QH225" s="73"/>
      <c r="QI225" s="73"/>
      <c r="QJ225" s="73"/>
      <c r="QK225" s="73"/>
      <c r="QL225" s="73"/>
      <c r="QM225" s="73"/>
      <c r="QN225" s="73"/>
      <c r="QO225" s="73"/>
      <c r="QP225" s="73"/>
      <c r="QQ225" s="73"/>
      <c r="QR225" s="73"/>
      <c r="QS225" s="73"/>
      <c r="QT225" s="73"/>
      <c r="QU225" s="73"/>
      <c r="QV225" s="73"/>
      <c r="QW225" s="73"/>
      <c r="QX225" s="73"/>
      <c r="QY225" s="73"/>
      <c r="QZ225" s="73"/>
      <c r="RA225" s="73"/>
      <c r="RB225" s="73"/>
      <c r="RC225" s="73"/>
      <c r="RD225" s="73"/>
      <c r="RE225" s="73"/>
      <c r="RF225" s="73"/>
      <c r="RG225" s="73"/>
      <c r="RH225" s="73"/>
      <c r="RI225" s="73"/>
      <c r="RJ225" s="73"/>
      <c r="RK225" s="73"/>
      <c r="RL225" s="73"/>
      <c r="RM225" s="73"/>
      <c r="RN225" s="73"/>
      <c r="RO225" s="73"/>
      <c r="RP225" s="73"/>
      <c r="RQ225" s="73"/>
      <c r="RR225" s="73"/>
      <c r="RS225" s="73"/>
      <c r="RT225" s="73"/>
      <c r="RU225" s="73"/>
      <c r="RV225" s="73"/>
      <c r="RW225" s="73"/>
      <c r="RX225" s="73"/>
      <c r="RY225" s="73"/>
      <c r="RZ225" s="73"/>
      <c r="SA225" s="73"/>
      <c r="SB225" s="73"/>
      <c r="SC225" s="73"/>
      <c r="SD225" s="73"/>
      <c r="SE225" s="73"/>
      <c r="SF225" s="73"/>
      <c r="SG225" s="73"/>
      <c r="SH225" s="73"/>
      <c r="SI225" s="73"/>
      <c r="SJ225" s="73"/>
      <c r="SK225" s="73"/>
      <c r="SL225" s="73"/>
      <c r="SM225" s="73"/>
      <c r="SN225" s="73"/>
      <c r="SO225" s="73"/>
      <c r="SP225" s="73"/>
      <c r="SQ225" s="73"/>
      <c r="SR225" s="73"/>
      <c r="SS225" s="73"/>
      <c r="ST225" s="73"/>
      <c r="SU225" s="73"/>
      <c r="SV225" s="73"/>
      <c r="SW225" s="73"/>
      <c r="SX225" s="73"/>
      <c r="SY225" s="73"/>
    </row>
    <row r="226" spans="1:519">
      <c r="A226" s="71" t="s">
        <v>310</v>
      </c>
      <c r="B226" s="72">
        <f t="shared" si="180"/>
        <v>0</v>
      </c>
      <c r="C226" s="72">
        <f t="shared" si="181"/>
        <v>0</v>
      </c>
      <c r="D226" s="72">
        <f t="shared" si="182"/>
        <v>0.19684125</v>
      </c>
      <c r="E226" s="72">
        <f t="shared" si="183"/>
        <v>0.39368249999999999</v>
      </c>
      <c r="F226" s="72">
        <f t="shared" si="184"/>
        <v>0.67677958575000008</v>
      </c>
      <c r="G226" s="72">
        <f t="shared" si="185"/>
        <v>0</v>
      </c>
      <c r="H226" s="72">
        <f t="shared" si="186"/>
        <v>8.0075020500000003E-3</v>
      </c>
      <c r="I226" s="72">
        <f t="shared" si="187"/>
        <v>1.63142028E-2</v>
      </c>
      <c r="J226" s="72">
        <f t="shared" si="188"/>
        <v>7.0862850000000003E-3</v>
      </c>
      <c r="K226" s="72">
        <f t="shared" si="189"/>
        <v>0.48659156999999997</v>
      </c>
      <c r="L226" s="72">
        <f t="shared" si="190"/>
        <v>0.39707604315000006</v>
      </c>
      <c r="M226" s="72">
        <f t="shared" si="191"/>
        <v>0.27845163225000003</v>
      </c>
      <c r="N226" s="72">
        <f t="shared" si="192"/>
        <v>0</v>
      </c>
      <c r="O226" s="72">
        <f t="shared" si="193"/>
        <v>0</v>
      </c>
      <c r="P226" s="72">
        <f t="shared" si="194"/>
        <v>0</v>
      </c>
      <c r="Q226" s="72">
        <f t="shared" si="195"/>
        <v>0</v>
      </c>
      <c r="R226" s="72">
        <f t="shared" si="196"/>
        <v>0</v>
      </c>
      <c r="S226" s="72">
        <f t="shared" si="197"/>
        <v>0</v>
      </c>
      <c r="T226" s="72">
        <f t="shared" si="198"/>
        <v>0</v>
      </c>
      <c r="U226" s="72">
        <f t="shared" si="199"/>
        <v>0</v>
      </c>
      <c r="V226" s="72">
        <f t="shared" si="200"/>
        <v>0</v>
      </c>
      <c r="W226" s="72">
        <f t="shared" si="201"/>
        <v>0</v>
      </c>
      <c r="X226" s="72">
        <f t="shared" si="202"/>
        <v>0</v>
      </c>
      <c r="Y226" s="72">
        <f t="shared" si="203"/>
        <v>0</v>
      </c>
      <c r="Z226" s="72">
        <f t="shared" si="204"/>
        <v>0</v>
      </c>
      <c r="AA226" s="72">
        <f t="shared" si="205"/>
        <v>0</v>
      </c>
      <c r="AB226" s="72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>
        <v>196.84125</v>
      </c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>
        <v>393.6825</v>
      </c>
      <c r="BU226" s="73"/>
      <c r="BV226" s="73"/>
      <c r="BW226" s="73"/>
      <c r="BX226" s="73"/>
      <c r="BY226" s="73"/>
      <c r="BZ226" s="73"/>
      <c r="CA226" s="73"/>
      <c r="CB226" s="73">
        <v>289.27790099999999</v>
      </c>
      <c r="CC226" s="73">
        <v>387.50168474999998</v>
      </c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>
        <v>8.0075020500000011</v>
      </c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>
        <v>16.3142028</v>
      </c>
      <c r="DT226" s="73"/>
      <c r="DU226" s="73"/>
      <c r="DV226" s="73"/>
      <c r="DW226" s="73"/>
      <c r="DX226" s="73"/>
      <c r="DY226" s="73"/>
      <c r="DZ226" s="73"/>
      <c r="EA226" s="73"/>
      <c r="EB226" s="73">
        <v>7.0862850000000002</v>
      </c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>
        <v>486.59156999999999</v>
      </c>
      <c r="EO226" s="73"/>
      <c r="EP226" s="73"/>
      <c r="EQ226" s="73"/>
      <c r="ER226" s="73"/>
      <c r="ES226" s="73"/>
      <c r="ET226" s="73"/>
      <c r="EU226" s="73">
        <v>3.4329114000000001</v>
      </c>
      <c r="EV226" s="73"/>
      <c r="EW226" s="73"/>
      <c r="EX226" s="73">
        <v>393.64313175000001</v>
      </c>
      <c r="EY226" s="73"/>
      <c r="EZ226" s="73"/>
      <c r="FA226" s="73"/>
      <c r="FB226" s="73"/>
      <c r="FC226" s="73"/>
      <c r="FD226" s="73"/>
      <c r="FE226" s="73"/>
      <c r="FF226" s="73">
        <v>259.51550400000002</v>
      </c>
      <c r="FG226" s="73"/>
      <c r="FH226" s="73">
        <v>7.12565325</v>
      </c>
      <c r="FI226" s="73"/>
      <c r="FJ226" s="73"/>
      <c r="FK226" s="73"/>
      <c r="FL226" s="73"/>
      <c r="FM226" s="73"/>
      <c r="FN226" s="73">
        <v>11.810475</v>
      </c>
      <c r="FO226" s="73"/>
      <c r="FP226" s="73"/>
      <c r="FQ226" s="73"/>
      <c r="FR226" s="73"/>
      <c r="FS226" s="73"/>
      <c r="FT226" s="73"/>
      <c r="FU226" s="73"/>
      <c r="FV226" s="73"/>
      <c r="FW226" s="73"/>
      <c r="FX226" s="73"/>
      <c r="FY226" s="73"/>
      <c r="FZ226" s="73"/>
      <c r="GA226" s="73"/>
      <c r="GB226" s="73"/>
      <c r="GC226" s="73"/>
      <c r="GD226" s="73"/>
      <c r="GE226" s="73"/>
      <c r="GF226" s="73"/>
      <c r="GG226" s="73"/>
      <c r="GH226" s="73"/>
      <c r="GI226" s="73"/>
      <c r="GJ226" s="73"/>
      <c r="GK226" s="73"/>
      <c r="GL226" s="73"/>
      <c r="GM226" s="73"/>
      <c r="GN226" s="73"/>
      <c r="GO226" s="73"/>
      <c r="GP226" s="73"/>
      <c r="GQ226" s="73"/>
      <c r="GR226" s="73"/>
      <c r="GS226" s="73"/>
      <c r="GT226" s="73"/>
      <c r="GU226" s="73"/>
      <c r="GV226" s="73"/>
      <c r="GW226" s="73"/>
      <c r="GX226" s="73"/>
      <c r="GY226" s="73"/>
      <c r="GZ226" s="73"/>
      <c r="HA226" s="73"/>
      <c r="HB226" s="73"/>
      <c r="HC226" s="73"/>
      <c r="HD226" s="73"/>
      <c r="HE226" s="73"/>
      <c r="HF226" s="73"/>
      <c r="HG226" s="73"/>
      <c r="HH226" s="73"/>
      <c r="HI226" s="73"/>
      <c r="HJ226" s="73"/>
      <c r="HK226" s="73"/>
      <c r="HL226" s="73"/>
      <c r="HM226" s="73"/>
      <c r="HN226" s="73"/>
      <c r="HO226" s="73"/>
      <c r="HP226" s="73"/>
      <c r="HQ226" s="73"/>
      <c r="HR226" s="73"/>
      <c r="HS226" s="73"/>
      <c r="HT226" s="73"/>
      <c r="HU226" s="73"/>
      <c r="HV226" s="73"/>
      <c r="HW226" s="73"/>
      <c r="HX226" s="73"/>
      <c r="HY226" s="73"/>
      <c r="HZ226" s="73"/>
      <c r="IA226" s="73"/>
      <c r="IB226" s="73"/>
      <c r="IC226" s="73"/>
      <c r="ID226" s="73"/>
      <c r="IE226" s="73"/>
      <c r="IF226" s="73"/>
      <c r="IG226" s="73"/>
      <c r="IH226" s="73"/>
      <c r="II226" s="73"/>
      <c r="IJ226" s="73"/>
      <c r="IK226" s="73"/>
      <c r="IL226" s="73"/>
      <c r="IM226" s="73"/>
      <c r="IN226" s="73"/>
      <c r="IO226" s="73"/>
      <c r="IP226" s="73"/>
      <c r="IQ226" s="73"/>
      <c r="IR226" s="73"/>
      <c r="IS226" s="73"/>
      <c r="IT226" s="73"/>
      <c r="IU226" s="73"/>
      <c r="IV226" s="73"/>
      <c r="IW226" s="73"/>
      <c r="IX226" s="73"/>
      <c r="IY226" s="73"/>
      <c r="IZ226" s="73"/>
      <c r="JA226" s="73"/>
      <c r="JB226" s="73"/>
      <c r="JC226" s="73"/>
      <c r="JD226" s="73"/>
      <c r="JE226" s="73"/>
      <c r="JF226" s="73"/>
      <c r="JG226" s="73"/>
      <c r="JH226" s="73"/>
      <c r="JI226" s="73"/>
      <c r="JJ226" s="73"/>
      <c r="JK226" s="73"/>
      <c r="JL226" s="73"/>
      <c r="JM226" s="73"/>
      <c r="JN226" s="73"/>
      <c r="JO226" s="73"/>
      <c r="JP226" s="73"/>
      <c r="JQ226" s="73"/>
      <c r="JR226" s="73"/>
      <c r="JS226" s="73"/>
      <c r="JT226" s="73"/>
      <c r="JU226" s="73"/>
      <c r="JV226" s="73"/>
      <c r="JW226" s="73"/>
      <c r="JX226" s="73"/>
      <c r="JY226" s="73"/>
      <c r="JZ226" s="73"/>
      <c r="KA226" s="73"/>
      <c r="KB226" s="73"/>
      <c r="KC226" s="73"/>
      <c r="KD226" s="73"/>
      <c r="KE226" s="73"/>
      <c r="KF226" s="73"/>
      <c r="KG226" s="73"/>
      <c r="KH226" s="73"/>
      <c r="KI226" s="73"/>
      <c r="KJ226" s="73"/>
      <c r="KK226" s="73"/>
      <c r="KL226" s="73"/>
      <c r="KM226" s="73"/>
      <c r="KN226" s="73"/>
      <c r="KO226" s="73"/>
      <c r="KP226" s="73"/>
      <c r="KQ226" s="73"/>
      <c r="KR226" s="73"/>
      <c r="KS226" s="73"/>
      <c r="KT226" s="73"/>
      <c r="KU226" s="73"/>
      <c r="KV226" s="73"/>
      <c r="KW226" s="73"/>
      <c r="KX226" s="73"/>
      <c r="KY226" s="73"/>
      <c r="KZ226" s="73"/>
      <c r="LA226" s="73"/>
      <c r="LB226" s="73"/>
      <c r="LC226" s="73"/>
      <c r="LD226" s="73"/>
      <c r="LE226" s="73"/>
      <c r="LF226" s="73"/>
      <c r="LG226" s="73"/>
      <c r="LH226" s="73"/>
      <c r="LI226" s="73"/>
      <c r="LJ226" s="73"/>
      <c r="LK226" s="73"/>
      <c r="LL226" s="73"/>
      <c r="LM226" s="73"/>
      <c r="LN226" s="73"/>
      <c r="LO226" s="73"/>
      <c r="LP226" s="73"/>
      <c r="LQ226" s="73"/>
      <c r="LR226" s="73"/>
      <c r="LS226" s="73"/>
      <c r="LT226" s="73"/>
      <c r="LU226" s="73"/>
      <c r="LV226" s="73"/>
      <c r="LW226" s="73"/>
      <c r="LX226" s="73"/>
      <c r="LY226" s="73"/>
      <c r="LZ226" s="73"/>
      <c r="MA226" s="73"/>
      <c r="MB226" s="73"/>
      <c r="MC226" s="73"/>
      <c r="MD226" s="73"/>
      <c r="ME226" s="73"/>
      <c r="MF226" s="73"/>
      <c r="MG226" s="73"/>
      <c r="MH226" s="73"/>
      <c r="MI226" s="73"/>
      <c r="MJ226" s="73"/>
      <c r="MK226" s="73"/>
      <c r="ML226" s="73"/>
      <c r="MM226" s="73"/>
      <c r="MN226" s="73"/>
      <c r="MO226" s="73"/>
      <c r="MP226" s="73"/>
      <c r="MQ226" s="73"/>
      <c r="MR226" s="73"/>
      <c r="MS226" s="73"/>
      <c r="MT226" s="73"/>
      <c r="MU226" s="73"/>
      <c r="MV226" s="73"/>
      <c r="MW226" s="73"/>
      <c r="MX226" s="73"/>
      <c r="MY226" s="73"/>
      <c r="MZ226" s="73"/>
      <c r="NA226" s="73"/>
      <c r="NB226" s="73"/>
      <c r="NC226" s="73"/>
      <c r="ND226" s="73"/>
      <c r="NE226" s="73"/>
      <c r="NF226" s="73"/>
      <c r="NG226" s="73"/>
      <c r="NH226" s="73"/>
      <c r="NI226" s="73"/>
      <c r="NJ226" s="73"/>
      <c r="NK226" s="73"/>
      <c r="NL226" s="73"/>
      <c r="NM226" s="73"/>
      <c r="NN226" s="73"/>
      <c r="NO226" s="73"/>
      <c r="NP226" s="73"/>
      <c r="NQ226" s="73"/>
      <c r="NR226" s="73"/>
      <c r="NS226" s="73"/>
      <c r="NT226" s="73"/>
      <c r="NU226" s="73"/>
      <c r="NV226" s="73"/>
      <c r="NW226" s="73"/>
      <c r="NX226" s="73"/>
      <c r="NY226" s="73"/>
      <c r="NZ226" s="73"/>
      <c r="OA226" s="73"/>
      <c r="OB226" s="73"/>
      <c r="OC226" s="73"/>
      <c r="OD226" s="73"/>
      <c r="OE226" s="73"/>
      <c r="OF226" s="73"/>
      <c r="OG226" s="73"/>
      <c r="OH226" s="73"/>
      <c r="OI226" s="73"/>
      <c r="OJ226" s="73"/>
      <c r="OK226" s="73"/>
      <c r="OL226" s="73"/>
      <c r="OM226" s="73"/>
      <c r="ON226" s="73"/>
      <c r="OO226" s="73"/>
      <c r="OP226" s="73"/>
      <c r="OQ226" s="73"/>
      <c r="OR226" s="73"/>
      <c r="OS226" s="73"/>
      <c r="OT226" s="73"/>
      <c r="OU226" s="73"/>
      <c r="OV226" s="73"/>
      <c r="OW226" s="73"/>
      <c r="OX226" s="73"/>
      <c r="OY226" s="73"/>
      <c r="OZ226" s="73"/>
      <c r="PA226" s="73"/>
      <c r="PB226" s="73"/>
      <c r="PC226" s="73"/>
      <c r="PD226" s="73"/>
      <c r="PE226" s="73"/>
      <c r="PF226" s="73"/>
      <c r="PG226" s="73"/>
      <c r="PH226" s="73"/>
      <c r="PI226" s="73"/>
      <c r="PJ226" s="73"/>
      <c r="PK226" s="73"/>
      <c r="PL226" s="73"/>
      <c r="PM226" s="73"/>
      <c r="PN226" s="73"/>
      <c r="PO226" s="73"/>
      <c r="PP226" s="73"/>
      <c r="PQ226" s="73"/>
      <c r="PR226" s="73"/>
      <c r="PS226" s="73"/>
      <c r="PT226" s="73"/>
      <c r="PU226" s="73"/>
      <c r="PV226" s="73"/>
      <c r="PW226" s="73"/>
      <c r="PX226" s="73"/>
      <c r="PY226" s="73"/>
      <c r="PZ226" s="73"/>
      <c r="QA226" s="73"/>
      <c r="QB226" s="73"/>
      <c r="QC226" s="73"/>
      <c r="QD226" s="73"/>
      <c r="QE226" s="73"/>
      <c r="QF226" s="73"/>
      <c r="QG226" s="73"/>
      <c r="QH226" s="73"/>
      <c r="QI226" s="73"/>
      <c r="QJ226" s="73"/>
      <c r="QK226" s="73"/>
      <c r="QL226" s="73"/>
      <c r="QM226" s="73"/>
      <c r="QN226" s="73"/>
      <c r="QO226" s="73"/>
      <c r="QP226" s="73"/>
      <c r="QQ226" s="73"/>
      <c r="QR226" s="73"/>
      <c r="QS226" s="73"/>
      <c r="QT226" s="73"/>
      <c r="QU226" s="73"/>
      <c r="QV226" s="73"/>
      <c r="QW226" s="73"/>
      <c r="QX226" s="73"/>
      <c r="QY226" s="73"/>
      <c r="QZ226" s="73"/>
      <c r="RA226" s="73"/>
      <c r="RB226" s="73"/>
      <c r="RC226" s="73"/>
      <c r="RD226" s="73"/>
      <c r="RE226" s="73"/>
      <c r="RF226" s="73"/>
      <c r="RG226" s="73"/>
      <c r="RH226" s="73"/>
      <c r="RI226" s="73"/>
      <c r="RJ226" s="73"/>
      <c r="RK226" s="73"/>
      <c r="RL226" s="73"/>
      <c r="RM226" s="73"/>
      <c r="RN226" s="73"/>
      <c r="RO226" s="73"/>
      <c r="RP226" s="73"/>
      <c r="RQ226" s="73"/>
      <c r="RR226" s="73"/>
      <c r="RS226" s="73"/>
      <c r="RT226" s="73"/>
      <c r="RU226" s="73"/>
      <c r="RV226" s="73"/>
      <c r="RW226" s="73"/>
      <c r="RX226" s="73"/>
      <c r="RY226" s="73"/>
      <c r="RZ226" s="73"/>
      <c r="SA226" s="73"/>
      <c r="SB226" s="73"/>
      <c r="SC226" s="73"/>
      <c r="SD226" s="73"/>
      <c r="SE226" s="73"/>
      <c r="SF226" s="73"/>
      <c r="SG226" s="73"/>
      <c r="SH226" s="73"/>
      <c r="SI226" s="73"/>
      <c r="SJ226" s="73"/>
      <c r="SK226" s="73"/>
      <c r="SL226" s="73"/>
      <c r="SM226" s="73"/>
      <c r="SN226" s="73"/>
      <c r="SO226" s="73"/>
      <c r="SP226" s="73"/>
      <c r="SQ226" s="73"/>
      <c r="SR226" s="73"/>
      <c r="SS226" s="73"/>
      <c r="ST226" s="73"/>
      <c r="SU226" s="73"/>
      <c r="SV226" s="73"/>
      <c r="SW226" s="73"/>
      <c r="SX226" s="73"/>
      <c r="SY226" s="73"/>
    </row>
    <row r="227" spans="1:519">
      <c r="A227" s="71" t="s">
        <v>311</v>
      </c>
      <c r="B227" s="72">
        <f t="shared" si="180"/>
        <v>0</v>
      </c>
      <c r="C227" s="72">
        <f t="shared" si="181"/>
        <v>0</v>
      </c>
      <c r="D227" s="72">
        <f t="shared" si="182"/>
        <v>0</v>
      </c>
      <c r="E227" s="72">
        <f t="shared" si="183"/>
        <v>0</v>
      </c>
      <c r="F227" s="72">
        <f t="shared" si="184"/>
        <v>0</v>
      </c>
      <c r="G227" s="72">
        <f t="shared" si="185"/>
        <v>0</v>
      </c>
      <c r="H227" s="72">
        <f t="shared" si="186"/>
        <v>0</v>
      </c>
      <c r="I227" s="72">
        <f t="shared" si="187"/>
        <v>0</v>
      </c>
      <c r="J227" s="72">
        <f t="shared" si="188"/>
        <v>0</v>
      </c>
      <c r="K227" s="72">
        <f t="shared" si="189"/>
        <v>0</v>
      </c>
      <c r="L227" s="72">
        <f t="shared" si="190"/>
        <v>0</v>
      </c>
      <c r="M227" s="72">
        <f t="shared" si="191"/>
        <v>0</v>
      </c>
      <c r="N227" s="72">
        <f t="shared" si="192"/>
        <v>0</v>
      </c>
      <c r="O227" s="72">
        <f t="shared" si="193"/>
        <v>0</v>
      </c>
      <c r="P227" s="72">
        <f t="shared" si="194"/>
        <v>0</v>
      </c>
      <c r="Q227" s="72">
        <f t="shared" si="195"/>
        <v>0</v>
      </c>
      <c r="R227" s="72">
        <f t="shared" si="196"/>
        <v>0</v>
      </c>
      <c r="S227" s="72">
        <f t="shared" si="197"/>
        <v>0</v>
      </c>
      <c r="T227" s="72">
        <f t="shared" si="198"/>
        <v>0</v>
      </c>
      <c r="U227" s="72">
        <f t="shared" si="199"/>
        <v>0</v>
      </c>
      <c r="V227" s="72">
        <f t="shared" si="200"/>
        <v>0</v>
      </c>
      <c r="W227" s="72">
        <f t="shared" si="201"/>
        <v>0</v>
      </c>
      <c r="X227" s="72">
        <f t="shared" si="202"/>
        <v>0</v>
      </c>
      <c r="Y227" s="72">
        <f t="shared" si="203"/>
        <v>0</v>
      </c>
      <c r="Z227" s="72">
        <f t="shared" si="204"/>
        <v>0</v>
      </c>
      <c r="AA227" s="72">
        <f t="shared" si="205"/>
        <v>0</v>
      </c>
      <c r="AB227" s="72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3"/>
      <c r="DY227" s="73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73"/>
      <c r="ES227" s="73"/>
      <c r="ET227" s="73"/>
      <c r="EU227" s="73"/>
      <c r="EV227" s="73"/>
      <c r="EW227" s="73"/>
      <c r="EX227" s="73"/>
      <c r="EY227" s="73"/>
      <c r="EZ227" s="73"/>
      <c r="FA227" s="73"/>
      <c r="FB227" s="73"/>
      <c r="FC227" s="73"/>
      <c r="FD227" s="73"/>
      <c r="FE227" s="73"/>
      <c r="FF227" s="73"/>
      <c r="FG227" s="73"/>
      <c r="FH227" s="73"/>
      <c r="FI227" s="73"/>
      <c r="FJ227" s="73"/>
      <c r="FK227" s="73"/>
      <c r="FL227" s="73"/>
      <c r="FM227" s="73"/>
      <c r="FN227" s="73"/>
      <c r="FO227" s="73"/>
      <c r="FP227" s="73"/>
      <c r="FQ227" s="73"/>
      <c r="FR227" s="73"/>
      <c r="FS227" s="73"/>
      <c r="FT227" s="73"/>
      <c r="FU227" s="73"/>
      <c r="FV227" s="73"/>
      <c r="FW227" s="73"/>
      <c r="FX227" s="73"/>
      <c r="FY227" s="73"/>
      <c r="FZ227" s="73"/>
      <c r="GA227" s="73"/>
      <c r="GB227" s="73"/>
      <c r="GC227" s="73"/>
      <c r="GD227" s="73"/>
      <c r="GE227" s="73"/>
      <c r="GF227" s="73"/>
      <c r="GG227" s="73"/>
      <c r="GH227" s="73"/>
      <c r="GI227" s="73"/>
      <c r="GJ227" s="73"/>
      <c r="GK227" s="73"/>
      <c r="GL227" s="73"/>
      <c r="GM227" s="73"/>
      <c r="GN227" s="73"/>
      <c r="GO227" s="73"/>
      <c r="GP227" s="73"/>
      <c r="GQ227" s="73"/>
      <c r="GR227" s="73"/>
      <c r="GS227" s="73"/>
      <c r="GT227" s="73"/>
      <c r="GU227" s="73"/>
      <c r="GV227" s="73"/>
      <c r="GW227" s="73"/>
      <c r="GX227" s="73"/>
      <c r="GY227" s="73"/>
      <c r="GZ227" s="73"/>
      <c r="HA227" s="73"/>
      <c r="HB227" s="73"/>
      <c r="HC227" s="73"/>
      <c r="HD227" s="73"/>
      <c r="HE227" s="73"/>
      <c r="HF227" s="73"/>
      <c r="HG227" s="73"/>
      <c r="HH227" s="73"/>
      <c r="HI227" s="73"/>
      <c r="HJ227" s="73"/>
      <c r="HK227" s="73"/>
      <c r="HL227" s="73"/>
      <c r="HM227" s="73"/>
      <c r="HN227" s="73"/>
      <c r="HO227" s="73"/>
      <c r="HP227" s="73"/>
      <c r="HQ227" s="73"/>
      <c r="HR227" s="73"/>
      <c r="HS227" s="73"/>
      <c r="HT227" s="73"/>
      <c r="HU227" s="73"/>
      <c r="HV227" s="73"/>
      <c r="HW227" s="73"/>
      <c r="HX227" s="73"/>
      <c r="HY227" s="73"/>
      <c r="HZ227" s="73"/>
      <c r="IA227" s="73"/>
      <c r="IB227" s="73"/>
      <c r="IC227" s="73"/>
      <c r="ID227" s="73"/>
      <c r="IE227" s="73"/>
      <c r="IF227" s="73"/>
      <c r="IG227" s="73"/>
      <c r="IH227" s="73"/>
      <c r="II227" s="73"/>
      <c r="IJ227" s="73"/>
      <c r="IK227" s="73"/>
      <c r="IL227" s="73"/>
      <c r="IM227" s="73"/>
      <c r="IN227" s="73"/>
      <c r="IO227" s="73"/>
      <c r="IP227" s="73"/>
      <c r="IQ227" s="73"/>
      <c r="IR227" s="73"/>
      <c r="IS227" s="73"/>
      <c r="IT227" s="73"/>
      <c r="IU227" s="73"/>
      <c r="IV227" s="73"/>
      <c r="IW227" s="73"/>
      <c r="IX227" s="73"/>
      <c r="IY227" s="73"/>
      <c r="IZ227" s="73"/>
      <c r="JA227" s="73"/>
      <c r="JB227" s="73"/>
      <c r="JC227" s="73"/>
      <c r="JD227" s="73"/>
      <c r="JE227" s="73"/>
      <c r="JF227" s="73"/>
      <c r="JG227" s="73"/>
      <c r="JH227" s="73"/>
      <c r="JI227" s="73"/>
      <c r="JJ227" s="73"/>
      <c r="JK227" s="73"/>
      <c r="JL227" s="73"/>
      <c r="JM227" s="73"/>
      <c r="JN227" s="73"/>
      <c r="JO227" s="73"/>
      <c r="JP227" s="73"/>
      <c r="JQ227" s="73"/>
      <c r="JR227" s="73"/>
      <c r="JS227" s="73"/>
      <c r="JT227" s="73"/>
      <c r="JU227" s="73"/>
      <c r="JV227" s="73"/>
      <c r="JW227" s="73"/>
      <c r="JX227" s="73"/>
      <c r="JY227" s="73"/>
      <c r="JZ227" s="73"/>
      <c r="KA227" s="73"/>
      <c r="KB227" s="73"/>
      <c r="KC227" s="73"/>
      <c r="KD227" s="73"/>
      <c r="KE227" s="73"/>
      <c r="KF227" s="73"/>
      <c r="KG227" s="73"/>
      <c r="KH227" s="73"/>
      <c r="KI227" s="73"/>
      <c r="KJ227" s="73"/>
      <c r="KK227" s="73"/>
      <c r="KL227" s="73"/>
      <c r="KM227" s="73"/>
      <c r="KN227" s="73"/>
      <c r="KO227" s="73"/>
      <c r="KP227" s="73"/>
      <c r="KQ227" s="73"/>
      <c r="KR227" s="73"/>
      <c r="KS227" s="73"/>
      <c r="KT227" s="73"/>
      <c r="KU227" s="73"/>
      <c r="KV227" s="73"/>
      <c r="KW227" s="73"/>
      <c r="KX227" s="73"/>
      <c r="KY227" s="73"/>
      <c r="KZ227" s="73"/>
      <c r="LA227" s="73"/>
      <c r="LB227" s="73"/>
      <c r="LC227" s="73"/>
      <c r="LD227" s="73"/>
      <c r="LE227" s="73"/>
      <c r="LF227" s="73"/>
      <c r="LG227" s="73"/>
      <c r="LH227" s="73"/>
      <c r="LI227" s="73"/>
      <c r="LJ227" s="73"/>
      <c r="LK227" s="73"/>
      <c r="LL227" s="73"/>
      <c r="LM227" s="73"/>
      <c r="LN227" s="73"/>
      <c r="LO227" s="73"/>
      <c r="LP227" s="73"/>
      <c r="LQ227" s="73"/>
      <c r="LR227" s="73"/>
      <c r="LS227" s="73"/>
      <c r="LT227" s="73"/>
      <c r="LU227" s="73"/>
      <c r="LV227" s="73"/>
      <c r="LW227" s="73"/>
      <c r="LX227" s="73"/>
      <c r="LY227" s="73"/>
      <c r="LZ227" s="73"/>
      <c r="MA227" s="73"/>
      <c r="MB227" s="73"/>
      <c r="MC227" s="73"/>
      <c r="MD227" s="73"/>
      <c r="ME227" s="73"/>
      <c r="MF227" s="73"/>
      <c r="MG227" s="73"/>
      <c r="MH227" s="73"/>
      <c r="MI227" s="73"/>
      <c r="MJ227" s="73"/>
      <c r="MK227" s="73"/>
      <c r="ML227" s="73"/>
      <c r="MM227" s="73"/>
      <c r="MN227" s="73"/>
      <c r="MO227" s="73"/>
      <c r="MP227" s="73"/>
      <c r="MQ227" s="73"/>
      <c r="MR227" s="73"/>
      <c r="MS227" s="73"/>
      <c r="MT227" s="73"/>
      <c r="MU227" s="73"/>
      <c r="MV227" s="73"/>
      <c r="MW227" s="73"/>
      <c r="MX227" s="73"/>
      <c r="MY227" s="73"/>
      <c r="MZ227" s="73"/>
      <c r="NA227" s="73"/>
      <c r="NB227" s="73"/>
      <c r="NC227" s="73"/>
      <c r="ND227" s="73"/>
      <c r="NE227" s="73"/>
      <c r="NF227" s="73"/>
      <c r="NG227" s="73"/>
      <c r="NH227" s="73"/>
      <c r="NI227" s="73"/>
      <c r="NJ227" s="73"/>
      <c r="NK227" s="73"/>
      <c r="NL227" s="73"/>
      <c r="NM227" s="73"/>
      <c r="NN227" s="73"/>
      <c r="NO227" s="73"/>
      <c r="NP227" s="73"/>
      <c r="NQ227" s="73"/>
      <c r="NR227" s="73"/>
      <c r="NS227" s="73"/>
      <c r="NT227" s="73"/>
      <c r="NU227" s="73"/>
      <c r="NV227" s="73"/>
      <c r="NW227" s="73"/>
      <c r="NX227" s="73"/>
      <c r="NY227" s="73"/>
      <c r="NZ227" s="73"/>
      <c r="OA227" s="73"/>
      <c r="OB227" s="73"/>
      <c r="OC227" s="73"/>
      <c r="OD227" s="73"/>
      <c r="OE227" s="73"/>
      <c r="OF227" s="73"/>
      <c r="OG227" s="73"/>
      <c r="OH227" s="73"/>
      <c r="OI227" s="73"/>
      <c r="OJ227" s="73"/>
      <c r="OK227" s="73"/>
      <c r="OL227" s="73"/>
      <c r="OM227" s="73"/>
      <c r="ON227" s="73"/>
      <c r="OO227" s="73"/>
      <c r="OP227" s="73"/>
      <c r="OQ227" s="73"/>
      <c r="OR227" s="73"/>
      <c r="OS227" s="73"/>
      <c r="OT227" s="73"/>
      <c r="OU227" s="73"/>
      <c r="OV227" s="73"/>
      <c r="OW227" s="73"/>
      <c r="OX227" s="73"/>
      <c r="OY227" s="73"/>
      <c r="OZ227" s="73"/>
      <c r="PA227" s="73"/>
      <c r="PB227" s="73"/>
      <c r="PC227" s="73"/>
      <c r="PD227" s="73"/>
      <c r="PE227" s="73"/>
      <c r="PF227" s="73"/>
      <c r="PG227" s="73"/>
      <c r="PH227" s="73"/>
      <c r="PI227" s="73"/>
      <c r="PJ227" s="73"/>
      <c r="PK227" s="73"/>
      <c r="PL227" s="73"/>
      <c r="PM227" s="73"/>
      <c r="PN227" s="73"/>
      <c r="PO227" s="73"/>
      <c r="PP227" s="73"/>
      <c r="PQ227" s="73"/>
      <c r="PR227" s="73"/>
      <c r="PS227" s="73"/>
      <c r="PT227" s="73"/>
      <c r="PU227" s="73"/>
      <c r="PV227" s="73"/>
      <c r="PW227" s="73"/>
      <c r="PX227" s="73"/>
      <c r="PY227" s="73"/>
      <c r="PZ227" s="73"/>
      <c r="QA227" s="73"/>
      <c r="QB227" s="73"/>
      <c r="QC227" s="73"/>
      <c r="QD227" s="73"/>
      <c r="QE227" s="73"/>
      <c r="QF227" s="73"/>
      <c r="QG227" s="73"/>
      <c r="QH227" s="73"/>
      <c r="QI227" s="73"/>
      <c r="QJ227" s="73"/>
      <c r="QK227" s="73"/>
      <c r="QL227" s="73"/>
      <c r="QM227" s="73"/>
      <c r="QN227" s="73"/>
      <c r="QO227" s="73"/>
      <c r="QP227" s="73"/>
      <c r="QQ227" s="73"/>
      <c r="QR227" s="73"/>
      <c r="QS227" s="73"/>
      <c r="QT227" s="73"/>
      <c r="QU227" s="73"/>
      <c r="QV227" s="73"/>
      <c r="QW227" s="73"/>
      <c r="QX227" s="73"/>
      <c r="QY227" s="73"/>
      <c r="QZ227" s="73"/>
      <c r="RA227" s="73"/>
      <c r="RB227" s="73"/>
      <c r="RC227" s="73"/>
      <c r="RD227" s="73"/>
      <c r="RE227" s="73"/>
      <c r="RF227" s="73"/>
      <c r="RG227" s="73"/>
      <c r="RH227" s="73"/>
      <c r="RI227" s="73"/>
      <c r="RJ227" s="73"/>
      <c r="RK227" s="73"/>
      <c r="RL227" s="73"/>
      <c r="RM227" s="73"/>
      <c r="RN227" s="73"/>
      <c r="RO227" s="73"/>
      <c r="RP227" s="73"/>
      <c r="RQ227" s="73"/>
      <c r="RR227" s="73"/>
      <c r="RS227" s="73"/>
      <c r="RT227" s="73"/>
      <c r="RU227" s="73"/>
      <c r="RV227" s="73"/>
      <c r="RW227" s="73"/>
      <c r="RX227" s="73"/>
      <c r="RY227" s="73"/>
      <c r="RZ227" s="73"/>
      <c r="SA227" s="73"/>
      <c r="SB227" s="73"/>
      <c r="SC227" s="73"/>
      <c r="SD227" s="73"/>
      <c r="SE227" s="73"/>
      <c r="SF227" s="73"/>
      <c r="SG227" s="73"/>
      <c r="SH227" s="73"/>
      <c r="SI227" s="73"/>
      <c r="SJ227" s="73"/>
      <c r="SK227" s="73"/>
      <c r="SL227" s="73"/>
      <c r="SM227" s="73"/>
      <c r="SN227" s="73"/>
      <c r="SO227" s="73"/>
      <c r="SP227" s="73"/>
      <c r="SQ227" s="73"/>
      <c r="SR227" s="73"/>
      <c r="SS227" s="73"/>
      <c r="ST227" s="73"/>
      <c r="SU227" s="73"/>
      <c r="SV227" s="73"/>
      <c r="SW227" s="73"/>
      <c r="SX227" s="73"/>
      <c r="SY227" s="73"/>
    </row>
    <row r="228" spans="1:519">
      <c r="A228" s="71" t="s">
        <v>312</v>
      </c>
      <c r="B228" s="72">
        <f t="shared" si="180"/>
        <v>0</v>
      </c>
      <c r="C228" s="72">
        <f t="shared" si="181"/>
        <v>1.570793175E-3</v>
      </c>
      <c r="D228" s="72">
        <f t="shared" si="182"/>
        <v>0</v>
      </c>
      <c r="E228" s="72">
        <f t="shared" si="183"/>
        <v>0</v>
      </c>
      <c r="F228" s="72">
        <f t="shared" si="184"/>
        <v>0</v>
      </c>
      <c r="G228" s="72">
        <f t="shared" si="185"/>
        <v>0</v>
      </c>
      <c r="H228" s="72">
        <f t="shared" si="186"/>
        <v>0</v>
      </c>
      <c r="I228" s="72">
        <f t="shared" si="187"/>
        <v>0</v>
      </c>
      <c r="J228" s="72">
        <f t="shared" si="188"/>
        <v>0.282821508</v>
      </c>
      <c r="K228" s="72">
        <f t="shared" si="189"/>
        <v>0</v>
      </c>
      <c r="L228" s="72">
        <f t="shared" si="190"/>
        <v>0</v>
      </c>
      <c r="M228" s="72">
        <f t="shared" si="191"/>
        <v>0</v>
      </c>
      <c r="N228" s="72">
        <f t="shared" si="192"/>
        <v>0</v>
      </c>
      <c r="O228" s="72">
        <f t="shared" si="193"/>
        <v>0</v>
      </c>
      <c r="P228" s="72">
        <f t="shared" si="194"/>
        <v>0</v>
      </c>
      <c r="Q228" s="72">
        <f t="shared" si="195"/>
        <v>0</v>
      </c>
      <c r="R228" s="72">
        <f t="shared" si="196"/>
        <v>0</v>
      </c>
      <c r="S228" s="72">
        <f t="shared" si="197"/>
        <v>0</v>
      </c>
      <c r="T228" s="72">
        <f t="shared" si="198"/>
        <v>0</v>
      </c>
      <c r="U228" s="72">
        <f t="shared" si="199"/>
        <v>0</v>
      </c>
      <c r="V228" s="72">
        <f t="shared" si="200"/>
        <v>0</v>
      </c>
      <c r="W228" s="72">
        <f t="shared" si="201"/>
        <v>0</v>
      </c>
      <c r="X228" s="72">
        <f t="shared" si="202"/>
        <v>0</v>
      </c>
      <c r="Y228" s="72">
        <f t="shared" si="203"/>
        <v>0</v>
      </c>
      <c r="Z228" s="72">
        <f t="shared" si="204"/>
        <v>0</v>
      </c>
      <c r="AA228" s="72">
        <f t="shared" si="205"/>
        <v>0</v>
      </c>
      <c r="AB228" s="72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>
        <v>1.5707931749999999</v>
      </c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3">
        <v>4.9446522000000002</v>
      </c>
      <c r="DY228" s="73">
        <v>136.29288149999999</v>
      </c>
      <c r="DZ228" s="73"/>
      <c r="EA228" s="73"/>
      <c r="EB228" s="73"/>
      <c r="EC228" s="73"/>
      <c r="ED228" s="73"/>
      <c r="EE228" s="73"/>
      <c r="EF228" s="73"/>
      <c r="EG228" s="73">
        <v>141.58397429999999</v>
      </c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73"/>
      <c r="ES228" s="73"/>
      <c r="ET228" s="73"/>
      <c r="EU228" s="73"/>
      <c r="EV228" s="73"/>
      <c r="EW228" s="73"/>
      <c r="EX228" s="73"/>
      <c r="EY228" s="73"/>
      <c r="EZ228" s="73"/>
      <c r="FA228" s="73"/>
      <c r="FB228" s="73"/>
      <c r="FC228" s="73"/>
      <c r="FD228" s="73"/>
      <c r="FE228" s="73"/>
      <c r="FF228" s="73"/>
      <c r="FG228" s="73"/>
      <c r="FH228" s="73"/>
      <c r="FI228" s="73"/>
      <c r="FJ228" s="73"/>
      <c r="FK228" s="73"/>
      <c r="FL228" s="73"/>
      <c r="FM228" s="73"/>
      <c r="FN228" s="73"/>
      <c r="FO228" s="73"/>
      <c r="FP228" s="73"/>
      <c r="FQ228" s="73"/>
      <c r="FR228" s="73"/>
      <c r="FS228" s="73"/>
      <c r="FT228" s="73"/>
      <c r="FU228" s="73"/>
      <c r="FV228" s="73"/>
      <c r="FW228" s="73"/>
      <c r="FX228" s="73"/>
      <c r="FY228" s="73"/>
      <c r="FZ228" s="73"/>
      <c r="GA228" s="73"/>
      <c r="GB228" s="73"/>
      <c r="GC228" s="73"/>
      <c r="GD228" s="73"/>
      <c r="GE228" s="73"/>
      <c r="GF228" s="73"/>
      <c r="GG228" s="73"/>
      <c r="GH228" s="73"/>
      <c r="GI228" s="73"/>
      <c r="GJ228" s="73"/>
      <c r="GK228" s="73"/>
      <c r="GL228" s="73"/>
      <c r="GM228" s="73"/>
      <c r="GN228" s="73"/>
      <c r="GO228" s="73"/>
      <c r="GP228" s="73"/>
      <c r="GQ228" s="73"/>
      <c r="GR228" s="73"/>
      <c r="GS228" s="73"/>
      <c r="GT228" s="73"/>
      <c r="GU228" s="73"/>
      <c r="GV228" s="73"/>
      <c r="GW228" s="73"/>
      <c r="GX228" s="73"/>
      <c r="GY228" s="73"/>
      <c r="GZ228" s="73"/>
      <c r="HA228" s="73"/>
      <c r="HB228" s="73"/>
      <c r="HC228" s="73"/>
      <c r="HD228" s="73"/>
      <c r="HE228" s="73"/>
      <c r="HF228" s="73"/>
      <c r="HG228" s="73"/>
      <c r="HH228" s="73"/>
      <c r="HI228" s="73"/>
      <c r="HJ228" s="73"/>
      <c r="HK228" s="73"/>
      <c r="HL228" s="73"/>
      <c r="HM228" s="73"/>
      <c r="HN228" s="73"/>
      <c r="HO228" s="73"/>
      <c r="HP228" s="73"/>
      <c r="HQ228" s="73"/>
      <c r="HR228" s="73"/>
      <c r="HS228" s="73"/>
      <c r="HT228" s="73"/>
      <c r="HU228" s="73"/>
      <c r="HV228" s="73"/>
      <c r="HW228" s="73"/>
      <c r="HX228" s="73"/>
      <c r="HY228" s="73"/>
      <c r="HZ228" s="73"/>
      <c r="IA228" s="73"/>
      <c r="IB228" s="73"/>
      <c r="IC228" s="73"/>
      <c r="ID228" s="73"/>
      <c r="IE228" s="73"/>
      <c r="IF228" s="73"/>
      <c r="IG228" s="73"/>
      <c r="IH228" s="73"/>
      <c r="II228" s="73"/>
      <c r="IJ228" s="73"/>
      <c r="IK228" s="73"/>
      <c r="IL228" s="73"/>
      <c r="IM228" s="73"/>
      <c r="IN228" s="73"/>
      <c r="IO228" s="73"/>
      <c r="IP228" s="73"/>
      <c r="IQ228" s="73"/>
      <c r="IR228" s="73"/>
      <c r="IS228" s="73"/>
      <c r="IT228" s="73"/>
      <c r="IU228" s="73"/>
      <c r="IV228" s="73"/>
      <c r="IW228" s="73"/>
      <c r="IX228" s="73"/>
      <c r="IY228" s="73"/>
      <c r="IZ228" s="73"/>
      <c r="JA228" s="73"/>
      <c r="JB228" s="73"/>
      <c r="JC228" s="73"/>
      <c r="JD228" s="73"/>
      <c r="JE228" s="73"/>
      <c r="JF228" s="73"/>
      <c r="JG228" s="73"/>
      <c r="JH228" s="73"/>
      <c r="JI228" s="73"/>
      <c r="JJ228" s="73"/>
      <c r="JK228" s="73"/>
      <c r="JL228" s="73"/>
      <c r="JM228" s="73"/>
      <c r="JN228" s="73"/>
      <c r="JO228" s="73"/>
      <c r="JP228" s="73"/>
      <c r="JQ228" s="73"/>
      <c r="JR228" s="73"/>
      <c r="JS228" s="73"/>
      <c r="JT228" s="73"/>
      <c r="JU228" s="73"/>
      <c r="JV228" s="73"/>
      <c r="JW228" s="73"/>
      <c r="JX228" s="73"/>
      <c r="JY228" s="73"/>
      <c r="JZ228" s="73"/>
      <c r="KA228" s="73"/>
      <c r="KB228" s="73"/>
      <c r="KC228" s="73"/>
      <c r="KD228" s="73"/>
      <c r="KE228" s="73"/>
      <c r="KF228" s="73"/>
      <c r="KG228" s="73"/>
      <c r="KH228" s="73"/>
      <c r="KI228" s="73"/>
      <c r="KJ228" s="73"/>
      <c r="KK228" s="73"/>
      <c r="KL228" s="73"/>
      <c r="KM228" s="73"/>
      <c r="KN228" s="73"/>
      <c r="KO228" s="73"/>
      <c r="KP228" s="73"/>
      <c r="KQ228" s="73"/>
      <c r="KR228" s="73"/>
      <c r="KS228" s="73"/>
      <c r="KT228" s="73"/>
      <c r="KU228" s="73"/>
      <c r="KV228" s="73"/>
      <c r="KW228" s="73"/>
      <c r="KX228" s="73"/>
      <c r="KY228" s="73"/>
      <c r="KZ228" s="73"/>
      <c r="LA228" s="73"/>
      <c r="LB228" s="73"/>
      <c r="LC228" s="73"/>
      <c r="LD228" s="73"/>
      <c r="LE228" s="73"/>
      <c r="LF228" s="73"/>
      <c r="LG228" s="73"/>
      <c r="LH228" s="73"/>
      <c r="LI228" s="73"/>
      <c r="LJ228" s="73"/>
      <c r="LK228" s="73"/>
      <c r="LL228" s="73"/>
      <c r="LM228" s="73"/>
      <c r="LN228" s="73"/>
      <c r="LO228" s="73"/>
      <c r="LP228" s="73"/>
      <c r="LQ228" s="73"/>
      <c r="LR228" s="73"/>
      <c r="LS228" s="73"/>
      <c r="LT228" s="73"/>
      <c r="LU228" s="73"/>
      <c r="LV228" s="73"/>
      <c r="LW228" s="73"/>
      <c r="LX228" s="73"/>
      <c r="LY228" s="73"/>
      <c r="LZ228" s="73"/>
      <c r="MA228" s="73"/>
      <c r="MB228" s="73"/>
      <c r="MC228" s="73"/>
      <c r="MD228" s="73"/>
      <c r="ME228" s="73"/>
      <c r="MF228" s="73"/>
      <c r="MG228" s="73"/>
      <c r="MH228" s="73"/>
      <c r="MI228" s="73"/>
      <c r="MJ228" s="73"/>
      <c r="MK228" s="73"/>
      <c r="ML228" s="73"/>
      <c r="MM228" s="73"/>
      <c r="MN228" s="73"/>
      <c r="MO228" s="73"/>
      <c r="MP228" s="73"/>
      <c r="MQ228" s="73"/>
      <c r="MR228" s="73"/>
      <c r="MS228" s="73"/>
      <c r="MT228" s="73"/>
      <c r="MU228" s="73"/>
      <c r="MV228" s="73"/>
      <c r="MW228" s="73"/>
      <c r="MX228" s="73"/>
      <c r="MY228" s="73"/>
      <c r="MZ228" s="73"/>
      <c r="NA228" s="73"/>
      <c r="NB228" s="73"/>
      <c r="NC228" s="73"/>
      <c r="ND228" s="73"/>
      <c r="NE228" s="73"/>
      <c r="NF228" s="73"/>
      <c r="NG228" s="73"/>
      <c r="NH228" s="73"/>
      <c r="NI228" s="73"/>
      <c r="NJ228" s="73"/>
      <c r="NK228" s="73"/>
      <c r="NL228" s="73"/>
      <c r="NM228" s="73"/>
      <c r="NN228" s="73"/>
      <c r="NO228" s="73"/>
      <c r="NP228" s="73"/>
      <c r="NQ228" s="73"/>
      <c r="NR228" s="73"/>
      <c r="NS228" s="73"/>
      <c r="NT228" s="73"/>
      <c r="NU228" s="73"/>
      <c r="NV228" s="73"/>
      <c r="NW228" s="73"/>
      <c r="NX228" s="73"/>
      <c r="NY228" s="73"/>
      <c r="NZ228" s="73"/>
      <c r="OA228" s="73"/>
      <c r="OB228" s="73"/>
      <c r="OC228" s="73"/>
      <c r="OD228" s="73"/>
      <c r="OE228" s="73"/>
      <c r="OF228" s="73"/>
      <c r="OG228" s="73"/>
      <c r="OH228" s="73"/>
      <c r="OI228" s="73"/>
      <c r="OJ228" s="73"/>
      <c r="OK228" s="73"/>
      <c r="OL228" s="73"/>
      <c r="OM228" s="73"/>
      <c r="ON228" s="73"/>
      <c r="OO228" s="73"/>
      <c r="OP228" s="73"/>
      <c r="OQ228" s="73"/>
      <c r="OR228" s="73"/>
      <c r="OS228" s="73"/>
      <c r="OT228" s="73"/>
      <c r="OU228" s="73"/>
      <c r="OV228" s="73"/>
      <c r="OW228" s="73"/>
      <c r="OX228" s="73"/>
      <c r="OY228" s="73"/>
      <c r="OZ228" s="73"/>
      <c r="PA228" s="73"/>
      <c r="PB228" s="73"/>
      <c r="PC228" s="73"/>
      <c r="PD228" s="73"/>
      <c r="PE228" s="73"/>
      <c r="PF228" s="73"/>
      <c r="PG228" s="73"/>
      <c r="PH228" s="73"/>
      <c r="PI228" s="73"/>
      <c r="PJ228" s="73"/>
      <c r="PK228" s="73"/>
      <c r="PL228" s="73"/>
      <c r="PM228" s="73"/>
      <c r="PN228" s="73"/>
      <c r="PO228" s="73"/>
      <c r="PP228" s="73"/>
      <c r="PQ228" s="73"/>
      <c r="PR228" s="73"/>
      <c r="PS228" s="73"/>
      <c r="PT228" s="73"/>
      <c r="PU228" s="73"/>
      <c r="PV228" s="73"/>
      <c r="PW228" s="73"/>
      <c r="PX228" s="73"/>
      <c r="PY228" s="73"/>
      <c r="PZ228" s="73"/>
      <c r="QA228" s="73"/>
      <c r="QB228" s="73"/>
      <c r="QC228" s="73"/>
      <c r="QD228" s="73"/>
      <c r="QE228" s="73"/>
      <c r="QF228" s="73"/>
      <c r="QG228" s="73"/>
      <c r="QH228" s="73"/>
      <c r="QI228" s="73"/>
      <c r="QJ228" s="73"/>
      <c r="QK228" s="73"/>
      <c r="QL228" s="73"/>
      <c r="QM228" s="73"/>
      <c r="QN228" s="73"/>
      <c r="QO228" s="73"/>
      <c r="QP228" s="73"/>
      <c r="QQ228" s="73"/>
      <c r="QR228" s="73"/>
      <c r="QS228" s="73"/>
      <c r="QT228" s="73"/>
      <c r="QU228" s="73"/>
      <c r="QV228" s="73"/>
      <c r="QW228" s="73"/>
      <c r="QX228" s="73"/>
      <c r="QY228" s="73"/>
      <c r="QZ228" s="73"/>
      <c r="RA228" s="73"/>
      <c r="RB228" s="73"/>
      <c r="RC228" s="73"/>
      <c r="RD228" s="73"/>
      <c r="RE228" s="73"/>
      <c r="RF228" s="73"/>
      <c r="RG228" s="73"/>
      <c r="RH228" s="73"/>
      <c r="RI228" s="73"/>
      <c r="RJ228" s="73"/>
      <c r="RK228" s="73"/>
      <c r="RL228" s="73"/>
      <c r="RM228" s="73"/>
      <c r="RN228" s="73"/>
      <c r="RO228" s="73"/>
      <c r="RP228" s="73"/>
      <c r="RQ228" s="73"/>
      <c r="RR228" s="73"/>
      <c r="RS228" s="73"/>
      <c r="RT228" s="73"/>
      <c r="RU228" s="73"/>
      <c r="RV228" s="73"/>
      <c r="RW228" s="73"/>
      <c r="RX228" s="73"/>
      <c r="RY228" s="73"/>
      <c r="RZ228" s="73"/>
      <c r="SA228" s="73"/>
      <c r="SB228" s="73"/>
      <c r="SC228" s="73"/>
      <c r="SD228" s="73"/>
      <c r="SE228" s="73"/>
      <c r="SF228" s="73"/>
      <c r="SG228" s="73"/>
      <c r="SH228" s="73"/>
      <c r="SI228" s="73"/>
      <c r="SJ228" s="73"/>
      <c r="SK228" s="73"/>
      <c r="SL228" s="73"/>
      <c r="SM228" s="73"/>
      <c r="SN228" s="73"/>
      <c r="SO228" s="73"/>
      <c r="SP228" s="73"/>
      <c r="SQ228" s="73"/>
      <c r="SR228" s="73"/>
      <c r="SS228" s="73"/>
      <c r="ST228" s="73"/>
      <c r="SU228" s="73"/>
      <c r="SV228" s="73"/>
      <c r="SW228" s="73"/>
      <c r="SX228" s="73"/>
      <c r="SY228" s="73"/>
    </row>
    <row r="229" spans="1:519">
      <c r="A229" s="71" t="s">
        <v>313</v>
      </c>
      <c r="B229" s="72">
        <f t="shared" ref="B229" si="206">SUM(AD229:AO229)/1000</f>
        <v>0</v>
      </c>
      <c r="C229" s="72">
        <f t="shared" ref="C229" si="207">SUM(AP229:BA229)/1000</f>
        <v>0</v>
      </c>
      <c r="D229" s="72">
        <f t="shared" ref="D229" si="208">SUM(BB229:BM229)/1000</f>
        <v>8.661015000000001E-5</v>
      </c>
      <c r="E229" s="72">
        <f t="shared" ref="E229" si="209">SUM(BN229:BY229)/1000</f>
        <v>0</v>
      </c>
      <c r="F229" s="72">
        <f t="shared" ref="F229" si="210">SUM(BZ229:CK229)/1000</f>
        <v>0</v>
      </c>
      <c r="G229" s="72">
        <f t="shared" ref="G229" si="211">SUM(CL229:CW229)/1000</f>
        <v>0.95271164999999991</v>
      </c>
      <c r="H229" s="72">
        <f t="shared" ref="H229" si="212">SUM(CX229:DI229)/1000</f>
        <v>0.86626684665000009</v>
      </c>
      <c r="I229" s="72">
        <f t="shared" ref="I229" si="213">SUM(DJ229:DU229)/1000</f>
        <v>0</v>
      </c>
      <c r="J229" s="72">
        <f t="shared" ref="J229" si="214">SUM(DV229:EG229)/1000</f>
        <v>0.30102144997500002</v>
      </c>
      <c r="K229" s="72">
        <f t="shared" ref="K229" si="215">SUM(EH229:ES229)/1000</f>
        <v>0</v>
      </c>
      <c r="L229" s="72">
        <f t="shared" ref="L229" si="216">SUM(ET229:FE229)/1000</f>
        <v>0</v>
      </c>
      <c r="M229" s="72">
        <f t="shared" ref="M229" si="217">SUM(FF229:FQ229)/1000</f>
        <v>0</v>
      </c>
      <c r="N229" s="72">
        <f t="shared" ref="N229" si="218">SUM(FR229:GC229)/1000</f>
        <v>0</v>
      </c>
      <c r="O229" s="72">
        <f t="shared" ref="O229" si="219">SUM(GD229:GO229)/1000</f>
        <v>0</v>
      </c>
      <c r="P229" s="72">
        <f t="shared" ref="P229" si="220">SUM(GP229:HA229)/1000</f>
        <v>0</v>
      </c>
      <c r="Q229" s="72">
        <f t="shared" ref="Q229" si="221">SUM(HB229:HM229)/1000</f>
        <v>0</v>
      </c>
      <c r="R229" s="72">
        <f t="shared" ref="R229" si="222">SUM(HN229:HY229)/1000</f>
        <v>0</v>
      </c>
      <c r="S229" s="72">
        <f t="shared" ref="S229" si="223">SUM(HZ229:IK229)/1000</f>
        <v>0</v>
      </c>
      <c r="T229" s="72">
        <f t="shared" ref="T229" si="224">SUM(IL229:IW229)/1000</f>
        <v>0</v>
      </c>
      <c r="U229" s="72">
        <f t="shared" ref="U229" si="225">SUM(IX229:JI229)/1000</f>
        <v>0</v>
      </c>
      <c r="V229" s="72">
        <f t="shared" ref="V229" si="226">SUM(JJ229:JU229)/1000</f>
        <v>0</v>
      </c>
      <c r="W229" s="72">
        <f t="shared" ref="W229" si="227">SUM(JV229:KG229)/1000</f>
        <v>0</v>
      </c>
      <c r="X229" s="72">
        <f t="shared" ref="X229" si="228">SUM(KH229:KS229)/1000</f>
        <v>0</v>
      </c>
      <c r="Y229" s="72">
        <f t="shared" ref="Y229" si="229">SUM(KT229:LE229)/1000</f>
        <v>0</v>
      </c>
      <c r="Z229" s="72">
        <f t="shared" ref="Z229" si="230">SUM(LF229:LQ229)/1000</f>
        <v>0</v>
      </c>
      <c r="AA229" s="72">
        <f t="shared" ref="AA229" si="231">SUM(LR229:MC229)/1000</f>
        <v>0</v>
      </c>
      <c r="AB229" s="72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>
        <v>8.6610150000000011E-2</v>
      </c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>
        <v>952.71164999999996</v>
      </c>
      <c r="CT229" s="73"/>
      <c r="CU229" s="73"/>
      <c r="CV229" s="73"/>
      <c r="CW229" s="73"/>
      <c r="CX229" s="73"/>
      <c r="CY229" s="73"/>
      <c r="CZ229" s="73">
        <v>0.20471490000000001</v>
      </c>
      <c r="DA229" s="73">
        <v>866.06213175000005</v>
      </c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3"/>
      <c r="DY229" s="73"/>
      <c r="DZ229" s="73"/>
      <c r="EA229" s="73"/>
      <c r="EB229" s="73"/>
      <c r="EC229" s="73"/>
      <c r="ED229" s="73"/>
      <c r="EE229" s="73">
        <v>301.021449975</v>
      </c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73"/>
      <c r="ES229" s="73"/>
      <c r="ET229" s="73"/>
      <c r="EU229" s="73"/>
      <c r="EV229" s="73"/>
      <c r="EW229" s="73"/>
      <c r="EX229" s="73"/>
      <c r="EY229" s="73"/>
      <c r="EZ229" s="73"/>
      <c r="FA229" s="73"/>
      <c r="FB229" s="73"/>
      <c r="FC229" s="73"/>
      <c r="FD229" s="73"/>
      <c r="FE229" s="73"/>
      <c r="FF229" s="73"/>
      <c r="FG229" s="73"/>
      <c r="FH229" s="73"/>
      <c r="FI229" s="73"/>
      <c r="FJ229" s="73"/>
      <c r="FK229" s="73"/>
      <c r="FL229" s="73"/>
      <c r="FM229" s="73"/>
      <c r="FN229" s="73"/>
      <c r="FO229" s="73"/>
      <c r="FP229" s="73"/>
      <c r="FQ229" s="73"/>
      <c r="FR229" s="73"/>
      <c r="FS229" s="73"/>
      <c r="FT229" s="73"/>
      <c r="FU229" s="73"/>
      <c r="FV229" s="73"/>
      <c r="FW229" s="73"/>
      <c r="FX229" s="73"/>
      <c r="FY229" s="73"/>
      <c r="FZ229" s="73"/>
      <c r="GA229" s="73"/>
      <c r="GB229" s="73"/>
      <c r="GC229" s="73"/>
      <c r="GD229" s="73"/>
      <c r="GE229" s="73"/>
      <c r="GF229" s="73"/>
      <c r="GG229" s="73"/>
      <c r="GH229" s="73"/>
      <c r="GI229" s="73"/>
      <c r="GJ229" s="73"/>
      <c r="GK229" s="73"/>
      <c r="GL229" s="73"/>
      <c r="GM229" s="73"/>
      <c r="GN229" s="73"/>
      <c r="GO229" s="73"/>
      <c r="GP229" s="73"/>
      <c r="GQ229" s="73"/>
      <c r="GR229" s="73"/>
      <c r="GS229" s="73"/>
      <c r="GT229" s="73"/>
      <c r="GU229" s="73"/>
      <c r="GV229" s="73"/>
      <c r="GW229" s="73"/>
      <c r="GX229" s="73"/>
      <c r="GY229" s="73"/>
      <c r="GZ229" s="73"/>
      <c r="HA229" s="73"/>
      <c r="HB229" s="73"/>
      <c r="HC229" s="73"/>
      <c r="HD229" s="73"/>
      <c r="HE229" s="73"/>
      <c r="HF229" s="73"/>
      <c r="HG229" s="73"/>
      <c r="HH229" s="73"/>
      <c r="HI229" s="73"/>
      <c r="HJ229" s="73"/>
      <c r="HK229" s="73"/>
      <c r="HL229" s="73"/>
      <c r="HM229" s="73"/>
      <c r="HN229" s="73"/>
      <c r="HO229" s="73"/>
      <c r="HP229" s="73"/>
      <c r="HQ229" s="73"/>
      <c r="HR229" s="73"/>
      <c r="HS229" s="73"/>
      <c r="HT229" s="73"/>
      <c r="HU229" s="73"/>
      <c r="HV229" s="73"/>
      <c r="HW229" s="73"/>
      <c r="HX229" s="73"/>
      <c r="HY229" s="73"/>
      <c r="HZ229" s="73"/>
      <c r="IA229" s="73"/>
      <c r="IB229" s="73"/>
      <c r="IC229" s="73"/>
      <c r="ID229" s="73"/>
      <c r="IE229" s="73"/>
      <c r="IF229" s="73"/>
      <c r="IG229" s="73"/>
      <c r="IH229" s="73"/>
      <c r="II229" s="73"/>
      <c r="IJ229" s="73"/>
      <c r="IK229" s="73"/>
      <c r="IL229" s="73"/>
      <c r="IM229" s="73"/>
      <c r="IN229" s="73"/>
      <c r="IO229" s="73"/>
      <c r="IP229" s="73"/>
      <c r="IQ229" s="73"/>
      <c r="IR229" s="73"/>
      <c r="IS229" s="73"/>
      <c r="IT229" s="73"/>
      <c r="IU229" s="73"/>
      <c r="IV229" s="73"/>
      <c r="IW229" s="73"/>
      <c r="IX229" s="73"/>
      <c r="IY229" s="73"/>
      <c r="IZ229" s="73"/>
      <c r="JA229" s="73"/>
      <c r="JB229" s="73"/>
      <c r="JC229" s="73"/>
      <c r="JD229" s="73"/>
      <c r="JE229" s="73"/>
      <c r="JF229" s="73"/>
      <c r="JG229" s="73"/>
      <c r="JH229" s="73"/>
      <c r="JI229" s="73"/>
      <c r="JJ229" s="73"/>
      <c r="JK229" s="73"/>
      <c r="JL229" s="73"/>
      <c r="JM229" s="73"/>
      <c r="JN229" s="73"/>
      <c r="JO229" s="73"/>
      <c r="JP229" s="73"/>
      <c r="JQ229" s="73"/>
      <c r="JR229" s="73"/>
      <c r="JS229" s="73"/>
      <c r="JT229" s="73"/>
      <c r="JU229" s="73"/>
      <c r="JV229" s="73"/>
      <c r="JW229" s="73"/>
      <c r="JX229" s="73"/>
      <c r="JY229" s="73"/>
      <c r="JZ229" s="73"/>
      <c r="KA229" s="73"/>
      <c r="KB229" s="73"/>
      <c r="KC229" s="73"/>
      <c r="KD229" s="73"/>
      <c r="KE229" s="73"/>
      <c r="KF229" s="73"/>
      <c r="KG229" s="73"/>
      <c r="KH229" s="73"/>
      <c r="KI229" s="73"/>
      <c r="KJ229" s="73"/>
      <c r="KK229" s="73"/>
      <c r="KL229" s="73"/>
      <c r="KM229" s="73"/>
      <c r="KN229" s="73"/>
      <c r="KO229" s="73"/>
      <c r="KP229" s="73"/>
      <c r="KQ229" s="73"/>
      <c r="KR229" s="73"/>
      <c r="KS229" s="73"/>
      <c r="KT229" s="73"/>
      <c r="KU229" s="73"/>
      <c r="KV229" s="73"/>
      <c r="KW229" s="73"/>
      <c r="KX229" s="73"/>
      <c r="KY229" s="73"/>
      <c r="KZ229" s="73"/>
      <c r="LA229" s="73"/>
      <c r="LB229" s="73"/>
      <c r="LC229" s="73"/>
      <c r="LD229" s="73"/>
      <c r="LE229" s="73"/>
      <c r="LF229" s="73"/>
      <c r="LG229" s="73"/>
      <c r="LH229" s="73"/>
      <c r="LI229" s="73"/>
      <c r="LJ229" s="73"/>
      <c r="LK229" s="73"/>
      <c r="LL229" s="73"/>
      <c r="LM229" s="73"/>
      <c r="LN229" s="73"/>
      <c r="LO229" s="73"/>
      <c r="LP229" s="73"/>
      <c r="LQ229" s="73"/>
      <c r="LR229" s="73"/>
      <c r="LS229" s="73"/>
      <c r="LT229" s="73"/>
      <c r="LU229" s="73"/>
      <c r="LV229" s="73"/>
      <c r="LW229" s="73"/>
      <c r="LX229" s="73"/>
      <c r="LY229" s="73"/>
      <c r="LZ229" s="73"/>
      <c r="MA229" s="73"/>
      <c r="MB229" s="73"/>
      <c r="MC229" s="73"/>
      <c r="MD229" s="73"/>
      <c r="ME229" s="73"/>
      <c r="MF229" s="73"/>
      <c r="MG229" s="73"/>
      <c r="MH229" s="73"/>
      <c r="MI229" s="73"/>
      <c r="MJ229" s="73"/>
      <c r="MK229" s="73"/>
      <c r="ML229" s="73"/>
      <c r="MM229" s="73"/>
      <c r="MN229" s="73"/>
      <c r="MO229" s="73"/>
      <c r="MP229" s="73"/>
      <c r="MQ229" s="73"/>
      <c r="MR229" s="73"/>
      <c r="MS229" s="73"/>
      <c r="MT229" s="73"/>
      <c r="MU229" s="73"/>
      <c r="MV229" s="73"/>
      <c r="MW229" s="73"/>
      <c r="MX229" s="73"/>
      <c r="MY229" s="73"/>
      <c r="MZ229" s="73"/>
      <c r="NA229" s="73"/>
      <c r="NB229" s="73"/>
      <c r="NC229" s="73"/>
      <c r="ND229" s="73"/>
      <c r="NE229" s="73"/>
      <c r="NF229" s="73"/>
      <c r="NG229" s="73"/>
      <c r="NH229" s="73"/>
      <c r="NI229" s="73"/>
      <c r="NJ229" s="73"/>
      <c r="NK229" s="73"/>
      <c r="NL229" s="73"/>
      <c r="NM229" s="73"/>
      <c r="NN229" s="73"/>
      <c r="NO229" s="73"/>
      <c r="NP229" s="73"/>
      <c r="NQ229" s="73"/>
      <c r="NR229" s="73"/>
      <c r="NS229" s="73"/>
      <c r="NT229" s="73"/>
      <c r="NU229" s="73"/>
      <c r="NV229" s="73"/>
      <c r="NW229" s="73"/>
      <c r="NX229" s="73"/>
      <c r="NY229" s="73"/>
      <c r="NZ229" s="73"/>
      <c r="OA229" s="73"/>
      <c r="OB229" s="73"/>
      <c r="OC229" s="73"/>
      <c r="OD229" s="73"/>
      <c r="OE229" s="73"/>
      <c r="OF229" s="73"/>
      <c r="OG229" s="73"/>
      <c r="OH229" s="73"/>
      <c r="OI229" s="73"/>
      <c r="OJ229" s="73"/>
      <c r="OK229" s="73"/>
      <c r="OL229" s="73"/>
      <c r="OM229" s="73"/>
      <c r="ON229" s="73"/>
      <c r="OO229" s="73"/>
      <c r="OP229" s="73"/>
      <c r="OQ229" s="73"/>
      <c r="OR229" s="73"/>
      <c r="OS229" s="73"/>
      <c r="OT229" s="73"/>
      <c r="OU229" s="73"/>
      <c r="OV229" s="73"/>
      <c r="OW229" s="73"/>
      <c r="OX229" s="73"/>
      <c r="OY229" s="73"/>
      <c r="OZ229" s="73"/>
      <c r="PA229" s="73"/>
      <c r="PB229" s="73"/>
      <c r="PC229" s="73"/>
      <c r="PD229" s="73"/>
      <c r="PE229" s="73"/>
      <c r="PF229" s="73"/>
      <c r="PG229" s="73"/>
      <c r="PH229" s="73"/>
      <c r="PI229" s="73"/>
      <c r="PJ229" s="73"/>
      <c r="PK229" s="73"/>
      <c r="PL229" s="73"/>
      <c r="PM229" s="73"/>
      <c r="PN229" s="73"/>
      <c r="PO229" s="73"/>
      <c r="PP229" s="73"/>
      <c r="PQ229" s="73"/>
      <c r="PR229" s="73"/>
      <c r="PS229" s="73"/>
      <c r="PT229" s="73"/>
      <c r="PU229" s="73"/>
      <c r="PV229" s="73"/>
      <c r="PW229" s="73"/>
      <c r="PX229" s="73"/>
      <c r="PY229" s="73"/>
      <c r="PZ229" s="73"/>
      <c r="QA229" s="73"/>
      <c r="QB229" s="73"/>
      <c r="QC229" s="73"/>
      <c r="QD229" s="73"/>
      <c r="QE229" s="73"/>
      <c r="QF229" s="73"/>
      <c r="QG229" s="73"/>
      <c r="QH229" s="73"/>
      <c r="QI229" s="73"/>
      <c r="QJ229" s="73"/>
      <c r="QK229" s="73"/>
      <c r="QL229" s="73"/>
      <c r="QM229" s="73"/>
      <c r="QN229" s="73"/>
      <c r="QO229" s="73"/>
      <c r="QP229" s="73"/>
      <c r="QQ229" s="73"/>
      <c r="QR229" s="73"/>
      <c r="QS229" s="73"/>
      <c r="QT229" s="73"/>
      <c r="QU229" s="73"/>
      <c r="QV229" s="73"/>
      <c r="QW229" s="73"/>
      <c r="QX229" s="73"/>
      <c r="QY229" s="73"/>
      <c r="QZ229" s="73"/>
      <c r="RA229" s="73"/>
      <c r="RB229" s="73"/>
      <c r="RC229" s="73"/>
      <c r="RD229" s="73"/>
      <c r="RE229" s="73"/>
      <c r="RF229" s="73"/>
      <c r="RG229" s="73"/>
      <c r="RH229" s="73"/>
      <c r="RI229" s="73"/>
      <c r="RJ229" s="73"/>
      <c r="RK229" s="73"/>
      <c r="RL229" s="73"/>
      <c r="RM229" s="73"/>
      <c r="RN229" s="73"/>
      <c r="RO229" s="73"/>
      <c r="RP229" s="73"/>
      <c r="RQ229" s="73"/>
      <c r="RR229" s="73"/>
      <c r="RS229" s="73"/>
      <c r="RT229" s="73"/>
      <c r="RU229" s="73"/>
      <c r="RV229" s="73"/>
      <c r="RW229" s="73"/>
      <c r="RX229" s="73"/>
      <c r="RY229" s="73"/>
      <c r="RZ229" s="73"/>
      <c r="SA229" s="73"/>
      <c r="SB229" s="73"/>
      <c r="SC229" s="73"/>
      <c r="SD229" s="73"/>
      <c r="SE229" s="73"/>
      <c r="SF229" s="73"/>
      <c r="SG229" s="73"/>
      <c r="SH229" s="73"/>
      <c r="SI229" s="73"/>
      <c r="SJ229" s="73"/>
      <c r="SK229" s="73"/>
      <c r="SL229" s="73"/>
      <c r="SM229" s="73"/>
      <c r="SN229" s="73"/>
      <c r="SO229" s="73"/>
      <c r="SP229" s="73"/>
      <c r="SQ229" s="73"/>
      <c r="SR229" s="73"/>
      <c r="SS229" s="73"/>
      <c r="ST229" s="73"/>
      <c r="SU229" s="73"/>
      <c r="SV229" s="73"/>
      <c r="SW229" s="73"/>
      <c r="SX229" s="73"/>
      <c r="SY229" s="73"/>
    </row>
    <row r="230" spans="1:519">
      <c r="A230" s="71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73"/>
      <c r="DW230" s="73"/>
      <c r="DX230" s="73"/>
      <c r="DY230" s="73"/>
      <c r="DZ230" s="73"/>
      <c r="EA230" s="73"/>
      <c r="EB230" s="73"/>
      <c r="EC230" s="73"/>
      <c r="ED230" s="73"/>
      <c r="EE230" s="73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73"/>
      <c r="EQ230" s="73"/>
      <c r="ER230" s="73"/>
      <c r="ES230" s="73"/>
      <c r="ET230" s="73"/>
      <c r="EU230" s="73"/>
      <c r="EV230" s="73"/>
      <c r="EW230" s="73"/>
      <c r="EX230" s="73"/>
      <c r="EY230" s="73"/>
      <c r="EZ230" s="73"/>
      <c r="FA230" s="73"/>
      <c r="FB230" s="73"/>
      <c r="FC230" s="73"/>
      <c r="FD230" s="73"/>
      <c r="FE230" s="73"/>
      <c r="FF230" s="73"/>
      <c r="FG230" s="73"/>
      <c r="FH230" s="73"/>
      <c r="FI230" s="73"/>
      <c r="FJ230" s="73"/>
      <c r="FK230" s="73"/>
      <c r="FL230" s="73"/>
      <c r="FM230" s="73"/>
      <c r="FN230" s="73"/>
      <c r="FO230" s="73"/>
      <c r="FP230" s="73"/>
      <c r="FQ230" s="73"/>
      <c r="FR230" s="73"/>
      <c r="FS230" s="73"/>
      <c r="FT230" s="73"/>
      <c r="FU230" s="73"/>
      <c r="FV230" s="73"/>
      <c r="FW230" s="73"/>
      <c r="FX230" s="73"/>
      <c r="FY230" s="73"/>
      <c r="FZ230" s="73"/>
      <c r="GA230" s="73"/>
      <c r="GB230" s="73"/>
      <c r="GC230" s="73"/>
      <c r="GD230" s="73"/>
      <c r="GE230" s="73"/>
      <c r="GF230" s="73"/>
      <c r="GG230" s="73"/>
      <c r="GH230" s="73"/>
      <c r="GI230" s="73"/>
      <c r="GJ230" s="73"/>
      <c r="GK230" s="73"/>
      <c r="GL230" s="73"/>
      <c r="GM230" s="73"/>
      <c r="GN230" s="73"/>
      <c r="GO230" s="73"/>
      <c r="GP230" s="73"/>
      <c r="GQ230" s="73"/>
      <c r="GR230" s="73"/>
      <c r="GS230" s="73"/>
      <c r="GT230" s="73"/>
      <c r="GU230" s="73"/>
      <c r="GV230" s="73"/>
      <c r="GW230" s="73"/>
      <c r="GX230" s="73"/>
      <c r="GY230" s="73"/>
      <c r="GZ230" s="73"/>
      <c r="HA230" s="73"/>
      <c r="HB230" s="73"/>
      <c r="HC230" s="73"/>
      <c r="HD230" s="73"/>
      <c r="HE230" s="73"/>
      <c r="HF230" s="73"/>
      <c r="HG230" s="73"/>
      <c r="HH230" s="73"/>
      <c r="HI230" s="73"/>
      <c r="HJ230" s="73"/>
      <c r="HK230" s="73"/>
      <c r="HL230" s="73"/>
      <c r="HM230" s="73"/>
      <c r="HN230" s="73"/>
      <c r="HO230" s="73"/>
      <c r="HP230" s="73"/>
      <c r="HQ230" s="73"/>
      <c r="HR230" s="73"/>
      <c r="HS230" s="73"/>
      <c r="HT230" s="73"/>
      <c r="HU230" s="73"/>
      <c r="HV230" s="73"/>
      <c r="HW230" s="73"/>
      <c r="HX230" s="73"/>
      <c r="HY230" s="73"/>
      <c r="HZ230" s="73"/>
      <c r="IA230" s="73"/>
      <c r="IB230" s="73"/>
      <c r="IC230" s="73"/>
      <c r="ID230" s="73"/>
      <c r="IE230" s="73"/>
      <c r="IF230" s="73"/>
      <c r="IG230" s="73"/>
      <c r="IH230" s="73"/>
      <c r="II230" s="73"/>
      <c r="IJ230" s="73"/>
      <c r="IK230" s="73"/>
      <c r="IL230" s="73"/>
      <c r="IM230" s="73"/>
      <c r="IN230" s="73"/>
      <c r="IO230" s="73"/>
      <c r="IP230" s="73"/>
      <c r="IQ230" s="73"/>
      <c r="IR230" s="73"/>
      <c r="IS230" s="73"/>
      <c r="IT230" s="73"/>
      <c r="IU230" s="73"/>
      <c r="IV230" s="73"/>
      <c r="IW230" s="73"/>
      <c r="IX230" s="73"/>
      <c r="IY230" s="73"/>
      <c r="IZ230" s="73"/>
      <c r="JA230" s="73"/>
      <c r="JB230" s="73"/>
      <c r="JC230" s="73"/>
      <c r="JD230" s="73"/>
      <c r="JE230" s="73"/>
      <c r="JF230" s="73"/>
      <c r="JG230" s="73"/>
      <c r="JH230" s="73"/>
      <c r="JI230" s="73"/>
      <c r="JJ230" s="73"/>
      <c r="JK230" s="73"/>
      <c r="JL230" s="73"/>
      <c r="JM230" s="73"/>
      <c r="JN230" s="73"/>
      <c r="JO230" s="73"/>
      <c r="JP230" s="73"/>
      <c r="JQ230" s="73"/>
      <c r="JR230" s="73"/>
      <c r="JS230" s="73"/>
      <c r="JT230" s="73"/>
      <c r="JU230" s="73"/>
      <c r="JV230" s="73"/>
      <c r="JW230" s="73"/>
      <c r="JX230" s="73"/>
      <c r="JY230" s="73"/>
      <c r="JZ230" s="73"/>
      <c r="KA230" s="73"/>
      <c r="KB230" s="73"/>
      <c r="KC230" s="73"/>
      <c r="KD230" s="73"/>
      <c r="KE230" s="73"/>
      <c r="KF230" s="73"/>
      <c r="KG230" s="73"/>
      <c r="KH230" s="73"/>
      <c r="KI230" s="73"/>
      <c r="KJ230" s="73"/>
      <c r="KK230" s="73"/>
      <c r="KL230" s="73"/>
      <c r="KM230" s="73"/>
      <c r="KN230" s="73"/>
      <c r="KO230" s="73"/>
      <c r="KP230" s="73"/>
      <c r="KQ230" s="73"/>
      <c r="KR230" s="73"/>
      <c r="KS230" s="73"/>
      <c r="KT230" s="73"/>
      <c r="KU230" s="73"/>
      <c r="KV230" s="73"/>
      <c r="KW230" s="73"/>
      <c r="KX230" s="73"/>
      <c r="KY230" s="73"/>
      <c r="KZ230" s="73"/>
      <c r="LA230" s="73"/>
      <c r="LB230" s="73"/>
      <c r="LC230" s="73"/>
      <c r="LD230" s="73"/>
      <c r="LE230" s="73"/>
      <c r="LF230" s="73"/>
      <c r="LG230" s="73"/>
      <c r="LH230" s="73"/>
      <c r="LI230" s="73"/>
      <c r="LJ230" s="73"/>
      <c r="LK230" s="73"/>
      <c r="LL230" s="73"/>
      <c r="LM230" s="73"/>
      <c r="LN230" s="73"/>
      <c r="LO230" s="73"/>
      <c r="LP230" s="73"/>
      <c r="LQ230" s="73"/>
      <c r="LR230" s="73"/>
      <c r="LS230" s="73"/>
      <c r="LT230" s="73"/>
      <c r="LU230" s="73"/>
      <c r="LV230" s="73"/>
      <c r="LW230" s="73"/>
      <c r="LX230" s="73"/>
      <c r="LY230" s="73"/>
      <c r="LZ230" s="73"/>
      <c r="MA230" s="73"/>
      <c r="MB230" s="73"/>
      <c r="MC230" s="73"/>
      <c r="MD230" s="73"/>
      <c r="ME230" s="73"/>
      <c r="MF230" s="73"/>
      <c r="MG230" s="73"/>
      <c r="MH230" s="73"/>
      <c r="MI230" s="73"/>
      <c r="MJ230" s="73"/>
      <c r="MK230" s="73"/>
      <c r="ML230" s="73"/>
      <c r="MM230" s="73"/>
      <c r="MN230" s="73"/>
      <c r="MO230" s="73"/>
      <c r="MP230" s="73"/>
      <c r="MQ230" s="73"/>
      <c r="MR230" s="73"/>
      <c r="MS230" s="73"/>
      <c r="MT230" s="73"/>
      <c r="MU230" s="73"/>
      <c r="MV230" s="73"/>
      <c r="MW230" s="73"/>
      <c r="MX230" s="73"/>
      <c r="MY230" s="73"/>
      <c r="MZ230" s="73"/>
      <c r="NA230" s="73"/>
      <c r="NB230" s="73"/>
      <c r="NC230" s="73"/>
      <c r="ND230" s="73"/>
      <c r="NE230" s="73"/>
      <c r="NF230" s="73"/>
      <c r="NG230" s="73"/>
      <c r="NH230" s="73"/>
      <c r="NI230" s="73"/>
      <c r="NJ230" s="73"/>
      <c r="NK230" s="73"/>
      <c r="NL230" s="73"/>
      <c r="NM230" s="73"/>
      <c r="NN230" s="73"/>
      <c r="NO230" s="73"/>
      <c r="NP230" s="73"/>
      <c r="NQ230" s="73"/>
      <c r="NR230" s="73"/>
      <c r="NS230" s="73"/>
      <c r="NT230" s="73"/>
      <c r="NU230" s="73"/>
      <c r="NV230" s="73"/>
      <c r="NW230" s="73"/>
      <c r="NX230" s="73"/>
      <c r="NY230" s="73"/>
      <c r="NZ230" s="73"/>
      <c r="OA230" s="73"/>
      <c r="OB230" s="73"/>
      <c r="OC230" s="73"/>
      <c r="OD230" s="73"/>
      <c r="OE230" s="73"/>
      <c r="OF230" s="73"/>
      <c r="OG230" s="73"/>
      <c r="OH230" s="73"/>
      <c r="OI230" s="73"/>
      <c r="OJ230" s="73"/>
      <c r="OK230" s="73"/>
      <c r="OL230" s="73"/>
      <c r="OM230" s="73"/>
      <c r="ON230" s="73"/>
      <c r="OO230" s="73"/>
      <c r="OP230" s="73"/>
      <c r="OQ230" s="73"/>
      <c r="OR230" s="73"/>
      <c r="OS230" s="73"/>
      <c r="OT230" s="73"/>
      <c r="OU230" s="73"/>
      <c r="OV230" s="73"/>
      <c r="OW230" s="73"/>
      <c r="OX230" s="73"/>
      <c r="OY230" s="73"/>
      <c r="OZ230" s="73"/>
      <c r="PA230" s="73"/>
      <c r="PB230" s="73"/>
      <c r="PC230" s="73"/>
      <c r="PD230" s="73"/>
      <c r="PE230" s="73"/>
      <c r="PF230" s="73"/>
      <c r="PG230" s="73"/>
      <c r="PH230" s="73"/>
      <c r="PI230" s="73"/>
      <c r="PJ230" s="73"/>
      <c r="PK230" s="73"/>
      <c r="PL230" s="73"/>
      <c r="PM230" s="73"/>
      <c r="PN230" s="73"/>
      <c r="PO230" s="73"/>
      <c r="PP230" s="73"/>
      <c r="PQ230" s="73"/>
      <c r="PR230" s="73"/>
      <c r="PS230" s="73"/>
      <c r="PT230" s="73"/>
      <c r="PU230" s="73"/>
      <c r="PV230" s="73"/>
      <c r="PW230" s="73"/>
      <c r="PX230" s="73"/>
      <c r="PY230" s="73"/>
      <c r="PZ230" s="73"/>
      <c r="QA230" s="73"/>
      <c r="QB230" s="73"/>
      <c r="QC230" s="73"/>
      <c r="QD230" s="73"/>
      <c r="QE230" s="73"/>
      <c r="QF230" s="73"/>
      <c r="QG230" s="73"/>
      <c r="QH230" s="73"/>
      <c r="QI230" s="73"/>
      <c r="QJ230" s="73"/>
      <c r="QK230" s="73"/>
      <c r="QL230" s="73"/>
      <c r="QM230" s="73"/>
      <c r="QN230" s="73"/>
      <c r="QO230" s="73"/>
      <c r="QP230" s="73"/>
      <c r="QQ230" s="73"/>
      <c r="QR230" s="73"/>
      <c r="QS230" s="73"/>
      <c r="QT230" s="73"/>
      <c r="QU230" s="73"/>
      <c r="QV230" s="73"/>
      <c r="QW230" s="73"/>
      <c r="QX230" s="73"/>
      <c r="QY230" s="73"/>
      <c r="QZ230" s="73"/>
      <c r="RA230" s="73"/>
      <c r="RB230" s="73"/>
      <c r="RC230" s="73"/>
      <c r="RD230" s="73"/>
      <c r="RE230" s="73"/>
      <c r="RF230" s="73"/>
      <c r="RG230" s="73"/>
      <c r="RH230" s="73"/>
      <c r="RI230" s="73"/>
      <c r="RJ230" s="73"/>
      <c r="RK230" s="73"/>
      <c r="RL230" s="73"/>
      <c r="RM230" s="73"/>
      <c r="RN230" s="73"/>
      <c r="RO230" s="73"/>
      <c r="RP230" s="73"/>
      <c r="RQ230" s="73"/>
      <c r="RR230" s="73"/>
      <c r="RS230" s="73"/>
      <c r="RT230" s="73"/>
      <c r="RU230" s="73"/>
      <c r="RV230" s="73"/>
      <c r="RW230" s="73"/>
      <c r="RX230" s="73"/>
      <c r="RY230" s="73"/>
      <c r="RZ230" s="73"/>
      <c r="SA230" s="73"/>
      <c r="SB230" s="73"/>
      <c r="SC230" s="73"/>
      <c r="SD230" s="73"/>
      <c r="SE230" s="73"/>
      <c r="SF230" s="73"/>
      <c r="SG230" s="73"/>
      <c r="SH230" s="73"/>
      <c r="SI230" s="73"/>
      <c r="SJ230" s="73"/>
      <c r="SK230" s="73"/>
      <c r="SL230" s="73"/>
      <c r="SM230" s="73"/>
      <c r="SN230" s="73"/>
      <c r="SO230" s="73"/>
      <c r="SP230" s="73"/>
      <c r="SQ230" s="73"/>
      <c r="SR230" s="73"/>
      <c r="SS230" s="73"/>
      <c r="ST230" s="73"/>
      <c r="SU230" s="73"/>
      <c r="SV230" s="73"/>
      <c r="SW230" s="73"/>
      <c r="SX230" s="73"/>
      <c r="SY230" s="73"/>
    </row>
    <row r="231" spans="1:519">
      <c r="A231" s="71" t="s">
        <v>314</v>
      </c>
      <c r="B231" s="72">
        <f>SUM(B232:B287)</f>
        <v>222.01099026007498</v>
      </c>
      <c r="C231" s="72">
        <f>SUM(C232:C287)</f>
        <v>359.16502467105011</v>
      </c>
      <c r="D231" s="72">
        <f>SUM(D232:D287)</f>
        <v>466.95075007499992</v>
      </c>
      <c r="E231" s="72">
        <f>SUM(E232:E287)/1000</f>
        <v>0.3583830885527251</v>
      </c>
      <c r="F231" s="72">
        <f t="shared" ref="F231:AA231" si="232">SUM(F232:F287)</f>
        <v>381.65132659049999</v>
      </c>
      <c r="G231" s="72">
        <f t="shared" si="232"/>
        <v>521.1712707849</v>
      </c>
      <c r="H231" s="72">
        <f t="shared" si="232"/>
        <v>516.03421019985001</v>
      </c>
      <c r="I231" s="72">
        <f t="shared" si="232"/>
        <v>600.83323960589996</v>
      </c>
      <c r="J231" s="72">
        <f t="shared" si="232"/>
        <v>581.1961832856</v>
      </c>
      <c r="K231" s="72">
        <f t="shared" si="232"/>
        <v>594.10423722195003</v>
      </c>
      <c r="L231" s="72">
        <f t="shared" si="232"/>
        <v>572.84605541902511</v>
      </c>
      <c r="M231" s="72">
        <f t="shared" si="232"/>
        <v>602.09367711884988</v>
      </c>
      <c r="N231" s="72">
        <f t="shared" si="232"/>
        <v>660.74335428960001</v>
      </c>
      <c r="O231" s="72">
        <f t="shared" si="232"/>
        <v>807.80123966894996</v>
      </c>
      <c r="P231" s="72">
        <f t="shared" si="232"/>
        <v>911.37997545727512</v>
      </c>
      <c r="Q231" s="72">
        <f t="shared" si="232"/>
        <v>683.75210044432504</v>
      </c>
      <c r="R231" s="72">
        <f t="shared" si="232"/>
        <v>707.52589767494999</v>
      </c>
      <c r="S231" s="72">
        <f t="shared" si="232"/>
        <v>571.4744537785499</v>
      </c>
      <c r="T231" s="72">
        <f t="shared" si="232"/>
        <v>635.95668284932481</v>
      </c>
      <c r="U231" s="72">
        <f t="shared" si="232"/>
        <v>309.62162528145001</v>
      </c>
      <c r="V231" s="72">
        <f t="shared" si="232"/>
        <v>816.16113479834996</v>
      </c>
      <c r="W231" s="72">
        <f t="shared" si="232"/>
        <v>979.03658856712491</v>
      </c>
      <c r="X231" s="72">
        <f t="shared" si="232"/>
        <v>1058.3011230938998</v>
      </c>
      <c r="Y231" s="72">
        <f t="shared" si="232"/>
        <v>1036.3175182955251</v>
      </c>
      <c r="Z231" s="72">
        <f t="shared" si="232"/>
        <v>0</v>
      </c>
      <c r="AA231" s="72">
        <f t="shared" si="232"/>
        <v>0</v>
      </c>
      <c r="AB231" s="72"/>
      <c r="AD231" s="73">
        <f t="shared" ref="AD231:CO231" si="233">SUM(AD232:AD287)</f>
        <v>17610.752808675003</v>
      </c>
      <c r="AE231" s="73">
        <f t="shared" si="233"/>
        <v>16132.506515775003</v>
      </c>
      <c r="AF231" s="73">
        <f t="shared" si="233"/>
        <v>19328.054926049997</v>
      </c>
      <c r="AG231" s="73">
        <f t="shared" si="233"/>
        <v>15213.226383675003</v>
      </c>
      <c r="AH231" s="73">
        <f t="shared" si="233"/>
        <v>14426.262939824999</v>
      </c>
      <c r="AI231" s="73">
        <f t="shared" si="233"/>
        <v>12835.470693825</v>
      </c>
      <c r="AJ231" s="73">
        <f t="shared" si="233"/>
        <v>16140.344734349999</v>
      </c>
      <c r="AK231" s="73">
        <f t="shared" si="233"/>
        <v>17033.791420800004</v>
      </c>
      <c r="AL231" s="73">
        <f t="shared" si="233"/>
        <v>21837.580085475001</v>
      </c>
      <c r="AM231" s="73">
        <f t="shared" si="233"/>
        <v>22971.224275650002</v>
      </c>
      <c r="AN231" s="73">
        <f t="shared" si="233"/>
        <v>23210.469067724996</v>
      </c>
      <c r="AO231" s="73">
        <f t="shared" si="233"/>
        <v>25271.306408250002</v>
      </c>
      <c r="AP231" s="73">
        <f t="shared" si="233"/>
        <v>27648.113323274996</v>
      </c>
      <c r="AQ231" s="73">
        <f t="shared" si="233"/>
        <v>32389.822194525004</v>
      </c>
      <c r="AR231" s="73">
        <f t="shared" si="233"/>
        <v>45890.061221024996</v>
      </c>
      <c r="AS231" s="73">
        <f t="shared" si="233"/>
        <v>53049.449124449995</v>
      </c>
      <c r="AT231" s="73">
        <f t="shared" si="233"/>
        <v>25437.464044200002</v>
      </c>
      <c r="AU231" s="73">
        <f t="shared" si="233"/>
        <v>20915.091440999997</v>
      </c>
      <c r="AV231" s="73">
        <f t="shared" si="233"/>
        <v>15148.146729599999</v>
      </c>
      <c r="AW231" s="73">
        <f t="shared" si="233"/>
        <v>22449.051681299999</v>
      </c>
      <c r="AX231" s="73">
        <f t="shared" si="233"/>
        <v>26591.516735174999</v>
      </c>
      <c r="AY231" s="73">
        <f t="shared" si="233"/>
        <v>21060.813018374996</v>
      </c>
      <c r="AZ231" s="73">
        <f t="shared" si="233"/>
        <v>25422.173415900001</v>
      </c>
      <c r="BA231" s="73">
        <f t="shared" si="233"/>
        <v>43163.321742225002</v>
      </c>
      <c r="BB231" s="73">
        <f t="shared" si="233"/>
        <v>41959.523330550008</v>
      </c>
      <c r="BC231" s="73">
        <f t="shared" si="233"/>
        <v>36506.540412900009</v>
      </c>
      <c r="BD231" s="73">
        <f t="shared" si="233"/>
        <v>31785.409325924993</v>
      </c>
      <c r="BE231" s="73">
        <f t="shared" si="233"/>
        <v>33451.292571975006</v>
      </c>
      <c r="BF231" s="73">
        <f t="shared" si="233"/>
        <v>37786.870702574997</v>
      </c>
      <c r="BG231" s="73">
        <f t="shared" si="233"/>
        <v>30984.60006855</v>
      </c>
      <c r="BH231" s="73">
        <f t="shared" si="233"/>
        <v>42640.192499399986</v>
      </c>
      <c r="BI231" s="73">
        <f t="shared" si="233"/>
        <v>44425.06234425</v>
      </c>
      <c r="BJ231" s="73">
        <f t="shared" si="233"/>
        <v>54604.601293725005</v>
      </c>
      <c r="BK231" s="73">
        <f t="shared" si="233"/>
        <v>41767.658227349995</v>
      </c>
      <c r="BL231" s="73">
        <f t="shared" si="233"/>
        <v>45265.605976349994</v>
      </c>
      <c r="BM231" s="73">
        <f t="shared" si="233"/>
        <v>25773.393321449999</v>
      </c>
      <c r="BN231" s="73">
        <f t="shared" si="233"/>
        <v>26639.038149750002</v>
      </c>
      <c r="BO231" s="73">
        <f t="shared" si="233"/>
        <v>38814.535563749996</v>
      </c>
      <c r="BP231" s="73">
        <f t="shared" si="233"/>
        <v>41113.76734215</v>
      </c>
      <c r="BQ231" s="73">
        <f t="shared" si="233"/>
        <v>42470.259448274999</v>
      </c>
      <c r="BR231" s="73">
        <f t="shared" si="233"/>
        <v>32280.193428749997</v>
      </c>
      <c r="BS231" s="73">
        <f t="shared" si="233"/>
        <v>25958.845336724997</v>
      </c>
      <c r="BT231" s="73">
        <f t="shared" si="233"/>
        <v>21812.187564225002</v>
      </c>
      <c r="BU231" s="73">
        <f t="shared" si="233"/>
        <v>24246.381577274999</v>
      </c>
      <c r="BV231" s="73">
        <f t="shared" si="233"/>
        <v>26193.779305425003</v>
      </c>
      <c r="BW231" s="73">
        <f t="shared" si="233"/>
        <v>33098.836503375001</v>
      </c>
      <c r="BX231" s="73">
        <f t="shared" si="233"/>
        <v>23572.794756600004</v>
      </c>
      <c r="BY231" s="73">
        <f t="shared" si="233"/>
        <v>22182.469576425003</v>
      </c>
      <c r="BZ231" s="73">
        <f t="shared" si="233"/>
        <v>25092.893436074992</v>
      </c>
      <c r="CA231" s="73">
        <f t="shared" si="233"/>
        <v>23457.681993600003</v>
      </c>
      <c r="CB231" s="73">
        <f t="shared" si="233"/>
        <v>32496.27787935</v>
      </c>
      <c r="CC231" s="73">
        <f t="shared" si="233"/>
        <v>33436.694824874998</v>
      </c>
      <c r="CD231" s="73">
        <f t="shared" si="233"/>
        <v>25922.484821025002</v>
      </c>
      <c r="CE231" s="73">
        <f t="shared" si="233"/>
        <v>36547.034594849996</v>
      </c>
      <c r="CF231" s="73">
        <f t="shared" si="233"/>
        <v>37612.378808099995</v>
      </c>
      <c r="CG231" s="73">
        <f t="shared" si="233"/>
        <v>35772.36191865</v>
      </c>
      <c r="CH231" s="73">
        <f t="shared" si="233"/>
        <v>28922.058082800002</v>
      </c>
      <c r="CI231" s="73">
        <f t="shared" si="233"/>
        <v>33777.454586400003</v>
      </c>
      <c r="CJ231" s="73">
        <f t="shared" si="233"/>
        <v>32831.285939549998</v>
      </c>
      <c r="CK231" s="73">
        <f t="shared" si="233"/>
        <v>35782.719705225005</v>
      </c>
      <c r="CL231" s="73">
        <f t="shared" si="233"/>
        <v>39634.151034150003</v>
      </c>
      <c r="CM231" s="73">
        <f t="shared" si="233"/>
        <v>40470.8916933</v>
      </c>
      <c r="CN231" s="73">
        <f t="shared" si="233"/>
        <v>45517.858038225</v>
      </c>
      <c r="CO231" s="73">
        <f t="shared" si="233"/>
        <v>62127.397512900003</v>
      </c>
      <c r="CP231" s="73">
        <f t="shared" ref="CP231:FA231" si="234">SUM(CP232:CP287)</f>
        <v>29209.387255425001</v>
      </c>
      <c r="CQ231" s="73">
        <f t="shared" si="234"/>
        <v>38957.296648725009</v>
      </c>
      <c r="CR231" s="73">
        <f t="shared" si="234"/>
        <v>59032.021614750003</v>
      </c>
      <c r="CS231" s="73">
        <f t="shared" si="234"/>
        <v>43025.367520574997</v>
      </c>
      <c r="CT231" s="73">
        <f t="shared" si="234"/>
        <v>41301.687746700001</v>
      </c>
      <c r="CU231" s="73">
        <f t="shared" si="234"/>
        <v>41468.687863200001</v>
      </c>
      <c r="CV231" s="73">
        <f t="shared" si="234"/>
        <v>34656.382262250001</v>
      </c>
      <c r="CW231" s="73">
        <f t="shared" si="234"/>
        <v>45770.141594699999</v>
      </c>
      <c r="CX231" s="73">
        <f t="shared" si="234"/>
        <v>51971.451955650002</v>
      </c>
      <c r="CY231" s="73">
        <f t="shared" si="234"/>
        <v>39880.942719749997</v>
      </c>
      <c r="CZ231" s="73">
        <f t="shared" si="234"/>
        <v>42224.140959750002</v>
      </c>
      <c r="DA231" s="73">
        <f t="shared" si="234"/>
        <v>45626.793922800003</v>
      </c>
      <c r="DB231" s="73">
        <f t="shared" si="234"/>
        <v>37366.728801750003</v>
      </c>
      <c r="DC231" s="73">
        <f t="shared" si="234"/>
        <v>33068.192257575</v>
      </c>
      <c r="DD231" s="73">
        <f t="shared" si="234"/>
        <v>40405.693934474992</v>
      </c>
      <c r="DE231" s="73">
        <f t="shared" si="234"/>
        <v>44264.522557575001</v>
      </c>
      <c r="DF231" s="73">
        <f t="shared" si="234"/>
        <v>58333.416271200003</v>
      </c>
      <c r="DG231" s="73">
        <f t="shared" si="234"/>
        <v>33988.393606725003</v>
      </c>
      <c r="DH231" s="73">
        <f t="shared" si="234"/>
        <v>38733.141706875002</v>
      </c>
      <c r="DI231" s="73">
        <f t="shared" si="234"/>
        <v>50170.791505724992</v>
      </c>
      <c r="DJ231" s="73">
        <f t="shared" si="234"/>
        <v>62039.452779224994</v>
      </c>
      <c r="DK231" s="73">
        <f t="shared" si="234"/>
        <v>43596.278008424997</v>
      </c>
      <c r="DL231" s="73">
        <f t="shared" si="234"/>
        <v>50742.276770025004</v>
      </c>
      <c r="DM231" s="73">
        <f t="shared" si="234"/>
        <v>39581.283411225006</v>
      </c>
      <c r="DN231" s="73">
        <f t="shared" si="234"/>
        <v>27279.047789999993</v>
      </c>
      <c r="DO231" s="73">
        <f t="shared" si="234"/>
        <v>35984.852048025008</v>
      </c>
      <c r="DP231" s="73">
        <f t="shared" si="234"/>
        <v>72519.339981600002</v>
      </c>
      <c r="DQ231" s="73">
        <f t="shared" si="234"/>
        <v>67758.939065250015</v>
      </c>
      <c r="DR231" s="73">
        <f t="shared" si="234"/>
        <v>42445.103136524995</v>
      </c>
      <c r="DS231" s="73">
        <f t="shared" si="234"/>
        <v>38037.359066850004</v>
      </c>
      <c r="DT231" s="73">
        <f t="shared" si="234"/>
        <v>50536.987093575015</v>
      </c>
      <c r="DU231" s="73">
        <f t="shared" si="234"/>
        <v>70312.32045517501</v>
      </c>
      <c r="DV231" s="73">
        <f t="shared" si="234"/>
        <v>63578.987563724986</v>
      </c>
      <c r="DW231" s="73">
        <f t="shared" si="234"/>
        <v>44628.214324725006</v>
      </c>
      <c r="DX231" s="73">
        <f t="shared" si="234"/>
        <v>42013.788526350014</v>
      </c>
      <c r="DY231" s="73">
        <f t="shared" si="234"/>
        <v>38924.463528224995</v>
      </c>
      <c r="DZ231" s="73">
        <f t="shared" si="234"/>
        <v>41732.270107425007</v>
      </c>
      <c r="EA231" s="73">
        <f t="shared" si="234"/>
        <v>41821.332899400004</v>
      </c>
      <c r="EB231" s="73">
        <f t="shared" si="234"/>
        <v>58538.328012449994</v>
      </c>
      <c r="EC231" s="73">
        <f t="shared" si="234"/>
        <v>47330.797445324999</v>
      </c>
      <c r="ED231" s="73">
        <f t="shared" si="234"/>
        <v>40713.848911349989</v>
      </c>
      <c r="EE231" s="73">
        <f t="shared" si="234"/>
        <v>67587.94307137499</v>
      </c>
      <c r="EF231" s="73">
        <f t="shared" si="234"/>
        <v>42947.71364745</v>
      </c>
      <c r="EG231" s="73">
        <f t="shared" si="234"/>
        <v>51378.495247799998</v>
      </c>
      <c r="EH231" s="73">
        <f t="shared" si="234"/>
        <v>48123.859031100001</v>
      </c>
      <c r="EI231" s="73">
        <f t="shared" si="234"/>
        <v>49969.588253625014</v>
      </c>
      <c r="EJ231" s="73">
        <f t="shared" si="234"/>
        <v>68233.783149449999</v>
      </c>
      <c r="EK231" s="73">
        <f t="shared" si="234"/>
        <v>70993.233707175008</v>
      </c>
      <c r="EL231" s="73">
        <f t="shared" si="234"/>
        <v>36923.336012474996</v>
      </c>
      <c r="EM231" s="73">
        <f t="shared" si="234"/>
        <v>37400.585496749998</v>
      </c>
      <c r="EN231" s="73">
        <f t="shared" si="234"/>
        <v>55153.355330475002</v>
      </c>
      <c r="EO231" s="73">
        <f t="shared" si="234"/>
        <v>48083.049903149993</v>
      </c>
      <c r="EP231" s="73">
        <f t="shared" si="234"/>
        <v>52207.992148950005</v>
      </c>
      <c r="EQ231" s="73">
        <f t="shared" si="234"/>
        <v>42680.596134375002</v>
      </c>
      <c r="ER231" s="73">
        <f t="shared" si="234"/>
        <v>48360.411034874996</v>
      </c>
      <c r="ES231" s="73">
        <f t="shared" si="234"/>
        <v>35974.447019550003</v>
      </c>
      <c r="ET231" s="73">
        <f t="shared" si="234"/>
        <v>48306.523774275003</v>
      </c>
      <c r="EU231" s="73">
        <f t="shared" si="234"/>
        <v>52642.129462649995</v>
      </c>
      <c r="EV231" s="73">
        <f t="shared" si="234"/>
        <v>61761.465692324993</v>
      </c>
      <c r="EW231" s="73">
        <f t="shared" si="234"/>
        <v>80174.334784274994</v>
      </c>
      <c r="EX231" s="73">
        <f t="shared" si="234"/>
        <v>39898.056098025008</v>
      </c>
      <c r="EY231" s="73">
        <f t="shared" si="234"/>
        <v>32807.113834050004</v>
      </c>
      <c r="EZ231" s="73">
        <f t="shared" si="234"/>
        <v>45759.677513849994</v>
      </c>
      <c r="FA231" s="73">
        <f t="shared" si="234"/>
        <v>43120.674116999995</v>
      </c>
      <c r="FB231" s="73">
        <f t="shared" ref="FB231:HM231" si="235">SUM(FB232:FB287)</f>
        <v>44804.50928505</v>
      </c>
      <c r="FC231" s="73">
        <f t="shared" si="235"/>
        <v>31212.113122125003</v>
      </c>
      <c r="FD231" s="73">
        <f t="shared" si="235"/>
        <v>44589.944448900002</v>
      </c>
      <c r="FE231" s="73">
        <f t="shared" si="235"/>
        <v>47769.513286499998</v>
      </c>
      <c r="FF231" s="73">
        <f t="shared" si="235"/>
        <v>50577.831652950008</v>
      </c>
      <c r="FG231" s="73">
        <f t="shared" si="235"/>
        <v>47884.460702849996</v>
      </c>
      <c r="FH231" s="73">
        <f t="shared" si="235"/>
        <v>70010.743912874983</v>
      </c>
      <c r="FI231" s="73">
        <f t="shared" si="235"/>
        <v>74775.27062182501</v>
      </c>
      <c r="FJ231" s="73">
        <f t="shared" si="235"/>
        <v>42372.689177475004</v>
      </c>
      <c r="FK231" s="73">
        <f t="shared" si="235"/>
        <v>30915.020623500004</v>
      </c>
      <c r="FL231" s="73">
        <f t="shared" si="235"/>
        <v>49892.438294100008</v>
      </c>
      <c r="FM231" s="73">
        <f t="shared" si="235"/>
        <v>53924.105345175005</v>
      </c>
      <c r="FN231" s="73">
        <f t="shared" si="235"/>
        <v>46558.801810125013</v>
      </c>
      <c r="FO231" s="73">
        <f t="shared" si="235"/>
        <v>50571.713826899999</v>
      </c>
      <c r="FP231" s="73">
        <f t="shared" si="235"/>
        <v>40878.648342674991</v>
      </c>
      <c r="FQ231" s="73">
        <f t="shared" si="235"/>
        <v>43731.952808400012</v>
      </c>
      <c r="FR231" s="73">
        <f t="shared" si="235"/>
        <v>41529.811008150005</v>
      </c>
      <c r="FS231" s="73">
        <f t="shared" si="235"/>
        <v>63585.936059849992</v>
      </c>
      <c r="FT231" s="73">
        <f t="shared" si="235"/>
        <v>59934.101758424993</v>
      </c>
      <c r="FU231" s="73">
        <f t="shared" si="235"/>
        <v>82488.014710424992</v>
      </c>
      <c r="FV231" s="73">
        <f t="shared" si="235"/>
        <v>38647.192943474991</v>
      </c>
      <c r="FW231" s="73">
        <f t="shared" si="235"/>
        <v>31373.129264624993</v>
      </c>
      <c r="FX231" s="73">
        <f t="shared" si="235"/>
        <v>64013.148498374998</v>
      </c>
      <c r="FY231" s="73">
        <f t="shared" si="235"/>
        <v>49736.453413949996</v>
      </c>
      <c r="FZ231" s="73">
        <f t="shared" si="235"/>
        <v>55414.603037474997</v>
      </c>
      <c r="GA231" s="73">
        <f t="shared" si="235"/>
        <v>55464.947155574999</v>
      </c>
      <c r="GB231" s="73">
        <f t="shared" si="235"/>
        <v>53857.856454074987</v>
      </c>
      <c r="GC231" s="73">
        <f t="shared" si="235"/>
        <v>64698.159985200014</v>
      </c>
      <c r="GD231" s="73">
        <f t="shared" si="235"/>
        <v>74273.057730225017</v>
      </c>
      <c r="GE231" s="73">
        <f t="shared" si="235"/>
        <v>82269.001262024991</v>
      </c>
      <c r="GF231" s="73">
        <f t="shared" si="235"/>
        <v>80411.890678424985</v>
      </c>
      <c r="GG231" s="73">
        <f t="shared" si="235"/>
        <v>86795.204395950001</v>
      </c>
      <c r="GH231" s="73">
        <f t="shared" si="235"/>
        <v>56838.355798725002</v>
      </c>
      <c r="GI231" s="73">
        <f t="shared" si="235"/>
        <v>53714.626886924983</v>
      </c>
      <c r="GJ231" s="73">
        <f t="shared" si="235"/>
        <v>73160.440122375003</v>
      </c>
      <c r="GK231" s="73">
        <f t="shared" si="235"/>
        <v>54330.578589600002</v>
      </c>
      <c r="GL231" s="73">
        <f t="shared" si="235"/>
        <v>67506.529530374988</v>
      </c>
      <c r="GM231" s="73">
        <f t="shared" si="235"/>
        <v>55703.825822924999</v>
      </c>
      <c r="GN231" s="73">
        <f t="shared" si="235"/>
        <v>55301.183109224999</v>
      </c>
      <c r="GO231" s="73">
        <f t="shared" si="235"/>
        <v>67496.545742175003</v>
      </c>
      <c r="GP231" s="73">
        <f t="shared" si="235"/>
        <v>80840.937677400012</v>
      </c>
      <c r="GQ231" s="73">
        <f t="shared" si="235"/>
        <v>82968.216813449995</v>
      </c>
      <c r="GR231" s="73">
        <f t="shared" si="235"/>
        <v>87697.260918675005</v>
      </c>
      <c r="GS231" s="73">
        <f t="shared" si="235"/>
        <v>76541.464168874998</v>
      </c>
      <c r="GT231" s="73">
        <f t="shared" si="235"/>
        <v>84688.538475599998</v>
      </c>
      <c r="GU231" s="73">
        <f t="shared" si="235"/>
        <v>81868.86236902501</v>
      </c>
      <c r="GV231" s="73">
        <f t="shared" si="235"/>
        <v>77239.104990300009</v>
      </c>
      <c r="GW231" s="73">
        <f t="shared" si="235"/>
        <v>71215.030490849997</v>
      </c>
      <c r="GX231" s="73">
        <f t="shared" si="235"/>
        <v>69317.898144299994</v>
      </c>
      <c r="GY231" s="73">
        <f t="shared" si="235"/>
        <v>68710.528720125003</v>
      </c>
      <c r="GZ231" s="73">
        <f t="shared" si="235"/>
        <v>57357.170281349994</v>
      </c>
      <c r="HA231" s="73">
        <f t="shared" si="235"/>
        <v>72934.962407325016</v>
      </c>
      <c r="HB231" s="73">
        <f t="shared" si="235"/>
        <v>62594.966344500004</v>
      </c>
      <c r="HC231" s="73">
        <f t="shared" si="235"/>
        <v>71156.249756775011</v>
      </c>
      <c r="HD231" s="73">
        <f t="shared" si="235"/>
        <v>57439.174346099986</v>
      </c>
      <c r="HE231" s="73">
        <f t="shared" si="235"/>
        <v>45741.43426680001</v>
      </c>
      <c r="HF231" s="73">
        <f t="shared" si="235"/>
        <v>48818.783443274995</v>
      </c>
      <c r="HG231" s="73">
        <f t="shared" si="235"/>
        <v>47169.26557874999</v>
      </c>
      <c r="HH231" s="73">
        <f t="shared" si="235"/>
        <v>60296.234542875005</v>
      </c>
      <c r="HI231" s="73">
        <f t="shared" si="235"/>
        <v>56227.521968549998</v>
      </c>
      <c r="HJ231" s="73">
        <f t="shared" si="235"/>
        <v>49684.558186800001</v>
      </c>
      <c r="HK231" s="73">
        <f t="shared" si="235"/>
        <v>52584.120346274998</v>
      </c>
      <c r="HL231" s="73">
        <f t="shared" si="235"/>
        <v>63764.793893250004</v>
      </c>
      <c r="HM231" s="73">
        <f t="shared" si="235"/>
        <v>68274.99777037499</v>
      </c>
      <c r="HN231" s="73">
        <f t="shared" ref="HN231:JY231" si="236">SUM(HN232:HN287)</f>
        <v>64462.399283250008</v>
      </c>
      <c r="HO231" s="73">
        <f t="shared" si="236"/>
        <v>58615.666939575</v>
      </c>
      <c r="HP231" s="73">
        <f t="shared" si="236"/>
        <v>52354.957763024999</v>
      </c>
      <c r="HQ231" s="73">
        <f t="shared" si="236"/>
        <v>53481.972339900007</v>
      </c>
      <c r="HR231" s="73">
        <f t="shared" si="236"/>
        <v>54527.167882800008</v>
      </c>
      <c r="HS231" s="73">
        <f t="shared" si="236"/>
        <v>50892.458770124998</v>
      </c>
      <c r="HT231" s="73">
        <f t="shared" si="236"/>
        <v>71670.603816674979</v>
      </c>
      <c r="HU231" s="73">
        <f t="shared" si="236"/>
        <v>71396.770080150003</v>
      </c>
      <c r="HV231" s="73">
        <f t="shared" si="236"/>
        <v>66687.984876375005</v>
      </c>
      <c r="HW231" s="73">
        <f t="shared" si="236"/>
        <v>60466.624265700004</v>
      </c>
      <c r="HX231" s="73">
        <f t="shared" si="236"/>
        <v>52453.709081325011</v>
      </c>
      <c r="HY231" s="73">
        <f t="shared" si="236"/>
        <v>50515.582576050001</v>
      </c>
      <c r="HZ231" s="73">
        <f t="shared" si="236"/>
        <v>45368.191762200004</v>
      </c>
      <c r="IA231" s="73">
        <f t="shared" si="236"/>
        <v>39817.473227099996</v>
      </c>
      <c r="IB231" s="73">
        <f t="shared" si="236"/>
        <v>40422.582913724997</v>
      </c>
      <c r="IC231" s="73">
        <f t="shared" si="236"/>
        <v>38332.617005024993</v>
      </c>
      <c r="ID231" s="73">
        <f t="shared" si="236"/>
        <v>34762.113571274997</v>
      </c>
      <c r="IE231" s="73">
        <f t="shared" si="236"/>
        <v>34704.911504024996</v>
      </c>
      <c r="IF231" s="73">
        <f t="shared" si="236"/>
        <v>60306.832475774994</v>
      </c>
      <c r="IG231" s="73">
        <f t="shared" si="236"/>
        <v>61413.922781325004</v>
      </c>
      <c r="IH231" s="73">
        <f t="shared" si="236"/>
        <v>57144.203796149995</v>
      </c>
      <c r="II231" s="73">
        <f t="shared" si="236"/>
        <v>53993.547001350002</v>
      </c>
      <c r="IJ231" s="73">
        <f t="shared" si="236"/>
        <v>51579.2733228</v>
      </c>
      <c r="IK231" s="73">
        <f t="shared" si="236"/>
        <v>53628.784417800001</v>
      </c>
      <c r="IL231" s="73">
        <f t="shared" si="236"/>
        <v>44410.740174899998</v>
      </c>
      <c r="IM231" s="73">
        <f t="shared" si="236"/>
        <v>50391.466294275007</v>
      </c>
      <c r="IN231" s="73">
        <f t="shared" si="236"/>
        <v>57588.513865650013</v>
      </c>
      <c r="IO231" s="73">
        <f t="shared" si="236"/>
        <v>55353.259430324993</v>
      </c>
      <c r="IP231" s="73">
        <f t="shared" si="236"/>
        <v>61633.664542350001</v>
      </c>
      <c r="IQ231" s="73">
        <f t="shared" si="236"/>
        <v>65466.179427149997</v>
      </c>
      <c r="IR231" s="73">
        <f t="shared" si="236"/>
        <v>66843.01310805</v>
      </c>
      <c r="IS231" s="73">
        <f t="shared" si="236"/>
        <v>67191.410310075007</v>
      </c>
      <c r="IT231" s="73">
        <f t="shared" si="236"/>
        <v>56226.462962624995</v>
      </c>
      <c r="IU231" s="73">
        <f t="shared" si="236"/>
        <v>45951.491438324992</v>
      </c>
      <c r="IV231" s="73">
        <f t="shared" si="236"/>
        <v>32182.020823725001</v>
      </c>
      <c r="IW231" s="73">
        <f t="shared" si="236"/>
        <v>32718.460471875002</v>
      </c>
      <c r="IX231" s="73">
        <f t="shared" si="236"/>
        <v>26012.496387825002</v>
      </c>
      <c r="IY231" s="73">
        <f t="shared" si="236"/>
        <v>26617.987946475001</v>
      </c>
      <c r="IZ231" s="73">
        <f t="shared" si="236"/>
        <v>26405.824573574999</v>
      </c>
      <c r="JA231" s="73">
        <f t="shared" si="236"/>
        <v>15679.401579225001</v>
      </c>
      <c r="JB231" s="73">
        <f t="shared" si="236"/>
        <v>21514.88247705</v>
      </c>
      <c r="JC231" s="73">
        <f t="shared" si="236"/>
        <v>19503.468037575003</v>
      </c>
      <c r="JD231" s="73">
        <f t="shared" si="236"/>
        <v>27594.387472499995</v>
      </c>
      <c r="JE231" s="73">
        <f t="shared" si="236"/>
        <v>29138.126786099998</v>
      </c>
      <c r="JF231" s="73">
        <f t="shared" si="236"/>
        <v>26613.810975150001</v>
      </c>
      <c r="JG231" s="73">
        <f t="shared" si="236"/>
        <v>25631.403854174998</v>
      </c>
      <c r="JH231" s="73">
        <f t="shared" si="236"/>
        <v>33785.257373550005</v>
      </c>
      <c r="JI231" s="73">
        <f t="shared" si="236"/>
        <v>31124.577818250003</v>
      </c>
      <c r="JJ231" s="73">
        <f t="shared" si="236"/>
        <v>43093.628129249999</v>
      </c>
      <c r="JK231" s="73">
        <f t="shared" si="236"/>
        <v>65506.831082099998</v>
      </c>
      <c r="JL231" s="73">
        <f t="shared" si="236"/>
        <v>48495.92048819999</v>
      </c>
      <c r="JM231" s="73">
        <f t="shared" si="236"/>
        <v>70937.039467125011</v>
      </c>
      <c r="JN231" s="73">
        <f t="shared" si="236"/>
        <v>69155.945037450001</v>
      </c>
      <c r="JO231" s="73">
        <f t="shared" si="236"/>
        <v>66148.226484750005</v>
      </c>
      <c r="JP231" s="73">
        <f t="shared" si="236"/>
        <v>91592.205974324999</v>
      </c>
      <c r="JQ231" s="73">
        <f t="shared" si="236"/>
        <v>84867.640392149988</v>
      </c>
      <c r="JR231" s="73">
        <f t="shared" si="236"/>
        <v>73845.483103799997</v>
      </c>
      <c r="JS231" s="73">
        <f t="shared" si="236"/>
        <v>66998.812957424991</v>
      </c>
      <c r="JT231" s="73">
        <f t="shared" si="236"/>
        <v>62776.82797537501</v>
      </c>
      <c r="JU231" s="73">
        <f t="shared" si="236"/>
        <v>72742.573706399984</v>
      </c>
      <c r="JV231" s="73">
        <f t="shared" si="236"/>
        <v>87085.663344449975</v>
      </c>
      <c r="JW231" s="73">
        <f t="shared" si="236"/>
        <v>97271.202015224975</v>
      </c>
      <c r="JX231" s="73">
        <f t="shared" si="236"/>
        <v>68036.827731525002</v>
      </c>
      <c r="JY231" s="73">
        <f t="shared" si="236"/>
        <v>81541.912989600009</v>
      </c>
      <c r="JZ231" s="73">
        <f t="shared" ref="JZ231:MK231" si="237">SUM(JZ232:JZ287)</f>
        <v>76327.348130775004</v>
      </c>
      <c r="KA231" s="73">
        <f t="shared" si="237"/>
        <v>66330.895164749993</v>
      </c>
      <c r="KB231" s="73">
        <f t="shared" si="237"/>
        <v>64065.681491175004</v>
      </c>
      <c r="KC231" s="73">
        <f t="shared" si="237"/>
        <v>86291.101828350002</v>
      </c>
      <c r="KD231" s="73">
        <f t="shared" si="237"/>
        <v>102666.17581650001</v>
      </c>
      <c r="KE231" s="73">
        <f t="shared" si="237"/>
        <v>71935.764727725007</v>
      </c>
      <c r="KF231" s="73">
        <f t="shared" si="237"/>
        <v>87540.669767474988</v>
      </c>
      <c r="KG231" s="73">
        <f t="shared" si="237"/>
        <v>89943.345559574984</v>
      </c>
      <c r="KH231" s="73">
        <f t="shared" si="237"/>
        <v>85697.790806250006</v>
      </c>
      <c r="KI231" s="73">
        <f t="shared" si="237"/>
        <v>72366.98091727501</v>
      </c>
      <c r="KJ231" s="73">
        <f t="shared" si="237"/>
        <v>52518.816293175005</v>
      </c>
      <c r="KK231" s="73">
        <f t="shared" si="237"/>
        <v>78539.485529699989</v>
      </c>
      <c r="KL231" s="73">
        <f t="shared" si="237"/>
        <v>69019.156116000013</v>
      </c>
      <c r="KM231" s="73">
        <f t="shared" si="237"/>
        <v>86645.132626949999</v>
      </c>
      <c r="KN231" s="73">
        <f t="shared" si="237"/>
        <v>104383.42675514998</v>
      </c>
      <c r="KO231" s="73">
        <f t="shared" si="237"/>
        <v>124421.8108896</v>
      </c>
      <c r="KP231" s="73">
        <f t="shared" si="237"/>
        <v>98396.70091447499</v>
      </c>
      <c r="KQ231" s="73">
        <f t="shared" si="237"/>
        <v>96609.902025375006</v>
      </c>
      <c r="KR231" s="73">
        <f t="shared" si="237"/>
        <v>86230.104661799996</v>
      </c>
      <c r="KS231" s="73">
        <f t="shared" si="237"/>
        <v>103471.81555815</v>
      </c>
      <c r="KT231" s="73">
        <f t="shared" si="237"/>
        <v>102819.55845532501</v>
      </c>
      <c r="KU231" s="73">
        <f t="shared" si="237"/>
        <v>88702.729960500001</v>
      </c>
      <c r="KV231" s="73">
        <f t="shared" si="237"/>
        <v>89453.990338425006</v>
      </c>
      <c r="KW231" s="73">
        <f t="shared" si="237"/>
        <v>81136.164120975023</v>
      </c>
      <c r="KX231" s="73">
        <f t="shared" si="237"/>
        <v>85738.595997375</v>
      </c>
      <c r="KY231" s="73">
        <f t="shared" si="237"/>
        <v>81329.442544350008</v>
      </c>
      <c r="KZ231" s="73">
        <f t="shared" si="237"/>
        <v>140883.546206475</v>
      </c>
      <c r="LA231" s="73">
        <f t="shared" si="237"/>
        <v>94152.685459724991</v>
      </c>
      <c r="LB231" s="73">
        <f t="shared" si="237"/>
        <v>83364.718080150007</v>
      </c>
      <c r="LC231" s="73">
        <f t="shared" si="237"/>
        <v>91538.602165125019</v>
      </c>
      <c r="LD231" s="73">
        <f t="shared" si="237"/>
        <v>97197.484967099983</v>
      </c>
      <c r="LE231" s="73">
        <f t="shared" si="237"/>
        <v>0</v>
      </c>
      <c r="LF231" s="73">
        <f t="shared" si="237"/>
        <v>0</v>
      </c>
      <c r="LG231" s="73">
        <f t="shared" si="237"/>
        <v>0</v>
      </c>
      <c r="LH231" s="73">
        <f t="shared" si="237"/>
        <v>0</v>
      </c>
      <c r="LI231" s="73">
        <f t="shared" si="237"/>
        <v>0</v>
      </c>
      <c r="LJ231" s="73">
        <f t="shared" si="237"/>
        <v>0</v>
      </c>
      <c r="LK231" s="73">
        <f t="shared" si="237"/>
        <v>0</v>
      </c>
      <c r="LL231" s="73">
        <f t="shared" si="237"/>
        <v>0</v>
      </c>
      <c r="LM231" s="73">
        <f t="shared" si="237"/>
        <v>0</v>
      </c>
      <c r="LN231" s="73">
        <f t="shared" si="237"/>
        <v>0</v>
      </c>
      <c r="LO231" s="73">
        <f t="shared" si="237"/>
        <v>0</v>
      </c>
      <c r="LP231" s="73">
        <f t="shared" si="237"/>
        <v>0</v>
      </c>
      <c r="LQ231" s="73">
        <f t="shared" si="237"/>
        <v>0</v>
      </c>
      <c r="LR231" s="73">
        <f t="shared" si="237"/>
        <v>0</v>
      </c>
      <c r="LS231" s="73">
        <f t="shared" si="237"/>
        <v>0</v>
      </c>
      <c r="LT231" s="73">
        <f t="shared" si="237"/>
        <v>0</v>
      </c>
      <c r="LU231" s="73">
        <f t="shared" si="237"/>
        <v>0</v>
      </c>
      <c r="LV231" s="73">
        <f t="shared" si="237"/>
        <v>0</v>
      </c>
      <c r="LW231" s="73">
        <f t="shared" si="237"/>
        <v>0</v>
      </c>
      <c r="LX231" s="73">
        <f t="shared" si="237"/>
        <v>0</v>
      </c>
      <c r="LY231" s="73">
        <f t="shared" si="237"/>
        <v>0</v>
      </c>
      <c r="LZ231" s="73">
        <f t="shared" si="237"/>
        <v>0</v>
      </c>
      <c r="MA231" s="73">
        <f t="shared" si="237"/>
        <v>0</v>
      </c>
      <c r="MB231" s="73">
        <f t="shared" si="237"/>
        <v>0</v>
      </c>
      <c r="MC231" s="73">
        <f t="shared" si="237"/>
        <v>0</v>
      </c>
      <c r="MD231" s="73">
        <f t="shared" si="237"/>
        <v>0</v>
      </c>
      <c r="ME231" s="73">
        <f t="shared" si="237"/>
        <v>0</v>
      </c>
      <c r="MF231" s="73">
        <f t="shared" si="237"/>
        <v>0</v>
      </c>
      <c r="MG231" s="73">
        <f t="shared" si="237"/>
        <v>0</v>
      </c>
      <c r="MH231" s="73">
        <f t="shared" si="237"/>
        <v>0</v>
      </c>
      <c r="MI231" s="73">
        <f t="shared" si="237"/>
        <v>0</v>
      </c>
      <c r="MJ231" s="73">
        <f t="shared" si="237"/>
        <v>0</v>
      </c>
      <c r="MK231" s="73">
        <f t="shared" si="237"/>
        <v>0</v>
      </c>
      <c r="ML231" s="73">
        <f t="shared" ref="ML231:OW231" si="238">SUM(ML232:ML287)</f>
        <v>0</v>
      </c>
      <c r="MM231" s="73">
        <f t="shared" si="238"/>
        <v>0</v>
      </c>
      <c r="MN231" s="73">
        <f t="shared" si="238"/>
        <v>0</v>
      </c>
      <c r="MO231" s="73">
        <f t="shared" si="238"/>
        <v>0</v>
      </c>
      <c r="MP231" s="73">
        <f t="shared" si="238"/>
        <v>0</v>
      </c>
      <c r="MQ231" s="73">
        <f t="shared" si="238"/>
        <v>0</v>
      </c>
      <c r="MR231" s="73">
        <f t="shared" si="238"/>
        <v>0</v>
      </c>
      <c r="MS231" s="73">
        <f t="shared" si="238"/>
        <v>0</v>
      </c>
      <c r="MT231" s="73">
        <f t="shared" si="238"/>
        <v>0</v>
      </c>
      <c r="MU231" s="73">
        <f t="shared" si="238"/>
        <v>0</v>
      </c>
      <c r="MV231" s="73">
        <f t="shared" si="238"/>
        <v>0</v>
      </c>
      <c r="MW231" s="73">
        <f t="shared" si="238"/>
        <v>0</v>
      </c>
      <c r="MX231" s="73">
        <f t="shared" si="238"/>
        <v>0</v>
      </c>
      <c r="MY231" s="73">
        <f t="shared" si="238"/>
        <v>0</v>
      </c>
      <c r="MZ231" s="73">
        <f t="shared" si="238"/>
        <v>0</v>
      </c>
      <c r="NA231" s="73">
        <f t="shared" si="238"/>
        <v>0</v>
      </c>
      <c r="NB231" s="73">
        <f t="shared" si="238"/>
        <v>0</v>
      </c>
      <c r="NC231" s="73">
        <f t="shared" si="238"/>
        <v>0</v>
      </c>
      <c r="ND231" s="73">
        <f t="shared" si="238"/>
        <v>0</v>
      </c>
      <c r="NE231" s="73">
        <f t="shared" si="238"/>
        <v>0</v>
      </c>
      <c r="NF231" s="73">
        <f t="shared" si="238"/>
        <v>0</v>
      </c>
      <c r="NG231" s="73">
        <f t="shared" si="238"/>
        <v>0</v>
      </c>
      <c r="NH231" s="73">
        <f t="shared" si="238"/>
        <v>0</v>
      </c>
      <c r="NI231" s="73">
        <f t="shared" si="238"/>
        <v>0</v>
      </c>
      <c r="NJ231" s="73">
        <f t="shared" si="238"/>
        <v>0</v>
      </c>
      <c r="NK231" s="73">
        <f t="shared" si="238"/>
        <v>0</v>
      </c>
      <c r="NL231" s="73">
        <f t="shared" si="238"/>
        <v>0</v>
      </c>
      <c r="NM231" s="73">
        <f t="shared" si="238"/>
        <v>0</v>
      </c>
      <c r="NN231" s="73">
        <f t="shared" si="238"/>
        <v>0</v>
      </c>
      <c r="NO231" s="73">
        <f t="shared" si="238"/>
        <v>0</v>
      </c>
      <c r="NP231" s="73">
        <f t="shared" si="238"/>
        <v>0</v>
      </c>
      <c r="NQ231" s="73">
        <f t="shared" si="238"/>
        <v>0</v>
      </c>
      <c r="NR231" s="73">
        <f t="shared" si="238"/>
        <v>0</v>
      </c>
      <c r="NS231" s="73">
        <f t="shared" si="238"/>
        <v>0</v>
      </c>
      <c r="NT231" s="73">
        <f t="shared" si="238"/>
        <v>0</v>
      </c>
      <c r="NU231" s="73">
        <f t="shared" si="238"/>
        <v>0</v>
      </c>
      <c r="NV231" s="73">
        <f t="shared" si="238"/>
        <v>0</v>
      </c>
      <c r="NW231" s="73">
        <f t="shared" si="238"/>
        <v>0</v>
      </c>
      <c r="NX231" s="73">
        <f t="shared" si="238"/>
        <v>0</v>
      </c>
      <c r="NY231" s="73">
        <f t="shared" si="238"/>
        <v>0</v>
      </c>
      <c r="NZ231" s="73">
        <f t="shared" si="238"/>
        <v>0</v>
      </c>
      <c r="OA231" s="73">
        <f t="shared" si="238"/>
        <v>0</v>
      </c>
      <c r="OB231" s="73">
        <f t="shared" si="238"/>
        <v>0</v>
      </c>
      <c r="OC231" s="73">
        <f t="shared" si="238"/>
        <v>0</v>
      </c>
      <c r="OD231" s="73">
        <f t="shared" si="238"/>
        <v>0</v>
      </c>
      <c r="OE231" s="73">
        <f t="shared" si="238"/>
        <v>0</v>
      </c>
      <c r="OF231" s="73">
        <f t="shared" si="238"/>
        <v>0</v>
      </c>
      <c r="OG231" s="73">
        <f t="shared" si="238"/>
        <v>0</v>
      </c>
      <c r="OH231" s="73">
        <f t="shared" si="238"/>
        <v>0</v>
      </c>
      <c r="OI231" s="73">
        <f t="shared" si="238"/>
        <v>0</v>
      </c>
      <c r="OJ231" s="73">
        <f t="shared" si="238"/>
        <v>0</v>
      </c>
      <c r="OK231" s="73">
        <f t="shared" si="238"/>
        <v>0</v>
      </c>
      <c r="OL231" s="73">
        <f t="shared" si="238"/>
        <v>0</v>
      </c>
      <c r="OM231" s="73">
        <f t="shared" si="238"/>
        <v>0</v>
      </c>
      <c r="ON231" s="73">
        <f t="shared" si="238"/>
        <v>0</v>
      </c>
      <c r="OO231" s="73">
        <f t="shared" si="238"/>
        <v>0</v>
      </c>
      <c r="OP231" s="73">
        <f t="shared" si="238"/>
        <v>0</v>
      </c>
      <c r="OQ231" s="73">
        <f t="shared" si="238"/>
        <v>0</v>
      </c>
      <c r="OR231" s="73">
        <f t="shared" si="238"/>
        <v>0</v>
      </c>
      <c r="OS231" s="73">
        <f t="shared" si="238"/>
        <v>0</v>
      </c>
      <c r="OT231" s="73">
        <f t="shared" si="238"/>
        <v>0</v>
      </c>
      <c r="OU231" s="73">
        <f t="shared" si="238"/>
        <v>0</v>
      </c>
      <c r="OV231" s="73">
        <f t="shared" si="238"/>
        <v>0</v>
      </c>
      <c r="OW231" s="73">
        <f t="shared" si="238"/>
        <v>0</v>
      </c>
      <c r="OX231" s="73">
        <f t="shared" ref="OX231:RI231" si="239">SUM(OX232:OX287)</f>
        <v>0</v>
      </c>
      <c r="OY231" s="73">
        <f t="shared" si="239"/>
        <v>0</v>
      </c>
      <c r="OZ231" s="73">
        <f t="shared" si="239"/>
        <v>0</v>
      </c>
      <c r="PA231" s="73">
        <f t="shared" si="239"/>
        <v>0</v>
      </c>
      <c r="PB231" s="73">
        <f t="shared" si="239"/>
        <v>0</v>
      </c>
      <c r="PC231" s="73">
        <f t="shared" si="239"/>
        <v>0</v>
      </c>
      <c r="PD231" s="73">
        <f t="shared" si="239"/>
        <v>0</v>
      </c>
      <c r="PE231" s="73">
        <f t="shared" si="239"/>
        <v>0</v>
      </c>
      <c r="PF231" s="73">
        <f t="shared" si="239"/>
        <v>0</v>
      </c>
      <c r="PG231" s="73">
        <f t="shared" si="239"/>
        <v>0</v>
      </c>
      <c r="PH231" s="73">
        <f t="shared" si="239"/>
        <v>0</v>
      </c>
      <c r="PI231" s="73">
        <f t="shared" si="239"/>
        <v>0</v>
      </c>
      <c r="PJ231" s="73">
        <f t="shared" si="239"/>
        <v>0</v>
      </c>
      <c r="PK231" s="73">
        <f t="shared" si="239"/>
        <v>0</v>
      </c>
      <c r="PL231" s="73">
        <f t="shared" si="239"/>
        <v>0</v>
      </c>
      <c r="PM231" s="73">
        <f t="shared" si="239"/>
        <v>0</v>
      </c>
      <c r="PN231" s="73">
        <f t="shared" si="239"/>
        <v>0</v>
      </c>
      <c r="PO231" s="73">
        <f t="shared" si="239"/>
        <v>0</v>
      </c>
      <c r="PP231" s="73">
        <f t="shared" si="239"/>
        <v>0</v>
      </c>
      <c r="PQ231" s="73">
        <f t="shared" si="239"/>
        <v>0</v>
      </c>
      <c r="PR231" s="73">
        <f t="shared" si="239"/>
        <v>0</v>
      </c>
      <c r="PS231" s="73">
        <f t="shared" si="239"/>
        <v>0</v>
      </c>
      <c r="PT231" s="73">
        <f t="shared" si="239"/>
        <v>0</v>
      </c>
      <c r="PU231" s="73">
        <f t="shared" si="239"/>
        <v>0</v>
      </c>
      <c r="PV231" s="73">
        <f t="shared" si="239"/>
        <v>0</v>
      </c>
      <c r="PW231" s="73">
        <f t="shared" si="239"/>
        <v>0</v>
      </c>
      <c r="PX231" s="73">
        <f t="shared" si="239"/>
        <v>0</v>
      </c>
      <c r="PY231" s="73">
        <f t="shared" si="239"/>
        <v>0</v>
      </c>
      <c r="PZ231" s="73">
        <f t="shared" si="239"/>
        <v>0</v>
      </c>
      <c r="QA231" s="73">
        <f t="shared" si="239"/>
        <v>0</v>
      </c>
      <c r="QB231" s="73">
        <f t="shared" si="239"/>
        <v>0</v>
      </c>
      <c r="QC231" s="73">
        <f t="shared" si="239"/>
        <v>0</v>
      </c>
      <c r="QD231" s="73">
        <f t="shared" si="239"/>
        <v>0</v>
      </c>
      <c r="QE231" s="73">
        <f t="shared" si="239"/>
        <v>0</v>
      </c>
      <c r="QF231" s="73">
        <f t="shared" si="239"/>
        <v>0</v>
      </c>
      <c r="QG231" s="73">
        <f t="shared" si="239"/>
        <v>0</v>
      </c>
      <c r="QH231" s="73">
        <f t="shared" si="239"/>
        <v>0</v>
      </c>
      <c r="QI231" s="73">
        <f t="shared" si="239"/>
        <v>0</v>
      </c>
      <c r="QJ231" s="73">
        <f t="shared" si="239"/>
        <v>0</v>
      </c>
      <c r="QK231" s="73">
        <f t="shared" si="239"/>
        <v>0</v>
      </c>
      <c r="QL231" s="73">
        <f t="shared" si="239"/>
        <v>0</v>
      </c>
      <c r="QM231" s="73">
        <f t="shared" si="239"/>
        <v>0</v>
      </c>
      <c r="QN231" s="73">
        <f t="shared" si="239"/>
        <v>0</v>
      </c>
      <c r="QO231" s="73">
        <f t="shared" si="239"/>
        <v>0</v>
      </c>
      <c r="QP231" s="73">
        <f t="shared" si="239"/>
        <v>0</v>
      </c>
      <c r="QQ231" s="73">
        <f t="shared" si="239"/>
        <v>0</v>
      </c>
      <c r="QR231" s="73">
        <f t="shared" si="239"/>
        <v>0</v>
      </c>
      <c r="QS231" s="73">
        <f t="shared" si="239"/>
        <v>0</v>
      </c>
      <c r="QT231" s="73">
        <f t="shared" si="239"/>
        <v>0</v>
      </c>
      <c r="QU231" s="73">
        <f t="shared" si="239"/>
        <v>0</v>
      </c>
      <c r="QV231" s="73">
        <f t="shared" si="239"/>
        <v>0</v>
      </c>
      <c r="QW231" s="73">
        <f t="shared" si="239"/>
        <v>0</v>
      </c>
      <c r="QX231" s="73">
        <f t="shared" si="239"/>
        <v>0</v>
      </c>
      <c r="QY231" s="73">
        <f t="shared" si="239"/>
        <v>0</v>
      </c>
      <c r="QZ231" s="73">
        <f t="shared" si="239"/>
        <v>0</v>
      </c>
      <c r="RA231" s="73">
        <f t="shared" si="239"/>
        <v>0</v>
      </c>
      <c r="RB231" s="73">
        <f t="shared" si="239"/>
        <v>0</v>
      </c>
      <c r="RC231" s="73">
        <f t="shared" si="239"/>
        <v>0</v>
      </c>
      <c r="RD231" s="73">
        <f t="shared" si="239"/>
        <v>0</v>
      </c>
      <c r="RE231" s="73">
        <f t="shared" si="239"/>
        <v>0</v>
      </c>
      <c r="RF231" s="73">
        <f t="shared" si="239"/>
        <v>0</v>
      </c>
      <c r="RG231" s="73">
        <f t="shared" si="239"/>
        <v>0</v>
      </c>
      <c r="RH231" s="73">
        <f t="shared" si="239"/>
        <v>0</v>
      </c>
      <c r="RI231" s="73">
        <f t="shared" si="239"/>
        <v>0</v>
      </c>
      <c r="RJ231" s="73">
        <f t="shared" ref="RJ231:SY231" si="240">SUM(RJ232:RJ287)</f>
        <v>0</v>
      </c>
      <c r="RK231" s="73">
        <f t="shared" si="240"/>
        <v>0</v>
      </c>
      <c r="RL231" s="73">
        <f t="shared" si="240"/>
        <v>0</v>
      </c>
      <c r="RM231" s="73">
        <f t="shared" si="240"/>
        <v>0</v>
      </c>
      <c r="RN231" s="73">
        <f t="shared" si="240"/>
        <v>0</v>
      </c>
      <c r="RO231" s="73">
        <f t="shared" si="240"/>
        <v>0</v>
      </c>
      <c r="RP231" s="73">
        <f t="shared" si="240"/>
        <v>0</v>
      </c>
      <c r="RQ231" s="73">
        <f t="shared" si="240"/>
        <v>0</v>
      </c>
      <c r="RR231" s="73">
        <f t="shared" si="240"/>
        <v>0</v>
      </c>
      <c r="RS231" s="73">
        <f t="shared" si="240"/>
        <v>0</v>
      </c>
      <c r="RT231" s="73">
        <f t="shared" si="240"/>
        <v>0</v>
      </c>
      <c r="RU231" s="73">
        <f t="shared" si="240"/>
        <v>0</v>
      </c>
      <c r="RV231" s="73">
        <f t="shared" si="240"/>
        <v>0</v>
      </c>
      <c r="RW231" s="73">
        <f t="shared" si="240"/>
        <v>0</v>
      </c>
      <c r="RX231" s="73">
        <f t="shared" si="240"/>
        <v>0</v>
      </c>
      <c r="RY231" s="73">
        <f t="shared" si="240"/>
        <v>0</v>
      </c>
      <c r="RZ231" s="73">
        <f t="shared" si="240"/>
        <v>0</v>
      </c>
      <c r="SA231" s="73">
        <f t="shared" si="240"/>
        <v>0</v>
      </c>
      <c r="SB231" s="73">
        <f t="shared" si="240"/>
        <v>0</v>
      </c>
      <c r="SC231" s="73">
        <f t="shared" si="240"/>
        <v>0</v>
      </c>
      <c r="SD231" s="73">
        <f t="shared" si="240"/>
        <v>0</v>
      </c>
      <c r="SE231" s="73">
        <f t="shared" si="240"/>
        <v>0</v>
      </c>
      <c r="SF231" s="73">
        <f t="shared" si="240"/>
        <v>0</v>
      </c>
      <c r="SG231" s="73">
        <f t="shared" si="240"/>
        <v>0</v>
      </c>
      <c r="SH231" s="73">
        <f t="shared" si="240"/>
        <v>0</v>
      </c>
      <c r="SI231" s="73">
        <f t="shared" si="240"/>
        <v>0</v>
      </c>
      <c r="SJ231" s="73">
        <f t="shared" si="240"/>
        <v>0</v>
      </c>
      <c r="SK231" s="73">
        <f t="shared" si="240"/>
        <v>0</v>
      </c>
      <c r="SL231" s="73">
        <f t="shared" si="240"/>
        <v>0</v>
      </c>
      <c r="SM231" s="73">
        <f t="shared" si="240"/>
        <v>0</v>
      </c>
      <c r="SN231" s="73">
        <f t="shared" si="240"/>
        <v>0</v>
      </c>
      <c r="SO231" s="73">
        <f t="shared" si="240"/>
        <v>0</v>
      </c>
      <c r="SP231" s="73">
        <f t="shared" si="240"/>
        <v>0</v>
      </c>
      <c r="SQ231" s="73">
        <f t="shared" si="240"/>
        <v>0</v>
      </c>
      <c r="SR231" s="73">
        <f t="shared" si="240"/>
        <v>0</v>
      </c>
      <c r="SS231" s="73">
        <f t="shared" si="240"/>
        <v>0</v>
      </c>
      <c r="ST231" s="73">
        <f t="shared" si="240"/>
        <v>0</v>
      </c>
      <c r="SU231" s="73">
        <f t="shared" si="240"/>
        <v>0</v>
      </c>
      <c r="SV231" s="73">
        <f t="shared" si="240"/>
        <v>0</v>
      </c>
      <c r="SW231" s="73">
        <f t="shared" si="240"/>
        <v>0</v>
      </c>
      <c r="SX231" s="73">
        <f t="shared" si="240"/>
        <v>0</v>
      </c>
      <c r="SY231" s="73">
        <f t="shared" si="240"/>
        <v>0</v>
      </c>
    </row>
    <row r="232" spans="1:519">
      <c r="A232" s="71" t="s">
        <v>315</v>
      </c>
      <c r="B232" s="72">
        <f t="shared" ref="B232:B287" si="241">SUM(AD232:AO232)/1000</f>
        <v>0</v>
      </c>
      <c r="C232" s="72">
        <f t="shared" ref="C232:C287" si="242">SUM(AP232:BA232)/1000</f>
        <v>0</v>
      </c>
      <c r="D232" s="72">
        <f t="shared" ref="D232:D287" si="243">SUM(BB232:BM232)/1000</f>
        <v>0</v>
      </c>
      <c r="E232" s="72">
        <f t="shared" ref="E232:E287" si="244">SUM(BN232:BY232)/1000</f>
        <v>0</v>
      </c>
      <c r="F232" s="72">
        <f t="shared" ref="F232:F287" si="245">SUM(BZ232:CK232)/1000</f>
        <v>0</v>
      </c>
      <c r="G232" s="72">
        <f t="shared" ref="G232:G287" si="246">SUM(CL232:CW232)/1000</f>
        <v>0</v>
      </c>
      <c r="H232" s="72">
        <f t="shared" ref="H232:H287" si="247">SUM(CX232:DI232)/1000</f>
        <v>0</v>
      </c>
      <c r="I232" s="72">
        <f t="shared" ref="I232:I287" si="248">SUM(DJ232:DU232)/1000</f>
        <v>0</v>
      </c>
      <c r="J232" s="72">
        <f t="shared" ref="J232:J287" si="249">SUM(DV232:EG232)/1000</f>
        <v>0</v>
      </c>
      <c r="K232" s="72">
        <f t="shared" ref="K232:K287" si="250">SUM(EH232:ES232)/1000</f>
        <v>0</v>
      </c>
      <c r="L232" s="72">
        <f t="shared" ref="L232:L287" si="251">SUM(ET232:FE232)/1000</f>
        <v>0</v>
      </c>
      <c r="M232" s="72">
        <f t="shared" ref="M232:M287" si="252">SUM(FF232:FQ232)/1000</f>
        <v>0</v>
      </c>
      <c r="N232" s="72">
        <f t="shared" ref="N232:N287" si="253">SUM(FR232:GC232)/1000</f>
        <v>0</v>
      </c>
      <c r="O232" s="72">
        <f t="shared" ref="O232:O287" si="254">SUM(GD232:GO232)/1000</f>
        <v>0</v>
      </c>
      <c r="P232" s="72">
        <f t="shared" ref="P232:P287" si="255">SUM(GP232:HA232)/1000</f>
        <v>0</v>
      </c>
      <c r="Q232" s="72">
        <f t="shared" ref="Q232:Q287" si="256">SUM(HB232:HM232)/1000</f>
        <v>0</v>
      </c>
      <c r="R232" s="72">
        <f t="shared" ref="R232:R287" si="257">SUM(HN232:HY232)/1000</f>
        <v>0</v>
      </c>
      <c r="S232" s="72">
        <f t="shared" ref="S232:S287" si="258">SUM(HZ232:IK232)/1000</f>
        <v>0</v>
      </c>
      <c r="T232" s="72">
        <f t="shared" ref="T232:T287" si="259">SUM(IL232:IW232)/1000</f>
        <v>0</v>
      </c>
      <c r="U232" s="72">
        <f t="shared" ref="U232:U287" si="260">SUM(IX232:JI232)/1000</f>
        <v>0</v>
      </c>
      <c r="V232" s="72">
        <f t="shared" ref="V232:V287" si="261">SUM(JJ232:JU232)/1000</f>
        <v>0</v>
      </c>
      <c r="W232" s="72">
        <f t="shared" ref="W232:W287" si="262">SUM(JV232:KG232)/1000</f>
        <v>0</v>
      </c>
      <c r="X232" s="72">
        <f t="shared" ref="X232:X287" si="263">SUM(KH232:KS232)/1000</f>
        <v>0</v>
      </c>
      <c r="Y232" s="72">
        <f t="shared" ref="Y232:Y287" si="264">SUM(KT232:LE232)/1000</f>
        <v>0</v>
      </c>
      <c r="Z232" s="72">
        <f t="shared" ref="Z232:Z287" si="265">SUM(LF232:LQ232)/1000</f>
        <v>0</v>
      </c>
      <c r="AA232" s="72">
        <f t="shared" ref="AA232:AA287" si="266">SUM(LR232:MC232)/1000</f>
        <v>0</v>
      </c>
      <c r="AB232" s="72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73"/>
      <c r="DW232" s="73"/>
      <c r="DX232" s="73"/>
      <c r="DY232" s="73"/>
      <c r="DZ232" s="73"/>
      <c r="EA232" s="73"/>
      <c r="EB232" s="73"/>
      <c r="EC232" s="73"/>
      <c r="ED232" s="73"/>
      <c r="EE232" s="73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73"/>
      <c r="EQ232" s="73"/>
      <c r="ER232" s="73"/>
      <c r="ES232" s="73"/>
      <c r="ET232" s="73"/>
      <c r="EU232" s="73"/>
      <c r="EV232" s="73"/>
      <c r="EW232" s="73"/>
      <c r="EX232" s="73"/>
      <c r="EY232" s="73"/>
      <c r="EZ232" s="73"/>
      <c r="FA232" s="73"/>
      <c r="FB232" s="73"/>
      <c r="FC232" s="73"/>
      <c r="FD232" s="73"/>
      <c r="FE232" s="73"/>
      <c r="FF232" s="73"/>
      <c r="FG232" s="73"/>
      <c r="FH232" s="73"/>
      <c r="FI232" s="73"/>
      <c r="FJ232" s="73"/>
      <c r="FK232" s="73"/>
      <c r="FL232" s="73"/>
      <c r="FM232" s="73"/>
      <c r="FN232" s="73"/>
      <c r="FO232" s="73"/>
      <c r="FP232" s="73"/>
      <c r="FQ232" s="73"/>
      <c r="FR232" s="73"/>
      <c r="FS232" s="73"/>
      <c r="FT232" s="73"/>
      <c r="FU232" s="73"/>
      <c r="FV232" s="73"/>
      <c r="FW232" s="73"/>
      <c r="FX232" s="73"/>
      <c r="FY232" s="73"/>
      <c r="FZ232" s="73"/>
      <c r="GA232" s="73"/>
      <c r="GB232" s="73"/>
      <c r="GC232" s="73"/>
      <c r="GD232" s="73"/>
      <c r="GE232" s="73"/>
      <c r="GF232" s="73"/>
      <c r="GG232" s="73"/>
      <c r="GH232" s="73"/>
      <c r="GI232" s="73"/>
      <c r="GJ232" s="73"/>
      <c r="GK232" s="73"/>
      <c r="GL232" s="73"/>
      <c r="GM232" s="73"/>
      <c r="GN232" s="73"/>
      <c r="GO232" s="73"/>
      <c r="GP232" s="73"/>
      <c r="GQ232" s="73"/>
      <c r="GR232" s="73"/>
      <c r="GS232" s="73"/>
      <c r="GT232" s="73"/>
      <c r="GU232" s="73"/>
      <c r="GV232" s="73"/>
      <c r="GW232" s="73"/>
      <c r="GX232" s="73"/>
      <c r="GY232" s="73"/>
      <c r="GZ232" s="73"/>
      <c r="HA232" s="73"/>
      <c r="HB232" s="73"/>
      <c r="HC232" s="73"/>
      <c r="HD232" s="73"/>
      <c r="HE232" s="73"/>
      <c r="HF232" s="73"/>
      <c r="HG232" s="73"/>
      <c r="HH232" s="73"/>
      <c r="HI232" s="73"/>
      <c r="HJ232" s="73"/>
      <c r="HK232" s="73"/>
      <c r="HL232" s="73"/>
      <c r="HM232" s="73"/>
      <c r="HN232" s="73"/>
      <c r="HO232" s="73"/>
      <c r="HP232" s="73"/>
      <c r="HQ232" s="73"/>
      <c r="HR232" s="73"/>
      <c r="HS232" s="73"/>
      <c r="HT232" s="73"/>
      <c r="HU232" s="73"/>
      <c r="HV232" s="73"/>
      <c r="HW232" s="73"/>
      <c r="HX232" s="73"/>
      <c r="HY232" s="73"/>
      <c r="HZ232" s="73"/>
      <c r="IA232" s="73"/>
      <c r="IB232" s="73"/>
      <c r="IC232" s="73"/>
      <c r="ID232" s="73"/>
      <c r="IE232" s="73"/>
      <c r="IF232" s="73"/>
      <c r="IG232" s="73"/>
      <c r="IH232" s="73"/>
      <c r="II232" s="73"/>
      <c r="IJ232" s="73"/>
      <c r="IK232" s="73"/>
      <c r="IL232" s="73"/>
      <c r="IM232" s="73"/>
      <c r="IN232" s="73"/>
      <c r="IO232" s="73"/>
      <c r="IP232" s="73"/>
      <c r="IQ232" s="73"/>
      <c r="IR232" s="73"/>
      <c r="IS232" s="73"/>
      <c r="IT232" s="73"/>
      <c r="IU232" s="73"/>
      <c r="IV232" s="73"/>
      <c r="IW232" s="73"/>
      <c r="IX232" s="73"/>
      <c r="IY232" s="73"/>
      <c r="IZ232" s="73"/>
      <c r="JA232" s="73"/>
      <c r="JB232" s="73"/>
      <c r="JC232" s="73"/>
      <c r="JD232" s="73"/>
      <c r="JE232" s="73"/>
      <c r="JF232" s="73"/>
      <c r="JG232" s="73"/>
      <c r="JH232" s="73"/>
      <c r="JI232" s="73"/>
      <c r="JJ232" s="73"/>
      <c r="JK232" s="73"/>
      <c r="JL232" s="73"/>
      <c r="JM232" s="73"/>
      <c r="JN232" s="73"/>
      <c r="JO232" s="73"/>
      <c r="JP232" s="73"/>
      <c r="JQ232" s="73"/>
      <c r="JR232" s="73"/>
      <c r="JS232" s="73"/>
      <c r="JT232" s="73"/>
      <c r="JU232" s="73"/>
      <c r="JV232" s="73"/>
      <c r="JW232" s="73"/>
      <c r="JX232" s="73"/>
      <c r="JY232" s="73"/>
      <c r="JZ232" s="73"/>
      <c r="KA232" s="73"/>
      <c r="KB232" s="73"/>
      <c r="KC232" s="73"/>
      <c r="KD232" s="73"/>
      <c r="KE232" s="73"/>
      <c r="KF232" s="73"/>
      <c r="KG232" s="73"/>
      <c r="KH232" s="73"/>
      <c r="KI232" s="73"/>
      <c r="KJ232" s="73"/>
      <c r="KK232" s="73"/>
      <c r="KL232" s="73"/>
      <c r="KM232" s="73"/>
      <c r="KN232" s="73"/>
      <c r="KO232" s="73"/>
      <c r="KP232" s="73"/>
      <c r="KQ232" s="73"/>
      <c r="KR232" s="73"/>
      <c r="KS232" s="73"/>
      <c r="KT232" s="73"/>
      <c r="KU232" s="73"/>
      <c r="KV232" s="73"/>
      <c r="KW232" s="73"/>
      <c r="KX232" s="73"/>
      <c r="KY232" s="73"/>
      <c r="KZ232" s="73"/>
      <c r="LA232" s="73"/>
      <c r="LB232" s="73"/>
      <c r="LC232" s="73"/>
      <c r="LD232" s="73"/>
      <c r="LE232" s="73"/>
      <c r="LF232" s="73"/>
      <c r="LG232" s="73"/>
      <c r="LH232" s="73"/>
      <c r="LI232" s="73"/>
      <c r="LJ232" s="73"/>
      <c r="LK232" s="73"/>
      <c r="LL232" s="73"/>
      <c r="LM232" s="73"/>
      <c r="LN232" s="73"/>
      <c r="LO232" s="73"/>
      <c r="LP232" s="73"/>
      <c r="LQ232" s="73"/>
      <c r="LR232" s="73"/>
      <c r="LS232" s="73"/>
      <c r="LT232" s="73"/>
      <c r="LU232" s="73"/>
      <c r="LV232" s="73"/>
      <c r="LW232" s="73"/>
      <c r="LX232" s="73"/>
      <c r="LY232" s="73"/>
      <c r="LZ232" s="73"/>
      <c r="MA232" s="73"/>
      <c r="MB232" s="73"/>
      <c r="MC232" s="73"/>
      <c r="MD232" s="73"/>
      <c r="ME232" s="73"/>
      <c r="MF232" s="73"/>
      <c r="MG232" s="73"/>
      <c r="MH232" s="73"/>
      <c r="MI232" s="73"/>
      <c r="MJ232" s="73"/>
      <c r="MK232" s="73"/>
      <c r="ML232" s="73"/>
      <c r="MM232" s="73"/>
      <c r="MN232" s="73"/>
      <c r="MO232" s="73"/>
      <c r="MP232" s="73"/>
      <c r="MQ232" s="73"/>
      <c r="MR232" s="73"/>
      <c r="MS232" s="73"/>
      <c r="MT232" s="73"/>
      <c r="MU232" s="73"/>
      <c r="MV232" s="73"/>
      <c r="MW232" s="73"/>
      <c r="MX232" s="73"/>
      <c r="MY232" s="73"/>
      <c r="MZ232" s="73"/>
      <c r="NA232" s="73"/>
      <c r="NB232" s="73"/>
      <c r="NC232" s="73"/>
      <c r="ND232" s="73"/>
      <c r="NE232" s="73"/>
      <c r="NF232" s="73"/>
      <c r="NG232" s="73"/>
      <c r="NH232" s="73"/>
      <c r="NI232" s="73"/>
      <c r="NJ232" s="73"/>
      <c r="NK232" s="73"/>
      <c r="NL232" s="73"/>
      <c r="NM232" s="73"/>
      <c r="NN232" s="73"/>
      <c r="NO232" s="73"/>
      <c r="NP232" s="73"/>
      <c r="NQ232" s="73"/>
      <c r="NR232" s="73"/>
      <c r="NS232" s="73"/>
      <c r="NT232" s="73"/>
      <c r="NU232" s="73"/>
      <c r="NV232" s="73"/>
      <c r="NW232" s="73"/>
      <c r="NX232" s="73"/>
      <c r="NY232" s="73"/>
      <c r="NZ232" s="73"/>
      <c r="OA232" s="73"/>
      <c r="OB232" s="73"/>
      <c r="OC232" s="73"/>
      <c r="OD232" s="73"/>
      <c r="OE232" s="73"/>
      <c r="OF232" s="73"/>
      <c r="OG232" s="73"/>
      <c r="OH232" s="73"/>
      <c r="OI232" s="73"/>
      <c r="OJ232" s="73"/>
      <c r="OK232" s="73"/>
      <c r="OL232" s="73"/>
      <c r="OM232" s="73"/>
      <c r="ON232" s="73"/>
      <c r="OO232" s="73"/>
      <c r="OP232" s="73"/>
      <c r="OQ232" s="73"/>
      <c r="OR232" s="73"/>
      <c r="OS232" s="73"/>
      <c r="OT232" s="73"/>
      <c r="OU232" s="73"/>
      <c r="OV232" s="73"/>
      <c r="OW232" s="73"/>
      <c r="OX232" s="73"/>
      <c r="OY232" s="73"/>
      <c r="OZ232" s="73"/>
      <c r="PA232" s="73"/>
      <c r="PB232" s="73"/>
      <c r="PC232" s="73"/>
      <c r="PD232" s="73"/>
      <c r="PE232" s="73"/>
      <c r="PF232" s="73"/>
      <c r="PG232" s="73"/>
      <c r="PH232" s="73"/>
      <c r="PI232" s="73"/>
      <c r="PJ232" s="73"/>
      <c r="PK232" s="73"/>
      <c r="PL232" s="73"/>
      <c r="PM232" s="73"/>
      <c r="PN232" s="73"/>
      <c r="PO232" s="73"/>
      <c r="PP232" s="73"/>
      <c r="PQ232" s="73"/>
      <c r="PR232" s="73"/>
      <c r="PS232" s="73"/>
      <c r="PT232" s="73"/>
      <c r="PU232" s="73"/>
      <c r="PV232" s="73"/>
      <c r="PW232" s="73"/>
      <c r="PX232" s="73"/>
      <c r="PY232" s="73"/>
      <c r="PZ232" s="73"/>
      <c r="QA232" s="73"/>
      <c r="QB232" s="73"/>
      <c r="QC232" s="73"/>
      <c r="QD232" s="73"/>
      <c r="QE232" s="73"/>
      <c r="QF232" s="73"/>
      <c r="QG232" s="73"/>
      <c r="QH232" s="73"/>
      <c r="QI232" s="73"/>
      <c r="QJ232" s="73"/>
      <c r="QK232" s="73"/>
      <c r="QL232" s="73"/>
      <c r="QM232" s="73"/>
      <c r="QN232" s="73"/>
      <c r="QO232" s="73"/>
      <c r="QP232" s="73"/>
      <c r="QQ232" s="73"/>
      <c r="QR232" s="73"/>
      <c r="QS232" s="73"/>
      <c r="QT232" s="73"/>
      <c r="QU232" s="73"/>
      <c r="QV232" s="73"/>
      <c r="QW232" s="73"/>
      <c r="QX232" s="73"/>
      <c r="QY232" s="73"/>
      <c r="QZ232" s="73"/>
      <c r="RA232" s="73"/>
      <c r="RB232" s="73"/>
      <c r="RC232" s="73"/>
      <c r="RD232" s="73"/>
      <c r="RE232" s="73"/>
      <c r="RF232" s="73"/>
      <c r="RG232" s="73"/>
      <c r="RH232" s="73"/>
      <c r="RI232" s="73"/>
      <c r="RJ232" s="73"/>
      <c r="RK232" s="73"/>
      <c r="RL232" s="73"/>
      <c r="RM232" s="73"/>
      <c r="RN232" s="73"/>
      <c r="RO232" s="73"/>
      <c r="RP232" s="73"/>
      <c r="RQ232" s="73"/>
      <c r="RR232" s="73"/>
      <c r="RS232" s="73"/>
      <c r="RT232" s="73"/>
      <c r="RU232" s="73"/>
      <c r="RV232" s="73"/>
      <c r="RW232" s="73"/>
      <c r="RX232" s="73"/>
      <c r="RY232" s="73"/>
      <c r="RZ232" s="73"/>
      <c r="SA232" s="73"/>
      <c r="SB232" s="73"/>
      <c r="SC232" s="73"/>
      <c r="SD232" s="73"/>
      <c r="SE232" s="73"/>
      <c r="SF232" s="73"/>
      <c r="SG232" s="73"/>
      <c r="SH232" s="73"/>
      <c r="SI232" s="73"/>
      <c r="SJ232" s="73"/>
      <c r="SK232" s="73"/>
      <c r="SL232" s="73"/>
      <c r="SM232" s="73"/>
      <c r="SN232" s="73"/>
      <c r="SO232" s="73"/>
      <c r="SP232" s="73"/>
      <c r="SQ232" s="73"/>
      <c r="SR232" s="73"/>
      <c r="SS232" s="73"/>
      <c r="ST232" s="73"/>
      <c r="SU232" s="73"/>
      <c r="SV232" s="73"/>
      <c r="SW232" s="73"/>
      <c r="SX232" s="73"/>
      <c r="SY232" s="73"/>
    </row>
    <row r="233" spans="1:519">
      <c r="A233" s="71" t="s">
        <v>316</v>
      </c>
      <c r="B233" s="72">
        <f t="shared" si="241"/>
        <v>0</v>
      </c>
      <c r="C233" s="72">
        <f t="shared" si="242"/>
        <v>0</v>
      </c>
      <c r="D233" s="72">
        <f t="shared" si="243"/>
        <v>0</v>
      </c>
      <c r="E233" s="72">
        <f t="shared" si="244"/>
        <v>0</v>
      </c>
      <c r="F233" s="72">
        <f t="shared" si="245"/>
        <v>0</v>
      </c>
      <c r="G233" s="72">
        <f t="shared" si="246"/>
        <v>0</v>
      </c>
      <c r="H233" s="72">
        <f t="shared" si="247"/>
        <v>0</v>
      </c>
      <c r="I233" s="72">
        <f t="shared" si="248"/>
        <v>0</v>
      </c>
      <c r="J233" s="72">
        <f t="shared" si="249"/>
        <v>0</v>
      </c>
      <c r="K233" s="72">
        <f t="shared" si="250"/>
        <v>0</v>
      </c>
      <c r="L233" s="72">
        <f t="shared" si="251"/>
        <v>0</v>
      </c>
      <c r="M233" s="72">
        <f t="shared" si="252"/>
        <v>0</v>
      </c>
      <c r="N233" s="72">
        <f t="shared" si="253"/>
        <v>0</v>
      </c>
      <c r="O233" s="72">
        <f t="shared" si="254"/>
        <v>0</v>
      </c>
      <c r="P233" s="72">
        <f t="shared" si="255"/>
        <v>0</v>
      </c>
      <c r="Q233" s="72">
        <f t="shared" si="256"/>
        <v>0</v>
      </c>
      <c r="R233" s="72">
        <f t="shared" si="257"/>
        <v>0</v>
      </c>
      <c r="S233" s="72">
        <f t="shared" si="258"/>
        <v>0</v>
      </c>
      <c r="T233" s="72">
        <f t="shared" si="259"/>
        <v>0</v>
      </c>
      <c r="U233" s="72">
        <f t="shared" si="260"/>
        <v>0</v>
      </c>
      <c r="V233" s="72">
        <f t="shared" si="261"/>
        <v>0</v>
      </c>
      <c r="W233" s="72">
        <f t="shared" si="262"/>
        <v>0</v>
      </c>
      <c r="X233" s="72">
        <f t="shared" si="263"/>
        <v>0</v>
      </c>
      <c r="Y233" s="72">
        <f t="shared" si="264"/>
        <v>0</v>
      </c>
      <c r="Z233" s="72">
        <f t="shared" si="265"/>
        <v>0</v>
      </c>
      <c r="AA233" s="72">
        <f t="shared" si="266"/>
        <v>0</v>
      </c>
      <c r="AB233" s="72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73"/>
      <c r="DW233" s="73"/>
      <c r="DX233" s="73"/>
      <c r="DY233" s="73"/>
      <c r="DZ233" s="73"/>
      <c r="EA233" s="73"/>
      <c r="EB233" s="73"/>
      <c r="EC233" s="73"/>
      <c r="ED233" s="73"/>
      <c r="EE233" s="73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73"/>
      <c r="EQ233" s="73"/>
      <c r="ER233" s="73"/>
      <c r="ES233" s="73"/>
      <c r="ET233" s="73"/>
      <c r="EU233" s="73"/>
      <c r="EV233" s="73"/>
      <c r="EW233" s="73"/>
      <c r="EX233" s="73"/>
      <c r="EY233" s="73"/>
      <c r="EZ233" s="73"/>
      <c r="FA233" s="73"/>
      <c r="FB233" s="73"/>
      <c r="FC233" s="73"/>
      <c r="FD233" s="73"/>
      <c r="FE233" s="73"/>
      <c r="FF233" s="73"/>
      <c r="FG233" s="73"/>
      <c r="FH233" s="73"/>
      <c r="FI233" s="73"/>
      <c r="FJ233" s="73"/>
      <c r="FK233" s="73"/>
      <c r="FL233" s="73"/>
      <c r="FM233" s="73"/>
      <c r="FN233" s="73"/>
      <c r="FO233" s="73"/>
      <c r="FP233" s="73"/>
      <c r="FQ233" s="73"/>
      <c r="FR233" s="73"/>
      <c r="FS233" s="73"/>
      <c r="FT233" s="73"/>
      <c r="FU233" s="73"/>
      <c r="FV233" s="73"/>
      <c r="FW233" s="73"/>
      <c r="FX233" s="73"/>
      <c r="FY233" s="73"/>
      <c r="FZ233" s="73"/>
      <c r="GA233" s="73"/>
      <c r="GB233" s="73"/>
      <c r="GC233" s="73"/>
      <c r="GD233" s="73"/>
      <c r="GE233" s="73"/>
      <c r="GF233" s="73"/>
      <c r="GG233" s="73"/>
      <c r="GH233" s="73"/>
      <c r="GI233" s="73"/>
      <c r="GJ233" s="73"/>
      <c r="GK233" s="73"/>
      <c r="GL233" s="73"/>
      <c r="GM233" s="73"/>
      <c r="GN233" s="73"/>
      <c r="GO233" s="73"/>
      <c r="GP233" s="73"/>
      <c r="GQ233" s="73"/>
      <c r="GR233" s="73"/>
      <c r="GS233" s="73"/>
      <c r="GT233" s="73"/>
      <c r="GU233" s="73"/>
      <c r="GV233" s="73"/>
      <c r="GW233" s="73"/>
      <c r="GX233" s="73"/>
      <c r="GY233" s="73"/>
      <c r="GZ233" s="73"/>
      <c r="HA233" s="73"/>
      <c r="HB233" s="73"/>
      <c r="HC233" s="73"/>
      <c r="HD233" s="73"/>
      <c r="HE233" s="73"/>
      <c r="HF233" s="73"/>
      <c r="HG233" s="73"/>
      <c r="HH233" s="73"/>
      <c r="HI233" s="73"/>
      <c r="HJ233" s="73"/>
      <c r="HK233" s="73"/>
      <c r="HL233" s="73"/>
      <c r="HM233" s="73"/>
      <c r="HN233" s="73"/>
      <c r="HO233" s="73"/>
      <c r="HP233" s="73"/>
      <c r="HQ233" s="73"/>
      <c r="HR233" s="73"/>
      <c r="HS233" s="73"/>
      <c r="HT233" s="73"/>
      <c r="HU233" s="73"/>
      <c r="HV233" s="73"/>
      <c r="HW233" s="73"/>
      <c r="HX233" s="73"/>
      <c r="HY233" s="73"/>
      <c r="HZ233" s="73"/>
      <c r="IA233" s="73"/>
      <c r="IB233" s="73"/>
      <c r="IC233" s="73"/>
      <c r="ID233" s="73"/>
      <c r="IE233" s="73"/>
      <c r="IF233" s="73"/>
      <c r="IG233" s="73"/>
      <c r="IH233" s="73"/>
      <c r="II233" s="73"/>
      <c r="IJ233" s="73"/>
      <c r="IK233" s="73"/>
      <c r="IL233" s="73"/>
      <c r="IM233" s="73"/>
      <c r="IN233" s="73"/>
      <c r="IO233" s="73"/>
      <c r="IP233" s="73"/>
      <c r="IQ233" s="73"/>
      <c r="IR233" s="73"/>
      <c r="IS233" s="73"/>
      <c r="IT233" s="73"/>
      <c r="IU233" s="73"/>
      <c r="IV233" s="73"/>
      <c r="IW233" s="73"/>
      <c r="IX233" s="73"/>
      <c r="IY233" s="73"/>
      <c r="IZ233" s="73"/>
      <c r="JA233" s="73"/>
      <c r="JB233" s="73"/>
      <c r="JC233" s="73"/>
      <c r="JD233" s="73"/>
      <c r="JE233" s="73"/>
      <c r="JF233" s="73"/>
      <c r="JG233" s="73"/>
      <c r="JH233" s="73"/>
      <c r="JI233" s="73"/>
      <c r="JJ233" s="73"/>
      <c r="JK233" s="73"/>
      <c r="JL233" s="73"/>
      <c r="JM233" s="73"/>
      <c r="JN233" s="73"/>
      <c r="JO233" s="73"/>
      <c r="JP233" s="73"/>
      <c r="JQ233" s="73"/>
      <c r="JR233" s="73"/>
      <c r="JS233" s="73"/>
      <c r="JT233" s="73"/>
      <c r="JU233" s="73"/>
      <c r="JV233" s="73"/>
      <c r="JW233" s="73"/>
      <c r="JX233" s="73"/>
      <c r="JY233" s="73"/>
      <c r="JZ233" s="73"/>
      <c r="KA233" s="73"/>
      <c r="KB233" s="73"/>
      <c r="KC233" s="73"/>
      <c r="KD233" s="73"/>
      <c r="KE233" s="73"/>
      <c r="KF233" s="73"/>
      <c r="KG233" s="73"/>
      <c r="KH233" s="73"/>
      <c r="KI233" s="73"/>
      <c r="KJ233" s="73"/>
      <c r="KK233" s="73"/>
      <c r="KL233" s="73"/>
      <c r="KM233" s="73"/>
      <c r="KN233" s="73"/>
      <c r="KO233" s="73"/>
      <c r="KP233" s="73"/>
      <c r="KQ233" s="73"/>
      <c r="KR233" s="73"/>
      <c r="KS233" s="73"/>
      <c r="KT233" s="73"/>
      <c r="KU233" s="73"/>
      <c r="KV233" s="73"/>
      <c r="KW233" s="73"/>
      <c r="KX233" s="73"/>
      <c r="KY233" s="73"/>
      <c r="KZ233" s="73"/>
      <c r="LA233" s="73"/>
      <c r="LB233" s="73"/>
      <c r="LC233" s="73"/>
      <c r="LD233" s="73"/>
      <c r="LE233" s="73"/>
      <c r="LF233" s="73"/>
      <c r="LG233" s="73"/>
      <c r="LH233" s="73"/>
      <c r="LI233" s="73"/>
      <c r="LJ233" s="73"/>
      <c r="LK233" s="73"/>
      <c r="LL233" s="73"/>
      <c r="LM233" s="73"/>
      <c r="LN233" s="73"/>
      <c r="LO233" s="73"/>
      <c r="LP233" s="73"/>
      <c r="LQ233" s="73"/>
      <c r="LR233" s="73"/>
      <c r="LS233" s="73"/>
      <c r="LT233" s="73"/>
      <c r="LU233" s="73"/>
      <c r="LV233" s="73"/>
      <c r="LW233" s="73"/>
      <c r="LX233" s="73"/>
      <c r="LY233" s="73"/>
      <c r="LZ233" s="73"/>
      <c r="MA233" s="73"/>
      <c r="MB233" s="73"/>
      <c r="MC233" s="73"/>
      <c r="MD233" s="73"/>
      <c r="ME233" s="73"/>
      <c r="MF233" s="73"/>
      <c r="MG233" s="73"/>
      <c r="MH233" s="73"/>
      <c r="MI233" s="73"/>
      <c r="MJ233" s="73"/>
      <c r="MK233" s="73"/>
      <c r="ML233" s="73"/>
      <c r="MM233" s="73"/>
      <c r="MN233" s="73"/>
      <c r="MO233" s="73"/>
      <c r="MP233" s="73"/>
      <c r="MQ233" s="73"/>
      <c r="MR233" s="73"/>
      <c r="MS233" s="73"/>
      <c r="MT233" s="73"/>
      <c r="MU233" s="73"/>
      <c r="MV233" s="73"/>
      <c r="MW233" s="73"/>
      <c r="MX233" s="73"/>
      <c r="MY233" s="73"/>
      <c r="MZ233" s="73"/>
      <c r="NA233" s="73"/>
      <c r="NB233" s="73"/>
      <c r="NC233" s="73"/>
      <c r="ND233" s="73"/>
      <c r="NE233" s="73"/>
      <c r="NF233" s="73"/>
      <c r="NG233" s="73"/>
      <c r="NH233" s="73"/>
      <c r="NI233" s="73"/>
      <c r="NJ233" s="73"/>
      <c r="NK233" s="73"/>
      <c r="NL233" s="73"/>
      <c r="NM233" s="73"/>
      <c r="NN233" s="73"/>
      <c r="NO233" s="73"/>
      <c r="NP233" s="73"/>
      <c r="NQ233" s="73"/>
      <c r="NR233" s="73"/>
      <c r="NS233" s="73"/>
      <c r="NT233" s="73"/>
      <c r="NU233" s="73"/>
      <c r="NV233" s="73"/>
      <c r="NW233" s="73"/>
      <c r="NX233" s="73"/>
      <c r="NY233" s="73"/>
      <c r="NZ233" s="73"/>
      <c r="OA233" s="73"/>
      <c r="OB233" s="73"/>
      <c r="OC233" s="73"/>
      <c r="OD233" s="73"/>
      <c r="OE233" s="73"/>
      <c r="OF233" s="73"/>
      <c r="OG233" s="73"/>
      <c r="OH233" s="73"/>
      <c r="OI233" s="73"/>
      <c r="OJ233" s="73"/>
      <c r="OK233" s="73"/>
      <c r="OL233" s="73"/>
      <c r="OM233" s="73"/>
      <c r="ON233" s="73"/>
      <c r="OO233" s="73"/>
      <c r="OP233" s="73"/>
      <c r="OQ233" s="73"/>
      <c r="OR233" s="73"/>
      <c r="OS233" s="73"/>
      <c r="OT233" s="73"/>
      <c r="OU233" s="73"/>
      <c r="OV233" s="73"/>
      <c r="OW233" s="73"/>
      <c r="OX233" s="73"/>
      <c r="OY233" s="73"/>
      <c r="OZ233" s="73"/>
      <c r="PA233" s="73"/>
      <c r="PB233" s="73"/>
      <c r="PC233" s="73"/>
      <c r="PD233" s="73"/>
      <c r="PE233" s="73"/>
      <c r="PF233" s="73"/>
      <c r="PG233" s="73"/>
      <c r="PH233" s="73"/>
      <c r="PI233" s="73"/>
      <c r="PJ233" s="73"/>
      <c r="PK233" s="73"/>
      <c r="PL233" s="73"/>
      <c r="PM233" s="73"/>
      <c r="PN233" s="73"/>
      <c r="PO233" s="73"/>
      <c r="PP233" s="73"/>
      <c r="PQ233" s="73"/>
      <c r="PR233" s="73"/>
      <c r="PS233" s="73"/>
      <c r="PT233" s="73"/>
      <c r="PU233" s="73"/>
      <c r="PV233" s="73"/>
      <c r="PW233" s="73"/>
      <c r="PX233" s="73"/>
      <c r="PY233" s="73"/>
      <c r="PZ233" s="73"/>
      <c r="QA233" s="73"/>
      <c r="QB233" s="73"/>
      <c r="QC233" s="73"/>
      <c r="QD233" s="73"/>
      <c r="QE233" s="73"/>
      <c r="QF233" s="73"/>
      <c r="QG233" s="73"/>
      <c r="QH233" s="73"/>
      <c r="QI233" s="73"/>
      <c r="QJ233" s="73"/>
      <c r="QK233" s="73"/>
      <c r="QL233" s="73"/>
      <c r="QM233" s="73"/>
      <c r="QN233" s="73"/>
      <c r="QO233" s="73"/>
      <c r="QP233" s="73"/>
      <c r="QQ233" s="73"/>
      <c r="QR233" s="73"/>
      <c r="QS233" s="73"/>
      <c r="QT233" s="73"/>
      <c r="QU233" s="73"/>
      <c r="QV233" s="73"/>
      <c r="QW233" s="73"/>
      <c r="QX233" s="73"/>
      <c r="QY233" s="73"/>
      <c r="QZ233" s="73"/>
      <c r="RA233" s="73"/>
      <c r="RB233" s="73"/>
      <c r="RC233" s="73"/>
      <c r="RD233" s="73"/>
      <c r="RE233" s="73"/>
      <c r="RF233" s="73"/>
      <c r="RG233" s="73"/>
      <c r="RH233" s="73"/>
      <c r="RI233" s="73"/>
      <c r="RJ233" s="73"/>
      <c r="RK233" s="73"/>
      <c r="RL233" s="73"/>
      <c r="RM233" s="73"/>
      <c r="RN233" s="73"/>
      <c r="RO233" s="73"/>
      <c r="RP233" s="73"/>
      <c r="RQ233" s="73"/>
      <c r="RR233" s="73"/>
      <c r="RS233" s="73"/>
      <c r="RT233" s="73"/>
      <c r="RU233" s="73"/>
      <c r="RV233" s="73"/>
      <c r="RW233" s="73"/>
      <c r="RX233" s="73"/>
      <c r="RY233" s="73"/>
      <c r="RZ233" s="73"/>
      <c r="SA233" s="73"/>
      <c r="SB233" s="73"/>
      <c r="SC233" s="73"/>
      <c r="SD233" s="73"/>
      <c r="SE233" s="73"/>
      <c r="SF233" s="73"/>
      <c r="SG233" s="73"/>
      <c r="SH233" s="73"/>
      <c r="SI233" s="73"/>
      <c r="SJ233" s="73"/>
      <c r="SK233" s="73"/>
      <c r="SL233" s="73"/>
      <c r="SM233" s="73"/>
      <c r="SN233" s="73"/>
      <c r="SO233" s="73"/>
      <c r="SP233" s="73"/>
      <c r="SQ233" s="73"/>
      <c r="SR233" s="73"/>
      <c r="SS233" s="73"/>
      <c r="ST233" s="73"/>
      <c r="SU233" s="73"/>
      <c r="SV233" s="73"/>
      <c r="SW233" s="73"/>
      <c r="SX233" s="73"/>
      <c r="SY233" s="73"/>
    </row>
    <row r="234" spans="1:519">
      <c r="A234" s="71" t="s">
        <v>317</v>
      </c>
      <c r="B234" s="72">
        <f t="shared" si="241"/>
        <v>4.7395436175E-2</v>
      </c>
      <c r="C234" s="72">
        <f t="shared" si="242"/>
        <v>9.3633445800000006E-2</v>
      </c>
      <c r="D234" s="72">
        <f t="shared" si="243"/>
        <v>0.26912923065</v>
      </c>
      <c r="E234" s="72">
        <f t="shared" si="244"/>
        <v>0.23763069382500002</v>
      </c>
      <c r="F234" s="72">
        <f t="shared" si="245"/>
        <v>0.85675547745000002</v>
      </c>
      <c r="G234" s="72">
        <f t="shared" si="246"/>
        <v>7.5142178775000013E-2</v>
      </c>
      <c r="H234" s="72">
        <f t="shared" si="247"/>
        <v>0.10589271885000001</v>
      </c>
      <c r="I234" s="72">
        <f t="shared" si="248"/>
        <v>6.835509247499999E-2</v>
      </c>
      <c r="J234" s="72">
        <f t="shared" si="249"/>
        <v>3.5738497350000002E-2</v>
      </c>
      <c r="K234" s="72">
        <f t="shared" si="250"/>
        <v>1.5715805399999998E-2</v>
      </c>
      <c r="L234" s="72">
        <f t="shared" si="251"/>
        <v>3.05025201E-2</v>
      </c>
      <c r="M234" s="72">
        <f t="shared" si="252"/>
        <v>6.0107444100000004E-2</v>
      </c>
      <c r="N234" s="72">
        <f t="shared" si="253"/>
        <v>2.4805934324999997E-2</v>
      </c>
      <c r="O234" s="72">
        <f t="shared" si="254"/>
        <v>2.9179746900000001E-2</v>
      </c>
      <c r="P234" s="72">
        <f t="shared" si="255"/>
        <v>8.0031715424999997E-2</v>
      </c>
      <c r="Q234" s="72">
        <f t="shared" si="256"/>
        <v>5.7158762175000002E-2</v>
      </c>
      <c r="R234" s="72">
        <f t="shared" si="257"/>
        <v>3.8234444399999998E-2</v>
      </c>
      <c r="S234" s="72">
        <f t="shared" si="258"/>
        <v>3.7486447650000004E-2</v>
      </c>
      <c r="T234" s="72">
        <f t="shared" si="259"/>
        <v>3.9313134450000002E-2</v>
      </c>
      <c r="U234" s="72">
        <f t="shared" si="260"/>
        <v>4.2600383324999998E-2</v>
      </c>
      <c r="V234" s="72">
        <f t="shared" si="261"/>
        <v>4.9375659149999994E-2</v>
      </c>
      <c r="W234" s="72">
        <f t="shared" si="262"/>
        <v>1.3664719575000001E-2</v>
      </c>
      <c r="X234" s="72">
        <f t="shared" si="263"/>
        <v>4.4600290425000001E-2</v>
      </c>
      <c r="Y234" s="72">
        <f t="shared" si="264"/>
        <v>1.4735535975E-2</v>
      </c>
      <c r="Z234" s="72">
        <f t="shared" si="265"/>
        <v>0</v>
      </c>
      <c r="AA234" s="72">
        <f t="shared" si="266"/>
        <v>0</v>
      </c>
      <c r="AB234" s="72"/>
      <c r="AD234" s="73">
        <v>6.3579723750000001</v>
      </c>
      <c r="AE234" s="73">
        <v>3.720299625</v>
      </c>
      <c r="AF234" s="73">
        <v>0.79917547500000008</v>
      </c>
      <c r="AG234" s="73"/>
      <c r="AH234" s="73"/>
      <c r="AI234" s="73">
        <v>20.861235675</v>
      </c>
      <c r="AJ234" s="73">
        <v>7.8736500000000011E-3</v>
      </c>
      <c r="AK234" s="73"/>
      <c r="AL234" s="73">
        <v>2.9880501750000001</v>
      </c>
      <c r="AM234" s="73"/>
      <c r="AN234" s="73">
        <v>3.0982812750000002</v>
      </c>
      <c r="AO234" s="73">
        <v>9.5625479250000005</v>
      </c>
      <c r="AP234" s="73">
        <v>3.37779585</v>
      </c>
      <c r="AQ234" s="73">
        <v>4.8659156999999995</v>
      </c>
      <c r="AR234" s="73"/>
      <c r="AS234" s="73"/>
      <c r="AT234" s="73"/>
      <c r="AU234" s="73"/>
      <c r="AV234" s="73"/>
      <c r="AW234" s="73">
        <v>12.676576499999999</v>
      </c>
      <c r="AX234" s="73">
        <v>29.998606500000001</v>
      </c>
      <c r="AY234" s="73">
        <v>19.613262150000001</v>
      </c>
      <c r="AZ234" s="73">
        <v>13.172616450000001</v>
      </c>
      <c r="BA234" s="73">
        <v>9.9286726499999993</v>
      </c>
      <c r="BB234" s="73">
        <v>29.939554125000001</v>
      </c>
      <c r="BC234" s="73">
        <v>0.83854372500000007</v>
      </c>
      <c r="BD234" s="73">
        <v>15.656753025</v>
      </c>
      <c r="BE234" s="73"/>
      <c r="BF234" s="73">
        <v>0.51966089999999998</v>
      </c>
      <c r="BG234" s="73"/>
      <c r="BH234" s="73"/>
      <c r="BI234" s="73"/>
      <c r="BJ234" s="73">
        <v>6.4563930000000003</v>
      </c>
      <c r="BK234" s="73">
        <v>88.984055475000005</v>
      </c>
      <c r="BL234" s="73">
        <v>58.280757300000005</v>
      </c>
      <c r="BM234" s="73">
        <v>68.453513099999995</v>
      </c>
      <c r="BN234" s="73">
        <v>45.064835774999999</v>
      </c>
      <c r="BO234" s="73">
        <v>0.82673324999999998</v>
      </c>
      <c r="BP234" s="73">
        <v>1.2755312999999999</v>
      </c>
      <c r="BQ234" s="73">
        <v>0.602334225</v>
      </c>
      <c r="BR234" s="73"/>
      <c r="BS234" s="73"/>
      <c r="BT234" s="73"/>
      <c r="BU234" s="73"/>
      <c r="BV234" s="73">
        <v>29.230925625000001</v>
      </c>
      <c r="BW234" s="73">
        <v>5.6926489499999997</v>
      </c>
      <c r="BX234" s="73">
        <v>23.861096325000002</v>
      </c>
      <c r="BY234" s="73">
        <v>131.076588375</v>
      </c>
      <c r="BZ234" s="73">
        <v>133.69457700000001</v>
      </c>
      <c r="CA234" s="73">
        <v>229.10746770000003</v>
      </c>
      <c r="CB234" s="73">
        <v>122.05732230000001</v>
      </c>
      <c r="CC234" s="73">
        <v>63.327766949999997</v>
      </c>
      <c r="CD234" s="73">
        <v>46.060852500000003</v>
      </c>
      <c r="CE234" s="73">
        <v>141.27690195</v>
      </c>
      <c r="CF234" s="73">
        <v>0.13385205</v>
      </c>
      <c r="CG234" s="73">
        <v>0.20471490000000001</v>
      </c>
      <c r="CH234" s="73">
        <v>0.11810475000000001</v>
      </c>
      <c r="CI234" s="73">
        <v>0.12597840000000002</v>
      </c>
      <c r="CJ234" s="73">
        <v>109.565776575</v>
      </c>
      <c r="CK234" s="73">
        <v>11.082162374999999</v>
      </c>
      <c r="CL234" s="73">
        <v>4.6966322250000001</v>
      </c>
      <c r="CM234" s="73">
        <v>3.6730577250000001</v>
      </c>
      <c r="CN234" s="73">
        <v>0.43698757500000002</v>
      </c>
      <c r="CO234" s="73">
        <v>0.57477644999999999</v>
      </c>
      <c r="CP234" s="73">
        <v>6.6926025E-2</v>
      </c>
      <c r="CQ234" s="73"/>
      <c r="CR234" s="73">
        <v>0.57477644999999999</v>
      </c>
      <c r="CS234" s="73"/>
      <c r="CT234" s="73">
        <v>25.144501275000003</v>
      </c>
      <c r="CU234" s="73">
        <v>9.2357914500000007</v>
      </c>
      <c r="CV234" s="73">
        <v>28.541981249999999</v>
      </c>
      <c r="CW234" s="73">
        <v>2.19674835</v>
      </c>
      <c r="CX234" s="73">
        <v>6.2398676250000005</v>
      </c>
      <c r="CY234" s="73">
        <v>6.6571710749999999</v>
      </c>
      <c r="CZ234" s="73">
        <v>1.5865404749999998</v>
      </c>
      <c r="DA234" s="73">
        <v>0.61414469999999999</v>
      </c>
      <c r="DB234" s="73"/>
      <c r="DC234" s="73">
        <v>29.762397</v>
      </c>
      <c r="DD234" s="73"/>
      <c r="DE234" s="73">
        <v>5.2635350249999995</v>
      </c>
      <c r="DF234" s="73">
        <v>18.99911745</v>
      </c>
      <c r="DG234" s="73">
        <v>4.7163163499999996</v>
      </c>
      <c r="DH234" s="73">
        <v>14.078086200000001</v>
      </c>
      <c r="DI234" s="73">
        <v>17.975542950000001</v>
      </c>
      <c r="DJ234" s="73">
        <v>11.145151575000002</v>
      </c>
      <c r="DK234" s="73">
        <v>1.9684125000000001</v>
      </c>
      <c r="DL234" s="73">
        <v>30.494646450000001</v>
      </c>
      <c r="DM234" s="73">
        <v>1.3306468499999999</v>
      </c>
      <c r="DN234" s="73">
        <v>6.6926025E-2</v>
      </c>
      <c r="DO234" s="73"/>
      <c r="DP234" s="73"/>
      <c r="DQ234" s="73"/>
      <c r="DR234" s="73"/>
      <c r="DS234" s="73">
        <v>0.51966089999999998</v>
      </c>
      <c r="DT234" s="73">
        <v>2.1416328</v>
      </c>
      <c r="DU234" s="73">
        <v>20.688015374999999</v>
      </c>
      <c r="DV234" s="73">
        <v>3.3266171249999998</v>
      </c>
      <c r="DW234" s="73">
        <v>3.4132272750000001</v>
      </c>
      <c r="DX234" s="73">
        <v>6.2083730249999993</v>
      </c>
      <c r="DY234" s="73">
        <v>1.657403325</v>
      </c>
      <c r="DZ234" s="73">
        <v>0.17322030000000002</v>
      </c>
      <c r="EA234" s="73">
        <v>0.66926025</v>
      </c>
      <c r="EB234" s="73"/>
      <c r="EC234" s="73"/>
      <c r="ED234" s="73"/>
      <c r="EE234" s="73">
        <v>1.8621182249999999</v>
      </c>
      <c r="EF234" s="73">
        <v>1.78731855</v>
      </c>
      <c r="EG234" s="73">
        <v>16.640959275</v>
      </c>
      <c r="EH234" s="73">
        <v>5.1060620249999999</v>
      </c>
      <c r="EI234" s="73">
        <v>1.6652769749999998</v>
      </c>
      <c r="EJ234" s="73">
        <v>1.4330042999999999</v>
      </c>
      <c r="EK234" s="73"/>
      <c r="EL234" s="73"/>
      <c r="EM234" s="73"/>
      <c r="EN234" s="73"/>
      <c r="EO234" s="73"/>
      <c r="EP234" s="73"/>
      <c r="EQ234" s="73">
        <v>1.3739519249999999</v>
      </c>
      <c r="ER234" s="73">
        <v>2.6297991000000001</v>
      </c>
      <c r="ES234" s="73">
        <v>3.507711075</v>
      </c>
      <c r="ET234" s="73">
        <v>1.7951922</v>
      </c>
      <c r="EU234" s="73">
        <v>4.7084427</v>
      </c>
      <c r="EV234" s="73">
        <v>4.3305075000000005E-2</v>
      </c>
      <c r="EW234" s="73">
        <v>1.6140982500000001</v>
      </c>
      <c r="EX234" s="73"/>
      <c r="EY234" s="73"/>
      <c r="EZ234" s="73"/>
      <c r="FA234" s="73"/>
      <c r="FB234" s="73">
        <v>15.48746955</v>
      </c>
      <c r="FC234" s="73">
        <v>0.34250377499999995</v>
      </c>
      <c r="FD234" s="73">
        <v>0.35825107499999997</v>
      </c>
      <c r="FE234" s="73">
        <v>6.1532574750000002</v>
      </c>
      <c r="FF234" s="73">
        <v>51.304703400000001</v>
      </c>
      <c r="FG234" s="73">
        <v>0.9487748250000001</v>
      </c>
      <c r="FH234" s="73"/>
      <c r="FI234" s="73">
        <v>1.9684125E-2</v>
      </c>
      <c r="FJ234" s="73"/>
      <c r="FK234" s="73">
        <v>3.936825E-2</v>
      </c>
      <c r="FL234" s="73"/>
      <c r="FM234" s="73"/>
      <c r="FN234" s="73"/>
      <c r="FO234" s="73">
        <v>2.2912321500000004</v>
      </c>
      <c r="FP234" s="73">
        <v>1.232226225</v>
      </c>
      <c r="FQ234" s="73">
        <v>4.2714551250000001</v>
      </c>
      <c r="FR234" s="73">
        <v>7.2752526000000008</v>
      </c>
      <c r="FS234" s="73">
        <v>4.9800836249999998</v>
      </c>
      <c r="FT234" s="73">
        <v>3.5431425000000003E-2</v>
      </c>
      <c r="FU234" s="73"/>
      <c r="FV234" s="73">
        <v>0.72831262500000005</v>
      </c>
      <c r="FW234" s="73"/>
      <c r="FX234" s="73">
        <v>0.18503077500000001</v>
      </c>
      <c r="FY234" s="73"/>
      <c r="FZ234" s="73"/>
      <c r="GA234" s="73">
        <v>0.63382882500000004</v>
      </c>
      <c r="GB234" s="73">
        <v>1.421193825</v>
      </c>
      <c r="GC234" s="73">
        <v>9.5468006249999995</v>
      </c>
      <c r="GD234" s="73">
        <v>7.6886192250000009</v>
      </c>
      <c r="GE234" s="73">
        <v>4.8029264999999999</v>
      </c>
      <c r="GF234" s="73">
        <v>0.48029264999999999</v>
      </c>
      <c r="GG234" s="73"/>
      <c r="GH234" s="73">
        <v>0.602334225</v>
      </c>
      <c r="GI234" s="73"/>
      <c r="GJ234" s="73"/>
      <c r="GK234" s="73"/>
      <c r="GL234" s="73"/>
      <c r="GM234" s="73">
        <v>0.27557775000000001</v>
      </c>
      <c r="GN234" s="73">
        <v>1.1849843250000001</v>
      </c>
      <c r="GO234" s="73">
        <v>14.145012225</v>
      </c>
      <c r="GP234" s="73">
        <v>12.676576499999999</v>
      </c>
      <c r="GQ234" s="73">
        <v>29.640355424999999</v>
      </c>
      <c r="GR234" s="73">
        <v>2.1888747</v>
      </c>
      <c r="GS234" s="73">
        <v>0.54721867499999999</v>
      </c>
      <c r="GT234" s="73">
        <v>3.936825E-2</v>
      </c>
      <c r="GU234" s="73"/>
      <c r="GV234" s="73">
        <v>0.71256532500000003</v>
      </c>
      <c r="GW234" s="73">
        <v>1.04719545</v>
      </c>
      <c r="GX234" s="73">
        <v>8.9090349750000009</v>
      </c>
      <c r="GY234" s="73">
        <v>8.0547439500000007</v>
      </c>
      <c r="GZ234" s="73">
        <v>10.456207200000001</v>
      </c>
      <c r="HA234" s="73">
        <v>5.7595749750000005</v>
      </c>
      <c r="HB234" s="73">
        <v>11.735675325000001</v>
      </c>
      <c r="HC234" s="73">
        <v>8.3578794750000007</v>
      </c>
      <c r="HD234" s="73">
        <v>21.711589875000001</v>
      </c>
      <c r="HE234" s="73">
        <v>0.68894437500000005</v>
      </c>
      <c r="HF234" s="73">
        <v>7.0902218249999995</v>
      </c>
      <c r="HG234" s="73">
        <v>3.0313552499999998</v>
      </c>
      <c r="HH234" s="73"/>
      <c r="HI234" s="73"/>
      <c r="HJ234" s="73">
        <v>0.81098595000000007</v>
      </c>
      <c r="HK234" s="73">
        <v>0.32675647500000005</v>
      </c>
      <c r="HL234" s="73">
        <v>0.26376727499999997</v>
      </c>
      <c r="HM234" s="73">
        <v>3.1415863499999999</v>
      </c>
      <c r="HN234" s="73">
        <v>4.5785274750000005</v>
      </c>
      <c r="HO234" s="73">
        <v>8.0075020500000011</v>
      </c>
      <c r="HP234" s="73">
        <v>2.7715248000000003</v>
      </c>
      <c r="HQ234" s="73">
        <v>0.44879805</v>
      </c>
      <c r="HR234" s="73">
        <v>0.157473</v>
      </c>
      <c r="HS234" s="73"/>
      <c r="HT234" s="73"/>
      <c r="HU234" s="73"/>
      <c r="HV234" s="73">
        <v>4.5155382749999999</v>
      </c>
      <c r="HW234" s="73">
        <v>5.2438509</v>
      </c>
      <c r="HX234" s="73">
        <v>4.5194751000000002</v>
      </c>
      <c r="HY234" s="73">
        <v>7.9917547500000001</v>
      </c>
      <c r="HZ234" s="73">
        <v>6.8736964499999997</v>
      </c>
      <c r="IA234" s="73">
        <v>4.8344211000000001</v>
      </c>
      <c r="IB234" s="73">
        <v>1.1495529</v>
      </c>
      <c r="IC234" s="73"/>
      <c r="ID234" s="73">
        <v>8.5468470750000005</v>
      </c>
      <c r="IE234" s="73">
        <v>1.3306468499999999</v>
      </c>
      <c r="IF234" s="73">
        <v>2.7951457500000001</v>
      </c>
      <c r="IG234" s="73"/>
      <c r="IH234" s="73"/>
      <c r="II234" s="73">
        <v>5.2320404250000001</v>
      </c>
      <c r="IJ234" s="73">
        <v>0.53934502500000003</v>
      </c>
      <c r="IK234" s="73">
        <v>6.1847520749999996</v>
      </c>
      <c r="IL234" s="73">
        <v>14.8339566</v>
      </c>
      <c r="IM234" s="73">
        <v>3.69274185</v>
      </c>
      <c r="IN234" s="73">
        <v>7.1965161000000002</v>
      </c>
      <c r="IO234" s="73">
        <v>2.2518639</v>
      </c>
      <c r="IP234" s="73">
        <v>9.4483800000000007E-2</v>
      </c>
      <c r="IQ234" s="73">
        <v>0.36218790000000001</v>
      </c>
      <c r="IR234" s="73">
        <v>0.64957612499999995</v>
      </c>
      <c r="IS234" s="73"/>
      <c r="IT234" s="73"/>
      <c r="IU234" s="73">
        <v>0.4881663</v>
      </c>
      <c r="IV234" s="73">
        <v>2.3975264250000001</v>
      </c>
      <c r="IW234" s="73">
        <v>7.3461154500000001</v>
      </c>
      <c r="IX234" s="73">
        <v>16.47954945</v>
      </c>
      <c r="IY234" s="73">
        <v>5.1533039250000003</v>
      </c>
      <c r="IZ234" s="73">
        <v>0.53934502500000003</v>
      </c>
      <c r="JA234" s="73">
        <v>0.66926025</v>
      </c>
      <c r="JB234" s="73">
        <v>8.2673325000000006E-2</v>
      </c>
      <c r="JC234" s="73">
        <v>1.9684125E-2</v>
      </c>
      <c r="JD234" s="73"/>
      <c r="JE234" s="73"/>
      <c r="JF234" s="73">
        <v>6.2989199999999995E-2</v>
      </c>
      <c r="JG234" s="73">
        <v>8.0980490249999999</v>
      </c>
      <c r="JH234" s="73">
        <v>5.0037045750000004</v>
      </c>
      <c r="JI234" s="73">
        <v>6.4918244249999999</v>
      </c>
      <c r="JJ234" s="73">
        <v>10.365660224999999</v>
      </c>
      <c r="JK234" s="73">
        <v>7.5350830499999999</v>
      </c>
      <c r="JL234" s="73">
        <v>8.2043432999999997</v>
      </c>
      <c r="JM234" s="73">
        <v>6.7437812250000002</v>
      </c>
      <c r="JN234" s="73">
        <v>1.2243525749999999</v>
      </c>
      <c r="JO234" s="73"/>
      <c r="JP234" s="73">
        <v>3.5431425000000003E-2</v>
      </c>
      <c r="JQ234" s="73"/>
      <c r="JR234" s="73"/>
      <c r="JS234" s="73"/>
      <c r="JT234" s="73">
        <v>2.7557775E-2</v>
      </c>
      <c r="JU234" s="73">
        <v>15.239449575</v>
      </c>
      <c r="JV234" s="73">
        <v>4.3856230500000004</v>
      </c>
      <c r="JW234" s="73">
        <v>3.7399837499999999</v>
      </c>
      <c r="JX234" s="73">
        <v>2.88962955</v>
      </c>
      <c r="JY234" s="73">
        <v>1.20466845</v>
      </c>
      <c r="JZ234" s="73"/>
      <c r="KA234" s="73">
        <v>0.66532342499999997</v>
      </c>
      <c r="KB234" s="73"/>
      <c r="KC234" s="73"/>
      <c r="KD234" s="73"/>
      <c r="KE234" s="73"/>
      <c r="KF234" s="73"/>
      <c r="KG234" s="73">
        <v>0.77949135000000003</v>
      </c>
      <c r="KH234" s="73">
        <v>1.9644756750000001</v>
      </c>
      <c r="KI234" s="73">
        <v>1.4920566749999999</v>
      </c>
      <c r="KJ234" s="73">
        <v>35.829044324999998</v>
      </c>
      <c r="KK234" s="73"/>
      <c r="KL234" s="73">
        <v>2.3620950000000002E-2</v>
      </c>
      <c r="KM234" s="73"/>
      <c r="KN234" s="73"/>
      <c r="KO234" s="73"/>
      <c r="KP234" s="73"/>
      <c r="KQ234" s="73">
        <v>1.5156776249999999</v>
      </c>
      <c r="KR234" s="73">
        <v>1.6534665</v>
      </c>
      <c r="KS234" s="73">
        <v>2.1219486750000001</v>
      </c>
      <c r="KT234" s="73">
        <v>3.1691441249999999</v>
      </c>
      <c r="KU234" s="73">
        <v>8.2279642499999994</v>
      </c>
      <c r="KV234" s="73">
        <v>1.8109394999999999</v>
      </c>
      <c r="KW234" s="73">
        <v>1.1613633750000001</v>
      </c>
      <c r="KX234" s="73">
        <v>1.9684125E-2</v>
      </c>
      <c r="KY234" s="73"/>
      <c r="KZ234" s="73"/>
      <c r="LA234" s="73"/>
      <c r="LB234" s="73">
        <v>0.14566252499999999</v>
      </c>
      <c r="LC234" s="73">
        <v>0.13385205</v>
      </c>
      <c r="LD234" s="73">
        <v>6.6926025E-2</v>
      </c>
      <c r="LE234" s="73"/>
      <c r="LF234" s="73"/>
      <c r="LG234" s="73"/>
      <c r="LH234" s="73"/>
      <c r="LI234" s="73"/>
      <c r="LJ234" s="73"/>
      <c r="LK234" s="73"/>
      <c r="LL234" s="73"/>
      <c r="LM234" s="73"/>
      <c r="LN234" s="73"/>
      <c r="LO234" s="73"/>
      <c r="LP234" s="73"/>
      <c r="LQ234" s="73"/>
      <c r="LR234" s="73"/>
      <c r="LS234" s="73"/>
      <c r="LT234" s="73"/>
      <c r="LU234" s="73"/>
      <c r="LV234" s="73"/>
      <c r="LW234" s="73"/>
      <c r="LX234" s="73"/>
      <c r="LY234" s="73"/>
      <c r="LZ234" s="73"/>
      <c r="MA234" s="73"/>
      <c r="MB234" s="73"/>
      <c r="MC234" s="73"/>
      <c r="MD234" s="73"/>
      <c r="ME234" s="73"/>
      <c r="MF234" s="73"/>
      <c r="MG234" s="73"/>
      <c r="MH234" s="73"/>
      <c r="MI234" s="73"/>
      <c r="MJ234" s="73"/>
      <c r="MK234" s="73"/>
      <c r="ML234" s="73"/>
      <c r="MM234" s="73"/>
      <c r="MN234" s="73"/>
      <c r="MO234" s="73"/>
      <c r="MP234" s="73"/>
      <c r="MQ234" s="73"/>
      <c r="MR234" s="73"/>
      <c r="MS234" s="73"/>
      <c r="MT234" s="73"/>
      <c r="MU234" s="73"/>
      <c r="MV234" s="73"/>
      <c r="MW234" s="73"/>
      <c r="MX234" s="73"/>
      <c r="MY234" s="73"/>
      <c r="MZ234" s="73"/>
      <c r="NA234" s="73"/>
      <c r="NB234" s="73"/>
      <c r="NC234" s="73"/>
      <c r="ND234" s="73"/>
      <c r="NE234" s="73"/>
      <c r="NF234" s="73"/>
      <c r="NG234" s="73"/>
      <c r="NH234" s="73"/>
      <c r="NI234" s="73"/>
      <c r="NJ234" s="73"/>
      <c r="NK234" s="73"/>
      <c r="NL234" s="73"/>
      <c r="NM234" s="73"/>
      <c r="NN234" s="73"/>
      <c r="NO234" s="73"/>
      <c r="NP234" s="73"/>
      <c r="NQ234" s="73"/>
      <c r="NR234" s="73"/>
      <c r="NS234" s="73"/>
      <c r="NT234" s="73"/>
      <c r="NU234" s="73"/>
      <c r="NV234" s="73"/>
      <c r="NW234" s="73"/>
      <c r="NX234" s="73"/>
      <c r="NY234" s="73"/>
      <c r="NZ234" s="73"/>
      <c r="OA234" s="73"/>
      <c r="OB234" s="73"/>
      <c r="OC234" s="73"/>
      <c r="OD234" s="73"/>
      <c r="OE234" s="73"/>
      <c r="OF234" s="73"/>
      <c r="OG234" s="73"/>
      <c r="OH234" s="73"/>
      <c r="OI234" s="73"/>
      <c r="OJ234" s="73"/>
      <c r="OK234" s="73"/>
      <c r="OL234" s="73"/>
      <c r="OM234" s="73"/>
      <c r="ON234" s="73"/>
      <c r="OO234" s="73"/>
      <c r="OP234" s="73"/>
      <c r="OQ234" s="73"/>
      <c r="OR234" s="73"/>
      <c r="OS234" s="73"/>
      <c r="OT234" s="73"/>
      <c r="OU234" s="73"/>
      <c r="OV234" s="73"/>
      <c r="OW234" s="73"/>
      <c r="OX234" s="73"/>
      <c r="OY234" s="73"/>
      <c r="OZ234" s="73"/>
      <c r="PA234" s="73"/>
      <c r="PB234" s="73"/>
      <c r="PC234" s="73"/>
      <c r="PD234" s="73"/>
      <c r="PE234" s="73"/>
      <c r="PF234" s="73"/>
      <c r="PG234" s="73"/>
      <c r="PH234" s="73"/>
      <c r="PI234" s="73"/>
      <c r="PJ234" s="73"/>
      <c r="PK234" s="73"/>
      <c r="PL234" s="73"/>
      <c r="PM234" s="73"/>
      <c r="PN234" s="73"/>
      <c r="PO234" s="73"/>
      <c r="PP234" s="73"/>
      <c r="PQ234" s="73"/>
      <c r="PR234" s="73"/>
      <c r="PS234" s="73"/>
      <c r="PT234" s="73"/>
      <c r="PU234" s="73"/>
      <c r="PV234" s="73"/>
      <c r="PW234" s="73"/>
      <c r="PX234" s="73"/>
      <c r="PY234" s="73"/>
      <c r="PZ234" s="73"/>
      <c r="QA234" s="73"/>
      <c r="QB234" s="73"/>
      <c r="QC234" s="73"/>
      <c r="QD234" s="73"/>
      <c r="QE234" s="73"/>
      <c r="QF234" s="73"/>
      <c r="QG234" s="73"/>
      <c r="QH234" s="73"/>
      <c r="QI234" s="73"/>
      <c r="QJ234" s="73"/>
      <c r="QK234" s="73"/>
      <c r="QL234" s="73"/>
      <c r="QM234" s="73"/>
      <c r="QN234" s="73"/>
      <c r="QO234" s="73"/>
      <c r="QP234" s="73"/>
      <c r="QQ234" s="73"/>
      <c r="QR234" s="73"/>
      <c r="QS234" s="73"/>
      <c r="QT234" s="73"/>
      <c r="QU234" s="73"/>
      <c r="QV234" s="73"/>
      <c r="QW234" s="73"/>
      <c r="QX234" s="73"/>
      <c r="QY234" s="73"/>
      <c r="QZ234" s="73"/>
      <c r="RA234" s="73"/>
      <c r="RB234" s="73"/>
      <c r="RC234" s="73"/>
      <c r="RD234" s="73"/>
      <c r="RE234" s="73"/>
      <c r="RF234" s="73"/>
      <c r="RG234" s="73"/>
      <c r="RH234" s="73"/>
      <c r="RI234" s="73"/>
      <c r="RJ234" s="73"/>
      <c r="RK234" s="73"/>
      <c r="RL234" s="73"/>
      <c r="RM234" s="73"/>
      <c r="RN234" s="73"/>
      <c r="RO234" s="73"/>
      <c r="RP234" s="73"/>
      <c r="RQ234" s="73"/>
      <c r="RR234" s="73"/>
      <c r="RS234" s="73"/>
      <c r="RT234" s="73"/>
      <c r="RU234" s="73"/>
      <c r="RV234" s="73"/>
      <c r="RW234" s="73"/>
      <c r="RX234" s="73"/>
      <c r="RY234" s="73"/>
      <c r="RZ234" s="73"/>
      <c r="SA234" s="73"/>
      <c r="SB234" s="73"/>
      <c r="SC234" s="73"/>
      <c r="SD234" s="73"/>
      <c r="SE234" s="73"/>
      <c r="SF234" s="73"/>
      <c r="SG234" s="73"/>
      <c r="SH234" s="73"/>
      <c r="SI234" s="73"/>
      <c r="SJ234" s="73"/>
      <c r="SK234" s="73"/>
      <c r="SL234" s="73"/>
      <c r="SM234" s="73"/>
      <c r="SN234" s="73"/>
      <c r="SO234" s="73"/>
      <c r="SP234" s="73"/>
      <c r="SQ234" s="73"/>
      <c r="SR234" s="73"/>
      <c r="SS234" s="73"/>
      <c r="ST234" s="73"/>
      <c r="SU234" s="73"/>
      <c r="SV234" s="73"/>
      <c r="SW234" s="73"/>
      <c r="SX234" s="73"/>
      <c r="SY234" s="73"/>
    </row>
    <row r="235" spans="1:519">
      <c r="A235" s="71" t="s">
        <v>318</v>
      </c>
      <c r="B235" s="72">
        <f t="shared" si="241"/>
        <v>0</v>
      </c>
      <c r="C235" s="72">
        <f t="shared" si="242"/>
        <v>0</v>
      </c>
      <c r="D235" s="72">
        <f t="shared" si="243"/>
        <v>0</v>
      </c>
      <c r="E235" s="72">
        <f t="shared" si="244"/>
        <v>0</v>
      </c>
      <c r="F235" s="72">
        <f t="shared" si="245"/>
        <v>0</v>
      </c>
      <c r="G235" s="72">
        <f t="shared" si="246"/>
        <v>0</v>
      </c>
      <c r="H235" s="72">
        <f t="shared" si="247"/>
        <v>0</v>
      </c>
      <c r="I235" s="72">
        <f t="shared" si="248"/>
        <v>0</v>
      </c>
      <c r="J235" s="72">
        <f t="shared" si="249"/>
        <v>0</v>
      </c>
      <c r="K235" s="72">
        <f t="shared" si="250"/>
        <v>0</v>
      </c>
      <c r="L235" s="72">
        <f t="shared" si="251"/>
        <v>0</v>
      </c>
      <c r="M235" s="72">
        <f t="shared" si="252"/>
        <v>0</v>
      </c>
      <c r="N235" s="72">
        <f t="shared" si="253"/>
        <v>0</v>
      </c>
      <c r="O235" s="72">
        <f t="shared" si="254"/>
        <v>0</v>
      </c>
      <c r="P235" s="72">
        <f t="shared" si="255"/>
        <v>0</v>
      </c>
      <c r="Q235" s="72">
        <f t="shared" si="256"/>
        <v>0</v>
      </c>
      <c r="R235" s="72">
        <f t="shared" si="257"/>
        <v>0</v>
      </c>
      <c r="S235" s="72">
        <f t="shared" si="258"/>
        <v>0</v>
      </c>
      <c r="T235" s="72">
        <f t="shared" si="259"/>
        <v>0</v>
      </c>
      <c r="U235" s="72">
        <f t="shared" si="260"/>
        <v>0</v>
      </c>
      <c r="V235" s="72">
        <f t="shared" si="261"/>
        <v>0</v>
      </c>
      <c r="W235" s="72">
        <f t="shared" si="262"/>
        <v>0</v>
      </c>
      <c r="X235" s="72">
        <f t="shared" si="263"/>
        <v>0</v>
      </c>
      <c r="Y235" s="72">
        <f t="shared" si="264"/>
        <v>0</v>
      </c>
      <c r="Z235" s="72">
        <f t="shared" si="265"/>
        <v>0</v>
      </c>
      <c r="AA235" s="72">
        <f t="shared" si="266"/>
        <v>0</v>
      </c>
      <c r="AB235" s="72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3"/>
      <c r="DY235" s="73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73"/>
      <c r="ES235" s="73"/>
      <c r="ET235" s="73"/>
      <c r="EU235" s="73"/>
      <c r="EV235" s="73"/>
      <c r="EW235" s="73"/>
      <c r="EX235" s="73"/>
      <c r="EY235" s="73"/>
      <c r="EZ235" s="73"/>
      <c r="FA235" s="73"/>
      <c r="FB235" s="73"/>
      <c r="FC235" s="73"/>
      <c r="FD235" s="73"/>
      <c r="FE235" s="73"/>
      <c r="FF235" s="73"/>
      <c r="FG235" s="73"/>
      <c r="FH235" s="73"/>
      <c r="FI235" s="73"/>
      <c r="FJ235" s="73"/>
      <c r="FK235" s="73"/>
      <c r="FL235" s="73"/>
      <c r="FM235" s="73"/>
      <c r="FN235" s="73"/>
      <c r="FO235" s="73"/>
      <c r="FP235" s="73"/>
      <c r="FQ235" s="73"/>
      <c r="FR235" s="73"/>
      <c r="FS235" s="73"/>
      <c r="FT235" s="73"/>
      <c r="FU235" s="73"/>
      <c r="FV235" s="73"/>
      <c r="FW235" s="73"/>
      <c r="FX235" s="73"/>
      <c r="FY235" s="73"/>
      <c r="FZ235" s="73"/>
      <c r="GA235" s="73"/>
      <c r="GB235" s="73"/>
      <c r="GC235" s="73"/>
      <c r="GD235" s="73"/>
      <c r="GE235" s="73"/>
      <c r="GF235" s="73"/>
      <c r="GG235" s="73"/>
      <c r="GH235" s="73"/>
      <c r="GI235" s="73"/>
      <c r="GJ235" s="73"/>
      <c r="GK235" s="73"/>
      <c r="GL235" s="73"/>
      <c r="GM235" s="73"/>
      <c r="GN235" s="73"/>
      <c r="GO235" s="73"/>
      <c r="GP235" s="73"/>
      <c r="GQ235" s="73"/>
      <c r="GR235" s="73"/>
      <c r="GS235" s="73"/>
      <c r="GT235" s="73"/>
      <c r="GU235" s="73"/>
      <c r="GV235" s="73"/>
      <c r="GW235" s="73"/>
      <c r="GX235" s="73"/>
      <c r="GY235" s="73"/>
      <c r="GZ235" s="73"/>
      <c r="HA235" s="73"/>
      <c r="HB235" s="73"/>
      <c r="HC235" s="73"/>
      <c r="HD235" s="73"/>
      <c r="HE235" s="73"/>
      <c r="HF235" s="73"/>
      <c r="HG235" s="73"/>
      <c r="HH235" s="73"/>
      <c r="HI235" s="73"/>
      <c r="HJ235" s="73"/>
      <c r="HK235" s="73"/>
      <c r="HL235" s="73"/>
      <c r="HM235" s="73"/>
      <c r="HN235" s="73"/>
      <c r="HO235" s="73"/>
      <c r="HP235" s="73"/>
      <c r="HQ235" s="73"/>
      <c r="HR235" s="73"/>
      <c r="HS235" s="73"/>
      <c r="HT235" s="73"/>
      <c r="HU235" s="73"/>
      <c r="HV235" s="73"/>
      <c r="HW235" s="73"/>
      <c r="HX235" s="73"/>
      <c r="HY235" s="73"/>
      <c r="HZ235" s="73"/>
      <c r="IA235" s="73"/>
      <c r="IB235" s="73"/>
      <c r="IC235" s="73"/>
      <c r="ID235" s="73"/>
      <c r="IE235" s="73"/>
      <c r="IF235" s="73"/>
      <c r="IG235" s="73"/>
      <c r="IH235" s="73"/>
      <c r="II235" s="73"/>
      <c r="IJ235" s="73"/>
      <c r="IK235" s="73"/>
      <c r="IL235" s="73"/>
      <c r="IM235" s="73"/>
      <c r="IN235" s="73"/>
      <c r="IO235" s="73"/>
      <c r="IP235" s="73"/>
      <c r="IQ235" s="73"/>
      <c r="IR235" s="73"/>
      <c r="IS235" s="73"/>
      <c r="IT235" s="73"/>
      <c r="IU235" s="73"/>
      <c r="IV235" s="73"/>
      <c r="IW235" s="73"/>
      <c r="IX235" s="73"/>
      <c r="IY235" s="73"/>
      <c r="IZ235" s="73"/>
      <c r="JA235" s="73"/>
      <c r="JB235" s="73"/>
      <c r="JC235" s="73"/>
      <c r="JD235" s="73"/>
      <c r="JE235" s="73"/>
      <c r="JF235" s="73"/>
      <c r="JG235" s="73"/>
      <c r="JH235" s="73"/>
      <c r="JI235" s="73"/>
      <c r="JJ235" s="73"/>
      <c r="JK235" s="73"/>
      <c r="JL235" s="73"/>
      <c r="JM235" s="73"/>
      <c r="JN235" s="73"/>
      <c r="JO235" s="73"/>
      <c r="JP235" s="73"/>
      <c r="JQ235" s="73"/>
      <c r="JR235" s="73"/>
      <c r="JS235" s="73"/>
      <c r="JT235" s="73"/>
      <c r="JU235" s="73"/>
      <c r="JV235" s="73"/>
      <c r="JW235" s="73"/>
      <c r="JX235" s="73"/>
      <c r="JY235" s="73"/>
      <c r="JZ235" s="73"/>
      <c r="KA235" s="73"/>
      <c r="KB235" s="73"/>
      <c r="KC235" s="73"/>
      <c r="KD235" s="73"/>
      <c r="KE235" s="73"/>
      <c r="KF235" s="73"/>
      <c r="KG235" s="73"/>
      <c r="KH235" s="73"/>
      <c r="KI235" s="73"/>
      <c r="KJ235" s="73"/>
      <c r="KK235" s="73"/>
      <c r="KL235" s="73"/>
      <c r="KM235" s="73"/>
      <c r="KN235" s="73"/>
      <c r="KO235" s="73"/>
      <c r="KP235" s="73"/>
      <c r="KQ235" s="73"/>
      <c r="KR235" s="73"/>
      <c r="KS235" s="73"/>
      <c r="KT235" s="73"/>
      <c r="KU235" s="73"/>
      <c r="KV235" s="73"/>
      <c r="KW235" s="73"/>
      <c r="KX235" s="73"/>
      <c r="KY235" s="73"/>
      <c r="KZ235" s="73"/>
      <c r="LA235" s="73"/>
      <c r="LB235" s="73"/>
      <c r="LC235" s="73"/>
      <c r="LD235" s="73"/>
      <c r="LE235" s="73"/>
      <c r="LF235" s="73"/>
      <c r="LG235" s="73"/>
      <c r="LH235" s="73"/>
      <c r="LI235" s="73"/>
      <c r="LJ235" s="73"/>
      <c r="LK235" s="73"/>
      <c r="LL235" s="73"/>
      <c r="LM235" s="73"/>
      <c r="LN235" s="73"/>
      <c r="LO235" s="73"/>
      <c r="LP235" s="73"/>
      <c r="LQ235" s="73"/>
      <c r="LR235" s="73"/>
      <c r="LS235" s="73"/>
      <c r="LT235" s="73"/>
      <c r="LU235" s="73"/>
      <c r="LV235" s="73"/>
      <c r="LW235" s="73"/>
      <c r="LX235" s="73"/>
      <c r="LY235" s="73"/>
      <c r="LZ235" s="73"/>
      <c r="MA235" s="73"/>
      <c r="MB235" s="73"/>
      <c r="MC235" s="73"/>
      <c r="MD235" s="73"/>
      <c r="ME235" s="73"/>
      <c r="MF235" s="73"/>
      <c r="MG235" s="73"/>
      <c r="MH235" s="73"/>
      <c r="MI235" s="73"/>
      <c r="MJ235" s="73"/>
      <c r="MK235" s="73"/>
      <c r="ML235" s="73"/>
      <c r="MM235" s="73"/>
      <c r="MN235" s="73"/>
      <c r="MO235" s="73"/>
      <c r="MP235" s="73"/>
      <c r="MQ235" s="73"/>
      <c r="MR235" s="73"/>
      <c r="MS235" s="73"/>
      <c r="MT235" s="73"/>
      <c r="MU235" s="73"/>
      <c r="MV235" s="73"/>
      <c r="MW235" s="73"/>
      <c r="MX235" s="73"/>
      <c r="MY235" s="73"/>
      <c r="MZ235" s="73"/>
      <c r="NA235" s="73"/>
      <c r="NB235" s="73"/>
      <c r="NC235" s="73"/>
      <c r="ND235" s="73"/>
      <c r="NE235" s="73"/>
      <c r="NF235" s="73"/>
      <c r="NG235" s="73"/>
      <c r="NH235" s="73"/>
      <c r="NI235" s="73"/>
      <c r="NJ235" s="73"/>
      <c r="NK235" s="73"/>
      <c r="NL235" s="73"/>
      <c r="NM235" s="73"/>
      <c r="NN235" s="73"/>
      <c r="NO235" s="73"/>
      <c r="NP235" s="73"/>
      <c r="NQ235" s="73"/>
      <c r="NR235" s="73"/>
      <c r="NS235" s="73"/>
      <c r="NT235" s="73"/>
      <c r="NU235" s="73"/>
      <c r="NV235" s="73"/>
      <c r="NW235" s="73"/>
      <c r="NX235" s="73"/>
      <c r="NY235" s="73"/>
      <c r="NZ235" s="73"/>
      <c r="OA235" s="73"/>
      <c r="OB235" s="73"/>
      <c r="OC235" s="73"/>
      <c r="OD235" s="73"/>
      <c r="OE235" s="73"/>
      <c r="OF235" s="73"/>
      <c r="OG235" s="73"/>
      <c r="OH235" s="73"/>
      <c r="OI235" s="73"/>
      <c r="OJ235" s="73"/>
      <c r="OK235" s="73"/>
      <c r="OL235" s="73"/>
      <c r="OM235" s="73"/>
      <c r="ON235" s="73"/>
      <c r="OO235" s="73"/>
      <c r="OP235" s="73"/>
      <c r="OQ235" s="73"/>
      <c r="OR235" s="73"/>
      <c r="OS235" s="73"/>
      <c r="OT235" s="73"/>
      <c r="OU235" s="73"/>
      <c r="OV235" s="73"/>
      <c r="OW235" s="73"/>
      <c r="OX235" s="73"/>
      <c r="OY235" s="73"/>
      <c r="OZ235" s="73"/>
      <c r="PA235" s="73"/>
      <c r="PB235" s="73"/>
      <c r="PC235" s="73"/>
      <c r="PD235" s="73"/>
      <c r="PE235" s="73"/>
      <c r="PF235" s="73"/>
      <c r="PG235" s="73"/>
      <c r="PH235" s="73"/>
      <c r="PI235" s="73"/>
      <c r="PJ235" s="73"/>
      <c r="PK235" s="73"/>
      <c r="PL235" s="73"/>
      <c r="PM235" s="73"/>
      <c r="PN235" s="73"/>
      <c r="PO235" s="73"/>
      <c r="PP235" s="73"/>
      <c r="PQ235" s="73"/>
      <c r="PR235" s="73"/>
      <c r="PS235" s="73"/>
      <c r="PT235" s="73"/>
      <c r="PU235" s="73"/>
      <c r="PV235" s="73"/>
      <c r="PW235" s="73"/>
      <c r="PX235" s="73"/>
      <c r="PY235" s="73"/>
      <c r="PZ235" s="73"/>
      <c r="QA235" s="73"/>
      <c r="QB235" s="73"/>
      <c r="QC235" s="73"/>
      <c r="QD235" s="73"/>
      <c r="QE235" s="73"/>
      <c r="QF235" s="73"/>
      <c r="QG235" s="73"/>
      <c r="QH235" s="73"/>
      <c r="QI235" s="73"/>
      <c r="QJ235" s="73"/>
      <c r="QK235" s="73"/>
      <c r="QL235" s="73"/>
      <c r="QM235" s="73"/>
      <c r="QN235" s="73"/>
      <c r="QO235" s="73"/>
      <c r="QP235" s="73"/>
      <c r="QQ235" s="73"/>
      <c r="QR235" s="73"/>
      <c r="QS235" s="73"/>
      <c r="QT235" s="73"/>
      <c r="QU235" s="73"/>
      <c r="QV235" s="73"/>
      <c r="QW235" s="73"/>
      <c r="QX235" s="73"/>
      <c r="QY235" s="73"/>
      <c r="QZ235" s="73"/>
      <c r="RA235" s="73"/>
      <c r="RB235" s="73"/>
      <c r="RC235" s="73"/>
      <c r="RD235" s="73"/>
      <c r="RE235" s="73"/>
      <c r="RF235" s="73"/>
      <c r="RG235" s="73"/>
      <c r="RH235" s="73"/>
      <c r="RI235" s="73"/>
      <c r="RJ235" s="73"/>
      <c r="RK235" s="73"/>
      <c r="RL235" s="73"/>
      <c r="RM235" s="73"/>
      <c r="RN235" s="73"/>
      <c r="RO235" s="73"/>
      <c r="RP235" s="73"/>
      <c r="RQ235" s="73"/>
      <c r="RR235" s="73"/>
      <c r="RS235" s="73"/>
      <c r="RT235" s="73"/>
      <c r="RU235" s="73"/>
      <c r="RV235" s="73"/>
      <c r="RW235" s="73"/>
      <c r="RX235" s="73"/>
      <c r="RY235" s="73"/>
      <c r="RZ235" s="73"/>
      <c r="SA235" s="73"/>
      <c r="SB235" s="73"/>
      <c r="SC235" s="73"/>
      <c r="SD235" s="73"/>
      <c r="SE235" s="73"/>
      <c r="SF235" s="73"/>
      <c r="SG235" s="73"/>
      <c r="SH235" s="73"/>
      <c r="SI235" s="73"/>
      <c r="SJ235" s="73"/>
      <c r="SK235" s="73"/>
      <c r="SL235" s="73"/>
      <c r="SM235" s="73"/>
      <c r="SN235" s="73"/>
      <c r="SO235" s="73"/>
      <c r="SP235" s="73"/>
      <c r="SQ235" s="73"/>
      <c r="SR235" s="73"/>
      <c r="SS235" s="73"/>
      <c r="ST235" s="73"/>
      <c r="SU235" s="73"/>
      <c r="SV235" s="73"/>
      <c r="SW235" s="73"/>
      <c r="SX235" s="73"/>
      <c r="SY235" s="73"/>
    </row>
    <row r="236" spans="1:519">
      <c r="A236" s="71" t="s">
        <v>319</v>
      </c>
      <c r="B236" s="72">
        <f t="shared" si="241"/>
        <v>3.4132272749999998E-2</v>
      </c>
      <c r="C236" s="72">
        <f t="shared" si="242"/>
        <v>7.2831262500000007E-3</v>
      </c>
      <c r="D236" s="72">
        <f t="shared" si="243"/>
        <v>2.8620717750000003E-2</v>
      </c>
      <c r="E236" s="72">
        <f t="shared" si="244"/>
        <v>3.22032285E-2</v>
      </c>
      <c r="F236" s="72">
        <f t="shared" si="245"/>
        <v>4.5273487500000001E-2</v>
      </c>
      <c r="G236" s="72">
        <f t="shared" si="246"/>
        <v>4.7241899999999996E-2</v>
      </c>
      <c r="H236" s="72">
        <f t="shared" si="247"/>
        <v>5.3147137499999997E-2</v>
      </c>
      <c r="I236" s="72">
        <f t="shared" si="248"/>
        <v>8.2791429750000024E-3</v>
      </c>
      <c r="J236" s="72">
        <f t="shared" si="249"/>
        <v>4.4368017749999997E-3</v>
      </c>
      <c r="K236" s="72">
        <f t="shared" si="250"/>
        <v>1.09286262E-2</v>
      </c>
      <c r="L236" s="72">
        <f t="shared" si="251"/>
        <v>2.287295325E-3</v>
      </c>
      <c r="M236" s="72">
        <f t="shared" si="252"/>
        <v>4.9210312499999996E-4</v>
      </c>
      <c r="N236" s="72">
        <f t="shared" si="253"/>
        <v>6.208373025E-3</v>
      </c>
      <c r="O236" s="72">
        <f t="shared" si="254"/>
        <v>1.36686564E-2</v>
      </c>
      <c r="P236" s="72">
        <f t="shared" si="255"/>
        <v>1.5066229274999999E-2</v>
      </c>
      <c r="Q236" s="72">
        <f t="shared" si="256"/>
        <v>1.14167925E-2</v>
      </c>
      <c r="R236" s="72">
        <f t="shared" si="257"/>
        <v>3.2892172875E-2</v>
      </c>
      <c r="S236" s="72">
        <f t="shared" si="258"/>
        <v>1.9026675224999998E-2</v>
      </c>
      <c r="T236" s="72">
        <f t="shared" si="259"/>
        <v>6.3225409500000003E-3</v>
      </c>
      <c r="U236" s="72">
        <f t="shared" si="260"/>
        <v>5.78713275E-3</v>
      </c>
      <c r="V236" s="72">
        <f t="shared" si="261"/>
        <v>1.4026907474999999E-2</v>
      </c>
      <c r="W236" s="72">
        <f t="shared" si="262"/>
        <v>1.2597840000000001E-2</v>
      </c>
      <c r="X236" s="72">
        <f t="shared" si="263"/>
        <v>2.6144454825E-2</v>
      </c>
      <c r="Y236" s="72">
        <f t="shared" si="264"/>
        <v>2.3924085525E-2</v>
      </c>
      <c r="Z236" s="72">
        <f t="shared" si="265"/>
        <v>0</v>
      </c>
      <c r="AA236" s="72">
        <f t="shared" si="266"/>
        <v>0</v>
      </c>
      <c r="AB236" s="72"/>
      <c r="AD236" s="73"/>
      <c r="AE236" s="73"/>
      <c r="AF236" s="73"/>
      <c r="AG236" s="73">
        <v>8.0311230000000009</v>
      </c>
      <c r="AH236" s="73"/>
      <c r="AI236" s="73">
        <v>7.2831262500000005</v>
      </c>
      <c r="AJ236" s="73"/>
      <c r="AK236" s="73"/>
      <c r="AL236" s="73"/>
      <c r="AM236" s="73">
        <v>17.440134749999999</v>
      </c>
      <c r="AN236" s="73"/>
      <c r="AO236" s="73">
        <v>1.3778887500000001</v>
      </c>
      <c r="AP236" s="73"/>
      <c r="AQ236" s="73"/>
      <c r="AR236" s="73"/>
      <c r="AS236" s="73"/>
      <c r="AT236" s="73"/>
      <c r="AU236" s="73"/>
      <c r="AV236" s="73">
        <v>4.6454535000000003</v>
      </c>
      <c r="AW236" s="73"/>
      <c r="AX236" s="73">
        <v>2.6376727500000001</v>
      </c>
      <c r="AY236" s="73"/>
      <c r="AZ236" s="73"/>
      <c r="BA236" s="73"/>
      <c r="BB236" s="73"/>
      <c r="BC236" s="73"/>
      <c r="BD236" s="73">
        <v>2.4014632499999999</v>
      </c>
      <c r="BE236" s="73"/>
      <c r="BF236" s="73">
        <v>9.2121705000000009</v>
      </c>
      <c r="BG236" s="73"/>
      <c r="BH236" s="73">
        <v>8.5429102500000003</v>
      </c>
      <c r="BI236" s="73"/>
      <c r="BJ236" s="73"/>
      <c r="BK236" s="73">
        <v>6.4563930000000003</v>
      </c>
      <c r="BL236" s="73">
        <v>1.2204157499999999</v>
      </c>
      <c r="BM236" s="73">
        <v>0.78736499999999998</v>
      </c>
      <c r="BN236" s="73">
        <v>1.259784</v>
      </c>
      <c r="BO236" s="73"/>
      <c r="BP236" s="73">
        <v>6.3776565000000005</v>
      </c>
      <c r="BQ236" s="73"/>
      <c r="BR236" s="73"/>
      <c r="BS236" s="73"/>
      <c r="BT236" s="73">
        <v>0.98420625000000006</v>
      </c>
      <c r="BU236" s="73">
        <v>0.98420625000000006</v>
      </c>
      <c r="BV236" s="73">
        <v>6.5351295</v>
      </c>
      <c r="BW236" s="73">
        <v>5.0785042499999999</v>
      </c>
      <c r="BX236" s="73">
        <v>7.9523865000000002</v>
      </c>
      <c r="BY236" s="73">
        <v>3.0313552499999998</v>
      </c>
      <c r="BZ236" s="73">
        <v>2.8738822499999999</v>
      </c>
      <c r="CA236" s="73"/>
      <c r="CB236" s="73">
        <v>7.0862850000000002</v>
      </c>
      <c r="CC236" s="73">
        <v>6.1414470000000003</v>
      </c>
      <c r="CD236" s="73">
        <v>1.0235745000000001</v>
      </c>
      <c r="CE236" s="73">
        <v>3.58251075</v>
      </c>
      <c r="CF236" s="73">
        <v>8.62164675</v>
      </c>
      <c r="CG236" s="73"/>
      <c r="CH236" s="73">
        <v>6.4170247500000004</v>
      </c>
      <c r="CI236" s="73"/>
      <c r="CJ236" s="73"/>
      <c r="CK236" s="73">
        <v>9.5271165</v>
      </c>
      <c r="CL236" s="73">
        <v>3.6612472500000002</v>
      </c>
      <c r="CM236" s="73">
        <v>7.7161770000000001</v>
      </c>
      <c r="CN236" s="73"/>
      <c r="CO236" s="73">
        <v>5.0391360000000001</v>
      </c>
      <c r="CP236" s="73">
        <v>10.944373499999999</v>
      </c>
      <c r="CQ236" s="73"/>
      <c r="CR236" s="73">
        <v>8.346069</v>
      </c>
      <c r="CS236" s="73">
        <v>4.5667169999999997</v>
      </c>
      <c r="CT236" s="73">
        <v>1.3778887500000001</v>
      </c>
      <c r="CU236" s="73"/>
      <c r="CV236" s="73">
        <v>5.5902915000000002</v>
      </c>
      <c r="CW236" s="73"/>
      <c r="CX236" s="73"/>
      <c r="CY236" s="73">
        <v>4.9210312500000004</v>
      </c>
      <c r="CZ236" s="73">
        <v>9.8026942500000001</v>
      </c>
      <c r="DA236" s="73"/>
      <c r="DB236" s="73">
        <v>6.7713390000000002</v>
      </c>
      <c r="DC236" s="73">
        <v>21.9674835</v>
      </c>
      <c r="DD236" s="73"/>
      <c r="DE236" s="73"/>
      <c r="DF236" s="73"/>
      <c r="DG236" s="73">
        <v>5.94460575</v>
      </c>
      <c r="DH236" s="73"/>
      <c r="DI236" s="73">
        <v>3.7399837499999999</v>
      </c>
      <c r="DJ236" s="73">
        <v>5.354082</v>
      </c>
      <c r="DK236" s="73">
        <v>1.9684125E-2</v>
      </c>
      <c r="DL236" s="73">
        <v>1.1416792499999999</v>
      </c>
      <c r="DM236" s="73">
        <v>1.2991522500000001</v>
      </c>
      <c r="DN236" s="73"/>
      <c r="DO236" s="73">
        <v>0.11810475000000001</v>
      </c>
      <c r="DP236" s="73"/>
      <c r="DQ236" s="73">
        <v>7.8736500000000001E-2</v>
      </c>
      <c r="DR236" s="73">
        <v>9.0546974999999988E-2</v>
      </c>
      <c r="DS236" s="73"/>
      <c r="DT236" s="73">
        <v>0.177157125</v>
      </c>
      <c r="DU236" s="73"/>
      <c r="DV236" s="73"/>
      <c r="DW236" s="73">
        <v>0.177157125</v>
      </c>
      <c r="DX236" s="73"/>
      <c r="DY236" s="73">
        <v>2.0471490000000001</v>
      </c>
      <c r="DZ236" s="73"/>
      <c r="EA236" s="73"/>
      <c r="EB236" s="73"/>
      <c r="EC236" s="73">
        <v>0.35431425</v>
      </c>
      <c r="ED236" s="73"/>
      <c r="EE236" s="73">
        <v>0.70862849999999999</v>
      </c>
      <c r="EF236" s="73">
        <v>0.79523864999999994</v>
      </c>
      <c r="EG236" s="73">
        <v>0.35431425</v>
      </c>
      <c r="EH236" s="73">
        <v>0.85035420000000006</v>
      </c>
      <c r="EI236" s="73">
        <v>2.7557775E-2</v>
      </c>
      <c r="EJ236" s="73"/>
      <c r="EK236" s="73"/>
      <c r="EL236" s="73"/>
      <c r="EM236" s="73">
        <v>1.5589827000000001</v>
      </c>
      <c r="EN236" s="73"/>
      <c r="EO236" s="73">
        <v>2.7951457500000001</v>
      </c>
      <c r="EP236" s="73">
        <v>3.8187202500000001</v>
      </c>
      <c r="EQ236" s="73">
        <v>0.78736499999999998</v>
      </c>
      <c r="ER236" s="73">
        <v>0.49997677499999998</v>
      </c>
      <c r="ES236" s="73">
        <v>0.59052375000000001</v>
      </c>
      <c r="ET236" s="73">
        <v>1.066879575</v>
      </c>
      <c r="EU236" s="73"/>
      <c r="EV236" s="73"/>
      <c r="EW236" s="73"/>
      <c r="EX236" s="73"/>
      <c r="EY236" s="73"/>
      <c r="EZ236" s="73">
        <v>0.314946</v>
      </c>
      <c r="FA236" s="73"/>
      <c r="FB236" s="73"/>
      <c r="FC236" s="73">
        <v>0.62989200000000001</v>
      </c>
      <c r="FD236" s="73"/>
      <c r="FE236" s="73">
        <v>0.27557775000000001</v>
      </c>
      <c r="FF236" s="73"/>
      <c r="FG236" s="73"/>
      <c r="FH236" s="73"/>
      <c r="FI236" s="73"/>
      <c r="FJ236" s="73"/>
      <c r="FK236" s="73"/>
      <c r="FL236" s="73">
        <v>9.8420624999999998E-2</v>
      </c>
      <c r="FM236" s="73"/>
      <c r="FN236" s="73">
        <v>3.5431425000000003E-2</v>
      </c>
      <c r="FO236" s="73">
        <v>0.153536175</v>
      </c>
      <c r="FP236" s="73">
        <v>5.5115549999999999E-2</v>
      </c>
      <c r="FQ236" s="73">
        <v>0.14959934999999999</v>
      </c>
      <c r="FR236" s="73">
        <v>6.6926025E-2</v>
      </c>
      <c r="FS236" s="73"/>
      <c r="FT236" s="73">
        <v>2.7557775000000002</v>
      </c>
      <c r="FU236" s="73">
        <v>2.2833584999999998</v>
      </c>
      <c r="FV236" s="73"/>
      <c r="FW236" s="73"/>
      <c r="FX236" s="73"/>
      <c r="FY236" s="73">
        <v>1.102311</v>
      </c>
      <c r="FZ236" s="73"/>
      <c r="GA236" s="73"/>
      <c r="GB236" s="73"/>
      <c r="GC236" s="73"/>
      <c r="GD236" s="73"/>
      <c r="GE236" s="73"/>
      <c r="GF236" s="73"/>
      <c r="GG236" s="73">
        <v>2.6376727500000001</v>
      </c>
      <c r="GH236" s="73"/>
      <c r="GI236" s="73">
        <v>0.90546974999999996</v>
      </c>
      <c r="GJ236" s="73">
        <v>1.6140982500000001</v>
      </c>
      <c r="GK236" s="73">
        <v>1.4566252500000001</v>
      </c>
      <c r="GL236" s="73">
        <v>1.6534665</v>
      </c>
      <c r="GM236" s="73">
        <v>4.5745906500000002</v>
      </c>
      <c r="GN236" s="73">
        <v>0.82673324999999998</v>
      </c>
      <c r="GO236" s="73"/>
      <c r="GP236" s="73">
        <v>1.0235745000000001</v>
      </c>
      <c r="GQ236" s="73"/>
      <c r="GR236" s="73"/>
      <c r="GS236" s="73">
        <v>10.668795749999999</v>
      </c>
      <c r="GT236" s="73"/>
      <c r="GU236" s="73">
        <v>1.3778887500000001</v>
      </c>
      <c r="GV236" s="73">
        <v>0.59052375000000001</v>
      </c>
      <c r="GW236" s="73"/>
      <c r="GX236" s="73"/>
      <c r="GY236" s="73">
        <v>1.4054465250000001</v>
      </c>
      <c r="GZ236" s="73"/>
      <c r="HA236" s="73"/>
      <c r="HB236" s="73"/>
      <c r="HC236" s="73"/>
      <c r="HD236" s="73">
        <v>2.2046220000000001</v>
      </c>
      <c r="HE236" s="73"/>
      <c r="HF236" s="73"/>
      <c r="HG236" s="73">
        <v>1.5353617500000001</v>
      </c>
      <c r="HH236" s="73">
        <v>2.08651725</v>
      </c>
      <c r="HI236" s="73">
        <v>1.0235745000000001</v>
      </c>
      <c r="HJ236" s="73">
        <v>0.39368249999999999</v>
      </c>
      <c r="HK236" s="73">
        <v>3.3856695000000001</v>
      </c>
      <c r="HL236" s="73">
        <v>0.78736499999999998</v>
      </c>
      <c r="HM236" s="73"/>
      <c r="HN236" s="73">
        <v>9.566484749999999</v>
      </c>
      <c r="HO236" s="73">
        <v>5.94460575</v>
      </c>
      <c r="HP236" s="73">
        <v>3.1888282500000003</v>
      </c>
      <c r="HQ236" s="73">
        <v>4.8029264999999999</v>
      </c>
      <c r="HR236" s="73">
        <v>2.1416328</v>
      </c>
      <c r="HS236" s="73">
        <v>0.94483799999999996</v>
      </c>
      <c r="HT236" s="73">
        <v>0.78736499999999998</v>
      </c>
      <c r="HU236" s="73">
        <v>1.7322029999999999</v>
      </c>
      <c r="HV236" s="73">
        <v>0.31888282499999998</v>
      </c>
      <c r="HW236" s="73">
        <v>1.8109394999999999</v>
      </c>
      <c r="HX236" s="73">
        <v>1.6534665</v>
      </c>
      <c r="HY236" s="73"/>
      <c r="HZ236" s="73">
        <v>3.26756475</v>
      </c>
      <c r="IA236" s="73">
        <v>3.11009175</v>
      </c>
      <c r="IB236" s="73">
        <v>3.2715015749999998</v>
      </c>
      <c r="IC236" s="73">
        <v>1.7322029999999999</v>
      </c>
      <c r="ID236" s="73">
        <v>2.9526187500000001</v>
      </c>
      <c r="IE236" s="73">
        <v>2.602241325</v>
      </c>
      <c r="IF236" s="73"/>
      <c r="IG236" s="73">
        <v>0.35825107499999997</v>
      </c>
      <c r="IH236" s="73"/>
      <c r="II236" s="73">
        <v>0.314946</v>
      </c>
      <c r="IJ236" s="73">
        <v>1.417257</v>
      </c>
      <c r="IK236" s="73"/>
      <c r="IL236" s="73"/>
      <c r="IM236" s="73"/>
      <c r="IN236" s="73">
        <v>1.57473</v>
      </c>
      <c r="IO236" s="73"/>
      <c r="IP236" s="73"/>
      <c r="IQ236" s="73">
        <v>0.35825107499999997</v>
      </c>
      <c r="IR236" s="73">
        <v>3.5037742500000002</v>
      </c>
      <c r="IS236" s="73"/>
      <c r="IT236" s="73"/>
      <c r="IU236" s="73">
        <v>1.9684125E-2</v>
      </c>
      <c r="IV236" s="73"/>
      <c r="IW236" s="73">
        <v>0.86610149999999997</v>
      </c>
      <c r="IX236" s="73"/>
      <c r="IY236" s="73">
        <v>0.51178725000000003</v>
      </c>
      <c r="IZ236" s="73"/>
      <c r="JA236" s="73"/>
      <c r="JB236" s="73"/>
      <c r="JC236" s="73"/>
      <c r="JD236" s="73">
        <v>5.5115549999999999E-2</v>
      </c>
      <c r="JE236" s="73">
        <v>2.4801997500000001</v>
      </c>
      <c r="JF236" s="73">
        <v>1.17317385</v>
      </c>
      <c r="JG236" s="73">
        <v>0.18896760000000001</v>
      </c>
      <c r="JH236" s="73">
        <v>0.47241899999999998</v>
      </c>
      <c r="JI236" s="73">
        <v>0.90546974999999996</v>
      </c>
      <c r="JJ236" s="73">
        <v>1.74007665</v>
      </c>
      <c r="JK236" s="73">
        <v>2.519568</v>
      </c>
      <c r="JL236" s="73"/>
      <c r="JM236" s="73">
        <v>0.47241899999999998</v>
      </c>
      <c r="JN236" s="73">
        <v>3.1494599999999999</v>
      </c>
      <c r="JO236" s="73">
        <v>0.94483799999999996</v>
      </c>
      <c r="JP236" s="73">
        <v>1.2204157499999999</v>
      </c>
      <c r="JQ236" s="73">
        <v>1.263720825</v>
      </c>
      <c r="JR236" s="73">
        <v>0.70862849999999999</v>
      </c>
      <c r="JS236" s="73">
        <v>0.78736499999999998</v>
      </c>
      <c r="JT236" s="73">
        <v>0.74799674999999999</v>
      </c>
      <c r="JU236" s="73">
        <v>0.47241899999999998</v>
      </c>
      <c r="JV236" s="73">
        <v>0.19684125</v>
      </c>
      <c r="JW236" s="73"/>
      <c r="JX236" s="73"/>
      <c r="JY236" s="73">
        <v>1.3778887500000001</v>
      </c>
      <c r="JZ236" s="73"/>
      <c r="KA236" s="73"/>
      <c r="KB236" s="73"/>
      <c r="KC236" s="73">
        <v>0.62989200000000001</v>
      </c>
      <c r="KD236" s="73"/>
      <c r="KE236" s="73"/>
      <c r="KF236" s="73">
        <v>4.2517709999999997</v>
      </c>
      <c r="KG236" s="73">
        <v>6.1414470000000003</v>
      </c>
      <c r="KH236" s="73"/>
      <c r="KI236" s="73">
        <v>7.9130182500000004</v>
      </c>
      <c r="KJ236" s="73">
        <v>1.3385205</v>
      </c>
      <c r="KK236" s="73">
        <v>0.153536175</v>
      </c>
      <c r="KL236" s="73">
        <v>0.86610149999999997</v>
      </c>
      <c r="KM236" s="73">
        <v>2.7242829</v>
      </c>
      <c r="KN236" s="73">
        <v>4.9603995000000003</v>
      </c>
      <c r="KO236" s="73">
        <v>2.5983044999999998</v>
      </c>
      <c r="KP236" s="73">
        <v>1.8109394999999999</v>
      </c>
      <c r="KQ236" s="73">
        <v>2.08651725</v>
      </c>
      <c r="KR236" s="73"/>
      <c r="KS236" s="73">
        <v>1.6928347500000001</v>
      </c>
      <c r="KT236" s="73">
        <v>2.519568</v>
      </c>
      <c r="KU236" s="73">
        <v>1.6534665</v>
      </c>
      <c r="KV236" s="73">
        <v>0.26376727500000002</v>
      </c>
      <c r="KW236" s="73"/>
      <c r="KX236" s="73"/>
      <c r="KY236" s="73">
        <v>7.8736500000000001E-2</v>
      </c>
      <c r="KZ236" s="73"/>
      <c r="LA236" s="73">
        <v>3.936825E-2</v>
      </c>
      <c r="LB236" s="73">
        <v>2.4014632499999999</v>
      </c>
      <c r="LC236" s="73">
        <v>12.79468125</v>
      </c>
      <c r="LD236" s="73">
        <v>4.1730345</v>
      </c>
      <c r="LE236" s="73"/>
      <c r="LF236" s="73"/>
      <c r="LG236" s="73"/>
      <c r="LH236" s="73"/>
      <c r="LI236" s="73"/>
      <c r="LJ236" s="73"/>
      <c r="LK236" s="73"/>
      <c r="LL236" s="73"/>
      <c r="LM236" s="73"/>
      <c r="LN236" s="73"/>
      <c r="LO236" s="73"/>
      <c r="LP236" s="73"/>
      <c r="LQ236" s="73"/>
      <c r="LR236" s="73"/>
      <c r="LS236" s="73"/>
      <c r="LT236" s="73"/>
      <c r="LU236" s="73"/>
      <c r="LV236" s="73"/>
      <c r="LW236" s="73"/>
      <c r="LX236" s="73"/>
      <c r="LY236" s="73"/>
      <c r="LZ236" s="73"/>
      <c r="MA236" s="73"/>
      <c r="MB236" s="73"/>
      <c r="MC236" s="73"/>
      <c r="MD236" s="73"/>
      <c r="ME236" s="73"/>
      <c r="MF236" s="73"/>
      <c r="MG236" s="73"/>
      <c r="MH236" s="73"/>
      <c r="MI236" s="73"/>
      <c r="MJ236" s="73"/>
      <c r="MK236" s="73"/>
      <c r="ML236" s="73"/>
      <c r="MM236" s="73"/>
      <c r="MN236" s="73"/>
      <c r="MO236" s="73"/>
      <c r="MP236" s="73"/>
      <c r="MQ236" s="73"/>
      <c r="MR236" s="73"/>
      <c r="MS236" s="73"/>
      <c r="MT236" s="73"/>
      <c r="MU236" s="73"/>
      <c r="MV236" s="73"/>
      <c r="MW236" s="73"/>
      <c r="MX236" s="73"/>
      <c r="MY236" s="73"/>
      <c r="MZ236" s="73"/>
      <c r="NA236" s="73"/>
      <c r="NB236" s="73"/>
      <c r="NC236" s="73"/>
      <c r="ND236" s="73"/>
      <c r="NE236" s="73"/>
      <c r="NF236" s="73"/>
      <c r="NG236" s="73"/>
      <c r="NH236" s="73"/>
      <c r="NI236" s="73"/>
      <c r="NJ236" s="73"/>
      <c r="NK236" s="73"/>
      <c r="NL236" s="73"/>
      <c r="NM236" s="73"/>
      <c r="NN236" s="73"/>
      <c r="NO236" s="73"/>
      <c r="NP236" s="73"/>
      <c r="NQ236" s="73"/>
      <c r="NR236" s="73"/>
      <c r="NS236" s="73"/>
      <c r="NT236" s="73"/>
      <c r="NU236" s="73"/>
      <c r="NV236" s="73"/>
      <c r="NW236" s="73"/>
      <c r="NX236" s="73"/>
      <c r="NY236" s="73"/>
      <c r="NZ236" s="73"/>
      <c r="OA236" s="73"/>
      <c r="OB236" s="73"/>
      <c r="OC236" s="73"/>
      <c r="OD236" s="73"/>
      <c r="OE236" s="73"/>
      <c r="OF236" s="73"/>
      <c r="OG236" s="73"/>
      <c r="OH236" s="73"/>
      <c r="OI236" s="73"/>
      <c r="OJ236" s="73"/>
      <c r="OK236" s="73"/>
      <c r="OL236" s="73"/>
      <c r="OM236" s="73"/>
      <c r="ON236" s="73"/>
      <c r="OO236" s="73"/>
      <c r="OP236" s="73"/>
      <c r="OQ236" s="73"/>
      <c r="OR236" s="73"/>
      <c r="OS236" s="73"/>
      <c r="OT236" s="73"/>
      <c r="OU236" s="73"/>
      <c r="OV236" s="73"/>
      <c r="OW236" s="73"/>
      <c r="OX236" s="73"/>
      <c r="OY236" s="73"/>
      <c r="OZ236" s="73"/>
      <c r="PA236" s="73"/>
      <c r="PB236" s="73"/>
      <c r="PC236" s="73"/>
      <c r="PD236" s="73"/>
      <c r="PE236" s="73"/>
      <c r="PF236" s="73"/>
      <c r="PG236" s="73"/>
      <c r="PH236" s="73"/>
      <c r="PI236" s="73"/>
      <c r="PJ236" s="73"/>
      <c r="PK236" s="73"/>
      <c r="PL236" s="73"/>
      <c r="PM236" s="73"/>
      <c r="PN236" s="73"/>
      <c r="PO236" s="73"/>
      <c r="PP236" s="73"/>
      <c r="PQ236" s="73"/>
      <c r="PR236" s="73"/>
      <c r="PS236" s="73"/>
      <c r="PT236" s="73"/>
      <c r="PU236" s="73"/>
      <c r="PV236" s="73"/>
      <c r="PW236" s="73"/>
      <c r="PX236" s="73"/>
      <c r="PY236" s="73"/>
      <c r="PZ236" s="73"/>
      <c r="QA236" s="73"/>
      <c r="QB236" s="73"/>
      <c r="QC236" s="73"/>
      <c r="QD236" s="73"/>
      <c r="QE236" s="73"/>
      <c r="QF236" s="73"/>
      <c r="QG236" s="73"/>
      <c r="QH236" s="73"/>
      <c r="QI236" s="73"/>
      <c r="QJ236" s="73"/>
      <c r="QK236" s="73"/>
      <c r="QL236" s="73"/>
      <c r="QM236" s="73"/>
      <c r="QN236" s="73"/>
      <c r="QO236" s="73"/>
      <c r="QP236" s="73"/>
      <c r="QQ236" s="73"/>
      <c r="QR236" s="73"/>
      <c r="QS236" s="73"/>
      <c r="QT236" s="73"/>
      <c r="QU236" s="73"/>
      <c r="QV236" s="73"/>
      <c r="QW236" s="73"/>
      <c r="QX236" s="73"/>
      <c r="QY236" s="73"/>
      <c r="QZ236" s="73"/>
      <c r="RA236" s="73"/>
      <c r="RB236" s="73"/>
      <c r="RC236" s="73"/>
      <c r="RD236" s="73"/>
      <c r="RE236" s="73"/>
      <c r="RF236" s="73"/>
      <c r="RG236" s="73"/>
      <c r="RH236" s="73"/>
      <c r="RI236" s="73"/>
      <c r="RJ236" s="73"/>
      <c r="RK236" s="73"/>
      <c r="RL236" s="73"/>
      <c r="RM236" s="73"/>
      <c r="RN236" s="73"/>
      <c r="RO236" s="73"/>
      <c r="RP236" s="73"/>
      <c r="RQ236" s="73"/>
      <c r="RR236" s="73"/>
      <c r="RS236" s="73"/>
      <c r="RT236" s="73"/>
      <c r="RU236" s="73"/>
      <c r="RV236" s="73"/>
      <c r="RW236" s="73"/>
      <c r="RX236" s="73"/>
      <c r="RY236" s="73"/>
      <c r="RZ236" s="73"/>
      <c r="SA236" s="73"/>
      <c r="SB236" s="73"/>
      <c r="SC236" s="73"/>
      <c r="SD236" s="73"/>
      <c r="SE236" s="73"/>
      <c r="SF236" s="73"/>
      <c r="SG236" s="73"/>
      <c r="SH236" s="73"/>
      <c r="SI236" s="73"/>
      <c r="SJ236" s="73"/>
      <c r="SK236" s="73"/>
      <c r="SL236" s="73"/>
      <c r="SM236" s="73"/>
      <c r="SN236" s="73"/>
      <c r="SO236" s="73"/>
      <c r="SP236" s="73"/>
      <c r="SQ236" s="73"/>
      <c r="SR236" s="73"/>
      <c r="SS236" s="73"/>
      <c r="ST236" s="73"/>
      <c r="SU236" s="73"/>
      <c r="SV236" s="73"/>
      <c r="SW236" s="73"/>
      <c r="SX236" s="73"/>
      <c r="SY236" s="73"/>
    </row>
    <row r="237" spans="1:519">
      <c r="A237" s="71" t="s">
        <v>320</v>
      </c>
      <c r="B237" s="72">
        <f t="shared" si="241"/>
        <v>1.254114972</v>
      </c>
      <c r="C237" s="72">
        <f t="shared" si="242"/>
        <v>1.2662403929999999</v>
      </c>
      <c r="D237" s="72">
        <f t="shared" si="243"/>
        <v>1.2939556409999999</v>
      </c>
      <c r="E237" s="72">
        <f t="shared" si="244"/>
        <v>1.4734236822750002</v>
      </c>
      <c r="F237" s="72">
        <f t="shared" si="245"/>
        <v>1.5291336928500001</v>
      </c>
      <c r="G237" s="72">
        <f t="shared" si="246"/>
        <v>1.3395952532250002</v>
      </c>
      <c r="H237" s="72">
        <f t="shared" si="247"/>
        <v>1.4700143918250002</v>
      </c>
      <c r="I237" s="72">
        <f t="shared" si="248"/>
        <v>1.1203377216750001</v>
      </c>
      <c r="J237" s="72">
        <f t="shared" si="249"/>
        <v>1.2557093861249999</v>
      </c>
      <c r="K237" s="72">
        <f t="shared" si="250"/>
        <v>1.3012466408999999</v>
      </c>
      <c r="L237" s="72">
        <f t="shared" si="251"/>
        <v>1.3886992714500002</v>
      </c>
      <c r="M237" s="72">
        <f t="shared" si="252"/>
        <v>1.3713299995499999</v>
      </c>
      <c r="N237" s="72">
        <f t="shared" si="253"/>
        <v>1.3044984583499999</v>
      </c>
      <c r="O237" s="72">
        <f t="shared" si="254"/>
        <v>1.4247960198750003</v>
      </c>
      <c r="P237" s="72">
        <f t="shared" si="255"/>
        <v>1.3707552230999998</v>
      </c>
      <c r="Q237" s="72">
        <f t="shared" si="256"/>
        <v>1.1572218350999999</v>
      </c>
      <c r="R237" s="72">
        <f t="shared" si="257"/>
        <v>1.5108353302499999</v>
      </c>
      <c r="S237" s="72">
        <f t="shared" si="258"/>
        <v>0.92696481450000012</v>
      </c>
      <c r="T237" s="72">
        <f t="shared" si="259"/>
        <v>1.4009427972000001</v>
      </c>
      <c r="U237" s="72">
        <f t="shared" si="260"/>
        <v>0.94866459390000002</v>
      </c>
      <c r="V237" s="72">
        <f t="shared" si="261"/>
        <v>1.3898370138749998</v>
      </c>
      <c r="W237" s="72">
        <f t="shared" si="262"/>
        <v>1.1964444225749999</v>
      </c>
      <c r="X237" s="72">
        <f t="shared" si="263"/>
        <v>1.1127042179999997</v>
      </c>
      <c r="Y237" s="72">
        <f t="shared" si="264"/>
        <v>1.1063659297499999</v>
      </c>
      <c r="Z237" s="72">
        <f t="shared" si="265"/>
        <v>0</v>
      </c>
      <c r="AA237" s="72">
        <f t="shared" si="266"/>
        <v>0</v>
      </c>
      <c r="AB237" s="72"/>
      <c r="AD237" s="73">
        <v>119.2857975</v>
      </c>
      <c r="AE237" s="73">
        <v>103.97154825</v>
      </c>
      <c r="AF237" s="73">
        <v>226.40680574999999</v>
      </c>
      <c r="AG237" s="73"/>
      <c r="AH237" s="73">
        <v>140.70212549999999</v>
      </c>
      <c r="AI237" s="73">
        <v>238.13854425</v>
      </c>
      <c r="AJ237" s="73"/>
      <c r="AK237" s="73"/>
      <c r="AL237" s="73">
        <v>75.783881250000007</v>
      </c>
      <c r="AM237" s="73"/>
      <c r="AN237" s="73">
        <v>196.76251350000001</v>
      </c>
      <c r="AO237" s="73">
        <v>153.06375600000001</v>
      </c>
      <c r="AP237" s="73">
        <v>4.2517709999999997</v>
      </c>
      <c r="AQ237" s="73">
        <v>199.16397674999999</v>
      </c>
      <c r="AR237" s="73">
        <v>106.09743375000001</v>
      </c>
      <c r="AS237" s="73"/>
      <c r="AT237" s="73">
        <v>80.114388750000003</v>
      </c>
      <c r="AU237" s="73">
        <v>204.7149</v>
      </c>
      <c r="AV237" s="73">
        <v>182.03878800000001</v>
      </c>
      <c r="AW237" s="73"/>
      <c r="AX237" s="73">
        <v>140.50528424999999</v>
      </c>
      <c r="AY237" s="73">
        <v>106.6879575</v>
      </c>
      <c r="AZ237" s="73">
        <v>191.99895524999999</v>
      </c>
      <c r="BA237" s="73">
        <v>50.666937750000002</v>
      </c>
      <c r="BB237" s="73"/>
      <c r="BC237" s="73">
        <v>173.18093175000001</v>
      </c>
      <c r="BD237" s="73"/>
      <c r="BE237" s="73">
        <v>112.1995125</v>
      </c>
      <c r="BF237" s="73">
        <v>85.744048500000005</v>
      </c>
      <c r="BG237" s="73">
        <v>216.48600675</v>
      </c>
      <c r="BH237" s="73"/>
      <c r="BI237" s="73">
        <v>109.40436675000001</v>
      </c>
      <c r="BJ237" s="73">
        <v>311.75717175</v>
      </c>
      <c r="BK237" s="73">
        <v>77.358611249999996</v>
      </c>
      <c r="BL237" s="73">
        <v>77.909766750000003</v>
      </c>
      <c r="BM237" s="73">
        <v>129.91522499999999</v>
      </c>
      <c r="BN237" s="73">
        <v>79.090814249999994</v>
      </c>
      <c r="BO237" s="73">
        <v>149.08756274999999</v>
      </c>
      <c r="BP237" s="73">
        <v>99.089885249999995</v>
      </c>
      <c r="BQ237" s="73">
        <v>56.611543500000003</v>
      </c>
      <c r="BR237" s="73">
        <v>279.08152425000003</v>
      </c>
      <c r="BS237" s="73">
        <v>0.98420625000000006</v>
      </c>
      <c r="BT237" s="73">
        <v>153.18186075</v>
      </c>
      <c r="BU237" s="73">
        <v>0.10629427500000001</v>
      </c>
      <c r="BV237" s="73">
        <v>216.48600675</v>
      </c>
      <c r="BW237" s="73">
        <v>292.97851650000001</v>
      </c>
      <c r="BX237" s="73">
        <v>146.72546775000001</v>
      </c>
      <c r="BY237" s="73"/>
      <c r="BZ237" s="73">
        <v>247.11450525000001</v>
      </c>
      <c r="CA237" s="73">
        <v>99.365463000000005</v>
      </c>
      <c r="CB237" s="73">
        <v>3.3856695000000001</v>
      </c>
      <c r="CC237" s="73">
        <v>194.24294549999999</v>
      </c>
      <c r="CD237" s="73"/>
      <c r="CE237" s="73">
        <v>191.56590450000002</v>
      </c>
      <c r="CF237" s="73">
        <v>211.64371199999999</v>
      </c>
      <c r="CG237" s="73"/>
      <c r="CH237" s="73">
        <v>191.2824531</v>
      </c>
      <c r="CI237" s="73"/>
      <c r="CJ237" s="73">
        <v>202.54964625</v>
      </c>
      <c r="CK237" s="73">
        <v>187.98339375</v>
      </c>
      <c r="CL237" s="73">
        <v>131.21437725000001</v>
      </c>
      <c r="CM237" s="73"/>
      <c r="CN237" s="73">
        <v>208.651725</v>
      </c>
      <c r="CO237" s="73">
        <v>0.18503077500000001</v>
      </c>
      <c r="CP237" s="73">
        <v>211.64371199999999</v>
      </c>
      <c r="CQ237" s="73">
        <v>204.67553175</v>
      </c>
      <c r="CR237" s="73"/>
      <c r="CS237" s="73">
        <v>211.11617745000001</v>
      </c>
      <c r="CT237" s="73"/>
      <c r="CU237" s="73">
        <v>196.80188175000001</v>
      </c>
      <c r="CV237" s="73">
        <v>175.30681724999999</v>
      </c>
      <c r="CW237" s="73"/>
      <c r="CX237" s="73">
        <v>209.26980652500001</v>
      </c>
      <c r="CY237" s="73"/>
      <c r="CZ237" s="73">
        <v>200.0694465</v>
      </c>
      <c r="DA237" s="73">
        <v>217.66705425000001</v>
      </c>
      <c r="DB237" s="73"/>
      <c r="DC237" s="73">
        <v>189.71559675</v>
      </c>
      <c r="DD237" s="73"/>
      <c r="DE237" s="73">
        <v>203.455116</v>
      </c>
      <c r="DF237" s="73"/>
      <c r="DG237" s="73">
        <v>136.34799705</v>
      </c>
      <c r="DH237" s="73">
        <v>170.6219955</v>
      </c>
      <c r="DI237" s="73">
        <v>142.86737925</v>
      </c>
      <c r="DJ237" s="73">
        <v>173.41714125000001</v>
      </c>
      <c r="DK237" s="73"/>
      <c r="DL237" s="73">
        <v>8.2673325000000006E-2</v>
      </c>
      <c r="DM237" s="73">
        <v>66.492974250000003</v>
      </c>
      <c r="DN237" s="73"/>
      <c r="DO237" s="73">
        <v>143.57600775</v>
      </c>
      <c r="DP237" s="73">
        <v>165.81906900000001</v>
      </c>
      <c r="DQ237" s="73">
        <v>118.78975755</v>
      </c>
      <c r="DR237" s="73"/>
      <c r="DS237" s="73">
        <v>133.22215800000001</v>
      </c>
      <c r="DT237" s="73">
        <v>152.00081324999999</v>
      </c>
      <c r="DU237" s="73">
        <v>166.93712729999999</v>
      </c>
      <c r="DV237" s="73">
        <v>171.35424495000001</v>
      </c>
      <c r="DW237" s="73"/>
      <c r="DX237" s="73">
        <v>143.115399225</v>
      </c>
      <c r="DY237" s="73">
        <v>141.80443650000001</v>
      </c>
      <c r="DZ237" s="73"/>
      <c r="EA237" s="73">
        <v>125.97052635000001</v>
      </c>
      <c r="EB237" s="73">
        <v>101.84566275</v>
      </c>
      <c r="EC237" s="73">
        <v>144.75705525000001</v>
      </c>
      <c r="ED237" s="73">
        <v>0.14959934999999999</v>
      </c>
      <c r="EE237" s="73">
        <v>127.04134275</v>
      </c>
      <c r="EF237" s="73">
        <v>149.16629925000001</v>
      </c>
      <c r="EG237" s="73">
        <v>150.50481975</v>
      </c>
      <c r="EH237" s="73">
        <v>120.03379425</v>
      </c>
      <c r="EI237" s="73">
        <v>0.2677041</v>
      </c>
      <c r="EJ237" s="73">
        <v>71.256532500000006</v>
      </c>
      <c r="EK237" s="73">
        <v>158.8115205</v>
      </c>
      <c r="EL237" s="73">
        <v>0.19290442500000002</v>
      </c>
      <c r="EM237" s="73">
        <v>116.76622949999999</v>
      </c>
      <c r="EN237" s="73">
        <v>178.731855</v>
      </c>
      <c r="EO237" s="73">
        <v>141.74538412500002</v>
      </c>
      <c r="EP237" s="73">
        <v>79.445128499999996</v>
      </c>
      <c r="EQ237" s="73"/>
      <c r="ER237" s="73">
        <v>214.20264825000001</v>
      </c>
      <c r="ES237" s="73">
        <v>219.79293975000002</v>
      </c>
      <c r="ET237" s="73"/>
      <c r="EU237" s="73">
        <v>204.80151014999998</v>
      </c>
      <c r="EV237" s="73"/>
      <c r="EW237" s="73">
        <v>123.78952530000001</v>
      </c>
      <c r="EX237" s="73">
        <v>177.78701699999999</v>
      </c>
      <c r="EY237" s="73"/>
      <c r="EZ237" s="73">
        <v>158.02415550000001</v>
      </c>
      <c r="FA237" s="73"/>
      <c r="FB237" s="73">
        <v>157.51236825000001</v>
      </c>
      <c r="FC237" s="73">
        <v>177.07838849999999</v>
      </c>
      <c r="FD237" s="73">
        <v>199.08524025</v>
      </c>
      <c r="FE237" s="73">
        <v>190.62106650000001</v>
      </c>
      <c r="FF237" s="73"/>
      <c r="FG237" s="73">
        <v>132.00174225000001</v>
      </c>
      <c r="FH237" s="73">
        <v>212.80901220000001</v>
      </c>
      <c r="FI237" s="73"/>
      <c r="FJ237" s="73">
        <v>150.18200010000001</v>
      </c>
      <c r="FK237" s="73">
        <v>157.47300000000001</v>
      </c>
      <c r="FL237" s="73"/>
      <c r="FM237" s="73">
        <v>83.854372499999997</v>
      </c>
      <c r="FN237" s="73">
        <v>133.26152625</v>
      </c>
      <c r="FO237" s="73">
        <v>126.21460949999999</v>
      </c>
      <c r="FP237" s="73">
        <v>195.38462475</v>
      </c>
      <c r="FQ237" s="73">
        <v>180.149112</v>
      </c>
      <c r="FR237" s="73">
        <v>189.20380950000001</v>
      </c>
      <c r="FS237" s="73">
        <v>185.14887974999999</v>
      </c>
      <c r="FT237" s="73"/>
      <c r="FU237" s="73">
        <v>187.1094186</v>
      </c>
      <c r="FV237" s="73"/>
      <c r="FW237" s="73">
        <v>106.64858925</v>
      </c>
      <c r="FX237" s="73">
        <v>126.96260625000001</v>
      </c>
      <c r="FY237" s="73"/>
      <c r="FZ237" s="73">
        <v>172.98409050000001</v>
      </c>
      <c r="GA237" s="73">
        <v>179.28301049999999</v>
      </c>
      <c r="GB237" s="73"/>
      <c r="GC237" s="73">
        <v>157.15805399999999</v>
      </c>
      <c r="GD237" s="73">
        <v>165.22854525</v>
      </c>
      <c r="GE237" s="73">
        <v>138.53687174999999</v>
      </c>
      <c r="GF237" s="73">
        <v>154.91406375</v>
      </c>
      <c r="GG237" s="73">
        <v>0.27557775000000001</v>
      </c>
      <c r="GH237" s="73"/>
      <c r="GI237" s="73">
        <v>0.177157125</v>
      </c>
      <c r="GJ237" s="73">
        <v>180.7002675</v>
      </c>
      <c r="GK237" s="73">
        <v>142.51306500000001</v>
      </c>
      <c r="GL237" s="73">
        <v>155.110905</v>
      </c>
      <c r="GM237" s="73">
        <v>171.21251925000001</v>
      </c>
      <c r="GN237" s="73">
        <v>154.638486</v>
      </c>
      <c r="GO237" s="73">
        <v>161.4885615</v>
      </c>
      <c r="GP237" s="73">
        <v>0.11810475000000001</v>
      </c>
      <c r="GQ237" s="73">
        <v>147.11915024999999</v>
      </c>
      <c r="GR237" s="73"/>
      <c r="GS237" s="73">
        <v>188.88886350000001</v>
      </c>
      <c r="GT237" s="73">
        <v>168.69295124999999</v>
      </c>
      <c r="GU237" s="73">
        <v>171.95264235000002</v>
      </c>
      <c r="GV237" s="73">
        <v>119.64011175</v>
      </c>
      <c r="GW237" s="73">
        <v>179.9129025</v>
      </c>
      <c r="GX237" s="73">
        <v>217.11589875000001</v>
      </c>
      <c r="GY237" s="73"/>
      <c r="GZ237" s="73">
        <v>177.31459799999999</v>
      </c>
      <c r="HA237" s="73"/>
      <c r="HB237" s="73">
        <v>108.026478</v>
      </c>
      <c r="HC237" s="73"/>
      <c r="HD237" s="73">
        <v>143.89095374999999</v>
      </c>
      <c r="HE237" s="73"/>
      <c r="HF237" s="73"/>
      <c r="HG237" s="73">
        <v>185.89687649999999</v>
      </c>
      <c r="HH237" s="73">
        <v>136.72593225</v>
      </c>
      <c r="HI237" s="73">
        <v>0.2677041</v>
      </c>
      <c r="HJ237" s="73">
        <v>201.05365275</v>
      </c>
      <c r="HK237" s="73">
        <v>221.52514275000001</v>
      </c>
      <c r="HL237" s="73">
        <v>159.835095</v>
      </c>
      <c r="HM237" s="73"/>
      <c r="HN237" s="73">
        <v>172.66914450000002</v>
      </c>
      <c r="HO237" s="73">
        <v>185.1095115</v>
      </c>
      <c r="HP237" s="73">
        <v>4.3305075000000005E-2</v>
      </c>
      <c r="HQ237" s="73">
        <v>159.20520300000001</v>
      </c>
      <c r="HR237" s="73">
        <v>150.38671500000001</v>
      </c>
      <c r="HS237" s="73"/>
      <c r="HT237" s="73">
        <v>193.73115824999999</v>
      </c>
      <c r="HU237" s="73">
        <v>133.690640175</v>
      </c>
      <c r="HV237" s="73">
        <v>173.41714124999999</v>
      </c>
      <c r="HW237" s="73">
        <v>162.86645025000001</v>
      </c>
      <c r="HX237" s="73"/>
      <c r="HY237" s="73">
        <v>179.71606125</v>
      </c>
      <c r="HZ237" s="73"/>
      <c r="IA237" s="73">
        <v>167.91345989999999</v>
      </c>
      <c r="IB237" s="73"/>
      <c r="IC237" s="73">
        <v>142.19811899999999</v>
      </c>
      <c r="ID237" s="73"/>
      <c r="IE237" s="73">
        <v>182.82615300000001</v>
      </c>
      <c r="IF237" s="73">
        <v>162.86645025000001</v>
      </c>
      <c r="IG237" s="73">
        <v>124.718616</v>
      </c>
      <c r="IH237" s="73">
        <v>146.37115349999999</v>
      </c>
      <c r="II237" s="73"/>
      <c r="IJ237" s="73">
        <v>7.0862850000000005E-2</v>
      </c>
      <c r="IK237" s="73"/>
      <c r="IL237" s="73">
        <v>1.4526884250000001</v>
      </c>
      <c r="IM237" s="73">
        <v>179.10585337500001</v>
      </c>
      <c r="IN237" s="73">
        <v>159.520149</v>
      </c>
      <c r="IO237" s="73">
        <v>176.92091550000001</v>
      </c>
      <c r="IP237" s="73"/>
      <c r="IQ237" s="73">
        <v>157.47300000000001</v>
      </c>
      <c r="IR237" s="73"/>
      <c r="IS237" s="73">
        <v>163.14202800000001</v>
      </c>
      <c r="IT237" s="73">
        <v>174.60606240000001</v>
      </c>
      <c r="IU237" s="73">
        <v>181.56636900000001</v>
      </c>
      <c r="IV237" s="73">
        <v>0.47241899999999998</v>
      </c>
      <c r="IW237" s="73">
        <v>206.6833125</v>
      </c>
      <c r="IX237" s="73">
        <v>102.987342</v>
      </c>
      <c r="IY237" s="73"/>
      <c r="IZ237" s="73">
        <v>8.2673325000000006E-2</v>
      </c>
      <c r="JA237" s="73"/>
      <c r="JB237" s="73">
        <v>201.91975425000001</v>
      </c>
      <c r="JC237" s="73"/>
      <c r="JD237" s="73">
        <v>191.80211399999999</v>
      </c>
      <c r="JE237" s="73"/>
      <c r="JF237" s="73">
        <v>229.39879275000001</v>
      </c>
      <c r="JG237" s="73">
        <v>8.2673325000000006E-2</v>
      </c>
      <c r="JH237" s="73">
        <v>222.39124425</v>
      </c>
      <c r="JI237" s="73"/>
      <c r="JJ237" s="73">
        <v>196.32946275</v>
      </c>
      <c r="JK237" s="73"/>
      <c r="JL237" s="73">
        <v>190.66437157499999</v>
      </c>
      <c r="JM237" s="73"/>
      <c r="JN237" s="73">
        <v>248.76797174999999</v>
      </c>
      <c r="JO237" s="73"/>
      <c r="JP237" s="73">
        <v>169.3622115</v>
      </c>
      <c r="JQ237" s="73">
        <v>170.46452249999999</v>
      </c>
      <c r="JR237" s="73"/>
      <c r="JS237" s="73">
        <v>202.48665704999999</v>
      </c>
      <c r="JT237" s="73"/>
      <c r="JU237" s="73">
        <v>211.76181675000001</v>
      </c>
      <c r="JV237" s="73"/>
      <c r="JW237" s="73">
        <v>217.19463525</v>
      </c>
      <c r="JX237" s="73"/>
      <c r="JY237" s="73">
        <v>219.00557474999999</v>
      </c>
      <c r="JZ237" s="73"/>
      <c r="KA237" s="73">
        <v>183.14503582500001</v>
      </c>
      <c r="KB237" s="73"/>
      <c r="KC237" s="73"/>
      <c r="KD237" s="73">
        <v>197.58924675</v>
      </c>
      <c r="KE237" s="73">
        <v>202.23470025</v>
      </c>
      <c r="KF237" s="73"/>
      <c r="KG237" s="73">
        <v>177.27522974999999</v>
      </c>
      <c r="KH237" s="73">
        <v>204.7149</v>
      </c>
      <c r="KI237" s="73">
        <v>8.2673325000000006E-2</v>
      </c>
      <c r="KJ237" s="73">
        <v>166.56706575000001</v>
      </c>
      <c r="KK237" s="73"/>
      <c r="KL237" s="73">
        <v>23.148530999999998</v>
      </c>
      <c r="KM237" s="73">
        <v>152.00081324999999</v>
      </c>
      <c r="KN237" s="73">
        <v>184.20404174999999</v>
      </c>
      <c r="KO237" s="73"/>
      <c r="KP237" s="73">
        <v>216.525375</v>
      </c>
      <c r="KQ237" s="73">
        <v>165.34665000000001</v>
      </c>
      <c r="KR237" s="73">
        <v>0.114167925</v>
      </c>
      <c r="KS237" s="73"/>
      <c r="KT237" s="73">
        <v>227.90279924999999</v>
      </c>
      <c r="KU237" s="73">
        <v>165.34665000000001</v>
      </c>
      <c r="KV237" s="73"/>
      <c r="KW237" s="73">
        <v>165.34665000000001</v>
      </c>
      <c r="KX237" s="73"/>
      <c r="KY237" s="73">
        <v>188.9676</v>
      </c>
      <c r="KZ237" s="73"/>
      <c r="LA237" s="73">
        <v>173.85019199999999</v>
      </c>
      <c r="LB237" s="73"/>
      <c r="LC237" s="73">
        <v>184.95203849999999</v>
      </c>
      <c r="LD237" s="73"/>
      <c r="LE237" s="73"/>
      <c r="LF237" s="73"/>
      <c r="LG237" s="73"/>
      <c r="LH237" s="73"/>
      <c r="LI237" s="73"/>
      <c r="LJ237" s="73"/>
      <c r="LK237" s="73"/>
      <c r="LL237" s="73"/>
      <c r="LM237" s="73"/>
      <c r="LN237" s="73"/>
      <c r="LO237" s="73"/>
      <c r="LP237" s="73"/>
      <c r="LQ237" s="73"/>
      <c r="LR237" s="73"/>
      <c r="LS237" s="73"/>
      <c r="LT237" s="73"/>
      <c r="LU237" s="73"/>
      <c r="LV237" s="73"/>
      <c r="LW237" s="73"/>
      <c r="LX237" s="73"/>
      <c r="LY237" s="73"/>
      <c r="LZ237" s="73"/>
      <c r="MA237" s="73"/>
      <c r="MB237" s="73"/>
      <c r="MC237" s="73"/>
      <c r="MD237" s="73"/>
      <c r="ME237" s="73"/>
      <c r="MF237" s="73"/>
      <c r="MG237" s="73"/>
      <c r="MH237" s="73"/>
      <c r="MI237" s="73"/>
      <c r="MJ237" s="73"/>
      <c r="MK237" s="73"/>
      <c r="ML237" s="73"/>
      <c r="MM237" s="73"/>
      <c r="MN237" s="73"/>
      <c r="MO237" s="73"/>
      <c r="MP237" s="73"/>
      <c r="MQ237" s="73"/>
      <c r="MR237" s="73"/>
      <c r="MS237" s="73"/>
      <c r="MT237" s="73"/>
      <c r="MU237" s="73"/>
      <c r="MV237" s="73"/>
      <c r="MW237" s="73"/>
      <c r="MX237" s="73"/>
      <c r="MY237" s="73"/>
      <c r="MZ237" s="73"/>
      <c r="NA237" s="73"/>
      <c r="NB237" s="73"/>
      <c r="NC237" s="73"/>
      <c r="ND237" s="73"/>
      <c r="NE237" s="73"/>
      <c r="NF237" s="73"/>
      <c r="NG237" s="73"/>
      <c r="NH237" s="73"/>
      <c r="NI237" s="73"/>
      <c r="NJ237" s="73"/>
      <c r="NK237" s="73"/>
      <c r="NL237" s="73"/>
      <c r="NM237" s="73"/>
      <c r="NN237" s="73"/>
      <c r="NO237" s="73"/>
      <c r="NP237" s="73"/>
      <c r="NQ237" s="73"/>
      <c r="NR237" s="73"/>
      <c r="NS237" s="73"/>
      <c r="NT237" s="73"/>
      <c r="NU237" s="73"/>
      <c r="NV237" s="73"/>
      <c r="NW237" s="73"/>
      <c r="NX237" s="73"/>
      <c r="NY237" s="73"/>
      <c r="NZ237" s="73"/>
      <c r="OA237" s="73"/>
      <c r="OB237" s="73"/>
      <c r="OC237" s="73"/>
      <c r="OD237" s="73"/>
      <c r="OE237" s="73"/>
      <c r="OF237" s="73"/>
      <c r="OG237" s="73"/>
      <c r="OH237" s="73"/>
      <c r="OI237" s="73"/>
      <c r="OJ237" s="73"/>
      <c r="OK237" s="73"/>
      <c r="OL237" s="73"/>
      <c r="OM237" s="73"/>
      <c r="ON237" s="73"/>
      <c r="OO237" s="73"/>
      <c r="OP237" s="73"/>
      <c r="OQ237" s="73"/>
      <c r="OR237" s="73"/>
      <c r="OS237" s="73"/>
      <c r="OT237" s="73"/>
      <c r="OU237" s="73"/>
      <c r="OV237" s="73"/>
      <c r="OW237" s="73"/>
      <c r="OX237" s="73"/>
      <c r="OY237" s="73"/>
      <c r="OZ237" s="73"/>
      <c r="PA237" s="73"/>
      <c r="PB237" s="73"/>
      <c r="PC237" s="73"/>
      <c r="PD237" s="73"/>
      <c r="PE237" s="73"/>
      <c r="PF237" s="73"/>
      <c r="PG237" s="73"/>
      <c r="PH237" s="73"/>
      <c r="PI237" s="73"/>
      <c r="PJ237" s="73"/>
      <c r="PK237" s="73"/>
      <c r="PL237" s="73"/>
      <c r="PM237" s="73"/>
      <c r="PN237" s="73"/>
      <c r="PO237" s="73"/>
      <c r="PP237" s="73"/>
      <c r="PQ237" s="73"/>
      <c r="PR237" s="73"/>
      <c r="PS237" s="73"/>
      <c r="PT237" s="73"/>
      <c r="PU237" s="73"/>
      <c r="PV237" s="73"/>
      <c r="PW237" s="73"/>
      <c r="PX237" s="73"/>
      <c r="PY237" s="73"/>
      <c r="PZ237" s="73"/>
      <c r="QA237" s="73"/>
      <c r="QB237" s="73"/>
      <c r="QC237" s="73"/>
      <c r="QD237" s="73"/>
      <c r="QE237" s="73"/>
      <c r="QF237" s="73"/>
      <c r="QG237" s="73"/>
      <c r="QH237" s="73"/>
      <c r="QI237" s="73"/>
      <c r="QJ237" s="73"/>
      <c r="QK237" s="73"/>
      <c r="QL237" s="73"/>
      <c r="QM237" s="73"/>
      <c r="QN237" s="73"/>
      <c r="QO237" s="73"/>
      <c r="QP237" s="73"/>
      <c r="QQ237" s="73"/>
      <c r="QR237" s="73"/>
      <c r="QS237" s="73"/>
      <c r="QT237" s="73"/>
      <c r="QU237" s="73"/>
      <c r="QV237" s="73"/>
      <c r="QW237" s="73"/>
      <c r="QX237" s="73"/>
      <c r="QY237" s="73"/>
      <c r="QZ237" s="73"/>
      <c r="RA237" s="73"/>
      <c r="RB237" s="73"/>
      <c r="RC237" s="73"/>
      <c r="RD237" s="73"/>
      <c r="RE237" s="73"/>
      <c r="RF237" s="73"/>
      <c r="RG237" s="73"/>
      <c r="RH237" s="73"/>
      <c r="RI237" s="73"/>
      <c r="RJ237" s="73"/>
      <c r="RK237" s="73"/>
      <c r="RL237" s="73"/>
      <c r="RM237" s="73"/>
      <c r="RN237" s="73"/>
      <c r="RO237" s="73"/>
      <c r="RP237" s="73"/>
      <c r="RQ237" s="73"/>
      <c r="RR237" s="73"/>
      <c r="RS237" s="73"/>
      <c r="RT237" s="73"/>
      <c r="RU237" s="73"/>
      <c r="RV237" s="73"/>
      <c r="RW237" s="73"/>
      <c r="RX237" s="73"/>
      <c r="RY237" s="73"/>
      <c r="RZ237" s="73"/>
      <c r="SA237" s="73"/>
      <c r="SB237" s="73"/>
      <c r="SC237" s="73"/>
      <c r="SD237" s="73"/>
      <c r="SE237" s="73"/>
      <c r="SF237" s="73"/>
      <c r="SG237" s="73"/>
      <c r="SH237" s="73"/>
      <c r="SI237" s="73"/>
      <c r="SJ237" s="73"/>
      <c r="SK237" s="73"/>
      <c r="SL237" s="73"/>
      <c r="SM237" s="73"/>
      <c r="SN237" s="73"/>
      <c r="SO237" s="73"/>
      <c r="SP237" s="73"/>
      <c r="SQ237" s="73"/>
      <c r="SR237" s="73"/>
      <c r="SS237" s="73"/>
      <c r="ST237" s="73"/>
      <c r="SU237" s="73"/>
      <c r="SV237" s="73"/>
      <c r="SW237" s="73"/>
      <c r="SX237" s="73"/>
      <c r="SY237" s="73"/>
    </row>
    <row r="238" spans="1:519">
      <c r="A238" s="71" t="s">
        <v>321</v>
      </c>
      <c r="B238" s="72">
        <f t="shared" si="241"/>
        <v>9.6436465200000002E-2</v>
      </c>
      <c r="C238" s="72">
        <f t="shared" si="242"/>
        <v>4.7950528500000002E-3</v>
      </c>
      <c r="D238" s="72">
        <f t="shared" si="243"/>
        <v>3.7360469249999996E-3</v>
      </c>
      <c r="E238" s="72">
        <f t="shared" si="244"/>
        <v>4.4525490750000002E-3</v>
      </c>
      <c r="F238" s="72">
        <f t="shared" si="245"/>
        <v>4.2202764000000004E-3</v>
      </c>
      <c r="G238" s="72">
        <f t="shared" si="246"/>
        <v>5.3029032750000005E-3</v>
      </c>
      <c r="H238" s="72">
        <f t="shared" si="247"/>
        <v>2.1361212450000003E-2</v>
      </c>
      <c r="I238" s="72">
        <f t="shared" si="248"/>
        <v>3.78722565E-2</v>
      </c>
      <c r="J238" s="72">
        <f t="shared" si="249"/>
        <v>8.0704912500000007E-3</v>
      </c>
      <c r="K238" s="72">
        <f t="shared" si="250"/>
        <v>1.0432586250000001E-2</v>
      </c>
      <c r="L238" s="72">
        <f t="shared" si="251"/>
        <v>5.814690525E-3</v>
      </c>
      <c r="M238" s="72">
        <f t="shared" si="252"/>
        <v>5.4839972249999995E-3</v>
      </c>
      <c r="N238" s="72">
        <f t="shared" si="253"/>
        <v>8.2555220249999998E-3</v>
      </c>
      <c r="O238" s="72">
        <f t="shared" si="254"/>
        <v>0.17932631557500003</v>
      </c>
      <c r="P238" s="72">
        <f t="shared" si="255"/>
        <v>9.5153060250000015E-3</v>
      </c>
      <c r="Q238" s="72">
        <f t="shared" si="256"/>
        <v>1.062155385E-2</v>
      </c>
      <c r="R238" s="72">
        <f t="shared" si="257"/>
        <v>8.6570781750000009E-3</v>
      </c>
      <c r="S238" s="72">
        <f t="shared" si="258"/>
        <v>1.2046684500000002E-2</v>
      </c>
      <c r="T238" s="72">
        <f t="shared" si="259"/>
        <v>1.3629288149999998E-2</v>
      </c>
      <c r="U238" s="72">
        <f t="shared" si="260"/>
        <v>1.2223841624999999E-2</v>
      </c>
      <c r="V238" s="72">
        <f t="shared" si="261"/>
        <v>1.3050574874999998E-2</v>
      </c>
      <c r="W238" s="72">
        <f t="shared" si="262"/>
        <v>6.3815933249999996E-3</v>
      </c>
      <c r="X238" s="72">
        <f t="shared" si="263"/>
        <v>1.1263256325E-2</v>
      </c>
      <c r="Y238" s="72">
        <f t="shared" si="264"/>
        <v>8.3933108999999992E-3</v>
      </c>
      <c r="Z238" s="72">
        <f t="shared" si="265"/>
        <v>0</v>
      </c>
      <c r="AA238" s="72">
        <f t="shared" si="266"/>
        <v>0</v>
      </c>
      <c r="AB238" s="72"/>
      <c r="AD238" s="73"/>
      <c r="AE238" s="73">
        <v>0.19684125</v>
      </c>
      <c r="AF238" s="73"/>
      <c r="AG238" s="73"/>
      <c r="AH238" s="73"/>
      <c r="AI238" s="73"/>
      <c r="AJ238" s="73">
        <v>0.66532342499999997</v>
      </c>
      <c r="AK238" s="73"/>
      <c r="AL238" s="73">
        <v>0.34250377499999995</v>
      </c>
      <c r="AM238" s="73"/>
      <c r="AN238" s="73"/>
      <c r="AO238" s="73">
        <v>95.231796750000001</v>
      </c>
      <c r="AP238" s="73"/>
      <c r="AQ238" s="73">
        <v>0.67319707500000003</v>
      </c>
      <c r="AR238" s="73"/>
      <c r="AS238" s="73">
        <v>0.157473</v>
      </c>
      <c r="AT238" s="73"/>
      <c r="AU238" s="73"/>
      <c r="AV238" s="73"/>
      <c r="AW238" s="73">
        <v>3.295122525</v>
      </c>
      <c r="AX238" s="73">
        <v>0.66926025</v>
      </c>
      <c r="AY238" s="73"/>
      <c r="AZ238" s="73"/>
      <c r="BA238" s="73"/>
      <c r="BB238" s="73"/>
      <c r="BC238" s="73"/>
      <c r="BD238" s="73">
        <v>0.29526187500000001</v>
      </c>
      <c r="BE238" s="73"/>
      <c r="BF238" s="73"/>
      <c r="BG238" s="73"/>
      <c r="BH238" s="73"/>
      <c r="BI238" s="73">
        <v>3.2990593499999998</v>
      </c>
      <c r="BJ238" s="73"/>
      <c r="BK238" s="73"/>
      <c r="BL238" s="73">
        <v>0.14172570000000001</v>
      </c>
      <c r="BM238" s="73"/>
      <c r="BN238" s="73"/>
      <c r="BO238" s="73"/>
      <c r="BP238" s="73">
        <v>0.66926025</v>
      </c>
      <c r="BQ238" s="73"/>
      <c r="BR238" s="73"/>
      <c r="BS238" s="73"/>
      <c r="BT238" s="73"/>
      <c r="BU238" s="73">
        <v>0.68500754999999991</v>
      </c>
      <c r="BV238" s="73">
        <v>2.436894675</v>
      </c>
      <c r="BW238" s="73">
        <v>0.66138660000000005</v>
      </c>
      <c r="BX238" s="73"/>
      <c r="BY238" s="73"/>
      <c r="BZ238" s="73"/>
      <c r="CA238" s="73"/>
      <c r="CB238" s="73"/>
      <c r="CC238" s="73">
        <v>0.114167925</v>
      </c>
      <c r="CD238" s="73"/>
      <c r="CE238" s="73"/>
      <c r="CF238" s="73">
        <v>3.4998374250000004</v>
      </c>
      <c r="CG238" s="73"/>
      <c r="CH238" s="73">
        <v>0.60627105000000003</v>
      </c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>
        <v>2.677041</v>
      </c>
      <c r="CT238" s="73">
        <v>2.6258622750000002</v>
      </c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>
        <v>20.022691950000002</v>
      </c>
      <c r="DF238" s="73">
        <v>1.3385205</v>
      </c>
      <c r="DG238" s="73"/>
      <c r="DH238" s="73"/>
      <c r="DI238" s="73"/>
      <c r="DJ238" s="73"/>
      <c r="DK238" s="73">
        <v>0.381872025</v>
      </c>
      <c r="DL238" s="73"/>
      <c r="DM238" s="73"/>
      <c r="DN238" s="73"/>
      <c r="DO238" s="73"/>
      <c r="DP238" s="73">
        <v>4.0155615000000004</v>
      </c>
      <c r="DQ238" s="73">
        <v>27.451480725</v>
      </c>
      <c r="DR238" s="73">
        <v>5.1966090000000005</v>
      </c>
      <c r="DS238" s="73">
        <v>0.82673324999999998</v>
      </c>
      <c r="DT238" s="73"/>
      <c r="DU238" s="73"/>
      <c r="DV238" s="73"/>
      <c r="DW238" s="73">
        <v>1.5904772999999999</v>
      </c>
      <c r="DX238" s="73">
        <v>0.1102311</v>
      </c>
      <c r="DY238" s="73"/>
      <c r="DZ238" s="73"/>
      <c r="EA238" s="73"/>
      <c r="EB238" s="73">
        <v>4.3580652750000004</v>
      </c>
      <c r="EC238" s="73">
        <v>2.011717575</v>
      </c>
      <c r="ED238" s="73"/>
      <c r="EE238" s="73"/>
      <c r="EF238" s="73"/>
      <c r="EG238" s="73"/>
      <c r="EH238" s="73"/>
      <c r="EI238" s="73">
        <v>0.73224945000000008</v>
      </c>
      <c r="EJ238" s="73"/>
      <c r="EK238" s="73"/>
      <c r="EL238" s="73"/>
      <c r="EM238" s="73"/>
      <c r="EN238" s="73">
        <v>3.7596678749999999</v>
      </c>
      <c r="EO238" s="73">
        <v>4.2872024250000003</v>
      </c>
      <c r="EP238" s="73">
        <v>1.6534665</v>
      </c>
      <c r="EQ238" s="73"/>
      <c r="ER238" s="73"/>
      <c r="ES238" s="73"/>
      <c r="ET238" s="73"/>
      <c r="EU238" s="73">
        <v>0.12597840000000002</v>
      </c>
      <c r="EV238" s="73"/>
      <c r="EW238" s="73"/>
      <c r="EX238" s="73"/>
      <c r="EY238" s="73"/>
      <c r="EZ238" s="73"/>
      <c r="FA238" s="73">
        <v>3.6848681999999999</v>
      </c>
      <c r="FB238" s="73">
        <v>2.003843925</v>
      </c>
      <c r="FC238" s="73"/>
      <c r="FD238" s="73"/>
      <c r="FE238" s="73"/>
      <c r="FF238" s="73"/>
      <c r="FG238" s="73"/>
      <c r="FH238" s="73"/>
      <c r="FI238" s="73"/>
      <c r="FJ238" s="73"/>
      <c r="FK238" s="73"/>
      <c r="FL238" s="73">
        <v>3.2045755500000004</v>
      </c>
      <c r="FM238" s="73">
        <v>0.66926025</v>
      </c>
      <c r="FN238" s="73">
        <v>1.3385205</v>
      </c>
      <c r="FO238" s="73">
        <v>0.27164092500000003</v>
      </c>
      <c r="FP238" s="73"/>
      <c r="FQ238" s="73"/>
      <c r="FR238" s="73"/>
      <c r="FS238" s="73">
        <v>0.57083962499999996</v>
      </c>
      <c r="FT238" s="73"/>
      <c r="FU238" s="73"/>
      <c r="FV238" s="73"/>
      <c r="FW238" s="73"/>
      <c r="FX238" s="73">
        <v>4.7241900000000001</v>
      </c>
      <c r="FY238" s="73">
        <v>1.2991522500000001</v>
      </c>
      <c r="FZ238" s="73">
        <v>1.3385205</v>
      </c>
      <c r="GA238" s="73">
        <v>0.32281964999999996</v>
      </c>
      <c r="GB238" s="73"/>
      <c r="GC238" s="73"/>
      <c r="GD238" s="73"/>
      <c r="GE238" s="73">
        <v>0.29132505000000003</v>
      </c>
      <c r="GF238" s="73">
        <v>0.157473</v>
      </c>
      <c r="GG238" s="73"/>
      <c r="GH238" s="73"/>
      <c r="GI238" s="73">
        <v>0.66532342499999997</v>
      </c>
      <c r="GJ238" s="73">
        <v>64.752897599999997</v>
      </c>
      <c r="GK238" s="73">
        <v>4.310823375</v>
      </c>
      <c r="GL238" s="73">
        <v>0.92515387500000001</v>
      </c>
      <c r="GM238" s="73"/>
      <c r="GN238" s="73"/>
      <c r="GO238" s="73">
        <v>108.22331925</v>
      </c>
      <c r="GP238" s="73">
        <v>1.4841830250000001</v>
      </c>
      <c r="GQ238" s="73"/>
      <c r="GR238" s="73"/>
      <c r="GS238" s="73"/>
      <c r="GT238" s="73"/>
      <c r="GU238" s="73"/>
      <c r="GV238" s="73">
        <v>3.6415631250000002</v>
      </c>
      <c r="GW238" s="73">
        <v>3.0943444499999999</v>
      </c>
      <c r="GX238" s="73">
        <v>0.62201835000000005</v>
      </c>
      <c r="GY238" s="73">
        <v>0.67319707500000003</v>
      </c>
      <c r="GZ238" s="73"/>
      <c r="HA238" s="73"/>
      <c r="HB238" s="73"/>
      <c r="HC238" s="73"/>
      <c r="HD238" s="73">
        <v>0.44486122500000003</v>
      </c>
      <c r="HE238" s="73"/>
      <c r="HF238" s="73"/>
      <c r="HG238" s="73"/>
      <c r="HH238" s="73"/>
      <c r="HI238" s="73">
        <v>6.3658460249999997</v>
      </c>
      <c r="HJ238" s="73">
        <v>2.9644292249999999</v>
      </c>
      <c r="HK238" s="73">
        <v>0.84641737500000003</v>
      </c>
      <c r="HL238" s="73"/>
      <c r="HM238" s="73"/>
      <c r="HN238" s="73"/>
      <c r="HO238" s="73">
        <v>0.66532342499999997</v>
      </c>
      <c r="HP238" s="73"/>
      <c r="HQ238" s="73"/>
      <c r="HR238" s="73"/>
      <c r="HS238" s="73"/>
      <c r="HT238" s="73">
        <v>4.3147602000000003</v>
      </c>
      <c r="HU238" s="73"/>
      <c r="HV238" s="73">
        <v>3.6769945499999999</v>
      </c>
      <c r="HW238" s="73"/>
      <c r="HX238" s="73"/>
      <c r="HY238" s="73"/>
      <c r="HZ238" s="73"/>
      <c r="IA238" s="73">
        <v>0.65351294999999998</v>
      </c>
      <c r="IB238" s="73"/>
      <c r="IC238" s="73"/>
      <c r="ID238" s="73"/>
      <c r="IE238" s="73"/>
      <c r="IF238" s="73">
        <v>3.0904076250000001</v>
      </c>
      <c r="IG238" s="73">
        <v>5.6847753000000001</v>
      </c>
      <c r="IH238" s="73">
        <v>2.30697945</v>
      </c>
      <c r="II238" s="73"/>
      <c r="IJ238" s="73"/>
      <c r="IK238" s="73">
        <v>0.31100917500000003</v>
      </c>
      <c r="IL238" s="73"/>
      <c r="IM238" s="73">
        <v>0.41730345000000002</v>
      </c>
      <c r="IN238" s="73">
        <v>0.33069330000000002</v>
      </c>
      <c r="IO238" s="73">
        <v>0.30707234999999999</v>
      </c>
      <c r="IP238" s="73"/>
      <c r="IQ238" s="73"/>
      <c r="IR238" s="73">
        <v>6.6689815499999998</v>
      </c>
      <c r="IS238" s="73">
        <v>5.3658924749999999</v>
      </c>
      <c r="IT238" s="73">
        <v>0.53934502500000003</v>
      </c>
      <c r="IU238" s="73"/>
      <c r="IV238" s="73"/>
      <c r="IW238" s="73"/>
      <c r="IX238" s="73"/>
      <c r="IY238" s="73"/>
      <c r="IZ238" s="73"/>
      <c r="JA238" s="73"/>
      <c r="JB238" s="73"/>
      <c r="JC238" s="73"/>
      <c r="JD238" s="73"/>
      <c r="JE238" s="73">
        <v>6.6571710749999999</v>
      </c>
      <c r="JF238" s="73">
        <v>4.3738125749999996</v>
      </c>
      <c r="JG238" s="73">
        <v>1.1928579749999999</v>
      </c>
      <c r="JH238" s="73"/>
      <c r="JI238" s="73"/>
      <c r="JJ238" s="73"/>
      <c r="JK238" s="73"/>
      <c r="JL238" s="73">
        <v>0.5354082</v>
      </c>
      <c r="JM238" s="73">
        <v>1.0038903749999999</v>
      </c>
      <c r="JN238" s="73"/>
      <c r="JO238" s="73"/>
      <c r="JP238" s="73">
        <v>2.4054000750000002</v>
      </c>
      <c r="JQ238" s="73">
        <v>9.1058762249999994</v>
      </c>
      <c r="JR238" s="73"/>
      <c r="JS238" s="73"/>
      <c r="JT238" s="73"/>
      <c r="JU238" s="73"/>
      <c r="JV238" s="73"/>
      <c r="JW238" s="73"/>
      <c r="JX238" s="73"/>
      <c r="JY238" s="73"/>
      <c r="JZ238" s="73"/>
      <c r="KA238" s="73"/>
      <c r="KB238" s="73">
        <v>6.3815933249999999</v>
      </c>
      <c r="KC238" s="73"/>
      <c r="KD238" s="73"/>
      <c r="KE238" s="73"/>
      <c r="KF238" s="73"/>
      <c r="KG238" s="73"/>
      <c r="KH238" s="73"/>
      <c r="KI238" s="73">
        <v>0.80704912500000003</v>
      </c>
      <c r="KJ238" s="73">
        <v>1.145616075</v>
      </c>
      <c r="KK238" s="73">
        <v>7.5193357499999998</v>
      </c>
      <c r="KL238" s="73"/>
      <c r="KM238" s="73"/>
      <c r="KN238" s="73"/>
      <c r="KO238" s="73">
        <v>0.87397515000000003</v>
      </c>
      <c r="KP238" s="73">
        <v>0.91728022499999995</v>
      </c>
      <c r="KQ238" s="73"/>
      <c r="KR238" s="73"/>
      <c r="KS238" s="73"/>
      <c r="KT238" s="73"/>
      <c r="KU238" s="73">
        <v>0.82673324999999998</v>
      </c>
      <c r="KV238" s="73"/>
      <c r="KW238" s="73">
        <v>5.4131343750000003</v>
      </c>
      <c r="KX238" s="73"/>
      <c r="KY238" s="73"/>
      <c r="KZ238" s="73"/>
      <c r="LA238" s="73"/>
      <c r="LB238" s="73">
        <v>2.1534432749999999</v>
      </c>
      <c r="LC238" s="73"/>
      <c r="LD238" s="73"/>
      <c r="LE238" s="73"/>
      <c r="LF238" s="73"/>
      <c r="LG238" s="73"/>
      <c r="LH238" s="73"/>
      <c r="LI238" s="73"/>
      <c r="LJ238" s="73"/>
      <c r="LK238" s="73"/>
      <c r="LL238" s="73"/>
      <c r="LM238" s="73"/>
      <c r="LN238" s="73"/>
      <c r="LO238" s="73"/>
      <c r="LP238" s="73"/>
      <c r="LQ238" s="73"/>
      <c r="LR238" s="73"/>
      <c r="LS238" s="73"/>
      <c r="LT238" s="73"/>
      <c r="LU238" s="73"/>
      <c r="LV238" s="73"/>
      <c r="LW238" s="73"/>
      <c r="LX238" s="73"/>
      <c r="LY238" s="73"/>
      <c r="LZ238" s="73"/>
      <c r="MA238" s="73"/>
      <c r="MB238" s="73"/>
      <c r="MC238" s="73"/>
      <c r="MD238" s="73"/>
      <c r="ME238" s="73"/>
      <c r="MF238" s="73"/>
      <c r="MG238" s="73"/>
      <c r="MH238" s="73"/>
      <c r="MI238" s="73"/>
      <c r="MJ238" s="73"/>
      <c r="MK238" s="73"/>
      <c r="ML238" s="73"/>
      <c r="MM238" s="73"/>
      <c r="MN238" s="73"/>
      <c r="MO238" s="73"/>
      <c r="MP238" s="73"/>
      <c r="MQ238" s="73"/>
      <c r="MR238" s="73"/>
      <c r="MS238" s="73"/>
      <c r="MT238" s="73"/>
      <c r="MU238" s="73"/>
      <c r="MV238" s="73"/>
      <c r="MW238" s="73"/>
      <c r="MX238" s="73"/>
      <c r="MY238" s="73"/>
      <c r="MZ238" s="73"/>
      <c r="NA238" s="73"/>
      <c r="NB238" s="73"/>
      <c r="NC238" s="73"/>
      <c r="ND238" s="73"/>
      <c r="NE238" s="73"/>
      <c r="NF238" s="73"/>
      <c r="NG238" s="73"/>
      <c r="NH238" s="73"/>
      <c r="NI238" s="73"/>
      <c r="NJ238" s="73"/>
      <c r="NK238" s="73"/>
      <c r="NL238" s="73"/>
      <c r="NM238" s="73"/>
      <c r="NN238" s="73"/>
      <c r="NO238" s="73"/>
      <c r="NP238" s="73"/>
      <c r="NQ238" s="73"/>
      <c r="NR238" s="73"/>
      <c r="NS238" s="73"/>
      <c r="NT238" s="73"/>
      <c r="NU238" s="73"/>
      <c r="NV238" s="73"/>
      <c r="NW238" s="73"/>
      <c r="NX238" s="73"/>
      <c r="NY238" s="73"/>
      <c r="NZ238" s="73"/>
      <c r="OA238" s="73"/>
      <c r="OB238" s="73"/>
      <c r="OC238" s="73"/>
      <c r="OD238" s="73"/>
      <c r="OE238" s="73"/>
      <c r="OF238" s="73"/>
      <c r="OG238" s="73"/>
      <c r="OH238" s="73"/>
      <c r="OI238" s="73"/>
      <c r="OJ238" s="73"/>
      <c r="OK238" s="73"/>
      <c r="OL238" s="73"/>
      <c r="OM238" s="73"/>
      <c r="ON238" s="73"/>
      <c r="OO238" s="73"/>
      <c r="OP238" s="73"/>
      <c r="OQ238" s="73"/>
      <c r="OR238" s="73"/>
      <c r="OS238" s="73"/>
      <c r="OT238" s="73"/>
      <c r="OU238" s="73"/>
      <c r="OV238" s="73"/>
      <c r="OW238" s="73"/>
      <c r="OX238" s="73"/>
      <c r="OY238" s="73"/>
      <c r="OZ238" s="73"/>
      <c r="PA238" s="73"/>
      <c r="PB238" s="73"/>
      <c r="PC238" s="73"/>
      <c r="PD238" s="73"/>
      <c r="PE238" s="73"/>
      <c r="PF238" s="73"/>
      <c r="PG238" s="73"/>
      <c r="PH238" s="73"/>
      <c r="PI238" s="73"/>
      <c r="PJ238" s="73"/>
      <c r="PK238" s="73"/>
      <c r="PL238" s="73"/>
      <c r="PM238" s="73"/>
      <c r="PN238" s="73"/>
      <c r="PO238" s="73"/>
      <c r="PP238" s="73"/>
      <c r="PQ238" s="73"/>
      <c r="PR238" s="73"/>
      <c r="PS238" s="73"/>
      <c r="PT238" s="73"/>
      <c r="PU238" s="73"/>
      <c r="PV238" s="73"/>
      <c r="PW238" s="73"/>
      <c r="PX238" s="73"/>
      <c r="PY238" s="73"/>
      <c r="PZ238" s="73"/>
      <c r="QA238" s="73"/>
      <c r="QB238" s="73"/>
      <c r="QC238" s="73"/>
      <c r="QD238" s="73"/>
      <c r="QE238" s="73"/>
      <c r="QF238" s="73"/>
      <c r="QG238" s="73"/>
      <c r="QH238" s="73"/>
      <c r="QI238" s="73"/>
      <c r="QJ238" s="73"/>
      <c r="QK238" s="73"/>
      <c r="QL238" s="73"/>
      <c r="QM238" s="73"/>
      <c r="QN238" s="73"/>
      <c r="QO238" s="73"/>
      <c r="QP238" s="73"/>
      <c r="QQ238" s="73"/>
      <c r="QR238" s="73"/>
      <c r="QS238" s="73"/>
      <c r="QT238" s="73"/>
      <c r="QU238" s="73"/>
      <c r="QV238" s="73"/>
      <c r="QW238" s="73"/>
      <c r="QX238" s="73"/>
      <c r="QY238" s="73"/>
      <c r="QZ238" s="73"/>
      <c r="RA238" s="73"/>
      <c r="RB238" s="73"/>
      <c r="RC238" s="73"/>
      <c r="RD238" s="73"/>
      <c r="RE238" s="73"/>
      <c r="RF238" s="73"/>
      <c r="RG238" s="73"/>
      <c r="RH238" s="73"/>
      <c r="RI238" s="73"/>
      <c r="RJ238" s="73"/>
      <c r="RK238" s="73"/>
      <c r="RL238" s="73"/>
      <c r="RM238" s="73"/>
      <c r="RN238" s="73"/>
      <c r="RO238" s="73"/>
      <c r="RP238" s="73"/>
      <c r="RQ238" s="73"/>
      <c r="RR238" s="73"/>
      <c r="RS238" s="73"/>
      <c r="RT238" s="73"/>
      <c r="RU238" s="73"/>
      <c r="RV238" s="73"/>
      <c r="RW238" s="73"/>
      <c r="RX238" s="73"/>
      <c r="RY238" s="73"/>
      <c r="RZ238" s="73"/>
      <c r="SA238" s="73"/>
      <c r="SB238" s="73"/>
      <c r="SC238" s="73"/>
      <c r="SD238" s="73"/>
      <c r="SE238" s="73"/>
      <c r="SF238" s="73"/>
      <c r="SG238" s="73"/>
      <c r="SH238" s="73"/>
      <c r="SI238" s="73"/>
      <c r="SJ238" s="73"/>
      <c r="SK238" s="73"/>
      <c r="SL238" s="73"/>
      <c r="SM238" s="73"/>
      <c r="SN238" s="73"/>
      <c r="SO238" s="73"/>
      <c r="SP238" s="73"/>
      <c r="SQ238" s="73"/>
      <c r="SR238" s="73"/>
      <c r="SS238" s="73"/>
      <c r="ST238" s="73"/>
      <c r="SU238" s="73"/>
      <c r="SV238" s="73"/>
      <c r="SW238" s="73"/>
      <c r="SX238" s="73"/>
      <c r="SY238" s="73"/>
    </row>
    <row r="239" spans="1:519">
      <c r="A239" s="71" t="s">
        <v>322</v>
      </c>
      <c r="B239" s="72">
        <f t="shared" si="241"/>
        <v>0</v>
      </c>
      <c r="C239" s="72">
        <f t="shared" si="242"/>
        <v>6.18081525E-3</v>
      </c>
      <c r="D239" s="72">
        <f t="shared" si="243"/>
        <v>1.6180350750000003E-2</v>
      </c>
      <c r="E239" s="72">
        <f t="shared" si="244"/>
        <v>1.0826268750000001E-2</v>
      </c>
      <c r="F239" s="72">
        <f t="shared" si="245"/>
        <v>2.2439902499999998E-3</v>
      </c>
      <c r="G239" s="72">
        <f t="shared" si="246"/>
        <v>1.2991522500000001E-3</v>
      </c>
      <c r="H239" s="72">
        <f t="shared" si="247"/>
        <v>0</v>
      </c>
      <c r="I239" s="72">
        <f t="shared" si="248"/>
        <v>0</v>
      </c>
      <c r="J239" s="72">
        <f t="shared" si="249"/>
        <v>0</v>
      </c>
      <c r="K239" s="72">
        <f t="shared" si="250"/>
        <v>0</v>
      </c>
      <c r="L239" s="72">
        <f t="shared" si="251"/>
        <v>0</v>
      </c>
      <c r="M239" s="72">
        <f t="shared" si="252"/>
        <v>0</v>
      </c>
      <c r="N239" s="72">
        <f t="shared" si="253"/>
        <v>0</v>
      </c>
      <c r="O239" s="72">
        <f t="shared" si="254"/>
        <v>0</v>
      </c>
      <c r="P239" s="72">
        <f t="shared" si="255"/>
        <v>3.9368250000000002E-6</v>
      </c>
      <c r="Q239" s="72">
        <f t="shared" si="256"/>
        <v>9.8420625000000014E-4</v>
      </c>
      <c r="R239" s="72">
        <f t="shared" si="257"/>
        <v>0</v>
      </c>
      <c r="S239" s="72">
        <f t="shared" si="258"/>
        <v>0</v>
      </c>
      <c r="T239" s="72">
        <f t="shared" si="259"/>
        <v>0</v>
      </c>
      <c r="U239" s="72">
        <f t="shared" si="260"/>
        <v>0</v>
      </c>
      <c r="V239" s="72">
        <f t="shared" si="261"/>
        <v>0</v>
      </c>
      <c r="W239" s="72">
        <f t="shared" si="262"/>
        <v>3.9761932499999993E-3</v>
      </c>
      <c r="X239" s="72">
        <f t="shared" si="263"/>
        <v>5.1966089999999996E-3</v>
      </c>
      <c r="Y239" s="72">
        <f t="shared" si="264"/>
        <v>2.5589362499999998E-3</v>
      </c>
      <c r="Z239" s="72">
        <f t="shared" si="265"/>
        <v>0</v>
      </c>
      <c r="AA239" s="72">
        <f t="shared" si="266"/>
        <v>0</v>
      </c>
      <c r="AB239" s="72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>
        <v>6.1808152500000002</v>
      </c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>
        <v>7.2831262500000005</v>
      </c>
      <c r="BK239" s="73"/>
      <c r="BL239" s="73"/>
      <c r="BM239" s="73">
        <v>8.8972245000000001</v>
      </c>
      <c r="BN239" s="73"/>
      <c r="BO239" s="73"/>
      <c r="BP239" s="73"/>
      <c r="BQ239" s="73"/>
      <c r="BR239" s="73"/>
      <c r="BS239" s="73"/>
      <c r="BT239" s="73"/>
      <c r="BU239" s="73">
        <v>2.677041</v>
      </c>
      <c r="BV239" s="73"/>
      <c r="BW239" s="73">
        <v>8.1492277499999997</v>
      </c>
      <c r="BX239" s="73"/>
      <c r="BY239" s="73"/>
      <c r="BZ239" s="73"/>
      <c r="CA239" s="73"/>
      <c r="CB239" s="73"/>
      <c r="CC239" s="73"/>
      <c r="CD239" s="73">
        <v>2.24399025</v>
      </c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>
        <v>1.2991522500000001</v>
      </c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3"/>
      <c r="DY239" s="73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3"/>
      <c r="FB239" s="73"/>
      <c r="FC239" s="73"/>
      <c r="FD239" s="73"/>
      <c r="FE239" s="73"/>
      <c r="FF239" s="73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>
        <v>3.9368250000000006E-3</v>
      </c>
      <c r="GT239" s="73"/>
      <c r="GU239" s="73"/>
      <c r="GV239" s="73"/>
      <c r="GW239" s="73"/>
      <c r="GX239" s="73"/>
      <c r="GY239" s="73"/>
      <c r="GZ239" s="73"/>
      <c r="HA239" s="73"/>
      <c r="HB239" s="73"/>
      <c r="HC239" s="73"/>
      <c r="HD239" s="73"/>
      <c r="HE239" s="73"/>
      <c r="HF239" s="73"/>
      <c r="HG239" s="73"/>
      <c r="HH239" s="73"/>
      <c r="HI239" s="73">
        <v>0.98420625000000006</v>
      </c>
      <c r="HJ239" s="73"/>
      <c r="HK239" s="73"/>
      <c r="HL239" s="73"/>
      <c r="HM239" s="73"/>
      <c r="HN239" s="73"/>
      <c r="HO239" s="73"/>
      <c r="HP239" s="73"/>
      <c r="HQ239" s="73"/>
      <c r="HR239" s="73"/>
      <c r="HS239" s="73"/>
      <c r="HT239" s="73"/>
      <c r="HU239" s="73"/>
      <c r="HV239" s="73"/>
      <c r="HW239" s="73"/>
      <c r="HX239" s="73"/>
      <c r="HY239" s="73"/>
      <c r="HZ239" s="73"/>
      <c r="IA239" s="73"/>
      <c r="IB239" s="73"/>
      <c r="IC239" s="73"/>
      <c r="ID239" s="73"/>
      <c r="IE239" s="73"/>
      <c r="IF239" s="73"/>
      <c r="IG239" s="73"/>
      <c r="IH239" s="73"/>
      <c r="II239" s="73"/>
      <c r="IJ239" s="73"/>
      <c r="IK239" s="73"/>
      <c r="IL239" s="73"/>
      <c r="IM239" s="73"/>
      <c r="IN239" s="73"/>
      <c r="IO239" s="73"/>
      <c r="IP239" s="73"/>
      <c r="IQ239" s="73"/>
      <c r="IR239" s="73"/>
      <c r="IS239" s="73"/>
      <c r="IT239" s="73"/>
      <c r="IU239" s="73"/>
      <c r="IV239" s="73"/>
      <c r="IW239" s="73"/>
      <c r="IX239" s="73"/>
      <c r="IY239" s="73"/>
      <c r="IZ239" s="73"/>
      <c r="JA239" s="73"/>
      <c r="JB239" s="73"/>
      <c r="JC239" s="73"/>
      <c r="JD239" s="73"/>
      <c r="JE239" s="73"/>
      <c r="JF239" s="73"/>
      <c r="JG239" s="73"/>
      <c r="JH239" s="73"/>
      <c r="JI239" s="73"/>
      <c r="JJ239" s="73"/>
      <c r="JK239" s="73"/>
      <c r="JL239" s="73"/>
      <c r="JM239" s="73"/>
      <c r="JN239" s="73"/>
      <c r="JO239" s="73"/>
      <c r="JP239" s="73"/>
      <c r="JQ239" s="73"/>
      <c r="JR239" s="73"/>
      <c r="JS239" s="73"/>
      <c r="JT239" s="73"/>
      <c r="JU239" s="73"/>
      <c r="JV239" s="73"/>
      <c r="JW239" s="73"/>
      <c r="JX239" s="73">
        <v>2.1258854999999999</v>
      </c>
      <c r="JY239" s="73">
        <v>1.85030775</v>
      </c>
      <c r="JZ239" s="73"/>
      <c r="KA239" s="73"/>
      <c r="KB239" s="73"/>
      <c r="KC239" s="73"/>
      <c r="KD239" s="73"/>
      <c r="KE239" s="73"/>
      <c r="KF239" s="73"/>
      <c r="KG239" s="73"/>
      <c r="KH239" s="73"/>
      <c r="KI239" s="73"/>
      <c r="KJ239" s="73">
        <v>2.5983044999999998</v>
      </c>
      <c r="KK239" s="73">
        <v>2.5983044999999998</v>
      </c>
      <c r="KL239" s="73"/>
      <c r="KM239" s="73"/>
      <c r="KN239" s="73"/>
      <c r="KO239" s="73"/>
      <c r="KP239" s="73"/>
      <c r="KQ239" s="73"/>
      <c r="KR239" s="73"/>
      <c r="KS239" s="73"/>
      <c r="KT239" s="73"/>
      <c r="KU239" s="73">
        <v>2.5589362499999999</v>
      </c>
      <c r="KV239" s="73"/>
      <c r="KW239" s="73"/>
      <c r="KX239" s="73"/>
      <c r="KY239" s="73"/>
      <c r="KZ239" s="73"/>
      <c r="LA239" s="73"/>
      <c r="LB239" s="73"/>
      <c r="LC239" s="73"/>
      <c r="LD239" s="73"/>
      <c r="LE239" s="73"/>
      <c r="LF239" s="73"/>
      <c r="LG239" s="73"/>
      <c r="LH239" s="73"/>
      <c r="LI239" s="73"/>
      <c r="LJ239" s="73"/>
      <c r="LK239" s="73"/>
      <c r="LL239" s="73"/>
      <c r="LM239" s="73"/>
      <c r="LN239" s="73"/>
      <c r="LO239" s="73"/>
      <c r="LP239" s="73"/>
      <c r="LQ239" s="73"/>
      <c r="LR239" s="73"/>
      <c r="LS239" s="73"/>
      <c r="LT239" s="73"/>
      <c r="LU239" s="73"/>
      <c r="LV239" s="73"/>
      <c r="LW239" s="73"/>
      <c r="LX239" s="73"/>
      <c r="LY239" s="73"/>
      <c r="LZ239" s="73"/>
      <c r="MA239" s="73"/>
      <c r="MB239" s="73"/>
      <c r="MC239" s="73"/>
      <c r="MD239" s="73"/>
      <c r="ME239" s="73"/>
      <c r="MF239" s="73"/>
      <c r="MG239" s="73"/>
      <c r="MH239" s="73"/>
      <c r="MI239" s="73"/>
      <c r="MJ239" s="73"/>
      <c r="MK239" s="73"/>
      <c r="ML239" s="73"/>
      <c r="MM239" s="73"/>
      <c r="MN239" s="73"/>
      <c r="MO239" s="73"/>
      <c r="MP239" s="73"/>
      <c r="MQ239" s="73"/>
      <c r="MR239" s="73"/>
      <c r="MS239" s="73"/>
      <c r="MT239" s="73"/>
      <c r="MU239" s="73"/>
      <c r="MV239" s="73"/>
      <c r="MW239" s="73"/>
      <c r="MX239" s="73"/>
      <c r="MY239" s="73"/>
      <c r="MZ239" s="73"/>
      <c r="NA239" s="73"/>
      <c r="NB239" s="73"/>
      <c r="NC239" s="73"/>
      <c r="ND239" s="73"/>
      <c r="NE239" s="73"/>
      <c r="NF239" s="73"/>
      <c r="NG239" s="73"/>
      <c r="NH239" s="73"/>
      <c r="NI239" s="73"/>
      <c r="NJ239" s="73"/>
      <c r="NK239" s="73"/>
      <c r="NL239" s="73"/>
      <c r="NM239" s="73"/>
      <c r="NN239" s="73"/>
      <c r="NO239" s="73"/>
      <c r="NP239" s="73"/>
      <c r="NQ239" s="73"/>
      <c r="NR239" s="73"/>
      <c r="NS239" s="73"/>
      <c r="NT239" s="73"/>
      <c r="NU239" s="73"/>
      <c r="NV239" s="73"/>
      <c r="NW239" s="73"/>
      <c r="NX239" s="73"/>
      <c r="NY239" s="73"/>
      <c r="NZ239" s="73"/>
      <c r="OA239" s="73"/>
      <c r="OB239" s="73"/>
      <c r="OC239" s="73"/>
      <c r="OD239" s="73"/>
      <c r="OE239" s="73"/>
      <c r="OF239" s="73"/>
      <c r="OG239" s="73"/>
      <c r="OH239" s="73"/>
      <c r="OI239" s="73"/>
      <c r="OJ239" s="73"/>
      <c r="OK239" s="73"/>
      <c r="OL239" s="73"/>
      <c r="OM239" s="73"/>
      <c r="ON239" s="73"/>
      <c r="OO239" s="73"/>
      <c r="OP239" s="73"/>
      <c r="OQ239" s="73"/>
      <c r="OR239" s="73"/>
      <c r="OS239" s="73"/>
      <c r="OT239" s="73"/>
      <c r="OU239" s="73"/>
      <c r="OV239" s="73"/>
      <c r="OW239" s="73"/>
      <c r="OX239" s="73"/>
      <c r="OY239" s="73"/>
      <c r="OZ239" s="73"/>
      <c r="PA239" s="73"/>
      <c r="PB239" s="73"/>
      <c r="PC239" s="73"/>
      <c r="PD239" s="73"/>
      <c r="PE239" s="73"/>
      <c r="PF239" s="73"/>
      <c r="PG239" s="73"/>
      <c r="PH239" s="73"/>
      <c r="PI239" s="73"/>
      <c r="PJ239" s="73"/>
      <c r="PK239" s="73"/>
      <c r="PL239" s="73"/>
      <c r="PM239" s="73"/>
      <c r="PN239" s="73"/>
      <c r="PO239" s="73"/>
      <c r="PP239" s="73"/>
      <c r="PQ239" s="73"/>
      <c r="PR239" s="73"/>
      <c r="PS239" s="73"/>
      <c r="PT239" s="73"/>
      <c r="PU239" s="73"/>
      <c r="PV239" s="73"/>
      <c r="PW239" s="73"/>
      <c r="PX239" s="73"/>
      <c r="PY239" s="73"/>
      <c r="PZ239" s="73"/>
      <c r="QA239" s="73"/>
      <c r="QB239" s="73"/>
      <c r="QC239" s="73"/>
      <c r="QD239" s="73"/>
      <c r="QE239" s="73"/>
      <c r="QF239" s="73"/>
      <c r="QG239" s="73"/>
      <c r="QH239" s="73"/>
      <c r="QI239" s="73"/>
      <c r="QJ239" s="73"/>
      <c r="QK239" s="73"/>
      <c r="QL239" s="73"/>
      <c r="QM239" s="73"/>
      <c r="QN239" s="73"/>
      <c r="QO239" s="73"/>
      <c r="QP239" s="73"/>
      <c r="QQ239" s="73"/>
      <c r="QR239" s="73"/>
      <c r="QS239" s="73"/>
      <c r="QT239" s="73"/>
      <c r="QU239" s="73"/>
      <c r="QV239" s="73"/>
      <c r="QW239" s="73"/>
      <c r="QX239" s="73"/>
      <c r="QY239" s="73"/>
      <c r="QZ239" s="73"/>
      <c r="RA239" s="73"/>
      <c r="RB239" s="73"/>
      <c r="RC239" s="73"/>
      <c r="RD239" s="73"/>
      <c r="RE239" s="73"/>
      <c r="RF239" s="73"/>
      <c r="RG239" s="73"/>
      <c r="RH239" s="73"/>
      <c r="RI239" s="73"/>
      <c r="RJ239" s="73"/>
      <c r="RK239" s="73"/>
      <c r="RL239" s="73"/>
      <c r="RM239" s="73"/>
      <c r="RN239" s="73"/>
      <c r="RO239" s="73"/>
      <c r="RP239" s="73"/>
      <c r="RQ239" s="73"/>
      <c r="RR239" s="73"/>
      <c r="RS239" s="73"/>
      <c r="RT239" s="73"/>
      <c r="RU239" s="73"/>
      <c r="RV239" s="73"/>
      <c r="RW239" s="73"/>
      <c r="RX239" s="73"/>
      <c r="RY239" s="73"/>
      <c r="RZ239" s="73"/>
      <c r="SA239" s="73"/>
      <c r="SB239" s="73"/>
      <c r="SC239" s="73"/>
      <c r="SD239" s="73"/>
      <c r="SE239" s="73"/>
      <c r="SF239" s="73"/>
      <c r="SG239" s="73"/>
      <c r="SH239" s="73"/>
      <c r="SI239" s="73"/>
      <c r="SJ239" s="73"/>
      <c r="SK239" s="73"/>
      <c r="SL239" s="73"/>
      <c r="SM239" s="73"/>
      <c r="SN239" s="73"/>
      <c r="SO239" s="73"/>
      <c r="SP239" s="73"/>
      <c r="SQ239" s="73"/>
      <c r="SR239" s="73"/>
      <c r="SS239" s="73"/>
      <c r="ST239" s="73"/>
      <c r="SU239" s="73"/>
      <c r="SV239" s="73"/>
      <c r="SW239" s="73"/>
      <c r="SX239" s="73"/>
      <c r="SY239" s="73"/>
    </row>
    <row r="240" spans="1:519">
      <c r="A240" s="71" t="s">
        <v>323</v>
      </c>
      <c r="B240" s="72">
        <f t="shared" si="241"/>
        <v>1.9762861499999999E-2</v>
      </c>
      <c r="C240" s="72">
        <f t="shared" si="242"/>
        <v>1.326710025E-2</v>
      </c>
      <c r="D240" s="72">
        <f t="shared" si="243"/>
        <v>3.5116478999999999E-2</v>
      </c>
      <c r="E240" s="72">
        <f t="shared" si="244"/>
        <v>5.0548833000000001E-2</v>
      </c>
      <c r="F240" s="72">
        <f t="shared" si="245"/>
        <v>9.5822320500000002E-2</v>
      </c>
      <c r="G240" s="72">
        <f t="shared" si="246"/>
        <v>0</v>
      </c>
      <c r="H240" s="72">
        <f t="shared" si="247"/>
        <v>0</v>
      </c>
      <c r="I240" s="72">
        <f t="shared" si="248"/>
        <v>0</v>
      </c>
      <c r="J240" s="72">
        <f t="shared" si="249"/>
        <v>1.6219719E-2</v>
      </c>
      <c r="K240" s="72">
        <f t="shared" si="250"/>
        <v>0</v>
      </c>
      <c r="L240" s="72">
        <f t="shared" si="251"/>
        <v>0</v>
      </c>
      <c r="M240" s="72">
        <f t="shared" si="252"/>
        <v>2.5864940249999998E-3</v>
      </c>
      <c r="N240" s="72">
        <f t="shared" si="253"/>
        <v>0</v>
      </c>
      <c r="O240" s="72">
        <f t="shared" si="254"/>
        <v>0</v>
      </c>
      <c r="P240" s="72">
        <f t="shared" si="255"/>
        <v>0</v>
      </c>
      <c r="Q240" s="72">
        <f t="shared" si="256"/>
        <v>1.9290442500000002E-4</v>
      </c>
      <c r="R240" s="72">
        <f t="shared" si="257"/>
        <v>7.8736500000000008E-5</v>
      </c>
      <c r="S240" s="72">
        <f t="shared" si="258"/>
        <v>0</v>
      </c>
      <c r="T240" s="72">
        <f t="shared" si="259"/>
        <v>0</v>
      </c>
      <c r="U240" s="72">
        <f t="shared" si="260"/>
        <v>0</v>
      </c>
      <c r="V240" s="72">
        <f t="shared" si="261"/>
        <v>0</v>
      </c>
      <c r="W240" s="72">
        <f t="shared" si="262"/>
        <v>6.9288119999999997E-4</v>
      </c>
      <c r="X240" s="72">
        <f t="shared" si="263"/>
        <v>0</v>
      </c>
      <c r="Y240" s="72">
        <f t="shared" si="264"/>
        <v>0</v>
      </c>
      <c r="Z240" s="72">
        <f t="shared" si="265"/>
        <v>0</v>
      </c>
      <c r="AA240" s="72">
        <f t="shared" si="266"/>
        <v>0</v>
      </c>
      <c r="AB240" s="72"/>
      <c r="AD240" s="73"/>
      <c r="AE240" s="73"/>
      <c r="AF240" s="73"/>
      <c r="AG240" s="73"/>
      <c r="AH240" s="73">
        <v>19.7628615</v>
      </c>
      <c r="AI240" s="73"/>
      <c r="AJ240" s="73"/>
      <c r="AK240" s="73"/>
      <c r="AL240" s="73"/>
      <c r="AM240" s="73"/>
      <c r="AN240" s="73"/>
      <c r="AO240" s="73"/>
      <c r="AP240" s="73"/>
      <c r="AQ240" s="73">
        <v>13.26710025</v>
      </c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>
        <v>30.077342999999999</v>
      </c>
      <c r="BD240" s="73">
        <v>5.0391360000000001</v>
      </c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>
        <v>25.274416500000001</v>
      </c>
      <c r="BW240" s="73"/>
      <c r="BX240" s="73"/>
      <c r="BY240" s="73">
        <v>25.274416500000001</v>
      </c>
      <c r="BZ240" s="73"/>
      <c r="CA240" s="73">
        <v>12.912786000000001</v>
      </c>
      <c r="CB240" s="73"/>
      <c r="CC240" s="73">
        <v>9.2515387499999999</v>
      </c>
      <c r="CD240" s="73"/>
      <c r="CE240" s="73">
        <v>13.542678</v>
      </c>
      <c r="CF240" s="73"/>
      <c r="CG240" s="73">
        <v>23.384740499999999</v>
      </c>
      <c r="CH240" s="73">
        <v>36.730577250000003</v>
      </c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3"/>
      <c r="DY240" s="73">
        <v>3.5037742500000002</v>
      </c>
      <c r="DZ240" s="73">
        <v>12.71594475</v>
      </c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3"/>
      <c r="FB240" s="73"/>
      <c r="FC240" s="73"/>
      <c r="FD240" s="73"/>
      <c r="FE240" s="73"/>
      <c r="FF240" s="73"/>
      <c r="FG240" s="73"/>
      <c r="FH240" s="73">
        <v>1.3385205</v>
      </c>
      <c r="FI240" s="73"/>
      <c r="FJ240" s="73"/>
      <c r="FK240" s="73"/>
      <c r="FL240" s="73"/>
      <c r="FM240" s="73">
        <v>0.5354082</v>
      </c>
      <c r="FN240" s="73"/>
      <c r="FO240" s="73"/>
      <c r="FP240" s="73">
        <v>0.71256532500000003</v>
      </c>
      <c r="FQ240" s="73"/>
      <c r="FR240" s="73"/>
      <c r="FS240" s="73"/>
      <c r="FT240" s="73"/>
      <c r="FU240" s="73"/>
      <c r="FV240" s="73"/>
      <c r="FW240" s="73"/>
      <c r="FX240" s="73"/>
      <c r="FY240" s="73"/>
      <c r="FZ240" s="73"/>
      <c r="GA240" s="73"/>
      <c r="GB240" s="73"/>
      <c r="GC240" s="73"/>
      <c r="GD240" s="73"/>
      <c r="GE240" s="73"/>
      <c r="GF240" s="73"/>
      <c r="GG240" s="73"/>
      <c r="GH240" s="73"/>
      <c r="GI240" s="73"/>
      <c r="GJ240" s="73"/>
      <c r="GK240" s="73"/>
      <c r="GL240" s="73"/>
      <c r="GM240" s="73"/>
      <c r="GN240" s="73"/>
      <c r="GO240" s="73"/>
      <c r="GP240" s="73"/>
      <c r="GQ240" s="73"/>
      <c r="GR240" s="73"/>
      <c r="GS240" s="73"/>
      <c r="GT240" s="73"/>
      <c r="GU240" s="73"/>
      <c r="GV240" s="73"/>
      <c r="GW240" s="73"/>
      <c r="GX240" s="73"/>
      <c r="GY240" s="73"/>
      <c r="GZ240" s="73"/>
      <c r="HA240" s="73"/>
      <c r="HB240" s="73">
        <v>0.19290442500000002</v>
      </c>
      <c r="HC240" s="73"/>
      <c r="HD240" s="73"/>
      <c r="HE240" s="73"/>
      <c r="HF240" s="73"/>
      <c r="HG240" s="73"/>
      <c r="HH240" s="73"/>
      <c r="HI240" s="73"/>
      <c r="HJ240" s="73"/>
      <c r="HK240" s="73"/>
      <c r="HL240" s="73"/>
      <c r="HM240" s="73"/>
      <c r="HN240" s="73"/>
      <c r="HO240" s="73"/>
      <c r="HP240" s="73">
        <v>7.8736500000000001E-2</v>
      </c>
      <c r="HQ240" s="73"/>
      <c r="HR240" s="73"/>
      <c r="HS240" s="73"/>
      <c r="HT240" s="73"/>
      <c r="HU240" s="73"/>
      <c r="HV240" s="73"/>
      <c r="HW240" s="73"/>
      <c r="HX240" s="73"/>
      <c r="HY240" s="73"/>
      <c r="HZ240" s="73"/>
      <c r="IA240" s="73"/>
      <c r="IB240" s="73"/>
      <c r="IC240" s="73"/>
      <c r="ID240" s="73"/>
      <c r="IE240" s="73"/>
      <c r="IF240" s="73"/>
      <c r="IG240" s="73"/>
      <c r="IH240" s="73"/>
      <c r="II240" s="73"/>
      <c r="IJ240" s="73"/>
      <c r="IK240" s="73"/>
      <c r="IL240" s="73"/>
      <c r="IM240" s="73"/>
      <c r="IN240" s="73"/>
      <c r="IO240" s="73"/>
      <c r="IP240" s="73"/>
      <c r="IQ240" s="73"/>
      <c r="IR240" s="73"/>
      <c r="IS240" s="73"/>
      <c r="IT240" s="73"/>
      <c r="IU240" s="73"/>
      <c r="IV240" s="73"/>
      <c r="IW240" s="73"/>
      <c r="IX240" s="73"/>
      <c r="IY240" s="73"/>
      <c r="IZ240" s="73"/>
      <c r="JA240" s="73"/>
      <c r="JB240" s="73"/>
      <c r="JC240" s="73"/>
      <c r="JD240" s="73"/>
      <c r="JE240" s="73"/>
      <c r="JF240" s="73"/>
      <c r="JG240" s="73"/>
      <c r="JH240" s="73"/>
      <c r="JI240" s="73"/>
      <c r="JJ240" s="73"/>
      <c r="JK240" s="73"/>
      <c r="JL240" s="73"/>
      <c r="JM240" s="73"/>
      <c r="JN240" s="73"/>
      <c r="JO240" s="73"/>
      <c r="JP240" s="73"/>
      <c r="JQ240" s="73"/>
      <c r="JR240" s="73"/>
      <c r="JS240" s="73"/>
      <c r="JT240" s="73"/>
      <c r="JU240" s="73"/>
      <c r="JV240" s="73"/>
      <c r="JW240" s="73"/>
      <c r="JX240" s="73"/>
      <c r="JY240" s="73"/>
      <c r="JZ240" s="73"/>
      <c r="KA240" s="73"/>
      <c r="KB240" s="73"/>
      <c r="KC240" s="73">
        <v>0.69288119999999997</v>
      </c>
      <c r="KD240" s="73"/>
      <c r="KE240" s="73"/>
      <c r="KF240" s="73"/>
      <c r="KG240" s="73"/>
      <c r="KH240" s="73"/>
      <c r="KI240" s="73"/>
      <c r="KJ240" s="73"/>
      <c r="KK240" s="73"/>
      <c r="KL240" s="73"/>
      <c r="KM240" s="73"/>
      <c r="KN240" s="73"/>
      <c r="KO240" s="73"/>
      <c r="KP240" s="73"/>
      <c r="KQ240" s="73"/>
      <c r="KR240" s="73"/>
      <c r="KS240" s="73"/>
      <c r="KT240" s="73"/>
      <c r="KU240" s="73"/>
      <c r="KV240" s="73"/>
      <c r="KW240" s="73"/>
      <c r="KX240" s="73"/>
      <c r="KY240" s="73"/>
      <c r="KZ240" s="73"/>
      <c r="LA240" s="73"/>
      <c r="LB240" s="73"/>
      <c r="LC240" s="73"/>
      <c r="LD240" s="73"/>
      <c r="LE240" s="73"/>
      <c r="LF240" s="73"/>
      <c r="LG240" s="73"/>
      <c r="LH240" s="73"/>
      <c r="LI240" s="73"/>
      <c r="LJ240" s="73"/>
      <c r="LK240" s="73"/>
      <c r="LL240" s="73"/>
      <c r="LM240" s="73"/>
      <c r="LN240" s="73"/>
      <c r="LO240" s="73"/>
      <c r="LP240" s="73"/>
      <c r="LQ240" s="73"/>
      <c r="LR240" s="73"/>
      <c r="LS240" s="73"/>
      <c r="LT240" s="73"/>
      <c r="LU240" s="73"/>
      <c r="LV240" s="73"/>
      <c r="LW240" s="73"/>
      <c r="LX240" s="73"/>
      <c r="LY240" s="73"/>
      <c r="LZ240" s="73"/>
      <c r="MA240" s="73"/>
      <c r="MB240" s="73"/>
      <c r="MC240" s="73"/>
      <c r="MD240" s="73"/>
      <c r="ME240" s="73"/>
      <c r="MF240" s="73"/>
      <c r="MG240" s="73"/>
      <c r="MH240" s="73"/>
      <c r="MI240" s="73"/>
      <c r="MJ240" s="73"/>
      <c r="MK240" s="73"/>
      <c r="ML240" s="73"/>
      <c r="MM240" s="73"/>
      <c r="MN240" s="73"/>
      <c r="MO240" s="73"/>
      <c r="MP240" s="73"/>
      <c r="MQ240" s="73"/>
      <c r="MR240" s="73"/>
      <c r="MS240" s="73"/>
      <c r="MT240" s="73"/>
      <c r="MU240" s="73"/>
      <c r="MV240" s="73"/>
      <c r="MW240" s="73"/>
      <c r="MX240" s="73"/>
      <c r="MY240" s="73"/>
      <c r="MZ240" s="73"/>
      <c r="NA240" s="73"/>
      <c r="NB240" s="73"/>
      <c r="NC240" s="73"/>
      <c r="ND240" s="73"/>
      <c r="NE240" s="73"/>
      <c r="NF240" s="73"/>
      <c r="NG240" s="73"/>
      <c r="NH240" s="73"/>
      <c r="NI240" s="73"/>
      <c r="NJ240" s="73"/>
      <c r="NK240" s="73"/>
      <c r="NL240" s="73"/>
      <c r="NM240" s="73"/>
      <c r="NN240" s="73"/>
      <c r="NO240" s="73"/>
      <c r="NP240" s="73"/>
      <c r="NQ240" s="73"/>
      <c r="NR240" s="73"/>
      <c r="NS240" s="73"/>
      <c r="NT240" s="73"/>
      <c r="NU240" s="73"/>
      <c r="NV240" s="73"/>
      <c r="NW240" s="73"/>
      <c r="NX240" s="73"/>
      <c r="NY240" s="73"/>
      <c r="NZ240" s="73"/>
      <c r="OA240" s="73"/>
      <c r="OB240" s="73"/>
      <c r="OC240" s="73"/>
      <c r="OD240" s="73"/>
      <c r="OE240" s="73"/>
      <c r="OF240" s="73"/>
      <c r="OG240" s="73"/>
      <c r="OH240" s="73"/>
      <c r="OI240" s="73"/>
      <c r="OJ240" s="73"/>
      <c r="OK240" s="73"/>
      <c r="OL240" s="73"/>
      <c r="OM240" s="73"/>
      <c r="ON240" s="73"/>
      <c r="OO240" s="73"/>
      <c r="OP240" s="73"/>
      <c r="OQ240" s="73"/>
      <c r="OR240" s="73"/>
      <c r="OS240" s="73"/>
      <c r="OT240" s="73"/>
      <c r="OU240" s="73"/>
      <c r="OV240" s="73"/>
      <c r="OW240" s="73"/>
      <c r="OX240" s="73"/>
      <c r="OY240" s="73"/>
      <c r="OZ240" s="73"/>
      <c r="PA240" s="73"/>
      <c r="PB240" s="73"/>
      <c r="PC240" s="73"/>
      <c r="PD240" s="73"/>
      <c r="PE240" s="73"/>
      <c r="PF240" s="73"/>
      <c r="PG240" s="73"/>
      <c r="PH240" s="73"/>
      <c r="PI240" s="73"/>
      <c r="PJ240" s="73"/>
      <c r="PK240" s="73"/>
      <c r="PL240" s="73"/>
      <c r="PM240" s="73"/>
      <c r="PN240" s="73"/>
      <c r="PO240" s="73"/>
      <c r="PP240" s="73"/>
      <c r="PQ240" s="73"/>
      <c r="PR240" s="73"/>
      <c r="PS240" s="73"/>
      <c r="PT240" s="73"/>
      <c r="PU240" s="73"/>
      <c r="PV240" s="73"/>
      <c r="PW240" s="73"/>
      <c r="PX240" s="73"/>
      <c r="PY240" s="73"/>
      <c r="PZ240" s="73"/>
      <c r="QA240" s="73"/>
      <c r="QB240" s="73"/>
      <c r="QC240" s="73"/>
      <c r="QD240" s="73"/>
      <c r="QE240" s="73"/>
      <c r="QF240" s="73"/>
      <c r="QG240" s="73"/>
      <c r="QH240" s="73"/>
      <c r="QI240" s="73"/>
      <c r="QJ240" s="73"/>
      <c r="QK240" s="73"/>
      <c r="QL240" s="73"/>
      <c r="QM240" s="73"/>
      <c r="QN240" s="73"/>
      <c r="QO240" s="73"/>
      <c r="QP240" s="73"/>
      <c r="QQ240" s="73"/>
      <c r="QR240" s="73"/>
      <c r="QS240" s="73"/>
      <c r="QT240" s="73"/>
      <c r="QU240" s="73"/>
      <c r="QV240" s="73"/>
      <c r="QW240" s="73"/>
      <c r="QX240" s="73"/>
      <c r="QY240" s="73"/>
      <c r="QZ240" s="73"/>
      <c r="RA240" s="73"/>
      <c r="RB240" s="73"/>
      <c r="RC240" s="73"/>
      <c r="RD240" s="73"/>
      <c r="RE240" s="73"/>
      <c r="RF240" s="73"/>
      <c r="RG240" s="73"/>
      <c r="RH240" s="73"/>
      <c r="RI240" s="73"/>
      <c r="RJ240" s="73"/>
      <c r="RK240" s="73"/>
      <c r="RL240" s="73"/>
      <c r="RM240" s="73"/>
      <c r="RN240" s="73"/>
      <c r="RO240" s="73"/>
      <c r="RP240" s="73"/>
      <c r="RQ240" s="73"/>
      <c r="RR240" s="73"/>
      <c r="RS240" s="73"/>
      <c r="RT240" s="73"/>
      <c r="RU240" s="73"/>
      <c r="RV240" s="73"/>
      <c r="RW240" s="73"/>
      <c r="RX240" s="73"/>
      <c r="RY240" s="73"/>
      <c r="RZ240" s="73"/>
      <c r="SA240" s="73"/>
      <c r="SB240" s="73"/>
      <c r="SC240" s="73"/>
      <c r="SD240" s="73"/>
      <c r="SE240" s="73"/>
      <c r="SF240" s="73"/>
      <c r="SG240" s="73"/>
      <c r="SH240" s="73"/>
      <c r="SI240" s="73"/>
      <c r="SJ240" s="73"/>
      <c r="SK240" s="73"/>
      <c r="SL240" s="73"/>
      <c r="SM240" s="73"/>
      <c r="SN240" s="73"/>
      <c r="SO240" s="73"/>
      <c r="SP240" s="73"/>
      <c r="SQ240" s="73"/>
      <c r="SR240" s="73"/>
      <c r="SS240" s="73"/>
      <c r="ST240" s="73"/>
      <c r="SU240" s="73"/>
      <c r="SV240" s="73"/>
      <c r="SW240" s="73"/>
      <c r="SX240" s="73"/>
      <c r="SY240" s="73"/>
    </row>
    <row r="241" spans="1:519">
      <c r="A241" s="71" t="s">
        <v>324</v>
      </c>
      <c r="B241" s="72">
        <f t="shared" si="241"/>
        <v>1.26478376775</v>
      </c>
      <c r="C241" s="72">
        <f t="shared" si="242"/>
        <v>14.455115930250003</v>
      </c>
      <c r="D241" s="72">
        <f t="shared" si="243"/>
        <v>0.38293103092499997</v>
      </c>
      <c r="E241" s="72">
        <f t="shared" si="244"/>
        <v>0.52454256300000013</v>
      </c>
      <c r="F241" s="72">
        <f t="shared" si="245"/>
        <v>5.3788839975000009E-2</v>
      </c>
      <c r="G241" s="72">
        <f t="shared" si="246"/>
        <v>4.7747821380750004</v>
      </c>
      <c r="H241" s="72">
        <f t="shared" si="247"/>
        <v>1.7064482908499998</v>
      </c>
      <c r="I241" s="72">
        <f t="shared" si="248"/>
        <v>0.61642805849999993</v>
      </c>
      <c r="J241" s="72">
        <f t="shared" si="249"/>
        <v>1.9290442500000001E-3</v>
      </c>
      <c r="K241" s="72">
        <f t="shared" si="250"/>
        <v>1.5365861025750001</v>
      </c>
      <c r="L241" s="72">
        <f t="shared" si="251"/>
        <v>3.617942175E-3</v>
      </c>
      <c r="M241" s="72">
        <f t="shared" si="252"/>
        <v>6.1611311250000002E-3</v>
      </c>
      <c r="N241" s="72">
        <f t="shared" si="253"/>
        <v>6.7988967749999987E-3</v>
      </c>
      <c r="O241" s="72">
        <f t="shared" si="254"/>
        <v>9.0901289249999996E-3</v>
      </c>
      <c r="P241" s="72">
        <f t="shared" si="255"/>
        <v>7.2713157749999995E-3</v>
      </c>
      <c r="Q241" s="72">
        <f t="shared" si="256"/>
        <v>2.3841412200000002E-2</v>
      </c>
      <c r="R241" s="72">
        <f t="shared" si="257"/>
        <v>1.158213915E-2</v>
      </c>
      <c r="S241" s="72">
        <f t="shared" si="258"/>
        <v>1.1078225549999999E-2</v>
      </c>
      <c r="T241" s="72">
        <f t="shared" si="259"/>
        <v>7.2634421250000001E-3</v>
      </c>
      <c r="U241" s="72">
        <f t="shared" si="260"/>
        <v>6.8382650249999991E-3</v>
      </c>
      <c r="V241" s="72">
        <f t="shared" si="261"/>
        <v>2.8053814949999999E-2</v>
      </c>
      <c r="W241" s="72">
        <f t="shared" si="262"/>
        <v>1.4652862649999999E-2</v>
      </c>
      <c r="X241" s="72">
        <f t="shared" si="263"/>
        <v>2.2683985650000002E-2</v>
      </c>
      <c r="Y241" s="72">
        <f t="shared" si="264"/>
        <v>3.9490291575000003E-2</v>
      </c>
      <c r="Z241" s="72">
        <f t="shared" si="265"/>
        <v>0</v>
      </c>
      <c r="AA241" s="72">
        <f t="shared" si="266"/>
        <v>0</v>
      </c>
      <c r="AB241" s="72"/>
      <c r="AD241" s="73"/>
      <c r="AE241" s="73"/>
      <c r="AF241" s="73"/>
      <c r="AG241" s="73"/>
      <c r="AH241" s="73">
        <v>1033.37719425</v>
      </c>
      <c r="AI241" s="73"/>
      <c r="AJ241" s="73"/>
      <c r="AK241" s="73"/>
      <c r="AL241" s="73"/>
      <c r="AM241" s="73"/>
      <c r="AN241" s="73"/>
      <c r="AO241" s="73">
        <v>231.40657350000001</v>
      </c>
      <c r="AP241" s="73"/>
      <c r="AQ241" s="73">
        <v>2384.33806125</v>
      </c>
      <c r="AR241" s="73">
        <v>7203.4055437500001</v>
      </c>
      <c r="AS241" s="73">
        <v>2747.431431</v>
      </c>
      <c r="AT241" s="73">
        <v>1539.8497305000001</v>
      </c>
      <c r="AU241" s="73">
        <v>6.2201835000000001</v>
      </c>
      <c r="AV241" s="73">
        <v>6.2201835000000001</v>
      </c>
      <c r="AW241" s="73">
        <v>27.282197249999999</v>
      </c>
      <c r="AX241" s="73">
        <v>15.78666825</v>
      </c>
      <c r="AY241" s="73">
        <v>33.226803000000004</v>
      </c>
      <c r="AZ241" s="73">
        <v>8.5429102500000003</v>
      </c>
      <c r="BA241" s="73">
        <v>482.81221800000003</v>
      </c>
      <c r="BB241" s="73">
        <v>17.085820500000001</v>
      </c>
      <c r="BC241" s="73">
        <v>27.912089250000001</v>
      </c>
      <c r="BD241" s="73">
        <v>37.521879075000001</v>
      </c>
      <c r="BE241" s="73">
        <v>5.669028</v>
      </c>
      <c r="BF241" s="73">
        <v>62.241203249999998</v>
      </c>
      <c r="BG241" s="73">
        <v>54.525026250000003</v>
      </c>
      <c r="BH241" s="73">
        <v>29.250609749999999</v>
      </c>
      <c r="BI241" s="73">
        <v>43.226338499999997</v>
      </c>
      <c r="BJ241" s="73">
        <v>13.463941500000001</v>
      </c>
      <c r="BK241" s="73">
        <v>14.13320175</v>
      </c>
      <c r="BL241" s="73">
        <v>22.754848500000001</v>
      </c>
      <c r="BM241" s="73">
        <v>55.147044600000001</v>
      </c>
      <c r="BN241" s="73">
        <v>68.185809000000006</v>
      </c>
      <c r="BO241" s="73">
        <v>64.248984000000007</v>
      </c>
      <c r="BP241" s="73">
        <v>59.131111500000003</v>
      </c>
      <c r="BQ241" s="73">
        <v>12.79468125</v>
      </c>
      <c r="BR241" s="73">
        <v>26.061781499999999</v>
      </c>
      <c r="BS241" s="73">
        <v>19.290442500000001</v>
      </c>
      <c r="BT241" s="73">
        <v>117.39612150000001</v>
      </c>
      <c r="BU241" s="73">
        <v>3.8974567499999999</v>
      </c>
      <c r="BV241" s="73">
        <v>9.2909070000000007</v>
      </c>
      <c r="BW241" s="73"/>
      <c r="BX241" s="73">
        <v>77.279874750000005</v>
      </c>
      <c r="BY241" s="73">
        <v>66.965393250000005</v>
      </c>
      <c r="BZ241" s="73">
        <v>7.5311462250000005</v>
      </c>
      <c r="CA241" s="73"/>
      <c r="CB241" s="73">
        <v>27.085356000000001</v>
      </c>
      <c r="CC241" s="73"/>
      <c r="CD241" s="73"/>
      <c r="CE241" s="73"/>
      <c r="CF241" s="73">
        <v>2.9132505000000002</v>
      </c>
      <c r="CG241" s="73"/>
      <c r="CH241" s="73"/>
      <c r="CI241" s="73">
        <v>16.25908725</v>
      </c>
      <c r="CJ241" s="73"/>
      <c r="CK241" s="73"/>
      <c r="CL241" s="73">
        <v>0.91728022500000006</v>
      </c>
      <c r="CM241" s="73">
        <v>1043.5342027500001</v>
      </c>
      <c r="CN241" s="73"/>
      <c r="CO241" s="73">
        <v>3106.82418525</v>
      </c>
      <c r="CP241" s="73">
        <v>11.53489725</v>
      </c>
      <c r="CQ241" s="73"/>
      <c r="CR241" s="73"/>
      <c r="CS241" s="73">
        <v>0.1102311</v>
      </c>
      <c r="CT241" s="73"/>
      <c r="CU241" s="73"/>
      <c r="CV241" s="73">
        <v>611.86134149999998</v>
      </c>
      <c r="CW241" s="73"/>
      <c r="CX241" s="73">
        <v>0.77949135000000003</v>
      </c>
      <c r="CY241" s="73"/>
      <c r="CZ241" s="73"/>
      <c r="DA241" s="73"/>
      <c r="DB241" s="73">
        <v>1082.6268749999999</v>
      </c>
      <c r="DC241" s="73">
        <v>275.45964524999999</v>
      </c>
      <c r="DD241" s="73"/>
      <c r="DE241" s="73"/>
      <c r="DF241" s="73"/>
      <c r="DG241" s="73">
        <v>347.58227925</v>
      </c>
      <c r="DH241" s="73"/>
      <c r="DI241" s="73"/>
      <c r="DJ241" s="73">
        <v>2.8187666999999998</v>
      </c>
      <c r="DK241" s="73"/>
      <c r="DL241" s="73">
        <v>611.58576374999996</v>
      </c>
      <c r="DM241" s="73"/>
      <c r="DN241" s="73"/>
      <c r="DO241" s="73"/>
      <c r="DP241" s="73"/>
      <c r="DQ241" s="73"/>
      <c r="DR241" s="73"/>
      <c r="DS241" s="73"/>
      <c r="DT241" s="73"/>
      <c r="DU241" s="73">
        <v>2.0235280499999999</v>
      </c>
      <c r="DV241" s="73">
        <v>0.41730344999999996</v>
      </c>
      <c r="DW241" s="73"/>
      <c r="DX241" s="73">
        <v>0.66926025</v>
      </c>
      <c r="DY241" s="73"/>
      <c r="DZ241" s="73"/>
      <c r="EA241" s="73"/>
      <c r="EB241" s="73"/>
      <c r="EC241" s="73">
        <v>0.45667170000000001</v>
      </c>
      <c r="ED241" s="73">
        <v>0.38580885000000004</v>
      </c>
      <c r="EE241" s="73"/>
      <c r="EF241" s="73"/>
      <c r="EG241" s="73"/>
      <c r="EH241" s="73">
        <v>1240.0998750000001</v>
      </c>
      <c r="EI241" s="73">
        <v>1.5747300000000002E-2</v>
      </c>
      <c r="EJ241" s="73">
        <v>291.24631349999999</v>
      </c>
      <c r="EK241" s="73"/>
      <c r="EL241" s="73"/>
      <c r="EM241" s="73">
        <v>0.314946</v>
      </c>
      <c r="EN241" s="73"/>
      <c r="EO241" s="73">
        <v>2.6022413249999996</v>
      </c>
      <c r="EP241" s="73"/>
      <c r="EQ241" s="73">
        <v>2.30697945</v>
      </c>
      <c r="ER241" s="73"/>
      <c r="ES241" s="73"/>
      <c r="ET241" s="73"/>
      <c r="EU241" s="73">
        <v>7.8736500000000011E-3</v>
      </c>
      <c r="EV241" s="73"/>
      <c r="EW241" s="73">
        <v>0.71256532500000003</v>
      </c>
      <c r="EX241" s="73"/>
      <c r="EY241" s="73"/>
      <c r="EZ241" s="73"/>
      <c r="FA241" s="73"/>
      <c r="FB241" s="73">
        <v>0.69288120000000009</v>
      </c>
      <c r="FC241" s="73"/>
      <c r="FD241" s="73"/>
      <c r="FE241" s="73">
        <v>2.2046220000000001</v>
      </c>
      <c r="FF241" s="73"/>
      <c r="FG241" s="73">
        <v>4.3305075000000005E-2</v>
      </c>
      <c r="FH241" s="73">
        <v>3.0352920749999996</v>
      </c>
      <c r="FI241" s="73"/>
      <c r="FJ241" s="73">
        <v>9.4483799999999993E-2</v>
      </c>
      <c r="FK241" s="73"/>
      <c r="FL241" s="73">
        <v>5.5115549999999999E-2</v>
      </c>
      <c r="FM241" s="73"/>
      <c r="FN241" s="73"/>
      <c r="FO241" s="73">
        <v>2.7557775E-2</v>
      </c>
      <c r="FP241" s="73">
        <v>0.70862849999999999</v>
      </c>
      <c r="FQ241" s="73">
        <v>2.19674835</v>
      </c>
      <c r="FR241" s="73">
        <v>0.14172570000000001</v>
      </c>
      <c r="FS241" s="73">
        <v>2.7557775E-2</v>
      </c>
      <c r="FT241" s="73">
        <v>2.19674835</v>
      </c>
      <c r="FU241" s="73">
        <v>2.7557775E-2</v>
      </c>
      <c r="FV241" s="73">
        <v>1.9684125E-2</v>
      </c>
      <c r="FW241" s="73">
        <v>1.1810474999999999E-2</v>
      </c>
      <c r="FX241" s="73"/>
      <c r="FY241" s="73"/>
      <c r="FZ241" s="73">
        <v>3.1494600000000005E-2</v>
      </c>
      <c r="GA241" s="73"/>
      <c r="GB241" s="73">
        <v>4.3344443249999998</v>
      </c>
      <c r="GC241" s="73">
        <v>7.8736500000000011E-3</v>
      </c>
      <c r="GD241" s="73">
        <v>0.75980722500000009</v>
      </c>
      <c r="GE241" s="73">
        <v>7.8736500000000011E-3</v>
      </c>
      <c r="GF241" s="73">
        <v>0.78342817499999995</v>
      </c>
      <c r="GG241" s="73">
        <v>1.5747300000000002E-2</v>
      </c>
      <c r="GH241" s="73"/>
      <c r="GI241" s="73">
        <v>7.8736500000000011E-3</v>
      </c>
      <c r="GJ241" s="73">
        <v>7.8736500000000011E-3</v>
      </c>
      <c r="GK241" s="73">
        <v>0.96845895000000004</v>
      </c>
      <c r="GL241" s="73">
        <v>6.2989200000000009E-2</v>
      </c>
      <c r="GM241" s="73">
        <v>7.0862850000000005E-2</v>
      </c>
      <c r="GN241" s="73">
        <v>6.3500987250000005</v>
      </c>
      <c r="GO241" s="73">
        <v>5.5115549999999999E-2</v>
      </c>
      <c r="GP241" s="73"/>
      <c r="GQ241" s="73"/>
      <c r="GR241" s="73">
        <v>0.72043897499999998</v>
      </c>
      <c r="GS241" s="73"/>
      <c r="GT241" s="73"/>
      <c r="GU241" s="73"/>
      <c r="GV241" s="73">
        <v>0.44879805</v>
      </c>
      <c r="GW241" s="73">
        <v>1.8621182249999999</v>
      </c>
      <c r="GX241" s="73">
        <v>7.8736500000000011E-3</v>
      </c>
      <c r="GY241" s="73">
        <v>3.9289513499999997</v>
      </c>
      <c r="GZ241" s="73">
        <v>0.29132505000000003</v>
      </c>
      <c r="HA241" s="73">
        <v>1.1810474999999999E-2</v>
      </c>
      <c r="HB241" s="73">
        <v>3.936825E-2</v>
      </c>
      <c r="HC241" s="73">
        <v>0.18109394999999998</v>
      </c>
      <c r="HD241" s="73">
        <v>5.4603762749999998</v>
      </c>
      <c r="HE241" s="73">
        <v>0.69288120000000009</v>
      </c>
      <c r="HF241" s="73">
        <v>0.74405992499999996</v>
      </c>
      <c r="HG241" s="73">
        <v>7.8736500000000011E-3</v>
      </c>
      <c r="HH241" s="73">
        <v>2.3857159500000003</v>
      </c>
      <c r="HI241" s="73">
        <v>0.314946</v>
      </c>
      <c r="HJ241" s="73">
        <v>1.9684125000000001</v>
      </c>
      <c r="HK241" s="73">
        <v>11.231761725</v>
      </c>
      <c r="HL241" s="73">
        <v>0.75193357500000002</v>
      </c>
      <c r="HM241" s="73">
        <v>6.2989200000000009E-2</v>
      </c>
      <c r="HN241" s="73">
        <v>0.86610149999999997</v>
      </c>
      <c r="HO241" s="73">
        <v>3.5431425000000003E-2</v>
      </c>
      <c r="HP241" s="73">
        <v>4.2124027499999999</v>
      </c>
      <c r="HQ241" s="73">
        <v>0.72831262500000005</v>
      </c>
      <c r="HR241" s="73">
        <v>0.177157125</v>
      </c>
      <c r="HS241" s="73">
        <v>0.25983044999999999</v>
      </c>
      <c r="HT241" s="73">
        <v>7.8736500000000001E-2</v>
      </c>
      <c r="HU241" s="73"/>
      <c r="HV241" s="73">
        <v>2.99986065</v>
      </c>
      <c r="HW241" s="73">
        <v>0.8031123</v>
      </c>
      <c r="HX241" s="73">
        <v>0.70862849999999999</v>
      </c>
      <c r="HY241" s="73">
        <v>0.71256532500000003</v>
      </c>
      <c r="HZ241" s="73">
        <v>0.40942980000000001</v>
      </c>
      <c r="IA241" s="73"/>
      <c r="IB241" s="73">
        <v>4.5824642999999998</v>
      </c>
      <c r="IC241" s="73">
        <v>1.6219718999999999</v>
      </c>
      <c r="ID241" s="73">
        <v>0.16534665000000001</v>
      </c>
      <c r="IE241" s="73">
        <v>4.7241900000000003E-2</v>
      </c>
      <c r="IF241" s="73"/>
      <c r="IG241" s="73">
        <v>0.29526187500000001</v>
      </c>
      <c r="IH241" s="73">
        <v>3.0116711249999999</v>
      </c>
      <c r="II241" s="73">
        <v>0.78736499999999998</v>
      </c>
      <c r="IJ241" s="73"/>
      <c r="IK241" s="73">
        <v>0.157473</v>
      </c>
      <c r="IL241" s="73">
        <v>9.0546975000000002E-2</v>
      </c>
      <c r="IM241" s="73">
        <v>0.11810474999999999</v>
      </c>
      <c r="IN241" s="73">
        <v>2.972302875</v>
      </c>
      <c r="IO241" s="73">
        <v>1.043258625</v>
      </c>
      <c r="IP241" s="73"/>
      <c r="IQ241" s="73"/>
      <c r="IR241" s="73"/>
      <c r="IS241" s="73"/>
      <c r="IT241" s="73">
        <v>2.2518639</v>
      </c>
      <c r="IU241" s="73">
        <v>0.78736499999999998</v>
      </c>
      <c r="IV241" s="73"/>
      <c r="IW241" s="73"/>
      <c r="IX241" s="73"/>
      <c r="IY241" s="73"/>
      <c r="IZ241" s="73">
        <v>5.8579955999999997</v>
      </c>
      <c r="JA241" s="73"/>
      <c r="JB241" s="73">
        <v>7.8736499999999994E-3</v>
      </c>
      <c r="JC241" s="73"/>
      <c r="JD241" s="73"/>
      <c r="JE241" s="73">
        <v>2.3620950000000002E-2</v>
      </c>
      <c r="JF241" s="73"/>
      <c r="JG241" s="73">
        <v>0.78342817499999995</v>
      </c>
      <c r="JH241" s="73">
        <v>0.16534665000000001</v>
      </c>
      <c r="JI241" s="73"/>
      <c r="JJ241" s="73">
        <v>1.4881198499999999</v>
      </c>
      <c r="JK241" s="73">
        <v>0.85035419999999995</v>
      </c>
      <c r="JL241" s="73">
        <v>14.026907475</v>
      </c>
      <c r="JM241" s="73">
        <v>1.4566252500000001</v>
      </c>
      <c r="JN241" s="73"/>
      <c r="JO241" s="73">
        <v>7.8106608</v>
      </c>
      <c r="JP241" s="73">
        <v>2.3620950000000002E-2</v>
      </c>
      <c r="JQ241" s="73"/>
      <c r="JR241" s="73">
        <v>1.8896759999999999</v>
      </c>
      <c r="JS241" s="73">
        <v>0.30313552500000002</v>
      </c>
      <c r="JT241" s="73"/>
      <c r="JU241" s="73">
        <v>0.20471490000000001</v>
      </c>
      <c r="JV241" s="73">
        <v>2.5274416500000001</v>
      </c>
      <c r="JW241" s="73">
        <v>3.9368249999999997E-3</v>
      </c>
      <c r="JX241" s="73">
        <v>3.8384043750000001</v>
      </c>
      <c r="JY241" s="73">
        <v>5.5154918249999998</v>
      </c>
      <c r="JZ241" s="73"/>
      <c r="KA241" s="73">
        <v>0.224399025</v>
      </c>
      <c r="KB241" s="73">
        <v>0.35431425</v>
      </c>
      <c r="KC241" s="73">
        <v>5.5115549999999999E-2</v>
      </c>
      <c r="KD241" s="73"/>
      <c r="KE241" s="73">
        <v>0.44092439999999999</v>
      </c>
      <c r="KF241" s="73">
        <v>1.01570085</v>
      </c>
      <c r="KG241" s="73">
        <v>0.67713389999999996</v>
      </c>
      <c r="KH241" s="73">
        <v>0.37006155000000002</v>
      </c>
      <c r="KI241" s="73">
        <v>2.0747067750000001</v>
      </c>
      <c r="KJ241" s="73">
        <v>9.8853675750000001</v>
      </c>
      <c r="KK241" s="73">
        <v>2.4132737249999998</v>
      </c>
      <c r="KL241" s="73">
        <v>3.5431425000000003E-2</v>
      </c>
      <c r="KM241" s="73"/>
      <c r="KN241" s="73"/>
      <c r="KO241" s="73"/>
      <c r="KP241" s="73">
        <v>5.4485657999999999</v>
      </c>
      <c r="KQ241" s="73">
        <v>3.9368249999999997E-3</v>
      </c>
      <c r="KR241" s="73"/>
      <c r="KS241" s="73">
        <v>2.4526419750000001</v>
      </c>
      <c r="KT241" s="73">
        <v>20.876982975000001</v>
      </c>
      <c r="KU241" s="73">
        <v>2.0353385249999998</v>
      </c>
      <c r="KV241" s="73">
        <v>13.286784375</v>
      </c>
      <c r="KW241" s="73">
        <v>0.870038325</v>
      </c>
      <c r="KX241" s="73">
        <v>3.9368249999999997E-3</v>
      </c>
      <c r="KY241" s="73">
        <v>0.54328184999999996</v>
      </c>
      <c r="KZ241" s="73">
        <v>0.314946</v>
      </c>
      <c r="LA241" s="73">
        <v>1.5747299999999999E-2</v>
      </c>
      <c r="LB241" s="73">
        <v>0.381872025</v>
      </c>
      <c r="LC241" s="73">
        <v>1.5747299999999999E-2</v>
      </c>
      <c r="LD241" s="73">
        <v>1.145616075</v>
      </c>
      <c r="LE241" s="73"/>
      <c r="LF241" s="73"/>
      <c r="LG241" s="73"/>
      <c r="LH241" s="73"/>
      <c r="LI241" s="73"/>
      <c r="LJ241" s="73"/>
      <c r="LK241" s="73"/>
      <c r="LL241" s="73"/>
      <c r="LM241" s="73"/>
      <c r="LN241" s="73"/>
      <c r="LO241" s="73"/>
      <c r="LP241" s="73"/>
      <c r="LQ241" s="73"/>
      <c r="LR241" s="73"/>
      <c r="LS241" s="73"/>
      <c r="LT241" s="73"/>
      <c r="LU241" s="73"/>
      <c r="LV241" s="73"/>
      <c r="LW241" s="73"/>
      <c r="LX241" s="73"/>
      <c r="LY241" s="73"/>
      <c r="LZ241" s="73"/>
      <c r="MA241" s="73"/>
      <c r="MB241" s="73"/>
      <c r="MC241" s="73"/>
      <c r="MD241" s="73"/>
      <c r="ME241" s="73"/>
      <c r="MF241" s="73"/>
      <c r="MG241" s="73"/>
      <c r="MH241" s="73"/>
      <c r="MI241" s="73"/>
      <c r="MJ241" s="73"/>
      <c r="MK241" s="73"/>
      <c r="ML241" s="73"/>
      <c r="MM241" s="73"/>
      <c r="MN241" s="73"/>
      <c r="MO241" s="73"/>
      <c r="MP241" s="73"/>
      <c r="MQ241" s="73"/>
      <c r="MR241" s="73"/>
      <c r="MS241" s="73"/>
      <c r="MT241" s="73"/>
      <c r="MU241" s="73"/>
      <c r="MV241" s="73"/>
      <c r="MW241" s="73"/>
      <c r="MX241" s="73"/>
      <c r="MY241" s="73"/>
      <c r="MZ241" s="73"/>
      <c r="NA241" s="73"/>
      <c r="NB241" s="73"/>
      <c r="NC241" s="73"/>
      <c r="ND241" s="73"/>
      <c r="NE241" s="73"/>
      <c r="NF241" s="73"/>
      <c r="NG241" s="73"/>
      <c r="NH241" s="73"/>
      <c r="NI241" s="73"/>
      <c r="NJ241" s="73"/>
      <c r="NK241" s="73"/>
      <c r="NL241" s="73"/>
      <c r="NM241" s="73"/>
      <c r="NN241" s="73"/>
      <c r="NO241" s="73"/>
      <c r="NP241" s="73"/>
      <c r="NQ241" s="73"/>
      <c r="NR241" s="73"/>
      <c r="NS241" s="73"/>
      <c r="NT241" s="73"/>
      <c r="NU241" s="73"/>
      <c r="NV241" s="73"/>
      <c r="NW241" s="73"/>
      <c r="NX241" s="73"/>
      <c r="NY241" s="73"/>
      <c r="NZ241" s="73"/>
      <c r="OA241" s="73"/>
      <c r="OB241" s="73"/>
      <c r="OC241" s="73"/>
      <c r="OD241" s="73"/>
      <c r="OE241" s="73"/>
      <c r="OF241" s="73"/>
      <c r="OG241" s="73"/>
      <c r="OH241" s="73"/>
      <c r="OI241" s="73"/>
      <c r="OJ241" s="73"/>
      <c r="OK241" s="73"/>
      <c r="OL241" s="73"/>
      <c r="OM241" s="73"/>
      <c r="ON241" s="73"/>
      <c r="OO241" s="73"/>
      <c r="OP241" s="73"/>
      <c r="OQ241" s="73"/>
      <c r="OR241" s="73"/>
      <c r="OS241" s="73"/>
      <c r="OT241" s="73"/>
      <c r="OU241" s="73"/>
      <c r="OV241" s="73"/>
      <c r="OW241" s="73"/>
      <c r="OX241" s="73"/>
      <c r="OY241" s="73"/>
      <c r="OZ241" s="73"/>
      <c r="PA241" s="73"/>
      <c r="PB241" s="73"/>
      <c r="PC241" s="73"/>
      <c r="PD241" s="73"/>
      <c r="PE241" s="73"/>
      <c r="PF241" s="73"/>
      <c r="PG241" s="73"/>
      <c r="PH241" s="73"/>
      <c r="PI241" s="73"/>
      <c r="PJ241" s="73"/>
      <c r="PK241" s="73"/>
      <c r="PL241" s="73"/>
      <c r="PM241" s="73"/>
      <c r="PN241" s="73"/>
      <c r="PO241" s="73"/>
      <c r="PP241" s="73"/>
      <c r="PQ241" s="73"/>
      <c r="PR241" s="73"/>
      <c r="PS241" s="73"/>
      <c r="PT241" s="73"/>
      <c r="PU241" s="73"/>
      <c r="PV241" s="73"/>
      <c r="PW241" s="73"/>
      <c r="PX241" s="73"/>
      <c r="PY241" s="73"/>
      <c r="PZ241" s="73"/>
      <c r="QA241" s="73"/>
      <c r="QB241" s="73"/>
      <c r="QC241" s="73"/>
      <c r="QD241" s="73"/>
      <c r="QE241" s="73"/>
      <c r="QF241" s="73"/>
      <c r="QG241" s="73"/>
      <c r="QH241" s="73"/>
      <c r="QI241" s="73"/>
      <c r="QJ241" s="73"/>
      <c r="QK241" s="73"/>
      <c r="QL241" s="73"/>
      <c r="QM241" s="73"/>
      <c r="QN241" s="73"/>
      <c r="QO241" s="73"/>
      <c r="QP241" s="73"/>
      <c r="QQ241" s="73"/>
      <c r="QR241" s="73"/>
      <c r="QS241" s="73"/>
      <c r="QT241" s="73"/>
      <c r="QU241" s="73"/>
      <c r="QV241" s="73"/>
      <c r="QW241" s="73"/>
      <c r="QX241" s="73"/>
      <c r="QY241" s="73"/>
      <c r="QZ241" s="73"/>
      <c r="RA241" s="73"/>
      <c r="RB241" s="73"/>
      <c r="RC241" s="73"/>
      <c r="RD241" s="73"/>
      <c r="RE241" s="73"/>
      <c r="RF241" s="73"/>
      <c r="RG241" s="73"/>
      <c r="RH241" s="73"/>
      <c r="RI241" s="73"/>
      <c r="RJ241" s="73"/>
      <c r="RK241" s="73"/>
      <c r="RL241" s="73"/>
      <c r="RM241" s="73"/>
      <c r="RN241" s="73"/>
      <c r="RO241" s="73"/>
      <c r="RP241" s="73"/>
      <c r="RQ241" s="73"/>
      <c r="RR241" s="73"/>
      <c r="RS241" s="73"/>
      <c r="RT241" s="73"/>
      <c r="RU241" s="73"/>
      <c r="RV241" s="73"/>
      <c r="RW241" s="73"/>
      <c r="RX241" s="73"/>
      <c r="RY241" s="73"/>
      <c r="RZ241" s="73"/>
      <c r="SA241" s="73"/>
      <c r="SB241" s="73"/>
      <c r="SC241" s="73"/>
      <c r="SD241" s="73"/>
      <c r="SE241" s="73"/>
      <c r="SF241" s="73"/>
      <c r="SG241" s="73"/>
      <c r="SH241" s="73"/>
      <c r="SI241" s="73"/>
      <c r="SJ241" s="73"/>
      <c r="SK241" s="73"/>
      <c r="SL241" s="73"/>
      <c r="SM241" s="73"/>
      <c r="SN241" s="73"/>
      <c r="SO241" s="73"/>
      <c r="SP241" s="73"/>
      <c r="SQ241" s="73"/>
      <c r="SR241" s="73"/>
      <c r="SS241" s="73"/>
      <c r="ST241" s="73"/>
      <c r="SU241" s="73"/>
      <c r="SV241" s="73"/>
      <c r="SW241" s="73"/>
      <c r="SX241" s="73"/>
      <c r="SY241" s="73"/>
    </row>
    <row r="242" spans="1:519">
      <c r="A242" s="71" t="s">
        <v>325</v>
      </c>
      <c r="B242" s="72">
        <f t="shared" si="241"/>
        <v>0</v>
      </c>
      <c r="C242" s="72">
        <f t="shared" si="242"/>
        <v>0</v>
      </c>
      <c r="D242" s="72">
        <f t="shared" si="243"/>
        <v>0</v>
      </c>
      <c r="E242" s="72">
        <f t="shared" si="244"/>
        <v>0</v>
      </c>
      <c r="F242" s="72">
        <f t="shared" si="245"/>
        <v>0</v>
      </c>
      <c r="G242" s="72">
        <f t="shared" si="246"/>
        <v>0</v>
      </c>
      <c r="H242" s="72">
        <f t="shared" si="247"/>
        <v>0</v>
      </c>
      <c r="I242" s="72">
        <f t="shared" si="248"/>
        <v>0</v>
      </c>
      <c r="J242" s="72">
        <f t="shared" si="249"/>
        <v>0</v>
      </c>
      <c r="K242" s="72">
        <f t="shared" si="250"/>
        <v>0</v>
      </c>
      <c r="L242" s="72">
        <f t="shared" si="251"/>
        <v>0</v>
      </c>
      <c r="M242" s="72">
        <f t="shared" si="252"/>
        <v>0</v>
      </c>
      <c r="N242" s="72">
        <f t="shared" si="253"/>
        <v>0</v>
      </c>
      <c r="O242" s="72">
        <f t="shared" si="254"/>
        <v>0</v>
      </c>
      <c r="P242" s="72">
        <f t="shared" si="255"/>
        <v>0</v>
      </c>
      <c r="Q242" s="72">
        <f t="shared" si="256"/>
        <v>0</v>
      </c>
      <c r="R242" s="72">
        <f t="shared" si="257"/>
        <v>0</v>
      </c>
      <c r="S242" s="72">
        <f t="shared" si="258"/>
        <v>0</v>
      </c>
      <c r="T242" s="72">
        <f t="shared" si="259"/>
        <v>0</v>
      </c>
      <c r="U242" s="72">
        <f t="shared" si="260"/>
        <v>0</v>
      </c>
      <c r="V242" s="72">
        <f t="shared" si="261"/>
        <v>0</v>
      </c>
      <c r="W242" s="72">
        <f t="shared" si="262"/>
        <v>0</v>
      </c>
      <c r="X242" s="72">
        <f t="shared" si="263"/>
        <v>0</v>
      </c>
      <c r="Y242" s="72">
        <f t="shared" si="264"/>
        <v>0</v>
      </c>
      <c r="Z242" s="72">
        <f t="shared" si="265"/>
        <v>0</v>
      </c>
      <c r="AA242" s="72">
        <f t="shared" si="266"/>
        <v>0</v>
      </c>
      <c r="AB242" s="72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3"/>
      <c r="DY242" s="73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73"/>
      <c r="ES242" s="73"/>
      <c r="ET242" s="73"/>
      <c r="EU242" s="73"/>
      <c r="EV242" s="73"/>
      <c r="EW242" s="73"/>
      <c r="EX242" s="73"/>
      <c r="EY242" s="73"/>
      <c r="EZ242" s="73"/>
      <c r="FA242" s="73"/>
      <c r="FB242" s="73"/>
      <c r="FC242" s="73"/>
      <c r="FD242" s="73"/>
      <c r="FE242" s="73"/>
      <c r="FF242" s="73"/>
      <c r="FG242" s="73"/>
      <c r="FH242" s="73"/>
      <c r="FI242" s="73"/>
      <c r="FJ242" s="73"/>
      <c r="FK242" s="73"/>
      <c r="FL242" s="73"/>
      <c r="FM242" s="73"/>
      <c r="FN242" s="73"/>
      <c r="FO242" s="73"/>
      <c r="FP242" s="73"/>
      <c r="FQ242" s="73"/>
      <c r="FR242" s="73"/>
      <c r="FS242" s="73"/>
      <c r="FT242" s="73"/>
      <c r="FU242" s="73"/>
      <c r="FV242" s="73"/>
      <c r="FW242" s="73"/>
      <c r="FX242" s="73"/>
      <c r="FY242" s="73"/>
      <c r="FZ242" s="73"/>
      <c r="GA242" s="73"/>
      <c r="GB242" s="73"/>
      <c r="GC242" s="73"/>
      <c r="GD242" s="73"/>
      <c r="GE242" s="73"/>
      <c r="GF242" s="73"/>
      <c r="GG242" s="73"/>
      <c r="GH242" s="73"/>
      <c r="GI242" s="73"/>
      <c r="GJ242" s="73"/>
      <c r="GK242" s="73"/>
      <c r="GL242" s="73"/>
      <c r="GM242" s="73"/>
      <c r="GN242" s="73"/>
      <c r="GO242" s="73"/>
      <c r="GP242" s="73"/>
      <c r="GQ242" s="73"/>
      <c r="GR242" s="73"/>
      <c r="GS242" s="73"/>
      <c r="GT242" s="73"/>
      <c r="GU242" s="73"/>
      <c r="GV242" s="73"/>
      <c r="GW242" s="73"/>
      <c r="GX242" s="73"/>
      <c r="GY242" s="73"/>
      <c r="GZ242" s="73"/>
      <c r="HA242" s="73"/>
      <c r="HB242" s="73"/>
      <c r="HC242" s="73"/>
      <c r="HD242" s="73"/>
      <c r="HE242" s="73"/>
      <c r="HF242" s="73"/>
      <c r="HG242" s="73"/>
      <c r="HH242" s="73"/>
      <c r="HI242" s="73"/>
      <c r="HJ242" s="73"/>
      <c r="HK242" s="73"/>
      <c r="HL242" s="73"/>
      <c r="HM242" s="73"/>
      <c r="HN242" s="73"/>
      <c r="HO242" s="73"/>
      <c r="HP242" s="73"/>
      <c r="HQ242" s="73"/>
      <c r="HR242" s="73"/>
      <c r="HS242" s="73"/>
      <c r="HT242" s="73"/>
      <c r="HU242" s="73"/>
      <c r="HV242" s="73"/>
      <c r="HW242" s="73"/>
      <c r="HX242" s="73"/>
      <c r="HY242" s="73"/>
      <c r="HZ242" s="73"/>
      <c r="IA242" s="73"/>
      <c r="IB242" s="73"/>
      <c r="IC242" s="73"/>
      <c r="ID242" s="73"/>
      <c r="IE242" s="73"/>
      <c r="IF242" s="73"/>
      <c r="IG242" s="73"/>
      <c r="IH242" s="73"/>
      <c r="II242" s="73"/>
      <c r="IJ242" s="73"/>
      <c r="IK242" s="73"/>
      <c r="IL242" s="73"/>
      <c r="IM242" s="73"/>
      <c r="IN242" s="73"/>
      <c r="IO242" s="73"/>
      <c r="IP242" s="73"/>
      <c r="IQ242" s="73"/>
      <c r="IR242" s="73"/>
      <c r="IS242" s="73"/>
      <c r="IT242" s="73"/>
      <c r="IU242" s="73"/>
      <c r="IV242" s="73"/>
      <c r="IW242" s="73"/>
      <c r="IX242" s="73"/>
      <c r="IY242" s="73"/>
      <c r="IZ242" s="73"/>
      <c r="JA242" s="73"/>
      <c r="JB242" s="73"/>
      <c r="JC242" s="73"/>
      <c r="JD242" s="73"/>
      <c r="JE242" s="73"/>
      <c r="JF242" s="73"/>
      <c r="JG242" s="73"/>
      <c r="JH242" s="73"/>
      <c r="JI242" s="73"/>
      <c r="JJ242" s="73"/>
      <c r="JK242" s="73"/>
      <c r="JL242" s="73"/>
      <c r="JM242" s="73"/>
      <c r="JN242" s="73"/>
      <c r="JO242" s="73"/>
      <c r="JP242" s="73"/>
      <c r="JQ242" s="73"/>
      <c r="JR242" s="73"/>
      <c r="JS242" s="73"/>
      <c r="JT242" s="73"/>
      <c r="JU242" s="73"/>
      <c r="JV242" s="73"/>
      <c r="JW242" s="73"/>
      <c r="JX242" s="73"/>
      <c r="JY242" s="73"/>
      <c r="JZ242" s="73"/>
      <c r="KA242" s="73"/>
      <c r="KB242" s="73"/>
      <c r="KC242" s="73"/>
      <c r="KD242" s="73"/>
      <c r="KE242" s="73"/>
      <c r="KF242" s="73"/>
      <c r="KG242" s="73"/>
      <c r="KH242" s="73"/>
      <c r="KI242" s="73"/>
      <c r="KJ242" s="73"/>
      <c r="KK242" s="73"/>
      <c r="KL242" s="73"/>
      <c r="KM242" s="73"/>
      <c r="KN242" s="73"/>
      <c r="KO242" s="73"/>
      <c r="KP242" s="73"/>
      <c r="KQ242" s="73"/>
      <c r="KR242" s="73"/>
      <c r="KS242" s="73"/>
      <c r="KT242" s="73"/>
      <c r="KU242" s="73"/>
      <c r="KV242" s="73"/>
      <c r="KW242" s="73"/>
      <c r="KX242" s="73"/>
      <c r="KY242" s="73"/>
      <c r="KZ242" s="73"/>
      <c r="LA242" s="73"/>
      <c r="LB242" s="73"/>
      <c r="LC242" s="73"/>
      <c r="LD242" s="73"/>
      <c r="LE242" s="73"/>
      <c r="LF242" s="73"/>
      <c r="LG242" s="73"/>
      <c r="LH242" s="73"/>
      <c r="LI242" s="73"/>
      <c r="LJ242" s="73"/>
      <c r="LK242" s="73"/>
      <c r="LL242" s="73"/>
      <c r="LM242" s="73"/>
      <c r="LN242" s="73"/>
      <c r="LO242" s="73"/>
      <c r="LP242" s="73"/>
      <c r="LQ242" s="73"/>
      <c r="LR242" s="73"/>
      <c r="LS242" s="73"/>
      <c r="LT242" s="73"/>
      <c r="LU242" s="73"/>
      <c r="LV242" s="73"/>
      <c r="LW242" s="73"/>
      <c r="LX242" s="73"/>
      <c r="LY242" s="73"/>
      <c r="LZ242" s="73"/>
      <c r="MA242" s="73"/>
      <c r="MB242" s="73"/>
      <c r="MC242" s="73"/>
      <c r="MD242" s="73"/>
      <c r="ME242" s="73"/>
      <c r="MF242" s="73"/>
      <c r="MG242" s="73"/>
      <c r="MH242" s="73"/>
      <c r="MI242" s="73"/>
      <c r="MJ242" s="73"/>
      <c r="MK242" s="73"/>
      <c r="ML242" s="73"/>
      <c r="MM242" s="73"/>
      <c r="MN242" s="73"/>
      <c r="MO242" s="73"/>
      <c r="MP242" s="73"/>
      <c r="MQ242" s="73"/>
      <c r="MR242" s="73"/>
      <c r="MS242" s="73"/>
      <c r="MT242" s="73"/>
      <c r="MU242" s="73"/>
      <c r="MV242" s="73"/>
      <c r="MW242" s="73"/>
      <c r="MX242" s="73"/>
      <c r="MY242" s="73"/>
      <c r="MZ242" s="73"/>
      <c r="NA242" s="73"/>
      <c r="NB242" s="73"/>
      <c r="NC242" s="73"/>
      <c r="ND242" s="73"/>
      <c r="NE242" s="73"/>
      <c r="NF242" s="73"/>
      <c r="NG242" s="73"/>
      <c r="NH242" s="73"/>
      <c r="NI242" s="73"/>
      <c r="NJ242" s="73"/>
      <c r="NK242" s="73"/>
      <c r="NL242" s="73"/>
      <c r="NM242" s="73"/>
      <c r="NN242" s="73"/>
      <c r="NO242" s="73"/>
      <c r="NP242" s="73"/>
      <c r="NQ242" s="73"/>
      <c r="NR242" s="73"/>
      <c r="NS242" s="73"/>
      <c r="NT242" s="73"/>
      <c r="NU242" s="73"/>
      <c r="NV242" s="73"/>
      <c r="NW242" s="73"/>
      <c r="NX242" s="73"/>
      <c r="NY242" s="73"/>
      <c r="NZ242" s="73"/>
      <c r="OA242" s="73"/>
      <c r="OB242" s="73"/>
      <c r="OC242" s="73"/>
      <c r="OD242" s="73"/>
      <c r="OE242" s="73"/>
      <c r="OF242" s="73"/>
      <c r="OG242" s="73"/>
      <c r="OH242" s="73"/>
      <c r="OI242" s="73"/>
      <c r="OJ242" s="73"/>
      <c r="OK242" s="73"/>
      <c r="OL242" s="73"/>
      <c r="OM242" s="73"/>
      <c r="ON242" s="73"/>
      <c r="OO242" s="73"/>
      <c r="OP242" s="73"/>
      <c r="OQ242" s="73"/>
      <c r="OR242" s="73"/>
      <c r="OS242" s="73"/>
      <c r="OT242" s="73"/>
      <c r="OU242" s="73"/>
      <c r="OV242" s="73"/>
      <c r="OW242" s="73"/>
      <c r="OX242" s="73"/>
      <c r="OY242" s="73"/>
      <c r="OZ242" s="73"/>
      <c r="PA242" s="73"/>
      <c r="PB242" s="73"/>
      <c r="PC242" s="73"/>
      <c r="PD242" s="73"/>
      <c r="PE242" s="73"/>
      <c r="PF242" s="73"/>
      <c r="PG242" s="73"/>
      <c r="PH242" s="73"/>
      <c r="PI242" s="73"/>
      <c r="PJ242" s="73"/>
      <c r="PK242" s="73"/>
      <c r="PL242" s="73"/>
      <c r="PM242" s="73"/>
      <c r="PN242" s="73"/>
      <c r="PO242" s="73"/>
      <c r="PP242" s="73"/>
      <c r="PQ242" s="73"/>
      <c r="PR242" s="73"/>
      <c r="PS242" s="73"/>
      <c r="PT242" s="73"/>
      <c r="PU242" s="73"/>
      <c r="PV242" s="73"/>
      <c r="PW242" s="73"/>
      <c r="PX242" s="73"/>
      <c r="PY242" s="73"/>
      <c r="PZ242" s="73"/>
      <c r="QA242" s="73"/>
      <c r="QB242" s="73"/>
      <c r="QC242" s="73"/>
      <c r="QD242" s="73"/>
      <c r="QE242" s="73"/>
      <c r="QF242" s="73"/>
      <c r="QG242" s="73"/>
      <c r="QH242" s="73"/>
      <c r="QI242" s="73"/>
      <c r="QJ242" s="73"/>
      <c r="QK242" s="73"/>
      <c r="QL242" s="73"/>
      <c r="QM242" s="73"/>
      <c r="QN242" s="73"/>
      <c r="QO242" s="73"/>
      <c r="QP242" s="73"/>
      <c r="QQ242" s="73"/>
      <c r="QR242" s="73"/>
      <c r="QS242" s="73"/>
      <c r="QT242" s="73"/>
      <c r="QU242" s="73"/>
      <c r="QV242" s="73"/>
      <c r="QW242" s="73"/>
      <c r="QX242" s="73"/>
      <c r="QY242" s="73"/>
      <c r="QZ242" s="73"/>
      <c r="RA242" s="73"/>
      <c r="RB242" s="73"/>
      <c r="RC242" s="73"/>
      <c r="RD242" s="73"/>
      <c r="RE242" s="73"/>
      <c r="RF242" s="73"/>
      <c r="RG242" s="73"/>
      <c r="RH242" s="73"/>
      <c r="RI242" s="73"/>
      <c r="RJ242" s="73"/>
      <c r="RK242" s="73"/>
      <c r="RL242" s="73"/>
      <c r="RM242" s="73"/>
      <c r="RN242" s="73"/>
      <c r="RO242" s="73"/>
      <c r="RP242" s="73"/>
      <c r="RQ242" s="73"/>
      <c r="RR242" s="73"/>
      <c r="RS242" s="73"/>
      <c r="RT242" s="73"/>
      <c r="RU242" s="73"/>
      <c r="RV242" s="73"/>
      <c r="RW242" s="73"/>
      <c r="RX242" s="73"/>
      <c r="RY242" s="73"/>
      <c r="RZ242" s="73"/>
      <c r="SA242" s="73"/>
      <c r="SB242" s="73"/>
      <c r="SC242" s="73"/>
      <c r="SD242" s="73"/>
      <c r="SE242" s="73"/>
      <c r="SF242" s="73"/>
      <c r="SG242" s="73"/>
      <c r="SH242" s="73"/>
      <c r="SI242" s="73"/>
      <c r="SJ242" s="73"/>
      <c r="SK242" s="73"/>
      <c r="SL242" s="73"/>
      <c r="SM242" s="73"/>
      <c r="SN242" s="73"/>
      <c r="SO242" s="73"/>
      <c r="SP242" s="73"/>
      <c r="SQ242" s="73"/>
      <c r="SR242" s="73"/>
      <c r="SS242" s="73"/>
      <c r="ST242" s="73"/>
      <c r="SU242" s="73"/>
      <c r="SV242" s="73"/>
      <c r="SW242" s="73"/>
      <c r="SX242" s="73"/>
      <c r="SY242" s="73"/>
    </row>
    <row r="243" spans="1:519">
      <c r="A243" s="71" t="s">
        <v>326</v>
      </c>
      <c r="B243" s="72">
        <f t="shared" si="241"/>
        <v>21.919611708000001</v>
      </c>
      <c r="C243" s="72">
        <f t="shared" si="242"/>
        <v>42.434036721449999</v>
      </c>
      <c r="D243" s="72">
        <f t="shared" si="243"/>
        <v>31.904462850750001</v>
      </c>
      <c r="E243" s="72">
        <f t="shared" si="244"/>
        <v>33.214716947249997</v>
      </c>
      <c r="F243" s="72">
        <f t="shared" si="245"/>
        <v>57.014194087349999</v>
      </c>
      <c r="G243" s="72">
        <f t="shared" si="246"/>
        <v>34.650827402174997</v>
      </c>
      <c r="H243" s="72">
        <f t="shared" si="247"/>
        <v>39.581873934974993</v>
      </c>
      <c r="I243" s="72">
        <f t="shared" si="248"/>
        <v>107.57243216227499</v>
      </c>
      <c r="J243" s="72">
        <f t="shared" si="249"/>
        <v>155.07888680227501</v>
      </c>
      <c r="K243" s="72">
        <f t="shared" si="250"/>
        <v>155.34444139582499</v>
      </c>
      <c r="L243" s="72">
        <f t="shared" si="251"/>
        <v>79.866963235575</v>
      </c>
      <c r="M243" s="72">
        <f t="shared" si="252"/>
        <v>93.494983727924989</v>
      </c>
      <c r="N243" s="72">
        <f t="shared" si="253"/>
        <v>74.088050576175007</v>
      </c>
      <c r="O243" s="72">
        <f t="shared" si="254"/>
        <v>80.696168811675022</v>
      </c>
      <c r="P243" s="72">
        <f t="shared" si="255"/>
        <v>123.623655052275</v>
      </c>
      <c r="Q243" s="72">
        <f t="shared" si="256"/>
        <v>72.510619914225003</v>
      </c>
      <c r="R243" s="72">
        <f t="shared" si="257"/>
        <v>82.589710773825004</v>
      </c>
      <c r="S243" s="72">
        <f t="shared" si="258"/>
        <v>37.712393847225002</v>
      </c>
      <c r="T243" s="72">
        <f t="shared" si="259"/>
        <v>34.235114429474997</v>
      </c>
      <c r="U243" s="72">
        <f t="shared" si="260"/>
        <v>18.442379532149999</v>
      </c>
      <c r="V243" s="72">
        <f t="shared" si="261"/>
        <v>18.858698775899999</v>
      </c>
      <c r="W243" s="72">
        <f t="shared" si="262"/>
        <v>58.675853120174999</v>
      </c>
      <c r="X243" s="72">
        <f t="shared" si="263"/>
        <v>39.930759303299993</v>
      </c>
      <c r="Y243" s="72">
        <f t="shared" si="264"/>
        <v>24.874868130750002</v>
      </c>
      <c r="Z243" s="72">
        <f t="shared" si="265"/>
        <v>0</v>
      </c>
      <c r="AA243" s="72">
        <f t="shared" si="266"/>
        <v>0</v>
      </c>
      <c r="AB243" s="72"/>
      <c r="AD243" s="73">
        <v>2398.0775804999998</v>
      </c>
      <c r="AE243" s="73">
        <v>1372.6134045000001</v>
      </c>
      <c r="AF243" s="73">
        <v>864.40866525000001</v>
      </c>
      <c r="AG243" s="73">
        <v>1433.12240475</v>
      </c>
      <c r="AH243" s="73">
        <v>466.63186725000003</v>
      </c>
      <c r="AI243" s="73">
        <v>665.91394875000003</v>
      </c>
      <c r="AJ243" s="73">
        <v>961.33329675000004</v>
      </c>
      <c r="AK243" s="73">
        <v>1760.11508925</v>
      </c>
      <c r="AL243" s="73">
        <v>3106.8635534999999</v>
      </c>
      <c r="AM243" s="73">
        <v>3396.8894512500001</v>
      </c>
      <c r="AN243" s="73">
        <v>3340.5928537499999</v>
      </c>
      <c r="AO243" s="73">
        <v>2153.0495925</v>
      </c>
      <c r="AP243" s="73">
        <v>3558.45674925</v>
      </c>
      <c r="AQ243" s="73">
        <v>1840.0326367499999</v>
      </c>
      <c r="AR243" s="73">
        <v>4374.00941625</v>
      </c>
      <c r="AS243" s="73">
        <v>3307.3266825000001</v>
      </c>
      <c r="AT243" s="73">
        <v>2488.0970209500001</v>
      </c>
      <c r="AU243" s="73">
        <v>1579.5722947500001</v>
      </c>
      <c r="AV243" s="73">
        <v>1153.9621440000001</v>
      </c>
      <c r="AW243" s="73">
        <v>3426.0613245</v>
      </c>
      <c r="AX243" s="73">
        <v>3810.6103905</v>
      </c>
      <c r="AY243" s="73">
        <v>5116.6127159999996</v>
      </c>
      <c r="AZ243" s="73">
        <v>6057.3170497500005</v>
      </c>
      <c r="BA243" s="73">
        <v>5721.9782962500003</v>
      </c>
      <c r="BB243" s="73">
        <v>5457.8173387500001</v>
      </c>
      <c r="BC243" s="73">
        <v>2626.4134305000002</v>
      </c>
      <c r="BD243" s="73">
        <v>2106.0439019999999</v>
      </c>
      <c r="BE243" s="73">
        <v>1456.940196</v>
      </c>
      <c r="BF243" s="73">
        <v>1214.5105125</v>
      </c>
      <c r="BG243" s="73">
        <v>1210.06190025</v>
      </c>
      <c r="BH243" s="73">
        <v>1249.075836</v>
      </c>
      <c r="BI243" s="73">
        <v>1742.7143227500001</v>
      </c>
      <c r="BJ243" s="73">
        <v>2061.9120937500002</v>
      </c>
      <c r="BK243" s="73">
        <v>4298.4617445000003</v>
      </c>
      <c r="BL243" s="73">
        <v>5267.9049007499998</v>
      </c>
      <c r="BM243" s="73">
        <v>3212.6066730000002</v>
      </c>
      <c r="BN243" s="73">
        <v>3099.9347415000002</v>
      </c>
      <c r="BO243" s="73">
        <v>3237.5267752499999</v>
      </c>
      <c r="BP243" s="73">
        <v>4937.0934960000004</v>
      </c>
      <c r="BQ243" s="73">
        <v>2851.9147665</v>
      </c>
      <c r="BR243" s="73">
        <v>4272.7542772500001</v>
      </c>
      <c r="BS243" s="73">
        <v>2467.3657005</v>
      </c>
      <c r="BT243" s="73">
        <v>2675.9780572499999</v>
      </c>
      <c r="BU243" s="73">
        <v>3310.3580377500002</v>
      </c>
      <c r="BV243" s="73">
        <v>1584.29648475</v>
      </c>
      <c r="BW243" s="73">
        <v>2678.81257125</v>
      </c>
      <c r="BX243" s="73">
        <v>1366.2357480000001</v>
      </c>
      <c r="BY243" s="73">
        <v>732.44629125000006</v>
      </c>
      <c r="BZ243" s="73">
        <v>4906.4256292500004</v>
      </c>
      <c r="CA243" s="73">
        <v>4021.3880010000003</v>
      </c>
      <c r="CB243" s="73">
        <v>6380.2941727500001</v>
      </c>
      <c r="CC243" s="73">
        <v>7026.0909457500002</v>
      </c>
      <c r="CD243" s="73">
        <v>3098.7851886000003</v>
      </c>
      <c r="CE243" s="73">
        <v>3747.8888946000002</v>
      </c>
      <c r="CF243" s="73">
        <v>3070.2786387749998</v>
      </c>
      <c r="CG243" s="73">
        <v>4222.5400743749997</v>
      </c>
      <c r="CH243" s="73">
        <v>6590.2056817499997</v>
      </c>
      <c r="CI243" s="73">
        <v>6608.7874957499998</v>
      </c>
      <c r="CJ243" s="73">
        <v>4313.6578890000001</v>
      </c>
      <c r="CK243" s="73">
        <v>3027.8514757500002</v>
      </c>
      <c r="CL243" s="73">
        <v>3925.4475757499999</v>
      </c>
      <c r="CM243" s="73">
        <v>3310.1218282499999</v>
      </c>
      <c r="CN243" s="73">
        <v>2863.3315590000002</v>
      </c>
      <c r="CO243" s="73">
        <v>2007.6232769999999</v>
      </c>
      <c r="CP243" s="73">
        <v>1219.7464897499999</v>
      </c>
      <c r="CQ243" s="73">
        <v>1147.4663827500001</v>
      </c>
      <c r="CR243" s="73">
        <v>1301.274198675</v>
      </c>
      <c r="CS243" s="73">
        <v>1636.1051017500001</v>
      </c>
      <c r="CT243" s="73">
        <v>3358.1904614999999</v>
      </c>
      <c r="CU243" s="73">
        <v>2872.3468882500001</v>
      </c>
      <c r="CV243" s="73">
        <v>4736.4728940000005</v>
      </c>
      <c r="CW243" s="73">
        <v>6272.7007455000003</v>
      </c>
      <c r="CX243" s="73">
        <v>5408.1739754999999</v>
      </c>
      <c r="CY243" s="73">
        <v>3530.1116092500001</v>
      </c>
      <c r="CZ243" s="73">
        <v>3501.5302597499999</v>
      </c>
      <c r="DA243" s="73">
        <v>3716.5202730000001</v>
      </c>
      <c r="DB243" s="73">
        <v>2647.12113</v>
      </c>
      <c r="DC243" s="73">
        <v>2019.9455392499999</v>
      </c>
      <c r="DD243" s="73">
        <v>2001.52119825</v>
      </c>
      <c r="DE243" s="73">
        <v>1597.3116281999999</v>
      </c>
      <c r="DF243" s="73">
        <v>1493.0684390249999</v>
      </c>
      <c r="DG243" s="73">
        <v>2492.0889615000001</v>
      </c>
      <c r="DH243" s="73">
        <v>4876.7026004999998</v>
      </c>
      <c r="DI243" s="73">
        <v>6297.7783207499997</v>
      </c>
      <c r="DJ243" s="73">
        <v>9239.61017025</v>
      </c>
      <c r="DK243" s="73">
        <v>8502.1641112500001</v>
      </c>
      <c r="DL243" s="73">
        <v>10184.29069725</v>
      </c>
      <c r="DM243" s="73">
        <v>8278.5721353749996</v>
      </c>
      <c r="DN243" s="73">
        <v>5989.52492325</v>
      </c>
      <c r="DO243" s="73">
        <v>5347.3421555999994</v>
      </c>
      <c r="DP243" s="73">
        <v>6618.4878325499994</v>
      </c>
      <c r="DQ243" s="73">
        <v>9162.723978</v>
      </c>
      <c r="DR243" s="73">
        <v>9468.5365440000005</v>
      </c>
      <c r="DS243" s="73">
        <v>10506.32298225</v>
      </c>
      <c r="DT243" s="73">
        <v>11761.54026525</v>
      </c>
      <c r="DU243" s="73">
        <v>12513.31636725</v>
      </c>
      <c r="DV243" s="73">
        <v>13053.763703250001</v>
      </c>
      <c r="DW243" s="73">
        <v>12292.0116867</v>
      </c>
      <c r="DX243" s="73">
        <v>12447.984756375001</v>
      </c>
      <c r="DY243" s="73">
        <v>11472.888319425001</v>
      </c>
      <c r="DZ243" s="73">
        <v>11508.3945441</v>
      </c>
      <c r="EA243" s="73">
        <v>8304.7126533749997</v>
      </c>
      <c r="EB243" s="73">
        <v>10179.338171400001</v>
      </c>
      <c r="EC243" s="73">
        <v>12056.912371349999</v>
      </c>
      <c r="ED243" s="73">
        <v>10006.9524783</v>
      </c>
      <c r="EE243" s="73">
        <v>14502.67277625</v>
      </c>
      <c r="EF243" s="73">
        <v>18651.377697750002</v>
      </c>
      <c r="EG243" s="73">
        <v>20601.877644</v>
      </c>
      <c r="EH243" s="73">
        <v>15860.1294045</v>
      </c>
      <c r="EI243" s="73">
        <v>11692.535596650001</v>
      </c>
      <c r="EJ243" s="73">
        <v>16106.003809875001</v>
      </c>
      <c r="EK243" s="73">
        <v>13311.46826775</v>
      </c>
      <c r="EL243" s="73">
        <v>13526.135461349999</v>
      </c>
      <c r="EM243" s="73">
        <v>9346.4398534499996</v>
      </c>
      <c r="EN243" s="73">
        <v>12402.482933025001</v>
      </c>
      <c r="EO243" s="73">
        <v>15367.042073250001</v>
      </c>
      <c r="EP243" s="73">
        <v>11694.653608500001</v>
      </c>
      <c r="EQ243" s="73">
        <v>12017.276417250001</v>
      </c>
      <c r="ER243" s="73">
        <v>13265.564888250001</v>
      </c>
      <c r="ES243" s="73">
        <v>10754.709081974999</v>
      </c>
      <c r="ET243" s="73">
        <v>11523.208816574999</v>
      </c>
      <c r="EU243" s="73">
        <v>10624.42773225</v>
      </c>
      <c r="EV243" s="73">
        <v>10241.68960575</v>
      </c>
      <c r="EW243" s="73">
        <v>7205.5707975000005</v>
      </c>
      <c r="EX243" s="73">
        <v>5529.6683318250007</v>
      </c>
      <c r="EY243" s="73">
        <v>4408.4172667499997</v>
      </c>
      <c r="EZ243" s="73">
        <v>2600.1233131499998</v>
      </c>
      <c r="FA243" s="73">
        <v>3079.3923886499997</v>
      </c>
      <c r="FB243" s="73">
        <v>2669.3760017250002</v>
      </c>
      <c r="FC243" s="73">
        <v>4466.2334787</v>
      </c>
      <c r="FD243" s="73">
        <v>6001.3196509500003</v>
      </c>
      <c r="FE243" s="73">
        <v>11517.535851750001</v>
      </c>
      <c r="FF243" s="73">
        <v>11679.792094124999</v>
      </c>
      <c r="FG243" s="73">
        <v>8844.4671081750002</v>
      </c>
      <c r="FH243" s="73">
        <v>10525.637045699999</v>
      </c>
      <c r="FI243" s="73">
        <v>8901.2439983250006</v>
      </c>
      <c r="FJ243" s="73">
        <v>7014.670216425</v>
      </c>
      <c r="FK243" s="73">
        <v>5625.2190114000005</v>
      </c>
      <c r="FL243" s="73">
        <v>6774.6734907750006</v>
      </c>
      <c r="FM243" s="73">
        <v>8481.7674209249999</v>
      </c>
      <c r="FN243" s="73">
        <v>6640.6364100000001</v>
      </c>
      <c r="FO243" s="73">
        <v>6855.9413692500002</v>
      </c>
      <c r="FP243" s="73">
        <v>5062.4853090750003</v>
      </c>
      <c r="FQ243" s="73">
        <v>7088.4502537500002</v>
      </c>
      <c r="FR243" s="73">
        <v>6409.4384882249997</v>
      </c>
      <c r="FS243" s="73">
        <v>7973.2241147249997</v>
      </c>
      <c r="FT243" s="73">
        <v>8437.1277622500002</v>
      </c>
      <c r="FU243" s="73">
        <v>7776.3316860000004</v>
      </c>
      <c r="FV243" s="73">
        <v>3068.6251722749998</v>
      </c>
      <c r="FW243" s="73">
        <v>2562.4478979</v>
      </c>
      <c r="FX243" s="73">
        <v>3747.62906415</v>
      </c>
      <c r="FY243" s="73">
        <v>4417.7357315250001</v>
      </c>
      <c r="FZ243" s="73">
        <v>6543.4558848750003</v>
      </c>
      <c r="GA243" s="73">
        <v>6644.9708543249999</v>
      </c>
      <c r="GB243" s="73">
        <v>8098.3994024249996</v>
      </c>
      <c r="GC243" s="73">
        <v>8408.6645174999994</v>
      </c>
      <c r="GD243" s="73">
        <v>7811.7631110000002</v>
      </c>
      <c r="GE243" s="73">
        <v>7623.4096557000003</v>
      </c>
      <c r="GF243" s="73">
        <v>7085.0645842499998</v>
      </c>
      <c r="GG243" s="73">
        <v>8132.6930849999999</v>
      </c>
      <c r="GH243" s="73">
        <v>5594.858217</v>
      </c>
      <c r="GI243" s="73">
        <v>4131.5009962499998</v>
      </c>
      <c r="GJ243" s="73">
        <v>3874.0090203</v>
      </c>
      <c r="GK243" s="73">
        <v>4902.6817086749998</v>
      </c>
      <c r="GL243" s="73">
        <v>6435.5790062249998</v>
      </c>
      <c r="GM243" s="73">
        <v>6747.2101995749999</v>
      </c>
      <c r="GN243" s="73">
        <v>8314.1256019499997</v>
      </c>
      <c r="GO243" s="73">
        <v>10043.27362575</v>
      </c>
      <c r="GP243" s="73">
        <v>12568.668126750001</v>
      </c>
      <c r="GQ243" s="73">
        <v>11614.869913050001</v>
      </c>
      <c r="GR243" s="73">
        <v>13131.480565574999</v>
      </c>
      <c r="GS243" s="73">
        <v>12564.455723999999</v>
      </c>
      <c r="GT243" s="73">
        <v>12803.976093825</v>
      </c>
      <c r="GU243" s="73">
        <v>10058.564254049999</v>
      </c>
      <c r="GV243" s="73">
        <v>10917.461364300001</v>
      </c>
      <c r="GW243" s="73">
        <v>9547.2533598749997</v>
      </c>
      <c r="GX243" s="73">
        <v>8007.6083442750005</v>
      </c>
      <c r="GY243" s="73">
        <v>6490.76148225</v>
      </c>
      <c r="GZ243" s="73">
        <v>6737.5256100750003</v>
      </c>
      <c r="HA243" s="73">
        <v>9181.0302142500004</v>
      </c>
      <c r="HB243" s="73">
        <v>10252.24029675</v>
      </c>
      <c r="HC243" s="73">
        <v>7189.3707626249998</v>
      </c>
      <c r="HD243" s="73">
        <v>5833.5912218250005</v>
      </c>
      <c r="HE243" s="73">
        <v>7784.5990185000001</v>
      </c>
      <c r="HF243" s="73">
        <v>5612.1605628750003</v>
      </c>
      <c r="HG243" s="73">
        <v>4157.3344418999995</v>
      </c>
      <c r="HH243" s="73">
        <v>3573.0308754000002</v>
      </c>
      <c r="HI243" s="73">
        <v>3492.9401076000004</v>
      </c>
      <c r="HJ243" s="73">
        <v>3155.4321635249994</v>
      </c>
      <c r="HK243" s="73">
        <v>5420.7442577249994</v>
      </c>
      <c r="HL243" s="73">
        <v>6147.8246564999999</v>
      </c>
      <c r="HM243" s="73">
        <v>9891.3515490000009</v>
      </c>
      <c r="HN243" s="73">
        <v>10364.83349175</v>
      </c>
      <c r="HO243" s="73">
        <v>8037.9809491500009</v>
      </c>
      <c r="HP243" s="73">
        <v>7744.6048133250006</v>
      </c>
      <c r="HQ243" s="73">
        <v>8243.3572357499997</v>
      </c>
      <c r="HR243" s="73">
        <v>6753.115437075</v>
      </c>
      <c r="HS243" s="73">
        <v>6495.450240825</v>
      </c>
      <c r="HT243" s="73">
        <v>6600.1382912250001</v>
      </c>
      <c r="HU243" s="73">
        <v>6607.4411016000004</v>
      </c>
      <c r="HV243" s="73">
        <v>5769.9760666499997</v>
      </c>
      <c r="HW243" s="73">
        <v>5656.0089197249999</v>
      </c>
      <c r="HX243" s="73">
        <v>6027.3578115</v>
      </c>
      <c r="HY243" s="73">
        <v>4289.4464152500004</v>
      </c>
      <c r="HZ243" s="73">
        <v>4907.0555212500003</v>
      </c>
      <c r="IA243" s="73">
        <v>3047.6537054999999</v>
      </c>
      <c r="IB243" s="73">
        <v>3024.111492</v>
      </c>
      <c r="IC243" s="73">
        <v>2601.6508012499999</v>
      </c>
      <c r="ID243" s="73">
        <v>2309.0305358249998</v>
      </c>
      <c r="IE243" s="73">
        <v>1595.5243096500001</v>
      </c>
      <c r="IF243" s="73">
        <v>1868.33053485</v>
      </c>
      <c r="IG243" s="73">
        <v>1674.477335025</v>
      </c>
      <c r="IH243" s="73">
        <v>2189.8470957750001</v>
      </c>
      <c r="II243" s="73">
        <v>2869.2840384000001</v>
      </c>
      <c r="IJ243" s="73">
        <v>5226.5682382499999</v>
      </c>
      <c r="IK243" s="73">
        <v>6398.8602394500003</v>
      </c>
      <c r="IL243" s="73">
        <v>5906.9303347499999</v>
      </c>
      <c r="IM243" s="73">
        <v>4335.3891629999998</v>
      </c>
      <c r="IN243" s="73">
        <v>2117.0906329499999</v>
      </c>
      <c r="IO243" s="73">
        <v>2223.0463410000002</v>
      </c>
      <c r="IP243" s="73">
        <v>2174.6627617499998</v>
      </c>
      <c r="IQ243" s="73">
        <v>1997.5056367499999</v>
      </c>
      <c r="IR243" s="73">
        <v>2010.615264</v>
      </c>
      <c r="IS243" s="73">
        <v>2915.9865933750002</v>
      </c>
      <c r="IT243" s="73">
        <v>2495.6084830499999</v>
      </c>
      <c r="IU243" s="73">
        <v>3272.4070447499998</v>
      </c>
      <c r="IV243" s="73">
        <v>2634.9090988500002</v>
      </c>
      <c r="IW243" s="73">
        <v>2150.9630752500002</v>
      </c>
      <c r="IX243" s="73">
        <v>982.00950164999995</v>
      </c>
      <c r="IY243" s="73">
        <v>1409.18650875</v>
      </c>
      <c r="IZ243" s="73">
        <v>1256.3156571750001</v>
      </c>
      <c r="JA243" s="73">
        <v>1271.9487892499999</v>
      </c>
      <c r="JB243" s="73">
        <v>1836.8201875499999</v>
      </c>
      <c r="JC243" s="73">
        <v>1396.25797545</v>
      </c>
      <c r="JD243" s="73">
        <v>1469.7742455</v>
      </c>
      <c r="JE243" s="73">
        <v>1837.4264585999999</v>
      </c>
      <c r="JF243" s="73">
        <v>1778.9961019499999</v>
      </c>
      <c r="JG243" s="73">
        <v>1943.7719123249999</v>
      </c>
      <c r="JH243" s="73">
        <v>1819.15171695</v>
      </c>
      <c r="JI243" s="73">
        <v>1440.7204770000001</v>
      </c>
      <c r="JJ243" s="73">
        <v>1405.0843371000001</v>
      </c>
      <c r="JK243" s="73">
        <v>1202.2276185000001</v>
      </c>
      <c r="JL243" s="73">
        <v>1301.6560707000001</v>
      </c>
      <c r="JM243" s="73">
        <v>1529.389586475</v>
      </c>
      <c r="JN243" s="73">
        <v>1345.8666154499999</v>
      </c>
      <c r="JO243" s="73">
        <v>1300.5931279500001</v>
      </c>
      <c r="JP243" s="73">
        <v>1019.09439315</v>
      </c>
      <c r="JQ243" s="73">
        <v>774.21994132500004</v>
      </c>
      <c r="JR243" s="73">
        <v>653.90269567500002</v>
      </c>
      <c r="JS243" s="73">
        <v>883.23062557499998</v>
      </c>
      <c r="JT243" s="73">
        <v>1857.9451905000001</v>
      </c>
      <c r="JU243" s="73">
        <v>5585.4885734999998</v>
      </c>
      <c r="JV243" s="73">
        <v>7904.8296540000001</v>
      </c>
      <c r="JW243" s="73">
        <v>7865.9338230000003</v>
      </c>
      <c r="JX243" s="73">
        <v>3434.7302131500001</v>
      </c>
      <c r="JY243" s="73">
        <v>4673.2868527500004</v>
      </c>
      <c r="JZ243" s="73">
        <v>3573.9442187999998</v>
      </c>
      <c r="KA243" s="73">
        <v>3287.7685359000002</v>
      </c>
      <c r="KB243" s="73">
        <v>4230.7207967249997</v>
      </c>
      <c r="KC243" s="73">
        <v>5458.0889796749998</v>
      </c>
      <c r="KD243" s="73">
        <v>4353.7505148</v>
      </c>
      <c r="KE243" s="73">
        <v>4524.6520248750003</v>
      </c>
      <c r="KF243" s="73">
        <v>4369.1277532499998</v>
      </c>
      <c r="KG243" s="73">
        <v>4999.0197532499997</v>
      </c>
      <c r="KH243" s="73">
        <v>7254.3323119500001</v>
      </c>
      <c r="KI243" s="73">
        <v>3605.501808</v>
      </c>
      <c r="KJ243" s="73">
        <v>2489.64813</v>
      </c>
      <c r="KK243" s="73">
        <v>2513.1116069999998</v>
      </c>
      <c r="KL243" s="73">
        <v>2377.0549350000001</v>
      </c>
      <c r="KM243" s="73">
        <v>2470.227772275</v>
      </c>
      <c r="KN243" s="73">
        <v>2667.4036523999998</v>
      </c>
      <c r="KO243" s="73">
        <v>2940.1941302999999</v>
      </c>
      <c r="KP243" s="73">
        <v>2935.8793701</v>
      </c>
      <c r="KQ243" s="73">
        <v>3306.5668752749998</v>
      </c>
      <c r="KR243" s="73">
        <v>3157.6879642499998</v>
      </c>
      <c r="KS243" s="73">
        <v>4213.1507467499996</v>
      </c>
      <c r="KT243" s="73">
        <v>4752.4957717500001</v>
      </c>
      <c r="KU243" s="73">
        <v>2622.7521832500001</v>
      </c>
      <c r="KV243" s="73">
        <v>2443.34319435</v>
      </c>
      <c r="KW243" s="73">
        <v>2215.5703103249998</v>
      </c>
      <c r="KX243" s="73">
        <v>2218.2434145000002</v>
      </c>
      <c r="KY243" s="73">
        <v>1881.8574655499999</v>
      </c>
      <c r="KZ243" s="73">
        <v>1793.3537027249999</v>
      </c>
      <c r="LA243" s="73">
        <v>1516.44136905</v>
      </c>
      <c r="LB243" s="73">
        <v>2242.3210362</v>
      </c>
      <c r="LC243" s="73">
        <v>1464.7902250499999</v>
      </c>
      <c r="LD243" s="73">
        <v>1723.699458</v>
      </c>
      <c r="LE243" s="73"/>
      <c r="LF243" s="73"/>
      <c r="LG243" s="73"/>
      <c r="LH243" s="73"/>
      <c r="LI243" s="73"/>
      <c r="LJ243" s="73"/>
      <c r="LK243" s="73"/>
      <c r="LL243" s="73"/>
      <c r="LM243" s="73"/>
      <c r="LN243" s="73"/>
      <c r="LO243" s="73"/>
      <c r="LP243" s="73"/>
      <c r="LQ243" s="73"/>
      <c r="LR243" s="73"/>
      <c r="LS243" s="73"/>
      <c r="LT243" s="73"/>
      <c r="LU243" s="73"/>
      <c r="LV243" s="73"/>
      <c r="LW243" s="73"/>
      <c r="LX243" s="73"/>
      <c r="LY243" s="73"/>
      <c r="LZ243" s="73"/>
      <c r="MA243" s="73"/>
      <c r="MB243" s="73"/>
      <c r="MC243" s="73"/>
      <c r="MD243" s="73"/>
      <c r="ME243" s="73"/>
      <c r="MF243" s="73"/>
      <c r="MG243" s="73"/>
      <c r="MH243" s="73"/>
      <c r="MI243" s="73"/>
      <c r="MJ243" s="73"/>
      <c r="MK243" s="73"/>
      <c r="ML243" s="73"/>
      <c r="MM243" s="73"/>
      <c r="MN243" s="73"/>
      <c r="MO243" s="73"/>
      <c r="MP243" s="73"/>
      <c r="MQ243" s="73"/>
      <c r="MR243" s="73"/>
      <c r="MS243" s="73"/>
      <c r="MT243" s="73"/>
      <c r="MU243" s="73"/>
      <c r="MV243" s="73"/>
      <c r="MW243" s="73"/>
      <c r="MX243" s="73"/>
      <c r="MY243" s="73"/>
      <c r="MZ243" s="73"/>
      <c r="NA243" s="73"/>
      <c r="NB243" s="73"/>
      <c r="NC243" s="73"/>
      <c r="ND243" s="73"/>
      <c r="NE243" s="73"/>
      <c r="NF243" s="73"/>
      <c r="NG243" s="73"/>
      <c r="NH243" s="73"/>
      <c r="NI243" s="73"/>
      <c r="NJ243" s="73"/>
      <c r="NK243" s="73"/>
      <c r="NL243" s="73"/>
      <c r="NM243" s="73"/>
      <c r="NN243" s="73"/>
      <c r="NO243" s="73"/>
      <c r="NP243" s="73"/>
      <c r="NQ243" s="73"/>
      <c r="NR243" s="73"/>
      <c r="NS243" s="73"/>
      <c r="NT243" s="73"/>
      <c r="NU243" s="73"/>
      <c r="NV243" s="73"/>
      <c r="NW243" s="73"/>
      <c r="NX243" s="73"/>
      <c r="NY243" s="73"/>
      <c r="NZ243" s="73"/>
      <c r="OA243" s="73"/>
      <c r="OB243" s="73"/>
      <c r="OC243" s="73"/>
      <c r="OD243" s="73"/>
      <c r="OE243" s="73"/>
      <c r="OF243" s="73"/>
      <c r="OG243" s="73"/>
      <c r="OH243" s="73"/>
      <c r="OI243" s="73"/>
      <c r="OJ243" s="73"/>
      <c r="OK243" s="73"/>
      <c r="OL243" s="73"/>
      <c r="OM243" s="73"/>
      <c r="ON243" s="73"/>
      <c r="OO243" s="73"/>
      <c r="OP243" s="73"/>
      <c r="OQ243" s="73"/>
      <c r="OR243" s="73"/>
      <c r="OS243" s="73"/>
      <c r="OT243" s="73"/>
      <c r="OU243" s="73"/>
      <c r="OV243" s="73"/>
      <c r="OW243" s="73"/>
      <c r="OX243" s="73"/>
      <c r="OY243" s="73"/>
      <c r="OZ243" s="73"/>
      <c r="PA243" s="73"/>
      <c r="PB243" s="73"/>
      <c r="PC243" s="73"/>
      <c r="PD243" s="73"/>
      <c r="PE243" s="73"/>
      <c r="PF243" s="73"/>
      <c r="PG243" s="73"/>
      <c r="PH243" s="73"/>
      <c r="PI243" s="73"/>
      <c r="PJ243" s="73"/>
      <c r="PK243" s="73"/>
      <c r="PL243" s="73"/>
      <c r="PM243" s="73"/>
      <c r="PN243" s="73"/>
      <c r="PO243" s="73"/>
      <c r="PP243" s="73"/>
      <c r="PQ243" s="73"/>
      <c r="PR243" s="73"/>
      <c r="PS243" s="73"/>
      <c r="PT243" s="73"/>
      <c r="PU243" s="73"/>
      <c r="PV243" s="73"/>
      <c r="PW243" s="73"/>
      <c r="PX243" s="73"/>
      <c r="PY243" s="73"/>
      <c r="PZ243" s="73"/>
      <c r="QA243" s="73"/>
      <c r="QB243" s="73"/>
      <c r="QC243" s="73"/>
      <c r="QD243" s="73"/>
      <c r="QE243" s="73"/>
      <c r="QF243" s="73"/>
      <c r="QG243" s="73"/>
      <c r="QH243" s="73"/>
      <c r="QI243" s="73"/>
      <c r="QJ243" s="73"/>
      <c r="QK243" s="73"/>
      <c r="QL243" s="73"/>
      <c r="QM243" s="73"/>
      <c r="QN243" s="73"/>
      <c r="QO243" s="73"/>
      <c r="QP243" s="73"/>
      <c r="QQ243" s="73"/>
      <c r="QR243" s="73"/>
      <c r="QS243" s="73"/>
      <c r="QT243" s="73"/>
      <c r="QU243" s="73"/>
      <c r="QV243" s="73"/>
      <c r="QW243" s="73"/>
      <c r="QX243" s="73"/>
      <c r="QY243" s="73"/>
      <c r="QZ243" s="73"/>
      <c r="RA243" s="73"/>
      <c r="RB243" s="73"/>
      <c r="RC243" s="73"/>
      <c r="RD243" s="73"/>
      <c r="RE243" s="73"/>
      <c r="RF243" s="73"/>
      <c r="RG243" s="73"/>
      <c r="RH243" s="73"/>
      <c r="RI243" s="73"/>
      <c r="RJ243" s="73"/>
      <c r="RK243" s="73"/>
      <c r="RL243" s="73"/>
      <c r="RM243" s="73"/>
      <c r="RN243" s="73"/>
      <c r="RO243" s="73"/>
      <c r="RP243" s="73"/>
      <c r="RQ243" s="73"/>
      <c r="RR243" s="73"/>
      <c r="RS243" s="73"/>
      <c r="RT243" s="73"/>
      <c r="RU243" s="73"/>
      <c r="RV243" s="73"/>
      <c r="RW243" s="73"/>
      <c r="RX243" s="73"/>
      <c r="RY243" s="73"/>
      <c r="RZ243" s="73"/>
      <c r="SA243" s="73"/>
      <c r="SB243" s="73"/>
      <c r="SC243" s="73"/>
      <c r="SD243" s="73"/>
      <c r="SE243" s="73"/>
      <c r="SF243" s="73"/>
      <c r="SG243" s="73"/>
      <c r="SH243" s="73"/>
      <c r="SI243" s="73"/>
      <c r="SJ243" s="73"/>
      <c r="SK243" s="73"/>
      <c r="SL243" s="73"/>
      <c r="SM243" s="73"/>
      <c r="SN243" s="73"/>
      <c r="SO243" s="73"/>
      <c r="SP243" s="73"/>
      <c r="SQ243" s="73"/>
      <c r="SR243" s="73"/>
      <c r="SS243" s="73"/>
      <c r="ST243" s="73"/>
      <c r="SU243" s="73"/>
      <c r="SV243" s="73"/>
      <c r="SW243" s="73"/>
      <c r="SX243" s="73"/>
      <c r="SY243" s="73"/>
    </row>
    <row r="244" spans="1:519">
      <c r="A244" s="71" t="s">
        <v>327</v>
      </c>
      <c r="B244" s="72">
        <f t="shared" si="241"/>
        <v>0</v>
      </c>
      <c r="C244" s="72">
        <f t="shared" si="242"/>
        <v>0</v>
      </c>
      <c r="D244" s="72">
        <f t="shared" si="243"/>
        <v>0</v>
      </c>
      <c r="E244" s="72">
        <f t="shared" si="244"/>
        <v>0</v>
      </c>
      <c r="F244" s="72">
        <f t="shared" si="245"/>
        <v>0</v>
      </c>
      <c r="G244" s="72">
        <f t="shared" si="246"/>
        <v>0</v>
      </c>
      <c r="H244" s="72">
        <f t="shared" si="247"/>
        <v>0</v>
      </c>
      <c r="I244" s="72">
        <f t="shared" si="248"/>
        <v>0</v>
      </c>
      <c r="J244" s="72">
        <f t="shared" si="249"/>
        <v>5.9052375000000002E-5</v>
      </c>
      <c r="K244" s="72">
        <f t="shared" si="250"/>
        <v>0</v>
      </c>
      <c r="L244" s="72">
        <f t="shared" si="251"/>
        <v>0</v>
      </c>
      <c r="M244" s="72">
        <f t="shared" si="252"/>
        <v>0</v>
      </c>
      <c r="N244" s="72">
        <f t="shared" si="253"/>
        <v>0</v>
      </c>
      <c r="O244" s="72">
        <f t="shared" si="254"/>
        <v>0</v>
      </c>
      <c r="P244" s="72">
        <f t="shared" si="255"/>
        <v>0</v>
      </c>
      <c r="Q244" s="72">
        <f t="shared" si="256"/>
        <v>7.8736500000000008E-5</v>
      </c>
      <c r="R244" s="72">
        <f t="shared" si="257"/>
        <v>1.1810474999999999E-4</v>
      </c>
      <c r="S244" s="72">
        <f t="shared" si="258"/>
        <v>2.3620950000000003E-5</v>
      </c>
      <c r="T244" s="72">
        <f t="shared" si="259"/>
        <v>0</v>
      </c>
      <c r="U244" s="72">
        <f t="shared" si="260"/>
        <v>2.9526187500000003E-4</v>
      </c>
      <c r="V244" s="72">
        <f t="shared" si="261"/>
        <v>0</v>
      </c>
      <c r="W244" s="72">
        <f t="shared" si="262"/>
        <v>0</v>
      </c>
      <c r="X244" s="72">
        <f t="shared" si="263"/>
        <v>6.1178260499999996E-3</v>
      </c>
      <c r="Y244" s="72">
        <f t="shared" si="264"/>
        <v>9.1019393999999983E-3</v>
      </c>
      <c r="Z244" s="72">
        <f t="shared" si="265"/>
        <v>0</v>
      </c>
      <c r="AA244" s="72">
        <f t="shared" si="266"/>
        <v>0</v>
      </c>
      <c r="AB244" s="72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3"/>
      <c r="DY244" s="73"/>
      <c r="DZ244" s="73">
        <v>5.9052375000000004E-2</v>
      </c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73"/>
      <c r="ES244" s="73"/>
      <c r="ET244" s="73"/>
      <c r="EU244" s="73"/>
      <c r="EV244" s="73"/>
      <c r="EW244" s="73"/>
      <c r="EX244" s="73"/>
      <c r="EY244" s="73"/>
      <c r="EZ244" s="73"/>
      <c r="FA244" s="73"/>
      <c r="FB244" s="73"/>
      <c r="FC244" s="73"/>
      <c r="FD244" s="73"/>
      <c r="FE244" s="73"/>
      <c r="FF244" s="73"/>
      <c r="FG244" s="73"/>
      <c r="FH244" s="73"/>
      <c r="FI244" s="73"/>
      <c r="FJ244" s="73"/>
      <c r="FK244" s="73"/>
      <c r="FL244" s="73"/>
      <c r="FM244" s="73"/>
      <c r="FN244" s="73"/>
      <c r="FO244" s="73"/>
      <c r="FP244" s="73"/>
      <c r="FQ244" s="73"/>
      <c r="FR244" s="73"/>
      <c r="FS244" s="73"/>
      <c r="FT244" s="73"/>
      <c r="FU244" s="73"/>
      <c r="FV244" s="73"/>
      <c r="FW244" s="73"/>
      <c r="FX244" s="73"/>
      <c r="FY244" s="73"/>
      <c r="FZ244" s="73"/>
      <c r="GA244" s="73"/>
      <c r="GB244" s="73"/>
      <c r="GC244" s="73"/>
      <c r="GD244" s="73"/>
      <c r="GE244" s="73"/>
      <c r="GF244" s="73"/>
      <c r="GG244" s="73"/>
      <c r="GH244" s="73"/>
      <c r="GI244" s="73"/>
      <c r="GJ244" s="73"/>
      <c r="GK244" s="73"/>
      <c r="GL244" s="73"/>
      <c r="GM244" s="73"/>
      <c r="GN244" s="73"/>
      <c r="GO244" s="73"/>
      <c r="GP244" s="73"/>
      <c r="GQ244" s="73"/>
      <c r="GR244" s="73"/>
      <c r="GS244" s="73"/>
      <c r="GT244" s="73"/>
      <c r="GU244" s="73"/>
      <c r="GV244" s="73"/>
      <c r="GW244" s="73"/>
      <c r="GX244" s="73"/>
      <c r="GY244" s="73"/>
      <c r="GZ244" s="73"/>
      <c r="HA244" s="73"/>
      <c r="HB244" s="73"/>
      <c r="HC244" s="73"/>
      <c r="HD244" s="73"/>
      <c r="HE244" s="73"/>
      <c r="HF244" s="73"/>
      <c r="HG244" s="73"/>
      <c r="HH244" s="73"/>
      <c r="HI244" s="73"/>
      <c r="HJ244" s="73"/>
      <c r="HK244" s="73"/>
      <c r="HL244" s="73">
        <v>7.8736500000000001E-2</v>
      </c>
      <c r="HM244" s="73"/>
      <c r="HN244" s="73"/>
      <c r="HO244" s="73"/>
      <c r="HP244" s="73"/>
      <c r="HQ244" s="73"/>
      <c r="HR244" s="73">
        <v>0.11810474999999999</v>
      </c>
      <c r="HS244" s="73"/>
      <c r="HT244" s="73"/>
      <c r="HU244" s="73"/>
      <c r="HV244" s="73"/>
      <c r="HW244" s="73"/>
      <c r="HX244" s="73"/>
      <c r="HY244" s="73"/>
      <c r="HZ244" s="73"/>
      <c r="IA244" s="73">
        <v>2.3620950000000002E-2</v>
      </c>
      <c r="IB244" s="73"/>
      <c r="IC244" s="73"/>
      <c r="ID244" s="73"/>
      <c r="IE244" s="73"/>
      <c r="IF244" s="73"/>
      <c r="IG244" s="73"/>
      <c r="IH244" s="73"/>
      <c r="II244" s="73"/>
      <c r="IJ244" s="73"/>
      <c r="IK244" s="73"/>
      <c r="IL244" s="73"/>
      <c r="IM244" s="73"/>
      <c r="IN244" s="73"/>
      <c r="IO244" s="73"/>
      <c r="IP244" s="73"/>
      <c r="IQ244" s="73"/>
      <c r="IR244" s="73"/>
      <c r="IS244" s="73"/>
      <c r="IT244" s="73"/>
      <c r="IU244" s="73"/>
      <c r="IV244" s="73"/>
      <c r="IW244" s="73"/>
      <c r="IX244" s="73">
        <v>0.14959934999999999</v>
      </c>
      <c r="IY244" s="73"/>
      <c r="IZ244" s="73"/>
      <c r="JA244" s="73"/>
      <c r="JB244" s="73"/>
      <c r="JC244" s="73"/>
      <c r="JD244" s="73">
        <v>8.6610149999999997E-2</v>
      </c>
      <c r="JE244" s="73">
        <v>5.9052374999999997E-2</v>
      </c>
      <c r="JF244" s="73"/>
      <c r="JG244" s="73"/>
      <c r="JH244" s="73"/>
      <c r="JI244" s="73"/>
      <c r="JJ244" s="73"/>
      <c r="JK244" s="73"/>
      <c r="JL244" s="73"/>
      <c r="JM244" s="73"/>
      <c r="JN244" s="73"/>
      <c r="JO244" s="73"/>
      <c r="JP244" s="73"/>
      <c r="JQ244" s="73"/>
      <c r="JR244" s="73"/>
      <c r="JS244" s="73"/>
      <c r="JT244" s="73"/>
      <c r="JU244" s="73"/>
      <c r="JV244" s="73"/>
      <c r="JW244" s="73"/>
      <c r="JX244" s="73"/>
      <c r="JY244" s="73"/>
      <c r="JZ244" s="73"/>
      <c r="KA244" s="73"/>
      <c r="KB244" s="73"/>
      <c r="KC244" s="73"/>
      <c r="KD244" s="73"/>
      <c r="KE244" s="73"/>
      <c r="KF244" s="73"/>
      <c r="KG244" s="73"/>
      <c r="KH244" s="73"/>
      <c r="KI244" s="73"/>
      <c r="KJ244" s="73"/>
      <c r="KK244" s="73"/>
      <c r="KL244" s="73"/>
      <c r="KM244" s="73"/>
      <c r="KN244" s="73">
        <v>0.30707234999999999</v>
      </c>
      <c r="KO244" s="73">
        <v>1.1574265500000001</v>
      </c>
      <c r="KP244" s="73">
        <v>1.3267100249999999</v>
      </c>
      <c r="KQ244" s="73">
        <v>1.1653001999999999</v>
      </c>
      <c r="KR244" s="73">
        <v>1.200731625</v>
      </c>
      <c r="KS244" s="73">
        <v>0.96058529999999998</v>
      </c>
      <c r="KT244" s="73">
        <v>0.31100917500000003</v>
      </c>
      <c r="KU244" s="73">
        <v>0.61414469999999999</v>
      </c>
      <c r="KV244" s="73">
        <v>0.83067007500000001</v>
      </c>
      <c r="KW244" s="73">
        <v>0.49603995000000001</v>
      </c>
      <c r="KX244" s="73">
        <v>0.45273487499999998</v>
      </c>
      <c r="KY244" s="73">
        <v>0.38974567500000001</v>
      </c>
      <c r="KZ244" s="73">
        <v>0.70469167499999996</v>
      </c>
      <c r="LA244" s="73">
        <v>1.0353849749999999</v>
      </c>
      <c r="LB244" s="73">
        <v>1.791255375</v>
      </c>
      <c r="LC244" s="73">
        <v>1.17317385</v>
      </c>
      <c r="LD244" s="73">
        <v>1.3030890749999999</v>
      </c>
      <c r="LE244" s="73"/>
      <c r="LF244" s="73"/>
      <c r="LG244" s="73"/>
      <c r="LH244" s="73"/>
      <c r="LI244" s="73"/>
      <c r="LJ244" s="73"/>
      <c r="LK244" s="73"/>
      <c r="LL244" s="73"/>
      <c r="LM244" s="73"/>
      <c r="LN244" s="73"/>
      <c r="LO244" s="73"/>
      <c r="LP244" s="73"/>
      <c r="LQ244" s="73"/>
      <c r="LR244" s="73"/>
      <c r="LS244" s="73"/>
      <c r="LT244" s="73"/>
      <c r="LU244" s="73"/>
      <c r="LV244" s="73"/>
      <c r="LW244" s="73"/>
      <c r="LX244" s="73"/>
      <c r="LY244" s="73"/>
      <c r="LZ244" s="73"/>
      <c r="MA244" s="73"/>
      <c r="MB244" s="73"/>
      <c r="MC244" s="73"/>
      <c r="MD244" s="73"/>
      <c r="ME244" s="73"/>
      <c r="MF244" s="73"/>
      <c r="MG244" s="73"/>
      <c r="MH244" s="73"/>
      <c r="MI244" s="73"/>
      <c r="MJ244" s="73"/>
      <c r="MK244" s="73"/>
      <c r="ML244" s="73"/>
      <c r="MM244" s="73"/>
      <c r="MN244" s="73"/>
      <c r="MO244" s="73"/>
      <c r="MP244" s="73"/>
      <c r="MQ244" s="73"/>
      <c r="MR244" s="73"/>
      <c r="MS244" s="73"/>
      <c r="MT244" s="73"/>
      <c r="MU244" s="73"/>
      <c r="MV244" s="73"/>
      <c r="MW244" s="73"/>
      <c r="MX244" s="73"/>
      <c r="MY244" s="73"/>
      <c r="MZ244" s="73"/>
      <c r="NA244" s="73"/>
      <c r="NB244" s="73"/>
      <c r="NC244" s="73"/>
      <c r="ND244" s="73"/>
      <c r="NE244" s="73"/>
      <c r="NF244" s="73"/>
      <c r="NG244" s="73"/>
      <c r="NH244" s="73"/>
      <c r="NI244" s="73"/>
      <c r="NJ244" s="73"/>
      <c r="NK244" s="73"/>
      <c r="NL244" s="73"/>
      <c r="NM244" s="73"/>
      <c r="NN244" s="73"/>
      <c r="NO244" s="73"/>
      <c r="NP244" s="73"/>
      <c r="NQ244" s="73"/>
      <c r="NR244" s="73"/>
      <c r="NS244" s="73"/>
      <c r="NT244" s="73"/>
      <c r="NU244" s="73"/>
      <c r="NV244" s="73"/>
      <c r="NW244" s="73"/>
      <c r="NX244" s="73"/>
      <c r="NY244" s="73"/>
      <c r="NZ244" s="73"/>
      <c r="OA244" s="73"/>
      <c r="OB244" s="73"/>
      <c r="OC244" s="73"/>
      <c r="OD244" s="73"/>
      <c r="OE244" s="73"/>
      <c r="OF244" s="73"/>
      <c r="OG244" s="73"/>
      <c r="OH244" s="73"/>
      <c r="OI244" s="73"/>
      <c r="OJ244" s="73"/>
      <c r="OK244" s="73"/>
      <c r="OL244" s="73"/>
      <c r="OM244" s="73"/>
      <c r="ON244" s="73"/>
      <c r="OO244" s="73"/>
      <c r="OP244" s="73"/>
      <c r="OQ244" s="73"/>
      <c r="OR244" s="73"/>
      <c r="OS244" s="73"/>
      <c r="OT244" s="73"/>
      <c r="OU244" s="73"/>
      <c r="OV244" s="73"/>
      <c r="OW244" s="73"/>
      <c r="OX244" s="73"/>
      <c r="OY244" s="73"/>
      <c r="OZ244" s="73"/>
      <c r="PA244" s="73"/>
      <c r="PB244" s="73"/>
      <c r="PC244" s="73"/>
      <c r="PD244" s="73"/>
      <c r="PE244" s="73"/>
      <c r="PF244" s="73"/>
      <c r="PG244" s="73"/>
      <c r="PH244" s="73"/>
      <c r="PI244" s="73"/>
      <c r="PJ244" s="73"/>
      <c r="PK244" s="73"/>
      <c r="PL244" s="73"/>
      <c r="PM244" s="73"/>
      <c r="PN244" s="73"/>
      <c r="PO244" s="73"/>
      <c r="PP244" s="73"/>
      <c r="PQ244" s="73"/>
      <c r="PR244" s="73"/>
      <c r="PS244" s="73"/>
      <c r="PT244" s="73"/>
      <c r="PU244" s="73"/>
      <c r="PV244" s="73"/>
      <c r="PW244" s="73"/>
      <c r="PX244" s="73"/>
      <c r="PY244" s="73"/>
      <c r="PZ244" s="73"/>
      <c r="QA244" s="73"/>
      <c r="QB244" s="73"/>
      <c r="QC244" s="73"/>
      <c r="QD244" s="73"/>
      <c r="QE244" s="73"/>
      <c r="QF244" s="73"/>
      <c r="QG244" s="73"/>
      <c r="QH244" s="73"/>
      <c r="QI244" s="73"/>
      <c r="QJ244" s="73"/>
      <c r="QK244" s="73"/>
      <c r="QL244" s="73"/>
      <c r="QM244" s="73"/>
      <c r="QN244" s="73"/>
      <c r="QO244" s="73"/>
      <c r="QP244" s="73"/>
      <c r="QQ244" s="73"/>
      <c r="QR244" s="73"/>
      <c r="QS244" s="73"/>
      <c r="QT244" s="73"/>
      <c r="QU244" s="73"/>
      <c r="QV244" s="73"/>
      <c r="QW244" s="73"/>
      <c r="QX244" s="73"/>
      <c r="QY244" s="73"/>
      <c r="QZ244" s="73"/>
      <c r="RA244" s="73"/>
      <c r="RB244" s="73"/>
      <c r="RC244" s="73"/>
      <c r="RD244" s="73"/>
      <c r="RE244" s="73"/>
      <c r="RF244" s="73"/>
      <c r="RG244" s="73"/>
      <c r="RH244" s="73"/>
      <c r="RI244" s="73"/>
      <c r="RJ244" s="73"/>
      <c r="RK244" s="73"/>
      <c r="RL244" s="73"/>
      <c r="RM244" s="73"/>
      <c r="RN244" s="73"/>
      <c r="RO244" s="73"/>
      <c r="RP244" s="73"/>
      <c r="RQ244" s="73"/>
      <c r="RR244" s="73"/>
      <c r="RS244" s="73"/>
      <c r="RT244" s="73"/>
      <c r="RU244" s="73"/>
      <c r="RV244" s="73"/>
      <c r="RW244" s="73"/>
      <c r="RX244" s="73"/>
      <c r="RY244" s="73"/>
      <c r="RZ244" s="73"/>
      <c r="SA244" s="73"/>
      <c r="SB244" s="73"/>
      <c r="SC244" s="73"/>
      <c r="SD244" s="73"/>
      <c r="SE244" s="73"/>
      <c r="SF244" s="73"/>
      <c r="SG244" s="73"/>
      <c r="SH244" s="73"/>
      <c r="SI244" s="73"/>
      <c r="SJ244" s="73"/>
      <c r="SK244" s="73"/>
      <c r="SL244" s="73"/>
      <c r="SM244" s="73"/>
      <c r="SN244" s="73"/>
      <c r="SO244" s="73"/>
      <c r="SP244" s="73"/>
      <c r="SQ244" s="73"/>
      <c r="SR244" s="73"/>
      <c r="SS244" s="73"/>
      <c r="ST244" s="73"/>
      <c r="SU244" s="73"/>
      <c r="SV244" s="73"/>
      <c r="SW244" s="73"/>
      <c r="SX244" s="73"/>
      <c r="SY244" s="73"/>
    </row>
    <row r="245" spans="1:519">
      <c r="A245" s="71" t="s">
        <v>328</v>
      </c>
      <c r="B245" s="72">
        <f t="shared" si="241"/>
        <v>9.595896769574999</v>
      </c>
      <c r="C245" s="72">
        <f t="shared" si="242"/>
        <v>16.537562503200004</v>
      </c>
      <c r="D245" s="72">
        <f t="shared" si="243"/>
        <v>14.492370105225003</v>
      </c>
      <c r="E245" s="72">
        <f t="shared" si="244"/>
        <v>15.58770898815</v>
      </c>
      <c r="F245" s="72">
        <f t="shared" si="245"/>
        <v>4.118855914350001</v>
      </c>
      <c r="G245" s="72">
        <f t="shared" si="246"/>
        <v>19.143256423724999</v>
      </c>
      <c r="H245" s="72">
        <f t="shared" si="247"/>
        <v>21.387073453425</v>
      </c>
      <c r="I245" s="72">
        <f t="shared" si="248"/>
        <v>1.3000892143499996</v>
      </c>
      <c r="J245" s="72">
        <f t="shared" si="249"/>
        <v>1.3558779614249998</v>
      </c>
      <c r="K245" s="72">
        <f t="shared" si="250"/>
        <v>2.7309755025E-2</v>
      </c>
      <c r="L245" s="72">
        <f t="shared" si="251"/>
        <v>0.76988549700000009</v>
      </c>
      <c r="M245" s="72">
        <f t="shared" si="252"/>
        <v>1.9605388500000001E-2</v>
      </c>
      <c r="N245" s="72">
        <f t="shared" si="253"/>
        <v>11.777000177025</v>
      </c>
      <c r="O245" s="72">
        <f t="shared" si="254"/>
        <v>11.728758323475002</v>
      </c>
      <c r="P245" s="72">
        <f t="shared" si="255"/>
        <v>15.992300430224997</v>
      </c>
      <c r="Q245" s="72">
        <f t="shared" si="256"/>
        <v>2.4607951395750001</v>
      </c>
      <c r="R245" s="72">
        <f t="shared" si="257"/>
        <v>1.1132671839750001</v>
      </c>
      <c r="S245" s="72">
        <f t="shared" si="258"/>
        <v>2.4766566075E-2</v>
      </c>
      <c r="T245" s="72">
        <f t="shared" si="259"/>
        <v>7.8519974625000002E-2</v>
      </c>
      <c r="U245" s="72">
        <f t="shared" si="260"/>
        <v>4.8529241774999995E-2</v>
      </c>
      <c r="V245" s="72">
        <f t="shared" si="261"/>
        <v>1.9520628657750001</v>
      </c>
      <c r="W245" s="72">
        <f t="shared" si="262"/>
        <v>2.9667598254000005</v>
      </c>
      <c r="X245" s="72">
        <f t="shared" si="263"/>
        <v>13.879158432749998</v>
      </c>
      <c r="Y245" s="72">
        <f t="shared" si="264"/>
        <v>21.365558704800002</v>
      </c>
      <c r="Z245" s="72">
        <f t="shared" si="265"/>
        <v>0</v>
      </c>
      <c r="AA245" s="72">
        <f t="shared" si="266"/>
        <v>0</v>
      </c>
      <c r="AB245" s="72"/>
      <c r="AD245" s="73">
        <v>1222.5691932750001</v>
      </c>
      <c r="AE245" s="73">
        <v>703.62873224999998</v>
      </c>
      <c r="AF245" s="73">
        <v>1794.9559905000001</v>
      </c>
      <c r="AG245" s="73">
        <v>1716.8887507500001</v>
      </c>
      <c r="AH245" s="73">
        <v>3033.7960815000001</v>
      </c>
      <c r="AI245" s="73">
        <v>1081.4064592500001</v>
      </c>
      <c r="AJ245" s="73"/>
      <c r="AK245" s="73">
        <v>0.314946</v>
      </c>
      <c r="AL245" s="73"/>
      <c r="AM245" s="73">
        <v>8.1610382250000004</v>
      </c>
      <c r="AN245" s="73">
        <v>21.707653050000001</v>
      </c>
      <c r="AO245" s="73">
        <v>12.467924775</v>
      </c>
      <c r="AP245" s="73">
        <v>1316.3483016000002</v>
      </c>
      <c r="AQ245" s="73">
        <v>1730.1164827499999</v>
      </c>
      <c r="AR245" s="73">
        <v>3748.8022380000002</v>
      </c>
      <c r="AS245" s="73">
        <v>2286.4685917500001</v>
      </c>
      <c r="AT245" s="73">
        <v>2791.6419757500003</v>
      </c>
      <c r="AU245" s="73">
        <v>2214.18848475</v>
      </c>
      <c r="AV245" s="73"/>
      <c r="AW245" s="73">
        <v>0.69288120000000009</v>
      </c>
      <c r="AX245" s="73">
        <v>0.62989200000000001</v>
      </c>
      <c r="AY245" s="73">
        <v>5.0627569499999998</v>
      </c>
      <c r="AZ245" s="73">
        <v>3.7281732750000001</v>
      </c>
      <c r="BA245" s="73">
        <v>2439.8827251749999</v>
      </c>
      <c r="BB245" s="73">
        <v>1666.9146942</v>
      </c>
      <c r="BC245" s="73">
        <v>2425.8085758000002</v>
      </c>
      <c r="BD245" s="73">
        <v>3851.4352657499999</v>
      </c>
      <c r="BE245" s="73">
        <v>2350.7569440000002</v>
      </c>
      <c r="BF245" s="73">
        <v>3254.2189132500002</v>
      </c>
      <c r="BG245" s="73">
        <v>889.05318975</v>
      </c>
      <c r="BH245" s="73"/>
      <c r="BI245" s="73"/>
      <c r="BJ245" s="73"/>
      <c r="BK245" s="73">
        <v>2.1416328</v>
      </c>
      <c r="BL245" s="73">
        <v>32.982719849999995</v>
      </c>
      <c r="BM245" s="73">
        <v>19.058169825</v>
      </c>
      <c r="BN245" s="73">
        <v>1.3700150999999998</v>
      </c>
      <c r="BO245" s="73">
        <v>1606.02775875</v>
      </c>
      <c r="BP245" s="73">
        <v>4024.9075225499996</v>
      </c>
      <c r="BQ245" s="73">
        <v>4780.6047022499997</v>
      </c>
      <c r="BR245" s="73">
        <v>3798.44560125</v>
      </c>
      <c r="BS245" s="73">
        <v>1321.7496255000001</v>
      </c>
      <c r="BT245" s="73"/>
      <c r="BU245" s="73"/>
      <c r="BV245" s="73">
        <v>16.066182825000002</v>
      </c>
      <c r="BW245" s="73">
        <v>13.625351325</v>
      </c>
      <c r="BX245" s="73">
        <v>21.896620650000003</v>
      </c>
      <c r="BY245" s="73">
        <v>3.0156079499999997</v>
      </c>
      <c r="BZ245" s="73">
        <v>18.00703755</v>
      </c>
      <c r="CA245" s="73">
        <v>3.7045523249999999</v>
      </c>
      <c r="CB245" s="73">
        <v>1142.895728925</v>
      </c>
      <c r="CC245" s="73">
        <v>825.86714849999998</v>
      </c>
      <c r="CD245" s="73">
        <v>1260.0202095</v>
      </c>
      <c r="CE245" s="73">
        <v>842.63802299999998</v>
      </c>
      <c r="CF245" s="73"/>
      <c r="CG245" s="73">
        <v>4.5667169999999997</v>
      </c>
      <c r="CH245" s="73"/>
      <c r="CI245" s="73">
        <v>3.42503775</v>
      </c>
      <c r="CJ245" s="73">
        <v>15.656753025</v>
      </c>
      <c r="CK245" s="73">
        <v>2.0747067750000001</v>
      </c>
      <c r="CL245" s="73">
        <v>2.224306125</v>
      </c>
      <c r="CM245" s="73">
        <v>2577.6401055749998</v>
      </c>
      <c r="CN245" s="73">
        <v>3984.8857596000003</v>
      </c>
      <c r="CO245" s="73">
        <v>3190.375422225</v>
      </c>
      <c r="CP245" s="73">
        <v>1149.9465825</v>
      </c>
      <c r="CQ245" s="73">
        <v>4512.1132372499997</v>
      </c>
      <c r="CR245" s="73"/>
      <c r="CS245" s="73"/>
      <c r="CT245" s="73"/>
      <c r="CU245" s="73"/>
      <c r="CV245" s="73">
        <v>594.94874129999994</v>
      </c>
      <c r="CW245" s="73">
        <v>3131.1222691499997</v>
      </c>
      <c r="CX245" s="73">
        <v>1576.8637591499999</v>
      </c>
      <c r="CY245" s="73">
        <v>3653.4680837999999</v>
      </c>
      <c r="CZ245" s="73">
        <v>2409.09281685</v>
      </c>
      <c r="DA245" s="73">
        <v>5112.2625243749999</v>
      </c>
      <c r="DB245" s="73">
        <v>5028.4672042499997</v>
      </c>
      <c r="DC245" s="73">
        <v>2592.20242125</v>
      </c>
      <c r="DD245" s="73"/>
      <c r="DE245" s="73"/>
      <c r="DF245" s="73">
        <v>9.597979350000001</v>
      </c>
      <c r="DG245" s="73"/>
      <c r="DH245" s="73">
        <v>21.396643874999999</v>
      </c>
      <c r="DI245" s="73">
        <v>983.72202052500006</v>
      </c>
      <c r="DJ245" s="73">
        <v>2.7518406750000004</v>
      </c>
      <c r="DK245" s="73">
        <v>2.4329578499999998</v>
      </c>
      <c r="DL245" s="73">
        <v>1280.76727725</v>
      </c>
      <c r="DM245" s="73"/>
      <c r="DN245" s="73">
        <v>0.78736499999999998</v>
      </c>
      <c r="DO245" s="73"/>
      <c r="DP245" s="73"/>
      <c r="DQ245" s="73"/>
      <c r="DR245" s="73"/>
      <c r="DS245" s="73">
        <v>1.9684125E-2</v>
      </c>
      <c r="DT245" s="73">
        <v>7.3815468749999997</v>
      </c>
      <c r="DU245" s="73">
        <v>5.9485425750000003</v>
      </c>
      <c r="DV245" s="73">
        <v>6.0036581250000003</v>
      </c>
      <c r="DW245" s="73">
        <v>0.24408315</v>
      </c>
      <c r="DX245" s="73">
        <v>0.35431425</v>
      </c>
      <c r="DY245" s="73">
        <v>476.35582499999998</v>
      </c>
      <c r="DZ245" s="73">
        <v>0.50391360000000007</v>
      </c>
      <c r="EA245" s="73">
        <v>466.94681324999999</v>
      </c>
      <c r="EB245" s="73"/>
      <c r="EC245" s="73"/>
      <c r="ED245" s="73"/>
      <c r="EE245" s="73">
        <v>391.17474247499996</v>
      </c>
      <c r="EF245" s="73">
        <v>2.003843925</v>
      </c>
      <c r="EG245" s="73">
        <v>12.290767649999999</v>
      </c>
      <c r="EH245" s="73">
        <v>10.609743375000001</v>
      </c>
      <c r="EI245" s="73">
        <v>1.3227732000000001</v>
      </c>
      <c r="EJ245" s="73"/>
      <c r="EK245" s="73"/>
      <c r="EL245" s="73"/>
      <c r="EM245" s="73"/>
      <c r="EN245" s="73"/>
      <c r="EO245" s="73"/>
      <c r="EP245" s="73"/>
      <c r="EQ245" s="73">
        <v>0.69288120000000009</v>
      </c>
      <c r="ER245" s="73">
        <v>6.2634885750000002</v>
      </c>
      <c r="ES245" s="73">
        <v>8.4208686749999995</v>
      </c>
      <c r="ET245" s="73">
        <v>757.58291887500002</v>
      </c>
      <c r="EU245" s="73">
        <v>2.224306125</v>
      </c>
      <c r="EV245" s="73"/>
      <c r="EW245" s="73"/>
      <c r="EX245" s="73">
        <v>0.27557775000000001</v>
      </c>
      <c r="EY245" s="73"/>
      <c r="EZ245" s="73">
        <v>1.0353849749999999</v>
      </c>
      <c r="FA245" s="73"/>
      <c r="FB245" s="73"/>
      <c r="FC245" s="73">
        <v>1.62984555</v>
      </c>
      <c r="FD245" s="73"/>
      <c r="FE245" s="73">
        <v>7.1374637250000008</v>
      </c>
      <c r="FF245" s="73">
        <v>3.8384043750000001</v>
      </c>
      <c r="FG245" s="73">
        <v>0.39368249999999999</v>
      </c>
      <c r="FH245" s="73">
        <v>0.59052375000000001</v>
      </c>
      <c r="FI245" s="73"/>
      <c r="FJ245" s="73"/>
      <c r="FK245" s="73"/>
      <c r="FL245" s="73">
        <v>0.287388225</v>
      </c>
      <c r="FM245" s="73">
        <v>0.27164092500000003</v>
      </c>
      <c r="FN245" s="73">
        <v>0.35825107499999997</v>
      </c>
      <c r="FO245" s="73"/>
      <c r="FP245" s="73">
        <v>2.1180118499999998</v>
      </c>
      <c r="FQ245" s="73">
        <v>11.7474858</v>
      </c>
      <c r="FR245" s="73">
        <v>15.664626674999999</v>
      </c>
      <c r="FS245" s="73">
        <v>602.60586592499999</v>
      </c>
      <c r="FT245" s="73">
        <v>20.774625525000001</v>
      </c>
      <c r="FU245" s="73">
        <v>1.1810474999999999E-2</v>
      </c>
      <c r="FV245" s="73"/>
      <c r="FW245" s="73">
        <v>346.24375874999998</v>
      </c>
      <c r="FX245" s="73">
        <v>2.3620949999999998E-2</v>
      </c>
      <c r="FY245" s="73"/>
      <c r="FZ245" s="73">
        <v>1309.34862675</v>
      </c>
      <c r="GA245" s="73">
        <v>4321.9370319750005</v>
      </c>
      <c r="GB245" s="73">
        <v>3029.9576771249999</v>
      </c>
      <c r="GC245" s="73">
        <v>2130.4325328750001</v>
      </c>
      <c r="GD245" s="73">
        <v>3232.1057672250004</v>
      </c>
      <c r="GE245" s="73">
        <v>15.601637475</v>
      </c>
      <c r="GF245" s="73">
        <v>1.2991522500000001</v>
      </c>
      <c r="GG245" s="73">
        <v>1826.6553053999999</v>
      </c>
      <c r="GH245" s="73">
        <v>5544.0338062500005</v>
      </c>
      <c r="GI245" s="73">
        <v>1094.9885055</v>
      </c>
      <c r="GJ245" s="73"/>
      <c r="GK245" s="73"/>
      <c r="GL245" s="73"/>
      <c r="GM245" s="73">
        <v>0.92909070000000005</v>
      </c>
      <c r="GN245" s="73">
        <v>3.5234583750000001</v>
      </c>
      <c r="GO245" s="73">
        <v>9.6216003000000008</v>
      </c>
      <c r="GP245" s="73">
        <v>18.507014325</v>
      </c>
      <c r="GQ245" s="73">
        <v>1317.5608436999999</v>
      </c>
      <c r="GR245" s="73">
        <v>2096.6427638999999</v>
      </c>
      <c r="GS245" s="73">
        <v>3621.0128985000001</v>
      </c>
      <c r="GT245" s="73">
        <v>4530.1045274999997</v>
      </c>
      <c r="GU245" s="73">
        <v>1213.2074234250001</v>
      </c>
      <c r="GV245" s="73">
        <v>3181.3482825000001</v>
      </c>
      <c r="GW245" s="73"/>
      <c r="GX245" s="73"/>
      <c r="GY245" s="73"/>
      <c r="GZ245" s="73">
        <v>1.1889211500000001</v>
      </c>
      <c r="HA245" s="73">
        <v>12.727755225000001</v>
      </c>
      <c r="HB245" s="73">
        <v>15.652816200000002</v>
      </c>
      <c r="HC245" s="73">
        <v>17.837754074999999</v>
      </c>
      <c r="HD245" s="73">
        <v>1.287341775</v>
      </c>
      <c r="HE245" s="73"/>
      <c r="HF245" s="73"/>
      <c r="HG245" s="73">
        <v>866.73139200000003</v>
      </c>
      <c r="HH245" s="73">
        <v>0.68107072499999999</v>
      </c>
      <c r="HI245" s="73">
        <v>1020.0707257500001</v>
      </c>
      <c r="HJ245" s="73"/>
      <c r="HK245" s="73"/>
      <c r="HL245" s="73">
        <v>535.47118919999991</v>
      </c>
      <c r="HM245" s="73">
        <v>3.0628498499999997</v>
      </c>
      <c r="HN245" s="73">
        <v>5.9524793999999996</v>
      </c>
      <c r="HO245" s="73">
        <v>14.215875075</v>
      </c>
      <c r="HP245" s="73">
        <v>441.04644157500002</v>
      </c>
      <c r="HQ245" s="73">
        <v>0.122041575</v>
      </c>
      <c r="HR245" s="73"/>
      <c r="HS245" s="73">
        <v>324.78806250000002</v>
      </c>
      <c r="HT245" s="73"/>
      <c r="HU245" s="73"/>
      <c r="HV245" s="73">
        <v>0.94483799999999996</v>
      </c>
      <c r="HW245" s="73">
        <v>323.21333249999998</v>
      </c>
      <c r="HX245" s="73">
        <v>1.2912786000000001</v>
      </c>
      <c r="HY245" s="73">
        <v>1.6928347500000001</v>
      </c>
      <c r="HZ245" s="73">
        <v>10.759342725</v>
      </c>
      <c r="IA245" s="73">
        <v>7.9405760250000004</v>
      </c>
      <c r="IB245" s="73">
        <v>0.92121704999999998</v>
      </c>
      <c r="IC245" s="73"/>
      <c r="ID245" s="73"/>
      <c r="IE245" s="73"/>
      <c r="IF245" s="73"/>
      <c r="IG245" s="73"/>
      <c r="IH245" s="73"/>
      <c r="II245" s="73"/>
      <c r="IJ245" s="73">
        <v>7.8736499999999994E-3</v>
      </c>
      <c r="IK245" s="73">
        <v>5.1375566250000002</v>
      </c>
      <c r="IL245" s="73">
        <v>29.959238249999999</v>
      </c>
      <c r="IM245" s="73">
        <v>10.696353524999999</v>
      </c>
      <c r="IN245" s="73">
        <v>0.85429102499999998</v>
      </c>
      <c r="IO245" s="73">
        <v>0.13778887500000001</v>
      </c>
      <c r="IP245" s="73">
        <v>5.5115549999999999E-2</v>
      </c>
      <c r="IQ245" s="73"/>
      <c r="IR245" s="73"/>
      <c r="IS245" s="73">
        <v>2.6612936999999999</v>
      </c>
      <c r="IT245" s="73"/>
      <c r="IU245" s="73"/>
      <c r="IV245" s="73">
        <v>25.510625999999998</v>
      </c>
      <c r="IW245" s="73">
        <v>8.6452676999999998</v>
      </c>
      <c r="IX245" s="73">
        <v>27.207397575000002</v>
      </c>
      <c r="IY245" s="73">
        <v>14.322169349999999</v>
      </c>
      <c r="IZ245" s="73">
        <v>1.417257</v>
      </c>
      <c r="JA245" s="73">
        <v>7.8736499999999994E-3</v>
      </c>
      <c r="JB245" s="73"/>
      <c r="JC245" s="73"/>
      <c r="JD245" s="73"/>
      <c r="JE245" s="73"/>
      <c r="JF245" s="73"/>
      <c r="JG245" s="73">
        <v>0.51966089999999998</v>
      </c>
      <c r="JH245" s="73">
        <v>2.3384740499999999</v>
      </c>
      <c r="JI245" s="73">
        <v>2.7164092499999999</v>
      </c>
      <c r="JJ245" s="73">
        <v>31.644199350000001</v>
      </c>
      <c r="JK245" s="73">
        <v>11.145151575</v>
      </c>
      <c r="JL245" s="73">
        <v>1387.47098205</v>
      </c>
      <c r="JM245" s="73"/>
      <c r="JN245" s="73"/>
      <c r="JO245" s="73"/>
      <c r="JP245" s="73"/>
      <c r="JQ245" s="73">
        <v>252.70479675000001</v>
      </c>
      <c r="JR245" s="73"/>
      <c r="JS245" s="73">
        <v>0.13778887500000001</v>
      </c>
      <c r="JT245" s="73">
        <v>260.46821564999999</v>
      </c>
      <c r="JU245" s="73">
        <v>8.4917315250000005</v>
      </c>
      <c r="JV245" s="73">
        <v>23.865033149999999</v>
      </c>
      <c r="JW245" s="73">
        <v>3.4644059999999999</v>
      </c>
      <c r="JX245" s="73">
        <v>43.919219699999999</v>
      </c>
      <c r="JY245" s="73"/>
      <c r="JZ245" s="73"/>
      <c r="KA245" s="73">
        <v>2865.4968127500001</v>
      </c>
      <c r="KB245" s="73"/>
      <c r="KC245" s="73"/>
      <c r="KD245" s="73">
        <v>2.519568</v>
      </c>
      <c r="KE245" s="73">
        <v>23.093415449999998</v>
      </c>
      <c r="KF245" s="73">
        <v>1.1810475000000001E-2</v>
      </c>
      <c r="KG245" s="73">
        <v>4.3895598749999998</v>
      </c>
      <c r="KH245" s="73">
        <v>5.0155150500000003</v>
      </c>
      <c r="KI245" s="73">
        <v>2.8227035250000001</v>
      </c>
      <c r="KJ245" s="73">
        <v>0.53934502500000003</v>
      </c>
      <c r="KK245" s="73">
        <v>4.9210312500000004</v>
      </c>
      <c r="KL245" s="73"/>
      <c r="KM245" s="73"/>
      <c r="KN245" s="73">
        <v>9.7711996499999998</v>
      </c>
      <c r="KO245" s="73"/>
      <c r="KP245" s="73">
        <v>433.07830777499998</v>
      </c>
      <c r="KQ245" s="73">
        <v>8370.9497339999998</v>
      </c>
      <c r="KR245" s="73">
        <v>1774.1695545</v>
      </c>
      <c r="KS245" s="73">
        <v>3277.891041975</v>
      </c>
      <c r="KT245" s="73">
        <v>6080.1112665000001</v>
      </c>
      <c r="KU245" s="73">
        <v>3637.8979409250001</v>
      </c>
      <c r="KV245" s="73">
        <v>3531.784759875</v>
      </c>
      <c r="KW245" s="73">
        <v>70.784113500000004</v>
      </c>
      <c r="KX245" s="73">
        <v>3131.4293415000002</v>
      </c>
      <c r="KY245" s="73">
        <v>4912.6064445000002</v>
      </c>
      <c r="KZ245" s="73"/>
      <c r="LA245" s="73">
        <v>0.122041575</v>
      </c>
      <c r="LB245" s="73"/>
      <c r="LC245" s="73"/>
      <c r="LD245" s="73">
        <v>0.82279642500000005</v>
      </c>
      <c r="LE245" s="73"/>
      <c r="LF245" s="73"/>
      <c r="LG245" s="73"/>
      <c r="LH245" s="73"/>
      <c r="LI245" s="73"/>
      <c r="LJ245" s="73"/>
      <c r="LK245" s="73"/>
      <c r="LL245" s="73"/>
      <c r="LM245" s="73"/>
      <c r="LN245" s="73"/>
      <c r="LO245" s="73"/>
      <c r="LP245" s="73"/>
      <c r="LQ245" s="73"/>
      <c r="LR245" s="73"/>
      <c r="LS245" s="73"/>
      <c r="LT245" s="73"/>
      <c r="LU245" s="73"/>
      <c r="LV245" s="73"/>
      <c r="LW245" s="73"/>
      <c r="LX245" s="73"/>
      <c r="LY245" s="73"/>
      <c r="LZ245" s="73"/>
      <c r="MA245" s="73"/>
      <c r="MB245" s="73"/>
      <c r="MC245" s="73"/>
      <c r="MD245" s="73"/>
      <c r="ME245" s="73"/>
      <c r="MF245" s="73"/>
      <c r="MG245" s="73"/>
      <c r="MH245" s="73"/>
      <c r="MI245" s="73"/>
      <c r="MJ245" s="73"/>
      <c r="MK245" s="73"/>
      <c r="ML245" s="73"/>
      <c r="MM245" s="73"/>
      <c r="MN245" s="73"/>
      <c r="MO245" s="73"/>
      <c r="MP245" s="73"/>
      <c r="MQ245" s="73"/>
      <c r="MR245" s="73"/>
      <c r="MS245" s="73"/>
      <c r="MT245" s="73"/>
      <c r="MU245" s="73"/>
      <c r="MV245" s="73"/>
      <c r="MW245" s="73"/>
      <c r="MX245" s="73"/>
      <c r="MY245" s="73"/>
      <c r="MZ245" s="73"/>
      <c r="NA245" s="73"/>
      <c r="NB245" s="73"/>
      <c r="NC245" s="73"/>
      <c r="ND245" s="73"/>
      <c r="NE245" s="73"/>
      <c r="NF245" s="73"/>
      <c r="NG245" s="73"/>
      <c r="NH245" s="73"/>
      <c r="NI245" s="73"/>
      <c r="NJ245" s="73"/>
      <c r="NK245" s="73"/>
      <c r="NL245" s="73"/>
      <c r="NM245" s="73"/>
      <c r="NN245" s="73"/>
      <c r="NO245" s="73"/>
      <c r="NP245" s="73"/>
      <c r="NQ245" s="73"/>
      <c r="NR245" s="73"/>
      <c r="NS245" s="73"/>
      <c r="NT245" s="73"/>
      <c r="NU245" s="73"/>
      <c r="NV245" s="73"/>
      <c r="NW245" s="73"/>
      <c r="NX245" s="73"/>
      <c r="NY245" s="73"/>
      <c r="NZ245" s="73"/>
      <c r="OA245" s="73"/>
      <c r="OB245" s="73"/>
      <c r="OC245" s="73"/>
      <c r="OD245" s="73"/>
      <c r="OE245" s="73"/>
      <c r="OF245" s="73"/>
      <c r="OG245" s="73"/>
      <c r="OH245" s="73"/>
      <c r="OI245" s="73"/>
      <c r="OJ245" s="73"/>
      <c r="OK245" s="73"/>
      <c r="OL245" s="73"/>
      <c r="OM245" s="73"/>
      <c r="ON245" s="73"/>
      <c r="OO245" s="73"/>
      <c r="OP245" s="73"/>
      <c r="OQ245" s="73"/>
      <c r="OR245" s="73"/>
      <c r="OS245" s="73"/>
      <c r="OT245" s="73"/>
      <c r="OU245" s="73"/>
      <c r="OV245" s="73"/>
      <c r="OW245" s="73"/>
      <c r="OX245" s="73"/>
      <c r="OY245" s="73"/>
      <c r="OZ245" s="73"/>
      <c r="PA245" s="73"/>
      <c r="PB245" s="73"/>
      <c r="PC245" s="73"/>
      <c r="PD245" s="73"/>
      <c r="PE245" s="73"/>
      <c r="PF245" s="73"/>
      <c r="PG245" s="73"/>
      <c r="PH245" s="73"/>
      <c r="PI245" s="73"/>
      <c r="PJ245" s="73"/>
      <c r="PK245" s="73"/>
      <c r="PL245" s="73"/>
      <c r="PM245" s="73"/>
      <c r="PN245" s="73"/>
      <c r="PO245" s="73"/>
      <c r="PP245" s="73"/>
      <c r="PQ245" s="73"/>
      <c r="PR245" s="73"/>
      <c r="PS245" s="73"/>
      <c r="PT245" s="73"/>
      <c r="PU245" s="73"/>
      <c r="PV245" s="73"/>
      <c r="PW245" s="73"/>
      <c r="PX245" s="73"/>
      <c r="PY245" s="73"/>
      <c r="PZ245" s="73"/>
      <c r="QA245" s="73"/>
      <c r="QB245" s="73"/>
      <c r="QC245" s="73"/>
      <c r="QD245" s="73"/>
      <c r="QE245" s="73"/>
      <c r="QF245" s="73"/>
      <c r="QG245" s="73"/>
      <c r="QH245" s="73"/>
      <c r="QI245" s="73"/>
      <c r="QJ245" s="73"/>
      <c r="QK245" s="73"/>
      <c r="QL245" s="73"/>
      <c r="QM245" s="73"/>
      <c r="QN245" s="73"/>
      <c r="QO245" s="73"/>
      <c r="QP245" s="73"/>
      <c r="QQ245" s="73"/>
      <c r="QR245" s="73"/>
      <c r="QS245" s="73"/>
      <c r="QT245" s="73"/>
      <c r="QU245" s="73"/>
      <c r="QV245" s="73"/>
      <c r="QW245" s="73"/>
      <c r="QX245" s="73"/>
      <c r="QY245" s="73"/>
      <c r="QZ245" s="73"/>
      <c r="RA245" s="73"/>
      <c r="RB245" s="73"/>
      <c r="RC245" s="73"/>
      <c r="RD245" s="73"/>
      <c r="RE245" s="73"/>
      <c r="RF245" s="73"/>
      <c r="RG245" s="73"/>
      <c r="RH245" s="73"/>
      <c r="RI245" s="73"/>
      <c r="RJ245" s="73"/>
      <c r="RK245" s="73"/>
      <c r="RL245" s="73"/>
      <c r="RM245" s="73"/>
      <c r="RN245" s="73"/>
      <c r="RO245" s="73"/>
      <c r="RP245" s="73"/>
      <c r="RQ245" s="73"/>
      <c r="RR245" s="73"/>
      <c r="RS245" s="73"/>
      <c r="RT245" s="73"/>
      <c r="RU245" s="73"/>
      <c r="RV245" s="73"/>
      <c r="RW245" s="73"/>
      <c r="RX245" s="73"/>
      <c r="RY245" s="73"/>
      <c r="RZ245" s="73"/>
      <c r="SA245" s="73"/>
      <c r="SB245" s="73"/>
      <c r="SC245" s="73"/>
      <c r="SD245" s="73"/>
      <c r="SE245" s="73"/>
      <c r="SF245" s="73"/>
      <c r="SG245" s="73"/>
      <c r="SH245" s="73"/>
      <c r="SI245" s="73"/>
      <c r="SJ245" s="73"/>
      <c r="SK245" s="73"/>
      <c r="SL245" s="73"/>
      <c r="SM245" s="73"/>
      <c r="SN245" s="73"/>
      <c r="SO245" s="73"/>
      <c r="SP245" s="73"/>
      <c r="SQ245" s="73"/>
      <c r="SR245" s="73"/>
      <c r="SS245" s="73"/>
      <c r="ST245" s="73"/>
      <c r="SU245" s="73"/>
      <c r="SV245" s="73"/>
      <c r="SW245" s="73"/>
      <c r="SX245" s="73"/>
      <c r="SY245" s="73"/>
    </row>
    <row r="246" spans="1:519">
      <c r="A246" s="71" t="s">
        <v>329</v>
      </c>
      <c r="B246" s="72">
        <f t="shared" si="241"/>
        <v>24.041481646499999</v>
      </c>
      <c r="C246" s="72">
        <f t="shared" si="242"/>
        <v>33.585723335250002</v>
      </c>
      <c r="D246" s="72">
        <f t="shared" si="243"/>
        <v>42.734747162250002</v>
      </c>
      <c r="E246" s="72">
        <f t="shared" si="244"/>
        <v>52.06039270605001</v>
      </c>
      <c r="F246" s="72">
        <f t="shared" si="245"/>
        <v>40.891801274999999</v>
      </c>
      <c r="G246" s="72">
        <f t="shared" si="246"/>
        <v>59.543970274575003</v>
      </c>
      <c r="H246" s="72">
        <f t="shared" si="247"/>
        <v>70.157804010749985</v>
      </c>
      <c r="I246" s="72">
        <f t="shared" si="248"/>
        <v>63.612159251175001</v>
      </c>
      <c r="J246" s="72">
        <f t="shared" si="249"/>
        <v>66.846138947099988</v>
      </c>
      <c r="K246" s="72">
        <f t="shared" si="250"/>
        <v>62.941450249574984</v>
      </c>
      <c r="L246" s="72">
        <f t="shared" si="251"/>
        <v>70.146784837574998</v>
      </c>
      <c r="M246" s="72">
        <f t="shared" si="252"/>
        <v>80.479178891325006</v>
      </c>
      <c r="N246" s="72">
        <f t="shared" si="253"/>
        <v>106.45992084869998</v>
      </c>
      <c r="O246" s="72">
        <f t="shared" si="254"/>
        <v>127.84350233834999</v>
      </c>
      <c r="P246" s="72">
        <f t="shared" si="255"/>
        <v>115.931421821925</v>
      </c>
      <c r="Q246" s="72">
        <f t="shared" si="256"/>
        <v>55.970722873800007</v>
      </c>
      <c r="R246" s="72">
        <f t="shared" si="257"/>
        <v>40.110987151800011</v>
      </c>
      <c r="S246" s="72">
        <f t="shared" si="258"/>
        <v>19.906024141125002</v>
      </c>
      <c r="T246" s="72">
        <f t="shared" si="259"/>
        <v>10.782093636674999</v>
      </c>
      <c r="U246" s="72">
        <f t="shared" si="260"/>
        <v>6.109822484775</v>
      </c>
      <c r="V246" s="72">
        <f t="shared" si="261"/>
        <v>140.2335173466</v>
      </c>
      <c r="W246" s="72">
        <f t="shared" si="262"/>
        <v>172.07475872467498</v>
      </c>
      <c r="X246" s="72">
        <f t="shared" si="263"/>
        <v>179.04491919764999</v>
      </c>
      <c r="Y246" s="72">
        <f t="shared" si="264"/>
        <v>171.40636063935003</v>
      </c>
      <c r="Z246" s="72">
        <f t="shared" si="265"/>
        <v>0</v>
      </c>
      <c r="AA246" s="72">
        <f t="shared" si="266"/>
        <v>0</v>
      </c>
      <c r="AB246" s="72"/>
      <c r="AD246" s="73"/>
      <c r="AE246" s="73">
        <v>3733.0549380000002</v>
      </c>
      <c r="AF246" s="73">
        <v>4394.8745887499999</v>
      </c>
      <c r="AG246" s="73">
        <v>2477.3652360000001</v>
      </c>
      <c r="AH246" s="73">
        <v>1691.14191525</v>
      </c>
      <c r="AI246" s="73">
        <v>1464.4989</v>
      </c>
      <c r="AJ246" s="73">
        <v>2899.0385617500001</v>
      </c>
      <c r="AK246" s="73">
        <v>1313.2460834999999</v>
      </c>
      <c r="AL246" s="73">
        <v>585.48461399999997</v>
      </c>
      <c r="AM246" s="73">
        <v>1276.5942427499999</v>
      </c>
      <c r="AN246" s="73">
        <v>2246.4704497500002</v>
      </c>
      <c r="AO246" s="73">
        <v>1959.71211675</v>
      </c>
      <c r="AP246" s="73">
        <v>4418.4168022499998</v>
      </c>
      <c r="AQ246" s="73">
        <v>2664.6400012499998</v>
      </c>
      <c r="AR246" s="73">
        <v>2622.2403960000001</v>
      </c>
      <c r="AS246" s="73">
        <v>3319.8851542500001</v>
      </c>
      <c r="AT246" s="73">
        <v>949.56218999999999</v>
      </c>
      <c r="AU246" s="73">
        <v>3449.6429062500001</v>
      </c>
      <c r="AV246" s="73">
        <v>1381.8255750000001</v>
      </c>
      <c r="AW246" s="73">
        <v>2465.6334975</v>
      </c>
      <c r="AX246" s="73">
        <v>2356.22913075</v>
      </c>
      <c r="AY246" s="73">
        <v>2913.5260777500002</v>
      </c>
      <c r="AZ246" s="73">
        <v>3266.6199120000001</v>
      </c>
      <c r="BA246" s="73">
        <v>3777.5016922499999</v>
      </c>
      <c r="BB246" s="73">
        <v>3893.0081377500001</v>
      </c>
      <c r="BC246" s="73">
        <v>3342.9155805</v>
      </c>
      <c r="BD246" s="73">
        <v>4060.4806732500001</v>
      </c>
      <c r="BE246" s="73">
        <v>2982.7748295000001</v>
      </c>
      <c r="BF246" s="73">
        <v>2984.8219785000001</v>
      </c>
      <c r="BG246" s="73">
        <v>3211.1106795000001</v>
      </c>
      <c r="BH246" s="73">
        <v>4749.4644165</v>
      </c>
      <c r="BI246" s="73">
        <v>4247.9129114999996</v>
      </c>
      <c r="BJ246" s="73">
        <v>3020.2927717500002</v>
      </c>
      <c r="BK246" s="73">
        <v>3637.5869317500001</v>
      </c>
      <c r="BL246" s="73">
        <v>3839.6641589999999</v>
      </c>
      <c r="BM246" s="73">
        <v>2764.71409275</v>
      </c>
      <c r="BN246" s="73">
        <v>3885.7407587999996</v>
      </c>
      <c r="BO246" s="73">
        <v>5451.8333647500003</v>
      </c>
      <c r="BP246" s="73">
        <v>6961.2908062500001</v>
      </c>
      <c r="BQ246" s="73">
        <v>3506.6875005000002</v>
      </c>
      <c r="BR246" s="73">
        <v>6841.1782755000004</v>
      </c>
      <c r="BS246" s="73">
        <v>5271.9991987499998</v>
      </c>
      <c r="BT246" s="73">
        <v>3705.7727407500001</v>
      </c>
      <c r="BU246" s="73">
        <v>648.15886799999998</v>
      </c>
      <c r="BV246" s="73">
        <v>763.82278650000001</v>
      </c>
      <c r="BW246" s="73">
        <v>4059.06341625</v>
      </c>
      <c r="BX246" s="73">
        <v>6266.9136127499996</v>
      </c>
      <c r="BY246" s="73">
        <v>4697.93137725</v>
      </c>
      <c r="BZ246" s="73">
        <v>2390.0070892499998</v>
      </c>
      <c r="CA246" s="73">
        <v>3851.9470529999999</v>
      </c>
      <c r="CB246" s="73">
        <v>4291.6116689999999</v>
      </c>
      <c r="CC246" s="73">
        <v>4887.6863422500001</v>
      </c>
      <c r="CD246" s="73">
        <v>3827.9717887500001</v>
      </c>
      <c r="CE246" s="73">
        <v>4137.1700242500001</v>
      </c>
      <c r="CF246" s="73">
        <v>3186.8204692499999</v>
      </c>
      <c r="CG246" s="73">
        <v>1072.548603</v>
      </c>
      <c r="CH246" s="73">
        <v>1605.1222889999999</v>
      </c>
      <c r="CI246" s="73">
        <v>2786.9138489249999</v>
      </c>
      <c r="CJ246" s="73">
        <v>3656.32621875</v>
      </c>
      <c r="CK246" s="73">
        <v>5197.6758795750002</v>
      </c>
      <c r="CL246" s="73">
        <v>4675.5308430000005</v>
      </c>
      <c r="CM246" s="73">
        <v>3913.4402595000001</v>
      </c>
      <c r="CN246" s="73">
        <v>5592.3740804250001</v>
      </c>
      <c r="CO246" s="73">
        <v>5551.6712467500001</v>
      </c>
      <c r="CP246" s="73">
        <v>3939.1477267499999</v>
      </c>
      <c r="CQ246" s="73">
        <v>5033.1520259999998</v>
      </c>
      <c r="CR246" s="73">
        <v>4164.3380535750002</v>
      </c>
      <c r="CS246" s="73">
        <v>8076.1602780000003</v>
      </c>
      <c r="CT246" s="73">
        <v>3589.553729925</v>
      </c>
      <c r="CU246" s="73">
        <v>5903.7651274500004</v>
      </c>
      <c r="CV246" s="73">
        <v>3661.8220264500001</v>
      </c>
      <c r="CW246" s="73">
        <v>5443.0148767500004</v>
      </c>
      <c r="CX246" s="73">
        <v>4076.7397605000001</v>
      </c>
      <c r="CY246" s="73">
        <v>6279.9051352500001</v>
      </c>
      <c r="CZ246" s="73">
        <v>7830.1874520000001</v>
      </c>
      <c r="DA246" s="73">
        <v>5479.7848222499997</v>
      </c>
      <c r="DB246" s="73">
        <v>7669.4075190000003</v>
      </c>
      <c r="DC246" s="73">
        <v>4264.80189075</v>
      </c>
      <c r="DD246" s="73">
        <v>5232.3947392500004</v>
      </c>
      <c r="DE246" s="73">
        <v>3483.10591875</v>
      </c>
      <c r="DF246" s="73">
        <v>6719.3335417500002</v>
      </c>
      <c r="DG246" s="73">
        <v>7111.9137307500005</v>
      </c>
      <c r="DH246" s="73">
        <v>9499.5980932500006</v>
      </c>
      <c r="DI246" s="73">
        <v>2510.6314072499999</v>
      </c>
      <c r="DJ246" s="73">
        <v>2461.4210947500001</v>
      </c>
      <c r="DK246" s="73">
        <v>6557.9630850000003</v>
      </c>
      <c r="DL246" s="73">
        <v>7096.5994815000004</v>
      </c>
      <c r="DM246" s="73">
        <v>3721.9137232500002</v>
      </c>
      <c r="DN246" s="73">
        <v>3808.2876637499999</v>
      </c>
      <c r="DO246" s="73">
        <v>4486.8585048750001</v>
      </c>
      <c r="DP246" s="73">
        <v>4937.9359765499994</v>
      </c>
      <c r="DQ246" s="73">
        <v>6053.4589612500004</v>
      </c>
      <c r="DR246" s="73">
        <v>4262.5579005</v>
      </c>
      <c r="DS246" s="73">
        <v>7314.1090627499998</v>
      </c>
      <c r="DT246" s="73">
        <v>7168.5646425000004</v>
      </c>
      <c r="DU246" s="73">
        <v>5742.4891545</v>
      </c>
      <c r="DV246" s="73">
        <v>4064.0631840000001</v>
      </c>
      <c r="DW246" s="73">
        <v>4781.7463815000001</v>
      </c>
      <c r="DX246" s="73">
        <v>4173.6525815249997</v>
      </c>
      <c r="DY246" s="73">
        <v>6126.1012561500002</v>
      </c>
      <c r="DZ246" s="73">
        <v>6969.4400340000002</v>
      </c>
      <c r="EA246" s="73">
        <v>4129.6743094500007</v>
      </c>
      <c r="EB246" s="73">
        <v>5281.35309495</v>
      </c>
      <c r="EC246" s="73">
        <v>7217.6096083499997</v>
      </c>
      <c r="ED246" s="73">
        <v>5374.9471725000003</v>
      </c>
      <c r="EE246" s="73">
        <v>8139.6415811249999</v>
      </c>
      <c r="EF246" s="73">
        <v>7168.0292343000001</v>
      </c>
      <c r="EG246" s="73">
        <v>3419.8805092500002</v>
      </c>
      <c r="EH246" s="73">
        <v>3999.1843079999999</v>
      </c>
      <c r="EI246" s="73">
        <v>3408.262938675</v>
      </c>
      <c r="EJ246" s="73">
        <v>5653.6743825000003</v>
      </c>
      <c r="EK246" s="73">
        <v>8300.7167759999993</v>
      </c>
      <c r="EL246" s="73">
        <v>9170.3338607249989</v>
      </c>
      <c r="EM246" s="73">
        <v>4848.1999875000001</v>
      </c>
      <c r="EN246" s="73">
        <v>3118.9102379999999</v>
      </c>
      <c r="EO246" s="73">
        <v>3303.5866987499999</v>
      </c>
      <c r="EP246" s="73">
        <v>5732.6667761250001</v>
      </c>
      <c r="EQ246" s="73">
        <v>4674.9560665499994</v>
      </c>
      <c r="ER246" s="73">
        <v>8260.4430562500002</v>
      </c>
      <c r="ES246" s="73">
        <v>2470.5151605000001</v>
      </c>
      <c r="ET246" s="73">
        <v>4318.8190665749999</v>
      </c>
      <c r="EU246" s="73">
        <v>3227.0548207500001</v>
      </c>
      <c r="EV246" s="73">
        <v>6543.5936737499997</v>
      </c>
      <c r="EW246" s="73">
        <v>7570.1601607499997</v>
      </c>
      <c r="EX246" s="73">
        <v>11372.83391205</v>
      </c>
      <c r="EY246" s="73">
        <v>6771.6381987000004</v>
      </c>
      <c r="EZ246" s="73">
        <v>5893.6632344999998</v>
      </c>
      <c r="FA246" s="73">
        <v>4146.7680036000002</v>
      </c>
      <c r="FB246" s="73">
        <v>6074.4146807249999</v>
      </c>
      <c r="FC246" s="73">
        <v>3500.5224325499998</v>
      </c>
      <c r="FD246" s="73">
        <v>4740.6262443750002</v>
      </c>
      <c r="FE246" s="73">
        <v>5986.6904092499999</v>
      </c>
      <c r="FF246" s="73">
        <v>5174.5627800000002</v>
      </c>
      <c r="FG246" s="73">
        <v>4183.1678875500002</v>
      </c>
      <c r="FH246" s="73">
        <v>7357.7684520000003</v>
      </c>
      <c r="FI246" s="73">
        <v>7566.0264944999999</v>
      </c>
      <c r="FJ246" s="73">
        <v>7437.1151598750002</v>
      </c>
      <c r="FK246" s="73">
        <v>4759.0309012500002</v>
      </c>
      <c r="FL246" s="73">
        <v>9475.8472280250007</v>
      </c>
      <c r="FM246" s="73">
        <v>6251.9615514000006</v>
      </c>
      <c r="FN246" s="73">
        <v>7128.2003757750008</v>
      </c>
      <c r="FO246" s="73">
        <v>6582.4737574500004</v>
      </c>
      <c r="FP246" s="73">
        <v>8000.7425214749992</v>
      </c>
      <c r="FQ246" s="73">
        <v>6562.2817820250002</v>
      </c>
      <c r="FR246" s="73">
        <v>2309.5147652999999</v>
      </c>
      <c r="FS246" s="73">
        <v>10558.092231000001</v>
      </c>
      <c r="FT246" s="73">
        <v>7502.7223485000004</v>
      </c>
      <c r="FU246" s="73">
        <v>13008.80516175</v>
      </c>
      <c r="FV246" s="73">
        <v>7793.5552953750002</v>
      </c>
      <c r="FW246" s="73">
        <v>8183.3009703750004</v>
      </c>
      <c r="FX246" s="73">
        <v>12693.6623205</v>
      </c>
      <c r="FY246" s="73">
        <v>4605.0104967750003</v>
      </c>
      <c r="FZ246" s="73">
        <v>10276.195876875001</v>
      </c>
      <c r="GA246" s="73">
        <v>8285.7962092500002</v>
      </c>
      <c r="GB246" s="73">
        <v>10657.5364305</v>
      </c>
      <c r="GC246" s="73">
        <v>10585.728742499999</v>
      </c>
      <c r="GD246" s="73">
        <v>11134.40404275</v>
      </c>
      <c r="GE246" s="73">
        <v>9666.20452725</v>
      </c>
      <c r="GF246" s="73">
        <v>14169.857527574999</v>
      </c>
      <c r="GG246" s="73">
        <v>10237.09139415</v>
      </c>
      <c r="GH246" s="73">
        <v>9665.3266152750002</v>
      </c>
      <c r="GI246" s="73">
        <v>12882.799203974999</v>
      </c>
      <c r="GJ246" s="73">
        <v>10865.404727325</v>
      </c>
      <c r="GK246" s="73">
        <v>5523.5623162499996</v>
      </c>
      <c r="GL246" s="73">
        <v>10348.968086999999</v>
      </c>
      <c r="GM246" s="73">
        <v>12194.764235550001</v>
      </c>
      <c r="GN246" s="73">
        <v>9944.6167912500005</v>
      </c>
      <c r="GO246" s="73">
        <v>11210.50287</v>
      </c>
      <c r="GP246" s="73">
        <v>7851.670706025001</v>
      </c>
      <c r="GQ246" s="73">
        <v>10083.074926499999</v>
      </c>
      <c r="GR246" s="73">
        <v>13650.19269075</v>
      </c>
      <c r="GS246" s="73">
        <v>8051.1220709999998</v>
      </c>
      <c r="GT246" s="73">
        <v>8372.8039785750007</v>
      </c>
      <c r="GU246" s="73">
        <v>11635.227235124999</v>
      </c>
      <c r="GV246" s="73">
        <v>10156.910079375</v>
      </c>
      <c r="GW246" s="73">
        <v>7005.8950335</v>
      </c>
      <c r="GX246" s="73">
        <v>9541.3796169750003</v>
      </c>
      <c r="GY246" s="73">
        <v>10159.083206775</v>
      </c>
      <c r="GZ246" s="73">
        <v>8564.5627875000009</v>
      </c>
      <c r="HA246" s="73">
        <v>10859.499489824999</v>
      </c>
      <c r="HB246" s="73">
        <v>7897.4284230000003</v>
      </c>
      <c r="HC246" s="73">
        <v>8978.3978946749994</v>
      </c>
      <c r="HD246" s="73">
        <v>3914.9362529999999</v>
      </c>
      <c r="HE246" s="73">
        <v>4006.4674342500002</v>
      </c>
      <c r="HF246" s="73">
        <v>3142.5823667249997</v>
      </c>
      <c r="HG246" s="73">
        <v>1221.7975755749999</v>
      </c>
      <c r="HH246" s="73">
        <v>6524.9213127750008</v>
      </c>
      <c r="HI246" s="73">
        <v>693.74730150000005</v>
      </c>
      <c r="HJ246" s="73">
        <v>2554.1333235000002</v>
      </c>
      <c r="HK246" s="73">
        <v>4166.5072441499997</v>
      </c>
      <c r="HL246" s="73">
        <v>7082.3088067500003</v>
      </c>
      <c r="HM246" s="73">
        <v>5787.4949379</v>
      </c>
      <c r="HN246" s="73">
        <v>6693.5473380000003</v>
      </c>
      <c r="HO246" s="73">
        <v>6438.1655002500002</v>
      </c>
      <c r="HP246" s="73">
        <v>2814.6724020000001</v>
      </c>
      <c r="HQ246" s="73">
        <v>1510.5558156750001</v>
      </c>
      <c r="HR246" s="73">
        <v>2216.1726445499999</v>
      </c>
      <c r="HS246" s="73">
        <v>2302.2946282500002</v>
      </c>
      <c r="HT246" s="73">
        <v>3657.849770025</v>
      </c>
      <c r="HU246" s="73">
        <v>684.31860562500003</v>
      </c>
      <c r="HV246" s="73">
        <v>1939.2799950000001</v>
      </c>
      <c r="HW246" s="73">
        <v>5808.4939624500003</v>
      </c>
      <c r="HX246" s="73">
        <v>4977.1310062499997</v>
      </c>
      <c r="HY246" s="73">
        <v>1068.505483725</v>
      </c>
      <c r="HZ246" s="73">
        <v>1079.75299275</v>
      </c>
      <c r="IA246" s="73">
        <v>1235.8087357500001</v>
      </c>
      <c r="IB246" s="73">
        <v>3.1494599999999998E-2</v>
      </c>
      <c r="IC246" s="73">
        <v>1078.88689125</v>
      </c>
      <c r="ID246" s="73">
        <v>2906.4004245000001</v>
      </c>
      <c r="IE246" s="73">
        <v>2369.1616008750002</v>
      </c>
      <c r="IF246" s="73">
        <v>6049.8370822500001</v>
      </c>
      <c r="IG246" s="73">
        <v>1613.0274336</v>
      </c>
      <c r="IH246" s="73">
        <v>1751.6509155000001</v>
      </c>
      <c r="II246" s="73">
        <v>604.33413210000003</v>
      </c>
      <c r="IJ246" s="73">
        <v>835.33127579999996</v>
      </c>
      <c r="IK246" s="73">
        <v>381.80116214999998</v>
      </c>
      <c r="IL246" s="73">
        <v>2288.8976127750002</v>
      </c>
      <c r="IM246" s="73">
        <v>1468.2034523249999</v>
      </c>
      <c r="IN246" s="73">
        <v>1083.9614586749999</v>
      </c>
      <c r="IO246" s="73">
        <v>1.7597607749999999</v>
      </c>
      <c r="IP246" s="73">
        <v>882.24248250000005</v>
      </c>
      <c r="IQ246" s="73">
        <v>883.45108777500002</v>
      </c>
      <c r="IR246" s="73">
        <v>1160.9854398</v>
      </c>
      <c r="IS246" s="73">
        <v>225.60369345000001</v>
      </c>
      <c r="IT246" s="73">
        <v>1156.950194175</v>
      </c>
      <c r="IU246" s="73">
        <v>497.50051207500002</v>
      </c>
      <c r="IV246" s="73">
        <v>281.44361924999998</v>
      </c>
      <c r="IW246" s="73">
        <v>851.0943231</v>
      </c>
      <c r="IX246" s="73">
        <v>239.26053937500001</v>
      </c>
      <c r="IY246" s="73">
        <v>2565.11706525</v>
      </c>
      <c r="IZ246" s="73">
        <v>175.33437502500001</v>
      </c>
      <c r="JA246" s="73">
        <v>336.79931557499998</v>
      </c>
      <c r="JB246" s="73">
        <v>221.46609037499999</v>
      </c>
      <c r="JC246" s="73">
        <v>219.426815025</v>
      </c>
      <c r="JD246" s="73">
        <v>276.10528455000002</v>
      </c>
      <c r="JE246" s="73">
        <v>2.2558007249999998</v>
      </c>
      <c r="JF246" s="73">
        <v>354.87721597500001</v>
      </c>
      <c r="JG246" s="73">
        <v>687.40901325000004</v>
      </c>
      <c r="JH246" s="73">
        <v>777.48356924999996</v>
      </c>
      <c r="JI246" s="73">
        <v>254.2874004</v>
      </c>
      <c r="JJ246" s="73">
        <v>1596.2250644999999</v>
      </c>
      <c r="JK246" s="73">
        <v>10292.750226</v>
      </c>
      <c r="JL246" s="73">
        <v>4013.2072786499998</v>
      </c>
      <c r="JM246" s="73">
        <v>10840.606666649999</v>
      </c>
      <c r="JN246" s="73">
        <v>12956.19343245</v>
      </c>
      <c r="JO246" s="73">
        <v>8858.7735302250003</v>
      </c>
      <c r="JP246" s="73">
        <v>26675.4852756</v>
      </c>
      <c r="JQ246" s="73">
        <v>20157.079408199999</v>
      </c>
      <c r="JR246" s="73">
        <v>25007.298986925001</v>
      </c>
      <c r="JS246" s="73">
        <v>6550.0106985000002</v>
      </c>
      <c r="JT246" s="73">
        <v>4292.5565070000002</v>
      </c>
      <c r="JU246" s="73">
        <v>8993.3302719000003</v>
      </c>
      <c r="JV246" s="73">
        <v>13737.7083105</v>
      </c>
      <c r="JW246" s="73">
        <v>17268.5679165</v>
      </c>
      <c r="JX246" s="73">
        <v>14175.7981965</v>
      </c>
      <c r="JY246" s="73">
        <v>11610.5157846</v>
      </c>
      <c r="JZ246" s="73">
        <v>17968.511780550001</v>
      </c>
      <c r="KA246" s="73">
        <v>13057.07063625</v>
      </c>
      <c r="KB246" s="73">
        <v>12678.572470274999</v>
      </c>
      <c r="KC246" s="73">
        <v>17816.475535875001</v>
      </c>
      <c r="KD246" s="73">
        <v>25142.926544999998</v>
      </c>
      <c r="KE246" s="73">
        <v>6678.3393830249997</v>
      </c>
      <c r="KF246" s="73">
        <v>10669.220927099999</v>
      </c>
      <c r="KG246" s="73">
        <v>11271.0512385</v>
      </c>
      <c r="KH246" s="73">
        <v>17912.282109075</v>
      </c>
      <c r="KI246" s="73">
        <v>12588.36799905</v>
      </c>
      <c r="KJ246" s="73">
        <v>6992.8641427499997</v>
      </c>
      <c r="KK246" s="73">
        <v>18679.762205999999</v>
      </c>
      <c r="KL246" s="73">
        <v>14725.619112824999</v>
      </c>
      <c r="KM246" s="73">
        <v>20868.554232675</v>
      </c>
      <c r="KN246" s="73">
        <v>20658.29234625</v>
      </c>
      <c r="KO246" s="73">
        <v>41839.946208000001</v>
      </c>
      <c r="KP246" s="73">
        <v>3534.5602214999999</v>
      </c>
      <c r="KQ246" s="73">
        <v>423.68898015000002</v>
      </c>
      <c r="KR246" s="73">
        <v>9712.81653525</v>
      </c>
      <c r="KS246" s="73">
        <v>11108.165104125001</v>
      </c>
      <c r="KT246" s="73">
        <v>14864.809497525001</v>
      </c>
      <c r="KU246" s="73">
        <v>16921.0250055</v>
      </c>
      <c r="KV246" s="73">
        <v>12498.93908235</v>
      </c>
      <c r="KW246" s="73">
        <v>12284.823044250001</v>
      </c>
      <c r="KX246" s="73">
        <v>17677.426876875001</v>
      </c>
      <c r="KY246" s="73">
        <v>10830.733109549999</v>
      </c>
      <c r="KZ246" s="73">
        <v>56825.90362125</v>
      </c>
      <c r="LA246" s="73">
        <v>8039.2328594999999</v>
      </c>
      <c r="LB246" s="73">
        <v>797.6952288</v>
      </c>
      <c r="LC246" s="73">
        <v>5991.8476499999997</v>
      </c>
      <c r="LD246" s="73">
        <v>14673.92466375</v>
      </c>
      <c r="LE246" s="73"/>
      <c r="LF246" s="73"/>
      <c r="LG246" s="73"/>
      <c r="LH246" s="73"/>
      <c r="LI246" s="73"/>
      <c r="LJ246" s="73"/>
      <c r="LK246" s="73"/>
      <c r="LL246" s="73"/>
      <c r="LM246" s="73"/>
      <c r="LN246" s="73"/>
      <c r="LO246" s="73"/>
      <c r="LP246" s="73"/>
      <c r="LQ246" s="73"/>
      <c r="LR246" s="73"/>
      <c r="LS246" s="73"/>
      <c r="LT246" s="73"/>
      <c r="LU246" s="73"/>
      <c r="LV246" s="73"/>
      <c r="LW246" s="73"/>
      <c r="LX246" s="73"/>
      <c r="LY246" s="73"/>
      <c r="LZ246" s="73"/>
      <c r="MA246" s="73"/>
      <c r="MB246" s="73"/>
      <c r="MC246" s="73"/>
      <c r="MD246" s="73"/>
      <c r="ME246" s="73"/>
      <c r="MF246" s="73"/>
      <c r="MG246" s="73"/>
      <c r="MH246" s="73"/>
      <c r="MI246" s="73"/>
      <c r="MJ246" s="73"/>
      <c r="MK246" s="73"/>
      <c r="ML246" s="73"/>
      <c r="MM246" s="73"/>
      <c r="MN246" s="73"/>
      <c r="MO246" s="73"/>
      <c r="MP246" s="73"/>
      <c r="MQ246" s="73"/>
      <c r="MR246" s="73"/>
      <c r="MS246" s="73"/>
      <c r="MT246" s="73"/>
      <c r="MU246" s="73"/>
      <c r="MV246" s="73"/>
      <c r="MW246" s="73"/>
      <c r="MX246" s="73"/>
      <c r="MY246" s="73"/>
      <c r="MZ246" s="73"/>
      <c r="NA246" s="73"/>
      <c r="NB246" s="73"/>
      <c r="NC246" s="73"/>
      <c r="ND246" s="73"/>
      <c r="NE246" s="73"/>
      <c r="NF246" s="73"/>
      <c r="NG246" s="73"/>
      <c r="NH246" s="73"/>
      <c r="NI246" s="73"/>
      <c r="NJ246" s="73"/>
      <c r="NK246" s="73"/>
      <c r="NL246" s="73"/>
      <c r="NM246" s="73"/>
      <c r="NN246" s="73"/>
      <c r="NO246" s="73"/>
      <c r="NP246" s="73"/>
      <c r="NQ246" s="73"/>
      <c r="NR246" s="73"/>
      <c r="NS246" s="73"/>
      <c r="NT246" s="73"/>
      <c r="NU246" s="73"/>
      <c r="NV246" s="73"/>
      <c r="NW246" s="73"/>
      <c r="NX246" s="73"/>
      <c r="NY246" s="73"/>
      <c r="NZ246" s="73"/>
      <c r="OA246" s="73"/>
      <c r="OB246" s="73"/>
      <c r="OC246" s="73"/>
      <c r="OD246" s="73"/>
      <c r="OE246" s="73"/>
      <c r="OF246" s="73"/>
      <c r="OG246" s="73"/>
      <c r="OH246" s="73"/>
      <c r="OI246" s="73"/>
      <c r="OJ246" s="73"/>
      <c r="OK246" s="73"/>
      <c r="OL246" s="73"/>
      <c r="OM246" s="73"/>
      <c r="ON246" s="73"/>
      <c r="OO246" s="73"/>
      <c r="OP246" s="73"/>
      <c r="OQ246" s="73"/>
      <c r="OR246" s="73"/>
      <c r="OS246" s="73"/>
      <c r="OT246" s="73"/>
      <c r="OU246" s="73"/>
      <c r="OV246" s="73"/>
      <c r="OW246" s="73"/>
      <c r="OX246" s="73"/>
      <c r="OY246" s="73"/>
      <c r="OZ246" s="73"/>
      <c r="PA246" s="73"/>
      <c r="PB246" s="73"/>
      <c r="PC246" s="73"/>
      <c r="PD246" s="73"/>
      <c r="PE246" s="73"/>
      <c r="PF246" s="73"/>
      <c r="PG246" s="73"/>
      <c r="PH246" s="73"/>
      <c r="PI246" s="73"/>
      <c r="PJ246" s="73"/>
      <c r="PK246" s="73"/>
      <c r="PL246" s="73"/>
      <c r="PM246" s="73"/>
      <c r="PN246" s="73"/>
      <c r="PO246" s="73"/>
      <c r="PP246" s="73"/>
      <c r="PQ246" s="73"/>
      <c r="PR246" s="73"/>
      <c r="PS246" s="73"/>
      <c r="PT246" s="73"/>
      <c r="PU246" s="73"/>
      <c r="PV246" s="73"/>
      <c r="PW246" s="73"/>
      <c r="PX246" s="73"/>
      <c r="PY246" s="73"/>
      <c r="PZ246" s="73"/>
      <c r="QA246" s="73"/>
      <c r="QB246" s="73"/>
      <c r="QC246" s="73"/>
      <c r="QD246" s="73"/>
      <c r="QE246" s="73"/>
      <c r="QF246" s="73"/>
      <c r="QG246" s="73"/>
      <c r="QH246" s="73"/>
      <c r="QI246" s="73"/>
      <c r="QJ246" s="73"/>
      <c r="QK246" s="73"/>
      <c r="QL246" s="73"/>
      <c r="QM246" s="73"/>
      <c r="QN246" s="73"/>
      <c r="QO246" s="73"/>
      <c r="QP246" s="73"/>
      <c r="QQ246" s="73"/>
      <c r="QR246" s="73"/>
      <c r="QS246" s="73"/>
      <c r="QT246" s="73"/>
      <c r="QU246" s="73"/>
      <c r="QV246" s="73"/>
      <c r="QW246" s="73"/>
      <c r="QX246" s="73"/>
      <c r="QY246" s="73"/>
      <c r="QZ246" s="73"/>
      <c r="RA246" s="73"/>
      <c r="RB246" s="73"/>
      <c r="RC246" s="73"/>
      <c r="RD246" s="73"/>
      <c r="RE246" s="73"/>
      <c r="RF246" s="73"/>
      <c r="RG246" s="73"/>
      <c r="RH246" s="73"/>
      <c r="RI246" s="73"/>
      <c r="RJ246" s="73"/>
      <c r="RK246" s="73"/>
      <c r="RL246" s="73"/>
      <c r="RM246" s="73"/>
      <c r="RN246" s="73"/>
      <c r="RO246" s="73"/>
      <c r="RP246" s="73"/>
      <c r="RQ246" s="73"/>
      <c r="RR246" s="73"/>
      <c r="RS246" s="73"/>
      <c r="RT246" s="73"/>
      <c r="RU246" s="73"/>
      <c r="RV246" s="73"/>
      <c r="RW246" s="73"/>
      <c r="RX246" s="73"/>
      <c r="RY246" s="73"/>
      <c r="RZ246" s="73"/>
      <c r="SA246" s="73"/>
      <c r="SB246" s="73"/>
      <c r="SC246" s="73"/>
      <c r="SD246" s="73"/>
      <c r="SE246" s="73"/>
      <c r="SF246" s="73"/>
      <c r="SG246" s="73"/>
      <c r="SH246" s="73"/>
      <c r="SI246" s="73"/>
      <c r="SJ246" s="73"/>
      <c r="SK246" s="73"/>
      <c r="SL246" s="73"/>
      <c r="SM246" s="73"/>
      <c r="SN246" s="73"/>
      <c r="SO246" s="73"/>
      <c r="SP246" s="73"/>
      <c r="SQ246" s="73"/>
      <c r="SR246" s="73"/>
      <c r="SS246" s="73"/>
      <c r="ST246" s="73"/>
      <c r="SU246" s="73"/>
      <c r="SV246" s="73"/>
      <c r="SW246" s="73"/>
      <c r="SX246" s="73"/>
      <c r="SY246" s="73"/>
    </row>
    <row r="247" spans="1:519">
      <c r="A247" s="71" t="s">
        <v>330</v>
      </c>
      <c r="B247" s="72">
        <f t="shared" si="241"/>
        <v>13.92703022475</v>
      </c>
      <c r="C247" s="72">
        <f t="shared" si="242"/>
        <v>14.547528960299998</v>
      </c>
      <c r="D247" s="72">
        <f t="shared" si="243"/>
        <v>13.629130676999999</v>
      </c>
      <c r="E247" s="72">
        <f t="shared" si="244"/>
        <v>13.907231931825001</v>
      </c>
      <c r="F247" s="72">
        <f t="shared" si="245"/>
        <v>13.333699518525</v>
      </c>
      <c r="G247" s="72">
        <f t="shared" si="246"/>
        <v>14.422700113200001</v>
      </c>
      <c r="H247" s="72">
        <f t="shared" si="247"/>
        <v>17.794846619325003</v>
      </c>
      <c r="I247" s="72">
        <f t="shared" si="248"/>
        <v>20.163661779600002</v>
      </c>
      <c r="J247" s="72">
        <f t="shared" si="249"/>
        <v>18.226645458975003</v>
      </c>
      <c r="K247" s="72">
        <f t="shared" si="250"/>
        <v>20.841035825924997</v>
      </c>
      <c r="L247" s="72">
        <f t="shared" si="251"/>
        <v>22.249679052825002</v>
      </c>
      <c r="M247" s="72">
        <f t="shared" si="252"/>
        <v>21.5448574626</v>
      </c>
      <c r="N247" s="72">
        <f t="shared" si="253"/>
        <v>26.853276229425003</v>
      </c>
      <c r="O247" s="72">
        <f t="shared" si="254"/>
        <v>24.477516509849998</v>
      </c>
      <c r="P247" s="72">
        <f t="shared" si="255"/>
        <v>26.919229858649999</v>
      </c>
      <c r="Q247" s="72">
        <f t="shared" si="256"/>
        <v>22.537118456550001</v>
      </c>
      <c r="R247" s="72">
        <f t="shared" si="257"/>
        <v>22.788677637225003</v>
      </c>
      <c r="S247" s="72">
        <f t="shared" si="258"/>
        <v>28.028694069674998</v>
      </c>
      <c r="T247" s="72">
        <f t="shared" si="259"/>
        <v>22.660037943525001</v>
      </c>
      <c r="U247" s="72">
        <f t="shared" si="260"/>
        <v>4.8141503880749994</v>
      </c>
      <c r="V247" s="72">
        <f t="shared" si="261"/>
        <v>23.338163923425</v>
      </c>
      <c r="W247" s="72">
        <f t="shared" si="262"/>
        <v>30.469793273774993</v>
      </c>
      <c r="X247" s="72">
        <f t="shared" si="263"/>
        <v>21.7322503326</v>
      </c>
      <c r="Y247" s="72">
        <f t="shared" si="264"/>
        <v>30.390741827774999</v>
      </c>
      <c r="Z247" s="72">
        <f t="shared" si="265"/>
        <v>0</v>
      </c>
      <c r="AA247" s="72">
        <f t="shared" si="266"/>
        <v>0</v>
      </c>
      <c r="AB247" s="72"/>
      <c r="AD247" s="73"/>
      <c r="AE247" s="73">
        <v>1932.2330782500001</v>
      </c>
      <c r="AF247" s="73">
        <v>1942.5081915000001</v>
      </c>
      <c r="AG247" s="73">
        <v>760.39774875000001</v>
      </c>
      <c r="AH247" s="73">
        <v>1585.0838497500001</v>
      </c>
      <c r="AI247" s="73">
        <v>775.00336949999996</v>
      </c>
      <c r="AJ247" s="73">
        <v>1247.3042647499999</v>
      </c>
      <c r="AK247" s="73">
        <v>653.19800399999997</v>
      </c>
      <c r="AL247" s="73">
        <v>1241.7927097500001</v>
      </c>
      <c r="AM247" s="73">
        <v>1642.9551772499999</v>
      </c>
      <c r="AN247" s="73">
        <v>714.45500100000004</v>
      </c>
      <c r="AO247" s="73">
        <v>1432.09883025</v>
      </c>
      <c r="AP247" s="73">
        <v>659.41818750000004</v>
      </c>
      <c r="AQ247" s="73">
        <v>1478.7895747499999</v>
      </c>
      <c r="AR247" s="73">
        <v>2375.0235333000001</v>
      </c>
      <c r="AS247" s="73">
        <v>1475.40390525</v>
      </c>
      <c r="AT247" s="73">
        <v>1444.06677825</v>
      </c>
      <c r="AU247" s="73">
        <v>598.16119049999998</v>
      </c>
      <c r="AV247" s="73">
        <v>356.59760849999998</v>
      </c>
      <c r="AW247" s="73">
        <v>1916.64325125</v>
      </c>
      <c r="AX247" s="73">
        <v>1054.2029984999999</v>
      </c>
      <c r="AY247" s="73">
        <v>806.104287</v>
      </c>
      <c r="AZ247" s="73">
        <v>999.08744850000005</v>
      </c>
      <c r="BA247" s="73">
        <v>1384.030197</v>
      </c>
      <c r="BB247" s="73">
        <v>1414.6586955</v>
      </c>
      <c r="BC247" s="73">
        <v>859.64510700000005</v>
      </c>
      <c r="BD247" s="73">
        <v>1303.6402304999999</v>
      </c>
      <c r="BE247" s="73">
        <v>1036.3140656999999</v>
      </c>
      <c r="BF247" s="73">
        <v>1318.3245877500001</v>
      </c>
      <c r="BG247" s="73">
        <v>578.71327499999995</v>
      </c>
      <c r="BH247" s="73">
        <v>1101.0787737749999</v>
      </c>
      <c r="BI247" s="73">
        <v>766.69666874999996</v>
      </c>
      <c r="BJ247" s="73">
        <v>2479.0974390000001</v>
      </c>
      <c r="BK247" s="73">
        <v>1084.6228452750001</v>
      </c>
      <c r="BL247" s="73"/>
      <c r="BM247" s="73">
        <v>1686.33898875</v>
      </c>
      <c r="BN247" s="73">
        <v>1179.8625156750002</v>
      </c>
      <c r="BO247" s="73">
        <v>1132.7505309000001</v>
      </c>
      <c r="BP247" s="73">
        <v>879.01428599999997</v>
      </c>
      <c r="BQ247" s="73">
        <v>1029.401001</v>
      </c>
      <c r="BR247" s="73">
        <v>1102.8621555</v>
      </c>
      <c r="BS247" s="73">
        <v>1337.61503025</v>
      </c>
      <c r="BT247" s="73">
        <v>833.93763975000002</v>
      </c>
      <c r="BU247" s="73">
        <v>1873.298808</v>
      </c>
      <c r="BV247" s="73">
        <v>1418.044365</v>
      </c>
      <c r="BW247" s="73">
        <v>837.16583624999998</v>
      </c>
      <c r="BX247" s="73">
        <v>1045.3057739999999</v>
      </c>
      <c r="BY247" s="73">
        <v>1237.9739895</v>
      </c>
      <c r="BZ247" s="73">
        <v>875.23493400000007</v>
      </c>
      <c r="CA247" s="73">
        <v>990.82011599999998</v>
      </c>
      <c r="CB247" s="73">
        <v>1418.4774157500001</v>
      </c>
      <c r="CC247" s="73">
        <v>1329.03275175</v>
      </c>
      <c r="CD247" s="73">
        <v>547.13993849999997</v>
      </c>
      <c r="CE247" s="73">
        <v>1504.6545149999999</v>
      </c>
      <c r="CF247" s="73">
        <v>1143.29334825</v>
      </c>
      <c r="CG247" s="73">
        <v>1970.3021759999999</v>
      </c>
      <c r="CH247" s="73">
        <v>955.78237350000006</v>
      </c>
      <c r="CI247" s="73">
        <v>980.13557294999998</v>
      </c>
      <c r="CJ247" s="73">
        <v>649.57612500000005</v>
      </c>
      <c r="CK247" s="73">
        <v>969.25025182499996</v>
      </c>
      <c r="CL247" s="73">
        <v>1303.4040210000001</v>
      </c>
      <c r="CM247" s="73">
        <v>1981.9158097500001</v>
      </c>
      <c r="CN247" s="73">
        <v>1348.756245</v>
      </c>
      <c r="CO247" s="73">
        <v>567.69016499999998</v>
      </c>
      <c r="CP247" s="73">
        <v>1578.15503775</v>
      </c>
      <c r="CQ247" s="73">
        <v>2467.7121411000003</v>
      </c>
      <c r="CR247" s="73">
        <v>1131.738766875</v>
      </c>
      <c r="CS247" s="73">
        <v>1043.3373615</v>
      </c>
      <c r="CT247" s="73">
        <v>411.20137125000002</v>
      </c>
      <c r="CU247" s="73">
        <v>769.03120597500003</v>
      </c>
      <c r="CV247" s="73">
        <v>1022.7083985</v>
      </c>
      <c r="CW247" s="73">
        <v>797.04958950000002</v>
      </c>
      <c r="CX247" s="73">
        <v>1391.553469575</v>
      </c>
      <c r="CY247" s="73">
        <v>1273.60225575</v>
      </c>
      <c r="CZ247" s="73">
        <v>1154.178669375</v>
      </c>
      <c r="DA247" s="73">
        <v>1550.1248437500001</v>
      </c>
      <c r="DB247" s="73">
        <v>1289.0385465750001</v>
      </c>
      <c r="DC247" s="73">
        <v>1570.0845465</v>
      </c>
      <c r="DD247" s="73">
        <v>1367.0979126750001</v>
      </c>
      <c r="DE247" s="73">
        <v>3933.4590146250002</v>
      </c>
      <c r="DF247" s="73">
        <v>413.839044</v>
      </c>
      <c r="DG247" s="73">
        <v>496.11868650000002</v>
      </c>
      <c r="DH247" s="73">
        <v>1746.2180969999999</v>
      </c>
      <c r="DI247" s="73">
        <v>1609.5315330000001</v>
      </c>
      <c r="DJ247" s="73">
        <v>2541.299274</v>
      </c>
      <c r="DK247" s="73">
        <v>1609.0591139999999</v>
      </c>
      <c r="DL247" s="73">
        <v>1547.29032975</v>
      </c>
      <c r="DM247" s="73">
        <v>1245.296484</v>
      </c>
      <c r="DN247" s="73">
        <v>1796.5307204999999</v>
      </c>
      <c r="DO247" s="73">
        <v>1258.01242875</v>
      </c>
      <c r="DP247" s="73">
        <v>1637.04993975</v>
      </c>
      <c r="DQ247" s="73">
        <v>1440.3582891000001</v>
      </c>
      <c r="DR247" s="73">
        <v>1705.4719582499999</v>
      </c>
      <c r="DS247" s="73">
        <v>1821.21461325</v>
      </c>
      <c r="DT247" s="73">
        <v>1406.076417</v>
      </c>
      <c r="DU247" s="73">
        <v>2156.0022112500001</v>
      </c>
      <c r="DV247" s="73">
        <v>1323.9936157500001</v>
      </c>
      <c r="DW247" s="73">
        <v>1782.4762552500001</v>
      </c>
      <c r="DX247" s="73">
        <v>1854.83509875</v>
      </c>
      <c r="DY247" s="73">
        <v>1044.0853582499999</v>
      </c>
      <c r="DZ247" s="73">
        <v>1756.9656292500001</v>
      </c>
      <c r="EA247" s="73">
        <v>1272.8148907499999</v>
      </c>
      <c r="EB247" s="73">
        <v>840.98455650000005</v>
      </c>
      <c r="EC247" s="73">
        <v>2156.63210325</v>
      </c>
      <c r="ED247" s="73">
        <v>1534.901141475</v>
      </c>
      <c r="EE247" s="73">
        <v>837.83509649999996</v>
      </c>
      <c r="EF247" s="73">
        <v>1787.1217087499999</v>
      </c>
      <c r="EG247" s="73">
        <v>2034.0000044999999</v>
      </c>
      <c r="EH247" s="73">
        <v>1330.8003861750001</v>
      </c>
      <c r="EI247" s="73">
        <v>2519.8829460000002</v>
      </c>
      <c r="EJ247" s="73">
        <v>1752.8319630000001</v>
      </c>
      <c r="EK247" s="73">
        <v>1554.8569074</v>
      </c>
      <c r="EL247" s="73">
        <v>1889.71536825</v>
      </c>
      <c r="EM247" s="73">
        <v>1085.57949375</v>
      </c>
      <c r="EN247" s="73">
        <v>1565.2501253999999</v>
      </c>
      <c r="EO247" s="73">
        <v>1499.0642235</v>
      </c>
      <c r="EP247" s="73">
        <v>1225.96667325</v>
      </c>
      <c r="EQ247" s="73">
        <v>2115.019863</v>
      </c>
      <c r="ER247" s="73">
        <v>2288.2637839499998</v>
      </c>
      <c r="ES247" s="73">
        <v>2013.8040922499999</v>
      </c>
      <c r="ET247" s="73">
        <v>719.69097825000006</v>
      </c>
      <c r="EU247" s="73">
        <v>2663.1440077500001</v>
      </c>
      <c r="EV247" s="73">
        <v>811.69457850000003</v>
      </c>
      <c r="EW247" s="73">
        <v>2004.5131852500001</v>
      </c>
      <c r="EX247" s="73">
        <v>1347.2996197499999</v>
      </c>
      <c r="EY247" s="73">
        <v>2592.4779990000002</v>
      </c>
      <c r="EZ247" s="73">
        <v>3037.1817510000001</v>
      </c>
      <c r="FA247" s="73">
        <v>1329.391002825</v>
      </c>
      <c r="FB247" s="73">
        <v>1237.5015705000001</v>
      </c>
      <c r="FC247" s="73">
        <v>1791.76716225</v>
      </c>
      <c r="FD247" s="73">
        <v>1610.2401615000001</v>
      </c>
      <c r="FE247" s="73">
        <v>3104.77703625</v>
      </c>
      <c r="FF247" s="73">
        <v>1348.5672774</v>
      </c>
      <c r="FG247" s="73">
        <v>2122.3423575000002</v>
      </c>
      <c r="FH247" s="73">
        <v>2184.6622972499999</v>
      </c>
      <c r="FI247" s="73">
        <v>987.00139575000003</v>
      </c>
      <c r="FJ247" s="73">
        <v>2853.05644575</v>
      </c>
      <c r="FK247" s="73">
        <v>1848.5755469999999</v>
      </c>
      <c r="FL247" s="73">
        <v>859.64510700000005</v>
      </c>
      <c r="FM247" s="73">
        <v>2588.8010044500002</v>
      </c>
      <c r="FN247" s="73">
        <v>1934.9494875</v>
      </c>
      <c r="FO247" s="73">
        <v>2570.1955695000001</v>
      </c>
      <c r="FP247" s="73">
        <v>2020.221117</v>
      </c>
      <c r="FQ247" s="73">
        <v>226.8398565</v>
      </c>
      <c r="FR247" s="73">
        <v>2118.0905865</v>
      </c>
      <c r="FS247" s="73">
        <v>2765.9738767499998</v>
      </c>
      <c r="FT247" s="73">
        <v>3729.9054780000001</v>
      </c>
      <c r="FU247" s="73">
        <v>2072.0297340000002</v>
      </c>
      <c r="FV247" s="73">
        <v>1762.00476525</v>
      </c>
      <c r="FW247" s="73">
        <v>2419.8875910000002</v>
      </c>
      <c r="FX247" s="73">
        <v>1418.9852661750001</v>
      </c>
      <c r="FY247" s="73">
        <v>2268.993025575</v>
      </c>
      <c r="FZ247" s="73">
        <v>957.51457649999998</v>
      </c>
      <c r="GA247" s="73">
        <v>2375.436899925</v>
      </c>
      <c r="GB247" s="73">
        <v>2778.8472944999999</v>
      </c>
      <c r="GC247" s="73">
        <v>2185.6071352499998</v>
      </c>
      <c r="GD247" s="73">
        <v>2207.6139870000002</v>
      </c>
      <c r="GE247" s="73">
        <v>2397.4083202500001</v>
      </c>
      <c r="GF247" s="73">
        <v>2942.5404779999999</v>
      </c>
      <c r="GG247" s="73">
        <v>1174.9847895</v>
      </c>
      <c r="GH247" s="73">
        <v>1678.5834434999999</v>
      </c>
      <c r="GI247" s="73">
        <v>2370.5709842250003</v>
      </c>
      <c r="GJ247" s="73">
        <v>3378.6225832499999</v>
      </c>
      <c r="GK247" s="73">
        <v>1794.5819921249999</v>
      </c>
      <c r="GL247" s="73">
        <v>1574.8481047499999</v>
      </c>
      <c r="GM247" s="73">
        <v>2329.0650382499998</v>
      </c>
      <c r="GN247" s="73">
        <v>1224.9037304999999</v>
      </c>
      <c r="GO247" s="73">
        <v>1403.7930584999999</v>
      </c>
      <c r="GP247" s="73">
        <v>2606.0876030250001</v>
      </c>
      <c r="GQ247" s="73">
        <v>2291.0746770000001</v>
      </c>
      <c r="GR247" s="73">
        <v>1965.1449352500001</v>
      </c>
      <c r="GS247" s="73">
        <v>2283.4766047500002</v>
      </c>
      <c r="GT247" s="73">
        <v>1803.10521825</v>
      </c>
      <c r="GU247" s="73">
        <v>2334.65532975</v>
      </c>
      <c r="GV247" s="73">
        <v>2182.7923053750001</v>
      </c>
      <c r="GW247" s="73">
        <v>1715.2746525</v>
      </c>
      <c r="GX247" s="73">
        <v>2119.7125584</v>
      </c>
      <c r="GY247" s="73">
        <v>2214.18848475</v>
      </c>
      <c r="GZ247" s="73">
        <v>2225.1722264999999</v>
      </c>
      <c r="HA247" s="73">
        <v>3178.5452631000003</v>
      </c>
      <c r="HB247" s="73">
        <v>1500.8357947500001</v>
      </c>
      <c r="HC247" s="73">
        <v>2222.7707632500001</v>
      </c>
      <c r="HD247" s="73">
        <v>1972.2430307250002</v>
      </c>
      <c r="HE247" s="73">
        <v>1358.9132535000001</v>
      </c>
      <c r="HF247" s="73">
        <v>1106.0509837500001</v>
      </c>
      <c r="HG247" s="73">
        <v>1907.3523442500002</v>
      </c>
      <c r="HH247" s="73">
        <v>2038.2360282</v>
      </c>
      <c r="HI247" s="73">
        <v>1905.9350872499999</v>
      </c>
      <c r="HJ247" s="73">
        <v>1997.072586</v>
      </c>
      <c r="HK247" s="73">
        <v>2454.5316509999998</v>
      </c>
      <c r="HL247" s="73">
        <v>1990.9508231249999</v>
      </c>
      <c r="HM247" s="73">
        <v>2082.2261107499999</v>
      </c>
      <c r="HN247" s="73">
        <v>1880.7394072500001</v>
      </c>
      <c r="HO247" s="73">
        <v>1010.1105585</v>
      </c>
      <c r="HP247" s="73">
        <v>2249.2655955</v>
      </c>
      <c r="HQ247" s="73">
        <v>3424.8409087499999</v>
      </c>
      <c r="HR247" s="73">
        <v>1471.3844069249999</v>
      </c>
      <c r="HS247" s="73">
        <v>2140.9596029250001</v>
      </c>
      <c r="HT247" s="73">
        <v>1834.2179462250001</v>
      </c>
      <c r="HU247" s="73">
        <v>2093.3279572500001</v>
      </c>
      <c r="HV247" s="73">
        <v>3192.41076075</v>
      </c>
      <c r="HW247" s="73">
        <v>483.37124714999999</v>
      </c>
      <c r="HX247" s="73">
        <v>1713.6605542499999</v>
      </c>
      <c r="HY247" s="73">
        <v>1294.3886917499999</v>
      </c>
      <c r="HZ247" s="73">
        <v>3616.6036545000002</v>
      </c>
      <c r="IA247" s="73">
        <v>2557.9914119999999</v>
      </c>
      <c r="IB247" s="73">
        <v>1922.3516474999999</v>
      </c>
      <c r="IC247" s="73">
        <v>1718.4634807499999</v>
      </c>
      <c r="ID247" s="73">
        <v>1953.5313014999999</v>
      </c>
      <c r="IE247" s="73">
        <v>1972.7036392499999</v>
      </c>
      <c r="IF247" s="73">
        <v>2494.6872659999999</v>
      </c>
      <c r="IG247" s="73">
        <v>2758.769487</v>
      </c>
      <c r="IH247" s="73">
        <v>2012.5521819000001</v>
      </c>
      <c r="II247" s="73">
        <v>2545.59041325</v>
      </c>
      <c r="IJ247" s="73">
        <v>2212.9483848750001</v>
      </c>
      <c r="IK247" s="73">
        <v>2262.5012011499998</v>
      </c>
      <c r="IL247" s="73">
        <v>1503.2530053</v>
      </c>
      <c r="IM247" s="73">
        <v>2996.19940275</v>
      </c>
      <c r="IN247" s="73">
        <v>1942.921558125</v>
      </c>
      <c r="IO247" s="73">
        <v>1820.58472125</v>
      </c>
      <c r="IP247" s="73">
        <v>3082.0339982249998</v>
      </c>
      <c r="IQ247" s="73">
        <v>2686.9224307499999</v>
      </c>
      <c r="IR247" s="73">
        <v>1230.5333902499999</v>
      </c>
      <c r="IS247" s="73">
        <v>2907.0303165</v>
      </c>
      <c r="IT247" s="73">
        <v>1909.9309646249999</v>
      </c>
      <c r="IU247" s="73">
        <v>1010.38613625</v>
      </c>
      <c r="IV247" s="73">
        <v>565.05249225</v>
      </c>
      <c r="IW247" s="73">
        <v>1005.18952725</v>
      </c>
      <c r="IX247" s="73">
        <v>990.15085575000001</v>
      </c>
      <c r="IY247" s="73">
        <v>106.84543050000001</v>
      </c>
      <c r="IZ247" s="73">
        <v>19.802229749999999</v>
      </c>
      <c r="JA247" s="73">
        <v>21.258855000000001</v>
      </c>
      <c r="JB247" s="73">
        <v>233.72930024999999</v>
      </c>
      <c r="JC247" s="73">
        <v>520.21205550000002</v>
      </c>
      <c r="JD247" s="73">
        <v>509.15351407499998</v>
      </c>
      <c r="JE247" s="73">
        <v>407.14644149999998</v>
      </c>
      <c r="JF247" s="73">
        <v>35.903843999999999</v>
      </c>
      <c r="JG247" s="73">
        <v>41.336662500000003</v>
      </c>
      <c r="JH247" s="73">
        <v>1125.10521675</v>
      </c>
      <c r="JI247" s="73">
        <v>803.50598249999996</v>
      </c>
      <c r="JJ247" s="73">
        <v>1267.1064945000001</v>
      </c>
      <c r="JK247" s="73">
        <v>985.85971649999999</v>
      </c>
      <c r="JL247" s="73">
        <v>720.28150200000005</v>
      </c>
      <c r="JM247" s="73">
        <v>1929.4379325</v>
      </c>
      <c r="JN247" s="73">
        <v>2339.45825625</v>
      </c>
      <c r="JO247" s="73">
        <v>1169.2370249999999</v>
      </c>
      <c r="JP247" s="73">
        <v>3909.6097287749999</v>
      </c>
      <c r="JQ247" s="73">
        <v>3022.4973937499999</v>
      </c>
      <c r="JR247" s="73">
        <v>1231.99788915</v>
      </c>
      <c r="JS247" s="73">
        <v>3251.3450309999998</v>
      </c>
      <c r="JT247" s="73">
        <v>1682.8352144999999</v>
      </c>
      <c r="JU247" s="73">
        <v>1828.4977395000001</v>
      </c>
      <c r="JV247" s="73">
        <v>3422.4000772499999</v>
      </c>
      <c r="JW247" s="73">
        <v>2786.68157625</v>
      </c>
      <c r="JX247" s="73">
        <v>2159.3485125000002</v>
      </c>
      <c r="JY247" s="73">
        <v>2506.8914235000002</v>
      </c>
      <c r="JZ247" s="73">
        <v>2388.0780450000002</v>
      </c>
      <c r="KA247" s="73">
        <v>2216.1175290000001</v>
      </c>
      <c r="KB247" s="73">
        <v>2803.5311872500001</v>
      </c>
      <c r="KC247" s="73">
        <v>936.91317127499997</v>
      </c>
      <c r="KD247" s="73">
        <v>2789.3979854999998</v>
      </c>
      <c r="KE247" s="73">
        <v>3537.001053</v>
      </c>
      <c r="KF247" s="73">
        <v>2907.5027355000002</v>
      </c>
      <c r="KG247" s="73">
        <v>2015.92997775</v>
      </c>
      <c r="KH247" s="73">
        <v>2768.5721812500001</v>
      </c>
      <c r="KI247" s="73">
        <v>855.55080899999996</v>
      </c>
      <c r="KJ247" s="73">
        <v>224.95018049999999</v>
      </c>
      <c r="KK247" s="73">
        <v>760.31901225000001</v>
      </c>
      <c r="KL247" s="73">
        <v>792.60097725000003</v>
      </c>
      <c r="KM247" s="73">
        <v>286.01033625000002</v>
      </c>
      <c r="KN247" s="73">
        <v>2297.0586509999998</v>
      </c>
      <c r="KO247" s="73">
        <v>3065.4875227500002</v>
      </c>
      <c r="KP247" s="73">
        <v>2571.8490360000001</v>
      </c>
      <c r="KQ247" s="73">
        <v>2754.98226135</v>
      </c>
      <c r="KR247" s="73">
        <v>3033.1661895000002</v>
      </c>
      <c r="KS247" s="73">
        <v>2321.7031754999998</v>
      </c>
      <c r="KT247" s="73">
        <v>1998.13552875</v>
      </c>
      <c r="KU247" s="73">
        <v>2237.4944887500001</v>
      </c>
      <c r="KV247" s="73">
        <v>3159.380799</v>
      </c>
      <c r="KW247" s="73">
        <v>2036.9132549999999</v>
      </c>
      <c r="KX247" s="73">
        <v>3900.291264</v>
      </c>
      <c r="KY247" s="73">
        <v>2203.7952667499999</v>
      </c>
      <c r="KZ247" s="73">
        <v>1443.3581497499999</v>
      </c>
      <c r="LA247" s="73">
        <v>3125.5595354249999</v>
      </c>
      <c r="LB247" s="73">
        <v>3425.1164865000001</v>
      </c>
      <c r="LC247" s="73">
        <v>2667.1123273500002</v>
      </c>
      <c r="LD247" s="73">
        <v>4193.5847265000002</v>
      </c>
      <c r="LE247" s="73"/>
      <c r="LF247" s="73"/>
      <c r="LG247" s="73"/>
      <c r="LH247" s="73"/>
      <c r="LI247" s="73"/>
      <c r="LJ247" s="73"/>
      <c r="LK247" s="73"/>
      <c r="LL247" s="73"/>
      <c r="LM247" s="73"/>
      <c r="LN247" s="73"/>
      <c r="LO247" s="73"/>
      <c r="LP247" s="73"/>
      <c r="LQ247" s="73"/>
      <c r="LR247" s="73"/>
      <c r="LS247" s="73"/>
      <c r="LT247" s="73"/>
      <c r="LU247" s="73"/>
      <c r="LV247" s="73"/>
      <c r="LW247" s="73"/>
      <c r="LX247" s="73"/>
      <c r="LY247" s="73"/>
      <c r="LZ247" s="73"/>
      <c r="MA247" s="73"/>
      <c r="MB247" s="73"/>
      <c r="MC247" s="73"/>
      <c r="MD247" s="73"/>
      <c r="ME247" s="73"/>
      <c r="MF247" s="73"/>
      <c r="MG247" s="73"/>
      <c r="MH247" s="73"/>
      <c r="MI247" s="73"/>
      <c r="MJ247" s="73"/>
      <c r="MK247" s="73"/>
      <c r="ML247" s="73"/>
      <c r="MM247" s="73"/>
      <c r="MN247" s="73"/>
      <c r="MO247" s="73"/>
      <c r="MP247" s="73"/>
      <c r="MQ247" s="73"/>
      <c r="MR247" s="73"/>
      <c r="MS247" s="73"/>
      <c r="MT247" s="73"/>
      <c r="MU247" s="73"/>
      <c r="MV247" s="73"/>
      <c r="MW247" s="73"/>
      <c r="MX247" s="73"/>
      <c r="MY247" s="73"/>
      <c r="MZ247" s="73"/>
      <c r="NA247" s="73"/>
      <c r="NB247" s="73"/>
      <c r="NC247" s="73"/>
      <c r="ND247" s="73"/>
      <c r="NE247" s="73"/>
      <c r="NF247" s="73"/>
      <c r="NG247" s="73"/>
      <c r="NH247" s="73"/>
      <c r="NI247" s="73"/>
      <c r="NJ247" s="73"/>
      <c r="NK247" s="73"/>
      <c r="NL247" s="73"/>
      <c r="NM247" s="73"/>
      <c r="NN247" s="73"/>
      <c r="NO247" s="73"/>
      <c r="NP247" s="73"/>
      <c r="NQ247" s="73"/>
      <c r="NR247" s="73"/>
      <c r="NS247" s="73"/>
      <c r="NT247" s="73"/>
      <c r="NU247" s="73"/>
      <c r="NV247" s="73"/>
      <c r="NW247" s="73"/>
      <c r="NX247" s="73"/>
      <c r="NY247" s="73"/>
      <c r="NZ247" s="73"/>
      <c r="OA247" s="73"/>
      <c r="OB247" s="73"/>
      <c r="OC247" s="73"/>
      <c r="OD247" s="73"/>
      <c r="OE247" s="73"/>
      <c r="OF247" s="73"/>
      <c r="OG247" s="73"/>
      <c r="OH247" s="73"/>
      <c r="OI247" s="73"/>
      <c r="OJ247" s="73"/>
      <c r="OK247" s="73"/>
      <c r="OL247" s="73"/>
      <c r="OM247" s="73"/>
      <c r="ON247" s="73"/>
      <c r="OO247" s="73"/>
      <c r="OP247" s="73"/>
      <c r="OQ247" s="73"/>
      <c r="OR247" s="73"/>
      <c r="OS247" s="73"/>
      <c r="OT247" s="73"/>
      <c r="OU247" s="73"/>
      <c r="OV247" s="73"/>
      <c r="OW247" s="73"/>
      <c r="OX247" s="73"/>
      <c r="OY247" s="73"/>
      <c r="OZ247" s="73"/>
      <c r="PA247" s="73"/>
      <c r="PB247" s="73"/>
      <c r="PC247" s="73"/>
      <c r="PD247" s="73"/>
      <c r="PE247" s="73"/>
      <c r="PF247" s="73"/>
      <c r="PG247" s="73"/>
      <c r="PH247" s="73"/>
      <c r="PI247" s="73"/>
      <c r="PJ247" s="73"/>
      <c r="PK247" s="73"/>
      <c r="PL247" s="73"/>
      <c r="PM247" s="73"/>
      <c r="PN247" s="73"/>
      <c r="PO247" s="73"/>
      <c r="PP247" s="73"/>
      <c r="PQ247" s="73"/>
      <c r="PR247" s="73"/>
      <c r="PS247" s="73"/>
      <c r="PT247" s="73"/>
      <c r="PU247" s="73"/>
      <c r="PV247" s="73"/>
      <c r="PW247" s="73"/>
      <c r="PX247" s="73"/>
      <c r="PY247" s="73"/>
      <c r="PZ247" s="73"/>
      <c r="QA247" s="73"/>
      <c r="QB247" s="73"/>
      <c r="QC247" s="73"/>
      <c r="QD247" s="73"/>
      <c r="QE247" s="73"/>
      <c r="QF247" s="73"/>
      <c r="QG247" s="73"/>
      <c r="QH247" s="73"/>
      <c r="QI247" s="73"/>
      <c r="QJ247" s="73"/>
      <c r="QK247" s="73"/>
      <c r="QL247" s="73"/>
      <c r="QM247" s="73"/>
      <c r="QN247" s="73"/>
      <c r="QO247" s="73"/>
      <c r="QP247" s="73"/>
      <c r="QQ247" s="73"/>
      <c r="QR247" s="73"/>
      <c r="QS247" s="73"/>
      <c r="QT247" s="73"/>
      <c r="QU247" s="73"/>
      <c r="QV247" s="73"/>
      <c r="QW247" s="73"/>
      <c r="QX247" s="73"/>
      <c r="QY247" s="73"/>
      <c r="QZ247" s="73"/>
      <c r="RA247" s="73"/>
      <c r="RB247" s="73"/>
      <c r="RC247" s="73"/>
      <c r="RD247" s="73"/>
      <c r="RE247" s="73"/>
      <c r="RF247" s="73"/>
      <c r="RG247" s="73"/>
      <c r="RH247" s="73"/>
      <c r="RI247" s="73"/>
      <c r="RJ247" s="73"/>
      <c r="RK247" s="73"/>
      <c r="RL247" s="73"/>
      <c r="RM247" s="73"/>
      <c r="RN247" s="73"/>
      <c r="RO247" s="73"/>
      <c r="RP247" s="73"/>
      <c r="RQ247" s="73"/>
      <c r="RR247" s="73"/>
      <c r="RS247" s="73"/>
      <c r="RT247" s="73"/>
      <c r="RU247" s="73"/>
      <c r="RV247" s="73"/>
      <c r="RW247" s="73"/>
      <c r="RX247" s="73"/>
      <c r="RY247" s="73"/>
      <c r="RZ247" s="73"/>
      <c r="SA247" s="73"/>
      <c r="SB247" s="73"/>
      <c r="SC247" s="73"/>
      <c r="SD247" s="73"/>
      <c r="SE247" s="73"/>
      <c r="SF247" s="73"/>
      <c r="SG247" s="73"/>
      <c r="SH247" s="73"/>
      <c r="SI247" s="73"/>
      <c r="SJ247" s="73"/>
      <c r="SK247" s="73"/>
      <c r="SL247" s="73"/>
      <c r="SM247" s="73"/>
      <c r="SN247" s="73"/>
      <c r="SO247" s="73"/>
      <c r="SP247" s="73"/>
      <c r="SQ247" s="73"/>
      <c r="SR247" s="73"/>
      <c r="SS247" s="73"/>
      <c r="ST247" s="73"/>
      <c r="SU247" s="73"/>
      <c r="SV247" s="73"/>
      <c r="SW247" s="73"/>
      <c r="SX247" s="73"/>
      <c r="SY247" s="73"/>
    </row>
    <row r="248" spans="1:519">
      <c r="A248" s="71" t="s">
        <v>331</v>
      </c>
      <c r="B248" s="72">
        <f t="shared" si="241"/>
        <v>0</v>
      </c>
      <c r="C248" s="72">
        <f t="shared" si="242"/>
        <v>0</v>
      </c>
      <c r="D248" s="72">
        <f t="shared" si="243"/>
        <v>0</v>
      </c>
      <c r="E248" s="72">
        <f t="shared" si="244"/>
        <v>0</v>
      </c>
      <c r="F248" s="72">
        <f t="shared" si="245"/>
        <v>0</v>
      </c>
      <c r="G248" s="72">
        <f t="shared" si="246"/>
        <v>0</v>
      </c>
      <c r="H248" s="72">
        <f t="shared" si="247"/>
        <v>0</v>
      </c>
      <c r="I248" s="72">
        <f t="shared" si="248"/>
        <v>0</v>
      </c>
      <c r="J248" s="72">
        <f t="shared" si="249"/>
        <v>8.4510247545000006</v>
      </c>
      <c r="K248" s="72">
        <f t="shared" si="250"/>
        <v>9.0581619059999987</v>
      </c>
      <c r="L248" s="72">
        <f t="shared" si="251"/>
        <v>18.63287462025</v>
      </c>
      <c r="M248" s="72">
        <f t="shared" si="252"/>
        <v>17.701106879250002</v>
      </c>
      <c r="N248" s="72">
        <f t="shared" si="253"/>
        <v>16.602417758250002</v>
      </c>
      <c r="O248" s="72">
        <f t="shared" si="254"/>
        <v>21.176969039999996</v>
      </c>
      <c r="P248" s="72">
        <f t="shared" si="255"/>
        <v>31.869818790750003</v>
      </c>
      <c r="Q248" s="72">
        <f t="shared" si="256"/>
        <v>26.917253572500005</v>
      </c>
      <c r="R248" s="72">
        <f t="shared" si="257"/>
        <v>22.949012708999998</v>
      </c>
      <c r="S248" s="72">
        <f t="shared" si="258"/>
        <v>17.874169706249997</v>
      </c>
      <c r="T248" s="72">
        <f t="shared" si="259"/>
        <v>18.69082468425</v>
      </c>
      <c r="U248" s="72">
        <f t="shared" si="260"/>
        <v>10.787057973</v>
      </c>
      <c r="V248" s="72">
        <f t="shared" si="261"/>
        <v>5.4031348395000007</v>
      </c>
      <c r="W248" s="72">
        <f t="shared" si="262"/>
        <v>1.0333771942500001</v>
      </c>
      <c r="X248" s="72">
        <f t="shared" si="263"/>
        <v>3.3580723567499997</v>
      </c>
      <c r="Y248" s="72">
        <f t="shared" si="264"/>
        <v>12.176639093249998</v>
      </c>
      <c r="Z248" s="72">
        <f t="shared" si="265"/>
        <v>0</v>
      </c>
      <c r="AA248" s="72">
        <f t="shared" si="266"/>
        <v>0</v>
      </c>
      <c r="AB248" s="72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3"/>
      <c r="DY248" s="73">
        <v>992.00116349999996</v>
      </c>
      <c r="DZ248" s="73">
        <v>866.0227635</v>
      </c>
      <c r="EA248" s="73"/>
      <c r="EB248" s="73">
        <v>909.32783849999998</v>
      </c>
      <c r="EC248" s="73">
        <v>1033.37719425</v>
      </c>
      <c r="ED248" s="73"/>
      <c r="EE248" s="73">
        <v>2101.8708674999998</v>
      </c>
      <c r="EF248" s="73"/>
      <c r="EG248" s="73">
        <v>2548.4249272500001</v>
      </c>
      <c r="EH248" s="73">
        <v>386.00569124999998</v>
      </c>
      <c r="EI248" s="73"/>
      <c r="EJ248" s="73">
        <v>1022.51155725</v>
      </c>
      <c r="EK248" s="73"/>
      <c r="EL248" s="73">
        <v>807.049125</v>
      </c>
      <c r="EM248" s="73"/>
      <c r="EN248" s="73">
        <v>1619.924751</v>
      </c>
      <c r="EO248" s="73">
        <v>824.41052324999998</v>
      </c>
      <c r="EP248" s="73">
        <v>2087.8951387500001</v>
      </c>
      <c r="EQ248" s="73">
        <v>394.07618250000002</v>
      </c>
      <c r="ER248" s="73">
        <v>1916.288937</v>
      </c>
      <c r="ES248" s="73"/>
      <c r="ET248" s="73">
        <v>2318.59308375</v>
      </c>
      <c r="EU248" s="73">
        <v>841.49634375000005</v>
      </c>
      <c r="EV248" s="73">
        <v>433.05074999999999</v>
      </c>
      <c r="EW248" s="73">
        <v>1732.203</v>
      </c>
      <c r="EX248" s="73">
        <v>1955.9327647499999</v>
      </c>
      <c r="EY248" s="73">
        <v>1091.2878900000001</v>
      </c>
      <c r="EZ248" s="73">
        <v>2040.88944825</v>
      </c>
      <c r="FA248" s="73">
        <v>1948.6890067500001</v>
      </c>
      <c r="FB248" s="73">
        <v>1332.4184212499999</v>
      </c>
      <c r="FC248" s="73">
        <v>2655.4278307499999</v>
      </c>
      <c r="FD248" s="73">
        <v>844.92138150000005</v>
      </c>
      <c r="FE248" s="73">
        <v>1437.9646995000001</v>
      </c>
      <c r="FF248" s="73">
        <v>1107.2713994999999</v>
      </c>
      <c r="FG248" s="73">
        <v>1515.2052060000001</v>
      </c>
      <c r="FH248" s="73">
        <v>2069.1952200000001</v>
      </c>
      <c r="FI248" s="73">
        <v>1057.0375125</v>
      </c>
      <c r="FJ248" s="73">
        <v>2153.9944304999999</v>
      </c>
      <c r="FK248" s="73">
        <v>866.10149999999999</v>
      </c>
      <c r="FL248" s="73">
        <v>1062.98211825</v>
      </c>
      <c r="FM248" s="73">
        <v>1931.4063450000001</v>
      </c>
      <c r="FN248" s="73">
        <v>2214.4640625000002</v>
      </c>
      <c r="FO248" s="73">
        <v>964.52212499999996</v>
      </c>
      <c r="FP248" s="73">
        <v>995.81988375000003</v>
      </c>
      <c r="FQ248" s="73">
        <v>1763.1070762500001</v>
      </c>
      <c r="FR248" s="73">
        <v>866.10149999999999</v>
      </c>
      <c r="FS248" s="73">
        <v>952.47544049999999</v>
      </c>
      <c r="FT248" s="73">
        <v>2066.8724932499999</v>
      </c>
      <c r="FU248" s="73">
        <v>4215.2372640000003</v>
      </c>
      <c r="FV248" s="73">
        <v>984.836142</v>
      </c>
      <c r="FW248" s="73"/>
      <c r="FX248" s="73">
        <v>984.59993250000002</v>
      </c>
      <c r="FY248" s="73">
        <v>1969.98723</v>
      </c>
      <c r="FZ248" s="73">
        <v>1204.6684500000001</v>
      </c>
      <c r="GA248" s="73">
        <v>1082.6268749999999</v>
      </c>
      <c r="GB248" s="73">
        <v>2275.0124310000001</v>
      </c>
      <c r="GC248" s="73"/>
      <c r="GD248" s="73">
        <v>1960.4601135</v>
      </c>
      <c r="GE248" s="73">
        <v>1555.045875</v>
      </c>
      <c r="GF248" s="73">
        <v>2001.0487792500001</v>
      </c>
      <c r="GG248" s="73"/>
      <c r="GH248" s="73">
        <v>2067.463017</v>
      </c>
      <c r="GI248" s="73"/>
      <c r="GJ248" s="73">
        <v>1957.03507575</v>
      </c>
      <c r="GK248" s="73">
        <v>1969.71165225</v>
      </c>
      <c r="GL248" s="73">
        <v>1948.0591147499999</v>
      </c>
      <c r="GM248" s="73">
        <v>2043.1334385</v>
      </c>
      <c r="GN248" s="73">
        <v>2677.5527872500002</v>
      </c>
      <c r="GO248" s="73">
        <v>2997.4591867499998</v>
      </c>
      <c r="GP248" s="73">
        <v>1932.9810749999999</v>
      </c>
      <c r="GQ248" s="73">
        <v>3062.3774309999999</v>
      </c>
      <c r="GR248" s="73">
        <v>2062.8962999999999</v>
      </c>
      <c r="GS248" s="73">
        <v>2944.5088905000002</v>
      </c>
      <c r="GT248" s="73">
        <v>3028.7963137500001</v>
      </c>
      <c r="GU248" s="73">
        <v>3043.638144</v>
      </c>
      <c r="GV248" s="73">
        <v>1082.5875067500001</v>
      </c>
      <c r="GW248" s="73">
        <v>3854.0729385</v>
      </c>
      <c r="GX248" s="73">
        <v>1929.24109125</v>
      </c>
      <c r="GY248" s="73">
        <v>3011.7104932500001</v>
      </c>
      <c r="GZ248" s="73">
        <v>3968.1621270000001</v>
      </c>
      <c r="HA248" s="73">
        <v>1948.8464797500001</v>
      </c>
      <c r="HB248" s="73">
        <v>1968.4125000000001</v>
      </c>
      <c r="HC248" s="73">
        <v>3058.6768155</v>
      </c>
      <c r="HD248" s="73">
        <v>3051.0787432500001</v>
      </c>
      <c r="HE248" s="73">
        <v>984.20625000000007</v>
      </c>
      <c r="HF248" s="73">
        <v>2165.0962770000001</v>
      </c>
      <c r="HG248" s="73">
        <v>1082.5875067500001</v>
      </c>
      <c r="HH248" s="73">
        <v>3161.93973525</v>
      </c>
      <c r="HI248" s="73">
        <v>3171.0731692499999</v>
      </c>
      <c r="HJ248" s="73">
        <v>1994.3168085</v>
      </c>
      <c r="HK248" s="73">
        <v>2110.2956730000001</v>
      </c>
      <c r="HL248" s="73">
        <v>2082.3835837500001</v>
      </c>
      <c r="HM248" s="73">
        <v>2087.1865102500001</v>
      </c>
      <c r="HN248" s="73">
        <v>2010.457791</v>
      </c>
      <c r="HO248" s="73">
        <v>3099.6591637500001</v>
      </c>
      <c r="HP248" s="73">
        <v>1447.13750175</v>
      </c>
      <c r="HQ248" s="73">
        <v>1980.4198162499999</v>
      </c>
      <c r="HR248" s="73">
        <v>1012.90570425</v>
      </c>
      <c r="HS248" s="73">
        <v>575.72128799999996</v>
      </c>
      <c r="HT248" s="73">
        <v>2413.7067757499999</v>
      </c>
      <c r="HU248" s="73">
        <v>3031.6308277500002</v>
      </c>
      <c r="HV248" s="73">
        <v>1082.5875067500001</v>
      </c>
      <c r="HW248" s="73">
        <v>3169.3409662499998</v>
      </c>
      <c r="HX248" s="73">
        <v>1060.3050772500001</v>
      </c>
      <c r="HY248" s="73">
        <v>2065.1402902499999</v>
      </c>
      <c r="HZ248" s="73"/>
      <c r="IA248" s="73">
        <v>1082.5875067500001</v>
      </c>
      <c r="IB248" s="73">
        <v>1082.6268749999999</v>
      </c>
      <c r="IC248" s="73">
        <v>1082.5875067500001</v>
      </c>
      <c r="ID248" s="73">
        <v>1033.1016165000001</v>
      </c>
      <c r="IE248" s="73">
        <v>1082.5875067500001</v>
      </c>
      <c r="IF248" s="73">
        <v>3130.6026082499998</v>
      </c>
      <c r="IG248" s="73">
        <v>2078.7617047499998</v>
      </c>
      <c r="IH248" s="73">
        <v>3109.0288072500002</v>
      </c>
      <c r="II248" s="73">
        <v>1025.0704935000001</v>
      </c>
      <c r="IJ248" s="73">
        <v>1064.2812704999999</v>
      </c>
      <c r="IK248" s="73">
        <v>2102.9338102500001</v>
      </c>
      <c r="IL248" s="73"/>
      <c r="IM248" s="73">
        <v>1028.2986900000001</v>
      </c>
      <c r="IN248" s="73">
        <v>1028.41679475</v>
      </c>
      <c r="IO248" s="73">
        <v>1030.7395214999999</v>
      </c>
      <c r="IP248" s="73">
        <v>4213.3082197499998</v>
      </c>
      <c r="IQ248" s="73">
        <v>5293.8092092500001</v>
      </c>
      <c r="IR248" s="73">
        <v>1082.6268749999999</v>
      </c>
      <c r="IS248" s="73">
        <v>1028.57426775</v>
      </c>
      <c r="IT248" s="73">
        <v>1028.25932175</v>
      </c>
      <c r="IU248" s="73">
        <v>1027.7869027500001</v>
      </c>
      <c r="IV248" s="73">
        <v>944.83799999999997</v>
      </c>
      <c r="IW248" s="73">
        <v>984.16688175000002</v>
      </c>
      <c r="IX248" s="73"/>
      <c r="IY248" s="73">
        <v>1968.3731317500001</v>
      </c>
      <c r="IZ248" s="73">
        <v>1535.2436452500001</v>
      </c>
      <c r="JA248" s="73"/>
      <c r="JB248" s="73">
        <v>2165.21438175</v>
      </c>
      <c r="JC248" s="73">
        <v>2067.8173312499998</v>
      </c>
      <c r="JD248" s="73">
        <v>1003.260483</v>
      </c>
      <c r="JE248" s="73"/>
      <c r="JF248" s="73">
        <v>1062.9427499999999</v>
      </c>
      <c r="JG248" s="73"/>
      <c r="JH248" s="73"/>
      <c r="JI248" s="73">
        <v>984.20624999999995</v>
      </c>
      <c r="JJ248" s="73"/>
      <c r="JK248" s="73"/>
      <c r="JL248" s="73"/>
      <c r="JM248" s="73"/>
      <c r="JN248" s="73"/>
      <c r="JO248" s="73">
        <v>2165.21438175</v>
      </c>
      <c r="JP248" s="73">
        <v>1082.5481385000001</v>
      </c>
      <c r="JQ248" s="73">
        <v>2155.3723192500001</v>
      </c>
      <c r="JR248" s="73"/>
      <c r="JS248" s="73"/>
      <c r="JT248" s="73"/>
      <c r="JU248" s="73"/>
      <c r="JV248" s="73"/>
      <c r="JW248" s="73"/>
      <c r="JX248" s="73"/>
      <c r="JY248" s="73"/>
      <c r="JZ248" s="73"/>
      <c r="KA248" s="73"/>
      <c r="KB248" s="73"/>
      <c r="KC248" s="73"/>
      <c r="KD248" s="73">
        <v>1033.37719425</v>
      </c>
      <c r="KE248" s="73"/>
      <c r="KF248" s="73"/>
      <c r="KG248" s="73"/>
      <c r="KH248" s="73"/>
      <c r="KI248" s="73"/>
      <c r="KJ248" s="73"/>
      <c r="KK248" s="73"/>
      <c r="KL248" s="73">
        <v>984.20624999999995</v>
      </c>
      <c r="KM248" s="73"/>
      <c r="KN248" s="73"/>
      <c r="KO248" s="73"/>
      <c r="KP248" s="73">
        <v>1340.4889125</v>
      </c>
      <c r="KQ248" s="73"/>
      <c r="KR248" s="73"/>
      <c r="KS248" s="73">
        <v>1033.37719425</v>
      </c>
      <c r="KT248" s="73">
        <v>2066.8331250000001</v>
      </c>
      <c r="KU248" s="73">
        <v>1033.4165625000001</v>
      </c>
      <c r="KV248" s="73"/>
      <c r="KW248" s="73">
        <v>2226.3139057499998</v>
      </c>
      <c r="KX248" s="73">
        <v>1141.6792499999999</v>
      </c>
      <c r="KY248" s="73">
        <v>1141.6792499999999</v>
      </c>
      <c r="KZ248" s="73">
        <v>1141.6792499999999</v>
      </c>
      <c r="LA248" s="73">
        <v>1141.6792499999999</v>
      </c>
      <c r="LB248" s="73">
        <v>1141.6792499999999</v>
      </c>
      <c r="LC248" s="73">
        <v>1141.6792499999999</v>
      </c>
      <c r="LD248" s="73"/>
      <c r="LE248" s="73"/>
      <c r="LF248" s="73"/>
      <c r="LG248" s="73"/>
      <c r="LH248" s="73"/>
      <c r="LI248" s="73"/>
      <c r="LJ248" s="73"/>
      <c r="LK248" s="73"/>
      <c r="LL248" s="73"/>
      <c r="LM248" s="73"/>
      <c r="LN248" s="73"/>
      <c r="LO248" s="73"/>
      <c r="LP248" s="73"/>
      <c r="LQ248" s="73"/>
      <c r="LR248" s="73"/>
      <c r="LS248" s="73"/>
      <c r="LT248" s="73"/>
      <c r="LU248" s="73"/>
      <c r="LV248" s="73"/>
      <c r="LW248" s="73"/>
      <c r="LX248" s="73"/>
      <c r="LY248" s="73"/>
      <c r="LZ248" s="73"/>
      <c r="MA248" s="73"/>
      <c r="MB248" s="73"/>
      <c r="MC248" s="73"/>
      <c r="MD248" s="73"/>
      <c r="ME248" s="73"/>
      <c r="MF248" s="73"/>
      <c r="MG248" s="73"/>
      <c r="MH248" s="73"/>
      <c r="MI248" s="73"/>
      <c r="MJ248" s="73"/>
      <c r="MK248" s="73"/>
      <c r="ML248" s="73"/>
      <c r="MM248" s="73"/>
      <c r="MN248" s="73"/>
      <c r="MO248" s="73"/>
      <c r="MP248" s="73"/>
      <c r="MQ248" s="73"/>
      <c r="MR248" s="73"/>
      <c r="MS248" s="73"/>
      <c r="MT248" s="73"/>
      <c r="MU248" s="73"/>
      <c r="MV248" s="73"/>
      <c r="MW248" s="73"/>
      <c r="MX248" s="73"/>
      <c r="MY248" s="73"/>
      <c r="MZ248" s="73"/>
      <c r="NA248" s="73"/>
      <c r="NB248" s="73"/>
      <c r="NC248" s="73"/>
      <c r="ND248" s="73"/>
      <c r="NE248" s="73"/>
      <c r="NF248" s="73"/>
      <c r="NG248" s="73"/>
      <c r="NH248" s="73"/>
      <c r="NI248" s="73"/>
      <c r="NJ248" s="73"/>
      <c r="NK248" s="73"/>
      <c r="NL248" s="73"/>
      <c r="NM248" s="73"/>
      <c r="NN248" s="73"/>
      <c r="NO248" s="73"/>
      <c r="NP248" s="73"/>
      <c r="NQ248" s="73"/>
      <c r="NR248" s="73"/>
      <c r="NS248" s="73"/>
      <c r="NT248" s="73"/>
      <c r="NU248" s="73"/>
      <c r="NV248" s="73"/>
      <c r="NW248" s="73"/>
      <c r="NX248" s="73"/>
      <c r="NY248" s="73"/>
      <c r="NZ248" s="73"/>
      <c r="OA248" s="73"/>
      <c r="OB248" s="73"/>
      <c r="OC248" s="73"/>
      <c r="OD248" s="73"/>
      <c r="OE248" s="73"/>
      <c r="OF248" s="73"/>
      <c r="OG248" s="73"/>
      <c r="OH248" s="73"/>
      <c r="OI248" s="73"/>
      <c r="OJ248" s="73"/>
      <c r="OK248" s="73"/>
      <c r="OL248" s="73"/>
      <c r="OM248" s="73"/>
      <c r="ON248" s="73"/>
      <c r="OO248" s="73"/>
      <c r="OP248" s="73"/>
      <c r="OQ248" s="73"/>
      <c r="OR248" s="73"/>
      <c r="OS248" s="73"/>
      <c r="OT248" s="73"/>
      <c r="OU248" s="73"/>
      <c r="OV248" s="73"/>
      <c r="OW248" s="73"/>
      <c r="OX248" s="73"/>
      <c r="OY248" s="73"/>
      <c r="OZ248" s="73"/>
      <c r="PA248" s="73"/>
      <c r="PB248" s="73"/>
      <c r="PC248" s="73"/>
      <c r="PD248" s="73"/>
      <c r="PE248" s="73"/>
      <c r="PF248" s="73"/>
      <c r="PG248" s="73"/>
      <c r="PH248" s="73"/>
      <c r="PI248" s="73"/>
      <c r="PJ248" s="73"/>
      <c r="PK248" s="73"/>
      <c r="PL248" s="73"/>
      <c r="PM248" s="73"/>
      <c r="PN248" s="73"/>
      <c r="PO248" s="73"/>
      <c r="PP248" s="73"/>
      <c r="PQ248" s="73"/>
      <c r="PR248" s="73"/>
      <c r="PS248" s="73"/>
      <c r="PT248" s="73"/>
      <c r="PU248" s="73"/>
      <c r="PV248" s="73"/>
      <c r="PW248" s="73"/>
      <c r="PX248" s="73"/>
      <c r="PY248" s="73"/>
      <c r="PZ248" s="73"/>
      <c r="QA248" s="73"/>
      <c r="QB248" s="73"/>
      <c r="QC248" s="73"/>
      <c r="QD248" s="73"/>
      <c r="QE248" s="73"/>
      <c r="QF248" s="73"/>
      <c r="QG248" s="73"/>
      <c r="QH248" s="73"/>
      <c r="QI248" s="73"/>
      <c r="QJ248" s="73"/>
      <c r="QK248" s="73"/>
      <c r="QL248" s="73"/>
      <c r="QM248" s="73"/>
      <c r="QN248" s="73"/>
      <c r="QO248" s="73"/>
      <c r="QP248" s="73"/>
      <c r="QQ248" s="73"/>
      <c r="QR248" s="73"/>
      <c r="QS248" s="73"/>
      <c r="QT248" s="73"/>
      <c r="QU248" s="73"/>
      <c r="QV248" s="73"/>
      <c r="QW248" s="73"/>
      <c r="QX248" s="73"/>
      <c r="QY248" s="73"/>
      <c r="QZ248" s="73"/>
      <c r="RA248" s="73"/>
      <c r="RB248" s="73"/>
      <c r="RC248" s="73"/>
      <c r="RD248" s="73"/>
      <c r="RE248" s="73"/>
      <c r="RF248" s="73"/>
      <c r="RG248" s="73"/>
      <c r="RH248" s="73"/>
      <c r="RI248" s="73"/>
      <c r="RJ248" s="73"/>
      <c r="RK248" s="73"/>
      <c r="RL248" s="73"/>
      <c r="RM248" s="73"/>
      <c r="RN248" s="73"/>
      <c r="RO248" s="73"/>
      <c r="RP248" s="73"/>
      <c r="RQ248" s="73"/>
      <c r="RR248" s="73"/>
      <c r="RS248" s="73"/>
      <c r="RT248" s="73"/>
      <c r="RU248" s="73"/>
      <c r="RV248" s="73"/>
      <c r="RW248" s="73"/>
      <c r="RX248" s="73"/>
      <c r="RY248" s="73"/>
      <c r="RZ248" s="73"/>
      <c r="SA248" s="73"/>
      <c r="SB248" s="73"/>
      <c r="SC248" s="73"/>
      <c r="SD248" s="73"/>
      <c r="SE248" s="73"/>
      <c r="SF248" s="73"/>
      <c r="SG248" s="73"/>
      <c r="SH248" s="73"/>
      <c r="SI248" s="73"/>
      <c r="SJ248" s="73"/>
      <c r="SK248" s="73"/>
      <c r="SL248" s="73"/>
      <c r="SM248" s="73"/>
      <c r="SN248" s="73"/>
      <c r="SO248" s="73"/>
      <c r="SP248" s="73"/>
      <c r="SQ248" s="73"/>
      <c r="SR248" s="73"/>
      <c r="SS248" s="73"/>
      <c r="ST248" s="73"/>
      <c r="SU248" s="73"/>
      <c r="SV248" s="73"/>
      <c r="SW248" s="73"/>
      <c r="SX248" s="73"/>
      <c r="SY248" s="73"/>
    </row>
    <row r="249" spans="1:519">
      <c r="A249" s="71" t="s">
        <v>332</v>
      </c>
      <c r="B249" s="72">
        <f t="shared" si="241"/>
        <v>0</v>
      </c>
      <c r="C249" s="72">
        <f t="shared" si="242"/>
        <v>0</v>
      </c>
      <c r="D249" s="72">
        <f t="shared" si="243"/>
        <v>0</v>
      </c>
      <c r="E249" s="72">
        <f t="shared" si="244"/>
        <v>0</v>
      </c>
      <c r="F249" s="72">
        <f t="shared" si="245"/>
        <v>0</v>
      </c>
      <c r="G249" s="72">
        <f t="shared" si="246"/>
        <v>0</v>
      </c>
      <c r="H249" s="72">
        <f t="shared" si="247"/>
        <v>0</v>
      </c>
      <c r="I249" s="72">
        <f t="shared" si="248"/>
        <v>0</v>
      </c>
      <c r="J249" s="72">
        <f t="shared" si="249"/>
        <v>0</v>
      </c>
      <c r="K249" s="72">
        <f t="shared" si="250"/>
        <v>0</v>
      </c>
      <c r="L249" s="72">
        <f t="shared" si="251"/>
        <v>0</v>
      </c>
      <c r="M249" s="72">
        <f t="shared" si="252"/>
        <v>0</v>
      </c>
      <c r="N249" s="72">
        <f t="shared" si="253"/>
        <v>0</v>
      </c>
      <c r="O249" s="72">
        <f t="shared" si="254"/>
        <v>0</v>
      </c>
      <c r="P249" s="72">
        <f t="shared" si="255"/>
        <v>0</v>
      </c>
      <c r="Q249" s="72">
        <f t="shared" si="256"/>
        <v>0</v>
      </c>
      <c r="R249" s="72">
        <f t="shared" si="257"/>
        <v>0</v>
      </c>
      <c r="S249" s="72">
        <f t="shared" si="258"/>
        <v>0</v>
      </c>
      <c r="T249" s="72">
        <f t="shared" si="259"/>
        <v>0</v>
      </c>
      <c r="U249" s="72">
        <f t="shared" si="260"/>
        <v>0</v>
      </c>
      <c r="V249" s="72">
        <f t="shared" si="261"/>
        <v>0</v>
      </c>
      <c r="W249" s="72">
        <f t="shared" si="262"/>
        <v>0</v>
      </c>
      <c r="X249" s="72">
        <f t="shared" si="263"/>
        <v>0</v>
      </c>
      <c r="Y249" s="72">
        <f t="shared" si="264"/>
        <v>0</v>
      </c>
      <c r="Z249" s="72">
        <f t="shared" si="265"/>
        <v>0</v>
      </c>
      <c r="AA249" s="72">
        <f t="shared" si="266"/>
        <v>0</v>
      </c>
      <c r="AB249" s="72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3"/>
      <c r="DY249" s="73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73"/>
      <c r="ES249" s="73"/>
      <c r="ET249" s="73"/>
      <c r="EU249" s="73"/>
      <c r="EV249" s="73"/>
      <c r="EW249" s="73"/>
      <c r="EX249" s="73"/>
      <c r="EY249" s="73"/>
      <c r="EZ249" s="73"/>
      <c r="FA249" s="73"/>
      <c r="FB249" s="73"/>
      <c r="FC249" s="73"/>
      <c r="FD249" s="73"/>
      <c r="FE249" s="73"/>
      <c r="FF249" s="73"/>
      <c r="FG249" s="73"/>
      <c r="FH249" s="73"/>
      <c r="FI249" s="73"/>
      <c r="FJ249" s="73"/>
      <c r="FK249" s="73"/>
      <c r="FL249" s="73"/>
      <c r="FM249" s="73"/>
      <c r="FN249" s="73"/>
      <c r="FO249" s="73"/>
      <c r="FP249" s="73"/>
      <c r="FQ249" s="73"/>
      <c r="FR249" s="73"/>
      <c r="FS249" s="73"/>
      <c r="FT249" s="73"/>
      <c r="FU249" s="73"/>
      <c r="FV249" s="73"/>
      <c r="FW249" s="73"/>
      <c r="FX249" s="73"/>
      <c r="FY249" s="73"/>
      <c r="FZ249" s="73"/>
      <c r="GA249" s="73"/>
      <c r="GB249" s="73"/>
      <c r="GC249" s="73"/>
      <c r="GD249" s="73"/>
      <c r="GE249" s="73"/>
      <c r="GF249" s="73"/>
      <c r="GG249" s="73"/>
      <c r="GH249" s="73"/>
      <c r="GI249" s="73"/>
      <c r="GJ249" s="73"/>
      <c r="GK249" s="73"/>
      <c r="GL249" s="73"/>
      <c r="GM249" s="73"/>
      <c r="GN249" s="73"/>
      <c r="GO249" s="73"/>
      <c r="GP249" s="73"/>
      <c r="GQ249" s="73"/>
      <c r="GR249" s="73"/>
      <c r="GS249" s="73"/>
      <c r="GT249" s="73"/>
      <c r="GU249" s="73"/>
      <c r="GV249" s="73"/>
      <c r="GW249" s="73"/>
      <c r="GX249" s="73"/>
      <c r="GY249" s="73"/>
      <c r="GZ249" s="73"/>
      <c r="HA249" s="73"/>
      <c r="HB249" s="73"/>
      <c r="HC249" s="73"/>
      <c r="HD249" s="73"/>
      <c r="HE249" s="73"/>
      <c r="HF249" s="73"/>
      <c r="HG249" s="73"/>
      <c r="HH249" s="73"/>
      <c r="HI249" s="73"/>
      <c r="HJ249" s="73"/>
      <c r="HK249" s="73"/>
      <c r="HL249" s="73"/>
      <c r="HM249" s="73"/>
      <c r="HN249" s="73"/>
      <c r="HO249" s="73"/>
      <c r="HP249" s="73"/>
      <c r="HQ249" s="73"/>
      <c r="HR249" s="73"/>
      <c r="HS249" s="73"/>
      <c r="HT249" s="73"/>
      <c r="HU249" s="73"/>
      <c r="HV249" s="73"/>
      <c r="HW249" s="73"/>
      <c r="HX249" s="73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IK249" s="73"/>
      <c r="IL249" s="73"/>
      <c r="IM249" s="73"/>
      <c r="IN249" s="73"/>
      <c r="IO249" s="73"/>
      <c r="IP249" s="73"/>
      <c r="IQ249" s="73"/>
      <c r="IR249" s="73"/>
      <c r="IS249" s="73"/>
      <c r="IT249" s="73"/>
      <c r="IU249" s="73"/>
      <c r="IV249" s="73"/>
      <c r="IW249" s="73"/>
      <c r="IX249" s="73"/>
      <c r="IY249" s="73"/>
      <c r="IZ249" s="73"/>
      <c r="JA249" s="73"/>
      <c r="JB249" s="73"/>
      <c r="JC249" s="73"/>
      <c r="JD249" s="73"/>
      <c r="JE249" s="73"/>
      <c r="JF249" s="73"/>
      <c r="JG249" s="73"/>
      <c r="JH249" s="73"/>
      <c r="JI249" s="73"/>
      <c r="JJ249" s="73"/>
      <c r="JK249" s="73"/>
      <c r="JL249" s="73"/>
      <c r="JM249" s="73"/>
      <c r="JN249" s="73"/>
      <c r="JO249" s="73"/>
      <c r="JP249" s="73"/>
      <c r="JQ249" s="73"/>
      <c r="JR249" s="73"/>
      <c r="JS249" s="73"/>
      <c r="JT249" s="73"/>
      <c r="JU249" s="73"/>
      <c r="JV249" s="73"/>
      <c r="JW249" s="73"/>
      <c r="JX249" s="73"/>
      <c r="JY249" s="73"/>
      <c r="JZ249" s="73"/>
      <c r="KA249" s="73"/>
      <c r="KB249" s="73"/>
      <c r="KC249" s="73"/>
      <c r="KD249" s="73"/>
      <c r="KE249" s="73"/>
      <c r="KF249" s="73"/>
      <c r="KG249" s="73"/>
      <c r="KH249" s="73"/>
      <c r="KI249" s="73"/>
      <c r="KJ249" s="73"/>
      <c r="KK249" s="73"/>
      <c r="KL249" s="73"/>
      <c r="KM249" s="73"/>
      <c r="KN249" s="73"/>
      <c r="KO249" s="73"/>
      <c r="KP249" s="73"/>
      <c r="KQ249" s="73"/>
      <c r="KR249" s="73"/>
      <c r="KS249" s="73"/>
      <c r="KT249" s="73"/>
      <c r="KU249" s="73"/>
      <c r="KV249" s="73"/>
      <c r="KW249" s="73"/>
      <c r="KX249" s="73"/>
      <c r="KY249" s="73"/>
      <c r="KZ249" s="73"/>
      <c r="LA249" s="73"/>
      <c r="LB249" s="73"/>
      <c r="LC249" s="73"/>
      <c r="LD249" s="73"/>
      <c r="LE249" s="73"/>
      <c r="LF249" s="73"/>
      <c r="LG249" s="73"/>
      <c r="LH249" s="73"/>
      <c r="LI249" s="73"/>
      <c r="LJ249" s="73"/>
      <c r="LK249" s="73"/>
      <c r="LL249" s="73"/>
      <c r="LM249" s="73"/>
      <c r="LN249" s="73"/>
      <c r="LO249" s="73"/>
      <c r="LP249" s="73"/>
      <c r="LQ249" s="73"/>
      <c r="LR249" s="73"/>
      <c r="LS249" s="73"/>
      <c r="LT249" s="73"/>
      <c r="LU249" s="73"/>
      <c r="LV249" s="73"/>
      <c r="LW249" s="73"/>
      <c r="LX249" s="73"/>
      <c r="LY249" s="73"/>
      <c r="LZ249" s="73"/>
      <c r="MA249" s="73"/>
      <c r="MB249" s="73"/>
      <c r="MC249" s="73"/>
      <c r="MD249" s="73"/>
      <c r="ME249" s="73"/>
      <c r="MF249" s="73"/>
      <c r="MG249" s="73"/>
      <c r="MH249" s="73"/>
      <c r="MI249" s="73"/>
      <c r="MJ249" s="73"/>
      <c r="MK249" s="73"/>
      <c r="ML249" s="73"/>
      <c r="MM249" s="73"/>
      <c r="MN249" s="73"/>
      <c r="MO249" s="73"/>
      <c r="MP249" s="73"/>
      <c r="MQ249" s="73"/>
      <c r="MR249" s="73"/>
      <c r="MS249" s="73"/>
      <c r="MT249" s="73"/>
      <c r="MU249" s="73"/>
      <c r="MV249" s="73"/>
      <c r="MW249" s="73"/>
      <c r="MX249" s="73"/>
      <c r="MY249" s="73"/>
      <c r="MZ249" s="73"/>
      <c r="NA249" s="73"/>
      <c r="NB249" s="73"/>
      <c r="NC249" s="73"/>
      <c r="ND249" s="73"/>
      <c r="NE249" s="73"/>
      <c r="NF249" s="73"/>
      <c r="NG249" s="73"/>
      <c r="NH249" s="73"/>
      <c r="NI249" s="73"/>
      <c r="NJ249" s="73"/>
      <c r="NK249" s="73"/>
      <c r="NL249" s="73"/>
      <c r="NM249" s="73"/>
      <c r="NN249" s="73"/>
      <c r="NO249" s="73"/>
      <c r="NP249" s="73"/>
      <c r="NQ249" s="73"/>
      <c r="NR249" s="73"/>
      <c r="NS249" s="73"/>
      <c r="NT249" s="73"/>
      <c r="NU249" s="73"/>
      <c r="NV249" s="73"/>
      <c r="NW249" s="73"/>
      <c r="NX249" s="73"/>
      <c r="NY249" s="73"/>
      <c r="NZ249" s="73"/>
      <c r="OA249" s="73"/>
      <c r="OB249" s="73"/>
      <c r="OC249" s="73"/>
      <c r="OD249" s="73"/>
      <c r="OE249" s="73"/>
      <c r="OF249" s="73"/>
      <c r="OG249" s="73"/>
      <c r="OH249" s="73"/>
      <c r="OI249" s="73"/>
      <c r="OJ249" s="73"/>
      <c r="OK249" s="73"/>
      <c r="OL249" s="73"/>
      <c r="OM249" s="73"/>
      <c r="ON249" s="73"/>
      <c r="OO249" s="73"/>
      <c r="OP249" s="73"/>
      <c r="OQ249" s="73"/>
      <c r="OR249" s="73"/>
      <c r="OS249" s="73"/>
      <c r="OT249" s="73"/>
      <c r="OU249" s="73"/>
      <c r="OV249" s="73"/>
      <c r="OW249" s="73"/>
      <c r="OX249" s="73"/>
      <c r="OY249" s="73"/>
      <c r="OZ249" s="73"/>
      <c r="PA249" s="73"/>
      <c r="PB249" s="73"/>
      <c r="PC249" s="73"/>
      <c r="PD249" s="73"/>
      <c r="PE249" s="73"/>
      <c r="PF249" s="73"/>
      <c r="PG249" s="73"/>
      <c r="PH249" s="73"/>
      <c r="PI249" s="73"/>
      <c r="PJ249" s="73"/>
      <c r="PK249" s="73"/>
      <c r="PL249" s="73"/>
      <c r="PM249" s="73"/>
      <c r="PN249" s="73"/>
      <c r="PO249" s="73"/>
      <c r="PP249" s="73"/>
      <c r="PQ249" s="73"/>
      <c r="PR249" s="73"/>
      <c r="PS249" s="73"/>
      <c r="PT249" s="73"/>
      <c r="PU249" s="73"/>
      <c r="PV249" s="73"/>
      <c r="PW249" s="73"/>
      <c r="PX249" s="73"/>
      <c r="PY249" s="73"/>
      <c r="PZ249" s="73"/>
      <c r="QA249" s="73"/>
      <c r="QB249" s="73"/>
      <c r="QC249" s="73"/>
      <c r="QD249" s="73"/>
      <c r="QE249" s="73"/>
      <c r="QF249" s="73"/>
      <c r="QG249" s="73"/>
      <c r="QH249" s="73"/>
      <c r="QI249" s="73"/>
      <c r="QJ249" s="73"/>
      <c r="QK249" s="73"/>
      <c r="QL249" s="73"/>
      <c r="QM249" s="73"/>
      <c r="QN249" s="73"/>
      <c r="QO249" s="73"/>
      <c r="QP249" s="73"/>
      <c r="QQ249" s="73"/>
      <c r="QR249" s="73"/>
      <c r="QS249" s="73"/>
      <c r="QT249" s="73"/>
      <c r="QU249" s="73"/>
      <c r="QV249" s="73"/>
      <c r="QW249" s="73"/>
      <c r="QX249" s="73"/>
      <c r="QY249" s="73"/>
      <c r="QZ249" s="73"/>
      <c r="RA249" s="73"/>
      <c r="RB249" s="73"/>
      <c r="RC249" s="73"/>
      <c r="RD249" s="73"/>
      <c r="RE249" s="73"/>
      <c r="RF249" s="73"/>
      <c r="RG249" s="73"/>
      <c r="RH249" s="73"/>
      <c r="RI249" s="73"/>
      <c r="RJ249" s="73"/>
      <c r="RK249" s="73"/>
      <c r="RL249" s="73"/>
      <c r="RM249" s="73"/>
      <c r="RN249" s="73"/>
      <c r="RO249" s="73"/>
      <c r="RP249" s="73"/>
      <c r="RQ249" s="73"/>
      <c r="RR249" s="73"/>
      <c r="RS249" s="73"/>
      <c r="RT249" s="73"/>
      <c r="RU249" s="73"/>
      <c r="RV249" s="73"/>
      <c r="RW249" s="73"/>
      <c r="RX249" s="73"/>
      <c r="RY249" s="73"/>
      <c r="RZ249" s="73"/>
      <c r="SA249" s="73"/>
      <c r="SB249" s="73"/>
      <c r="SC249" s="73"/>
      <c r="SD249" s="73"/>
      <c r="SE249" s="73"/>
      <c r="SF249" s="73"/>
      <c r="SG249" s="73"/>
      <c r="SH249" s="73"/>
      <c r="SI249" s="73"/>
      <c r="SJ249" s="73"/>
      <c r="SK249" s="73"/>
      <c r="SL249" s="73"/>
      <c r="SM249" s="73"/>
      <c r="SN249" s="73"/>
      <c r="SO249" s="73"/>
      <c r="SP249" s="73"/>
      <c r="SQ249" s="73"/>
      <c r="SR249" s="73"/>
      <c r="SS249" s="73"/>
      <c r="ST249" s="73"/>
      <c r="SU249" s="73"/>
      <c r="SV249" s="73"/>
      <c r="SW249" s="73"/>
      <c r="SX249" s="73"/>
      <c r="SY249" s="73"/>
    </row>
    <row r="250" spans="1:519">
      <c r="A250" s="71" t="s">
        <v>333</v>
      </c>
      <c r="B250" s="72">
        <f t="shared" si="241"/>
        <v>24.624092378250001</v>
      </c>
      <c r="C250" s="72">
        <f t="shared" si="242"/>
        <v>24.117734009925002</v>
      </c>
      <c r="D250" s="72">
        <f t="shared" si="243"/>
        <v>25.586685459000005</v>
      </c>
      <c r="E250" s="72">
        <f t="shared" si="244"/>
        <v>27.608922230400001</v>
      </c>
      <c r="F250" s="72">
        <f t="shared" si="245"/>
        <v>25.361880941024999</v>
      </c>
      <c r="G250" s="72">
        <f t="shared" si="246"/>
        <v>30.605901124500001</v>
      </c>
      <c r="H250" s="72">
        <f t="shared" si="247"/>
        <v>39.502397311875001</v>
      </c>
      <c r="I250" s="72">
        <f t="shared" si="248"/>
        <v>38.418215390999997</v>
      </c>
      <c r="J250" s="72">
        <f t="shared" si="249"/>
        <v>40.567839945749995</v>
      </c>
      <c r="K250" s="72">
        <f t="shared" si="250"/>
        <v>36.900183544650005</v>
      </c>
      <c r="L250" s="72">
        <f t="shared" si="251"/>
        <v>31.856224934024997</v>
      </c>
      <c r="M250" s="72">
        <f t="shared" si="252"/>
        <v>38.932687555649999</v>
      </c>
      <c r="N250" s="72">
        <f t="shared" si="253"/>
        <v>40.7300135148</v>
      </c>
      <c r="O250" s="72">
        <f t="shared" si="254"/>
        <v>47.328525897300004</v>
      </c>
      <c r="P250" s="72">
        <f t="shared" si="255"/>
        <v>42.943938232275009</v>
      </c>
      <c r="Q250" s="72">
        <f t="shared" si="256"/>
        <v>38.688517795500005</v>
      </c>
      <c r="R250" s="72">
        <f t="shared" si="257"/>
        <v>36.606563325675005</v>
      </c>
      <c r="S250" s="72">
        <f t="shared" si="258"/>
        <v>29.74587020865</v>
      </c>
      <c r="T250" s="72">
        <f t="shared" si="259"/>
        <v>14.307662149874998</v>
      </c>
      <c r="U250" s="72">
        <f t="shared" si="260"/>
        <v>2.3055188879249999</v>
      </c>
      <c r="V250" s="72">
        <f t="shared" si="261"/>
        <v>23.445753413849999</v>
      </c>
      <c r="W250" s="72">
        <f t="shared" si="262"/>
        <v>23.897630061000001</v>
      </c>
      <c r="X250" s="72">
        <f t="shared" si="263"/>
        <v>9.9518172441749986</v>
      </c>
      <c r="Y250" s="72">
        <f t="shared" si="264"/>
        <v>31.136907954150001</v>
      </c>
      <c r="Z250" s="72">
        <f t="shared" si="265"/>
        <v>0</v>
      </c>
      <c r="AA250" s="72">
        <f t="shared" si="266"/>
        <v>0</v>
      </c>
      <c r="AB250" s="72"/>
      <c r="AD250" s="73">
        <v>2263.0051147499998</v>
      </c>
      <c r="AE250" s="73">
        <v>1425.40622775</v>
      </c>
      <c r="AF250" s="73">
        <v>2994.349095</v>
      </c>
      <c r="AG250" s="73">
        <v>3347.52166575</v>
      </c>
      <c r="AH250" s="73">
        <v>620.04993750000006</v>
      </c>
      <c r="AI250" s="73">
        <v>2860.7332544999999</v>
      </c>
      <c r="AJ250" s="73">
        <v>1840.74126525</v>
      </c>
      <c r="AK250" s="73">
        <v>2042.8184925</v>
      </c>
      <c r="AL250" s="73">
        <v>1491.7417290000001</v>
      </c>
      <c r="AM250" s="73">
        <v>2181.4341007500002</v>
      </c>
      <c r="AN250" s="73">
        <v>918.18569475000004</v>
      </c>
      <c r="AO250" s="73">
        <v>2638.1058007500001</v>
      </c>
      <c r="AP250" s="73">
        <v>1420.99698375</v>
      </c>
      <c r="AQ250" s="73">
        <v>2282.2561890000002</v>
      </c>
      <c r="AR250" s="73">
        <v>770.94843975000003</v>
      </c>
      <c r="AS250" s="73">
        <v>3048.8347530000001</v>
      </c>
      <c r="AT250" s="73">
        <v>1591.2646649999999</v>
      </c>
      <c r="AU250" s="73">
        <v>2130.2947439999998</v>
      </c>
      <c r="AV250" s="73">
        <v>2039.4288861750001</v>
      </c>
      <c r="AW250" s="73">
        <v>1744.2496845000001</v>
      </c>
      <c r="AX250" s="73">
        <v>2807.54674875</v>
      </c>
      <c r="AY250" s="73">
        <v>2119.1928975000001</v>
      </c>
      <c r="AZ250" s="73">
        <v>1916.80072425</v>
      </c>
      <c r="BA250" s="73">
        <v>2245.9192942499999</v>
      </c>
      <c r="BB250" s="73">
        <v>2206.1179935</v>
      </c>
      <c r="BC250" s="73">
        <v>1414.7374320000001</v>
      </c>
      <c r="BD250" s="73">
        <v>3230.2042807500002</v>
      </c>
      <c r="BE250" s="73">
        <v>1428.6737925</v>
      </c>
      <c r="BF250" s="73">
        <v>2018.4101774999999</v>
      </c>
      <c r="BG250" s="73">
        <v>2406.7385955</v>
      </c>
      <c r="BH250" s="73">
        <v>2827.6245562499998</v>
      </c>
      <c r="BI250" s="73">
        <v>1829.5606822500001</v>
      </c>
      <c r="BJ250" s="73">
        <v>1924.8712155000001</v>
      </c>
      <c r="BK250" s="73">
        <v>1261.08315225</v>
      </c>
      <c r="BL250" s="73">
        <v>3692.9386912499999</v>
      </c>
      <c r="BM250" s="73">
        <v>1345.7248897500001</v>
      </c>
      <c r="BN250" s="73">
        <v>1360.1730375</v>
      </c>
      <c r="BO250" s="73">
        <v>1905.1870905000001</v>
      </c>
      <c r="BP250" s="73">
        <v>2460.31878375</v>
      </c>
      <c r="BQ250" s="73">
        <v>1987.97852025</v>
      </c>
      <c r="BR250" s="73">
        <v>3312.95634225</v>
      </c>
      <c r="BS250" s="73">
        <v>1838.3004337499999</v>
      </c>
      <c r="BT250" s="73">
        <v>2847.93857325</v>
      </c>
      <c r="BU250" s="73">
        <v>2205.4881015000001</v>
      </c>
      <c r="BV250" s="73">
        <v>3076.7468422500001</v>
      </c>
      <c r="BW250" s="73">
        <v>1612.9959389999999</v>
      </c>
      <c r="BX250" s="73">
        <v>3352.84425315</v>
      </c>
      <c r="BY250" s="73">
        <v>1647.99431325</v>
      </c>
      <c r="BZ250" s="73">
        <v>2596.3754557500001</v>
      </c>
      <c r="CA250" s="73">
        <v>2163.8758612500001</v>
      </c>
      <c r="CB250" s="73">
        <v>1042.727153625</v>
      </c>
      <c r="CC250" s="73">
        <v>3172.0573755</v>
      </c>
      <c r="CD250" s="73">
        <v>2440.2409762500001</v>
      </c>
      <c r="CE250" s="73">
        <v>1704.487752</v>
      </c>
      <c r="CF250" s="73">
        <v>2210.2595333999998</v>
      </c>
      <c r="CG250" s="73">
        <v>1918.493559</v>
      </c>
      <c r="CH250" s="73">
        <v>1388.5181775000001</v>
      </c>
      <c r="CI250" s="73">
        <v>1310.8052520000001</v>
      </c>
      <c r="CJ250" s="73">
        <v>3713.2527082500001</v>
      </c>
      <c r="CK250" s="73">
        <v>1700.7871365000001</v>
      </c>
      <c r="CL250" s="73">
        <v>1698.976197</v>
      </c>
      <c r="CM250" s="73">
        <v>1268.4843832500001</v>
      </c>
      <c r="CN250" s="73">
        <v>2244.6201420000002</v>
      </c>
      <c r="CO250" s="73">
        <v>2075.336667</v>
      </c>
      <c r="CP250" s="73">
        <v>3486.9246389999998</v>
      </c>
      <c r="CQ250" s="73">
        <v>2839.0807169999998</v>
      </c>
      <c r="CR250" s="73">
        <v>1725.5891340000001</v>
      </c>
      <c r="CS250" s="73">
        <v>2977.69632525</v>
      </c>
      <c r="CT250" s="73">
        <v>3380.8272052500001</v>
      </c>
      <c r="CU250" s="73">
        <v>3543.6936555000002</v>
      </c>
      <c r="CV250" s="73">
        <v>2345.8359127499998</v>
      </c>
      <c r="CW250" s="73">
        <v>3018.8361464999998</v>
      </c>
      <c r="CX250" s="73">
        <v>2637.1609627500002</v>
      </c>
      <c r="CY250" s="73">
        <v>3698.0565637499999</v>
      </c>
      <c r="CZ250" s="73">
        <v>2105.7250191749999</v>
      </c>
      <c r="DA250" s="73">
        <v>3387.0434519249998</v>
      </c>
      <c r="DB250" s="73">
        <v>2305.0504057500002</v>
      </c>
      <c r="DC250" s="73">
        <v>3245.8728442500001</v>
      </c>
      <c r="DD250" s="73">
        <v>3231.8065685249999</v>
      </c>
      <c r="DE250" s="73">
        <v>3583.9673752500003</v>
      </c>
      <c r="DF250" s="73">
        <v>3371.8906124999999</v>
      </c>
      <c r="DG250" s="73">
        <v>4410.3069427500004</v>
      </c>
      <c r="DH250" s="73">
        <v>3612.9817754999999</v>
      </c>
      <c r="DI250" s="73">
        <v>3912.5347897500001</v>
      </c>
      <c r="DJ250" s="73">
        <v>2419.4545402499998</v>
      </c>
      <c r="DK250" s="73">
        <v>4021.86042</v>
      </c>
      <c r="DL250" s="73">
        <v>2886.795036</v>
      </c>
      <c r="DM250" s="73">
        <v>1762.8314985</v>
      </c>
      <c r="DN250" s="73">
        <v>2424.2574667499998</v>
      </c>
      <c r="DO250" s="73">
        <v>3948.635475</v>
      </c>
      <c r="DP250" s="73">
        <v>1980.49855275</v>
      </c>
      <c r="DQ250" s="73">
        <v>5493.0912907499996</v>
      </c>
      <c r="DR250" s="73">
        <v>3268.8245339999999</v>
      </c>
      <c r="DS250" s="73">
        <v>3953.044719</v>
      </c>
      <c r="DT250" s="73">
        <v>3870.6863400000002</v>
      </c>
      <c r="DU250" s="73">
        <v>2388.235518</v>
      </c>
      <c r="DV250" s="73">
        <v>2094.66647775</v>
      </c>
      <c r="DW250" s="73">
        <v>4054.3392262500001</v>
      </c>
      <c r="DX250" s="73">
        <v>1666.6942320000001</v>
      </c>
      <c r="DY250" s="73">
        <v>4552.2688522500002</v>
      </c>
      <c r="DZ250" s="73">
        <v>2613.894327</v>
      </c>
      <c r="EA250" s="73">
        <v>3085.0141747500002</v>
      </c>
      <c r="EB250" s="73">
        <v>4600.4162219999998</v>
      </c>
      <c r="EC250" s="73">
        <v>3314.9247547499999</v>
      </c>
      <c r="ED250" s="73">
        <v>3573.2198429999999</v>
      </c>
      <c r="EE250" s="73">
        <v>3164.1443572500002</v>
      </c>
      <c r="EF250" s="73">
        <v>3848.0889645000002</v>
      </c>
      <c r="EG250" s="73">
        <v>4000.16851425</v>
      </c>
      <c r="EH250" s="73">
        <v>2404.3371322500002</v>
      </c>
      <c r="EI250" s="73">
        <v>4937.0934960000004</v>
      </c>
      <c r="EJ250" s="73">
        <v>1736.9114427</v>
      </c>
      <c r="EK250" s="73">
        <v>3554.0868734999999</v>
      </c>
      <c r="EL250" s="73">
        <v>2529.52816725</v>
      </c>
      <c r="EM250" s="73">
        <v>3328.1524867500002</v>
      </c>
      <c r="EN250" s="73">
        <v>3399.3302827500002</v>
      </c>
      <c r="EO250" s="73">
        <v>4744.4095332000006</v>
      </c>
      <c r="EP250" s="73">
        <v>2164.0333342499998</v>
      </c>
      <c r="EQ250" s="73">
        <v>2260.1706007500002</v>
      </c>
      <c r="ER250" s="73">
        <v>2482.1287942499998</v>
      </c>
      <c r="ES250" s="73">
        <v>3360.001401</v>
      </c>
      <c r="ET250" s="73">
        <v>1142.4981095999999</v>
      </c>
      <c r="EU250" s="73">
        <v>4126.7768062499999</v>
      </c>
      <c r="EV250" s="73">
        <v>3218.78748825</v>
      </c>
      <c r="EW250" s="73">
        <v>3314.3735992500001</v>
      </c>
      <c r="EX250" s="73">
        <v>2442.6030712500001</v>
      </c>
      <c r="EY250" s="73">
        <v>1578.824298</v>
      </c>
      <c r="EZ250" s="73">
        <v>1869.4879613999999</v>
      </c>
      <c r="FA250" s="73">
        <v>2436.5088661499999</v>
      </c>
      <c r="FB250" s="73">
        <v>4395.3824391749995</v>
      </c>
      <c r="FC250" s="73">
        <v>3395.3147212499998</v>
      </c>
      <c r="FD250" s="73">
        <v>3331.6247663999998</v>
      </c>
      <c r="FE250" s="73">
        <v>604.04280704999996</v>
      </c>
      <c r="FF250" s="73">
        <v>1670.6310570000001</v>
      </c>
      <c r="FG250" s="73">
        <v>2862.7410352500001</v>
      </c>
      <c r="FH250" s="73">
        <v>2911.5576652499999</v>
      </c>
      <c r="FI250" s="73">
        <v>3097.4545417499999</v>
      </c>
      <c r="FJ250" s="73">
        <v>3888.6382619999999</v>
      </c>
      <c r="FK250" s="73">
        <v>3977.8073482499999</v>
      </c>
      <c r="FL250" s="73">
        <v>2899.7471902500001</v>
      </c>
      <c r="FM250" s="73">
        <v>3180.45856005</v>
      </c>
      <c r="FN250" s="73">
        <v>1661.14330875</v>
      </c>
      <c r="FO250" s="73">
        <v>5044.5294502500001</v>
      </c>
      <c r="FP250" s="73">
        <v>2953.6501981500001</v>
      </c>
      <c r="FQ250" s="73">
        <v>4784.3289387000004</v>
      </c>
      <c r="FR250" s="73">
        <v>2371.7047898249998</v>
      </c>
      <c r="FS250" s="73">
        <v>1588.7608443000001</v>
      </c>
      <c r="FT250" s="73">
        <v>3420.5891377500002</v>
      </c>
      <c r="FU250" s="73">
        <v>2362.5989136000003</v>
      </c>
      <c r="FV250" s="73">
        <v>6897.297715875</v>
      </c>
      <c r="FW250" s="73">
        <v>1883.1802387499999</v>
      </c>
      <c r="FX250" s="73">
        <v>4880.6394255000005</v>
      </c>
      <c r="FY250" s="73">
        <v>2608.8276332250002</v>
      </c>
      <c r="FZ250" s="73">
        <v>2911.4395605</v>
      </c>
      <c r="GA250" s="73">
        <v>3844.2308760000001</v>
      </c>
      <c r="GB250" s="73">
        <v>4265.2467519749998</v>
      </c>
      <c r="GC250" s="73">
        <v>3695.4976274999999</v>
      </c>
      <c r="GD250" s="73">
        <v>3580.8966517499998</v>
      </c>
      <c r="GE250" s="73">
        <v>5373.7661250000001</v>
      </c>
      <c r="GF250" s="73">
        <v>4874.4940416749996</v>
      </c>
      <c r="GG250" s="73">
        <v>2858.666421375</v>
      </c>
      <c r="GH250" s="73">
        <v>4431.88074375</v>
      </c>
      <c r="GI250" s="73">
        <v>4328.7359287500003</v>
      </c>
      <c r="GJ250" s="73">
        <v>3932.2582830000001</v>
      </c>
      <c r="GK250" s="73">
        <v>4547.4265574999999</v>
      </c>
      <c r="GL250" s="73">
        <v>4062.0160350000001</v>
      </c>
      <c r="GM250" s="73">
        <v>3082.7701845000001</v>
      </c>
      <c r="GN250" s="73">
        <v>1169.1582885</v>
      </c>
      <c r="GO250" s="73">
        <v>5086.4566365000001</v>
      </c>
      <c r="GP250" s="73">
        <v>3227.68471275</v>
      </c>
      <c r="GQ250" s="73">
        <v>3775.4151750000001</v>
      </c>
      <c r="GR250" s="73">
        <v>3141.8776750499997</v>
      </c>
      <c r="GS250" s="73">
        <v>4274.8801627499997</v>
      </c>
      <c r="GT250" s="73">
        <v>3579.3612899999998</v>
      </c>
      <c r="GU250" s="73">
        <v>3719.7878377500001</v>
      </c>
      <c r="GV250" s="73">
        <v>1880.5819342500001</v>
      </c>
      <c r="GW250" s="73">
        <v>4921.0824287249998</v>
      </c>
      <c r="GX250" s="73">
        <v>2664.6793695000001</v>
      </c>
      <c r="GY250" s="73">
        <v>4327.8698272499996</v>
      </c>
      <c r="GZ250" s="73">
        <v>3552.5121435000001</v>
      </c>
      <c r="HA250" s="73">
        <v>3878.20567575</v>
      </c>
      <c r="HB250" s="73">
        <v>2450.8310354999999</v>
      </c>
      <c r="HC250" s="73">
        <v>5504.1144007499997</v>
      </c>
      <c r="HD250" s="73">
        <v>2846.60005275</v>
      </c>
      <c r="HE250" s="73">
        <v>1680.0125109750002</v>
      </c>
      <c r="HF250" s="73">
        <v>2526.3393390000001</v>
      </c>
      <c r="HG250" s="73">
        <v>1123.65646515</v>
      </c>
      <c r="HH250" s="73">
        <v>3743.8221543749996</v>
      </c>
      <c r="HI250" s="73">
        <v>4577.3857957499995</v>
      </c>
      <c r="HJ250" s="73">
        <v>3103.3755265500004</v>
      </c>
      <c r="HK250" s="73">
        <v>3660.617358</v>
      </c>
      <c r="HL250" s="73">
        <v>4237.0708954500005</v>
      </c>
      <c r="HM250" s="73">
        <v>3234.6922612499998</v>
      </c>
      <c r="HN250" s="73">
        <v>1956.2477107500001</v>
      </c>
      <c r="HO250" s="73">
        <v>3023.0879175</v>
      </c>
      <c r="HP250" s="73">
        <v>2199.9371782499998</v>
      </c>
      <c r="HQ250" s="73">
        <v>4574.9449642499994</v>
      </c>
      <c r="HR250" s="73">
        <v>4056.2367758999999</v>
      </c>
      <c r="HS250" s="73">
        <v>2589.4112123250002</v>
      </c>
      <c r="HT250" s="73">
        <v>3224.102202</v>
      </c>
      <c r="HU250" s="73">
        <v>2625.1536464999999</v>
      </c>
      <c r="HV250" s="73">
        <v>2637.6884973000001</v>
      </c>
      <c r="HW250" s="73">
        <v>3971.1934822500002</v>
      </c>
      <c r="HX250" s="73">
        <v>3293.5084267500001</v>
      </c>
      <c r="HY250" s="73">
        <v>2455.0513119000002</v>
      </c>
      <c r="HZ250" s="73">
        <v>2845.379637</v>
      </c>
      <c r="IA250" s="73">
        <v>1427.347082475</v>
      </c>
      <c r="IB250" s="73">
        <v>3117.1111089750002</v>
      </c>
      <c r="IC250" s="73">
        <v>3140.574585975</v>
      </c>
      <c r="ID250" s="73">
        <v>2819.8020849750001</v>
      </c>
      <c r="IE250" s="73">
        <v>661.46533650000003</v>
      </c>
      <c r="IF250" s="73">
        <v>4381.0957012500003</v>
      </c>
      <c r="IG250" s="73">
        <v>2057.9870792249999</v>
      </c>
      <c r="IH250" s="73">
        <v>3044.6302239000001</v>
      </c>
      <c r="II250" s="73">
        <v>1179.07121385</v>
      </c>
      <c r="IJ250" s="73">
        <v>3779.7614297999999</v>
      </c>
      <c r="IK250" s="73">
        <v>1291.6447247250001</v>
      </c>
      <c r="IL250" s="73">
        <v>1373.7944520000001</v>
      </c>
      <c r="IM250" s="73">
        <v>4044.753057375</v>
      </c>
      <c r="IN250" s="73">
        <v>1544.92823475</v>
      </c>
      <c r="IO250" s="73">
        <v>1854.44141625</v>
      </c>
      <c r="IP250" s="73">
        <v>2636.68854375</v>
      </c>
      <c r="IQ250" s="73">
        <v>1169.3551297500001</v>
      </c>
      <c r="IR250" s="73">
        <v>751.11865222500001</v>
      </c>
      <c r="IS250" s="73"/>
      <c r="IT250" s="73">
        <v>868.81790924999996</v>
      </c>
      <c r="IU250" s="73">
        <v>63.6978285</v>
      </c>
      <c r="IV250" s="73">
        <v>2.3620950000000002E-2</v>
      </c>
      <c r="IW250" s="73">
        <v>4.3305074999999998E-2</v>
      </c>
      <c r="IX250" s="73"/>
      <c r="IY250" s="73"/>
      <c r="IZ250" s="73">
        <v>290.34084374999998</v>
      </c>
      <c r="JA250" s="73">
        <v>2.677041</v>
      </c>
      <c r="JB250" s="73">
        <v>1.5353617500000001</v>
      </c>
      <c r="JC250" s="73">
        <v>3.42503775</v>
      </c>
      <c r="JD250" s="73">
        <v>1.57473</v>
      </c>
      <c r="JE250" s="73">
        <v>5.7398908500000001</v>
      </c>
      <c r="JF250" s="73">
        <v>4.3305074999999998E-2</v>
      </c>
      <c r="JG250" s="73">
        <v>633.04146000000003</v>
      </c>
      <c r="JH250" s="73">
        <v>1189.9053562500001</v>
      </c>
      <c r="JI250" s="73">
        <v>177.2358615</v>
      </c>
      <c r="JJ250" s="73">
        <v>1039.3217999999999</v>
      </c>
      <c r="JK250" s="73">
        <v>1074.7532249999999</v>
      </c>
      <c r="JL250" s="73"/>
      <c r="JM250" s="73"/>
      <c r="JN250" s="73">
        <v>1949.7519494999999</v>
      </c>
      <c r="JO250" s="73">
        <v>2120.7282592500001</v>
      </c>
      <c r="JP250" s="73">
        <v>3510.1519065000002</v>
      </c>
      <c r="JQ250" s="73">
        <v>4490.1851219999999</v>
      </c>
      <c r="JR250" s="73">
        <v>1786.5626795999999</v>
      </c>
      <c r="JS250" s="73">
        <v>2484.6877304999998</v>
      </c>
      <c r="JT250" s="73">
        <v>3323.4676650000001</v>
      </c>
      <c r="JU250" s="73">
        <v>1666.1430765</v>
      </c>
      <c r="JV250" s="73">
        <v>1220.7306960000001</v>
      </c>
      <c r="JW250" s="73">
        <v>1857.90582225</v>
      </c>
      <c r="JX250" s="73"/>
      <c r="JY250" s="73">
        <v>1555.4907362250001</v>
      </c>
      <c r="JZ250" s="73">
        <v>2604.3672105000001</v>
      </c>
      <c r="KA250" s="73">
        <v>2519.3317904999999</v>
      </c>
      <c r="KB250" s="73">
        <v>2802.9012952500002</v>
      </c>
      <c r="KC250" s="73">
        <v>2489.5300252500001</v>
      </c>
      <c r="KD250" s="73">
        <v>2885.5982411999998</v>
      </c>
      <c r="KE250" s="73">
        <v>2642.8732958249998</v>
      </c>
      <c r="KF250" s="73">
        <v>2458.3897394999999</v>
      </c>
      <c r="KG250" s="73">
        <v>860.51120849999995</v>
      </c>
      <c r="KH250" s="73"/>
      <c r="KI250" s="73">
        <v>0.78736499999999998</v>
      </c>
      <c r="KJ250" s="73"/>
      <c r="KK250" s="73">
        <v>6.8264545500000002</v>
      </c>
      <c r="KL250" s="73">
        <v>0.78342817499999995</v>
      </c>
      <c r="KM250" s="73">
        <v>206.64394425</v>
      </c>
      <c r="KN250" s="73">
        <v>275.83758045000002</v>
      </c>
      <c r="KO250" s="73">
        <v>950.94007875</v>
      </c>
      <c r="KP250" s="73">
        <v>3840.7271017500002</v>
      </c>
      <c r="KQ250" s="73">
        <v>2457.8779522499999</v>
      </c>
      <c r="KR250" s="73">
        <v>868.85727750000001</v>
      </c>
      <c r="KS250" s="73">
        <v>1342.5360615</v>
      </c>
      <c r="KT250" s="73">
        <v>1505.51274285</v>
      </c>
      <c r="KU250" s="73">
        <v>3202.0559819999999</v>
      </c>
      <c r="KV250" s="73">
        <v>3279.6901710000002</v>
      </c>
      <c r="KW250" s="73">
        <v>2356.3157409</v>
      </c>
      <c r="KX250" s="73">
        <v>3972.9650535000001</v>
      </c>
      <c r="KY250" s="73">
        <v>708.62850000000003</v>
      </c>
      <c r="KZ250" s="73">
        <v>4553.6349305249996</v>
      </c>
      <c r="LA250" s="73">
        <v>5175.7753221000003</v>
      </c>
      <c r="LB250" s="73">
        <v>1779.0512174999999</v>
      </c>
      <c r="LC250" s="73">
        <v>3475.4172995250001</v>
      </c>
      <c r="LD250" s="73">
        <v>1127.86099425</v>
      </c>
      <c r="LE250" s="73"/>
      <c r="LF250" s="73"/>
      <c r="LG250" s="73"/>
      <c r="LH250" s="73"/>
      <c r="LI250" s="73"/>
      <c r="LJ250" s="73"/>
      <c r="LK250" s="73"/>
      <c r="LL250" s="73"/>
      <c r="LM250" s="73"/>
      <c r="LN250" s="73"/>
      <c r="LO250" s="73"/>
      <c r="LP250" s="73"/>
      <c r="LQ250" s="73"/>
      <c r="LR250" s="73"/>
      <c r="LS250" s="73"/>
      <c r="LT250" s="73"/>
      <c r="LU250" s="73"/>
      <c r="LV250" s="73"/>
      <c r="LW250" s="73"/>
      <c r="LX250" s="73"/>
      <c r="LY250" s="73"/>
      <c r="LZ250" s="73"/>
      <c r="MA250" s="73"/>
      <c r="MB250" s="73"/>
      <c r="MC250" s="73"/>
      <c r="MD250" s="73"/>
      <c r="ME250" s="73"/>
      <c r="MF250" s="73"/>
      <c r="MG250" s="73"/>
      <c r="MH250" s="73"/>
      <c r="MI250" s="73"/>
      <c r="MJ250" s="73"/>
      <c r="MK250" s="73"/>
      <c r="ML250" s="73"/>
      <c r="MM250" s="73"/>
      <c r="MN250" s="73"/>
      <c r="MO250" s="73"/>
      <c r="MP250" s="73"/>
      <c r="MQ250" s="73"/>
      <c r="MR250" s="73"/>
      <c r="MS250" s="73"/>
      <c r="MT250" s="73"/>
      <c r="MU250" s="73"/>
      <c r="MV250" s="73"/>
      <c r="MW250" s="73"/>
      <c r="MX250" s="73"/>
      <c r="MY250" s="73"/>
      <c r="MZ250" s="73"/>
      <c r="NA250" s="73"/>
      <c r="NB250" s="73"/>
      <c r="NC250" s="73"/>
      <c r="ND250" s="73"/>
      <c r="NE250" s="73"/>
      <c r="NF250" s="73"/>
      <c r="NG250" s="73"/>
      <c r="NH250" s="73"/>
      <c r="NI250" s="73"/>
      <c r="NJ250" s="73"/>
      <c r="NK250" s="73"/>
      <c r="NL250" s="73"/>
      <c r="NM250" s="73"/>
      <c r="NN250" s="73"/>
      <c r="NO250" s="73"/>
      <c r="NP250" s="73"/>
      <c r="NQ250" s="73"/>
      <c r="NR250" s="73"/>
      <c r="NS250" s="73"/>
      <c r="NT250" s="73"/>
      <c r="NU250" s="73"/>
      <c r="NV250" s="73"/>
      <c r="NW250" s="73"/>
      <c r="NX250" s="73"/>
      <c r="NY250" s="73"/>
      <c r="NZ250" s="73"/>
      <c r="OA250" s="73"/>
      <c r="OB250" s="73"/>
      <c r="OC250" s="73"/>
      <c r="OD250" s="73"/>
      <c r="OE250" s="73"/>
      <c r="OF250" s="73"/>
      <c r="OG250" s="73"/>
      <c r="OH250" s="73"/>
      <c r="OI250" s="73"/>
      <c r="OJ250" s="73"/>
      <c r="OK250" s="73"/>
      <c r="OL250" s="73"/>
      <c r="OM250" s="73"/>
      <c r="ON250" s="73"/>
      <c r="OO250" s="73"/>
      <c r="OP250" s="73"/>
      <c r="OQ250" s="73"/>
      <c r="OR250" s="73"/>
      <c r="OS250" s="73"/>
      <c r="OT250" s="73"/>
      <c r="OU250" s="73"/>
      <c r="OV250" s="73"/>
      <c r="OW250" s="73"/>
      <c r="OX250" s="73"/>
      <c r="OY250" s="73"/>
      <c r="OZ250" s="73"/>
      <c r="PA250" s="73"/>
      <c r="PB250" s="73"/>
      <c r="PC250" s="73"/>
      <c r="PD250" s="73"/>
      <c r="PE250" s="73"/>
      <c r="PF250" s="73"/>
      <c r="PG250" s="73"/>
      <c r="PH250" s="73"/>
      <c r="PI250" s="73"/>
      <c r="PJ250" s="73"/>
      <c r="PK250" s="73"/>
      <c r="PL250" s="73"/>
      <c r="PM250" s="73"/>
      <c r="PN250" s="73"/>
      <c r="PO250" s="73"/>
      <c r="PP250" s="73"/>
      <c r="PQ250" s="73"/>
      <c r="PR250" s="73"/>
      <c r="PS250" s="73"/>
      <c r="PT250" s="73"/>
      <c r="PU250" s="73"/>
      <c r="PV250" s="73"/>
      <c r="PW250" s="73"/>
      <c r="PX250" s="73"/>
      <c r="PY250" s="73"/>
      <c r="PZ250" s="73"/>
      <c r="QA250" s="73"/>
      <c r="QB250" s="73"/>
      <c r="QC250" s="73"/>
      <c r="QD250" s="73"/>
      <c r="QE250" s="73"/>
      <c r="QF250" s="73"/>
      <c r="QG250" s="73"/>
      <c r="QH250" s="73"/>
      <c r="QI250" s="73"/>
      <c r="QJ250" s="73"/>
      <c r="QK250" s="73"/>
      <c r="QL250" s="73"/>
      <c r="QM250" s="73"/>
      <c r="QN250" s="73"/>
      <c r="QO250" s="73"/>
      <c r="QP250" s="73"/>
      <c r="QQ250" s="73"/>
      <c r="QR250" s="73"/>
      <c r="QS250" s="73"/>
      <c r="QT250" s="73"/>
      <c r="QU250" s="73"/>
      <c r="QV250" s="73"/>
      <c r="QW250" s="73"/>
      <c r="QX250" s="73"/>
      <c r="QY250" s="73"/>
      <c r="QZ250" s="73"/>
      <c r="RA250" s="73"/>
      <c r="RB250" s="73"/>
      <c r="RC250" s="73"/>
      <c r="RD250" s="73"/>
      <c r="RE250" s="73"/>
      <c r="RF250" s="73"/>
      <c r="RG250" s="73"/>
      <c r="RH250" s="73"/>
      <c r="RI250" s="73"/>
      <c r="RJ250" s="73"/>
      <c r="RK250" s="73"/>
      <c r="RL250" s="73"/>
      <c r="RM250" s="73"/>
      <c r="RN250" s="73"/>
      <c r="RO250" s="73"/>
      <c r="RP250" s="73"/>
      <c r="RQ250" s="73"/>
      <c r="RR250" s="73"/>
      <c r="RS250" s="73"/>
      <c r="RT250" s="73"/>
      <c r="RU250" s="73"/>
      <c r="RV250" s="73"/>
      <c r="RW250" s="73"/>
      <c r="RX250" s="73"/>
      <c r="RY250" s="73"/>
      <c r="RZ250" s="73"/>
      <c r="SA250" s="73"/>
      <c r="SB250" s="73"/>
      <c r="SC250" s="73"/>
      <c r="SD250" s="73"/>
      <c r="SE250" s="73"/>
      <c r="SF250" s="73"/>
      <c r="SG250" s="73"/>
      <c r="SH250" s="73"/>
      <c r="SI250" s="73"/>
      <c r="SJ250" s="73"/>
      <c r="SK250" s="73"/>
      <c r="SL250" s="73"/>
      <c r="SM250" s="73"/>
      <c r="SN250" s="73"/>
      <c r="SO250" s="73"/>
      <c r="SP250" s="73"/>
      <c r="SQ250" s="73"/>
      <c r="SR250" s="73"/>
      <c r="SS250" s="73"/>
      <c r="ST250" s="73"/>
      <c r="SU250" s="73"/>
      <c r="SV250" s="73"/>
      <c r="SW250" s="73"/>
      <c r="SX250" s="73"/>
      <c r="SY250" s="73"/>
    </row>
    <row r="251" spans="1:519">
      <c r="A251" s="71" t="s">
        <v>334</v>
      </c>
      <c r="B251" s="72">
        <f t="shared" si="241"/>
        <v>2.9935617300000002E-2</v>
      </c>
      <c r="C251" s="72">
        <f t="shared" si="242"/>
        <v>1.9339928390250001</v>
      </c>
      <c r="D251" s="72">
        <f t="shared" si="243"/>
        <v>6.1060155750000016</v>
      </c>
      <c r="E251" s="72">
        <f t="shared" si="244"/>
        <v>4.4871931350000001</v>
      </c>
      <c r="F251" s="72">
        <f t="shared" si="245"/>
        <v>2.9404815185249999</v>
      </c>
      <c r="G251" s="72">
        <f t="shared" si="246"/>
        <v>9.0453278565000002</v>
      </c>
      <c r="H251" s="72">
        <f t="shared" si="247"/>
        <v>6.5967014430000006</v>
      </c>
      <c r="I251" s="72">
        <f t="shared" si="248"/>
        <v>6.9575114542499996</v>
      </c>
      <c r="J251" s="72">
        <f t="shared" si="249"/>
        <v>9.2207527784999979</v>
      </c>
      <c r="K251" s="72">
        <f t="shared" si="250"/>
        <v>7.145219270250001</v>
      </c>
      <c r="L251" s="72">
        <f t="shared" si="251"/>
        <v>15.120754301250001</v>
      </c>
      <c r="M251" s="72">
        <f t="shared" si="252"/>
        <v>12.655908168750001</v>
      </c>
      <c r="N251" s="72">
        <f t="shared" si="253"/>
        <v>13.336506474749999</v>
      </c>
      <c r="O251" s="72">
        <f t="shared" si="254"/>
        <v>16.454633284574999</v>
      </c>
      <c r="P251" s="72">
        <f t="shared" si="255"/>
        <v>18.773179126425003</v>
      </c>
      <c r="Q251" s="72">
        <f t="shared" si="256"/>
        <v>8.5529294696249991</v>
      </c>
      <c r="R251" s="72">
        <f t="shared" si="257"/>
        <v>6.6127243207499999</v>
      </c>
      <c r="S251" s="72">
        <f t="shared" si="258"/>
        <v>8.4306713692500015</v>
      </c>
      <c r="T251" s="72">
        <f t="shared" si="259"/>
        <v>1.1760871005</v>
      </c>
      <c r="U251" s="72">
        <f t="shared" si="260"/>
        <v>4.2163395750000002E-3</v>
      </c>
      <c r="V251" s="72">
        <f t="shared" si="261"/>
        <v>2.5337405700000003E-2</v>
      </c>
      <c r="W251" s="72">
        <f t="shared" si="262"/>
        <v>1.0679818860000001</v>
      </c>
      <c r="X251" s="72">
        <f t="shared" si="263"/>
        <v>1.0444396725000001E-2</v>
      </c>
      <c r="Y251" s="72">
        <f t="shared" si="264"/>
        <v>1.9142811562500002</v>
      </c>
      <c r="Z251" s="72">
        <f t="shared" si="265"/>
        <v>0</v>
      </c>
      <c r="AA251" s="72">
        <f t="shared" si="266"/>
        <v>0</v>
      </c>
      <c r="AB251" s="72"/>
      <c r="AD251" s="73"/>
      <c r="AE251" s="73"/>
      <c r="AF251" s="73"/>
      <c r="AG251" s="73"/>
      <c r="AH251" s="73">
        <v>6.7398444</v>
      </c>
      <c r="AI251" s="73">
        <v>3.2281965000000001</v>
      </c>
      <c r="AJ251" s="73">
        <v>1.5747300000000002E-2</v>
      </c>
      <c r="AK251" s="73">
        <v>3.3856695000000001</v>
      </c>
      <c r="AL251" s="73">
        <v>0.66532342499999997</v>
      </c>
      <c r="AM251" s="73">
        <v>3.3463012500000002</v>
      </c>
      <c r="AN251" s="73">
        <v>3.5431425000000003E-2</v>
      </c>
      <c r="AO251" s="73">
        <v>12.5191035</v>
      </c>
      <c r="AP251" s="73">
        <v>1.6062246</v>
      </c>
      <c r="AQ251" s="73"/>
      <c r="AR251" s="73">
        <v>9.9995355000000004</v>
      </c>
      <c r="AS251" s="73">
        <v>0.224399025</v>
      </c>
      <c r="AT251" s="73">
        <v>1883.219607</v>
      </c>
      <c r="AU251" s="73">
        <v>18.857391750000001</v>
      </c>
      <c r="AV251" s="73"/>
      <c r="AW251" s="73"/>
      <c r="AX251" s="73">
        <v>16.377192000000001</v>
      </c>
      <c r="AY251" s="73">
        <v>2.4408314999999998</v>
      </c>
      <c r="AZ251" s="73">
        <v>1.2204157499999999</v>
      </c>
      <c r="BA251" s="73">
        <v>4.7241899999999996E-2</v>
      </c>
      <c r="BB251" s="73">
        <v>393.48565875000003</v>
      </c>
      <c r="BC251" s="73">
        <v>1082.3906655000001</v>
      </c>
      <c r="BD251" s="73">
        <v>651.42643275</v>
      </c>
      <c r="BE251" s="73">
        <v>412.69736475000002</v>
      </c>
      <c r="BF251" s="73">
        <v>1575.3598919999999</v>
      </c>
      <c r="BG251" s="73">
        <v>433.05074999999999</v>
      </c>
      <c r="BH251" s="73">
        <v>1515.63825675</v>
      </c>
      <c r="BI251" s="73">
        <v>15.0386715</v>
      </c>
      <c r="BJ251" s="73">
        <v>26.927883000000001</v>
      </c>
      <c r="BK251" s="73"/>
      <c r="BL251" s="73"/>
      <c r="BM251" s="73"/>
      <c r="BN251" s="73"/>
      <c r="BO251" s="73"/>
      <c r="BP251" s="73"/>
      <c r="BQ251" s="73">
        <v>2563.9360177500002</v>
      </c>
      <c r="BR251" s="73"/>
      <c r="BS251" s="73">
        <v>1576.8165172500001</v>
      </c>
      <c r="BT251" s="73">
        <v>346.44060000000002</v>
      </c>
      <c r="BU251" s="73"/>
      <c r="BV251" s="73"/>
      <c r="BW251" s="73"/>
      <c r="BX251" s="73"/>
      <c r="BY251" s="73"/>
      <c r="BZ251" s="73"/>
      <c r="CA251" s="73">
        <v>1.1810474999999999E-2</v>
      </c>
      <c r="CB251" s="73"/>
      <c r="CC251" s="73">
        <v>1032.2512623</v>
      </c>
      <c r="CD251" s="73">
        <v>433.05074999999999</v>
      </c>
      <c r="CE251" s="73">
        <v>529.38485775000004</v>
      </c>
      <c r="CF251" s="73">
        <v>194.8728375</v>
      </c>
      <c r="CG251" s="73"/>
      <c r="CH251" s="73">
        <v>314.90663175000003</v>
      </c>
      <c r="CI251" s="73">
        <v>284.43560624999998</v>
      </c>
      <c r="CJ251" s="73">
        <v>151.56776250000001</v>
      </c>
      <c r="CK251" s="73"/>
      <c r="CL251" s="73"/>
      <c r="CM251" s="73">
        <v>991.21379850000005</v>
      </c>
      <c r="CN251" s="73">
        <v>1659.450474</v>
      </c>
      <c r="CO251" s="73">
        <v>1794.9559905000001</v>
      </c>
      <c r="CP251" s="73">
        <v>1724.171877</v>
      </c>
      <c r="CQ251" s="73">
        <v>1812.6323347499999</v>
      </c>
      <c r="CR251" s="73">
        <v>1062.9033817500001</v>
      </c>
      <c r="CS251" s="73"/>
      <c r="CT251" s="73"/>
      <c r="CU251" s="73"/>
      <c r="CV251" s="73"/>
      <c r="CW251" s="73"/>
      <c r="CX251" s="73">
        <v>736.02880200000004</v>
      </c>
      <c r="CY251" s="73">
        <v>1696.614102</v>
      </c>
      <c r="CZ251" s="73">
        <v>930.23237925000001</v>
      </c>
      <c r="DA251" s="73">
        <v>817.71792074999996</v>
      </c>
      <c r="DB251" s="73">
        <v>992.31610950000004</v>
      </c>
      <c r="DC251" s="73">
        <v>639.57658949999995</v>
      </c>
      <c r="DD251" s="73"/>
      <c r="DE251" s="73"/>
      <c r="DF251" s="73">
        <v>45.116014499999999</v>
      </c>
      <c r="DG251" s="73">
        <v>739.09952550000003</v>
      </c>
      <c r="DH251" s="73"/>
      <c r="DI251" s="73"/>
      <c r="DJ251" s="73">
        <v>2392.3691842500002</v>
      </c>
      <c r="DK251" s="73"/>
      <c r="DL251" s="73">
        <v>830.90628449999997</v>
      </c>
      <c r="DM251" s="73"/>
      <c r="DN251" s="73">
        <v>1082.6268749999999</v>
      </c>
      <c r="DO251" s="73">
        <v>1122.3888075</v>
      </c>
      <c r="DP251" s="73">
        <v>1529.2203030000001</v>
      </c>
      <c r="DQ251" s="73"/>
      <c r="DR251" s="73"/>
      <c r="DS251" s="73"/>
      <c r="DT251" s="73"/>
      <c r="DU251" s="73"/>
      <c r="DV251" s="73"/>
      <c r="DW251" s="73"/>
      <c r="DX251" s="73">
        <v>829.96144649999997</v>
      </c>
      <c r="DY251" s="73">
        <v>1244.31227775</v>
      </c>
      <c r="DZ251" s="73">
        <v>2454.9647017500001</v>
      </c>
      <c r="EA251" s="73">
        <v>3805.5318862499998</v>
      </c>
      <c r="EB251" s="73"/>
      <c r="EC251" s="73"/>
      <c r="ED251" s="73"/>
      <c r="EE251" s="73"/>
      <c r="EF251" s="73"/>
      <c r="EG251" s="73">
        <v>885.98246625000002</v>
      </c>
      <c r="EH251" s="73">
        <v>1082.5875067500001</v>
      </c>
      <c r="EI251" s="73"/>
      <c r="EJ251" s="73">
        <v>1082.6268749999999</v>
      </c>
      <c r="EK251" s="73">
        <v>2381.7397567500002</v>
      </c>
      <c r="EL251" s="73">
        <v>1299.1522500000001</v>
      </c>
      <c r="EM251" s="73">
        <v>1299.11288175</v>
      </c>
      <c r="EN251" s="73"/>
      <c r="EO251" s="73"/>
      <c r="EP251" s="73"/>
      <c r="EQ251" s="73"/>
      <c r="ER251" s="73"/>
      <c r="ES251" s="73"/>
      <c r="ET251" s="73">
        <v>866.10149999999999</v>
      </c>
      <c r="EU251" s="73">
        <v>2159.9784045000001</v>
      </c>
      <c r="EV251" s="73"/>
      <c r="EW251" s="73">
        <v>2622.4766055</v>
      </c>
      <c r="EX251" s="73">
        <v>4375.03299075</v>
      </c>
      <c r="EY251" s="73">
        <v>2614.5635872500002</v>
      </c>
      <c r="EZ251" s="73"/>
      <c r="FA251" s="73"/>
      <c r="FB251" s="73"/>
      <c r="FC251" s="73"/>
      <c r="FD251" s="73"/>
      <c r="FE251" s="73">
        <v>2482.60121325</v>
      </c>
      <c r="FF251" s="73">
        <v>1011.17350125</v>
      </c>
      <c r="FG251" s="73">
        <v>866.06213175000005</v>
      </c>
      <c r="FH251" s="73">
        <v>2581.1005747499999</v>
      </c>
      <c r="FI251" s="73">
        <v>2093.2098525000001</v>
      </c>
      <c r="FJ251" s="73">
        <v>1912.0371660000001</v>
      </c>
      <c r="FK251" s="73">
        <v>2269.3434029999999</v>
      </c>
      <c r="FL251" s="73">
        <v>1922.9815395000001</v>
      </c>
      <c r="FM251" s="73"/>
      <c r="FN251" s="73"/>
      <c r="FO251" s="73"/>
      <c r="FP251" s="73"/>
      <c r="FQ251" s="73"/>
      <c r="FR251" s="73">
        <v>1037.5895969999999</v>
      </c>
      <c r="FS251" s="73">
        <v>1996.3245892499999</v>
      </c>
      <c r="FT251" s="73">
        <v>1502.607366</v>
      </c>
      <c r="FU251" s="73">
        <v>930.38985224999999</v>
      </c>
      <c r="FV251" s="73">
        <v>1585.4381639999999</v>
      </c>
      <c r="FW251" s="73">
        <v>4002.9636599999999</v>
      </c>
      <c r="FX251" s="73"/>
      <c r="FY251" s="73"/>
      <c r="FZ251" s="73"/>
      <c r="GA251" s="73"/>
      <c r="GB251" s="73"/>
      <c r="GC251" s="73">
        <v>2281.1932462499999</v>
      </c>
      <c r="GD251" s="73">
        <v>1010.7404505000001</v>
      </c>
      <c r="GE251" s="73">
        <v>2061.5971477500002</v>
      </c>
      <c r="GF251" s="73">
        <v>1984.1204317500001</v>
      </c>
      <c r="GG251" s="73">
        <v>2103.1700197499999</v>
      </c>
      <c r="GH251" s="73">
        <v>3807.34282575</v>
      </c>
      <c r="GI251" s="73">
        <v>2058.68389725</v>
      </c>
      <c r="GJ251" s="73">
        <v>2313.0460973250001</v>
      </c>
      <c r="GK251" s="73"/>
      <c r="GL251" s="73"/>
      <c r="GM251" s="73"/>
      <c r="GN251" s="73"/>
      <c r="GO251" s="73">
        <v>1115.9324145</v>
      </c>
      <c r="GP251" s="73">
        <v>1782.5943600000001</v>
      </c>
      <c r="GQ251" s="73">
        <v>3632.70526875</v>
      </c>
      <c r="GR251" s="73">
        <v>3724.1577135000002</v>
      </c>
      <c r="GS251" s="73">
        <v>2268.7528792500002</v>
      </c>
      <c r="GT251" s="73">
        <v>3784.1942947500002</v>
      </c>
      <c r="GU251" s="73">
        <v>1440.99605475</v>
      </c>
      <c r="GV251" s="73">
        <v>2082.4780675500001</v>
      </c>
      <c r="GW251" s="73"/>
      <c r="GX251" s="73">
        <v>57.241435500000001</v>
      </c>
      <c r="GY251" s="73"/>
      <c r="GZ251" s="73"/>
      <c r="HA251" s="73">
        <v>5.9052375000000004E-2</v>
      </c>
      <c r="HB251" s="73"/>
      <c r="HC251" s="73">
        <v>1.121995125</v>
      </c>
      <c r="HD251" s="73">
        <v>417.30345</v>
      </c>
      <c r="HE251" s="73"/>
      <c r="HF251" s="73">
        <v>2165.2537499999999</v>
      </c>
      <c r="HG251" s="73">
        <v>2399.573574</v>
      </c>
      <c r="HH251" s="73">
        <v>3569.6767005000002</v>
      </c>
      <c r="HI251" s="73"/>
      <c r="HJ251" s="73"/>
      <c r="HK251" s="73"/>
      <c r="HL251" s="73"/>
      <c r="HM251" s="73"/>
      <c r="HN251" s="73"/>
      <c r="HO251" s="73"/>
      <c r="HP251" s="73"/>
      <c r="HQ251" s="73">
        <v>4100.2032374999999</v>
      </c>
      <c r="HR251" s="73">
        <v>1197.54279675</v>
      </c>
      <c r="HS251" s="73">
        <v>1314.9782865</v>
      </c>
      <c r="HT251" s="73"/>
      <c r="HU251" s="73"/>
      <c r="HV251" s="73"/>
      <c r="HW251" s="73"/>
      <c r="HX251" s="73"/>
      <c r="HY251" s="73"/>
      <c r="HZ251" s="73"/>
      <c r="IA251" s="73">
        <v>1077.1546882499999</v>
      </c>
      <c r="IB251" s="73"/>
      <c r="IC251" s="73">
        <v>1685.7878332499999</v>
      </c>
      <c r="ID251" s="73">
        <v>2061.0066240000001</v>
      </c>
      <c r="IE251" s="73">
        <v>2374.1416844999999</v>
      </c>
      <c r="IF251" s="73"/>
      <c r="IG251" s="73"/>
      <c r="IH251" s="73"/>
      <c r="II251" s="73"/>
      <c r="IJ251" s="73"/>
      <c r="IK251" s="73">
        <v>1232.5805392499999</v>
      </c>
      <c r="IL251" s="73"/>
      <c r="IM251" s="73">
        <v>0.63382882500000004</v>
      </c>
      <c r="IN251" s="73">
        <v>1.70858205</v>
      </c>
      <c r="IO251" s="73">
        <v>1172.0872863</v>
      </c>
      <c r="IP251" s="73"/>
      <c r="IQ251" s="73"/>
      <c r="IR251" s="73">
        <v>1.657403325</v>
      </c>
      <c r="IS251" s="73"/>
      <c r="IT251" s="73"/>
      <c r="IU251" s="73"/>
      <c r="IV251" s="73"/>
      <c r="IW251" s="73"/>
      <c r="IX251" s="73"/>
      <c r="IY251" s="73">
        <v>1.6928347500000001</v>
      </c>
      <c r="IZ251" s="73"/>
      <c r="JA251" s="73"/>
      <c r="JB251" s="73"/>
      <c r="JC251" s="73"/>
      <c r="JD251" s="73">
        <v>1.066879575</v>
      </c>
      <c r="JE251" s="73"/>
      <c r="JF251" s="73">
        <v>1.4566252500000001</v>
      </c>
      <c r="JG251" s="73"/>
      <c r="JH251" s="73"/>
      <c r="JI251" s="73"/>
      <c r="JJ251" s="73">
        <v>3.2163860249999998</v>
      </c>
      <c r="JK251" s="73">
        <v>6.0430263750000002</v>
      </c>
      <c r="JL251" s="73"/>
      <c r="JM251" s="73"/>
      <c r="JN251" s="73"/>
      <c r="JO251" s="73"/>
      <c r="JP251" s="73"/>
      <c r="JQ251" s="73">
        <v>5.8816165500000004</v>
      </c>
      <c r="JR251" s="73"/>
      <c r="JS251" s="73"/>
      <c r="JT251" s="73">
        <v>10.196376750000001</v>
      </c>
      <c r="JU251" s="73"/>
      <c r="JV251" s="73">
        <v>1.736139825</v>
      </c>
      <c r="JW251" s="73"/>
      <c r="JX251" s="73">
        <v>6.8461386749999997</v>
      </c>
      <c r="JY251" s="73"/>
      <c r="JZ251" s="73"/>
      <c r="KA251" s="73">
        <v>1059.3996075</v>
      </c>
      <c r="KB251" s="73"/>
      <c r="KC251" s="73"/>
      <c r="KD251" s="73"/>
      <c r="KE251" s="73"/>
      <c r="KF251" s="73"/>
      <c r="KG251" s="73"/>
      <c r="KH251" s="73"/>
      <c r="KI251" s="73"/>
      <c r="KJ251" s="73"/>
      <c r="KK251" s="73">
        <v>10.444396725000001</v>
      </c>
      <c r="KL251" s="73"/>
      <c r="KM251" s="73"/>
      <c r="KN251" s="73"/>
      <c r="KO251" s="73"/>
      <c r="KP251" s="73"/>
      <c r="KQ251" s="73"/>
      <c r="KR251" s="73"/>
      <c r="KS251" s="73"/>
      <c r="KT251" s="73"/>
      <c r="KU251" s="73"/>
      <c r="KV251" s="73"/>
      <c r="KW251" s="73">
        <v>393.6825</v>
      </c>
      <c r="KX251" s="73">
        <v>1520.59865625</v>
      </c>
      <c r="KY251" s="73"/>
      <c r="KZ251" s="73"/>
      <c r="LA251" s="73"/>
      <c r="LB251" s="73"/>
      <c r="LC251" s="73"/>
      <c r="LD251" s="73"/>
      <c r="LE251" s="73"/>
      <c r="LF251" s="73"/>
      <c r="LG251" s="73"/>
      <c r="LH251" s="73"/>
      <c r="LI251" s="73"/>
      <c r="LJ251" s="73"/>
      <c r="LK251" s="73"/>
      <c r="LL251" s="73"/>
      <c r="LM251" s="73"/>
      <c r="LN251" s="73"/>
      <c r="LO251" s="73"/>
      <c r="LP251" s="73"/>
      <c r="LQ251" s="73"/>
      <c r="LR251" s="73"/>
      <c r="LS251" s="73"/>
      <c r="LT251" s="73"/>
      <c r="LU251" s="73"/>
      <c r="LV251" s="73"/>
      <c r="LW251" s="73"/>
      <c r="LX251" s="73"/>
      <c r="LY251" s="73"/>
      <c r="LZ251" s="73"/>
      <c r="MA251" s="73"/>
      <c r="MB251" s="73"/>
      <c r="MC251" s="73"/>
      <c r="MD251" s="73"/>
      <c r="ME251" s="73"/>
      <c r="MF251" s="73"/>
      <c r="MG251" s="73"/>
      <c r="MH251" s="73"/>
      <c r="MI251" s="73"/>
      <c r="MJ251" s="73"/>
      <c r="MK251" s="73"/>
      <c r="ML251" s="73"/>
      <c r="MM251" s="73"/>
      <c r="MN251" s="73"/>
      <c r="MO251" s="73"/>
      <c r="MP251" s="73"/>
      <c r="MQ251" s="73"/>
      <c r="MR251" s="73"/>
      <c r="MS251" s="73"/>
      <c r="MT251" s="73"/>
      <c r="MU251" s="73"/>
      <c r="MV251" s="73"/>
      <c r="MW251" s="73"/>
      <c r="MX251" s="73"/>
      <c r="MY251" s="73"/>
      <c r="MZ251" s="73"/>
      <c r="NA251" s="73"/>
      <c r="NB251" s="73"/>
      <c r="NC251" s="73"/>
      <c r="ND251" s="73"/>
      <c r="NE251" s="73"/>
      <c r="NF251" s="73"/>
      <c r="NG251" s="73"/>
      <c r="NH251" s="73"/>
      <c r="NI251" s="73"/>
      <c r="NJ251" s="73"/>
      <c r="NK251" s="73"/>
      <c r="NL251" s="73"/>
      <c r="NM251" s="73"/>
      <c r="NN251" s="73"/>
      <c r="NO251" s="73"/>
      <c r="NP251" s="73"/>
      <c r="NQ251" s="73"/>
      <c r="NR251" s="73"/>
      <c r="NS251" s="73"/>
      <c r="NT251" s="73"/>
      <c r="NU251" s="73"/>
      <c r="NV251" s="73"/>
      <c r="NW251" s="73"/>
      <c r="NX251" s="73"/>
      <c r="NY251" s="73"/>
      <c r="NZ251" s="73"/>
      <c r="OA251" s="73"/>
      <c r="OB251" s="73"/>
      <c r="OC251" s="73"/>
      <c r="OD251" s="73"/>
      <c r="OE251" s="73"/>
      <c r="OF251" s="73"/>
      <c r="OG251" s="73"/>
      <c r="OH251" s="73"/>
      <c r="OI251" s="73"/>
      <c r="OJ251" s="73"/>
      <c r="OK251" s="73"/>
      <c r="OL251" s="73"/>
      <c r="OM251" s="73"/>
      <c r="ON251" s="73"/>
      <c r="OO251" s="73"/>
      <c r="OP251" s="73"/>
      <c r="OQ251" s="73"/>
      <c r="OR251" s="73"/>
      <c r="OS251" s="73"/>
      <c r="OT251" s="73"/>
      <c r="OU251" s="73"/>
      <c r="OV251" s="73"/>
      <c r="OW251" s="73"/>
      <c r="OX251" s="73"/>
      <c r="OY251" s="73"/>
      <c r="OZ251" s="73"/>
      <c r="PA251" s="73"/>
      <c r="PB251" s="73"/>
      <c r="PC251" s="73"/>
      <c r="PD251" s="73"/>
      <c r="PE251" s="73"/>
      <c r="PF251" s="73"/>
      <c r="PG251" s="73"/>
      <c r="PH251" s="73"/>
      <c r="PI251" s="73"/>
      <c r="PJ251" s="73"/>
      <c r="PK251" s="73"/>
      <c r="PL251" s="73"/>
      <c r="PM251" s="73"/>
      <c r="PN251" s="73"/>
      <c r="PO251" s="73"/>
      <c r="PP251" s="73"/>
      <c r="PQ251" s="73"/>
      <c r="PR251" s="73"/>
      <c r="PS251" s="73"/>
      <c r="PT251" s="73"/>
      <c r="PU251" s="73"/>
      <c r="PV251" s="73"/>
      <c r="PW251" s="73"/>
      <c r="PX251" s="73"/>
      <c r="PY251" s="73"/>
      <c r="PZ251" s="73"/>
      <c r="QA251" s="73"/>
      <c r="QB251" s="73"/>
      <c r="QC251" s="73"/>
      <c r="QD251" s="73"/>
      <c r="QE251" s="73"/>
      <c r="QF251" s="73"/>
      <c r="QG251" s="73"/>
      <c r="QH251" s="73"/>
      <c r="QI251" s="73"/>
      <c r="QJ251" s="73"/>
      <c r="QK251" s="73"/>
      <c r="QL251" s="73"/>
      <c r="QM251" s="73"/>
      <c r="QN251" s="73"/>
      <c r="QO251" s="73"/>
      <c r="QP251" s="73"/>
      <c r="QQ251" s="73"/>
      <c r="QR251" s="73"/>
      <c r="QS251" s="73"/>
      <c r="QT251" s="73"/>
      <c r="QU251" s="73"/>
      <c r="QV251" s="73"/>
      <c r="QW251" s="73"/>
      <c r="QX251" s="73"/>
      <c r="QY251" s="73"/>
      <c r="QZ251" s="73"/>
      <c r="RA251" s="73"/>
      <c r="RB251" s="73"/>
      <c r="RC251" s="73"/>
      <c r="RD251" s="73"/>
      <c r="RE251" s="73"/>
      <c r="RF251" s="73"/>
      <c r="RG251" s="73"/>
      <c r="RH251" s="73"/>
      <c r="RI251" s="73"/>
      <c r="RJ251" s="73"/>
      <c r="RK251" s="73"/>
      <c r="RL251" s="73"/>
      <c r="RM251" s="73"/>
      <c r="RN251" s="73"/>
      <c r="RO251" s="73"/>
      <c r="RP251" s="73"/>
      <c r="RQ251" s="73"/>
      <c r="RR251" s="73"/>
      <c r="RS251" s="73"/>
      <c r="RT251" s="73"/>
      <c r="RU251" s="73"/>
      <c r="RV251" s="73"/>
      <c r="RW251" s="73"/>
      <c r="RX251" s="73"/>
      <c r="RY251" s="73"/>
      <c r="RZ251" s="73"/>
      <c r="SA251" s="73"/>
      <c r="SB251" s="73"/>
      <c r="SC251" s="73"/>
      <c r="SD251" s="73"/>
      <c r="SE251" s="73"/>
      <c r="SF251" s="73"/>
      <c r="SG251" s="73"/>
      <c r="SH251" s="73"/>
      <c r="SI251" s="73"/>
      <c r="SJ251" s="73"/>
      <c r="SK251" s="73"/>
      <c r="SL251" s="73"/>
      <c r="SM251" s="73"/>
      <c r="SN251" s="73"/>
      <c r="SO251" s="73"/>
      <c r="SP251" s="73"/>
      <c r="SQ251" s="73"/>
      <c r="SR251" s="73"/>
      <c r="SS251" s="73"/>
      <c r="ST251" s="73"/>
      <c r="SU251" s="73"/>
      <c r="SV251" s="73"/>
      <c r="SW251" s="73"/>
      <c r="SX251" s="73"/>
      <c r="SY251" s="73"/>
    </row>
    <row r="252" spans="1:519">
      <c r="A252" s="71" t="s">
        <v>335</v>
      </c>
      <c r="B252" s="72">
        <f t="shared" si="241"/>
        <v>4.3888906147500002</v>
      </c>
      <c r="C252" s="72">
        <f t="shared" si="242"/>
        <v>6.5198546190000011</v>
      </c>
      <c r="D252" s="72">
        <f t="shared" si="243"/>
        <v>5.3982531764999999</v>
      </c>
      <c r="E252" s="72">
        <f t="shared" si="244"/>
        <v>13.208028190875002</v>
      </c>
      <c r="F252" s="72">
        <f t="shared" si="245"/>
        <v>3.7801393649999997</v>
      </c>
      <c r="G252" s="72">
        <f t="shared" si="246"/>
        <v>12.923257954499999</v>
      </c>
      <c r="H252" s="72">
        <f t="shared" si="247"/>
        <v>14.761633187925</v>
      </c>
      <c r="I252" s="72">
        <f t="shared" si="248"/>
        <v>17.103654317249998</v>
      </c>
      <c r="J252" s="72">
        <f t="shared" si="249"/>
        <v>12.608402501474998</v>
      </c>
      <c r="K252" s="72">
        <f t="shared" si="250"/>
        <v>13.357501562474999</v>
      </c>
      <c r="L252" s="72">
        <f t="shared" si="251"/>
        <v>19.01062085265</v>
      </c>
      <c r="M252" s="72">
        <f t="shared" si="252"/>
        <v>20.113975111275003</v>
      </c>
      <c r="N252" s="72">
        <f t="shared" si="253"/>
        <v>19.645422073425003</v>
      </c>
      <c r="O252" s="72">
        <f t="shared" si="254"/>
        <v>21.195834305399998</v>
      </c>
      <c r="P252" s="72">
        <f t="shared" si="255"/>
        <v>19.410854229449996</v>
      </c>
      <c r="Q252" s="72">
        <f t="shared" si="256"/>
        <v>13.833093643425002</v>
      </c>
      <c r="R252" s="72">
        <f t="shared" si="257"/>
        <v>17.352312057899997</v>
      </c>
      <c r="S252" s="72">
        <f t="shared" si="258"/>
        <v>19.318319157825005</v>
      </c>
      <c r="T252" s="72">
        <f t="shared" si="259"/>
        <v>14.992968898574999</v>
      </c>
      <c r="U252" s="72">
        <f t="shared" si="260"/>
        <v>5.6070111957749997</v>
      </c>
      <c r="V252" s="72">
        <f t="shared" si="261"/>
        <v>16.100878063724998</v>
      </c>
      <c r="W252" s="72">
        <f t="shared" si="262"/>
        <v>21.198042864225002</v>
      </c>
      <c r="X252" s="72">
        <f t="shared" si="263"/>
        <v>24.837271452000003</v>
      </c>
      <c r="Y252" s="72">
        <f t="shared" si="264"/>
        <v>21.052947242024999</v>
      </c>
      <c r="Z252" s="72">
        <f t="shared" si="265"/>
        <v>0</v>
      </c>
      <c r="AA252" s="72">
        <f t="shared" si="266"/>
        <v>0</v>
      </c>
      <c r="AB252" s="72"/>
      <c r="AD252" s="73"/>
      <c r="AE252" s="73">
        <v>620.04993750000006</v>
      </c>
      <c r="AF252" s="73"/>
      <c r="AG252" s="73">
        <v>301.28521725000002</v>
      </c>
      <c r="AH252" s="73">
        <v>7.4799674999999999</v>
      </c>
      <c r="AI252" s="73">
        <v>413.366625</v>
      </c>
      <c r="AJ252" s="73">
        <v>204.32121749999999</v>
      </c>
      <c r="AK252" s="73">
        <v>147.27662325</v>
      </c>
      <c r="AL252" s="73">
        <v>888.93508499999996</v>
      </c>
      <c r="AM252" s="73">
        <v>306.56056275000003</v>
      </c>
      <c r="AN252" s="73">
        <v>214.005807</v>
      </c>
      <c r="AO252" s="73">
        <v>1285.6095720000001</v>
      </c>
      <c r="AP252" s="73">
        <v>1110.1059135</v>
      </c>
      <c r="AQ252" s="73">
        <v>641.97805274999996</v>
      </c>
      <c r="AR252" s="73">
        <v>1.5353617500000001</v>
      </c>
      <c r="AS252" s="73">
        <v>375.96678750000001</v>
      </c>
      <c r="AT252" s="73">
        <v>212.54918175</v>
      </c>
      <c r="AU252" s="73">
        <v>134.009523</v>
      </c>
      <c r="AV252" s="73"/>
      <c r="AW252" s="73">
        <v>1112.7042180000001</v>
      </c>
      <c r="AX252" s="73">
        <v>913.30403175000004</v>
      </c>
      <c r="AY252" s="73">
        <v>1088.6895855</v>
      </c>
      <c r="AZ252" s="73">
        <v>929.01196349999998</v>
      </c>
      <c r="BA252" s="73"/>
      <c r="BB252" s="73"/>
      <c r="BC252" s="73">
        <v>834.64626825000005</v>
      </c>
      <c r="BD252" s="73"/>
      <c r="BE252" s="73">
        <v>243.09894374999999</v>
      </c>
      <c r="BF252" s="73">
        <v>671.22866250000004</v>
      </c>
      <c r="BG252" s="73"/>
      <c r="BH252" s="73">
        <v>594.85425750000002</v>
      </c>
      <c r="BI252" s="73">
        <v>1327.2611804999999</v>
      </c>
      <c r="BJ252" s="73"/>
      <c r="BK252" s="73">
        <v>231.52467824999999</v>
      </c>
      <c r="BL252" s="73">
        <v>1387.967022</v>
      </c>
      <c r="BM252" s="73">
        <v>107.67216375</v>
      </c>
      <c r="BN252" s="73">
        <v>2386.2277372500002</v>
      </c>
      <c r="BO252" s="73">
        <v>63.461618999999999</v>
      </c>
      <c r="BP252" s="73">
        <v>482.26106249999998</v>
      </c>
      <c r="BQ252" s="73">
        <v>637.80501824999999</v>
      </c>
      <c r="BR252" s="73">
        <v>1073.1784950000001</v>
      </c>
      <c r="BS252" s="73">
        <v>224.39902499999999</v>
      </c>
      <c r="BT252" s="73">
        <v>1158.9619117500001</v>
      </c>
      <c r="BU252" s="73">
        <v>2366.6814011249999</v>
      </c>
      <c r="BV252" s="73">
        <v>1849.9140675000001</v>
      </c>
      <c r="BW252" s="73">
        <v>1890.8176792500001</v>
      </c>
      <c r="BX252" s="73">
        <v>818.62339050000003</v>
      </c>
      <c r="BY252" s="73">
        <v>255.69678375000001</v>
      </c>
      <c r="BZ252" s="73"/>
      <c r="CA252" s="73">
        <v>78.736500000000007</v>
      </c>
      <c r="CB252" s="73">
        <v>239.43769650000002</v>
      </c>
      <c r="CC252" s="73">
        <v>637.17512625000006</v>
      </c>
      <c r="CD252" s="73">
        <v>691.66078425000001</v>
      </c>
      <c r="CE252" s="73">
        <v>422.22448125</v>
      </c>
      <c r="CF252" s="73">
        <v>728.78504399999997</v>
      </c>
      <c r="CG252" s="73"/>
      <c r="CH252" s="73">
        <v>71.335268999999997</v>
      </c>
      <c r="CI252" s="73"/>
      <c r="CJ252" s="73">
        <v>617.49100124999995</v>
      </c>
      <c r="CK252" s="73">
        <v>293.29346249999998</v>
      </c>
      <c r="CL252" s="73">
        <v>294.00209100000001</v>
      </c>
      <c r="CM252" s="73">
        <v>1320.7654192499999</v>
      </c>
      <c r="CN252" s="73">
        <v>1756.4144737500001</v>
      </c>
      <c r="CO252" s="73">
        <v>701.93589750000001</v>
      </c>
      <c r="CP252" s="73">
        <v>878.89618125000004</v>
      </c>
      <c r="CQ252" s="73">
        <v>1286.7118829999999</v>
      </c>
      <c r="CR252" s="73">
        <v>378.44698725000001</v>
      </c>
      <c r="CS252" s="73">
        <v>1049.0063895000001</v>
      </c>
      <c r="CT252" s="73">
        <v>621.03414375</v>
      </c>
      <c r="CU252" s="73">
        <v>1696.5353655000001</v>
      </c>
      <c r="CV252" s="73">
        <v>1239.5880877500001</v>
      </c>
      <c r="CW252" s="73">
        <v>1699.9210350000001</v>
      </c>
      <c r="CX252" s="73">
        <v>949.20787574999997</v>
      </c>
      <c r="CY252" s="73">
        <v>1144.7499735000001</v>
      </c>
      <c r="CZ252" s="73">
        <v>508.0866345</v>
      </c>
      <c r="DA252" s="73">
        <v>1000.0322865000001</v>
      </c>
      <c r="DB252" s="73">
        <v>318.72535199999999</v>
      </c>
      <c r="DC252" s="73">
        <v>1211.597262</v>
      </c>
      <c r="DD252" s="73">
        <v>1979.47497825</v>
      </c>
      <c r="DE252" s="73">
        <v>1054.7147857499999</v>
      </c>
      <c r="DF252" s="73">
        <v>1034.4795052500001</v>
      </c>
      <c r="DG252" s="73">
        <v>1815.5022801750001</v>
      </c>
      <c r="DH252" s="73">
        <v>1094.87040075</v>
      </c>
      <c r="DI252" s="73">
        <v>2650.1918535</v>
      </c>
      <c r="DJ252" s="73">
        <v>672.96086549999995</v>
      </c>
      <c r="DK252" s="73">
        <v>1805.1129989999999</v>
      </c>
      <c r="DL252" s="73">
        <v>1040.2666380000001</v>
      </c>
      <c r="DM252" s="73">
        <v>1249.1939407499999</v>
      </c>
      <c r="DN252" s="73">
        <v>1487.1356437500001</v>
      </c>
      <c r="DO252" s="73">
        <v>1223.3683687499999</v>
      </c>
      <c r="DP252" s="73">
        <v>1684.5674174999999</v>
      </c>
      <c r="DQ252" s="73">
        <v>2404.17965925</v>
      </c>
      <c r="DR252" s="73">
        <v>1069.2023017500001</v>
      </c>
      <c r="DS252" s="73">
        <v>2044.9443779999999</v>
      </c>
      <c r="DT252" s="73">
        <v>1117.1921984999999</v>
      </c>
      <c r="DU252" s="73">
        <v>1305.5299064999999</v>
      </c>
      <c r="DV252" s="73">
        <v>1806.4121512500001</v>
      </c>
      <c r="DW252" s="73">
        <v>114.12855675</v>
      </c>
      <c r="DX252" s="73">
        <v>2637.8853385499997</v>
      </c>
      <c r="DY252" s="73">
        <v>288.88421850000003</v>
      </c>
      <c r="DZ252" s="73">
        <v>1400.05307475</v>
      </c>
      <c r="EA252" s="73">
        <v>705.79398600000002</v>
      </c>
      <c r="EB252" s="73">
        <v>1118.4244247249999</v>
      </c>
      <c r="EC252" s="73">
        <v>812.75752124999997</v>
      </c>
      <c r="ED252" s="73">
        <v>605.42856945000005</v>
      </c>
      <c r="EE252" s="73">
        <v>1705.2751169999999</v>
      </c>
      <c r="EF252" s="73">
        <v>432.93264525000001</v>
      </c>
      <c r="EG252" s="73">
        <v>980.42689800000005</v>
      </c>
      <c r="EH252" s="73">
        <v>586.35858915000006</v>
      </c>
      <c r="EI252" s="73">
        <v>616.5855315</v>
      </c>
      <c r="EJ252" s="73">
        <v>2339.8913069999999</v>
      </c>
      <c r="EK252" s="73">
        <v>2.169190575</v>
      </c>
      <c r="EL252" s="73">
        <v>1556.58123675</v>
      </c>
      <c r="EM252" s="73">
        <v>1232.7773804999999</v>
      </c>
      <c r="EN252" s="73">
        <v>1318.24585125</v>
      </c>
      <c r="EO252" s="73">
        <v>2021.5990057500001</v>
      </c>
      <c r="EP252" s="73">
        <v>1188.8424135</v>
      </c>
      <c r="EQ252" s="73">
        <v>840.55150575000005</v>
      </c>
      <c r="ER252" s="73">
        <v>138.53687174999999</v>
      </c>
      <c r="ES252" s="73">
        <v>1515.3626790000001</v>
      </c>
      <c r="ET252" s="73">
        <v>2516.5878234750003</v>
      </c>
      <c r="EU252" s="73"/>
      <c r="EV252" s="73">
        <v>2480.353286175</v>
      </c>
      <c r="EW252" s="73">
        <v>1470.44350575</v>
      </c>
      <c r="EX252" s="73">
        <v>172.43293500000001</v>
      </c>
      <c r="EY252" s="73">
        <v>1740.0372817499999</v>
      </c>
      <c r="EZ252" s="73">
        <v>1002.9455370000001</v>
      </c>
      <c r="FA252" s="73">
        <v>4208.150979</v>
      </c>
      <c r="FB252" s="73">
        <v>1554.2978782499999</v>
      </c>
      <c r="FC252" s="73">
        <v>291.12820875</v>
      </c>
      <c r="FD252" s="73">
        <v>2264.1074257499999</v>
      </c>
      <c r="FE252" s="73">
        <v>1310.1359917499999</v>
      </c>
      <c r="FF252" s="73">
        <v>1439.3819565000001</v>
      </c>
      <c r="FG252" s="73">
        <v>2360.71711125</v>
      </c>
      <c r="FH252" s="73">
        <v>1624.05841725</v>
      </c>
      <c r="FI252" s="73">
        <v>1886.684013</v>
      </c>
      <c r="FJ252" s="73">
        <v>1536.5427975</v>
      </c>
      <c r="FK252" s="73">
        <v>1906.4468744999999</v>
      </c>
      <c r="FL252" s="73">
        <v>2491.3015965</v>
      </c>
      <c r="FM252" s="73">
        <v>663.90616799999998</v>
      </c>
      <c r="FN252" s="73">
        <v>1217.9749185000001</v>
      </c>
      <c r="FO252" s="73">
        <v>2078.6042317500001</v>
      </c>
      <c r="FP252" s="73">
        <v>1479.6950445</v>
      </c>
      <c r="FQ252" s="73">
        <v>1428.6619820249998</v>
      </c>
      <c r="FR252" s="73">
        <v>1398.4389765000001</v>
      </c>
      <c r="FS252" s="73">
        <v>1112.8538173499999</v>
      </c>
      <c r="FT252" s="73">
        <v>1614.9131727749998</v>
      </c>
      <c r="FU252" s="73">
        <v>2488.9788697499998</v>
      </c>
      <c r="FV252" s="73">
        <v>797.32516725000005</v>
      </c>
      <c r="FW252" s="73">
        <v>1838.3083073999999</v>
      </c>
      <c r="FX252" s="73">
        <v>2450.5160894999999</v>
      </c>
      <c r="FY252" s="73">
        <v>1168.8433425000001</v>
      </c>
      <c r="FZ252" s="73">
        <v>3515.73432435</v>
      </c>
      <c r="GA252" s="73">
        <v>882.37633455000002</v>
      </c>
      <c r="GB252" s="73">
        <v>1568.746026</v>
      </c>
      <c r="GC252" s="73">
        <v>808.38764549999996</v>
      </c>
      <c r="GD252" s="73">
        <v>1365.0547005000001</v>
      </c>
      <c r="GE252" s="73">
        <v>3273.7219442999999</v>
      </c>
      <c r="GF252" s="73">
        <v>1038.849381</v>
      </c>
      <c r="GG252" s="73">
        <v>2376.5195268000002</v>
      </c>
      <c r="GH252" s="73">
        <v>2524.8827137500002</v>
      </c>
      <c r="GI252" s="73">
        <v>410.96516174999999</v>
      </c>
      <c r="GJ252" s="73">
        <v>2945.9182738500003</v>
      </c>
      <c r="GK252" s="73">
        <v>944.99547300000006</v>
      </c>
      <c r="GL252" s="73">
        <v>1633.376882025</v>
      </c>
      <c r="GM252" s="73">
        <v>1343.2604373000001</v>
      </c>
      <c r="GN252" s="73">
        <v>2059.2350527500002</v>
      </c>
      <c r="GO252" s="73">
        <v>1279.0547583750001</v>
      </c>
      <c r="GP252" s="73">
        <v>1476.1912702500001</v>
      </c>
      <c r="GQ252" s="73">
        <v>1855.7445053249999</v>
      </c>
      <c r="GR252" s="73">
        <v>1436.3112330000001</v>
      </c>
      <c r="GS252" s="73">
        <v>2189.1896459999998</v>
      </c>
      <c r="GT252" s="73">
        <v>935.11404225000001</v>
      </c>
      <c r="GU252" s="73">
        <v>1398.3326822250001</v>
      </c>
      <c r="GV252" s="73">
        <v>1971.3572451000002</v>
      </c>
      <c r="GW252" s="73">
        <v>2041.8264126000001</v>
      </c>
      <c r="GX252" s="73">
        <v>1461.9832688249999</v>
      </c>
      <c r="GY252" s="73">
        <v>1925.2058456249999</v>
      </c>
      <c r="GZ252" s="73">
        <v>350.45616150000001</v>
      </c>
      <c r="HA252" s="73">
        <v>2369.1419167499998</v>
      </c>
      <c r="HB252" s="73">
        <v>486.07978274999999</v>
      </c>
      <c r="HC252" s="73">
        <v>1230.8483362500001</v>
      </c>
      <c r="HD252" s="73">
        <v>1147.131752625</v>
      </c>
      <c r="HE252" s="73">
        <v>480.29264999999998</v>
      </c>
      <c r="HF252" s="73">
        <v>1164.197889</v>
      </c>
      <c r="HG252" s="73">
        <v>1039.1249587499999</v>
      </c>
      <c r="HH252" s="73">
        <v>1435.5356784749999</v>
      </c>
      <c r="HI252" s="73">
        <v>2138.0896575000002</v>
      </c>
      <c r="HJ252" s="73">
        <v>921.42176490000008</v>
      </c>
      <c r="HK252" s="73">
        <v>1018.65346875</v>
      </c>
      <c r="HL252" s="73">
        <v>2116.039500675</v>
      </c>
      <c r="HM252" s="73">
        <v>655.67820374999997</v>
      </c>
      <c r="HN252" s="73">
        <v>1408.7140897499999</v>
      </c>
      <c r="HO252" s="73">
        <v>1793.9324160000001</v>
      </c>
      <c r="HP252" s="73">
        <v>1095.50029275</v>
      </c>
      <c r="HQ252" s="73">
        <v>2062.5419857500001</v>
      </c>
      <c r="HR252" s="73">
        <v>1408.8321945</v>
      </c>
      <c r="HS252" s="73">
        <v>908.26489575000005</v>
      </c>
      <c r="HT252" s="73">
        <v>1861.9213837499999</v>
      </c>
      <c r="HU252" s="73">
        <v>1330.8043230000001</v>
      </c>
      <c r="HV252" s="73">
        <v>822.20196442500003</v>
      </c>
      <c r="HW252" s="73">
        <v>1452.2671847250001</v>
      </c>
      <c r="HX252" s="73">
        <v>1217.93555025</v>
      </c>
      <c r="HY252" s="73">
        <v>1989.39577725</v>
      </c>
      <c r="HZ252" s="73">
        <v>1112.5861132499999</v>
      </c>
      <c r="IA252" s="73">
        <v>1146.7577542500001</v>
      </c>
      <c r="IB252" s="73">
        <v>1606.73638725</v>
      </c>
      <c r="IC252" s="73">
        <v>1652.8759762499999</v>
      </c>
      <c r="ID252" s="73">
        <v>1346.2760452499999</v>
      </c>
      <c r="IE252" s="73">
        <v>1083.1780305</v>
      </c>
      <c r="IF252" s="73">
        <v>1514.5753139999999</v>
      </c>
      <c r="IG252" s="73">
        <v>2474.7669314999998</v>
      </c>
      <c r="IH252" s="73">
        <v>1289.007051975</v>
      </c>
      <c r="II252" s="73">
        <v>3064.49544285</v>
      </c>
      <c r="IJ252" s="73">
        <v>2160.2933505000001</v>
      </c>
      <c r="IK252" s="73">
        <v>866.77076024999997</v>
      </c>
      <c r="IL252" s="73">
        <v>1039.2824317499999</v>
      </c>
      <c r="IM252" s="73">
        <v>810.23795325000003</v>
      </c>
      <c r="IN252" s="73">
        <v>3456.3748770000002</v>
      </c>
      <c r="IO252" s="73">
        <v>2476.577871</v>
      </c>
      <c r="IP252" s="73">
        <v>1275.80687775</v>
      </c>
      <c r="IQ252" s="73">
        <v>1455.4442025000001</v>
      </c>
      <c r="IR252" s="73">
        <v>892.55696399999999</v>
      </c>
      <c r="IS252" s="73">
        <v>789.12082395000004</v>
      </c>
      <c r="IT252" s="73">
        <v>553.53727912500005</v>
      </c>
      <c r="IU252" s="73">
        <v>519.38532224999994</v>
      </c>
      <c r="IV252" s="73">
        <v>442.89281249999999</v>
      </c>
      <c r="IW252" s="73">
        <v>1281.7514834999999</v>
      </c>
      <c r="IX252" s="73">
        <v>295.22250674999998</v>
      </c>
      <c r="IY252" s="73">
        <v>1137.2306377499999</v>
      </c>
      <c r="IZ252" s="73"/>
      <c r="JA252" s="73"/>
      <c r="JB252" s="73">
        <v>648.86749650000002</v>
      </c>
      <c r="JC252" s="73"/>
      <c r="JD252" s="73">
        <v>1042.1956822499999</v>
      </c>
      <c r="JE252" s="73">
        <v>6.0075949499999997</v>
      </c>
      <c r="JF252" s="73">
        <v>400.72941674999998</v>
      </c>
      <c r="JG252" s="73">
        <v>334.82696625</v>
      </c>
      <c r="JH252" s="73">
        <v>584.22483</v>
      </c>
      <c r="JI252" s="73">
        <v>1157.706064575</v>
      </c>
      <c r="JJ252" s="73">
        <v>807.24596625000004</v>
      </c>
      <c r="JK252" s="73">
        <v>1809.8371890000001</v>
      </c>
      <c r="JL252" s="73">
        <v>1091.760309</v>
      </c>
      <c r="JM252" s="73">
        <v>1680.6305924999999</v>
      </c>
      <c r="JN252" s="73">
        <v>930.03553799999997</v>
      </c>
      <c r="JO252" s="73">
        <v>627.25432724999996</v>
      </c>
      <c r="JP252" s="73">
        <v>1766.09906325</v>
      </c>
      <c r="JQ252" s="73">
        <v>1316.8404047250001</v>
      </c>
      <c r="JR252" s="73">
        <v>1420.13088225</v>
      </c>
      <c r="JS252" s="73">
        <v>529.77854024999999</v>
      </c>
      <c r="JT252" s="73">
        <v>1732.6360507500001</v>
      </c>
      <c r="JU252" s="73">
        <v>2388.6292005</v>
      </c>
      <c r="JV252" s="73">
        <v>680.91325200000006</v>
      </c>
      <c r="JW252" s="73">
        <v>2750.0691037500001</v>
      </c>
      <c r="JX252" s="73">
        <v>2709.480438</v>
      </c>
      <c r="JY252" s="73">
        <v>596.74393350000003</v>
      </c>
      <c r="JZ252" s="73">
        <v>2027.18929725</v>
      </c>
      <c r="KA252" s="73">
        <v>1676.1426120000001</v>
      </c>
      <c r="KB252" s="73">
        <v>1114.6450727250001</v>
      </c>
      <c r="KC252" s="73">
        <v>1947.5552011499999</v>
      </c>
      <c r="KD252" s="73">
        <v>2331.8168789249999</v>
      </c>
      <c r="KE252" s="73">
        <v>814.13540999999998</v>
      </c>
      <c r="KF252" s="73">
        <v>2892.4640639999998</v>
      </c>
      <c r="KG252" s="73">
        <v>1656.887600925</v>
      </c>
      <c r="KH252" s="73">
        <v>1705.1963805</v>
      </c>
      <c r="KI252" s="73">
        <v>1018.85031</v>
      </c>
      <c r="KJ252" s="73">
        <v>2366.1105615000001</v>
      </c>
      <c r="KK252" s="73">
        <v>812.48194350000006</v>
      </c>
      <c r="KL252" s="73">
        <v>1299.11288175</v>
      </c>
      <c r="KM252" s="73">
        <v>3382.2444622500002</v>
      </c>
      <c r="KN252" s="73">
        <v>3116.548143</v>
      </c>
      <c r="KO252" s="73">
        <v>1275.6887730000001</v>
      </c>
      <c r="KP252" s="73">
        <v>3746.3614065000002</v>
      </c>
      <c r="KQ252" s="73">
        <v>2147.9710882499999</v>
      </c>
      <c r="KR252" s="73">
        <v>1801.6485929999999</v>
      </c>
      <c r="KS252" s="73">
        <v>2165.0569087499998</v>
      </c>
      <c r="KT252" s="73">
        <v>1816.4116867499999</v>
      </c>
      <c r="KU252" s="73">
        <v>992.43421424999997</v>
      </c>
      <c r="KV252" s="73">
        <v>4188.0731715000002</v>
      </c>
      <c r="KW252" s="73">
        <v>1196.8735365</v>
      </c>
      <c r="KX252" s="73">
        <v>760.98827249999999</v>
      </c>
      <c r="KY252" s="73">
        <v>1230.06097125</v>
      </c>
      <c r="KZ252" s="73">
        <v>2931.0449490000001</v>
      </c>
      <c r="LA252" s="73">
        <v>1042.5460596749999</v>
      </c>
      <c r="LB252" s="73">
        <v>1492.9621447500001</v>
      </c>
      <c r="LC252" s="73">
        <v>3688.7577830999999</v>
      </c>
      <c r="LD252" s="73">
        <v>1712.7944527499999</v>
      </c>
      <c r="LE252" s="73"/>
      <c r="LF252" s="73"/>
      <c r="LG252" s="73"/>
      <c r="LH252" s="73"/>
      <c r="LI252" s="73"/>
      <c r="LJ252" s="73"/>
      <c r="LK252" s="73"/>
      <c r="LL252" s="73"/>
      <c r="LM252" s="73"/>
      <c r="LN252" s="73"/>
      <c r="LO252" s="73"/>
      <c r="LP252" s="73"/>
      <c r="LQ252" s="73"/>
      <c r="LR252" s="73"/>
      <c r="LS252" s="73"/>
      <c r="LT252" s="73"/>
      <c r="LU252" s="73"/>
      <c r="LV252" s="73"/>
      <c r="LW252" s="73"/>
      <c r="LX252" s="73"/>
      <c r="LY252" s="73"/>
      <c r="LZ252" s="73"/>
      <c r="MA252" s="73"/>
      <c r="MB252" s="73"/>
      <c r="MC252" s="73"/>
      <c r="MD252" s="73"/>
      <c r="ME252" s="73"/>
      <c r="MF252" s="73"/>
      <c r="MG252" s="73"/>
      <c r="MH252" s="73"/>
      <c r="MI252" s="73"/>
      <c r="MJ252" s="73"/>
      <c r="MK252" s="73"/>
      <c r="ML252" s="73"/>
      <c r="MM252" s="73"/>
      <c r="MN252" s="73"/>
      <c r="MO252" s="73"/>
      <c r="MP252" s="73"/>
      <c r="MQ252" s="73"/>
      <c r="MR252" s="73"/>
      <c r="MS252" s="73"/>
      <c r="MT252" s="73"/>
      <c r="MU252" s="73"/>
      <c r="MV252" s="73"/>
      <c r="MW252" s="73"/>
      <c r="MX252" s="73"/>
      <c r="MY252" s="73"/>
      <c r="MZ252" s="73"/>
      <c r="NA252" s="73"/>
      <c r="NB252" s="73"/>
      <c r="NC252" s="73"/>
      <c r="ND252" s="73"/>
      <c r="NE252" s="73"/>
      <c r="NF252" s="73"/>
      <c r="NG252" s="73"/>
      <c r="NH252" s="73"/>
      <c r="NI252" s="73"/>
      <c r="NJ252" s="73"/>
      <c r="NK252" s="73"/>
      <c r="NL252" s="73"/>
      <c r="NM252" s="73"/>
      <c r="NN252" s="73"/>
      <c r="NO252" s="73"/>
      <c r="NP252" s="73"/>
      <c r="NQ252" s="73"/>
      <c r="NR252" s="73"/>
      <c r="NS252" s="73"/>
      <c r="NT252" s="73"/>
      <c r="NU252" s="73"/>
      <c r="NV252" s="73"/>
      <c r="NW252" s="73"/>
      <c r="NX252" s="73"/>
      <c r="NY252" s="73"/>
      <c r="NZ252" s="73"/>
      <c r="OA252" s="73"/>
      <c r="OB252" s="73"/>
      <c r="OC252" s="73"/>
      <c r="OD252" s="73"/>
      <c r="OE252" s="73"/>
      <c r="OF252" s="73"/>
      <c r="OG252" s="73"/>
      <c r="OH252" s="73"/>
      <c r="OI252" s="73"/>
      <c r="OJ252" s="73"/>
      <c r="OK252" s="73"/>
      <c r="OL252" s="73"/>
      <c r="OM252" s="73"/>
      <c r="ON252" s="73"/>
      <c r="OO252" s="73"/>
      <c r="OP252" s="73"/>
      <c r="OQ252" s="73"/>
      <c r="OR252" s="73"/>
      <c r="OS252" s="73"/>
      <c r="OT252" s="73"/>
      <c r="OU252" s="73"/>
      <c r="OV252" s="73"/>
      <c r="OW252" s="73"/>
      <c r="OX252" s="73"/>
      <c r="OY252" s="73"/>
      <c r="OZ252" s="73"/>
      <c r="PA252" s="73"/>
      <c r="PB252" s="73"/>
      <c r="PC252" s="73"/>
      <c r="PD252" s="73"/>
      <c r="PE252" s="73"/>
      <c r="PF252" s="73"/>
      <c r="PG252" s="73"/>
      <c r="PH252" s="73"/>
      <c r="PI252" s="73"/>
      <c r="PJ252" s="73"/>
      <c r="PK252" s="73"/>
      <c r="PL252" s="73"/>
      <c r="PM252" s="73"/>
      <c r="PN252" s="73"/>
      <c r="PO252" s="73"/>
      <c r="PP252" s="73"/>
      <c r="PQ252" s="73"/>
      <c r="PR252" s="73"/>
      <c r="PS252" s="73"/>
      <c r="PT252" s="73"/>
      <c r="PU252" s="73"/>
      <c r="PV252" s="73"/>
      <c r="PW252" s="73"/>
      <c r="PX252" s="73"/>
      <c r="PY252" s="73"/>
      <c r="PZ252" s="73"/>
      <c r="QA252" s="73"/>
      <c r="QB252" s="73"/>
      <c r="QC252" s="73"/>
      <c r="QD252" s="73"/>
      <c r="QE252" s="73"/>
      <c r="QF252" s="73"/>
      <c r="QG252" s="73"/>
      <c r="QH252" s="73"/>
      <c r="QI252" s="73"/>
      <c r="QJ252" s="73"/>
      <c r="QK252" s="73"/>
      <c r="QL252" s="73"/>
      <c r="QM252" s="73"/>
      <c r="QN252" s="73"/>
      <c r="QO252" s="73"/>
      <c r="QP252" s="73"/>
      <c r="QQ252" s="73"/>
      <c r="QR252" s="73"/>
      <c r="QS252" s="73"/>
      <c r="QT252" s="73"/>
      <c r="QU252" s="73"/>
      <c r="QV252" s="73"/>
      <c r="QW252" s="73"/>
      <c r="QX252" s="73"/>
      <c r="QY252" s="73"/>
      <c r="QZ252" s="73"/>
      <c r="RA252" s="73"/>
      <c r="RB252" s="73"/>
      <c r="RC252" s="73"/>
      <c r="RD252" s="73"/>
      <c r="RE252" s="73"/>
      <c r="RF252" s="73"/>
      <c r="RG252" s="73"/>
      <c r="RH252" s="73"/>
      <c r="RI252" s="73"/>
      <c r="RJ252" s="73"/>
      <c r="RK252" s="73"/>
      <c r="RL252" s="73"/>
      <c r="RM252" s="73"/>
      <c r="RN252" s="73"/>
      <c r="RO252" s="73"/>
      <c r="RP252" s="73"/>
      <c r="RQ252" s="73"/>
      <c r="RR252" s="73"/>
      <c r="RS252" s="73"/>
      <c r="RT252" s="73"/>
      <c r="RU252" s="73"/>
      <c r="RV252" s="73"/>
      <c r="RW252" s="73"/>
      <c r="RX252" s="73"/>
      <c r="RY252" s="73"/>
      <c r="RZ252" s="73"/>
      <c r="SA252" s="73"/>
      <c r="SB252" s="73"/>
      <c r="SC252" s="73"/>
      <c r="SD252" s="73"/>
      <c r="SE252" s="73"/>
      <c r="SF252" s="73"/>
      <c r="SG252" s="73"/>
      <c r="SH252" s="73"/>
      <c r="SI252" s="73"/>
      <c r="SJ252" s="73"/>
      <c r="SK252" s="73"/>
      <c r="SL252" s="73"/>
      <c r="SM252" s="73"/>
      <c r="SN252" s="73"/>
      <c r="SO252" s="73"/>
      <c r="SP252" s="73"/>
      <c r="SQ252" s="73"/>
      <c r="SR252" s="73"/>
      <c r="SS252" s="73"/>
      <c r="ST252" s="73"/>
      <c r="SU252" s="73"/>
      <c r="SV252" s="73"/>
      <c r="SW252" s="73"/>
      <c r="SX252" s="73"/>
      <c r="SY252" s="73"/>
    </row>
    <row r="253" spans="1:519">
      <c r="A253" s="71" t="s">
        <v>336</v>
      </c>
      <c r="B253" s="72">
        <f t="shared" si="241"/>
        <v>0</v>
      </c>
      <c r="C253" s="72">
        <f t="shared" si="242"/>
        <v>0</v>
      </c>
      <c r="D253" s="72">
        <f t="shared" si="243"/>
        <v>0</v>
      </c>
      <c r="E253" s="72">
        <f t="shared" si="244"/>
        <v>0</v>
      </c>
      <c r="F253" s="72">
        <f t="shared" si="245"/>
        <v>0</v>
      </c>
      <c r="G253" s="72">
        <f t="shared" si="246"/>
        <v>0</v>
      </c>
      <c r="H253" s="72">
        <f t="shared" si="247"/>
        <v>0</v>
      </c>
      <c r="I253" s="72">
        <f t="shared" si="248"/>
        <v>0</v>
      </c>
      <c r="J253" s="72">
        <f t="shared" si="249"/>
        <v>0</v>
      </c>
      <c r="K253" s="72">
        <f t="shared" si="250"/>
        <v>0</v>
      </c>
      <c r="L253" s="72">
        <f t="shared" si="251"/>
        <v>0</v>
      </c>
      <c r="M253" s="72">
        <f t="shared" si="252"/>
        <v>0</v>
      </c>
      <c r="N253" s="72">
        <f t="shared" si="253"/>
        <v>0</v>
      </c>
      <c r="O253" s="72">
        <f t="shared" si="254"/>
        <v>0</v>
      </c>
      <c r="P253" s="72">
        <f t="shared" si="255"/>
        <v>0</v>
      </c>
      <c r="Q253" s="72">
        <f t="shared" si="256"/>
        <v>0</v>
      </c>
      <c r="R253" s="72">
        <f t="shared" si="257"/>
        <v>0</v>
      </c>
      <c r="S253" s="72">
        <f t="shared" si="258"/>
        <v>0</v>
      </c>
      <c r="T253" s="72">
        <f t="shared" si="259"/>
        <v>0</v>
      </c>
      <c r="U253" s="72">
        <f t="shared" si="260"/>
        <v>0</v>
      </c>
      <c r="V253" s="72">
        <f t="shared" si="261"/>
        <v>0</v>
      </c>
      <c r="W253" s="72">
        <f t="shared" si="262"/>
        <v>0</v>
      </c>
      <c r="X253" s="72">
        <f t="shared" si="263"/>
        <v>0</v>
      </c>
      <c r="Y253" s="72">
        <f t="shared" si="264"/>
        <v>0</v>
      </c>
      <c r="Z253" s="72">
        <f t="shared" si="265"/>
        <v>0</v>
      </c>
      <c r="AA253" s="72">
        <f t="shared" si="266"/>
        <v>0</v>
      </c>
      <c r="AB253" s="72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3"/>
      <c r="DY253" s="73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73"/>
      <c r="ES253" s="73"/>
      <c r="ET253" s="73"/>
      <c r="EU253" s="73"/>
      <c r="EV253" s="73"/>
      <c r="EW253" s="73"/>
      <c r="EX253" s="73"/>
      <c r="EY253" s="73"/>
      <c r="EZ253" s="73"/>
      <c r="FA253" s="73"/>
      <c r="FB253" s="73"/>
      <c r="FC253" s="73"/>
      <c r="FD253" s="73"/>
      <c r="FE253" s="73"/>
      <c r="FF253" s="73"/>
      <c r="FG253" s="73"/>
      <c r="FH253" s="73"/>
      <c r="FI253" s="73"/>
      <c r="FJ253" s="73"/>
      <c r="FK253" s="73"/>
      <c r="FL253" s="73"/>
      <c r="FM253" s="73"/>
      <c r="FN253" s="73"/>
      <c r="FO253" s="73"/>
      <c r="FP253" s="73"/>
      <c r="FQ253" s="73"/>
      <c r="FR253" s="73"/>
      <c r="FS253" s="73"/>
      <c r="FT253" s="73"/>
      <c r="FU253" s="73"/>
      <c r="FV253" s="73"/>
      <c r="FW253" s="73"/>
      <c r="FX253" s="73"/>
      <c r="FY253" s="73"/>
      <c r="FZ253" s="73"/>
      <c r="GA253" s="73"/>
      <c r="GB253" s="73"/>
      <c r="GC253" s="73"/>
      <c r="GD253" s="73"/>
      <c r="GE253" s="73"/>
      <c r="GF253" s="73"/>
      <c r="GG253" s="73"/>
      <c r="GH253" s="73"/>
      <c r="GI253" s="73"/>
      <c r="GJ253" s="73"/>
      <c r="GK253" s="73"/>
      <c r="GL253" s="73"/>
      <c r="GM253" s="73"/>
      <c r="GN253" s="73"/>
      <c r="GO253" s="73"/>
      <c r="GP253" s="73"/>
      <c r="GQ253" s="73"/>
      <c r="GR253" s="73"/>
      <c r="GS253" s="73"/>
      <c r="GT253" s="73"/>
      <c r="GU253" s="73"/>
      <c r="GV253" s="73"/>
      <c r="GW253" s="73"/>
      <c r="GX253" s="73"/>
      <c r="GY253" s="73"/>
      <c r="GZ253" s="73"/>
      <c r="HA253" s="73"/>
      <c r="HB253" s="73"/>
      <c r="HC253" s="73"/>
      <c r="HD253" s="73"/>
      <c r="HE253" s="73"/>
      <c r="HF253" s="73"/>
      <c r="HG253" s="73"/>
      <c r="HH253" s="73"/>
      <c r="HI253" s="73"/>
      <c r="HJ253" s="73"/>
      <c r="HK253" s="73"/>
      <c r="HL253" s="73"/>
      <c r="HM253" s="73"/>
      <c r="HN253" s="73"/>
      <c r="HO253" s="73"/>
      <c r="HP253" s="73"/>
      <c r="HQ253" s="73"/>
      <c r="HR253" s="73"/>
      <c r="HS253" s="73"/>
      <c r="HT253" s="73"/>
      <c r="HU253" s="73"/>
      <c r="HV253" s="73"/>
      <c r="HW253" s="73"/>
      <c r="HX253" s="73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IK253" s="73"/>
      <c r="IL253" s="73"/>
      <c r="IM253" s="73"/>
      <c r="IN253" s="73"/>
      <c r="IO253" s="73"/>
      <c r="IP253" s="73"/>
      <c r="IQ253" s="73"/>
      <c r="IR253" s="73"/>
      <c r="IS253" s="73"/>
      <c r="IT253" s="73"/>
      <c r="IU253" s="73"/>
      <c r="IV253" s="73"/>
      <c r="IW253" s="73"/>
      <c r="IX253" s="73"/>
      <c r="IY253" s="73"/>
      <c r="IZ253" s="73"/>
      <c r="JA253" s="73"/>
      <c r="JB253" s="73"/>
      <c r="JC253" s="73"/>
      <c r="JD253" s="73"/>
      <c r="JE253" s="73"/>
      <c r="JF253" s="73"/>
      <c r="JG253" s="73"/>
      <c r="JH253" s="73"/>
      <c r="JI253" s="73"/>
      <c r="JJ253" s="73"/>
      <c r="JK253" s="73"/>
      <c r="JL253" s="73"/>
      <c r="JM253" s="73"/>
      <c r="JN253" s="73"/>
      <c r="JO253" s="73"/>
      <c r="JP253" s="73"/>
      <c r="JQ253" s="73"/>
      <c r="JR253" s="73"/>
      <c r="JS253" s="73"/>
      <c r="JT253" s="73"/>
      <c r="JU253" s="73"/>
      <c r="JV253" s="73"/>
      <c r="JW253" s="73"/>
      <c r="JX253" s="73"/>
      <c r="JY253" s="73"/>
      <c r="JZ253" s="73"/>
      <c r="KA253" s="73"/>
      <c r="KB253" s="73"/>
      <c r="KC253" s="73"/>
      <c r="KD253" s="73"/>
      <c r="KE253" s="73"/>
      <c r="KF253" s="73"/>
      <c r="KG253" s="73"/>
      <c r="KH253" s="73"/>
      <c r="KI253" s="73"/>
      <c r="KJ253" s="73"/>
      <c r="KK253" s="73"/>
      <c r="KL253" s="73"/>
      <c r="KM253" s="73"/>
      <c r="KN253" s="73"/>
      <c r="KO253" s="73"/>
      <c r="KP253" s="73"/>
      <c r="KQ253" s="73"/>
      <c r="KR253" s="73"/>
      <c r="KS253" s="73"/>
      <c r="KT253" s="73"/>
      <c r="KU253" s="73"/>
      <c r="KV253" s="73"/>
      <c r="KW253" s="73"/>
      <c r="KX253" s="73"/>
      <c r="KY253" s="73"/>
      <c r="KZ253" s="73"/>
      <c r="LA253" s="73"/>
      <c r="LB253" s="73"/>
      <c r="LC253" s="73"/>
      <c r="LD253" s="73"/>
      <c r="LE253" s="73"/>
      <c r="LF253" s="73"/>
      <c r="LG253" s="73"/>
      <c r="LH253" s="73"/>
      <c r="LI253" s="73"/>
      <c r="LJ253" s="73"/>
      <c r="LK253" s="73"/>
      <c r="LL253" s="73"/>
      <c r="LM253" s="73"/>
      <c r="LN253" s="73"/>
      <c r="LO253" s="73"/>
      <c r="LP253" s="73"/>
      <c r="LQ253" s="73"/>
      <c r="LR253" s="73"/>
      <c r="LS253" s="73"/>
      <c r="LT253" s="73"/>
      <c r="LU253" s="73"/>
      <c r="LV253" s="73"/>
      <c r="LW253" s="73"/>
      <c r="LX253" s="73"/>
      <c r="LY253" s="73"/>
      <c r="LZ253" s="73"/>
      <c r="MA253" s="73"/>
      <c r="MB253" s="73"/>
      <c r="MC253" s="73"/>
      <c r="MD253" s="73"/>
      <c r="ME253" s="73"/>
      <c r="MF253" s="73"/>
      <c r="MG253" s="73"/>
      <c r="MH253" s="73"/>
      <c r="MI253" s="73"/>
      <c r="MJ253" s="73"/>
      <c r="MK253" s="73"/>
      <c r="ML253" s="73"/>
      <c r="MM253" s="73"/>
      <c r="MN253" s="73"/>
      <c r="MO253" s="73"/>
      <c r="MP253" s="73"/>
      <c r="MQ253" s="73"/>
      <c r="MR253" s="73"/>
      <c r="MS253" s="73"/>
      <c r="MT253" s="73"/>
      <c r="MU253" s="73"/>
      <c r="MV253" s="73"/>
      <c r="MW253" s="73"/>
      <c r="MX253" s="73"/>
      <c r="MY253" s="73"/>
      <c r="MZ253" s="73"/>
      <c r="NA253" s="73"/>
      <c r="NB253" s="73"/>
      <c r="NC253" s="73"/>
      <c r="ND253" s="73"/>
      <c r="NE253" s="73"/>
      <c r="NF253" s="73"/>
      <c r="NG253" s="73"/>
      <c r="NH253" s="73"/>
      <c r="NI253" s="73"/>
      <c r="NJ253" s="73"/>
      <c r="NK253" s="73"/>
      <c r="NL253" s="73"/>
      <c r="NM253" s="73"/>
      <c r="NN253" s="73"/>
      <c r="NO253" s="73"/>
      <c r="NP253" s="73"/>
      <c r="NQ253" s="73"/>
      <c r="NR253" s="73"/>
      <c r="NS253" s="73"/>
      <c r="NT253" s="73"/>
      <c r="NU253" s="73"/>
      <c r="NV253" s="73"/>
      <c r="NW253" s="73"/>
      <c r="NX253" s="73"/>
      <c r="NY253" s="73"/>
      <c r="NZ253" s="73"/>
      <c r="OA253" s="73"/>
      <c r="OB253" s="73"/>
      <c r="OC253" s="73"/>
      <c r="OD253" s="73"/>
      <c r="OE253" s="73"/>
      <c r="OF253" s="73"/>
      <c r="OG253" s="73"/>
      <c r="OH253" s="73"/>
      <c r="OI253" s="73"/>
      <c r="OJ253" s="73"/>
      <c r="OK253" s="73"/>
      <c r="OL253" s="73"/>
      <c r="OM253" s="73"/>
      <c r="ON253" s="73"/>
      <c r="OO253" s="73"/>
      <c r="OP253" s="73"/>
      <c r="OQ253" s="73"/>
      <c r="OR253" s="73"/>
      <c r="OS253" s="73"/>
      <c r="OT253" s="73"/>
      <c r="OU253" s="73"/>
      <c r="OV253" s="73"/>
      <c r="OW253" s="73"/>
      <c r="OX253" s="73"/>
      <c r="OY253" s="73"/>
      <c r="OZ253" s="73"/>
      <c r="PA253" s="73"/>
      <c r="PB253" s="73"/>
      <c r="PC253" s="73"/>
      <c r="PD253" s="73"/>
      <c r="PE253" s="73"/>
      <c r="PF253" s="73"/>
      <c r="PG253" s="73"/>
      <c r="PH253" s="73"/>
      <c r="PI253" s="73"/>
      <c r="PJ253" s="73"/>
      <c r="PK253" s="73"/>
      <c r="PL253" s="73"/>
      <c r="PM253" s="73"/>
      <c r="PN253" s="73"/>
      <c r="PO253" s="73"/>
      <c r="PP253" s="73"/>
      <c r="PQ253" s="73"/>
      <c r="PR253" s="73"/>
      <c r="PS253" s="73"/>
      <c r="PT253" s="73"/>
      <c r="PU253" s="73"/>
      <c r="PV253" s="73"/>
      <c r="PW253" s="73"/>
      <c r="PX253" s="73"/>
      <c r="PY253" s="73"/>
      <c r="PZ253" s="73"/>
      <c r="QA253" s="73"/>
      <c r="QB253" s="73"/>
      <c r="QC253" s="73"/>
      <c r="QD253" s="73"/>
      <c r="QE253" s="73"/>
      <c r="QF253" s="73"/>
      <c r="QG253" s="73"/>
      <c r="QH253" s="73"/>
      <c r="QI253" s="73"/>
      <c r="QJ253" s="73"/>
      <c r="QK253" s="73"/>
      <c r="QL253" s="73"/>
      <c r="QM253" s="73"/>
      <c r="QN253" s="73"/>
      <c r="QO253" s="73"/>
      <c r="QP253" s="73"/>
      <c r="QQ253" s="73"/>
      <c r="QR253" s="73"/>
      <c r="QS253" s="73"/>
      <c r="QT253" s="73"/>
      <c r="QU253" s="73"/>
      <c r="QV253" s="73"/>
      <c r="QW253" s="73"/>
      <c r="QX253" s="73"/>
      <c r="QY253" s="73"/>
      <c r="QZ253" s="73"/>
      <c r="RA253" s="73"/>
      <c r="RB253" s="73"/>
      <c r="RC253" s="73"/>
      <c r="RD253" s="73"/>
      <c r="RE253" s="73"/>
      <c r="RF253" s="73"/>
      <c r="RG253" s="73"/>
      <c r="RH253" s="73"/>
      <c r="RI253" s="73"/>
      <c r="RJ253" s="73"/>
      <c r="RK253" s="73"/>
      <c r="RL253" s="73"/>
      <c r="RM253" s="73"/>
      <c r="RN253" s="73"/>
      <c r="RO253" s="73"/>
      <c r="RP253" s="73"/>
      <c r="RQ253" s="73"/>
      <c r="RR253" s="73"/>
      <c r="RS253" s="73"/>
      <c r="RT253" s="73"/>
      <c r="RU253" s="73"/>
      <c r="RV253" s="73"/>
      <c r="RW253" s="73"/>
      <c r="RX253" s="73"/>
      <c r="RY253" s="73"/>
      <c r="RZ253" s="73"/>
      <c r="SA253" s="73"/>
      <c r="SB253" s="73"/>
      <c r="SC253" s="73"/>
      <c r="SD253" s="73"/>
      <c r="SE253" s="73"/>
      <c r="SF253" s="73"/>
      <c r="SG253" s="73"/>
      <c r="SH253" s="73"/>
      <c r="SI253" s="73"/>
      <c r="SJ253" s="73"/>
      <c r="SK253" s="73"/>
      <c r="SL253" s="73"/>
      <c r="SM253" s="73"/>
      <c r="SN253" s="73"/>
      <c r="SO253" s="73"/>
      <c r="SP253" s="73"/>
      <c r="SQ253" s="73"/>
      <c r="SR253" s="73"/>
      <c r="SS253" s="73"/>
      <c r="ST253" s="73"/>
      <c r="SU253" s="73"/>
      <c r="SV253" s="73"/>
      <c r="SW253" s="73"/>
      <c r="SX253" s="73"/>
      <c r="SY253" s="73"/>
    </row>
    <row r="254" spans="1:519">
      <c r="A254" s="71" t="s">
        <v>337</v>
      </c>
      <c r="B254" s="72">
        <f t="shared" si="241"/>
        <v>0</v>
      </c>
      <c r="C254" s="72">
        <f t="shared" si="242"/>
        <v>0</v>
      </c>
      <c r="D254" s="72">
        <f t="shared" si="243"/>
        <v>0</v>
      </c>
      <c r="E254" s="72">
        <f t="shared" si="244"/>
        <v>0</v>
      </c>
      <c r="F254" s="72">
        <f t="shared" si="245"/>
        <v>0</v>
      </c>
      <c r="G254" s="72">
        <f t="shared" si="246"/>
        <v>0</v>
      </c>
      <c r="H254" s="72">
        <f t="shared" si="247"/>
        <v>0</v>
      </c>
      <c r="I254" s="72">
        <f t="shared" si="248"/>
        <v>0</v>
      </c>
      <c r="J254" s="72">
        <f t="shared" si="249"/>
        <v>0</v>
      </c>
      <c r="K254" s="72">
        <f t="shared" si="250"/>
        <v>0</v>
      </c>
      <c r="L254" s="72">
        <f t="shared" si="251"/>
        <v>0</v>
      </c>
      <c r="M254" s="72">
        <f t="shared" si="252"/>
        <v>0</v>
      </c>
      <c r="N254" s="72">
        <f t="shared" si="253"/>
        <v>0</v>
      </c>
      <c r="O254" s="72">
        <f t="shared" si="254"/>
        <v>0</v>
      </c>
      <c r="P254" s="72">
        <f t="shared" si="255"/>
        <v>0</v>
      </c>
      <c r="Q254" s="72">
        <f t="shared" si="256"/>
        <v>0</v>
      </c>
      <c r="R254" s="72">
        <f t="shared" si="257"/>
        <v>0</v>
      </c>
      <c r="S254" s="72">
        <f t="shared" si="258"/>
        <v>0</v>
      </c>
      <c r="T254" s="72">
        <f t="shared" si="259"/>
        <v>0</v>
      </c>
      <c r="U254" s="72">
        <f t="shared" si="260"/>
        <v>0</v>
      </c>
      <c r="V254" s="72">
        <f t="shared" si="261"/>
        <v>0</v>
      </c>
      <c r="W254" s="72">
        <f t="shared" si="262"/>
        <v>0</v>
      </c>
      <c r="X254" s="72">
        <f t="shared" si="263"/>
        <v>0</v>
      </c>
      <c r="Y254" s="72">
        <f t="shared" si="264"/>
        <v>0</v>
      </c>
      <c r="Z254" s="72">
        <f t="shared" si="265"/>
        <v>0</v>
      </c>
      <c r="AA254" s="72">
        <f t="shared" si="266"/>
        <v>0</v>
      </c>
      <c r="AB254" s="72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3"/>
      <c r="DY254" s="73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73"/>
      <c r="ES254" s="73"/>
      <c r="ET254" s="73"/>
      <c r="EU254" s="73"/>
      <c r="EV254" s="73"/>
      <c r="EW254" s="73"/>
      <c r="EX254" s="73"/>
      <c r="EY254" s="73"/>
      <c r="EZ254" s="73"/>
      <c r="FA254" s="73"/>
      <c r="FB254" s="73"/>
      <c r="FC254" s="73"/>
      <c r="FD254" s="73"/>
      <c r="FE254" s="73"/>
      <c r="FF254" s="73"/>
      <c r="FG254" s="73"/>
      <c r="FH254" s="73"/>
      <c r="FI254" s="73"/>
      <c r="FJ254" s="73"/>
      <c r="FK254" s="73"/>
      <c r="FL254" s="73"/>
      <c r="FM254" s="73"/>
      <c r="FN254" s="73"/>
      <c r="FO254" s="73"/>
      <c r="FP254" s="73"/>
      <c r="FQ254" s="73"/>
      <c r="FR254" s="73"/>
      <c r="FS254" s="73"/>
      <c r="FT254" s="73"/>
      <c r="FU254" s="73"/>
      <c r="FV254" s="73"/>
      <c r="FW254" s="73"/>
      <c r="FX254" s="73"/>
      <c r="FY254" s="73"/>
      <c r="FZ254" s="73"/>
      <c r="GA254" s="73"/>
      <c r="GB254" s="73"/>
      <c r="GC254" s="73"/>
      <c r="GD254" s="73"/>
      <c r="GE254" s="73"/>
      <c r="GF254" s="73"/>
      <c r="GG254" s="73"/>
      <c r="GH254" s="73"/>
      <c r="GI254" s="73"/>
      <c r="GJ254" s="73"/>
      <c r="GK254" s="73"/>
      <c r="GL254" s="73"/>
      <c r="GM254" s="73"/>
      <c r="GN254" s="73"/>
      <c r="GO254" s="73"/>
      <c r="GP254" s="73"/>
      <c r="GQ254" s="73"/>
      <c r="GR254" s="73"/>
      <c r="GS254" s="73"/>
      <c r="GT254" s="73"/>
      <c r="GU254" s="73"/>
      <c r="GV254" s="73"/>
      <c r="GW254" s="73"/>
      <c r="GX254" s="73"/>
      <c r="GY254" s="73"/>
      <c r="GZ254" s="73"/>
      <c r="HA254" s="73"/>
      <c r="HB254" s="73"/>
      <c r="HC254" s="73"/>
      <c r="HD254" s="73"/>
      <c r="HE254" s="73"/>
      <c r="HF254" s="73"/>
      <c r="HG254" s="73"/>
      <c r="HH254" s="73"/>
      <c r="HI254" s="73"/>
      <c r="HJ254" s="73"/>
      <c r="HK254" s="73"/>
      <c r="HL254" s="73"/>
      <c r="HM254" s="73"/>
      <c r="HN254" s="73"/>
      <c r="HO254" s="73"/>
      <c r="HP254" s="73"/>
      <c r="HQ254" s="73"/>
      <c r="HR254" s="73"/>
      <c r="HS254" s="73"/>
      <c r="HT254" s="73"/>
      <c r="HU254" s="73"/>
      <c r="HV254" s="73"/>
      <c r="HW254" s="73"/>
      <c r="HX254" s="73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IK254" s="73"/>
      <c r="IL254" s="73"/>
      <c r="IM254" s="73"/>
      <c r="IN254" s="73"/>
      <c r="IO254" s="73"/>
      <c r="IP254" s="73"/>
      <c r="IQ254" s="73"/>
      <c r="IR254" s="73"/>
      <c r="IS254" s="73"/>
      <c r="IT254" s="73"/>
      <c r="IU254" s="73"/>
      <c r="IV254" s="73"/>
      <c r="IW254" s="73"/>
      <c r="IX254" s="73"/>
      <c r="IY254" s="73"/>
      <c r="IZ254" s="73"/>
      <c r="JA254" s="73"/>
      <c r="JB254" s="73"/>
      <c r="JC254" s="73"/>
      <c r="JD254" s="73"/>
      <c r="JE254" s="73"/>
      <c r="JF254" s="73"/>
      <c r="JG254" s="73"/>
      <c r="JH254" s="73"/>
      <c r="JI254" s="73"/>
      <c r="JJ254" s="73"/>
      <c r="JK254" s="73"/>
      <c r="JL254" s="73"/>
      <c r="JM254" s="73"/>
      <c r="JN254" s="73"/>
      <c r="JO254" s="73"/>
      <c r="JP254" s="73"/>
      <c r="JQ254" s="73"/>
      <c r="JR254" s="73"/>
      <c r="JS254" s="73"/>
      <c r="JT254" s="73"/>
      <c r="JU254" s="73"/>
      <c r="JV254" s="73"/>
      <c r="JW254" s="73"/>
      <c r="JX254" s="73"/>
      <c r="JY254" s="73"/>
      <c r="JZ254" s="73"/>
      <c r="KA254" s="73"/>
      <c r="KB254" s="73"/>
      <c r="KC254" s="73"/>
      <c r="KD254" s="73"/>
      <c r="KE254" s="73"/>
      <c r="KF254" s="73"/>
      <c r="KG254" s="73"/>
      <c r="KH254" s="73"/>
      <c r="KI254" s="73"/>
      <c r="KJ254" s="73"/>
      <c r="KK254" s="73"/>
      <c r="KL254" s="73"/>
      <c r="KM254" s="73"/>
      <c r="KN254" s="73"/>
      <c r="KO254" s="73"/>
      <c r="KP254" s="73"/>
      <c r="KQ254" s="73"/>
      <c r="KR254" s="73"/>
      <c r="KS254" s="73"/>
      <c r="KT254" s="73"/>
      <c r="KU254" s="73"/>
      <c r="KV254" s="73"/>
      <c r="KW254" s="73"/>
      <c r="KX254" s="73"/>
      <c r="KY254" s="73"/>
      <c r="KZ254" s="73"/>
      <c r="LA254" s="73"/>
      <c r="LB254" s="73"/>
      <c r="LC254" s="73"/>
      <c r="LD254" s="73"/>
      <c r="LE254" s="73"/>
      <c r="LF254" s="73"/>
      <c r="LG254" s="73"/>
      <c r="LH254" s="73"/>
      <c r="LI254" s="73"/>
      <c r="LJ254" s="73"/>
      <c r="LK254" s="73"/>
      <c r="LL254" s="73"/>
      <c r="LM254" s="73"/>
      <c r="LN254" s="73"/>
      <c r="LO254" s="73"/>
      <c r="LP254" s="73"/>
      <c r="LQ254" s="73"/>
      <c r="LR254" s="73"/>
      <c r="LS254" s="73"/>
      <c r="LT254" s="73"/>
      <c r="LU254" s="73"/>
      <c r="LV254" s="73"/>
      <c r="LW254" s="73"/>
      <c r="LX254" s="73"/>
      <c r="LY254" s="73"/>
      <c r="LZ254" s="73"/>
      <c r="MA254" s="73"/>
      <c r="MB254" s="73"/>
      <c r="MC254" s="73"/>
      <c r="MD254" s="73"/>
      <c r="ME254" s="73"/>
      <c r="MF254" s="73"/>
      <c r="MG254" s="73"/>
      <c r="MH254" s="73"/>
      <c r="MI254" s="73"/>
      <c r="MJ254" s="73"/>
      <c r="MK254" s="73"/>
      <c r="ML254" s="73"/>
      <c r="MM254" s="73"/>
      <c r="MN254" s="73"/>
      <c r="MO254" s="73"/>
      <c r="MP254" s="73"/>
      <c r="MQ254" s="73"/>
      <c r="MR254" s="73"/>
      <c r="MS254" s="73"/>
      <c r="MT254" s="73"/>
      <c r="MU254" s="73"/>
      <c r="MV254" s="73"/>
      <c r="MW254" s="73"/>
      <c r="MX254" s="73"/>
      <c r="MY254" s="73"/>
      <c r="MZ254" s="73"/>
      <c r="NA254" s="73"/>
      <c r="NB254" s="73"/>
      <c r="NC254" s="73"/>
      <c r="ND254" s="73"/>
      <c r="NE254" s="73"/>
      <c r="NF254" s="73"/>
      <c r="NG254" s="73"/>
      <c r="NH254" s="73"/>
      <c r="NI254" s="73"/>
      <c r="NJ254" s="73"/>
      <c r="NK254" s="73"/>
      <c r="NL254" s="73"/>
      <c r="NM254" s="73"/>
      <c r="NN254" s="73"/>
      <c r="NO254" s="73"/>
      <c r="NP254" s="73"/>
      <c r="NQ254" s="73"/>
      <c r="NR254" s="73"/>
      <c r="NS254" s="73"/>
      <c r="NT254" s="73"/>
      <c r="NU254" s="73"/>
      <c r="NV254" s="73"/>
      <c r="NW254" s="73"/>
      <c r="NX254" s="73"/>
      <c r="NY254" s="73"/>
      <c r="NZ254" s="73"/>
      <c r="OA254" s="73"/>
      <c r="OB254" s="73"/>
      <c r="OC254" s="73"/>
      <c r="OD254" s="73"/>
      <c r="OE254" s="73"/>
      <c r="OF254" s="73"/>
      <c r="OG254" s="73"/>
      <c r="OH254" s="73"/>
      <c r="OI254" s="73"/>
      <c r="OJ254" s="73"/>
      <c r="OK254" s="73"/>
      <c r="OL254" s="73"/>
      <c r="OM254" s="73"/>
      <c r="ON254" s="73"/>
      <c r="OO254" s="73"/>
      <c r="OP254" s="73"/>
      <c r="OQ254" s="73"/>
      <c r="OR254" s="73"/>
      <c r="OS254" s="73"/>
      <c r="OT254" s="73"/>
      <c r="OU254" s="73"/>
      <c r="OV254" s="73"/>
      <c r="OW254" s="73"/>
      <c r="OX254" s="73"/>
      <c r="OY254" s="73"/>
      <c r="OZ254" s="73"/>
      <c r="PA254" s="73"/>
      <c r="PB254" s="73"/>
      <c r="PC254" s="73"/>
      <c r="PD254" s="73"/>
      <c r="PE254" s="73"/>
      <c r="PF254" s="73"/>
      <c r="PG254" s="73"/>
      <c r="PH254" s="73"/>
      <c r="PI254" s="73"/>
      <c r="PJ254" s="73"/>
      <c r="PK254" s="73"/>
      <c r="PL254" s="73"/>
      <c r="PM254" s="73"/>
      <c r="PN254" s="73"/>
      <c r="PO254" s="73"/>
      <c r="PP254" s="73"/>
      <c r="PQ254" s="73"/>
      <c r="PR254" s="73"/>
      <c r="PS254" s="73"/>
      <c r="PT254" s="73"/>
      <c r="PU254" s="73"/>
      <c r="PV254" s="73"/>
      <c r="PW254" s="73"/>
      <c r="PX254" s="73"/>
      <c r="PY254" s="73"/>
      <c r="PZ254" s="73"/>
      <c r="QA254" s="73"/>
      <c r="QB254" s="73"/>
      <c r="QC254" s="73"/>
      <c r="QD254" s="73"/>
      <c r="QE254" s="73"/>
      <c r="QF254" s="73"/>
      <c r="QG254" s="73"/>
      <c r="QH254" s="73"/>
      <c r="QI254" s="73"/>
      <c r="QJ254" s="73"/>
      <c r="QK254" s="73"/>
      <c r="QL254" s="73"/>
      <c r="QM254" s="73"/>
      <c r="QN254" s="73"/>
      <c r="QO254" s="73"/>
      <c r="QP254" s="73"/>
      <c r="QQ254" s="73"/>
      <c r="QR254" s="73"/>
      <c r="QS254" s="73"/>
      <c r="QT254" s="73"/>
      <c r="QU254" s="73"/>
      <c r="QV254" s="73"/>
      <c r="QW254" s="73"/>
      <c r="QX254" s="73"/>
      <c r="QY254" s="73"/>
      <c r="QZ254" s="73"/>
      <c r="RA254" s="73"/>
      <c r="RB254" s="73"/>
      <c r="RC254" s="73"/>
      <c r="RD254" s="73"/>
      <c r="RE254" s="73"/>
      <c r="RF254" s="73"/>
      <c r="RG254" s="73"/>
      <c r="RH254" s="73"/>
      <c r="RI254" s="73"/>
      <c r="RJ254" s="73"/>
      <c r="RK254" s="73"/>
      <c r="RL254" s="73"/>
      <c r="RM254" s="73"/>
      <c r="RN254" s="73"/>
      <c r="RO254" s="73"/>
      <c r="RP254" s="73"/>
      <c r="RQ254" s="73"/>
      <c r="RR254" s="73"/>
      <c r="RS254" s="73"/>
      <c r="RT254" s="73"/>
      <c r="RU254" s="73"/>
      <c r="RV254" s="73"/>
      <c r="RW254" s="73"/>
      <c r="RX254" s="73"/>
      <c r="RY254" s="73"/>
      <c r="RZ254" s="73"/>
      <c r="SA254" s="73"/>
      <c r="SB254" s="73"/>
      <c r="SC254" s="73"/>
      <c r="SD254" s="73"/>
      <c r="SE254" s="73"/>
      <c r="SF254" s="73"/>
      <c r="SG254" s="73"/>
      <c r="SH254" s="73"/>
      <c r="SI254" s="73"/>
      <c r="SJ254" s="73"/>
      <c r="SK254" s="73"/>
      <c r="SL254" s="73"/>
      <c r="SM254" s="73"/>
      <c r="SN254" s="73"/>
      <c r="SO254" s="73"/>
      <c r="SP254" s="73"/>
      <c r="SQ254" s="73"/>
      <c r="SR254" s="73"/>
      <c r="SS254" s="73"/>
      <c r="ST254" s="73"/>
      <c r="SU254" s="73"/>
      <c r="SV254" s="73"/>
      <c r="SW254" s="73"/>
      <c r="SX254" s="73"/>
      <c r="SY254" s="73"/>
    </row>
    <row r="255" spans="1:519">
      <c r="A255" s="71" t="s">
        <v>338</v>
      </c>
      <c r="B255" s="72">
        <f t="shared" si="241"/>
        <v>5.2753455000000005E-3</v>
      </c>
      <c r="C255" s="72">
        <f t="shared" si="242"/>
        <v>0</v>
      </c>
      <c r="D255" s="72">
        <f t="shared" si="243"/>
        <v>0</v>
      </c>
      <c r="E255" s="72">
        <f t="shared" si="244"/>
        <v>0</v>
      </c>
      <c r="F255" s="72">
        <f t="shared" si="245"/>
        <v>0</v>
      </c>
      <c r="G255" s="72">
        <f t="shared" si="246"/>
        <v>0</v>
      </c>
      <c r="H255" s="72">
        <f t="shared" si="247"/>
        <v>0</v>
      </c>
      <c r="I255" s="72">
        <f t="shared" si="248"/>
        <v>3.5431425000000003E-5</v>
      </c>
      <c r="J255" s="72">
        <f t="shared" si="249"/>
        <v>0</v>
      </c>
      <c r="K255" s="72">
        <f t="shared" si="250"/>
        <v>0</v>
      </c>
      <c r="L255" s="72">
        <f t="shared" si="251"/>
        <v>6.7319707499999999E-3</v>
      </c>
      <c r="M255" s="72">
        <f t="shared" si="252"/>
        <v>0</v>
      </c>
      <c r="N255" s="72">
        <f t="shared" si="253"/>
        <v>0.17232664072500001</v>
      </c>
      <c r="O255" s="72">
        <f t="shared" si="254"/>
        <v>0</v>
      </c>
      <c r="P255" s="72">
        <f t="shared" si="255"/>
        <v>7.2043897500000001E-4</v>
      </c>
      <c r="Q255" s="72">
        <f t="shared" si="256"/>
        <v>6.7713390000000004E-3</v>
      </c>
      <c r="R255" s="72">
        <f t="shared" si="257"/>
        <v>0</v>
      </c>
      <c r="S255" s="72">
        <f t="shared" si="258"/>
        <v>3.7399837499999998E-2</v>
      </c>
      <c r="T255" s="72">
        <f t="shared" si="259"/>
        <v>7.2043897500000001E-4</v>
      </c>
      <c r="U255" s="72">
        <f t="shared" si="260"/>
        <v>1.44087795E-3</v>
      </c>
      <c r="V255" s="72">
        <f t="shared" si="261"/>
        <v>4.3226338500000003E-3</v>
      </c>
      <c r="W255" s="72">
        <f t="shared" si="262"/>
        <v>0</v>
      </c>
      <c r="X255" s="72">
        <f t="shared" si="263"/>
        <v>0</v>
      </c>
      <c r="Y255" s="72">
        <f t="shared" si="264"/>
        <v>0</v>
      </c>
      <c r="Z255" s="72">
        <f t="shared" si="265"/>
        <v>0</v>
      </c>
      <c r="AA255" s="72">
        <f t="shared" si="266"/>
        <v>0</v>
      </c>
      <c r="AB255" s="72"/>
      <c r="AD255" s="73">
        <v>3.11009175</v>
      </c>
      <c r="AE255" s="73"/>
      <c r="AF255" s="73">
        <v>2.1652537500000002</v>
      </c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>
        <v>3.5431425000000003E-2</v>
      </c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73"/>
      <c r="ES255" s="73"/>
      <c r="ET255" s="73"/>
      <c r="EU255" s="73"/>
      <c r="EV255" s="73"/>
      <c r="EW255" s="73">
        <v>6.7319707500000003</v>
      </c>
      <c r="EX255" s="73"/>
      <c r="EY255" s="73"/>
      <c r="EZ255" s="73"/>
      <c r="FA255" s="73"/>
      <c r="FB255" s="73"/>
      <c r="FC255" s="73"/>
      <c r="FD255" s="73"/>
      <c r="FE255" s="73"/>
      <c r="FF255" s="73"/>
      <c r="FG255" s="73"/>
      <c r="FH255" s="73"/>
      <c r="FI255" s="73"/>
      <c r="FJ255" s="73"/>
      <c r="FK255" s="73"/>
      <c r="FL255" s="73"/>
      <c r="FM255" s="73"/>
      <c r="FN255" s="73"/>
      <c r="FO255" s="73"/>
      <c r="FP255" s="73"/>
      <c r="FQ255" s="73"/>
      <c r="FR255" s="73">
        <v>1.2952154249999999</v>
      </c>
      <c r="FS255" s="73"/>
      <c r="FT255" s="73"/>
      <c r="FU255" s="73"/>
      <c r="FV255" s="73">
        <v>0.64563929999999992</v>
      </c>
      <c r="FW255" s="73"/>
      <c r="FX255" s="73"/>
      <c r="FY255" s="73"/>
      <c r="FZ255" s="73">
        <v>149.55998174999999</v>
      </c>
      <c r="GA255" s="73"/>
      <c r="GB255" s="73">
        <v>20.825804250000001</v>
      </c>
      <c r="GC255" s="73"/>
      <c r="GD255" s="73"/>
      <c r="GE255" s="73"/>
      <c r="GF255" s="73"/>
      <c r="GG255" s="73"/>
      <c r="GH255" s="73"/>
      <c r="GI255" s="73"/>
      <c r="GJ255" s="73"/>
      <c r="GK255" s="73"/>
      <c r="GL255" s="73"/>
      <c r="GM255" s="73"/>
      <c r="GN255" s="73"/>
      <c r="GO255" s="73"/>
      <c r="GP255" s="73"/>
      <c r="GQ255" s="73"/>
      <c r="GR255" s="73"/>
      <c r="GS255" s="73"/>
      <c r="GT255" s="73"/>
      <c r="GU255" s="73"/>
      <c r="GV255" s="73"/>
      <c r="GW255" s="73"/>
      <c r="GX255" s="73"/>
      <c r="GY255" s="73"/>
      <c r="GZ255" s="73"/>
      <c r="HA255" s="73">
        <v>0.72043897499999998</v>
      </c>
      <c r="HB255" s="73"/>
      <c r="HC255" s="73"/>
      <c r="HD255" s="73"/>
      <c r="HE255" s="73"/>
      <c r="HF255" s="73"/>
      <c r="HG255" s="73"/>
      <c r="HH255" s="73"/>
      <c r="HI255" s="73"/>
      <c r="HJ255" s="73">
        <v>6.7713390000000002</v>
      </c>
      <c r="HK255" s="73"/>
      <c r="HL255" s="73"/>
      <c r="HM255" s="73"/>
      <c r="HN255" s="73"/>
      <c r="HO255" s="73"/>
      <c r="HP255" s="73"/>
      <c r="HQ255" s="73"/>
      <c r="HR255" s="73"/>
      <c r="HS255" s="73"/>
      <c r="HT255" s="73"/>
      <c r="HU255" s="73"/>
      <c r="HV255" s="73"/>
      <c r="HW255" s="73"/>
      <c r="HX255" s="73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>
        <v>37.399837499999997</v>
      </c>
      <c r="IK255" s="73"/>
      <c r="IL255" s="73"/>
      <c r="IM255" s="73">
        <v>0.72043897499999998</v>
      </c>
      <c r="IN255" s="73"/>
      <c r="IO255" s="73"/>
      <c r="IP255" s="73"/>
      <c r="IQ255" s="73"/>
      <c r="IR255" s="73"/>
      <c r="IS255" s="73"/>
      <c r="IT255" s="73"/>
      <c r="IU255" s="73"/>
      <c r="IV255" s="73"/>
      <c r="IW255" s="73"/>
      <c r="IX255" s="73"/>
      <c r="IY255" s="73"/>
      <c r="IZ255" s="73"/>
      <c r="JA255" s="73"/>
      <c r="JB255" s="73"/>
      <c r="JC255" s="73"/>
      <c r="JD255" s="73">
        <v>0.72043897499999998</v>
      </c>
      <c r="JE255" s="73"/>
      <c r="JF255" s="73">
        <v>0.72043897499999998</v>
      </c>
      <c r="JG255" s="73"/>
      <c r="JH255" s="73"/>
      <c r="JI255" s="73"/>
      <c r="JJ255" s="73">
        <v>0.72043897499999998</v>
      </c>
      <c r="JK255" s="73"/>
      <c r="JL255" s="73">
        <v>0.72043897499999998</v>
      </c>
      <c r="JM255" s="73"/>
      <c r="JN255" s="73">
        <v>0.72043897499999998</v>
      </c>
      <c r="JO255" s="73"/>
      <c r="JP255" s="73">
        <v>0.72043897499999998</v>
      </c>
      <c r="JQ255" s="73"/>
      <c r="JR255" s="73"/>
      <c r="JS255" s="73">
        <v>0.72043897499999998</v>
      </c>
      <c r="JT255" s="73">
        <v>0.72043897499999998</v>
      </c>
      <c r="JU255" s="73"/>
      <c r="JV255" s="73"/>
      <c r="JW255" s="73"/>
      <c r="JX255" s="73"/>
      <c r="JY255" s="73"/>
      <c r="JZ255" s="73"/>
      <c r="KA255" s="73"/>
      <c r="KB255" s="73"/>
      <c r="KC255" s="73"/>
      <c r="KD255" s="73"/>
      <c r="KE255" s="73"/>
      <c r="KF255" s="73"/>
      <c r="KG255" s="73"/>
      <c r="KH255" s="73"/>
      <c r="KI255" s="73"/>
      <c r="KJ255" s="73"/>
      <c r="KK255" s="73"/>
      <c r="KL255" s="73"/>
      <c r="KM255" s="73"/>
      <c r="KN255" s="73"/>
      <c r="KO255" s="73"/>
      <c r="KP255" s="73"/>
      <c r="KQ255" s="73"/>
      <c r="KR255" s="73"/>
      <c r="KS255" s="73"/>
      <c r="KT255" s="73"/>
      <c r="KU255" s="73"/>
      <c r="KV255" s="73"/>
      <c r="KW255" s="73"/>
      <c r="KX255" s="73"/>
      <c r="KY255" s="73"/>
      <c r="KZ255" s="73"/>
      <c r="LA255" s="73"/>
      <c r="LB255" s="73"/>
      <c r="LC255" s="73"/>
      <c r="LD255" s="73"/>
      <c r="LE255" s="73"/>
      <c r="LF255" s="73"/>
      <c r="LG255" s="73"/>
      <c r="LH255" s="73"/>
      <c r="LI255" s="73"/>
      <c r="LJ255" s="73"/>
      <c r="LK255" s="73"/>
      <c r="LL255" s="73"/>
      <c r="LM255" s="73"/>
      <c r="LN255" s="73"/>
      <c r="LO255" s="73"/>
      <c r="LP255" s="73"/>
      <c r="LQ255" s="73"/>
      <c r="LR255" s="73"/>
      <c r="LS255" s="73"/>
      <c r="LT255" s="73"/>
      <c r="LU255" s="73"/>
      <c r="LV255" s="73"/>
      <c r="LW255" s="73"/>
      <c r="LX255" s="73"/>
      <c r="LY255" s="73"/>
      <c r="LZ255" s="73"/>
      <c r="MA255" s="73"/>
      <c r="MB255" s="73"/>
      <c r="MC255" s="73"/>
      <c r="MD255" s="73"/>
      <c r="ME255" s="73"/>
      <c r="MF255" s="73"/>
      <c r="MG255" s="73"/>
      <c r="MH255" s="73"/>
      <c r="MI255" s="73"/>
      <c r="MJ255" s="73"/>
      <c r="MK255" s="73"/>
      <c r="ML255" s="73"/>
      <c r="MM255" s="73"/>
      <c r="MN255" s="73"/>
      <c r="MO255" s="73"/>
      <c r="MP255" s="73"/>
      <c r="MQ255" s="73"/>
      <c r="MR255" s="73"/>
      <c r="MS255" s="73"/>
      <c r="MT255" s="73"/>
      <c r="MU255" s="73"/>
      <c r="MV255" s="73"/>
      <c r="MW255" s="73"/>
      <c r="MX255" s="73"/>
      <c r="MY255" s="73"/>
      <c r="MZ255" s="73"/>
      <c r="NA255" s="73"/>
      <c r="NB255" s="73"/>
      <c r="NC255" s="73"/>
      <c r="ND255" s="73"/>
      <c r="NE255" s="73"/>
      <c r="NF255" s="73"/>
      <c r="NG255" s="73"/>
      <c r="NH255" s="73"/>
      <c r="NI255" s="73"/>
      <c r="NJ255" s="73"/>
      <c r="NK255" s="73"/>
      <c r="NL255" s="73"/>
      <c r="NM255" s="73"/>
      <c r="NN255" s="73"/>
      <c r="NO255" s="73"/>
      <c r="NP255" s="73"/>
      <c r="NQ255" s="73"/>
      <c r="NR255" s="73"/>
      <c r="NS255" s="73"/>
      <c r="NT255" s="73"/>
      <c r="NU255" s="73"/>
      <c r="NV255" s="73"/>
      <c r="NW255" s="73"/>
      <c r="NX255" s="73"/>
      <c r="NY255" s="73"/>
      <c r="NZ255" s="73"/>
      <c r="OA255" s="73"/>
      <c r="OB255" s="73"/>
      <c r="OC255" s="73"/>
      <c r="OD255" s="73"/>
      <c r="OE255" s="73"/>
      <c r="OF255" s="73"/>
      <c r="OG255" s="73"/>
      <c r="OH255" s="73"/>
      <c r="OI255" s="73"/>
      <c r="OJ255" s="73"/>
      <c r="OK255" s="73"/>
      <c r="OL255" s="73"/>
      <c r="OM255" s="73"/>
      <c r="ON255" s="73"/>
      <c r="OO255" s="73"/>
      <c r="OP255" s="73"/>
      <c r="OQ255" s="73"/>
      <c r="OR255" s="73"/>
      <c r="OS255" s="73"/>
      <c r="OT255" s="73"/>
      <c r="OU255" s="73"/>
      <c r="OV255" s="73"/>
      <c r="OW255" s="73"/>
      <c r="OX255" s="73"/>
      <c r="OY255" s="73"/>
      <c r="OZ255" s="73"/>
      <c r="PA255" s="73"/>
      <c r="PB255" s="73"/>
      <c r="PC255" s="73"/>
      <c r="PD255" s="73"/>
      <c r="PE255" s="73"/>
      <c r="PF255" s="73"/>
      <c r="PG255" s="73"/>
      <c r="PH255" s="73"/>
      <c r="PI255" s="73"/>
      <c r="PJ255" s="73"/>
      <c r="PK255" s="73"/>
      <c r="PL255" s="73"/>
      <c r="PM255" s="73"/>
      <c r="PN255" s="73"/>
      <c r="PO255" s="73"/>
      <c r="PP255" s="73"/>
      <c r="PQ255" s="73"/>
      <c r="PR255" s="73"/>
      <c r="PS255" s="73"/>
      <c r="PT255" s="73"/>
      <c r="PU255" s="73"/>
      <c r="PV255" s="73"/>
      <c r="PW255" s="73"/>
      <c r="PX255" s="73"/>
      <c r="PY255" s="73"/>
      <c r="PZ255" s="73"/>
      <c r="QA255" s="73"/>
      <c r="QB255" s="73"/>
      <c r="QC255" s="73"/>
      <c r="QD255" s="73"/>
      <c r="QE255" s="73"/>
      <c r="QF255" s="73"/>
      <c r="QG255" s="73"/>
      <c r="QH255" s="73"/>
      <c r="QI255" s="73"/>
      <c r="QJ255" s="73"/>
      <c r="QK255" s="73"/>
      <c r="QL255" s="73"/>
      <c r="QM255" s="73"/>
      <c r="QN255" s="73"/>
      <c r="QO255" s="73"/>
      <c r="QP255" s="73"/>
      <c r="QQ255" s="73"/>
      <c r="QR255" s="73"/>
      <c r="QS255" s="73"/>
      <c r="QT255" s="73"/>
      <c r="QU255" s="73"/>
      <c r="QV255" s="73"/>
      <c r="QW255" s="73"/>
      <c r="QX255" s="73"/>
      <c r="QY255" s="73"/>
      <c r="QZ255" s="73"/>
      <c r="RA255" s="73"/>
      <c r="RB255" s="73"/>
      <c r="RC255" s="73"/>
      <c r="RD255" s="73"/>
      <c r="RE255" s="73"/>
      <c r="RF255" s="73"/>
      <c r="RG255" s="73"/>
      <c r="RH255" s="73"/>
      <c r="RI255" s="73"/>
      <c r="RJ255" s="73"/>
      <c r="RK255" s="73"/>
      <c r="RL255" s="73"/>
      <c r="RM255" s="73"/>
      <c r="RN255" s="73"/>
      <c r="RO255" s="73"/>
      <c r="RP255" s="73"/>
      <c r="RQ255" s="73"/>
      <c r="RR255" s="73"/>
      <c r="RS255" s="73"/>
      <c r="RT255" s="73"/>
      <c r="RU255" s="73"/>
      <c r="RV255" s="73"/>
      <c r="RW255" s="73"/>
      <c r="RX255" s="73"/>
      <c r="RY255" s="73"/>
      <c r="RZ255" s="73"/>
      <c r="SA255" s="73"/>
      <c r="SB255" s="73"/>
      <c r="SC255" s="73"/>
      <c r="SD255" s="73"/>
      <c r="SE255" s="73"/>
      <c r="SF255" s="73"/>
      <c r="SG255" s="73"/>
      <c r="SH255" s="73"/>
      <c r="SI255" s="73"/>
      <c r="SJ255" s="73"/>
      <c r="SK255" s="73"/>
      <c r="SL255" s="73"/>
      <c r="SM255" s="73"/>
      <c r="SN255" s="73"/>
      <c r="SO255" s="73"/>
      <c r="SP255" s="73"/>
      <c r="SQ255" s="73"/>
      <c r="SR255" s="73"/>
      <c r="SS255" s="73"/>
      <c r="ST255" s="73"/>
      <c r="SU255" s="73"/>
      <c r="SV255" s="73"/>
      <c r="SW255" s="73"/>
      <c r="SX255" s="73"/>
      <c r="SY255" s="73"/>
    </row>
    <row r="256" spans="1:519">
      <c r="A256" s="71" t="s">
        <v>339</v>
      </c>
      <c r="B256" s="72">
        <f t="shared" si="241"/>
        <v>0</v>
      </c>
      <c r="C256" s="72">
        <f t="shared" si="242"/>
        <v>0</v>
      </c>
      <c r="D256" s="72">
        <f t="shared" si="243"/>
        <v>0</v>
      </c>
      <c r="E256" s="72">
        <f t="shared" si="244"/>
        <v>0</v>
      </c>
      <c r="F256" s="72">
        <f t="shared" si="245"/>
        <v>0</v>
      </c>
      <c r="G256" s="72">
        <f t="shared" si="246"/>
        <v>0</v>
      </c>
      <c r="H256" s="72">
        <f t="shared" si="247"/>
        <v>0</v>
      </c>
      <c r="I256" s="72">
        <f t="shared" si="248"/>
        <v>0</v>
      </c>
      <c r="J256" s="72">
        <f t="shared" si="249"/>
        <v>0</v>
      </c>
      <c r="K256" s="72">
        <f t="shared" si="250"/>
        <v>0.32124491999999999</v>
      </c>
      <c r="L256" s="72">
        <f t="shared" si="251"/>
        <v>0</v>
      </c>
      <c r="M256" s="72">
        <f t="shared" si="252"/>
        <v>0</v>
      </c>
      <c r="N256" s="72">
        <f t="shared" si="253"/>
        <v>0</v>
      </c>
      <c r="O256" s="72">
        <f t="shared" si="254"/>
        <v>0</v>
      </c>
      <c r="P256" s="72">
        <f t="shared" si="255"/>
        <v>0</v>
      </c>
      <c r="Q256" s="72">
        <f t="shared" si="256"/>
        <v>0</v>
      </c>
      <c r="R256" s="72">
        <f t="shared" si="257"/>
        <v>0</v>
      </c>
      <c r="S256" s="72">
        <f t="shared" si="258"/>
        <v>0</v>
      </c>
      <c r="T256" s="72">
        <f t="shared" si="259"/>
        <v>0</v>
      </c>
      <c r="U256" s="72">
        <f t="shared" si="260"/>
        <v>0</v>
      </c>
      <c r="V256" s="72">
        <f t="shared" si="261"/>
        <v>0</v>
      </c>
      <c r="W256" s="72">
        <f t="shared" si="262"/>
        <v>0</v>
      </c>
      <c r="X256" s="72">
        <f t="shared" si="263"/>
        <v>0</v>
      </c>
      <c r="Y256" s="72">
        <f t="shared" si="264"/>
        <v>0</v>
      </c>
      <c r="Z256" s="72">
        <f t="shared" si="265"/>
        <v>0</v>
      </c>
      <c r="AA256" s="72">
        <f t="shared" si="266"/>
        <v>0</v>
      </c>
      <c r="AB256" s="72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73"/>
      <c r="DW256" s="73"/>
      <c r="DX256" s="73"/>
      <c r="DY256" s="73"/>
      <c r="DZ256" s="73"/>
      <c r="EA256" s="73"/>
      <c r="EB256" s="73"/>
      <c r="EC256" s="73"/>
      <c r="ED256" s="73"/>
      <c r="EE256" s="73"/>
      <c r="EF256" s="73"/>
      <c r="EG256" s="73"/>
      <c r="EH256" s="73">
        <v>321.24491999999998</v>
      </c>
      <c r="EI256" s="73"/>
      <c r="EJ256" s="73"/>
      <c r="EK256" s="73"/>
      <c r="EL256" s="73"/>
      <c r="EM256" s="73"/>
      <c r="EN256" s="73"/>
      <c r="EO256" s="73"/>
      <c r="EP256" s="73"/>
      <c r="EQ256" s="73"/>
      <c r="ER256" s="73"/>
      <c r="ES256" s="73"/>
      <c r="ET256" s="73"/>
      <c r="EU256" s="73"/>
      <c r="EV256" s="73"/>
      <c r="EW256" s="73"/>
      <c r="EX256" s="73"/>
      <c r="EY256" s="73"/>
      <c r="EZ256" s="73"/>
      <c r="FA256" s="73"/>
      <c r="FB256" s="73"/>
      <c r="FC256" s="73"/>
      <c r="FD256" s="73"/>
      <c r="FE256" s="73"/>
      <c r="FF256" s="73"/>
      <c r="FG256" s="73"/>
      <c r="FH256" s="73"/>
      <c r="FI256" s="73"/>
      <c r="FJ256" s="73"/>
      <c r="FK256" s="73"/>
      <c r="FL256" s="73"/>
      <c r="FM256" s="73"/>
      <c r="FN256" s="73"/>
      <c r="FO256" s="73"/>
      <c r="FP256" s="73"/>
      <c r="FQ256" s="73"/>
      <c r="FR256" s="73"/>
      <c r="FS256" s="73"/>
      <c r="FT256" s="73"/>
      <c r="FU256" s="73"/>
      <c r="FV256" s="73"/>
      <c r="FW256" s="73"/>
      <c r="FX256" s="73"/>
      <c r="FY256" s="73"/>
      <c r="FZ256" s="73"/>
      <c r="GA256" s="73"/>
      <c r="GB256" s="73"/>
      <c r="GC256" s="73"/>
      <c r="GD256" s="73"/>
      <c r="GE256" s="73"/>
      <c r="GF256" s="73"/>
      <c r="GG256" s="73"/>
      <c r="GH256" s="73"/>
      <c r="GI256" s="73"/>
      <c r="GJ256" s="73"/>
      <c r="GK256" s="73"/>
      <c r="GL256" s="73"/>
      <c r="GM256" s="73"/>
      <c r="GN256" s="73"/>
      <c r="GO256" s="73"/>
      <c r="GP256" s="73"/>
      <c r="GQ256" s="73"/>
      <c r="GR256" s="73"/>
      <c r="GS256" s="73"/>
      <c r="GT256" s="73"/>
      <c r="GU256" s="73"/>
      <c r="GV256" s="73"/>
      <c r="GW256" s="73"/>
      <c r="GX256" s="73"/>
      <c r="GY256" s="73"/>
      <c r="GZ256" s="73"/>
      <c r="HA256" s="73"/>
      <c r="HB256" s="73"/>
      <c r="HC256" s="73"/>
      <c r="HD256" s="73"/>
      <c r="HE256" s="73"/>
      <c r="HF256" s="73"/>
      <c r="HG256" s="73"/>
      <c r="HH256" s="73"/>
      <c r="HI256" s="73"/>
      <c r="HJ256" s="73"/>
      <c r="HK256" s="73"/>
      <c r="HL256" s="73"/>
      <c r="HM256" s="73"/>
      <c r="HN256" s="73"/>
      <c r="HO256" s="73"/>
      <c r="HP256" s="73"/>
      <c r="HQ256" s="73"/>
      <c r="HR256" s="73"/>
      <c r="HS256" s="73"/>
      <c r="HT256" s="73"/>
      <c r="HU256" s="73"/>
      <c r="HV256" s="73"/>
      <c r="HW256" s="73"/>
      <c r="HX256" s="73"/>
      <c r="HY256" s="73"/>
      <c r="HZ256" s="73"/>
      <c r="IA256" s="73"/>
      <c r="IB256" s="73"/>
      <c r="IC256" s="73"/>
      <c r="ID256" s="73"/>
      <c r="IE256" s="73"/>
      <c r="IF256" s="73"/>
      <c r="IG256" s="73"/>
      <c r="IH256" s="73"/>
      <c r="II256" s="73"/>
      <c r="IJ256" s="73"/>
      <c r="IK256" s="73"/>
      <c r="IL256" s="73"/>
      <c r="IM256" s="73"/>
      <c r="IN256" s="73"/>
      <c r="IO256" s="73"/>
      <c r="IP256" s="73"/>
      <c r="IQ256" s="73"/>
      <c r="IR256" s="73"/>
      <c r="IS256" s="73"/>
      <c r="IT256" s="73"/>
      <c r="IU256" s="73"/>
      <c r="IV256" s="73"/>
      <c r="IW256" s="73"/>
      <c r="IX256" s="73"/>
      <c r="IY256" s="73"/>
      <c r="IZ256" s="73"/>
      <c r="JA256" s="73"/>
      <c r="JB256" s="73"/>
      <c r="JC256" s="73"/>
      <c r="JD256" s="73"/>
      <c r="JE256" s="73"/>
      <c r="JF256" s="73"/>
      <c r="JG256" s="73"/>
      <c r="JH256" s="73"/>
      <c r="JI256" s="73"/>
      <c r="JJ256" s="73"/>
      <c r="JK256" s="73"/>
      <c r="JL256" s="73"/>
      <c r="JM256" s="73"/>
      <c r="JN256" s="73"/>
      <c r="JO256" s="73"/>
      <c r="JP256" s="73"/>
      <c r="JQ256" s="73"/>
      <c r="JR256" s="73"/>
      <c r="JS256" s="73"/>
      <c r="JT256" s="73"/>
      <c r="JU256" s="73"/>
      <c r="JV256" s="73"/>
      <c r="JW256" s="73"/>
      <c r="JX256" s="73"/>
      <c r="JY256" s="73"/>
      <c r="JZ256" s="73"/>
      <c r="KA256" s="73"/>
      <c r="KB256" s="73"/>
      <c r="KC256" s="73"/>
      <c r="KD256" s="73"/>
      <c r="KE256" s="73"/>
      <c r="KF256" s="73"/>
      <c r="KG256" s="73"/>
      <c r="KH256" s="73"/>
      <c r="KI256" s="73"/>
      <c r="KJ256" s="73"/>
      <c r="KK256" s="73"/>
      <c r="KL256" s="73"/>
      <c r="KM256" s="73"/>
      <c r="KN256" s="73"/>
      <c r="KO256" s="73"/>
      <c r="KP256" s="73"/>
      <c r="KQ256" s="73"/>
      <c r="KR256" s="73"/>
      <c r="KS256" s="73"/>
      <c r="KT256" s="73"/>
      <c r="KU256" s="73"/>
      <c r="KV256" s="73"/>
      <c r="KW256" s="73"/>
      <c r="KX256" s="73"/>
      <c r="KY256" s="73"/>
      <c r="KZ256" s="73"/>
      <c r="LA256" s="73"/>
      <c r="LB256" s="73"/>
      <c r="LC256" s="73"/>
      <c r="LD256" s="73"/>
      <c r="LE256" s="73"/>
      <c r="LF256" s="73"/>
      <c r="LG256" s="73"/>
      <c r="LH256" s="73"/>
      <c r="LI256" s="73"/>
      <c r="LJ256" s="73"/>
      <c r="LK256" s="73"/>
      <c r="LL256" s="73"/>
      <c r="LM256" s="73"/>
      <c r="LN256" s="73"/>
      <c r="LO256" s="73"/>
      <c r="LP256" s="73"/>
      <c r="LQ256" s="73"/>
      <c r="LR256" s="73"/>
      <c r="LS256" s="73"/>
      <c r="LT256" s="73"/>
      <c r="LU256" s="73"/>
      <c r="LV256" s="73"/>
      <c r="LW256" s="73"/>
      <c r="LX256" s="73"/>
      <c r="LY256" s="73"/>
      <c r="LZ256" s="73"/>
      <c r="MA256" s="73"/>
      <c r="MB256" s="73"/>
      <c r="MC256" s="73"/>
      <c r="MD256" s="73"/>
      <c r="ME256" s="73"/>
      <c r="MF256" s="73"/>
      <c r="MG256" s="73"/>
      <c r="MH256" s="73"/>
      <c r="MI256" s="73"/>
      <c r="MJ256" s="73"/>
      <c r="MK256" s="73"/>
      <c r="ML256" s="73"/>
      <c r="MM256" s="73"/>
      <c r="MN256" s="73"/>
      <c r="MO256" s="73"/>
      <c r="MP256" s="73"/>
      <c r="MQ256" s="73"/>
      <c r="MR256" s="73"/>
      <c r="MS256" s="73"/>
      <c r="MT256" s="73"/>
      <c r="MU256" s="73"/>
      <c r="MV256" s="73"/>
      <c r="MW256" s="73"/>
      <c r="MX256" s="73"/>
      <c r="MY256" s="73"/>
      <c r="MZ256" s="73"/>
      <c r="NA256" s="73"/>
      <c r="NB256" s="73"/>
      <c r="NC256" s="73"/>
      <c r="ND256" s="73"/>
      <c r="NE256" s="73"/>
      <c r="NF256" s="73"/>
      <c r="NG256" s="73"/>
      <c r="NH256" s="73"/>
      <c r="NI256" s="73"/>
      <c r="NJ256" s="73"/>
      <c r="NK256" s="73"/>
      <c r="NL256" s="73"/>
      <c r="NM256" s="73"/>
      <c r="NN256" s="73"/>
      <c r="NO256" s="73"/>
      <c r="NP256" s="73"/>
      <c r="NQ256" s="73"/>
      <c r="NR256" s="73"/>
      <c r="NS256" s="73"/>
      <c r="NT256" s="73"/>
      <c r="NU256" s="73"/>
      <c r="NV256" s="73"/>
      <c r="NW256" s="73"/>
      <c r="NX256" s="73"/>
      <c r="NY256" s="73"/>
      <c r="NZ256" s="73"/>
      <c r="OA256" s="73"/>
      <c r="OB256" s="73"/>
      <c r="OC256" s="73"/>
      <c r="OD256" s="73"/>
      <c r="OE256" s="73"/>
      <c r="OF256" s="73"/>
      <c r="OG256" s="73"/>
      <c r="OH256" s="73"/>
      <c r="OI256" s="73"/>
      <c r="OJ256" s="73"/>
      <c r="OK256" s="73"/>
      <c r="OL256" s="73"/>
      <c r="OM256" s="73"/>
      <c r="ON256" s="73"/>
      <c r="OO256" s="73"/>
      <c r="OP256" s="73"/>
      <c r="OQ256" s="73"/>
      <c r="OR256" s="73"/>
      <c r="OS256" s="73"/>
      <c r="OT256" s="73"/>
      <c r="OU256" s="73"/>
      <c r="OV256" s="73"/>
      <c r="OW256" s="73"/>
      <c r="OX256" s="73"/>
      <c r="OY256" s="73"/>
      <c r="OZ256" s="73"/>
      <c r="PA256" s="73"/>
      <c r="PB256" s="73"/>
      <c r="PC256" s="73"/>
      <c r="PD256" s="73"/>
      <c r="PE256" s="73"/>
      <c r="PF256" s="73"/>
      <c r="PG256" s="73"/>
      <c r="PH256" s="73"/>
      <c r="PI256" s="73"/>
      <c r="PJ256" s="73"/>
      <c r="PK256" s="73"/>
      <c r="PL256" s="73"/>
      <c r="PM256" s="73"/>
      <c r="PN256" s="73"/>
      <c r="PO256" s="73"/>
      <c r="PP256" s="73"/>
      <c r="PQ256" s="73"/>
      <c r="PR256" s="73"/>
      <c r="PS256" s="73"/>
      <c r="PT256" s="73"/>
      <c r="PU256" s="73"/>
      <c r="PV256" s="73"/>
      <c r="PW256" s="73"/>
      <c r="PX256" s="73"/>
      <c r="PY256" s="73"/>
      <c r="PZ256" s="73"/>
      <c r="QA256" s="73"/>
      <c r="QB256" s="73"/>
      <c r="QC256" s="73"/>
      <c r="QD256" s="73"/>
      <c r="QE256" s="73"/>
      <c r="QF256" s="73"/>
      <c r="QG256" s="73"/>
      <c r="QH256" s="73"/>
      <c r="QI256" s="73"/>
      <c r="QJ256" s="73"/>
      <c r="QK256" s="73"/>
      <c r="QL256" s="73"/>
      <c r="QM256" s="73"/>
      <c r="QN256" s="73"/>
      <c r="QO256" s="73"/>
      <c r="QP256" s="73"/>
      <c r="QQ256" s="73"/>
      <c r="QR256" s="73"/>
      <c r="QS256" s="73"/>
      <c r="QT256" s="73"/>
      <c r="QU256" s="73"/>
      <c r="QV256" s="73"/>
      <c r="QW256" s="73"/>
      <c r="QX256" s="73"/>
      <c r="QY256" s="73"/>
      <c r="QZ256" s="73"/>
      <c r="RA256" s="73"/>
      <c r="RB256" s="73"/>
      <c r="RC256" s="73"/>
      <c r="RD256" s="73"/>
      <c r="RE256" s="73"/>
      <c r="RF256" s="73"/>
      <c r="RG256" s="73"/>
      <c r="RH256" s="73"/>
      <c r="RI256" s="73"/>
      <c r="RJ256" s="73"/>
      <c r="RK256" s="73"/>
      <c r="RL256" s="73"/>
      <c r="RM256" s="73"/>
      <c r="RN256" s="73"/>
      <c r="RO256" s="73"/>
      <c r="RP256" s="73"/>
      <c r="RQ256" s="73"/>
      <c r="RR256" s="73"/>
      <c r="RS256" s="73"/>
      <c r="RT256" s="73"/>
      <c r="RU256" s="73"/>
      <c r="RV256" s="73"/>
      <c r="RW256" s="73"/>
      <c r="RX256" s="73"/>
      <c r="RY256" s="73"/>
      <c r="RZ256" s="73"/>
      <c r="SA256" s="73"/>
      <c r="SB256" s="73"/>
      <c r="SC256" s="73"/>
      <c r="SD256" s="73"/>
      <c r="SE256" s="73"/>
      <c r="SF256" s="73"/>
      <c r="SG256" s="73"/>
      <c r="SH256" s="73"/>
      <c r="SI256" s="73"/>
      <c r="SJ256" s="73"/>
      <c r="SK256" s="73"/>
      <c r="SL256" s="73"/>
      <c r="SM256" s="73"/>
      <c r="SN256" s="73"/>
      <c r="SO256" s="73"/>
      <c r="SP256" s="73"/>
      <c r="SQ256" s="73"/>
      <c r="SR256" s="73"/>
      <c r="SS256" s="73"/>
      <c r="ST256" s="73"/>
      <c r="SU256" s="73"/>
      <c r="SV256" s="73"/>
      <c r="SW256" s="73"/>
      <c r="SX256" s="73"/>
      <c r="SY256" s="73"/>
    </row>
    <row r="257" spans="1:519">
      <c r="A257" s="71" t="s">
        <v>340</v>
      </c>
      <c r="B257" s="72">
        <f t="shared" si="241"/>
        <v>0</v>
      </c>
      <c r="C257" s="72">
        <f t="shared" si="242"/>
        <v>0</v>
      </c>
      <c r="D257" s="72">
        <f t="shared" si="243"/>
        <v>0</v>
      </c>
      <c r="E257" s="72">
        <f t="shared" si="244"/>
        <v>0</v>
      </c>
      <c r="F257" s="72">
        <f t="shared" si="245"/>
        <v>0</v>
      </c>
      <c r="G257" s="72">
        <f t="shared" si="246"/>
        <v>0</v>
      </c>
      <c r="H257" s="72">
        <f t="shared" si="247"/>
        <v>0</v>
      </c>
      <c r="I257" s="72">
        <f t="shared" si="248"/>
        <v>0</v>
      </c>
      <c r="J257" s="72">
        <f t="shared" si="249"/>
        <v>0</v>
      </c>
      <c r="K257" s="72">
        <f t="shared" si="250"/>
        <v>0</v>
      </c>
      <c r="L257" s="72">
        <f t="shared" si="251"/>
        <v>0</v>
      </c>
      <c r="M257" s="72">
        <f t="shared" si="252"/>
        <v>0</v>
      </c>
      <c r="N257" s="72">
        <f t="shared" si="253"/>
        <v>0</v>
      </c>
      <c r="O257" s="72">
        <f t="shared" si="254"/>
        <v>0</v>
      </c>
      <c r="P257" s="72">
        <f t="shared" si="255"/>
        <v>0</v>
      </c>
      <c r="Q257" s="72">
        <f t="shared" si="256"/>
        <v>0</v>
      </c>
      <c r="R257" s="72">
        <f t="shared" si="257"/>
        <v>0</v>
      </c>
      <c r="S257" s="72">
        <f t="shared" si="258"/>
        <v>0</v>
      </c>
      <c r="T257" s="72">
        <f t="shared" si="259"/>
        <v>0</v>
      </c>
      <c r="U257" s="72">
        <f t="shared" si="260"/>
        <v>0</v>
      </c>
      <c r="V257" s="72">
        <f t="shared" si="261"/>
        <v>0</v>
      </c>
      <c r="W257" s="72">
        <f t="shared" si="262"/>
        <v>0</v>
      </c>
      <c r="X257" s="72">
        <f t="shared" si="263"/>
        <v>0</v>
      </c>
      <c r="Y257" s="72">
        <f t="shared" si="264"/>
        <v>0</v>
      </c>
      <c r="Z257" s="72">
        <f t="shared" si="265"/>
        <v>0</v>
      </c>
      <c r="AA257" s="72">
        <f t="shared" si="266"/>
        <v>0</v>
      </c>
      <c r="AB257" s="72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73"/>
      <c r="DW257" s="73"/>
      <c r="DX257" s="73"/>
      <c r="DY257" s="73"/>
      <c r="DZ257" s="73"/>
      <c r="EA257" s="73"/>
      <c r="EB257" s="73"/>
      <c r="EC257" s="73"/>
      <c r="ED257" s="73"/>
      <c r="EE257" s="73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73"/>
      <c r="EQ257" s="73"/>
      <c r="ER257" s="73"/>
      <c r="ES257" s="73"/>
      <c r="ET257" s="73"/>
      <c r="EU257" s="73"/>
      <c r="EV257" s="73"/>
      <c r="EW257" s="73"/>
      <c r="EX257" s="73"/>
      <c r="EY257" s="73"/>
      <c r="EZ257" s="73"/>
      <c r="FA257" s="73"/>
      <c r="FB257" s="73"/>
      <c r="FC257" s="73"/>
      <c r="FD257" s="73"/>
      <c r="FE257" s="73"/>
      <c r="FF257" s="73"/>
      <c r="FG257" s="73"/>
      <c r="FH257" s="73"/>
      <c r="FI257" s="73"/>
      <c r="FJ257" s="73"/>
      <c r="FK257" s="73"/>
      <c r="FL257" s="73"/>
      <c r="FM257" s="73"/>
      <c r="FN257" s="73"/>
      <c r="FO257" s="73"/>
      <c r="FP257" s="73"/>
      <c r="FQ257" s="73"/>
      <c r="FR257" s="73"/>
      <c r="FS257" s="73"/>
      <c r="FT257" s="73"/>
      <c r="FU257" s="73"/>
      <c r="FV257" s="73"/>
      <c r="FW257" s="73"/>
      <c r="FX257" s="73"/>
      <c r="FY257" s="73"/>
      <c r="FZ257" s="73"/>
      <c r="GA257" s="73"/>
      <c r="GB257" s="73"/>
      <c r="GC257" s="73"/>
      <c r="GD257" s="73"/>
      <c r="GE257" s="73"/>
      <c r="GF257" s="73"/>
      <c r="GG257" s="73"/>
      <c r="GH257" s="73"/>
      <c r="GI257" s="73"/>
      <c r="GJ257" s="73"/>
      <c r="GK257" s="73"/>
      <c r="GL257" s="73"/>
      <c r="GM257" s="73"/>
      <c r="GN257" s="73"/>
      <c r="GO257" s="73"/>
      <c r="GP257" s="73"/>
      <c r="GQ257" s="73"/>
      <c r="GR257" s="73"/>
      <c r="GS257" s="73"/>
      <c r="GT257" s="73"/>
      <c r="GU257" s="73"/>
      <c r="GV257" s="73"/>
      <c r="GW257" s="73"/>
      <c r="GX257" s="73"/>
      <c r="GY257" s="73"/>
      <c r="GZ257" s="73"/>
      <c r="HA257" s="73"/>
      <c r="HB257" s="73"/>
      <c r="HC257" s="73"/>
      <c r="HD257" s="73"/>
      <c r="HE257" s="73"/>
      <c r="HF257" s="73"/>
      <c r="HG257" s="73"/>
      <c r="HH257" s="73"/>
      <c r="HI257" s="73"/>
      <c r="HJ257" s="73"/>
      <c r="HK257" s="73"/>
      <c r="HL257" s="73"/>
      <c r="HM257" s="73"/>
      <c r="HN257" s="73"/>
      <c r="HO257" s="73"/>
      <c r="HP257" s="73"/>
      <c r="HQ257" s="73"/>
      <c r="HR257" s="73"/>
      <c r="HS257" s="73"/>
      <c r="HT257" s="73"/>
      <c r="HU257" s="73"/>
      <c r="HV257" s="73"/>
      <c r="HW257" s="73"/>
      <c r="HX257" s="73"/>
      <c r="HY257" s="73"/>
      <c r="HZ257" s="73"/>
      <c r="IA257" s="73"/>
      <c r="IB257" s="73"/>
      <c r="IC257" s="73"/>
      <c r="ID257" s="73"/>
      <c r="IE257" s="73"/>
      <c r="IF257" s="73"/>
      <c r="IG257" s="73"/>
      <c r="IH257" s="73"/>
      <c r="II257" s="73"/>
      <c r="IJ257" s="73"/>
      <c r="IK257" s="73"/>
      <c r="IL257" s="73"/>
      <c r="IM257" s="73"/>
      <c r="IN257" s="73"/>
      <c r="IO257" s="73"/>
      <c r="IP257" s="73"/>
      <c r="IQ257" s="73"/>
      <c r="IR257" s="73"/>
      <c r="IS257" s="73"/>
      <c r="IT257" s="73"/>
      <c r="IU257" s="73"/>
      <c r="IV257" s="73"/>
      <c r="IW257" s="73"/>
      <c r="IX257" s="73"/>
      <c r="IY257" s="73"/>
      <c r="IZ257" s="73"/>
      <c r="JA257" s="73"/>
      <c r="JB257" s="73"/>
      <c r="JC257" s="73"/>
      <c r="JD257" s="73"/>
      <c r="JE257" s="73"/>
      <c r="JF257" s="73"/>
      <c r="JG257" s="73"/>
      <c r="JH257" s="73"/>
      <c r="JI257" s="73"/>
      <c r="JJ257" s="73"/>
      <c r="JK257" s="73"/>
      <c r="JL257" s="73"/>
      <c r="JM257" s="73"/>
      <c r="JN257" s="73"/>
      <c r="JO257" s="73"/>
      <c r="JP257" s="73"/>
      <c r="JQ257" s="73"/>
      <c r="JR257" s="73"/>
      <c r="JS257" s="73"/>
      <c r="JT257" s="73"/>
      <c r="JU257" s="73"/>
      <c r="JV257" s="73"/>
      <c r="JW257" s="73"/>
      <c r="JX257" s="73"/>
      <c r="JY257" s="73"/>
      <c r="JZ257" s="73"/>
      <c r="KA257" s="73"/>
      <c r="KB257" s="73"/>
      <c r="KC257" s="73"/>
      <c r="KD257" s="73"/>
      <c r="KE257" s="73"/>
      <c r="KF257" s="73"/>
      <c r="KG257" s="73"/>
      <c r="KH257" s="73"/>
      <c r="KI257" s="73"/>
      <c r="KJ257" s="73"/>
      <c r="KK257" s="73"/>
      <c r="KL257" s="73"/>
      <c r="KM257" s="73"/>
      <c r="KN257" s="73"/>
      <c r="KO257" s="73"/>
      <c r="KP257" s="73"/>
      <c r="KQ257" s="73"/>
      <c r="KR257" s="73"/>
      <c r="KS257" s="73"/>
      <c r="KT257" s="73"/>
      <c r="KU257" s="73"/>
      <c r="KV257" s="73"/>
      <c r="KW257" s="73"/>
      <c r="KX257" s="73"/>
      <c r="KY257" s="73"/>
      <c r="KZ257" s="73"/>
      <c r="LA257" s="73"/>
      <c r="LB257" s="73"/>
      <c r="LC257" s="73"/>
      <c r="LD257" s="73"/>
      <c r="LE257" s="73"/>
      <c r="LF257" s="73"/>
      <c r="LG257" s="73"/>
      <c r="LH257" s="73"/>
      <c r="LI257" s="73"/>
      <c r="LJ257" s="73"/>
      <c r="LK257" s="73"/>
      <c r="LL257" s="73"/>
      <c r="LM257" s="73"/>
      <c r="LN257" s="73"/>
      <c r="LO257" s="73"/>
      <c r="LP257" s="73"/>
      <c r="LQ257" s="73"/>
      <c r="LR257" s="73"/>
      <c r="LS257" s="73"/>
      <c r="LT257" s="73"/>
      <c r="LU257" s="73"/>
      <c r="LV257" s="73"/>
      <c r="LW257" s="73"/>
      <c r="LX257" s="73"/>
      <c r="LY257" s="73"/>
      <c r="LZ257" s="73"/>
      <c r="MA257" s="73"/>
      <c r="MB257" s="73"/>
      <c r="MC257" s="73"/>
      <c r="MD257" s="73"/>
      <c r="ME257" s="73"/>
      <c r="MF257" s="73"/>
      <c r="MG257" s="73"/>
      <c r="MH257" s="73"/>
      <c r="MI257" s="73"/>
      <c r="MJ257" s="73"/>
      <c r="MK257" s="73"/>
      <c r="ML257" s="73"/>
      <c r="MM257" s="73"/>
      <c r="MN257" s="73"/>
      <c r="MO257" s="73"/>
      <c r="MP257" s="73"/>
      <c r="MQ257" s="73"/>
      <c r="MR257" s="73"/>
      <c r="MS257" s="73"/>
      <c r="MT257" s="73"/>
      <c r="MU257" s="73"/>
      <c r="MV257" s="73"/>
      <c r="MW257" s="73"/>
      <c r="MX257" s="73"/>
      <c r="MY257" s="73"/>
      <c r="MZ257" s="73"/>
      <c r="NA257" s="73"/>
      <c r="NB257" s="73"/>
      <c r="NC257" s="73"/>
      <c r="ND257" s="73"/>
      <c r="NE257" s="73"/>
      <c r="NF257" s="73"/>
      <c r="NG257" s="73"/>
      <c r="NH257" s="73"/>
      <c r="NI257" s="73"/>
      <c r="NJ257" s="73"/>
      <c r="NK257" s="73"/>
      <c r="NL257" s="73"/>
      <c r="NM257" s="73"/>
      <c r="NN257" s="73"/>
      <c r="NO257" s="73"/>
      <c r="NP257" s="73"/>
      <c r="NQ257" s="73"/>
      <c r="NR257" s="73"/>
      <c r="NS257" s="73"/>
      <c r="NT257" s="73"/>
      <c r="NU257" s="73"/>
      <c r="NV257" s="73"/>
      <c r="NW257" s="73"/>
      <c r="NX257" s="73"/>
      <c r="NY257" s="73"/>
      <c r="NZ257" s="73"/>
      <c r="OA257" s="73"/>
      <c r="OB257" s="73"/>
      <c r="OC257" s="73"/>
      <c r="OD257" s="73"/>
      <c r="OE257" s="73"/>
      <c r="OF257" s="73"/>
      <c r="OG257" s="73"/>
      <c r="OH257" s="73"/>
      <c r="OI257" s="73"/>
      <c r="OJ257" s="73"/>
      <c r="OK257" s="73"/>
      <c r="OL257" s="73"/>
      <c r="OM257" s="73"/>
      <c r="ON257" s="73"/>
      <c r="OO257" s="73"/>
      <c r="OP257" s="73"/>
      <c r="OQ257" s="73"/>
      <c r="OR257" s="73"/>
      <c r="OS257" s="73"/>
      <c r="OT257" s="73"/>
      <c r="OU257" s="73"/>
      <c r="OV257" s="73"/>
      <c r="OW257" s="73"/>
      <c r="OX257" s="73"/>
      <c r="OY257" s="73"/>
      <c r="OZ257" s="73"/>
      <c r="PA257" s="73"/>
      <c r="PB257" s="73"/>
      <c r="PC257" s="73"/>
      <c r="PD257" s="73"/>
      <c r="PE257" s="73"/>
      <c r="PF257" s="73"/>
      <c r="PG257" s="73"/>
      <c r="PH257" s="73"/>
      <c r="PI257" s="73"/>
      <c r="PJ257" s="73"/>
      <c r="PK257" s="73"/>
      <c r="PL257" s="73"/>
      <c r="PM257" s="73"/>
      <c r="PN257" s="73"/>
      <c r="PO257" s="73"/>
      <c r="PP257" s="73"/>
      <c r="PQ257" s="73"/>
      <c r="PR257" s="73"/>
      <c r="PS257" s="73"/>
      <c r="PT257" s="73"/>
      <c r="PU257" s="73"/>
      <c r="PV257" s="73"/>
      <c r="PW257" s="73"/>
      <c r="PX257" s="73"/>
      <c r="PY257" s="73"/>
      <c r="PZ257" s="73"/>
      <c r="QA257" s="73"/>
      <c r="QB257" s="73"/>
      <c r="QC257" s="73"/>
      <c r="QD257" s="73"/>
      <c r="QE257" s="73"/>
      <c r="QF257" s="73"/>
      <c r="QG257" s="73"/>
      <c r="QH257" s="73"/>
      <c r="QI257" s="73"/>
      <c r="QJ257" s="73"/>
      <c r="QK257" s="73"/>
      <c r="QL257" s="73"/>
      <c r="QM257" s="73"/>
      <c r="QN257" s="73"/>
      <c r="QO257" s="73"/>
      <c r="QP257" s="73"/>
      <c r="QQ257" s="73"/>
      <c r="QR257" s="73"/>
      <c r="QS257" s="73"/>
      <c r="QT257" s="73"/>
      <c r="QU257" s="73"/>
      <c r="QV257" s="73"/>
      <c r="QW257" s="73"/>
      <c r="QX257" s="73"/>
      <c r="QY257" s="73"/>
      <c r="QZ257" s="73"/>
      <c r="RA257" s="73"/>
      <c r="RB257" s="73"/>
      <c r="RC257" s="73"/>
      <c r="RD257" s="73"/>
      <c r="RE257" s="73"/>
      <c r="RF257" s="73"/>
      <c r="RG257" s="73"/>
      <c r="RH257" s="73"/>
      <c r="RI257" s="73"/>
      <c r="RJ257" s="73"/>
      <c r="RK257" s="73"/>
      <c r="RL257" s="73"/>
      <c r="RM257" s="73"/>
      <c r="RN257" s="73"/>
      <c r="RO257" s="73"/>
      <c r="RP257" s="73"/>
      <c r="RQ257" s="73"/>
      <c r="RR257" s="73"/>
      <c r="RS257" s="73"/>
      <c r="RT257" s="73"/>
      <c r="RU257" s="73"/>
      <c r="RV257" s="73"/>
      <c r="RW257" s="73"/>
      <c r="RX257" s="73"/>
      <c r="RY257" s="73"/>
      <c r="RZ257" s="73"/>
      <c r="SA257" s="73"/>
      <c r="SB257" s="73"/>
      <c r="SC257" s="73"/>
      <c r="SD257" s="73"/>
      <c r="SE257" s="73"/>
      <c r="SF257" s="73"/>
      <c r="SG257" s="73"/>
      <c r="SH257" s="73"/>
      <c r="SI257" s="73"/>
      <c r="SJ257" s="73"/>
      <c r="SK257" s="73"/>
      <c r="SL257" s="73"/>
      <c r="SM257" s="73"/>
      <c r="SN257" s="73"/>
      <c r="SO257" s="73"/>
      <c r="SP257" s="73"/>
      <c r="SQ257" s="73"/>
      <c r="SR257" s="73"/>
      <c r="SS257" s="73"/>
      <c r="ST257" s="73"/>
      <c r="SU257" s="73"/>
      <c r="SV257" s="73"/>
      <c r="SW257" s="73"/>
      <c r="SX257" s="73"/>
      <c r="SY257" s="73"/>
    </row>
    <row r="258" spans="1:519">
      <c r="A258" s="71" t="s">
        <v>341</v>
      </c>
      <c r="B258" s="72">
        <f t="shared" si="241"/>
        <v>0</v>
      </c>
      <c r="C258" s="72">
        <f t="shared" si="242"/>
        <v>0</v>
      </c>
      <c r="D258" s="72">
        <f t="shared" si="243"/>
        <v>0</v>
      </c>
      <c r="E258" s="72">
        <f t="shared" si="244"/>
        <v>0</v>
      </c>
      <c r="F258" s="72">
        <f t="shared" si="245"/>
        <v>0</v>
      </c>
      <c r="G258" s="72">
        <f t="shared" si="246"/>
        <v>0</v>
      </c>
      <c r="H258" s="72">
        <f t="shared" si="247"/>
        <v>0</v>
      </c>
      <c r="I258" s="72">
        <f t="shared" si="248"/>
        <v>0</v>
      </c>
      <c r="J258" s="72">
        <f t="shared" si="249"/>
        <v>0</v>
      </c>
      <c r="K258" s="72">
        <f t="shared" si="250"/>
        <v>0</v>
      </c>
      <c r="L258" s="72">
        <f t="shared" si="251"/>
        <v>0</v>
      </c>
      <c r="M258" s="72">
        <f t="shared" si="252"/>
        <v>0</v>
      </c>
      <c r="N258" s="72">
        <f t="shared" si="253"/>
        <v>0</v>
      </c>
      <c r="O258" s="72">
        <f t="shared" si="254"/>
        <v>0</v>
      </c>
      <c r="P258" s="72">
        <f t="shared" si="255"/>
        <v>0</v>
      </c>
      <c r="Q258" s="72">
        <f t="shared" si="256"/>
        <v>0</v>
      </c>
      <c r="R258" s="72">
        <f t="shared" si="257"/>
        <v>0</v>
      </c>
      <c r="S258" s="72">
        <f t="shared" si="258"/>
        <v>0</v>
      </c>
      <c r="T258" s="72">
        <f t="shared" si="259"/>
        <v>0</v>
      </c>
      <c r="U258" s="72">
        <f t="shared" si="260"/>
        <v>0</v>
      </c>
      <c r="V258" s="72">
        <f t="shared" si="261"/>
        <v>0</v>
      </c>
      <c r="W258" s="72">
        <f t="shared" si="262"/>
        <v>0</v>
      </c>
      <c r="X258" s="72">
        <f t="shared" si="263"/>
        <v>0</v>
      </c>
      <c r="Y258" s="72">
        <f t="shared" si="264"/>
        <v>0</v>
      </c>
      <c r="Z258" s="72">
        <f t="shared" si="265"/>
        <v>0</v>
      </c>
      <c r="AA258" s="72">
        <f t="shared" si="266"/>
        <v>0</v>
      </c>
      <c r="AB258" s="72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3"/>
      <c r="DY258" s="73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73"/>
      <c r="ES258" s="73"/>
      <c r="ET258" s="73"/>
      <c r="EU258" s="73"/>
      <c r="EV258" s="73"/>
      <c r="EW258" s="73"/>
      <c r="EX258" s="73"/>
      <c r="EY258" s="73"/>
      <c r="EZ258" s="73"/>
      <c r="FA258" s="73"/>
      <c r="FB258" s="73"/>
      <c r="FC258" s="73"/>
      <c r="FD258" s="73"/>
      <c r="FE258" s="73"/>
      <c r="FF258" s="73"/>
      <c r="FG258" s="73"/>
      <c r="FH258" s="73"/>
      <c r="FI258" s="73"/>
      <c r="FJ258" s="73"/>
      <c r="FK258" s="73"/>
      <c r="FL258" s="73"/>
      <c r="FM258" s="73"/>
      <c r="FN258" s="73"/>
      <c r="FO258" s="73"/>
      <c r="FP258" s="73"/>
      <c r="FQ258" s="73"/>
      <c r="FR258" s="73"/>
      <c r="FS258" s="73"/>
      <c r="FT258" s="73"/>
      <c r="FU258" s="73"/>
      <c r="FV258" s="73"/>
      <c r="FW258" s="73"/>
      <c r="FX258" s="73"/>
      <c r="FY258" s="73"/>
      <c r="FZ258" s="73"/>
      <c r="GA258" s="73"/>
      <c r="GB258" s="73"/>
      <c r="GC258" s="73"/>
      <c r="GD258" s="73"/>
      <c r="GE258" s="73"/>
      <c r="GF258" s="73"/>
      <c r="GG258" s="73"/>
      <c r="GH258" s="73"/>
      <c r="GI258" s="73"/>
      <c r="GJ258" s="73"/>
      <c r="GK258" s="73"/>
      <c r="GL258" s="73"/>
      <c r="GM258" s="73"/>
      <c r="GN258" s="73"/>
      <c r="GO258" s="73"/>
      <c r="GP258" s="73"/>
      <c r="GQ258" s="73"/>
      <c r="GR258" s="73"/>
      <c r="GS258" s="73"/>
      <c r="GT258" s="73"/>
      <c r="GU258" s="73"/>
      <c r="GV258" s="73"/>
      <c r="GW258" s="73"/>
      <c r="GX258" s="73"/>
      <c r="GY258" s="73"/>
      <c r="GZ258" s="73"/>
      <c r="HA258" s="73"/>
      <c r="HB258" s="73"/>
      <c r="HC258" s="73"/>
      <c r="HD258" s="73"/>
      <c r="HE258" s="73"/>
      <c r="HF258" s="73"/>
      <c r="HG258" s="73"/>
      <c r="HH258" s="73"/>
      <c r="HI258" s="73"/>
      <c r="HJ258" s="73"/>
      <c r="HK258" s="73"/>
      <c r="HL258" s="73"/>
      <c r="HM258" s="73"/>
      <c r="HN258" s="73"/>
      <c r="HO258" s="73"/>
      <c r="HP258" s="73"/>
      <c r="HQ258" s="73"/>
      <c r="HR258" s="73"/>
      <c r="HS258" s="73"/>
      <c r="HT258" s="73"/>
      <c r="HU258" s="73"/>
      <c r="HV258" s="73"/>
      <c r="HW258" s="73"/>
      <c r="HX258" s="73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  <c r="JD258" s="73"/>
      <c r="JE258" s="73"/>
      <c r="JF258" s="73"/>
      <c r="JG258" s="73"/>
      <c r="JH258" s="73"/>
      <c r="JI258" s="73"/>
      <c r="JJ258" s="73"/>
      <c r="JK258" s="73"/>
      <c r="JL258" s="73"/>
      <c r="JM258" s="73"/>
      <c r="JN258" s="73"/>
      <c r="JO258" s="73"/>
      <c r="JP258" s="73"/>
      <c r="JQ258" s="73"/>
      <c r="JR258" s="73"/>
      <c r="JS258" s="73"/>
      <c r="JT258" s="73"/>
      <c r="JU258" s="73"/>
      <c r="JV258" s="73"/>
      <c r="JW258" s="73"/>
      <c r="JX258" s="73"/>
      <c r="JY258" s="73"/>
      <c r="JZ258" s="73"/>
      <c r="KA258" s="73"/>
      <c r="KB258" s="73"/>
      <c r="KC258" s="73"/>
      <c r="KD258" s="73"/>
      <c r="KE258" s="73"/>
      <c r="KF258" s="73"/>
      <c r="KG258" s="73"/>
      <c r="KH258" s="73"/>
      <c r="KI258" s="73"/>
      <c r="KJ258" s="73"/>
      <c r="KK258" s="73"/>
      <c r="KL258" s="73"/>
      <c r="KM258" s="73"/>
      <c r="KN258" s="73"/>
      <c r="KO258" s="73"/>
      <c r="KP258" s="73"/>
      <c r="KQ258" s="73"/>
      <c r="KR258" s="73"/>
      <c r="KS258" s="73"/>
      <c r="KT258" s="73"/>
      <c r="KU258" s="73"/>
      <c r="KV258" s="73"/>
      <c r="KW258" s="73"/>
      <c r="KX258" s="73"/>
      <c r="KY258" s="73"/>
      <c r="KZ258" s="73"/>
      <c r="LA258" s="73"/>
      <c r="LB258" s="73"/>
      <c r="LC258" s="73"/>
      <c r="LD258" s="73"/>
      <c r="LE258" s="73"/>
      <c r="LF258" s="73"/>
      <c r="LG258" s="73"/>
      <c r="LH258" s="73"/>
      <c r="LI258" s="73"/>
      <c r="LJ258" s="73"/>
      <c r="LK258" s="73"/>
      <c r="LL258" s="73"/>
      <c r="LM258" s="73"/>
      <c r="LN258" s="73"/>
      <c r="LO258" s="73"/>
      <c r="LP258" s="73"/>
      <c r="LQ258" s="73"/>
      <c r="LR258" s="73"/>
      <c r="LS258" s="73"/>
      <c r="LT258" s="73"/>
      <c r="LU258" s="73"/>
      <c r="LV258" s="73"/>
      <c r="LW258" s="73"/>
      <c r="LX258" s="73"/>
      <c r="LY258" s="73"/>
      <c r="LZ258" s="73"/>
      <c r="MA258" s="73"/>
      <c r="MB258" s="73"/>
      <c r="MC258" s="73"/>
      <c r="MD258" s="73"/>
      <c r="ME258" s="73"/>
      <c r="MF258" s="73"/>
      <c r="MG258" s="73"/>
      <c r="MH258" s="73"/>
      <c r="MI258" s="73"/>
      <c r="MJ258" s="73"/>
      <c r="MK258" s="73"/>
      <c r="ML258" s="73"/>
      <c r="MM258" s="73"/>
      <c r="MN258" s="73"/>
      <c r="MO258" s="73"/>
      <c r="MP258" s="73"/>
      <c r="MQ258" s="73"/>
      <c r="MR258" s="73"/>
      <c r="MS258" s="73"/>
      <c r="MT258" s="73"/>
      <c r="MU258" s="73"/>
      <c r="MV258" s="73"/>
      <c r="MW258" s="73"/>
      <c r="MX258" s="73"/>
      <c r="MY258" s="73"/>
      <c r="MZ258" s="73"/>
      <c r="NA258" s="73"/>
      <c r="NB258" s="73"/>
      <c r="NC258" s="73"/>
      <c r="ND258" s="73"/>
      <c r="NE258" s="73"/>
      <c r="NF258" s="73"/>
      <c r="NG258" s="73"/>
      <c r="NH258" s="73"/>
      <c r="NI258" s="73"/>
      <c r="NJ258" s="73"/>
      <c r="NK258" s="73"/>
      <c r="NL258" s="73"/>
      <c r="NM258" s="73"/>
      <c r="NN258" s="73"/>
      <c r="NO258" s="73"/>
      <c r="NP258" s="73"/>
      <c r="NQ258" s="73"/>
      <c r="NR258" s="73"/>
      <c r="NS258" s="73"/>
      <c r="NT258" s="73"/>
      <c r="NU258" s="73"/>
      <c r="NV258" s="73"/>
      <c r="NW258" s="73"/>
      <c r="NX258" s="73"/>
      <c r="NY258" s="73"/>
      <c r="NZ258" s="73"/>
      <c r="OA258" s="73"/>
      <c r="OB258" s="73"/>
      <c r="OC258" s="73"/>
      <c r="OD258" s="73"/>
      <c r="OE258" s="73"/>
      <c r="OF258" s="73"/>
      <c r="OG258" s="73"/>
      <c r="OH258" s="73"/>
      <c r="OI258" s="73"/>
      <c r="OJ258" s="73"/>
      <c r="OK258" s="73"/>
      <c r="OL258" s="73"/>
      <c r="OM258" s="73"/>
      <c r="ON258" s="73"/>
      <c r="OO258" s="73"/>
      <c r="OP258" s="73"/>
      <c r="OQ258" s="73"/>
      <c r="OR258" s="73"/>
      <c r="OS258" s="73"/>
      <c r="OT258" s="73"/>
      <c r="OU258" s="73"/>
      <c r="OV258" s="73"/>
      <c r="OW258" s="73"/>
      <c r="OX258" s="73"/>
      <c r="OY258" s="73"/>
      <c r="OZ258" s="73"/>
      <c r="PA258" s="73"/>
      <c r="PB258" s="73"/>
      <c r="PC258" s="73"/>
      <c r="PD258" s="73"/>
      <c r="PE258" s="73"/>
      <c r="PF258" s="73"/>
      <c r="PG258" s="73"/>
      <c r="PH258" s="73"/>
      <c r="PI258" s="73"/>
      <c r="PJ258" s="73"/>
      <c r="PK258" s="73"/>
      <c r="PL258" s="73"/>
      <c r="PM258" s="73"/>
      <c r="PN258" s="73"/>
      <c r="PO258" s="73"/>
      <c r="PP258" s="73"/>
      <c r="PQ258" s="73"/>
      <c r="PR258" s="73"/>
      <c r="PS258" s="73"/>
      <c r="PT258" s="73"/>
      <c r="PU258" s="73"/>
      <c r="PV258" s="73"/>
      <c r="PW258" s="73"/>
      <c r="PX258" s="73"/>
      <c r="PY258" s="73"/>
      <c r="PZ258" s="73"/>
      <c r="QA258" s="73"/>
      <c r="QB258" s="73"/>
      <c r="QC258" s="73"/>
      <c r="QD258" s="73"/>
      <c r="QE258" s="73"/>
      <c r="QF258" s="73"/>
      <c r="QG258" s="73"/>
      <c r="QH258" s="73"/>
      <c r="QI258" s="73"/>
      <c r="QJ258" s="73"/>
      <c r="QK258" s="73"/>
      <c r="QL258" s="73"/>
      <c r="QM258" s="73"/>
      <c r="QN258" s="73"/>
      <c r="QO258" s="73"/>
      <c r="QP258" s="73"/>
      <c r="QQ258" s="73"/>
      <c r="QR258" s="73"/>
      <c r="QS258" s="73"/>
      <c r="QT258" s="73"/>
      <c r="QU258" s="73"/>
      <c r="QV258" s="73"/>
      <c r="QW258" s="73"/>
      <c r="QX258" s="73"/>
      <c r="QY258" s="73"/>
      <c r="QZ258" s="73"/>
      <c r="RA258" s="73"/>
      <c r="RB258" s="73"/>
      <c r="RC258" s="73"/>
      <c r="RD258" s="73"/>
      <c r="RE258" s="73"/>
      <c r="RF258" s="73"/>
      <c r="RG258" s="73"/>
      <c r="RH258" s="73"/>
      <c r="RI258" s="73"/>
      <c r="RJ258" s="73"/>
      <c r="RK258" s="73"/>
      <c r="RL258" s="73"/>
      <c r="RM258" s="73"/>
      <c r="RN258" s="73"/>
      <c r="RO258" s="73"/>
      <c r="RP258" s="73"/>
      <c r="RQ258" s="73"/>
      <c r="RR258" s="73"/>
      <c r="RS258" s="73"/>
      <c r="RT258" s="73"/>
      <c r="RU258" s="73"/>
      <c r="RV258" s="73"/>
      <c r="RW258" s="73"/>
      <c r="RX258" s="73"/>
      <c r="RY258" s="73"/>
      <c r="RZ258" s="73"/>
      <c r="SA258" s="73"/>
      <c r="SB258" s="73"/>
      <c r="SC258" s="73"/>
      <c r="SD258" s="73"/>
      <c r="SE258" s="73"/>
      <c r="SF258" s="73"/>
      <c r="SG258" s="73"/>
      <c r="SH258" s="73"/>
      <c r="SI258" s="73"/>
      <c r="SJ258" s="73"/>
      <c r="SK258" s="73"/>
      <c r="SL258" s="73"/>
      <c r="SM258" s="73"/>
      <c r="SN258" s="73"/>
      <c r="SO258" s="73"/>
      <c r="SP258" s="73"/>
      <c r="SQ258" s="73"/>
      <c r="SR258" s="73"/>
      <c r="SS258" s="73"/>
      <c r="ST258" s="73"/>
      <c r="SU258" s="73"/>
      <c r="SV258" s="73"/>
      <c r="SW258" s="73"/>
      <c r="SX258" s="73"/>
      <c r="SY258" s="73"/>
    </row>
    <row r="259" spans="1:519">
      <c r="A259" s="71" t="s">
        <v>342</v>
      </c>
      <c r="B259" s="72">
        <f t="shared" si="241"/>
        <v>6.4280399863499991</v>
      </c>
      <c r="C259" s="72">
        <f t="shared" si="242"/>
        <v>7.5715223022000009</v>
      </c>
      <c r="D259" s="72">
        <f t="shared" si="243"/>
        <v>6.5595063203999997</v>
      </c>
      <c r="E259" s="72">
        <f t="shared" si="244"/>
        <v>12.942020862449999</v>
      </c>
      <c r="F259" s="72">
        <f t="shared" si="245"/>
        <v>7.5859901340749989</v>
      </c>
      <c r="G259" s="72">
        <f t="shared" si="246"/>
        <v>14.561366900175001</v>
      </c>
      <c r="H259" s="72">
        <f t="shared" si="247"/>
        <v>17.288496124649999</v>
      </c>
      <c r="I259" s="72">
        <f t="shared" si="248"/>
        <v>18.246951602325002</v>
      </c>
      <c r="J259" s="72">
        <f t="shared" si="249"/>
        <v>25.228146995774999</v>
      </c>
      <c r="K259" s="72">
        <f t="shared" si="250"/>
        <v>16.445365998524998</v>
      </c>
      <c r="L259" s="72">
        <f t="shared" si="251"/>
        <v>21.172351144274998</v>
      </c>
      <c r="M259" s="72">
        <f t="shared" si="252"/>
        <v>25.817103889425002</v>
      </c>
      <c r="N259" s="72">
        <f t="shared" si="253"/>
        <v>28.270655270999999</v>
      </c>
      <c r="O259" s="72">
        <f t="shared" si="254"/>
        <v>29.415220213725004</v>
      </c>
      <c r="P259" s="72">
        <f t="shared" si="255"/>
        <v>24.793678988775</v>
      </c>
      <c r="Q259" s="72">
        <f t="shared" si="256"/>
        <v>25.171960629375008</v>
      </c>
      <c r="R259" s="72">
        <f t="shared" si="257"/>
        <v>26.032129334099999</v>
      </c>
      <c r="S259" s="72">
        <f t="shared" si="258"/>
        <v>27.063290095875004</v>
      </c>
      <c r="T259" s="72">
        <f t="shared" si="259"/>
        <v>23.264301212775003</v>
      </c>
      <c r="U259" s="72">
        <f t="shared" si="260"/>
        <v>8.6520508494749997</v>
      </c>
      <c r="V259" s="72">
        <f t="shared" si="261"/>
        <v>29.621584643400002</v>
      </c>
      <c r="W259" s="72">
        <f t="shared" si="262"/>
        <v>33.541130918475005</v>
      </c>
      <c r="X259" s="72">
        <f t="shared" si="263"/>
        <v>35.657284587074997</v>
      </c>
      <c r="Y259" s="72">
        <f t="shared" si="264"/>
        <v>34.521833394224998</v>
      </c>
      <c r="Z259" s="72">
        <f t="shared" si="265"/>
        <v>0</v>
      </c>
      <c r="AA259" s="72">
        <f t="shared" si="266"/>
        <v>0</v>
      </c>
      <c r="AB259" s="72"/>
      <c r="AD259" s="73">
        <v>966.45116925000002</v>
      </c>
      <c r="AE259" s="73">
        <v>0.38580885000000004</v>
      </c>
      <c r="AF259" s="73">
        <v>452.73487499999999</v>
      </c>
      <c r="AG259" s="73">
        <v>1022.8658715</v>
      </c>
      <c r="AH259" s="73">
        <v>14.566252500000001</v>
      </c>
      <c r="AI259" s="73">
        <v>10.550691</v>
      </c>
      <c r="AJ259" s="73">
        <v>923.14609425000003</v>
      </c>
      <c r="AK259" s="73">
        <v>287.62443450000001</v>
      </c>
      <c r="AL259" s="73">
        <v>540.91975500000001</v>
      </c>
      <c r="AM259" s="73">
        <v>959.36488425000005</v>
      </c>
      <c r="AN259" s="73">
        <v>111.68772525</v>
      </c>
      <c r="AO259" s="73">
        <v>1137.7424249999999</v>
      </c>
      <c r="AP259" s="73">
        <v>160.21303019999999</v>
      </c>
      <c r="AQ259" s="73">
        <v>642.01742100000001</v>
      </c>
      <c r="AR259" s="73">
        <v>1303.6402304999999</v>
      </c>
      <c r="AS259" s="73">
        <v>438.404832</v>
      </c>
      <c r="AT259" s="73">
        <v>1385.4474540000001</v>
      </c>
      <c r="AU259" s="73">
        <v>401.35930875000003</v>
      </c>
      <c r="AV259" s="73">
        <v>805.39565849999997</v>
      </c>
      <c r="AW259" s="73">
        <v>542.73069450000003</v>
      </c>
      <c r="AX259" s="73">
        <v>925.70503050000002</v>
      </c>
      <c r="AY259" s="73">
        <v>205.974684</v>
      </c>
      <c r="AZ259" s="73">
        <v>386.08442775000003</v>
      </c>
      <c r="BA259" s="73">
        <v>374.5495305</v>
      </c>
      <c r="BB259" s="73">
        <v>735.20206874999997</v>
      </c>
      <c r="BC259" s="73">
        <v>928.73638575000007</v>
      </c>
      <c r="BD259" s="73"/>
      <c r="BE259" s="73">
        <v>47.714319000000003</v>
      </c>
      <c r="BF259" s="73">
        <v>192.11706000000001</v>
      </c>
      <c r="BG259" s="73"/>
      <c r="BH259" s="73">
        <v>1058.57287425</v>
      </c>
      <c r="BI259" s="73">
        <v>415.22480640000003</v>
      </c>
      <c r="BJ259" s="73">
        <v>725.5568475</v>
      </c>
      <c r="BK259" s="73">
        <v>1030.0702612499999</v>
      </c>
      <c r="BL259" s="73">
        <v>1426.3116975</v>
      </c>
      <c r="BM259" s="73"/>
      <c r="BN259" s="73">
        <v>1312.9311375</v>
      </c>
      <c r="BO259" s="73">
        <v>110.2311</v>
      </c>
      <c r="BP259" s="73">
        <v>1419.0285712499999</v>
      </c>
      <c r="BQ259" s="73">
        <v>2981.0819947499999</v>
      </c>
      <c r="BR259" s="73">
        <v>655.59946724999998</v>
      </c>
      <c r="BS259" s="73">
        <v>520.40889675000005</v>
      </c>
      <c r="BT259" s="73">
        <v>525.36929625000005</v>
      </c>
      <c r="BU259" s="73">
        <v>987.76120297499995</v>
      </c>
      <c r="BV259" s="73">
        <v>1171.0873327500001</v>
      </c>
      <c r="BW259" s="73">
        <v>1855.6342742250001</v>
      </c>
      <c r="BX259" s="73">
        <v>856.180701</v>
      </c>
      <c r="BY259" s="73">
        <v>546.70688774999996</v>
      </c>
      <c r="BZ259" s="73">
        <v>289.120428</v>
      </c>
      <c r="CA259" s="73">
        <v>655.01288032499997</v>
      </c>
      <c r="CB259" s="73">
        <v>1383.51840975</v>
      </c>
      <c r="CC259" s="73">
        <v>395.33596649999998</v>
      </c>
      <c r="CD259" s="73">
        <v>1124.7509024999999</v>
      </c>
      <c r="CE259" s="73">
        <v>539.06944725000005</v>
      </c>
      <c r="CF259" s="73">
        <v>165.30728175000002</v>
      </c>
      <c r="CG259" s="73">
        <v>680.48020125000005</v>
      </c>
      <c r="CH259" s="73">
        <v>157.303716525</v>
      </c>
      <c r="CI259" s="73"/>
      <c r="CJ259" s="73">
        <v>1024.16502375</v>
      </c>
      <c r="CK259" s="73">
        <v>1171.925876475</v>
      </c>
      <c r="CL259" s="73"/>
      <c r="CM259" s="73">
        <v>1308.4903988999999</v>
      </c>
      <c r="CN259" s="73">
        <v>1159.3949625</v>
      </c>
      <c r="CO259" s="73">
        <v>2325.5218957500001</v>
      </c>
      <c r="CP259" s="73">
        <v>689.02311150000003</v>
      </c>
      <c r="CQ259" s="73">
        <v>355.77087525000002</v>
      </c>
      <c r="CR259" s="73">
        <v>1852.5911085</v>
      </c>
      <c r="CS259" s="73">
        <v>2243.5571992499999</v>
      </c>
      <c r="CT259" s="73">
        <v>1016.1339007500001</v>
      </c>
      <c r="CU259" s="73">
        <v>1089.4375822500001</v>
      </c>
      <c r="CV259" s="73">
        <v>1340.6739432749998</v>
      </c>
      <c r="CW259" s="73">
        <v>1180.77192225</v>
      </c>
      <c r="CX259" s="73">
        <v>433.64127374999998</v>
      </c>
      <c r="CY259" s="73">
        <v>2095.7687887500001</v>
      </c>
      <c r="CZ259" s="73">
        <v>3053.7951524999999</v>
      </c>
      <c r="DA259" s="73">
        <v>649.53675675</v>
      </c>
      <c r="DB259" s="73">
        <v>1330.2925357500001</v>
      </c>
      <c r="DC259" s="73">
        <v>232.6663575</v>
      </c>
      <c r="DD259" s="73">
        <v>804.25397925000004</v>
      </c>
      <c r="DE259" s="73">
        <v>2487.7269593999999</v>
      </c>
      <c r="DF259" s="73">
        <v>2362.3705777499999</v>
      </c>
      <c r="DG259" s="73">
        <v>766.93287825000004</v>
      </c>
      <c r="DH259" s="73">
        <v>2152.7346465000001</v>
      </c>
      <c r="DI259" s="73">
        <v>918.77621850000003</v>
      </c>
      <c r="DJ259" s="73">
        <v>2340.2023161750003</v>
      </c>
      <c r="DK259" s="73">
        <v>459.78179175000002</v>
      </c>
      <c r="DL259" s="73">
        <v>2466.02718</v>
      </c>
      <c r="DM259" s="73">
        <v>2886.7556677500002</v>
      </c>
      <c r="DN259" s="73">
        <v>413.366625</v>
      </c>
      <c r="DO259" s="73">
        <v>1646.1833737500001</v>
      </c>
      <c r="DP259" s="73">
        <v>263.09801475</v>
      </c>
      <c r="DQ259" s="73">
        <v>2010.62313765</v>
      </c>
      <c r="DR259" s="73">
        <v>1190.6651634749999</v>
      </c>
      <c r="DS259" s="73">
        <v>1034.664536025</v>
      </c>
      <c r="DT259" s="73">
        <v>1045.89629775</v>
      </c>
      <c r="DU259" s="73">
        <v>2489.6874982499999</v>
      </c>
      <c r="DV259" s="73">
        <v>3341.2542403500001</v>
      </c>
      <c r="DW259" s="73">
        <v>556.48202422500003</v>
      </c>
      <c r="DX259" s="73">
        <v>3713.685759</v>
      </c>
      <c r="DY259" s="73">
        <v>1339.8944519250001</v>
      </c>
      <c r="DZ259" s="73">
        <v>1983.3448772250001</v>
      </c>
      <c r="EA259" s="73">
        <v>2046.9009800249999</v>
      </c>
      <c r="EB259" s="73">
        <v>2294.5115252250002</v>
      </c>
      <c r="EC259" s="73">
        <v>2049.9441457500002</v>
      </c>
      <c r="ED259" s="73">
        <v>562.18254682500003</v>
      </c>
      <c r="EE259" s="73">
        <v>2079.0963348750001</v>
      </c>
      <c r="EF259" s="73">
        <v>2304.3181563000003</v>
      </c>
      <c r="EG259" s="73">
        <v>2956.53195405</v>
      </c>
      <c r="EH259" s="73">
        <v>987.30453127500004</v>
      </c>
      <c r="EI259" s="73">
        <v>0.77555452499999999</v>
      </c>
      <c r="EJ259" s="73">
        <v>2627.3425212000002</v>
      </c>
      <c r="EK259" s="73">
        <v>2069.411745375</v>
      </c>
      <c r="EL259" s="73">
        <v>629.70696922499997</v>
      </c>
      <c r="EM259" s="73">
        <v>1176.673687425</v>
      </c>
      <c r="EN259" s="73">
        <v>2700.2367728999998</v>
      </c>
      <c r="EO259" s="73">
        <v>742.91824574999998</v>
      </c>
      <c r="EP259" s="73">
        <v>1180.417608</v>
      </c>
      <c r="EQ259" s="73">
        <v>1438.8229273500001</v>
      </c>
      <c r="ER259" s="73">
        <v>2123.7202462499999</v>
      </c>
      <c r="ES259" s="73">
        <v>768.03518925000003</v>
      </c>
      <c r="ET259" s="73">
        <v>2875.142034</v>
      </c>
      <c r="EU259" s="73">
        <v>1795.8614602499999</v>
      </c>
      <c r="EV259" s="73">
        <v>3235.1646802499999</v>
      </c>
      <c r="EW259" s="73">
        <v>794.25444375000006</v>
      </c>
      <c r="EX259" s="73">
        <v>755.20113975000004</v>
      </c>
      <c r="EY259" s="73">
        <v>2193.5595217499999</v>
      </c>
      <c r="EZ259" s="73">
        <v>1999.4622387749998</v>
      </c>
      <c r="FA259" s="73">
        <v>774.6884235</v>
      </c>
      <c r="FB259" s="73">
        <v>2358.7486987500001</v>
      </c>
      <c r="FC259" s="73">
        <v>207.391941</v>
      </c>
      <c r="FD259" s="73">
        <v>2546.5746195000002</v>
      </c>
      <c r="FE259" s="73">
        <v>1636.3019429999999</v>
      </c>
      <c r="FF259" s="73">
        <v>1894.1246122499999</v>
      </c>
      <c r="FG259" s="73">
        <v>1362.3382912500001</v>
      </c>
      <c r="FH259" s="73">
        <v>2970.9249862500001</v>
      </c>
      <c r="FI259" s="73">
        <v>2671.5688132499999</v>
      </c>
      <c r="FJ259" s="73">
        <v>1456.3890405</v>
      </c>
      <c r="FK259" s="73">
        <v>1553.156199</v>
      </c>
      <c r="FL259" s="73">
        <v>3400.1963842499999</v>
      </c>
      <c r="FM259" s="73">
        <v>922.69729619999998</v>
      </c>
      <c r="FN259" s="73">
        <v>2388.9835147499998</v>
      </c>
      <c r="FO259" s="73">
        <v>2992.3531247250003</v>
      </c>
      <c r="FP259" s="73">
        <v>2341.8203512499999</v>
      </c>
      <c r="FQ259" s="73">
        <v>1862.5512757500001</v>
      </c>
      <c r="FR259" s="73">
        <v>1070.7770317500001</v>
      </c>
      <c r="FS259" s="73">
        <v>2162.9310232500002</v>
      </c>
      <c r="FT259" s="73">
        <v>3472.87017375</v>
      </c>
      <c r="FU259" s="73">
        <v>2359.8116415</v>
      </c>
      <c r="FV259" s="73">
        <v>3682.07305425</v>
      </c>
      <c r="FW259" s="73">
        <v>1977.703407</v>
      </c>
      <c r="FX259" s="73">
        <v>2616.7800197250003</v>
      </c>
      <c r="FY259" s="73">
        <v>1165.6151460000001</v>
      </c>
      <c r="FZ259" s="73">
        <v>2400.9120945</v>
      </c>
      <c r="GA259" s="73">
        <v>2070.128247525</v>
      </c>
      <c r="GB259" s="73">
        <v>2438.5875097500002</v>
      </c>
      <c r="GC259" s="73">
        <v>2852.4659219999999</v>
      </c>
      <c r="GD259" s="73">
        <v>2096.9892045000001</v>
      </c>
      <c r="GE259" s="73">
        <v>4305.2330835000002</v>
      </c>
      <c r="GF259" s="73">
        <v>2318.9001561</v>
      </c>
      <c r="GG259" s="73">
        <v>1913.4544230000001</v>
      </c>
      <c r="GH259" s="73">
        <v>3269.5725307500002</v>
      </c>
      <c r="GI259" s="73">
        <v>669.26025000000004</v>
      </c>
      <c r="GJ259" s="73">
        <v>4023.3406662000002</v>
      </c>
      <c r="GK259" s="73">
        <v>726.85206292500004</v>
      </c>
      <c r="GL259" s="73">
        <v>3276.9343935000002</v>
      </c>
      <c r="GM259" s="73">
        <v>2849.0015159999998</v>
      </c>
      <c r="GN259" s="73">
        <v>1354.85832375</v>
      </c>
      <c r="GO259" s="73">
        <v>2610.8236035</v>
      </c>
      <c r="GP259" s="73">
        <v>2378.314719</v>
      </c>
      <c r="GQ259" s="73">
        <v>1582.918596</v>
      </c>
      <c r="GR259" s="73">
        <v>1868.53524975</v>
      </c>
      <c r="GS259" s="73">
        <v>2755.2657127500001</v>
      </c>
      <c r="GT259" s="73">
        <v>1946.7993307500001</v>
      </c>
      <c r="GU259" s="73">
        <v>1781.5707855000001</v>
      </c>
      <c r="GV259" s="73">
        <v>2330.56103175</v>
      </c>
      <c r="GW259" s="73">
        <v>2128.3656997500002</v>
      </c>
      <c r="GX259" s="73">
        <v>2274.4888332749997</v>
      </c>
      <c r="GY259" s="73">
        <v>2330.1673492499999</v>
      </c>
      <c r="GZ259" s="73">
        <v>520.76321099999996</v>
      </c>
      <c r="HA259" s="73">
        <v>2895.9284699999998</v>
      </c>
      <c r="HB259" s="73">
        <v>1810.9906787250002</v>
      </c>
      <c r="HC259" s="73">
        <v>3020.84392725</v>
      </c>
      <c r="HD259" s="73">
        <v>1407.76925175</v>
      </c>
      <c r="HE259" s="73">
        <v>1326.98560275</v>
      </c>
      <c r="HF259" s="73">
        <v>1474.734645</v>
      </c>
      <c r="HG259" s="73">
        <v>2971.6336147500001</v>
      </c>
      <c r="HH259" s="73">
        <v>1995.6513921750002</v>
      </c>
      <c r="HI259" s="73">
        <v>3290.67391275</v>
      </c>
      <c r="HJ259" s="73">
        <v>1938.3075992250001</v>
      </c>
      <c r="HK259" s="73">
        <v>2013.5678827500001</v>
      </c>
      <c r="HL259" s="73">
        <v>2671.9231275000002</v>
      </c>
      <c r="HM259" s="73">
        <v>1248.8789947499999</v>
      </c>
      <c r="HN259" s="73">
        <v>3038.0478525000003</v>
      </c>
      <c r="HO259" s="73">
        <v>1611.53931375</v>
      </c>
      <c r="HP259" s="73">
        <v>1311.5453751</v>
      </c>
      <c r="HQ259" s="73">
        <v>2065.92765525</v>
      </c>
      <c r="HR259" s="73">
        <v>2347.5130002000001</v>
      </c>
      <c r="HS259" s="73">
        <v>1623.50726175</v>
      </c>
      <c r="HT259" s="73">
        <v>2775.8749916249999</v>
      </c>
      <c r="HU259" s="73">
        <v>3088.6754219999998</v>
      </c>
      <c r="HV259" s="73">
        <v>2090.883188925</v>
      </c>
      <c r="HW259" s="73">
        <v>1164.7884127499999</v>
      </c>
      <c r="HX259" s="73">
        <v>2060.3373637499999</v>
      </c>
      <c r="HY259" s="73">
        <v>2853.4894964999999</v>
      </c>
      <c r="HZ259" s="73">
        <v>2559.7236149999999</v>
      </c>
      <c r="IA259" s="73">
        <v>2658.1442400000001</v>
      </c>
      <c r="IB259" s="73">
        <v>1601.61851475</v>
      </c>
      <c r="IC259" s="73">
        <v>1700.6296635000001</v>
      </c>
      <c r="ID259" s="73">
        <v>2394.2194920000002</v>
      </c>
      <c r="IE259" s="73">
        <v>1848.8117565</v>
      </c>
      <c r="IF259" s="73">
        <v>1769.3823752999999</v>
      </c>
      <c r="IG259" s="73">
        <v>2078.411327325</v>
      </c>
      <c r="IH259" s="73">
        <v>2424.631465125</v>
      </c>
      <c r="II259" s="73">
        <v>2491.3015965</v>
      </c>
      <c r="IJ259" s="73">
        <v>3255.3605925000002</v>
      </c>
      <c r="IK259" s="73">
        <v>2281.0554573750001</v>
      </c>
      <c r="IL259" s="73">
        <v>1983.88422225</v>
      </c>
      <c r="IM259" s="73">
        <v>746.57949299999996</v>
      </c>
      <c r="IN259" s="73">
        <v>3572.8655287500001</v>
      </c>
      <c r="IO259" s="73">
        <v>2515.7886480000002</v>
      </c>
      <c r="IP259" s="73">
        <v>2499.6476655000001</v>
      </c>
      <c r="IQ259" s="73">
        <v>2264.4617400000002</v>
      </c>
      <c r="IR259" s="73">
        <v>2568.4043141249999</v>
      </c>
      <c r="IS259" s="73">
        <v>1113.4128464999999</v>
      </c>
      <c r="IT259" s="73">
        <v>1395.2422746</v>
      </c>
      <c r="IU259" s="73">
        <v>1735.7618898000001</v>
      </c>
      <c r="IV259" s="73">
        <v>1284.1135784999999</v>
      </c>
      <c r="IW259" s="73">
        <v>1584.13901175</v>
      </c>
      <c r="IX259" s="73">
        <v>837.16583624999998</v>
      </c>
      <c r="IY259" s="73">
        <v>629.38021275000006</v>
      </c>
      <c r="IZ259" s="73">
        <v>747.99675000000002</v>
      </c>
      <c r="JA259" s="73">
        <v>915.39054899999996</v>
      </c>
      <c r="JB259" s="73">
        <v>836.012346525</v>
      </c>
      <c r="JC259" s="73"/>
      <c r="JD259" s="73">
        <v>1825.745898825</v>
      </c>
      <c r="JE259" s="73">
        <v>0.54721867499999999</v>
      </c>
      <c r="JF259" s="73">
        <v>752.41386765000004</v>
      </c>
      <c r="JG259" s="73">
        <v>411.02027729999998</v>
      </c>
      <c r="JH259" s="73">
        <v>206.28962999999999</v>
      </c>
      <c r="JI259" s="73">
        <v>1490.0882624999999</v>
      </c>
      <c r="JJ259" s="73">
        <v>1611.2243677500001</v>
      </c>
      <c r="JK259" s="73">
        <v>2199.4253910000002</v>
      </c>
      <c r="JL259" s="73">
        <v>1941.9964042500001</v>
      </c>
      <c r="JM259" s="73">
        <v>3542.1031782</v>
      </c>
      <c r="JN259" s="73">
        <v>2368.4175409499999</v>
      </c>
      <c r="JO259" s="73">
        <v>1034.8731877499999</v>
      </c>
      <c r="JP259" s="73">
        <v>4258.9990107000003</v>
      </c>
      <c r="JQ259" s="73">
        <v>2408.978648925</v>
      </c>
      <c r="JR259" s="73">
        <v>2946.9694061250002</v>
      </c>
      <c r="JS259" s="73">
        <v>2534.3704619999999</v>
      </c>
      <c r="JT259" s="73">
        <v>2075.13982575</v>
      </c>
      <c r="JU259" s="73">
        <v>2699.0872199999999</v>
      </c>
      <c r="JV259" s="73">
        <v>1857.19719375</v>
      </c>
      <c r="JW259" s="73">
        <v>3924.4633695000002</v>
      </c>
      <c r="JX259" s="73">
        <v>2439.5717159999999</v>
      </c>
      <c r="JY259" s="73">
        <v>2489.4119205000002</v>
      </c>
      <c r="JZ259" s="73">
        <v>1800.90059625</v>
      </c>
      <c r="KA259" s="73">
        <v>3144.5389687500001</v>
      </c>
      <c r="KB259" s="73">
        <v>812.78507902499996</v>
      </c>
      <c r="KC259" s="73">
        <v>2760.6434156999999</v>
      </c>
      <c r="KD259" s="73">
        <v>2233.5182955</v>
      </c>
      <c r="KE259" s="73">
        <v>3918.2431860000002</v>
      </c>
      <c r="KF259" s="73">
        <v>3266.2262295</v>
      </c>
      <c r="KG259" s="73">
        <v>4893.630948</v>
      </c>
      <c r="KH259" s="73">
        <v>2607.6347752500001</v>
      </c>
      <c r="KI259" s="73">
        <v>2427.1707172500001</v>
      </c>
      <c r="KJ259" s="73">
        <v>2908.3294687500002</v>
      </c>
      <c r="KK259" s="73">
        <v>1192.3383140999999</v>
      </c>
      <c r="KL259" s="73">
        <v>1922.5484887499999</v>
      </c>
      <c r="KM259" s="73">
        <v>4599.8650664999996</v>
      </c>
      <c r="KN259" s="73">
        <v>2785.1462145</v>
      </c>
      <c r="KO259" s="73">
        <v>3350.4467267250002</v>
      </c>
      <c r="KP259" s="73">
        <v>3969.2250697499999</v>
      </c>
      <c r="KQ259" s="73">
        <v>3271.9739939999999</v>
      </c>
      <c r="KR259" s="73">
        <v>2878.8820177500002</v>
      </c>
      <c r="KS259" s="73">
        <v>3743.7237337500001</v>
      </c>
      <c r="KT259" s="73">
        <v>3369.607254</v>
      </c>
      <c r="KU259" s="73">
        <v>3117.45361275</v>
      </c>
      <c r="KV259" s="73">
        <v>3001.9077990000001</v>
      </c>
      <c r="KW259" s="73">
        <v>2858.6467372500001</v>
      </c>
      <c r="KX259" s="73">
        <v>3337.5614985000002</v>
      </c>
      <c r="KY259" s="73">
        <v>2574.2504992499998</v>
      </c>
      <c r="KZ259" s="73">
        <v>3525.8992065000002</v>
      </c>
      <c r="LA259" s="73">
        <v>3086.1086120999998</v>
      </c>
      <c r="LB259" s="73">
        <v>3273.8243017499999</v>
      </c>
      <c r="LC259" s="73">
        <v>3467.260198125</v>
      </c>
      <c r="LD259" s="73">
        <v>2909.3136749999999</v>
      </c>
      <c r="LE259" s="73"/>
      <c r="LF259" s="73"/>
      <c r="LG259" s="73"/>
      <c r="LH259" s="73"/>
      <c r="LI259" s="73"/>
      <c r="LJ259" s="73"/>
      <c r="LK259" s="73"/>
      <c r="LL259" s="73"/>
      <c r="LM259" s="73"/>
      <c r="LN259" s="73"/>
      <c r="LO259" s="73"/>
      <c r="LP259" s="73"/>
      <c r="LQ259" s="73"/>
      <c r="LR259" s="73"/>
      <c r="LS259" s="73"/>
      <c r="LT259" s="73"/>
      <c r="LU259" s="73"/>
      <c r="LV259" s="73"/>
      <c r="LW259" s="73"/>
      <c r="LX259" s="73"/>
      <c r="LY259" s="73"/>
      <c r="LZ259" s="73"/>
      <c r="MA259" s="73"/>
      <c r="MB259" s="73"/>
      <c r="MC259" s="73"/>
      <c r="MD259" s="73"/>
      <c r="ME259" s="73"/>
      <c r="MF259" s="73"/>
      <c r="MG259" s="73"/>
      <c r="MH259" s="73"/>
      <c r="MI259" s="73"/>
      <c r="MJ259" s="73"/>
      <c r="MK259" s="73"/>
      <c r="ML259" s="73"/>
      <c r="MM259" s="73"/>
      <c r="MN259" s="73"/>
      <c r="MO259" s="73"/>
      <c r="MP259" s="73"/>
      <c r="MQ259" s="73"/>
      <c r="MR259" s="73"/>
      <c r="MS259" s="73"/>
      <c r="MT259" s="73"/>
      <c r="MU259" s="73"/>
      <c r="MV259" s="73"/>
      <c r="MW259" s="73"/>
      <c r="MX259" s="73"/>
      <c r="MY259" s="73"/>
      <c r="MZ259" s="73"/>
      <c r="NA259" s="73"/>
      <c r="NB259" s="73"/>
      <c r="NC259" s="73"/>
      <c r="ND259" s="73"/>
      <c r="NE259" s="73"/>
      <c r="NF259" s="73"/>
      <c r="NG259" s="73"/>
      <c r="NH259" s="73"/>
      <c r="NI259" s="73"/>
      <c r="NJ259" s="73"/>
      <c r="NK259" s="73"/>
      <c r="NL259" s="73"/>
      <c r="NM259" s="73"/>
      <c r="NN259" s="73"/>
      <c r="NO259" s="73"/>
      <c r="NP259" s="73"/>
      <c r="NQ259" s="73"/>
      <c r="NR259" s="73"/>
      <c r="NS259" s="73"/>
      <c r="NT259" s="73"/>
      <c r="NU259" s="73"/>
      <c r="NV259" s="73"/>
      <c r="NW259" s="73"/>
      <c r="NX259" s="73"/>
      <c r="NY259" s="73"/>
      <c r="NZ259" s="73"/>
      <c r="OA259" s="73"/>
      <c r="OB259" s="73"/>
      <c r="OC259" s="73"/>
      <c r="OD259" s="73"/>
      <c r="OE259" s="73"/>
      <c r="OF259" s="73"/>
      <c r="OG259" s="73"/>
      <c r="OH259" s="73"/>
      <c r="OI259" s="73"/>
      <c r="OJ259" s="73"/>
      <c r="OK259" s="73"/>
      <c r="OL259" s="73"/>
      <c r="OM259" s="73"/>
      <c r="ON259" s="73"/>
      <c r="OO259" s="73"/>
      <c r="OP259" s="73"/>
      <c r="OQ259" s="73"/>
      <c r="OR259" s="73"/>
      <c r="OS259" s="73"/>
      <c r="OT259" s="73"/>
      <c r="OU259" s="73"/>
      <c r="OV259" s="73"/>
      <c r="OW259" s="73"/>
      <c r="OX259" s="73"/>
      <c r="OY259" s="73"/>
      <c r="OZ259" s="73"/>
      <c r="PA259" s="73"/>
      <c r="PB259" s="73"/>
      <c r="PC259" s="73"/>
      <c r="PD259" s="73"/>
      <c r="PE259" s="73"/>
      <c r="PF259" s="73"/>
      <c r="PG259" s="73"/>
      <c r="PH259" s="73"/>
      <c r="PI259" s="73"/>
      <c r="PJ259" s="73"/>
      <c r="PK259" s="73"/>
      <c r="PL259" s="73"/>
      <c r="PM259" s="73"/>
      <c r="PN259" s="73"/>
      <c r="PO259" s="73"/>
      <c r="PP259" s="73"/>
      <c r="PQ259" s="73"/>
      <c r="PR259" s="73"/>
      <c r="PS259" s="73"/>
      <c r="PT259" s="73"/>
      <c r="PU259" s="73"/>
      <c r="PV259" s="73"/>
      <c r="PW259" s="73"/>
      <c r="PX259" s="73"/>
      <c r="PY259" s="73"/>
      <c r="PZ259" s="73"/>
      <c r="QA259" s="73"/>
      <c r="QB259" s="73"/>
      <c r="QC259" s="73"/>
      <c r="QD259" s="73"/>
      <c r="QE259" s="73"/>
      <c r="QF259" s="73"/>
      <c r="QG259" s="73"/>
      <c r="QH259" s="73"/>
      <c r="QI259" s="73"/>
      <c r="QJ259" s="73"/>
      <c r="QK259" s="73"/>
      <c r="QL259" s="73"/>
      <c r="QM259" s="73"/>
      <c r="QN259" s="73"/>
      <c r="QO259" s="73"/>
      <c r="QP259" s="73"/>
      <c r="QQ259" s="73"/>
      <c r="QR259" s="73"/>
      <c r="QS259" s="73"/>
      <c r="QT259" s="73"/>
      <c r="QU259" s="73"/>
      <c r="QV259" s="73"/>
      <c r="QW259" s="73"/>
      <c r="QX259" s="73"/>
      <c r="QY259" s="73"/>
      <c r="QZ259" s="73"/>
      <c r="RA259" s="73"/>
      <c r="RB259" s="73"/>
      <c r="RC259" s="73"/>
      <c r="RD259" s="73"/>
      <c r="RE259" s="73"/>
      <c r="RF259" s="73"/>
      <c r="RG259" s="73"/>
      <c r="RH259" s="73"/>
      <c r="RI259" s="73"/>
      <c r="RJ259" s="73"/>
      <c r="RK259" s="73"/>
      <c r="RL259" s="73"/>
      <c r="RM259" s="73"/>
      <c r="RN259" s="73"/>
      <c r="RO259" s="73"/>
      <c r="RP259" s="73"/>
      <c r="RQ259" s="73"/>
      <c r="RR259" s="73"/>
      <c r="RS259" s="73"/>
      <c r="RT259" s="73"/>
      <c r="RU259" s="73"/>
      <c r="RV259" s="73"/>
      <c r="RW259" s="73"/>
      <c r="RX259" s="73"/>
      <c r="RY259" s="73"/>
      <c r="RZ259" s="73"/>
      <c r="SA259" s="73"/>
      <c r="SB259" s="73"/>
      <c r="SC259" s="73"/>
      <c r="SD259" s="73"/>
      <c r="SE259" s="73"/>
      <c r="SF259" s="73"/>
      <c r="SG259" s="73"/>
      <c r="SH259" s="73"/>
      <c r="SI259" s="73"/>
      <c r="SJ259" s="73"/>
      <c r="SK259" s="73"/>
      <c r="SL259" s="73"/>
      <c r="SM259" s="73"/>
      <c r="SN259" s="73"/>
      <c r="SO259" s="73"/>
      <c r="SP259" s="73"/>
      <c r="SQ259" s="73"/>
      <c r="SR259" s="73"/>
      <c r="SS259" s="73"/>
      <c r="ST259" s="73"/>
      <c r="SU259" s="73"/>
      <c r="SV259" s="73"/>
      <c r="SW259" s="73"/>
      <c r="SX259" s="73"/>
      <c r="SY259" s="73"/>
    </row>
    <row r="260" spans="1:519">
      <c r="A260" s="71" t="s">
        <v>343</v>
      </c>
      <c r="B260" s="72">
        <f t="shared" si="241"/>
        <v>0</v>
      </c>
      <c r="C260" s="72">
        <f t="shared" si="242"/>
        <v>0</v>
      </c>
      <c r="D260" s="72">
        <f t="shared" si="243"/>
        <v>0</v>
      </c>
      <c r="E260" s="72">
        <f t="shared" si="244"/>
        <v>0</v>
      </c>
      <c r="F260" s="72">
        <f t="shared" si="245"/>
        <v>0</v>
      </c>
      <c r="G260" s="72">
        <f t="shared" si="246"/>
        <v>0.26514516374999997</v>
      </c>
      <c r="H260" s="72">
        <f t="shared" si="247"/>
        <v>0.48005644050000001</v>
      </c>
      <c r="I260" s="72">
        <f t="shared" si="248"/>
        <v>0.47950528499999995</v>
      </c>
      <c r="J260" s="72">
        <f t="shared" si="249"/>
        <v>0.39072988124999997</v>
      </c>
      <c r="K260" s="72">
        <f t="shared" si="250"/>
        <v>0.23209158105</v>
      </c>
      <c r="L260" s="72">
        <f t="shared" si="251"/>
        <v>0</v>
      </c>
      <c r="M260" s="72">
        <f t="shared" si="252"/>
        <v>0.10011345975000001</v>
      </c>
      <c r="N260" s="72">
        <f t="shared" si="253"/>
        <v>0.65095401375000006</v>
      </c>
      <c r="O260" s="72">
        <f t="shared" si="254"/>
        <v>0.66063860325000012</v>
      </c>
      <c r="P260" s="72">
        <f t="shared" si="255"/>
        <v>1.0808553037500002</v>
      </c>
      <c r="Q260" s="72">
        <f t="shared" si="256"/>
        <v>0.98920601775000006</v>
      </c>
      <c r="R260" s="72">
        <f t="shared" si="257"/>
        <v>1.4607589162500001</v>
      </c>
      <c r="S260" s="72">
        <f t="shared" si="258"/>
        <v>1.4731835359499998</v>
      </c>
      <c r="T260" s="72">
        <f t="shared" si="259"/>
        <v>1.5990595785000001</v>
      </c>
      <c r="U260" s="72">
        <f t="shared" si="260"/>
        <v>0.7986243194999999</v>
      </c>
      <c r="V260" s="72">
        <f t="shared" si="261"/>
        <v>0.93645256275000011</v>
      </c>
      <c r="W260" s="72">
        <f t="shared" si="262"/>
        <v>0.76083079949999999</v>
      </c>
      <c r="X260" s="72">
        <f t="shared" si="263"/>
        <v>1.1247509025</v>
      </c>
      <c r="Y260" s="72">
        <f t="shared" si="264"/>
        <v>1.1704180725</v>
      </c>
      <c r="Z260" s="72">
        <f t="shared" si="265"/>
        <v>0</v>
      </c>
      <c r="AA260" s="72">
        <f t="shared" si="266"/>
        <v>0</v>
      </c>
      <c r="AB260" s="72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>
        <v>28.896295500000001</v>
      </c>
      <c r="CO260" s="73"/>
      <c r="CP260" s="73"/>
      <c r="CQ260" s="73">
        <v>98.381256750000006</v>
      </c>
      <c r="CR260" s="73">
        <v>38.974567499999999</v>
      </c>
      <c r="CS260" s="73"/>
      <c r="CT260" s="73"/>
      <c r="CU260" s="73">
        <v>67.004761500000001</v>
      </c>
      <c r="CV260" s="73"/>
      <c r="CW260" s="73">
        <v>31.888282499999999</v>
      </c>
      <c r="CX260" s="73"/>
      <c r="CY260" s="73"/>
      <c r="CZ260" s="73"/>
      <c r="DA260" s="73">
        <v>38.777726250000001</v>
      </c>
      <c r="DB260" s="73"/>
      <c r="DC260" s="73"/>
      <c r="DD260" s="73">
        <v>112.1995125</v>
      </c>
      <c r="DE260" s="73">
        <v>52.477877249999999</v>
      </c>
      <c r="DF260" s="73"/>
      <c r="DG260" s="73">
        <v>169.28347500000001</v>
      </c>
      <c r="DH260" s="73">
        <v>53.540820000000004</v>
      </c>
      <c r="DI260" s="73">
        <v>53.777029499999998</v>
      </c>
      <c r="DJ260" s="73"/>
      <c r="DK260" s="73">
        <v>58.461851250000002</v>
      </c>
      <c r="DL260" s="73"/>
      <c r="DM260" s="73">
        <v>49.603994999999998</v>
      </c>
      <c r="DN260" s="73"/>
      <c r="DO260" s="73">
        <v>81.610382250000001</v>
      </c>
      <c r="DP260" s="73"/>
      <c r="DQ260" s="73">
        <v>38.069097749999997</v>
      </c>
      <c r="DR260" s="73"/>
      <c r="DS260" s="73"/>
      <c r="DT260" s="73">
        <v>251.75995875000001</v>
      </c>
      <c r="DU260" s="73"/>
      <c r="DV260" s="73">
        <v>20.98327725</v>
      </c>
      <c r="DW260" s="73"/>
      <c r="DX260" s="73">
        <v>118.06538175</v>
      </c>
      <c r="DY260" s="73"/>
      <c r="DZ260" s="73"/>
      <c r="EA260" s="73">
        <v>149.32377224999999</v>
      </c>
      <c r="EB260" s="73"/>
      <c r="EC260" s="73"/>
      <c r="ED260" s="73">
        <v>102.35745</v>
      </c>
      <c r="EE260" s="73"/>
      <c r="EF260" s="73"/>
      <c r="EG260" s="73"/>
      <c r="EH260" s="73"/>
      <c r="EI260" s="73"/>
      <c r="EJ260" s="73"/>
      <c r="EK260" s="73">
        <v>125.74219050000001</v>
      </c>
      <c r="EL260" s="73"/>
      <c r="EM260" s="73"/>
      <c r="EN260" s="73">
        <v>106.33364324999999</v>
      </c>
      <c r="EO260" s="73"/>
      <c r="EP260" s="73"/>
      <c r="EQ260" s="73"/>
      <c r="ER260" s="73"/>
      <c r="ES260" s="73">
        <v>1.5747300000000002E-2</v>
      </c>
      <c r="ET260" s="73"/>
      <c r="EU260" s="73"/>
      <c r="EV260" s="73"/>
      <c r="EW260" s="73"/>
      <c r="EX260" s="73"/>
      <c r="EY260" s="73"/>
      <c r="EZ260" s="73"/>
      <c r="FA260" s="73"/>
      <c r="FB260" s="73"/>
      <c r="FC260" s="73"/>
      <c r="FD260" s="73"/>
      <c r="FE260" s="73"/>
      <c r="FF260" s="73"/>
      <c r="FG260" s="73"/>
      <c r="FH260" s="73">
        <v>100.11345975</v>
      </c>
      <c r="FI260" s="73"/>
      <c r="FJ260" s="73"/>
      <c r="FK260" s="73"/>
      <c r="FL260" s="73"/>
      <c r="FM260" s="73"/>
      <c r="FN260" s="73"/>
      <c r="FO260" s="73"/>
      <c r="FP260" s="73"/>
      <c r="FQ260" s="73"/>
      <c r="FR260" s="73"/>
      <c r="FS260" s="73"/>
      <c r="FT260" s="73"/>
      <c r="FU260" s="73"/>
      <c r="FV260" s="73">
        <v>126.135873</v>
      </c>
      <c r="FW260" s="73"/>
      <c r="FX260" s="73">
        <v>121.80536550000001</v>
      </c>
      <c r="FY260" s="73">
        <v>121.1754735</v>
      </c>
      <c r="FZ260" s="73"/>
      <c r="GA260" s="73">
        <v>119.56137525</v>
      </c>
      <c r="GB260" s="73">
        <v>126.3720825</v>
      </c>
      <c r="GC260" s="73">
        <v>35.903843999999999</v>
      </c>
      <c r="GD260" s="73"/>
      <c r="GE260" s="73">
        <v>77.949134999999998</v>
      </c>
      <c r="GF260" s="73"/>
      <c r="GG260" s="73">
        <v>146.72546775000001</v>
      </c>
      <c r="GH260" s="73"/>
      <c r="GI260" s="73">
        <v>64.957612499999996</v>
      </c>
      <c r="GJ260" s="73"/>
      <c r="GK260" s="73">
        <v>32.596910999999999</v>
      </c>
      <c r="GL260" s="73">
        <v>128.30112675000001</v>
      </c>
      <c r="GM260" s="73"/>
      <c r="GN260" s="73">
        <v>80.232493500000004</v>
      </c>
      <c r="GO260" s="73">
        <v>129.87585675</v>
      </c>
      <c r="GP260" s="73"/>
      <c r="GQ260" s="73">
        <v>119.01021975</v>
      </c>
      <c r="GR260" s="73">
        <v>143.3791665</v>
      </c>
      <c r="GS260" s="73">
        <v>108.1052145</v>
      </c>
      <c r="GT260" s="73"/>
      <c r="GU260" s="73">
        <v>130.97816775000001</v>
      </c>
      <c r="GV260" s="73">
        <v>112.59319499999999</v>
      </c>
      <c r="GW260" s="73"/>
      <c r="GX260" s="73">
        <v>107.869005</v>
      </c>
      <c r="GY260" s="73">
        <v>214.28138475</v>
      </c>
      <c r="GZ260" s="73">
        <v>144.63895049999999</v>
      </c>
      <c r="HA260" s="73"/>
      <c r="HB260" s="73">
        <v>164.12623425000001</v>
      </c>
      <c r="HC260" s="73">
        <v>99.207989999999995</v>
      </c>
      <c r="HD260" s="73">
        <v>125.97840000000001</v>
      </c>
      <c r="HE260" s="73"/>
      <c r="HF260" s="73">
        <v>155.583324</v>
      </c>
      <c r="HG260" s="73">
        <v>58.343746500000002</v>
      </c>
      <c r="HH260" s="73"/>
      <c r="HI260" s="73">
        <v>243.25641675</v>
      </c>
      <c r="HJ260" s="73">
        <v>43.305075000000002</v>
      </c>
      <c r="HK260" s="73"/>
      <c r="HL260" s="73">
        <v>99.404831250000001</v>
      </c>
      <c r="HM260" s="73"/>
      <c r="HN260" s="73">
        <v>102.86923725</v>
      </c>
      <c r="HO260" s="73"/>
      <c r="HP260" s="73">
        <v>156.1344795</v>
      </c>
      <c r="HQ260" s="73">
        <v>119.08895625</v>
      </c>
      <c r="HR260" s="73">
        <v>160.62245999999999</v>
      </c>
      <c r="HS260" s="73"/>
      <c r="HT260" s="73">
        <v>152.59133700000001</v>
      </c>
      <c r="HU260" s="73">
        <v>331.75624275000001</v>
      </c>
      <c r="HV260" s="73"/>
      <c r="HW260" s="73">
        <v>177.15712500000001</v>
      </c>
      <c r="HX260" s="73">
        <v>116.844966</v>
      </c>
      <c r="HY260" s="73">
        <v>143.69411249999999</v>
      </c>
      <c r="HZ260" s="73"/>
      <c r="IA260" s="73">
        <v>182.55057525000001</v>
      </c>
      <c r="IB260" s="73">
        <v>152.74880999999999</v>
      </c>
      <c r="IC260" s="73"/>
      <c r="ID260" s="73">
        <v>181.44826424999999</v>
      </c>
      <c r="IE260" s="73">
        <v>173.32265745000001</v>
      </c>
      <c r="IF260" s="73"/>
      <c r="IG260" s="73">
        <v>390.41493524999998</v>
      </c>
      <c r="IH260" s="73">
        <v>187.98339375</v>
      </c>
      <c r="II260" s="73"/>
      <c r="IJ260" s="73">
        <v>43.305075000000002</v>
      </c>
      <c r="IK260" s="73">
        <v>161.40982500000001</v>
      </c>
      <c r="IL260" s="73">
        <v>200.778075</v>
      </c>
      <c r="IM260" s="73"/>
      <c r="IN260" s="73">
        <v>100.46777400000001</v>
      </c>
      <c r="IO260" s="73">
        <v>185.03077500000001</v>
      </c>
      <c r="IP260" s="73">
        <v>143.73348075000001</v>
      </c>
      <c r="IQ260" s="73">
        <v>187.86528899999999</v>
      </c>
      <c r="IR260" s="73">
        <v>112.278249</v>
      </c>
      <c r="IS260" s="73">
        <v>154.00859399999999</v>
      </c>
      <c r="IT260" s="73">
        <v>186.21182250000001</v>
      </c>
      <c r="IU260" s="73">
        <v>168.8897925</v>
      </c>
      <c r="IV260" s="73"/>
      <c r="IW260" s="73">
        <v>159.79572675</v>
      </c>
      <c r="IX260" s="73"/>
      <c r="IY260" s="73"/>
      <c r="IZ260" s="73"/>
      <c r="JA260" s="73">
        <v>177.472071</v>
      </c>
      <c r="JB260" s="73">
        <v>207.86436</v>
      </c>
      <c r="JC260" s="73"/>
      <c r="JD260" s="73">
        <v>183.06236250000001</v>
      </c>
      <c r="JE260" s="73"/>
      <c r="JF260" s="73">
        <v>116.05760100000001</v>
      </c>
      <c r="JG260" s="73"/>
      <c r="JH260" s="73">
        <v>114.167925</v>
      </c>
      <c r="JI260" s="73"/>
      <c r="JJ260" s="73">
        <v>157.47300000000001</v>
      </c>
      <c r="JK260" s="73"/>
      <c r="JL260" s="73">
        <v>21.258855000000001</v>
      </c>
      <c r="JM260" s="73"/>
      <c r="JN260" s="73">
        <v>153.1424925</v>
      </c>
      <c r="JO260" s="73">
        <v>232.27267499999999</v>
      </c>
      <c r="JP260" s="73"/>
      <c r="JQ260" s="73"/>
      <c r="JR260" s="73">
        <v>153.85112100000001</v>
      </c>
      <c r="JS260" s="73"/>
      <c r="JT260" s="73">
        <v>218.45441925</v>
      </c>
      <c r="JU260" s="73"/>
      <c r="JV260" s="73"/>
      <c r="JW260" s="73"/>
      <c r="JX260" s="73"/>
      <c r="JY260" s="73"/>
      <c r="JZ260" s="73">
        <v>253.059111</v>
      </c>
      <c r="KA260" s="73"/>
      <c r="KB260" s="73">
        <v>200.73870675000001</v>
      </c>
      <c r="KC260" s="73"/>
      <c r="KD260" s="73"/>
      <c r="KE260" s="73">
        <v>141.72569999999999</v>
      </c>
      <c r="KF260" s="73">
        <v>82.633956749999996</v>
      </c>
      <c r="KG260" s="73">
        <v>82.673325000000006</v>
      </c>
      <c r="KH260" s="73"/>
      <c r="KI260" s="73">
        <v>60.587736749999998</v>
      </c>
      <c r="KJ260" s="73">
        <v>122.356521</v>
      </c>
      <c r="KK260" s="73">
        <v>40.785507000000003</v>
      </c>
      <c r="KL260" s="73">
        <v>98.420625000000001</v>
      </c>
      <c r="KM260" s="73">
        <v>145.54442025</v>
      </c>
      <c r="KN260" s="73">
        <v>159.7563585</v>
      </c>
      <c r="KO260" s="73">
        <v>226.48554225000001</v>
      </c>
      <c r="KP260" s="73">
        <v>50.74567425</v>
      </c>
      <c r="KQ260" s="73"/>
      <c r="KR260" s="73">
        <v>11.4167925</v>
      </c>
      <c r="KS260" s="73">
        <v>208.651725</v>
      </c>
      <c r="KT260" s="73">
        <v>21.298223249999999</v>
      </c>
      <c r="KU260" s="73">
        <v>166.80327525000001</v>
      </c>
      <c r="KV260" s="73">
        <v>157.43363174999999</v>
      </c>
      <c r="KW260" s="73"/>
      <c r="KX260" s="73">
        <v>169.16537025</v>
      </c>
      <c r="KY260" s="73">
        <v>165.4253865</v>
      </c>
      <c r="KZ260" s="73">
        <v>142.90674749999999</v>
      </c>
      <c r="LA260" s="73">
        <v>48.029265000000002</v>
      </c>
      <c r="LB260" s="73">
        <v>170.385786</v>
      </c>
      <c r="LC260" s="73"/>
      <c r="LD260" s="73">
        <v>128.97038699999999</v>
      </c>
      <c r="LE260" s="73"/>
      <c r="LF260" s="73"/>
      <c r="LG260" s="73"/>
      <c r="LH260" s="73"/>
      <c r="LI260" s="73"/>
      <c r="LJ260" s="73"/>
      <c r="LK260" s="73"/>
      <c r="LL260" s="73"/>
      <c r="LM260" s="73"/>
      <c r="LN260" s="73"/>
      <c r="LO260" s="73"/>
      <c r="LP260" s="73"/>
      <c r="LQ260" s="73"/>
      <c r="LR260" s="73"/>
      <c r="LS260" s="73"/>
      <c r="LT260" s="73"/>
      <c r="LU260" s="73"/>
      <c r="LV260" s="73"/>
      <c r="LW260" s="73"/>
      <c r="LX260" s="73"/>
      <c r="LY260" s="73"/>
      <c r="LZ260" s="73"/>
      <c r="MA260" s="73"/>
      <c r="MB260" s="73"/>
      <c r="MC260" s="73"/>
      <c r="MD260" s="73"/>
      <c r="ME260" s="73"/>
      <c r="MF260" s="73"/>
      <c r="MG260" s="73"/>
      <c r="MH260" s="73"/>
      <c r="MI260" s="73"/>
      <c r="MJ260" s="73"/>
      <c r="MK260" s="73"/>
      <c r="ML260" s="73"/>
      <c r="MM260" s="73"/>
      <c r="MN260" s="73"/>
      <c r="MO260" s="73"/>
      <c r="MP260" s="73"/>
      <c r="MQ260" s="73"/>
      <c r="MR260" s="73"/>
      <c r="MS260" s="73"/>
      <c r="MT260" s="73"/>
      <c r="MU260" s="73"/>
      <c r="MV260" s="73"/>
      <c r="MW260" s="73"/>
      <c r="MX260" s="73"/>
      <c r="MY260" s="73"/>
      <c r="MZ260" s="73"/>
      <c r="NA260" s="73"/>
      <c r="NB260" s="73"/>
      <c r="NC260" s="73"/>
      <c r="ND260" s="73"/>
      <c r="NE260" s="73"/>
      <c r="NF260" s="73"/>
      <c r="NG260" s="73"/>
      <c r="NH260" s="73"/>
      <c r="NI260" s="73"/>
      <c r="NJ260" s="73"/>
      <c r="NK260" s="73"/>
      <c r="NL260" s="73"/>
      <c r="NM260" s="73"/>
      <c r="NN260" s="73"/>
      <c r="NO260" s="73"/>
      <c r="NP260" s="73"/>
      <c r="NQ260" s="73"/>
      <c r="NR260" s="73"/>
      <c r="NS260" s="73"/>
      <c r="NT260" s="73"/>
      <c r="NU260" s="73"/>
      <c r="NV260" s="73"/>
      <c r="NW260" s="73"/>
      <c r="NX260" s="73"/>
      <c r="NY260" s="73"/>
      <c r="NZ260" s="73"/>
      <c r="OA260" s="73"/>
      <c r="OB260" s="73"/>
      <c r="OC260" s="73"/>
      <c r="OD260" s="73"/>
      <c r="OE260" s="73"/>
      <c r="OF260" s="73"/>
      <c r="OG260" s="73"/>
      <c r="OH260" s="73"/>
      <c r="OI260" s="73"/>
      <c r="OJ260" s="73"/>
      <c r="OK260" s="73"/>
      <c r="OL260" s="73"/>
      <c r="OM260" s="73"/>
      <c r="ON260" s="73"/>
      <c r="OO260" s="73"/>
      <c r="OP260" s="73"/>
      <c r="OQ260" s="73"/>
      <c r="OR260" s="73"/>
      <c r="OS260" s="73"/>
      <c r="OT260" s="73"/>
      <c r="OU260" s="73"/>
      <c r="OV260" s="73"/>
      <c r="OW260" s="73"/>
      <c r="OX260" s="73"/>
      <c r="OY260" s="73"/>
      <c r="OZ260" s="73"/>
      <c r="PA260" s="73"/>
      <c r="PB260" s="73"/>
      <c r="PC260" s="73"/>
      <c r="PD260" s="73"/>
      <c r="PE260" s="73"/>
      <c r="PF260" s="73"/>
      <c r="PG260" s="73"/>
      <c r="PH260" s="73"/>
      <c r="PI260" s="73"/>
      <c r="PJ260" s="73"/>
      <c r="PK260" s="73"/>
      <c r="PL260" s="73"/>
      <c r="PM260" s="73"/>
      <c r="PN260" s="73"/>
      <c r="PO260" s="73"/>
      <c r="PP260" s="73"/>
      <c r="PQ260" s="73"/>
      <c r="PR260" s="73"/>
      <c r="PS260" s="73"/>
      <c r="PT260" s="73"/>
      <c r="PU260" s="73"/>
      <c r="PV260" s="73"/>
      <c r="PW260" s="73"/>
      <c r="PX260" s="73"/>
      <c r="PY260" s="73"/>
      <c r="PZ260" s="73"/>
      <c r="QA260" s="73"/>
      <c r="QB260" s="73"/>
      <c r="QC260" s="73"/>
      <c r="QD260" s="73"/>
      <c r="QE260" s="73"/>
      <c r="QF260" s="73"/>
      <c r="QG260" s="73"/>
      <c r="QH260" s="73"/>
      <c r="QI260" s="73"/>
      <c r="QJ260" s="73"/>
      <c r="QK260" s="73"/>
      <c r="QL260" s="73"/>
      <c r="QM260" s="73"/>
      <c r="QN260" s="73"/>
      <c r="QO260" s="73"/>
      <c r="QP260" s="73"/>
      <c r="QQ260" s="73"/>
      <c r="QR260" s="73"/>
      <c r="QS260" s="73"/>
      <c r="QT260" s="73"/>
      <c r="QU260" s="73"/>
      <c r="QV260" s="73"/>
      <c r="QW260" s="73"/>
      <c r="QX260" s="73"/>
      <c r="QY260" s="73"/>
      <c r="QZ260" s="73"/>
      <c r="RA260" s="73"/>
      <c r="RB260" s="73"/>
      <c r="RC260" s="73"/>
      <c r="RD260" s="73"/>
      <c r="RE260" s="73"/>
      <c r="RF260" s="73"/>
      <c r="RG260" s="73"/>
      <c r="RH260" s="73"/>
      <c r="RI260" s="73"/>
      <c r="RJ260" s="73"/>
      <c r="RK260" s="73"/>
      <c r="RL260" s="73"/>
      <c r="RM260" s="73"/>
      <c r="RN260" s="73"/>
      <c r="RO260" s="73"/>
      <c r="RP260" s="73"/>
      <c r="RQ260" s="73"/>
      <c r="RR260" s="73"/>
      <c r="RS260" s="73"/>
      <c r="RT260" s="73"/>
      <c r="RU260" s="73"/>
      <c r="RV260" s="73"/>
      <c r="RW260" s="73"/>
      <c r="RX260" s="73"/>
      <c r="RY260" s="73"/>
      <c r="RZ260" s="73"/>
      <c r="SA260" s="73"/>
      <c r="SB260" s="73"/>
      <c r="SC260" s="73"/>
      <c r="SD260" s="73"/>
      <c r="SE260" s="73"/>
      <c r="SF260" s="73"/>
      <c r="SG260" s="73"/>
      <c r="SH260" s="73"/>
      <c r="SI260" s="73"/>
      <c r="SJ260" s="73"/>
      <c r="SK260" s="73"/>
      <c r="SL260" s="73"/>
      <c r="SM260" s="73"/>
      <c r="SN260" s="73"/>
      <c r="SO260" s="73"/>
      <c r="SP260" s="73"/>
      <c r="SQ260" s="73"/>
      <c r="SR260" s="73"/>
      <c r="SS260" s="73"/>
      <c r="ST260" s="73"/>
      <c r="SU260" s="73"/>
      <c r="SV260" s="73"/>
      <c r="SW260" s="73"/>
      <c r="SX260" s="73"/>
      <c r="SY260" s="73"/>
    </row>
    <row r="261" spans="1:519">
      <c r="A261" s="71" t="s">
        <v>344</v>
      </c>
      <c r="B261" s="72">
        <f t="shared" si="241"/>
        <v>4.1848449750000002E-2</v>
      </c>
      <c r="C261" s="72">
        <f t="shared" si="242"/>
        <v>0.56021019750000001</v>
      </c>
      <c r="D261" s="72">
        <f t="shared" si="243"/>
        <v>0.34758227925000007</v>
      </c>
      <c r="E261" s="72">
        <f t="shared" si="244"/>
        <v>0.12570282224999998</v>
      </c>
      <c r="F261" s="72">
        <f t="shared" si="245"/>
        <v>9.038950200000001E-2</v>
      </c>
      <c r="G261" s="72">
        <f t="shared" si="246"/>
        <v>9.920799000000001E-3</v>
      </c>
      <c r="H261" s="72">
        <f t="shared" si="247"/>
        <v>6.9366856500000018E-2</v>
      </c>
      <c r="I261" s="72">
        <f t="shared" si="248"/>
        <v>4.7537161875000004E-2</v>
      </c>
      <c r="J261" s="72">
        <f t="shared" si="249"/>
        <v>1.3030890749999999E-2</v>
      </c>
      <c r="K261" s="72">
        <f t="shared" si="250"/>
        <v>0</v>
      </c>
      <c r="L261" s="72">
        <f t="shared" si="251"/>
        <v>0</v>
      </c>
      <c r="M261" s="72">
        <f t="shared" si="252"/>
        <v>1.4959935E-4</v>
      </c>
      <c r="N261" s="72">
        <f t="shared" si="253"/>
        <v>8.6610149999999993E-4</v>
      </c>
      <c r="O261" s="72">
        <f t="shared" si="254"/>
        <v>0</v>
      </c>
      <c r="P261" s="72">
        <f t="shared" si="255"/>
        <v>4.3580652749999997E-2</v>
      </c>
      <c r="Q261" s="72">
        <f t="shared" si="256"/>
        <v>5.810753699999999E-3</v>
      </c>
      <c r="R261" s="72">
        <f t="shared" si="257"/>
        <v>2.0156543999999997E-3</v>
      </c>
      <c r="S261" s="72">
        <f t="shared" si="258"/>
        <v>3.090407625E-3</v>
      </c>
      <c r="T261" s="72">
        <f t="shared" si="259"/>
        <v>0.17702720977500003</v>
      </c>
      <c r="U261" s="72">
        <f t="shared" si="260"/>
        <v>0.29526187500000001</v>
      </c>
      <c r="V261" s="72">
        <f t="shared" si="261"/>
        <v>0.44486122499999997</v>
      </c>
      <c r="W261" s="72">
        <f t="shared" si="262"/>
        <v>0.10629427499999999</v>
      </c>
      <c r="X261" s="72">
        <f t="shared" si="263"/>
        <v>0.36423898582499997</v>
      </c>
      <c r="Y261" s="72">
        <f t="shared" si="264"/>
        <v>1.2142743029999998</v>
      </c>
      <c r="Z261" s="72">
        <f t="shared" si="265"/>
        <v>0</v>
      </c>
      <c r="AA261" s="72">
        <f t="shared" si="266"/>
        <v>0</v>
      </c>
      <c r="AB261" s="72"/>
      <c r="AD261" s="73">
        <v>41.84844975</v>
      </c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>
        <v>20.550226500000001</v>
      </c>
      <c r="AS261" s="73">
        <v>39.013935750000002</v>
      </c>
      <c r="AT261" s="73">
        <v>54.013238999999999</v>
      </c>
      <c r="AU261" s="73">
        <v>47.714319000000003</v>
      </c>
      <c r="AV261" s="73">
        <v>18.62118225</v>
      </c>
      <c r="AW261" s="73">
        <v>51.61177575</v>
      </c>
      <c r="AX261" s="73">
        <v>10.747532250000001</v>
      </c>
      <c r="AY261" s="73">
        <v>151.92207675</v>
      </c>
      <c r="AZ261" s="73">
        <v>93.499593750000003</v>
      </c>
      <c r="BA261" s="73">
        <v>72.516316500000002</v>
      </c>
      <c r="BB261" s="73">
        <v>69.524329500000007</v>
      </c>
      <c r="BC261" s="73">
        <v>61.453838250000004</v>
      </c>
      <c r="BD261" s="73">
        <v>59.642898750000001</v>
      </c>
      <c r="BE261" s="73">
        <v>30.19544775</v>
      </c>
      <c r="BF261" s="73">
        <v>18.424341000000002</v>
      </c>
      <c r="BG261" s="73">
        <v>31.022181</v>
      </c>
      <c r="BH261" s="73">
        <v>10.944373499999999</v>
      </c>
      <c r="BI261" s="73">
        <v>23.857159500000002</v>
      </c>
      <c r="BJ261" s="73">
        <v>5.9052375000000001</v>
      </c>
      <c r="BK261" s="73">
        <v>11.849843249999999</v>
      </c>
      <c r="BL261" s="73">
        <v>9.2515387499999999</v>
      </c>
      <c r="BM261" s="73">
        <v>15.5110905</v>
      </c>
      <c r="BN261" s="73"/>
      <c r="BO261" s="73">
        <v>16.888979249999998</v>
      </c>
      <c r="BP261" s="73">
        <v>5.94460575</v>
      </c>
      <c r="BQ261" s="73">
        <v>8.2673325000000002</v>
      </c>
      <c r="BR261" s="73">
        <v>17.833817249999999</v>
      </c>
      <c r="BS261" s="73">
        <v>26.57356875</v>
      </c>
      <c r="BT261" s="73"/>
      <c r="BU261" s="73">
        <v>8.8972245000000001</v>
      </c>
      <c r="BV261" s="73">
        <v>10.98374175</v>
      </c>
      <c r="BW261" s="73">
        <v>19.290442500000001</v>
      </c>
      <c r="BX261" s="73">
        <v>3.6218789999999998</v>
      </c>
      <c r="BY261" s="73">
        <v>7.4012310000000001</v>
      </c>
      <c r="BZ261" s="73">
        <v>8.9365927500000009</v>
      </c>
      <c r="CA261" s="73">
        <v>11.180583</v>
      </c>
      <c r="CB261" s="73">
        <v>23.0697945</v>
      </c>
      <c r="CC261" s="73"/>
      <c r="CD261" s="73"/>
      <c r="CE261" s="73">
        <v>2.24399025</v>
      </c>
      <c r="CF261" s="73">
        <v>28.38450825</v>
      </c>
      <c r="CG261" s="73"/>
      <c r="CH261" s="73">
        <v>8.1098595000000007</v>
      </c>
      <c r="CI261" s="73"/>
      <c r="CJ261" s="73"/>
      <c r="CK261" s="73">
        <v>8.4641737500000005</v>
      </c>
      <c r="CL261" s="73"/>
      <c r="CM261" s="73">
        <v>9.9207990000000006</v>
      </c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>
        <v>21.652537500000001</v>
      </c>
      <c r="CZ261" s="73"/>
      <c r="DA261" s="73"/>
      <c r="DB261" s="73"/>
      <c r="DC261" s="73"/>
      <c r="DD261" s="73">
        <v>47.714319000000003</v>
      </c>
      <c r="DE261" s="73"/>
      <c r="DF261" s="73"/>
      <c r="DG261" s="73"/>
      <c r="DH261" s="73"/>
      <c r="DI261" s="73"/>
      <c r="DJ261" s="73">
        <v>39.368250000000003</v>
      </c>
      <c r="DK261" s="73"/>
      <c r="DL261" s="73"/>
      <c r="DM261" s="73"/>
      <c r="DN261" s="73"/>
      <c r="DO261" s="73">
        <v>5.0824410750000002</v>
      </c>
      <c r="DP261" s="73">
        <v>0.37006155000000002</v>
      </c>
      <c r="DQ261" s="73">
        <v>2.7164092499999999</v>
      </c>
      <c r="DR261" s="73"/>
      <c r="DS261" s="73"/>
      <c r="DT261" s="73"/>
      <c r="DU261" s="73"/>
      <c r="DV261" s="73"/>
      <c r="DW261" s="73"/>
      <c r="DX261" s="73"/>
      <c r="DY261" s="73"/>
      <c r="DZ261" s="73"/>
      <c r="EA261" s="73"/>
      <c r="EB261" s="73"/>
      <c r="EC261" s="73">
        <v>0.89759610000000001</v>
      </c>
      <c r="ED261" s="73">
        <v>12.13329465</v>
      </c>
      <c r="EE261" s="73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73"/>
      <c r="EQ261" s="73"/>
      <c r="ER261" s="73"/>
      <c r="ES261" s="73"/>
      <c r="ET261" s="73"/>
      <c r="EU261" s="73"/>
      <c r="EV261" s="73"/>
      <c r="EW261" s="73"/>
      <c r="EX261" s="73"/>
      <c r="EY261" s="73"/>
      <c r="EZ261" s="73"/>
      <c r="FA261" s="73"/>
      <c r="FB261" s="73"/>
      <c r="FC261" s="73"/>
      <c r="FD261" s="73"/>
      <c r="FE261" s="73"/>
      <c r="FF261" s="73"/>
      <c r="FG261" s="73"/>
      <c r="FH261" s="73"/>
      <c r="FI261" s="73"/>
      <c r="FJ261" s="73"/>
      <c r="FK261" s="73"/>
      <c r="FL261" s="73"/>
      <c r="FM261" s="73"/>
      <c r="FN261" s="73"/>
      <c r="FO261" s="73"/>
      <c r="FP261" s="73"/>
      <c r="FQ261" s="73">
        <v>0.14959934999999999</v>
      </c>
      <c r="FR261" s="73"/>
      <c r="FS261" s="73"/>
      <c r="FT261" s="73"/>
      <c r="FU261" s="73">
        <v>0.86610149999999997</v>
      </c>
      <c r="FV261" s="73"/>
      <c r="FW261" s="73"/>
      <c r="FX261" s="73"/>
      <c r="FY261" s="73"/>
      <c r="FZ261" s="73"/>
      <c r="GA261" s="73"/>
      <c r="GB261" s="73"/>
      <c r="GC261" s="73"/>
      <c r="GD261" s="73"/>
      <c r="GE261" s="73"/>
      <c r="GF261" s="73"/>
      <c r="GG261" s="73"/>
      <c r="GH261" s="73"/>
      <c r="GI261" s="73"/>
      <c r="GJ261" s="73"/>
      <c r="GK261" s="73"/>
      <c r="GL261" s="73"/>
      <c r="GM261" s="73"/>
      <c r="GN261" s="73"/>
      <c r="GO261" s="73"/>
      <c r="GP261" s="73"/>
      <c r="GQ261" s="73"/>
      <c r="GR261" s="73"/>
      <c r="GS261" s="73"/>
      <c r="GT261" s="73"/>
      <c r="GU261" s="73"/>
      <c r="GV261" s="73">
        <v>4.8422947499999998</v>
      </c>
      <c r="GW261" s="73"/>
      <c r="GX261" s="73"/>
      <c r="GY261" s="73">
        <v>6.4563930000000003</v>
      </c>
      <c r="GZ261" s="73">
        <v>5.8265010000000004</v>
      </c>
      <c r="HA261" s="73">
        <v>26.455463999999999</v>
      </c>
      <c r="HB261" s="73">
        <v>0.46454535000000002</v>
      </c>
      <c r="HC261" s="73">
        <v>0.55115550000000002</v>
      </c>
      <c r="HD261" s="73"/>
      <c r="HE261" s="73"/>
      <c r="HF261" s="73"/>
      <c r="HG261" s="73"/>
      <c r="HH261" s="73">
        <v>2.1180118499999998</v>
      </c>
      <c r="HI261" s="73"/>
      <c r="HJ261" s="73"/>
      <c r="HK261" s="73"/>
      <c r="HL261" s="73">
        <v>2.677041</v>
      </c>
      <c r="HM261" s="73"/>
      <c r="HN261" s="73">
        <v>0.59052375000000001</v>
      </c>
      <c r="HO261" s="73"/>
      <c r="HP261" s="73"/>
      <c r="HQ261" s="73"/>
      <c r="HR261" s="73"/>
      <c r="HS261" s="73"/>
      <c r="HT261" s="73"/>
      <c r="HU261" s="73">
        <v>1.4251306500000001</v>
      </c>
      <c r="HV261" s="73"/>
      <c r="HW261" s="73"/>
      <c r="HX261" s="73"/>
      <c r="HY261" s="73"/>
      <c r="HZ261" s="73"/>
      <c r="IA261" s="73"/>
      <c r="IB261" s="73"/>
      <c r="IC261" s="73"/>
      <c r="ID261" s="73">
        <v>0.334630125</v>
      </c>
      <c r="IE261" s="73"/>
      <c r="IF261" s="73">
        <v>2.7557775000000002</v>
      </c>
      <c r="IG261" s="73"/>
      <c r="IH261" s="73"/>
      <c r="II261" s="73"/>
      <c r="IJ261" s="73"/>
      <c r="IK261" s="73"/>
      <c r="IL261" s="73"/>
      <c r="IM261" s="73"/>
      <c r="IN261" s="73"/>
      <c r="IO261" s="73">
        <v>1.85030775</v>
      </c>
      <c r="IP261" s="73">
        <v>3.7006155000000001</v>
      </c>
      <c r="IQ261" s="73">
        <v>84.866136525000002</v>
      </c>
      <c r="IR261" s="73">
        <v>86.610150000000004</v>
      </c>
      <c r="IS261" s="73"/>
      <c r="IT261" s="73"/>
      <c r="IU261" s="73"/>
      <c r="IV261" s="73"/>
      <c r="IW261" s="73"/>
      <c r="IX261" s="73"/>
      <c r="IY261" s="73"/>
      <c r="IZ261" s="73"/>
      <c r="JA261" s="73"/>
      <c r="JB261" s="73">
        <v>86.610150000000004</v>
      </c>
      <c r="JC261" s="73">
        <v>78.736500000000007</v>
      </c>
      <c r="JD261" s="73"/>
      <c r="JE261" s="73"/>
      <c r="JF261" s="73"/>
      <c r="JG261" s="73">
        <v>129.91522499999999</v>
      </c>
      <c r="JH261" s="73"/>
      <c r="JI261" s="73"/>
      <c r="JJ261" s="73"/>
      <c r="JK261" s="73"/>
      <c r="JL261" s="73"/>
      <c r="JM261" s="73">
        <v>216.525375</v>
      </c>
      <c r="JN261" s="73"/>
      <c r="JO261" s="73"/>
      <c r="JP261" s="73"/>
      <c r="JQ261" s="73"/>
      <c r="JR261" s="73"/>
      <c r="JS261" s="73"/>
      <c r="JT261" s="73">
        <v>228.33584999999999</v>
      </c>
      <c r="JU261" s="73"/>
      <c r="JV261" s="73"/>
      <c r="JW261" s="73"/>
      <c r="JX261" s="73"/>
      <c r="JY261" s="73"/>
      <c r="JZ261" s="73"/>
      <c r="KA261" s="73"/>
      <c r="KB261" s="73"/>
      <c r="KC261" s="73"/>
      <c r="KD261" s="73">
        <v>106.294275</v>
      </c>
      <c r="KE261" s="73"/>
      <c r="KF261" s="73"/>
      <c r="KG261" s="73"/>
      <c r="KH261" s="73"/>
      <c r="KI261" s="73"/>
      <c r="KJ261" s="73"/>
      <c r="KK261" s="73">
        <v>98.420625000000001</v>
      </c>
      <c r="KL261" s="73"/>
      <c r="KM261" s="73"/>
      <c r="KN261" s="73"/>
      <c r="KO261" s="73">
        <v>124.00998749999999</v>
      </c>
      <c r="KP261" s="73"/>
      <c r="KQ261" s="73"/>
      <c r="KR261" s="73"/>
      <c r="KS261" s="73">
        <v>141.80837332499999</v>
      </c>
      <c r="KT261" s="73"/>
      <c r="KU261" s="73"/>
      <c r="KV261" s="73"/>
      <c r="KW261" s="73"/>
      <c r="KX261" s="73">
        <v>913.34339999999997</v>
      </c>
      <c r="KY261" s="73">
        <v>170.858205</v>
      </c>
      <c r="KZ261" s="73"/>
      <c r="LA261" s="73"/>
      <c r="LB261" s="73">
        <v>130.072698</v>
      </c>
      <c r="LC261" s="73"/>
      <c r="LD261" s="73"/>
      <c r="LE261" s="73"/>
      <c r="LF261" s="73"/>
      <c r="LG261" s="73"/>
      <c r="LH261" s="73"/>
      <c r="LI261" s="73"/>
      <c r="LJ261" s="73"/>
      <c r="LK261" s="73"/>
      <c r="LL261" s="73"/>
      <c r="LM261" s="73"/>
      <c r="LN261" s="73"/>
      <c r="LO261" s="73"/>
      <c r="LP261" s="73"/>
      <c r="LQ261" s="73"/>
      <c r="LR261" s="73"/>
      <c r="LS261" s="73"/>
      <c r="LT261" s="73"/>
      <c r="LU261" s="73"/>
      <c r="LV261" s="73"/>
      <c r="LW261" s="73"/>
      <c r="LX261" s="73"/>
      <c r="LY261" s="73"/>
      <c r="LZ261" s="73"/>
      <c r="MA261" s="73"/>
      <c r="MB261" s="73"/>
      <c r="MC261" s="73"/>
      <c r="MD261" s="73"/>
      <c r="ME261" s="73"/>
      <c r="MF261" s="73"/>
      <c r="MG261" s="73"/>
      <c r="MH261" s="73"/>
      <c r="MI261" s="73"/>
      <c r="MJ261" s="73"/>
      <c r="MK261" s="73"/>
      <c r="ML261" s="73"/>
      <c r="MM261" s="73"/>
      <c r="MN261" s="73"/>
      <c r="MO261" s="73"/>
      <c r="MP261" s="73"/>
      <c r="MQ261" s="73"/>
      <c r="MR261" s="73"/>
      <c r="MS261" s="73"/>
      <c r="MT261" s="73"/>
      <c r="MU261" s="73"/>
      <c r="MV261" s="73"/>
      <c r="MW261" s="73"/>
      <c r="MX261" s="73"/>
      <c r="MY261" s="73"/>
      <c r="MZ261" s="73"/>
      <c r="NA261" s="73"/>
      <c r="NB261" s="73"/>
      <c r="NC261" s="73"/>
      <c r="ND261" s="73"/>
      <c r="NE261" s="73"/>
      <c r="NF261" s="73"/>
      <c r="NG261" s="73"/>
      <c r="NH261" s="73"/>
      <c r="NI261" s="73"/>
      <c r="NJ261" s="73"/>
      <c r="NK261" s="73"/>
      <c r="NL261" s="73"/>
      <c r="NM261" s="73"/>
      <c r="NN261" s="73"/>
      <c r="NO261" s="73"/>
      <c r="NP261" s="73"/>
      <c r="NQ261" s="73"/>
      <c r="NR261" s="73"/>
      <c r="NS261" s="73"/>
      <c r="NT261" s="73"/>
      <c r="NU261" s="73"/>
      <c r="NV261" s="73"/>
      <c r="NW261" s="73"/>
      <c r="NX261" s="73"/>
      <c r="NY261" s="73"/>
      <c r="NZ261" s="73"/>
      <c r="OA261" s="73"/>
      <c r="OB261" s="73"/>
      <c r="OC261" s="73"/>
      <c r="OD261" s="73"/>
      <c r="OE261" s="73"/>
      <c r="OF261" s="73"/>
      <c r="OG261" s="73"/>
      <c r="OH261" s="73"/>
      <c r="OI261" s="73"/>
      <c r="OJ261" s="73"/>
      <c r="OK261" s="73"/>
      <c r="OL261" s="73"/>
      <c r="OM261" s="73"/>
      <c r="ON261" s="73"/>
      <c r="OO261" s="73"/>
      <c r="OP261" s="73"/>
      <c r="OQ261" s="73"/>
      <c r="OR261" s="73"/>
      <c r="OS261" s="73"/>
      <c r="OT261" s="73"/>
      <c r="OU261" s="73"/>
      <c r="OV261" s="73"/>
      <c r="OW261" s="73"/>
      <c r="OX261" s="73"/>
      <c r="OY261" s="73"/>
      <c r="OZ261" s="73"/>
      <c r="PA261" s="73"/>
      <c r="PB261" s="73"/>
      <c r="PC261" s="73"/>
      <c r="PD261" s="73"/>
      <c r="PE261" s="73"/>
      <c r="PF261" s="73"/>
      <c r="PG261" s="73"/>
      <c r="PH261" s="73"/>
      <c r="PI261" s="73"/>
      <c r="PJ261" s="73"/>
      <c r="PK261" s="73"/>
      <c r="PL261" s="73"/>
      <c r="PM261" s="73"/>
      <c r="PN261" s="73"/>
      <c r="PO261" s="73"/>
      <c r="PP261" s="73"/>
      <c r="PQ261" s="73"/>
      <c r="PR261" s="73"/>
      <c r="PS261" s="73"/>
      <c r="PT261" s="73"/>
      <c r="PU261" s="73"/>
      <c r="PV261" s="73"/>
      <c r="PW261" s="73"/>
      <c r="PX261" s="73"/>
      <c r="PY261" s="73"/>
      <c r="PZ261" s="73"/>
      <c r="QA261" s="73"/>
      <c r="QB261" s="73"/>
      <c r="QC261" s="73"/>
      <c r="QD261" s="73"/>
      <c r="QE261" s="73"/>
      <c r="QF261" s="73"/>
      <c r="QG261" s="73"/>
      <c r="QH261" s="73"/>
      <c r="QI261" s="73"/>
      <c r="QJ261" s="73"/>
      <c r="QK261" s="73"/>
      <c r="QL261" s="73"/>
      <c r="QM261" s="73"/>
      <c r="QN261" s="73"/>
      <c r="QO261" s="73"/>
      <c r="QP261" s="73"/>
      <c r="QQ261" s="73"/>
      <c r="QR261" s="73"/>
      <c r="QS261" s="73"/>
      <c r="QT261" s="73"/>
      <c r="QU261" s="73"/>
      <c r="QV261" s="73"/>
      <c r="QW261" s="73"/>
      <c r="QX261" s="73"/>
      <c r="QY261" s="73"/>
      <c r="QZ261" s="73"/>
      <c r="RA261" s="73"/>
      <c r="RB261" s="73"/>
      <c r="RC261" s="73"/>
      <c r="RD261" s="73"/>
      <c r="RE261" s="73"/>
      <c r="RF261" s="73"/>
      <c r="RG261" s="73"/>
      <c r="RH261" s="73"/>
      <c r="RI261" s="73"/>
      <c r="RJ261" s="73"/>
      <c r="RK261" s="73"/>
      <c r="RL261" s="73"/>
      <c r="RM261" s="73"/>
      <c r="RN261" s="73"/>
      <c r="RO261" s="73"/>
      <c r="RP261" s="73"/>
      <c r="RQ261" s="73"/>
      <c r="RR261" s="73"/>
      <c r="RS261" s="73"/>
      <c r="RT261" s="73"/>
      <c r="RU261" s="73"/>
      <c r="RV261" s="73"/>
      <c r="RW261" s="73"/>
      <c r="RX261" s="73"/>
      <c r="RY261" s="73"/>
      <c r="RZ261" s="73"/>
      <c r="SA261" s="73"/>
      <c r="SB261" s="73"/>
      <c r="SC261" s="73"/>
      <c r="SD261" s="73"/>
      <c r="SE261" s="73"/>
      <c r="SF261" s="73"/>
      <c r="SG261" s="73"/>
      <c r="SH261" s="73"/>
      <c r="SI261" s="73"/>
      <c r="SJ261" s="73"/>
      <c r="SK261" s="73"/>
      <c r="SL261" s="73"/>
      <c r="SM261" s="73"/>
      <c r="SN261" s="73"/>
      <c r="SO261" s="73"/>
      <c r="SP261" s="73"/>
      <c r="SQ261" s="73"/>
      <c r="SR261" s="73"/>
      <c r="SS261" s="73"/>
      <c r="ST261" s="73"/>
      <c r="SU261" s="73"/>
      <c r="SV261" s="73"/>
      <c r="SW261" s="73"/>
      <c r="SX261" s="73"/>
      <c r="SY261" s="73"/>
    </row>
    <row r="262" spans="1:519">
      <c r="A262" s="71" t="s">
        <v>345</v>
      </c>
      <c r="B262" s="72">
        <f t="shared" si="241"/>
        <v>0.96219939825</v>
      </c>
      <c r="C262" s="72">
        <f t="shared" si="242"/>
        <v>3.4052748885000002</v>
      </c>
      <c r="D262" s="72">
        <f t="shared" si="243"/>
        <v>1.3323554320500002</v>
      </c>
      <c r="E262" s="72">
        <f t="shared" si="244"/>
        <v>5.0087830792499997</v>
      </c>
      <c r="F262" s="72">
        <f t="shared" si="245"/>
        <v>2.4924039075</v>
      </c>
      <c r="G262" s="72">
        <f t="shared" si="246"/>
        <v>4.631458087125</v>
      </c>
      <c r="H262" s="72">
        <f t="shared" si="247"/>
        <v>6.7727090151000002</v>
      </c>
      <c r="I262" s="72">
        <f t="shared" si="248"/>
        <v>7.9765310477249987</v>
      </c>
      <c r="J262" s="72">
        <f t="shared" si="249"/>
        <v>9.408295247849999</v>
      </c>
      <c r="K262" s="72">
        <f t="shared" si="250"/>
        <v>7.0194928270499997</v>
      </c>
      <c r="L262" s="72">
        <f t="shared" si="251"/>
        <v>8.9968379829750003</v>
      </c>
      <c r="M262" s="72">
        <f t="shared" si="252"/>
        <v>12.682005381675001</v>
      </c>
      <c r="N262" s="72">
        <f t="shared" si="253"/>
        <v>13.8923153019</v>
      </c>
      <c r="O262" s="72">
        <f t="shared" si="254"/>
        <v>14.592617417025002</v>
      </c>
      <c r="P262" s="72">
        <f t="shared" si="255"/>
        <v>12.7359280737</v>
      </c>
      <c r="Q262" s="72">
        <f t="shared" si="256"/>
        <v>14.512180208624999</v>
      </c>
      <c r="R262" s="72">
        <f t="shared" si="257"/>
        <v>13.66017647895</v>
      </c>
      <c r="S262" s="72">
        <f t="shared" si="258"/>
        <v>17.448433577100001</v>
      </c>
      <c r="T262" s="72">
        <f t="shared" si="259"/>
        <v>14.128674401249999</v>
      </c>
      <c r="U262" s="72">
        <f t="shared" si="260"/>
        <v>8.1152608238999999</v>
      </c>
      <c r="V262" s="72">
        <f t="shared" si="261"/>
        <v>14.770215466424998</v>
      </c>
      <c r="W262" s="72">
        <f t="shared" si="262"/>
        <v>16.832580295050001</v>
      </c>
      <c r="X262" s="72">
        <f t="shared" si="263"/>
        <v>21.65300204535</v>
      </c>
      <c r="Y262" s="72">
        <f t="shared" si="264"/>
        <v>18.391279543649997</v>
      </c>
      <c r="Z262" s="72">
        <f t="shared" si="265"/>
        <v>0</v>
      </c>
      <c r="AA262" s="72">
        <f t="shared" si="266"/>
        <v>0</v>
      </c>
      <c r="AB262" s="72"/>
      <c r="AD262" s="73">
        <v>6.25955175</v>
      </c>
      <c r="AE262" s="73"/>
      <c r="AF262" s="73">
        <v>52.281036</v>
      </c>
      <c r="AG262" s="73">
        <v>3.5431425000000001</v>
      </c>
      <c r="AH262" s="73"/>
      <c r="AI262" s="73"/>
      <c r="AJ262" s="73">
        <v>81.216699750000004</v>
      </c>
      <c r="AK262" s="73">
        <v>599.18476499999997</v>
      </c>
      <c r="AL262" s="73">
        <v>54.288816750000002</v>
      </c>
      <c r="AM262" s="73"/>
      <c r="AN262" s="73"/>
      <c r="AO262" s="73">
        <v>165.4253865</v>
      </c>
      <c r="AP262" s="73">
        <v>5.5115550000000004</v>
      </c>
      <c r="AQ262" s="73">
        <v>359.15654475000002</v>
      </c>
      <c r="AR262" s="73"/>
      <c r="AS262" s="73">
        <v>226.72175175000001</v>
      </c>
      <c r="AT262" s="73">
        <v>1029.8340517500001</v>
      </c>
      <c r="AU262" s="73">
        <v>175.22808075</v>
      </c>
      <c r="AV262" s="73">
        <v>327.78004950000002</v>
      </c>
      <c r="AW262" s="73">
        <v>433.05074999999999</v>
      </c>
      <c r="AX262" s="73">
        <v>247.11450525000001</v>
      </c>
      <c r="AY262" s="73"/>
      <c r="AZ262" s="73">
        <v>377.10846674999999</v>
      </c>
      <c r="BA262" s="73">
        <v>223.76913300000001</v>
      </c>
      <c r="BB262" s="73">
        <v>0.64563929999999992</v>
      </c>
      <c r="BC262" s="73">
        <v>228.45395475000001</v>
      </c>
      <c r="BD262" s="73"/>
      <c r="BE262" s="73"/>
      <c r="BF262" s="73"/>
      <c r="BG262" s="73"/>
      <c r="BH262" s="73"/>
      <c r="BI262" s="73"/>
      <c r="BJ262" s="73">
        <v>664.02427275000002</v>
      </c>
      <c r="BK262" s="73">
        <v>114.20729325000001</v>
      </c>
      <c r="BL262" s="73"/>
      <c r="BM262" s="73">
        <v>325.024272</v>
      </c>
      <c r="BN262" s="73"/>
      <c r="BO262" s="73">
        <v>478.6391835</v>
      </c>
      <c r="BP262" s="73">
        <v>126.60829200000001</v>
      </c>
      <c r="BQ262" s="73">
        <v>94.011381</v>
      </c>
      <c r="BR262" s="73">
        <v>4.4879804999999999</v>
      </c>
      <c r="BS262" s="73">
        <v>928.14586199999997</v>
      </c>
      <c r="BT262" s="73">
        <v>623.82928949999996</v>
      </c>
      <c r="BU262" s="73">
        <v>704.14051949999998</v>
      </c>
      <c r="BV262" s="73">
        <v>226.8398565</v>
      </c>
      <c r="BW262" s="73">
        <v>422.10637650000001</v>
      </c>
      <c r="BX262" s="73">
        <v>113.49866475</v>
      </c>
      <c r="BY262" s="73">
        <v>1286.4756735000001</v>
      </c>
      <c r="BZ262" s="73">
        <v>482.93032275000002</v>
      </c>
      <c r="CA262" s="73">
        <v>3.4644059999999999</v>
      </c>
      <c r="CB262" s="73">
        <v>263.53106550000001</v>
      </c>
      <c r="CC262" s="73"/>
      <c r="CD262" s="73"/>
      <c r="CE262" s="73"/>
      <c r="CF262" s="73">
        <v>383.60422799999998</v>
      </c>
      <c r="CG262" s="73">
        <v>0.47241900000000003</v>
      </c>
      <c r="CH262" s="73">
        <v>283.96318724999998</v>
      </c>
      <c r="CI262" s="73">
        <v>238.17791249999999</v>
      </c>
      <c r="CJ262" s="73">
        <v>394.43049675000003</v>
      </c>
      <c r="CK262" s="73">
        <v>441.82986975</v>
      </c>
      <c r="CL262" s="73">
        <v>524.42445825000004</v>
      </c>
      <c r="CM262" s="73">
        <v>91.846127249999995</v>
      </c>
      <c r="CN262" s="73">
        <v>920.66589450000004</v>
      </c>
      <c r="CO262" s="73">
        <v>627.54958912500001</v>
      </c>
      <c r="CP262" s="73">
        <v>414.23272650000001</v>
      </c>
      <c r="CQ262" s="73">
        <v>1091.8390455000001</v>
      </c>
      <c r="CR262" s="73"/>
      <c r="CS262" s="73">
        <v>99.247358250000005</v>
      </c>
      <c r="CT262" s="73"/>
      <c r="CU262" s="73">
        <v>828.58355774999995</v>
      </c>
      <c r="CV262" s="73"/>
      <c r="CW262" s="73">
        <v>33.069330000000001</v>
      </c>
      <c r="CX262" s="73">
        <v>181.452201075</v>
      </c>
      <c r="CY262" s="73"/>
      <c r="CZ262" s="73">
        <v>200.44738170000002</v>
      </c>
      <c r="DA262" s="73">
        <v>429.94065825000001</v>
      </c>
      <c r="DB262" s="73">
        <v>0.81098595000000007</v>
      </c>
      <c r="DC262" s="73">
        <v>383.43100770000001</v>
      </c>
      <c r="DD262" s="73">
        <v>551.11613175000002</v>
      </c>
      <c r="DE262" s="73">
        <v>346.44060000000002</v>
      </c>
      <c r="DF262" s="73">
        <v>987.15886875000001</v>
      </c>
      <c r="DG262" s="73">
        <v>945.07814632499992</v>
      </c>
      <c r="DH262" s="73">
        <v>0.77949135000000003</v>
      </c>
      <c r="DI262" s="73">
        <v>2746.0535422500002</v>
      </c>
      <c r="DJ262" s="73"/>
      <c r="DK262" s="73"/>
      <c r="DL262" s="73"/>
      <c r="DM262" s="73">
        <v>683.86193392500002</v>
      </c>
      <c r="DN262" s="73">
        <v>404.82371475000002</v>
      </c>
      <c r="DO262" s="73">
        <v>610.08977025000002</v>
      </c>
      <c r="DP262" s="73">
        <v>947.10167437500002</v>
      </c>
      <c r="DQ262" s="73">
        <v>518.96801879999998</v>
      </c>
      <c r="DR262" s="73">
        <v>1503.98525475</v>
      </c>
      <c r="DS262" s="73">
        <v>712.32911550000006</v>
      </c>
      <c r="DT262" s="73">
        <v>693.47959739999999</v>
      </c>
      <c r="DU262" s="73">
        <v>1901.8919679750002</v>
      </c>
      <c r="DV262" s="73">
        <v>847.22442412500004</v>
      </c>
      <c r="DW262" s="73">
        <v>4.4761700250000001</v>
      </c>
      <c r="DX262" s="73">
        <v>266.01126525000001</v>
      </c>
      <c r="DY262" s="73">
        <v>403.80014025000003</v>
      </c>
      <c r="DZ262" s="73">
        <v>1418.9892030000001</v>
      </c>
      <c r="EA262" s="73">
        <v>794.84496750000005</v>
      </c>
      <c r="EB262" s="73">
        <v>701.18396392500006</v>
      </c>
      <c r="EC262" s="73">
        <v>494.20145272499997</v>
      </c>
      <c r="ED262" s="73">
        <v>938.43672255000001</v>
      </c>
      <c r="EE262" s="73">
        <v>662.86290937499996</v>
      </c>
      <c r="EF262" s="73">
        <v>1288.857452625</v>
      </c>
      <c r="EG262" s="73">
        <v>1587.4065765</v>
      </c>
      <c r="EH262" s="73">
        <v>3.6179421750000005</v>
      </c>
      <c r="EI262" s="73">
        <v>138.7967022</v>
      </c>
      <c r="EJ262" s="73">
        <v>0.90546974999999996</v>
      </c>
      <c r="EK262" s="73">
        <v>382.77749475000002</v>
      </c>
      <c r="EL262" s="73">
        <v>590.32690875000003</v>
      </c>
      <c r="EM262" s="73">
        <v>402.55610354999999</v>
      </c>
      <c r="EN262" s="73">
        <v>432.13346977500004</v>
      </c>
      <c r="EO262" s="73">
        <v>740.37505680000004</v>
      </c>
      <c r="EP262" s="73">
        <v>1120.5070051499999</v>
      </c>
      <c r="EQ262" s="73">
        <v>383.06094615000001</v>
      </c>
      <c r="ER262" s="73">
        <v>1409.855769</v>
      </c>
      <c r="ES262" s="73">
        <v>1414.5799589999999</v>
      </c>
      <c r="ET262" s="73">
        <v>985.45816034999996</v>
      </c>
      <c r="EU262" s="73">
        <v>297.557043975</v>
      </c>
      <c r="EV262" s="73">
        <v>1054.08489375</v>
      </c>
      <c r="EW262" s="73">
        <v>503.35063402500003</v>
      </c>
      <c r="EX262" s="73">
        <v>655.71757200000002</v>
      </c>
      <c r="EY262" s="73">
        <v>560.76135299999999</v>
      </c>
      <c r="EZ262" s="73">
        <v>1132.19150175</v>
      </c>
      <c r="FA262" s="73">
        <v>377.45097052500006</v>
      </c>
      <c r="FB262" s="73">
        <v>1351.4844647250002</v>
      </c>
      <c r="FC262" s="73">
        <v>0.91334340000000003</v>
      </c>
      <c r="FD262" s="73">
        <v>1255.7684385</v>
      </c>
      <c r="FE262" s="73">
        <v>822.09960697500003</v>
      </c>
      <c r="FF262" s="73">
        <v>966.76611524999998</v>
      </c>
      <c r="FG262" s="73">
        <v>319.31587575000003</v>
      </c>
      <c r="FH262" s="73">
        <v>1066.5252607499999</v>
      </c>
      <c r="FI262" s="73">
        <v>744.57171225000002</v>
      </c>
      <c r="FJ262" s="73">
        <v>906.82795462499996</v>
      </c>
      <c r="FK262" s="73">
        <v>893.14748774999998</v>
      </c>
      <c r="FL262" s="73">
        <v>1101.9566857499999</v>
      </c>
      <c r="FM262" s="73">
        <v>1477.6872637500001</v>
      </c>
      <c r="FN262" s="73">
        <v>1696.7322067499999</v>
      </c>
      <c r="FO262" s="73">
        <v>1471.6796688000002</v>
      </c>
      <c r="FP262" s="73">
        <v>1512.5281649999999</v>
      </c>
      <c r="FQ262" s="73">
        <v>524.26698525000006</v>
      </c>
      <c r="FR262" s="73">
        <v>668.39414850000003</v>
      </c>
      <c r="FS262" s="73">
        <v>1195.49564775</v>
      </c>
      <c r="FT262" s="73">
        <v>1962.0742117500001</v>
      </c>
      <c r="FU262" s="73">
        <v>1241.0840812500001</v>
      </c>
      <c r="FV262" s="73">
        <v>355.96771649999999</v>
      </c>
      <c r="FW262" s="73">
        <v>1559.2070990249999</v>
      </c>
      <c r="FX262" s="73">
        <v>1139.9470470000001</v>
      </c>
      <c r="FY262" s="73">
        <v>1304.3803536</v>
      </c>
      <c r="FZ262" s="73">
        <v>423.81495854999997</v>
      </c>
      <c r="GA262" s="73">
        <v>1865.6613675000001</v>
      </c>
      <c r="GB262" s="73">
        <v>422.59060597499996</v>
      </c>
      <c r="GC262" s="73">
        <v>1753.6980645000001</v>
      </c>
      <c r="GD262" s="73">
        <v>1316.8679625</v>
      </c>
      <c r="GE262" s="73">
        <v>1964.6331480000001</v>
      </c>
      <c r="GF262" s="73">
        <v>1181.63802375</v>
      </c>
      <c r="GG262" s="73">
        <v>1373.7157155</v>
      </c>
      <c r="GH262" s="73">
        <v>671.85855449999997</v>
      </c>
      <c r="GI262" s="73">
        <v>410.21716500000002</v>
      </c>
      <c r="GJ262" s="73">
        <v>1559.1795412500001</v>
      </c>
      <c r="GK262" s="73">
        <v>1152.3834771750001</v>
      </c>
      <c r="GL262" s="73">
        <v>1382.1562683</v>
      </c>
      <c r="GM262" s="73">
        <v>1091.4847312500001</v>
      </c>
      <c r="GN262" s="73">
        <v>730.84794030000012</v>
      </c>
      <c r="GO262" s="73">
        <v>1757.6348895000001</v>
      </c>
      <c r="GP262" s="73">
        <v>1324.4266665</v>
      </c>
      <c r="GQ262" s="73">
        <v>590.72059124999998</v>
      </c>
      <c r="GR262" s="73">
        <v>789.75465277500007</v>
      </c>
      <c r="GS262" s="73">
        <v>1093.5712484999999</v>
      </c>
      <c r="GT262" s="73">
        <v>1402.8875887500001</v>
      </c>
      <c r="GU262" s="73">
        <v>2307.3337642500001</v>
      </c>
      <c r="GV262" s="73">
        <v>98.436372300000002</v>
      </c>
      <c r="GW262" s="73">
        <v>1327.49739</v>
      </c>
      <c r="GX262" s="73">
        <v>529.48327837500005</v>
      </c>
      <c r="GY262" s="73">
        <v>1160.261064</v>
      </c>
      <c r="GZ262" s="73">
        <v>1320.5292097500001</v>
      </c>
      <c r="HA262" s="73">
        <v>791.02624724999998</v>
      </c>
      <c r="HB262" s="73">
        <v>1356.9054727499999</v>
      </c>
      <c r="HC262" s="73">
        <v>447.33355109999997</v>
      </c>
      <c r="HD262" s="73">
        <v>1491.5842560000001</v>
      </c>
      <c r="HE262" s="73">
        <v>584.30356649999999</v>
      </c>
      <c r="HF262" s="73">
        <v>517.69248749999997</v>
      </c>
      <c r="HG262" s="73">
        <v>1705.2751170000001</v>
      </c>
      <c r="HH262" s="73">
        <v>579.54000825000003</v>
      </c>
      <c r="HI262" s="73">
        <v>1871.8421827499999</v>
      </c>
      <c r="HJ262" s="73">
        <v>1635.565756725</v>
      </c>
      <c r="HK262" s="73">
        <v>1273.4211617999999</v>
      </c>
      <c r="HL262" s="73">
        <v>1730.2345875000001</v>
      </c>
      <c r="HM262" s="73">
        <v>1318.4820607500001</v>
      </c>
      <c r="HN262" s="73">
        <v>866.29834125000002</v>
      </c>
      <c r="HO262" s="73">
        <v>1530.2438775000001</v>
      </c>
      <c r="HP262" s="73">
        <v>1290.0581842500001</v>
      </c>
      <c r="HQ262" s="73">
        <v>817.71792074999996</v>
      </c>
      <c r="HR262" s="73">
        <v>1129.746733425</v>
      </c>
      <c r="HS262" s="73">
        <v>322.28030497499998</v>
      </c>
      <c r="HT262" s="73">
        <v>1957.5822944250001</v>
      </c>
      <c r="HU262" s="73">
        <v>1024.074476775</v>
      </c>
      <c r="HV262" s="73">
        <v>1452.0231015750001</v>
      </c>
      <c r="HW262" s="73">
        <v>1446.4957992750001</v>
      </c>
      <c r="HX262" s="73">
        <v>966.80548350000004</v>
      </c>
      <c r="HY262" s="73">
        <v>856.84996124999998</v>
      </c>
      <c r="HZ262" s="73">
        <v>767.12971949999996</v>
      </c>
      <c r="IA262" s="73">
        <v>1718.1091664999999</v>
      </c>
      <c r="IB262" s="73">
        <v>750.71315924999999</v>
      </c>
      <c r="IC262" s="73">
        <v>1151.5213125</v>
      </c>
      <c r="ID262" s="73">
        <v>620.24677874999998</v>
      </c>
      <c r="IE262" s="73">
        <v>869.27458094999997</v>
      </c>
      <c r="IF262" s="73">
        <v>3263.8720081500001</v>
      </c>
      <c r="IG262" s="73">
        <v>1368.2671496999999</v>
      </c>
      <c r="IH262" s="73">
        <v>2464.204430025</v>
      </c>
      <c r="II262" s="73">
        <v>1763.992861875</v>
      </c>
      <c r="IJ262" s="73">
        <v>1298.7270728999999</v>
      </c>
      <c r="IK262" s="73">
        <v>1412.3753369999999</v>
      </c>
      <c r="IL262" s="73">
        <v>849.72430799999995</v>
      </c>
      <c r="IM262" s="73">
        <v>2050.2275971499998</v>
      </c>
      <c r="IN262" s="73">
        <v>1177.1894115</v>
      </c>
      <c r="IO262" s="73">
        <v>1060.7420648249999</v>
      </c>
      <c r="IP262" s="73">
        <v>957.67204949999996</v>
      </c>
      <c r="IQ262" s="73">
        <v>600.44454900000005</v>
      </c>
      <c r="IR262" s="73">
        <v>2071.8132086249998</v>
      </c>
      <c r="IS262" s="73">
        <v>1528.5825373499999</v>
      </c>
      <c r="IT262" s="73">
        <v>734.7847653</v>
      </c>
      <c r="IU262" s="73">
        <v>1006.92173025</v>
      </c>
      <c r="IV262" s="73">
        <v>1108.4130787500001</v>
      </c>
      <c r="IW262" s="73">
        <v>982.15910099999996</v>
      </c>
      <c r="IX262" s="73">
        <v>896.61189375000004</v>
      </c>
      <c r="IY262" s="73"/>
      <c r="IZ262" s="73">
        <v>6.1414470000000003</v>
      </c>
      <c r="JA262" s="73">
        <v>1306.0416937499999</v>
      </c>
      <c r="JB262" s="73">
        <v>610.24724325</v>
      </c>
      <c r="JC262" s="73">
        <v>258.7911282</v>
      </c>
      <c r="JD262" s="73">
        <v>668.89018844999998</v>
      </c>
      <c r="JE262" s="73">
        <v>1460.6919902249999</v>
      </c>
      <c r="JF262" s="73">
        <v>749.63446920000001</v>
      </c>
      <c r="JG262" s="73">
        <v>545.8801545</v>
      </c>
      <c r="JH262" s="73">
        <v>1079.6781930750001</v>
      </c>
      <c r="JI262" s="73">
        <v>532.65242249999994</v>
      </c>
      <c r="JJ262" s="73">
        <v>849.05504774999997</v>
      </c>
      <c r="JK262" s="73">
        <v>794.92764082500003</v>
      </c>
      <c r="JL262" s="73">
        <v>866.18023649999998</v>
      </c>
      <c r="JM262" s="73">
        <v>1008.1736406</v>
      </c>
      <c r="JN262" s="73">
        <v>557.21821050000005</v>
      </c>
      <c r="JO262" s="73">
        <v>606.07027192500004</v>
      </c>
      <c r="JP262" s="73">
        <v>1747.7534587499999</v>
      </c>
      <c r="JQ262" s="73">
        <v>1750.4108156249999</v>
      </c>
      <c r="JR262" s="73">
        <v>2536.59870495</v>
      </c>
      <c r="JS262" s="73">
        <v>899.91882674999999</v>
      </c>
      <c r="JT262" s="73">
        <v>1997.6631097500001</v>
      </c>
      <c r="JU262" s="73">
        <v>1156.2455024999999</v>
      </c>
      <c r="JV262" s="73">
        <v>749.10693464999997</v>
      </c>
      <c r="JW262" s="73">
        <v>1598.5202334749999</v>
      </c>
      <c r="JX262" s="73">
        <v>1204.8259230000001</v>
      </c>
      <c r="JY262" s="73">
        <v>1992.3483960000001</v>
      </c>
      <c r="JZ262" s="73">
        <v>1321.9070985000001</v>
      </c>
      <c r="KA262" s="73">
        <v>705.08535749999999</v>
      </c>
      <c r="KB262" s="73">
        <v>1242.776916</v>
      </c>
      <c r="KC262" s="73">
        <v>1281.7672308000001</v>
      </c>
      <c r="KD262" s="73">
        <v>1648.1714703749999</v>
      </c>
      <c r="KE262" s="73">
        <v>1443.43688625</v>
      </c>
      <c r="KF262" s="73">
        <v>1598.4296864999999</v>
      </c>
      <c r="KG262" s="73">
        <v>2046.204162</v>
      </c>
      <c r="KH262" s="73">
        <v>1037.5895969999999</v>
      </c>
      <c r="KI262" s="73">
        <v>782.20775924999998</v>
      </c>
      <c r="KJ262" s="73">
        <v>2982.0268327499998</v>
      </c>
      <c r="KK262" s="73">
        <v>580.57539322499997</v>
      </c>
      <c r="KL262" s="73">
        <v>1318.2852195</v>
      </c>
      <c r="KM262" s="73">
        <v>1643.703174</v>
      </c>
      <c r="KN262" s="73">
        <v>1717.7942204999999</v>
      </c>
      <c r="KO262" s="73">
        <v>3082.1009242499999</v>
      </c>
      <c r="KP262" s="73">
        <v>2698.1226978750001</v>
      </c>
      <c r="KQ262" s="73">
        <v>1945.0671277500001</v>
      </c>
      <c r="KR262" s="73">
        <v>2427.8793457500001</v>
      </c>
      <c r="KS262" s="73">
        <v>1437.6497535000001</v>
      </c>
      <c r="KT262" s="73">
        <v>1765.46917125</v>
      </c>
      <c r="KU262" s="73">
        <v>1650.19893525</v>
      </c>
      <c r="KV262" s="73">
        <v>2121.16131</v>
      </c>
      <c r="KW262" s="73">
        <v>1331.532635625</v>
      </c>
      <c r="KX262" s="73">
        <v>485.60736374999999</v>
      </c>
      <c r="KY262" s="73">
        <v>1801.76669775</v>
      </c>
      <c r="KZ262" s="73">
        <v>1628.6645025</v>
      </c>
      <c r="LA262" s="73">
        <v>2064.8253442499999</v>
      </c>
      <c r="LB262" s="73">
        <v>2108.9059737749999</v>
      </c>
      <c r="LC262" s="73">
        <v>604.14516449999996</v>
      </c>
      <c r="LD262" s="73">
        <v>2829.0024450000001</v>
      </c>
      <c r="LE262" s="73"/>
      <c r="LF262" s="73"/>
      <c r="LG262" s="73"/>
      <c r="LH262" s="73"/>
      <c r="LI262" s="73"/>
      <c r="LJ262" s="73"/>
      <c r="LK262" s="73"/>
      <c r="LL262" s="73"/>
      <c r="LM262" s="73"/>
      <c r="LN262" s="73"/>
      <c r="LO262" s="73"/>
      <c r="LP262" s="73"/>
      <c r="LQ262" s="73"/>
      <c r="LR262" s="73"/>
      <c r="LS262" s="73"/>
      <c r="LT262" s="73"/>
      <c r="LU262" s="73"/>
      <c r="LV262" s="73"/>
      <c r="LW262" s="73"/>
      <c r="LX262" s="73"/>
      <c r="LY262" s="73"/>
      <c r="LZ262" s="73"/>
      <c r="MA262" s="73"/>
      <c r="MB262" s="73"/>
      <c r="MC262" s="73"/>
      <c r="MD262" s="73"/>
      <c r="ME262" s="73"/>
      <c r="MF262" s="73"/>
      <c r="MG262" s="73"/>
      <c r="MH262" s="73"/>
      <c r="MI262" s="73"/>
      <c r="MJ262" s="73"/>
      <c r="MK262" s="73"/>
      <c r="ML262" s="73"/>
      <c r="MM262" s="73"/>
      <c r="MN262" s="73"/>
      <c r="MO262" s="73"/>
      <c r="MP262" s="73"/>
      <c r="MQ262" s="73"/>
      <c r="MR262" s="73"/>
      <c r="MS262" s="73"/>
      <c r="MT262" s="73"/>
      <c r="MU262" s="73"/>
      <c r="MV262" s="73"/>
      <c r="MW262" s="73"/>
      <c r="MX262" s="73"/>
      <c r="MY262" s="73"/>
      <c r="MZ262" s="73"/>
      <c r="NA262" s="73"/>
      <c r="NB262" s="73"/>
      <c r="NC262" s="73"/>
      <c r="ND262" s="73"/>
      <c r="NE262" s="73"/>
      <c r="NF262" s="73"/>
      <c r="NG262" s="73"/>
      <c r="NH262" s="73"/>
      <c r="NI262" s="73"/>
      <c r="NJ262" s="73"/>
      <c r="NK262" s="73"/>
      <c r="NL262" s="73"/>
      <c r="NM262" s="73"/>
      <c r="NN262" s="73"/>
      <c r="NO262" s="73"/>
      <c r="NP262" s="73"/>
      <c r="NQ262" s="73"/>
      <c r="NR262" s="73"/>
      <c r="NS262" s="73"/>
      <c r="NT262" s="73"/>
      <c r="NU262" s="73"/>
      <c r="NV262" s="73"/>
      <c r="NW262" s="73"/>
      <c r="NX262" s="73"/>
      <c r="NY262" s="73"/>
      <c r="NZ262" s="73"/>
      <c r="OA262" s="73"/>
      <c r="OB262" s="73"/>
      <c r="OC262" s="73"/>
      <c r="OD262" s="73"/>
      <c r="OE262" s="73"/>
      <c r="OF262" s="73"/>
      <c r="OG262" s="73"/>
      <c r="OH262" s="73"/>
      <c r="OI262" s="73"/>
      <c r="OJ262" s="73"/>
      <c r="OK262" s="73"/>
      <c r="OL262" s="73"/>
      <c r="OM262" s="73"/>
      <c r="ON262" s="73"/>
      <c r="OO262" s="73"/>
      <c r="OP262" s="73"/>
      <c r="OQ262" s="73"/>
      <c r="OR262" s="73"/>
      <c r="OS262" s="73"/>
      <c r="OT262" s="73"/>
      <c r="OU262" s="73"/>
      <c r="OV262" s="73"/>
      <c r="OW262" s="73"/>
      <c r="OX262" s="73"/>
      <c r="OY262" s="73"/>
      <c r="OZ262" s="73"/>
      <c r="PA262" s="73"/>
      <c r="PB262" s="73"/>
      <c r="PC262" s="73"/>
      <c r="PD262" s="73"/>
      <c r="PE262" s="73"/>
      <c r="PF262" s="73"/>
      <c r="PG262" s="73"/>
      <c r="PH262" s="73"/>
      <c r="PI262" s="73"/>
      <c r="PJ262" s="73"/>
      <c r="PK262" s="73"/>
      <c r="PL262" s="73"/>
      <c r="PM262" s="73"/>
      <c r="PN262" s="73"/>
      <c r="PO262" s="73"/>
      <c r="PP262" s="73"/>
      <c r="PQ262" s="73"/>
      <c r="PR262" s="73"/>
      <c r="PS262" s="73"/>
      <c r="PT262" s="73"/>
      <c r="PU262" s="73"/>
      <c r="PV262" s="73"/>
      <c r="PW262" s="73"/>
      <c r="PX262" s="73"/>
      <c r="PY262" s="73"/>
      <c r="PZ262" s="73"/>
      <c r="QA262" s="73"/>
      <c r="QB262" s="73"/>
      <c r="QC262" s="73"/>
      <c r="QD262" s="73"/>
      <c r="QE262" s="73"/>
      <c r="QF262" s="73"/>
      <c r="QG262" s="73"/>
      <c r="QH262" s="73"/>
      <c r="QI262" s="73"/>
      <c r="QJ262" s="73"/>
      <c r="QK262" s="73"/>
      <c r="QL262" s="73"/>
      <c r="QM262" s="73"/>
      <c r="QN262" s="73"/>
      <c r="QO262" s="73"/>
      <c r="QP262" s="73"/>
      <c r="QQ262" s="73"/>
      <c r="QR262" s="73"/>
      <c r="QS262" s="73"/>
      <c r="QT262" s="73"/>
      <c r="QU262" s="73"/>
      <c r="QV262" s="73"/>
      <c r="QW262" s="73"/>
      <c r="QX262" s="73"/>
      <c r="QY262" s="73"/>
      <c r="QZ262" s="73"/>
      <c r="RA262" s="73"/>
      <c r="RB262" s="73"/>
      <c r="RC262" s="73"/>
      <c r="RD262" s="73"/>
      <c r="RE262" s="73"/>
      <c r="RF262" s="73"/>
      <c r="RG262" s="73"/>
      <c r="RH262" s="73"/>
      <c r="RI262" s="73"/>
      <c r="RJ262" s="73"/>
      <c r="RK262" s="73"/>
      <c r="RL262" s="73"/>
      <c r="RM262" s="73"/>
      <c r="RN262" s="73"/>
      <c r="RO262" s="73"/>
      <c r="RP262" s="73"/>
      <c r="RQ262" s="73"/>
      <c r="RR262" s="73"/>
      <c r="RS262" s="73"/>
      <c r="RT262" s="73"/>
      <c r="RU262" s="73"/>
      <c r="RV262" s="73"/>
      <c r="RW262" s="73"/>
      <c r="RX262" s="73"/>
      <c r="RY262" s="73"/>
      <c r="RZ262" s="73"/>
      <c r="SA262" s="73"/>
      <c r="SB262" s="73"/>
      <c r="SC262" s="73"/>
      <c r="SD262" s="73"/>
      <c r="SE262" s="73"/>
      <c r="SF262" s="73"/>
      <c r="SG262" s="73"/>
      <c r="SH262" s="73"/>
      <c r="SI262" s="73"/>
      <c r="SJ262" s="73"/>
      <c r="SK262" s="73"/>
      <c r="SL262" s="73"/>
      <c r="SM262" s="73"/>
      <c r="SN262" s="73"/>
      <c r="SO262" s="73"/>
      <c r="SP262" s="73"/>
      <c r="SQ262" s="73"/>
      <c r="SR262" s="73"/>
      <c r="SS262" s="73"/>
      <c r="ST262" s="73"/>
      <c r="SU262" s="73"/>
      <c r="SV262" s="73"/>
      <c r="SW262" s="73"/>
      <c r="SX262" s="73"/>
      <c r="SY262" s="73"/>
    </row>
    <row r="263" spans="1:519">
      <c r="A263" s="71" t="s">
        <v>346</v>
      </c>
      <c r="B263" s="72">
        <f t="shared" si="241"/>
        <v>6.166709606025</v>
      </c>
      <c r="C263" s="72">
        <f t="shared" si="242"/>
        <v>7.0126584988499996</v>
      </c>
      <c r="D263" s="72">
        <f t="shared" si="243"/>
        <v>7.3620320334749998</v>
      </c>
      <c r="E263" s="72">
        <f t="shared" si="244"/>
        <v>7.6552467594749993</v>
      </c>
      <c r="F263" s="72">
        <f t="shared" si="245"/>
        <v>7.7739695909999993</v>
      </c>
      <c r="G263" s="72">
        <f t="shared" si="246"/>
        <v>8.5163406180749988</v>
      </c>
      <c r="H263" s="72">
        <f t="shared" si="247"/>
        <v>8.7420151743750019</v>
      </c>
      <c r="I263" s="72">
        <f t="shared" si="248"/>
        <v>8.43799386375</v>
      </c>
      <c r="J263" s="72">
        <f t="shared" si="249"/>
        <v>9.6212026806749993</v>
      </c>
      <c r="K263" s="72">
        <f t="shared" si="250"/>
        <v>8.5345169390999995</v>
      </c>
      <c r="L263" s="72">
        <f t="shared" si="251"/>
        <v>9.7310637191249985</v>
      </c>
      <c r="M263" s="72">
        <f t="shared" si="252"/>
        <v>8.4866215261499995</v>
      </c>
      <c r="N263" s="72">
        <f t="shared" si="253"/>
        <v>11.34281955825</v>
      </c>
      <c r="O263" s="72">
        <f t="shared" si="254"/>
        <v>10.032030053549999</v>
      </c>
      <c r="P263" s="72">
        <f t="shared" si="255"/>
        <v>9.7713216915749985</v>
      </c>
      <c r="Q263" s="72">
        <f t="shared" si="256"/>
        <v>9.3012293551500012</v>
      </c>
      <c r="R263" s="72">
        <f t="shared" si="257"/>
        <v>9.217918264499998</v>
      </c>
      <c r="S263" s="72">
        <f t="shared" si="258"/>
        <v>11.124845431650002</v>
      </c>
      <c r="T263" s="72">
        <f t="shared" si="259"/>
        <v>9.9610569724500007</v>
      </c>
      <c r="U263" s="72">
        <f t="shared" si="260"/>
        <v>9.5843461250249984</v>
      </c>
      <c r="V263" s="72">
        <f t="shared" si="261"/>
        <v>11.130026293350001</v>
      </c>
      <c r="W263" s="72">
        <f t="shared" si="262"/>
        <v>11.112747568424998</v>
      </c>
      <c r="X263" s="72">
        <f t="shared" si="263"/>
        <v>11.149009663500001</v>
      </c>
      <c r="Y263" s="72">
        <f t="shared" si="264"/>
        <v>9.5986092420000002</v>
      </c>
      <c r="Z263" s="72">
        <f t="shared" si="265"/>
        <v>0</v>
      </c>
      <c r="AA263" s="72">
        <f t="shared" si="266"/>
        <v>0</v>
      </c>
      <c r="AB263" s="72"/>
      <c r="AD263" s="73">
        <v>557.17884225</v>
      </c>
      <c r="AE263" s="73">
        <v>974.52166050000005</v>
      </c>
      <c r="AF263" s="73">
        <v>145.54442025</v>
      </c>
      <c r="AG263" s="73">
        <v>672.84276075000002</v>
      </c>
      <c r="AH263" s="73">
        <v>225.42259949999999</v>
      </c>
      <c r="AI263" s="73">
        <v>388.40715449999999</v>
      </c>
      <c r="AJ263" s="73">
        <v>218.33631450000001</v>
      </c>
      <c r="AK263" s="73">
        <v>808.49393977500006</v>
      </c>
      <c r="AL263" s="73">
        <v>491.51260124999999</v>
      </c>
      <c r="AM263" s="73">
        <v>533.55789225000001</v>
      </c>
      <c r="AN263" s="73">
        <v>683.11787400000003</v>
      </c>
      <c r="AO263" s="73">
        <v>467.77354650000001</v>
      </c>
      <c r="AP263" s="73">
        <v>507.96852975000002</v>
      </c>
      <c r="AQ263" s="73">
        <v>650.993382</v>
      </c>
      <c r="AR263" s="73">
        <v>431.12170574999999</v>
      </c>
      <c r="AS263" s="73">
        <v>456.12054449999999</v>
      </c>
      <c r="AT263" s="73">
        <v>598.12182225000004</v>
      </c>
      <c r="AU263" s="73">
        <v>500.91373934999996</v>
      </c>
      <c r="AV263" s="73">
        <v>838.38625200000001</v>
      </c>
      <c r="AW263" s="73">
        <v>932.59447424999996</v>
      </c>
      <c r="AX263" s="73">
        <v>745.16223600000001</v>
      </c>
      <c r="AY263" s="73">
        <v>259.86981824999998</v>
      </c>
      <c r="AZ263" s="73">
        <v>394.43049675000003</v>
      </c>
      <c r="BA263" s="73">
        <v>696.97549800000002</v>
      </c>
      <c r="BB263" s="73">
        <v>645.44245875000001</v>
      </c>
      <c r="BC263" s="73">
        <v>615.79816649999998</v>
      </c>
      <c r="BD263" s="73">
        <v>551.23423649999995</v>
      </c>
      <c r="BE263" s="73">
        <v>640.71826874999999</v>
      </c>
      <c r="BF263" s="73">
        <v>749.41400699999997</v>
      </c>
      <c r="BG263" s="73">
        <v>822.67832024999996</v>
      </c>
      <c r="BH263" s="73">
        <v>519.33808034999993</v>
      </c>
      <c r="BI263" s="73">
        <v>455.76623024999998</v>
      </c>
      <c r="BJ263" s="73">
        <v>966.49053749999996</v>
      </c>
      <c r="BK263" s="73">
        <v>236.20949999999999</v>
      </c>
      <c r="BL263" s="73">
        <v>621.56561512500002</v>
      </c>
      <c r="BM263" s="73">
        <v>537.37661249999996</v>
      </c>
      <c r="BN263" s="73">
        <v>676.70084925000003</v>
      </c>
      <c r="BO263" s="73">
        <v>519.77900475000001</v>
      </c>
      <c r="BP263" s="73">
        <v>869.64464250000003</v>
      </c>
      <c r="BQ263" s="73">
        <v>530.25095925000005</v>
      </c>
      <c r="BR263" s="73">
        <v>521.86552200000006</v>
      </c>
      <c r="BS263" s="73">
        <v>561.11566725</v>
      </c>
      <c r="BT263" s="73">
        <v>529.73917200000005</v>
      </c>
      <c r="BU263" s="73">
        <v>1004.08721625</v>
      </c>
      <c r="BV263" s="73">
        <v>1098.8465940000001</v>
      </c>
      <c r="BW263" s="73">
        <v>434.58611174999999</v>
      </c>
      <c r="BX263" s="73">
        <v>268.26706597500004</v>
      </c>
      <c r="BY263" s="73">
        <v>640.36395449999998</v>
      </c>
      <c r="BZ263" s="73">
        <v>1017.47242125</v>
      </c>
      <c r="CA263" s="73">
        <v>535.29009525000004</v>
      </c>
      <c r="CB263" s="73">
        <v>749.29590225000004</v>
      </c>
      <c r="CC263" s="73">
        <v>671.81918625000003</v>
      </c>
      <c r="CD263" s="73">
        <v>552.93888172499999</v>
      </c>
      <c r="CE263" s="73">
        <v>887.32098674999997</v>
      </c>
      <c r="CF263" s="73">
        <v>383.446755</v>
      </c>
      <c r="CG263" s="73">
        <v>534.22715249999999</v>
      </c>
      <c r="CH263" s="73">
        <v>747.93769762500006</v>
      </c>
      <c r="CI263" s="73">
        <v>334.00810665000006</v>
      </c>
      <c r="CJ263" s="73">
        <v>548.67530024999996</v>
      </c>
      <c r="CK263" s="73">
        <v>811.53710550000005</v>
      </c>
      <c r="CL263" s="73">
        <v>515.14142490000006</v>
      </c>
      <c r="CM263" s="73">
        <v>593.988156</v>
      </c>
      <c r="CN263" s="73">
        <v>549.15165607500001</v>
      </c>
      <c r="CO263" s="73">
        <v>1072.47774015</v>
      </c>
      <c r="CP263" s="73">
        <v>785.59342875000004</v>
      </c>
      <c r="CQ263" s="73">
        <v>486.47346525</v>
      </c>
      <c r="CR263" s="73">
        <v>1000.6306839</v>
      </c>
      <c r="CS263" s="73">
        <v>644.24172712500001</v>
      </c>
      <c r="CT263" s="73">
        <v>876.45534974999998</v>
      </c>
      <c r="CU263" s="73">
        <v>330.33898575000001</v>
      </c>
      <c r="CV263" s="73">
        <v>807.00975675000007</v>
      </c>
      <c r="CW263" s="73">
        <v>854.83824367500006</v>
      </c>
      <c r="CX263" s="73">
        <v>171.5668335</v>
      </c>
      <c r="CY263" s="73">
        <v>881.41968607499996</v>
      </c>
      <c r="CZ263" s="73">
        <v>848.42121892500006</v>
      </c>
      <c r="DA263" s="73">
        <v>1263.13030125</v>
      </c>
      <c r="DB263" s="73">
        <v>646.0329825</v>
      </c>
      <c r="DC263" s="73">
        <v>837.44141400000001</v>
      </c>
      <c r="DD263" s="73">
        <v>680.97230437500002</v>
      </c>
      <c r="DE263" s="73">
        <v>591.11427375000005</v>
      </c>
      <c r="DF263" s="73">
        <v>980.60405512500006</v>
      </c>
      <c r="DG263" s="73">
        <v>228.88700550000001</v>
      </c>
      <c r="DH263" s="73">
        <v>784.17617174999998</v>
      </c>
      <c r="DI263" s="73">
        <v>828.24892762499996</v>
      </c>
      <c r="DJ263" s="73">
        <v>677.25594157499995</v>
      </c>
      <c r="DK263" s="73">
        <v>548.24224949999996</v>
      </c>
      <c r="DL263" s="73">
        <v>899.64324899999997</v>
      </c>
      <c r="DM263" s="73">
        <v>890.54918325000006</v>
      </c>
      <c r="DN263" s="73">
        <v>867.12507449999998</v>
      </c>
      <c r="DO263" s="73">
        <v>434.0585772</v>
      </c>
      <c r="DP263" s="73">
        <v>1126.876788</v>
      </c>
      <c r="DQ263" s="73">
        <v>599.02729199999999</v>
      </c>
      <c r="DR263" s="73">
        <v>915.52046422499996</v>
      </c>
      <c r="DS263" s="73">
        <v>49.958309249999999</v>
      </c>
      <c r="DT263" s="73">
        <v>820.90674899999999</v>
      </c>
      <c r="DU263" s="73">
        <v>608.82998625000005</v>
      </c>
      <c r="DV263" s="73">
        <v>937.6729785</v>
      </c>
      <c r="DW263" s="73">
        <v>620.28614700000003</v>
      </c>
      <c r="DX263" s="73">
        <v>688.55069249999997</v>
      </c>
      <c r="DY263" s="73">
        <v>950.4282915</v>
      </c>
      <c r="DZ263" s="73">
        <v>873.29014244999996</v>
      </c>
      <c r="EA263" s="73">
        <v>598.55487300000004</v>
      </c>
      <c r="EB263" s="73">
        <v>877.08524175000002</v>
      </c>
      <c r="EC263" s="73">
        <v>727.31660827500002</v>
      </c>
      <c r="ED263" s="73">
        <v>855.73190294999995</v>
      </c>
      <c r="EE263" s="73">
        <v>887.43909150000002</v>
      </c>
      <c r="EF263" s="73">
        <v>756.05543077499999</v>
      </c>
      <c r="EG263" s="73">
        <v>848.79128047500001</v>
      </c>
      <c r="EH263" s="73">
        <v>794.41191675000005</v>
      </c>
      <c r="EI263" s="73">
        <v>1004.55963525</v>
      </c>
      <c r="EJ263" s="73">
        <v>913.52055712499998</v>
      </c>
      <c r="EK263" s="73">
        <v>794.33318025000005</v>
      </c>
      <c r="EL263" s="73">
        <v>479.69425259999997</v>
      </c>
      <c r="EM263" s="73">
        <v>716.30530874999999</v>
      </c>
      <c r="EN263" s="73">
        <v>326.75647500000002</v>
      </c>
      <c r="EO263" s="73">
        <v>799.96284000000003</v>
      </c>
      <c r="EP263" s="73">
        <v>753.77600910000001</v>
      </c>
      <c r="EQ263" s="73">
        <v>894.32853524999996</v>
      </c>
      <c r="ER263" s="73">
        <v>591.23237849999998</v>
      </c>
      <c r="ES263" s="73">
        <v>465.63585052500002</v>
      </c>
      <c r="ET263" s="73">
        <v>857.69637862499997</v>
      </c>
      <c r="EU263" s="73">
        <v>844.86626594999996</v>
      </c>
      <c r="EV263" s="73">
        <v>860.88127005000001</v>
      </c>
      <c r="EW263" s="73">
        <v>723.39159374999997</v>
      </c>
      <c r="EX263" s="73">
        <v>808.86006450000002</v>
      </c>
      <c r="EY263" s="73">
        <v>816.61560974999998</v>
      </c>
      <c r="EZ263" s="73">
        <v>912.35525692500005</v>
      </c>
      <c r="FA263" s="73">
        <v>786.51464580000004</v>
      </c>
      <c r="FB263" s="73">
        <v>742.93399305000003</v>
      </c>
      <c r="FC263" s="73">
        <v>1096.417572975</v>
      </c>
      <c r="FD263" s="73">
        <v>411.51631724999999</v>
      </c>
      <c r="FE263" s="73">
        <v>869.01475049999999</v>
      </c>
      <c r="FF263" s="73">
        <v>629.38021275000006</v>
      </c>
      <c r="FG263" s="73">
        <v>542.41574849999995</v>
      </c>
      <c r="FH263" s="73">
        <v>546.66751950000003</v>
      </c>
      <c r="FI263" s="73">
        <v>696.77865674999998</v>
      </c>
      <c r="FJ263" s="73">
        <v>788.3885745</v>
      </c>
      <c r="FK263" s="73">
        <v>694.18035225000006</v>
      </c>
      <c r="FL263" s="73">
        <v>606.56237505000001</v>
      </c>
      <c r="FM263" s="73">
        <v>921.77607914999999</v>
      </c>
      <c r="FN263" s="73">
        <v>698.19591375000005</v>
      </c>
      <c r="FO263" s="73">
        <v>860.54270309999993</v>
      </c>
      <c r="FP263" s="73">
        <v>591.57881910000003</v>
      </c>
      <c r="FQ263" s="73">
        <v>910.15457175000006</v>
      </c>
      <c r="FR263" s="73">
        <v>977.86796175000006</v>
      </c>
      <c r="FS263" s="73">
        <v>641.09620395000002</v>
      </c>
      <c r="FT263" s="73">
        <v>719.86813537500007</v>
      </c>
      <c r="FU263" s="73">
        <v>881.69526382499998</v>
      </c>
      <c r="FV263" s="73">
        <v>1102.9960075500001</v>
      </c>
      <c r="FW263" s="73">
        <v>732.96595215000002</v>
      </c>
      <c r="FX263" s="73">
        <v>1132.4277112499999</v>
      </c>
      <c r="FY263" s="73">
        <v>940.27128300000004</v>
      </c>
      <c r="FZ263" s="73">
        <v>1032.255199125</v>
      </c>
      <c r="GA263" s="73">
        <v>1171.16606925</v>
      </c>
      <c r="GB263" s="73">
        <v>814.41492457499999</v>
      </c>
      <c r="GC263" s="73">
        <v>1195.79484645</v>
      </c>
      <c r="GD263" s="73">
        <v>987.43444650000004</v>
      </c>
      <c r="GE263" s="73">
        <v>736.06817024999998</v>
      </c>
      <c r="GF263" s="73">
        <v>1031.578065225</v>
      </c>
      <c r="GG263" s="73">
        <v>1082.91820005</v>
      </c>
      <c r="GH263" s="73">
        <v>511.11011609999997</v>
      </c>
      <c r="GI263" s="73">
        <v>986.82817545</v>
      </c>
      <c r="GJ263" s="73">
        <v>835.61866402500004</v>
      </c>
      <c r="GK263" s="73">
        <v>578.00070967499994</v>
      </c>
      <c r="GL263" s="73">
        <v>769.49181450000003</v>
      </c>
      <c r="GM263" s="73">
        <v>816.78883005000012</v>
      </c>
      <c r="GN263" s="73">
        <v>843.92536477500005</v>
      </c>
      <c r="GO263" s="73">
        <v>852.26749695000001</v>
      </c>
      <c r="GP263" s="73">
        <v>1030.003335225</v>
      </c>
      <c r="GQ263" s="73">
        <v>844.33085775000006</v>
      </c>
      <c r="GR263" s="73">
        <v>433.43262202500006</v>
      </c>
      <c r="GS263" s="73">
        <v>930.48827287500001</v>
      </c>
      <c r="GT263" s="73">
        <v>1192.1887147499999</v>
      </c>
      <c r="GU263" s="73">
        <v>541.59295207499997</v>
      </c>
      <c r="GV263" s="73">
        <v>972.70678417500005</v>
      </c>
      <c r="GW263" s="73">
        <v>1100.4331344750001</v>
      </c>
      <c r="GX263" s="73">
        <v>711.8330755500001</v>
      </c>
      <c r="GY263" s="73">
        <v>731.03690790000007</v>
      </c>
      <c r="GZ263" s="73">
        <v>505.645803</v>
      </c>
      <c r="HA263" s="73">
        <v>777.62923177499999</v>
      </c>
      <c r="HB263" s="73">
        <v>876.809664</v>
      </c>
      <c r="HC263" s="73">
        <v>914.39846909999994</v>
      </c>
      <c r="HD263" s="73">
        <v>525.76297875</v>
      </c>
      <c r="HE263" s="73">
        <v>570.76876215000004</v>
      </c>
      <c r="HF263" s="73">
        <v>672.32703667500004</v>
      </c>
      <c r="HG263" s="73">
        <v>919.52421525</v>
      </c>
      <c r="HH263" s="73">
        <v>686.45236477499998</v>
      </c>
      <c r="HI263" s="73">
        <v>727.24968225000009</v>
      </c>
      <c r="HJ263" s="73">
        <v>834.96121425000001</v>
      </c>
      <c r="HK263" s="73">
        <v>682.74781244999997</v>
      </c>
      <c r="HL263" s="73">
        <v>1022.1729903</v>
      </c>
      <c r="HM263" s="73">
        <v>868.05416519999994</v>
      </c>
      <c r="HN263" s="73">
        <v>775.34981010000001</v>
      </c>
      <c r="HO263" s="73">
        <v>731.65892625000004</v>
      </c>
      <c r="HP263" s="73">
        <v>456.08511307500004</v>
      </c>
      <c r="HQ263" s="73">
        <v>1133.5615168499999</v>
      </c>
      <c r="HR263" s="73">
        <v>753.087064725</v>
      </c>
      <c r="HS263" s="73">
        <v>730.00152292500002</v>
      </c>
      <c r="HT263" s="73">
        <v>1083.84729075</v>
      </c>
      <c r="HU263" s="73">
        <v>701.325689625</v>
      </c>
      <c r="HV263" s="73">
        <v>569.59558830000003</v>
      </c>
      <c r="HW263" s="73">
        <v>638.68686705000005</v>
      </c>
      <c r="HX263" s="73">
        <v>672.80339249999997</v>
      </c>
      <c r="HY263" s="73">
        <v>971.91548235000005</v>
      </c>
      <c r="HZ263" s="73">
        <v>735.70204552500002</v>
      </c>
      <c r="IA263" s="73">
        <v>1026.0271419749999</v>
      </c>
      <c r="IB263" s="73">
        <v>1247.85542025</v>
      </c>
      <c r="IC263" s="73">
        <v>838.30357867500004</v>
      </c>
      <c r="ID263" s="73">
        <v>895.62768749999998</v>
      </c>
      <c r="IE263" s="73">
        <v>717.21077849999995</v>
      </c>
      <c r="IF263" s="73">
        <v>746.57949299999996</v>
      </c>
      <c r="IG263" s="73">
        <v>832.70935035000002</v>
      </c>
      <c r="IH263" s="73">
        <v>856.38935272499998</v>
      </c>
      <c r="II263" s="73">
        <v>777.322159425</v>
      </c>
      <c r="IJ263" s="73">
        <v>1139.7895739999999</v>
      </c>
      <c r="IK263" s="73">
        <v>1311.3288497250001</v>
      </c>
      <c r="IL263" s="73">
        <v>348.924736575</v>
      </c>
      <c r="IM263" s="73">
        <v>851.92893000000004</v>
      </c>
      <c r="IN263" s="73">
        <v>844.94106562499996</v>
      </c>
      <c r="IO263" s="73">
        <v>913.65047234999997</v>
      </c>
      <c r="IP263" s="73">
        <v>939.52328624999996</v>
      </c>
      <c r="IQ263" s="73">
        <v>940.62559725000006</v>
      </c>
      <c r="IR263" s="73">
        <v>884.95101810000006</v>
      </c>
      <c r="IS263" s="73">
        <v>593.01576022500001</v>
      </c>
      <c r="IT263" s="73">
        <v>1068.0212542500001</v>
      </c>
      <c r="IU263" s="73">
        <v>855.59017725000001</v>
      </c>
      <c r="IV263" s="73">
        <v>897.07643910000002</v>
      </c>
      <c r="IW263" s="73">
        <v>822.80823547499995</v>
      </c>
      <c r="IX263" s="73">
        <v>915.86296800000002</v>
      </c>
      <c r="IY263" s="73">
        <v>712.16770567499998</v>
      </c>
      <c r="IZ263" s="73">
        <v>763.440914475</v>
      </c>
      <c r="JA263" s="73">
        <v>983.65509450000002</v>
      </c>
      <c r="JB263" s="73">
        <v>1242.733610925</v>
      </c>
      <c r="JC263" s="73">
        <v>785.97923760000003</v>
      </c>
      <c r="JD263" s="73">
        <v>646.62350624999999</v>
      </c>
      <c r="JE263" s="73">
        <v>1098.0789131250001</v>
      </c>
      <c r="JF263" s="73">
        <v>936.61003574999995</v>
      </c>
      <c r="JG263" s="73">
        <v>20.463616349999999</v>
      </c>
      <c r="JH263" s="73">
        <v>818.11160325000003</v>
      </c>
      <c r="JI263" s="73">
        <v>660.61891912500005</v>
      </c>
      <c r="JJ263" s="73">
        <v>666.18952650000006</v>
      </c>
      <c r="JK263" s="73">
        <v>804.40357859999995</v>
      </c>
      <c r="JL263" s="73">
        <v>251.13006675</v>
      </c>
      <c r="JM263" s="73">
        <v>1432.5318810000001</v>
      </c>
      <c r="JN263" s="73">
        <v>929.32690950000006</v>
      </c>
      <c r="JO263" s="73">
        <v>450.25073842500001</v>
      </c>
      <c r="JP263" s="73">
        <v>717.45092482500002</v>
      </c>
      <c r="JQ263" s="73">
        <v>823.50505350000003</v>
      </c>
      <c r="JR263" s="73">
        <v>930.22450560000004</v>
      </c>
      <c r="JS263" s="73">
        <v>2250.3757801500001</v>
      </c>
      <c r="JT263" s="73">
        <v>830.98502099999996</v>
      </c>
      <c r="JU263" s="73">
        <v>1043.6523075</v>
      </c>
      <c r="JV263" s="73">
        <v>761.02764075000005</v>
      </c>
      <c r="JW263" s="73">
        <v>792.24666300000001</v>
      </c>
      <c r="JX263" s="73">
        <v>947.04262200000005</v>
      </c>
      <c r="JY263" s="73">
        <v>939.36581324999997</v>
      </c>
      <c r="JZ263" s="73">
        <v>677.80316025000002</v>
      </c>
      <c r="KA263" s="73">
        <v>1060.6593915000001</v>
      </c>
      <c r="KB263" s="73">
        <v>1918.808505</v>
      </c>
      <c r="KC263" s="73">
        <v>372.2504247</v>
      </c>
      <c r="KD263" s="73">
        <v>1202.66066925</v>
      </c>
      <c r="KE263" s="73">
        <v>363.60122017499998</v>
      </c>
      <c r="KF263" s="73">
        <v>800.45100630000002</v>
      </c>
      <c r="KG263" s="73">
        <v>1276.83045225</v>
      </c>
      <c r="KH263" s="73">
        <v>363.79412459999998</v>
      </c>
      <c r="KI263" s="73">
        <v>886.84856775000003</v>
      </c>
      <c r="KJ263" s="73">
        <v>803.05324762500004</v>
      </c>
      <c r="KK263" s="73">
        <v>1700.5115587499999</v>
      </c>
      <c r="KL263" s="73">
        <v>894.48600825000005</v>
      </c>
      <c r="KM263" s="73">
        <v>553.47822674999998</v>
      </c>
      <c r="KN263" s="73">
        <v>1005.150159</v>
      </c>
      <c r="KO263" s="73">
        <v>1076.8791105</v>
      </c>
      <c r="KP263" s="73">
        <v>458.34091380000001</v>
      </c>
      <c r="KQ263" s="73">
        <v>1099.2520869750001</v>
      </c>
      <c r="KR263" s="73">
        <v>1072.233657</v>
      </c>
      <c r="KS263" s="73">
        <v>1234.9820024999999</v>
      </c>
      <c r="KT263" s="73">
        <v>349.23574574999998</v>
      </c>
      <c r="KU263" s="73">
        <v>993.65463</v>
      </c>
      <c r="KV263" s="73">
        <v>868.73917274999997</v>
      </c>
      <c r="KW263" s="73">
        <v>1106.5627710000001</v>
      </c>
      <c r="KX263" s="73">
        <v>672.09476400000005</v>
      </c>
      <c r="KY263" s="73">
        <v>1142.781561</v>
      </c>
      <c r="KZ263" s="73">
        <v>369.35292149999998</v>
      </c>
      <c r="LA263" s="73">
        <v>1133.7662317500001</v>
      </c>
      <c r="LB263" s="73">
        <v>1062.0766484999999</v>
      </c>
      <c r="LC263" s="73">
        <v>1073.92649175</v>
      </c>
      <c r="LD263" s="73">
        <v>826.41830400000003</v>
      </c>
      <c r="LE263" s="73"/>
      <c r="LF263" s="73"/>
      <c r="LG263" s="73"/>
      <c r="LH263" s="73"/>
      <c r="LI263" s="73"/>
      <c r="LJ263" s="73"/>
      <c r="LK263" s="73"/>
      <c r="LL263" s="73"/>
      <c r="LM263" s="73"/>
      <c r="LN263" s="73"/>
      <c r="LO263" s="73"/>
      <c r="LP263" s="73"/>
      <c r="LQ263" s="73"/>
      <c r="LR263" s="73"/>
      <c r="LS263" s="73"/>
      <c r="LT263" s="73"/>
      <c r="LU263" s="73"/>
      <c r="LV263" s="73"/>
      <c r="LW263" s="73"/>
      <c r="LX263" s="73"/>
      <c r="LY263" s="73"/>
      <c r="LZ263" s="73"/>
      <c r="MA263" s="73"/>
      <c r="MB263" s="73"/>
      <c r="MC263" s="73"/>
      <c r="MD263" s="73"/>
      <c r="ME263" s="73"/>
      <c r="MF263" s="73"/>
      <c r="MG263" s="73"/>
      <c r="MH263" s="73"/>
      <c r="MI263" s="73"/>
      <c r="MJ263" s="73"/>
      <c r="MK263" s="73"/>
      <c r="ML263" s="73"/>
      <c r="MM263" s="73"/>
      <c r="MN263" s="73"/>
      <c r="MO263" s="73"/>
      <c r="MP263" s="73"/>
      <c r="MQ263" s="73"/>
      <c r="MR263" s="73"/>
      <c r="MS263" s="73"/>
      <c r="MT263" s="73"/>
      <c r="MU263" s="73"/>
      <c r="MV263" s="73"/>
      <c r="MW263" s="73"/>
      <c r="MX263" s="73"/>
      <c r="MY263" s="73"/>
      <c r="MZ263" s="73"/>
      <c r="NA263" s="73"/>
      <c r="NB263" s="73"/>
      <c r="NC263" s="73"/>
      <c r="ND263" s="73"/>
      <c r="NE263" s="73"/>
      <c r="NF263" s="73"/>
      <c r="NG263" s="73"/>
      <c r="NH263" s="73"/>
      <c r="NI263" s="73"/>
      <c r="NJ263" s="73"/>
      <c r="NK263" s="73"/>
      <c r="NL263" s="73"/>
      <c r="NM263" s="73"/>
      <c r="NN263" s="73"/>
      <c r="NO263" s="73"/>
      <c r="NP263" s="73"/>
      <c r="NQ263" s="73"/>
      <c r="NR263" s="73"/>
      <c r="NS263" s="73"/>
      <c r="NT263" s="73"/>
      <c r="NU263" s="73"/>
      <c r="NV263" s="73"/>
      <c r="NW263" s="73"/>
      <c r="NX263" s="73"/>
      <c r="NY263" s="73"/>
      <c r="NZ263" s="73"/>
      <c r="OA263" s="73"/>
      <c r="OB263" s="73"/>
      <c r="OC263" s="73"/>
      <c r="OD263" s="73"/>
      <c r="OE263" s="73"/>
      <c r="OF263" s="73"/>
      <c r="OG263" s="73"/>
      <c r="OH263" s="73"/>
      <c r="OI263" s="73"/>
      <c r="OJ263" s="73"/>
      <c r="OK263" s="73"/>
      <c r="OL263" s="73"/>
      <c r="OM263" s="73"/>
      <c r="ON263" s="73"/>
      <c r="OO263" s="73"/>
      <c r="OP263" s="73"/>
      <c r="OQ263" s="73"/>
      <c r="OR263" s="73"/>
      <c r="OS263" s="73"/>
      <c r="OT263" s="73"/>
      <c r="OU263" s="73"/>
      <c r="OV263" s="73"/>
      <c r="OW263" s="73"/>
      <c r="OX263" s="73"/>
      <c r="OY263" s="73"/>
      <c r="OZ263" s="73"/>
      <c r="PA263" s="73"/>
      <c r="PB263" s="73"/>
      <c r="PC263" s="73"/>
      <c r="PD263" s="73"/>
      <c r="PE263" s="73"/>
      <c r="PF263" s="73"/>
      <c r="PG263" s="73"/>
      <c r="PH263" s="73"/>
      <c r="PI263" s="73"/>
      <c r="PJ263" s="73"/>
      <c r="PK263" s="73"/>
      <c r="PL263" s="73"/>
      <c r="PM263" s="73"/>
      <c r="PN263" s="73"/>
      <c r="PO263" s="73"/>
      <c r="PP263" s="73"/>
      <c r="PQ263" s="73"/>
      <c r="PR263" s="73"/>
      <c r="PS263" s="73"/>
      <c r="PT263" s="73"/>
      <c r="PU263" s="73"/>
      <c r="PV263" s="73"/>
      <c r="PW263" s="73"/>
      <c r="PX263" s="73"/>
      <c r="PY263" s="73"/>
      <c r="PZ263" s="73"/>
      <c r="QA263" s="73"/>
      <c r="QB263" s="73"/>
      <c r="QC263" s="73"/>
      <c r="QD263" s="73"/>
      <c r="QE263" s="73"/>
      <c r="QF263" s="73"/>
      <c r="QG263" s="73"/>
      <c r="QH263" s="73"/>
      <c r="QI263" s="73"/>
      <c r="QJ263" s="73"/>
      <c r="QK263" s="73"/>
      <c r="QL263" s="73"/>
      <c r="QM263" s="73"/>
      <c r="QN263" s="73"/>
      <c r="QO263" s="73"/>
      <c r="QP263" s="73"/>
      <c r="QQ263" s="73"/>
      <c r="QR263" s="73"/>
      <c r="QS263" s="73"/>
      <c r="QT263" s="73"/>
      <c r="QU263" s="73"/>
      <c r="QV263" s="73"/>
      <c r="QW263" s="73"/>
      <c r="QX263" s="73"/>
      <c r="QY263" s="73"/>
      <c r="QZ263" s="73"/>
      <c r="RA263" s="73"/>
      <c r="RB263" s="73"/>
      <c r="RC263" s="73"/>
      <c r="RD263" s="73"/>
      <c r="RE263" s="73"/>
      <c r="RF263" s="73"/>
      <c r="RG263" s="73"/>
      <c r="RH263" s="73"/>
      <c r="RI263" s="73"/>
      <c r="RJ263" s="73"/>
      <c r="RK263" s="73"/>
      <c r="RL263" s="73"/>
      <c r="RM263" s="73"/>
      <c r="RN263" s="73"/>
      <c r="RO263" s="73"/>
      <c r="RP263" s="73"/>
      <c r="RQ263" s="73"/>
      <c r="RR263" s="73"/>
      <c r="RS263" s="73"/>
      <c r="RT263" s="73"/>
      <c r="RU263" s="73"/>
      <c r="RV263" s="73"/>
      <c r="RW263" s="73"/>
      <c r="RX263" s="73"/>
      <c r="RY263" s="73"/>
      <c r="RZ263" s="73"/>
      <c r="SA263" s="73"/>
      <c r="SB263" s="73"/>
      <c r="SC263" s="73"/>
      <c r="SD263" s="73"/>
      <c r="SE263" s="73"/>
      <c r="SF263" s="73"/>
      <c r="SG263" s="73"/>
      <c r="SH263" s="73"/>
      <c r="SI263" s="73"/>
      <c r="SJ263" s="73"/>
      <c r="SK263" s="73"/>
      <c r="SL263" s="73"/>
      <c r="SM263" s="73"/>
      <c r="SN263" s="73"/>
      <c r="SO263" s="73"/>
      <c r="SP263" s="73"/>
      <c r="SQ263" s="73"/>
      <c r="SR263" s="73"/>
      <c r="SS263" s="73"/>
      <c r="ST263" s="73"/>
      <c r="SU263" s="73"/>
      <c r="SV263" s="73"/>
      <c r="SW263" s="73"/>
      <c r="SX263" s="73"/>
      <c r="SY263" s="73"/>
    </row>
    <row r="264" spans="1:519">
      <c r="A264" s="71" t="s">
        <v>347</v>
      </c>
      <c r="B264" s="72">
        <f t="shared" si="241"/>
        <v>0.31876472024999997</v>
      </c>
      <c r="C264" s="72">
        <f t="shared" si="242"/>
        <v>0.19600664310000002</v>
      </c>
      <c r="D264" s="72">
        <f t="shared" si="243"/>
        <v>0.67449622725000002</v>
      </c>
      <c r="E264" s="72">
        <f t="shared" si="244"/>
        <v>0.30608814374999999</v>
      </c>
      <c r="F264" s="72">
        <f t="shared" si="245"/>
        <v>0.254354326425</v>
      </c>
      <c r="G264" s="72">
        <f t="shared" si="246"/>
        <v>0.248708919375</v>
      </c>
      <c r="H264" s="72">
        <f t="shared" si="247"/>
        <v>0.25935409417499999</v>
      </c>
      <c r="I264" s="72">
        <f t="shared" si="248"/>
        <v>0.22806027224999997</v>
      </c>
      <c r="J264" s="72">
        <f t="shared" si="249"/>
        <v>0.22517457952499995</v>
      </c>
      <c r="K264" s="72">
        <f t="shared" si="250"/>
        <v>0.31990639949999994</v>
      </c>
      <c r="L264" s="72">
        <f t="shared" si="251"/>
        <v>0.289277901</v>
      </c>
      <c r="M264" s="72">
        <f t="shared" si="252"/>
        <v>0.30019471672499998</v>
      </c>
      <c r="N264" s="72">
        <f t="shared" si="253"/>
        <v>0.51891290324999995</v>
      </c>
      <c r="O264" s="72">
        <f t="shared" si="254"/>
        <v>0.56434386375000001</v>
      </c>
      <c r="P264" s="72">
        <f t="shared" si="255"/>
        <v>0.37793520000000003</v>
      </c>
      <c r="Q264" s="72">
        <f t="shared" si="256"/>
        <v>0.68792473732499992</v>
      </c>
      <c r="R264" s="72">
        <f t="shared" si="257"/>
        <v>0.33065393174999996</v>
      </c>
      <c r="S264" s="72">
        <f t="shared" si="258"/>
        <v>1.1699102220750002</v>
      </c>
      <c r="T264" s="72">
        <f t="shared" si="259"/>
        <v>1.39918697325</v>
      </c>
      <c r="U264" s="72">
        <f t="shared" si="260"/>
        <v>0.58583892825000006</v>
      </c>
      <c r="V264" s="72">
        <f t="shared" si="261"/>
        <v>0.43513726724999996</v>
      </c>
      <c r="W264" s="72">
        <f t="shared" si="262"/>
        <v>0.47424568680000001</v>
      </c>
      <c r="X264" s="72">
        <f t="shared" si="263"/>
        <v>0.52721960400000001</v>
      </c>
      <c r="Y264" s="72">
        <f t="shared" si="264"/>
        <v>0.40801254300000001</v>
      </c>
      <c r="Z264" s="72">
        <f t="shared" si="265"/>
        <v>0</v>
      </c>
      <c r="AA264" s="72">
        <f t="shared" si="266"/>
        <v>0</v>
      </c>
      <c r="AB264" s="72"/>
      <c r="AD264" s="73">
        <v>17.715712499999999</v>
      </c>
      <c r="AE264" s="73"/>
      <c r="AF264" s="73">
        <v>58.776797250000001</v>
      </c>
      <c r="AG264" s="73"/>
      <c r="AH264" s="73"/>
      <c r="AI264" s="73">
        <v>43.305075000000002</v>
      </c>
      <c r="AJ264" s="73"/>
      <c r="AK264" s="73">
        <v>109.9948905</v>
      </c>
      <c r="AL264" s="73"/>
      <c r="AM264" s="73">
        <v>13.542678</v>
      </c>
      <c r="AN264" s="73">
        <v>34.644060000000003</v>
      </c>
      <c r="AO264" s="73">
        <v>40.785507000000003</v>
      </c>
      <c r="AP264" s="73"/>
      <c r="AQ264" s="73"/>
      <c r="AR264" s="73">
        <v>34.644060000000003</v>
      </c>
      <c r="AS264" s="73">
        <v>19.684125000000002</v>
      </c>
      <c r="AT264" s="73">
        <v>3.26756475</v>
      </c>
      <c r="AU264" s="73">
        <v>34.644060000000003</v>
      </c>
      <c r="AV264" s="73">
        <v>11.960074350000001</v>
      </c>
      <c r="AW264" s="73">
        <v>3.1494599999999999</v>
      </c>
      <c r="AX264" s="73">
        <v>34.644060000000003</v>
      </c>
      <c r="AY264" s="73"/>
      <c r="AZ264" s="73">
        <v>46.139589000000001</v>
      </c>
      <c r="BA264" s="73">
        <v>7.8736500000000005</v>
      </c>
      <c r="BB264" s="73">
        <v>10.235745</v>
      </c>
      <c r="BC264" s="73">
        <v>34.604691750000001</v>
      </c>
      <c r="BD264" s="73">
        <v>19.290442500000001</v>
      </c>
      <c r="BE264" s="73"/>
      <c r="BF264" s="73">
        <v>52.359772499999998</v>
      </c>
      <c r="BG264" s="73">
        <v>34.604691750000001</v>
      </c>
      <c r="BH264" s="73"/>
      <c r="BI264" s="73">
        <v>43.541284500000003</v>
      </c>
      <c r="BJ264" s="73">
        <v>172.275462</v>
      </c>
      <c r="BK264" s="73">
        <v>253.25595225000001</v>
      </c>
      <c r="BL264" s="73"/>
      <c r="BM264" s="73">
        <v>54.328184999999998</v>
      </c>
      <c r="BN264" s="73"/>
      <c r="BO264" s="73">
        <v>15.5110905</v>
      </c>
      <c r="BP264" s="73">
        <v>19.644756749999999</v>
      </c>
      <c r="BQ264" s="73">
        <v>10.43258625</v>
      </c>
      <c r="BR264" s="73"/>
      <c r="BS264" s="73">
        <v>34.644060000000003</v>
      </c>
      <c r="BT264" s="73">
        <v>39.919405500000003</v>
      </c>
      <c r="BU264" s="73">
        <v>70.272326250000006</v>
      </c>
      <c r="BV264" s="73">
        <v>35.273952000000001</v>
      </c>
      <c r="BW264" s="73">
        <v>58.579956000000003</v>
      </c>
      <c r="BX264" s="73"/>
      <c r="BY264" s="73">
        <v>21.810010500000001</v>
      </c>
      <c r="BZ264" s="73"/>
      <c r="CA264" s="73">
        <v>23.518592550000001</v>
      </c>
      <c r="CB264" s="73">
        <v>40.903611750000003</v>
      </c>
      <c r="CC264" s="73">
        <v>6.0233422499999998</v>
      </c>
      <c r="CD264" s="73">
        <v>52.891243875000001</v>
      </c>
      <c r="CE264" s="73">
        <v>15.23551275</v>
      </c>
      <c r="CF264" s="73">
        <v>13.34583675</v>
      </c>
      <c r="CG264" s="73">
        <v>23.620950000000001</v>
      </c>
      <c r="CH264" s="73">
        <v>6.5351295</v>
      </c>
      <c r="CI264" s="73">
        <v>42.950760750000001</v>
      </c>
      <c r="CJ264" s="73">
        <v>19.48728375</v>
      </c>
      <c r="CK264" s="73">
        <v>9.8420625000000008</v>
      </c>
      <c r="CL264" s="73">
        <v>9.8420624999999998E-2</v>
      </c>
      <c r="CM264" s="73">
        <v>49.446522000000002</v>
      </c>
      <c r="CN264" s="73">
        <v>19.684125000000002</v>
      </c>
      <c r="CO264" s="73"/>
      <c r="CP264" s="73">
        <v>43.305075000000002</v>
      </c>
      <c r="CQ264" s="73">
        <v>13.7788875</v>
      </c>
      <c r="CR264" s="73"/>
      <c r="CS264" s="73">
        <v>44.4861225</v>
      </c>
      <c r="CT264" s="73">
        <v>9.8420625000000008</v>
      </c>
      <c r="CU264" s="73">
        <v>9.8420625000000008</v>
      </c>
      <c r="CV264" s="73">
        <v>34.604691750000001</v>
      </c>
      <c r="CW264" s="73">
        <v>23.620950000000001</v>
      </c>
      <c r="CX264" s="73"/>
      <c r="CY264" s="73">
        <v>11.810475</v>
      </c>
      <c r="CZ264" s="73">
        <v>53.658924750000004</v>
      </c>
      <c r="DA264" s="73"/>
      <c r="DB264" s="73">
        <v>9.487748250000001</v>
      </c>
      <c r="DC264" s="73">
        <v>26.57356875</v>
      </c>
      <c r="DD264" s="73">
        <v>16.219719000000001</v>
      </c>
      <c r="DE264" s="73">
        <v>28.148298749999999</v>
      </c>
      <c r="DF264" s="73">
        <v>21.333654674999998</v>
      </c>
      <c r="DG264" s="73">
        <v>27.557774999999999</v>
      </c>
      <c r="DH264" s="73">
        <v>29.132505000000002</v>
      </c>
      <c r="DI264" s="73">
        <v>35.431424999999997</v>
      </c>
      <c r="DJ264" s="73">
        <v>15.747300000000001</v>
      </c>
      <c r="DK264" s="73">
        <v>9.8420625000000008</v>
      </c>
      <c r="DL264" s="73">
        <v>25.983045000000001</v>
      </c>
      <c r="DM264" s="73">
        <v>21.652537500000001</v>
      </c>
      <c r="DN264" s="73"/>
      <c r="DO264" s="73">
        <v>29.526187499999999</v>
      </c>
      <c r="DP264" s="73">
        <v>17.715712499999999</v>
      </c>
      <c r="DQ264" s="73">
        <v>41.336662500000003</v>
      </c>
      <c r="DR264" s="73"/>
      <c r="DS264" s="73">
        <v>36.061317000000003</v>
      </c>
      <c r="DT264" s="73">
        <v>15.747300000000001</v>
      </c>
      <c r="DU264" s="73">
        <v>14.44814775</v>
      </c>
      <c r="DV264" s="73">
        <v>11.810475</v>
      </c>
      <c r="DW264" s="73">
        <v>19.684125000000002</v>
      </c>
      <c r="DX264" s="73">
        <v>19.684125000000002</v>
      </c>
      <c r="DY264" s="73">
        <v>19.684125000000002</v>
      </c>
      <c r="DZ264" s="73">
        <v>21.652537500000001</v>
      </c>
      <c r="EA264" s="73">
        <v>23.620950000000001</v>
      </c>
      <c r="EB264" s="73">
        <v>21.652537500000001</v>
      </c>
      <c r="EC264" s="73">
        <v>17.715712499999999</v>
      </c>
      <c r="ED264" s="73">
        <v>6.6807920249999997</v>
      </c>
      <c r="EE264" s="73">
        <v>23.620950000000001</v>
      </c>
      <c r="EF264" s="73">
        <v>29.526187499999999</v>
      </c>
      <c r="EG264" s="73">
        <v>9.8420625000000008</v>
      </c>
      <c r="EH264" s="73">
        <v>29.526187499999999</v>
      </c>
      <c r="EI264" s="73"/>
      <c r="EJ264" s="73">
        <v>47.635582499999998</v>
      </c>
      <c r="EK264" s="73">
        <v>25.5893625</v>
      </c>
      <c r="EL264" s="73">
        <v>32.085123750000001</v>
      </c>
      <c r="EM264" s="73">
        <v>17.715712499999999</v>
      </c>
      <c r="EN264" s="73">
        <v>58.068168749999998</v>
      </c>
      <c r="EO264" s="73">
        <v>3.9368250000000002</v>
      </c>
      <c r="EP264" s="73">
        <v>29.526187499999999</v>
      </c>
      <c r="EQ264" s="73"/>
      <c r="ER264" s="73">
        <v>13.7788875</v>
      </c>
      <c r="ES264" s="73">
        <v>62.044362</v>
      </c>
      <c r="ET264" s="73"/>
      <c r="EU264" s="73">
        <v>42.675182999999997</v>
      </c>
      <c r="EV264" s="73"/>
      <c r="EW264" s="73">
        <v>13.7788875</v>
      </c>
      <c r="EX264" s="73">
        <v>44.092440000000003</v>
      </c>
      <c r="EY264" s="73"/>
      <c r="EZ264" s="73">
        <v>49.958309249999999</v>
      </c>
      <c r="FA264" s="73">
        <v>28.541981249999999</v>
      </c>
      <c r="FB264" s="73">
        <v>51.178725</v>
      </c>
      <c r="FC264" s="73">
        <v>9.8420625000000008</v>
      </c>
      <c r="FD264" s="73">
        <v>11.810475</v>
      </c>
      <c r="FE264" s="73">
        <v>37.399837500000004</v>
      </c>
      <c r="FF264" s="73">
        <v>31.494600000000002</v>
      </c>
      <c r="FG264" s="73">
        <v>7.8736500000000005</v>
      </c>
      <c r="FH264" s="73">
        <v>17.715712499999999</v>
      </c>
      <c r="FI264" s="73">
        <v>27.557774999999999</v>
      </c>
      <c r="FJ264" s="73">
        <v>11.810475</v>
      </c>
      <c r="FK264" s="73">
        <v>13.7788875</v>
      </c>
      <c r="FL264" s="73">
        <v>33.463012499999998</v>
      </c>
      <c r="FM264" s="73">
        <v>13.7788875</v>
      </c>
      <c r="FN264" s="73">
        <v>42.084659250000001</v>
      </c>
      <c r="FO264" s="73">
        <v>10.038903749999999</v>
      </c>
      <c r="FP264" s="73">
        <v>45.324666225000001</v>
      </c>
      <c r="FQ264" s="73">
        <v>45.273487500000002</v>
      </c>
      <c r="FR264" s="73">
        <v>17.715712499999999</v>
      </c>
      <c r="FS264" s="73">
        <v>21.652537500000001</v>
      </c>
      <c r="FT264" s="73">
        <v>21.652537500000001</v>
      </c>
      <c r="FU264" s="73">
        <v>23.620950000000001</v>
      </c>
      <c r="FV264" s="73">
        <v>29.526187499999999</v>
      </c>
      <c r="FW264" s="73">
        <v>55.115549999999999</v>
      </c>
      <c r="FX264" s="73">
        <v>185.42445749999999</v>
      </c>
      <c r="FY264" s="73">
        <v>30.352920749999999</v>
      </c>
      <c r="FZ264" s="73">
        <v>15.747300000000001</v>
      </c>
      <c r="GA264" s="73">
        <v>49.210312500000001</v>
      </c>
      <c r="GB264" s="73">
        <v>23.620950000000001</v>
      </c>
      <c r="GC264" s="73">
        <v>45.273487500000002</v>
      </c>
      <c r="GD264" s="73">
        <v>25.5893625</v>
      </c>
      <c r="GE264" s="73">
        <v>21.652537500000001</v>
      </c>
      <c r="GF264" s="73">
        <v>45.273487500000002</v>
      </c>
      <c r="GG264" s="73"/>
      <c r="GH264" s="73">
        <v>231.68215125</v>
      </c>
      <c r="GI264" s="73">
        <v>35.431424999999997</v>
      </c>
      <c r="GJ264" s="73">
        <v>15.747300000000001</v>
      </c>
      <c r="GK264" s="73">
        <v>53.147137499999999</v>
      </c>
      <c r="GL264" s="73">
        <v>43.305075000000002</v>
      </c>
      <c r="GM264" s="73">
        <v>19.684125000000002</v>
      </c>
      <c r="GN264" s="73">
        <v>43.305075000000002</v>
      </c>
      <c r="GO264" s="73">
        <v>29.526187499999999</v>
      </c>
      <c r="GP264" s="73">
        <v>37.399837500000004</v>
      </c>
      <c r="GQ264" s="73">
        <v>19.684125000000002</v>
      </c>
      <c r="GR264" s="73">
        <v>33.463012499999998</v>
      </c>
      <c r="GS264" s="73">
        <v>53.147137499999999</v>
      </c>
      <c r="GT264" s="73">
        <v>11.810475</v>
      </c>
      <c r="GU264" s="73">
        <v>9.8420625000000008</v>
      </c>
      <c r="GV264" s="73">
        <v>112.8294045</v>
      </c>
      <c r="GW264" s="73">
        <v>11.810475</v>
      </c>
      <c r="GX264" s="73">
        <v>40.431192750000001</v>
      </c>
      <c r="GY264" s="73"/>
      <c r="GZ264" s="73">
        <v>11.810475</v>
      </c>
      <c r="HA264" s="73">
        <v>35.707002750000001</v>
      </c>
      <c r="HB264" s="73">
        <v>19.684125000000002</v>
      </c>
      <c r="HC264" s="73">
        <v>202.7464875</v>
      </c>
      <c r="HD264" s="73">
        <v>49.210312500000001</v>
      </c>
      <c r="HE264" s="73">
        <v>201.72291300000001</v>
      </c>
      <c r="HF264" s="73">
        <v>29.530124324999999</v>
      </c>
      <c r="HG264" s="73">
        <v>19.684125000000002</v>
      </c>
      <c r="HH264" s="73">
        <v>15.747300000000001</v>
      </c>
      <c r="HI264" s="73">
        <v>29.526187499999999</v>
      </c>
      <c r="HJ264" s="73">
        <v>23.620950000000001</v>
      </c>
      <c r="HK264" s="73">
        <v>43.305075000000002</v>
      </c>
      <c r="HL264" s="73">
        <v>19.684125000000002</v>
      </c>
      <c r="HM264" s="73">
        <v>33.463012499999998</v>
      </c>
      <c r="HN264" s="73">
        <v>23.620950000000001</v>
      </c>
      <c r="HO264" s="73">
        <v>43.26570675</v>
      </c>
      <c r="HP264" s="73"/>
      <c r="HQ264" s="73">
        <v>19.684125000000002</v>
      </c>
      <c r="HR264" s="73">
        <v>47.399372999999997</v>
      </c>
      <c r="HS264" s="73">
        <v>9.0546974999999996</v>
      </c>
      <c r="HT264" s="73">
        <v>15.747299999999999</v>
      </c>
      <c r="HU264" s="73">
        <v>23.778423</v>
      </c>
      <c r="HV264" s="73">
        <v>62.949831750000001</v>
      </c>
      <c r="HW264" s="73">
        <v>23.778423</v>
      </c>
      <c r="HX264" s="73">
        <v>23.620950000000001</v>
      </c>
      <c r="HY264" s="73">
        <v>37.754151749999998</v>
      </c>
      <c r="HZ264" s="73">
        <v>0.70862849999999999</v>
      </c>
      <c r="IA264" s="73">
        <v>19.684125000000002</v>
      </c>
      <c r="IB264" s="73">
        <v>189.36128249999999</v>
      </c>
      <c r="IC264" s="73">
        <v>74.760306749999998</v>
      </c>
      <c r="ID264" s="73">
        <v>2.834514</v>
      </c>
      <c r="IE264" s="73">
        <v>23.620950000000001</v>
      </c>
      <c r="IF264" s="73">
        <v>59.800371749999996</v>
      </c>
      <c r="IG264" s="73">
        <v>162.984555</v>
      </c>
      <c r="IH264" s="73">
        <v>138.22586257500001</v>
      </c>
      <c r="II264" s="73">
        <v>141.45012224999999</v>
      </c>
      <c r="IJ264" s="73">
        <v>19.999071000000001</v>
      </c>
      <c r="IK264" s="73">
        <v>336.48043274999998</v>
      </c>
      <c r="IL264" s="73">
        <v>129.40343774999999</v>
      </c>
      <c r="IM264" s="73">
        <v>64.918244250000001</v>
      </c>
      <c r="IN264" s="73">
        <v>5.9052375000000001</v>
      </c>
      <c r="IO264" s="73">
        <v>106.6879575</v>
      </c>
      <c r="IP264" s="73">
        <v>357.07002749999998</v>
      </c>
      <c r="IQ264" s="73">
        <v>457.61653799999999</v>
      </c>
      <c r="IR264" s="73">
        <v>185.38508924999999</v>
      </c>
      <c r="IS264" s="73">
        <v>23.620950000000001</v>
      </c>
      <c r="IT264" s="73">
        <v>19.88096625</v>
      </c>
      <c r="IU264" s="73">
        <v>48.698525250000003</v>
      </c>
      <c r="IV264" s="73"/>
      <c r="IW264" s="73"/>
      <c r="IX264" s="73">
        <v>68.658227999999994</v>
      </c>
      <c r="IY264" s="73"/>
      <c r="IZ264" s="73">
        <v>216.36790199999999</v>
      </c>
      <c r="JA264" s="73">
        <v>34.604691750000001</v>
      </c>
      <c r="JB264" s="73">
        <v>77.319243</v>
      </c>
      <c r="JC264" s="73"/>
      <c r="JD264" s="73">
        <v>31.494599999999998</v>
      </c>
      <c r="JE264" s="73">
        <v>68.85506925</v>
      </c>
      <c r="JF264" s="73">
        <v>31.494599999999998</v>
      </c>
      <c r="JG264" s="73"/>
      <c r="JH264" s="73">
        <v>57.044594250000003</v>
      </c>
      <c r="JI264" s="73"/>
      <c r="JJ264" s="73">
        <v>33.423644250000002</v>
      </c>
      <c r="JK264" s="73"/>
      <c r="JL264" s="73">
        <v>51.021251999999997</v>
      </c>
      <c r="JM264" s="73"/>
      <c r="JN264" s="73">
        <v>78.697131749999997</v>
      </c>
      <c r="JO264" s="73"/>
      <c r="JP264" s="73">
        <v>27.557774999999999</v>
      </c>
      <c r="JQ264" s="73">
        <v>68.264545499999997</v>
      </c>
      <c r="JR264" s="73">
        <v>67.674021749999994</v>
      </c>
      <c r="JS264" s="73">
        <v>29.801765249999999</v>
      </c>
      <c r="JT264" s="73"/>
      <c r="JU264" s="73">
        <v>78.697131749999997</v>
      </c>
      <c r="JV264" s="73">
        <v>31.667820299999999</v>
      </c>
      <c r="JW264" s="73">
        <v>19.684125000000002</v>
      </c>
      <c r="JX264" s="73"/>
      <c r="JY264" s="73">
        <v>108.69573825000001</v>
      </c>
      <c r="JZ264" s="73"/>
      <c r="KA264" s="73"/>
      <c r="KB264" s="73">
        <v>59.406689249999999</v>
      </c>
      <c r="KC264" s="73"/>
      <c r="KD264" s="73">
        <v>67.280339249999997</v>
      </c>
      <c r="KE264" s="73">
        <v>99.798513749999998</v>
      </c>
      <c r="KF264" s="73"/>
      <c r="KG264" s="73">
        <v>87.712461000000005</v>
      </c>
      <c r="KH264" s="73">
        <v>13.739519250000001</v>
      </c>
      <c r="KI264" s="73">
        <v>15.747299999999999</v>
      </c>
      <c r="KJ264" s="73">
        <v>75.193357500000005</v>
      </c>
      <c r="KK264" s="73">
        <v>23.620950000000001</v>
      </c>
      <c r="KL264" s="73"/>
      <c r="KM264" s="73">
        <v>77.397979500000005</v>
      </c>
      <c r="KN264" s="73">
        <v>60.233422500000003</v>
      </c>
      <c r="KO264" s="73">
        <v>59.721635249999999</v>
      </c>
      <c r="KP264" s="73">
        <v>63.81593325</v>
      </c>
      <c r="KQ264" s="73">
        <v>62.949831750000001</v>
      </c>
      <c r="KR264" s="73"/>
      <c r="KS264" s="73">
        <v>74.799674999999993</v>
      </c>
      <c r="KT264" s="73">
        <v>9.2909070000000007</v>
      </c>
      <c r="KU264" s="73">
        <v>98.971780499999994</v>
      </c>
      <c r="KV264" s="73"/>
      <c r="KW264" s="73">
        <v>15.70793175</v>
      </c>
      <c r="KX264" s="73">
        <v>55.115549999999999</v>
      </c>
      <c r="KY264" s="73">
        <v>47.281268249999997</v>
      </c>
      <c r="KZ264" s="73">
        <v>55.076181750000003</v>
      </c>
      <c r="LA264" s="73">
        <v>53.107769249999997</v>
      </c>
      <c r="LB264" s="73"/>
      <c r="LC264" s="73">
        <v>73.461154500000006</v>
      </c>
      <c r="LD264" s="73"/>
      <c r="LE264" s="73"/>
      <c r="LF264" s="73"/>
      <c r="LG264" s="73"/>
      <c r="LH264" s="73"/>
      <c r="LI264" s="73"/>
      <c r="LJ264" s="73"/>
      <c r="LK264" s="73"/>
      <c r="LL264" s="73"/>
      <c r="LM264" s="73"/>
      <c r="LN264" s="73"/>
      <c r="LO264" s="73"/>
      <c r="LP264" s="73"/>
      <c r="LQ264" s="73"/>
      <c r="LR264" s="73"/>
      <c r="LS264" s="73"/>
      <c r="LT264" s="73"/>
      <c r="LU264" s="73"/>
      <c r="LV264" s="73"/>
      <c r="LW264" s="73"/>
      <c r="LX264" s="73"/>
      <c r="LY264" s="73"/>
      <c r="LZ264" s="73"/>
      <c r="MA264" s="73"/>
      <c r="MB264" s="73"/>
      <c r="MC264" s="73"/>
      <c r="MD264" s="73"/>
      <c r="ME264" s="73"/>
      <c r="MF264" s="73"/>
      <c r="MG264" s="73"/>
      <c r="MH264" s="73"/>
      <c r="MI264" s="73"/>
      <c r="MJ264" s="73"/>
      <c r="MK264" s="73"/>
      <c r="ML264" s="73"/>
      <c r="MM264" s="73"/>
      <c r="MN264" s="73"/>
      <c r="MO264" s="73"/>
      <c r="MP264" s="73"/>
      <c r="MQ264" s="73"/>
      <c r="MR264" s="73"/>
      <c r="MS264" s="73"/>
      <c r="MT264" s="73"/>
      <c r="MU264" s="73"/>
      <c r="MV264" s="73"/>
      <c r="MW264" s="73"/>
      <c r="MX264" s="73"/>
      <c r="MY264" s="73"/>
      <c r="MZ264" s="73"/>
      <c r="NA264" s="73"/>
      <c r="NB264" s="73"/>
      <c r="NC264" s="73"/>
      <c r="ND264" s="73"/>
      <c r="NE264" s="73"/>
      <c r="NF264" s="73"/>
      <c r="NG264" s="73"/>
      <c r="NH264" s="73"/>
      <c r="NI264" s="73"/>
      <c r="NJ264" s="73"/>
      <c r="NK264" s="73"/>
      <c r="NL264" s="73"/>
      <c r="NM264" s="73"/>
      <c r="NN264" s="73"/>
      <c r="NO264" s="73"/>
      <c r="NP264" s="73"/>
      <c r="NQ264" s="73"/>
      <c r="NR264" s="73"/>
      <c r="NS264" s="73"/>
      <c r="NT264" s="73"/>
      <c r="NU264" s="73"/>
      <c r="NV264" s="73"/>
      <c r="NW264" s="73"/>
      <c r="NX264" s="73"/>
      <c r="NY264" s="73"/>
      <c r="NZ264" s="73"/>
      <c r="OA264" s="73"/>
      <c r="OB264" s="73"/>
      <c r="OC264" s="73"/>
      <c r="OD264" s="73"/>
      <c r="OE264" s="73"/>
      <c r="OF264" s="73"/>
      <c r="OG264" s="73"/>
      <c r="OH264" s="73"/>
      <c r="OI264" s="73"/>
      <c r="OJ264" s="73"/>
      <c r="OK264" s="73"/>
      <c r="OL264" s="73"/>
      <c r="OM264" s="73"/>
      <c r="ON264" s="73"/>
      <c r="OO264" s="73"/>
      <c r="OP264" s="73"/>
      <c r="OQ264" s="73"/>
      <c r="OR264" s="73"/>
      <c r="OS264" s="73"/>
      <c r="OT264" s="73"/>
      <c r="OU264" s="73"/>
      <c r="OV264" s="73"/>
      <c r="OW264" s="73"/>
      <c r="OX264" s="73"/>
      <c r="OY264" s="73"/>
      <c r="OZ264" s="73"/>
      <c r="PA264" s="73"/>
      <c r="PB264" s="73"/>
      <c r="PC264" s="73"/>
      <c r="PD264" s="73"/>
      <c r="PE264" s="73"/>
      <c r="PF264" s="73"/>
      <c r="PG264" s="73"/>
      <c r="PH264" s="73"/>
      <c r="PI264" s="73"/>
      <c r="PJ264" s="73"/>
      <c r="PK264" s="73"/>
      <c r="PL264" s="73"/>
      <c r="PM264" s="73"/>
      <c r="PN264" s="73"/>
      <c r="PO264" s="73"/>
      <c r="PP264" s="73"/>
      <c r="PQ264" s="73"/>
      <c r="PR264" s="73"/>
      <c r="PS264" s="73"/>
      <c r="PT264" s="73"/>
      <c r="PU264" s="73"/>
      <c r="PV264" s="73"/>
      <c r="PW264" s="73"/>
      <c r="PX264" s="73"/>
      <c r="PY264" s="73"/>
      <c r="PZ264" s="73"/>
      <c r="QA264" s="73"/>
      <c r="QB264" s="73"/>
      <c r="QC264" s="73"/>
      <c r="QD264" s="73"/>
      <c r="QE264" s="73"/>
      <c r="QF264" s="73"/>
      <c r="QG264" s="73"/>
      <c r="QH264" s="73"/>
      <c r="QI264" s="73"/>
      <c r="QJ264" s="73"/>
      <c r="QK264" s="73"/>
      <c r="QL264" s="73"/>
      <c r="QM264" s="73"/>
      <c r="QN264" s="73"/>
      <c r="QO264" s="73"/>
      <c r="QP264" s="73"/>
      <c r="QQ264" s="73"/>
      <c r="QR264" s="73"/>
      <c r="QS264" s="73"/>
      <c r="QT264" s="73"/>
      <c r="QU264" s="73"/>
      <c r="QV264" s="73"/>
      <c r="QW264" s="73"/>
      <c r="QX264" s="73"/>
      <c r="QY264" s="73"/>
      <c r="QZ264" s="73"/>
      <c r="RA264" s="73"/>
      <c r="RB264" s="73"/>
      <c r="RC264" s="73"/>
      <c r="RD264" s="73"/>
      <c r="RE264" s="73"/>
      <c r="RF264" s="73"/>
      <c r="RG264" s="73"/>
      <c r="RH264" s="73"/>
      <c r="RI264" s="73"/>
      <c r="RJ264" s="73"/>
      <c r="RK264" s="73"/>
      <c r="RL264" s="73"/>
      <c r="RM264" s="73"/>
      <c r="RN264" s="73"/>
      <c r="RO264" s="73"/>
      <c r="RP264" s="73"/>
      <c r="RQ264" s="73"/>
      <c r="RR264" s="73"/>
      <c r="RS264" s="73"/>
      <c r="RT264" s="73"/>
      <c r="RU264" s="73"/>
      <c r="RV264" s="73"/>
      <c r="RW264" s="73"/>
      <c r="RX264" s="73"/>
      <c r="RY264" s="73"/>
      <c r="RZ264" s="73"/>
      <c r="SA264" s="73"/>
      <c r="SB264" s="73"/>
      <c r="SC264" s="73"/>
      <c r="SD264" s="73"/>
      <c r="SE264" s="73"/>
      <c r="SF264" s="73"/>
      <c r="SG264" s="73"/>
      <c r="SH264" s="73"/>
      <c r="SI264" s="73"/>
      <c r="SJ264" s="73"/>
      <c r="SK264" s="73"/>
      <c r="SL264" s="73"/>
      <c r="SM264" s="73"/>
      <c r="SN264" s="73"/>
      <c r="SO264" s="73"/>
      <c r="SP264" s="73"/>
      <c r="SQ264" s="73"/>
      <c r="SR264" s="73"/>
      <c r="SS264" s="73"/>
      <c r="ST264" s="73"/>
      <c r="SU264" s="73"/>
      <c r="SV264" s="73"/>
      <c r="SW264" s="73"/>
      <c r="SX264" s="73"/>
      <c r="SY264" s="73"/>
    </row>
    <row r="265" spans="1:519">
      <c r="A265" s="71" t="s">
        <v>348</v>
      </c>
      <c r="B265" s="72">
        <f t="shared" si="241"/>
        <v>0</v>
      </c>
      <c r="C265" s="72">
        <f t="shared" si="242"/>
        <v>0</v>
      </c>
      <c r="D265" s="72">
        <f t="shared" si="243"/>
        <v>0</v>
      </c>
      <c r="E265" s="72">
        <f t="shared" si="244"/>
        <v>0</v>
      </c>
      <c r="F265" s="72">
        <f t="shared" si="245"/>
        <v>0</v>
      </c>
      <c r="G265" s="72">
        <f t="shared" si="246"/>
        <v>0</v>
      </c>
      <c r="H265" s="72">
        <f t="shared" si="247"/>
        <v>0</v>
      </c>
      <c r="I265" s="72">
        <f t="shared" si="248"/>
        <v>0</v>
      </c>
      <c r="J265" s="72">
        <f t="shared" si="249"/>
        <v>0</v>
      </c>
      <c r="K265" s="72">
        <f t="shared" si="250"/>
        <v>0</v>
      </c>
      <c r="L265" s="72">
        <f t="shared" si="251"/>
        <v>0</v>
      </c>
      <c r="M265" s="72">
        <f t="shared" si="252"/>
        <v>0</v>
      </c>
      <c r="N265" s="72">
        <f t="shared" si="253"/>
        <v>0</v>
      </c>
      <c r="O265" s="72">
        <f t="shared" si="254"/>
        <v>0</v>
      </c>
      <c r="P265" s="72">
        <f t="shared" si="255"/>
        <v>0</v>
      </c>
      <c r="Q265" s="72">
        <f t="shared" si="256"/>
        <v>0</v>
      </c>
      <c r="R265" s="72">
        <f t="shared" si="257"/>
        <v>0</v>
      </c>
      <c r="S265" s="72">
        <f t="shared" si="258"/>
        <v>0</v>
      </c>
      <c r="T265" s="72">
        <f t="shared" si="259"/>
        <v>0</v>
      </c>
      <c r="U265" s="72">
        <f t="shared" si="260"/>
        <v>0</v>
      </c>
      <c r="V265" s="72">
        <f t="shared" si="261"/>
        <v>0</v>
      </c>
      <c r="W265" s="72">
        <f t="shared" si="262"/>
        <v>0</v>
      </c>
      <c r="X265" s="72">
        <f t="shared" si="263"/>
        <v>0</v>
      </c>
      <c r="Y265" s="72">
        <f t="shared" si="264"/>
        <v>0</v>
      </c>
      <c r="Z265" s="72">
        <f t="shared" si="265"/>
        <v>0</v>
      </c>
      <c r="AA265" s="72">
        <f t="shared" si="266"/>
        <v>0</v>
      </c>
      <c r="AB265" s="72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3"/>
      <c r="DY265" s="73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73"/>
      <c r="ES265" s="73"/>
      <c r="ET265" s="73"/>
      <c r="EU265" s="73"/>
      <c r="EV265" s="73"/>
      <c r="EW265" s="73"/>
      <c r="EX265" s="73"/>
      <c r="EY265" s="73"/>
      <c r="EZ265" s="73"/>
      <c r="FA265" s="73"/>
      <c r="FB265" s="73"/>
      <c r="FC265" s="73"/>
      <c r="FD265" s="73"/>
      <c r="FE265" s="73"/>
      <c r="FF265" s="73"/>
      <c r="FG265" s="73"/>
      <c r="FH265" s="73"/>
      <c r="FI265" s="73"/>
      <c r="FJ265" s="73"/>
      <c r="FK265" s="73"/>
      <c r="FL265" s="73"/>
      <c r="FM265" s="73"/>
      <c r="FN265" s="73"/>
      <c r="FO265" s="73"/>
      <c r="FP265" s="73"/>
      <c r="FQ265" s="73"/>
      <c r="FR265" s="73"/>
      <c r="FS265" s="73"/>
      <c r="FT265" s="73"/>
      <c r="FU265" s="73"/>
      <c r="FV265" s="73"/>
      <c r="FW265" s="73"/>
      <c r="FX265" s="73"/>
      <c r="FY265" s="73"/>
      <c r="FZ265" s="73"/>
      <c r="GA265" s="73"/>
      <c r="GB265" s="73"/>
      <c r="GC265" s="73"/>
      <c r="GD265" s="73"/>
      <c r="GE265" s="73"/>
      <c r="GF265" s="73"/>
      <c r="GG265" s="73"/>
      <c r="GH265" s="73"/>
      <c r="GI265" s="73"/>
      <c r="GJ265" s="73"/>
      <c r="GK265" s="73"/>
      <c r="GL265" s="73"/>
      <c r="GM265" s="73"/>
      <c r="GN265" s="73"/>
      <c r="GO265" s="73"/>
      <c r="GP265" s="73"/>
      <c r="GQ265" s="73"/>
      <c r="GR265" s="73"/>
      <c r="GS265" s="73"/>
      <c r="GT265" s="73"/>
      <c r="GU265" s="73"/>
      <c r="GV265" s="73"/>
      <c r="GW265" s="73"/>
      <c r="GX265" s="73"/>
      <c r="GY265" s="73"/>
      <c r="GZ265" s="73"/>
      <c r="HA265" s="73"/>
      <c r="HB265" s="73"/>
      <c r="HC265" s="73"/>
      <c r="HD265" s="73"/>
      <c r="HE265" s="73"/>
      <c r="HF265" s="73"/>
      <c r="HG265" s="73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HV265" s="73"/>
      <c r="HW265" s="73"/>
      <c r="HX265" s="73"/>
      <c r="HY265" s="73"/>
      <c r="HZ265" s="73"/>
      <c r="IA265" s="73"/>
      <c r="IB265" s="73"/>
      <c r="IC265" s="73"/>
      <c r="ID265" s="73"/>
      <c r="IE265" s="73"/>
      <c r="IF265" s="73"/>
      <c r="IG265" s="73"/>
      <c r="IH265" s="73"/>
      <c r="II265" s="73"/>
      <c r="IJ265" s="73"/>
      <c r="IK265" s="73"/>
      <c r="IL265" s="73"/>
      <c r="IM265" s="73"/>
      <c r="IN265" s="73"/>
      <c r="IO265" s="73"/>
      <c r="IP265" s="73"/>
      <c r="IQ265" s="73"/>
      <c r="IR265" s="73"/>
      <c r="IS265" s="73"/>
      <c r="IT265" s="73"/>
      <c r="IU265" s="73"/>
      <c r="IV265" s="73"/>
      <c r="IW265" s="73"/>
      <c r="IX265" s="73"/>
      <c r="IY265" s="73"/>
      <c r="IZ265" s="73"/>
      <c r="JA265" s="73"/>
      <c r="JB265" s="73"/>
      <c r="JC265" s="73"/>
      <c r="JD265" s="73"/>
      <c r="JE265" s="73"/>
      <c r="JF265" s="73"/>
      <c r="JG265" s="73"/>
      <c r="JH265" s="73"/>
      <c r="JI265" s="73"/>
      <c r="JJ265" s="73"/>
      <c r="JK265" s="73"/>
      <c r="JL265" s="73"/>
      <c r="JM265" s="73"/>
      <c r="JN265" s="73"/>
      <c r="JO265" s="73"/>
      <c r="JP265" s="73"/>
      <c r="JQ265" s="73"/>
      <c r="JR265" s="73"/>
      <c r="JS265" s="73"/>
      <c r="JT265" s="73"/>
      <c r="JU265" s="73"/>
      <c r="JV265" s="73"/>
      <c r="JW265" s="73"/>
      <c r="JX265" s="73"/>
      <c r="JY265" s="73"/>
      <c r="JZ265" s="73"/>
      <c r="KA265" s="73"/>
      <c r="KB265" s="73"/>
      <c r="KC265" s="73"/>
      <c r="KD265" s="73"/>
      <c r="KE265" s="73"/>
      <c r="KF265" s="73"/>
      <c r="KG265" s="73"/>
      <c r="KH265" s="73"/>
      <c r="KI265" s="73"/>
      <c r="KJ265" s="73"/>
      <c r="KK265" s="73"/>
      <c r="KL265" s="73"/>
      <c r="KM265" s="73"/>
      <c r="KN265" s="73"/>
      <c r="KO265" s="73"/>
      <c r="KP265" s="73"/>
      <c r="KQ265" s="73"/>
      <c r="KR265" s="73"/>
      <c r="KS265" s="73"/>
      <c r="KT265" s="73"/>
      <c r="KU265" s="73"/>
      <c r="KV265" s="73"/>
      <c r="KW265" s="73"/>
      <c r="KX265" s="73"/>
      <c r="KY265" s="73"/>
      <c r="KZ265" s="73"/>
      <c r="LA265" s="73"/>
      <c r="LB265" s="73"/>
      <c r="LC265" s="73"/>
      <c r="LD265" s="73"/>
      <c r="LE265" s="73"/>
      <c r="LF265" s="73"/>
      <c r="LG265" s="73"/>
      <c r="LH265" s="73"/>
      <c r="LI265" s="73"/>
      <c r="LJ265" s="73"/>
      <c r="LK265" s="73"/>
      <c r="LL265" s="73"/>
      <c r="LM265" s="73"/>
      <c r="LN265" s="73"/>
      <c r="LO265" s="73"/>
      <c r="LP265" s="73"/>
      <c r="LQ265" s="73"/>
      <c r="LR265" s="73"/>
      <c r="LS265" s="73"/>
      <c r="LT265" s="73"/>
      <c r="LU265" s="73"/>
      <c r="LV265" s="73"/>
      <c r="LW265" s="73"/>
      <c r="LX265" s="73"/>
      <c r="LY265" s="73"/>
      <c r="LZ265" s="73"/>
      <c r="MA265" s="73"/>
      <c r="MB265" s="73"/>
      <c r="MC265" s="73"/>
      <c r="MD265" s="73"/>
      <c r="ME265" s="73"/>
      <c r="MF265" s="73"/>
      <c r="MG265" s="73"/>
      <c r="MH265" s="73"/>
      <c r="MI265" s="73"/>
      <c r="MJ265" s="73"/>
      <c r="MK265" s="73"/>
      <c r="ML265" s="73"/>
      <c r="MM265" s="73"/>
      <c r="MN265" s="73"/>
      <c r="MO265" s="73"/>
      <c r="MP265" s="73"/>
      <c r="MQ265" s="73"/>
      <c r="MR265" s="73"/>
      <c r="MS265" s="73"/>
      <c r="MT265" s="73"/>
      <c r="MU265" s="73"/>
      <c r="MV265" s="73"/>
      <c r="MW265" s="73"/>
      <c r="MX265" s="73"/>
      <c r="MY265" s="73"/>
      <c r="MZ265" s="73"/>
      <c r="NA265" s="73"/>
      <c r="NB265" s="73"/>
      <c r="NC265" s="73"/>
      <c r="ND265" s="73"/>
      <c r="NE265" s="73"/>
      <c r="NF265" s="73"/>
      <c r="NG265" s="73"/>
      <c r="NH265" s="73"/>
      <c r="NI265" s="73"/>
      <c r="NJ265" s="73"/>
      <c r="NK265" s="73"/>
      <c r="NL265" s="73"/>
      <c r="NM265" s="73"/>
      <c r="NN265" s="73"/>
      <c r="NO265" s="73"/>
      <c r="NP265" s="73"/>
      <c r="NQ265" s="73"/>
      <c r="NR265" s="73"/>
      <c r="NS265" s="73"/>
      <c r="NT265" s="73"/>
      <c r="NU265" s="73"/>
      <c r="NV265" s="73"/>
      <c r="NW265" s="73"/>
      <c r="NX265" s="73"/>
      <c r="NY265" s="73"/>
      <c r="NZ265" s="73"/>
      <c r="OA265" s="73"/>
      <c r="OB265" s="73"/>
      <c r="OC265" s="73"/>
      <c r="OD265" s="73"/>
      <c r="OE265" s="73"/>
      <c r="OF265" s="73"/>
      <c r="OG265" s="73"/>
      <c r="OH265" s="73"/>
      <c r="OI265" s="73"/>
      <c r="OJ265" s="73"/>
      <c r="OK265" s="73"/>
      <c r="OL265" s="73"/>
      <c r="OM265" s="73"/>
      <c r="ON265" s="73"/>
      <c r="OO265" s="73"/>
      <c r="OP265" s="73"/>
      <c r="OQ265" s="73"/>
      <c r="OR265" s="73"/>
      <c r="OS265" s="73"/>
      <c r="OT265" s="73"/>
      <c r="OU265" s="73"/>
      <c r="OV265" s="73"/>
      <c r="OW265" s="73"/>
      <c r="OX265" s="73"/>
      <c r="OY265" s="73"/>
      <c r="OZ265" s="73"/>
      <c r="PA265" s="73"/>
      <c r="PB265" s="73"/>
      <c r="PC265" s="73"/>
      <c r="PD265" s="73"/>
      <c r="PE265" s="73"/>
      <c r="PF265" s="73"/>
      <c r="PG265" s="73"/>
      <c r="PH265" s="73"/>
      <c r="PI265" s="73"/>
      <c r="PJ265" s="73"/>
      <c r="PK265" s="73"/>
      <c r="PL265" s="73"/>
      <c r="PM265" s="73"/>
      <c r="PN265" s="73"/>
      <c r="PO265" s="73"/>
      <c r="PP265" s="73"/>
      <c r="PQ265" s="73"/>
      <c r="PR265" s="73"/>
      <c r="PS265" s="73"/>
      <c r="PT265" s="73"/>
      <c r="PU265" s="73"/>
      <c r="PV265" s="73"/>
      <c r="PW265" s="73"/>
      <c r="PX265" s="73"/>
      <c r="PY265" s="73"/>
      <c r="PZ265" s="73"/>
      <c r="QA265" s="73"/>
      <c r="QB265" s="73"/>
      <c r="QC265" s="73"/>
      <c r="QD265" s="73"/>
      <c r="QE265" s="73"/>
      <c r="QF265" s="73"/>
      <c r="QG265" s="73"/>
      <c r="QH265" s="73"/>
      <c r="QI265" s="73"/>
      <c r="QJ265" s="73"/>
      <c r="QK265" s="73"/>
      <c r="QL265" s="73"/>
      <c r="QM265" s="73"/>
      <c r="QN265" s="73"/>
      <c r="QO265" s="73"/>
      <c r="QP265" s="73"/>
      <c r="QQ265" s="73"/>
      <c r="QR265" s="73"/>
      <c r="QS265" s="73"/>
      <c r="QT265" s="73"/>
      <c r="QU265" s="73"/>
      <c r="QV265" s="73"/>
      <c r="QW265" s="73"/>
      <c r="QX265" s="73"/>
      <c r="QY265" s="73"/>
      <c r="QZ265" s="73"/>
      <c r="RA265" s="73"/>
      <c r="RB265" s="73"/>
      <c r="RC265" s="73"/>
      <c r="RD265" s="73"/>
      <c r="RE265" s="73"/>
      <c r="RF265" s="73"/>
      <c r="RG265" s="73"/>
      <c r="RH265" s="73"/>
      <c r="RI265" s="73"/>
      <c r="RJ265" s="73"/>
      <c r="RK265" s="73"/>
      <c r="RL265" s="73"/>
      <c r="RM265" s="73"/>
      <c r="RN265" s="73"/>
      <c r="RO265" s="73"/>
      <c r="RP265" s="73"/>
      <c r="RQ265" s="73"/>
      <c r="RR265" s="73"/>
      <c r="RS265" s="73"/>
      <c r="RT265" s="73"/>
      <c r="RU265" s="73"/>
      <c r="RV265" s="73"/>
      <c r="RW265" s="73"/>
      <c r="RX265" s="73"/>
      <c r="RY265" s="73"/>
      <c r="RZ265" s="73"/>
      <c r="SA265" s="73"/>
      <c r="SB265" s="73"/>
      <c r="SC265" s="73"/>
      <c r="SD265" s="73"/>
      <c r="SE265" s="73"/>
      <c r="SF265" s="73"/>
      <c r="SG265" s="73"/>
      <c r="SH265" s="73"/>
      <c r="SI265" s="73"/>
      <c r="SJ265" s="73"/>
      <c r="SK265" s="73"/>
      <c r="SL265" s="73"/>
      <c r="SM265" s="73"/>
      <c r="SN265" s="73"/>
      <c r="SO265" s="73"/>
      <c r="SP265" s="73"/>
      <c r="SQ265" s="73"/>
      <c r="SR265" s="73"/>
      <c r="SS265" s="73"/>
      <c r="ST265" s="73"/>
      <c r="SU265" s="73"/>
      <c r="SV265" s="73"/>
      <c r="SW265" s="73"/>
      <c r="SX265" s="73"/>
      <c r="SY265" s="73"/>
    </row>
    <row r="266" spans="1:519">
      <c r="A266" s="71" t="s">
        <v>349</v>
      </c>
      <c r="B266" s="72">
        <f t="shared" si="241"/>
        <v>58.254975033074999</v>
      </c>
      <c r="C266" s="72">
        <f t="shared" si="242"/>
        <v>118.12323733020004</v>
      </c>
      <c r="D266" s="72">
        <f t="shared" si="243"/>
        <v>255.03895997662499</v>
      </c>
      <c r="E266" s="72">
        <f t="shared" si="244"/>
        <v>124.42349191387501</v>
      </c>
      <c r="F266" s="72">
        <f t="shared" si="245"/>
        <v>164.46254146244999</v>
      </c>
      <c r="G266" s="72">
        <f t="shared" si="246"/>
        <v>212.80159915852499</v>
      </c>
      <c r="H266" s="72">
        <f t="shared" si="247"/>
        <v>189.13465129522496</v>
      </c>
      <c r="I266" s="72">
        <f t="shared" si="248"/>
        <v>234.02666438955001</v>
      </c>
      <c r="J266" s="72">
        <f t="shared" si="249"/>
        <v>177.83964841342495</v>
      </c>
      <c r="K266" s="72">
        <f t="shared" si="250"/>
        <v>208.19271088912501</v>
      </c>
      <c r="L266" s="72">
        <f t="shared" si="251"/>
        <v>223.71134828264999</v>
      </c>
      <c r="M266" s="72">
        <f t="shared" si="252"/>
        <v>231.70090234747499</v>
      </c>
      <c r="N266" s="72">
        <f t="shared" si="253"/>
        <v>249.43501163070002</v>
      </c>
      <c r="O266" s="72">
        <f t="shared" si="254"/>
        <v>345.17574536939998</v>
      </c>
      <c r="P266" s="72">
        <f t="shared" si="255"/>
        <v>386.50204220917499</v>
      </c>
      <c r="Q266" s="72">
        <f t="shared" si="256"/>
        <v>308.69061341085001</v>
      </c>
      <c r="R266" s="72">
        <f t="shared" si="257"/>
        <v>324.89919906974995</v>
      </c>
      <c r="S266" s="72">
        <f t="shared" si="258"/>
        <v>294.58155620857497</v>
      </c>
      <c r="T266" s="72">
        <f t="shared" si="259"/>
        <v>397.4859296217</v>
      </c>
      <c r="U266" s="72">
        <f t="shared" si="260"/>
        <v>180.35007116895</v>
      </c>
      <c r="V266" s="72">
        <f t="shared" si="261"/>
        <v>412.97293068952496</v>
      </c>
      <c r="W266" s="72">
        <f t="shared" si="262"/>
        <v>446.14620074317497</v>
      </c>
      <c r="X266" s="72">
        <f t="shared" si="263"/>
        <v>525.06040115002497</v>
      </c>
      <c r="Y266" s="72">
        <f t="shared" si="264"/>
        <v>499.28203561859999</v>
      </c>
      <c r="Z266" s="72">
        <f t="shared" si="265"/>
        <v>0</v>
      </c>
      <c r="AA266" s="72">
        <f t="shared" si="266"/>
        <v>0</v>
      </c>
      <c r="AB266" s="72"/>
      <c r="AD266" s="73">
        <v>1623.196252575</v>
      </c>
      <c r="AE266" s="73">
        <v>1053.2857182750001</v>
      </c>
      <c r="AF266" s="73">
        <v>1226.876079825</v>
      </c>
      <c r="AG266" s="73">
        <v>628.11649192499999</v>
      </c>
      <c r="AH266" s="73">
        <v>893.77344292500004</v>
      </c>
      <c r="AI266" s="73">
        <v>1548.9910381499999</v>
      </c>
      <c r="AJ266" s="73">
        <v>4793.025385125</v>
      </c>
      <c r="AK266" s="73">
        <v>6429.9965883750001</v>
      </c>
      <c r="AL266" s="73">
        <v>9968.7416548500005</v>
      </c>
      <c r="AM266" s="73">
        <v>9054.1935864000006</v>
      </c>
      <c r="AN266" s="73">
        <v>11732.45500215</v>
      </c>
      <c r="AO266" s="73">
        <v>9302.3237924999994</v>
      </c>
      <c r="AP266" s="73">
        <v>9783.1400402250001</v>
      </c>
      <c r="AQ266" s="73">
        <v>13442.4464355</v>
      </c>
      <c r="AR266" s="73">
        <v>16733.801418974999</v>
      </c>
      <c r="AS266" s="73">
        <v>27359.197610175001</v>
      </c>
      <c r="AT266" s="73">
        <v>3509.3251732500003</v>
      </c>
      <c r="AU266" s="73">
        <v>4638.8475076499999</v>
      </c>
      <c r="AV266" s="73">
        <v>6004.047870675</v>
      </c>
      <c r="AW266" s="73">
        <v>5132.0608173000001</v>
      </c>
      <c r="AX266" s="73">
        <v>8746.6133859749989</v>
      </c>
      <c r="AY266" s="73">
        <v>4645.1464276500001</v>
      </c>
      <c r="AZ266" s="73">
        <v>3916.8219921749997</v>
      </c>
      <c r="BA266" s="73">
        <v>14211.78865065</v>
      </c>
      <c r="BB266" s="73">
        <v>16878.271086000001</v>
      </c>
      <c r="BC266" s="73">
        <v>15323.272452900001</v>
      </c>
      <c r="BD266" s="73">
        <v>10145.9538954</v>
      </c>
      <c r="BE266" s="73">
        <v>19790.391717225</v>
      </c>
      <c r="BF266" s="73">
        <v>20323.185865425003</v>
      </c>
      <c r="BG266" s="73">
        <v>15851.862072</v>
      </c>
      <c r="BH266" s="73">
        <v>23990.854077</v>
      </c>
      <c r="BI266" s="73">
        <v>29962.820760750001</v>
      </c>
      <c r="BJ266" s="73">
        <v>37626.846639975003</v>
      </c>
      <c r="BK266" s="73">
        <v>26842.981432050001</v>
      </c>
      <c r="BL266" s="73">
        <v>26455.058507024998</v>
      </c>
      <c r="BM266" s="73">
        <v>11847.461470875</v>
      </c>
      <c r="BN266" s="73">
        <v>9548.6194381500009</v>
      </c>
      <c r="BO266" s="73">
        <v>19071.303073200001</v>
      </c>
      <c r="BP266" s="73">
        <v>13247.168105025001</v>
      </c>
      <c r="BQ266" s="73">
        <v>14412.169106325</v>
      </c>
      <c r="BR266" s="73">
        <v>5593.2047505</v>
      </c>
      <c r="BS266" s="73">
        <v>5187.5267447249998</v>
      </c>
      <c r="BT266" s="73">
        <v>6032.9205452249998</v>
      </c>
      <c r="BU266" s="73">
        <v>9054.5124692249992</v>
      </c>
      <c r="BV266" s="73">
        <v>12214.377497699999</v>
      </c>
      <c r="BW266" s="73">
        <v>15293.632097475</v>
      </c>
      <c r="BX266" s="73">
        <v>8107.4186685000004</v>
      </c>
      <c r="BY266" s="73">
        <v>6660.6394178250002</v>
      </c>
      <c r="BZ266" s="73">
        <v>9105.6203313749993</v>
      </c>
      <c r="CA266" s="73">
        <v>7087.0054389749994</v>
      </c>
      <c r="CB266" s="73">
        <v>9413.0548692749999</v>
      </c>
      <c r="CC266" s="73">
        <v>7677.3441582000005</v>
      </c>
      <c r="CD266" s="73">
        <v>7300.2160073250006</v>
      </c>
      <c r="CE266" s="73">
        <v>15425.460619425001</v>
      </c>
      <c r="CF266" s="73">
        <v>22996.868753700001</v>
      </c>
      <c r="CG266" s="73">
        <v>23726.319121125001</v>
      </c>
      <c r="CH266" s="73">
        <v>15164.016071175001</v>
      </c>
      <c r="CI266" s="73">
        <v>18536.5720071</v>
      </c>
      <c r="CJ266" s="73">
        <v>11463.644654324999</v>
      </c>
      <c r="CK266" s="73">
        <v>16566.419430449998</v>
      </c>
      <c r="CL266" s="73">
        <v>19144.008357300001</v>
      </c>
      <c r="CM266" s="73">
        <v>14422.845775725</v>
      </c>
      <c r="CN266" s="73">
        <v>16982.2977498</v>
      </c>
      <c r="CO266" s="73">
        <v>25211.383994925</v>
      </c>
      <c r="CP266" s="73">
        <v>8325.684120150001</v>
      </c>
      <c r="CQ266" s="73">
        <v>9389.5284030750008</v>
      </c>
      <c r="CR266" s="73">
        <v>31826.541273524999</v>
      </c>
      <c r="CS266" s="73">
        <v>21891.699618750001</v>
      </c>
      <c r="CT266" s="73">
        <v>23621.591702475002</v>
      </c>
      <c r="CU266" s="73">
        <v>16954.397471025</v>
      </c>
      <c r="CV266" s="73">
        <v>10831.910220225</v>
      </c>
      <c r="CW266" s="73">
        <v>14199.710471550001</v>
      </c>
      <c r="CX266" s="73">
        <v>26308.439333550003</v>
      </c>
      <c r="CY266" s="73">
        <v>10692.097817175001</v>
      </c>
      <c r="CZ266" s="73">
        <v>10684.491871275</v>
      </c>
      <c r="DA266" s="73">
        <v>15264.818475300001</v>
      </c>
      <c r="DB266" s="73">
        <v>6610.2795524249996</v>
      </c>
      <c r="DC266" s="73">
        <v>8919.7273917000002</v>
      </c>
      <c r="DD266" s="73">
        <v>17589.781341900001</v>
      </c>
      <c r="DE266" s="73">
        <v>22752.939139875001</v>
      </c>
      <c r="DF266" s="73">
        <v>35661.284401274999</v>
      </c>
      <c r="DG266" s="73">
        <v>8535.7491653249999</v>
      </c>
      <c r="DH266" s="73">
        <v>6141.0257597249993</v>
      </c>
      <c r="DI266" s="73">
        <v>19974.017045699999</v>
      </c>
      <c r="DJ266" s="73">
        <v>30998.060073225002</v>
      </c>
      <c r="DK266" s="73">
        <v>14179.675969125001</v>
      </c>
      <c r="DL266" s="73">
        <v>16658.706482099999</v>
      </c>
      <c r="DM266" s="73">
        <v>15236.343420075</v>
      </c>
      <c r="DN266" s="73">
        <v>5053.9109042250002</v>
      </c>
      <c r="DO266" s="73">
        <v>13723.0948161</v>
      </c>
      <c r="DP266" s="73">
        <v>50399.552532825008</v>
      </c>
      <c r="DQ266" s="73">
        <v>32802.369959925003</v>
      </c>
      <c r="DR266" s="73">
        <v>12127.003603650001</v>
      </c>
      <c r="DS266" s="73">
        <v>2788.7602198500003</v>
      </c>
      <c r="DT266" s="73">
        <v>10678.39372935</v>
      </c>
      <c r="DU266" s="73">
        <v>29380.792679100003</v>
      </c>
      <c r="DV266" s="73">
        <v>31981.573442024997</v>
      </c>
      <c r="DW266" s="73">
        <v>16831.686635775</v>
      </c>
      <c r="DX266" s="73">
        <v>9842.7947494500004</v>
      </c>
      <c r="DY266" s="73">
        <v>6549.5579636250004</v>
      </c>
      <c r="DZ266" s="73">
        <v>7944.6663861750003</v>
      </c>
      <c r="EA266" s="73">
        <v>14028.56881515</v>
      </c>
      <c r="EB266" s="73">
        <v>30503.197233899999</v>
      </c>
      <c r="EC266" s="73">
        <v>15387.5529315</v>
      </c>
      <c r="ED266" s="73">
        <v>13337.616659400001</v>
      </c>
      <c r="EE266" s="73">
        <v>25935.889710149997</v>
      </c>
      <c r="EF266" s="73">
        <v>708.99462472499999</v>
      </c>
      <c r="EG266" s="73">
        <v>4787.5492615499998</v>
      </c>
      <c r="EH266" s="73">
        <v>14613.392042550002</v>
      </c>
      <c r="EI266" s="73">
        <v>20871.463546350002</v>
      </c>
      <c r="EJ266" s="73">
        <v>29366.289415800002</v>
      </c>
      <c r="EK266" s="73">
        <v>34029.98616285</v>
      </c>
      <c r="EL266" s="73">
        <v>3017.0567016</v>
      </c>
      <c r="EM266" s="73">
        <v>11233.041193125</v>
      </c>
      <c r="EN266" s="73">
        <v>26367.8775174</v>
      </c>
      <c r="EO266" s="73">
        <v>15506.039553525001</v>
      </c>
      <c r="EP266" s="73">
        <v>22030.354595249999</v>
      </c>
      <c r="EQ266" s="73">
        <v>14867.108603324999</v>
      </c>
      <c r="ER266" s="73">
        <v>6322.040973225</v>
      </c>
      <c r="ES266" s="73">
        <v>9968.0605841249999</v>
      </c>
      <c r="ET266" s="73">
        <v>13862.4899157</v>
      </c>
      <c r="EU266" s="73">
        <v>21574.793079899999</v>
      </c>
      <c r="EV266" s="73">
        <v>27547.188877574998</v>
      </c>
      <c r="EW266" s="73">
        <v>49434.605230724999</v>
      </c>
      <c r="EX266" s="73">
        <v>8360.1392125500006</v>
      </c>
      <c r="EY266" s="73">
        <v>6305.073257475</v>
      </c>
      <c r="EZ266" s="73">
        <v>20788.731168975002</v>
      </c>
      <c r="FA266" s="73">
        <v>19862.037995400002</v>
      </c>
      <c r="FB266" s="73">
        <v>19165.62152655</v>
      </c>
      <c r="FC266" s="73">
        <v>11286.499339800001</v>
      </c>
      <c r="FD266" s="73">
        <v>14488.590753225</v>
      </c>
      <c r="FE266" s="73">
        <v>11035.577924775</v>
      </c>
      <c r="FF266" s="73">
        <v>16103.547231074999</v>
      </c>
      <c r="FG266" s="73">
        <v>20734.591951574999</v>
      </c>
      <c r="FH266" s="73">
        <v>30998.347461450001</v>
      </c>
      <c r="FI266" s="73">
        <v>42256.100105100006</v>
      </c>
      <c r="FJ266" s="73">
        <v>8451.6349623749993</v>
      </c>
      <c r="FK266" s="73">
        <v>5440.05438435</v>
      </c>
      <c r="FL266" s="73">
        <v>18207.567605025</v>
      </c>
      <c r="FM266" s="73">
        <v>24529.943208375</v>
      </c>
      <c r="FN266" s="73">
        <v>19431.624918150002</v>
      </c>
      <c r="FO266" s="73">
        <v>17443.536166800001</v>
      </c>
      <c r="FP266" s="73">
        <v>11978.69553225</v>
      </c>
      <c r="FQ266" s="73">
        <v>16125.258820949999</v>
      </c>
      <c r="FR266" s="73">
        <v>18460.961346150001</v>
      </c>
      <c r="FS266" s="73">
        <v>27768.792756824998</v>
      </c>
      <c r="FT266" s="73">
        <v>24089.089671225003</v>
      </c>
      <c r="FU266" s="73">
        <v>38419.735005449998</v>
      </c>
      <c r="FV266" s="73">
        <v>5850.1928128499994</v>
      </c>
      <c r="FW266" s="73">
        <v>4600.5618845250001</v>
      </c>
      <c r="FX266" s="73">
        <v>28689.541324649999</v>
      </c>
      <c r="FY266" s="73">
        <v>26792.365673024997</v>
      </c>
      <c r="FZ266" s="73">
        <v>20634.65564895</v>
      </c>
      <c r="GA266" s="73">
        <v>17377.818747074998</v>
      </c>
      <c r="GB266" s="73">
        <v>12587.013731250001</v>
      </c>
      <c r="GC266" s="73">
        <v>24164.283028725004</v>
      </c>
      <c r="GD266" s="73">
        <v>35219.958445124998</v>
      </c>
      <c r="GE266" s="73">
        <v>41221.530052875001</v>
      </c>
      <c r="GF266" s="73">
        <v>39683.420399024995</v>
      </c>
      <c r="GG266" s="73">
        <v>50435.216230500002</v>
      </c>
      <c r="GH266" s="73">
        <v>8791.2254868750006</v>
      </c>
      <c r="GI266" s="73">
        <v>21005.99273025</v>
      </c>
      <c r="GJ266" s="73">
        <v>35598.637705050001</v>
      </c>
      <c r="GK266" s="73">
        <v>29758.999520024998</v>
      </c>
      <c r="GL266" s="73">
        <v>33351.16730175</v>
      </c>
      <c r="GM266" s="73">
        <v>16030.6726635</v>
      </c>
      <c r="GN266" s="73">
        <v>11945.307319425001</v>
      </c>
      <c r="GO266" s="73">
        <v>22133.617515000002</v>
      </c>
      <c r="GP266" s="73">
        <v>40147.603561124997</v>
      </c>
      <c r="GQ266" s="73">
        <v>37674.155466000004</v>
      </c>
      <c r="GR266" s="73">
        <v>38260.738454175</v>
      </c>
      <c r="GS266" s="73">
        <v>28539.028631249999</v>
      </c>
      <c r="GT266" s="73">
        <v>33480.818759475005</v>
      </c>
      <c r="GU266" s="73">
        <v>33136.578844650001</v>
      </c>
      <c r="GV266" s="73">
        <v>32068.675695149999</v>
      </c>
      <c r="GW266" s="73">
        <v>30523.794702300002</v>
      </c>
      <c r="GX266" s="73">
        <v>33168.447443024997</v>
      </c>
      <c r="GY266" s="73">
        <v>27190.638510975001</v>
      </c>
      <c r="GZ266" s="73">
        <v>19943.195642775001</v>
      </c>
      <c r="HA266" s="73">
        <v>32368.366498274998</v>
      </c>
      <c r="HB266" s="73">
        <v>28895.126262975002</v>
      </c>
      <c r="HC266" s="73">
        <v>33104.891340225004</v>
      </c>
      <c r="HD266" s="73">
        <v>32019.205552200001</v>
      </c>
      <c r="HE266" s="73">
        <v>24644.642604749999</v>
      </c>
      <c r="HF266" s="73">
        <v>21610.57881915</v>
      </c>
      <c r="HG266" s="73">
        <v>21954.499851149998</v>
      </c>
      <c r="HH266" s="73">
        <v>24316.854681600002</v>
      </c>
      <c r="HI266" s="73">
        <v>23203.457582399999</v>
      </c>
      <c r="HJ266" s="73">
        <v>22369.153817924998</v>
      </c>
      <c r="HK266" s="73">
        <v>22153.777995824999</v>
      </c>
      <c r="HL266" s="73">
        <v>25621.002762524993</v>
      </c>
      <c r="HM266" s="73">
        <v>28797.422140125</v>
      </c>
      <c r="HN266" s="73">
        <v>24169.333975200003</v>
      </c>
      <c r="HO266" s="73">
        <v>20975.257937474998</v>
      </c>
      <c r="HP266" s="73">
        <v>26767.772327250001</v>
      </c>
      <c r="HQ266" s="73">
        <v>20352.444348825</v>
      </c>
      <c r="HR266" s="73">
        <v>24276.435299325</v>
      </c>
      <c r="HS266" s="73">
        <v>26617.806852524998</v>
      </c>
      <c r="HT266" s="73">
        <v>33782.627574450002</v>
      </c>
      <c r="HU266" s="73">
        <v>40147.835833800003</v>
      </c>
      <c r="HV266" s="73">
        <v>32049.767124675</v>
      </c>
      <c r="HW266" s="73">
        <v>28292.799911624999</v>
      </c>
      <c r="HX266" s="73">
        <v>23219.216692875001</v>
      </c>
      <c r="HY266" s="73">
        <v>24247.901191724999</v>
      </c>
      <c r="HZ266" s="73">
        <v>24103.506324375001</v>
      </c>
      <c r="IA266" s="73">
        <v>15502.291696124999</v>
      </c>
      <c r="IB266" s="73">
        <v>22782.055897574999</v>
      </c>
      <c r="IC266" s="73">
        <v>16910.446756724999</v>
      </c>
      <c r="ID266" s="73">
        <v>13639.661683875</v>
      </c>
      <c r="IE266" s="73">
        <v>18353.930884875001</v>
      </c>
      <c r="IF266" s="73">
        <v>31993.568947799999</v>
      </c>
      <c r="IG266" s="73">
        <v>38380.453365599999</v>
      </c>
      <c r="IH266" s="73">
        <v>32047.842017250001</v>
      </c>
      <c r="II266" s="73">
        <v>30805.4351628</v>
      </c>
      <c r="IJ266" s="73">
        <v>23678.876443050001</v>
      </c>
      <c r="IK266" s="73">
        <v>26383.487028525</v>
      </c>
      <c r="IL266" s="73">
        <v>24291.080288325</v>
      </c>
      <c r="IM266" s="73">
        <v>26657.222344425001</v>
      </c>
      <c r="IN266" s="73">
        <v>37800.732263400001</v>
      </c>
      <c r="IO266" s="73">
        <v>34884.690554474997</v>
      </c>
      <c r="IP266" s="73">
        <v>36409.281151274998</v>
      </c>
      <c r="IQ266" s="73">
        <v>38778.045132824998</v>
      </c>
      <c r="IR266" s="73">
        <v>46461.652779600001</v>
      </c>
      <c r="IS266" s="73">
        <v>47629.236338100003</v>
      </c>
      <c r="IT266" s="73">
        <v>39214.611467549999</v>
      </c>
      <c r="IU266" s="73">
        <v>28311.468335775</v>
      </c>
      <c r="IV266" s="73">
        <v>20431.169038349999</v>
      </c>
      <c r="IW266" s="73">
        <v>16616.7399276</v>
      </c>
      <c r="IX266" s="73">
        <v>14310.693505125</v>
      </c>
      <c r="IY266" s="73">
        <v>15789.136639275001</v>
      </c>
      <c r="IZ266" s="73">
        <v>18614.347921799999</v>
      </c>
      <c r="JA266" s="73">
        <v>9702.5020537500004</v>
      </c>
      <c r="JB266" s="73">
        <v>10900.706237099999</v>
      </c>
      <c r="JC266" s="73">
        <v>10307.05664805</v>
      </c>
      <c r="JD266" s="73">
        <v>16102.696876874999</v>
      </c>
      <c r="JE266" s="73">
        <v>18420.38055405</v>
      </c>
      <c r="JF266" s="73">
        <v>16772.9373963</v>
      </c>
      <c r="JG266" s="73">
        <v>12205.413347174999</v>
      </c>
      <c r="JH266" s="73">
        <v>16313.6044026</v>
      </c>
      <c r="JI266" s="73">
        <v>20910.595586849999</v>
      </c>
      <c r="JJ266" s="73">
        <v>25864.400904974998</v>
      </c>
      <c r="JK266" s="73">
        <v>40694.302575225003</v>
      </c>
      <c r="JL266" s="73">
        <v>30254.212736775</v>
      </c>
      <c r="JM266" s="73">
        <v>38750.113359449999</v>
      </c>
      <c r="JN266" s="73">
        <v>30024.880870050001</v>
      </c>
      <c r="JO266" s="73">
        <v>30745.221424424999</v>
      </c>
      <c r="JP266" s="73">
        <v>36968.3142381</v>
      </c>
      <c r="JQ266" s="73">
        <v>35258.854276124999</v>
      </c>
      <c r="JR266" s="73">
        <v>33106.103882324998</v>
      </c>
      <c r="JS266" s="73">
        <v>39303.221524649998</v>
      </c>
      <c r="JT266" s="73">
        <v>32721.208375725</v>
      </c>
      <c r="JU266" s="73">
        <v>39282.096521699998</v>
      </c>
      <c r="JV266" s="73">
        <v>42483.782442149997</v>
      </c>
      <c r="JW266" s="73">
        <v>35197.384690575003</v>
      </c>
      <c r="JX266" s="73">
        <v>22611.528385875001</v>
      </c>
      <c r="JY266" s="73">
        <v>30156.591287250001</v>
      </c>
      <c r="JZ266" s="73">
        <v>31856.642237475</v>
      </c>
      <c r="KA266" s="73">
        <v>31420.079839574999</v>
      </c>
      <c r="KB266" s="73">
        <v>32357.099305125001</v>
      </c>
      <c r="KC266" s="73">
        <v>45103.865458050001</v>
      </c>
      <c r="KD266" s="73">
        <v>48320.172746550001</v>
      </c>
      <c r="KE266" s="73">
        <v>36311.407744949996</v>
      </c>
      <c r="KF266" s="73">
        <v>46922.351851574997</v>
      </c>
      <c r="KG266" s="73">
        <v>43405.294754025002</v>
      </c>
      <c r="KH266" s="73">
        <v>38834.014973849997</v>
      </c>
      <c r="KI266" s="73">
        <v>43098.387750675</v>
      </c>
      <c r="KJ266" s="73">
        <v>27527.418142424998</v>
      </c>
      <c r="KK266" s="73">
        <v>40562.088244425002</v>
      </c>
      <c r="KL266" s="73">
        <v>35127.246216375002</v>
      </c>
      <c r="KM266" s="73">
        <v>42554.353967100004</v>
      </c>
      <c r="KN266" s="73">
        <v>51290.078095124998</v>
      </c>
      <c r="KO266" s="73">
        <v>52901.152863525</v>
      </c>
      <c r="KP266" s="73">
        <v>54069.673386374998</v>
      </c>
      <c r="KQ266" s="73">
        <v>47271.634839225</v>
      </c>
      <c r="KR266" s="73">
        <v>43900.173340649999</v>
      </c>
      <c r="KS266" s="73">
        <v>47924.179330275001</v>
      </c>
      <c r="KT266" s="73">
        <v>47225.164556925003</v>
      </c>
      <c r="KU266" s="73">
        <v>39491.543485349997</v>
      </c>
      <c r="KV266" s="73">
        <v>41987.124410625001</v>
      </c>
      <c r="KW266" s="73">
        <v>39918.803165775003</v>
      </c>
      <c r="KX266" s="73">
        <v>35785.357377975</v>
      </c>
      <c r="KY266" s="73">
        <v>40514.074726724997</v>
      </c>
      <c r="KZ266" s="73">
        <v>46381.491148950001</v>
      </c>
      <c r="LA266" s="73">
        <v>48360.300803774997</v>
      </c>
      <c r="LB266" s="73">
        <v>54554.194186424997</v>
      </c>
      <c r="LC266" s="73">
        <v>54376.214265000002</v>
      </c>
      <c r="LD266" s="73">
        <v>50687.767491074999</v>
      </c>
      <c r="LE266" s="73"/>
      <c r="LF266" s="73"/>
      <c r="LG266" s="73"/>
      <c r="LH266" s="73"/>
      <c r="LI266" s="73"/>
      <c r="LJ266" s="73"/>
      <c r="LK266" s="73"/>
      <c r="LL266" s="73"/>
      <c r="LM266" s="73"/>
      <c r="LN266" s="73"/>
      <c r="LO266" s="73"/>
      <c r="LP266" s="73"/>
      <c r="LQ266" s="73"/>
      <c r="LR266" s="73"/>
      <c r="LS266" s="73"/>
      <c r="LT266" s="73"/>
      <c r="LU266" s="73"/>
      <c r="LV266" s="73"/>
      <c r="LW266" s="73"/>
      <c r="LX266" s="73"/>
      <c r="LY266" s="73"/>
      <c r="LZ266" s="73"/>
      <c r="MA266" s="73"/>
      <c r="MB266" s="73"/>
      <c r="MC266" s="73"/>
      <c r="MD266" s="73"/>
      <c r="ME266" s="73"/>
      <c r="MF266" s="73"/>
      <c r="MG266" s="73"/>
      <c r="MH266" s="73"/>
      <c r="MI266" s="73"/>
      <c r="MJ266" s="73"/>
      <c r="MK266" s="73"/>
      <c r="ML266" s="73"/>
      <c r="MM266" s="73"/>
      <c r="MN266" s="73"/>
      <c r="MO266" s="73"/>
      <c r="MP266" s="73"/>
      <c r="MQ266" s="73"/>
      <c r="MR266" s="73"/>
      <c r="MS266" s="73"/>
      <c r="MT266" s="73"/>
      <c r="MU266" s="73"/>
      <c r="MV266" s="73"/>
      <c r="MW266" s="73"/>
      <c r="MX266" s="73"/>
      <c r="MY266" s="73"/>
      <c r="MZ266" s="73"/>
      <c r="NA266" s="73"/>
      <c r="NB266" s="73"/>
      <c r="NC266" s="73"/>
      <c r="ND266" s="73"/>
      <c r="NE266" s="73"/>
      <c r="NF266" s="73"/>
      <c r="NG266" s="73"/>
      <c r="NH266" s="73"/>
      <c r="NI266" s="73"/>
      <c r="NJ266" s="73"/>
      <c r="NK266" s="73"/>
      <c r="NL266" s="73"/>
      <c r="NM266" s="73"/>
      <c r="NN266" s="73"/>
      <c r="NO266" s="73"/>
      <c r="NP266" s="73"/>
      <c r="NQ266" s="73"/>
      <c r="NR266" s="73"/>
      <c r="NS266" s="73"/>
      <c r="NT266" s="73"/>
      <c r="NU266" s="73"/>
      <c r="NV266" s="73"/>
      <c r="NW266" s="73"/>
      <c r="NX266" s="73"/>
      <c r="NY266" s="73"/>
      <c r="NZ266" s="73"/>
      <c r="OA266" s="73"/>
      <c r="OB266" s="73"/>
      <c r="OC266" s="73"/>
      <c r="OD266" s="73"/>
      <c r="OE266" s="73"/>
      <c r="OF266" s="73"/>
      <c r="OG266" s="73"/>
      <c r="OH266" s="73"/>
      <c r="OI266" s="73"/>
      <c r="OJ266" s="73"/>
      <c r="OK266" s="73"/>
      <c r="OL266" s="73"/>
      <c r="OM266" s="73"/>
      <c r="ON266" s="73"/>
      <c r="OO266" s="73"/>
      <c r="OP266" s="73"/>
      <c r="OQ266" s="73"/>
      <c r="OR266" s="73"/>
      <c r="OS266" s="73"/>
      <c r="OT266" s="73"/>
      <c r="OU266" s="73"/>
      <c r="OV266" s="73"/>
      <c r="OW266" s="73"/>
      <c r="OX266" s="73"/>
      <c r="OY266" s="73"/>
      <c r="OZ266" s="73"/>
      <c r="PA266" s="73"/>
      <c r="PB266" s="73"/>
      <c r="PC266" s="73"/>
      <c r="PD266" s="73"/>
      <c r="PE266" s="73"/>
      <c r="PF266" s="73"/>
      <c r="PG266" s="73"/>
      <c r="PH266" s="73"/>
      <c r="PI266" s="73"/>
      <c r="PJ266" s="73"/>
      <c r="PK266" s="73"/>
      <c r="PL266" s="73"/>
      <c r="PM266" s="73"/>
      <c r="PN266" s="73"/>
      <c r="PO266" s="73"/>
      <c r="PP266" s="73"/>
      <c r="PQ266" s="73"/>
      <c r="PR266" s="73"/>
      <c r="PS266" s="73"/>
      <c r="PT266" s="73"/>
      <c r="PU266" s="73"/>
      <c r="PV266" s="73"/>
      <c r="PW266" s="73"/>
      <c r="PX266" s="73"/>
      <c r="PY266" s="73"/>
      <c r="PZ266" s="73"/>
      <c r="QA266" s="73"/>
      <c r="QB266" s="73"/>
      <c r="QC266" s="73"/>
      <c r="QD266" s="73"/>
      <c r="QE266" s="73"/>
      <c r="QF266" s="73"/>
      <c r="QG266" s="73"/>
      <c r="QH266" s="73"/>
      <c r="QI266" s="73"/>
      <c r="QJ266" s="73"/>
      <c r="QK266" s="73"/>
      <c r="QL266" s="73"/>
      <c r="QM266" s="73"/>
      <c r="QN266" s="73"/>
      <c r="QO266" s="73"/>
      <c r="QP266" s="73"/>
      <c r="QQ266" s="73"/>
      <c r="QR266" s="73"/>
      <c r="QS266" s="73"/>
      <c r="QT266" s="73"/>
      <c r="QU266" s="73"/>
      <c r="QV266" s="73"/>
      <c r="QW266" s="73"/>
      <c r="QX266" s="73"/>
      <c r="QY266" s="73"/>
      <c r="QZ266" s="73"/>
      <c r="RA266" s="73"/>
      <c r="RB266" s="73"/>
      <c r="RC266" s="73"/>
      <c r="RD266" s="73"/>
      <c r="RE266" s="73"/>
      <c r="RF266" s="73"/>
      <c r="RG266" s="73"/>
      <c r="RH266" s="73"/>
      <c r="RI266" s="73"/>
      <c r="RJ266" s="73"/>
      <c r="RK266" s="73"/>
      <c r="RL266" s="73"/>
      <c r="RM266" s="73"/>
      <c r="RN266" s="73"/>
      <c r="RO266" s="73"/>
      <c r="RP266" s="73"/>
      <c r="RQ266" s="73"/>
      <c r="RR266" s="73"/>
      <c r="RS266" s="73"/>
      <c r="RT266" s="73"/>
      <c r="RU266" s="73"/>
      <c r="RV266" s="73"/>
      <c r="RW266" s="73"/>
      <c r="RX266" s="73"/>
      <c r="RY266" s="73"/>
      <c r="RZ266" s="73"/>
      <c r="SA266" s="73"/>
      <c r="SB266" s="73"/>
      <c r="SC266" s="73"/>
      <c r="SD266" s="73"/>
      <c r="SE266" s="73"/>
      <c r="SF266" s="73"/>
      <c r="SG266" s="73"/>
      <c r="SH266" s="73"/>
      <c r="SI266" s="73"/>
      <c r="SJ266" s="73"/>
      <c r="SK266" s="73"/>
      <c r="SL266" s="73"/>
      <c r="SM266" s="73"/>
      <c r="SN266" s="73"/>
      <c r="SO266" s="73"/>
      <c r="SP266" s="73"/>
      <c r="SQ266" s="73"/>
      <c r="SR266" s="73"/>
      <c r="SS266" s="73"/>
      <c r="ST266" s="73"/>
      <c r="SU266" s="73"/>
      <c r="SV266" s="73"/>
      <c r="SW266" s="73"/>
      <c r="SX266" s="73"/>
      <c r="SY266" s="73"/>
    </row>
    <row r="267" spans="1:519">
      <c r="A267" s="71" t="s">
        <v>350</v>
      </c>
      <c r="B267" s="72">
        <f t="shared" si="241"/>
        <v>0</v>
      </c>
      <c r="C267" s="72">
        <f t="shared" si="242"/>
        <v>0</v>
      </c>
      <c r="D267" s="72">
        <f t="shared" si="243"/>
        <v>0</v>
      </c>
      <c r="E267" s="72">
        <f t="shared" si="244"/>
        <v>0</v>
      </c>
      <c r="F267" s="72">
        <f t="shared" si="245"/>
        <v>0</v>
      </c>
      <c r="G267" s="72">
        <f t="shared" si="246"/>
        <v>0</v>
      </c>
      <c r="H267" s="72">
        <f t="shared" si="247"/>
        <v>0</v>
      </c>
      <c r="I267" s="72">
        <f t="shared" si="248"/>
        <v>0</v>
      </c>
      <c r="J267" s="72">
        <f t="shared" si="249"/>
        <v>0</v>
      </c>
      <c r="K267" s="72">
        <f t="shared" si="250"/>
        <v>0</v>
      </c>
      <c r="L267" s="72">
        <f t="shared" si="251"/>
        <v>0</v>
      </c>
      <c r="M267" s="72">
        <f t="shared" si="252"/>
        <v>0</v>
      </c>
      <c r="N267" s="72">
        <f t="shared" si="253"/>
        <v>0</v>
      </c>
      <c r="O267" s="72">
        <f t="shared" si="254"/>
        <v>0</v>
      </c>
      <c r="P267" s="72">
        <f t="shared" si="255"/>
        <v>0</v>
      </c>
      <c r="Q267" s="72">
        <f t="shared" si="256"/>
        <v>0</v>
      </c>
      <c r="R267" s="72">
        <f t="shared" si="257"/>
        <v>0</v>
      </c>
      <c r="S267" s="72">
        <f t="shared" si="258"/>
        <v>0</v>
      </c>
      <c r="T267" s="72">
        <f t="shared" si="259"/>
        <v>0</v>
      </c>
      <c r="U267" s="72">
        <f t="shared" si="260"/>
        <v>0</v>
      </c>
      <c r="V267" s="72">
        <f t="shared" si="261"/>
        <v>0</v>
      </c>
      <c r="W267" s="72">
        <f t="shared" si="262"/>
        <v>0</v>
      </c>
      <c r="X267" s="72">
        <f t="shared" si="263"/>
        <v>0</v>
      </c>
      <c r="Y267" s="72">
        <f t="shared" si="264"/>
        <v>0</v>
      </c>
      <c r="Z267" s="72">
        <f t="shared" si="265"/>
        <v>0</v>
      </c>
      <c r="AA267" s="72">
        <f t="shared" si="266"/>
        <v>0</v>
      </c>
      <c r="AB267" s="72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3"/>
      <c r="DY267" s="73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73"/>
      <c r="ES267" s="73"/>
      <c r="ET267" s="73"/>
      <c r="EU267" s="73"/>
      <c r="EV267" s="73"/>
      <c r="EW267" s="73"/>
      <c r="EX267" s="73"/>
      <c r="EY267" s="73"/>
      <c r="EZ267" s="73"/>
      <c r="FA267" s="73"/>
      <c r="FB267" s="73"/>
      <c r="FC267" s="73"/>
      <c r="FD267" s="73"/>
      <c r="FE267" s="73"/>
      <c r="FF267" s="73"/>
      <c r="FG267" s="73"/>
      <c r="FH267" s="73"/>
      <c r="FI267" s="73"/>
      <c r="FJ267" s="73"/>
      <c r="FK267" s="73"/>
      <c r="FL267" s="73"/>
      <c r="FM267" s="73"/>
      <c r="FN267" s="73"/>
      <c r="FO267" s="73"/>
      <c r="FP267" s="73"/>
      <c r="FQ267" s="73"/>
      <c r="FR267" s="73"/>
      <c r="FS267" s="73"/>
      <c r="FT267" s="73"/>
      <c r="FU267" s="73"/>
      <c r="FV267" s="73"/>
      <c r="FW267" s="73"/>
      <c r="FX267" s="73"/>
      <c r="FY267" s="73"/>
      <c r="FZ267" s="73"/>
      <c r="GA267" s="73"/>
      <c r="GB267" s="73"/>
      <c r="GC267" s="73"/>
      <c r="GD267" s="73"/>
      <c r="GE267" s="73"/>
      <c r="GF267" s="73"/>
      <c r="GG267" s="73"/>
      <c r="GH267" s="73"/>
      <c r="GI267" s="73"/>
      <c r="GJ267" s="73"/>
      <c r="GK267" s="73"/>
      <c r="GL267" s="73"/>
      <c r="GM267" s="73"/>
      <c r="GN267" s="73"/>
      <c r="GO267" s="73"/>
      <c r="GP267" s="73"/>
      <c r="GQ267" s="73"/>
      <c r="GR267" s="73"/>
      <c r="GS267" s="73"/>
      <c r="GT267" s="73"/>
      <c r="GU267" s="73"/>
      <c r="GV267" s="73"/>
      <c r="GW267" s="73"/>
      <c r="GX267" s="73"/>
      <c r="GY267" s="73"/>
      <c r="GZ267" s="73"/>
      <c r="HA267" s="73"/>
      <c r="HB267" s="73"/>
      <c r="HC267" s="73"/>
      <c r="HD267" s="73"/>
      <c r="HE267" s="73"/>
      <c r="HF267" s="73"/>
      <c r="HG267" s="73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HV267" s="73"/>
      <c r="HW267" s="73"/>
      <c r="HX267" s="73"/>
      <c r="HY267" s="73"/>
      <c r="HZ267" s="73"/>
      <c r="IA267" s="73"/>
      <c r="IB267" s="73"/>
      <c r="IC267" s="73"/>
      <c r="ID267" s="73"/>
      <c r="IE267" s="73"/>
      <c r="IF267" s="73"/>
      <c r="IG267" s="73"/>
      <c r="IH267" s="73"/>
      <c r="II267" s="73"/>
      <c r="IJ267" s="73"/>
      <c r="IK267" s="73"/>
      <c r="IL267" s="73"/>
      <c r="IM267" s="73"/>
      <c r="IN267" s="73"/>
      <c r="IO267" s="73"/>
      <c r="IP267" s="73"/>
      <c r="IQ267" s="73"/>
      <c r="IR267" s="73"/>
      <c r="IS267" s="73"/>
      <c r="IT267" s="73"/>
      <c r="IU267" s="73"/>
      <c r="IV267" s="73"/>
      <c r="IW267" s="73"/>
      <c r="IX267" s="73"/>
      <c r="IY267" s="73"/>
      <c r="IZ267" s="73"/>
      <c r="JA267" s="73"/>
      <c r="JB267" s="73"/>
      <c r="JC267" s="73"/>
      <c r="JD267" s="73"/>
      <c r="JE267" s="73"/>
      <c r="JF267" s="73"/>
      <c r="JG267" s="73"/>
      <c r="JH267" s="73"/>
      <c r="JI267" s="73"/>
      <c r="JJ267" s="73"/>
      <c r="JK267" s="73"/>
      <c r="JL267" s="73"/>
      <c r="JM267" s="73"/>
      <c r="JN267" s="73"/>
      <c r="JO267" s="73"/>
      <c r="JP267" s="73"/>
      <c r="JQ267" s="73"/>
      <c r="JR267" s="73"/>
      <c r="JS267" s="73"/>
      <c r="JT267" s="73"/>
      <c r="JU267" s="73"/>
      <c r="JV267" s="73"/>
      <c r="JW267" s="73"/>
      <c r="JX267" s="73"/>
      <c r="JY267" s="73"/>
      <c r="JZ267" s="73"/>
      <c r="KA267" s="73"/>
      <c r="KB267" s="73"/>
      <c r="KC267" s="73"/>
      <c r="KD267" s="73"/>
      <c r="KE267" s="73"/>
      <c r="KF267" s="73"/>
      <c r="KG267" s="73"/>
      <c r="KH267" s="73"/>
      <c r="KI267" s="73"/>
      <c r="KJ267" s="73"/>
      <c r="KK267" s="73"/>
      <c r="KL267" s="73"/>
      <c r="KM267" s="73"/>
      <c r="KN267" s="73"/>
      <c r="KO267" s="73"/>
      <c r="KP267" s="73"/>
      <c r="KQ267" s="73"/>
      <c r="KR267" s="73"/>
      <c r="KS267" s="73"/>
      <c r="KT267" s="73"/>
      <c r="KU267" s="73"/>
      <c r="KV267" s="73"/>
      <c r="KW267" s="73"/>
      <c r="KX267" s="73"/>
      <c r="KY267" s="73"/>
      <c r="KZ267" s="73"/>
      <c r="LA267" s="73"/>
      <c r="LB267" s="73"/>
      <c r="LC267" s="73"/>
      <c r="LD267" s="73"/>
      <c r="LE267" s="73"/>
      <c r="LF267" s="73"/>
      <c r="LG267" s="73"/>
      <c r="LH267" s="73"/>
      <c r="LI267" s="73"/>
      <c r="LJ267" s="73"/>
      <c r="LK267" s="73"/>
      <c r="LL267" s="73"/>
      <c r="LM267" s="73"/>
      <c r="LN267" s="73"/>
      <c r="LO267" s="73"/>
      <c r="LP267" s="73"/>
      <c r="LQ267" s="73"/>
      <c r="LR267" s="73"/>
      <c r="LS267" s="73"/>
      <c r="LT267" s="73"/>
      <c r="LU267" s="73"/>
      <c r="LV267" s="73"/>
      <c r="LW267" s="73"/>
      <c r="LX267" s="73"/>
      <c r="LY267" s="73"/>
      <c r="LZ267" s="73"/>
      <c r="MA267" s="73"/>
      <c r="MB267" s="73"/>
      <c r="MC267" s="73"/>
      <c r="MD267" s="73"/>
      <c r="ME267" s="73"/>
      <c r="MF267" s="73"/>
      <c r="MG267" s="73"/>
      <c r="MH267" s="73"/>
      <c r="MI267" s="73"/>
      <c r="MJ267" s="73"/>
      <c r="MK267" s="73"/>
      <c r="ML267" s="73"/>
      <c r="MM267" s="73"/>
      <c r="MN267" s="73"/>
      <c r="MO267" s="73"/>
      <c r="MP267" s="73"/>
      <c r="MQ267" s="73"/>
      <c r="MR267" s="73"/>
      <c r="MS267" s="73"/>
      <c r="MT267" s="73"/>
      <c r="MU267" s="73"/>
      <c r="MV267" s="73"/>
      <c r="MW267" s="73"/>
      <c r="MX267" s="73"/>
      <c r="MY267" s="73"/>
      <c r="MZ267" s="73"/>
      <c r="NA267" s="73"/>
      <c r="NB267" s="73"/>
      <c r="NC267" s="73"/>
      <c r="ND267" s="73"/>
      <c r="NE267" s="73"/>
      <c r="NF267" s="73"/>
      <c r="NG267" s="73"/>
      <c r="NH267" s="73"/>
      <c r="NI267" s="73"/>
      <c r="NJ267" s="73"/>
      <c r="NK267" s="73"/>
      <c r="NL267" s="73"/>
      <c r="NM267" s="73"/>
      <c r="NN267" s="73"/>
      <c r="NO267" s="73"/>
      <c r="NP267" s="73"/>
      <c r="NQ267" s="73"/>
      <c r="NR267" s="73"/>
      <c r="NS267" s="73"/>
      <c r="NT267" s="73"/>
      <c r="NU267" s="73"/>
      <c r="NV267" s="73"/>
      <c r="NW267" s="73"/>
      <c r="NX267" s="73"/>
      <c r="NY267" s="73"/>
      <c r="NZ267" s="73"/>
      <c r="OA267" s="73"/>
      <c r="OB267" s="73"/>
      <c r="OC267" s="73"/>
      <c r="OD267" s="73"/>
      <c r="OE267" s="73"/>
      <c r="OF267" s="73"/>
      <c r="OG267" s="73"/>
      <c r="OH267" s="73"/>
      <c r="OI267" s="73"/>
      <c r="OJ267" s="73"/>
      <c r="OK267" s="73"/>
      <c r="OL267" s="73"/>
      <c r="OM267" s="73"/>
      <c r="ON267" s="73"/>
      <c r="OO267" s="73"/>
      <c r="OP267" s="73"/>
      <c r="OQ267" s="73"/>
      <c r="OR267" s="73"/>
      <c r="OS267" s="73"/>
      <c r="OT267" s="73"/>
      <c r="OU267" s="73"/>
      <c r="OV267" s="73"/>
      <c r="OW267" s="73"/>
      <c r="OX267" s="73"/>
      <c r="OY267" s="73"/>
      <c r="OZ267" s="73"/>
      <c r="PA267" s="73"/>
      <c r="PB267" s="73"/>
      <c r="PC267" s="73"/>
      <c r="PD267" s="73"/>
      <c r="PE267" s="73"/>
      <c r="PF267" s="73"/>
      <c r="PG267" s="73"/>
      <c r="PH267" s="73"/>
      <c r="PI267" s="73"/>
      <c r="PJ267" s="73"/>
      <c r="PK267" s="73"/>
      <c r="PL267" s="73"/>
      <c r="PM267" s="73"/>
      <c r="PN267" s="73"/>
      <c r="PO267" s="73"/>
      <c r="PP267" s="73"/>
      <c r="PQ267" s="73"/>
      <c r="PR267" s="73"/>
      <c r="PS267" s="73"/>
      <c r="PT267" s="73"/>
      <c r="PU267" s="73"/>
      <c r="PV267" s="73"/>
      <c r="PW267" s="73"/>
      <c r="PX267" s="73"/>
      <c r="PY267" s="73"/>
      <c r="PZ267" s="73"/>
      <c r="QA267" s="73"/>
      <c r="QB267" s="73"/>
      <c r="QC267" s="73"/>
      <c r="QD267" s="73"/>
      <c r="QE267" s="73"/>
      <c r="QF267" s="73"/>
      <c r="QG267" s="73"/>
      <c r="QH267" s="73"/>
      <c r="QI267" s="73"/>
      <c r="QJ267" s="73"/>
      <c r="QK267" s="73"/>
      <c r="QL267" s="73"/>
      <c r="QM267" s="73"/>
      <c r="QN267" s="73"/>
      <c r="QO267" s="73"/>
      <c r="QP267" s="73"/>
      <c r="QQ267" s="73"/>
      <c r="QR267" s="73"/>
      <c r="QS267" s="73"/>
      <c r="QT267" s="73"/>
      <c r="QU267" s="73"/>
      <c r="QV267" s="73"/>
      <c r="QW267" s="73"/>
      <c r="QX267" s="73"/>
      <c r="QY267" s="73"/>
      <c r="QZ267" s="73"/>
      <c r="RA267" s="73"/>
      <c r="RB267" s="73"/>
      <c r="RC267" s="73"/>
      <c r="RD267" s="73"/>
      <c r="RE267" s="73"/>
      <c r="RF267" s="73"/>
      <c r="RG267" s="73"/>
      <c r="RH267" s="73"/>
      <c r="RI267" s="73"/>
      <c r="RJ267" s="73"/>
      <c r="RK267" s="73"/>
      <c r="RL267" s="73"/>
      <c r="RM267" s="73"/>
      <c r="RN267" s="73"/>
      <c r="RO267" s="73"/>
      <c r="RP267" s="73"/>
      <c r="RQ267" s="73"/>
      <c r="RR267" s="73"/>
      <c r="RS267" s="73"/>
      <c r="RT267" s="73"/>
      <c r="RU267" s="73"/>
      <c r="RV267" s="73"/>
      <c r="RW267" s="73"/>
      <c r="RX267" s="73"/>
      <c r="RY267" s="73"/>
      <c r="RZ267" s="73"/>
      <c r="SA267" s="73"/>
      <c r="SB267" s="73"/>
      <c r="SC267" s="73"/>
      <c r="SD267" s="73"/>
      <c r="SE267" s="73"/>
      <c r="SF267" s="73"/>
      <c r="SG267" s="73"/>
      <c r="SH267" s="73"/>
      <c r="SI267" s="73"/>
      <c r="SJ267" s="73"/>
      <c r="SK267" s="73"/>
      <c r="SL267" s="73"/>
      <c r="SM267" s="73"/>
      <c r="SN267" s="73"/>
      <c r="SO267" s="73"/>
      <c r="SP267" s="73"/>
      <c r="SQ267" s="73"/>
      <c r="SR267" s="73"/>
      <c r="SS267" s="73"/>
      <c r="ST267" s="73"/>
      <c r="SU267" s="73"/>
      <c r="SV267" s="73"/>
      <c r="SW267" s="73"/>
      <c r="SX267" s="73"/>
      <c r="SY267" s="73"/>
    </row>
    <row r="268" spans="1:519">
      <c r="A268" s="71" t="s">
        <v>351</v>
      </c>
      <c r="B268" s="72">
        <f t="shared" si="241"/>
        <v>0.30789908324999998</v>
      </c>
      <c r="C268" s="72">
        <f t="shared" si="242"/>
        <v>0.27742805775000007</v>
      </c>
      <c r="D268" s="72">
        <f t="shared" si="243"/>
        <v>0.25010649224999998</v>
      </c>
      <c r="E268" s="72">
        <f t="shared" si="244"/>
        <v>0.13593069360000001</v>
      </c>
      <c r="F268" s="72">
        <f t="shared" si="245"/>
        <v>7.8736500000000011E-3</v>
      </c>
      <c r="G268" s="72">
        <f t="shared" si="246"/>
        <v>0.13507246574999998</v>
      </c>
      <c r="H268" s="72">
        <f t="shared" si="247"/>
        <v>0.19412484075</v>
      </c>
      <c r="I268" s="72">
        <f t="shared" si="248"/>
        <v>0.15791786122499998</v>
      </c>
      <c r="J268" s="72">
        <f t="shared" si="249"/>
        <v>0.22098973455000001</v>
      </c>
      <c r="K268" s="72">
        <f t="shared" si="250"/>
        <v>0.19682550270000002</v>
      </c>
      <c r="L268" s="72">
        <f t="shared" si="251"/>
        <v>1.1141214749999999E-3</v>
      </c>
      <c r="M268" s="72">
        <f t="shared" si="252"/>
        <v>7.4405992499999992E-4</v>
      </c>
      <c r="N268" s="72">
        <f t="shared" si="253"/>
        <v>3.1612704750000001E-3</v>
      </c>
      <c r="O268" s="72">
        <f t="shared" si="254"/>
        <v>3.2911856999999997E-3</v>
      </c>
      <c r="P268" s="72">
        <f t="shared" si="255"/>
        <v>2.1455696250000001E-3</v>
      </c>
      <c r="Q268" s="72">
        <f t="shared" si="256"/>
        <v>9.8420625000000014E-4</v>
      </c>
      <c r="R268" s="72">
        <f t="shared" si="257"/>
        <v>0</v>
      </c>
      <c r="S268" s="72">
        <f t="shared" si="258"/>
        <v>0</v>
      </c>
      <c r="T268" s="72">
        <f t="shared" si="259"/>
        <v>0</v>
      </c>
      <c r="U268" s="72">
        <f t="shared" si="260"/>
        <v>0</v>
      </c>
      <c r="V268" s="72">
        <f t="shared" si="261"/>
        <v>0</v>
      </c>
      <c r="W268" s="72">
        <f t="shared" si="262"/>
        <v>0</v>
      </c>
      <c r="X268" s="72">
        <f t="shared" si="263"/>
        <v>0</v>
      </c>
      <c r="Y268" s="72">
        <f t="shared" si="264"/>
        <v>0</v>
      </c>
      <c r="Z268" s="72">
        <f t="shared" si="265"/>
        <v>0</v>
      </c>
      <c r="AA268" s="72">
        <f t="shared" si="266"/>
        <v>0</v>
      </c>
      <c r="AB268" s="72"/>
      <c r="AD268" s="73">
        <v>65.430031499999998</v>
      </c>
      <c r="AE268" s="73"/>
      <c r="AF268" s="73">
        <v>47.556846</v>
      </c>
      <c r="AG268" s="73"/>
      <c r="AH268" s="73"/>
      <c r="AI268" s="73">
        <v>17.715712499999999</v>
      </c>
      <c r="AJ268" s="73">
        <v>11.849843249999999</v>
      </c>
      <c r="AK268" s="73">
        <v>71.571478499999998</v>
      </c>
      <c r="AL268" s="73"/>
      <c r="AM268" s="73">
        <v>33.463012499999998</v>
      </c>
      <c r="AN268" s="73"/>
      <c r="AO268" s="73">
        <v>60.312159000000001</v>
      </c>
      <c r="AP268" s="73"/>
      <c r="AQ268" s="73">
        <v>62.201835000000003</v>
      </c>
      <c r="AR268" s="73"/>
      <c r="AS268" s="73">
        <v>44.210544750000004</v>
      </c>
      <c r="AT268" s="73"/>
      <c r="AU268" s="73">
        <v>16.534665</v>
      </c>
      <c r="AV268" s="73">
        <v>33.738590250000001</v>
      </c>
      <c r="AW268" s="73">
        <v>47.241900000000001</v>
      </c>
      <c r="AX268" s="73"/>
      <c r="AY268" s="73"/>
      <c r="AZ268" s="73">
        <v>72.713157750000008</v>
      </c>
      <c r="BA268" s="73">
        <v>0.78736499999999998</v>
      </c>
      <c r="BB268" s="73">
        <v>39.368250000000003</v>
      </c>
      <c r="BC268" s="73"/>
      <c r="BD268" s="73">
        <v>27.990825749999999</v>
      </c>
      <c r="BE268" s="73">
        <v>1.1416792499999999</v>
      </c>
      <c r="BF268" s="73"/>
      <c r="BG268" s="73">
        <v>43.305075000000002</v>
      </c>
      <c r="BH268" s="73"/>
      <c r="BI268" s="73">
        <v>33.463012499999998</v>
      </c>
      <c r="BJ268" s="73">
        <v>43.029497249999999</v>
      </c>
      <c r="BK268" s="73">
        <v>28.345140000000001</v>
      </c>
      <c r="BL268" s="73"/>
      <c r="BM268" s="73">
        <v>33.463012499999998</v>
      </c>
      <c r="BN268" s="73"/>
      <c r="BO268" s="73">
        <v>39.368250000000003</v>
      </c>
      <c r="BP268" s="73">
        <v>70.784113500000004</v>
      </c>
      <c r="BQ268" s="73"/>
      <c r="BR268" s="73"/>
      <c r="BS268" s="73"/>
      <c r="BT268" s="73">
        <v>25.5893625</v>
      </c>
      <c r="BU268" s="73"/>
      <c r="BV268" s="73">
        <v>0.18896759999999999</v>
      </c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>
        <v>7.8736500000000005</v>
      </c>
      <c r="CH268" s="73"/>
      <c r="CI268" s="73"/>
      <c r="CJ268" s="73"/>
      <c r="CK268" s="73"/>
      <c r="CL268" s="73"/>
      <c r="CM268" s="73"/>
      <c r="CN268" s="73">
        <v>7.2043897499999998</v>
      </c>
      <c r="CO268" s="73">
        <v>15.747300000000001</v>
      </c>
      <c r="CP268" s="73">
        <v>43.305075000000002</v>
      </c>
      <c r="CQ268" s="73"/>
      <c r="CR268" s="73"/>
      <c r="CS268" s="73"/>
      <c r="CT268" s="73"/>
      <c r="CU268" s="73"/>
      <c r="CV268" s="73"/>
      <c r="CW268" s="73">
        <v>68.815701000000004</v>
      </c>
      <c r="CX268" s="73"/>
      <c r="CY268" s="73"/>
      <c r="CZ268" s="73">
        <v>55.115549999999999</v>
      </c>
      <c r="DA268" s="73"/>
      <c r="DB268" s="73"/>
      <c r="DC268" s="73"/>
      <c r="DD268" s="73">
        <v>69.051910500000005</v>
      </c>
      <c r="DE268" s="73"/>
      <c r="DF268" s="73"/>
      <c r="DG268" s="73"/>
      <c r="DH268" s="73">
        <v>69.95738025</v>
      </c>
      <c r="DI268" s="73"/>
      <c r="DJ268" s="73"/>
      <c r="DK268" s="73"/>
      <c r="DL268" s="73">
        <v>1.1810474999999999E-2</v>
      </c>
      <c r="DM268" s="73"/>
      <c r="DN268" s="73"/>
      <c r="DO268" s="73">
        <v>70.469167499999998</v>
      </c>
      <c r="DP268" s="73"/>
      <c r="DQ268" s="73"/>
      <c r="DR268" s="73"/>
      <c r="DS268" s="73"/>
      <c r="DT268" s="73">
        <v>87.436883249999994</v>
      </c>
      <c r="DU268" s="73"/>
      <c r="DV268" s="73">
        <v>0.16140982499999998</v>
      </c>
      <c r="DW268" s="73"/>
      <c r="DX268" s="73">
        <v>88.066775250000006</v>
      </c>
      <c r="DY268" s="73"/>
      <c r="DZ268" s="73"/>
      <c r="EA268" s="73"/>
      <c r="EB268" s="73"/>
      <c r="EC268" s="73">
        <v>102.35745</v>
      </c>
      <c r="ED268" s="73">
        <v>0.46454535000000002</v>
      </c>
      <c r="EE268" s="73">
        <v>0.18109394999999998</v>
      </c>
      <c r="EF268" s="73">
        <v>29.526187499999999</v>
      </c>
      <c r="EG268" s="73">
        <v>0.23227267500000001</v>
      </c>
      <c r="EH268" s="73">
        <v>29.526187499999999</v>
      </c>
      <c r="EI268" s="73"/>
      <c r="EJ268" s="73">
        <v>1.0275113250000001</v>
      </c>
      <c r="EK268" s="73">
        <v>61.028661150000005</v>
      </c>
      <c r="EL268" s="73"/>
      <c r="EM268" s="73">
        <v>0.129915225</v>
      </c>
      <c r="EN268" s="73">
        <v>0.36612472500000004</v>
      </c>
      <c r="EO268" s="73">
        <v>59.237405774999999</v>
      </c>
      <c r="EP268" s="73"/>
      <c r="EQ268" s="73"/>
      <c r="ER268" s="73"/>
      <c r="ES268" s="73">
        <v>45.509697000000003</v>
      </c>
      <c r="ET268" s="73"/>
      <c r="EU268" s="73">
        <v>0.99207990000000001</v>
      </c>
      <c r="EV268" s="73"/>
      <c r="EW268" s="73">
        <v>0.122041575</v>
      </c>
      <c r="EX268" s="73"/>
      <c r="EY268" s="73"/>
      <c r="EZ268" s="73"/>
      <c r="FA268" s="73"/>
      <c r="FB268" s="73"/>
      <c r="FC268" s="73"/>
      <c r="FD268" s="73"/>
      <c r="FE268" s="73"/>
      <c r="FF268" s="73"/>
      <c r="FG268" s="73">
        <v>1.9684125E-2</v>
      </c>
      <c r="FH268" s="73"/>
      <c r="FI268" s="73">
        <v>0.30313552500000002</v>
      </c>
      <c r="FJ268" s="73">
        <v>0.16928347499999999</v>
      </c>
      <c r="FK268" s="73"/>
      <c r="FL268" s="73">
        <v>0.25195680000000004</v>
      </c>
      <c r="FM268" s="73"/>
      <c r="FN268" s="73"/>
      <c r="FO268" s="73"/>
      <c r="FP268" s="73"/>
      <c r="FQ268" s="73"/>
      <c r="FR268" s="73"/>
      <c r="FS268" s="73">
        <v>0.59052375000000001</v>
      </c>
      <c r="FT268" s="73"/>
      <c r="FU268" s="73">
        <v>0.85035420000000006</v>
      </c>
      <c r="FV268" s="73"/>
      <c r="FW268" s="73">
        <v>0.34250377499999995</v>
      </c>
      <c r="FX268" s="73">
        <v>1.3778887500000001</v>
      </c>
      <c r="FY268" s="73"/>
      <c r="FZ268" s="73"/>
      <c r="GA268" s="73"/>
      <c r="GB268" s="73"/>
      <c r="GC268" s="73"/>
      <c r="GD268" s="73">
        <v>0.19290442500000002</v>
      </c>
      <c r="GE268" s="73">
        <v>1.1810474999999999E-2</v>
      </c>
      <c r="GF268" s="73"/>
      <c r="GG268" s="73"/>
      <c r="GH268" s="73"/>
      <c r="GI268" s="73">
        <v>0.67319707500000003</v>
      </c>
      <c r="GJ268" s="73">
        <v>0.114167925</v>
      </c>
      <c r="GK268" s="73"/>
      <c r="GL268" s="73">
        <v>0.21258855000000002</v>
      </c>
      <c r="GM268" s="73">
        <v>2.08651725</v>
      </c>
      <c r="GN268" s="73"/>
      <c r="GO268" s="73"/>
      <c r="GP268" s="73">
        <v>0.21258855000000002</v>
      </c>
      <c r="GQ268" s="73">
        <v>0.25589362500000001</v>
      </c>
      <c r="GR268" s="73"/>
      <c r="GS268" s="73"/>
      <c r="GT268" s="73">
        <v>0.21258855000000002</v>
      </c>
      <c r="GU268" s="73">
        <v>0.129915225</v>
      </c>
      <c r="GV268" s="73"/>
      <c r="GW268" s="73"/>
      <c r="GX268" s="73">
        <v>0.21258855000000002</v>
      </c>
      <c r="GY268" s="73">
        <v>0.55115550000000002</v>
      </c>
      <c r="GZ268" s="73">
        <v>0.21258855000000002</v>
      </c>
      <c r="HA268" s="73">
        <v>0.35825107499999997</v>
      </c>
      <c r="HB268" s="73"/>
      <c r="HC268" s="73">
        <v>0.98420625000000006</v>
      </c>
      <c r="HD268" s="73"/>
      <c r="HE268" s="73"/>
      <c r="HF268" s="73"/>
      <c r="HG268" s="73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HV268" s="73"/>
      <c r="HW268" s="73"/>
      <c r="HX268" s="73"/>
      <c r="HY268" s="73"/>
      <c r="HZ268" s="73"/>
      <c r="IA268" s="73"/>
      <c r="IB268" s="73"/>
      <c r="IC268" s="73"/>
      <c r="ID268" s="73"/>
      <c r="IE268" s="73"/>
      <c r="IF268" s="73"/>
      <c r="IG268" s="73"/>
      <c r="IH268" s="73"/>
      <c r="II268" s="73"/>
      <c r="IJ268" s="73"/>
      <c r="IK268" s="73"/>
      <c r="IL268" s="73"/>
      <c r="IM268" s="73"/>
      <c r="IN268" s="73"/>
      <c r="IO268" s="73"/>
      <c r="IP268" s="73"/>
      <c r="IQ268" s="73"/>
      <c r="IR268" s="73"/>
      <c r="IS268" s="73"/>
      <c r="IT268" s="73"/>
      <c r="IU268" s="73"/>
      <c r="IV268" s="73"/>
      <c r="IW268" s="73"/>
      <c r="IX268" s="73"/>
      <c r="IY268" s="73"/>
      <c r="IZ268" s="73"/>
      <c r="JA268" s="73"/>
      <c r="JB268" s="73"/>
      <c r="JC268" s="73"/>
      <c r="JD268" s="73"/>
      <c r="JE268" s="73"/>
      <c r="JF268" s="73"/>
      <c r="JG268" s="73"/>
      <c r="JH268" s="73"/>
      <c r="JI268" s="73"/>
      <c r="JJ268" s="73"/>
      <c r="JK268" s="73"/>
      <c r="JL268" s="73"/>
      <c r="JM268" s="73"/>
      <c r="JN268" s="73"/>
      <c r="JO268" s="73"/>
      <c r="JP268" s="73"/>
      <c r="JQ268" s="73"/>
      <c r="JR268" s="73"/>
      <c r="JS268" s="73"/>
      <c r="JT268" s="73"/>
      <c r="JU268" s="73"/>
      <c r="JV268" s="73"/>
      <c r="JW268" s="73"/>
      <c r="JX268" s="73"/>
      <c r="JY268" s="73"/>
      <c r="JZ268" s="73"/>
      <c r="KA268" s="73"/>
      <c r="KB268" s="73"/>
      <c r="KC268" s="73"/>
      <c r="KD268" s="73"/>
      <c r="KE268" s="73"/>
      <c r="KF268" s="73"/>
      <c r="KG268" s="73"/>
      <c r="KH268" s="73"/>
      <c r="KI268" s="73"/>
      <c r="KJ268" s="73"/>
      <c r="KK268" s="73"/>
      <c r="KL268" s="73"/>
      <c r="KM268" s="73"/>
      <c r="KN268" s="73"/>
      <c r="KO268" s="73"/>
      <c r="KP268" s="73"/>
      <c r="KQ268" s="73"/>
      <c r="KR268" s="73"/>
      <c r="KS268" s="73"/>
      <c r="KT268" s="73"/>
      <c r="KU268" s="73"/>
      <c r="KV268" s="73"/>
      <c r="KW268" s="73"/>
      <c r="KX268" s="73"/>
      <c r="KY268" s="73"/>
      <c r="KZ268" s="73"/>
      <c r="LA268" s="73"/>
      <c r="LB268" s="73"/>
      <c r="LC268" s="73"/>
      <c r="LD268" s="73"/>
      <c r="LE268" s="73"/>
      <c r="LF268" s="73"/>
      <c r="LG268" s="73"/>
      <c r="LH268" s="73"/>
      <c r="LI268" s="73"/>
      <c r="LJ268" s="73"/>
      <c r="LK268" s="73"/>
      <c r="LL268" s="73"/>
      <c r="LM268" s="73"/>
      <c r="LN268" s="73"/>
      <c r="LO268" s="73"/>
      <c r="LP268" s="73"/>
      <c r="LQ268" s="73"/>
      <c r="LR268" s="73"/>
      <c r="LS268" s="73"/>
      <c r="LT268" s="73"/>
      <c r="LU268" s="73"/>
      <c r="LV268" s="73"/>
      <c r="LW268" s="73"/>
      <c r="LX268" s="73"/>
      <c r="LY268" s="73"/>
      <c r="LZ268" s="73"/>
      <c r="MA268" s="73"/>
      <c r="MB268" s="73"/>
      <c r="MC268" s="73"/>
      <c r="MD268" s="73"/>
      <c r="ME268" s="73"/>
      <c r="MF268" s="73"/>
      <c r="MG268" s="73"/>
      <c r="MH268" s="73"/>
      <c r="MI268" s="73"/>
      <c r="MJ268" s="73"/>
      <c r="MK268" s="73"/>
      <c r="ML268" s="73"/>
      <c r="MM268" s="73"/>
      <c r="MN268" s="73"/>
      <c r="MO268" s="73"/>
      <c r="MP268" s="73"/>
      <c r="MQ268" s="73"/>
      <c r="MR268" s="73"/>
      <c r="MS268" s="73"/>
      <c r="MT268" s="73"/>
      <c r="MU268" s="73"/>
      <c r="MV268" s="73"/>
      <c r="MW268" s="73"/>
      <c r="MX268" s="73"/>
      <c r="MY268" s="73"/>
      <c r="MZ268" s="73"/>
      <c r="NA268" s="73"/>
      <c r="NB268" s="73"/>
      <c r="NC268" s="73"/>
      <c r="ND268" s="73"/>
      <c r="NE268" s="73"/>
      <c r="NF268" s="73"/>
      <c r="NG268" s="73"/>
      <c r="NH268" s="73"/>
      <c r="NI268" s="73"/>
      <c r="NJ268" s="73"/>
      <c r="NK268" s="73"/>
      <c r="NL268" s="73"/>
      <c r="NM268" s="73"/>
      <c r="NN268" s="73"/>
      <c r="NO268" s="73"/>
      <c r="NP268" s="73"/>
      <c r="NQ268" s="73"/>
      <c r="NR268" s="73"/>
      <c r="NS268" s="73"/>
      <c r="NT268" s="73"/>
      <c r="NU268" s="73"/>
      <c r="NV268" s="73"/>
      <c r="NW268" s="73"/>
      <c r="NX268" s="73"/>
      <c r="NY268" s="73"/>
      <c r="NZ268" s="73"/>
      <c r="OA268" s="73"/>
      <c r="OB268" s="73"/>
      <c r="OC268" s="73"/>
      <c r="OD268" s="73"/>
      <c r="OE268" s="73"/>
      <c r="OF268" s="73"/>
      <c r="OG268" s="73"/>
      <c r="OH268" s="73"/>
      <c r="OI268" s="73"/>
      <c r="OJ268" s="73"/>
      <c r="OK268" s="73"/>
      <c r="OL268" s="73"/>
      <c r="OM268" s="73"/>
      <c r="ON268" s="73"/>
      <c r="OO268" s="73"/>
      <c r="OP268" s="73"/>
      <c r="OQ268" s="73"/>
      <c r="OR268" s="73"/>
      <c r="OS268" s="73"/>
      <c r="OT268" s="73"/>
      <c r="OU268" s="73"/>
      <c r="OV268" s="73"/>
      <c r="OW268" s="73"/>
      <c r="OX268" s="73"/>
      <c r="OY268" s="73"/>
      <c r="OZ268" s="73"/>
      <c r="PA268" s="73"/>
      <c r="PB268" s="73"/>
      <c r="PC268" s="73"/>
      <c r="PD268" s="73"/>
      <c r="PE268" s="73"/>
      <c r="PF268" s="73"/>
      <c r="PG268" s="73"/>
      <c r="PH268" s="73"/>
      <c r="PI268" s="73"/>
      <c r="PJ268" s="73"/>
      <c r="PK268" s="73"/>
      <c r="PL268" s="73"/>
      <c r="PM268" s="73"/>
      <c r="PN268" s="73"/>
      <c r="PO268" s="73"/>
      <c r="PP268" s="73"/>
      <c r="PQ268" s="73"/>
      <c r="PR268" s="73"/>
      <c r="PS268" s="73"/>
      <c r="PT268" s="73"/>
      <c r="PU268" s="73"/>
      <c r="PV268" s="73"/>
      <c r="PW268" s="73"/>
      <c r="PX268" s="73"/>
      <c r="PY268" s="73"/>
      <c r="PZ268" s="73"/>
      <c r="QA268" s="73"/>
      <c r="QB268" s="73"/>
      <c r="QC268" s="73"/>
      <c r="QD268" s="73"/>
      <c r="QE268" s="73"/>
      <c r="QF268" s="73"/>
      <c r="QG268" s="73"/>
      <c r="QH268" s="73"/>
      <c r="QI268" s="73"/>
      <c r="QJ268" s="73"/>
      <c r="QK268" s="73"/>
      <c r="QL268" s="73"/>
      <c r="QM268" s="73"/>
      <c r="QN268" s="73"/>
      <c r="QO268" s="73"/>
      <c r="QP268" s="73"/>
      <c r="QQ268" s="73"/>
      <c r="QR268" s="73"/>
      <c r="QS268" s="73"/>
      <c r="QT268" s="73"/>
      <c r="QU268" s="73"/>
      <c r="QV268" s="73"/>
      <c r="QW268" s="73"/>
      <c r="QX268" s="73"/>
      <c r="QY268" s="73"/>
      <c r="QZ268" s="73"/>
      <c r="RA268" s="73"/>
      <c r="RB268" s="73"/>
      <c r="RC268" s="73"/>
      <c r="RD268" s="73"/>
      <c r="RE268" s="73"/>
      <c r="RF268" s="73"/>
      <c r="RG268" s="73"/>
      <c r="RH268" s="73"/>
      <c r="RI268" s="73"/>
      <c r="RJ268" s="73"/>
      <c r="RK268" s="73"/>
      <c r="RL268" s="73"/>
      <c r="RM268" s="73"/>
      <c r="RN268" s="73"/>
      <c r="RO268" s="73"/>
      <c r="RP268" s="73"/>
      <c r="RQ268" s="73"/>
      <c r="RR268" s="73"/>
      <c r="RS268" s="73"/>
      <c r="RT268" s="73"/>
      <c r="RU268" s="73"/>
      <c r="RV268" s="73"/>
      <c r="RW268" s="73"/>
      <c r="RX268" s="73"/>
      <c r="RY268" s="73"/>
      <c r="RZ268" s="73"/>
      <c r="SA268" s="73"/>
      <c r="SB268" s="73"/>
      <c r="SC268" s="73"/>
      <c r="SD268" s="73"/>
      <c r="SE268" s="73"/>
      <c r="SF268" s="73"/>
      <c r="SG268" s="73"/>
      <c r="SH268" s="73"/>
      <c r="SI268" s="73"/>
      <c r="SJ268" s="73"/>
      <c r="SK268" s="73"/>
      <c r="SL268" s="73"/>
      <c r="SM268" s="73"/>
      <c r="SN268" s="73"/>
      <c r="SO268" s="73"/>
      <c r="SP268" s="73"/>
      <c r="SQ268" s="73"/>
      <c r="SR268" s="73"/>
      <c r="SS268" s="73"/>
      <c r="ST268" s="73"/>
      <c r="SU268" s="73"/>
      <c r="SV268" s="73"/>
      <c r="SW268" s="73"/>
      <c r="SX268" s="73"/>
      <c r="SY268" s="73"/>
    </row>
    <row r="269" spans="1:519">
      <c r="A269" s="71" t="s">
        <v>352</v>
      </c>
      <c r="B269" s="72">
        <f t="shared" si="241"/>
        <v>0</v>
      </c>
      <c r="C269" s="72">
        <f t="shared" si="242"/>
        <v>0</v>
      </c>
      <c r="D269" s="72">
        <f t="shared" si="243"/>
        <v>0</v>
      </c>
      <c r="E269" s="72">
        <f t="shared" si="244"/>
        <v>0</v>
      </c>
      <c r="F269" s="72">
        <f t="shared" si="245"/>
        <v>0</v>
      </c>
      <c r="G269" s="72">
        <f t="shared" si="246"/>
        <v>0</v>
      </c>
      <c r="H269" s="72">
        <f t="shared" si="247"/>
        <v>0</v>
      </c>
      <c r="I269" s="72">
        <f t="shared" si="248"/>
        <v>0</v>
      </c>
      <c r="J269" s="72">
        <f t="shared" si="249"/>
        <v>0</v>
      </c>
      <c r="K269" s="72">
        <f t="shared" si="250"/>
        <v>0</v>
      </c>
      <c r="L269" s="72">
        <f t="shared" si="251"/>
        <v>0</v>
      </c>
      <c r="M269" s="72">
        <f t="shared" si="252"/>
        <v>0</v>
      </c>
      <c r="N269" s="72">
        <f t="shared" si="253"/>
        <v>0</v>
      </c>
      <c r="O269" s="72">
        <f t="shared" si="254"/>
        <v>0</v>
      </c>
      <c r="P269" s="72">
        <f t="shared" si="255"/>
        <v>0</v>
      </c>
      <c r="Q269" s="72">
        <f t="shared" si="256"/>
        <v>1.05821856E-2</v>
      </c>
      <c r="R269" s="72">
        <f t="shared" si="257"/>
        <v>2.4565787999999999E-3</v>
      </c>
      <c r="S269" s="72">
        <f t="shared" si="258"/>
        <v>9.6452212500000003E-4</v>
      </c>
      <c r="T269" s="72">
        <f t="shared" si="259"/>
        <v>4.5667170000000005E-3</v>
      </c>
      <c r="U269" s="72">
        <f t="shared" si="260"/>
        <v>6.4918244249999989E-3</v>
      </c>
      <c r="V269" s="72">
        <f t="shared" si="261"/>
        <v>2.0353385249999999E-3</v>
      </c>
      <c r="W269" s="72">
        <f t="shared" si="262"/>
        <v>9.0153292499999991E-4</v>
      </c>
      <c r="X269" s="72">
        <f t="shared" si="263"/>
        <v>1.0133387549999999E-2</v>
      </c>
      <c r="Y269" s="72">
        <f t="shared" si="264"/>
        <v>1.4172570000000001E-2</v>
      </c>
      <c r="Z269" s="72">
        <f t="shared" si="265"/>
        <v>0</v>
      </c>
      <c r="AA269" s="72">
        <f t="shared" si="266"/>
        <v>0</v>
      </c>
      <c r="AB269" s="72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3"/>
      <c r="DY269" s="73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73"/>
      <c r="ES269" s="73"/>
      <c r="ET269" s="73"/>
      <c r="EU269" s="73"/>
      <c r="EV269" s="73"/>
      <c r="EW269" s="73"/>
      <c r="EX269" s="73"/>
      <c r="EY269" s="73"/>
      <c r="EZ269" s="73"/>
      <c r="FA269" s="73"/>
      <c r="FB269" s="73"/>
      <c r="FC269" s="73"/>
      <c r="FD269" s="73"/>
      <c r="FE269" s="73"/>
      <c r="FF269" s="73"/>
      <c r="FG269" s="73"/>
      <c r="FH269" s="73"/>
      <c r="FI269" s="73"/>
      <c r="FJ269" s="73"/>
      <c r="FK269" s="73"/>
      <c r="FL269" s="73"/>
      <c r="FM269" s="73"/>
      <c r="FN269" s="73"/>
      <c r="FO269" s="73"/>
      <c r="FP269" s="73"/>
      <c r="FQ269" s="73"/>
      <c r="FR269" s="73"/>
      <c r="FS269" s="73"/>
      <c r="FT269" s="73"/>
      <c r="FU269" s="73"/>
      <c r="FV269" s="73"/>
      <c r="FW269" s="73"/>
      <c r="FX269" s="73"/>
      <c r="FY269" s="73"/>
      <c r="FZ269" s="73"/>
      <c r="GA269" s="73"/>
      <c r="GB269" s="73"/>
      <c r="GC269" s="73"/>
      <c r="GD269" s="73"/>
      <c r="GE269" s="73"/>
      <c r="GF269" s="73"/>
      <c r="GG269" s="73"/>
      <c r="GH269" s="73"/>
      <c r="GI269" s="73"/>
      <c r="GJ269" s="73"/>
      <c r="GK269" s="73"/>
      <c r="GL269" s="73"/>
      <c r="GM269" s="73"/>
      <c r="GN269" s="73"/>
      <c r="GO269" s="73"/>
      <c r="GP269" s="73"/>
      <c r="GQ269" s="73"/>
      <c r="GR269" s="73"/>
      <c r="GS269" s="73"/>
      <c r="GT269" s="73"/>
      <c r="GU269" s="73"/>
      <c r="GV269" s="73"/>
      <c r="GW269" s="73"/>
      <c r="GX269" s="73"/>
      <c r="GY269" s="73"/>
      <c r="GZ269" s="73"/>
      <c r="HA269" s="73"/>
      <c r="HB269" s="73"/>
      <c r="HC269" s="73"/>
      <c r="HD269" s="73"/>
      <c r="HE269" s="73"/>
      <c r="HF269" s="73">
        <v>0.22833585000000001</v>
      </c>
      <c r="HG269" s="73">
        <v>4.9210312500000004</v>
      </c>
      <c r="HH269" s="73"/>
      <c r="HI269" s="73">
        <v>1.92904425</v>
      </c>
      <c r="HJ269" s="73">
        <v>0.62989200000000001</v>
      </c>
      <c r="HK269" s="73"/>
      <c r="HL269" s="73">
        <v>2.7557775000000002</v>
      </c>
      <c r="HM269" s="73">
        <v>0.11810475000000001</v>
      </c>
      <c r="HN269" s="73"/>
      <c r="HO269" s="73">
        <v>0.52359772500000001</v>
      </c>
      <c r="HP269" s="73">
        <v>0.16140982499999998</v>
      </c>
      <c r="HQ269" s="73"/>
      <c r="HR269" s="73"/>
      <c r="HS269" s="73"/>
      <c r="HT269" s="73"/>
      <c r="HU269" s="73"/>
      <c r="HV269" s="73">
        <v>1.77157125</v>
      </c>
      <c r="HW269" s="73"/>
      <c r="HX269" s="73"/>
      <c r="HY269" s="73"/>
      <c r="HZ269" s="73"/>
      <c r="IA269" s="73">
        <v>0.78736499999999998</v>
      </c>
      <c r="IB269" s="73"/>
      <c r="IC269" s="73"/>
      <c r="ID269" s="73"/>
      <c r="IE269" s="73"/>
      <c r="IF269" s="73"/>
      <c r="IG269" s="73"/>
      <c r="IH269" s="73"/>
      <c r="II269" s="73">
        <v>0.177157125</v>
      </c>
      <c r="IJ269" s="73"/>
      <c r="IK269" s="73"/>
      <c r="IL269" s="73"/>
      <c r="IM269" s="73"/>
      <c r="IN269" s="73">
        <v>1.4566252500000001</v>
      </c>
      <c r="IO269" s="73">
        <v>0.157473</v>
      </c>
      <c r="IP269" s="73">
        <v>1.4566252500000001</v>
      </c>
      <c r="IQ269" s="73">
        <v>0.55115550000000002</v>
      </c>
      <c r="IR269" s="73">
        <v>0.94483799999999996</v>
      </c>
      <c r="IS269" s="73"/>
      <c r="IT269" s="73"/>
      <c r="IU269" s="73"/>
      <c r="IV269" s="73"/>
      <c r="IW269" s="73"/>
      <c r="IX269" s="73">
        <v>0.62989200000000001</v>
      </c>
      <c r="IY269" s="73"/>
      <c r="IZ269" s="73">
        <v>1.4959935</v>
      </c>
      <c r="JA269" s="73"/>
      <c r="JB269" s="73"/>
      <c r="JC269" s="73">
        <v>1.4566252500000001</v>
      </c>
      <c r="JD269" s="73"/>
      <c r="JE269" s="73">
        <v>0.43305074999999998</v>
      </c>
      <c r="JF269" s="73">
        <v>1.259784</v>
      </c>
      <c r="JG269" s="73">
        <v>1.208605275</v>
      </c>
      <c r="JH269" s="73"/>
      <c r="JI269" s="73">
        <v>7.8736499999999994E-3</v>
      </c>
      <c r="JJ269" s="73"/>
      <c r="JK269" s="73"/>
      <c r="JL269" s="73"/>
      <c r="JM269" s="73">
        <v>7.8736499999999994E-3</v>
      </c>
      <c r="JN269" s="73"/>
      <c r="JO269" s="73"/>
      <c r="JP269" s="73"/>
      <c r="JQ269" s="73">
        <v>9.8420624999999998E-2</v>
      </c>
      <c r="JR269" s="73">
        <v>0.59839739999999997</v>
      </c>
      <c r="JS269" s="73">
        <v>0.2677041</v>
      </c>
      <c r="JT269" s="73">
        <v>0.35431425</v>
      </c>
      <c r="JU269" s="73">
        <v>0.70862849999999999</v>
      </c>
      <c r="JV269" s="73">
        <v>0.23227267500000001</v>
      </c>
      <c r="JW269" s="73">
        <v>0.2677041</v>
      </c>
      <c r="JX269" s="73"/>
      <c r="JY269" s="73"/>
      <c r="JZ269" s="73">
        <v>8.6610149999999997E-2</v>
      </c>
      <c r="KA269" s="73"/>
      <c r="KB269" s="73">
        <v>0.314946</v>
      </c>
      <c r="KC269" s="73"/>
      <c r="KD269" s="73"/>
      <c r="KE269" s="73"/>
      <c r="KF269" s="73"/>
      <c r="KG269" s="73"/>
      <c r="KH269" s="73"/>
      <c r="KI269" s="73">
        <v>1.279468125</v>
      </c>
      <c r="KJ269" s="73">
        <v>0.157473</v>
      </c>
      <c r="KK269" s="73"/>
      <c r="KL269" s="73">
        <v>0.27557775000000001</v>
      </c>
      <c r="KM269" s="73"/>
      <c r="KN269" s="73">
        <v>7.4799674999999996E-2</v>
      </c>
      <c r="KO269" s="73">
        <v>8.346069</v>
      </c>
      <c r="KP269" s="73"/>
      <c r="KQ269" s="73"/>
      <c r="KR269" s="73"/>
      <c r="KS269" s="73"/>
      <c r="KT269" s="73">
        <v>0.27557775000000001</v>
      </c>
      <c r="KU269" s="73"/>
      <c r="KV269" s="73"/>
      <c r="KW269" s="73"/>
      <c r="KX269" s="73"/>
      <c r="KY269" s="73"/>
      <c r="KZ269" s="73"/>
      <c r="LA269" s="73">
        <v>1.6140982500000001</v>
      </c>
      <c r="LB269" s="73"/>
      <c r="LC269" s="73">
        <v>6.25955175</v>
      </c>
      <c r="LD269" s="73">
        <v>6.0233422499999998</v>
      </c>
      <c r="LE269" s="73"/>
      <c r="LF269" s="73"/>
      <c r="LG269" s="73"/>
      <c r="LH269" s="73"/>
      <c r="LI269" s="73"/>
      <c r="LJ269" s="73"/>
      <c r="LK269" s="73"/>
      <c r="LL269" s="73"/>
      <c r="LM269" s="73"/>
      <c r="LN269" s="73"/>
      <c r="LO269" s="73"/>
      <c r="LP269" s="73"/>
      <c r="LQ269" s="73"/>
      <c r="LR269" s="73"/>
      <c r="LS269" s="73"/>
      <c r="LT269" s="73"/>
      <c r="LU269" s="73"/>
      <c r="LV269" s="73"/>
      <c r="LW269" s="73"/>
      <c r="LX269" s="73"/>
      <c r="LY269" s="73"/>
      <c r="LZ269" s="73"/>
      <c r="MA269" s="73"/>
      <c r="MB269" s="73"/>
      <c r="MC269" s="73"/>
      <c r="MD269" s="73"/>
      <c r="ME269" s="73"/>
      <c r="MF269" s="73"/>
      <c r="MG269" s="73"/>
      <c r="MH269" s="73"/>
      <c r="MI269" s="73"/>
      <c r="MJ269" s="73"/>
      <c r="MK269" s="73"/>
      <c r="ML269" s="73"/>
      <c r="MM269" s="73"/>
      <c r="MN269" s="73"/>
      <c r="MO269" s="73"/>
      <c r="MP269" s="73"/>
      <c r="MQ269" s="73"/>
      <c r="MR269" s="73"/>
      <c r="MS269" s="73"/>
      <c r="MT269" s="73"/>
      <c r="MU269" s="73"/>
      <c r="MV269" s="73"/>
      <c r="MW269" s="73"/>
      <c r="MX269" s="73"/>
      <c r="MY269" s="73"/>
      <c r="MZ269" s="73"/>
      <c r="NA269" s="73"/>
      <c r="NB269" s="73"/>
      <c r="NC269" s="73"/>
      <c r="ND269" s="73"/>
      <c r="NE269" s="73"/>
      <c r="NF269" s="73"/>
      <c r="NG269" s="73"/>
      <c r="NH269" s="73"/>
      <c r="NI269" s="73"/>
      <c r="NJ269" s="73"/>
      <c r="NK269" s="73"/>
      <c r="NL269" s="73"/>
      <c r="NM269" s="73"/>
      <c r="NN269" s="73"/>
      <c r="NO269" s="73"/>
      <c r="NP269" s="73"/>
      <c r="NQ269" s="73"/>
      <c r="NR269" s="73"/>
      <c r="NS269" s="73"/>
      <c r="NT269" s="73"/>
      <c r="NU269" s="73"/>
      <c r="NV269" s="73"/>
      <c r="NW269" s="73"/>
      <c r="NX269" s="73"/>
      <c r="NY269" s="73"/>
      <c r="NZ269" s="73"/>
      <c r="OA269" s="73"/>
      <c r="OB269" s="73"/>
      <c r="OC269" s="73"/>
      <c r="OD269" s="73"/>
      <c r="OE269" s="73"/>
      <c r="OF269" s="73"/>
      <c r="OG269" s="73"/>
      <c r="OH269" s="73"/>
      <c r="OI269" s="73"/>
      <c r="OJ269" s="73"/>
      <c r="OK269" s="73"/>
      <c r="OL269" s="73"/>
      <c r="OM269" s="73"/>
      <c r="ON269" s="73"/>
      <c r="OO269" s="73"/>
      <c r="OP269" s="73"/>
      <c r="OQ269" s="73"/>
      <c r="OR269" s="73"/>
      <c r="OS269" s="73"/>
      <c r="OT269" s="73"/>
      <c r="OU269" s="73"/>
      <c r="OV269" s="73"/>
      <c r="OW269" s="73"/>
      <c r="OX269" s="73"/>
      <c r="OY269" s="73"/>
      <c r="OZ269" s="73"/>
      <c r="PA269" s="73"/>
      <c r="PB269" s="73"/>
      <c r="PC269" s="73"/>
      <c r="PD269" s="73"/>
      <c r="PE269" s="73"/>
      <c r="PF269" s="73"/>
      <c r="PG269" s="73"/>
      <c r="PH269" s="73"/>
      <c r="PI269" s="73"/>
      <c r="PJ269" s="73"/>
      <c r="PK269" s="73"/>
      <c r="PL269" s="73"/>
      <c r="PM269" s="73"/>
      <c r="PN269" s="73"/>
      <c r="PO269" s="73"/>
      <c r="PP269" s="73"/>
      <c r="PQ269" s="73"/>
      <c r="PR269" s="73"/>
      <c r="PS269" s="73"/>
      <c r="PT269" s="73"/>
      <c r="PU269" s="73"/>
      <c r="PV269" s="73"/>
      <c r="PW269" s="73"/>
      <c r="PX269" s="73"/>
      <c r="PY269" s="73"/>
      <c r="PZ269" s="73"/>
      <c r="QA269" s="73"/>
      <c r="QB269" s="73"/>
      <c r="QC269" s="73"/>
      <c r="QD269" s="73"/>
      <c r="QE269" s="73"/>
      <c r="QF269" s="73"/>
      <c r="QG269" s="73"/>
      <c r="QH269" s="73"/>
      <c r="QI269" s="73"/>
      <c r="QJ269" s="73"/>
      <c r="QK269" s="73"/>
      <c r="QL269" s="73"/>
      <c r="QM269" s="73"/>
      <c r="QN269" s="73"/>
      <c r="QO269" s="73"/>
      <c r="QP269" s="73"/>
      <c r="QQ269" s="73"/>
      <c r="QR269" s="73"/>
      <c r="QS269" s="73"/>
      <c r="QT269" s="73"/>
      <c r="QU269" s="73"/>
      <c r="QV269" s="73"/>
      <c r="QW269" s="73"/>
      <c r="QX269" s="73"/>
      <c r="QY269" s="73"/>
      <c r="QZ269" s="73"/>
      <c r="RA269" s="73"/>
      <c r="RB269" s="73"/>
      <c r="RC269" s="73"/>
      <c r="RD269" s="73"/>
      <c r="RE269" s="73"/>
      <c r="RF269" s="73"/>
      <c r="RG269" s="73"/>
      <c r="RH269" s="73"/>
      <c r="RI269" s="73"/>
      <c r="RJ269" s="73"/>
      <c r="RK269" s="73"/>
      <c r="RL269" s="73"/>
      <c r="RM269" s="73"/>
      <c r="RN269" s="73"/>
      <c r="RO269" s="73"/>
      <c r="RP269" s="73"/>
      <c r="RQ269" s="73"/>
      <c r="RR269" s="73"/>
      <c r="RS269" s="73"/>
      <c r="RT269" s="73"/>
      <c r="RU269" s="73"/>
      <c r="RV269" s="73"/>
      <c r="RW269" s="73"/>
      <c r="RX269" s="73"/>
      <c r="RY269" s="73"/>
      <c r="RZ269" s="73"/>
      <c r="SA269" s="73"/>
      <c r="SB269" s="73"/>
      <c r="SC269" s="73"/>
      <c r="SD269" s="73"/>
      <c r="SE269" s="73"/>
      <c r="SF269" s="73"/>
      <c r="SG269" s="73"/>
      <c r="SH269" s="73"/>
      <c r="SI269" s="73"/>
      <c r="SJ269" s="73"/>
      <c r="SK269" s="73"/>
      <c r="SL269" s="73"/>
      <c r="SM269" s="73"/>
      <c r="SN269" s="73"/>
      <c r="SO269" s="73"/>
      <c r="SP269" s="73"/>
      <c r="SQ269" s="73"/>
      <c r="SR269" s="73"/>
      <c r="SS269" s="73"/>
      <c r="ST269" s="73"/>
      <c r="SU269" s="73"/>
      <c r="SV269" s="73"/>
      <c r="SW269" s="73"/>
      <c r="SX269" s="73"/>
      <c r="SY269" s="73"/>
    </row>
    <row r="270" spans="1:519">
      <c r="A270" s="71" t="s">
        <v>353</v>
      </c>
      <c r="B270" s="72">
        <f t="shared" si="241"/>
        <v>0.43938903824999997</v>
      </c>
      <c r="C270" s="72">
        <f t="shared" si="242"/>
        <v>1.1266799467499999</v>
      </c>
      <c r="D270" s="72">
        <f t="shared" si="243"/>
        <v>0.55284833475000006</v>
      </c>
      <c r="E270" s="72">
        <f t="shared" si="244"/>
        <v>0.8572042755</v>
      </c>
      <c r="F270" s="72">
        <f t="shared" si="245"/>
        <v>0</v>
      </c>
      <c r="G270" s="72">
        <f t="shared" si="246"/>
        <v>2.1910005854999999</v>
      </c>
      <c r="H270" s="72">
        <f t="shared" si="247"/>
        <v>2.7526674082499998</v>
      </c>
      <c r="I270" s="72">
        <f t="shared" si="248"/>
        <v>2.7977046862499999</v>
      </c>
      <c r="J270" s="72">
        <f t="shared" si="249"/>
        <v>2.1884967648</v>
      </c>
      <c r="K270" s="72">
        <f t="shared" si="250"/>
        <v>2.5891356345749998</v>
      </c>
      <c r="L270" s="72">
        <f t="shared" si="251"/>
        <v>2.9669094247499999</v>
      </c>
      <c r="M270" s="72">
        <f t="shared" si="252"/>
        <v>3.2863001001750001</v>
      </c>
      <c r="N270" s="72">
        <f t="shared" si="253"/>
        <v>4.578133792500001</v>
      </c>
      <c r="O270" s="72">
        <f t="shared" si="254"/>
        <v>5.0183495639999993</v>
      </c>
      <c r="P270" s="72">
        <f t="shared" si="255"/>
        <v>5.0316757166250001</v>
      </c>
      <c r="Q270" s="72">
        <f t="shared" si="256"/>
        <v>3.5698735417500003</v>
      </c>
      <c r="R270" s="72">
        <f t="shared" si="257"/>
        <v>4.5795116812499996</v>
      </c>
      <c r="S270" s="72">
        <f t="shared" si="258"/>
        <v>6.1487065053000007</v>
      </c>
      <c r="T270" s="72">
        <f t="shared" si="259"/>
        <v>4.889213830350001</v>
      </c>
      <c r="U270" s="72">
        <f t="shared" si="260"/>
        <v>1.5153705526500001</v>
      </c>
      <c r="V270" s="72">
        <f t="shared" si="261"/>
        <v>4.7710224701999993</v>
      </c>
      <c r="W270" s="72">
        <f t="shared" si="262"/>
        <v>7.5282251008499994</v>
      </c>
      <c r="X270" s="72">
        <f t="shared" si="263"/>
        <v>10.15704786825</v>
      </c>
      <c r="Y270" s="72">
        <f t="shared" si="264"/>
        <v>12.088595938949998</v>
      </c>
      <c r="Z270" s="72">
        <f t="shared" si="265"/>
        <v>0</v>
      </c>
      <c r="AA270" s="72">
        <f t="shared" si="266"/>
        <v>0</v>
      </c>
      <c r="AB270" s="72"/>
      <c r="AD270" s="73">
        <v>39.565091250000002</v>
      </c>
      <c r="AE270" s="73">
        <v>19.014864750000001</v>
      </c>
      <c r="AF270" s="73"/>
      <c r="AG270" s="73"/>
      <c r="AH270" s="73"/>
      <c r="AI270" s="73"/>
      <c r="AJ270" s="73"/>
      <c r="AK270" s="73">
        <v>106.136802</v>
      </c>
      <c r="AL270" s="73"/>
      <c r="AM270" s="73">
        <v>67.477180500000003</v>
      </c>
      <c r="AN270" s="73">
        <v>207.19509975</v>
      </c>
      <c r="AO270" s="73"/>
      <c r="AP270" s="73">
        <v>925.07513849999998</v>
      </c>
      <c r="AQ270" s="73"/>
      <c r="AR270" s="73"/>
      <c r="AS270" s="73">
        <v>83.657531250000005</v>
      </c>
      <c r="AT270" s="73"/>
      <c r="AU270" s="73">
        <v>117.947277</v>
      </c>
      <c r="AV270" s="73"/>
      <c r="AW270" s="73"/>
      <c r="AX270" s="73"/>
      <c r="AY270" s="73"/>
      <c r="AZ270" s="73"/>
      <c r="BA270" s="73"/>
      <c r="BB270" s="73">
        <v>404.98118775</v>
      </c>
      <c r="BC270" s="73"/>
      <c r="BD270" s="73"/>
      <c r="BE270" s="73"/>
      <c r="BF270" s="73"/>
      <c r="BG270" s="73"/>
      <c r="BH270" s="73"/>
      <c r="BI270" s="73"/>
      <c r="BJ270" s="73"/>
      <c r="BK270" s="73">
        <v>147.86714699999999</v>
      </c>
      <c r="BL270" s="73"/>
      <c r="BM270" s="73"/>
      <c r="BN270" s="73">
        <v>100.8614565</v>
      </c>
      <c r="BO270" s="73">
        <v>33.9354315</v>
      </c>
      <c r="BP270" s="73"/>
      <c r="BQ270" s="73"/>
      <c r="BR270" s="73"/>
      <c r="BS270" s="73"/>
      <c r="BT270" s="73">
        <v>332.70108075000002</v>
      </c>
      <c r="BU270" s="73"/>
      <c r="BV270" s="73"/>
      <c r="BW270" s="73">
        <v>389.70630675000001</v>
      </c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>
        <v>289.82905649999998</v>
      </c>
      <c r="CN270" s="73"/>
      <c r="CO270" s="73">
        <v>143.26106175000001</v>
      </c>
      <c r="CP270" s="73"/>
      <c r="CQ270" s="73">
        <v>739.96562700000004</v>
      </c>
      <c r="CR270" s="73"/>
      <c r="CS270" s="73"/>
      <c r="CT270" s="73"/>
      <c r="CU270" s="73">
        <v>659.57566050000003</v>
      </c>
      <c r="CV270" s="73">
        <v>266.91673500000002</v>
      </c>
      <c r="CW270" s="73">
        <v>91.452444749999998</v>
      </c>
      <c r="CX270" s="73">
        <v>86.610150000000004</v>
      </c>
      <c r="CY270" s="73">
        <v>51.296829750000001</v>
      </c>
      <c r="CZ270" s="73">
        <v>339.35431499999999</v>
      </c>
      <c r="DA270" s="73">
        <v>303.09615674999998</v>
      </c>
      <c r="DB270" s="73">
        <v>110.82162375</v>
      </c>
      <c r="DC270" s="73"/>
      <c r="DD270" s="73"/>
      <c r="DE270" s="73"/>
      <c r="DF270" s="73">
        <v>951.96365324999999</v>
      </c>
      <c r="DG270" s="73"/>
      <c r="DH270" s="73">
        <v>249.594705</v>
      </c>
      <c r="DI270" s="73">
        <v>659.92997475000004</v>
      </c>
      <c r="DJ270" s="73">
        <v>306.52119449999998</v>
      </c>
      <c r="DK270" s="73">
        <v>224.28092025000001</v>
      </c>
      <c r="DL270" s="73"/>
      <c r="DM270" s="73">
        <v>225.30449475</v>
      </c>
      <c r="DN270" s="73"/>
      <c r="DO270" s="73"/>
      <c r="DP270" s="73">
        <v>205.69910625</v>
      </c>
      <c r="DQ270" s="73">
        <v>250.18522874999999</v>
      </c>
      <c r="DR270" s="73">
        <v>157.47300000000001</v>
      </c>
      <c r="DS270" s="73">
        <v>277.74300375000001</v>
      </c>
      <c r="DT270" s="73">
        <v>540.72291374999998</v>
      </c>
      <c r="DU270" s="73">
        <v>609.77482425000005</v>
      </c>
      <c r="DV270" s="73">
        <v>552.10033799999997</v>
      </c>
      <c r="DW270" s="73">
        <v>4.3580652750000004</v>
      </c>
      <c r="DX270" s="73">
        <v>62.359307999999999</v>
      </c>
      <c r="DY270" s="73">
        <v>175.62570007500003</v>
      </c>
      <c r="DZ270" s="73">
        <v>29.565555750000001</v>
      </c>
      <c r="EA270" s="73">
        <v>142.00127775000001</v>
      </c>
      <c r="EB270" s="73">
        <v>18.184194675000001</v>
      </c>
      <c r="EC270" s="73">
        <v>34.644060000000003</v>
      </c>
      <c r="ED270" s="73">
        <v>418.70889652500006</v>
      </c>
      <c r="EE270" s="73">
        <v>207.86436</v>
      </c>
      <c r="EF270" s="73"/>
      <c r="EG270" s="73">
        <v>543.08500875000004</v>
      </c>
      <c r="EH270" s="73">
        <v>256.16920275000001</v>
      </c>
      <c r="EI270" s="73">
        <v>160.50435525</v>
      </c>
      <c r="EJ270" s="73">
        <v>355.23153022499997</v>
      </c>
      <c r="EK270" s="73">
        <v>6.8815701000000002</v>
      </c>
      <c r="EL270" s="73">
        <v>223.02113625000001</v>
      </c>
      <c r="EM270" s="73">
        <v>108.30205575000001</v>
      </c>
      <c r="EN270" s="73">
        <v>112.86877275000001</v>
      </c>
      <c r="EO270" s="73">
        <v>279.51457499999998</v>
      </c>
      <c r="EP270" s="73">
        <v>158.53594275</v>
      </c>
      <c r="EQ270" s="73"/>
      <c r="ER270" s="73">
        <v>482.5760085</v>
      </c>
      <c r="ES270" s="73">
        <v>445.53048525000003</v>
      </c>
      <c r="ET270" s="73">
        <v>224.371467225</v>
      </c>
      <c r="EU270" s="73"/>
      <c r="EV270" s="73">
        <v>439.23943890000004</v>
      </c>
      <c r="EW270" s="73">
        <v>59.052374999999998</v>
      </c>
      <c r="EX270" s="73">
        <v>0.86610149999999997</v>
      </c>
      <c r="EY270" s="73">
        <v>127.59249825000001</v>
      </c>
      <c r="EZ270" s="73">
        <v>631.86041250000005</v>
      </c>
      <c r="FA270" s="73">
        <v>216.48600675</v>
      </c>
      <c r="FB270" s="73">
        <v>365.37672824999999</v>
      </c>
      <c r="FC270" s="73"/>
      <c r="FD270" s="73">
        <v>300.39943162499998</v>
      </c>
      <c r="FE270" s="73">
        <v>601.66496474999997</v>
      </c>
      <c r="FF270" s="73">
        <v>433.01138175</v>
      </c>
      <c r="FG270" s="73"/>
      <c r="FH270" s="73"/>
      <c r="FI270" s="73"/>
      <c r="FJ270" s="73">
        <v>356.08582124999998</v>
      </c>
      <c r="FK270" s="73">
        <v>329.11856999999998</v>
      </c>
      <c r="FL270" s="73">
        <v>411.31947600000001</v>
      </c>
      <c r="FM270" s="73">
        <v>438.877251</v>
      </c>
      <c r="FN270" s="73"/>
      <c r="FO270" s="73">
        <v>548.08083967499999</v>
      </c>
      <c r="FP270" s="73">
        <v>769.8067605</v>
      </c>
      <c r="FQ270" s="73"/>
      <c r="FR270" s="73">
        <v>219.83230800000001</v>
      </c>
      <c r="FS270" s="73">
        <v>595.48414950000006</v>
      </c>
      <c r="FT270" s="73">
        <v>13.818255750000001</v>
      </c>
      <c r="FU270" s="73">
        <v>718.54929900000002</v>
      </c>
      <c r="FV270" s="73">
        <v>59.131111500000003</v>
      </c>
      <c r="FW270" s="73">
        <v>242.46905175000001</v>
      </c>
      <c r="FX270" s="73">
        <v>423.52363350000002</v>
      </c>
      <c r="FY270" s="73">
        <v>698.78643750000003</v>
      </c>
      <c r="FZ270" s="73">
        <v>424.22438834999997</v>
      </c>
      <c r="GA270" s="73">
        <v>438.20799075000002</v>
      </c>
      <c r="GB270" s="73">
        <v>397.98151290000004</v>
      </c>
      <c r="GC270" s="73">
        <v>346.125654</v>
      </c>
      <c r="GD270" s="73">
        <v>508.99210425000001</v>
      </c>
      <c r="GE270" s="73">
        <v>473.91499349999998</v>
      </c>
      <c r="GF270" s="73">
        <v>374.58889875</v>
      </c>
      <c r="GG270" s="73">
        <v>336.08675025000002</v>
      </c>
      <c r="GH270" s="73">
        <v>445.33364399999999</v>
      </c>
      <c r="GI270" s="73">
        <v>406.39844475000001</v>
      </c>
      <c r="GJ270" s="73">
        <v>665.24468850000005</v>
      </c>
      <c r="GK270" s="73">
        <v>112.71129974999999</v>
      </c>
      <c r="GL270" s="73">
        <v>266.44431600000001</v>
      </c>
      <c r="GM270" s="73">
        <v>715.20299775000001</v>
      </c>
      <c r="GN270" s="73">
        <v>621.15224850000004</v>
      </c>
      <c r="GO270" s="73">
        <v>92.279178000000002</v>
      </c>
      <c r="GP270" s="73">
        <v>681.26756624999996</v>
      </c>
      <c r="GQ270" s="73">
        <v>647.84392200000002</v>
      </c>
      <c r="GR270" s="73">
        <v>245.69724825</v>
      </c>
      <c r="GS270" s="73">
        <v>440.41261274999999</v>
      </c>
      <c r="GT270" s="73">
        <v>177.43270275</v>
      </c>
      <c r="GU270" s="73"/>
      <c r="GV270" s="73">
        <v>449.86099274999998</v>
      </c>
      <c r="GW270" s="73">
        <v>381.4783425</v>
      </c>
      <c r="GX270" s="73">
        <v>400.21762949999999</v>
      </c>
      <c r="GY270" s="73">
        <v>220.30472700000001</v>
      </c>
      <c r="GZ270" s="73">
        <v>809.09627399999999</v>
      </c>
      <c r="HA270" s="73">
        <v>578.063698875</v>
      </c>
      <c r="HB270" s="73"/>
      <c r="HC270" s="73">
        <v>476.59203450000001</v>
      </c>
      <c r="HD270" s="73">
        <v>249.3584955</v>
      </c>
      <c r="HE270" s="73">
        <v>305.30077875000001</v>
      </c>
      <c r="HF270" s="73">
        <v>87.948670500000006</v>
      </c>
      <c r="HG270" s="73">
        <v>342.70061625</v>
      </c>
      <c r="HH270" s="73">
        <v>137.43456075</v>
      </c>
      <c r="HI270" s="73">
        <v>554.30496000000005</v>
      </c>
      <c r="HJ270" s="73">
        <v>350.49552975</v>
      </c>
      <c r="HK270" s="73">
        <v>580.36674149999999</v>
      </c>
      <c r="HL270" s="73">
        <v>138.22192575</v>
      </c>
      <c r="HM270" s="73">
        <v>347.14922849999999</v>
      </c>
      <c r="HN270" s="73">
        <v>554.61990600000001</v>
      </c>
      <c r="HO270" s="73">
        <v>351.007317</v>
      </c>
      <c r="HP270" s="73">
        <v>561.98176875000001</v>
      </c>
      <c r="HQ270" s="73">
        <v>203.92753500000001</v>
      </c>
      <c r="HR270" s="73">
        <v>275.81395950000001</v>
      </c>
      <c r="HS270" s="73">
        <v>255.4999425</v>
      </c>
      <c r="HT270" s="73">
        <v>85.271629500000003</v>
      </c>
      <c r="HU270" s="73">
        <v>726.26547600000004</v>
      </c>
      <c r="HV270" s="73">
        <v>311.75717175</v>
      </c>
      <c r="HW270" s="73">
        <v>584.02798874999996</v>
      </c>
      <c r="HX270" s="73"/>
      <c r="HY270" s="73">
        <v>669.33898650000003</v>
      </c>
      <c r="HZ270" s="73">
        <v>579.18569400000001</v>
      </c>
      <c r="IA270" s="73">
        <v>281.48298749999998</v>
      </c>
      <c r="IB270" s="73">
        <v>256.91719949999998</v>
      </c>
      <c r="IC270" s="73">
        <v>570.20973300000003</v>
      </c>
      <c r="ID270" s="73">
        <v>637.88375474999998</v>
      </c>
      <c r="IE270" s="73">
        <v>1066.8795749999999</v>
      </c>
      <c r="IF270" s="73">
        <v>73.343049750000006</v>
      </c>
      <c r="IG270" s="73">
        <v>354.98351024999999</v>
      </c>
      <c r="IH270" s="73"/>
      <c r="II270" s="73">
        <v>1127.0500082999999</v>
      </c>
      <c r="IJ270" s="73">
        <v>420.41354174999998</v>
      </c>
      <c r="IK270" s="73">
        <v>780.35745150000002</v>
      </c>
      <c r="IL270" s="73">
        <v>612.41249700000003</v>
      </c>
      <c r="IM270" s="73">
        <v>355.10161499999998</v>
      </c>
      <c r="IN270" s="73">
        <v>177.14137769999999</v>
      </c>
      <c r="IO270" s="73">
        <v>373.21100999999999</v>
      </c>
      <c r="IP270" s="73">
        <v>444.62501550000002</v>
      </c>
      <c r="IQ270" s="73">
        <v>331.36256025</v>
      </c>
      <c r="IR270" s="73">
        <v>262.94054175000002</v>
      </c>
      <c r="IS270" s="73">
        <v>490.33155375000001</v>
      </c>
      <c r="IT270" s="73">
        <v>83.192985899999996</v>
      </c>
      <c r="IU270" s="73">
        <v>1097.5080734999999</v>
      </c>
      <c r="IV270" s="73">
        <v>349.78690125000003</v>
      </c>
      <c r="IW270" s="73">
        <v>311.59969875000002</v>
      </c>
      <c r="IX270" s="73">
        <v>141.72569999999999</v>
      </c>
      <c r="IY270" s="73">
        <v>357.26686875000001</v>
      </c>
      <c r="IZ270" s="73"/>
      <c r="JA270" s="73">
        <v>292.30925624999998</v>
      </c>
      <c r="JB270" s="73"/>
      <c r="JC270" s="73">
        <v>118.10475</v>
      </c>
      <c r="JD270" s="73">
        <v>51.926721749999999</v>
      </c>
      <c r="JE270" s="73">
        <v>282.321531225</v>
      </c>
      <c r="JF270" s="73"/>
      <c r="JG270" s="73">
        <v>54.131343749999999</v>
      </c>
      <c r="JH270" s="73">
        <v>1.5707931749999999</v>
      </c>
      <c r="JI270" s="73">
        <v>216.01358775</v>
      </c>
      <c r="JJ270" s="73">
        <v>135.741726</v>
      </c>
      <c r="JK270" s="73">
        <v>304.19846775000002</v>
      </c>
      <c r="JL270" s="73"/>
      <c r="JM270" s="73">
        <v>756.42155549999995</v>
      </c>
      <c r="JN270" s="73">
        <v>156.96121274999999</v>
      </c>
      <c r="JO270" s="73"/>
      <c r="JP270" s="73">
        <v>317.46556800000002</v>
      </c>
      <c r="JQ270" s="73">
        <v>681.14946150000003</v>
      </c>
      <c r="JR270" s="73">
        <v>140.60764169999999</v>
      </c>
      <c r="JS270" s="73">
        <v>1224.62815275</v>
      </c>
      <c r="JT270" s="73">
        <v>695.36139975000003</v>
      </c>
      <c r="JU270" s="73">
        <v>358.48728449999999</v>
      </c>
      <c r="JV270" s="73">
        <v>958.73499225</v>
      </c>
      <c r="JW270" s="73">
        <v>538.085241</v>
      </c>
      <c r="JX270" s="73">
        <v>502.69318425</v>
      </c>
      <c r="JY270" s="73"/>
      <c r="JZ270" s="73">
        <v>265.97189700000001</v>
      </c>
      <c r="KA270" s="73">
        <v>615.32574750000003</v>
      </c>
      <c r="KB270" s="73">
        <v>780.01494772499996</v>
      </c>
      <c r="KC270" s="73">
        <v>820.25717287500004</v>
      </c>
      <c r="KD270" s="73">
        <v>1072.27302525</v>
      </c>
      <c r="KE270" s="73">
        <v>984.12751349999996</v>
      </c>
      <c r="KF270" s="73">
        <v>681.81872175000001</v>
      </c>
      <c r="KG270" s="73">
        <v>308.92265774999998</v>
      </c>
      <c r="KH270" s="73">
        <v>1131.16792725</v>
      </c>
      <c r="KI270" s="73"/>
      <c r="KJ270" s="73">
        <v>273.01881374999999</v>
      </c>
      <c r="KK270" s="73">
        <v>504.89780624999997</v>
      </c>
      <c r="KL270" s="73"/>
      <c r="KM270" s="73">
        <v>644.81256674999997</v>
      </c>
      <c r="KN270" s="73">
        <v>1736.9271900000001</v>
      </c>
      <c r="KO270" s="73"/>
      <c r="KP270" s="73">
        <v>1762.7921302499999</v>
      </c>
      <c r="KQ270" s="73">
        <v>1428.31947825</v>
      </c>
      <c r="KR270" s="73">
        <v>1396.2343545000001</v>
      </c>
      <c r="KS270" s="73">
        <v>1278.87760125</v>
      </c>
      <c r="KT270" s="73">
        <v>626.78190825000001</v>
      </c>
      <c r="KU270" s="73">
        <v>1349.89792425</v>
      </c>
      <c r="KV270" s="73">
        <v>1541.30635575</v>
      </c>
      <c r="KW270" s="73">
        <v>715.12426125000002</v>
      </c>
      <c r="KX270" s="73">
        <v>626.62443525000003</v>
      </c>
      <c r="KY270" s="73">
        <v>869.80211550000001</v>
      </c>
      <c r="KZ270" s="73">
        <v>1008.2208825</v>
      </c>
      <c r="LA270" s="73">
        <v>1347.6539339999999</v>
      </c>
      <c r="LB270" s="73">
        <v>1181.4411825</v>
      </c>
      <c r="LC270" s="73">
        <v>1188.594393525</v>
      </c>
      <c r="LD270" s="73">
        <v>1633.1485461750001</v>
      </c>
      <c r="LE270" s="73"/>
      <c r="LF270" s="73"/>
      <c r="LG270" s="73"/>
      <c r="LH270" s="73"/>
      <c r="LI270" s="73"/>
      <c r="LJ270" s="73"/>
      <c r="LK270" s="73"/>
      <c r="LL270" s="73"/>
      <c r="LM270" s="73"/>
      <c r="LN270" s="73"/>
      <c r="LO270" s="73"/>
      <c r="LP270" s="73"/>
      <c r="LQ270" s="73"/>
      <c r="LR270" s="73"/>
      <c r="LS270" s="73"/>
      <c r="LT270" s="73"/>
      <c r="LU270" s="73"/>
      <c r="LV270" s="73"/>
      <c r="LW270" s="73"/>
      <c r="LX270" s="73"/>
      <c r="LY270" s="73"/>
      <c r="LZ270" s="73"/>
      <c r="MA270" s="73"/>
      <c r="MB270" s="73"/>
      <c r="MC270" s="73"/>
      <c r="MD270" s="73"/>
      <c r="ME270" s="73"/>
      <c r="MF270" s="73"/>
      <c r="MG270" s="73"/>
      <c r="MH270" s="73"/>
      <c r="MI270" s="73"/>
      <c r="MJ270" s="73"/>
      <c r="MK270" s="73"/>
      <c r="ML270" s="73"/>
      <c r="MM270" s="73"/>
      <c r="MN270" s="73"/>
      <c r="MO270" s="73"/>
      <c r="MP270" s="73"/>
      <c r="MQ270" s="73"/>
      <c r="MR270" s="73"/>
      <c r="MS270" s="73"/>
      <c r="MT270" s="73"/>
      <c r="MU270" s="73"/>
      <c r="MV270" s="73"/>
      <c r="MW270" s="73"/>
      <c r="MX270" s="73"/>
      <c r="MY270" s="73"/>
      <c r="MZ270" s="73"/>
      <c r="NA270" s="73"/>
      <c r="NB270" s="73"/>
      <c r="NC270" s="73"/>
      <c r="ND270" s="73"/>
      <c r="NE270" s="73"/>
      <c r="NF270" s="73"/>
      <c r="NG270" s="73"/>
      <c r="NH270" s="73"/>
      <c r="NI270" s="73"/>
      <c r="NJ270" s="73"/>
      <c r="NK270" s="73"/>
      <c r="NL270" s="73"/>
      <c r="NM270" s="73"/>
      <c r="NN270" s="73"/>
      <c r="NO270" s="73"/>
      <c r="NP270" s="73"/>
      <c r="NQ270" s="73"/>
      <c r="NR270" s="73"/>
      <c r="NS270" s="73"/>
      <c r="NT270" s="73"/>
      <c r="NU270" s="73"/>
      <c r="NV270" s="73"/>
      <c r="NW270" s="73"/>
      <c r="NX270" s="73"/>
      <c r="NY270" s="73"/>
      <c r="NZ270" s="73"/>
      <c r="OA270" s="73"/>
      <c r="OB270" s="73"/>
      <c r="OC270" s="73"/>
      <c r="OD270" s="73"/>
      <c r="OE270" s="73"/>
      <c r="OF270" s="73"/>
      <c r="OG270" s="73"/>
      <c r="OH270" s="73"/>
      <c r="OI270" s="73"/>
      <c r="OJ270" s="73"/>
      <c r="OK270" s="73"/>
      <c r="OL270" s="73"/>
      <c r="OM270" s="73"/>
      <c r="ON270" s="73"/>
      <c r="OO270" s="73"/>
      <c r="OP270" s="73"/>
      <c r="OQ270" s="73"/>
      <c r="OR270" s="73"/>
      <c r="OS270" s="73"/>
      <c r="OT270" s="73"/>
      <c r="OU270" s="73"/>
      <c r="OV270" s="73"/>
      <c r="OW270" s="73"/>
      <c r="OX270" s="73"/>
      <c r="OY270" s="73"/>
      <c r="OZ270" s="73"/>
      <c r="PA270" s="73"/>
      <c r="PB270" s="73"/>
      <c r="PC270" s="73"/>
      <c r="PD270" s="73"/>
      <c r="PE270" s="73"/>
      <c r="PF270" s="73"/>
      <c r="PG270" s="73"/>
      <c r="PH270" s="73"/>
      <c r="PI270" s="73"/>
      <c r="PJ270" s="73"/>
      <c r="PK270" s="73"/>
      <c r="PL270" s="73"/>
      <c r="PM270" s="73"/>
      <c r="PN270" s="73"/>
      <c r="PO270" s="73"/>
      <c r="PP270" s="73"/>
      <c r="PQ270" s="73"/>
      <c r="PR270" s="73"/>
      <c r="PS270" s="73"/>
      <c r="PT270" s="73"/>
      <c r="PU270" s="73"/>
      <c r="PV270" s="73"/>
      <c r="PW270" s="73"/>
      <c r="PX270" s="73"/>
      <c r="PY270" s="73"/>
      <c r="PZ270" s="73"/>
      <c r="QA270" s="73"/>
      <c r="QB270" s="73"/>
      <c r="QC270" s="73"/>
      <c r="QD270" s="73"/>
      <c r="QE270" s="73"/>
      <c r="QF270" s="73"/>
      <c r="QG270" s="73"/>
      <c r="QH270" s="73"/>
      <c r="QI270" s="73"/>
      <c r="QJ270" s="73"/>
      <c r="QK270" s="73"/>
      <c r="QL270" s="73"/>
      <c r="QM270" s="73"/>
      <c r="QN270" s="73"/>
      <c r="QO270" s="73"/>
      <c r="QP270" s="73"/>
      <c r="QQ270" s="73"/>
      <c r="QR270" s="73"/>
      <c r="QS270" s="73"/>
      <c r="QT270" s="73"/>
      <c r="QU270" s="73"/>
      <c r="QV270" s="73"/>
      <c r="QW270" s="73"/>
      <c r="QX270" s="73"/>
      <c r="QY270" s="73"/>
      <c r="QZ270" s="73"/>
      <c r="RA270" s="73"/>
      <c r="RB270" s="73"/>
      <c r="RC270" s="73"/>
      <c r="RD270" s="73"/>
      <c r="RE270" s="73"/>
      <c r="RF270" s="73"/>
      <c r="RG270" s="73"/>
      <c r="RH270" s="73"/>
      <c r="RI270" s="73"/>
      <c r="RJ270" s="73"/>
      <c r="RK270" s="73"/>
      <c r="RL270" s="73"/>
      <c r="RM270" s="73"/>
      <c r="RN270" s="73"/>
      <c r="RO270" s="73"/>
      <c r="RP270" s="73"/>
      <c r="RQ270" s="73"/>
      <c r="RR270" s="73"/>
      <c r="RS270" s="73"/>
      <c r="RT270" s="73"/>
      <c r="RU270" s="73"/>
      <c r="RV270" s="73"/>
      <c r="RW270" s="73"/>
      <c r="RX270" s="73"/>
      <c r="RY270" s="73"/>
      <c r="RZ270" s="73"/>
      <c r="SA270" s="73"/>
      <c r="SB270" s="73"/>
      <c r="SC270" s="73"/>
      <c r="SD270" s="73"/>
      <c r="SE270" s="73"/>
      <c r="SF270" s="73"/>
      <c r="SG270" s="73"/>
      <c r="SH270" s="73"/>
      <c r="SI270" s="73"/>
      <c r="SJ270" s="73"/>
      <c r="SK270" s="73"/>
      <c r="SL270" s="73"/>
      <c r="SM270" s="73"/>
      <c r="SN270" s="73"/>
      <c r="SO270" s="73"/>
      <c r="SP270" s="73"/>
      <c r="SQ270" s="73"/>
      <c r="SR270" s="73"/>
      <c r="SS270" s="73"/>
      <c r="ST270" s="73"/>
      <c r="SU270" s="73"/>
      <c r="SV270" s="73"/>
      <c r="SW270" s="73"/>
      <c r="SX270" s="73"/>
      <c r="SY270" s="73"/>
    </row>
    <row r="271" spans="1:519">
      <c r="A271" s="71" t="s">
        <v>354</v>
      </c>
      <c r="B271" s="72">
        <f t="shared" si="241"/>
        <v>5.1178606895249992</v>
      </c>
      <c r="C271" s="72">
        <f t="shared" si="242"/>
        <v>5.3640382304250007</v>
      </c>
      <c r="D271" s="72">
        <f t="shared" si="243"/>
        <v>5.8544170260750006</v>
      </c>
      <c r="E271" s="72">
        <f t="shared" si="244"/>
        <v>6.8877509152500007</v>
      </c>
      <c r="F271" s="72">
        <f t="shared" si="245"/>
        <v>9.447750108000001</v>
      </c>
      <c r="G271" s="72">
        <f t="shared" si="246"/>
        <v>9.9907563802499997</v>
      </c>
      <c r="H271" s="72">
        <f t="shared" si="247"/>
        <v>11.622625458300002</v>
      </c>
      <c r="I271" s="72">
        <f t="shared" si="248"/>
        <v>9.7163754250499981</v>
      </c>
      <c r="J271" s="72">
        <f t="shared" si="249"/>
        <v>9.1916557049250009</v>
      </c>
      <c r="K271" s="72">
        <f t="shared" si="250"/>
        <v>10.920284067825001</v>
      </c>
      <c r="L271" s="72">
        <f t="shared" si="251"/>
        <v>10.980765510300001</v>
      </c>
      <c r="M271" s="72">
        <f t="shared" si="252"/>
        <v>11.718065906774999</v>
      </c>
      <c r="N271" s="72">
        <f t="shared" si="253"/>
        <v>13.0854393972</v>
      </c>
      <c r="O271" s="72">
        <f t="shared" si="254"/>
        <v>13.833140885325003</v>
      </c>
      <c r="P271" s="72">
        <f t="shared" si="255"/>
        <v>15.217678932750001</v>
      </c>
      <c r="Q271" s="72">
        <f t="shared" si="256"/>
        <v>13.603289357699998</v>
      </c>
      <c r="R271" s="72">
        <f t="shared" si="257"/>
        <v>12.872035924425001</v>
      </c>
      <c r="S271" s="72">
        <f t="shared" si="258"/>
        <v>10.368860863725001</v>
      </c>
      <c r="T271" s="72">
        <f t="shared" si="259"/>
        <v>8.2215905303250025</v>
      </c>
      <c r="U271" s="72">
        <f t="shared" si="260"/>
        <v>5.1111680870249989</v>
      </c>
      <c r="V271" s="72">
        <f t="shared" si="261"/>
        <v>13.121197578675002</v>
      </c>
      <c r="W271" s="72">
        <f t="shared" si="262"/>
        <v>17.708626214999999</v>
      </c>
      <c r="X271" s="72">
        <f t="shared" si="263"/>
        <v>15.416323248599998</v>
      </c>
      <c r="Y271" s="72">
        <f t="shared" si="264"/>
        <v>18.987673099725001</v>
      </c>
      <c r="Z271" s="72">
        <f t="shared" si="265"/>
        <v>0</v>
      </c>
      <c r="AA271" s="72">
        <f t="shared" si="266"/>
        <v>0</v>
      </c>
      <c r="AB271" s="72"/>
      <c r="AD271" s="73">
        <v>674.00806094999996</v>
      </c>
      <c r="AE271" s="73">
        <v>810.43479450000007</v>
      </c>
      <c r="AF271" s="73">
        <v>991.52874450000002</v>
      </c>
      <c r="AG271" s="73">
        <v>164.04749774999999</v>
      </c>
      <c r="AH271" s="73">
        <v>145.70189325000001</v>
      </c>
      <c r="AI271" s="73"/>
      <c r="AJ271" s="73">
        <v>0.66138660000000005</v>
      </c>
      <c r="AK271" s="73"/>
      <c r="AL271" s="73">
        <v>355.37719275000001</v>
      </c>
      <c r="AM271" s="73">
        <v>731.61955799999998</v>
      </c>
      <c r="AN271" s="73">
        <v>796.18742482499999</v>
      </c>
      <c r="AO271" s="73">
        <v>448.29413640000001</v>
      </c>
      <c r="AP271" s="73">
        <v>797.08895774999996</v>
      </c>
      <c r="AQ271" s="73">
        <v>989.16664950000006</v>
      </c>
      <c r="AR271" s="73">
        <v>183.141099</v>
      </c>
      <c r="AS271" s="73">
        <v>551.74602375000006</v>
      </c>
      <c r="AT271" s="73"/>
      <c r="AU271" s="73"/>
      <c r="AV271" s="73">
        <v>0.62595517499999997</v>
      </c>
      <c r="AW271" s="73"/>
      <c r="AX271" s="73">
        <v>553.43885850000004</v>
      </c>
      <c r="AY271" s="73">
        <v>704.9278845</v>
      </c>
      <c r="AZ271" s="73">
        <v>820.78864425000006</v>
      </c>
      <c r="BA271" s="73">
        <v>763.11415799999997</v>
      </c>
      <c r="BB271" s="73">
        <v>925.19324325000002</v>
      </c>
      <c r="BC271" s="73">
        <v>465.72639750000002</v>
      </c>
      <c r="BD271" s="73">
        <v>1328.7965422499999</v>
      </c>
      <c r="BE271" s="73">
        <v>129.12786</v>
      </c>
      <c r="BF271" s="73"/>
      <c r="BG271" s="73"/>
      <c r="BH271" s="73">
        <v>332.62234425000003</v>
      </c>
      <c r="BI271" s="73">
        <v>563.51713050000001</v>
      </c>
      <c r="BJ271" s="73">
        <v>759.45291075</v>
      </c>
      <c r="BK271" s="73">
        <v>232.82383050000001</v>
      </c>
      <c r="BL271" s="73">
        <v>1115.385195825</v>
      </c>
      <c r="BM271" s="73">
        <v>1.77157125</v>
      </c>
      <c r="BN271" s="73">
        <v>874.01451825000004</v>
      </c>
      <c r="BO271" s="73">
        <v>804.52955699999995</v>
      </c>
      <c r="BP271" s="73">
        <v>878.03007975000003</v>
      </c>
      <c r="BQ271" s="73">
        <v>1486.3600892250001</v>
      </c>
      <c r="BR271" s="73">
        <v>2.24399025</v>
      </c>
      <c r="BS271" s="73"/>
      <c r="BT271" s="73">
        <v>5.3934502499999999</v>
      </c>
      <c r="BU271" s="73">
        <v>316.40262525000003</v>
      </c>
      <c r="BV271" s="73">
        <v>1287.2630385</v>
      </c>
      <c r="BW271" s="73">
        <v>680.36209650000001</v>
      </c>
      <c r="BX271" s="73">
        <v>1.3385205</v>
      </c>
      <c r="BY271" s="73">
        <v>551.81294977499999</v>
      </c>
      <c r="BZ271" s="73">
        <v>775.00336949999996</v>
      </c>
      <c r="CA271" s="73">
        <v>700.55800875</v>
      </c>
      <c r="CB271" s="73">
        <v>1017.78736725</v>
      </c>
      <c r="CC271" s="73">
        <v>1646.6951610000001</v>
      </c>
      <c r="CD271" s="73">
        <v>651.22959149999997</v>
      </c>
      <c r="CE271" s="73">
        <v>720.00592425000002</v>
      </c>
      <c r="CF271" s="73">
        <v>113.02624575</v>
      </c>
      <c r="CG271" s="73">
        <v>938.34223874999998</v>
      </c>
      <c r="CH271" s="73">
        <v>846.49611149999998</v>
      </c>
      <c r="CI271" s="73">
        <v>921.58711155000003</v>
      </c>
      <c r="CJ271" s="73">
        <v>467.77354650000001</v>
      </c>
      <c r="CK271" s="73">
        <v>649.24543169999993</v>
      </c>
      <c r="CL271" s="73">
        <v>672.567183</v>
      </c>
      <c r="CM271" s="73">
        <v>387.81663075</v>
      </c>
      <c r="CN271" s="73">
        <v>1614.3738277499999</v>
      </c>
      <c r="CO271" s="73">
        <v>1063.13959125</v>
      </c>
      <c r="CP271" s="73">
        <v>0.43305074999999998</v>
      </c>
      <c r="CQ271" s="73">
        <v>822.75705675000006</v>
      </c>
      <c r="CR271" s="73">
        <v>1628.27082</v>
      </c>
      <c r="CS271" s="73">
        <v>737.3673225</v>
      </c>
      <c r="CT271" s="73">
        <v>1059.5177122499999</v>
      </c>
      <c r="CU271" s="73">
        <v>524.97561374999998</v>
      </c>
      <c r="CV271" s="73">
        <v>169.48031625000002</v>
      </c>
      <c r="CW271" s="73">
        <v>1310.05725525</v>
      </c>
      <c r="CX271" s="73">
        <v>1104.39751725</v>
      </c>
      <c r="CY271" s="73">
        <v>389.93070577500004</v>
      </c>
      <c r="CZ271" s="73">
        <v>929.57492947499998</v>
      </c>
      <c r="DA271" s="73">
        <v>1153.8046710000001</v>
      </c>
      <c r="DB271" s="73">
        <v>904.02887205000002</v>
      </c>
      <c r="DC271" s="73">
        <v>598.49582062499996</v>
      </c>
      <c r="DD271" s="73">
        <v>707.52618900000004</v>
      </c>
      <c r="DE271" s="73">
        <v>783.70375275000004</v>
      </c>
      <c r="DF271" s="73">
        <v>506.45678895000003</v>
      </c>
      <c r="DG271" s="73">
        <v>1233.01359</v>
      </c>
      <c r="DH271" s="73">
        <v>2043.7633304999999</v>
      </c>
      <c r="DI271" s="73">
        <v>1267.929290925</v>
      </c>
      <c r="DJ271" s="73">
        <v>860.51120850000007</v>
      </c>
      <c r="DK271" s="73">
        <v>451.67980590000002</v>
      </c>
      <c r="DL271" s="73">
        <v>762.83858025000006</v>
      </c>
      <c r="DM271" s="73">
        <v>1113.7671607499999</v>
      </c>
      <c r="DN271" s="73">
        <v>870.66821700000003</v>
      </c>
      <c r="DO271" s="73">
        <v>429.52729162500003</v>
      </c>
      <c r="DP271" s="73">
        <v>662.44954274999998</v>
      </c>
      <c r="DQ271" s="73">
        <v>1382.2192574999999</v>
      </c>
      <c r="DR271" s="73">
        <v>433.83811500000002</v>
      </c>
      <c r="DS271" s="73">
        <v>948.73545675000003</v>
      </c>
      <c r="DT271" s="73">
        <v>854.94847477500002</v>
      </c>
      <c r="DU271" s="73">
        <v>945.19231424999998</v>
      </c>
      <c r="DV271" s="73">
        <v>936.21635325</v>
      </c>
      <c r="DW271" s="73">
        <v>855.90512324999997</v>
      </c>
      <c r="DX271" s="73">
        <v>676.89769049999995</v>
      </c>
      <c r="DY271" s="73">
        <v>1438.4371185</v>
      </c>
      <c r="DZ271" s="73">
        <v>10.117640250000001</v>
      </c>
      <c r="EA271" s="73">
        <v>295.46265307499999</v>
      </c>
      <c r="EB271" s="73">
        <v>997.78829625000003</v>
      </c>
      <c r="EC271" s="73">
        <v>653.74522267500004</v>
      </c>
      <c r="ED271" s="73">
        <v>888.10835175</v>
      </c>
      <c r="EE271" s="73">
        <v>1246.5523311750001</v>
      </c>
      <c r="EF271" s="73">
        <v>475.34012415000001</v>
      </c>
      <c r="EG271" s="73">
        <v>717.08480009999994</v>
      </c>
      <c r="EH271" s="73">
        <v>1061.3680200000001</v>
      </c>
      <c r="EI271" s="73">
        <v>974.63976524999998</v>
      </c>
      <c r="EJ271" s="73">
        <v>460.21484250000003</v>
      </c>
      <c r="EK271" s="73">
        <v>2563.5423352500002</v>
      </c>
      <c r="EL271" s="73">
        <v>1.0393218</v>
      </c>
      <c r="EM271" s="73">
        <v>0.35431425</v>
      </c>
      <c r="EN271" s="73">
        <v>0.20471490000000001</v>
      </c>
      <c r="EO271" s="73">
        <v>1683.7800525</v>
      </c>
      <c r="EP271" s="73">
        <v>391.28103675</v>
      </c>
      <c r="EQ271" s="73">
        <v>1078.4538405000001</v>
      </c>
      <c r="ER271" s="73">
        <v>1322.7732000000001</v>
      </c>
      <c r="ES271" s="73">
        <v>1382.6326241250001</v>
      </c>
      <c r="ET271" s="73">
        <v>847.04726700000003</v>
      </c>
      <c r="EU271" s="73">
        <v>59.461804800000003</v>
      </c>
      <c r="EV271" s="73">
        <v>2618.992515375</v>
      </c>
      <c r="EW271" s="73">
        <v>2530.0399545</v>
      </c>
      <c r="EX271" s="73">
        <v>0.39368249999999999</v>
      </c>
      <c r="EY271" s="73"/>
      <c r="EZ271" s="73"/>
      <c r="FA271" s="73">
        <v>994.599468</v>
      </c>
      <c r="FB271" s="73">
        <v>1440.480330675</v>
      </c>
      <c r="FC271" s="73">
        <v>558.91104525000003</v>
      </c>
      <c r="FD271" s="73">
        <v>1887.82569225</v>
      </c>
      <c r="FE271" s="73">
        <v>43.013749949999998</v>
      </c>
      <c r="FF271" s="73">
        <v>1382.498772075</v>
      </c>
      <c r="FG271" s="73">
        <v>1516.8980407500001</v>
      </c>
      <c r="FH271" s="73">
        <v>1234.86389775</v>
      </c>
      <c r="FI271" s="73">
        <v>1007.7484635</v>
      </c>
      <c r="FJ271" s="73">
        <v>1987.1911552500001</v>
      </c>
      <c r="FK271" s="73">
        <v>0.23620950000000002</v>
      </c>
      <c r="FL271" s="73">
        <v>0.85429102499999998</v>
      </c>
      <c r="FM271" s="73">
        <v>1091.1697852499999</v>
      </c>
      <c r="FN271" s="73">
        <v>827.56392007499994</v>
      </c>
      <c r="FO271" s="73">
        <v>689.90496030000008</v>
      </c>
      <c r="FP271" s="73">
        <v>1642.9158090000001</v>
      </c>
      <c r="FQ271" s="73">
        <v>336.2206023</v>
      </c>
      <c r="FR271" s="73">
        <v>599.22413325000002</v>
      </c>
      <c r="FS271" s="73">
        <v>1608.429222</v>
      </c>
      <c r="FT271" s="73">
        <v>728.31262500000003</v>
      </c>
      <c r="FU271" s="73">
        <v>1969.7903887499999</v>
      </c>
      <c r="FV271" s="73">
        <v>2058.68389725</v>
      </c>
      <c r="FW271" s="73"/>
      <c r="FX271" s="73"/>
      <c r="FY271" s="73">
        <v>210.79729462500001</v>
      </c>
      <c r="FZ271" s="73">
        <v>2346.190227</v>
      </c>
      <c r="GA271" s="73">
        <v>1003.260483</v>
      </c>
      <c r="GB271" s="73">
        <v>370.12453920000002</v>
      </c>
      <c r="GC271" s="73">
        <v>2190.6265871250002</v>
      </c>
      <c r="GD271" s="73">
        <v>1110.6964372499999</v>
      </c>
      <c r="GE271" s="73">
        <v>1139.9076787500001</v>
      </c>
      <c r="GF271" s="73">
        <v>1007.8272000000001</v>
      </c>
      <c r="GG271" s="73">
        <v>633.19105934999993</v>
      </c>
      <c r="GH271" s="73">
        <v>3329.0579564999998</v>
      </c>
      <c r="GI271" s="73"/>
      <c r="GJ271" s="73">
        <v>2.5353153000000002</v>
      </c>
      <c r="GK271" s="73">
        <v>1816.3723185000001</v>
      </c>
      <c r="GL271" s="73">
        <v>778.54651200000001</v>
      </c>
      <c r="GM271" s="73">
        <v>623.98676250000005</v>
      </c>
      <c r="GN271" s="73">
        <v>1019.48807565</v>
      </c>
      <c r="GO271" s="73">
        <v>2371.5315695250001</v>
      </c>
      <c r="GP271" s="73">
        <v>626.96693902499999</v>
      </c>
      <c r="GQ271" s="73">
        <v>1884.9833046000001</v>
      </c>
      <c r="GR271" s="73">
        <v>1560.67553475</v>
      </c>
      <c r="GS271" s="73">
        <v>1519.10266275</v>
      </c>
      <c r="GT271" s="73">
        <v>2220.841719</v>
      </c>
      <c r="GU271" s="73">
        <v>2.9565555749999999</v>
      </c>
      <c r="GV271" s="73"/>
      <c r="GW271" s="73">
        <v>2454.9647017500001</v>
      </c>
      <c r="GX271" s="73">
        <v>1310.0966235000001</v>
      </c>
      <c r="GY271" s="73">
        <v>1232.1868567500001</v>
      </c>
      <c r="GZ271" s="73">
        <v>1342.7092818000001</v>
      </c>
      <c r="HA271" s="73">
        <v>1062.1947532500001</v>
      </c>
      <c r="HB271" s="73"/>
      <c r="HC271" s="73">
        <v>1920.9737587500001</v>
      </c>
      <c r="HD271" s="73">
        <v>1860.3938956499999</v>
      </c>
      <c r="HE271" s="73">
        <v>419.6812923</v>
      </c>
      <c r="HF271" s="73">
        <v>3453.855309</v>
      </c>
      <c r="HG271" s="73">
        <v>9.4483799999999993E-2</v>
      </c>
      <c r="HH271" s="73">
        <v>6.6926025E-2</v>
      </c>
      <c r="HI271" s="73">
        <v>744.05992500000002</v>
      </c>
      <c r="HJ271" s="73">
        <v>1146.572723475</v>
      </c>
      <c r="HK271" s="73">
        <v>1773.6971355000001</v>
      </c>
      <c r="HL271" s="73">
        <v>1516.25240145</v>
      </c>
      <c r="HM271" s="73">
        <v>767.64150674999996</v>
      </c>
      <c r="HN271" s="73">
        <v>1507.44966075</v>
      </c>
      <c r="HO271" s="73">
        <v>1198.6057395</v>
      </c>
      <c r="HP271" s="73"/>
      <c r="HQ271" s="73">
        <v>1228.7618190000001</v>
      </c>
      <c r="HR271" s="73">
        <v>2381.1492330000001</v>
      </c>
      <c r="HS271" s="73"/>
      <c r="HT271" s="73">
        <v>550.01382075000004</v>
      </c>
      <c r="HU271" s="73">
        <v>1235.9268405</v>
      </c>
      <c r="HV271" s="73">
        <v>809.02541114999997</v>
      </c>
      <c r="HW271" s="73">
        <v>1677.75671025</v>
      </c>
      <c r="HX271" s="73">
        <v>1225.3367812500001</v>
      </c>
      <c r="HY271" s="73">
        <v>1058.009908275</v>
      </c>
      <c r="HZ271" s="73"/>
      <c r="IA271" s="73">
        <v>1210.1839418249999</v>
      </c>
      <c r="IB271" s="73">
        <v>1488.7103737499999</v>
      </c>
      <c r="IC271" s="73">
        <v>2308.67228475</v>
      </c>
      <c r="ID271" s="73"/>
      <c r="IE271" s="73"/>
      <c r="IF271" s="73">
        <v>1209.29028255</v>
      </c>
      <c r="IG271" s="73">
        <v>1315.2538642500001</v>
      </c>
      <c r="IH271" s="73">
        <v>1438.5945915</v>
      </c>
      <c r="II271" s="73">
        <v>1387.207214775</v>
      </c>
      <c r="IJ271" s="73">
        <v>0.90546974999999996</v>
      </c>
      <c r="IK271" s="73">
        <v>10.042840575</v>
      </c>
      <c r="IL271" s="73">
        <v>1023.940624725</v>
      </c>
      <c r="IM271" s="73">
        <v>1344.6619470000001</v>
      </c>
      <c r="IN271" s="73">
        <v>833.70536707500003</v>
      </c>
      <c r="IO271" s="73">
        <v>3703.8751910999999</v>
      </c>
      <c r="IP271" s="73"/>
      <c r="IQ271" s="73">
        <v>1.1180582999999999</v>
      </c>
      <c r="IR271" s="73">
        <v>423.84251632500002</v>
      </c>
      <c r="IS271" s="73">
        <v>875.47114350000004</v>
      </c>
      <c r="IT271" s="73">
        <v>0.56296597500000001</v>
      </c>
      <c r="IU271" s="73"/>
      <c r="IV271" s="73">
        <v>9.6373476</v>
      </c>
      <c r="IW271" s="73">
        <v>4.7753687249999999</v>
      </c>
      <c r="IX271" s="73">
        <v>910.41440220000004</v>
      </c>
      <c r="IY271" s="73"/>
      <c r="IZ271" s="73">
        <v>0.16534665000000001</v>
      </c>
      <c r="JA271" s="73"/>
      <c r="JB271" s="73">
        <v>0.1102311</v>
      </c>
      <c r="JC271" s="73">
        <v>3.4840901249999998</v>
      </c>
      <c r="JD271" s="73">
        <v>707.64429374999997</v>
      </c>
      <c r="JE271" s="73">
        <v>562.17861000000005</v>
      </c>
      <c r="JF271" s="73">
        <v>520.3695285</v>
      </c>
      <c r="JG271" s="73">
        <v>1186.7165279999999</v>
      </c>
      <c r="JH271" s="73">
        <v>601.67677522500003</v>
      </c>
      <c r="JI271" s="73">
        <v>618.40828147499997</v>
      </c>
      <c r="JJ271" s="73">
        <v>673.74823049999998</v>
      </c>
      <c r="JK271" s="73">
        <v>715.08489299999997</v>
      </c>
      <c r="JL271" s="73">
        <v>1478.7108382500001</v>
      </c>
      <c r="JM271" s="73">
        <v>2335.5607995</v>
      </c>
      <c r="JN271" s="73">
        <v>59.95784475</v>
      </c>
      <c r="JO271" s="73">
        <v>726.30484424999997</v>
      </c>
      <c r="JP271" s="73">
        <v>551.15549999999996</v>
      </c>
      <c r="JQ271" s="73">
        <v>1386.8883319500001</v>
      </c>
      <c r="JR271" s="73">
        <v>1458.47555775</v>
      </c>
      <c r="JS271" s="73">
        <v>1440.7992135</v>
      </c>
      <c r="JT271" s="73">
        <v>1617.2988887250001</v>
      </c>
      <c r="JU271" s="73">
        <v>677.21263650000003</v>
      </c>
      <c r="JV271" s="73">
        <v>1928.6899357499999</v>
      </c>
      <c r="JW271" s="73">
        <v>2209.38555825</v>
      </c>
      <c r="JX271" s="73">
        <v>1419.81593625</v>
      </c>
      <c r="JY271" s="73">
        <v>1797.9479775</v>
      </c>
      <c r="JZ271" s="73">
        <v>1172.5203370500001</v>
      </c>
      <c r="KA271" s="73">
        <v>504.97654275000002</v>
      </c>
      <c r="KB271" s="73">
        <v>1239.5880877500001</v>
      </c>
      <c r="KC271" s="73">
        <v>1354.6614824999999</v>
      </c>
      <c r="KD271" s="73">
        <v>704.69167500000003</v>
      </c>
      <c r="KE271" s="73">
        <v>1420.8670685249999</v>
      </c>
      <c r="KF271" s="73">
        <v>1478.7069014250001</v>
      </c>
      <c r="KG271" s="73">
        <v>2476.77471225</v>
      </c>
      <c r="KH271" s="73">
        <v>1.4959935</v>
      </c>
      <c r="KI271" s="73">
        <v>1874.9129062500001</v>
      </c>
      <c r="KJ271" s="73">
        <v>173.22030000000001</v>
      </c>
      <c r="KK271" s="73">
        <v>1398.4271660249999</v>
      </c>
      <c r="KL271" s="73">
        <v>200.778075</v>
      </c>
      <c r="KM271" s="73">
        <v>1600.2799942500001</v>
      </c>
      <c r="KN271" s="73">
        <v>2486.8923525</v>
      </c>
      <c r="KO271" s="73">
        <v>240.14632499999999</v>
      </c>
      <c r="KP271" s="73">
        <v>2722.5506970000001</v>
      </c>
      <c r="KQ271" s="73">
        <v>1222.6203720000001</v>
      </c>
      <c r="KR271" s="73">
        <v>2538.2718555749998</v>
      </c>
      <c r="KS271" s="73">
        <v>956.72721149999995</v>
      </c>
      <c r="KT271" s="73">
        <v>1104.4762537500001</v>
      </c>
      <c r="KU271" s="73">
        <v>2986.790391</v>
      </c>
      <c r="KV271" s="73">
        <v>1154.1589852499999</v>
      </c>
      <c r="KW271" s="73">
        <v>2284.1891700750002</v>
      </c>
      <c r="KX271" s="73">
        <v>1866.6062055</v>
      </c>
      <c r="KY271" s="73">
        <v>1019.51957025</v>
      </c>
      <c r="KZ271" s="73">
        <v>2474.5700902499998</v>
      </c>
      <c r="LA271" s="73">
        <v>1180.260135</v>
      </c>
      <c r="LB271" s="73">
        <v>1487.76553575</v>
      </c>
      <c r="LC271" s="73">
        <v>1088.53998615</v>
      </c>
      <c r="LD271" s="73">
        <v>2340.7967767499999</v>
      </c>
      <c r="LE271" s="73"/>
      <c r="LF271" s="73"/>
      <c r="LG271" s="73"/>
      <c r="LH271" s="73"/>
      <c r="LI271" s="73"/>
      <c r="LJ271" s="73"/>
      <c r="LK271" s="73"/>
      <c r="LL271" s="73"/>
      <c r="LM271" s="73"/>
      <c r="LN271" s="73"/>
      <c r="LO271" s="73"/>
      <c r="LP271" s="73"/>
      <c r="LQ271" s="73"/>
      <c r="LR271" s="73"/>
      <c r="LS271" s="73"/>
      <c r="LT271" s="73"/>
      <c r="LU271" s="73"/>
      <c r="LV271" s="73"/>
      <c r="LW271" s="73"/>
      <c r="LX271" s="73"/>
      <c r="LY271" s="73"/>
      <c r="LZ271" s="73"/>
      <c r="MA271" s="73"/>
      <c r="MB271" s="73"/>
      <c r="MC271" s="73"/>
      <c r="MD271" s="73"/>
      <c r="ME271" s="73"/>
      <c r="MF271" s="73"/>
      <c r="MG271" s="73"/>
      <c r="MH271" s="73"/>
      <c r="MI271" s="73"/>
      <c r="MJ271" s="73"/>
      <c r="MK271" s="73"/>
      <c r="ML271" s="73"/>
      <c r="MM271" s="73"/>
      <c r="MN271" s="73"/>
      <c r="MO271" s="73"/>
      <c r="MP271" s="73"/>
      <c r="MQ271" s="73"/>
      <c r="MR271" s="73"/>
      <c r="MS271" s="73"/>
      <c r="MT271" s="73"/>
      <c r="MU271" s="73"/>
      <c r="MV271" s="73"/>
      <c r="MW271" s="73"/>
      <c r="MX271" s="73"/>
      <c r="MY271" s="73"/>
      <c r="MZ271" s="73"/>
      <c r="NA271" s="73"/>
      <c r="NB271" s="73"/>
      <c r="NC271" s="73"/>
      <c r="ND271" s="73"/>
      <c r="NE271" s="73"/>
      <c r="NF271" s="73"/>
      <c r="NG271" s="73"/>
      <c r="NH271" s="73"/>
      <c r="NI271" s="73"/>
      <c r="NJ271" s="73"/>
      <c r="NK271" s="73"/>
      <c r="NL271" s="73"/>
      <c r="NM271" s="73"/>
      <c r="NN271" s="73"/>
      <c r="NO271" s="73"/>
      <c r="NP271" s="73"/>
      <c r="NQ271" s="73"/>
      <c r="NR271" s="73"/>
      <c r="NS271" s="73"/>
      <c r="NT271" s="73"/>
      <c r="NU271" s="73"/>
      <c r="NV271" s="73"/>
      <c r="NW271" s="73"/>
      <c r="NX271" s="73"/>
      <c r="NY271" s="73"/>
      <c r="NZ271" s="73"/>
      <c r="OA271" s="73"/>
      <c r="OB271" s="73"/>
      <c r="OC271" s="73"/>
      <c r="OD271" s="73"/>
      <c r="OE271" s="73"/>
      <c r="OF271" s="73"/>
      <c r="OG271" s="73"/>
      <c r="OH271" s="73"/>
      <c r="OI271" s="73"/>
      <c r="OJ271" s="73"/>
      <c r="OK271" s="73"/>
      <c r="OL271" s="73"/>
      <c r="OM271" s="73"/>
      <c r="ON271" s="73"/>
      <c r="OO271" s="73"/>
      <c r="OP271" s="73"/>
      <c r="OQ271" s="73"/>
      <c r="OR271" s="73"/>
      <c r="OS271" s="73"/>
      <c r="OT271" s="73"/>
      <c r="OU271" s="73"/>
      <c r="OV271" s="73"/>
      <c r="OW271" s="73"/>
      <c r="OX271" s="73"/>
      <c r="OY271" s="73"/>
      <c r="OZ271" s="73"/>
      <c r="PA271" s="73"/>
      <c r="PB271" s="73"/>
      <c r="PC271" s="73"/>
      <c r="PD271" s="73"/>
      <c r="PE271" s="73"/>
      <c r="PF271" s="73"/>
      <c r="PG271" s="73"/>
      <c r="PH271" s="73"/>
      <c r="PI271" s="73"/>
      <c r="PJ271" s="73"/>
      <c r="PK271" s="73"/>
      <c r="PL271" s="73"/>
      <c r="PM271" s="73"/>
      <c r="PN271" s="73"/>
      <c r="PO271" s="73"/>
      <c r="PP271" s="73"/>
      <c r="PQ271" s="73"/>
      <c r="PR271" s="73"/>
      <c r="PS271" s="73"/>
      <c r="PT271" s="73"/>
      <c r="PU271" s="73"/>
      <c r="PV271" s="73"/>
      <c r="PW271" s="73"/>
      <c r="PX271" s="73"/>
      <c r="PY271" s="73"/>
      <c r="PZ271" s="73"/>
      <c r="QA271" s="73"/>
      <c r="QB271" s="73"/>
      <c r="QC271" s="73"/>
      <c r="QD271" s="73"/>
      <c r="QE271" s="73"/>
      <c r="QF271" s="73"/>
      <c r="QG271" s="73"/>
      <c r="QH271" s="73"/>
      <c r="QI271" s="73"/>
      <c r="QJ271" s="73"/>
      <c r="QK271" s="73"/>
      <c r="QL271" s="73"/>
      <c r="QM271" s="73"/>
      <c r="QN271" s="73"/>
      <c r="QO271" s="73"/>
      <c r="QP271" s="73"/>
      <c r="QQ271" s="73"/>
      <c r="QR271" s="73"/>
      <c r="QS271" s="73"/>
      <c r="QT271" s="73"/>
      <c r="QU271" s="73"/>
      <c r="QV271" s="73"/>
      <c r="QW271" s="73"/>
      <c r="QX271" s="73"/>
      <c r="QY271" s="73"/>
      <c r="QZ271" s="73"/>
      <c r="RA271" s="73"/>
      <c r="RB271" s="73"/>
      <c r="RC271" s="73"/>
      <c r="RD271" s="73"/>
      <c r="RE271" s="73"/>
      <c r="RF271" s="73"/>
      <c r="RG271" s="73"/>
      <c r="RH271" s="73"/>
      <c r="RI271" s="73"/>
      <c r="RJ271" s="73"/>
      <c r="RK271" s="73"/>
      <c r="RL271" s="73"/>
      <c r="RM271" s="73"/>
      <c r="RN271" s="73"/>
      <c r="RO271" s="73"/>
      <c r="RP271" s="73"/>
      <c r="RQ271" s="73"/>
      <c r="RR271" s="73"/>
      <c r="RS271" s="73"/>
      <c r="RT271" s="73"/>
      <c r="RU271" s="73"/>
      <c r="RV271" s="73"/>
      <c r="RW271" s="73"/>
      <c r="RX271" s="73"/>
      <c r="RY271" s="73"/>
      <c r="RZ271" s="73"/>
      <c r="SA271" s="73"/>
      <c r="SB271" s="73"/>
      <c r="SC271" s="73"/>
      <c r="SD271" s="73"/>
      <c r="SE271" s="73"/>
      <c r="SF271" s="73"/>
      <c r="SG271" s="73"/>
      <c r="SH271" s="73"/>
      <c r="SI271" s="73"/>
      <c r="SJ271" s="73"/>
      <c r="SK271" s="73"/>
      <c r="SL271" s="73"/>
      <c r="SM271" s="73"/>
      <c r="SN271" s="73"/>
      <c r="SO271" s="73"/>
      <c r="SP271" s="73"/>
      <c r="SQ271" s="73"/>
      <c r="SR271" s="73"/>
      <c r="SS271" s="73"/>
      <c r="ST271" s="73"/>
      <c r="SU271" s="73"/>
      <c r="SV271" s="73"/>
      <c r="SW271" s="73"/>
      <c r="SX271" s="73"/>
      <c r="SY271" s="73"/>
    </row>
    <row r="272" spans="1:519">
      <c r="A272" s="71" t="s">
        <v>355</v>
      </c>
      <c r="B272" s="72">
        <f t="shared" si="241"/>
        <v>0</v>
      </c>
      <c r="C272" s="72">
        <f t="shared" si="242"/>
        <v>0</v>
      </c>
      <c r="D272" s="72">
        <f t="shared" si="243"/>
        <v>0</v>
      </c>
      <c r="E272" s="72">
        <f t="shared" si="244"/>
        <v>0</v>
      </c>
      <c r="F272" s="72">
        <f t="shared" si="245"/>
        <v>0</v>
      </c>
      <c r="G272" s="72">
        <f t="shared" si="246"/>
        <v>0</v>
      </c>
      <c r="H272" s="72">
        <f t="shared" si="247"/>
        <v>0</v>
      </c>
      <c r="I272" s="72">
        <f t="shared" si="248"/>
        <v>0</v>
      </c>
      <c r="J272" s="72">
        <f t="shared" si="249"/>
        <v>0</v>
      </c>
      <c r="K272" s="72">
        <f t="shared" si="250"/>
        <v>0</v>
      </c>
      <c r="L272" s="72">
        <f t="shared" si="251"/>
        <v>0</v>
      </c>
      <c r="M272" s="72">
        <f t="shared" si="252"/>
        <v>0</v>
      </c>
      <c r="N272" s="72">
        <f t="shared" si="253"/>
        <v>0</v>
      </c>
      <c r="O272" s="72">
        <f t="shared" si="254"/>
        <v>0</v>
      </c>
      <c r="P272" s="72">
        <f t="shared" si="255"/>
        <v>0</v>
      </c>
      <c r="Q272" s="72">
        <f t="shared" si="256"/>
        <v>0</v>
      </c>
      <c r="R272" s="72">
        <f t="shared" si="257"/>
        <v>0</v>
      </c>
      <c r="S272" s="72">
        <f t="shared" si="258"/>
        <v>0</v>
      </c>
      <c r="T272" s="72">
        <f t="shared" si="259"/>
        <v>0</v>
      </c>
      <c r="U272" s="72">
        <f t="shared" si="260"/>
        <v>0</v>
      </c>
      <c r="V272" s="72">
        <f t="shared" si="261"/>
        <v>0</v>
      </c>
      <c r="W272" s="72">
        <f t="shared" si="262"/>
        <v>0</v>
      </c>
      <c r="X272" s="72">
        <f t="shared" si="263"/>
        <v>0</v>
      </c>
      <c r="Y272" s="72">
        <f t="shared" si="264"/>
        <v>0</v>
      </c>
      <c r="Z272" s="72">
        <f t="shared" si="265"/>
        <v>0</v>
      </c>
      <c r="AA272" s="72">
        <f t="shared" si="266"/>
        <v>0</v>
      </c>
      <c r="AB272" s="72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73"/>
      <c r="DW272" s="73"/>
      <c r="DX272" s="73"/>
      <c r="DY272" s="73"/>
      <c r="DZ272" s="73"/>
      <c r="EA272" s="73"/>
      <c r="EB272" s="73"/>
      <c r="EC272" s="73"/>
      <c r="ED272" s="73"/>
      <c r="EE272" s="73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73"/>
      <c r="EQ272" s="73"/>
      <c r="ER272" s="73"/>
      <c r="ES272" s="73"/>
      <c r="ET272" s="73"/>
      <c r="EU272" s="73"/>
      <c r="EV272" s="73"/>
      <c r="EW272" s="73"/>
      <c r="EX272" s="73"/>
      <c r="EY272" s="73"/>
      <c r="EZ272" s="73"/>
      <c r="FA272" s="73"/>
      <c r="FB272" s="73"/>
      <c r="FC272" s="73"/>
      <c r="FD272" s="73"/>
      <c r="FE272" s="73"/>
      <c r="FF272" s="73"/>
      <c r="FG272" s="73"/>
      <c r="FH272" s="73"/>
      <c r="FI272" s="73"/>
      <c r="FJ272" s="73"/>
      <c r="FK272" s="73"/>
      <c r="FL272" s="73"/>
      <c r="FM272" s="73"/>
      <c r="FN272" s="73"/>
      <c r="FO272" s="73"/>
      <c r="FP272" s="73"/>
      <c r="FQ272" s="73"/>
      <c r="FR272" s="73"/>
      <c r="FS272" s="73"/>
      <c r="FT272" s="73"/>
      <c r="FU272" s="73"/>
      <c r="FV272" s="73"/>
      <c r="FW272" s="73"/>
      <c r="FX272" s="73"/>
      <c r="FY272" s="73"/>
      <c r="FZ272" s="73"/>
      <c r="GA272" s="73"/>
      <c r="GB272" s="73"/>
      <c r="GC272" s="73"/>
      <c r="GD272" s="73"/>
      <c r="GE272" s="73"/>
      <c r="GF272" s="73"/>
      <c r="GG272" s="73"/>
      <c r="GH272" s="73"/>
      <c r="GI272" s="73"/>
      <c r="GJ272" s="73"/>
      <c r="GK272" s="73"/>
      <c r="GL272" s="73"/>
      <c r="GM272" s="73"/>
      <c r="GN272" s="73"/>
      <c r="GO272" s="73"/>
      <c r="GP272" s="73"/>
      <c r="GQ272" s="73"/>
      <c r="GR272" s="73"/>
      <c r="GS272" s="73"/>
      <c r="GT272" s="73"/>
      <c r="GU272" s="73"/>
      <c r="GV272" s="73"/>
      <c r="GW272" s="73"/>
      <c r="GX272" s="73"/>
      <c r="GY272" s="73"/>
      <c r="GZ272" s="73"/>
      <c r="HA272" s="73"/>
      <c r="HB272" s="73"/>
      <c r="HC272" s="73"/>
      <c r="HD272" s="73"/>
      <c r="HE272" s="73"/>
      <c r="HF272" s="73"/>
      <c r="HG272" s="73"/>
      <c r="HH272" s="73"/>
      <c r="HI272" s="73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HT272" s="73"/>
      <c r="HU272" s="73"/>
      <c r="HV272" s="73"/>
      <c r="HW272" s="73"/>
      <c r="HX272" s="73"/>
      <c r="HY272" s="73"/>
      <c r="HZ272" s="73"/>
      <c r="IA272" s="73"/>
      <c r="IB272" s="73"/>
      <c r="IC272" s="73"/>
      <c r="ID272" s="73"/>
      <c r="IE272" s="73"/>
      <c r="IF272" s="73"/>
      <c r="IG272" s="73"/>
      <c r="IH272" s="73"/>
      <c r="II272" s="73"/>
      <c r="IJ272" s="73"/>
      <c r="IK272" s="73"/>
      <c r="IL272" s="73"/>
      <c r="IM272" s="73"/>
      <c r="IN272" s="73"/>
      <c r="IO272" s="73"/>
      <c r="IP272" s="73"/>
      <c r="IQ272" s="73"/>
      <c r="IR272" s="73"/>
      <c r="IS272" s="73"/>
      <c r="IT272" s="73"/>
      <c r="IU272" s="73"/>
      <c r="IV272" s="73"/>
      <c r="IW272" s="73"/>
      <c r="IX272" s="73"/>
      <c r="IY272" s="73"/>
      <c r="IZ272" s="73"/>
      <c r="JA272" s="73"/>
      <c r="JB272" s="73"/>
      <c r="JC272" s="73"/>
      <c r="JD272" s="73"/>
      <c r="JE272" s="73"/>
      <c r="JF272" s="73"/>
      <c r="JG272" s="73"/>
      <c r="JH272" s="73"/>
      <c r="JI272" s="73"/>
      <c r="JJ272" s="73"/>
      <c r="JK272" s="73"/>
      <c r="JL272" s="73"/>
      <c r="JM272" s="73"/>
      <c r="JN272" s="73"/>
      <c r="JO272" s="73"/>
      <c r="JP272" s="73"/>
      <c r="JQ272" s="73"/>
      <c r="JR272" s="73"/>
      <c r="JS272" s="73"/>
      <c r="JT272" s="73"/>
      <c r="JU272" s="73"/>
      <c r="JV272" s="73"/>
      <c r="JW272" s="73"/>
      <c r="JX272" s="73"/>
      <c r="JY272" s="73"/>
      <c r="JZ272" s="73"/>
      <c r="KA272" s="73"/>
      <c r="KB272" s="73"/>
      <c r="KC272" s="73"/>
      <c r="KD272" s="73"/>
      <c r="KE272" s="73"/>
      <c r="KF272" s="73"/>
      <c r="KG272" s="73"/>
      <c r="KH272" s="73"/>
      <c r="KI272" s="73"/>
      <c r="KJ272" s="73"/>
      <c r="KK272" s="73"/>
      <c r="KL272" s="73"/>
      <c r="KM272" s="73"/>
      <c r="KN272" s="73"/>
      <c r="KO272" s="73"/>
      <c r="KP272" s="73"/>
      <c r="KQ272" s="73"/>
      <c r="KR272" s="73"/>
      <c r="KS272" s="73"/>
      <c r="KT272" s="73"/>
      <c r="KU272" s="73"/>
      <c r="KV272" s="73"/>
      <c r="KW272" s="73"/>
      <c r="KX272" s="73"/>
      <c r="KY272" s="73"/>
      <c r="KZ272" s="73"/>
      <c r="LA272" s="73"/>
      <c r="LB272" s="73"/>
      <c r="LC272" s="73"/>
      <c r="LD272" s="73"/>
      <c r="LE272" s="73"/>
      <c r="LF272" s="73"/>
      <c r="LG272" s="73"/>
      <c r="LH272" s="73"/>
      <c r="LI272" s="73"/>
      <c r="LJ272" s="73"/>
      <c r="LK272" s="73"/>
      <c r="LL272" s="73"/>
      <c r="LM272" s="73"/>
      <c r="LN272" s="73"/>
      <c r="LO272" s="73"/>
      <c r="LP272" s="73"/>
      <c r="LQ272" s="73"/>
      <c r="LR272" s="73"/>
      <c r="LS272" s="73"/>
      <c r="LT272" s="73"/>
      <c r="LU272" s="73"/>
      <c r="LV272" s="73"/>
      <c r="LW272" s="73"/>
      <c r="LX272" s="73"/>
      <c r="LY272" s="73"/>
      <c r="LZ272" s="73"/>
      <c r="MA272" s="73"/>
      <c r="MB272" s="73"/>
      <c r="MC272" s="73"/>
      <c r="MD272" s="73"/>
      <c r="ME272" s="73"/>
      <c r="MF272" s="73"/>
      <c r="MG272" s="73"/>
      <c r="MH272" s="73"/>
      <c r="MI272" s="73"/>
      <c r="MJ272" s="73"/>
      <c r="MK272" s="73"/>
      <c r="ML272" s="73"/>
      <c r="MM272" s="73"/>
      <c r="MN272" s="73"/>
      <c r="MO272" s="73"/>
      <c r="MP272" s="73"/>
      <c r="MQ272" s="73"/>
      <c r="MR272" s="73"/>
      <c r="MS272" s="73"/>
      <c r="MT272" s="73"/>
      <c r="MU272" s="73"/>
      <c r="MV272" s="73"/>
      <c r="MW272" s="73"/>
      <c r="MX272" s="73"/>
      <c r="MY272" s="73"/>
      <c r="MZ272" s="73"/>
      <c r="NA272" s="73"/>
      <c r="NB272" s="73"/>
      <c r="NC272" s="73"/>
      <c r="ND272" s="73"/>
      <c r="NE272" s="73"/>
      <c r="NF272" s="73"/>
      <c r="NG272" s="73"/>
      <c r="NH272" s="73"/>
      <c r="NI272" s="73"/>
      <c r="NJ272" s="73"/>
      <c r="NK272" s="73"/>
      <c r="NL272" s="73"/>
      <c r="NM272" s="73"/>
      <c r="NN272" s="73"/>
      <c r="NO272" s="73"/>
      <c r="NP272" s="73"/>
      <c r="NQ272" s="73"/>
      <c r="NR272" s="73"/>
      <c r="NS272" s="73"/>
      <c r="NT272" s="73"/>
      <c r="NU272" s="73"/>
      <c r="NV272" s="73"/>
      <c r="NW272" s="73"/>
      <c r="NX272" s="73"/>
      <c r="NY272" s="73"/>
      <c r="NZ272" s="73"/>
      <c r="OA272" s="73"/>
      <c r="OB272" s="73"/>
      <c r="OC272" s="73"/>
      <c r="OD272" s="73"/>
      <c r="OE272" s="73"/>
      <c r="OF272" s="73"/>
      <c r="OG272" s="73"/>
      <c r="OH272" s="73"/>
      <c r="OI272" s="73"/>
      <c r="OJ272" s="73"/>
      <c r="OK272" s="73"/>
      <c r="OL272" s="73"/>
      <c r="OM272" s="73"/>
      <c r="ON272" s="73"/>
      <c r="OO272" s="73"/>
      <c r="OP272" s="73"/>
      <c r="OQ272" s="73"/>
      <c r="OR272" s="73"/>
      <c r="OS272" s="73"/>
      <c r="OT272" s="73"/>
      <c r="OU272" s="73"/>
      <c r="OV272" s="73"/>
      <c r="OW272" s="73"/>
      <c r="OX272" s="73"/>
      <c r="OY272" s="73"/>
      <c r="OZ272" s="73"/>
      <c r="PA272" s="73"/>
      <c r="PB272" s="73"/>
      <c r="PC272" s="73"/>
      <c r="PD272" s="73"/>
      <c r="PE272" s="73"/>
      <c r="PF272" s="73"/>
      <c r="PG272" s="73"/>
      <c r="PH272" s="73"/>
      <c r="PI272" s="73"/>
      <c r="PJ272" s="73"/>
      <c r="PK272" s="73"/>
      <c r="PL272" s="73"/>
      <c r="PM272" s="73"/>
      <c r="PN272" s="73"/>
      <c r="PO272" s="73"/>
      <c r="PP272" s="73"/>
      <c r="PQ272" s="73"/>
      <c r="PR272" s="73"/>
      <c r="PS272" s="73"/>
      <c r="PT272" s="73"/>
      <c r="PU272" s="73"/>
      <c r="PV272" s="73"/>
      <c r="PW272" s="73"/>
      <c r="PX272" s="73"/>
      <c r="PY272" s="73"/>
      <c r="PZ272" s="73"/>
      <c r="QA272" s="73"/>
      <c r="QB272" s="73"/>
      <c r="QC272" s="73"/>
      <c r="QD272" s="73"/>
      <c r="QE272" s="73"/>
      <c r="QF272" s="73"/>
      <c r="QG272" s="73"/>
      <c r="QH272" s="73"/>
      <c r="QI272" s="73"/>
      <c r="QJ272" s="73"/>
      <c r="QK272" s="73"/>
      <c r="QL272" s="73"/>
      <c r="QM272" s="73"/>
      <c r="QN272" s="73"/>
      <c r="QO272" s="73"/>
      <c r="QP272" s="73"/>
      <c r="QQ272" s="73"/>
      <c r="QR272" s="73"/>
      <c r="QS272" s="73"/>
      <c r="QT272" s="73"/>
      <c r="QU272" s="73"/>
      <c r="QV272" s="73"/>
      <c r="QW272" s="73"/>
      <c r="QX272" s="73"/>
      <c r="QY272" s="73"/>
      <c r="QZ272" s="73"/>
      <c r="RA272" s="73"/>
      <c r="RB272" s="73"/>
      <c r="RC272" s="73"/>
      <c r="RD272" s="73"/>
      <c r="RE272" s="73"/>
      <c r="RF272" s="73"/>
      <c r="RG272" s="73"/>
      <c r="RH272" s="73"/>
      <c r="RI272" s="73"/>
      <c r="RJ272" s="73"/>
      <c r="RK272" s="73"/>
      <c r="RL272" s="73"/>
      <c r="RM272" s="73"/>
      <c r="RN272" s="73"/>
      <c r="RO272" s="73"/>
      <c r="RP272" s="73"/>
      <c r="RQ272" s="73"/>
      <c r="RR272" s="73"/>
      <c r="RS272" s="73"/>
      <c r="RT272" s="73"/>
      <c r="RU272" s="73"/>
      <c r="RV272" s="73"/>
      <c r="RW272" s="73"/>
      <c r="RX272" s="73"/>
      <c r="RY272" s="73"/>
      <c r="RZ272" s="73"/>
      <c r="SA272" s="73"/>
      <c r="SB272" s="73"/>
      <c r="SC272" s="73"/>
      <c r="SD272" s="73"/>
      <c r="SE272" s="73"/>
      <c r="SF272" s="73"/>
      <c r="SG272" s="73"/>
      <c r="SH272" s="73"/>
      <c r="SI272" s="73"/>
      <c r="SJ272" s="73"/>
      <c r="SK272" s="73"/>
      <c r="SL272" s="73"/>
      <c r="SM272" s="73"/>
      <c r="SN272" s="73"/>
      <c r="SO272" s="73"/>
      <c r="SP272" s="73"/>
      <c r="SQ272" s="73"/>
      <c r="SR272" s="73"/>
      <c r="SS272" s="73"/>
      <c r="ST272" s="73"/>
      <c r="SU272" s="73"/>
      <c r="SV272" s="73"/>
      <c r="SW272" s="73"/>
      <c r="SX272" s="73"/>
      <c r="SY272" s="73"/>
    </row>
    <row r="273" spans="1:519">
      <c r="A273" s="71" t="s">
        <v>356</v>
      </c>
      <c r="B273" s="72">
        <f t="shared" si="241"/>
        <v>0</v>
      </c>
      <c r="C273" s="72">
        <f t="shared" si="242"/>
        <v>0.1698346305</v>
      </c>
      <c r="D273" s="72">
        <f t="shared" si="243"/>
        <v>1.6140982500000001E-3</v>
      </c>
      <c r="E273" s="72">
        <f t="shared" si="244"/>
        <v>1.6928347500000001E-3</v>
      </c>
      <c r="F273" s="72">
        <f t="shared" si="245"/>
        <v>0</v>
      </c>
      <c r="G273" s="72">
        <f t="shared" si="246"/>
        <v>0</v>
      </c>
      <c r="H273" s="72">
        <f t="shared" si="247"/>
        <v>0</v>
      </c>
      <c r="I273" s="72">
        <f t="shared" si="248"/>
        <v>0</v>
      </c>
      <c r="J273" s="72">
        <f t="shared" si="249"/>
        <v>0</v>
      </c>
      <c r="K273" s="72">
        <f t="shared" si="250"/>
        <v>0</v>
      </c>
      <c r="L273" s="72">
        <f t="shared" si="251"/>
        <v>0</v>
      </c>
      <c r="M273" s="72">
        <f t="shared" si="252"/>
        <v>0</v>
      </c>
      <c r="N273" s="72">
        <f t="shared" si="253"/>
        <v>0</v>
      </c>
      <c r="O273" s="72">
        <f t="shared" si="254"/>
        <v>0</v>
      </c>
      <c r="P273" s="72">
        <f t="shared" si="255"/>
        <v>0</v>
      </c>
      <c r="Q273" s="72">
        <f t="shared" si="256"/>
        <v>0</v>
      </c>
      <c r="R273" s="72">
        <f t="shared" si="257"/>
        <v>0</v>
      </c>
      <c r="S273" s="72">
        <f t="shared" si="258"/>
        <v>0</v>
      </c>
      <c r="T273" s="72">
        <f t="shared" si="259"/>
        <v>0</v>
      </c>
      <c r="U273" s="72">
        <f t="shared" si="260"/>
        <v>0</v>
      </c>
      <c r="V273" s="72">
        <f t="shared" si="261"/>
        <v>0</v>
      </c>
      <c r="W273" s="72">
        <f t="shared" si="262"/>
        <v>0</v>
      </c>
      <c r="X273" s="72">
        <f t="shared" si="263"/>
        <v>0</v>
      </c>
      <c r="Y273" s="72">
        <f t="shared" si="264"/>
        <v>0</v>
      </c>
      <c r="Z273" s="72">
        <f t="shared" si="265"/>
        <v>0</v>
      </c>
      <c r="AA273" s="72">
        <f t="shared" si="266"/>
        <v>0</v>
      </c>
      <c r="AB273" s="72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>
        <v>4.8816629999999996</v>
      </c>
      <c r="AR273" s="73">
        <v>58.146905250000003</v>
      </c>
      <c r="AS273" s="73">
        <v>67.634653499999999</v>
      </c>
      <c r="AT273" s="73">
        <v>3.8974567499999999</v>
      </c>
      <c r="AU273" s="73">
        <v>17.715712499999999</v>
      </c>
      <c r="AV273" s="73">
        <v>17.558239499999999</v>
      </c>
      <c r="AW273" s="73"/>
      <c r="AX273" s="73"/>
      <c r="AY273" s="73"/>
      <c r="AZ273" s="73"/>
      <c r="BA273" s="73"/>
      <c r="BB273" s="73"/>
      <c r="BC273" s="73"/>
      <c r="BD273" s="73"/>
      <c r="BE273" s="73">
        <v>1.6140982500000001</v>
      </c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>
        <v>1.6928347500000001</v>
      </c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73"/>
      <c r="DW273" s="73"/>
      <c r="DX273" s="73"/>
      <c r="DY273" s="73"/>
      <c r="DZ273" s="73"/>
      <c r="EA273" s="73"/>
      <c r="EB273" s="73"/>
      <c r="EC273" s="73"/>
      <c r="ED273" s="73"/>
      <c r="EE273" s="73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73"/>
      <c r="EQ273" s="73"/>
      <c r="ER273" s="73"/>
      <c r="ES273" s="73"/>
      <c r="ET273" s="73"/>
      <c r="EU273" s="73"/>
      <c r="EV273" s="73"/>
      <c r="EW273" s="73"/>
      <c r="EX273" s="73"/>
      <c r="EY273" s="73"/>
      <c r="EZ273" s="73"/>
      <c r="FA273" s="73"/>
      <c r="FB273" s="73"/>
      <c r="FC273" s="73"/>
      <c r="FD273" s="73"/>
      <c r="FE273" s="73"/>
      <c r="FF273" s="73"/>
      <c r="FG273" s="73"/>
      <c r="FH273" s="73"/>
      <c r="FI273" s="73"/>
      <c r="FJ273" s="73"/>
      <c r="FK273" s="73"/>
      <c r="FL273" s="73"/>
      <c r="FM273" s="73"/>
      <c r="FN273" s="73"/>
      <c r="FO273" s="73"/>
      <c r="FP273" s="73"/>
      <c r="FQ273" s="73"/>
      <c r="FR273" s="73"/>
      <c r="FS273" s="73"/>
      <c r="FT273" s="73"/>
      <c r="FU273" s="73"/>
      <c r="FV273" s="73"/>
      <c r="FW273" s="73"/>
      <c r="FX273" s="73"/>
      <c r="FY273" s="73"/>
      <c r="FZ273" s="73"/>
      <c r="GA273" s="73"/>
      <c r="GB273" s="73"/>
      <c r="GC273" s="73"/>
      <c r="GD273" s="73"/>
      <c r="GE273" s="73"/>
      <c r="GF273" s="73"/>
      <c r="GG273" s="73"/>
      <c r="GH273" s="73"/>
      <c r="GI273" s="73"/>
      <c r="GJ273" s="73"/>
      <c r="GK273" s="73"/>
      <c r="GL273" s="73"/>
      <c r="GM273" s="73"/>
      <c r="GN273" s="73"/>
      <c r="GO273" s="73"/>
      <c r="GP273" s="73"/>
      <c r="GQ273" s="73"/>
      <c r="GR273" s="73"/>
      <c r="GS273" s="73"/>
      <c r="GT273" s="73"/>
      <c r="GU273" s="73"/>
      <c r="GV273" s="73"/>
      <c r="GW273" s="73"/>
      <c r="GX273" s="73"/>
      <c r="GY273" s="73"/>
      <c r="GZ273" s="73"/>
      <c r="HA273" s="73"/>
      <c r="HB273" s="73"/>
      <c r="HC273" s="73"/>
      <c r="HD273" s="73"/>
      <c r="HE273" s="73"/>
      <c r="HF273" s="73"/>
      <c r="HG273" s="73"/>
      <c r="HH273" s="73"/>
      <c r="HI273" s="73"/>
      <c r="HJ273" s="73"/>
      <c r="HK273" s="73"/>
      <c r="HL273" s="73"/>
      <c r="HM273" s="73"/>
      <c r="HN273" s="73"/>
      <c r="HO273" s="73"/>
      <c r="HP273" s="73"/>
      <c r="HQ273" s="73"/>
      <c r="HR273" s="73"/>
      <c r="HS273" s="73"/>
      <c r="HT273" s="73"/>
      <c r="HU273" s="73"/>
      <c r="HV273" s="73"/>
      <c r="HW273" s="73"/>
      <c r="HX273" s="73"/>
      <c r="HY273" s="73"/>
      <c r="HZ273" s="73"/>
      <c r="IA273" s="73"/>
      <c r="IB273" s="73"/>
      <c r="IC273" s="73"/>
      <c r="ID273" s="73"/>
      <c r="IE273" s="73"/>
      <c r="IF273" s="73"/>
      <c r="IG273" s="73"/>
      <c r="IH273" s="73"/>
      <c r="II273" s="73"/>
      <c r="IJ273" s="73"/>
      <c r="IK273" s="73"/>
      <c r="IL273" s="73"/>
      <c r="IM273" s="73"/>
      <c r="IN273" s="73"/>
      <c r="IO273" s="73"/>
      <c r="IP273" s="73"/>
      <c r="IQ273" s="73"/>
      <c r="IR273" s="73"/>
      <c r="IS273" s="73"/>
      <c r="IT273" s="73"/>
      <c r="IU273" s="73"/>
      <c r="IV273" s="73"/>
      <c r="IW273" s="73"/>
      <c r="IX273" s="73"/>
      <c r="IY273" s="73"/>
      <c r="IZ273" s="73"/>
      <c r="JA273" s="73"/>
      <c r="JB273" s="73"/>
      <c r="JC273" s="73"/>
      <c r="JD273" s="73"/>
      <c r="JE273" s="73"/>
      <c r="JF273" s="73"/>
      <c r="JG273" s="73"/>
      <c r="JH273" s="73"/>
      <c r="JI273" s="73"/>
      <c r="JJ273" s="73"/>
      <c r="JK273" s="73"/>
      <c r="JL273" s="73"/>
      <c r="JM273" s="73"/>
      <c r="JN273" s="73"/>
      <c r="JO273" s="73"/>
      <c r="JP273" s="73"/>
      <c r="JQ273" s="73"/>
      <c r="JR273" s="73"/>
      <c r="JS273" s="73"/>
      <c r="JT273" s="73"/>
      <c r="JU273" s="73"/>
      <c r="JV273" s="73"/>
      <c r="JW273" s="73"/>
      <c r="JX273" s="73"/>
      <c r="JY273" s="73"/>
      <c r="JZ273" s="73"/>
      <c r="KA273" s="73"/>
      <c r="KB273" s="73"/>
      <c r="KC273" s="73"/>
      <c r="KD273" s="73"/>
      <c r="KE273" s="73"/>
      <c r="KF273" s="73"/>
      <c r="KG273" s="73"/>
      <c r="KH273" s="73"/>
      <c r="KI273" s="73"/>
      <c r="KJ273" s="73"/>
      <c r="KK273" s="73"/>
      <c r="KL273" s="73"/>
      <c r="KM273" s="73"/>
      <c r="KN273" s="73"/>
      <c r="KO273" s="73"/>
      <c r="KP273" s="73"/>
      <c r="KQ273" s="73"/>
      <c r="KR273" s="73"/>
      <c r="KS273" s="73"/>
      <c r="KT273" s="73"/>
      <c r="KU273" s="73"/>
      <c r="KV273" s="73"/>
      <c r="KW273" s="73"/>
      <c r="KX273" s="73"/>
      <c r="KY273" s="73"/>
      <c r="KZ273" s="73"/>
      <c r="LA273" s="73"/>
      <c r="LB273" s="73"/>
      <c r="LC273" s="73"/>
      <c r="LD273" s="73"/>
      <c r="LE273" s="73"/>
      <c r="LF273" s="73"/>
      <c r="LG273" s="73"/>
      <c r="LH273" s="73"/>
      <c r="LI273" s="73"/>
      <c r="LJ273" s="73"/>
      <c r="LK273" s="73"/>
      <c r="LL273" s="73"/>
      <c r="LM273" s="73"/>
      <c r="LN273" s="73"/>
      <c r="LO273" s="73"/>
      <c r="LP273" s="73"/>
      <c r="LQ273" s="73"/>
      <c r="LR273" s="73"/>
      <c r="LS273" s="73"/>
      <c r="LT273" s="73"/>
      <c r="LU273" s="73"/>
      <c r="LV273" s="73"/>
      <c r="LW273" s="73"/>
      <c r="LX273" s="73"/>
      <c r="LY273" s="73"/>
      <c r="LZ273" s="73"/>
      <c r="MA273" s="73"/>
      <c r="MB273" s="73"/>
      <c r="MC273" s="73"/>
      <c r="MD273" s="73"/>
      <c r="ME273" s="73"/>
      <c r="MF273" s="73"/>
      <c r="MG273" s="73"/>
      <c r="MH273" s="73"/>
      <c r="MI273" s="73"/>
      <c r="MJ273" s="73"/>
      <c r="MK273" s="73"/>
      <c r="ML273" s="73"/>
      <c r="MM273" s="73"/>
      <c r="MN273" s="73"/>
      <c r="MO273" s="73"/>
      <c r="MP273" s="73"/>
      <c r="MQ273" s="73"/>
      <c r="MR273" s="73"/>
      <c r="MS273" s="73"/>
      <c r="MT273" s="73"/>
      <c r="MU273" s="73"/>
      <c r="MV273" s="73"/>
      <c r="MW273" s="73"/>
      <c r="MX273" s="73"/>
      <c r="MY273" s="73"/>
      <c r="MZ273" s="73"/>
      <c r="NA273" s="73"/>
      <c r="NB273" s="73"/>
      <c r="NC273" s="73"/>
      <c r="ND273" s="73"/>
      <c r="NE273" s="73"/>
      <c r="NF273" s="73"/>
      <c r="NG273" s="73"/>
      <c r="NH273" s="73"/>
      <c r="NI273" s="73"/>
      <c r="NJ273" s="73"/>
      <c r="NK273" s="73"/>
      <c r="NL273" s="73"/>
      <c r="NM273" s="73"/>
      <c r="NN273" s="73"/>
      <c r="NO273" s="73"/>
      <c r="NP273" s="73"/>
      <c r="NQ273" s="73"/>
      <c r="NR273" s="73"/>
      <c r="NS273" s="73"/>
      <c r="NT273" s="73"/>
      <c r="NU273" s="73"/>
      <c r="NV273" s="73"/>
      <c r="NW273" s="73"/>
      <c r="NX273" s="73"/>
      <c r="NY273" s="73"/>
      <c r="NZ273" s="73"/>
      <c r="OA273" s="73"/>
      <c r="OB273" s="73"/>
      <c r="OC273" s="73"/>
      <c r="OD273" s="73"/>
      <c r="OE273" s="73"/>
      <c r="OF273" s="73"/>
      <c r="OG273" s="73"/>
      <c r="OH273" s="73"/>
      <c r="OI273" s="73"/>
      <c r="OJ273" s="73"/>
      <c r="OK273" s="73"/>
      <c r="OL273" s="73"/>
      <c r="OM273" s="73"/>
      <c r="ON273" s="73"/>
      <c r="OO273" s="73"/>
      <c r="OP273" s="73"/>
      <c r="OQ273" s="73"/>
      <c r="OR273" s="73"/>
      <c r="OS273" s="73"/>
      <c r="OT273" s="73"/>
      <c r="OU273" s="73"/>
      <c r="OV273" s="73"/>
      <c r="OW273" s="73"/>
      <c r="OX273" s="73"/>
      <c r="OY273" s="73"/>
      <c r="OZ273" s="73"/>
      <c r="PA273" s="73"/>
      <c r="PB273" s="73"/>
      <c r="PC273" s="73"/>
      <c r="PD273" s="73"/>
      <c r="PE273" s="73"/>
      <c r="PF273" s="73"/>
      <c r="PG273" s="73"/>
      <c r="PH273" s="73"/>
      <c r="PI273" s="73"/>
      <c r="PJ273" s="73"/>
      <c r="PK273" s="73"/>
      <c r="PL273" s="73"/>
      <c r="PM273" s="73"/>
      <c r="PN273" s="73"/>
      <c r="PO273" s="73"/>
      <c r="PP273" s="73"/>
      <c r="PQ273" s="73"/>
      <c r="PR273" s="73"/>
      <c r="PS273" s="73"/>
      <c r="PT273" s="73"/>
      <c r="PU273" s="73"/>
      <c r="PV273" s="73"/>
      <c r="PW273" s="73"/>
      <c r="PX273" s="73"/>
      <c r="PY273" s="73"/>
      <c r="PZ273" s="73"/>
      <c r="QA273" s="73"/>
      <c r="QB273" s="73"/>
      <c r="QC273" s="73"/>
      <c r="QD273" s="73"/>
      <c r="QE273" s="73"/>
      <c r="QF273" s="73"/>
      <c r="QG273" s="73"/>
      <c r="QH273" s="73"/>
      <c r="QI273" s="73"/>
      <c r="QJ273" s="73"/>
      <c r="QK273" s="73"/>
      <c r="QL273" s="73"/>
      <c r="QM273" s="73"/>
      <c r="QN273" s="73"/>
      <c r="QO273" s="73"/>
      <c r="QP273" s="73"/>
      <c r="QQ273" s="73"/>
      <c r="QR273" s="73"/>
      <c r="QS273" s="73"/>
      <c r="QT273" s="73"/>
      <c r="QU273" s="73"/>
      <c r="QV273" s="73"/>
      <c r="QW273" s="73"/>
      <c r="QX273" s="73"/>
      <c r="QY273" s="73"/>
      <c r="QZ273" s="73"/>
      <c r="RA273" s="73"/>
      <c r="RB273" s="73"/>
      <c r="RC273" s="73"/>
      <c r="RD273" s="73"/>
      <c r="RE273" s="73"/>
      <c r="RF273" s="73"/>
      <c r="RG273" s="73"/>
      <c r="RH273" s="73"/>
      <c r="RI273" s="73"/>
      <c r="RJ273" s="73"/>
      <c r="RK273" s="73"/>
      <c r="RL273" s="73"/>
      <c r="RM273" s="73"/>
      <c r="RN273" s="73"/>
      <c r="RO273" s="73"/>
      <c r="RP273" s="73"/>
      <c r="RQ273" s="73"/>
      <c r="RR273" s="73"/>
      <c r="RS273" s="73"/>
      <c r="RT273" s="73"/>
      <c r="RU273" s="73"/>
      <c r="RV273" s="73"/>
      <c r="RW273" s="73"/>
      <c r="RX273" s="73"/>
      <c r="RY273" s="73"/>
      <c r="RZ273" s="73"/>
      <c r="SA273" s="73"/>
      <c r="SB273" s="73"/>
      <c r="SC273" s="73"/>
      <c r="SD273" s="73"/>
      <c r="SE273" s="73"/>
      <c r="SF273" s="73"/>
      <c r="SG273" s="73"/>
      <c r="SH273" s="73"/>
      <c r="SI273" s="73"/>
      <c r="SJ273" s="73"/>
      <c r="SK273" s="73"/>
      <c r="SL273" s="73"/>
      <c r="SM273" s="73"/>
      <c r="SN273" s="73"/>
      <c r="SO273" s="73"/>
      <c r="SP273" s="73"/>
      <c r="SQ273" s="73"/>
      <c r="SR273" s="73"/>
      <c r="SS273" s="73"/>
      <c r="ST273" s="73"/>
      <c r="SU273" s="73"/>
      <c r="SV273" s="73"/>
      <c r="SW273" s="73"/>
      <c r="SX273" s="73"/>
      <c r="SY273" s="73"/>
    </row>
    <row r="274" spans="1:519">
      <c r="A274" s="71" t="s">
        <v>357</v>
      </c>
      <c r="B274" s="72">
        <f t="shared" si="241"/>
        <v>7.0096743855000003</v>
      </c>
      <c r="C274" s="72">
        <f t="shared" si="242"/>
        <v>21.058982394749997</v>
      </c>
      <c r="D274" s="72">
        <f t="shared" si="243"/>
        <v>21.736486356300002</v>
      </c>
      <c r="E274" s="72">
        <f t="shared" si="244"/>
        <v>6.6831147517500007</v>
      </c>
      <c r="F274" s="72">
        <f t="shared" si="245"/>
        <v>9.9519983381249997</v>
      </c>
      <c r="G274" s="72">
        <f t="shared" si="246"/>
        <v>26.524752120000006</v>
      </c>
      <c r="H274" s="72">
        <f t="shared" si="247"/>
        <v>18.043504359975003</v>
      </c>
      <c r="I274" s="72">
        <f t="shared" si="248"/>
        <v>7.2869134756500005</v>
      </c>
      <c r="J274" s="72">
        <f t="shared" si="249"/>
        <v>10.293852536999999</v>
      </c>
      <c r="K274" s="72">
        <f t="shared" si="250"/>
        <v>1.6647651877500003</v>
      </c>
      <c r="L274" s="72">
        <f t="shared" si="251"/>
        <v>5.8162219499250005</v>
      </c>
      <c r="M274" s="72">
        <f t="shared" si="252"/>
        <v>9.1496537189999998</v>
      </c>
      <c r="N274" s="72">
        <f t="shared" si="253"/>
        <v>16.570686948749998</v>
      </c>
      <c r="O274" s="72">
        <f t="shared" si="254"/>
        <v>10.806112206</v>
      </c>
      <c r="P274" s="72">
        <f t="shared" si="255"/>
        <v>15.686897294025</v>
      </c>
      <c r="Q274" s="72">
        <f t="shared" si="256"/>
        <v>12.985892840250001</v>
      </c>
      <c r="R274" s="72">
        <f t="shared" si="257"/>
        <v>34.837425033524994</v>
      </c>
      <c r="S274" s="72">
        <f t="shared" si="258"/>
        <v>2.6140557368250001</v>
      </c>
      <c r="T274" s="72">
        <f t="shared" si="259"/>
        <v>3.4644059999999997E-3</v>
      </c>
      <c r="U274" s="72">
        <f t="shared" si="260"/>
        <v>7.846092225000002E-3</v>
      </c>
      <c r="V274" s="72">
        <f t="shared" si="261"/>
        <v>49.069090713600005</v>
      </c>
      <c r="W274" s="72">
        <f t="shared" si="262"/>
        <v>100.59368153715</v>
      </c>
      <c r="X274" s="72">
        <f t="shared" si="263"/>
        <v>93.804406362449996</v>
      </c>
      <c r="Y274" s="72">
        <f t="shared" si="264"/>
        <v>106.0697972385</v>
      </c>
      <c r="Z274" s="72">
        <f t="shared" si="265"/>
        <v>0</v>
      </c>
      <c r="AA274" s="72">
        <f t="shared" si="266"/>
        <v>0</v>
      </c>
      <c r="AB274" s="72"/>
      <c r="AD274" s="73">
        <v>2206.9840950000003</v>
      </c>
      <c r="AE274" s="73">
        <v>270.97166475</v>
      </c>
      <c r="AF274" s="73">
        <v>1271.4370020000001</v>
      </c>
      <c r="AG274" s="73">
        <v>1092.42956925</v>
      </c>
      <c r="AH274" s="73">
        <v>1790.2318005</v>
      </c>
      <c r="AI274" s="73">
        <v>10.747532250000001</v>
      </c>
      <c r="AJ274" s="73">
        <v>28.581349500000002</v>
      </c>
      <c r="AK274" s="73">
        <v>11.810475</v>
      </c>
      <c r="AL274" s="73">
        <v>91.688654249999999</v>
      </c>
      <c r="AM274" s="73">
        <v>197.82545625</v>
      </c>
      <c r="AN274" s="73">
        <v>5.3147137500000001</v>
      </c>
      <c r="AO274" s="73">
        <v>31.652073000000001</v>
      </c>
      <c r="AP274" s="73"/>
      <c r="AQ274" s="73">
        <v>1719.88073775</v>
      </c>
      <c r="AR274" s="73">
        <v>3147.8852700000002</v>
      </c>
      <c r="AS274" s="73">
        <v>4825.4845072500002</v>
      </c>
      <c r="AT274" s="73">
        <v>4572.6222374999998</v>
      </c>
      <c r="AU274" s="73">
        <v>18.07002675</v>
      </c>
      <c r="AV274" s="73">
        <v>786.93194925</v>
      </c>
      <c r="AW274" s="73">
        <v>15.0386715</v>
      </c>
      <c r="AX274" s="73">
        <v>762.64173900000003</v>
      </c>
      <c r="AY274" s="73">
        <v>110.34920475</v>
      </c>
      <c r="AZ274" s="73">
        <v>1842.5128365</v>
      </c>
      <c r="BA274" s="73">
        <v>3257.5652144999999</v>
      </c>
      <c r="BB274" s="73">
        <v>4011.74277975</v>
      </c>
      <c r="BC274" s="73">
        <v>3038.5596397499999</v>
      </c>
      <c r="BD274" s="73">
        <v>3982.3740652500001</v>
      </c>
      <c r="BE274" s="73">
        <v>2414.0610900000001</v>
      </c>
      <c r="BF274" s="73">
        <v>2922.3051974999998</v>
      </c>
      <c r="BG274" s="73">
        <v>2317.5458883000001</v>
      </c>
      <c r="BH274" s="73">
        <v>1003.575429</v>
      </c>
      <c r="BI274" s="73">
        <v>15.747300000000001</v>
      </c>
      <c r="BJ274" s="73">
        <v>1033.5740355</v>
      </c>
      <c r="BK274" s="73">
        <v>2.4408314999999998</v>
      </c>
      <c r="BL274" s="73"/>
      <c r="BM274" s="73">
        <v>994.56009975000006</v>
      </c>
      <c r="BN274" s="73">
        <v>1012.35454875</v>
      </c>
      <c r="BO274" s="73">
        <v>520.84194750000006</v>
      </c>
      <c r="BP274" s="73">
        <v>1590.8709825000001</v>
      </c>
      <c r="BQ274" s="73">
        <v>1824.4034415000001</v>
      </c>
      <c r="BR274" s="73">
        <v>984.08814525000003</v>
      </c>
      <c r="BS274" s="73">
        <v>601.94054249999999</v>
      </c>
      <c r="BT274" s="73"/>
      <c r="BU274" s="73"/>
      <c r="BV274" s="73">
        <v>1.3385205</v>
      </c>
      <c r="BW274" s="73"/>
      <c r="BX274" s="73"/>
      <c r="BY274" s="73">
        <v>147.27662325</v>
      </c>
      <c r="BZ274" s="73"/>
      <c r="CA274" s="73">
        <v>1082.5875067500001</v>
      </c>
      <c r="CB274" s="73">
        <v>1019.6376750000001</v>
      </c>
      <c r="CC274" s="73">
        <v>1281.2003280000001</v>
      </c>
      <c r="CD274" s="73">
        <v>1074.438279</v>
      </c>
      <c r="CE274" s="73">
        <v>1082.6465591250001</v>
      </c>
      <c r="CF274" s="73">
        <v>1141.7973547500001</v>
      </c>
      <c r="CG274" s="73">
        <v>13.188363750000001</v>
      </c>
      <c r="CH274" s="73"/>
      <c r="CI274" s="73">
        <v>59.052374999999998</v>
      </c>
      <c r="CJ274" s="73">
        <v>2331.3483967500001</v>
      </c>
      <c r="CK274" s="73">
        <v>866.10149999999999</v>
      </c>
      <c r="CL274" s="73">
        <v>4602.8176852500001</v>
      </c>
      <c r="CM274" s="73">
        <v>1556.6599732500001</v>
      </c>
      <c r="CN274" s="73"/>
      <c r="CO274" s="73">
        <v>4784.4234225</v>
      </c>
      <c r="CP274" s="73">
        <v>2698.0636454999999</v>
      </c>
      <c r="CQ274" s="73">
        <v>2669.5610325000002</v>
      </c>
      <c r="CR274" s="73">
        <v>1818.7737817500001</v>
      </c>
      <c r="CS274" s="73">
        <v>1556.42376375</v>
      </c>
      <c r="CT274" s="73">
        <v>1302.6953925</v>
      </c>
      <c r="CU274" s="73">
        <v>2137.81407975</v>
      </c>
      <c r="CV274" s="73">
        <v>438.91661925</v>
      </c>
      <c r="CW274" s="73">
        <v>2958.6027239999999</v>
      </c>
      <c r="CX274" s="73">
        <v>3063.6372150000002</v>
      </c>
      <c r="CY274" s="73">
        <v>2579.9116536000001</v>
      </c>
      <c r="CZ274" s="73">
        <v>3354.4504777500001</v>
      </c>
      <c r="DA274" s="73">
        <v>1628.46766125</v>
      </c>
      <c r="DB274" s="73">
        <v>3778.407162</v>
      </c>
      <c r="DC274" s="73">
        <v>448.79804999999999</v>
      </c>
      <c r="DD274" s="73">
        <v>2077.9349714999998</v>
      </c>
      <c r="DE274" s="73"/>
      <c r="DF274" s="73"/>
      <c r="DG274" s="73"/>
      <c r="DH274" s="73">
        <v>895.37179387499998</v>
      </c>
      <c r="DI274" s="73">
        <v>216.525375</v>
      </c>
      <c r="DJ274" s="73">
        <v>874.13262299999997</v>
      </c>
      <c r="DK274" s="73">
        <v>459.31724640000004</v>
      </c>
      <c r="DL274" s="73">
        <v>1293.4832220000001</v>
      </c>
      <c r="DM274" s="73"/>
      <c r="DN274" s="73"/>
      <c r="DO274" s="73">
        <v>934.99593749999997</v>
      </c>
      <c r="DP274" s="73"/>
      <c r="DQ274" s="73"/>
      <c r="DR274" s="73">
        <v>0.55115550000000002</v>
      </c>
      <c r="DS274" s="73">
        <v>1019.6376750000001</v>
      </c>
      <c r="DT274" s="73">
        <v>1694.4882164999999</v>
      </c>
      <c r="DU274" s="73">
        <v>1010.3073997500001</v>
      </c>
      <c r="DV274" s="73">
        <v>1026.52711875</v>
      </c>
      <c r="DW274" s="73">
        <v>1246.04448075</v>
      </c>
      <c r="DX274" s="73">
        <v>1082.6268749999999</v>
      </c>
      <c r="DY274" s="73">
        <v>1310.4115695</v>
      </c>
      <c r="DZ274" s="73">
        <v>1082.5481385000001</v>
      </c>
      <c r="EA274" s="73">
        <v>389.74567500000001</v>
      </c>
      <c r="EB274" s="73"/>
      <c r="EC274" s="73">
        <v>0.66926025</v>
      </c>
      <c r="ED274" s="73">
        <v>1600.555572</v>
      </c>
      <c r="EE274" s="73">
        <v>736.10753850000003</v>
      </c>
      <c r="EF274" s="73">
        <v>822.67832024999996</v>
      </c>
      <c r="EG274" s="73">
        <v>995.93798849999996</v>
      </c>
      <c r="EH274" s="73"/>
      <c r="EI274" s="73">
        <v>1054.5179445000001</v>
      </c>
      <c r="EJ274" s="73"/>
      <c r="EK274" s="73"/>
      <c r="EL274" s="73"/>
      <c r="EM274" s="73"/>
      <c r="EN274" s="73"/>
      <c r="EO274" s="73"/>
      <c r="EP274" s="73"/>
      <c r="EQ274" s="73"/>
      <c r="ER274" s="73">
        <v>610.24724325</v>
      </c>
      <c r="ES274" s="73"/>
      <c r="ET274" s="73"/>
      <c r="EU274" s="73">
        <v>790.04204100000004</v>
      </c>
      <c r="EV274" s="73"/>
      <c r="EW274" s="73">
        <v>0.63776564999999996</v>
      </c>
      <c r="EX274" s="73">
        <v>1059.59644875</v>
      </c>
      <c r="EY274" s="73">
        <v>1416.50900325</v>
      </c>
      <c r="EZ274" s="73">
        <v>303.792974775</v>
      </c>
      <c r="FA274" s="73">
        <v>280.93183199999999</v>
      </c>
      <c r="FB274" s="73"/>
      <c r="FC274" s="73"/>
      <c r="FD274" s="73"/>
      <c r="FE274" s="73">
        <v>1964.7118845</v>
      </c>
      <c r="FF274" s="73">
        <v>346.44060000000002</v>
      </c>
      <c r="FG274" s="73"/>
      <c r="FH274" s="73">
        <v>2983.52282625</v>
      </c>
      <c r="FI274" s="73">
        <v>1273.3266779999999</v>
      </c>
      <c r="FJ274" s="73">
        <v>1169.2370249999999</v>
      </c>
      <c r="FK274" s="73"/>
      <c r="FL274" s="73"/>
      <c r="FM274" s="73"/>
      <c r="FN274" s="73">
        <v>302.85994725</v>
      </c>
      <c r="FO274" s="73">
        <v>1558.9827</v>
      </c>
      <c r="FP274" s="73">
        <v>1125.5776357500001</v>
      </c>
      <c r="FQ274" s="73">
        <v>389.70630675000001</v>
      </c>
      <c r="FR274" s="73">
        <v>1078.0995262500001</v>
      </c>
      <c r="FS274" s="73"/>
      <c r="FT274" s="73">
        <v>371.99059425000002</v>
      </c>
      <c r="FU274" s="73">
        <v>1732.1242635000001</v>
      </c>
      <c r="FV274" s="73">
        <v>901.72976625000001</v>
      </c>
      <c r="FW274" s="73">
        <v>389.74567500000001</v>
      </c>
      <c r="FX274" s="73">
        <v>2403.4316625000001</v>
      </c>
      <c r="FY274" s="73">
        <v>1213.44756975</v>
      </c>
      <c r="FZ274" s="73"/>
      <c r="GA274" s="73">
        <v>3442.517253</v>
      </c>
      <c r="GB274" s="73">
        <v>3459.48496875</v>
      </c>
      <c r="GC274" s="73">
        <v>1578.1156695</v>
      </c>
      <c r="GD274" s="73"/>
      <c r="GE274" s="73">
        <v>0.59052375000000001</v>
      </c>
      <c r="GF274" s="73"/>
      <c r="GG274" s="73">
        <v>1552.3294657500001</v>
      </c>
      <c r="GH274" s="73">
        <v>4105.3998465000004</v>
      </c>
      <c r="GI274" s="73">
        <v>2683.4186565</v>
      </c>
      <c r="GJ274" s="73">
        <v>0.55115550000000002</v>
      </c>
      <c r="GK274" s="73"/>
      <c r="GL274" s="73"/>
      <c r="GM274" s="73">
        <v>2011.1664195000001</v>
      </c>
      <c r="GN274" s="73"/>
      <c r="GO274" s="73">
        <v>452.6561385</v>
      </c>
      <c r="GP274" s="73">
        <v>2584.2933398250002</v>
      </c>
      <c r="GQ274" s="73">
        <v>1546.26675525</v>
      </c>
      <c r="GR274" s="73">
        <v>2131.7907375</v>
      </c>
      <c r="GS274" s="73">
        <v>2321.66380725</v>
      </c>
      <c r="GT274" s="73">
        <v>2884.1573632499999</v>
      </c>
      <c r="GU274" s="73">
        <v>3320.2630894500003</v>
      </c>
      <c r="GV274" s="73">
        <v>898.46220149999999</v>
      </c>
      <c r="GW274" s="73"/>
      <c r="GX274" s="73"/>
      <c r="GY274" s="73"/>
      <c r="GZ274" s="73"/>
      <c r="HA274" s="73"/>
      <c r="HB274" s="73"/>
      <c r="HC274" s="73">
        <v>0.49603995000000001</v>
      </c>
      <c r="HD274" s="73"/>
      <c r="HE274" s="73">
        <v>759.03560730000004</v>
      </c>
      <c r="HF274" s="73"/>
      <c r="HG274" s="73">
        <v>248.01997500000002</v>
      </c>
      <c r="HH274" s="73">
        <v>2112.8939774999999</v>
      </c>
      <c r="HI274" s="73">
        <v>6.2989199999999999</v>
      </c>
      <c r="HJ274" s="73">
        <v>1748.85576975</v>
      </c>
      <c r="HK274" s="73">
        <v>2048.0151015000001</v>
      </c>
      <c r="HL274" s="73">
        <v>3380.4335227500001</v>
      </c>
      <c r="HM274" s="73">
        <v>2681.8439265000002</v>
      </c>
      <c r="HN274" s="73">
        <v>6401.6199537749999</v>
      </c>
      <c r="HO274" s="73">
        <v>4233.7009732500001</v>
      </c>
      <c r="HP274" s="73"/>
      <c r="HQ274" s="73">
        <v>0.62201835000000005</v>
      </c>
      <c r="HR274" s="73">
        <v>4366.2538709999999</v>
      </c>
      <c r="HS274" s="73">
        <v>1777.6300236750001</v>
      </c>
      <c r="HT274" s="73">
        <v>5422.1497042499996</v>
      </c>
      <c r="HU274" s="73">
        <v>1538.956071225</v>
      </c>
      <c r="HV274" s="73">
        <v>8067.0662122499998</v>
      </c>
      <c r="HW274" s="73">
        <v>3029.42620575</v>
      </c>
      <c r="HX274" s="73"/>
      <c r="HY274" s="73"/>
      <c r="HZ274" s="73">
        <v>0.47241899999999998</v>
      </c>
      <c r="IA274" s="73">
        <v>3.9368249999999997E-3</v>
      </c>
      <c r="IB274" s="73"/>
      <c r="IC274" s="73">
        <v>1065.2654767500001</v>
      </c>
      <c r="ID274" s="73">
        <v>1541.9756159999999</v>
      </c>
      <c r="IE274" s="73">
        <v>0.47241899999999998</v>
      </c>
      <c r="IF274" s="73">
        <v>1.259784</v>
      </c>
      <c r="IG274" s="73"/>
      <c r="IH274" s="73">
        <v>1.2282894</v>
      </c>
      <c r="II274" s="73"/>
      <c r="IJ274" s="73">
        <v>2.9053768500000001</v>
      </c>
      <c r="IK274" s="73">
        <v>0.47241899999999998</v>
      </c>
      <c r="IL274" s="73"/>
      <c r="IM274" s="73"/>
      <c r="IN274" s="73">
        <v>2.991987</v>
      </c>
      <c r="IO274" s="73"/>
      <c r="IP274" s="73"/>
      <c r="IQ274" s="73"/>
      <c r="IR274" s="73">
        <v>0.47241899999999998</v>
      </c>
      <c r="IS274" s="73"/>
      <c r="IT274" s="73"/>
      <c r="IU274" s="73"/>
      <c r="IV274" s="73"/>
      <c r="IW274" s="73"/>
      <c r="IX274" s="73">
        <v>0.47241899999999998</v>
      </c>
      <c r="IY274" s="73">
        <v>5.8658692500000003</v>
      </c>
      <c r="IZ274" s="73"/>
      <c r="JA274" s="73">
        <v>0.47241899999999998</v>
      </c>
      <c r="JB274" s="73"/>
      <c r="JC274" s="73"/>
      <c r="JD274" s="73">
        <v>9.0546975000000002E-2</v>
      </c>
      <c r="JE274" s="73"/>
      <c r="JF274" s="73">
        <v>0.47241899999999998</v>
      </c>
      <c r="JG274" s="73"/>
      <c r="JH274" s="73">
        <v>0.47241899999999998</v>
      </c>
      <c r="JI274" s="73"/>
      <c r="JJ274" s="73">
        <v>1083.4142400000001</v>
      </c>
      <c r="JK274" s="73">
        <v>1263.6027202499999</v>
      </c>
      <c r="JL274" s="73">
        <v>3544.1660744999999</v>
      </c>
      <c r="JM274" s="73">
        <v>4094.8885237499999</v>
      </c>
      <c r="JN274" s="73">
        <v>12842.4743055</v>
      </c>
      <c r="JO274" s="73">
        <v>12187.307889</v>
      </c>
      <c r="JP274" s="73">
        <v>1299.624669</v>
      </c>
      <c r="JQ274" s="73">
        <v>2540.58277185</v>
      </c>
      <c r="JR274" s="73">
        <v>0.47241899999999998</v>
      </c>
      <c r="JS274" s="73">
        <v>644.93067150000002</v>
      </c>
      <c r="JT274" s="73">
        <v>6363.4445617499996</v>
      </c>
      <c r="JU274" s="73">
        <v>3204.1818675</v>
      </c>
      <c r="JV274" s="73">
        <v>8032.65836175</v>
      </c>
      <c r="JW274" s="73">
        <v>13616.17852275</v>
      </c>
      <c r="JX274" s="73">
        <v>12277.461181500001</v>
      </c>
      <c r="JY274" s="73">
        <v>21190.236140249999</v>
      </c>
      <c r="JZ274" s="73">
        <v>6122.7077129999998</v>
      </c>
      <c r="KA274" s="73">
        <v>1602.287775</v>
      </c>
      <c r="KB274" s="73">
        <v>1497.4107570000001</v>
      </c>
      <c r="KC274" s="73">
        <v>5786.660331</v>
      </c>
      <c r="KD274" s="73">
        <v>8006.9193998999999</v>
      </c>
      <c r="KE274" s="73">
        <v>8647.3148490000003</v>
      </c>
      <c r="KF274" s="73">
        <v>6784.3698907500002</v>
      </c>
      <c r="KG274" s="73">
        <v>7029.4766152499997</v>
      </c>
      <c r="KH274" s="73">
        <v>5167.6733362499999</v>
      </c>
      <c r="KI274" s="73">
        <v>3839.23110825</v>
      </c>
      <c r="KJ274" s="73">
        <v>4795.2890594999999</v>
      </c>
      <c r="KK274" s="73">
        <v>9337.5190079999993</v>
      </c>
      <c r="KL274" s="73">
        <v>8977.3388887500005</v>
      </c>
      <c r="KM274" s="73">
        <v>6096.9215092499999</v>
      </c>
      <c r="KN274" s="73">
        <v>9152.9606519999998</v>
      </c>
      <c r="KO274" s="73">
        <v>10248.012146700001</v>
      </c>
      <c r="KP274" s="73">
        <v>7452.6853027500001</v>
      </c>
      <c r="KQ274" s="73">
        <v>10096.9325505</v>
      </c>
      <c r="KR274" s="73">
        <v>5219.0095342499999</v>
      </c>
      <c r="KS274" s="73">
        <v>13420.83326625</v>
      </c>
      <c r="KT274" s="73">
        <v>11279.161098</v>
      </c>
      <c r="KU274" s="73">
        <v>7367.9648287500004</v>
      </c>
      <c r="KV274" s="73">
        <v>9065.3662957500001</v>
      </c>
      <c r="KW274" s="73">
        <v>7528.5085522500003</v>
      </c>
      <c r="KX274" s="73">
        <v>7074.0808424999996</v>
      </c>
      <c r="KY274" s="73">
        <v>9571.0514669999993</v>
      </c>
      <c r="KZ274" s="73">
        <v>15225.080163750001</v>
      </c>
      <c r="LA274" s="73">
        <v>16113.14914725</v>
      </c>
      <c r="LB274" s="73">
        <v>6845.1938369999998</v>
      </c>
      <c r="LC274" s="73">
        <v>7126.1650372499998</v>
      </c>
      <c r="LD274" s="73">
        <v>8874.0759689999995</v>
      </c>
      <c r="LE274" s="73"/>
      <c r="LF274" s="73"/>
      <c r="LG274" s="73"/>
      <c r="LH274" s="73"/>
      <c r="LI274" s="73"/>
      <c r="LJ274" s="73"/>
      <c r="LK274" s="73"/>
      <c r="LL274" s="73"/>
      <c r="LM274" s="73"/>
      <c r="LN274" s="73"/>
      <c r="LO274" s="73"/>
      <c r="LP274" s="73"/>
      <c r="LQ274" s="73"/>
      <c r="LR274" s="73"/>
      <c r="LS274" s="73"/>
      <c r="LT274" s="73"/>
      <c r="LU274" s="73"/>
      <c r="LV274" s="73"/>
      <c r="LW274" s="73"/>
      <c r="LX274" s="73"/>
      <c r="LY274" s="73"/>
      <c r="LZ274" s="73"/>
      <c r="MA274" s="73"/>
      <c r="MB274" s="73"/>
      <c r="MC274" s="73"/>
      <c r="MD274" s="73"/>
      <c r="ME274" s="73"/>
      <c r="MF274" s="73"/>
      <c r="MG274" s="73"/>
      <c r="MH274" s="73"/>
      <c r="MI274" s="73"/>
      <c r="MJ274" s="73"/>
      <c r="MK274" s="73"/>
      <c r="ML274" s="73"/>
      <c r="MM274" s="73"/>
      <c r="MN274" s="73"/>
      <c r="MO274" s="73"/>
      <c r="MP274" s="73"/>
      <c r="MQ274" s="73"/>
      <c r="MR274" s="73"/>
      <c r="MS274" s="73"/>
      <c r="MT274" s="73"/>
      <c r="MU274" s="73"/>
      <c r="MV274" s="73"/>
      <c r="MW274" s="73"/>
      <c r="MX274" s="73"/>
      <c r="MY274" s="73"/>
      <c r="MZ274" s="73"/>
      <c r="NA274" s="73"/>
      <c r="NB274" s="73"/>
      <c r="NC274" s="73"/>
      <c r="ND274" s="73"/>
      <c r="NE274" s="73"/>
      <c r="NF274" s="73"/>
      <c r="NG274" s="73"/>
      <c r="NH274" s="73"/>
      <c r="NI274" s="73"/>
      <c r="NJ274" s="73"/>
      <c r="NK274" s="73"/>
      <c r="NL274" s="73"/>
      <c r="NM274" s="73"/>
      <c r="NN274" s="73"/>
      <c r="NO274" s="73"/>
      <c r="NP274" s="73"/>
      <c r="NQ274" s="73"/>
      <c r="NR274" s="73"/>
      <c r="NS274" s="73"/>
      <c r="NT274" s="73"/>
      <c r="NU274" s="73"/>
      <c r="NV274" s="73"/>
      <c r="NW274" s="73"/>
      <c r="NX274" s="73"/>
      <c r="NY274" s="73"/>
      <c r="NZ274" s="73"/>
      <c r="OA274" s="73"/>
      <c r="OB274" s="73"/>
      <c r="OC274" s="73"/>
      <c r="OD274" s="73"/>
      <c r="OE274" s="73"/>
      <c r="OF274" s="73"/>
      <c r="OG274" s="73"/>
      <c r="OH274" s="73"/>
      <c r="OI274" s="73"/>
      <c r="OJ274" s="73"/>
      <c r="OK274" s="73"/>
      <c r="OL274" s="73"/>
      <c r="OM274" s="73"/>
      <c r="ON274" s="73"/>
      <c r="OO274" s="73"/>
      <c r="OP274" s="73"/>
      <c r="OQ274" s="73"/>
      <c r="OR274" s="73"/>
      <c r="OS274" s="73"/>
      <c r="OT274" s="73"/>
      <c r="OU274" s="73"/>
      <c r="OV274" s="73"/>
      <c r="OW274" s="73"/>
      <c r="OX274" s="73"/>
      <c r="OY274" s="73"/>
      <c r="OZ274" s="73"/>
      <c r="PA274" s="73"/>
      <c r="PB274" s="73"/>
      <c r="PC274" s="73"/>
      <c r="PD274" s="73"/>
      <c r="PE274" s="73"/>
      <c r="PF274" s="73"/>
      <c r="PG274" s="73"/>
      <c r="PH274" s="73"/>
      <c r="PI274" s="73"/>
      <c r="PJ274" s="73"/>
      <c r="PK274" s="73"/>
      <c r="PL274" s="73"/>
      <c r="PM274" s="73"/>
      <c r="PN274" s="73"/>
      <c r="PO274" s="73"/>
      <c r="PP274" s="73"/>
      <c r="PQ274" s="73"/>
      <c r="PR274" s="73"/>
      <c r="PS274" s="73"/>
      <c r="PT274" s="73"/>
      <c r="PU274" s="73"/>
      <c r="PV274" s="73"/>
      <c r="PW274" s="73"/>
      <c r="PX274" s="73"/>
      <c r="PY274" s="73"/>
      <c r="PZ274" s="73"/>
      <c r="QA274" s="73"/>
      <c r="QB274" s="73"/>
      <c r="QC274" s="73"/>
      <c r="QD274" s="73"/>
      <c r="QE274" s="73"/>
      <c r="QF274" s="73"/>
      <c r="QG274" s="73"/>
      <c r="QH274" s="73"/>
      <c r="QI274" s="73"/>
      <c r="QJ274" s="73"/>
      <c r="QK274" s="73"/>
      <c r="QL274" s="73"/>
      <c r="QM274" s="73"/>
      <c r="QN274" s="73"/>
      <c r="QO274" s="73"/>
      <c r="QP274" s="73"/>
      <c r="QQ274" s="73"/>
      <c r="QR274" s="73"/>
      <c r="QS274" s="73"/>
      <c r="QT274" s="73"/>
      <c r="QU274" s="73"/>
      <c r="QV274" s="73"/>
      <c r="QW274" s="73"/>
      <c r="QX274" s="73"/>
      <c r="QY274" s="73"/>
      <c r="QZ274" s="73"/>
      <c r="RA274" s="73"/>
      <c r="RB274" s="73"/>
      <c r="RC274" s="73"/>
      <c r="RD274" s="73"/>
      <c r="RE274" s="73"/>
      <c r="RF274" s="73"/>
      <c r="RG274" s="73"/>
      <c r="RH274" s="73"/>
      <c r="RI274" s="73"/>
      <c r="RJ274" s="73"/>
      <c r="RK274" s="73"/>
      <c r="RL274" s="73"/>
      <c r="RM274" s="73"/>
      <c r="RN274" s="73"/>
      <c r="RO274" s="73"/>
      <c r="RP274" s="73"/>
      <c r="RQ274" s="73"/>
      <c r="RR274" s="73"/>
      <c r="RS274" s="73"/>
      <c r="RT274" s="73"/>
      <c r="RU274" s="73"/>
      <c r="RV274" s="73"/>
      <c r="RW274" s="73"/>
      <c r="RX274" s="73"/>
      <c r="RY274" s="73"/>
      <c r="RZ274" s="73"/>
      <c r="SA274" s="73"/>
      <c r="SB274" s="73"/>
      <c r="SC274" s="73"/>
      <c r="SD274" s="73"/>
      <c r="SE274" s="73"/>
      <c r="SF274" s="73"/>
      <c r="SG274" s="73"/>
      <c r="SH274" s="73"/>
      <c r="SI274" s="73"/>
      <c r="SJ274" s="73"/>
      <c r="SK274" s="73"/>
      <c r="SL274" s="73"/>
      <c r="SM274" s="73"/>
      <c r="SN274" s="73"/>
      <c r="SO274" s="73"/>
      <c r="SP274" s="73"/>
      <c r="SQ274" s="73"/>
      <c r="SR274" s="73"/>
      <c r="SS274" s="73"/>
      <c r="ST274" s="73"/>
      <c r="SU274" s="73"/>
      <c r="SV274" s="73"/>
      <c r="SW274" s="73"/>
      <c r="SX274" s="73"/>
      <c r="SY274" s="73"/>
    </row>
    <row r="275" spans="1:519">
      <c r="A275" s="71" t="s">
        <v>358</v>
      </c>
      <c r="B275" s="72">
        <f t="shared" si="241"/>
        <v>0</v>
      </c>
      <c r="C275" s="72">
        <f t="shared" si="242"/>
        <v>0</v>
      </c>
      <c r="D275" s="72">
        <f t="shared" si="243"/>
        <v>0</v>
      </c>
      <c r="E275" s="72">
        <f t="shared" si="244"/>
        <v>0</v>
      </c>
      <c r="F275" s="72">
        <f t="shared" si="245"/>
        <v>0</v>
      </c>
      <c r="G275" s="72">
        <f t="shared" si="246"/>
        <v>0</v>
      </c>
      <c r="H275" s="72">
        <f t="shared" si="247"/>
        <v>0</v>
      </c>
      <c r="I275" s="72">
        <f t="shared" si="248"/>
        <v>0</v>
      </c>
      <c r="J275" s="72">
        <f t="shared" si="249"/>
        <v>0</v>
      </c>
      <c r="K275" s="72">
        <f t="shared" si="250"/>
        <v>0</v>
      </c>
      <c r="L275" s="72">
        <f t="shared" si="251"/>
        <v>0</v>
      </c>
      <c r="M275" s="72">
        <f t="shared" si="252"/>
        <v>0</v>
      </c>
      <c r="N275" s="72">
        <f t="shared" si="253"/>
        <v>0</v>
      </c>
      <c r="O275" s="72">
        <f t="shared" si="254"/>
        <v>0</v>
      </c>
      <c r="P275" s="72">
        <f t="shared" si="255"/>
        <v>0</v>
      </c>
      <c r="Q275" s="72">
        <f t="shared" si="256"/>
        <v>0</v>
      </c>
      <c r="R275" s="72">
        <f t="shared" si="257"/>
        <v>0</v>
      </c>
      <c r="S275" s="72">
        <f t="shared" si="258"/>
        <v>0</v>
      </c>
      <c r="T275" s="72">
        <f t="shared" si="259"/>
        <v>0</v>
      </c>
      <c r="U275" s="72">
        <f t="shared" si="260"/>
        <v>0</v>
      </c>
      <c r="V275" s="72">
        <f t="shared" si="261"/>
        <v>0</v>
      </c>
      <c r="W275" s="72">
        <f t="shared" si="262"/>
        <v>0</v>
      </c>
      <c r="X275" s="72">
        <f t="shared" si="263"/>
        <v>0</v>
      </c>
      <c r="Y275" s="72">
        <f t="shared" si="264"/>
        <v>0</v>
      </c>
      <c r="Z275" s="72">
        <f t="shared" si="265"/>
        <v>0</v>
      </c>
      <c r="AA275" s="72">
        <f t="shared" si="266"/>
        <v>0</v>
      </c>
      <c r="AB275" s="72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73"/>
      <c r="DW275" s="73"/>
      <c r="DX275" s="73"/>
      <c r="DY275" s="73"/>
      <c r="DZ275" s="73"/>
      <c r="EA275" s="73"/>
      <c r="EB275" s="73"/>
      <c r="EC275" s="73"/>
      <c r="ED275" s="73"/>
      <c r="EE275" s="73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73"/>
      <c r="EQ275" s="73"/>
      <c r="ER275" s="73"/>
      <c r="ES275" s="73"/>
      <c r="ET275" s="73"/>
      <c r="EU275" s="73"/>
      <c r="EV275" s="73"/>
      <c r="EW275" s="73"/>
      <c r="EX275" s="73"/>
      <c r="EY275" s="73"/>
      <c r="EZ275" s="73"/>
      <c r="FA275" s="73"/>
      <c r="FB275" s="73"/>
      <c r="FC275" s="73"/>
      <c r="FD275" s="73"/>
      <c r="FE275" s="73"/>
      <c r="FF275" s="73"/>
      <c r="FG275" s="73"/>
      <c r="FH275" s="73"/>
      <c r="FI275" s="73"/>
      <c r="FJ275" s="73"/>
      <c r="FK275" s="73"/>
      <c r="FL275" s="73"/>
      <c r="FM275" s="73"/>
      <c r="FN275" s="73"/>
      <c r="FO275" s="73"/>
      <c r="FP275" s="73"/>
      <c r="FQ275" s="73"/>
      <c r="FR275" s="73"/>
      <c r="FS275" s="73"/>
      <c r="FT275" s="73"/>
      <c r="FU275" s="73"/>
      <c r="FV275" s="73"/>
      <c r="FW275" s="73"/>
      <c r="FX275" s="73"/>
      <c r="FY275" s="73"/>
      <c r="FZ275" s="73"/>
      <c r="GA275" s="73"/>
      <c r="GB275" s="73"/>
      <c r="GC275" s="73"/>
      <c r="GD275" s="73"/>
      <c r="GE275" s="73"/>
      <c r="GF275" s="73"/>
      <c r="GG275" s="73"/>
      <c r="GH275" s="73"/>
      <c r="GI275" s="73"/>
      <c r="GJ275" s="73"/>
      <c r="GK275" s="73"/>
      <c r="GL275" s="73"/>
      <c r="GM275" s="73"/>
      <c r="GN275" s="73"/>
      <c r="GO275" s="73"/>
      <c r="GP275" s="73"/>
      <c r="GQ275" s="73"/>
      <c r="GR275" s="73"/>
      <c r="GS275" s="73"/>
      <c r="GT275" s="73"/>
      <c r="GU275" s="73"/>
      <c r="GV275" s="73"/>
      <c r="GW275" s="73"/>
      <c r="GX275" s="73"/>
      <c r="GY275" s="73"/>
      <c r="GZ275" s="73"/>
      <c r="HA275" s="73"/>
      <c r="HB275" s="73"/>
      <c r="HC275" s="73"/>
      <c r="HD275" s="73"/>
      <c r="HE275" s="73"/>
      <c r="HF275" s="73"/>
      <c r="HG275" s="73"/>
      <c r="HH275" s="73"/>
      <c r="HI275" s="73"/>
      <c r="HJ275" s="73"/>
      <c r="HK275" s="73"/>
      <c r="HL275" s="73"/>
      <c r="HM275" s="73"/>
      <c r="HN275" s="73"/>
      <c r="HO275" s="73"/>
      <c r="HP275" s="73"/>
      <c r="HQ275" s="73"/>
      <c r="HR275" s="73"/>
      <c r="HS275" s="73"/>
      <c r="HT275" s="73"/>
      <c r="HU275" s="73"/>
      <c r="HV275" s="73"/>
      <c r="HW275" s="73"/>
      <c r="HX275" s="73"/>
      <c r="HY275" s="73"/>
      <c r="HZ275" s="73"/>
      <c r="IA275" s="73"/>
      <c r="IB275" s="73"/>
      <c r="IC275" s="73"/>
      <c r="ID275" s="73"/>
      <c r="IE275" s="73"/>
      <c r="IF275" s="73"/>
      <c r="IG275" s="73"/>
      <c r="IH275" s="73"/>
      <c r="II275" s="73"/>
      <c r="IJ275" s="73"/>
      <c r="IK275" s="73"/>
      <c r="IL275" s="73"/>
      <c r="IM275" s="73"/>
      <c r="IN275" s="73"/>
      <c r="IO275" s="73"/>
      <c r="IP275" s="73"/>
      <c r="IQ275" s="73"/>
      <c r="IR275" s="73"/>
      <c r="IS275" s="73"/>
      <c r="IT275" s="73"/>
      <c r="IU275" s="73"/>
      <c r="IV275" s="73"/>
      <c r="IW275" s="73"/>
      <c r="IX275" s="73"/>
      <c r="IY275" s="73"/>
      <c r="IZ275" s="73"/>
      <c r="JA275" s="73"/>
      <c r="JB275" s="73"/>
      <c r="JC275" s="73"/>
      <c r="JD275" s="73"/>
      <c r="JE275" s="73"/>
      <c r="JF275" s="73"/>
      <c r="JG275" s="73"/>
      <c r="JH275" s="73"/>
      <c r="JI275" s="73"/>
      <c r="JJ275" s="73"/>
      <c r="JK275" s="73"/>
      <c r="JL275" s="73"/>
      <c r="JM275" s="73"/>
      <c r="JN275" s="73"/>
      <c r="JO275" s="73"/>
      <c r="JP275" s="73"/>
      <c r="JQ275" s="73"/>
      <c r="JR275" s="73"/>
      <c r="JS275" s="73"/>
      <c r="JT275" s="73"/>
      <c r="JU275" s="73"/>
      <c r="JV275" s="73"/>
      <c r="JW275" s="73"/>
      <c r="JX275" s="73"/>
      <c r="JY275" s="73"/>
      <c r="JZ275" s="73"/>
      <c r="KA275" s="73"/>
      <c r="KB275" s="73"/>
      <c r="KC275" s="73"/>
      <c r="KD275" s="73"/>
      <c r="KE275" s="73"/>
      <c r="KF275" s="73"/>
      <c r="KG275" s="73"/>
      <c r="KH275" s="73"/>
      <c r="KI275" s="73"/>
      <c r="KJ275" s="73"/>
      <c r="KK275" s="73"/>
      <c r="KL275" s="73"/>
      <c r="KM275" s="73"/>
      <c r="KN275" s="73"/>
      <c r="KO275" s="73"/>
      <c r="KP275" s="73"/>
      <c r="KQ275" s="73"/>
      <c r="KR275" s="73"/>
      <c r="KS275" s="73"/>
      <c r="KT275" s="73"/>
      <c r="KU275" s="73"/>
      <c r="KV275" s="73"/>
      <c r="KW275" s="73"/>
      <c r="KX275" s="73"/>
      <c r="KY275" s="73"/>
      <c r="KZ275" s="73"/>
      <c r="LA275" s="73"/>
      <c r="LB275" s="73"/>
      <c r="LC275" s="73"/>
      <c r="LD275" s="73"/>
      <c r="LE275" s="73"/>
      <c r="LF275" s="73"/>
      <c r="LG275" s="73"/>
      <c r="LH275" s="73"/>
      <c r="LI275" s="73"/>
      <c r="LJ275" s="73"/>
      <c r="LK275" s="73"/>
      <c r="LL275" s="73"/>
      <c r="LM275" s="73"/>
      <c r="LN275" s="73"/>
      <c r="LO275" s="73"/>
      <c r="LP275" s="73"/>
      <c r="LQ275" s="73"/>
      <c r="LR275" s="73"/>
      <c r="LS275" s="73"/>
      <c r="LT275" s="73"/>
      <c r="LU275" s="73"/>
      <c r="LV275" s="73"/>
      <c r="LW275" s="73"/>
      <c r="LX275" s="73"/>
      <c r="LY275" s="73"/>
      <c r="LZ275" s="73"/>
      <c r="MA275" s="73"/>
      <c r="MB275" s="73"/>
      <c r="MC275" s="73"/>
      <c r="MD275" s="73"/>
      <c r="ME275" s="73"/>
      <c r="MF275" s="73"/>
      <c r="MG275" s="73"/>
      <c r="MH275" s="73"/>
      <c r="MI275" s="73"/>
      <c r="MJ275" s="73"/>
      <c r="MK275" s="73"/>
      <c r="ML275" s="73"/>
      <c r="MM275" s="73"/>
      <c r="MN275" s="73"/>
      <c r="MO275" s="73"/>
      <c r="MP275" s="73"/>
      <c r="MQ275" s="73"/>
      <c r="MR275" s="73"/>
      <c r="MS275" s="73"/>
      <c r="MT275" s="73"/>
      <c r="MU275" s="73"/>
      <c r="MV275" s="73"/>
      <c r="MW275" s="73"/>
      <c r="MX275" s="73"/>
      <c r="MY275" s="73"/>
      <c r="MZ275" s="73"/>
      <c r="NA275" s="73"/>
      <c r="NB275" s="73"/>
      <c r="NC275" s="73"/>
      <c r="ND275" s="73"/>
      <c r="NE275" s="73"/>
      <c r="NF275" s="73"/>
      <c r="NG275" s="73"/>
      <c r="NH275" s="73"/>
      <c r="NI275" s="73"/>
      <c r="NJ275" s="73"/>
      <c r="NK275" s="73"/>
      <c r="NL275" s="73"/>
      <c r="NM275" s="73"/>
      <c r="NN275" s="73"/>
      <c r="NO275" s="73"/>
      <c r="NP275" s="73"/>
      <c r="NQ275" s="73"/>
      <c r="NR275" s="73"/>
      <c r="NS275" s="73"/>
      <c r="NT275" s="73"/>
      <c r="NU275" s="73"/>
      <c r="NV275" s="73"/>
      <c r="NW275" s="73"/>
      <c r="NX275" s="73"/>
      <c r="NY275" s="73"/>
      <c r="NZ275" s="73"/>
      <c r="OA275" s="73"/>
      <c r="OB275" s="73"/>
      <c r="OC275" s="73"/>
      <c r="OD275" s="73"/>
      <c r="OE275" s="73"/>
      <c r="OF275" s="73"/>
      <c r="OG275" s="73"/>
      <c r="OH275" s="73"/>
      <c r="OI275" s="73"/>
      <c r="OJ275" s="73"/>
      <c r="OK275" s="73"/>
      <c r="OL275" s="73"/>
      <c r="OM275" s="73"/>
      <c r="ON275" s="73"/>
      <c r="OO275" s="73"/>
      <c r="OP275" s="73"/>
      <c r="OQ275" s="73"/>
      <c r="OR275" s="73"/>
      <c r="OS275" s="73"/>
      <c r="OT275" s="73"/>
      <c r="OU275" s="73"/>
      <c r="OV275" s="73"/>
      <c r="OW275" s="73"/>
      <c r="OX275" s="73"/>
      <c r="OY275" s="73"/>
      <c r="OZ275" s="73"/>
      <c r="PA275" s="73"/>
      <c r="PB275" s="73"/>
      <c r="PC275" s="73"/>
      <c r="PD275" s="73"/>
      <c r="PE275" s="73"/>
      <c r="PF275" s="73"/>
      <c r="PG275" s="73"/>
      <c r="PH275" s="73"/>
      <c r="PI275" s="73"/>
      <c r="PJ275" s="73"/>
      <c r="PK275" s="73"/>
      <c r="PL275" s="73"/>
      <c r="PM275" s="73"/>
      <c r="PN275" s="73"/>
      <c r="PO275" s="73"/>
      <c r="PP275" s="73"/>
      <c r="PQ275" s="73"/>
      <c r="PR275" s="73"/>
      <c r="PS275" s="73"/>
      <c r="PT275" s="73"/>
      <c r="PU275" s="73"/>
      <c r="PV275" s="73"/>
      <c r="PW275" s="73"/>
      <c r="PX275" s="73"/>
      <c r="PY275" s="73"/>
      <c r="PZ275" s="73"/>
      <c r="QA275" s="73"/>
      <c r="QB275" s="73"/>
      <c r="QC275" s="73"/>
      <c r="QD275" s="73"/>
      <c r="QE275" s="73"/>
      <c r="QF275" s="73"/>
      <c r="QG275" s="73"/>
      <c r="QH275" s="73"/>
      <c r="QI275" s="73"/>
      <c r="QJ275" s="73"/>
      <c r="QK275" s="73"/>
      <c r="QL275" s="73"/>
      <c r="QM275" s="73"/>
      <c r="QN275" s="73"/>
      <c r="QO275" s="73"/>
      <c r="QP275" s="73"/>
      <c r="QQ275" s="73"/>
      <c r="QR275" s="73"/>
      <c r="QS275" s="73"/>
      <c r="QT275" s="73"/>
      <c r="QU275" s="73"/>
      <c r="QV275" s="73"/>
      <c r="QW275" s="73"/>
      <c r="QX275" s="73"/>
      <c r="QY275" s="73"/>
      <c r="QZ275" s="73"/>
      <c r="RA275" s="73"/>
      <c r="RB275" s="73"/>
      <c r="RC275" s="73"/>
      <c r="RD275" s="73"/>
      <c r="RE275" s="73"/>
      <c r="RF275" s="73"/>
      <c r="RG275" s="73"/>
      <c r="RH275" s="73"/>
      <c r="RI275" s="73"/>
      <c r="RJ275" s="73"/>
      <c r="RK275" s="73"/>
      <c r="RL275" s="73"/>
      <c r="RM275" s="73"/>
      <c r="RN275" s="73"/>
      <c r="RO275" s="73"/>
      <c r="RP275" s="73"/>
      <c r="RQ275" s="73"/>
      <c r="RR275" s="73"/>
      <c r="RS275" s="73"/>
      <c r="RT275" s="73"/>
      <c r="RU275" s="73"/>
      <c r="RV275" s="73"/>
      <c r="RW275" s="73"/>
      <c r="RX275" s="73"/>
      <c r="RY275" s="73"/>
      <c r="RZ275" s="73"/>
      <c r="SA275" s="73"/>
      <c r="SB275" s="73"/>
      <c r="SC275" s="73"/>
      <c r="SD275" s="73"/>
      <c r="SE275" s="73"/>
      <c r="SF275" s="73"/>
      <c r="SG275" s="73"/>
      <c r="SH275" s="73"/>
      <c r="SI275" s="73"/>
      <c r="SJ275" s="73"/>
      <c r="SK275" s="73"/>
      <c r="SL275" s="73"/>
      <c r="SM275" s="73"/>
      <c r="SN275" s="73"/>
      <c r="SO275" s="73"/>
      <c r="SP275" s="73"/>
      <c r="SQ275" s="73"/>
      <c r="SR275" s="73"/>
      <c r="SS275" s="73"/>
      <c r="ST275" s="73"/>
      <c r="SU275" s="73"/>
      <c r="SV275" s="73"/>
      <c r="SW275" s="73"/>
      <c r="SX275" s="73"/>
      <c r="SY275" s="73"/>
    </row>
    <row r="276" spans="1:519">
      <c r="A276" s="71" t="s">
        <v>359</v>
      </c>
      <c r="B276" s="72">
        <f t="shared" si="241"/>
        <v>0</v>
      </c>
      <c r="C276" s="72">
        <f t="shared" si="242"/>
        <v>0</v>
      </c>
      <c r="D276" s="72">
        <f t="shared" si="243"/>
        <v>0</v>
      </c>
      <c r="E276" s="72">
        <f t="shared" si="244"/>
        <v>0</v>
      </c>
      <c r="F276" s="72">
        <f t="shared" si="245"/>
        <v>0</v>
      </c>
      <c r="G276" s="72">
        <f t="shared" si="246"/>
        <v>0</v>
      </c>
      <c r="H276" s="72">
        <f t="shared" si="247"/>
        <v>0</v>
      </c>
      <c r="I276" s="72">
        <f t="shared" si="248"/>
        <v>0</v>
      </c>
      <c r="J276" s="72">
        <f t="shared" si="249"/>
        <v>0</v>
      </c>
      <c r="K276" s="72">
        <f t="shared" si="250"/>
        <v>0</v>
      </c>
      <c r="L276" s="72">
        <f t="shared" si="251"/>
        <v>0</v>
      </c>
      <c r="M276" s="72">
        <f t="shared" si="252"/>
        <v>0</v>
      </c>
      <c r="N276" s="72">
        <f t="shared" si="253"/>
        <v>0</v>
      </c>
      <c r="O276" s="72">
        <f t="shared" si="254"/>
        <v>0</v>
      </c>
      <c r="P276" s="72">
        <f t="shared" si="255"/>
        <v>0</v>
      </c>
      <c r="Q276" s="72">
        <f t="shared" si="256"/>
        <v>0</v>
      </c>
      <c r="R276" s="72">
        <f t="shared" si="257"/>
        <v>0</v>
      </c>
      <c r="S276" s="72">
        <f t="shared" si="258"/>
        <v>0</v>
      </c>
      <c r="T276" s="72">
        <f t="shared" si="259"/>
        <v>0</v>
      </c>
      <c r="U276" s="72">
        <f t="shared" si="260"/>
        <v>0</v>
      </c>
      <c r="V276" s="72">
        <f t="shared" si="261"/>
        <v>0</v>
      </c>
      <c r="W276" s="72">
        <f t="shared" si="262"/>
        <v>0</v>
      </c>
      <c r="X276" s="72">
        <f t="shared" si="263"/>
        <v>0</v>
      </c>
      <c r="Y276" s="72">
        <f t="shared" si="264"/>
        <v>0</v>
      </c>
      <c r="Z276" s="72">
        <f t="shared" si="265"/>
        <v>0</v>
      </c>
      <c r="AA276" s="72">
        <f t="shared" si="266"/>
        <v>0</v>
      </c>
      <c r="AB276" s="72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73"/>
      <c r="DW276" s="73"/>
      <c r="DX276" s="73"/>
      <c r="DY276" s="73"/>
      <c r="DZ276" s="73"/>
      <c r="EA276" s="73"/>
      <c r="EB276" s="73"/>
      <c r="EC276" s="73"/>
      <c r="ED276" s="73"/>
      <c r="EE276" s="73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73"/>
      <c r="EQ276" s="73"/>
      <c r="ER276" s="73"/>
      <c r="ES276" s="73"/>
      <c r="ET276" s="73"/>
      <c r="EU276" s="73"/>
      <c r="EV276" s="73"/>
      <c r="EW276" s="73"/>
      <c r="EX276" s="73"/>
      <c r="EY276" s="73"/>
      <c r="EZ276" s="73"/>
      <c r="FA276" s="73"/>
      <c r="FB276" s="73"/>
      <c r="FC276" s="73"/>
      <c r="FD276" s="73"/>
      <c r="FE276" s="73"/>
      <c r="FF276" s="73"/>
      <c r="FG276" s="73"/>
      <c r="FH276" s="73"/>
      <c r="FI276" s="73"/>
      <c r="FJ276" s="73"/>
      <c r="FK276" s="73"/>
      <c r="FL276" s="73"/>
      <c r="FM276" s="73"/>
      <c r="FN276" s="73"/>
      <c r="FO276" s="73"/>
      <c r="FP276" s="73"/>
      <c r="FQ276" s="73"/>
      <c r="FR276" s="73"/>
      <c r="FS276" s="73"/>
      <c r="FT276" s="73"/>
      <c r="FU276" s="73"/>
      <c r="FV276" s="73"/>
      <c r="FW276" s="73"/>
      <c r="FX276" s="73"/>
      <c r="FY276" s="73"/>
      <c r="FZ276" s="73"/>
      <c r="GA276" s="73"/>
      <c r="GB276" s="73"/>
      <c r="GC276" s="73"/>
      <c r="GD276" s="73"/>
      <c r="GE276" s="73"/>
      <c r="GF276" s="73"/>
      <c r="GG276" s="73"/>
      <c r="GH276" s="73"/>
      <c r="GI276" s="73"/>
      <c r="GJ276" s="73"/>
      <c r="GK276" s="73"/>
      <c r="GL276" s="73"/>
      <c r="GM276" s="73"/>
      <c r="GN276" s="73"/>
      <c r="GO276" s="73"/>
      <c r="GP276" s="73"/>
      <c r="GQ276" s="73"/>
      <c r="GR276" s="73"/>
      <c r="GS276" s="73"/>
      <c r="GT276" s="73"/>
      <c r="GU276" s="73"/>
      <c r="GV276" s="73"/>
      <c r="GW276" s="73"/>
      <c r="GX276" s="73"/>
      <c r="GY276" s="73"/>
      <c r="GZ276" s="73"/>
      <c r="HA276" s="73"/>
      <c r="HB276" s="73"/>
      <c r="HC276" s="73"/>
      <c r="HD276" s="73"/>
      <c r="HE276" s="73"/>
      <c r="HF276" s="73"/>
      <c r="HG276" s="73"/>
      <c r="HH276" s="73"/>
      <c r="HI276" s="73"/>
      <c r="HJ276" s="73"/>
      <c r="HK276" s="73"/>
      <c r="HL276" s="73"/>
      <c r="HM276" s="73"/>
      <c r="HN276" s="73"/>
      <c r="HO276" s="73"/>
      <c r="HP276" s="73"/>
      <c r="HQ276" s="73"/>
      <c r="HR276" s="73"/>
      <c r="HS276" s="73"/>
      <c r="HT276" s="73"/>
      <c r="HU276" s="73"/>
      <c r="HV276" s="73"/>
      <c r="HW276" s="73"/>
      <c r="HX276" s="73"/>
      <c r="HY276" s="73"/>
      <c r="HZ276" s="73"/>
      <c r="IA276" s="73"/>
      <c r="IB276" s="73"/>
      <c r="IC276" s="73"/>
      <c r="ID276" s="73"/>
      <c r="IE276" s="73"/>
      <c r="IF276" s="73"/>
      <c r="IG276" s="73"/>
      <c r="IH276" s="73"/>
      <c r="II276" s="73"/>
      <c r="IJ276" s="73"/>
      <c r="IK276" s="73"/>
      <c r="IL276" s="73"/>
      <c r="IM276" s="73"/>
      <c r="IN276" s="73"/>
      <c r="IO276" s="73"/>
      <c r="IP276" s="73"/>
      <c r="IQ276" s="73"/>
      <c r="IR276" s="73"/>
      <c r="IS276" s="73"/>
      <c r="IT276" s="73"/>
      <c r="IU276" s="73"/>
      <c r="IV276" s="73"/>
      <c r="IW276" s="73"/>
      <c r="IX276" s="73"/>
      <c r="IY276" s="73"/>
      <c r="IZ276" s="73"/>
      <c r="JA276" s="73"/>
      <c r="JB276" s="73"/>
      <c r="JC276" s="73"/>
      <c r="JD276" s="73"/>
      <c r="JE276" s="73"/>
      <c r="JF276" s="73"/>
      <c r="JG276" s="73"/>
      <c r="JH276" s="73"/>
      <c r="JI276" s="73"/>
      <c r="JJ276" s="73"/>
      <c r="JK276" s="73"/>
      <c r="JL276" s="73"/>
      <c r="JM276" s="73"/>
      <c r="JN276" s="73"/>
      <c r="JO276" s="73"/>
      <c r="JP276" s="73"/>
      <c r="JQ276" s="73"/>
      <c r="JR276" s="73"/>
      <c r="JS276" s="73"/>
      <c r="JT276" s="73"/>
      <c r="JU276" s="73"/>
      <c r="JV276" s="73"/>
      <c r="JW276" s="73"/>
      <c r="JX276" s="73"/>
      <c r="JY276" s="73"/>
      <c r="JZ276" s="73"/>
      <c r="KA276" s="73"/>
      <c r="KB276" s="73"/>
      <c r="KC276" s="73"/>
      <c r="KD276" s="73"/>
      <c r="KE276" s="73"/>
      <c r="KF276" s="73"/>
      <c r="KG276" s="73"/>
      <c r="KH276" s="73"/>
      <c r="KI276" s="73"/>
      <c r="KJ276" s="73"/>
      <c r="KK276" s="73"/>
      <c r="KL276" s="73"/>
      <c r="KM276" s="73"/>
      <c r="KN276" s="73"/>
      <c r="KO276" s="73"/>
      <c r="KP276" s="73"/>
      <c r="KQ276" s="73"/>
      <c r="KR276" s="73"/>
      <c r="KS276" s="73"/>
      <c r="KT276" s="73"/>
      <c r="KU276" s="73"/>
      <c r="KV276" s="73"/>
      <c r="KW276" s="73"/>
      <c r="KX276" s="73"/>
      <c r="KY276" s="73"/>
      <c r="KZ276" s="73"/>
      <c r="LA276" s="73"/>
      <c r="LB276" s="73"/>
      <c r="LC276" s="73"/>
      <c r="LD276" s="73"/>
      <c r="LE276" s="73"/>
      <c r="LF276" s="73"/>
      <c r="LG276" s="73"/>
      <c r="LH276" s="73"/>
      <c r="LI276" s="73"/>
      <c r="LJ276" s="73"/>
      <c r="LK276" s="73"/>
      <c r="LL276" s="73"/>
      <c r="LM276" s="73"/>
      <c r="LN276" s="73"/>
      <c r="LO276" s="73"/>
      <c r="LP276" s="73"/>
      <c r="LQ276" s="73"/>
      <c r="LR276" s="73"/>
      <c r="LS276" s="73"/>
      <c r="LT276" s="73"/>
      <c r="LU276" s="73"/>
      <c r="LV276" s="73"/>
      <c r="LW276" s="73"/>
      <c r="LX276" s="73"/>
      <c r="LY276" s="73"/>
      <c r="LZ276" s="73"/>
      <c r="MA276" s="73"/>
      <c r="MB276" s="73"/>
      <c r="MC276" s="73"/>
      <c r="MD276" s="73"/>
      <c r="ME276" s="73"/>
      <c r="MF276" s="73"/>
      <c r="MG276" s="73"/>
      <c r="MH276" s="73"/>
      <c r="MI276" s="73"/>
      <c r="MJ276" s="73"/>
      <c r="MK276" s="73"/>
      <c r="ML276" s="73"/>
      <c r="MM276" s="73"/>
      <c r="MN276" s="73"/>
      <c r="MO276" s="73"/>
      <c r="MP276" s="73"/>
      <c r="MQ276" s="73"/>
      <c r="MR276" s="73"/>
      <c r="MS276" s="73"/>
      <c r="MT276" s="73"/>
      <c r="MU276" s="73"/>
      <c r="MV276" s="73"/>
      <c r="MW276" s="73"/>
      <c r="MX276" s="73"/>
      <c r="MY276" s="73"/>
      <c r="MZ276" s="73"/>
      <c r="NA276" s="73"/>
      <c r="NB276" s="73"/>
      <c r="NC276" s="73"/>
      <c r="ND276" s="73"/>
      <c r="NE276" s="73"/>
      <c r="NF276" s="73"/>
      <c r="NG276" s="73"/>
      <c r="NH276" s="73"/>
      <c r="NI276" s="73"/>
      <c r="NJ276" s="73"/>
      <c r="NK276" s="73"/>
      <c r="NL276" s="73"/>
      <c r="NM276" s="73"/>
      <c r="NN276" s="73"/>
      <c r="NO276" s="73"/>
      <c r="NP276" s="73"/>
      <c r="NQ276" s="73"/>
      <c r="NR276" s="73"/>
      <c r="NS276" s="73"/>
      <c r="NT276" s="73"/>
      <c r="NU276" s="73"/>
      <c r="NV276" s="73"/>
      <c r="NW276" s="73"/>
      <c r="NX276" s="73"/>
      <c r="NY276" s="73"/>
      <c r="NZ276" s="73"/>
      <c r="OA276" s="73"/>
      <c r="OB276" s="73"/>
      <c r="OC276" s="73"/>
      <c r="OD276" s="73"/>
      <c r="OE276" s="73"/>
      <c r="OF276" s="73"/>
      <c r="OG276" s="73"/>
      <c r="OH276" s="73"/>
      <c r="OI276" s="73"/>
      <c r="OJ276" s="73"/>
      <c r="OK276" s="73"/>
      <c r="OL276" s="73"/>
      <c r="OM276" s="73"/>
      <c r="ON276" s="73"/>
      <c r="OO276" s="73"/>
      <c r="OP276" s="73"/>
      <c r="OQ276" s="73"/>
      <c r="OR276" s="73"/>
      <c r="OS276" s="73"/>
      <c r="OT276" s="73"/>
      <c r="OU276" s="73"/>
      <c r="OV276" s="73"/>
      <c r="OW276" s="73"/>
      <c r="OX276" s="73"/>
      <c r="OY276" s="73"/>
      <c r="OZ276" s="73"/>
      <c r="PA276" s="73"/>
      <c r="PB276" s="73"/>
      <c r="PC276" s="73"/>
      <c r="PD276" s="73"/>
      <c r="PE276" s="73"/>
      <c r="PF276" s="73"/>
      <c r="PG276" s="73"/>
      <c r="PH276" s="73"/>
      <c r="PI276" s="73"/>
      <c r="PJ276" s="73"/>
      <c r="PK276" s="73"/>
      <c r="PL276" s="73"/>
      <c r="PM276" s="73"/>
      <c r="PN276" s="73"/>
      <c r="PO276" s="73"/>
      <c r="PP276" s="73"/>
      <c r="PQ276" s="73"/>
      <c r="PR276" s="73"/>
      <c r="PS276" s="73"/>
      <c r="PT276" s="73"/>
      <c r="PU276" s="73"/>
      <c r="PV276" s="73"/>
      <c r="PW276" s="73"/>
      <c r="PX276" s="73"/>
      <c r="PY276" s="73"/>
      <c r="PZ276" s="73"/>
      <c r="QA276" s="73"/>
      <c r="QB276" s="73"/>
      <c r="QC276" s="73"/>
      <c r="QD276" s="73"/>
      <c r="QE276" s="73"/>
      <c r="QF276" s="73"/>
      <c r="QG276" s="73"/>
      <c r="QH276" s="73"/>
      <c r="QI276" s="73"/>
      <c r="QJ276" s="73"/>
      <c r="QK276" s="73"/>
      <c r="QL276" s="73"/>
      <c r="QM276" s="73"/>
      <c r="QN276" s="73"/>
      <c r="QO276" s="73"/>
      <c r="QP276" s="73"/>
      <c r="QQ276" s="73"/>
      <c r="QR276" s="73"/>
      <c r="QS276" s="73"/>
      <c r="QT276" s="73"/>
      <c r="QU276" s="73"/>
      <c r="QV276" s="73"/>
      <c r="QW276" s="73"/>
      <c r="QX276" s="73"/>
      <c r="QY276" s="73"/>
      <c r="QZ276" s="73"/>
      <c r="RA276" s="73"/>
      <c r="RB276" s="73"/>
      <c r="RC276" s="73"/>
      <c r="RD276" s="73"/>
      <c r="RE276" s="73"/>
      <c r="RF276" s="73"/>
      <c r="RG276" s="73"/>
      <c r="RH276" s="73"/>
      <c r="RI276" s="73"/>
      <c r="RJ276" s="73"/>
      <c r="RK276" s="73"/>
      <c r="RL276" s="73"/>
      <c r="RM276" s="73"/>
      <c r="RN276" s="73"/>
      <c r="RO276" s="73"/>
      <c r="RP276" s="73"/>
      <c r="RQ276" s="73"/>
      <c r="RR276" s="73"/>
      <c r="RS276" s="73"/>
      <c r="RT276" s="73"/>
      <c r="RU276" s="73"/>
      <c r="RV276" s="73"/>
      <c r="RW276" s="73"/>
      <c r="RX276" s="73"/>
      <c r="RY276" s="73"/>
      <c r="RZ276" s="73"/>
      <c r="SA276" s="73"/>
      <c r="SB276" s="73"/>
      <c r="SC276" s="73"/>
      <c r="SD276" s="73"/>
      <c r="SE276" s="73"/>
      <c r="SF276" s="73"/>
      <c r="SG276" s="73"/>
      <c r="SH276" s="73"/>
      <c r="SI276" s="73"/>
      <c r="SJ276" s="73"/>
      <c r="SK276" s="73"/>
      <c r="SL276" s="73"/>
      <c r="SM276" s="73"/>
      <c r="SN276" s="73"/>
      <c r="SO276" s="73"/>
      <c r="SP276" s="73"/>
      <c r="SQ276" s="73"/>
      <c r="SR276" s="73"/>
      <c r="SS276" s="73"/>
      <c r="ST276" s="73"/>
      <c r="SU276" s="73"/>
      <c r="SV276" s="73"/>
      <c r="SW276" s="73"/>
      <c r="SX276" s="73"/>
      <c r="SY276" s="73"/>
    </row>
    <row r="277" spans="1:519">
      <c r="A277" s="71" t="s">
        <v>360</v>
      </c>
      <c r="B277" s="72">
        <f t="shared" si="241"/>
        <v>0</v>
      </c>
      <c r="C277" s="72">
        <f t="shared" si="242"/>
        <v>0</v>
      </c>
      <c r="D277" s="72">
        <f t="shared" si="243"/>
        <v>0</v>
      </c>
      <c r="E277" s="72">
        <f t="shared" si="244"/>
        <v>0</v>
      </c>
      <c r="F277" s="72">
        <f t="shared" si="245"/>
        <v>0</v>
      </c>
      <c r="G277" s="72">
        <f t="shared" si="246"/>
        <v>0</v>
      </c>
      <c r="H277" s="72">
        <f t="shared" si="247"/>
        <v>0</v>
      </c>
      <c r="I277" s="72">
        <f t="shared" si="248"/>
        <v>0</v>
      </c>
      <c r="J277" s="72">
        <f t="shared" si="249"/>
        <v>0</v>
      </c>
      <c r="K277" s="72">
        <f t="shared" si="250"/>
        <v>0</v>
      </c>
      <c r="L277" s="72">
        <f t="shared" si="251"/>
        <v>0</v>
      </c>
      <c r="M277" s="72">
        <f t="shared" si="252"/>
        <v>0</v>
      </c>
      <c r="N277" s="72">
        <f t="shared" si="253"/>
        <v>0</v>
      </c>
      <c r="O277" s="72">
        <f t="shared" si="254"/>
        <v>0</v>
      </c>
      <c r="P277" s="72">
        <f t="shared" si="255"/>
        <v>0</v>
      </c>
      <c r="Q277" s="72">
        <f t="shared" si="256"/>
        <v>0</v>
      </c>
      <c r="R277" s="72">
        <f t="shared" si="257"/>
        <v>0</v>
      </c>
      <c r="S277" s="72">
        <f t="shared" si="258"/>
        <v>0</v>
      </c>
      <c r="T277" s="72">
        <f t="shared" si="259"/>
        <v>0</v>
      </c>
      <c r="U277" s="72">
        <f t="shared" si="260"/>
        <v>0</v>
      </c>
      <c r="V277" s="72">
        <f t="shared" si="261"/>
        <v>0</v>
      </c>
      <c r="W277" s="72">
        <f t="shared" si="262"/>
        <v>0</v>
      </c>
      <c r="X277" s="72">
        <f t="shared" si="263"/>
        <v>0</v>
      </c>
      <c r="Y277" s="72">
        <f t="shared" si="264"/>
        <v>0</v>
      </c>
      <c r="Z277" s="72">
        <f t="shared" si="265"/>
        <v>0</v>
      </c>
      <c r="AA277" s="72">
        <f t="shared" si="266"/>
        <v>0</v>
      </c>
      <c r="AB277" s="72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73"/>
      <c r="DW277" s="73"/>
      <c r="DX277" s="73"/>
      <c r="DY277" s="73"/>
      <c r="DZ277" s="73"/>
      <c r="EA277" s="73"/>
      <c r="EB277" s="73"/>
      <c r="EC277" s="73"/>
      <c r="ED277" s="73"/>
      <c r="EE277" s="73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73"/>
      <c r="EQ277" s="73"/>
      <c r="ER277" s="73"/>
      <c r="ES277" s="73"/>
      <c r="ET277" s="73"/>
      <c r="EU277" s="73"/>
      <c r="EV277" s="73"/>
      <c r="EW277" s="73"/>
      <c r="EX277" s="73"/>
      <c r="EY277" s="73"/>
      <c r="EZ277" s="73"/>
      <c r="FA277" s="73"/>
      <c r="FB277" s="73"/>
      <c r="FC277" s="73"/>
      <c r="FD277" s="73"/>
      <c r="FE277" s="73"/>
      <c r="FF277" s="73"/>
      <c r="FG277" s="73"/>
      <c r="FH277" s="73"/>
      <c r="FI277" s="73"/>
      <c r="FJ277" s="73"/>
      <c r="FK277" s="73"/>
      <c r="FL277" s="73"/>
      <c r="FM277" s="73"/>
      <c r="FN277" s="73"/>
      <c r="FO277" s="73"/>
      <c r="FP277" s="73"/>
      <c r="FQ277" s="73"/>
      <c r="FR277" s="73"/>
      <c r="FS277" s="73"/>
      <c r="FT277" s="73"/>
      <c r="FU277" s="73"/>
      <c r="FV277" s="73"/>
      <c r="FW277" s="73"/>
      <c r="FX277" s="73"/>
      <c r="FY277" s="73"/>
      <c r="FZ277" s="73"/>
      <c r="GA277" s="73"/>
      <c r="GB277" s="73"/>
      <c r="GC277" s="73"/>
      <c r="GD277" s="73"/>
      <c r="GE277" s="73"/>
      <c r="GF277" s="73"/>
      <c r="GG277" s="73"/>
      <c r="GH277" s="73"/>
      <c r="GI277" s="73"/>
      <c r="GJ277" s="73"/>
      <c r="GK277" s="73"/>
      <c r="GL277" s="73"/>
      <c r="GM277" s="73"/>
      <c r="GN277" s="73"/>
      <c r="GO277" s="73"/>
      <c r="GP277" s="73"/>
      <c r="GQ277" s="73"/>
      <c r="GR277" s="73"/>
      <c r="GS277" s="73"/>
      <c r="GT277" s="73"/>
      <c r="GU277" s="73"/>
      <c r="GV277" s="73"/>
      <c r="GW277" s="73"/>
      <c r="GX277" s="73"/>
      <c r="GY277" s="73"/>
      <c r="GZ277" s="73"/>
      <c r="HA277" s="73"/>
      <c r="HB277" s="73"/>
      <c r="HC277" s="73"/>
      <c r="HD277" s="73"/>
      <c r="HE277" s="73"/>
      <c r="HF277" s="73"/>
      <c r="HG277" s="73"/>
      <c r="HH277" s="73"/>
      <c r="HI277" s="73"/>
      <c r="HJ277" s="73"/>
      <c r="HK277" s="73"/>
      <c r="HL277" s="73"/>
      <c r="HM277" s="73"/>
      <c r="HN277" s="73"/>
      <c r="HO277" s="73"/>
      <c r="HP277" s="73"/>
      <c r="HQ277" s="73"/>
      <c r="HR277" s="73"/>
      <c r="HS277" s="73"/>
      <c r="HT277" s="73"/>
      <c r="HU277" s="73"/>
      <c r="HV277" s="73"/>
      <c r="HW277" s="73"/>
      <c r="HX277" s="73"/>
      <c r="HY277" s="73"/>
      <c r="HZ277" s="73"/>
      <c r="IA277" s="73"/>
      <c r="IB277" s="73"/>
      <c r="IC277" s="73"/>
      <c r="ID277" s="73"/>
      <c r="IE277" s="73"/>
      <c r="IF277" s="73"/>
      <c r="IG277" s="73"/>
      <c r="IH277" s="73"/>
      <c r="II277" s="73"/>
      <c r="IJ277" s="73"/>
      <c r="IK277" s="73"/>
      <c r="IL277" s="73"/>
      <c r="IM277" s="73"/>
      <c r="IN277" s="73"/>
      <c r="IO277" s="73"/>
      <c r="IP277" s="73"/>
      <c r="IQ277" s="73"/>
      <c r="IR277" s="73"/>
      <c r="IS277" s="73"/>
      <c r="IT277" s="73"/>
      <c r="IU277" s="73"/>
      <c r="IV277" s="73"/>
      <c r="IW277" s="73"/>
      <c r="IX277" s="73"/>
      <c r="IY277" s="73"/>
      <c r="IZ277" s="73"/>
      <c r="JA277" s="73"/>
      <c r="JB277" s="73"/>
      <c r="JC277" s="73"/>
      <c r="JD277" s="73"/>
      <c r="JE277" s="73"/>
      <c r="JF277" s="73"/>
      <c r="JG277" s="73"/>
      <c r="JH277" s="73"/>
      <c r="JI277" s="73"/>
      <c r="JJ277" s="73"/>
      <c r="JK277" s="73"/>
      <c r="JL277" s="73"/>
      <c r="JM277" s="73"/>
      <c r="JN277" s="73"/>
      <c r="JO277" s="73"/>
      <c r="JP277" s="73"/>
      <c r="JQ277" s="73"/>
      <c r="JR277" s="73"/>
      <c r="JS277" s="73"/>
      <c r="JT277" s="73"/>
      <c r="JU277" s="73"/>
      <c r="JV277" s="73"/>
      <c r="JW277" s="73"/>
      <c r="JX277" s="73"/>
      <c r="JY277" s="73"/>
      <c r="JZ277" s="73"/>
      <c r="KA277" s="73"/>
      <c r="KB277" s="73"/>
      <c r="KC277" s="73"/>
      <c r="KD277" s="73"/>
      <c r="KE277" s="73"/>
      <c r="KF277" s="73"/>
      <c r="KG277" s="73"/>
      <c r="KH277" s="73"/>
      <c r="KI277" s="73"/>
      <c r="KJ277" s="73"/>
      <c r="KK277" s="73"/>
      <c r="KL277" s="73"/>
      <c r="KM277" s="73"/>
      <c r="KN277" s="73"/>
      <c r="KO277" s="73"/>
      <c r="KP277" s="73"/>
      <c r="KQ277" s="73"/>
      <c r="KR277" s="73"/>
      <c r="KS277" s="73"/>
      <c r="KT277" s="73"/>
      <c r="KU277" s="73"/>
      <c r="KV277" s="73"/>
      <c r="KW277" s="73"/>
      <c r="KX277" s="73"/>
      <c r="KY277" s="73"/>
      <c r="KZ277" s="73"/>
      <c r="LA277" s="73"/>
      <c r="LB277" s="73"/>
      <c r="LC277" s="73"/>
      <c r="LD277" s="73"/>
      <c r="LE277" s="73"/>
      <c r="LF277" s="73"/>
      <c r="LG277" s="73"/>
      <c r="LH277" s="73"/>
      <c r="LI277" s="73"/>
      <c r="LJ277" s="73"/>
      <c r="LK277" s="73"/>
      <c r="LL277" s="73"/>
      <c r="LM277" s="73"/>
      <c r="LN277" s="73"/>
      <c r="LO277" s="73"/>
      <c r="LP277" s="73"/>
      <c r="LQ277" s="73"/>
      <c r="LR277" s="73"/>
      <c r="LS277" s="73"/>
      <c r="LT277" s="73"/>
      <c r="LU277" s="73"/>
      <c r="LV277" s="73"/>
      <c r="LW277" s="73"/>
      <c r="LX277" s="73"/>
      <c r="LY277" s="73"/>
      <c r="LZ277" s="73"/>
      <c r="MA277" s="73"/>
      <c r="MB277" s="73"/>
      <c r="MC277" s="73"/>
      <c r="MD277" s="73"/>
      <c r="ME277" s="73"/>
      <c r="MF277" s="73"/>
      <c r="MG277" s="73"/>
      <c r="MH277" s="73"/>
      <c r="MI277" s="73"/>
      <c r="MJ277" s="73"/>
      <c r="MK277" s="73"/>
      <c r="ML277" s="73"/>
      <c r="MM277" s="73"/>
      <c r="MN277" s="73"/>
      <c r="MO277" s="73"/>
      <c r="MP277" s="73"/>
      <c r="MQ277" s="73"/>
      <c r="MR277" s="73"/>
      <c r="MS277" s="73"/>
      <c r="MT277" s="73"/>
      <c r="MU277" s="73"/>
      <c r="MV277" s="73"/>
      <c r="MW277" s="73"/>
      <c r="MX277" s="73"/>
      <c r="MY277" s="73"/>
      <c r="MZ277" s="73"/>
      <c r="NA277" s="73"/>
      <c r="NB277" s="73"/>
      <c r="NC277" s="73"/>
      <c r="ND277" s="73"/>
      <c r="NE277" s="73"/>
      <c r="NF277" s="73"/>
      <c r="NG277" s="73"/>
      <c r="NH277" s="73"/>
      <c r="NI277" s="73"/>
      <c r="NJ277" s="73"/>
      <c r="NK277" s="73"/>
      <c r="NL277" s="73"/>
      <c r="NM277" s="73"/>
      <c r="NN277" s="73"/>
      <c r="NO277" s="73"/>
      <c r="NP277" s="73"/>
      <c r="NQ277" s="73"/>
      <c r="NR277" s="73"/>
      <c r="NS277" s="73"/>
      <c r="NT277" s="73"/>
      <c r="NU277" s="73"/>
      <c r="NV277" s="73"/>
      <c r="NW277" s="73"/>
      <c r="NX277" s="73"/>
      <c r="NY277" s="73"/>
      <c r="NZ277" s="73"/>
      <c r="OA277" s="73"/>
      <c r="OB277" s="73"/>
      <c r="OC277" s="73"/>
      <c r="OD277" s="73"/>
      <c r="OE277" s="73"/>
      <c r="OF277" s="73"/>
      <c r="OG277" s="73"/>
      <c r="OH277" s="73"/>
      <c r="OI277" s="73"/>
      <c r="OJ277" s="73"/>
      <c r="OK277" s="73"/>
      <c r="OL277" s="73"/>
      <c r="OM277" s="73"/>
      <c r="ON277" s="73"/>
      <c r="OO277" s="73"/>
      <c r="OP277" s="73"/>
      <c r="OQ277" s="73"/>
      <c r="OR277" s="73"/>
      <c r="OS277" s="73"/>
      <c r="OT277" s="73"/>
      <c r="OU277" s="73"/>
      <c r="OV277" s="73"/>
      <c r="OW277" s="73"/>
      <c r="OX277" s="73"/>
      <c r="OY277" s="73"/>
      <c r="OZ277" s="73"/>
      <c r="PA277" s="73"/>
      <c r="PB277" s="73"/>
      <c r="PC277" s="73"/>
      <c r="PD277" s="73"/>
      <c r="PE277" s="73"/>
      <c r="PF277" s="73"/>
      <c r="PG277" s="73"/>
      <c r="PH277" s="73"/>
      <c r="PI277" s="73"/>
      <c r="PJ277" s="73"/>
      <c r="PK277" s="73"/>
      <c r="PL277" s="73"/>
      <c r="PM277" s="73"/>
      <c r="PN277" s="73"/>
      <c r="PO277" s="73"/>
      <c r="PP277" s="73"/>
      <c r="PQ277" s="73"/>
      <c r="PR277" s="73"/>
      <c r="PS277" s="73"/>
      <c r="PT277" s="73"/>
      <c r="PU277" s="73"/>
      <c r="PV277" s="73"/>
      <c r="PW277" s="73"/>
      <c r="PX277" s="73"/>
      <c r="PY277" s="73"/>
      <c r="PZ277" s="73"/>
      <c r="QA277" s="73"/>
      <c r="QB277" s="73"/>
      <c r="QC277" s="73"/>
      <c r="QD277" s="73"/>
      <c r="QE277" s="73"/>
      <c r="QF277" s="73"/>
      <c r="QG277" s="73"/>
      <c r="QH277" s="73"/>
      <c r="QI277" s="73"/>
      <c r="QJ277" s="73"/>
      <c r="QK277" s="73"/>
      <c r="QL277" s="73"/>
      <c r="QM277" s="73"/>
      <c r="QN277" s="73"/>
      <c r="QO277" s="73"/>
      <c r="QP277" s="73"/>
      <c r="QQ277" s="73"/>
      <c r="QR277" s="73"/>
      <c r="QS277" s="73"/>
      <c r="QT277" s="73"/>
      <c r="QU277" s="73"/>
      <c r="QV277" s="73"/>
      <c r="QW277" s="73"/>
      <c r="QX277" s="73"/>
      <c r="QY277" s="73"/>
      <c r="QZ277" s="73"/>
      <c r="RA277" s="73"/>
      <c r="RB277" s="73"/>
      <c r="RC277" s="73"/>
      <c r="RD277" s="73"/>
      <c r="RE277" s="73"/>
      <c r="RF277" s="73"/>
      <c r="RG277" s="73"/>
      <c r="RH277" s="73"/>
      <c r="RI277" s="73"/>
      <c r="RJ277" s="73"/>
      <c r="RK277" s="73"/>
      <c r="RL277" s="73"/>
      <c r="RM277" s="73"/>
      <c r="RN277" s="73"/>
      <c r="RO277" s="73"/>
      <c r="RP277" s="73"/>
      <c r="RQ277" s="73"/>
      <c r="RR277" s="73"/>
      <c r="RS277" s="73"/>
      <c r="RT277" s="73"/>
      <c r="RU277" s="73"/>
      <c r="RV277" s="73"/>
      <c r="RW277" s="73"/>
      <c r="RX277" s="73"/>
      <c r="RY277" s="73"/>
      <c r="RZ277" s="73"/>
      <c r="SA277" s="73"/>
      <c r="SB277" s="73"/>
      <c r="SC277" s="73"/>
      <c r="SD277" s="73"/>
      <c r="SE277" s="73"/>
      <c r="SF277" s="73"/>
      <c r="SG277" s="73"/>
      <c r="SH277" s="73"/>
      <c r="SI277" s="73"/>
      <c r="SJ277" s="73"/>
      <c r="SK277" s="73"/>
      <c r="SL277" s="73"/>
      <c r="SM277" s="73"/>
      <c r="SN277" s="73"/>
      <c r="SO277" s="73"/>
      <c r="SP277" s="73"/>
      <c r="SQ277" s="73"/>
      <c r="SR277" s="73"/>
      <c r="SS277" s="73"/>
      <c r="ST277" s="73"/>
      <c r="SU277" s="73"/>
      <c r="SV277" s="73"/>
      <c r="SW277" s="73"/>
      <c r="SX277" s="73"/>
      <c r="SY277" s="73"/>
    </row>
    <row r="278" spans="1:519">
      <c r="A278" s="71" t="s">
        <v>361</v>
      </c>
      <c r="B278" s="72">
        <f t="shared" si="241"/>
        <v>0</v>
      </c>
      <c r="C278" s="72">
        <f t="shared" si="242"/>
        <v>0</v>
      </c>
      <c r="D278" s="72">
        <f t="shared" si="243"/>
        <v>0</v>
      </c>
      <c r="E278" s="72">
        <f t="shared" si="244"/>
        <v>0</v>
      </c>
      <c r="F278" s="72">
        <f t="shared" si="245"/>
        <v>0</v>
      </c>
      <c r="G278" s="72">
        <f t="shared" si="246"/>
        <v>0</v>
      </c>
      <c r="H278" s="72">
        <f t="shared" si="247"/>
        <v>0</v>
      </c>
      <c r="I278" s="72">
        <f t="shared" si="248"/>
        <v>0</v>
      </c>
      <c r="J278" s="72">
        <f t="shared" si="249"/>
        <v>0</v>
      </c>
      <c r="K278" s="72">
        <f t="shared" si="250"/>
        <v>0</v>
      </c>
      <c r="L278" s="72">
        <f t="shared" si="251"/>
        <v>0</v>
      </c>
      <c r="M278" s="72">
        <f t="shared" si="252"/>
        <v>0</v>
      </c>
      <c r="N278" s="72">
        <f t="shared" si="253"/>
        <v>0</v>
      </c>
      <c r="O278" s="72">
        <f t="shared" si="254"/>
        <v>0</v>
      </c>
      <c r="P278" s="72">
        <f t="shared" si="255"/>
        <v>0</v>
      </c>
      <c r="Q278" s="72">
        <f t="shared" si="256"/>
        <v>0</v>
      </c>
      <c r="R278" s="72">
        <f t="shared" si="257"/>
        <v>0</v>
      </c>
      <c r="S278" s="72">
        <f t="shared" si="258"/>
        <v>0</v>
      </c>
      <c r="T278" s="72">
        <f t="shared" si="259"/>
        <v>0</v>
      </c>
      <c r="U278" s="72">
        <f t="shared" si="260"/>
        <v>0</v>
      </c>
      <c r="V278" s="72">
        <f t="shared" si="261"/>
        <v>0</v>
      </c>
      <c r="W278" s="72">
        <f t="shared" si="262"/>
        <v>0</v>
      </c>
      <c r="X278" s="72">
        <f t="shared" si="263"/>
        <v>0</v>
      </c>
      <c r="Y278" s="72">
        <f t="shared" si="264"/>
        <v>0</v>
      </c>
      <c r="Z278" s="72">
        <f t="shared" si="265"/>
        <v>0</v>
      </c>
      <c r="AA278" s="72">
        <f t="shared" si="266"/>
        <v>0</v>
      </c>
      <c r="AB278" s="72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73"/>
      <c r="DW278" s="73"/>
      <c r="DX278" s="73"/>
      <c r="DY278" s="73"/>
      <c r="DZ278" s="73"/>
      <c r="EA278" s="73"/>
      <c r="EB278" s="73"/>
      <c r="EC278" s="73"/>
      <c r="ED278" s="73"/>
      <c r="EE278" s="73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73"/>
      <c r="EQ278" s="73"/>
      <c r="ER278" s="73"/>
      <c r="ES278" s="73"/>
      <c r="ET278" s="73"/>
      <c r="EU278" s="73"/>
      <c r="EV278" s="73"/>
      <c r="EW278" s="73"/>
      <c r="EX278" s="73"/>
      <c r="EY278" s="73"/>
      <c r="EZ278" s="73"/>
      <c r="FA278" s="73"/>
      <c r="FB278" s="73"/>
      <c r="FC278" s="73"/>
      <c r="FD278" s="73"/>
      <c r="FE278" s="73"/>
      <c r="FF278" s="73"/>
      <c r="FG278" s="73"/>
      <c r="FH278" s="73"/>
      <c r="FI278" s="73"/>
      <c r="FJ278" s="73"/>
      <c r="FK278" s="73"/>
      <c r="FL278" s="73"/>
      <c r="FM278" s="73"/>
      <c r="FN278" s="73"/>
      <c r="FO278" s="73"/>
      <c r="FP278" s="73"/>
      <c r="FQ278" s="73"/>
      <c r="FR278" s="73"/>
      <c r="FS278" s="73"/>
      <c r="FT278" s="73"/>
      <c r="FU278" s="73"/>
      <c r="FV278" s="73"/>
      <c r="FW278" s="73"/>
      <c r="FX278" s="73"/>
      <c r="FY278" s="73"/>
      <c r="FZ278" s="73"/>
      <c r="GA278" s="73"/>
      <c r="GB278" s="73"/>
      <c r="GC278" s="73"/>
      <c r="GD278" s="73"/>
      <c r="GE278" s="73"/>
      <c r="GF278" s="73"/>
      <c r="GG278" s="73"/>
      <c r="GH278" s="73"/>
      <c r="GI278" s="73"/>
      <c r="GJ278" s="73"/>
      <c r="GK278" s="73"/>
      <c r="GL278" s="73"/>
      <c r="GM278" s="73"/>
      <c r="GN278" s="73"/>
      <c r="GO278" s="73"/>
      <c r="GP278" s="73"/>
      <c r="GQ278" s="73"/>
      <c r="GR278" s="73"/>
      <c r="GS278" s="73"/>
      <c r="GT278" s="73"/>
      <c r="GU278" s="73"/>
      <c r="GV278" s="73"/>
      <c r="GW278" s="73"/>
      <c r="GX278" s="73"/>
      <c r="GY278" s="73"/>
      <c r="GZ278" s="73"/>
      <c r="HA278" s="73"/>
      <c r="HB278" s="73"/>
      <c r="HC278" s="73"/>
      <c r="HD278" s="73"/>
      <c r="HE278" s="73"/>
      <c r="HF278" s="73"/>
      <c r="HG278" s="73"/>
      <c r="HH278" s="73"/>
      <c r="HI278" s="73"/>
      <c r="HJ278" s="73"/>
      <c r="HK278" s="73"/>
      <c r="HL278" s="73"/>
      <c r="HM278" s="73"/>
      <c r="HN278" s="73"/>
      <c r="HO278" s="73"/>
      <c r="HP278" s="73"/>
      <c r="HQ278" s="73"/>
      <c r="HR278" s="73"/>
      <c r="HS278" s="73"/>
      <c r="HT278" s="73"/>
      <c r="HU278" s="73"/>
      <c r="HV278" s="73"/>
      <c r="HW278" s="73"/>
      <c r="HX278" s="73"/>
      <c r="HY278" s="73"/>
      <c r="HZ278" s="73"/>
      <c r="IA278" s="73"/>
      <c r="IB278" s="73"/>
      <c r="IC278" s="73"/>
      <c r="ID278" s="73"/>
      <c r="IE278" s="73"/>
      <c r="IF278" s="73"/>
      <c r="IG278" s="73"/>
      <c r="IH278" s="73"/>
      <c r="II278" s="73"/>
      <c r="IJ278" s="73"/>
      <c r="IK278" s="73"/>
      <c r="IL278" s="73"/>
      <c r="IM278" s="73"/>
      <c r="IN278" s="73"/>
      <c r="IO278" s="73"/>
      <c r="IP278" s="73"/>
      <c r="IQ278" s="73"/>
      <c r="IR278" s="73"/>
      <c r="IS278" s="73"/>
      <c r="IT278" s="73"/>
      <c r="IU278" s="73"/>
      <c r="IV278" s="73"/>
      <c r="IW278" s="73"/>
      <c r="IX278" s="73"/>
      <c r="IY278" s="73"/>
      <c r="IZ278" s="73"/>
      <c r="JA278" s="73"/>
      <c r="JB278" s="73"/>
      <c r="JC278" s="73"/>
      <c r="JD278" s="73"/>
      <c r="JE278" s="73"/>
      <c r="JF278" s="73"/>
      <c r="JG278" s="73"/>
      <c r="JH278" s="73"/>
      <c r="JI278" s="73"/>
      <c r="JJ278" s="73"/>
      <c r="JK278" s="73"/>
      <c r="JL278" s="73"/>
      <c r="JM278" s="73"/>
      <c r="JN278" s="73"/>
      <c r="JO278" s="73"/>
      <c r="JP278" s="73"/>
      <c r="JQ278" s="73"/>
      <c r="JR278" s="73"/>
      <c r="JS278" s="73"/>
      <c r="JT278" s="73"/>
      <c r="JU278" s="73"/>
      <c r="JV278" s="73"/>
      <c r="JW278" s="73"/>
      <c r="JX278" s="73"/>
      <c r="JY278" s="73"/>
      <c r="JZ278" s="73"/>
      <c r="KA278" s="73"/>
      <c r="KB278" s="73"/>
      <c r="KC278" s="73"/>
      <c r="KD278" s="73"/>
      <c r="KE278" s="73"/>
      <c r="KF278" s="73"/>
      <c r="KG278" s="73"/>
      <c r="KH278" s="73"/>
      <c r="KI278" s="73"/>
      <c r="KJ278" s="73"/>
      <c r="KK278" s="73"/>
      <c r="KL278" s="73"/>
      <c r="KM278" s="73"/>
      <c r="KN278" s="73"/>
      <c r="KO278" s="73"/>
      <c r="KP278" s="73"/>
      <c r="KQ278" s="73"/>
      <c r="KR278" s="73"/>
      <c r="KS278" s="73"/>
      <c r="KT278" s="73"/>
      <c r="KU278" s="73"/>
      <c r="KV278" s="73"/>
      <c r="KW278" s="73"/>
      <c r="KX278" s="73"/>
      <c r="KY278" s="73"/>
      <c r="KZ278" s="73"/>
      <c r="LA278" s="73"/>
      <c r="LB278" s="73"/>
      <c r="LC278" s="73"/>
      <c r="LD278" s="73"/>
      <c r="LE278" s="73"/>
      <c r="LF278" s="73"/>
      <c r="LG278" s="73"/>
      <c r="LH278" s="73"/>
      <c r="LI278" s="73"/>
      <c r="LJ278" s="73"/>
      <c r="LK278" s="73"/>
      <c r="LL278" s="73"/>
      <c r="LM278" s="73"/>
      <c r="LN278" s="73"/>
      <c r="LO278" s="73"/>
      <c r="LP278" s="73"/>
      <c r="LQ278" s="73"/>
      <c r="LR278" s="73"/>
      <c r="LS278" s="73"/>
      <c r="LT278" s="73"/>
      <c r="LU278" s="73"/>
      <c r="LV278" s="73"/>
      <c r="LW278" s="73"/>
      <c r="LX278" s="73"/>
      <c r="LY278" s="73"/>
      <c r="LZ278" s="73"/>
      <c r="MA278" s="73"/>
      <c r="MB278" s="73"/>
      <c r="MC278" s="73"/>
      <c r="MD278" s="73"/>
      <c r="ME278" s="73"/>
      <c r="MF278" s="73"/>
      <c r="MG278" s="73"/>
      <c r="MH278" s="73"/>
      <c r="MI278" s="73"/>
      <c r="MJ278" s="73"/>
      <c r="MK278" s="73"/>
      <c r="ML278" s="73"/>
      <c r="MM278" s="73"/>
      <c r="MN278" s="73"/>
      <c r="MO278" s="73"/>
      <c r="MP278" s="73"/>
      <c r="MQ278" s="73"/>
      <c r="MR278" s="73"/>
      <c r="MS278" s="73"/>
      <c r="MT278" s="73"/>
      <c r="MU278" s="73"/>
      <c r="MV278" s="73"/>
      <c r="MW278" s="73"/>
      <c r="MX278" s="73"/>
      <c r="MY278" s="73"/>
      <c r="MZ278" s="73"/>
      <c r="NA278" s="73"/>
      <c r="NB278" s="73"/>
      <c r="NC278" s="73"/>
      <c r="ND278" s="73"/>
      <c r="NE278" s="73"/>
      <c r="NF278" s="73"/>
      <c r="NG278" s="73"/>
      <c r="NH278" s="73"/>
      <c r="NI278" s="73"/>
      <c r="NJ278" s="73"/>
      <c r="NK278" s="73"/>
      <c r="NL278" s="73"/>
      <c r="NM278" s="73"/>
      <c r="NN278" s="73"/>
      <c r="NO278" s="73"/>
      <c r="NP278" s="73"/>
      <c r="NQ278" s="73"/>
      <c r="NR278" s="73"/>
      <c r="NS278" s="73"/>
      <c r="NT278" s="73"/>
      <c r="NU278" s="73"/>
      <c r="NV278" s="73"/>
      <c r="NW278" s="73"/>
      <c r="NX278" s="73"/>
      <c r="NY278" s="73"/>
      <c r="NZ278" s="73"/>
      <c r="OA278" s="73"/>
      <c r="OB278" s="73"/>
      <c r="OC278" s="73"/>
      <c r="OD278" s="73"/>
      <c r="OE278" s="73"/>
      <c r="OF278" s="73"/>
      <c r="OG278" s="73"/>
      <c r="OH278" s="73"/>
      <c r="OI278" s="73"/>
      <c r="OJ278" s="73"/>
      <c r="OK278" s="73"/>
      <c r="OL278" s="73"/>
      <c r="OM278" s="73"/>
      <c r="ON278" s="73"/>
      <c r="OO278" s="73"/>
      <c r="OP278" s="73"/>
      <c r="OQ278" s="73"/>
      <c r="OR278" s="73"/>
      <c r="OS278" s="73"/>
      <c r="OT278" s="73"/>
      <c r="OU278" s="73"/>
      <c r="OV278" s="73"/>
      <c r="OW278" s="73"/>
      <c r="OX278" s="73"/>
      <c r="OY278" s="73"/>
      <c r="OZ278" s="73"/>
      <c r="PA278" s="73"/>
      <c r="PB278" s="73"/>
      <c r="PC278" s="73"/>
      <c r="PD278" s="73"/>
      <c r="PE278" s="73"/>
      <c r="PF278" s="73"/>
      <c r="PG278" s="73"/>
      <c r="PH278" s="73"/>
      <c r="PI278" s="73"/>
      <c r="PJ278" s="73"/>
      <c r="PK278" s="73"/>
      <c r="PL278" s="73"/>
      <c r="PM278" s="73"/>
      <c r="PN278" s="73"/>
      <c r="PO278" s="73"/>
      <c r="PP278" s="73"/>
      <c r="PQ278" s="73"/>
      <c r="PR278" s="73"/>
      <c r="PS278" s="73"/>
      <c r="PT278" s="73"/>
      <c r="PU278" s="73"/>
      <c r="PV278" s="73"/>
      <c r="PW278" s="73"/>
      <c r="PX278" s="73"/>
      <c r="PY278" s="73"/>
      <c r="PZ278" s="73"/>
      <c r="QA278" s="73"/>
      <c r="QB278" s="73"/>
      <c r="QC278" s="73"/>
      <c r="QD278" s="73"/>
      <c r="QE278" s="73"/>
      <c r="QF278" s="73"/>
      <c r="QG278" s="73"/>
      <c r="QH278" s="73"/>
      <c r="QI278" s="73"/>
      <c r="QJ278" s="73"/>
      <c r="QK278" s="73"/>
      <c r="QL278" s="73"/>
      <c r="QM278" s="73"/>
      <c r="QN278" s="73"/>
      <c r="QO278" s="73"/>
      <c r="QP278" s="73"/>
      <c r="QQ278" s="73"/>
      <c r="QR278" s="73"/>
      <c r="QS278" s="73"/>
      <c r="QT278" s="73"/>
      <c r="QU278" s="73"/>
      <c r="QV278" s="73"/>
      <c r="QW278" s="73"/>
      <c r="QX278" s="73"/>
      <c r="QY278" s="73"/>
      <c r="QZ278" s="73"/>
      <c r="RA278" s="73"/>
      <c r="RB278" s="73"/>
      <c r="RC278" s="73"/>
      <c r="RD278" s="73"/>
      <c r="RE278" s="73"/>
      <c r="RF278" s="73"/>
      <c r="RG278" s="73"/>
      <c r="RH278" s="73"/>
      <c r="RI278" s="73"/>
      <c r="RJ278" s="73"/>
      <c r="RK278" s="73"/>
      <c r="RL278" s="73"/>
      <c r="RM278" s="73"/>
      <c r="RN278" s="73"/>
      <c r="RO278" s="73"/>
      <c r="RP278" s="73"/>
      <c r="RQ278" s="73"/>
      <c r="RR278" s="73"/>
      <c r="RS278" s="73"/>
      <c r="RT278" s="73"/>
      <c r="RU278" s="73"/>
      <c r="RV278" s="73"/>
      <c r="RW278" s="73"/>
      <c r="RX278" s="73"/>
      <c r="RY278" s="73"/>
      <c r="RZ278" s="73"/>
      <c r="SA278" s="73"/>
      <c r="SB278" s="73"/>
      <c r="SC278" s="73"/>
      <c r="SD278" s="73"/>
      <c r="SE278" s="73"/>
      <c r="SF278" s="73"/>
      <c r="SG278" s="73"/>
      <c r="SH278" s="73"/>
      <c r="SI278" s="73"/>
      <c r="SJ278" s="73"/>
      <c r="SK278" s="73"/>
      <c r="SL278" s="73"/>
      <c r="SM278" s="73"/>
      <c r="SN278" s="73"/>
      <c r="SO278" s="73"/>
      <c r="SP278" s="73"/>
      <c r="SQ278" s="73"/>
      <c r="SR278" s="73"/>
      <c r="SS278" s="73"/>
      <c r="ST278" s="73"/>
      <c r="SU278" s="73"/>
      <c r="SV278" s="73"/>
      <c r="SW278" s="73"/>
      <c r="SX278" s="73"/>
      <c r="SY278" s="73"/>
    </row>
    <row r="279" spans="1:519">
      <c r="A279" s="71" t="s">
        <v>362</v>
      </c>
      <c r="B279" s="72">
        <f t="shared" si="241"/>
        <v>0</v>
      </c>
      <c r="C279" s="72">
        <f t="shared" si="242"/>
        <v>0</v>
      </c>
      <c r="D279" s="72">
        <f t="shared" si="243"/>
        <v>0</v>
      </c>
      <c r="E279" s="72">
        <f t="shared" si="244"/>
        <v>0</v>
      </c>
      <c r="F279" s="72">
        <f t="shared" si="245"/>
        <v>0</v>
      </c>
      <c r="G279" s="72">
        <f t="shared" si="246"/>
        <v>0</v>
      </c>
      <c r="H279" s="72">
        <f t="shared" si="247"/>
        <v>0</v>
      </c>
      <c r="I279" s="72">
        <f t="shared" si="248"/>
        <v>0</v>
      </c>
      <c r="J279" s="72">
        <f t="shared" si="249"/>
        <v>0</v>
      </c>
      <c r="K279" s="72">
        <f t="shared" si="250"/>
        <v>0</v>
      </c>
      <c r="L279" s="72">
        <f t="shared" si="251"/>
        <v>0</v>
      </c>
      <c r="M279" s="72">
        <f t="shared" si="252"/>
        <v>0</v>
      </c>
      <c r="N279" s="72">
        <f t="shared" si="253"/>
        <v>0</v>
      </c>
      <c r="O279" s="72">
        <f t="shared" si="254"/>
        <v>0</v>
      </c>
      <c r="P279" s="72">
        <f t="shared" si="255"/>
        <v>0</v>
      </c>
      <c r="Q279" s="72">
        <f t="shared" si="256"/>
        <v>0</v>
      </c>
      <c r="R279" s="72">
        <f t="shared" si="257"/>
        <v>0</v>
      </c>
      <c r="S279" s="72">
        <f t="shared" si="258"/>
        <v>0</v>
      </c>
      <c r="T279" s="72">
        <f t="shared" si="259"/>
        <v>0</v>
      </c>
      <c r="U279" s="72">
        <f t="shared" si="260"/>
        <v>0</v>
      </c>
      <c r="V279" s="72">
        <f t="shared" si="261"/>
        <v>0</v>
      </c>
      <c r="W279" s="72">
        <f t="shared" si="262"/>
        <v>0</v>
      </c>
      <c r="X279" s="72">
        <f t="shared" si="263"/>
        <v>0</v>
      </c>
      <c r="Y279" s="72">
        <f t="shared" si="264"/>
        <v>0</v>
      </c>
      <c r="Z279" s="72">
        <f t="shared" si="265"/>
        <v>0</v>
      </c>
      <c r="AA279" s="72">
        <f t="shared" si="266"/>
        <v>0</v>
      </c>
      <c r="AB279" s="72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3"/>
      <c r="DY279" s="73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73"/>
      <c r="ES279" s="73"/>
      <c r="ET279" s="73"/>
      <c r="EU279" s="73"/>
      <c r="EV279" s="73"/>
      <c r="EW279" s="73"/>
      <c r="EX279" s="73"/>
      <c r="EY279" s="73"/>
      <c r="EZ279" s="73"/>
      <c r="FA279" s="73"/>
      <c r="FB279" s="73"/>
      <c r="FC279" s="73"/>
      <c r="FD279" s="73"/>
      <c r="FE279" s="73"/>
      <c r="FF279" s="73"/>
      <c r="FG279" s="73"/>
      <c r="FH279" s="73"/>
      <c r="FI279" s="73"/>
      <c r="FJ279" s="73"/>
      <c r="FK279" s="73"/>
      <c r="FL279" s="73"/>
      <c r="FM279" s="73"/>
      <c r="FN279" s="73"/>
      <c r="FO279" s="73"/>
      <c r="FP279" s="73"/>
      <c r="FQ279" s="73"/>
      <c r="FR279" s="73"/>
      <c r="FS279" s="73"/>
      <c r="FT279" s="73"/>
      <c r="FU279" s="73"/>
      <c r="FV279" s="73"/>
      <c r="FW279" s="73"/>
      <c r="FX279" s="73"/>
      <c r="FY279" s="73"/>
      <c r="FZ279" s="73"/>
      <c r="GA279" s="73"/>
      <c r="GB279" s="73"/>
      <c r="GC279" s="73"/>
      <c r="GD279" s="73"/>
      <c r="GE279" s="73"/>
      <c r="GF279" s="73"/>
      <c r="GG279" s="73"/>
      <c r="GH279" s="73"/>
      <c r="GI279" s="73"/>
      <c r="GJ279" s="73"/>
      <c r="GK279" s="73"/>
      <c r="GL279" s="73"/>
      <c r="GM279" s="73"/>
      <c r="GN279" s="73"/>
      <c r="GO279" s="73"/>
      <c r="GP279" s="73"/>
      <c r="GQ279" s="73"/>
      <c r="GR279" s="73"/>
      <c r="GS279" s="73"/>
      <c r="GT279" s="73"/>
      <c r="GU279" s="73"/>
      <c r="GV279" s="73"/>
      <c r="GW279" s="73"/>
      <c r="GX279" s="73"/>
      <c r="GY279" s="73"/>
      <c r="GZ279" s="73"/>
      <c r="HA279" s="73"/>
      <c r="HB279" s="73"/>
      <c r="HC279" s="73"/>
      <c r="HD279" s="73"/>
      <c r="HE279" s="73"/>
      <c r="HF279" s="73"/>
      <c r="HG279" s="73"/>
      <c r="HH279" s="73"/>
      <c r="HI279" s="73"/>
      <c r="HJ279" s="73"/>
      <c r="HK279" s="73"/>
      <c r="HL279" s="73"/>
      <c r="HM279" s="73"/>
      <c r="HN279" s="73"/>
      <c r="HO279" s="73"/>
      <c r="HP279" s="73"/>
      <c r="HQ279" s="73"/>
      <c r="HR279" s="73"/>
      <c r="HS279" s="73"/>
      <c r="HT279" s="73"/>
      <c r="HU279" s="73"/>
      <c r="HV279" s="73"/>
      <c r="HW279" s="73"/>
      <c r="HX279" s="73"/>
      <c r="HY279" s="73"/>
      <c r="HZ279" s="73"/>
      <c r="IA279" s="73"/>
      <c r="IB279" s="73"/>
      <c r="IC279" s="73"/>
      <c r="ID279" s="73"/>
      <c r="IE279" s="73"/>
      <c r="IF279" s="73"/>
      <c r="IG279" s="73"/>
      <c r="IH279" s="73"/>
      <c r="II279" s="73"/>
      <c r="IJ279" s="73"/>
      <c r="IK279" s="73"/>
      <c r="IL279" s="73"/>
      <c r="IM279" s="73"/>
      <c r="IN279" s="73"/>
      <c r="IO279" s="73"/>
      <c r="IP279" s="73"/>
      <c r="IQ279" s="73"/>
      <c r="IR279" s="73"/>
      <c r="IS279" s="73"/>
      <c r="IT279" s="73"/>
      <c r="IU279" s="73"/>
      <c r="IV279" s="73"/>
      <c r="IW279" s="73"/>
      <c r="IX279" s="73"/>
      <c r="IY279" s="73"/>
      <c r="IZ279" s="73"/>
      <c r="JA279" s="73"/>
      <c r="JB279" s="73"/>
      <c r="JC279" s="73"/>
      <c r="JD279" s="73"/>
      <c r="JE279" s="73"/>
      <c r="JF279" s="73"/>
      <c r="JG279" s="73"/>
      <c r="JH279" s="73"/>
      <c r="JI279" s="73"/>
      <c r="JJ279" s="73"/>
      <c r="JK279" s="73"/>
      <c r="JL279" s="73"/>
      <c r="JM279" s="73"/>
      <c r="JN279" s="73"/>
      <c r="JO279" s="73"/>
      <c r="JP279" s="73"/>
      <c r="JQ279" s="73"/>
      <c r="JR279" s="73"/>
      <c r="JS279" s="73"/>
      <c r="JT279" s="73"/>
      <c r="JU279" s="73"/>
      <c r="JV279" s="73"/>
      <c r="JW279" s="73"/>
      <c r="JX279" s="73"/>
      <c r="JY279" s="73"/>
      <c r="JZ279" s="73"/>
      <c r="KA279" s="73"/>
      <c r="KB279" s="73"/>
      <c r="KC279" s="73"/>
      <c r="KD279" s="73"/>
      <c r="KE279" s="73"/>
      <c r="KF279" s="73"/>
      <c r="KG279" s="73"/>
      <c r="KH279" s="73"/>
      <c r="KI279" s="73"/>
      <c r="KJ279" s="73"/>
      <c r="KK279" s="73"/>
      <c r="KL279" s="73"/>
      <c r="KM279" s="73"/>
      <c r="KN279" s="73"/>
      <c r="KO279" s="73"/>
      <c r="KP279" s="73"/>
      <c r="KQ279" s="73"/>
      <c r="KR279" s="73"/>
      <c r="KS279" s="73"/>
      <c r="KT279" s="73"/>
      <c r="KU279" s="73"/>
      <c r="KV279" s="73"/>
      <c r="KW279" s="73"/>
      <c r="KX279" s="73"/>
      <c r="KY279" s="73"/>
      <c r="KZ279" s="73"/>
      <c r="LA279" s="73"/>
      <c r="LB279" s="73"/>
      <c r="LC279" s="73"/>
      <c r="LD279" s="73"/>
      <c r="LE279" s="73"/>
      <c r="LF279" s="73"/>
      <c r="LG279" s="73"/>
      <c r="LH279" s="73"/>
      <c r="LI279" s="73"/>
      <c r="LJ279" s="73"/>
      <c r="LK279" s="73"/>
      <c r="LL279" s="73"/>
      <c r="LM279" s="73"/>
      <c r="LN279" s="73"/>
      <c r="LO279" s="73"/>
      <c r="LP279" s="73"/>
      <c r="LQ279" s="73"/>
      <c r="LR279" s="73"/>
      <c r="LS279" s="73"/>
      <c r="LT279" s="73"/>
      <c r="LU279" s="73"/>
      <c r="LV279" s="73"/>
      <c r="LW279" s="73"/>
      <c r="LX279" s="73"/>
      <c r="LY279" s="73"/>
      <c r="LZ279" s="73"/>
      <c r="MA279" s="73"/>
      <c r="MB279" s="73"/>
      <c r="MC279" s="73"/>
      <c r="MD279" s="73"/>
      <c r="ME279" s="73"/>
      <c r="MF279" s="73"/>
      <c r="MG279" s="73"/>
      <c r="MH279" s="73"/>
      <c r="MI279" s="73"/>
      <c r="MJ279" s="73"/>
      <c r="MK279" s="73"/>
      <c r="ML279" s="73"/>
      <c r="MM279" s="73"/>
      <c r="MN279" s="73"/>
      <c r="MO279" s="73"/>
      <c r="MP279" s="73"/>
      <c r="MQ279" s="73"/>
      <c r="MR279" s="73"/>
      <c r="MS279" s="73"/>
      <c r="MT279" s="73"/>
      <c r="MU279" s="73"/>
      <c r="MV279" s="73"/>
      <c r="MW279" s="73"/>
      <c r="MX279" s="73"/>
      <c r="MY279" s="73"/>
      <c r="MZ279" s="73"/>
      <c r="NA279" s="73"/>
      <c r="NB279" s="73"/>
      <c r="NC279" s="73"/>
      <c r="ND279" s="73"/>
      <c r="NE279" s="73"/>
      <c r="NF279" s="73"/>
      <c r="NG279" s="73"/>
      <c r="NH279" s="73"/>
      <c r="NI279" s="73"/>
      <c r="NJ279" s="73"/>
      <c r="NK279" s="73"/>
      <c r="NL279" s="73"/>
      <c r="NM279" s="73"/>
      <c r="NN279" s="73"/>
      <c r="NO279" s="73"/>
      <c r="NP279" s="73"/>
      <c r="NQ279" s="73"/>
      <c r="NR279" s="73"/>
      <c r="NS279" s="73"/>
      <c r="NT279" s="73"/>
      <c r="NU279" s="73"/>
      <c r="NV279" s="73"/>
      <c r="NW279" s="73"/>
      <c r="NX279" s="73"/>
      <c r="NY279" s="73"/>
      <c r="NZ279" s="73"/>
      <c r="OA279" s="73"/>
      <c r="OB279" s="73"/>
      <c r="OC279" s="73"/>
      <c r="OD279" s="73"/>
      <c r="OE279" s="73"/>
      <c r="OF279" s="73"/>
      <c r="OG279" s="73"/>
      <c r="OH279" s="73"/>
      <c r="OI279" s="73"/>
      <c r="OJ279" s="73"/>
      <c r="OK279" s="73"/>
      <c r="OL279" s="73"/>
      <c r="OM279" s="73"/>
      <c r="ON279" s="73"/>
      <c r="OO279" s="73"/>
      <c r="OP279" s="73"/>
      <c r="OQ279" s="73"/>
      <c r="OR279" s="73"/>
      <c r="OS279" s="73"/>
      <c r="OT279" s="73"/>
      <c r="OU279" s="73"/>
      <c r="OV279" s="73"/>
      <c r="OW279" s="73"/>
      <c r="OX279" s="73"/>
      <c r="OY279" s="73"/>
      <c r="OZ279" s="73"/>
      <c r="PA279" s="73"/>
      <c r="PB279" s="73"/>
      <c r="PC279" s="73"/>
      <c r="PD279" s="73"/>
      <c r="PE279" s="73"/>
      <c r="PF279" s="73"/>
      <c r="PG279" s="73"/>
      <c r="PH279" s="73"/>
      <c r="PI279" s="73"/>
      <c r="PJ279" s="73"/>
      <c r="PK279" s="73"/>
      <c r="PL279" s="73"/>
      <c r="PM279" s="73"/>
      <c r="PN279" s="73"/>
      <c r="PO279" s="73"/>
      <c r="PP279" s="73"/>
      <c r="PQ279" s="73"/>
      <c r="PR279" s="73"/>
      <c r="PS279" s="73"/>
      <c r="PT279" s="73"/>
      <c r="PU279" s="73"/>
      <c r="PV279" s="73"/>
      <c r="PW279" s="73"/>
      <c r="PX279" s="73"/>
      <c r="PY279" s="73"/>
      <c r="PZ279" s="73"/>
      <c r="QA279" s="73"/>
      <c r="QB279" s="73"/>
      <c r="QC279" s="73"/>
      <c r="QD279" s="73"/>
      <c r="QE279" s="73"/>
      <c r="QF279" s="73"/>
      <c r="QG279" s="73"/>
      <c r="QH279" s="73"/>
      <c r="QI279" s="73"/>
      <c r="QJ279" s="73"/>
      <c r="QK279" s="73"/>
      <c r="QL279" s="73"/>
      <c r="QM279" s="73"/>
      <c r="QN279" s="73"/>
      <c r="QO279" s="73"/>
      <c r="QP279" s="73"/>
      <c r="QQ279" s="73"/>
      <c r="QR279" s="73"/>
      <c r="QS279" s="73"/>
      <c r="QT279" s="73"/>
      <c r="QU279" s="73"/>
      <c r="QV279" s="73"/>
      <c r="QW279" s="73"/>
      <c r="QX279" s="73"/>
      <c r="QY279" s="73"/>
      <c r="QZ279" s="73"/>
      <c r="RA279" s="73"/>
      <c r="RB279" s="73"/>
      <c r="RC279" s="73"/>
      <c r="RD279" s="73"/>
      <c r="RE279" s="73"/>
      <c r="RF279" s="73"/>
      <c r="RG279" s="73"/>
      <c r="RH279" s="73"/>
      <c r="RI279" s="73"/>
      <c r="RJ279" s="73"/>
      <c r="RK279" s="73"/>
      <c r="RL279" s="73"/>
      <c r="RM279" s="73"/>
      <c r="RN279" s="73"/>
      <c r="RO279" s="73"/>
      <c r="RP279" s="73"/>
      <c r="RQ279" s="73"/>
      <c r="RR279" s="73"/>
      <c r="RS279" s="73"/>
      <c r="RT279" s="73"/>
      <c r="RU279" s="73"/>
      <c r="RV279" s="73"/>
      <c r="RW279" s="73"/>
      <c r="RX279" s="73"/>
      <c r="RY279" s="73"/>
      <c r="RZ279" s="73"/>
      <c r="SA279" s="73"/>
      <c r="SB279" s="73"/>
      <c r="SC279" s="73"/>
      <c r="SD279" s="73"/>
      <c r="SE279" s="73"/>
      <c r="SF279" s="73"/>
      <c r="SG279" s="73"/>
      <c r="SH279" s="73"/>
      <c r="SI279" s="73"/>
      <c r="SJ279" s="73"/>
      <c r="SK279" s="73"/>
      <c r="SL279" s="73"/>
      <c r="SM279" s="73"/>
      <c r="SN279" s="73"/>
      <c r="SO279" s="73"/>
      <c r="SP279" s="73"/>
      <c r="SQ279" s="73"/>
      <c r="SR279" s="73"/>
      <c r="SS279" s="73"/>
      <c r="ST279" s="73"/>
      <c r="SU279" s="73"/>
      <c r="SV279" s="73"/>
      <c r="SW279" s="73"/>
      <c r="SX279" s="73"/>
      <c r="SY279" s="73"/>
    </row>
    <row r="280" spans="1:519">
      <c r="A280" s="71" t="s">
        <v>363</v>
      </c>
      <c r="B280" s="72">
        <f t="shared" si="241"/>
        <v>0</v>
      </c>
      <c r="C280" s="72">
        <f t="shared" si="242"/>
        <v>0</v>
      </c>
      <c r="D280" s="72">
        <f t="shared" si="243"/>
        <v>0</v>
      </c>
      <c r="E280" s="72">
        <f t="shared" si="244"/>
        <v>0</v>
      </c>
      <c r="F280" s="72">
        <f t="shared" si="245"/>
        <v>0</v>
      </c>
      <c r="G280" s="72">
        <f t="shared" si="246"/>
        <v>0</v>
      </c>
      <c r="H280" s="72">
        <f t="shared" si="247"/>
        <v>0</v>
      </c>
      <c r="I280" s="72">
        <f t="shared" si="248"/>
        <v>0</v>
      </c>
      <c r="J280" s="72">
        <f t="shared" si="249"/>
        <v>0</v>
      </c>
      <c r="K280" s="72">
        <f t="shared" si="250"/>
        <v>0</v>
      </c>
      <c r="L280" s="72">
        <f t="shared" si="251"/>
        <v>0</v>
      </c>
      <c r="M280" s="72">
        <f t="shared" si="252"/>
        <v>0</v>
      </c>
      <c r="N280" s="72">
        <f t="shared" si="253"/>
        <v>0</v>
      </c>
      <c r="O280" s="72">
        <f t="shared" si="254"/>
        <v>0</v>
      </c>
      <c r="P280" s="72">
        <f t="shared" si="255"/>
        <v>0</v>
      </c>
      <c r="Q280" s="72">
        <f t="shared" si="256"/>
        <v>0</v>
      </c>
      <c r="R280" s="72">
        <f t="shared" si="257"/>
        <v>0</v>
      </c>
      <c r="S280" s="72">
        <f t="shared" si="258"/>
        <v>0</v>
      </c>
      <c r="T280" s="72">
        <f t="shared" si="259"/>
        <v>0</v>
      </c>
      <c r="U280" s="72">
        <f t="shared" si="260"/>
        <v>0</v>
      </c>
      <c r="V280" s="72">
        <f t="shared" si="261"/>
        <v>0</v>
      </c>
      <c r="W280" s="72">
        <f t="shared" si="262"/>
        <v>0</v>
      </c>
      <c r="X280" s="72">
        <f t="shared" si="263"/>
        <v>0</v>
      </c>
      <c r="Y280" s="72">
        <f t="shared" si="264"/>
        <v>0</v>
      </c>
      <c r="Z280" s="72">
        <f t="shared" si="265"/>
        <v>0</v>
      </c>
      <c r="AA280" s="72">
        <f t="shared" si="266"/>
        <v>0</v>
      </c>
      <c r="AB280" s="72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73"/>
      <c r="DW280" s="73"/>
      <c r="DX280" s="73"/>
      <c r="DY280" s="73"/>
      <c r="DZ280" s="73"/>
      <c r="EA280" s="73"/>
      <c r="EB280" s="73"/>
      <c r="EC280" s="73"/>
      <c r="ED280" s="73"/>
      <c r="EE280" s="73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73"/>
      <c r="EQ280" s="73"/>
      <c r="ER280" s="73"/>
      <c r="ES280" s="73"/>
      <c r="ET280" s="73"/>
      <c r="EU280" s="73"/>
      <c r="EV280" s="73"/>
      <c r="EW280" s="73"/>
      <c r="EX280" s="73"/>
      <c r="EY280" s="73"/>
      <c r="EZ280" s="73"/>
      <c r="FA280" s="73"/>
      <c r="FB280" s="73"/>
      <c r="FC280" s="73"/>
      <c r="FD280" s="73"/>
      <c r="FE280" s="73"/>
      <c r="FF280" s="73"/>
      <c r="FG280" s="73"/>
      <c r="FH280" s="73"/>
      <c r="FI280" s="73"/>
      <c r="FJ280" s="73"/>
      <c r="FK280" s="73"/>
      <c r="FL280" s="73"/>
      <c r="FM280" s="73"/>
      <c r="FN280" s="73"/>
      <c r="FO280" s="73"/>
      <c r="FP280" s="73"/>
      <c r="FQ280" s="73"/>
      <c r="FR280" s="73"/>
      <c r="FS280" s="73"/>
      <c r="FT280" s="73"/>
      <c r="FU280" s="73"/>
      <c r="FV280" s="73"/>
      <c r="FW280" s="73"/>
      <c r="FX280" s="73"/>
      <c r="FY280" s="73"/>
      <c r="FZ280" s="73"/>
      <c r="GA280" s="73"/>
      <c r="GB280" s="73"/>
      <c r="GC280" s="73"/>
      <c r="GD280" s="73"/>
      <c r="GE280" s="73"/>
      <c r="GF280" s="73"/>
      <c r="GG280" s="73"/>
      <c r="GH280" s="73"/>
      <c r="GI280" s="73"/>
      <c r="GJ280" s="73"/>
      <c r="GK280" s="73"/>
      <c r="GL280" s="73"/>
      <c r="GM280" s="73"/>
      <c r="GN280" s="73"/>
      <c r="GO280" s="73"/>
      <c r="GP280" s="73"/>
      <c r="GQ280" s="73"/>
      <c r="GR280" s="73"/>
      <c r="GS280" s="73"/>
      <c r="GT280" s="73"/>
      <c r="GU280" s="73"/>
      <c r="GV280" s="73"/>
      <c r="GW280" s="73"/>
      <c r="GX280" s="73"/>
      <c r="GY280" s="73"/>
      <c r="GZ280" s="73"/>
      <c r="HA280" s="73"/>
      <c r="HB280" s="73"/>
      <c r="HC280" s="73"/>
      <c r="HD280" s="73"/>
      <c r="HE280" s="73"/>
      <c r="HF280" s="73"/>
      <c r="HG280" s="73"/>
      <c r="HH280" s="73"/>
      <c r="HI280" s="73"/>
      <c r="HJ280" s="73"/>
      <c r="HK280" s="73"/>
      <c r="HL280" s="73"/>
      <c r="HM280" s="73"/>
      <c r="HN280" s="73"/>
      <c r="HO280" s="73"/>
      <c r="HP280" s="73"/>
      <c r="HQ280" s="73"/>
      <c r="HR280" s="73"/>
      <c r="HS280" s="73"/>
      <c r="HT280" s="73"/>
      <c r="HU280" s="73"/>
      <c r="HV280" s="73"/>
      <c r="HW280" s="73"/>
      <c r="HX280" s="73"/>
      <c r="HY280" s="73"/>
      <c r="HZ280" s="73"/>
      <c r="IA280" s="73"/>
      <c r="IB280" s="73"/>
      <c r="IC280" s="73"/>
      <c r="ID280" s="73"/>
      <c r="IE280" s="73"/>
      <c r="IF280" s="73"/>
      <c r="IG280" s="73"/>
      <c r="IH280" s="73"/>
      <c r="II280" s="73"/>
      <c r="IJ280" s="73"/>
      <c r="IK280" s="73"/>
      <c r="IL280" s="73"/>
      <c r="IM280" s="73"/>
      <c r="IN280" s="73"/>
      <c r="IO280" s="73"/>
      <c r="IP280" s="73"/>
      <c r="IQ280" s="73"/>
      <c r="IR280" s="73"/>
      <c r="IS280" s="73"/>
      <c r="IT280" s="73"/>
      <c r="IU280" s="73"/>
      <c r="IV280" s="73"/>
      <c r="IW280" s="73"/>
      <c r="IX280" s="73"/>
      <c r="IY280" s="73"/>
      <c r="IZ280" s="73"/>
      <c r="JA280" s="73"/>
      <c r="JB280" s="73"/>
      <c r="JC280" s="73"/>
      <c r="JD280" s="73"/>
      <c r="JE280" s="73"/>
      <c r="JF280" s="73"/>
      <c r="JG280" s="73"/>
      <c r="JH280" s="73"/>
      <c r="JI280" s="73"/>
      <c r="JJ280" s="73"/>
      <c r="JK280" s="73"/>
      <c r="JL280" s="73"/>
      <c r="JM280" s="73"/>
      <c r="JN280" s="73"/>
      <c r="JO280" s="73"/>
      <c r="JP280" s="73"/>
      <c r="JQ280" s="73"/>
      <c r="JR280" s="73"/>
      <c r="JS280" s="73"/>
      <c r="JT280" s="73"/>
      <c r="JU280" s="73"/>
      <c r="JV280" s="73"/>
      <c r="JW280" s="73"/>
      <c r="JX280" s="73"/>
      <c r="JY280" s="73"/>
      <c r="JZ280" s="73"/>
      <c r="KA280" s="73"/>
      <c r="KB280" s="73"/>
      <c r="KC280" s="73"/>
      <c r="KD280" s="73"/>
      <c r="KE280" s="73"/>
      <c r="KF280" s="73"/>
      <c r="KG280" s="73"/>
      <c r="KH280" s="73"/>
      <c r="KI280" s="73"/>
      <c r="KJ280" s="73"/>
      <c r="KK280" s="73"/>
      <c r="KL280" s="73"/>
      <c r="KM280" s="73"/>
      <c r="KN280" s="73"/>
      <c r="KO280" s="73"/>
      <c r="KP280" s="73"/>
      <c r="KQ280" s="73"/>
      <c r="KR280" s="73"/>
      <c r="KS280" s="73"/>
      <c r="KT280" s="73"/>
      <c r="KU280" s="73"/>
      <c r="KV280" s="73"/>
      <c r="KW280" s="73"/>
      <c r="KX280" s="73"/>
      <c r="KY280" s="73"/>
      <c r="KZ280" s="73"/>
      <c r="LA280" s="73"/>
      <c r="LB280" s="73"/>
      <c r="LC280" s="73"/>
      <c r="LD280" s="73"/>
      <c r="LE280" s="73"/>
      <c r="LF280" s="73"/>
      <c r="LG280" s="73"/>
      <c r="LH280" s="73"/>
      <c r="LI280" s="73"/>
      <c r="LJ280" s="73"/>
      <c r="LK280" s="73"/>
      <c r="LL280" s="73"/>
      <c r="LM280" s="73"/>
      <c r="LN280" s="73"/>
      <c r="LO280" s="73"/>
      <c r="LP280" s="73"/>
      <c r="LQ280" s="73"/>
      <c r="LR280" s="73"/>
      <c r="LS280" s="73"/>
      <c r="LT280" s="73"/>
      <c r="LU280" s="73"/>
      <c r="LV280" s="73"/>
      <c r="LW280" s="73"/>
      <c r="LX280" s="73"/>
      <c r="LY280" s="73"/>
      <c r="LZ280" s="73"/>
      <c r="MA280" s="73"/>
      <c r="MB280" s="73"/>
      <c r="MC280" s="73"/>
      <c r="MD280" s="73"/>
      <c r="ME280" s="73"/>
      <c r="MF280" s="73"/>
      <c r="MG280" s="73"/>
      <c r="MH280" s="73"/>
      <c r="MI280" s="73"/>
      <c r="MJ280" s="73"/>
      <c r="MK280" s="73"/>
      <c r="ML280" s="73"/>
      <c r="MM280" s="73"/>
      <c r="MN280" s="73"/>
      <c r="MO280" s="73"/>
      <c r="MP280" s="73"/>
      <c r="MQ280" s="73"/>
      <c r="MR280" s="73"/>
      <c r="MS280" s="73"/>
      <c r="MT280" s="73"/>
      <c r="MU280" s="73"/>
      <c r="MV280" s="73"/>
      <c r="MW280" s="73"/>
      <c r="MX280" s="73"/>
      <c r="MY280" s="73"/>
      <c r="MZ280" s="73"/>
      <c r="NA280" s="73"/>
      <c r="NB280" s="73"/>
      <c r="NC280" s="73"/>
      <c r="ND280" s="73"/>
      <c r="NE280" s="73"/>
      <c r="NF280" s="73"/>
      <c r="NG280" s="73"/>
      <c r="NH280" s="73"/>
      <c r="NI280" s="73"/>
      <c r="NJ280" s="73"/>
      <c r="NK280" s="73"/>
      <c r="NL280" s="73"/>
      <c r="NM280" s="73"/>
      <c r="NN280" s="73"/>
      <c r="NO280" s="73"/>
      <c r="NP280" s="73"/>
      <c r="NQ280" s="73"/>
      <c r="NR280" s="73"/>
      <c r="NS280" s="73"/>
      <c r="NT280" s="73"/>
      <c r="NU280" s="73"/>
      <c r="NV280" s="73"/>
      <c r="NW280" s="73"/>
      <c r="NX280" s="73"/>
      <c r="NY280" s="73"/>
      <c r="NZ280" s="73"/>
      <c r="OA280" s="73"/>
      <c r="OB280" s="73"/>
      <c r="OC280" s="73"/>
      <c r="OD280" s="73"/>
      <c r="OE280" s="73"/>
      <c r="OF280" s="73"/>
      <c r="OG280" s="73"/>
      <c r="OH280" s="73"/>
      <c r="OI280" s="73"/>
      <c r="OJ280" s="73"/>
      <c r="OK280" s="73"/>
      <c r="OL280" s="73"/>
      <c r="OM280" s="73"/>
      <c r="ON280" s="73"/>
      <c r="OO280" s="73"/>
      <c r="OP280" s="73"/>
      <c r="OQ280" s="73"/>
      <c r="OR280" s="73"/>
      <c r="OS280" s="73"/>
      <c r="OT280" s="73"/>
      <c r="OU280" s="73"/>
      <c r="OV280" s="73"/>
      <c r="OW280" s="73"/>
      <c r="OX280" s="73"/>
      <c r="OY280" s="73"/>
      <c r="OZ280" s="73"/>
      <c r="PA280" s="73"/>
      <c r="PB280" s="73"/>
      <c r="PC280" s="73"/>
      <c r="PD280" s="73"/>
      <c r="PE280" s="73"/>
      <c r="PF280" s="73"/>
      <c r="PG280" s="73"/>
      <c r="PH280" s="73"/>
      <c r="PI280" s="73"/>
      <c r="PJ280" s="73"/>
      <c r="PK280" s="73"/>
      <c r="PL280" s="73"/>
      <c r="PM280" s="73"/>
      <c r="PN280" s="73"/>
      <c r="PO280" s="73"/>
      <c r="PP280" s="73"/>
      <c r="PQ280" s="73"/>
      <c r="PR280" s="73"/>
      <c r="PS280" s="73"/>
      <c r="PT280" s="73"/>
      <c r="PU280" s="73"/>
      <c r="PV280" s="73"/>
      <c r="PW280" s="73"/>
      <c r="PX280" s="73"/>
      <c r="PY280" s="73"/>
      <c r="PZ280" s="73"/>
      <c r="QA280" s="73"/>
      <c r="QB280" s="73"/>
      <c r="QC280" s="73"/>
      <c r="QD280" s="73"/>
      <c r="QE280" s="73"/>
      <c r="QF280" s="73"/>
      <c r="QG280" s="73"/>
      <c r="QH280" s="73"/>
      <c r="QI280" s="73"/>
      <c r="QJ280" s="73"/>
      <c r="QK280" s="73"/>
      <c r="QL280" s="73"/>
      <c r="QM280" s="73"/>
      <c r="QN280" s="73"/>
      <c r="QO280" s="73"/>
      <c r="QP280" s="73"/>
      <c r="QQ280" s="73"/>
      <c r="QR280" s="73"/>
      <c r="QS280" s="73"/>
      <c r="QT280" s="73"/>
      <c r="QU280" s="73"/>
      <c r="QV280" s="73"/>
      <c r="QW280" s="73"/>
      <c r="QX280" s="73"/>
      <c r="QY280" s="73"/>
      <c r="QZ280" s="73"/>
      <c r="RA280" s="73"/>
      <c r="RB280" s="73"/>
      <c r="RC280" s="73"/>
      <c r="RD280" s="73"/>
      <c r="RE280" s="73"/>
      <c r="RF280" s="73"/>
      <c r="RG280" s="73"/>
      <c r="RH280" s="73"/>
      <c r="RI280" s="73"/>
      <c r="RJ280" s="73"/>
      <c r="RK280" s="73"/>
      <c r="RL280" s="73"/>
      <c r="RM280" s="73"/>
      <c r="RN280" s="73"/>
      <c r="RO280" s="73"/>
      <c r="RP280" s="73"/>
      <c r="RQ280" s="73"/>
      <c r="RR280" s="73"/>
      <c r="RS280" s="73"/>
      <c r="RT280" s="73"/>
      <c r="RU280" s="73"/>
      <c r="RV280" s="73"/>
      <c r="RW280" s="73"/>
      <c r="RX280" s="73"/>
      <c r="RY280" s="73"/>
      <c r="RZ280" s="73"/>
      <c r="SA280" s="73"/>
      <c r="SB280" s="73"/>
      <c r="SC280" s="73"/>
      <c r="SD280" s="73"/>
      <c r="SE280" s="73"/>
      <c r="SF280" s="73"/>
      <c r="SG280" s="73"/>
      <c r="SH280" s="73"/>
      <c r="SI280" s="73"/>
      <c r="SJ280" s="73"/>
      <c r="SK280" s="73"/>
      <c r="SL280" s="73"/>
      <c r="SM280" s="73"/>
      <c r="SN280" s="73"/>
      <c r="SO280" s="73"/>
      <c r="SP280" s="73"/>
      <c r="SQ280" s="73"/>
      <c r="SR280" s="73"/>
      <c r="SS280" s="73"/>
      <c r="ST280" s="73"/>
      <c r="SU280" s="73"/>
      <c r="SV280" s="73"/>
      <c r="SW280" s="73"/>
      <c r="SX280" s="73"/>
      <c r="SY280" s="73"/>
    </row>
    <row r="281" spans="1:519">
      <c r="A281" s="71" t="s">
        <v>364</v>
      </c>
      <c r="B281" s="72">
        <f t="shared" si="241"/>
        <v>0.26061781499999997</v>
      </c>
      <c r="C281" s="72">
        <f t="shared" si="242"/>
        <v>0.44572732650000002</v>
      </c>
      <c r="D281" s="72">
        <f t="shared" si="243"/>
        <v>0.60465695175</v>
      </c>
      <c r="E281" s="72">
        <f t="shared" si="244"/>
        <v>0.50281128899999994</v>
      </c>
      <c r="F281" s="72">
        <f t="shared" si="245"/>
        <v>0.59965718400000001</v>
      </c>
      <c r="G281" s="72">
        <f t="shared" si="246"/>
        <v>0.58089427604999988</v>
      </c>
      <c r="H281" s="72">
        <f t="shared" si="247"/>
        <v>0.65398536900000004</v>
      </c>
      <c r="I281" s="72">
        <f t="shared" si="248"/>
        <v>0.69807780900000005</v>
      </c>
      <c r="J281" s="72">
        <f t="shared" si="249"/>
        <v>0.65032018492499988</v>
      </c>
      <c r="K281" s="72">
        <f t="shared" si="250"/>
        <v>0.72135625522500002</v>
      </c>
      <c r="L281" s="72">
        <f t="shared" si="251"/>
        <v>0.65292636307500007</v>
      </c>
      <c r="M281" s="72">
        <f t="shared" si="252"/>
        <v>0.71953350524999993</v>
      </c>
      <c r="N281" s="72">
        <f t="shared" si="253"/>
        <v>0.75791754899999997</v>
      </c>
      <c r="O281" s="72">
        <f t="shared" si="254"/>
        <v>0.46505713725000003</v>
      </c>
      <c r="P281" s="72">
        <f t="shared" si="255"/>
        <v>0.30843055462500002</v>
      </c>
      <c r="Q281" s="72">
        <f t="shared" si="256"/>
        <v>0.42983042714999992</v>
      </c>
      <c r="R281" s="72">
        <f t="shared" si="257"/>
        <v>0.40585122607500002</v>
      </c>
      <c r="S281" s="72">
        <f t="shared" si="258"/>
        <v>0.36256583519999996</v>
      </c>
      <c r="T281" s="72">
        <f t="shared" si="259"/>
        <v>0.49430774699999996</v>
      </c>
      <c r="U281" s="72">
        <f t="shared" si="260"/>
        <v>0.15755173650000001</v>
      </c>
      <c r="V281" s="72">
        <f t="shared" si="261"/>
        <v>0.21869062874999998</v>
      </c>
      <c r="W281" s="72">
        <f t="shared" si="262"/>
        <v>0.16412623425</v>
      </c>
      <c r="X281" s="72">
        <f t="shared" si="263"/>
        <v>0.29573429399999995</v>
      </c>
      <c r="Y281" s="72">
        <f t="shared" si="264"/>
        <v>0.31494599999999995</v>
      </c>
      <c r="Z281" s="72">
        <f t="shared" si="265"/>
        <v>0</v>
      </c>
      <c r="AA281" s="72">
        <f t="shared" si="266"/>
        <v>0</v>
      </c>
      <c r="AB281" s="72"/>
      <c r="AD281" s="73">
        <v>14.841830250000001</v>
      </c>
      <c r="AE281" s="73"/>
      <c r="AF281" s="73"/>
      <c r="AG281" s="73"/>
      <c r="AH281" s="73">
        <v>57.398908499999997</v>
      </c>
      <c r="AI281" s="73">
        <v>63.304146000000003</v>
      </c>
      <c r="AJ281" s="73"/>
      <c r="AK281" s="73">
        <v>52.123562999999997</v>
      </c>
      <c r="AL281" s="73"/>
      <c r="AM281" s="73"/>
      <c r="AN281" s="73">
        <v>72.949367249999995</v>
      </c>
      <c r="AO281" s="73"/>
      <c r="AP281" s="73">
        <v>53.658924750000004</v>
      </c>
      <c r="AQ281" s="73">
        <v>78.736500000000007</v>
      </c>
      <c r="AR281" s="73">
        <v>0.78736499999999998</v>
      </c>
      <c r="AS281" s="73">
        <v>1.57473</v>
      </c>
      <c r="AT281" s="73">
        <v>6.4170247500000004</v>
      </c>
      <c r="AU281" s="73"/>
      <c r="AV281" s="73">
        <v>176.01544575</v>
      </c>
      <c r="AW281" s="73"/>
      <c r="AX281" s="73"/>
      <c r="AY281" s="73">
        <v>75.587040000000002</v>
      </c>
      <c r="AZ281" s="73"/>
      <c r="BA281" s="73">
        <v>52.950296250000001</v>
      </c>
      <c r="BB281" s="73">
        <v>67.280339249999997</v>
      </c>
      <c r="BC281" s="73"/>
      <c r="BD281" s="73"/>
      <c r="BE281" s="73">
        <v>99.050516999999999</v>
      </c>
      <c r="BF281" s="73">
        <v>3.9368250000000002</v>
      </c>
      <c r="BG281" s="73">
        <v>72.280107000000001</v>
      </c>
      <c r="BH281" s="73">
        <v>53.147137499999999</v>
      </c>
      <c r="BI281" s="73">
        <v>62.989200000000004</v>
      </c>
      <c r="BJ281" s="73"/>
      <c r="BK281" s="73">
        <v>55.3517595</v>
      </c>
      <c r="BL281" s="73">
        <v>190.62106650000001</v>
      </c>
      <c r="BM281" s="73"/>
      <c r="BN281" s="73"/>
      <c r="BO281" s="73">
        <v>175.46429025</v>
      </c>
      <c r="BP281" s="73"/>
      <c r="BQ281" s="73"/>
      <c r="BR281" s="73">
        <v>66.571710749999994</v>
      </c>
      <c r="BS281" s="73"/>
      <c r="BT281" s="73">
        <v>118.85274674999999</v>
      </c>
      <c r="BU281" s="73"/>
      <c r="BV281" s="73">
        <v>62.16246675</v>
      </c>
      <c r="BW281" s="73"/>
      <c r="BX281" s="73">
        <v>79.760074500000002</v>
      </c>
      <c r="BY281" s="73"/>
      <c r="BZ281" s="73">
        <v>57.517013249999998</v>
      </c>
      <c r="CA281" s="73">
        <v>63.107304749999997</v>
      </c>
      <c r="CB281" s="73"/>
      <c r="CC281" s="73">
        <v>107.27848125</v>
      </c>
      <c r="CD281" s="73"/>
      <c r="CE281" s="73">
        <v>57.359540250000002</v>
      </c>
      <c r="CF281" s="73">
        <v>52.635350250000002</v>
      </c>
      <c r="CG281" s="73"/>
      <c r="CH281" s="73">
        <v>53.855766000000003</v>
      </c>
      <c r="CI281" s="73">
        <v>207.90372825</v>
      </c>
      <c r="CJ281" s="73"/>
      <c r="CK281" s="73"/>
      <c r="CL281" s="73">
        <v>51.178725</v>
      </c>
      <c r="CM281" s="73">
        <v>51.178725</v>
      </c>
      <c r="CN281" s="73"/>
      <c r="CO281" s="73">
        <v>105.034491</v>
      </c>
      <c r="CP281" s="73"/>
      <c r="CQ281" s="73">
        <v>51.887353500000003</v>
      </c>
      <c r="CR281" s="73"/>
      <c r="CS281" s="73">
        <v>100.310301</v>
      </c>
      <c r="CT281" s="73"/>
      <c r="CU281" s="73">
        <v>5.5115549999999999E-2</v>
      </c>
      <c r="CV281" s="73">
        <v>221.24956499999999</v>
      </c>
      <c r="CW281" s="73"/>
      <c r="CX281" s="73"/>
      <c r="CY281" s="73">
        <v>53.540820000000004</v>
      </c>
      <c r="CZ281" s="73"/>
      <c r="DA281" s="73">
        <v>171.13378274999999</v>
      </c>
      <c r="DB281" s="73"/>
      <c r="DC281" s="73">
        <v>51.887353500000003</v>
      </c>
      <c r="DD281" s="73"/>
      <c r="DE281" s="73"/>
      <c r="DF281" s="73">
        <v>162.23655825</v>
      </c>
      <c r="DG281" s="73">
        <v>106.88479875</v>
      </c>
      <c r="DH281" s="73">
        <v>108.30205575000001</v>
      </c>
      <c r="DI281" s="73"/>
      <c r="DJ281" s="73">
        <v>169.95273524999999</v>
      </c>
      <c r="DK281" s="73"/>
      <c r="DL281" s="73">
        <v>62.280571500000001</v>
      </c>
      <c r="DM281" s="73"/>
      <c r="DN281" s="73">
        <v>62.71362225</v>
      </c>
      <c r="DO281" s="73">
        <v>62.123098499999998</v>
      </c>
      <c r="DP281" s="73">
        <v>114.482871</v>
      </c>
      <c r="DQ281" s="73">
        <v>166.6851705</v>
      </c>
      <c r="DR281" s="73"/>
      <c r="DS281" s="73"/>
      <c r="DT281" s="73"/>
      <c r="DU281" s="73">
        <v>59.839739999999999</v>
      </c>
      <c r="DV281" s="73">
        <v>114.12855675</v>
      </c>
      <c r="DW281" s="73"/>
      <c r="DX281" s="73">
        <v>176.05481399999999</v>
      </c>
      <c r="DY281" s="73">
        <v>64.878876000000005</v>
      </c>
      <c r="DZ281" s="73"/>
      <c r="EA281" s="73"/>
      <c r="EB281" s="73">
        <v>63.658460249999997</v>
      </c>
      <c r="EC281" s="73">
        <v>113.26245525</v>
      </c>
      <c r="ED281" s="73"/>
      <c r="EE281" s="73">
        <v>54.839972250000002</v>
      </c>
      <c r="EF281" s="73"/>
      <c r="EG281" s="73">
        <v>63.497050425000005</v>
      </c>
      <c r="EH281" s="73"/>
      <c r="EI281" s="73"/>
      <c r="EJ281" s="73">
        <v>176.36976000000001</v>
      </c>
      <c r="EK281" s="73">
        <v>63.280525050000001</v>
      </c>
      <c r="EL281" s="73">
        <v>55.312391249999997</v>
      </c>
      <c r="EM281" s="73"/>
      <c r="EN281" s="73">
        <v>76.69722465000001</v>
      </c>
      <c r="EO281" s="73">
        <v>222.98176800000002</v>
      </c>
      <c r="EP281" s="73">
        <v>63.067936500000002</v>
      </c>
      <c r="EQ281" s="73"/>
      <c r="ER281" s="73">
        <v>0.61808152500000002</v>
      </c>
      <c r="ES281" s="73">
        <v>63.028568249999999</v>
      </c>
      <c r="ET281" s="73">
        <v>106.41237975</v>
      </c>
      <c r="EU281" s="73">
        <v>61.847520750000001</v>
      </c>
      <c r="EV281" s="73">
        <v>63.607281525000005</v>
      </c>
      <c r="EW281" s="73">
        <v>61.256996999999998</v>
      </c>
      <c r="EX281" s="73">
        <v>61.485332849999999</v>
      </c>
      <c r="EY281" s="73"/>
      <c r="EZ281" s="73">
        <v>114.8765535</v>
      </c>
      <c r="FA281" s="73">
        <v>0.5354082</v>
      </c>
      <c r="FB281" s="73">
        <v>61.217628750000003</v>
      </c>
      <c r="FC281" s="73"/>
      <c r="FD281" s="73">
        <v>60.50900025</v>
      </c>
      <c r="FE281" s="73">
        <v>61.1782605</v>
      </c>
      <c r="FF281" s="73">
        <v>63.737196750000003</v>
      </c>
      <c r="FG281" s="73">
        <v>114.20729325000001</v>
      </c>
      <c r="FH281" s="73">
        <v>62.186087699999995</v>
      </c>
      <c r="FI281" s="73">
        <v>62.241203249999998</v>
      </c>
      <c r="FJ281" s="73">
        <v>1.0786900500000001</v>
      </c>
      <c r="FK281" s="73">
        <v>125.191035</v>
      </c>
      <c r="FL281" s="73"/>
      <c r="FM281" s="73">
        <v>60.627105</v>
      </c>
      <c r="FN281" s="73"/>
      <c r="FO281" s="73">
        <v>110.82162375</v>
      </c>
      <c r="FP281" s="73">
        <v>62.949831750000001</v>
      </c>
      <c r="FQ281" s="73">
        <v>56.493438750000003</v>
      </c>
      <c r="FR281" s="73">
        <v>164.59865325000001</v>
      </c>
      <c r="FS281" s="73">
        <v>63.26477775</v>
      </c>
      <c r="FT281" s="73"/>
      <c r="FU281" s="73">
        <v>61.375101749999999</v>
      </c>
      <c r="FV281" s="73">
        <v>57.910695750000002</v>
      </c>
      <c r="FW281" s="73">
        <v>62.516781000000002</v>
      </c>
      <c r="FX281" s="73">
        <v>77.397979500000005</v>
      </c>
      <c r="FY281" s="73">
        <v>0.78342817499999995</v>
      </c>
      <c r="FZ281" s="73">
        <v>75.01226355</v>
      </c>
      <c r="GA281" s="73">
        <v>133.722134775</v>
      </c>
      <c r="GB281" s="73"/>
      <c r="GC281" s="73">
        <v>61.335733500000003</v>
      </c>
      <c r="GD281" s="73"/>
      <c r="GE281" s="73">
        <v>62.359307999999999</v>
      </c>
      <c r="GF281" s="73"/>
      <c r="GG281" s="73">
        <v>62.792358749999998</v>
      </c>
      <c r="GH281" s="73">
        <v>60.548368500000002</v>
      </c>
      <c r="GI281" s="73">
        <v>0.94483800000000007</v>
      </c>
      <c r="GJ281" s="73">
        <v>62.16246675</v>
      </c>
      <c r="GK281" s="73">
        <v>31.809546000000001</v>
      </c>
      <c r="GL281" s="73"/>
      <c r="GM281" s="73">
        <v>122.23841625</v>
      </c>
      <c r="GN281" s="73"/>
      <c r="GO281" s="73">
        <v>62.201835000000003</v>
      </c>
      <c r="GP281" s="73">
        <v>0.314946</v>
      </c>
      <c r="GQ281" s="73">
        <v>62.5955175</v>
      </c>
      <c r="GR281" s="73">
        <v>108.2626875</v>
      </c>
      <c r="GS281" s="73"/>
      <c r="GT281" s="73"/>
      <c r="GU281" s="73">
        <v>23.620950000000001</v>
      </c>
      <c r="GV281" s="73">
        <v>3.9368250000000002</v>
      </c>
      <c r="GW281" s="73"/>
      <c r="GX281" s="73">
        <v>8.8775403750000006</v>
      </c>
      <c r="GY281" s="73">
        <v>94.483800000000002</v>
      </c>
      <c r="GZ281" s="73">
        <v>0.157473</v>
      </c>
      <c r="HA281" s="73">
        <v>6.1808152500000002</v>
      </c>
      <c r="HB281" s="73">
        <v>89.365927499999998</v>
      </c>
      <c r="HC281" s="73">
        <v>32.529984974999998</v>
      </c>
      <c r="HD281" s="73">
        <v>67.457496375000005</v>
      </c>
      <c r="HE281" s="73"/>
      <c r="HF281" s="73">
        <v>12.003379425</v>
      </c>
      <c r="HG281" s="73">
        <v>11.956137525000001</v>
      </c>
      <c r="HH281" s="73">
        <v>61.886889000000004</v>
      </c>
      <c r="HI281" s="73">
        <v>12.9915225</v>
      </c>
      <c r="HJ281" s="73">
        <v>118.419696</v>
      </c>
      <c r="HK281" s="73"/>
      <c r="HL281" s="73">
        <v>22.435965675000002</v>
      </c>
      <c r="HM281" s="73">
        <v>0.78342817499999995</v>
      </c>
      <c r="HN281" s="73">
        <v>22.443839325000003</v>
      </c>
      <c r="HO281" s="73">
        <v>21.652537500000001</v>
      </c>
      <c r="HP281" s="73">
        <v>75.114621</v>
      </c>
      <c r="HQ281" s="73">
        <v>0.157473</v>
      </c>
      <c r="HR281" s="73">
        <v>47.241900000000001</v>
      </c>
      <c r="HS281" s="73"/>
      <c r="HT281" s="73">
        <v>86.610150000000004</v>
      </c>
      <c r="HU281" s="73">
        <v>77.949134999999998</v>
      </c>
      <c r="HV281" s="73"/>
      <c r="HW281" s="73"/>
      <c r="HX281" s="73"/>
      <c r="HY281" s="73">
        <v>74.681570249999993</v>
      </c>
      <c r="HZ281" s="73"/>
      <c r="IA281" s="73">
        <v>47.241900000000001</v>
      </c>
      <c r="IB281" s="73">
        <v>51.178725</v>
      </c>
      <c r="IC281" s="73"/>
      <c r="ID281" s="73">
        <v>82.673325000000006</v>
      </c>
      <c r="IE281" s="73"/>
      <c r="IF281" s="73"/>
      <c r="IG281" s="73">
        <v>39.368250000000003</v>
      </c>
      <c r="IH281" s="73">
        <v>114.37657672500001</v>
      </c>
      <c r="II281" s="73">
        <v>0.16928347499999999</v>
      </c>
      <c r="IJ281" s="73"/>
      <c r="IK281" s="73">
        <v>27.557774999999999</v>
      </c>
      <c r="IL281" s="73"/>
      <c r="IM281" s="73">
        <v>74.957148000000004</v>
      </c>
      <c r="IN281" s="73">
        <v>11.810475</v>
      </c>
      <c r="IO281" s="73">
        <v>19.684125000000002</v>
      </c>
      <c r="IP281" s="73">
        <v>33.463012499999998</v>
      </c>
      <c r="IQ281" s="73">
        <v>76.689351000000002</v>
      </c>
      <c r="IR281" s="73">
        <v>51.178725</v>
      </c>
      <c r="IS281" s="73"/>
      <c r="IT281" s="73"/>
      <c r="IU281" s="73">
        <v>131.0962725</v>
      </c>
      <c r="IV281" s="73">
        <v>78.106607999999994</v>
      </c>
      <c r="IW281" s="73">
        <v>17.322030000000002</v>
      </c>
      <c r="IX281" s="73">
        <v>79.130182500000004</v>
      </c>
      <c r="IY281" s="73"/>
      <c r="IZ281" s="73"/>
      <c r="JA281" s="73"/>
      <c r="JB281" s="73">
        <v>3.11009175</v>
      </c>
      <c r="JC281" s="73">
        <v>75.311462250000005</v>
      </c>
      <c r="JD281" s="73"/>
      <c r="JE281" s="73"/>
      <c r="JF281" s="73"/>
      <c r="JG281" s="73"/>
      <c r="JH281" s="73"/>
      <c r="JI281" s="73"/>
      <c r="JJ281" s="73">
        <v>25.786203749999999</v>
      </c>
      <c r="JK281" s="73"/>
      <c r="JL281" s="73">
        <v>59.052374999999998</v>
      </c>
      <c r="JM281" s="73"/>
      <c r="JN281" s="73">
        <v>55.115549999999999</v>
      </c>
      <c r="JO281" s="73"/>
      <c r="JP281" s="73"/>
      <c r="JQ281" s="73"/>
      <c r="JR281" s="73">
        <v>31.494599999999998</v>
      </c>
      <c r="JS281" s="73"/>
      <c r="JT281" s="73">
        <v>47.241900000000001</v>
      </c>
      <c r="JU281" s="73"/>
      <c r="JV281" s="73"/>
      <c r="JW281" s="73">
        <v>0.78736499999999998</v>
      </c>
      <c r="JX281" s="73">
        <v>1.2204157499999999</v>
      </c>
      <c r="JY281" s="73"/>
      <c r="JZ281" s="73">
        <v>3.5431425000000001</v>
      </c>
      <c r="KA281" s="73"/>
      <c r="KB281" s="73">
        <v>5.2753455000000002</v>
      </c>
      <c r="KC281" s="73"/>
      <c r="KD281" s="73">
        <v>1.6534665</v>
      </c>
      <c r="KE281" s="73">
        <v>51.296829750000001</v>
      </c>
      <c r="KF281" s="73">
        <v>47.241900000000001</v>
      </c>
      <c r="KG281" s="73">
        <v>53.107769249999997</v>
      </c>
      <c r="KH281" s="73"/>
      <c r="KI281" s="73">
        <v>54.761235749999997</v>
      </c>
      <c r="KJ281" s="73"/>
      <c r="KK281" s="73">
        <v>53.737661250000002</v>
      </c>
      <c r="KL281" s="73">
        <v>41.061084749999999</v>
      </c>
      <c r="KM281" s="73">
        <v>23.384740499999999</v>
      </c>
      <c r="KN281" s="73">
        <v>63.737196750000003</v>
      </c>
      <c r="KO281" s="73"/>
      <c r="KP281" s="73">
        <v>59.052374999999998</v>
      </c>
      <c r="KQ281" s="73"/>
      <c r="KR281" s="73"/>
      <c r="KS281" s="73"/>
      <c r="KT281" s="73">
        <v>59.052374999999998</v>
      </c>
      <c r="KU281" s="73"/>
      <c r="KV281" s="73">
        <v>78.736500000000007</v>
      </c>
      <c r="KW281" s="73"/>
      <c r="KX281" s="73">
        <v>59.052374999999998</v>
      </c>
      <c r="KY281" s="73"/>
      <c r="KZ281" s="73">
        <v>59.052374999999998</v>
      </c>
      <c r="LA281" s="73"/>
      <c r="LB281" s="73">
        <v>59.052374999999998</v>
      </c>
      <c r="LC281" s="73"/>
      <c r="LD281" s="73"/>
      <c r="LE281" s="73"/>
      <c r="LF281" s="73"/>
      <c r="LG281" s="73"/>
      <c r="LH281" s="73"/>
      <c r="LI281" s="73"/>
      <c r="LJ281" s="73"/>
      <c r="LK281" s="73"/>
      <c r="LL281" s="73"/>
      <c r="LM281" s="73"/>
      <c r="LN281" s="73"/>
      <c r="LO281" s="73"/>
      <c r="LP281" s="73"/>
      <c r="LQ281" s="73"/>
      <c r="LR281" s="73"/>
      <c r="LS281" s="73"/>
      <c r="LT281" s="73"/>
      <c r="LU281" s="73"/>
      <c r="LV281" s="73"/>
      <c r="LW281" s="73"/>
      <c r="LX281" s="73"/>
      <c r="LY281" s="73"/>
      <c r="LZ281" s="73"/>
      <c r="MA281" s="73"/>
      <c r="MB281" s="73"/>
      <c r="MC281" s="73"/>
      <c r="MD281" s="73"/>
      <c r="ME281" s="73"/>
      <c r="MF281" s="73"/>
      <c r="MG281" s="73"/>
      <c r="MH281" s="73"/>
      <c r="MI281" s="73"/>
      <c r="MJ281" s="73"/>
      <c r="MK281" s="73"/>
      <c r="ML281" s="73"/>
      <c r="MM281" s="73"/>
      <c r="MN281" s="73"/>
      <c r="MO281" s="73"/>
      <c r="MP281" s="73"/>
      <c r="MQ281" s="73"/>
      <c r="MR281" s="73"/>
      <c r="MS281" s="73"/>
      <c r="MT281" s="73"/>
      <c r="MU281" s="73"/>
      <c r="MV281" s="73"/>
      <c r="MW281" s="73"/>
      <c r="MX281" s="73"/>
      <c r="MY281" s="73"/>
      <c r="MZ281" s="73"/>
      <c r="NA281" s="73"/>
      <c r="NB281" s="73"/>
      <c r="NC281" s="73"/>
      <c r="ND281" s="73"/>
      <c r="NE281" s="73"/>
      <c r="NF281" s="73"/>
      <c r="NG281" s="73"/>
      <c r="NH281" s="73"/>
      <c r="NI281" s="73"/>
      <c r="NJ281" s="73"/>
      <c r="NK281" s="73"/>
      <c r="NL281" s="73"/>
      <c r="NM281" s="73"/>
      <c r="NN281" s="73"/>
      <c r="NO281" s="73"/>
      <c r="NP281" s="73"/>
      <c r="NQ281" s="73"/>
      <c r="NR281" s="73"/>
      <c r="NS281" s="73"/>
      <c r="NT281" s="73"/>
      <c r="NU281" s="73"/>
      <c r="NV281" s="73"/>
      <c r="NW281" s="73"/>
      <c r="NX281" s="73"/>
      <c r="NY281" s="73"/>
      <c r="NZ281" s="73"/>
      <c r="OA281" s="73"/>
      <c r="OB281" s="73"/>
      <c r="OC281" s="73"/>
      <c r="OD281" s="73"/>
      <c r="OE281" s="73"/>
      <c r="OF281" s="73"/>
      <c r="OG281" s="73"/>
      <c r="OH281" s="73"/>
      <c r="OI281" s="73"/>
      <c r="OJ281" s="73"/>
      <c r="OK281" s="73"/>
      <c r="OL281" s="73"/>
      <c r="OM281" s="73"/>
      <c r="ON281" s="73"/>
      <c r="OO281" s="73"/>
      <c r="OP281" s="73"/>
      <c r="OQ281" s="73"/>
      <c r="OR281" s="73"/>
      <c r="OS281" s="73"/>
      <c r="OT281" s="73"/>
      <c r="OU281" s="73"/>
      <c r="OV281" s="73"/>
      <c r="OW281" s="73"/>
      <c r="OX281" s="73"/>
      <c r="OY281" s="73"/>
      <c r="OZ281" s="73"/>
      <c r="PA281" s="73"/>
      <c r="PB281" s="73"/>
      <c r="PC281" s="73"/>
      <c r="PD281" s="73"/>
      <c r="PE281" s="73"/>
      <c r="PF281" s="73"/>
      <c r="PG281" s="73"/>
      <c r="PH281" s="73"/>
      <c r="PI281" s="73"/>
      <c r="PJ281" s="73"/>
      <c r="PK281" s="73"/>
      <c r="PL281" s="73"/>
      <c r="PM281" s="73"/>
      <c r="PN281" s="73"/>
      <c r="PO281" s="73"/>
      <c r="PP281" s="73"/>
      <c r="PQ281" s="73"/>
      <c r="PR281" s="73"/>
      <c r="PS281" s="73"/>
      <c r="PT281" s="73"/>
      <c r="PU281" s="73"/>
      <c r="PV281" s="73"/>
      <c r="PW281" s="73"/>
      <c r="PX281" s="73"/>
      <c r="PY281" s="73"/>
      <c r="PZ281" s="73"/>
      <c r="QA281" s="73"/>
      <c r="QB281" s="73"/>
      <c r="QC281" s="73"/>
      <c r="QD281" s="73"/>
      <c r="QE281" s="73"/>
      <c r="QF281" s="73"/>
      <c r="QG281" s="73"/>
      <c r="QH281" s="73"/>
      <c r="QI281" s="73"/>
      <c r="QJ281" s="73"/>
      <c r="QK281" s="73"/>
      <c r="QL281" s="73"/>
      <c r="QM281" s="73"/>
      <c r="QN281" s="73"/>
      <c r="QO281" s="73"/>
      <c r="QP281" s="73"/>
      <c r="QQ281" s="73"/>
      <c r="QR281" s="73"/>
      <c r="QS281" s="73"/>
      <c r="QT281" s="73"/>
      <c r="QU281" s="73"/>
      <c r="QV281" s="73"/>
      <c r="QW281" s="73"/>
      <c r="QX281" s="73"/>
      <c r="QY281" s="73"/>
      <c r="QZ281" s="73"/>
      <c r="RA281" s="73"/>
      <c r="RB281" s="73"/>
      <c r="RC281" s="73"/>
      <c r="RD281" s="73"/>
      <c r="RE281" s="73"/>
      <c r="RF281" s="73"/>
      <c r="RG281" s="73"/>
      <c r="RH281" s="73"/>
      <c r="RI281" s="73"/>
      <c r="RJ281" s="73"/>
      <c r="RK281" s="73"/>
      <c r="RL281" s="73"/>
      <c r="RM281" s="73"/>
      <c r="RN281" s="73"/>
      <c r="RO281" s="73"/>
      <c r="RP281" s="73"/>
      <c r="RQ281" s="73"/>
      <c r="RR281" s="73"/>
      <c r="RS281" s="73"/>
      <c r="RT281" s="73"/>
      <c r="RU281" s="73"/>
      <c r="RV281" s="73"/>
      <c r="RW281" s="73"/>
      <c r="RX281" s="73"/>
      <c r="RY281" s="73"/>
      <c r="RZ281" s="73"/>
      <c r="SA281" s="73"/>
      <c r="SB281" s="73"/>
      <c r="SC281" s="73"/>
      <c r="SD281" s="73"/>
      <c r="SE281" s="73"/>
      <c r="SF281" s="73"/>
      <c r="SG281" s="73"/>
      <c r="SH281" s="73"/>
      <c r="SI281" s="73"/>
      <c r="SJ281" s="73"/>
      <c r="SK281" s="73"/>
      <c r="SL281" s="73"/>
      <c r="SM281" s="73"/>
      <c r="SN281" s="73"/>
      <c r="SO281" s="73"/>
      <c r="SP281" s="73"/>
      <c r="SQ281" s="73"/>
      <c r="SR281" s="73"/>
      <c r="SS281" s="73"/>
      <c r="ST281" s="73"/>
      <c r="SU281" s="73"/>
      <c r="SV281" s="73"/>
      <c r="SW281" s="73"/>
      <c r="SX281" s="73"/>
      <c r="SY281" s="73"/>
    </row>
    <row r="282" spans="1:519">
      <c r="A282" s="71" t="s">
        <v>365</v>
      </c>
      <c r="B282" s="72">
        <f t="shared" si="241"/>
        <v>3.5909276818500002</v>
      </c>
      <c r="C282" s="72">
        <f t="shared" si="242"/>
        <v>3.5054670847500002</v>
      </c>
      <c r="D282" s="72">
        <f t="shared" si="243"/>
        <v>3.7657620801</v>
      </c>
      <c r="E282" s="72">
        <f t="shared" si="244"/>
        <v>3.0177613932750007</v>
      </c>
      <c r="F282" s="72">
        <f t="shared" si="245"/>
        <v>3.3861655399499999</v>
      </c>
      <c r="G282" s="72">
        <f t="shared" si="246"/>
        <v>3.4176168348749996</v>
      </c>
      <c r="H282" s="72">
        <f t="shared" si="247"/>
        <v>3.7211263582500003</v>
      </c>
      <c r="I282" s="72">
        <f t="shared" si="248"/>
        <v>3.87601680105</v>
      </c>
      <c r="J282" s="72">
        <f t="shared" si="249"/>
        <v>4.0279270673250007</v>
      </c>
      <c r="K282" s="72">
        <f t="shared" si="250"/>
        <v>4.4882875723500009</v>
      </c>
      <c r="L282" s="72">
        <f t="shared" si="251"/>
        <v>3.7350076031999997</v>
      </c>
      <c r="M282" s="72">
        <f t="shared" si="252"/>
        <v>4.5516940758000004</v>
      </c>
      <c r="N282" s="72">
        <f t="shared" si="253"/>
        <v>3.7855564361999994</v>
      </c>
      <c r="O282" s="72">
        <f t="shared" si="254"/>
        <v>4.39320537495</v>
      </c>
      <c r="P282" s="72">
        <f t="shared" si="255"/>
        <v>4.52409693255</v>
      </c>
      <c r="Q282" s="72">
        <f t="shared" si="256"/>
        <v>3.6505469596499998</v>
      </c>
      <c r="R282" s="72">
        <f t="shared" si="257"/>
        <v>3.9552650883</v>
      </c>
      <c r="S282" s="72">
        <f t="shared" si="258"/>
        <v>3.3429195173249995</v>
      </c>
      <c r="T282" s="72">
        <f t="shared" si="259"/>
        <v>3.3324829942499994</v>
      </c>
      <c r="U282" s="72">
        <f t="shared" si="260"/>
        <v>3.1766831448750001</v>
      </c>
      <c r="V282" s="72">
        <f t="shared" si="261"/>
        <v>3.4042434403500001</v>
      </c>
      <c r="W282" s="72">
        <f t="shared" si="262"/>
        <v>3.4875387836999998</v>
      </c>
      <c r="X282" s="72">
        <f t="shared" si="263"/>
        <v>3.6185799406500001</v>
      </c>
      <c r="Y282" s="72">
        <f t="shared" si="264"/>
        <v>2.93061189825</v>
      </c>
      <c r="Z282" s="72">
        <f t="shared" si="265"/>
        <v>0</v>
      </c>
      <c r="AA282" s="72">
        <f t="shared" si="266"/>
        <v>0</v>
      </c>
      <c r="AB282" s="72"/>
      <c r="AD282" s="73">
        <v>296.63976374999999</v>
      </c>
      <c r="AE282" s="73">
        <v>631.45491952500004</v>
      </c>
      <c r="AF282" s="73">
        <v>310.26117825</v>
      </c>
      <c r="AG282" s="73">
        <v>293.72651324999998</v>
      </c>
      <c r="AH282" s="73">
        <v>218.06073674999999</v>
      </c>
      <c r="AI282" s="73">
        <v>253.80710775</v>
      </c>
      <c r="AJ282" s="73"/>
      <c r="AK282" s="73">
        <v>587.57900490000009</v>
      </c>
      <c r="AL282" s="73">
        <v>384.90338025</v>
      </c>
      <c r="AM282" s="73">
        <v>245.01617752499999</v>
      </c>
      <c r="AN282" s="73">
        <v>369.27418499999999</v>
      </c>
      <c r="AO282" s="73">
        <v>0.20471490000000001</v>
      </c>
      <c r="AP282" s="73">
        <v>115.70328675</v>
      </c>
      <c r="AQ282" s="73">
        <v>601.15317749999997</v>
      </c>
      <c r="AR282" s="73"/>
      <c r="AS282" s="73">
        <v>351.91278675000001</v>
      </c>
      <c r="AT282" s="73">
        <v>565.91859375000001</v>
      </c>
      <c r="AU282" s="73">
        <v>151.56776250000001</v>
      </c>
      <c r="AV282" s="73">
        <v>125.91147397500001</v>
      </c>
      <c r="AW282" s="73">
        <v>308.47779652499997</v>
      </c>
      <c r="AX282" s="73">
        <v>287.38822499999998</v>
      </c>
      <c r="AY282" s="73">
        <v>337.34653424999999</v>
      </c>
      <c r="AZ282" s="73">
        <v>173.22030000000001</v>
      </c>
      <c r="BA282" s="73">
        <v>486.86714775000002</v>
      </c>
      <c r="BB282" s="73">
        <v>225.93438675000002</v>
      </c>
      <c r="BC282" s="73">
        <v>1.417257</v>
      </c>
      <c r="BD282" s="73">
        <v>405.79611052500002</v>
      </c>
      <c r="BE282" s="73">
        <v>204.7149</v>
      </c>
      <c r="BF282" s="73">
        <v>330.53582699999998</v>
      </c>
      <c r="BG282" s="73">
        <v>299.74985550000002</v>
      </c>
      <c r="BH282" s="73">
        <v>327.92571202500005</v>
      </c>
      <c r="BI282" s="73">
        <v>543.99047849999999</v>
      </c>
      <c r="BJ282" s="73">
        <v>472.02531750000003</v>
      </c>
      <c r="BK282" s="73">
        <v>248.92544475</v>
      </c>
      <c r="BL282" s="73">
        <v>353.25130725000002</v>
      </c>
      <c r="BM282" s="73">
        <v>351.49548329999999</v>
      </c>
      <c r="BN282" s="73">
        <v>254.83068225</v>
      </c>
      <c r="BO282" s="73">
        <v>317.81988224999998</v>
      </c>
      <c r="BP282" s="73">
        <v>281.82549127499999</v>
      </c>
      <c r="BQ282" s="73">
        <v>193.10126625000001</v>
      </c>
      <c r="BR282" s="73">
        <v>394.31239199999999</v>
      </c>
      <c r="BS282" s="73">
        <v>491.98502024999999</v>
      </c>
      <c r="BT282" s="73"/>
      <c r="BU282" s="73">
        <v>176.11386637500001</v>
      </c>
      <c r="BV282" s="73">
        <v>194.636628</v>
      </c>
      <c r="BW282" s="73">
        <v>225.03285382500002</v>
      </c>
      <c r="BX282" s="73">
        <v>134.20636425000001</v>
      </c>
      <c r="BY282" s="73">
        <v>353.89694655</v>
      </c>
      <c r="BZ282" s="73">
        <v>98.550540225000006</v>
      </c>
      <c r="CA282" s="73">
        <v>328.44930975</v>
      </c>
      <c r="CB282" s="73">
        <v>489.46938907500004</v>
      </c>
      <c r="CC282" s="73"/>
      <c r="CD282" s="73">
        <v>318.29230124999998</v>
      </c>
      <c r="CE282" s="73">
        <v>418.13018325000002</v>
      </c>
      <c r="CF282" s="73">
        <v>189.59749199999999</v>
      </c>
      <c r="CG282" s="73">
        <v>360.25885575000001</v>
      </c>
      <c r="CH282" s="73">
        <v>269.59771282500003</v>
      </c>
      <c r="CI282" s="73">
        <v>139.72185607500001</v>
      </c>
      <c r="CJ282" s="73">
        <v>202.43154150000001</v>
      </c>
      <c r="CK282" s="73">
        <v>571.66635825000003</v>
      </c>
      <c r="CL282" s="73">
        <v>170.14957649999999</v>
      </c>
      <c r="CM282" s="73">
        <v>357.10939574999998</v>
      </c>
      <c r="CN282" s="73">
        <v>57.477645000000003</v>
      </c>
      <c r="CO282" s="73">
        <v>311.99338125000003</v>
      </c>
      <c r="CP282" s="73">
        <v>403.28835300000003</v>
      </c>
      <c r="CQ282" s="73">
        <v>365.65230600000001</v>
      </c>
      <c r="CR282" s="73"/>
      <c r="CS282" s="73">
        <v>383.95854224999999</v>
      </c>
      <c r="CT282" s="73">
        <v>401.04436275</v>
      </c>
      <c r="CU282" s="73">
        <v>269.79061725000003</v>
      </c>
      <c r="CV282" s="73">
        <v>450.76646249999999</v>
      </c>
      <c r="CW282" s="73">
        <v>246.38619262500001</v>
      </c>
      <c r="CX282" s="73">
        <v>129.91522499999999</v>
      </c>
      <c r="CY282" s="73">
        <v>215.30495925</v>
      </c>
      <c r="CZ282" s="73">
        <v>441.08187300000003</v>
      </c>
      <c r="DA282" s="73">
        <v>403.5245625</v>
      </c>
      <c r="DB282" s="73">
        <v>429.11392499999999</v>
      </c>
      <c r="DC282" s="73">
        <v>203.11654904999997</v>
      </c>
      <c r="DD282" s="73">
        <v>481.39496100000002</v>
      </c>
      <c r="DE282" s="73">
        <v>323.90621370000002</v>
      </c>
      <c r="DF282" s="73">
        <v>205.85657925000001</v>
      </c>
      <c r="DG282" s="73">
        <v>149.2056675</v>
      </c>
      <c r="DH282" s="73">
        <v>135.78109425</v>
      </c>
      <c r="DI282" s="73">
        <v>602.92474875000005</v>
      </c>
      <c r="DJ282" s="73">
        <v>375.45500025000001</v>
      </c>
      <c r="DK282" s="73">
        <v>136.01730375</v>
      </c>
      <c r="DL282" s="73">
        <v>662.80385699999999</v>
      </c>
      <c r="DM282" s="73">
        <v>116.09696925</v>
      </c>
      <c r="DN282" s="73">
        <v>399.50900100000001</v>
      </c>
      <c r="DO282" s="73">
        <v>408.09127949999998</v>
      </c>
      <c r="DP282" s="73">
        <v>216.525375</v>
      </c>
      <c r="DQ282" s="73">
        <v>574.26466274999996</v>
      </c>
      <c r="DR282" s="73">
        <v>71.169922349999993</v>
      </c>
      <c r="DS282" s="73">
        <v>377.17145595</v>
      </c>
      <c r="DT282" s="73"/>
      <c r="DU282" s="73">
        <v>538.91197424999996</v>
      </c>
      <c r="DV282" s="73">
        <v>224.75333925000001</v>
      </c>
      <c r="DW282" s="73">
        <v>658.59145424999997</v>
      </c>
      <c r="DX282" s="73"/>
      <c r="DY282" s="73">
        <v>325.496691</v>
      </c>
      <c r="DZ282" s="73">
        <v>631.82104425</v>
      </c>
      <c r="EA282" s="73">
        <v>173.22030000000001</v>
      </c>
      <c r="EB282" s="73"/>
      <c r="EC282" s="73">
        <v>613.79038575000004</v>
      </c>
      <c r="ED282" s="73">
        <v>374.51409907500005</v>
      </c>
      <c r="EE282" s="73">
        <v>317.54430450000001</v>
      </c>
      <c r="EF282" s="73">
        <v>448.36499924999998</v>
      </c>
      <c r="EG282" s="73">
        <v>259.83044999999998</v>
      </c>
      <c r="EH282" s="73">
        <v>303.09615674999998</v>
      </c>
      <c r="EI282" s="73">
        <v>505.84264424999998</v>
      </c>
      <c r="EJ282" s="73">
        <v>464.15166750000003</v>
      </c>
      <c r="EK282" s="73">
        <v>129.91522499999999</v>
      </c>
      <c r="EL282" s="73">
        <v>808.38764549999996</v>
      </c>
      <c r="EM282" s="73">
        <v>217.53713902499999</v>
      </c>
      <c r="EN282" s="73">
        <v>426.67703032500003</v>
      </c>
      <c r="EO282" s="73">
        <v>112.84515180000001</v>
      </c>
      <c r="EP282" s="73">
        <v>457.82912655000001</v>
      </c>
      <c r="EQ282" s="73">
        <v>260.22019567500001</v>
      </c>
      <c r="ER282" s="73">
        <v>330.66574222499997</v>
      </c>
      <c r="ES282" s="73">
        <v>471.11984775000002</v>
      </c>
      <c r="ET282" s="73"/>
      <c r="EU282" s="73">
        <v>349.21212479999997</v>
      </c>
      <c r="EV282" s="73">
        <v>312.43430565</v>
      </c>
      <c r="EW282" s="73"/>
      <c r="EX282" s="73">
        <v>777.83788349999998</v>
      </c>
      <c r="EY282" s="73">
        <v>0.53147137499999997</v>
      </c>
      <c r="EZ282" s="73">
        <v>463.79735325000001</v>
      </c>
      <c r="FA282" s="73">
        <v>448.44373575000003</v>
      </c>
      <c r="FB282" s="73">
        <v>387.69852600000002</v>
      </c>
      <c r="FC282" s="73">
        <v>0.53147137499999997</v>
      </c>
      <c r="FD282" s="73">
        <v>507.29926949999998</v>
      </c>
      <c r="FE282" s="73">
        <v>487.22146200000003</v>
      </c>
      <c r="FF282" s="73">
        <v>177.15712500000001</v>
      </c>
      <c r="FG282" s="73">
        <v>398.68226774999999</v>
      </c>
      <c r="FH282" s="73">
        <v>302.23005525000002</v>
      </c>
      <c r="FI282" s="73">
        <v>446.39658674999998</v>
      </c>
      <c r="FJ282" s="73">
        <v>297.54523349999999</v>
      </c>
      <c r="FK282" s="73">
        <v>403.76077200000003</v>
      </c>
      <c r="FL282" s="73">
        <v>604.89316125000005</v>
      </c>
      <c r="FM282" s="73">
        <v>336.95285174999998</v>
      </c>
      <c r="FN282" s="73">
        <v>220.914934875</v>
      </c>
      <c r="FO282" s="73">
        <v>638.31680549999999</v>
      </c>
      <c r="FP282" s="73">
        <v>90.586343249999999</v>
      </c>
      <c r="FQ282" s="73">
        <v>634.25793892499996</v>
      </c>
      <c r="FR282" s="73"/>
      <c r="FS282" s="73"/>
      <c r="FT282" s="73">
        <v>253.92521250000001</v>
      </c>
      <c r="FU282" s="73">
        <v>446.63279625000001</v>
      </c>
      <c r="FV282" s="73">
        <v>664.29985050000005</v>
      </c>
      <c r="FW282" s="73">
        <v>409.50853649999999</v>
      </c>
      <c r="FX282" s="73">
        <v>888.81698025000003</v>
      </c>
      <c r="FY282" s="73">
        <v>216.64347975000001</v>
      </c>
      <c r="FZ282" s="73"/>
      <c r="GA282" s="73">
        <v>176.07843495000003</v>
      </c>
      <c r="GB282" s="73">
        <v>517.33817324999995</v>
      </c>
      <c r="GC282" s="73">
        <v>212.31297225</v>
      </c>
      <c r="GD282" s="73">
        <v>529.50296249999997</v>
      </c>
      <c r="GE282" s="73">
        <v>154.75659075000002</v>
      </c>
      <c r="GF282" s="73">
        <v>515.05481474999999</v>
      </c>
      <c r="GG282" s="73">
        <v>545.91952275000006</v>
      </c>
      <c r="GH282" s="73">
        <v>107.59342725</v>
      </c>
      <c r="GI282" s="73">
        <v>170.50389075000001</v>
      </c>
      <c r="GJ282" s="73">
        <v>872.47915650000004</v>
      </c>
      <c r="GK282" s="73">
        <v>205.93531575</v>
      </c>
      <c r="GL282" s="73">
        <v>443.01091724999998</v>
      </c>
      <c r="GM282" s="73"/>
      <c r="GN282" s="73">
        <v>435.86951670000002</v>
      </c>
      <c r="GO282" s="73">
        <v>412.57925999999998</v>
      </c>
      <c r="GP282" s="73">
        <v>550.44687150000004</v>
      </c>
      <c r="GQ282" s="73">
        <v>185.73940350000001</v>
      </c>
      <c r="GR282" s="73">
        <v>397.73742974999999</v>
      </c>
      <c r="GS282" s="73">
        <v>383.17117725000003</v>
      </c>
      <c r="GT282" s="73">
        <v>56.646974925000002</v>
      </c>
      <c r="GU282" s="73">
        <v>551.785392</v>
      </c>
      <c r="GV282" s="73">
        <v>879.99849225000003</v>
      </c>
      <c r="GW282" s="73"/>
      <c r="GX282" s="73">
        <v>402.77656575000003</v>
      </c>
      <c r="GY282" s="73">
        <v>211.91928974999999</v>
      </c>
      <c r="GZ282" s="73">
        <v>149.55998174999999</v>
      </c>
      <c r="HA282" s="73">
        <v>754.315354125</v>
      </c>
      <c r="HB282" s="73">
        <v>307.42666424999999</v>
      </c>
      <c r="HC282" s="73">
        <v>329.31541125000001</v>
      </c>
      <c r="HD282" s="73">
        <v>212.58855</v>
      </c>
      <c r="HE282" s="73">
        <v>318.17419649999999</v>
      </c>
      <c r="HF282" s="73">
        <v>525.2511915</v>
      </c>
      <c r="HG282" s="73">
        <v>117.27801675000001</v>
      </c>
      <c r="HH282" s="73">
        <v>186.68424150000001</v>
      </c>
      <c r="HI282" s="73">
        <v>330.73266825000002</v>
      </c>
      <c r="HJ282" s="73">
        <v>585.29564640000001</v>
      </c>
      <c r="HK282" s="73">
        <v>179.08616925000001</v>
      </c>
      <c r="HL282" s="73">
        <v>350.92858050000001</v>
      </c>
      <c r="HM282" s="73">
        <v>207.78562350000001</v>
      </c>
      <c r="HN282" s="73">
        <v>393.21795464999997</v>
      </c>
      <c r="HO282" s="73">
        <v>465.8838705</v>
      </c>
      <c r="HP282" s="73">
        <v>255.8148885</v>
      </c>
      <c r="HQ282" s="73">
        <v>115.900128</v>
      </c>
      <c r="HR282" s="73">
        <v>472.733946</v>
      </c>
      <c r="HS282" s="73">
        <v>197.58924675</v>
      </c>
      <c r="HT282" s="73">
        <v>717.68319750000001</v>
      </c>
      <c r="HU282" s="73">
        <v>307.03298174999998</v>
      </c>
      <c r="HV282" s="73">
        <v>250.15373414999999</v>
      </c>
      <c r="HW282" s="73">
        <v>210.97445174999999</v>
      </c>
      <c r="HX282" s="73">
        <v>201.0142845</v>
      </c>
      <c r="HY282" s="73">
        <v>367.26640424999999</v>
      </c>
      <c r="HZ282" s="73">
        <v>334.59075675000003</v>
      </c>
      <c r="IA282" s="73">
        <v>530.68400999999994</v>
      </c>
      <c r="IB282" s="73">
        <v>154.32354000000001</v>
      </c>
      <c r="IC282" s="73">
        <v>409.58727299999998</v>
      </c>
      <c r="ID282" s="73">
        <v>324.39438000000001</v>
      </c>
      <c r="IE282" s="73">
        <v>325.815573825</v>
      </c>
      <c r="IF282" s="73">
        <v>4.44861225</v>
      </c>
      <c r="IG282" s="73">
        <v>537.14040299999999</v>
      </c>
      <c r="IH282" s="73">
        <v>163.96876125</v>
      </c>
      <c r="II282" s="73">
        <v>4.8422947499999998</v>
      </c>
      <c r="IJ282" s="73">
        <v>301.16711249999997</v>
      </c>
      <c r="IK282" s="73">
        <v>251.95679999999999</v>
      </c>
      <c r="IL282" s="73">
        <v>233.47734345000001</v>
      </c>
      <c r="IM282" s="73">
        <v>395.13912525000001</v>
      </c>
      <c r="IN282" s="73">
        <v>136.7653005</v>
      </c>
      <c r="IO282" s="73">
        <v>99.719777250000007</v>
      </c>
      <c r="IP282" s="73">
        <v>484.89873525000002</v>
      </c>
      <c r="IQ282" s="73">
        <v>113.49866475</v>
      </c>
      <c r="IR282" s="73">
        <v>292.82104349999997</v>
      </c>
      <c r="IS282" s="73">
        <v>664.04002004999995</v>
      </c>
      <c r="IT282" s="73">
        <v>4.7241900000000001</v>
      </c>
      <c r="IU282" s="73">
        <v>267.42852225000001</v>
      </c>
      <c r="IV282" s="73">
        <v>173.22030000000001</v>
      </c>
      <c r="IW282" s="73">
        <v>466.74997200000001</v>
      </c>
      <c r="IX282" s="73">
        <v>178.40903535000001</v>
      </c>
      <c r="IY282" s="73">
        <v>176.64533775000001</v>
      </c>
      <c r="IZ282" s="73">
        <v>192.39263775000001</v>
      </c>
      <c r="JA282" s="73">
        <v>3.7399837499999999</v>
      </c>
      <c r="JB282" s="73">
        <v>468.99396224999998</v>
      </c>
      <c r="JC282" s="73">
        <v>222.78492675000001</v>
      </c>
      <c r="JD282" s="73">
        <v>322.26849449999997</v>
      </c>
      <c r="JE282" s="73">
        <v>390.48186127500003</v>
      </c>
      <c r="JF282" s="73">
        <v>173.22030000000001</v>
      </c>
      <c r="JG282" s="73">
        <v>303.09615674999998</v>
      </c>
      <c r="JH282" s="73">
        <v>461.19904874999997</v>
      </c>
      <c r="JI282" s="73">
        <v>283.45139999999998</v>
      </c>
      <c r="JJ282" s="73">
        <v>237.77635634999999</v>
      </c>
      <c r="JK282" s="73">
        <v>270.30240450000002</v>
      </c>
      <c r="JL282" s="73">
        <v>472.97015549999998</v>
      </c>
      <c r="JM282" s="73"/>
      <c r="JN282" s="73">
        <v>290.06526600000001</v>
      </c>
      <c r="JO282" s="73">
        <v>214.320753</v>
      </c>
      <c r="JP282" s="73">
        <v>398.28858524999998</v>
      </c>
      <c r="JQ282" s="73">
        <v>162.626303925</v>
      </c>
      <c r="JR282" s="73">
        <v>462.68323177500002</v>
      </c>
      <c r="JS282" s="73">
        <v>436.58208202499998</v>
      </c>
      <c r="JT282" s="73">
        <v>457.76220052500003</v>
      </c>
      <c r="JU282" s="73">
        <v>0.86610149999999997</v>
      </c>
      <c r="JV282" s="73">
        <v>527.57391825000002</v>
      </c>
      <c r="JW282" s="73">
        <v>4.1730345</v>
      </c>
      <c r="JX282" s="73">
        <v>157.06357019999999</v>
      </c>
      <c r="JY282" s="73">
        <v>160.26814575</v>
      </c>
      <c r="JZ282" s="73">
        <v>38.6596215</v>
      </c>
      <c r="KA282" s="73">
        <v>412.57925999999998</v>
      </c>
      <c r="KB282" s="73">
        <v>314.35547624999998</v>
      </c>
      <c r="KC282" s="73">
        <v>161.05551075</v>
      </c>
      <c r="KD282" s="73">
        <v>565.5642795</v>
      </c>
      <c r="KE282" s="73">
        <v>131.17500899999999</v>
      </c>
      <c r="KF282" s="73">
        <v>411.28010775000001</v>
      </c>
      <c r="KG282" s="73">
        <v>603.79085024999995</v>
      </c>
      <c r="KH282" s="73">
        <v>155.6620605</v>
      </c>
      <c r="KI282" s="73">
        <v>60.587736749999998</v>
      </c>
      <c r="KJ282" s="73">
        <v>567.276798375</v>
      </c>
      <c r="KK282" s="73">
        <v>246.01219424999999</v>
      </c>
      <c r="KL282" s="73">
        <v>235.26466199999999</v>
      </c>
      <c r="KM282" s="73">
        <v>155.93763824999999</v>
      </c>
      <c r="KN282" s="73">
        <v>556.98200099999997</v>
      </c>
      <c r="KO282" s="73">
        <v>621.545931</v>
      </c>
      <c r="KP282" s="73">
        <v>141.72569999999999</v>
      </c>
      <c r="KQ282" s="73"/>
      <c r="KR282" s="73">
        <v>347.92478302500001</v>
      </c>
      <c r="KS282" s="73">
        <v>529.66043549999995</v>
      </c>
      <c r="KT282" s="73">
        <v>127.55313</v>
      </c>
      <c r="KU282" s="73">
        <v>257.42898674999998</v>
      </c>
      <c r="KV282" s="73">
        <v>360.65253825000002</v>
      </c>
      <c r="KW282" s="73">
        <v>135.82046249999999</v>
      </c>
      <c r="KX282" s="73">
        <v>369.82534049999998</v>
      </c>
      <c r="KY282" s="73">
        <v>353.29067550000002</v>
      </c>
      <c r="KZ282" s="73">
        <v>125.97839999999999</v>
      </c>
      <c r="LA282" s="73">
        <v>96.452212500000002</v>
      </c>
      <c r="LB282" s="73">
        <v>582.57136349999996</v>
      </c>
      <c r="LC282" s="73"/>
      <c r="LD282" s="73">
        <v>521.03878874999998</v>
      </c>
      <c r="LE282" s="73"/>
      <c r="LF282" s="73"/>
      <c r="LG282" s="73"/>
      <c r="LH282" s="73"/>
      <c r="LI282" s="73"/>
      <c r="LJ282" s="73"/>
      <c r="LK282" s="73"/>
      <c r="LL282" s="73"/>
      <c r="LM282" s="73"/>
      <c r="LN282" s="73"/>
      <c r="LO282" s="73"/>
      <c r="LP282" s="73"/>
      <c r="LQ282" s="73"/>
      <c r="LR282" s="73"/>
      <c r="LS282" s="73"/>
      <c r="LT282" s="73"/>
      <c r="LU282" s="73"/>
      <c r="LV282" s="73"/>
      <c r="LW282" s="73"/>
      <c r="LX282" s="73"/>
      <c r="LY282" s="73"/>
      <c r="LZ282" s="73"/>
      <c r="MA282" s="73"/>
      <c r="MB282" s="73"/>
      <c r="MC282" s="73"/>
      <c r="MD282" s="73"/>
      <c r="ME282" s="73"/>
      <c r="MF282" s="73"/>
      <c r="MG282" s="73"/>
      <c r="MH282" s="73"/>
      <c r="MI282" s="73"/>
      <c r="MJ282" s="73"/>
      <c r="MK282" s="73"/>
      <c r="ML282" s="73"/>
      <c r="MM282" s="73"/>
      <c r="MN282" s="73"/>
      <c r="MO282" s="73"/>
      <c r="MP282" s="73"/>
      <c r="MQ282" s="73"/>
      <c r="MR282" s="73"/>
      <c r="MS282" s="73"/>
      <c r="MT282" s="73"/>
      <c r="MU282" s="73"/>
      <c r="MV282" s="73"/>
      <c r="MW282" s="73"/>
      <c r="MX282" s="73"/>
      <c r="MY282" s="73"/>
      <c r="MZ282" s="73"/>
      <c r="NA282" s="73"/>
      <c r="NB282" s="73"/>
      <c r="NC282" s="73"/>
      <c r="ND282" s="73"/>
      <c r="NE282" s="73"/>
      <c r="NF282" s="73"/>
      <c r="NG282" s="73"/>
      <c r="NH282" s="73"/>
      <c r="NI282" s="73"/>
      <c r="NJ282" s="73"/>
      <c r="NK282" s="73"/>
      <c r="NL282" s="73"/>
      <c r="NM282" s="73"/>
      <c r="NN282" s="73"/>
      <c r="NO282" s="73"/>
      <c r="NP282" s="73"/>
      <c r="NQ282" s="73"/>
      <c r="NR282" s="73"/>
      <c r="NS282" s="73"/>
      <c r="NT282" s="73"/>
      <c r="NU282" s="73"/>
      <c r="NV282" s="73"/>
      <c r="NW282" s="73"/>
      <c r="NX282" s="73"/>
      <c r="NY282" s="73"/>
      <c r="NZ282" s="73"/>
      <c r="OA282" s="73"/>
      <c r="OB282" s="73"/>
      <c r="OC282" s="73"/>
      <c r="OD282" s="73"/>
      <c r="OE282" s="73"/>
      <c r="OF282" s="73"/>
      <c r="OG282" s="73"/>
      <c r="OH282" s="73"/>
      <c r="OI282" s="73"/>
      <c r="OJ282" s="73"/>
      <c r="OK282" s="73"/>
      <c r="OL282" s="73"/>
      <c r="OM282" s="73"/>
      <c r="ON282" s="73"/>
      <c r="OO282" s="73"/>
      <c r="OP282" s="73"/>
      <c r="OQ282" s="73"/>
      <c r="OR282" s="73"/>
      <c r="OS282" s="73"/>
      <c r="OT282" s="73"/>
      <c r="OU282" s="73"/>
      <c r="OV282" s="73"/>
      <c r="OW282" s="73"/>
      <c r="OX282" s="73"/>
      <c r="OY282" s="73"/>
      <c r="OZ282" s="73"/>
      <c r="PA282" s="73"/>
      <c r="PB282" s="73"/>
      <c r="PC282" s="73"/>
      <c r="PD282" s="73"/>
      <c r="PE282" s="73"/>
      <c r="PF282" s="73"/>
      <c r="PG282" s="73"/>
      <c r="PH282" s="73"/>
      <c r="PI282" s="73"/>
      <c r="PJ282" s="73"/>
      <c r="PK282" s="73"/>
      <c r="PL282" s="73"/>
      <c r="PM282" s="73"/>
      <c r="PN282" s="73"/>
      <c r="PO282" s="73"/>
      <c r="PP282" s="73"/>
      <c r="PQ282" s="73"/>
      <c r="PR282" s="73"/>
      <c r="PS282" s="73"/>
      <c r="PT282" s="73"/>
      <c r="PU282" s="73"/>
      <c r="PV282" s="73"/>
      <c r="PW282" s="73"/>
      <c r="PX282" s="73"/>
      <c r="PY282" s="73"/>
      <c r="PZ282" s="73"/>
      <c r="QA282" s="73"/>
      <c r="QB282" s="73"/>
      <c r="QC282" s="73"/>
      <c r="QD282" s="73"/>
      <c r="QE282" s="73"/>
      <c r="QF282" s="73"/>
      <c r="QG282" s="73"/>
      <c r="QH282" s="73"/>
      <c r="QI282" s="73"/>
      <c r="QJ282" s="73"/>
      <c r="QK282" s="73"/>
      <c r="QL282" s="73"/>
      <c r="QM282" s="73"/>
      <c r="QN282" s="73"/>
      <c r="QO282" s="73"/>
      <c r="QP282" s="73"/>
      <c r="QQ282" s="73"/>
      <c r="QR282" s="73"/>
      <c r="QS282" s="73"/>
      <c r="QT282" s="73"/>
      <c r="QU282" s="73"/>
      <c r="QV282" s="73"/>
      <c r="QW282" s="73"/>
      <c r="QX282" s="73"/>
      <c r="QY282" s="73"/>
      <c r="QZ282" s="73"/>
      <c r="RA282" s="73"/>
      <c r="RB282" s="73"/>
      <c r="RC282" s="73"/>
      <c r="RD282" s="73"/>
      <c r="RE282" s="73"/>
      <c r="RF282" s="73"/>
      <c r="RG282" s="73"/>
      <c r="RH282" s="73"/>
      <c r="RI282" s="73"/>
      <c r="RJ282" s="73"/>
      <c r="RK282" s="73"/>
      <c r="RL282" s="73"/>
      <c r="RM282" s="73"/>
      <c r="RN282" s="73"/>
      <c r="RO282" s="73"/>
      <c r="RP282" s="73"/>
      <c r="RQ282" s="73"/>
      <c r="RR282" s="73"/>
      <c r="RS282" s="73"/>
      <c r="RT282" s="73"/>
      <c r="RU282" s="73"/>
      <c r="RV282" s="73"/>
      <c r="RW282" s="73"/>
      <c r="RX282" s="73"/>
      <c r="RY282" s="73"/>
      <c r="RZ282" s="73"/>
      <c r="SA282" s="73"/>
      <c r="SB282" s="73"/>
      <c r="SC282" s="73"/>
      <c r="SD282" s="73"/>
      <c r="SE282" s="73"/>
      <c r="SF282" s="73"/>
      <c r="SG282" s="73"/>
      <c r="SH282" s="73"/>
      <c r="SI282" s="73"/>
      <c r="SJ282" s="73"/>
      <c r="SK282" s="73"/>
      <c r="SL282" s="73"/>
      <c r="SM282" s="73"/>
      <c r="SN282" s="73"/>
      <c r="SO282" s="73"/>
      <c r="SP282" s="73"/>
      <c r="SQ282" s="73"/>
      <c r="SR282" s="73"/>
      <c r="SS282" s="73"/>
      <c r="ST282" s="73"/>
      <c r="SU282" s="73"/>
      <c r="SV282" s="73"/>
      <c r="SW282" s="73"/>
      <c r="SX282" s="73"/>
      <c r="SY282" s="73"/>
    </row>
    <row r="283" spans="1:519">
      <c r="A283" s="71" t="s">
        <v>366</v>
      </c>
      <c r="B283" s="72">
        <f t="shared" si="241"/>
        <v>0</v>
      </c>
      <c r="C283" s="72">
        <f t="shared" si="242"/>
        <v>0</v>
      </c>
      <c r="D283" s="72">
        <f t="shared" si="243"/>
        <v>0</v>
      </c>
      <c r="E283" s="72">
        <f t="shared" si="244"/>
        <v>0</v>
      </c>
      <c r="F283" s="72">
        <f t="shared" si="245"/>
        <v>1.8896760000000001E-3</v>
      </c>
      <c r="G283" s="72">
        <f t="shared" si="246"/>
        <v>0</v>
      </c>
      <c r="H283" s="72">
        <f t="shared" si="247"/>
        <v>0</v>
      </c>
      <c r="I283" s="72">
        <f t="shared" si="248"/>
        <v>0</v>
      </c>
      <c r="J283" s="72">
        <f t="shared" si="249"/>
        <v>0</v>
      </c>
      <c r="K283" s="72">
        <f t="shared" si="250"/>
        <v>0</v>
      </c>
      <c r="L283" s="72">
        <f t="shared" si="251"/>
        <v>0</v>
      </c>
      <c r="M283" s="72">
        <f t="shared" si="252"/>
        <v>0</v>
      </c>
      <c r="N283" s="72">
        <f t="shared" si="253"/>
        <v>0</v>
      </c>
      <c r="O283" s="72">
        <f t="shared" si="254"/>
        <v>0</v>
      </c>
      <c r="P283" s="72">
        <f t="shared" si="255"/>
        <v>0</v>
      </c>
      <c r="Q283" s="72">
        <f t="shared" si="256"/>
        <v>0</v>
      </c>
      <c r="R283" s="72">
        <f t="shared" si="257"/>
        <v>0</v>
      </c>
      <c r="S283" s="72">
        <f t="shared" si="258"/>
        <v>0</v>
      </c>
      <c r="T283" s="72">
        <f t="shared" si="259"/>
        <v>0</v>
      </c>
      <c r="U283" s="72">
        <f t="shared" si="260"/>
        <v>0</v>
      </c>
      <c r="V283" s="72">
        <f t="shared" si="261"/>
        <v>4.3305074999999997E-4</v>
      </c>
      <c r="W283" s="72">
        <f t="shared" si="262"/>
        <v>0</v>
      </c>
      <c r="X283" s="72">
        <f t="shared" si="263"/>
        <v>0</v>
      </c>
      <c r="Y283" s="72">
        <f t="shared" si="264"/>
        <v>0</v>
      </c>
      <c r="Z283" s="72">
        <f t="shared" si="265"/>
        <v>0</v>
      </c>
      <c r="AA283" s="72">
        <f t="shared" si="266"/>
        <v>0</v>
      </c>
      <c r="AB283" s="72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>
        <v>1.8896760000000001</v>
      </c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73"/>
      <c r="DW283" s="73"/>
      <c r="DX283" s="73"/>
      <c r="DY283" s="73"/>
      <c r="DZ283" s="73"/>
      <c r="EA283" s="73"/>
      <c r="EB283" s="73"/>
      <c r="EC283" s="73"/>
      <c r="ED283" s="73"/>
      <c r="EE283" s="73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73"/>
      <c r="EQ283" s="73"/>
      <c r="ER283" s="73"/>
      <c r="ES283" s="73"/>
      <c r="ET283" s="73"/>
      <c r="EU283" s="73"/>
      <c r="EV283" s="73"/>
      <c r="EW283" s="73"/>
      <c r="EX283" s="73"/>
      <c r="EY283" s="73"/>
      <c r="EZ283" s="73"/>
      <c r="FA283" s="73"/>
      <c r="FB283" s="73"/>
      <c r="FC283" s="73"/>
      <c r="FD283" s="73"/>
      <c r="FE283" s="73"/>
      <c r="FF283" s="73"/>
      <c r="FG283" s="73"/>
      <c r="FH283" s="73"/>
      <c r="FI283" s="73"/>
      <c r="FJ283" s="73"/>
      <c r="FK283" s="73"/>
      <c r="FL283" s="73"/>
      <c r="FM283" s="73"/>
      <c r="FN283" s="73"/>
      <c r="FO283" s="73"/>
      <c r="FP283" s="73"/>
      <c r="FQ283" s="73"/>
      <c r="FR283" s="73"/>
      <c r="FS283" s="73"/>
      <c r="FT283" s="73"/>
      <c r="FU283" s="73"/>
      <c r="FV283" s="73"/>
      <c r="FW283" s="73"/>
      <c r="FX283" s="73"/>
      <c r="FY283" s="73"/>
      <c r="FZ283" s="73"/>
      <c r="GA283" s="73"/>
      <c r="GB283" s="73"/>
      <c r="GC283" s="73"/>
      <c r="GD283" s="73"/>
      <c r="GE283" s="73"/>
      <c r="GF283" s="73"/>
      <c r="GG283" s="73"/>
      <c r="GH283" s="73"/>
      <c r="GI283" s="73"/>
      <c r="GJ283" s="73"/>
      <c r="GK283" s="73"/>
      <c r="GL283" s="73"/>
      <c r="GM283" s="73"/>
      <c r="GN283" s="73"/>
      <c r="GO283" s="73"/>
      <c r="GP283" s="73"/>
      <c r="GQ283" s="73"/>
      <c r="GR283" s="73"/>
      <c r="GS283" s="73"/>
      <c r="GT283" s="73"/>
      <c r="GU283" s="73"/>
      <c r="GV283" s="73"/>
      <c r="GW283" s="73"/>
      <c r="GX283" s="73"/>
      <c r="GY283" s="73"/>
      <c r="GZ283" s="73"/>
      <c r="HA283" s="73"/>
      <c r="HB283" s="73"/>
      <c r="HC283" s="73"/>
      <c r="HD283" s="73"/>
      <c r="HE283" s="73"/>
      <c r="HF283" s="73"/>
      <c r="HG283" s="73"/>
      <c r="HH283" s="73"/>
      <c r="HI283" s="73"/>
      <c r="HJ283" s="73"/>
      <c r="HK283" s="73"/>
      <c r="HL283" s="73"/>
      <c r="HM283" s="73"/>
      <c r="HN283" s="73"/>
      <c r="HO283" s="73"/>
      <c r="HP283" s="73"/>
      <c r="HQ283" s="73"/>
      <c r="HR283" s="73"/>
      <c r="HS283" s="73"/>
      <c r="HT283" s="73"/>
      <c r="HU283" s="73"/>
      <c r="HV283" s="73"/>
      <c r="HW283" s="73"/>
      <c r="HX283" s="73"/>
      <c r="HY283" s="73"/>
      <c r="HZ283" s="73"/>
      <c r="IA283" s="73"/>
      <c r="IB283" s="73"/>
      <c r="IC283" s="73"/>
      <c r="ID283" s="73"/>
      <c r="IE283" s="73"/>
      <c r="IF283" s="73"/>
      <c r="IG283" s="73"/>
      <c r="IH283" s="73"/>
      <c r="II283" s="73"/>
      <c r="IJ283" s="73"/>
      <c r="IK283" s="73"/>
      <c r="IL283" s="73"/>
      <c r="IM283" s="73"/>
      <c r="IN283" s="73"/>
      <c r="IO283" s="73"/>
      <c r="IP283" s="73"/>
      <c r="IQ283" s="73"/>
      <c r="IR283" s="73"/>
      <c r="IS283" s="73"/>
      <c r="IT283" s="73"/>
      <c r="IU283" s="73"/>
      <c r="IV283" s="73"/>
      <c r="IW283" s="73"/>
      <c r="IX283" s="73"/>
      <c r="IY283" s="73"/>
      <c r="IZ283" s="73"/>
      <c r="JA283" s="73"/>
      <c r="JB283" s="73"/>
      <c r="JC283" s="73"/>
      <c r="JD283" s="73"/>
      <c r="JE283" s="73"/>
      <c r="JF283" s="73"/>
      <c r="JG283" s="73"/>
      <c r="JH283" s="73"/>
      <c r="JI283" s="73"/>
      <c r="JJ283" s="73"/>
      <c r="JK283" s="73"/>
      <c r="JL283" s="73"/>
      <c r="JM283" s="73"/>
      <c r="JN283" s="73"/>
      <c r="JO283" s="73"/>
      <c r="JP283" s="73"/>
      <c r="JQ283" s="73">
        <v>0.43305074999999998</v>
      </c>
      <c r="JR283" s="73"/>
      <c r="JS283" s="73"/>
      <c r="JT283" s="73"/>
      <c r="JU283" s="73"/>
      <c r="JV283" s="73"/>
      <c r="JW283" s="73"/>
      <c r="JX283" s="73"/>
      <c r="JY283" s="73"/>
      <c r="JZ283" s="73"/>
      <c r="KA283" s="73"/>
      <c r="KB283" s="73"/>
      <c r="KC283" s="73"/>
      <c r="KD283" s="73"/>
      <c r="KE283" s="73"/>
      <c r="KF283" s="73"/>
      <c r="KG283" s="73"/>
      <c r="KH283" s="73"/>
      <c r="KI283" s="73"/>
      <c r="KJ283" s="73"/>
      <c r="KK283" s="73"/>
      <c r="KL283" s="73"/>
      <c r="KM283" s="73"/>
      <c r="KN283" s="73"/>
      <c r="KO283" s="73"/>
      <c r="KP283" s="73"/>
      <c r="KQ283" s="73"/>
      <c r="KR283" s="73"/>
      <c r="KS283" s="73"/>
      <c r="KT283" s="73"/>
      <c r="KU283" s="73"/>
      <c r="KV283" s="73"/>
      <c r="KW283" s="73"/>
      <c r="KX283" s="73"/>
      <c r="KY283" s="73"/>
      <c r="KZ283" s="73"/>
      <c r="LA283" s="73"/>
      <c r="LB283" s="73"/>
      <c r="LC283" s="73"/>
      <c r="LD283" s="73"/>
      <c r="LE283" s="73"/>
      <c r="LF283" s="73"/>
      <c r="LG283" s="73"/>
      <c r="LH283" s="73"/>
      <c r="LI283" s="73"/>
      <c r="LJ283" s="73"/>
      <c r="LK283" s="73"/>
      <c r="LL283" s="73"/>
      <c r="LM283" s="73"/>
      <c r="LN283" s="73"/>
      <c r="LO283" s="73"/>
      <c r="LP283" s="73"/>
      <c r="LQ283" s="73"/>
      <c r="LR283" s="73"/>
      <c r="LS283" s="73"/>
      <c r="LT283" s="73"/>
      <c r="LU283" s="73"/>
      <c r="LV283" s="73"/>
      <c r="LW283" s="73"/>
      <c r="LX283" s="73"/>
      <c r="LY283" s="73"/>
      <c r="LZ283" s="73"/>
      <c r="MA283" s="73"/>
      <c r="MB283" s="73"/>
      <c r="MC283" s="73"/>
      <c r="MD283" s="73"/>
      <c r="ME283" s="73"/>
      <c r="MF283" s="73"/>
      <c r="MG283" s="73"/>
      <c r="MH283" s="73"/>
      <c r="MI283" s="73"/>
      <c r="MJ283" s="73"/>
      <c r="MK283" s="73"/>
      <c r="ML283" s="73"/>
      <c r="MM283" s="73"/>
      <c r="MN283" s="73"/>
      <c r="MO283" s="73"/>
      <c r="MP283" s="73"/>
      <c r="MQ283" s="73"/>
      <c r="MR283" s="73"/>
      <c r="MS283" s="73"/>
      <c r="MT283" s="73"/>
      <c r="MU283" s="73"/>
      <c r="MV283" s="73"/>
      <c r="MW283" s="73"/>
      <c r="MX283" s="73"/>
      <c r="MY283" s="73"/>
      <c r="MZ283" s="73"/>
      <c r="NA283" s="73"/>
      <c r="NB283" s="73"/>
      <c r="NC283" s="73"/>
      <c r="ND283" s="73"/>
      <c r="NE283" s="73"/>
      <c r="NF283" s="73"/>
      <c r="NG283" s="73"/>
      <c r="NH283" s="73"/>
      <c r="NI283" s="73"/>
      <c r="NJ283" s="73"/>
      <c r="NK283" s="73"/>
      <c r="NL283" s="73"/>
      <c r="NM283" s="73"/>
      <c r="NN283" s="73"/>
      <c r="NO283" s="73"/>
      <c r="NP283" s="73"/>
      <c r="NQ283" s="73"/>
      <c r="NR283" s="73"/>
      <c r="NS283" s="73"/>
      <c r="NT283" s="73"/>
      <c r="NU283" s="73"/>
      <c r="NV283" s="73"/>
      <c r="NW283" s="73"/>
      <c r="NX283" s="73"/>
      <c r="NY283" s="73"/>
      <c r="NZ283" s="73"/>
      <c r="OA283" s="73"/>
      <c r="OB283" s="73"/>
      <c r="OC283" s="73"/>
      <c r="OD283" s="73"/>
      <c r="OE283" s="73"/>
      <c r="OF283" s="73"/>
      <c r="OG283" s="73"/>
      <c r="OH283" s="73"/>
      <c r="OI283" s="73"/>
      <c r="OJ283" s="73"/>
      <c r="OK283" s="73"/>
      <c r="OL283" s="73"/>
      <c r="OM283" s="73"/>
      <c r="ON283" s="73"/>
      <c r="OO283" s="73"/>
      <c r="OP283" s="73"/>
      <c r="OQ283" s="73"/>
      <c r="OR283" s="73"/>
      <c r="OS283" s="73"/>
      <c r="OT283" s="73"/>
      <c r="OU283" s="73"/>
      <c r="OV283" s="73"/>
      <c r="OW283" s="73"/>
      <c r="OX283" s="73"/>
      <c r="OY283" s="73"/>
      <c r="OZ283" s="73"/>
      <c r="PA283" s="73"/>
      <c r="PB283" s="73"/>
      <c r="PC283" s="73"/>
      <c r="PD283" s="73"/>
      <c r="PE283" s="73"/>
      <c r="PF283" s="73"/>
      <c r="PG283" s="73"/>
      <c r="PH283" s="73"/>
      <c r="PI283" s="73"/>
      <c r="PJ283" s="73"/>
      <c r="PK283" s="73"/>
      <c r="PL283" s="73"/>
      <c r="PM283" s="73"/>
      <c r="PN283" s="73"/>
      <c r="PO283" s="73"/>
      <c r="PP283" s="73"/>
      <c r="PQ283" s="73"/>
      <c r="PR283" s="73"/>
      <c r="PS283" s="73"/>
      <c r="PT283" s="73"/>
      <c r="PU283" s="73"/>
      <c r="PV283" s="73"/>
      <c r="PW283" s="73"/>
      <c r="PX283" s="73"/>
      <c r="PY283" s="73"/>
      <c r="PZ283" s="73"/>
      <c r="QA283" s="73"/>
      <c r="QB283" s="73"/>
      <c r="QC283" s="73"/>
      <c r="QD283" s="73"/>
      <c r="QE283" s="73"/>
      <c r="QF283" s="73"/>
      <c r="QG283" s="73"/>
      <c r="QH283" s="73"/>
      <c r="QI283" s="73"/>
      <c r="QJ283" s="73"/>
      <c r="QK283" s="73"/>
      <c r="QL283" s="73"/>
      <c r="QM283" s="73"/>
      <c r="QN283" s="73"/>
      <c r="QO283" s="73"/>
      <c r="QP283" s="73"/>
      <c r="QQ283" s="73"/>
      <c r="QR283" s="73"/>
      <c r="QS283" s="73"/>
      <c r="QT283" s="73"/>
      <c r="QU283" s="73"/>
      <c r="QV283" s="73"/>
      <c r="QW283" s="73"/>
      <c r="QX283" s="73"/>
      <c r="QY283" s="73"/>
      <c r="QZ283" s="73"/>
      <c r="RA283" s="73"/>
      <c r="RB283" s="73"/>
      <c r="RC283" s="73"/>
      <c r="RD283" s="73"/>
      <c r="RE283" s="73"/>
      <c r="RF283" s="73"/>
      <c r="RG283" s="73"/>
      <c r="RH283" s="73"/>
      <c r="RI283" s="73"/>
      <c r="RJ283" s="73"/>
      <c r="RK283" s="73"/>
      <c r="RL283" s="73"/>
      <c r="RM283" s="73"/>
      <c r="RN283" s="73"/>
      <c r="RO283" s="73"/>
      <c r="RP283" s="73"/>
      <c r="RQ283" s="73"/>
      <c r="RR283" s="73"/>
      <c r="RS283" s="73"/>
      <c r="RT283" s="73"/>
      <c r="RU283" s="73"/>
      <c r="RV283" s="73"/>
      <c r="RW283" s="73"/>
      <c r="RX283" s="73"/>
      <c r="RY283" s="73"/>
      <c r="RZ283" s="73"/>
      <c r="SA283" s="73"/>
      <c r="SB283" s="73"/>
      <c r="SC283" s="73"/>
      <c r="SD283" s="73"/>
      <c r="SE283" s="73"/>
      <c r="SF283" s="73"/>
      <c r="SG283" s="73"/>
      <c r="SH283" s="73"/>
      <c r="SI283" s="73"/>
      <c r="SJ283" s="73"/>
      <c r="SK283" s="73"/>
      <c r="SL283" s="73"/>
      <c r="SM283" s="73"/>
      <c r="SN283" s="73"/>
      <c r="SO283" s="73"/>
      <c r="SP283" s="73"/>
      <c r="SQ283" s="73"/>
      <c r="SR283" s="73"/>
      <c r="SS283" s="73"/>
      <c r="ST283" s="73"/>
      <c r="SU283" s="73"/>
      <c r="SV283" s="73"/>
      <c r="SW283" s="73"/>
      <c r="SX283" s="73"/>
      <c r="SY283" s="73"/>
    </row>
    <row r="284" spans="1:519">
      <c r="A284" s="71" t="s">
        <v>367</v>
      </c>
      <c r="B284" s="72">
        <f t="shared" si="241"/>
        <v>0</v>
      </c>
      <c r="C284" s="72">
        <f t="shared" si="242"/>
        <v>0</v>
      </c>
      <c r="D284" s="72">
        <f t="shared" si="243"/>
        <v>0</v>
      </c>
      <c r="E284" s="72">
        <f t="shared" si="244"/>
        <v>0</v>
      </c>
      <c r="F284" s="72">
        <f t="shared" si="245"/>
        <v>0</v>
      </c>
      <c r="G284" s="72">
        <f t="shared" si="246"/>
        <v>0</v>
      </c>
      <c r="H284" s="72">
        <f t="shared" si="247"/>
        <v>0</v>
      </c>
      <c r="I284" s="72">
        <f t="shared" si="248"/>
        <v>0</v>
      </c>
      <c r="J284" s="72">
        <f t="shared" si="249"/>
        <v>0</v>
      </c>
      <c r="K284" s="72">
        <f t="shared" si="250"/>
        <v>0</v>
      </c>
      <c r="L284" s="72">
        <f t="shared" si="251"/>
        <v>0</v>
      </c>
      <c r="M284" s="72">
        <f t="shared" si="252"/>
        <v>0</v>
      </c>
      <c r="N284" s="72">
        <f t="shared" si="253"/>
        <v>0</v>
      </c>
      <c r="O284" s="72">
        <f t="shared" si="254"/>
        <v>0</v>
      </c>
      <c r="P284" s="72">
        <f t="shared" si="255"/>
        <v>0</v>
      </c>
      <c r="Q284" s="72">
        <f t="shared" si="256"/>
        <v>0</v>
      </c>
      <c r="R284" s="72">
        <f t="shared" si="257"/>
        <v>0</v>
      </c>
      <c r="S284" s="72">
        <f t="shared" si="258"/>
        <v>0</v>
      </c>
      <c r="T284" s="72">
        <f t="shared" si="259"/>
        <v>0</v>
      </c>
      <c r="U284" s="72">
        <f t="shared" si="260"/>
        <v>0</v>
      </c>
      <c r="V284" s="72">
        <f t="shared" si="261"/>
        <v>0</v>
      </c>
      <c r="W284" s="72">
        <f t="shared" si="262"/>
        <v>0</v>
      </c>
      <c r="X284" s="72">
        <f t="shared" si="263"/>
        <v>0</v>
      </c>
      <c r="Y284" s="72">
        <f t="shared" si="264"/>
        <v>0</v>
      </c>
      <c r="Z284" s="72">
        <f t="shared" si="265"/>
        <v>0</v>
      </c>
      <c r="AA284" s="72">
        <f t="shared" si="266"/>
        <v>0</v>
      </c>
      <c r="AB284" s="72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3"/>
      <c r="DY284" s="73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73"/>
      <c r="ES284" s="73"/>
      <c r="ET284" s="73"/>
      <c r="EU284" s="73"/>
      <c r="EV284" s="73"/>
      <c r="EW284" s="73"/>
      <c r="EX284" s="73"/>
      <c r="EY284" s="73"/>
      <c r="EZ284" s="73"/>
      <c r="FA284" s="73"/>
      <c r="FB284" s="73"/>
      <c r="FC284" s="73"/>
      <c r="FD284" s="73"/>
      <c r="FE284" s="73"/>
      <c r="FF284" s="73"/>
      <c r="FG284" s="73"/>
      <c r="FH284" s="73"/>
      <c r="FI284" s="73"/>
      <c r="FJ284" s="73"/>
      <c r="FK284" s="73"/>
      <c r="FL284" s="73"/>
      <c r="FM284" s="73"/>
      <c r="FN284" s="73"/>
      <c r="FO284" s="73"/>
      <c r="FP284" s="73"/>
      <c r="FQ284" s="73"/>
      <c r="FR284" s="73"/>
      <c r="FS284" s="73"/>
      <c r="FT284" s="73"/>
      <c r="FU284" s="73"/>
      <c r="FV284" s="73"/>
      <c r="FW284" s="73"/>
      <c r="FX284" s="73"/>
      <c r="FY284" s="73"/>
      <c r="FZ284" s="73"/>
      <c r="GA284" s="73"/>
      <c r="GB284" s="73"/>
      <c r="GC284" s="73"/>
      <c r="GD284" s="73"/>
      <c r="GE284" s="73"/>
      <c r="GF284" s="73"/>
      <c r="GG284" s="73"/>
      <c r="GH284" s="73"/>
      <c r="GI284" s="73"/>
      <c r="GJ284" s="73"/>
      <c r="GK284" s="73"/>
      <c r="GL284" s="73"/>
      <c r="GM284" s="73"/>
      <c r="GN284" s="73"/>
      <c r="GO284" s="73"/>
      <c r="GP284" s="73"/>
      <c r="GQ284" s="73"/>
      <c r="GR284" s="73"/>
      <c r="GS284" s="73"/>
      <c r="GT284" s="73"/>
      <c r="GU284" s="73"/>
      <c r="GV284" s="73"/>
      <c r="GW284" s="73"/>
      <c r="GX284" s="73"/>
      <c r="GY284" s="73"/>
      <c r="GZ284" s="73"/>
      <c r="HA284" s="73"/>
      <c r="HB284" s="73"/>
      <c r="HC284" s="73"/>
      <c r="HD284" s="73"/>
      <c r="HE284" s="73"/>
      <c r="HF284" s="73"/>
      <c r="HG284" s="73"/>
      <c r="HH284" s="73"/>
      <c r="HI284" s="73"/>
      <c r="HJ284" s="73"/>
      <c r="HK284" s="73"/>
      <c r="HL284" s="73"/>
      <c r="HM284" s="73"/>
      <c r="HN284" s="73"/>
      <c r="HO284" s="73"/>
      <c r="HP284" s="73"/>
      <c r="HQ284" s="73"/>
      <c r="HR284" s="73"/>
      <c r="HS284" s="73"/>
      <c r="HT284" s="73"/>
      <c r="HU284" s="73"/>
      <c r="HV284" s="73"/>
      <c r="HW284" s="73"/>
      <c r="HX284" s="73"/>
      <c r="HY284" s="73"/>
      <c r="HZ284" s="73"/>
      <c r="IA284" s="73"/>
      <c r="IB284" s="73"/>
      <c r="IC284" s="73"/>
      <c r="ID284" s="73"/>
      <c r="IE284" s="73"/>
      <c r="IF284" s="73"/>
      <c r="IG284" s="73"/>
      <c r="IH284" s="73"/>
      <c r="II284" s="73"/>
      <c r="IJ284" s="73"/>
      <c r="IK284" s="73"/>
      <c r="IL284" s="73"/>
      <c r="IM284" s="73"/>
      <c r="IN284" s="73"/>
      <c r="IO284" s="73"/>
      <c r="IP284" s="73"/>
      <c r="IQ284" s="73"/>
      <c r="IR284" s="73"/>
      <c r="IS284" s="73"/>
      <c r="IT284" s="73"/>
      <c r="IU284" s="73"/>
      <c r="IV284" s="73"/>
      <c r="IW284" s="73"/>
      <c r="IX284" s="73"/>
      <c r="IY284" s="73"/>
      <c r="IZ284" s="73"/>
      <c r="JA284" s="73"/>
      <c r="JB284" s="73"/>
      <c r="JC284" s="73"/>
      <c r="JD284" s="73"/>
      <c r="JE284" s="73"/>
      <c r="JF284" s="73"/>
      <c r="JG284" s="73"/>
      <c r="JH284" s="73"/>
      <c r="JI284" s="73"/>
      <c r="JJ284" s="73"/>
      <c r="JK284" s="73"/>
      <c r="JL284" s="73"/>
      <c r="JM284" s="73"/>
      <c r="JN284" s="73"/>
      <c r="JO284" s="73"/>
      <c r="JP284" s="73"/>
      <c r="JQ284" s="73"/>
      <c r="JR284" s="73"/>
      <c r="JS284" s="73"/>
      <c r="JT284" s="73"/>
      <c r="JU284" s="73"/>
      <c r="JV284" s="73"/>
      <c r="JW284" s="73"/>
      <c r="JX284" s="73"/>
      <c r="JY284" s="73"/>
      <c r="JZ284" s="73"/>
      <c r="KA284" s="73"/>
      <c r="KB284" s="73"/>
      <c r="KC284" s="73"/>
      <c r="KD284" s="73"/>
      <c r="KE284" s="73"/>
      <c r="KF284" s="73"/>
      <c r="KG284" s="73"/>
      <c r="KH284" s="73"/>
      <c r="KI284" s="73"/>
      <c r="KJ284" s="73"/>
      <c r="KK284" s="73"/>
      <c r="KL284" s="73"/>
      <c r="KM284" s="73"/>
      <c r="KN284" s="73"/>
      <c r="KO284" s="73"/>
      <c r="KP284" s="73"/>
      <c r="KQ284" s="73"/>
      <c r="KR284" s="73"/>
      <c r="KS284" s="73"/>
      <c r="KT284" s="73"/>
      <c r="KU284" s="73"/>
      <c r="KV284" s="73"/>
      <c r="KW284" s="73"/>
      <c r="KX284" s="73"/>
      <c r="KY284" s="73"/>
      <c r="KZ284" s="73"/>
      <c r="LA284" s="73"/>
      <c r="LB284" s="73"/>
      <c r="LC284" s="73"/>
      <c r="LD284" s="73"/>
      <c r="LE284" s="73"/>
      <c r="LF284" s="73"/>
      <c r="LG284" s="73"/>
      <c r="LH284" s="73"/>
      <c r="LI284" s="73"/>
      <c r="LJ284" s="73"/>
      <c r="LK284" s="73"/>
      <c r="LL284" s="73"/>
      <c r="LM284" s="73"/>
      <c r="LN284" s="73"/>
      <c r="LO284" s="73"/>
      <c r="LP284" s="73"/>
      <c r="LQ284" s="73"/>
      <c r="LR284" s="73"/>
      <c r="LS284" s="73"/>
      <c r="LT284" s="73"/>
      <c r="LU284" s="73"/>
      <c r="LV284" s="73"/>
      <c r="LW284" s="73"/>
      <c r="LX284" s="73"/>
      <c r="LY284" s="73"/>
      <c r="LZ284" s="73"/>
      <c r="MA284" s="73"/>
      <c r="MB284" s="73"/>
      <c r="MC284" s="73"/>
      <c r="MD284" s="73"/>
      <c r="ME284" s="73"/>
      <c r="MF284" s="73"/>
      <c r="MG284" s="73"/>
      <c r="MH284" s="73"/>
      <c r="MI284" s="73"/>
      <c r="MJ284" s="73"/>
      <c r="MK284" s="73"/>
      <c r="ML284" s="73"/>
      <c r="MM284" s="73"/>
      <c r="MN284" s="73"/>
      <c r="MO284" s="73"/>
      <c r="MP284" s="73"/>
      <c r="MQ284" s="73"/>
      <c r="MR284" s="73"/>
      <c r="MS284" s="73"/>
      <c r="MT284" s="73"/>
      <c r="MU284" s="73"/>
      <c r="MV284" s="73"/>
      <c r="MW284" s="73"/>
      <c r="MX284" s="73"/>
      <c r="MY284" s="73"/>
      <c r="MZ284" s="73"/>
      <c r="NA284" s="73"/>
      <c r="NB284" s="73"/>
      <c r="NC284" s="73"/>
      <c r="ND284" s="73"/>
      <c r="NE284" s="73"/>
      <c r="NF284" s="73"/>
      <c r="NG284" s="73"/>
      <c r="NH284" s="73"/>
      <c r="NI284" s="73"/>
      <c r="NJ284" s="73"/>
      <c r="NK284" s="73"/>
      <c r="NL284" s="73"/>
      <c r="NM284" s="73"/>
      <c r="NN284" s="73"/>
      <c r="NO284" s="73"/>
      <c r="NP284" s="73"/>
      <c r="NQ284" s="73"/>
      <c r="NR284" s="73"/>
      <c r="NS284" s="73"/>
      <c r="NT284" s="73"/>
      <c r="NU284" s="73"/>
      <c r="NV284" s="73"/>
      <c r="NW284" s="73"/>
      <c r="NX284" s="73"/>
      <c r="NY284" s="73"/>
      <c r="NZ284" s="73"/>
      <c r="OA284" s="73"/>
      <c r="OB284" s="73"/>
      <c r="OC284" s="73"/>
      <c r="OD284" s="73"/>
      <c r="OE284" s="73"/>
      <c r="OF284" s="73"/>
      <c r="OG284" s="73"/>
      <c r="OH284" s="73"/>
      <c r="OI284" s="73"/>
      <c r="OJ284" s="73"/>
      <c r="OK284" s="73"/>
      <c r="OL284" s="73"/>
      <c r="OM284" s="73"/>
      <c r="ON284" s="73"/>
      <c r="OO284" s="73"/>
      <c r="OP284" s="73"/>
      <c r="OQ284" s="73"/>
      <c r="OR284" s="73"/>
      <c r="OS284" s="73"/>
      <c r="OT284" s="73"/>
      <c r="OU284" s="73"/>
      <c r="OV284" s="73"/>
      <c r="OW284" s="73"/>
      <c r="OX284" s="73"/>
      <c r="OY284" s="73"/>
      <c r="OZ284" s="73"/>
      <c r="PA284" s="73"/>
      <c r="PB284" s="73"/>
      <c r="PC284" s="73"/>
      <c r="PD284" s="73"/>
      <c r="PE284" s="73"/>
      <c r="PF284" s="73"/>
      <c r="PG284" s="73"/>
      <c r="PH284" s="73"/>
      <c r="PI284" s="73"/>
      <c r="PJ284" s="73"/>
      <c r="PK284" s="73"/>
      <c r="PL284" s="73"/>
      <c r="PM284" s="73"/>
      <c r="PN284" s="73"/>
      <c r="PO284" s="73"/>
      <c r="PP284" s="73"/>
      <c r="PQ284" s="73"/>
      <c r="PR284" s="73"/>
      <c r="PS284" s="73"/>
      <c r="PT284" s="73"/>
      <c r="PU284" s="73"/>
      <c r="PV284" s="73"/>
      <c r="PW284" s="73"/>
      <c r="PX284" s="73"/>
      <c r="PY284" s="73"/>
      <c r="PZ284" s="73"/>
      <c r="QA284" s="73"/>
      <c r="QB284" s="73"/>
      <c r="QC284" s="73"/>
      <c r="QD284" s="73"/>
      <c r="QE284" s="73"/>
      <c r="QF284" s="73"/>
      <c r="QG284" s="73"/>
      <c r="QH284" s="73"/>
      <c r="QI284" s="73"/>
      <c r="QJ284" s="73"/>
      <c r="QK284" s="73"/>
      <c r="QL284" s="73"/>
      <c r="QM284" s="73"/>
      <c r="QN284" s="73"/>
      <c r="QO284" s="73"/>
      <c r="QP284" s="73"/>
      <c r="QQ284" s="73"/>
      <c r="QR284" s="73"/>
      <c r="QS284" s="73"/>
      <c r="QT284" s="73"/>
      <c r="QU284" s="73"/>
      <c r="QV284" s="73"/>
      <c r="QW284" s="73"/>
      <c r="QX284" s="73"/>
      <c r="QY284" s="73"/>
      <c r="QZ284" s="73"/>
      <c r="RA284" s="73"/>
      <c r="RB284" s="73"/>
      <c r="RC284" s="73"/>
      <c r="RD284" s="73"/>
      <c r="RE284" s="73"/>
      <c r="RF284" s="73"/>
      <c r="RG284" s="73"/>
      <c r="RH284" s="73"/>
      <c r="RI284" s="73"/>
      <c r="RJ284" s="73"/>
      <c r="RK284" s="73"/>
      <c r="RL284" s="73"/>
      <c r="RM284" s="73"/>
      <c r="RN284" s="73"/>
      <c r="RO284" s="73"/>
      <c r="RP284" s="73"/>
      <c r="RQ284" s="73"/>
      <c r="RR284" s="73"/>
      <c r="RS284" s="73"/>
      <c r="RT284" s="73"/>
      <c r="RU284" s="73"/>
      <c r="RV284" s="73"/>
      <c r="RW284" s="73"/>
      <c r="RX284" s="73"/>
      <c r="RY284" s="73"/>
      <c r="RZ284" s="73"/>
      <c r="SA284" s="73"/>
      <c r="SB284" s="73"/>
      <c r="SC284" s="73"/>
      <c r="SD284" s="73"/>
      <c r="SE284" s="73"/>
      <c r="SF284" s="73"/>
      <c r="SG284" s="73"/>
      <c r="SH284" s="73"/>
      <c r="SI284" s="73"/>
      <c r="SJ284" s="73"/>
      <c r="SK284" s="73"/>
      <c r="SL284" s="73"/>
      <c r="SM284" s="73"/>
      <c r="SN284" s="73"/>
      <c r="SO284" s="73"/>
      <c r="SP284" s="73"/>
      <c r="SQ284" s="73"/>
      <c r="SR284" s="73"/>
      <c r="SS284" s="73"/>
      <c r="ST284" s="73"/>
      <c r="SU284" s="73"/>
      <c r="SV284" s="73"/>
      <c r="SW284" s="73"/>
      <c r="SX284" s="73"/>
      <c r="SY284" s="73"/>
    </row>
    <row r="285" spans="1:519">
      <c r="A285" s="71" t="s">
        <v>368</v>
      </c>
      <c r="B285" s="72">
        <f t="shared" si="241"/>
        <v>1.3778887500000001E-3</v>
      </c>
      <c r="C285" s="72">
        <f t="shared" si="242"/>
        <v>3.3620485499999998E-3</v>
      </c>
      <c r="D285" s="72">
        <f t="shared" si="243"/>
        <v>1.1916769275000001E-2</v>
      </c>
      <c r="E285" s="72">
        <f t="shared" si="244"/>
        <v>6.6532342499999993E-4</v>
      </c>
      <c r="F285" s="72">
        <f t="shared" si="245"/>
        <v>1.7715712500000001E-3</v>
      </c>
      <c r="G285" s="72">
        <f t="shared" si="246"/>
        <v>1.6140982499999998E-4</v>
      </c>
      <c r="H285" s="72">
        <f t="shared" si="247"/>
        <v>1.7322030000000002E-4</v>
      </c>
      <c r="I285" s="72">
        <f t="shared" si="248"/>
        <v>1.7322030000000002E-4</v>
      </c>
      <c r="J285" s="72">
        <f t="shared" si="249"/>
        <v>0</v>
      </c>
      <c r="K285" s="72">
        <f t="shared" si="250"/>
        <v>0</v>
      </c>
      <c r="L285" s="72">
        <f t="shared" si="251"/>
        <v>0</v>
      </c>
      <c r="M285" s="72">
        <f t="shared" si="252"/>
        <v>1.78731855E-3</v>
      </c>
      <c r="N285" s="72">
        <f t="shared" si="253"/>
        <v>0</v>
      </c>
      <c r="O285" s="72">
        <f t="shared" si="254"/>
        <v>0</v>
      </c>
      <c r="P285" s="72">
        <f t="shared" si="255"/>
        <v>0</v>
      </c>
      <c r="Q285" s="72">
        <f t="shared" si="256"/>
        <v>0</v>
      </c>
      <c r="R285" s="72">
        <f t="shared" si="257"/>
        <v>0</v>
      </c>
      <c r="S285" s="72">
        <f t="shared" si="258"/>
        <v>0</v>
      </c>
      <c r="T285" s="72">
        <f t="shared" si="259"/>
        <v>4.7241899999999996E-4</v>
      </c>
      <c r="U285" s="72">
        <f t="shared" si="260"/>
        <v>0</v>
      </c>
      <c r="V285" s="72">
        <f t="shared" si="261"/>
        <v>1.5747299999999997E-5</v>
      </c>
      <c r="W285" s="72">
        <f t="shared" si="262"/>
        <v>0</v>
      </c>
      <c r="X285" s="72">
        <f t="shared" si="263"/>
        <v>0</v>
      </c>
      <c r="Y285" s="72">
        <f t="shared" si="264"/>
        <v>1.6361444699999998E-2</v>
      </c>
      <c r="Z285" s="72">
        <f t="shared" si="265"/>
        <v>0</v>
      </c>
      <c r="AA285" s="72">
        <f t="shared" si="266"/>
        <v>0</v>
      </c>
      <c r="AB285" s="72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>
        <v>1.3778887500000001</v>
      </c>
      <c r="AP285" s="73">
        <v>1.5747300000000002E-2</v>
      </c>
      <c r="AQ285" s="73">
        <v>0.66926025</v>
      </c>
      <c r="AR285" s="73"/>
      <c r="AS285" s="73"/>
      <c r="AT285" s="73"/>
      <c r="AU285" s="73"/>
      <c r="AV285" s="73"/>
      <c r="AW285" s="73"/>
      <c r="AX285" s="73"/>
      <c r="AY285" s="73"/>
      <c r="AZ285" s="73">
        <v>2.677041</v>
      </c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>
        <v>11.916769275</v>
      </c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>
        <v>0.52359772500000001</v>
      </c>
      <c r="BX285" s="73">
        <v>3.936825E-2</v>
      </c>
      <c r="BY285" s="73">
        <v>0.10235745</v>
      </c>
      <c r="BZ285" s="73">
        <v>2.3620949999999998E-2</v>
      </c>
      <c r="CA285" s="73"/>
      <c r="CB285" s="73"/>
      <c r="CC285" s="73"/>
      <c r="CD285" s="73"/>
      <c r="CE285" s="73"/>
      <c r="CF285" s="73"/>
      <c r="CG285" s="73"/>
      <c r="CH285" s="73"/>
      <c r="CI285" s="73">
        <v>1.57473</v>
      </c>
      <c r="CJ285" s="73"/>
      <c r="CK285" s="73">
        <v>0.17322030000000002</v>
      </c>
      <c r="CL285" s="73"/>
      <c r="CM285" s="73">
        <v>0.16140982499999998</v>
      </c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>
        <v>0.17322030000000002</v>
      </c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>
        <v>0.17322030000000002</v>
      </c>
      <c r="DV285" s="73"/>
      <c r="DW285" s="73"/>
      <c r="DX285" s="73"/>
      <c r="DY285" s="73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73"/>
      <c r="ES285" s="73"/>
      <c r="ET285" s="73"/>
      <c r="EU285" s="73"/>
      <c r="EV285" s="73"/>
      <c r="EW285" s="73"/>
      <c r="EX285" s="73"/>
      <c r="EY285" s="73"/>
      <c r="EZ285" s="73"/>
      <c r="FA285" s="73"/>
      <c r="FB285" s="73"/>
      <c r="FC285" s="73"/>
      <c r="FD285" s="73"/>
      <c r="FE285" s="73"/>
      <c r="FF285" s="73"/>
      <c r="FG285" s="73"/>
      <c r="FH285" s="73"/>
      <c r="FI285" s="73"/>
      <c r="FJ285" s="73"/>
      <c r="FK285" s="73"/>
      <c r="FL285" s="73"/>
      <c r="FM285" s="73"/>
      <c r="FN285" s="73"/>
      <c r="FO285" s="73">
        <v>1.78731855</v>
      </c>
      <c r="FP285" s="73"/>
      <c r="FQ285" s="73"/>
      <c r="FR285" s="73"/>
      <c r="FS285" s="73"/>
      <c r="FT285" s="73"/>
      <c r="FU285" s="73"/>
      <c r="FV285" s="73"/>
      <c r="FW285" s="73"/>
      <c r="FX285" s="73"/>
      <c r="FY285" s="73"/>
      <c r="FZ285" s="73"/>
      <c r="GA285" s="73"/>
      <c r="GB285" s="73"/>
      <c r="GC285" s="73"/>
      <c r="GD285" s="73"/>
      <c r="GE285" s="73"/>
      <c r="GF285" s="73"/>
      <c r="GG285" s="73"/>
      <c r="GH285" s="73"/>
      <c r="GI285" s="73"/>
      <c r="GJ285" s="73"/>
      <c r="GK285" s="73"/>
      <c r="GL285" s="73"/>
      <c r="GM285" s="73"/>
      <c r="GN285" s="73"/>
      <c r="GO285" s="73"/>
      <c r="GP285" s="73"/>
      <c r="GQ285" s="73"/>
      <c r="GR285" s="73"/>
      <c r="GS285" s="73"/>
      <c r="GT285" s="73"/>
      <c r="GU285" s="73"/>
      <c r="GV285" s="73"/>
      <c r="GW285" s="73"/>
      <c r="GX285" s="73"/>
      <c r="GY285" s="73"/>
      <c r="GZ285" s="73"/>
      <c r="HA285" s="73"/>
      <c r="HB285" s="73"/>
      <c r="HC285" s="73"/>
      <c r="HD285" s="73"/>
      <c r="HE285" s="73"/>
      <c r="HF285" s="73"/>
      <c r="HG285" s="73"/>
      <c r="HH285" s="73"/>
      <c r="HI285" s="73"/>
      <c r="HJ285" s="73"/>
      <c r="HK285" s="73"/>
      <c r="HL285" s="73"/>
      <c r="HM285" s="73"/>
      <c r="HN285" s="73"/>
      <c r="HO285" s="73"/>
      <c r="HP285" s="73"/>
      <c r="HQ285" s="73"/>
      <c r="HR285" s="73"/>
      <c r="HS285" s="73"/>
      <c r="HT285" s="73"/>
      <c r="HU285" s="73"/>
      <c r="HV285" s="73"/>
      <c r="HW285" s="73"/>
      <c r="HX285" s="73"/>
      <c r="HY285" s="73"/>
      <c r="HZ285" s="73"/>
      <c r="IA285" s="73"/>
      <c r="IB285" s="73"/>
      <c r="IC285" s="73"/>
      <c r="ID285" s="73"/>
      <c r="IE285" s="73"/>
      <c r="IF285" s="73"/>
      <c r="IG285" s="73"/>
      <c r="IH285" s="73"/>
      <c r="II285" s="73"/>
      <c r="IJ285" s="73"/>
      <c r="IK285" s="73"/>
      <c r="IL285" s="73"/>
      <c r="IM285" s="73"/>
      <c r="IN285" s="73"/>
      <c r="IO285" s="73"/>
      <c r="IP285" s="73"/>
      <c r="IQ285" s="73"/>
      <c r="IR285" s="73"/>
      <c r="IS285" s="73"/>
      <c r="IT285" s="73">
        <v>0.47241899999999998</v>
      </c>
      <c r="IU285" s="73"/>
      <c r="IV285" s="73"/>
      <c r="IW285" s="73"/>
      <c r="IX285" s="73"/>
      <c r="IY285" s="73"/>
      <c r="IZ285" s="73"/>
      <c r="JA285" s="73"/>
      <c r="JB285" s="73"/>
      <c r="JC285" s="73"/>
      <c r="JD285" s="73"/>
      <c r="JE285" s="73"/>
      <c r="JF285" s="73"/>
      <c r="JG285" s="73"/>
      <c r="JH285" s="73"/>
      <c r="JI285" s="73"/>
      <c r="JJ285" s="73"/>
      <c r="JK285" s="73"/>
      <c r="JL285" s="73"/>
      <c r="JM285" s="73"/>
      <c r="JN285" s="73"/>
      <c r="JO285" s="73"/>
      <c r="JP285" s="73"/>
      <c r="JQ285" s="73"/>
      <c r="JR285" s="73"/>
      <c r="JS285" s="73"/>
      <c r="JT285" s="73"/>
      <c r="JU285" s="73">
        <v>1.5747299999999999E-2</v>
      </c>
      <c r="JV285" s="73"/>
      <c r="JW285" s="73"/>
      <c r="JX285" s="73"/>
      <c r="JY285" s="73"/>
      <c r="JZ285" s="73"/>
      <c r="KA285" s="73"/>
      <c r="KB285" s="73"/>
      <c r="KC285" s="73"/>
      <c r="KD285" s="73"/>
      <c r="KE285" s="73"/>
      <c r="KF285" s="73"/>
      <c r="KG285" s="73"/>
      <c r="KH285" s="73"/>
      <c r="KI285" s="73"/>
      <c r="KJ285" s="73"/>
      <c r="KK285" s="73"/>
      <c r="KL285" s="73"/>
      <c r="KM285" s="73"/>
      <c r="KN285" s="73"/>
      <c r="KO285" s="73"/>
      <c r="KP285" s="73"/>
      <c r="KQ285" s="73"/>
      <c r="KR285" s="73"/>
      <c r="KS285" s="73"/>
      <c r="KT285" s="73"/>
      <c r="KU285" s="73"/>
      <c r="KV285" s="73"/>
      <c r="KW285" s="73"/>
      <c r="KX285" s="73"/>
      <c r="KY285" s="73"/>
      <c r="KZ285" s="73">
        <v>16.2512136</v>
      </c>
      <c r="LA285" s="73"/>
      <c r="LB285" s="73"/>
      <c r="LC285" s="73">
        <v>0.1102311</v>
      </c>
      <c r="LD285" s="73"/>
      <c r="LE285" s="73"/>
      <c r="LF285" s="73"/>
      <c r="LG285" s="73"/>
      <c r="LH285" s="73"/>
      <c r="LI285" s="73"/>
      <c r="LJ285" s="73"/>
      <c r="LK285" s="73"/>
      <c r="LL285" s="73"/>
      <c r="LM285" s="73"/>
      <c r="LN285" s="73"/>
      <c r="LO285" s="73"/>
      <c r="LP285" s="73"/>
      <c r="LQ285" s="73"/>
      <c r="LR285" s="73"/>
      <c r="LS285" s="73"/>
      <c r="LT285" s="73"/>
      <c r="LU285" s="73"/>
      <c r="LV285" s="73"/>
      <c r="LW285" s="73"/>
      <c r="LX285" s="73"/>
      <c r="LY285" s="73"/>
      <c r="LZ285" s="73"/>
      <c r="MA285" s="73"/>
      <c r="MB285" s="73"/>
      <c r="MC285" s="73"/>
      <c r="MD285" s="73"/>
      <c r="ME285" s="73"/>
      <c r="MF285" s="73"/>
      <c r="MG285" s="73"/>
      <c r="MH285" s="73"/>
      <c r="MI285" s="73"/>
      <c r="MJ285" s="73"/>
      <c r="MK285" s="73"/>
      <c r="ML285" s="73"/>
      <c r="MM285" s="73"/>
      <c r="MN285" s="73"/>
      <c r="MO285" s="73"/>
      <c r="MP285" s="73"/>
      <c r="MQ285" s="73"/>
      <c r="MR285" s="73"/>
      <c r="MS285" s="73"/>
      <c r="MT285" s="73"/>
      <c r="MU285" s="73"/>
      <c r="MV285" s="73"/>
      <c r="MW285" s="73"/>
      <c r="MX285" s="73"/>
      <c r="MY285" s="73"/>
      <c r="MZ285" s="73"/>
      <c r="NA285" s="73"/>
      <c r="NB285" s="73"/>
      <c r="NC285" s="73"/>
      <c r="ND285" s="73"/>
      <c r="NE285" s="73"/>
      <c r="NF285" s="73"/>
      <c r="NG285" s="73"/>
      <c r="NH285" s="73"/>
      <c r="NI285" s="73"/>
      <c r="NJ285" s="73"/>
      <c r="NK285" s="73"/>
      <c r="NL285" s="73"/>
      <c r="NM285" s="73"/>
      <c r="NN285" s="73"/>
      <c r="NO285" s="73"/>
      <c r="NP285" s="73"/>
      <c r="NQ285" s="73"/>
      <c r="NR285" s="73"/>
      <c r="NS285" s="73"/>
      <c r="NT285" s="73"/>
      <c r="NU285" s="73"/>
      <c r="NV285" s="73"/>
      <c r="NW285" s="73"/>
      <c r="NX285" s="73"/>
      <c r="NY285" s="73"/>
      <c r="NZ285" s="73"/>
      <c r="OA285" s="73"/>
      <c r="OB285" s="73"/>
      <c r="OC285" s="73"/>
      <c r="OD285" s="73"/>
      <c r="OE285" s="73"/>
      <c r="OF285" s="73"/>
      <c r="OG285" s="73"/>
      <c r="OH285" s="73"/>
      <c r="OI285" s="73"/>
      <c r="OJ285" s="73"/>
      <c r="OK285" s="73"/>
      <c r="OL285" s="73"/>
      <c r="OM285" s="73"/>
      <c r="ON285" s="73"/>
      <c r="OO285" s="73"/>
      <c r="OP285" s="73"/>
      <c r="OQ285" s="73"/>
      <c r="OR285" s="73"/>
      <c r="OS285" s="73"/>
      <c r="OT285" s="73"/>
      <c r="OU285" s="73"/>
      <c r="OV285" s="73"/>
      <c r="OW285" s="73"/>
      <c r="OX285" s="73"/>
      <c r="OY285" s="73"/>
      <c r="OZ285" s="73"/>
      <c r="PA285" s="73"/>
      <c r="PB285" s="73"/>
      <c r="PC285" s="73"/>
      <c r="PD285" s="73"/>
      <c r="PE285" s="73"/>
      <c r="PF285" s="73"/>
      <c r="PG285" s="73"/>
      <c r="PH285" s="73"/>
      <c r="PI285" s="73"/>
      <c r="PJ285" s="73"/>
      <c r="PK285" s="73"/>
      <c r="PL285" s="73"/>
      <c r="PM285" s="73"/>
      <c r="PN285" s="73"/>
      <c r="PO285" s="73"/>
      <c r="PP285" s="73"/>
      <c r="PQ285" s="73"/>
      <c r="PR285" s="73"/>
      <c r="PS285" s="73"/>
      <c r="PT285" s="73"/>
      <c r="PU285" s="73"/>
      <c r="PV285" s="73"/>
      <c r="PW285" s="73"/>
      <c r="PX285" s="73"/>
      <c r="PY285" s="73"/>
      <c r="PZ285" s="73"/>
      <c r="QA285" s="73"/>
      <c r="QB285" s="73"/>
      <c r="QC285" s="73"/>
      <c r="QD285" s="73"/>
      <c r="QE285" s="73"/>
      <c r="QF285" s="73"/>
      <c r="QG285" s="73"/>
      <c r="QH285" s="73"/>
      <c r="QI285" s="73"/>
      <c r="QJ285" s="73"/>
      <c r="QK285" s="73"/>
      <c r="QL285" s="73"/>
      <c r="QM285" s="73"/>
      <c r="QN285" s="73"/>
      <c r="QO285" s="73"/>
      <c r="QP285" s="73"/>
      <c r="QQ285" s="73"/>
      <c r="QR285" s="73"/>
      <c r="QS285" s="73"/>
      <c r="QT285" s="73"/>
      <c r="QU285" s="73"/>
      <c r="QV285" s="73"/>
      <c r="QW285" s="73"/>
      <c r="QX285" s="73"/>
      <c r="QY285" s="73"/>
      <c r="QZ285" s="73"/>
      <c r="RA285" s="73"/>
      <c r="RB285" s="73"/>
      <c r="RC285" s="73"/>
      <c r="RD285" s="73"/>
      <c r="RE285" s="73"/>
      <c r="RF285" s="73"/>
      <c r="RG285" s="73"/>
      <c r="RH285" s="73"/>
      <c r="RI285" s="73"/>
      <c r="RJ285" s="73"/>
      <c r="RK285" s="73"/>
      <c r="RL285" s="73"/>
      <c r="RM285" s="73"/>
      <c r="RN285" s="73"/>
      <c r="RO285" s="73"/>
      <c r="RP285" s="73"/>
      <c r="RQ285" s="73"/>
      <c r="RR285" s="73"/>
      <c r="RS285" s="73"/>
      <c r="RT285" s="73"/>
      <c r="RU285" s="73"/>
      <c r="RV285" s="73"/>
      <c r="RW285" s="73"/>
      <c r="RX285" s="73"/>
      <c r="RY285" s="73"/>
      <c r="RZ285" s="73"/>
      <c r="SA285" s="73"/>
      <c r="SB285" s="73"/>
      <c r="SC285" s="73"/>
      <c r="SD285" s="73"/>
      <c r="SE285" s="73"/>
      <c r="SF285" s="73"/>
      <c r="SG285" s="73"/>
      <c r="SH285" s="73"/>
      <c r="SI285" s="73"/>
      <c r="SJ285" s="73"/>
      <c r="SK285" s="73"/>
      <c r="SL285" s="73"/>
      <c r="SM285" s="73"/>
      <c r="SN285" s="73"/>
      <c r="SO285" s="73"/>
      <c r="SP285" s="73"/>
      <c r="SQ285" s="73"/>
      <c r="SR285" s="73"/>
      <c r="SS285" s="73"/>
      <c r="ST285" s="73"/>
      <c r="SU285" s="73"/>
      <c r="SV285" s="73"/>
      <c r="SW285" s="73"/>
      <c r="SX285" s="73"/>
      <c r="SY285" s="73"/>
    </row>
    <row r="286" spans="1:519">
      <c r="A286" s="71" t="s">
        <v>369</v>
      </c>
      <c r="B286" s="72">
        <f t="shared" si="241"/>
        <v>31.861866404249998</v>
      </c>
      <c r="C286" s="72">
        <f t="shared" si="242"/>
        <v>34.821646238924998</v>
      </c>
      <c r="D286" s="72">
        <f t="shared" si="243"/>
        <v>20.976675194475</v>
      </c>
      <c r="E286" s="72">
        <f t="shared" si="244"/>
        <v>27.427001547149999</v>
      </c>
      <c r="F286" s="72">
        <f t="shared" si="245"/>
        <v>25.566280895024999</v>
      </c>
      <c r="G286" s="72">
        <f t="shared" si="246"/>
        <v>50.717872391850001</v>
      </c>
      <c r="H286" s="72">
        <f t="shared" si="247"/>
        <v>43.160160471750004</v>
      </c>
      <c r="I286" s="72">
        <f t="shared" si="248"/>
        <v>49.877785431450008</v>
      </c>
      <c r="J286" s="72">
        <f t="shared" si="249"/>
        <v>18.218980460699999</v>
      </c>
      <c r="K286" s="72">
        <f t="shared" si="250"/>
        <v>23.968040176125005</v>
      </c>
      <c r="L286" s="72">
        <f t="shared" si="251"/>
        <v>25.700790394800002</v>
      </c>
      <c r="M286" s="72">
        <f t="shared" si="252"/>
        <v>7.1903431584000002</v>
      </c>
      <c r="N286" s="72">
        <f t="shared" si="253"/>
        <v>6.8354226373500007</v>
      </c>
      <c r="O286" s="72">
        <f t="shared" si="254"/>
        <v>20.283518416725002</v>
      </c>
      <c r="P286" s="72">
        <f t="shared" si="255"/>
        <v>38.355946629975001</v>
      </c>
      <c r="Q286" s="72">
        <f t="shared" si="256"/>
        <v>47.402837406000003</v>
      </c>
      <c r="R286" s="72">
        <f t="shared" si="257"/>
        <v>43.544847326625003</v>
      </c>
      <c r="S286" s="72">
        <f t="shared" si="258"/>
        <v>33.687135947250006</v>
      </c>
      <c r="T286" s="72">
        <f t="shared" si="259"/>
        <v>52.603847776350001</v>
      </c>
      <c r="U286" s="72">
        <f t="shared" si="260"/>
        <v>42.128523354149998</v>
      </c>
      <c r="V286" s="72">
        <f t="shared" si="261"/>
        <v>44.406984443850007</v>
      </c>
      <c r="W286" s="72">
        <f t="shared" si="262"/>
        <v>27.94685141475</v>
      </c>
      <c r="X286" s="72">
        <f t="shared" si="263"/>
        <v>45.489587697899999</v>
      </c>
      <c r="Y286" s="72">
        <f t="shared" si="264"/>
        <v>15.7860226107</v>
      </c>
      <c r="Z286" s="72">
        <f t="shared" si="265"/>
        <v>0</v>
      </c>
      <c r="AA286" s="72">
        <f t="shared" si="266"/>
        <v>0</v>
      </c>
      <c r="AB286" s="72"/>
      <c r="AD286" s="73">
        <v>5088.2282077500004</v>
      </c>
      <c r="AE286" s="73">
        <v>2477.5620772500001</v>
      </c>
      <c r="AF286" s="73">
        <v>2550.590181</v>
      </c>
      <c r="AG286" s="73">
        <v>1291.0423905</v>
      </c>
      <c r="AH286" s="73">
        <v>2476.3416615000001</v>
      </c>
      <c r="AI286" s="73">
        <v>2968.2085769999999</v>
      </c>
      <c r="AJ286" s="73">
        <v>2930.1001110000002</v>
      </c>
      <c r="AK286" s="73">
        <v>2048.9205712500002</v>
      </c>
      <c r="AL286" s="73">
        <v>2555.5505805000003</v>
      </c>
      <c r="AM286" s="73">
        <v>2301.7828410000002</v>
      </c>
      <c r="AN286" s="73">
        <v>1542.32993025</v>
      </c>
      <c r="AO286" s="73">
        <v>3631.2092752500002</v>
      </c>
      <c r="AP286" s="73">
        <v>2806.7593837499999</v>
      </c>
      <c r="AQ286" s="73">
        <v>598.39740000000006</v>
      </c>
      <c r="AR286" s="73">
        <v>2764.2810420000001</v>
      </c>
      <c r="AS286" s="73">
        <v>2022.38637075</v>
      </c>
      <c r="AT286" s="73">
        <v>728.23388850000003</v>
      </c>
      <c r="AU286" s="73">
        <v>4458.8873632499999</v>
      </c>
      <c r="AV286" s="73">
        <v>870.27453449999996</v>
      </c>
      <c r="AW286" s="73">
        <v>4273.8565882499997</v>
      </c>
      <c r="AX286" s="73">
        <v>3129.5632864500003</v>
      </c>
      <c r="AY286" s="73">
        <v>2358.5321733750002</v>
      </c>
      <c r="AZ286" s="73">
        <v>3908.67670125</v>
      </c>
      <c r="BA286" s="73">
        <v>6901.79750685</v>
      </c>
      <c r="BB286" s="73">
        <v>2866.6739234249999</v>
      </c>
      <c r="BC286" s="73">
        <v>2989.951661475</v>
      </c>
      <c r="BD286" s="73">
        <v>0.18503077500000001</v>
      </c>
      <c r="BE286" s="73">
        <v>63.437998050000004</v>
      </c>
      <c r="BF286" s="73"/>
      <c r="BG286" s="73">
        <v>2511.8124547500001</v>
      </c>
      <c r="BH286" s="73">
        <v>3267.6828547499999</v>
      </c>
      <c r="BI286" s="73">
        <v>2219.0307794999999</v>
      </c>
      <c r="BJ286" s="73">
        <v>2283.3584999999998</v>
      </c>
      <c r="BK286" s="73">
        <v>1860.97654575</v>
      </c>
      <c r="BL286" s="73">
        <v>700.47927225000001</v>
      </c>
      <c r="BM286" s="73">
        <v>2213.0861737499999</v>
      </c>
      <c r="BN286" s="73">
        <v>751.81547024999998</v>
      </c>
      <c r="BO286" s="73">
        <v>3099.2733549</v>
      </c>
      <c r="BP286" s="73">
        <v>2692.7883000000002</v>
      </c>
      <c r="BQ286" s="73">
        <v>3501.8452057499999</v>
      </c>
      <c r="BR286" s="73">
        <v>3333.4672005000002</v>
      </c>
      <c r="BS286" s="73">
        <v>3546.29196</v>
      </c>
      <c r="BT286" s="73">
        <v>1737.2815042500001</v>
      </c>
      <c r="BU286" s="73">
        <v>1511.85890475</v>
      </c>
      <c r="BV286" s="73">
        <v>892.63570049999998</v>
      </c>
      <c r="BW286" s="73">
        <v>2314.3413127499998</v>
      </c>
      <c r="BX286" s="73">
        <v>880.82522549999999</v>
      </c>
      <c r="BY286" s="73">
        <v>3164.5774080000001</v>
      </c>
      <c r="BZ286" s="73">
        <v>2080.4545395</v>
      </c>
      <c r="CA286" s="73">
        <v>1515.63825675</v>
      </c>
      <c r="CB286" s="73">
        <v>3420.9513256499999</v>
      </c>
      <c r="CC286" s="73">
        <v>2467.7593830000001</v>
      </c>
      <c r="CD286" s="73">
        <v>2499.5295607500002</v>
      </c>
      <c r="CE286" s="73">
        <v>4161.1452884999999</v>
      </c>
      <c r="CF286" s="73">
        <v>1383.2428319999999</v>
      </c>
      <c r="CG286" s="73">
        <v>275.53838174999999</v>
      </c>
      <c r="CH286" s="73">
        <v>223.21797749999999</v>
      </c>
      <c r="CI286" s="73">
        <v>1305.0181192499999</v>
      </c>
      <c r="CJ286" s="73">
        <v>2947.7961393750002</v>
      </c>
      <c r="CK286" s="73">
        <v>3285.9890909999999</v>
      </c>
      <c r="CL286" s="73">
        <v>1913.6906325</v>
      </c>
      <c r="CM286" s="73">
        <v>4933.0936818</v>
      </c>
      <c r="CN286" s="73">
        <v>4519.7900460000001</v>
      </c>
      <c r="CO286" s="73">
        <v>7464.6532507499996</v>
      </c>
      <c r="CP286" s="73">
        <v>1595.2802265</v>
      </c>
      <c r="CQ286" s="73">
        <v>3568.1570860499996</v>
      </c>
      <c r="CR286" s="73">
        <v>11093.028012000001</v>
      </c>
      <c r="CS286" s="73">
        <v>322.00079039999997</v>
      </c>
      <c r="CT286" s="73">
        <v>1624.4520997500001</v>
      </c>
      <c r="CU286" s="73">
        <v>3605.4624397500002</v>
      </c>
      <c r="CV286" s="73">
        <v>5672.1774599999999</v>
      </c>
      <c r="CW286" s="73">
        <v>4406.0866663500001</v>
      </c>
      <c r="CX286" s="73">
        <v>3499.6012154999999</v>
      </c>
      <c r="CY286" s="73">
        <v>1600.1225212500001</v>
      </c>
      <c r="CZ286" s="73">
        <v>3613.2573532500001</v>
      </c>
      <c r="DA286" s="73">
        <v>3038.7958492500002</v>
      </c>
      <c r="DB286" s="73">
        <v>2207.9289330000001</v>
      </c>
      <c r="DC286" s="73">
        <v>5305.06852875</v>
      </c>
      <c r="DD286" s="73">
        <v>3455.2331977499998</v>
      </c>
      <c r="DE286" s="73">
        <v>3016.7653765499999</v>
      </c>
      <c r="DF286" s="73">
        <v>3386.4883596</v>
      </c>
      <c r="DG286" s="73">
        <v>4266.1797795000002</v>
      </c>
      <c r="DH286" s="73">
        <v>5032.5142603499999</v>
      </c>
      <c r="DI286" s="73">
        <v>4738.205097</v>
      </c>
      <c r="DJ286" s="73">
        <v>5459.6440255500002</v>
      </c>
      <c r="DK286" s="73">
        <v>4568.0161522500002</v>
      </c>
      <c r="DL286" s="73">
        <v>2400.2428342500002</v>
      </c>
      <c r="DM286" s="73">
        <v>2030.4174937499999</v>
      </c>
      <c r="DN286" s="73">
        <v>2617.7130472499998</v>
      </c>
      <c r="DO286" s="73">
        <v>19.699872299999999</v>
      </c>
      <c r="DP286" s="73">
        <v>7.8736500000000005</v>
      </c>
      <c r="DQ286" s="73">
        <v>4672.3420147500001</v>
      </c>
      <c r="DR286" s="73">
        <v>6265.0160630999999</v>
      </c>
      <c r="DS286" s="73">
        <v>5018.0739862500004</v>
      </c>
      <c r="DT286" s="73">
        <v>8367.4459597500008</v>
      </c>
      <c r="DU286" s="73">
        <v>8451.3003322500008</v>
      </c>
      <c r="DV286" s="73">
        <v>1060.580655</v>
      </c>
      <c r="DW286" s="73">
        <v>800.57304787500004</v>
      </c>
      <c r="DX286" s="73">
        <v>1517.5200591</v>
      </c>
      <c r="DY286" s="73">
        <v>0.33856694999999998</v>
      </c>
      <c r="DZ286" s="73">
        <v>153.08737694999999</v>
      </c>
      <c r="EA286" s="73">
        <v>1281.9601352249999</v>
      </c>
      <c r="EB286" s="73">
        <v>25.018522874999999</v>
      </c>
      <c r="EC286" s="73">
        <v>394.90685257500002</v>
      </c>
      <c r="ED286" s="73">
        <v>520.37346532499998</v>
      </c>
      <c r="EE286" s="73">
        <v>4463.7178475250003</v>
      </c>
      <c r="EF286" s="73">
        <v>4042.7492134500003</v>
      </c>
      <c r="EG286" s="73">
        <v>3958.15471785</v>
      </c>
      <c r="EH286" s="73">
        <v>2698.0990769249997</v>
      </c>
      <c r="EI286" s="73">
        <v>2080.0962884250002</v>
      </c>
      <c r="EJ286" s="73">
        <v>3762.7071038999998</v>
      </c>
      <c r="EK286" s="73">
        <v>1476.8959619250002</v>
      </c>
      <c r="EL286" s="73">
        <v>308.01718799999998</v>
      </c>
      <c r="EM286" s="73">
        <v>2269.0678252500002</v>
      </c>
      <c r="EN286" s="73">
        <v>938.49971174999996</v>
      </c>
      <c r="EO286" s="73">
        <v>19.916397674999999</v>
      </c>
      <c r="EP286" s="73">
        <v>1843.7214417749999</v>
      </c>
      <c r="EQ286" s="73">
        <v>1451.3892727499999</v>
      </c>
      <c r="ER286" s="73">
        <v>6578.08026075</v>
      </c>
      <c r="ES286" s="73">
        <v>541.54964700000005</v>
      </c>
      <c r="ET286" s="73">
        <v>4381.9618027500001</v>
      </c>
      <c r="EU286" s="73">
        <v>2970.0746320499998</v>
      </c>
      <c r="EV286" s="73">
        <v>1900.65974175</v>
      </c>
      <c r="EW286" s="73">
        <v>1.255847175</v>
      </c>
      <c r="EX286" s="73"/>
      <c r="EY286" s="73">
        <v>589.22459775000004</v>
      </c>
      <c r="EZ286" s="73">
        <v>2758.986012375</v>
      </c>
      <c r="FA286" s="73">
        <v>2197.8585346499999</v>
      </c>
      <c r="FB286" s="73">
        <v>1440.68110875</v>
      </c>
      <c r="FC286" s="73">
        <v>1771.5318817499999</v>
      </c>
      <c r="FD286" s="73">
        <v>4127.36733</v>
      </c>
      <c r="FE286" s="73">
        <v>3561.1889057999997</v>
      </c>
      <c r="FF286" s="73">
        <v>5063.1506325</v>
      </c>
      <c r="FG286" s="73">
        <v>2.7557775E-2</v>
      </c>
      <c r="FH286" s="73">
        <v>255.89362500000001</v>
      </c>
      <c r="FI286" s="73"/>
      <c r="FJ286" s="73"/>
      <c r="FK286" s="73">
        <v>52.359772499999998</v>
      </c>
      <c r="FL286" s="73">
        <v>34.549576200000004</v>
      </c>
      <c r="FM286" s="73">
        <v>946.96388550000006</v>
      </c>
      <c r="FN286" s="73">
        <v>17.479503000000001</v>
      </c>
      <c r="FO286" s="73">
        <v>20.443932224999998</v>
      </c>
      <c r="FP286" s="73">
        <v>4.0391824500000002</v>
      </c>
      <c r="FQ286" s="73">
        <v>795.43549125000004</v>
      </c>
      <c r="FR286" s="73">
        <v>1547.8139274750001</v>
      </c>
      <c r="FS286" s="73">
        <v>1787.161077</v>
      </c>
      <c r="FT286" s="73"/>
      <c r="FU286" s="73">
        <v>1588.07583675</v>
      </c>
      <c r="FV286" s="73">
        <v>868.06991249999999</v>
      </c>
      <c r="FW286" s="73"/>
      <c r="FX286" s="73">
        <v>24.746881950000002</v>
      </c>
      <c r="FY286" s="73">
        <v>3.5431425000000003E-2</v>
      </c>
      <c r="FZ286" s="73">
        <v>1019.51957025</v>
      </c>
      <c r="GA286" s="73"/>
      <c r="GB286" s="73"/>
      <c r="GC286" s="73"/>
      <c r="GD286" s="73">
        <v>0.11810475000000001</v>
      </c>
      <c r="GE286" s="73"/>
      <c r="GF286" s="73"/>
      <c r="GG286" s="73">
        <v>0.14566252500000001</v>
      </c>
      <c r="GH286" s="73"/>
      <c r="GI286" s="73"/>
      <c r="GJ286" s="73">
        <v>11.460097575000001</v>
      </c>
      <c r="GK286" s="73">
        <v>29.561618925000001</v>
      </c>
      <c r="GL286" s="73">
        <v>906.35947245</v>
      </c>
      <c r="GM286" s="73">
        <v>3504.2466690000001</v>
      </c>
      <c r="GN286" s="73">
        <v>12670.080738750001</v>
      </c>
      <c r="GO286" s="73">
        <v>3161.5460527499999</v>
      </c>
      <c r="GP286" s="73"/>
      <c r="GQ286" s="73">
        <v>0.129915225</v>
      </c>
      <c r="GR286" s="73">
        <v>512.18093250000004</v>
      </c>
      <c r="GS286" s="73"/>
      <c r="GT286" s="73">
        <v>2308.5541800000001</v>
      </c>
      <c r="GU286" s="73">
        <v>5044.4703978750003</v>
      </c>
      <c r="GV286" s="73">
        <v>5725.6513539749994</v>
      </c>
      <c r="GW286" s="73">
        <v>4015.3646587500002</v>
      </c>
      <c r="GX286" s="73">
        <v>4354.6638582000005</v>
      </c>
      <c r="GY286" s="73">
        <v>7175.3596024500002</v>
      </c>
      <c r="GZ286" s="73">
        <v>7015.3827817500005</v>
      </c>
      <c r="HA286" s="73">
        <v>2204.18894925</v>
      </c>
      <c r="HB286" s="73">
        <v>4382.59169475</v>
      </c>
      <c r="HC286" s="73">
        <v>2393.7077047500002</v>
      </c>
      <c r="HD286" s="73">
        <v>71.98090830000001</v>
      </c>
      <c r="HE286" s="73">
        <v>314.94600000000003</v>
      </c>
      <c r="HF286" s="73">
        <v>2389.5346702500001</v>
      </c>
      <c r="HG286" s="73">
        <v>4826.7049230000002</v>
      </c>
      <c r="HH286" s="73">
        <v>6011.8624683000007</v>
      </c>
      <c r="HI286" s="73">
        <v>8203.0008426749991</v>
      </c>
      <c r="HJ286" s="73">
        <v>4949.6598414</v>
      </c>
      <c r="HK286" s="73">
        <v>2767.46987025</v>
      </c>
      <c r="HL286" s="73">
        <v>2832.89990175</v>
      </c>
      <c r="HM286" s="73">
        <v>8258.4785805749998</v>
      </c>
      <c r="HN286" s="73">
        <v>2098.764712575</v>
      </c>
      <c r="HO286" s="73">
        <v>3835.4123880000002</v>
      </c>
      <c r="HP286" s="73">
        <v>3477.8305732499998</v>
      </c>
      <c r="HQ286" s="73">
        <v>1362.00759795</v>
      </c>
      <c r="HR286" s="73"/>
      <c r="HS286" s="73">
        <v>2706.016032</v>
      </c>
      <c r="HT286" s="73">
        <v>5249.7561374999996</v>
      </c>
      <c r="HU286" s="73">
        <v>5683.6690521749997</v>
      </c>
      <c r="HV286" s="73">
        <v>5392.9738941750002</v>
      </c>
      <c r="HW286" s="73">
        <v>2186.1189224999998</v>
      </c>
      <c r="HX286" s="73">
        <v>5669.6578920000002</v>
      </c>
      <c r="HY286" s="73">
        <v>5882.6401244999997</v>
      </c>
      <c r="HZ286" s="73">
        <v>2704.484607075</v>
      </c>
      <c r="IA286" s="73">
        <v>4880.5055734500002</v>
      </c>
      <c r="IB286" s="73">
        <v>984.20624999999995</v>
      </c>
      <c r="IC286" s="73">
        <v>196.84125</v>
      </c>
      <c r="ID286" s="73"/>
      <c r="IE286" s="73">
        <v>3.9368249999999997E-3</v>
      </c>
      <c r="IF286" s="73">
        <v>1574.6512634999999</v>
      </c>
      <c r="IG286" s="73">
        <v>3165.0891952500001</v>
      </c>
      <c r="IH286" s="73">
        <v>3758.35297545</v>
      </c>
      <c r="II286" s="73">
        <v>4200.4190546999998</v>
      </c>
      <c r="IJ286" s="73">
        <v>6099.2048677499997</v>
      </c>
      <c r="IK286" s="73">
        <v>6123.3769732500004</v>
      </c>
      <c r="IL286" s="73">
        <v>2578.620375</v>
      </c>
      <c r="IM286" s="73">
        <v>2972.26350675</v>
      </c>
      <c r="IN286" s="73">
        <v>1574.69063175</v>
      </c>
      <c r="IO286" s="73">
        <v>728.27325674999997</v>
      </c>
      <c r="IP286" s="73">
        <v>5093.7003944999997</v>
      </c>
      <c r="IQ286" s="73">
        <v>7984.3535190000002</v>
      </c>
      <c r="IR286" s="73">
        <v>6298.8018952499997</v>
      </c>
      <c r="IS286" s="73">
        <v>6082.2056573999998</v>
      </c>
      <c r="IT286" s="73">
        <v>5328.2564279999997</v>
      </c>
      <c r="IU286" s="73">
        <v>5754.1027882500002</v>
      </c>
      <c r="IV286" s="73">
        <v>2952.9573169499999</v>
      </c>
      <c r="IW286" s="73">
        <v>5255.6220067499999</v>
      </c>
      <c r="IX286" s="73">
        <v>5019.2550337499997</v>
      </c>
      <c r="IY286" s="73">
        <v>1739.09244375</v>
      </c>
      <c r="IZ286" s="73">
        <v>2578.5416384999999</v>
      </c>
      <c r="JA286" s="73">
        <v>629.85263175</v>
      </c>
      <c r="JB286" s="73">
        <v>1771.5318817499999</v>
      </c>
      <c r="JC286" s="73">
        <v>3444.6037702499998</v>
      </c>
      <c r="JD286" s="73">
        <v>2558.1488850000001</v>
      </c>
      <c r="JE286" s="73">
        <v>4586.3617567499996</v>
      </c>
      <c r="JF286" s="73">
        <v>2688.6625073999999</v>
      </c>
      <c r="JG286" s="73">
        <v>7122.3069487499997</v>
      </c>
      <c r="JH286" s="73">
        <v>8405.2001115000003</v>
      </c>
      <c r="JI286" s="73">
        <v>1584.965745</v>
      </c>
      <c r="JJ286" s="73">
        <v>5394.9068752499998</v>
      </c>
      <c r="JK286" s="73">
        <v>3067.06225275</v>
      </c>
      <c r="JL286" s="73">
        <v>826.69388174999995</v>
      </c>
      <c r="JM286" s="73">
        <v>2810.9717864999998</v>
      </c>
      <c r="JN286" s="73">
        <v>1864.5196882499999</v>
      </c>
      <c r="JO286" s="73">
        <v>3701.0485507499998</v>
      </c>
      <c r="JP286" s="73">
        <v>7168.8402202500001</v>
      </c>
      <c r="JQ286" s="73">
        <v>7430.2335897749999</v>
      </c>
      <c r="JR286" s="73">
        <v>1907.238176325</v>
      </c>
      <c r="JS286" s="73">
        <v>4330.4287635000001</v>
      </c>
      <c r="JT286" s="73">
        <v>2361.9768952499999</v>
      </c>
      <c r="JU286" s="73">
        <v>3543.0637634999998</v>
      </c>
      <c r="JV286" s="73">
        <v>2755.6987635</v>
      </c>
      <c r="JW286" s="73">
        <v>6616.4643045000003</v>
      </c>
      <c r="JX286" s="73">
        <v>3936.6281587499998</v>
      </c>
      <c r="JY286" s="73">
        <v>1535.16490875</v>
      </c>
      <c r="JZ286" s="73">
        <v>4251.4560540000002</v>
      </c>
      <c r="KA286" s="73"/>
      <c r="KB286" s="73"/>
      <c r="KC286" s="73"/>
      <c r="KD286" s="73"/>
      <c r="KE286" s="73"/>
      <c r="KF286" s="73">
        <v>2165.1750135000002</v>
      </c>
      <c r="KG286" s="73">
        <v>6686.26421175</v>
      </c>
      <c r="KH286" s="73">
        <v>6532.5705637499996</v>
      </c>
      <c r="KI286" s="73">
        <v>1181.0081317500001</v>
      </c>
      <c r="KJ286" s="73"/>
      <c r="KK286" s="73"/>
      <c r="KL286" s="73"/>
      <c r="KM286" s="73">
        <v>1181.0474999999999</v>
      </c>
      <c r="KN286" s="73">
        <v>4153.3110067500002</v>
      </c>
      <c r="KO286" s="73">
        <v>2406.0772089000002</v>
      </c>
      <c r="KP286" s="73">
        <v>6318.9978074999999</v>
      </c>
      <c r="KQ286" s="73">
        <v>10578.99677175</v>
      </c>
      <c r="KR286" s="73">
        <v>6086.7645007499996</v>
      </c>
      <c r="KS286" s="73">
        <v>7050.8142067500003</v>
      </c>
      <c r="KT286" s="73">
        <v>3543.1031317500001</v>
      </c>
      <c r="KU286" s="73">
        <v>393.6825</v>
      </c>
      <c r="KV286" s="73"/>
      <c r="KW286" s="73">
        <v>2286.7048012499999</v>
      </c>
      <c r="KX286" s="73">
        <v>6.2989199999999995E-2</v>
      </c>
      <c r="KY286" s="73"/>
      <c r="KZ286" s="73">
        <v>1181.0081317500001</v>
      </c>
      <c r="LA286" s="73">
        <v>451.12077675</v>
      </c>
      <c r="LB286" s="73">
        <v>1023.53513175</v>
      </c>
      <c r="LC286" s="73">
        <v>3905.2516635000002</v>
      </c>
      <c r="LD286" s="73">
        <v>3001.5534847499998</v>
      </c>
      <c r="LE286" s="73"/>
      <c r="LF286" s="73"/>
      <c r="LG286" s="73"/>
      <c r="LH286" s="73"/>
      <c r="LI286" s="73"/>
      <c r="LJ286" s="73"/>
      <c r="LK286" s="73"/>
      <c r="LL286" s="73"/>
      <c r="LM286" s="73"/>
      <c r="LN286" s="73"/>
      <c r="LO286" s="73"/>
      <c r="LP286" s="73"/>
      <c r="LQ286" s="73"/>
      <c r="LR286" s="73"/>
      <c r="LS286" s="73"/>
      <c r="LT286" s="73"/>
      <c r="LU286" s="73"/>
      <c r="LV286" s="73"/>
      <c r="LW286" s="73"/>
      <c r="LX286" s="73"/>
      <c r="LY286" s="73"/>
      <c r="LZ286" s="73"/>
      <c r="MA286" s="73"/>
      <c r="MB286" s="73"/>
      <c r="MC286" s="73"/>
      <c r="MD286" s="73"/>
      <c r="ME286" s="73"/>
      <c r="MF286" s="73"/>
      <c r="MG286" s="73"/>
      <c r="MH286" s="73"/>
      <c r="MI286" s="73"/>
      <c r="MJ286" s="73"/>
      <c r="MK286" s="73"/>
      <c r="ML286" s="73"/>
      <c r="MM286" s="73"/>
      <c r="MN286" s="73"/>
      <c r="MO286" s="73"/>
      <c r="MP286" s="73"/>
      <c r="MQ286" s="73"/>
      <c r="MR286" s="73"/>
      <c r="MS286" s="73"/>
      <c r="MT286" s="73"/>
      <c r="MU286" s="73"/>
      <c r="MV286" s="73"/>
      <c r="MW286" s="73"/>
      <c r="MX286" s="73"/>
      <c r="MY286" s="73"/>
      <c r="MZ286" s="73"/>
      <c r="NA286" s="73"/>
      <c r="NB286" s="73"/>
      <c r="NC286" s="73"/>
      <c r="ND286" s="73"/>
      <c r="NE286" s="73"/>
      <c r="NF286" s="73"/>
      <c r="NG286" s="73"/>
      <c r="NH286" s="73"/>
      <c r="NI286" s="73"/>
      <c r="NJ286" s="73"/>
      <c r="NK286" s="73"/>
      <c r="NL286" s="73"/>
      <c r="NM286" s="73"/>
      <c r="NN286" s="73"/>
      <c r="NO286" s="73"/>
      <c r="NP286" s="73"/>
      <c r="NQ286" s="73"/>
      <c r="NR286" s="73"/>
      <c r="NS286" s="73"/>
      <c r="NT286" s="73"/>
      <c r="NU286" s="73"/>
      <c r="NV286" s="73"/>
      <c r="NW286" s="73"/>
      <c r="NX286" s="73"/>
      <c r="NY286" s="73"/>
      <c r="NZ286" s="73"/>
      <c r="OA286" s="73"/>
      <c r="OB286" s="73"/>
      <c r="OC286" s="73"/>
      <c r="OD286" s="73"/>
      <c r="OE286" s="73"/>
      <c r="OF286" s="73"/>
      <c r="OG286" s="73"/>
      <c r="OH286" s="73"/>
      <c r="OI286" s="73"/>
      <c r="OJ286" s="73"/>
      <c r="OK286" s="73"/>
      <c r="OL286" s="73"/>
      <c r="OM286" s="73"/>
      <c r="ON286" s="73"/>
      <c r="OO286" s="73"/>
      <c r="OP286" s="73"/>
      <c r="OQ286" s="73"/>
      <c r="OR286" s="73"/>
      <c r="OS286" s="73"/>
      <c r="OT286" s="73"/>
      <c r="OU286" s="73"/>
      <c r="OV286" s="73"/>
      <c r="OW286" s="73"/>
      <c r="OX286" s="73"/>
      <c r="OY286" s="73"/>
      <c r="OZ286" s="73"/>
      <c r="PA286" s="73"/>
      <c r="PB286" s="73"/>
      <c r="PC286" s="73"/>
      <c r="PD286" s="73"/>
      <c r="PE286" s="73"/>
      <c r="PF286" s="73"/>
      <c r="PG286" s="73"/>
      <c r="PH286" s="73"/>
      <c r="PI286" s="73"/>
      <c r="PJ286" s="73"/>
      <c r="PK286" s="73"/>
      <c r="PL286" s="73"/>
      <c r="PM286" s="73"/>
      <c r="PN286" s="73"/>
      <c r="PO286" s="73"/>
      <c r="PP286" s="73"/>
      <c r="PQ286" s="73"/>
      <c r="PR286" s="73"/>
      <c r="PS286" s="73"/>
      <c r="PT286" s="73"/>
      <c r="PU286" s="73"/>
      <c r="PV286" s="73"/>
      <c r="PW286" s="73"/>
      <c r="PX286" s="73"/>
      <c r="PY286" s="73"/>
      <c r="PZ286" s="73"/>
      <c r="QA286" s="73"/>
      <c r="QB286" s="73"/>
      <c r="QC286" s="73"/>
      <c r="QD286" s="73"/>
      <c r="QE286" s="73"/>
      <c r="QF286" s="73"/>
      <c r="QG286" s="73"/>
      <c r="QH286" s="73"/>
      <c r="QI286" s="73"/>
      <c r="QJ286" s="73"/>
      <c r="QK286" s="73"/>
      <c r="QL286" s="73"/>
      <c r="QM286" s="73"/>
      <c r="QN286" s="73"/>
      <c r="QO286" s="73"/>
      <c r="QP286" s="73"/>
      <c r="QQ286" s="73"/>
      <c r="QR286" s="73"/>
      <c r="QS286" s="73"/>
      <c r="QT286" s="73"/>
      <c r="QU286" s="73"/>
      <c r="QV286" s="73"/>
      <c r="QW286" s="73"/>
      <c r="QX286" s="73"/>
      <c r="QY286" s="73"/>
      <c r="QZ286" s="73"/>
      <c r="RA286" s="73"/>
      <c r="RB286" s="73"/>
      <c r="RC286" s="73"/>
      <c r="RD286" s="73"/>
      <c r="RE286" s="73"/>
      <c r="RF286" s="73"/>
      <c r="RG286" s="73"/>
      <c r="RH286" s="73"/>
      <c r="RI286" s="73"/>
      <c r="RJ286" s="73"/>
      <c r="RK286" s="73"/>
      <c r="RL286" s="73"/>
      <c r="RM286" s="73"/>
      <c r="RN286" s="73"/>
      <c r="RO286" s="73"/>
      <c r="RP286" s="73"/>
      <c r="RQ286" s="73"/>
      <c r="RR286" s="73"/>
      <c r="RS286" s="73"/>
      <c r="RT286" s="73"/>
      <c r="RU286" s="73"/>
      <c r="RV286" s="73"/>
      <c r="RW286" s="73"/>
      <c r="RX286" s="73"/>
      <c r="RY286" s="73"/>
      <c r="RZ286" s="73"/>
      <c r="SA286" s="73"/>
      <c r="SB286" s="73"/>
      <c r="SC286" s="73"/>
      <c r="SD286" s="73"/>
      <c r="SE286" s="73"/>
      <c r="SF286" s="73"/>
      <c r="SG286" s="73"/>
      <c r="SH286" s="73"/>
      <c r="SI286" s="73"/>
      <c r="SJ286" s="73"/>
      <c r="SK286" s="73"/>
      <c r="SL286" s="73"/>
      <c r="SM286" s="73"/>
      <c r="SN286" s="73"/>
      <c r="SO286" s="73"/>
      <c r="SP286" s="73"/>
      <c r="SQ286" s="73"/>
      <c r="SR286" s="73"/>
      <c r="SS286" s="73"/>
      <c r="ST286" s="73"/>
      <c r="SU286" s="73"/>
      <c r="SV286" s="73"/>
      <c r="SW286" s="73"/>
      <c r="SX286" s="73"/>
      <c r="SY286" s="73"/>
    </row>
    <row r="287" spans="1:519">
      <c r="A287" s="71" t="s">
        <v>370</v>
      </c>
      <c r="B287" s="72">
        <f t="shared" si="241"/>
        <v>0</v>
      </c>
      <c r="C287" s="72">
        <f t="shared" si="242"/>
        <v>0</v>
      </c>
      <c r="D287" s="72">
        <f t="shared" si="243"/>
        <v>0</v>
      </c>
      <c r="E287" s="72">
        <f t="shared" si="244"/>
        <v>0</v>
      </c>
      <c r="F287" s="72">
        <f t="shared" si="245"/>
        <v>0</v>
      </c>
      <c r="G287" s="72">
        <f t="shared" si="246"/>
        <v>0</v>
      </c>
      <c r="H287" s="72">
        <f t="shared" si="247"/>
        <v>0</v>
      </c>
      <c r="I287" s="72">
        <f t="shared" si="248"/>
        <v>0</v>
      </c>
      <c r="J287" s="72">
        <f t="shared" si="249"/>
        <v>0</v>
      </c>
      <c r="K287" s="72">
        <f t="shared" si="250"/>
        <v>0</v>
      </c>
      <c r="L287" s="72">
        <f t="shared" si="251"/>
        <v>0</v>
      </c>
      <c r="M287" s="72">
        <f t="shared" si="252"/>
        <v>0</v>
      </c>
      <c r="N287" s="72">
        <f t="shared" si="253"/>
        <v>0</v>
      </c>
      <c r="O287" s="72">
        <f t="shared" si="254"/>
        <v>0</v>
      </c>
      <c r="P287" s="72">
        <f t="shared" si="255"/>
        <v>0</v>
      </c>
      <c r="Q287" s="72">
        <f t="shared" si="256"/>
        <v>0</v>
      </c>
      <c r="R287" s="72">
        <f t="shared" si="257"/>
        <v>0</v>
      </c>
      <c r="S287" s="72">
        <f t="shared" si="258"/>
        <v>0</v>
      </c>
      <c r="T287" s="72">
        <f t="shared" si="259"/>
        <v>0</v>
      </c>
      <c r="U287" s="72">
        <f t="shared" si="260"/>
        <v>0</v>
      </c>
      <c r="V287" s="72">
        <f t="shared" si="261"/>
        <v>0</v>
      </c>
      <c r="W287" s="72">
        <f t="shared" si="262"/>
        <v>0</v>
      </c>
      <c r="X287" s="72">
        <f t="shared" si="263"/>
        <v>0</v>
      </c>
      <c r="Y287" s="72">
        <f t="shared" si="264"/>
        <v>0</v>
      </c>
      <c r="Z287" s="72">
        <f t="shared" si="265"/>
        <v>0</v>
      </c>
      <c r="AA287" s="72">
        <f t="shared" si="266"/>
        <v>0</v>
      </c>
      <c r="AB287" s="72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3"/>
      <c r="DY287" s="73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73"/>
      <c r="ES287" s="73"/>
      <c r="ET287" s="73"/>
      <c r="EU287" s="73"/>
      <c r="EV287" s="73"/>
      <c r="EW287" s="73"/>
      <c r="EX287" s="73"/>
      <c r="EY287" s="73"/>
      <c r="EZ287" s="73"/>
      <c r="FA287" s="73"/>
      <c r="FB287" s="73"/>
      <c r="FC287" s="73"/>
      <c r="FD287" s="73"/>
      <c r="FE287" s="73"/>
      <c r="FF287" s="73"/>
      <c r="FG287" s="73"/>
      <c r="FH287" s="73"/>
      <c r="FI287" s="73"/>
      <c r="FJ287" s="73"/>
      <c r="FK287" s="73"/>
      <c r="FL287" s="73"/>
      <c r="FM287" s="73"/>
      <c r="FN287" s="73"/>
      <c r="FO287" s="73"/>
      <c r="FP287" s="73"/>
      <c r="FQ287" s="73"/>
      <c r="FR287" s="73"/>
      <c r="FS287" s="73"/>
      <c r="FT287" s="73"/>
      <c r="FU287" s="73"/>
      <c r="FV287" s="73"/>
      <c r="FW287" s="73"/>
      <c r="FX287" s="73"/>
      <c r="FY287" s="73"/>
      <c r="FZ287" s="73"/>
      <c r="GA287" s="73"/>
      <c r="GB287" s="73"/>
      <c r="GC287" s="73"/>
      <c r="GD287" s="73"/>
      <c r="GE287" s="73"/>
      <c r="GF287" s="73"/>
      <c r="GG287" s="73"/>
      <c r="GH287" s="73"/>
      <c r="GI287" s="73"/>
      <c r="GJ287" s="73"/>
      <c r="GK287" s="73"/>
      <c r="GL287" s="73"/>
      <c r="GM287" s="73"/>
      <c r="GN287" s="73"/>
      <c r="GO287" s="73"/>
      <c r="GP287" s="73"/>
      <c r="GQ287" s="73"/>
      <c r="GR287" s="73"/>
      <c r="GS287" s="73"/>
      <c r="GT287" s="73"/>
      <c r="GU287" s="73"/>
      <c r="GV287" s="73"/>
      <c r="GW287" s="73"/>
      <c r="GX287" s="73"/>
      <c r="GY287" s="73"/>
      <c r="GZ287" s="73"/>
      <c r="HA287" s="73"/>
      <c r="HB287" s="73"/>
      <c r="HC287" s="73"/>
      <c r="HD287" s="73"/>
      <c r="HE287" s="73"/>
      <c r="HF287" s="73"/>
      <c r="HG287" s="73"/>
      <c r="HH287" s="73"/>
      <c r="HI287" s="73"/>
      <c r="HJ287" s="73"/>
      <c r="HK287" s="73"/>
      <c r="HL287" s="73"/>
      <c r="HM287" s="73"/>
      <c r="HN287" s="73"/>
      <c r="HO287" s="73"/>
      <c r="HP287" s="73"/>
      <c r="HQ287" s="73"/>
      <c r="HR287" s="73"/>
      <c r="HS287" s="73"/>
      <c r="HT287" s="73"/>
      <c r="HU287" s="73"/>
      <c r="HV287" s="73"/>
      <c r="HW287" s="73"/>
      <c r="HX287" s="73"/>
      <c r="HY287" s="73"/>
      <c r="HZ287" s="73"/>
      <c r="IA287" s="73"/>
      <c r="IB287" s="73"/>
      <c r="IC287" s="73"/>
      <c r="ID287" s="73"/>
      <c r="IE287" s="73"/>
      <c r="IF287" s="73"/>
      <c r="IG287" s="73"/>
      <c r="IH287" s="73"/>
      <c r="II287" s="73"/>
      <c r="IJ287" s="73"/>
      <c r="IK287" s="73"/>
      <c r="IL287" s="73"/>
      <c r="IM287" s="73"/>
      <c r="IN287" s="73"/>
      <c r="IO287" s="73"/>
      <c r="IP287" s="73"/>
      <c r="IQ287" s="73"/>
      <c r="IR287" s="73"/>
      <c r="IS287" s="73"/>
      <c r="IT287" s="73"/>
      <c r="IU287" s="73"/>
      <c r="IV287" s="73"/>
      <c r="IW287" s="73"/>
      <c r="IX287" s="73"/>
      <c r="IY287" s="73"/>
      <c r="IZ287" s="73"/>
      <c r="JA287" s="73"/>
      <c r="JB287" s="73"/>
      <c r="JC287" s="73"/>
      <c r="JD287" s="73"/>
      <c r="JE287" s="73"/>
      <c r="JF287" s="73"/>
      <c r="JG287" s="73"/>
      <c r="JH287" s="73"/>
      <c r="JI287" s="73"/>
      <c r="JJ287" s="73"/>
      <c r="JK287" s="73"/>
      <c r="JL287" s="73"/>
      <c r="JM287" s="73"/>
      <c r="JN287" s="73"/>
      <c r="JO287" s="73"/>
      <c r="JP287" s="73"/>
      <c r="JQ287" s="73"/>
      <c r="JR287" s="73"/>
      <c r="JS287" s="73"/>
      <c r="JT287" s="73"/>
      <c r="JU287" s="73"/>
      <c r="JV287" s="73"/>
      <c r="JW287" s="73"/>
      <c r="JX287" s="73"/>
      <c r="JY287" s="73"/>
      <c r="JZ287" s="73"/>
      <c r="KA287" s="73"/>
      <c r="KB287" s="73"/>
      <c r="KC287" s="73"/>
      <c r="KD287" s="73"/>
      <c r="KE287" s="73"/>
      <c r="KF287" s="73"/>
      <c r="KG287" s="73"/>
      <c r="KH287" s="73"/>
      <c r="KI287" s="73"/>
      <c r="KJ287" s="73"/>
      <c r="KK287" s="73"/>
      <c r="KL287" s="73"/>
      <c r="KM287" s="73"/>
      <c r="KN287" s="73"/>
      <c r="KO287" s="73"/>
      <c r="KP287" s="73"/>
      <c r="KQ287" s="73"/>
      <c r="KR287" s="73"/>
      <c r="KS287" s="73"/>
      <c r="KT287" s="73"/>
      <c r="KU287" s="73"/>
      <c r="KV287" s="73"/>
      <c r="KW287" s="73"/>
      <c r="KX287" s="73"/>
      <c r="KY287" s="73"/>
      <c r="KZ287" s="73"/>
      <c r="LA287" s="73"/>
      <c r="LB287" s="73"/>
      <c r="LC287" s="73"/>
      <c r="LD287" s="73"/>
      <c r="LE287" s="73"/>
      <c r="LF287" s="73"/>
      <c r="LG287" s="73"/>
      <c r="LH287" s="73"/>
      <c r="LI287" s="73"/>
      <c r="LJ287" s="73"/>
      <c r="LK287" s="73"/>
      <c r="LL287" s="73"/>
      <c r="LM287" s="73"/>
      <c r="LN287" s="73"/>
      <c r="LO287" s="73"/>
      <c r="LP287" s="73"/>
      <c r="LQ287" s="73"/>
      <c r="LR287" s="73"/>
      <c r="LS287" s="73"/>
      <c r="LT287" s="73"/>
      <c r="LU287" s="73"/>
      <c r="LV287" s="73"/>
      <c r="LW287" s="73"/>
      <c r="LX287" s="73"/>
      <c r="LY287" s="73"/>
      <c r="LZ287" s="73"/>
      <c r="MA287" s="73"/>
      <c r="MB287" s="73"/>
      <c r="MC287" s="73"/>
      <c r="MD287" s="73"/>
      <c r="ME287" s="73"/>
      <c r="MF287" s="73"/>
      <c r="MG287" s="73"/>
      <c r="MH287" s="73"/>
      <c r="MI287" s="73"/>
      <c r="MJ287" s="73"/>
      <c r="MK287" s="73"/>
      <c r="ML287" s="73"/>
      <c r="MM287" s="73"/>
      <c r="MN287" s="73"/>
      <c r="MO287" s="73"/>
      <c r="MP287" s="73"/>
      <c r="MQ287" s="73"/>
      <c r="MR287" s="73"/>
      <c r="MS287" s="73"/>
      <c r="MT287" s="73"/>
      <c r="MU287" s="73"/>
      <c r="MV287" s="73"/>
      <c r="MW287" s="73"/>
      <c r="MX287" s="73"/>
      <c r="MY287" s="73"/>
      <c r="MZ287" s="73"/>
      <c r="NA287" s="73"/>
      <c r="NB287" s="73"/>
      <c r="NC287" s="73"/>
      <c r="ND287" s="73"/>
      <c r="NE287" s="73"/>
      <c r="NF287" s="73"/>
      <c r="NG287" s="73"/>
      <c r="NH287" s="73"/>
      <c r="NI287" s="73"/>
      <c r="NJ287" s="73"/>
      <c r="NK287" s="73"/>
      <c r="NL287" s="73"/>
      <c r="NM287" s="73"/>
      <c r="NN287" s="73"/>
      <c r="NO287" s="73"/>
      <c r="NP287" s="73"/>
      <c r="NQ287" s="73"/>
      <c r="NR287" s="73"/>
      <c r="NS287" s="73"/>
      <c r="NT287" s="73"/>
      <c r="NU287" s="73"/>
      <c r="NV287" s="73"/>
      <c r="NW287" s="73"/>
      <c r="NX287" s="73"/>
      <c r="NY287" s="73"/>
      <c r="NZ287" s="73"/>
      <c r="OA287" s="73"/>
      <c r="OB287" s="73"/>
      <c r="OC287" s="73"/>
      <c r="OD287" s="73"/>
      <c r="OE287" s="73"/>
      <c r="OF287" s="73"/>
      <c r="OG287" s="73"/>
      <c r="OH287" s="73"/>
      <c r="OI287" s="73"/>
      <c r="OJ287" s="73"/>
      <c r="OK287" s="73"/>
      <c r="OL287" s="73"/>
      <c r="OM287" s="73"/>
      <c r="ON287" s="73"/>
      <c r="OO287" s="73"/>
      <c r="OP287" s="73"/>
      <c r="OQ287" s="73"/>
      <c r="OR287" s="73"/>
      <c r="OS287" s="73"/>
      <c r="OT287" s="73"/>
      <c r="OU287" s="73"/>
      <c r="OV287" s="73"/>
      <c r="OW287" s="73"/>
      <c r="OX287" s="73"/>
      <c r="OY287" s="73"/>
      <c r="OZ287" s="73"/>
      <c r="PA287" s="73"/>
      <c r="PB287" s="73"/>
      <c r="PC287" s="73"/>
      <c r="PD287" s="73"/>
      <c r="PE287" s="73"/>
      <c r="PF287" s="73"/>
      <c r="PG287" s="73"/>
      <c r="PH287" s="73"/>
      <c r="PI287" s="73"/>
      <c r="PJ287" s="73"/>
      <c r="PK287" s="73"/>
      <c r="PL287" s="73"/>
      <c r="PM287" s="73"/>
      <c r="PN287" s="73"/>
      <c r="PO287" s="73"/>
      <c r="PP287" s="73"/>
      <c r="PQ287" s="73"/>
      <c r="PR287" s="73"/>
      <c r="PS287" s="73"/>
      <c r="PT287" s="73"/>
      <c r="PU287" s="73"/>
      <c r="PV287" s="73"/>
      <c r="PW287" s="73"/>
      <c r="PX287" s="73"/>
      <c r="PY287" s="73"/>
      <c r="PZ287" s="73"/>
      <c r="QA287" s="73"/>
      <c r="QB287" s="73"/>
      <c r="QC287" s="73"/>
      <c r="QD287" s="73"/>
      <c r="QE287" s="73"/>
      <c r="QF287" s="73"/>
      <c r="QG287" s="73"/>
      <c r="QH287" s="73"/>
      <c r="QI287" s="73"/>
      <c r="QJ287" s="73"/>
      <c r="QK287" s="73"/>
      <c r="QL287" s="73"/>
      <c r="QM287" s="73"/>
      <c r="QN287" s="73"/>
      <c r="QO287" s="73"/>
      <c r="QP287" s="73"/>
      <c r="QQ287" s="73"/>
      <c r="QR287" s="73"/>
      <c r="QS287" s="73"/>
      <c r="QT287" s="73"/>
      <c r="QU287" s="73"/>
      <c r="QV287" s="73"/>
      <c r="QW287" s="73"/>
      <c r="QX287" s="73"/>
      <c r="QY287" s="73"/>
      <c r="QZ287" s="73"/>
      <c r="RA287" s="73"/>
      <c r="RB287" s="73"/>
      <c r="RC287" s="73"/>
      <c r="RD287" s="73"/>
      <c r="RE287" s="73"/>
      <c r="RF287" s="73"/>
      <c r="RG287" s="73"/>
      <c r="RH287" s="73"/>
      <c r="RI287" s="73"/>
      <c r="RJ287" s="73"/>
      <c r="RK287" s="73"/>
      <c r="RL287" s="73"/>
      <c r="RM287" s="73"/>
      <c r="RN287" s="73"/>
      <c r="RO287" s="73"/>
      <c r="RP287" s="73"/>
      <c r="RQ287" s="73"/>
      <c r="RR287" s="73"/>
      <c r="RS287" s="73"/>
      <c r="RT287" s="73"/>
      <c r="RU287" s="73"/>
      <c r="RV287" s="73"/>
      <c r="RW287" s="73"/>
      <c r="RX287" s="73"/>
      <c r="RY287" s="73"/>
      <c r="RZ287" s="73"/>
      <c r="SA287" s="73"/>
      <c r="SB287" s="73"/>
      <c r="SC287" s="73"/>
      <c r="SD287" s="73"/>
      <c r="SE287" s="73"/>
      <c r="SF287" s="73"/>
      <c r="SG287" s="73"/>
      <c r="SH287" s="73"/>
      <c r="SI287" s="73"/>
      <c r="SJ287" s="73"/>
      <c r="SK287" s="73"/>
      <c r="SL287" s="73"/>
      <c r="SM287" s="73"/>
      <c r="SN287" s="73"/>
      <c r="SO287" s="73"/>
      <c r="SP287" s="73"/>
      <c r="SQ287" s="73"/>
      <c r="SR287" s="73"/>
      <c r="SS287" s="73"/>
      <c r="ST287" s="73"/>
      <c r="SU287" s="73"/>
      <c r="SV287" s="73"/>
      <c r="SW287" s="73"/>
      <c r="SX287" s="73"/>
      <c r="SY287" s="73"/>
    </row>
    <row r="288" spans="1:519">
      <c r="A288" s="71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3"/>
      <c r="DY288" s="73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73"/>
      <c r="ES288" s="73"/>
      <c r="ET288" s="73"/>
      <c r="EU288" s="73"/>
      <c r="EV288" s="73"/>
      <c r="EW288" s="73"/>
      <c r="EX288" s="73"/>
      <c r="EY288" s="73"/>
      <c r="EZ288" s="73"/>
      <c r="FA288" s="73"/>
      <c r="FB288" s="73"/>
      <c r="FC288" s="73"/>
      <c r="FD288" s="73"/>
      <c r="FE288" s="73"/>
      <c r="FF288" s="73"/>
      <c r="FG288" s="73"/>
      <c r="FH288" s="73"/>
      <c r="FI288" s="73"/>
      <c r="FJ288" s="73"/>
      <c r="FK288" s="73"/>
      <c r="FL288" s="73"/>
      <c r="FM288" s="73"/>
      <c r="FN288" s="73"/>
      <c r="FO288" s="73"/>
      <c r="FP288" s="73"/>
      <c r="FQ288" s="73"/>
      <c r="FR288" s="73"/>
      <c r="FS288" s="73"/>
      <c r="FT288" s="73"/>
      <c r="FU288" s="73"/>
      <c r="FV288" s="73"/>
      <c r="FW288" s="73"/>
      <c r="FX288" s="73"/>
      <c r="FY288" s="73"/>
      <c r="FZ288" s="73"/>
      <c r="GA288" s="73"/>
      <c r="GB288" s="73"/>
      <c r="GC288" s="73"/>
      <c r="GD288" s="73"/>
      <c r="GE288" s="73"/>
      <c r="GF288" s="73"/>
      <c r="GG288" s="73"/>
      <c r="GH288" s="73"/>
      <c r="GI288" s="73"/>
      <c r="GJ288" s="73"/>
      <c r="GK288" s="73"/>
      <c r="GL288" s="73"/>
      <c r="GM288" s="73"/>
      <c r="GN288" s="73"/>
      <c r="GO288" s="73"/>
      <c r="GP288" s="73"/>
      <c r="GQ288" s="73"/>
      <c r="GR288" s="73"/>
      <c r="GS288" s="73"/>
      <c r="GT288" s="73"/>
      <c r="GU288" s="73"/>
      <c r="GV288" s="73"/>
      <c r="GW288" s="73"/>
      <c r="GX288" s="73"/>
      <c r="GY288" s="73"/>
      <c r="GZ288" s="73"/>
      <c r="HA288" s="73"/>
      <c r="HB288" s="73"/>
      <c r="HC288" s="73"/>
      <c r="HD288" s="73"/>
      <c r="HE288" s="73"/>
      <c r="HF288" s="73"/>
      <c r="HG288" s="73"/>
      <c r="HH288" s="73"/>
      <c r="HI288" s="73"/>
      <c r="HJ288" s="73"/>
      <c r="HK288" s="73"/>
      <c r="HL288" s="73"/>
      <c r="HM288" s="73"/>
      <c r="HN288" s="73"/>
      <c r="HO288" s="73"/>
      <c r="HP288" s="73"/>
      <c r="HQ288" s="73"/>
      <c r="HR288" s="73"/>
      <c r="HS288" s="73"/>
      <c r="HT288" s="73"/>
      <c r="HU288" s="73"/>
      <c r="HV288" s="73"/>
      <c r="HW288" s="73"/>
      <c r="HX288" s="73"/>
      <c r="HY288" s="73"/>
      <c r="HZ288" s="73"/>
      <c r="IA288" s="73"/>
      <c r="IB288" s="73"/>
      <c r="IC288" s="73"/>
      <c r="ID288" s="73"/>
      <c r="IE288" s="73"/>
      <c r="IF288" s="73"/>
      <c r="IG288" s="73"/>
      <c r="IH288" s="73"/>
      <c r="II288" s="73"/>
      <c r="IJ288" s="73"/>
      <c r="IK288" s="73"/>
      <c r="IL288" s="73"/>
      <c r="IM288" s="73"/>
      <c r="IN288" s="73"/>
      <c r="IO288" s="73"/>
      <c r="IP288" s="73"/>
      <c r="IQ288" s="73"/>
      <c r="IR288" s="73"/>
      <c r="IS288" s="73"/>
      <c r="IT288" s="73"/>
      <c r="IU288" s="73"/>
      <c r="IV288" s="73"/>
      <c r="IW288" s="73"/>
      <c r="IX288" s="73"/>
      <c r="IY288" s="73"/>
      <c r="IZ288" s="73"/>
      <c r="JA288" s="73"/>
      <c r="JB288" s="73"/>
      <c r="JC288" s="73"/>
      <c r="JD288" s="73"/>
      <c r="JE288" s="73"/>
      <c r="JF288" s="73"/>
      <c r="JG288" s="73"/>
      <c r="JH288" s="73"/>
      <c r="JI288" s="73"/>
      <c r="JJ288" s="73"/>
      <c r="JK288" s="73"/>
      <c r="JL288" s="73"/>
      <c r="JM288" s="73"/>
      <c r="JN288" s="73"/>
      <c r="JO288" s="73"/>
      <c r="JP288" s="73"/>
      <c r="JQ288" s="73"/>
      <c r="JR288" s="73"/>
      <c r="JS288" s="73"/>
      <c r="JT288" s="73"/>
      <c r="JU288" s="73"/>
      <c r="JV288" s="73"/>
      <c r="JW288" s="73"/>
      <c r="JX288" s="73"/>
      <c r="JY288" s="73"/>
      <c r="JZ288" s="73"/>
      <c r="KA288" s="73"/>
      <c r="KB288" s="73"/>
      <c r="KC288" s="73"/>
      <c r="KD288" s="73"/>
      <c r="KE288" s="73"/>
      <c r="KF288" s="73"/>
      <c r="KG288" s="73"/>
      <c r="KH288" s="73"/>
      <c r="KI288" s="73"/>
      <c r="KJ288" s="73"/>
      <c r="KK288" s="73"/>
      <c r="KL288" s="73"/>
      <c r="KM288" s="73"/>
      <c r="KN288" s="73"/>
      <c r="KO288" s="73"/>
      <c r="KP288" s="73"/>
      <c r="KQ288" s="73"/>
      <c r="KR288" s="73"/>
      <c r="KS288" s="73"/>
      <c r="KT288" s="73"/>
      <c r="KU288" s="73"/>
      <c r="KV288" s="73"/>
      <c r="KW288" s="73"/>
      <c r="KX288" s="73"/>
      <c r="KY288" s="73"/>
      <c r="KZ288" s="73"/>
      <c r="LA288" s="73"/>
      <c r="LB288" s="73"/>
      <c r="LC288" s="73"/>
      <c r="LD288" s="73"/>
      <c r="LE288" s="73"/>
      <c r="LF288" s="73"/>
      <c r="LG288" s="73"/>
      <c r="LH288" s="73"/>
      <c r="LI288" s="73"/>
      <c r="LJ288" s="73"/>
      <c r="LK288" s="73"/>
      <c r="LL288" s="73"/>
      <c r="LM288" s="73"/>
      <c r="LN288" s="73"/>
      <c r="LO288" s="73"/>
      <c r="LP288" s="73"/>
      <c r="LQ288" s="73"/>
      <c r="LR288" s="73"/>
      <c r="LS288" s="73"/>
      <c r="LT288" s="73"/>
      <c r="LU288" s="73"/>
      <c r="LV288" s="73"/>
      <c r="LW288" s="73"/>
      <c r="LX288" s="73"/>
      <c r="LY288" s="73"/>
      <c r="LZ288" s="73"/>
      <c r="MA288" s="73"/>
      <c r="MB288" s="73"/>
      <c r="MC288" s="73"/>
      <c r="MD288" s="73"/>
      <c r="ME288" s="73"/>
      <c r="MF288" s="73"/>
      <c r="MG288" s="73"/>
      <c r="MH288" s="73"/>
      <c r="MI288" s="73"/>
      <c r="MJ288" s="73"/>
      <c r="MK288" s="73"/>
      <c r="ML288" s="73"/>
      <c r="MM288" s="73"/>
      <c r="MN288" s="73"/>
      <c r="MO288" s="73"/>
      <c r="MP288" s="73"/>
      <c r="MQ288" s="73"/>
      <c r="MR288" s="73"/>
      <c r="MS288" s="73"/>
      <c r="MT288" s="73"/>
      <c r="MU288" s="73"/>
      <c r="MV288" s="73"/>
      <c r="MW288" s="73"/>
      <c r="MX288" s="73"/>
      <c r="MY288" s="73"/>
      <c r="MZ288" s="73"/>
      <c r="NA288" s="73"/>
      <c r="NB288" s="73"/>
      <c r="NC288" s="73"/>
      <c r="ND288" s="73"/>
      <c r="NE288" s="73"/>
      <c r="NF288" s="73"/>
      <c r="NG288" s="73"/>
      <c r="NH288" s="73"/>
      <c r="NI288" s="73"/>
      <c r="NJ288" s="73"/>
      <c r="NK288" s="73"/>
      <c r="NL288" s="73"/>
      <c r="NM288" s="73"/>
      <c r="NN288" s="73"/>
      <c r="NO288" s="73"/>
      <c r="NP288" s="73"/>
      <c r="NQ288" s="73"/>
      <c r="NR288" s="73"/>
      <c r="NS288" s="73"/>
      <c r="NT288" s="73"/>
      <c r="NU288" s="73"/>
      <c r="NV288" s="73"/>
      <c r="NW288" s="73"/>
      <c r="NX288" s="73"/>
      <c r="NY288" s="73"/>
      <c r="NZ288" s="73"/>
      <c r="OA288" s="73"/>
      <c r="OB288" s="73"/>
      <c r="OC288" s="73"/>
      <c r="OD288" s="73"/>
      <c r="OE288" s="73"/>
      <c r="OF288" s="73"/>
      <c r="OG288" s="73"/>
      <c r="OH288" s="73"/>
      <c r="OI288" s="73"/>
      <c r="OJ288" s="73"/>
      <c r="OK288" s="73"/>
      <c r="OL288" s="73"/>
      <c r="OM288" s="73"/>
      <c r="ON288" s="73"/>
      <c r="OO288" s="73"/>
      <c r="OP288" s="73"/>
      <c r="OQ288" s="73"/>
      <c r="OR288" s="73"/>
      <c r="OS288" s="73"/>
      <c r="OT288" s="73"/>
      <c r="OU288" s="73"/>
      <c r="OV288" s="73"/>
      <c r="OW288" s="73"/>
      <c r="OX288" s="73"/>
      <c r="OY288" s="73"/>
      <c r="OZ288" s="73"/>
      <c r="PA288" s="73"/>
      <c r="PB288" s="73"/>
      <c r="PC288" s="73"/>
      <c r="PD288" s="73"/>
      <c r="PE288" s="73"/>
      <c r="PF288" s="73"/>
      <c r="PG288" s="73"/>
      <c r="PH288" s="73"/>
      <c r="PI288" s="73"/>
      <c r="PJ288" s="73"/>
      <c r="PK288" s="73"/>
      <c r="PL288" s="73"/>
      <c r="PM288" s="73"/>
      <c r="PN288" s="73"/>
      <c r="PO288" s="73"/>
      <c r="PP288" s="73"/>
      <c r="PQ288" s="73"/>
      <c r="PR288" s="73"/>
      <c r="PS288" s="73"/>
      <c r="PT288" s="73"/>
      <c r="PU288" s="73"/>
      <c r="PV288" s="73"/>
      <c r="PW288" s="73"/>
      <c r="PX288" s="73"/>
      <c r="PY288" s="73"/>
      <c r="PZ288" s="73"/>
      <c r="QA288" s="73"/>
      <c r="QB288" s="73"/>
      <c r="QC288" s="73"/>
      <c r="QD288" s="73"/>
      <c r="QE288" s="73"/>
      <c r="QF288" s="73"/>
      <c r="QG288" s="73"/>
      <c r="QH288" s="73"/>
      <c r="QI288" s="73"/>
      <c r="QJ288" s="73"/>
      <c r="QK288" s="73"/>
      <c r="QL288" s="73"/>
      <c r="QM288" s="73"/>
      <c r="QN288" s="73"/>
      <c r="QO288" s="73"/>
      <c r="QP288" s="73"/>
      <c r="QQ288" s="73"/>
      <c r="QR288" s="73"/>
      <c r="QS288" s="73"/>
      <c r="QT288" s="73"/>
      <c r="QU288" s="73"/>
      <c r="QV288" s="73"/>
      <c r="QW288" s="73"/>
      <c r="QX288" s="73"/>
      <c r="QY288" s="73"/>
      <c r="QZ288" s="73"/>
      <c r="RA288" s="73"/>
      <c r="RB288" s="73"/>
      <c r="RC288" s="73"/>
      <c r="RD288" s="73"/>
      <c r="RE288" s="73"/>
      <c r="RF288" s="73"/>
      <c r="RG288" s="73"/>
      <c r="RH288" s="73"/>
      <c r="RI288" s="73"/>
      <c r="RJ288" s="73"/>
      <c r="RK288" s="73"/>
      <c r="RL288" s="73"/>
      <c r="RM288" s="73"/>
      <c r="RN288" s="73"/>
      <c r="RO288" s="73"/>
      <c r="RP288" s="73"/>
      <c r="RQ288" s="73"/>
      <c r="RR288" s="73"/>
      <c r="RS288" s="73"/>
      <c r="RT288" s="73"/>
      <c r="RU288" s="73"/>
      <c r="RV288" s="73"/>
      <c r="RW288" s="73"/>
      <c r="RX288" s="73"/>
      <c r="RY288" s="73"/>
      <c r="RZ288" s="73"/>
      <c r="SA288" s="73"/>
      <c r="SB288" s="73"/>
      <c r="SC288" s="73"/>
      <c r="SD288" s="73"/>
      <c r="SE288" s="73"/>
      <c r="SF288" s="73"/>
      <c r="SG288" s="73"/>
      <c r="SH288" s="73"/>
      <c r="SI288" s="73"/>
      <c r="SJ288" s="73"/>
      <c r="SK288" s="73"/>
      <c r="SL288" s="73"/>
      <c r="SM288" s="73"/>
      <c r="SN288" s="73"/>
      <c r="SO288" s="73"/>
      <c r="SP288" s="73"/>
      <c r="SQ288" s="73"/>
      <c r="SR288" s="73"/>
      <c r="SS288" s="73"/>
      <c r="ST288" s="73"/>
      <c r="SU288" s="73"/>
      <c r="SV288" s="73"/>
      <c r="SW288" s="73"/>
      <c r="SX288" s="73"/>
      <c r="SY288" s="73"/>
    </row>
    <row r="289" spans="1:519">
      <c r="A289" s="74" t="s">
        <v>371</v>
      </c>
      <c r="B289" s="72">
        <f t="shared" ref="B289:AA289" si="267">B231+B164+B74+B59+B37+B4</f>
        <v>1310.7548448927002</v>
      </c>
      <c r="C289" s="72">
        <f t="shared" si="267"/>
        <v>2164.2428205818997</v>
      </c>
      <c r="D289" s="72">
        <f>D231+D164+D74+D59+D37+D4</f>
        <v>2181.1125487576496</v>
      </c>
      <c r="E289" s="72">
        <f t="shared" si="267"/>
        <v>1.78779181148055</v>
      </c>
      <c r="F289" s="72">
        <f t="shared" si="267"/>
        <v>1486.71882059265</v>
      </c>
      <c r="G289" s="72">
        <f t="shared" si="267"/>
        <v>1940.7907870251743</v>
      </c>
      <c r="H289" s="72">
        <f t="shared" si="267"/>
        <v>1893.769758654975</v>
      </c>
      <c r="I289" s="72">
        <f t="shared" si="267"/>
        <v>1917.5983053108748</v>
      </c>
      <c r="J289" s="72">
        <f t="shared" si="267"/>
        <v>1895.6301249928506</v>
      </c>
      <c r="K289" s="72">
        <f t="shared" si="267"/>
        <v>1579.8981378816002</v>
      </c>
      <c r="L289" s="72">
        <f t="shared" si="267"/>
        <v>1893.3581242329753</v>
      </c>
      <c r="M289" s="72">
        <f t="shared" si="267"/>
        <v>1812.7090083536996</v>
      </c>
      <c r="N289" s="72">
        <f t="shared" si="267"/>
        <v>2128.0955311975499</v>
      </c>
      <c r="O289" s="72">
        <f t="shared" si="267"/>
        <v>2115.3499815235496</v>
      </c>
      <c r="P289" s="72">
        <f t="shared" si="267"/>
        <v>2430.3191182440751</v>
      </c>
      <c r="Q289" s="72">
        <f t="shared" si="267"/>
        <v>1848.7290123121504</v>
      </c>
      <c r="R289" s="72">
        <f t="shared" si="267"/>
        <v>1978.6189628956499</v>
      </c>
      <c r="S289" s="72">
        <f t="shared" si="267"/>
        <v>1830.8861994170247</v>
      </c>
      <c r="T289" s="72">
        <f t="shared" si="267"/>
        <v>1539.12531533175</v>
      </c>
      <c r="U289" s="72">
        <f t="shared" si="267"/>
        <v>730.06259095440009</v>
      </c>
      <c r="V289" s="72">
        <f t="shared" si="267"/>
        <v>1919.9211580392748</v>
      </c>
      <c r="W289" s="72">
        <f t="shared" si="267"/>
        <v>1866.8622684084748</v>
      </c>
      <c r="X289" s="72">
        <f t="shared" si="267"/>
        <v>1899.2644128652498</v>
      </c>
      <c r="Y289" s="72">
        <f t="shared" si="267"/>
        <v>2154.5571681391498</v>
      </c>
      <c r="Z289" s="72">
        <f t="shared" si="267"/>
        <v>0</v>
      </c>
      <c r="AA289" s="72">
        <f t="shared" si="267"/>
        <v>0</v>
      </c>
      <c r="AB289" s="72"/>
      <c r="AC289" s="67"/>
      <c r="AD289" s="73">
        <f t="shared" ref="AD289:CO289" si="268">AD231+AD164+AD74+AD59+AD37+AD4</f>
        <v>133780.74228877501</v>
      </c>
      <c r="AE289" s="73">
        <f t="shared" si="268"/>
        <v>143714.67060015001</v>
      </c>
      <c r="AF289" s="73">
        <f t="shared" si="268"/>
        <v>147553.031670075</v>
      </c>
      <c r="AG289" s="73">
        <f t="shared" si="268"/>
        <v>138072.20042159996</v>
      </c>
      <c r="AH289" s="73">
        <f t="shared" si="268"/>
        <v>101914.12413675</v>
      </c>
      <c r="AI289" s="73">
        <f t="shared" si="268"/>
        <v>86083.438246424979</v>
      </c>
      <c r="AJ289" s="73">
        <f t="shared" si="268"/>
        <v>114137.40279577498</v>
      </c>
      <c r="AK289" s="73">
        <f t="shared" si="268"/>
        <v>84621.041610974993</v>
      </c>
      <c r="AL289" s="73">
        <f t="shared" si="268"/>
        <v>70561.249836749994</v>
      </c>
      <c r="AM289" s="73">
        <f t="shared" si="268"/>
        <v>85986.930918375001</v>
      </c>
      <c r="AN289" s="73">
        <f t="shared" si="268"/>
        <v>91979.585617499994</v>
      </c>
      <c r="AO289" s="73">
        <f t="shared" si="268"/>
        <v>112350.42674954998</v>
      </c>
      <c r="AP289" s="73">
        <f t="shared" si="268"/>
        <v>117624.92976899999</v>
      </c>
      <c r="AQ289" s="73">
        <f t="shared" si="268"/>
        <v>133263.57733582499</v>
      </c>
      <c r="AR289" s="73">
        <f t="shared" si="268"/>
        <v>199577.89059367502</v>
      </c>
      <c r="AS289" s="73">
        <f t="shared" si="268"/>
        <v>200402.76566227499</v>
      </c>
      <c r="AT289" s="73">
        <f t="shared" si="268"/>
        <v>194092.42493295</v>
      </c>
      <c r="AU289" s="73">
        <f t="shared" si="268"/>
        <v>184540.30565737502</v>
      </c>
      <c r="AV289" s="73">
        <f t="shared" si="268"/>
        <v>197179.61223510001</v>
      </c>
      <c r="AW289" s="73">
        <f t="shared" si="268"/>
        <v>165317.26160137501</v>
      </c>
      <c r="AX289" s="73">
        <f t="shared" si="268"/>
        <v>210446.45659147503</v>
      </c>
      <c r="AY289" s="73">
        <f t="shared" si="268"/>
        <v>155840.13096840002</v>
      </c>
      <c r="AZ289" s="73">
        <f t="shared" si="268"/>
        <v>188289.57244072499</v>
      </c>
      <c r="BA289" s="73">
        <f t="shared" si="268"/>
        <v>217667.89279372501</v>
      </c>
      <c r="BB289" s="73">
        <f t="shared" si="268"/>
        <v>235942.91789512496</v>
      </c>
      <c r="BC289" s="73">
        <f t="shared" si="268"/>
        <v>206161.67137702499</v>
      </c>
      <c r="BD289" s="73">
        <f t="shared" si="268"/>
        <v>197462.37862755</v>
      </c>
      <c r="BE289" s="73">
        <f t="shared" si="268"/>
        <v>179326.30770134999</v>
      </c>
      <c r="BF289" s="73">
        <f t="shared" si="268"/>
        <v>214095.85006139998</v>
      </c>
      <c r="BG289" s="73">
        <f t="shared" si="268"/>
        <v>164273.0305806</v>
      </c>
      <c r="BH289" s="73">
        <f t="shared" si="268"/>
        <v>214137.91897334994</v>
      </c>
      <c r="BI289" s="73">
        <f t="shared" si="268"/>
        <v>187134.56310127504</v>
      </c>
      <c r="BJ289" s="73">
        <f t="shared" si="268"/>
        <v>191407.27407345001</v>
      </c>
      <c r="BK289" s="73">
        <f t="shared" si="268"/>
        <v>134603.73555502499</v>
      </c>
      <c r="BL289" s="73">
        <f t="shared" si="268"/>
        <v>147366.47340697498</v>
      </c>
      <c r="BM289" s="73">
        <f t="shared" si="268"/>
        <v>109200.42740452498</v>
      </c>
      <c r="BN289" s="73">
        <f t="shared" si="268"/>
        <v>99308.583752400009</v>
      </c>
      <c r="BO289" s="73">
        <f t="shared" si="268"/>
        <v>145155.84774885001</v>
      </c>
      <c r="BP289" s="73">
        <f t="shared" si="268"/>
        <v>237827.55869594999</v>
      </c>
      <c r="BQ289" s="73">
        <f t="shared" si="268"/>
        <v>185898.65988172501</v>
      </c>
      <c r="BR289" s="73">
        <f t="shared" si="268"/>
        <v>182962.4773761</v>
      </c>
      <c r="BS289" s="73">
        <f t="shared" si="268"/>
        <v>153618.301106325</v>
      </c>
      <c r="BT289" s="73">
        <f t="shared" si="268"/>
        <v>168594.73533990001</v>
      </c>
      <c r="BU289" s="73">
        <f t="shared" si="268"/>
        <v>140117.8061862</v>
      </c>
      <c r="BV289" s="73">
        <f t="shared" si="268"/>
        <v>121841.82837315</v>
      </c>
      <c r="BW289" s="73">
        <f t="shared" si="268"/>
        <v>113064.9526134</v>
      </c>
      <c r="BX289" s="73">
        <f t="shared" si="268"/>
        <v>97419.923453249998</v>
      </c>
      <c r="BY289" s="73">
        <f t="shared" si="268"/>
        <v>141981.13695329998</v>
      </c>
      <c r="BZ289" s="73">
        <f t="shared" si="268"/>
        <v>141116.90938200004</v>
      </c>
      <c r="CA289" s="73">
        <f t="shared" si="268"/>
        <v>118998.3620331</v>
      </c>
      <c r="CB289" s="73">
        <f t="shared" si="268"/>
        <v>116262.34739459997</v>
      </c>
      <c r="CC289" s="73">
        <f t="shared" si="268"/>
        <v>138970.30437202501</v>
      </c>
      <c r="CD289" s="73">
        <f t="shared" si="268"/>
        <v>118211.35922100001</v>
      </c>
      <c r="CE289" s="73">
        <f t="shared" si="268"/>
        <v>123264.73471702499</v>
      </c>
      <c r="CF289" s="73">
        <f t="shared" si="268"/>
        <v>127674.17162144999</v>
      </c>
      <c r="CG289" s="73">
        <f t="shared" si="268"/>
        <v>104054.56407877502</v>
      </c>
      <c r="CH289" s="73">
        <f t="shared" si="268"/>
        <v>111529.80345195001</v>
      </c>
      <c r="CI289" s="73">
        <f t="shared" si="268"/>
        <v>125737.70251949999</v>
      </c>
      <c r="CJ289" s="73">
        <f t="shared" si="268"/>
        <v>125236.22581417501</v>
      </c>
      <c r="CK289" s="73">
        <f t="shared" si="268"/>
        <v>135662.33598705</v>
      </c>
      <c r="CL289" s="73">
        <f t="shared" si="268"/>
        <v>122618.33167297501</v>
      </c>
      <c r="CM289" s="73">
        <f t="shared" si="268"/>
        <v>155089.84692307501</v>
      </c>
      <c r="CN289" s="73">
        <f t="shared" si="268"/>
        <v>158367.93874312501</v>
      </c>
      <c r="CO289" s="73">
        <f t="shared" si="268"/>
        <v>184330.79176769999</v>
      </c>
      <c r="CP289" s="73">
        <f t="shared" ref="CP289:FA289" si="269">CP231+CP164+CP74+CP59+CP37+CP4</f>
        <v>129788.67969719999</v>
      </c>
      <c r="CQ289" s="73">
        <f t="shared" si="269"/>
        <v>146606.30399407505</v>
      </c>
      <c r="CR289" s="73">
        <f t="shared" si="269"/>
        <v>173263.215329325</v>
      </c>
      <c r="CS289" s="73">
        <f t="shared" si="269"/>
        <v>168877.80093105001</v>
      </c>
      <c r="CT289" s="73">
        <f t="shared" si="269"/>
        <v>142542.42190402502</v>
      </c>
      <c r="CU289" s="73">
        <f t="shared" si="269"/>
        <v>193969.033026975</v>
      </c>
      <c r="CV289" s="73">
        <f t="shared" si="269"/>
        <v>184630.86050602503</v>
      </c>
      <c r="CW289" s="73">
        <f t="shared" si="269"/>
        <v>180705.56252962499</v>
      </c>
      <c r="CX289" s="73">
        <f t="shared" si="269"/>
        <v>182367.72941287496</v>
      </c>
      <c r="CY289" s="73">
        <f t="shared" si="269"/>
        <v>169644.296821725</v>
      </c>
      <c r="CZ289" s="73">
        <f t="shared" si="269"/>
        <v>149371.89599879997</v>
      </c>
      <c r="DA289" s="73">
        <f t="shared" si="269"/>
        <v>160124.91618285002</v>
      </c>
      <c r="DB289" s="73">
        <f t="shared" si="269"/>
        <v>156648.46743517503</v>
      </c>
      <c r="DC289" s="73">
        <f t="shared" si="269"/>
        <v>144080.43707407502</v>
      </c>
      <c r="DD289" s="73">
        <f t="shared" si="269"/>
        <v>154046.71033965002</v>
      </c>
      <c r="DE289" s="73">
        <f t="shared" si="269"/>
        <v>151997.69528460002</v>
      </c>
      <c r="DF289" s="73">
        <f t="shared" si="269"/>
        <v>144008.70812257499</v>
      </c>
      <c r="DG289" s="73">
        <f t="shared" si="269"/>
        <v>142660.01486677499</v>
      </c>
      <c r="DH289" s="73">
        <f t="shared" si="269"/>
        <v>152976.14589644998</v>
      </c>
      <c r="DI289" s="73">
        <f t="shared" si="269"/>
        <v>185842.74121942499</v>
      </c>
      <c r="DJ289" s="73">
        <f t="shared" si="269"/>
        <v>199339.65362879998</v>
      </c>
      <c r="DK289" s="73">
        <f t="shared" si="269"/>
        <v>156806.53489575</v>
      </c>
      <c r="DL289" s="73">
        <f t="shared" si="269"/>
        <v>137699.04846397502</v>
      </c>
      <c r="DM289" s="73">
        <f t="shared" si="269"/>
        <v>139606.73150152501</v>
      </c>
      <c r="DN289" s="73">
        <f t="shared" si="269"/>
        <v>130467.27022244997</v>
      </c>
      <c r="DO289" s="73">
        <f t="shared" si="269"/>
        <v>144441.27464310004</v>
      </c>
      <c r="DP289" s="73">
        <f t="shared" si="269"/>
        <v>175632.27457275</v>
      </c>
      <c r="DQ289" s="73">
        <f t="shared" si="269"/>
        <v>162700.76503304997</v>
      </c>
      <c r="DR289" s="73">
        <f t="shared" si="269"/>
        <v>113648.61447742498</v>
      </c>
      <c r="DS289" s="73">
        <f t="shared" si="269"/>
        <v>153576.20857342498</v>
      </c>
      <c r="DT289" s="73">
        <f t="shared" si="269"/>
        <v>178083.36937552504</v>
      </c>
      <c r="DU289" s="73">
        <f t="shared" si="269"/>
        <v>225596.55992310005</v>
      </c>
      <c r="DV289" s="73">
        <f t="shared" si="269"/>
        <v>162530.31232102498</v>
      </c>
      <c r="DW289" s="73">
        <f t="shared" si="269"/>
        <v>144338.84633024997</v>
      </c>
      <c r="DX289" s="73">
        <f t="shared" si="269"/>
        <v>136927.01346052499</v>
      </c>
      <c r="DY289" s="73">
        <f t="shared" si="269"/>
        <v>140504.902377975</v>
      </c>
      <c r="DZ289" s="73">
        <f t="shared" si="269"/>
        <v>146425.78482052503</v>
      </c>
      <c r="EA289" s="73">
        <f t="shared" si="269"/>
        <v>159431.80664699999</v>
      </c>
      <c r="EB289" s="73">
        <f t="shared" si="269"/>
        <v>176789.42554499995</v>
      </c>
      <c r="EC289" s="73">
        <f t="shared" si="269"/>
        <v>156387.59766337503</v>
      </c>
      <c r="ED289" s="73">
        <f t="shared" si="269"/>
        <v>162780.64321229997</v>
      </c>
      <c r="EE289" s="73">
        <f t="shared" si="269"/>
        <v>168788.63971844999</v>
      </c>
      <c r="EF289" s="73">
        <f t="shared" si="269"/>
        <v>173417.28297569999</v>
      </c>
      <c r="EG289" s="73">
        <f t="shared" si="269"/>
        <v>167307.869920725</v>
      </c>
      <c r="EH289" s="73">
        <f t="shared" si="269"/>
        <v>120116.951804475</v>
      </c>
      <c r="EI289" s="73">
        <f t="shared" si="269"/>
        <v>127811.33454127502</v>
      </c>
      <c r="EJ289" s="73">
        <f t="shared" si="269"/>
        <v>144495.73668015</v>
      </c>
      <c r="EK289" s="73">
        <f t="shared" si="269"/>
        <v>160061.11206007499</v>
      </c>
      <c r="EL289" s="73">
        <f t="shared" si="269"/>
        <v>123334.243299225</v>
      </c>
      <c r="EM289" s="73">
        <f t="shared" si="269"/>
        <v>105761.48478862501</v>
      </c>
      <c r="EN289" s="73">
        <f t="shared" si="269"/>
        <v>134548.54520534998</v>
      </c>
      <c r="EO289" s="73">
        <f t="shared" si="269"/>
        <v>127016.796646125</v>
      </c>
      <c r="EP289" s="73">
        <f t="shared" si="269"/>
        <v>128872.9427076</v>
      </c>
      <c r="EQ289" s="73">
        <f t="shared" si="269"/>
        <v>143669.12547172498</v>
      </c>
      <c r="ER289" s="73">
        <f t="shared" si="269"/>
        <v>137901.98785589996</v>
      </c>
      <c r="ES289" s="73">
        <f t="shared" si="269"/>
        <v>126307.876821075</v>
      </c>
      <c r="ET289" s="73">
        <f t="shared" si="269"/>
        <v>143326.93664272499</v>
      </c>
      <c r="EU289" s="73">
        <f t="shared" si="269"/>
        <v>158272.37231625</v>
      </c>
      <c r="EV289" s="73">
        <f t="shared" si="269"/>
        <v>162421.91971829996</v>
      </c>
      <c r="EW289" s="73">
        <f t="shared" si="269"/>
        <v>191646.72751724999</v>
      </c>
      <c r="EX289" s="73">
        <f t="shared" si="269"/>
        <v>162874.54829902496</v>
      </c>
      <c r="EY289" s="73">
        <f t="shared" si="269"/>
        <v>150439.66135942496</v>
      </c>
      <c r="EZ289" s="73">
        <f t="shared" si="269"/>
        <v>170807.41208384998</v>
      </c>
      <c r="FA289" s="73">
        <f t="shared" si="269"/>
        <v>136035.858006225</v>
      </c>
      <c r="FB289" s="73">
        <f t="shared" ref="FB289:HM289" si="270">FB231+FB164+FB74+FB59+FB37+FB4</f>
        <v>158050.55584844999</v>
      </c>
      <c r="FC289" s="73">
        <f t="shared" si="270"/>
        <v>139246.51988767498</v>
      </c>
      <c r="FD289" s="73">
        <f t="shared" si="270"/>
        <v>167286.46540319998</v>
      </c>
      <c r="FE289" s="73">
        <f t="shared" si="270"/>
        <v>152949.14715060001</v>
      </c>
      <c r="FF289" s="73">
        <f t="shared" si="270"/>
        <v>165001.51642589999</v>
      </c>
      <c r="FG289" s="73">
        <f t="shared" si="270"/>
        <v>153629.93442420001</v>
      </c>
      <c r="FH289" s="73">
        <f t="shared" si="270"/>
        <v>174911.78441902497</v>
      </c>
      <c r="FI289" s="73">
        <f t="shared" si="270"/>
        <v>181472.40092407502</v>
      </c>
      <c r="FJ289" s="73">
        <f t="shared" si="270"/>
        <v>145589.52445402497</v>
      </c>
      <c r="FK289" s="73">
        <f t="shared" si="270"/>
        <v>112145.637049875</v>
      </c>
      <c r="FL289" s="73">
        <f t="shared" si="270"/>
        <v>142027.00883820001</v>
      </c>
      <c r="FM289" s="73">
        <f t="shared" si="270"/>
        <v>141780.32344687503</v>
      </c>
      <c r="FN289" s="73">
        <f t="shared" si="270"/>
        <v>144605.71976017501</v>
      </c>
      <c r="FO289" s="73">
        <f t="shared" si="270"/>
        <v>158345.06578987496</v>
      </c>
      <c r="FP289" s="73">
        <f t="shared" si="270"/>
        <v>148366.12775827499</v>
      </c>
      <c r="FQ289" s="73">
        <f t="shared" si="270"/>
        <v>144833.96506320001</v>
      </c>
      <c r="FR289" s="73">
        <f t="shared" si="270"/>
        <v>132196.51273005002</v>
      </c>
      <c r="FS289" s="73">
        <f t="shared" si="270"/>
        <v>187433.02167817499</v>
      </c>
      <c r="FT289" s="73">
        <f t="shared" si="270"/>
        <v>154141.23350789997</v>
      </c>
      <c r="FU289" s="73">
        <f t="shared" si="270"/>
        <v>176486.41599839999</v>
      </c>
      <c r="FV289" s="73">
        <f t="shared" si="270"/>
        <v>160723.87654882501</v>
      </c>
      <c r="FW289" s="73">
        <f t="shared" si="270"/>
        <v>135898.50611880003</v>
      </c>
      <c r="FX289" s="73">
        <f t="shared" si="270"/>
        <v>181612.98100799997</v>
      </c>
      <c r="FY289" s="73">
        <f t="shared" si="270"/>
        <v>169077.83494612499</v>
      </c>
      <c r="FZ289" s="73">
        <f t="shared" si="270"/>
        <v>210661.265510775</v>
      </c>
      <c r="GA289" s="73">
        <f t="shared" si="270"/>
        <v>197477.54721427502</v>
      </c>
      <c r="GB289" s="73">
        <f t="shared" si="270"/>
        <v>198379.08801292503</v>
      </c>
      <c r="GC289" s="73">
        <f t="shared" si="270"/>
        <v>224007.24792330002</v>
      </c>
      <c r="GD289" s="73">
        <f t="shared" si="270"/>
        <v>206327.11251082501</v>
      </c>
      <c r="GE289" s="73">
        <f t="shared" si="270"/>
        <v>190896.10490497499</v>
      </c>
      <c r="GF289" s="73">
        <f t="shared" si="270"/>
        <v>197366.28072929996</v>
      </c>
      <c r="GG289" s="73">
        <f t="shared" si="270"/>
        <v>182704.32401355001</v>
      </c>
      <c r="GH289" s="73">
        <f t="shared" si="270"/>
        <v>158875.74586304999</v>
      </c>
      <c r="GI289" s="73">
        <f t="shared" si="270"/>
        <v>169402.23326295003</v>
      </c>
      <c r="GJ289" s="73">
        <f t="shared" si="270"/>
        <v>169770.99959752499</v>
      </c>
      <c r="GK289" s="73">
        <f t="shared" si="270"/>
        <v>159264.72385717498</v>
      </c>
      <c r="GL289" s="73">
        <f t="shared" si="270"/>
        <v>163713.52113794995</v>
      </c>
      <c r="GM289" s="73">
        <f t="shared" si="270"/>
        <v>168479.11866330003</v>
      </c>
      <c r="GN289" s="73">
        <f t="shared" si="270"/>
        <v>162961.35922709998</v>
      </c>
      <c r="GO289" s="73">
        <f t="shared" si="270"/>
        <v>185588.45775584999</v>
      </c>
      <c r="GP289" s="73">
        <f t="shared" si="270"/>
        <v>214435.52325922501</v>
      </c>
      <c r="GQ289" s="73">
        <f t="shared" si="270"/>
        <v>222097.70670434998</v>
      </c>
      <c r="GR289" s="73">
        <f t="shared" si="270"/>
        <v>250799.27502937499</v>
      </c>
      <c r="GS289" s="73">
        <f t="shared" si="270"/>
        <v>202189.97398117502</v>
      </c>
      <c r="GT289" s="73">
        <f t="shared" si="270"/>
        <v>226569.605274225</v>
      </c>
      <c r="GU289" s="73">
        <f t="shared" si="270"/>
        <v>213346.18016077499</v>
      </c>
      <c r="GV289" s="73">
        <f t="shared" si="270"/>
        <v>215577.38360317503</v>
      </c>
      <c r="GW289" s="73">
        <f t="shared" si="270"/>
        <v>195240.82828005005</v>
      </c>
      <c r="GX289" s="73">
        <f t="shared" si="270"/>
        <v>172608.84021465</v>
      </c>
      <c r="GY289" s="73">
        <f t="shared" si="270"/>
        <v>177426.38020905</v>
      </c>
      <c r="GZ289" s="73">
        <f t="shared" si="270"/>
        <v>163039.81227570001</v>
      </c>
      <c r="HA289" s="73">
        <f t="shared" si="270"/>
        <v>176987.609252325</v>
      </c>
      <c r="HB289" s="73">
        <f t="shared" si="270"/>
        <v>166109.66180055001</v>
      </c>
      <c r="HC289" s="73">
        <f t="shared" si="270"/>
        <v>138777.2385372</v>
      </c>
      <c r="HD289" s="73">
        <f t="shared" si="270"/>
        <v>143693.58102862496</v>
      </c>
      <c r="HE289" s="73">
        <f t="shared" si="270"/>
        <v>128473.414022475</v>
      </c>
      <c r="HF289" s="73">
        <f t="shared" si="270"/>
        <v>123283.97791762499</v>
      </c>
      <c r="HG289" s="73">
        <f t="shared" si="270"/>
        <v>119167.03923704999</v>
      </c>
      <c r="HH289" s="73">
        <f t="shared" si="270"/>
        <v>168590.99141932503</v>
      </c>
      <c r="HI289" s="73">
        <f t="shared" si="270"/>
        <v>162519.222285</v>
      </c>
      <c r="HJ289" s="73">
        <f t="shared" si="270"/>
        <v>161883.99982395003</v>
      </c>
      <c r="HK289" s="73">
        <f t="shared" si="270"/>
        <v>146794.74405952496</v>
      </c>
      <c r="HL289" s="73">
        <f t="shared" si="270"/>
        <v>200672.80429950001</v>
      </c>
      <c r="HM289" s="73">
        <f t="shared" si="270"/>
        <v>188762.33788132496</v>
      </c>
      <c r="HN289" s="73">
        <f t="shared" ref="HN289:JY289" si="271">HN231+HN164+HN74+HN59+HN37+HN4</f>
        <v>197299.4649354</v>
      </c>
      <c r="HO289" s="73">
        <f t="shared" si="271"/>
        <v>138305.2132197</v>
      </c>
      <c r="HP289" s="73">
        <f t="shared" si="271"/>
        <v>131276.52396945001</v>
      </c>
      <c r="HQ289" s="73">
        <f t="shared" si="271"/>
        <v>133642.32352177502</v>
      </c>
      <c r="HR289" s="73">
        <f t="shared" si="271"/>
        <v>144770.436518175</v>
      </c>
      <c r="HS289" s="73">
        <f t="shared" si="271"/>
        <v>142701.51687592501</v>
      </c>
      <c r="HT289" s="73">
        <f t="shared" si="271"/>
        <v>190212.66421132494</v>
      </c>
      <c r="HU289" s="73">
        <f t="shared" si="271"/>
        <v>163272.57311699996</v>
      </c>
      <c r="HV289" s="73">
        <f t="shared" si="271"/>
        <v>195164.28459157501</v>
      </c>
      <c r="HW289" s="73">
        <f t="shared" si="271"/>
        <v>171701.93746035002</v>
      </c>
      <c r="HX289" s="73">
        <f t="shared" si="271"/>
        <v>184577.80391549997</v>
      </c>
      <c r="HY289" s="73">
        <f t="shared" si="271"/>
        <v>185694.22055947498</v>
      </c>
      <c r="HZ289" s="73">
        <f t="shared" si="271"/>
        <v>174701.10916597501</v>
      </c>
      <c r="IA289" s="73">
        <f t="shared" si="271"/>
        <v>135765.42962332498</v>
      </c>
      <c r="IB289" s="73">
        <f t="shared" si="271"/>
        <v>141421.190523075</v>
      </c>
      <c r="IC289" s="73">
        <f t="shared" si="271"/>
        <v>159733.31232645002</v>
      </c>
      <c r="ID289" s="73">
        <f t="shared" si="271"/>
        <v>112028.90625179998</v>
      </c>
      <c r="IE289" s="73">
        <f t="shared" si="271"/>
        <v>131112.21664124998</v>
      </c>
      <c r="IF289" s="73">
        <f t="shared" si="271"/>
        <v>171929.5095663</v>
      </c>
      <c r="IG289" s="73">
        <f t="shared" si="271"/>
        <v>172299.64985279998</v>
      </c>
      <c r="IH289" s="73">
        <f t="shared" si="271"/>
        <v>165937.48082235001</v>
      </c>
      <c r="II289" s="73">
        <f t="shared" si="271"/>
        <v>149877.74651669999</v>
      </c>
      <c r="IJ289" s="73">
        <f t="shared" si="271"/>
        <v>164785.43984895002</v>
      </c>
      <c r="IK289" s="73">
        <f t="shared" si="271"/>
        <v>151294.20827804998</v>
      </c>
      <c r="IL289" s="73">
        <f t="shared" si="271"/>
        <v>121733.51844374998</v>
      </c>
      <c r="IM289" s="73">
        <f t="shared" si="271"/>
        <v>125451.44022645001</v>
      </c>
      <c r="IN289" s="73">
        <f t="shared" si="271"/>
        <v>159008.65701187504</v>
      </c>
      <c r="IO289" s="73">
        <f t="shared" si="271"/>
        <v>172869.04859984995</v>
      </c>
      <c r="IP289" s="73">
        <f t="shared" si="271"/>
        <v>139472.26137000002</v>
      </c>
      <c r="IQ289" s="73">
        <f t="shared" si="271"/>
        <v>131788.078946775</v>
      </c>
      <c r="IR289" s="73">
        <f t="shared" si="271"/>
        <v>133229.51198909999</v>
      </c>
      <c r="IS289" s="73">
        <f t="shared" si="271"/>
        <v>135784.60196107501</v>
      </c>
      <c r="IT289" s="73">
        <f t="shared" si="271"/>
        <v>128900.43355657501</v>
      </c>
      <c r="IU289" s="73">
        <f t="shared" si="271"/>
        <v>115418.70548122498</v>
      </c>
      <c r="IV289" s="73">
        <f t="shared" si="271"/>
        <v>95014.924934399998</v>
      </c>
      <c r="IW289" s="73">
        <f t="shared" si="271"/>
        <v>80454.132810674986</v>
      </c>
      <c r="IX289" s="73">
        <f t="shared" si="271"/>
        <v>92051.916903225007</v>
      </c>
      <c r="IY289" s="73">
        <f t="shared" si="271"/>
        <v>68616.812600999998</v>
      </c>
      <c r="IZ289" s="73">
        <f t="shared" si="271"/>
        <v>60197.699749949999</v>
      </c>
      <c r="JA289" s="73">
        <f t="shared" si="271"/>
        <v>54282.820965524996</v>
      </c>
      <c r="JB289" s="73">
        <f t="shared" si="271"/>
        <v>53633.827490625001</v>
      </c>
      <c r="JC289" s="73">
        <f t="shared" si="271"/>
        <v>53135.602602749997</v>
      </c>
      <c r="JD289" s="73">
        <f t="shared" si="271"/>
        <v>74110.092859349985</v>
      </c>
      <c r="JE289" s="73">
        <f t="shared" si="271"/>
        <v>56072.218159124997</v>
      </c>
      <c r="JF289" s="73">
        <f t="shared" si="271"/>
        <v>55652.851812825</v>
      </c>
      <c r="JG289" s="73">
        <f t="shared" si="271"/>
        <v>45865.723768875003</v>
      </c>
      <c r="JH289" s="73">
        <f t="shared" si="271"/>
        <v>59653.201421025005</v>
      </c>
      <c r="JI289" s="73">
        <f t="shared" si="271"/>
        <v>56789.822620124993</v>
      </c>
      <c r="JJ289" s="73">
        <f t="shared" si="271"/>
        <v>80918.119131525003</v>
      </c>
      <c r="JK289" s="73">
        <f t="shared" si="271"/>
        <v>130454.82198179998</v>
      </c>
      <c r="JL289" s="73">
        <f t="shared" si="271"/>
        <v>138881.06442292494</v>
      </c>
      <c r="JM289" s="73">
        <f t="shared" si="271"/>
        <v>138191.55314512504</v>
      </c>
      <c r="JN289" s="73">
        <f t="shared" si="271"/>
        <v>116716.50346342499</v>
      </c>
      <c r="JO289" s="73">
        <f t="shared" si="271"/>
        <v>134896.399125525</v>
      </c>
      <c r="JP289" s="73">
        <f t="shared" si="271"/>
        <v>202021.75738574998</v>
      </c>
      <c r="JQ289" s="73">
        <f t="shared" si="271"/>
        <v>229899.59625825001</v>
      </c>
      <c r="JR289" s="73">
        <f t="shared" si="271"/>
        <v>203469.51296902497</v>
      </c>
      <c r="JS289" s="73">
        <f t="shared" si="271"/>
        <v>188816.64244537498</v>
      </c>
      <c r="JT289" s="73">
        <f t="shared" si="271"/>
        <v>181423.31265315003</v>
      </c>
      <c r="JU289" s="73">
        <f t="shared" si="271"/>
        <v>174231.8750574</v>
      </c>
      <c r="JV289" s="73">
        <f t="shared" si="271"/>
        <v>155754.76879192496</v>
      </c>
      <c r="JW289" s="73">
        <f t="shared" si="271"/>
        <v>150084.81170122497</v>
      </c>
      <c r="JX289" s="73">
        <f t="shared" si="271"/>
        <v>95380.100884575004</v>
      </c>
      <c r="JY289" s="73">
        <f t="shared" si="271"/>
        <v>118174.86485325001</v>
      </c>
      <c r="JZ289" s="73">
        <f t="shared" ref="JZ289:KU289" si="272">JZ231+JZ164+JZ74+JZ59+JZ37+JZ4</f>
        <v>127406.51476335</v>
      </c>
      <c r="KA289" s="73">
        <f t="shared" si="272"/>
        <v>154489.205532825</v>
      </c>
      <c r="KB289" s="73">
        <f t="shared" si="272"/>
        <v>157071.49502872498</v>
      </c>
      <c r="KC289" s="73">
        <f t="shared" si="272"/>
        <v>191942.38307474999</v>
      </c>
      <c r="KD289" s="73">
        <f t="shared" si="272"/>
        <v>190767.65024205</v>
      </c>
      <c r="KE289" s="73">
        <f t="shared" si="272"/>
        <v>167209.03986592501</v>
      </c>
      <c r="KF289" s="73">
        <f t="shared" si="272"/>
        <v>200152.96230554997</v>
      </c>
      <c r="KG289" s="73">
        <f t="shared" si="272"/>
        <v>158428.471364325</v>
      </c>
      <c r="KH289" s="73">
        <f t="shared" si="272"/>
        <v>132539.29208280001</v>
      </c>
      <c r="KI289" s="73">
        <f t="shared" si="272"/>
        <v>93251.372996925013</v>
      </c>
      <c r="KJ289" s="73">
        <f t="shared" si="272"/>
        <v>75395.466221850002</v>
      </c>
      <c r="KK289" s="73">
        <f t="shared" si="272"/>
        <v>105247.05592905</v>
      </c>
      <c r="KL289" s="73">
        <f t="shared" si="272"/>
        <v>104993.205516225</v>
      </c>
      <c r="KM289" s="73">
        <f t="shared" si="272"/>
        <v>131024.36639137499</v>
      </c>
      <c r="KN289" s="73">
        <f t="shared" si="272"/>
        <v>175774.98447899998</v>
      </c>
      <c r="KO289" s="73">
        <f t="shared" si="272"/>
        <v>197653.42880797497</v>
      </c>
      <c r="KP289" s="73">
        <f t="shared" si="272"/>
        <v>188433.21537449997</v>
      </c>
      <c r="KQ289" s="73">
        <f t="shared" si="272"/>
        <v>239240.62691414999</v>
      </c>
      <c r="KR289" s="73">
        <f t="shared" si="272"/>
        <v>229074.62276902501</v>
      </c>
      <c r="KS289" s="73">
        <f t="shared" si="272"/>
        <v>226636.77538237502</v>
      </c>
      <c r="KT289" s="73">
        <f t="shared" si="272"/>
        <v>244962.53434755001</v>
      </c>
      <c r="KU289" s="73">
        <f t="shared" si="272"/>
        <v>142710.571573425</v>
      </c>
      <c r="KV289" s="73">
        <f t="shared" ref="KV289:NG289" si="273">SUM(KV231,KV164,KV74,KV59,KV37,KV4)</f>
        <v>159819.76500345001</v>
      </c>
      <c r="KW289" s="73">
        <f t="shared" si="273"/>
        <v>155454.14102445001</v>
      </c>
      <c r="KX289" s="73">
        <f t="shared" si="273"/>
        <v>182523.863892375</v>
      </c>
      <c r="KY289" s="73">
        <f t="shared" si="273"/>
        <v>199230.45397695003</v>
      </c>
      <c r="KZ289" s="73">
        <f t="shared" si="273"/>
        <v>267087.73099387501</v>
      </c>
      <c r="LA289" s="73">
        <f t="shared" si="273"/>
        <v>211273.18196782499</v>
      </c>
      <c r="LB289" s="73">
        <f t="shared" si="273"/>
        <v>210860.29957229999</v>
      </c>
      <c r="LC289" s="73">
        <f t="shared" si="273"/>
        <v>194109.74696295001</v>
      </c>
      <c r="LD289" s="73">
        <f t="shared" si="273"/>
        <v>186524.87882399996</v>
      </c>
      <c r="LE289" s="73">
        <f t="shared" si="273"/>
        <v>0</v>
      </c>
      <c r="LF289" s="73">
        <f t="shared" si="273"/>
        <v>0</v>
      </c>
      <c r="LG289" s="73">
        <f t="shared" si="273"/>
        <v>0</v>
      </c>
      <c r="LH289" s="73">
        <f t="shared" si="273"/>
        <v>0</v>
      </c>
      <c r="LI289" s="73">
        <f t="shared" si="273"/>
        <v>0</v>
      </c>
      <c r="LJ289" s="73">
        <f t="shared" si="273"/>
        <v>0</v>
      </c>
      <c r="LK289" s="73">
        <f t="shared" si="273"/>
        <v>0</v>
      </c>
      <c r="LL289" s="73">
        <f t="shared" si="273"/>
        <v>0</v>
      </c>
      <c r="LM289" s="73">
        <f t="shared" si="273"/>
        <v>0</v>
      </c>
      <c r="LN289" s="73">
        <f t="shared" si="273"/>
        <v>0</v>
      </c>
      <c r="LO289" s="73">
        <f t="shared" si="273"/>
        <v>0</v>
      </c>
      <c r="LP289" s="73">
        <f t="shared" si="273"/>
        <v>0</v>
      </c>
      <c r="LQ289" s="73">
        <f t="shared" si="273"/>
        <v>0</v>
      </c>
      <c r="LR289" s="73">
        <f t="shared" si="273"/>
        <v>0</v>
      </c>
      <c r="LS289" s="73">
        <f t="shared" si="273"/>
        <v>0</v>
      </c>
      <c r="LT289" s="73">
        <f t="shared" si="273"/>
        <v>0</v>
      </c>
      <c r="LU289" s="73">
        <f t="shared" si="273"/>
        <v>0</v>
      </c>
      <c r="LV289" s="73">
        <f t="shared" si="273"/>
        <v>0</v>
      </c>
      <c r="LW289" s="73">
        <f t="shared" si="273"/>
        <v>0</v>
      </c>
      <c r="LX289" s="73">
        <f t="shared" si="273"/>
        <v>0</v>
      </c>
      <c r="LY289" s="73">
        <f t="shared" si="273"/>
        <v>0</v>
      </c>
      <c r="LZ289" s="73">
        <f t="shared" si="273"/>
        <v>0</v>
      </c>
      <c r="MA289" s="73">
        <f t="shared" si="273"/>
        <v>0</v>
      </c>
      <c r="MB289" s="73">
        <f t="shared" si="273"/>
        <v>0</v>
      </c>
      <c r="MC289" s="73">
        <f t="shared" si="273"/>
        <v>0</v>
      </c>
      <c r="MD289" s="73">
        <f t="shared" si="273"/>
        <v>0</v>
      </c>
      <c r="ME289" s="73">
        <f t="shared" si="273"/>
        <v>0</v>
      </c>
      <c r="MF289" s="73">
        <f t="shared" si="273"/>
        <v>0</v>
      </c>
      <c r="MG289" s="73">
        <f t="shared" si="273"/>
        <v>0</v>
      </c>
      <c r="MH289" s="73">
        <f t="shared" si="273"/>
        <v>0</v>
      </c>
      <c r="MI289" s="73">
        <f t="shared" si="273"/>
        <v>0</v>
      </c>
      <c r="MJ289" s="73">
        <f t="shared" si="273"/>
        <v>0</v>
      </c>
      <c r="MK289" s="73">
        <f t="shared" si="273"/>
        <v>0</v>
      </c>
      <c r="ML289" s="73">
        <f t="shared" si="273"/>
        <v>0</v>
      </c>
      <c r="MM289" s="73">
        <f t="shared" si="273"/>
        <v>0</v>
      </c>
      <c r="MN289" s="73">
        <f t="shared" si="273"/>
        <v>0</v>
      </c>
      <c r="MO289" s="73">
        <f t="shared" si="273"/>
        <v>0</v>
      </c>
      <c r="MP289" s="73">
        <f t="shared" si="273"/>
        <v>0</v>
      </c>
      <c r="MQ289" s="73">
        <f t="shared" si="273"/>
        <v>0</v>
      </c>
      <c r="MR289" s="73">
        <f t="shared" si="273"/>
        <v>0</v>
      </c>
      <c r="MS289" s="73">
        <f t="shared" si="273"/>
        <v>0</v>
      </c>
      <c r="MT289" s="73">
        <f t="shared" si="273"/>
        <v>0</v>
      </c>
      <c r="MU289" s="73">
        <f t="shared" si="273"/>
        <v>0</v>
      </c>
      <c r="MV289" s="73">
        <f t="shared" si="273"/>
        <v>0</v>
      </c>
      <c r="MW289" s="73">
        <f t="shared" si="273"/>
        <v>0</v>
      </c>
      <c r="MX289" s="73">
        <f t="shared" si="273"/>
        <v>0</v>
      </c>
      <c r="MY289" s="73">
        <f t="shared" si="273"/>
        <v>0</v>
      </c>
      <c r="MZ289" s="73">
        <f t="shared" si="273"/>
        <v>0</v>
      </c>
      <c r="NA289" s="73">
        <f t="shared" si="273"/>
        <v>0</v>
      </c>
      <c r="NB289" s="73">
        <f t="shared" si="273"/>
        <v>0</v>
      </c>
      <c r="NC289" s="73">
        <f t="shared" si="273"/>
        <v>0</v>
      </c>
      <c r="ND289" s="73">
        <f t="shared" si="273"/>
        <v>0</v>
      </c>
      <c r="NE289" s="73">
        <f t="shared" si="273"/>
        <v>0</v>
      </c>
      <c r="NF289" s="73">
        <f t="shared" si="273"/>
        <v>0</v>
      </c>
      <c r="NG289" s="73">
        <f t="shared" si="273"/>
        <v>0</v>
      </c>
      <c r="NH289" s="73">
        <f t="shared" ref="NH289:PS289" si="274">SUM(NH231,NH164,NH74,NH59,NH37,NH4)</f>
        <v>0</v>
      </c>
      <c r="NI289" s="73">
        <f t="shared" si="274"/>
        <v>0</v>
      </c>
      <c r="NJ289" s="73">
        <f t="shared" si="274"/>
        <v>0</v>
      </c>
      <c r="NK289" s="73">
        <f t="shared" si="274"/>
        <v>0</v>
      </c>
      <c r="NL289" s="73">
        <f t="shared" si="274"/>
        <v>0</v>
      </c>
      <c r="NM289" s="73">
        <f t="shared" si="274"/>
        <v>0</v>
      </c>
      <c r="NN289" s="73">
        <f t="shared" si="274"/>
        <v>0</v>
      </c>
      <c r="NO289" s="73">
        <f t="shared" si="274"/>
        <v>0</v>
      </c>
      <c r="NP289" s="73">
        <f t="shared" si="274"/>
        <v>0</v>
      </c>
      <c r="NQ289" s="73">
        <f t="shared" si="274"/>
        <v>0</v>
      </c>
      <c r="NR289" s="73">
        <f t="shared" si="274"/>
        <v>0</v>
      </c>
      <c r="NS289" s="73">
        <f t="shared" si="274"/>
        <v>0</v>
      </c>
      <c r="NT289" s="73">
        <f t="shared" si="274"/>
        <v>0</v>
      </c>
      <c r="NU289" s="73">
        <f t="shared" si="274"/>
        <v>0</v>
      </c>
      <c r="NV289" s="73">
        <f t="shared" si="274"/>
        <v>0</v>
      </c>
      <c r="NW289" s="73">
        <f t="shared" si="274"/>
        <v>0</v>
      </c>
      <c r="NX289" s="73">
        <f t="shared" si="274"/>
        <v>0</v>
      </c>
      <c r="NY289" s="73">
        <f t="shared" si="274"/>
        <v>0</v>
      </c>
      <c r="NZ289" s="73">
        <f t="shared" si="274"/>
        <v>0</v>
      </c>
      <c r="OA289" s="73">
        <f t="shared" si="274"/>
        <v>0</v>
      </c>
      <c r="OB289" s="73">
        <f t="shared" si="274"/>
        <v>0</v>
      </c>
      <c r="OC289" s="73">
        <f t="shared" si="274"/>
        <v>0</v>
      </c>
      <c r="OD289" s="73">
        <f t="shared" si="274"/>
        <v>0</v>
      </c>
      <c r="OE289" s="73">
        <f t="shared" si="274"/>
        <v>0</v>
      </c>
      <c r="OF289" s="73">
        <f t="shared" si="274"/>
        <v>0</v>
      </c>
      <c r="OG289" s="73">
        <f t="shared" si="274"/>
        <v>0</v>
      </c>
      <c r="OH289" s="73">
        <f t="shared" si="274"/>
        <v>0</v>
      </c>
      <c r="OI289" s="73">
        <f t="shared" si="274"/>
        <v>0</v>
      </c>
      <c r="OJ289" s="73">
        <f t="shared" si="274"/>
        <v>0</v>
      </c>
      <c r="OK289" s="73">
        <f t="shared" si="274"/>
        <v>0</v>
      </c>
      <c r="OL289" s="73">
        <f t="shared" si="274"/>
        <v>0</v>
      </c>
      <c r="OM289" s="73">
        <f t="shared" si="274"/>
        <v>0</v>
      </c>
      <c r="ON289" s="73">
        <f t="shared" si="274"/>
        <v>0</v>
      </c>
      <c r="OO289" s="73">
        <f t="shared" si="274"/>
        <v>0</v>
      </c>
      <c r="OP289" s="73">
        <f t="shared" si="274"/>
        <v>0</v>
      </c>
      <c r="OQ289" s="73">
        <f t="shared" si="274"/>
        <v>0</v>
      </c>
      <c r="OR289" s="73">
        <f t="shared" si="274"/>
        <v>0</v>
      </c>
      <c r="OS289" s="73">
        <f t="shared" si="274"/>
        <v>0</v>
      </c>
      <c r="OT289" s="73">
        <f t="shared" si="274"/>
        <v>0</v>
      </c>
      <c r="OU289" s="73">
        <f t="shared" si="274"/>
        <v>0</v>
      </c>
      <c r="OV289" s="73">
        <f t="shared" si="274"/>
        <v>0</v>
      </c>
      <c r="OW289" s="73">
        <f t="shared" si="274"/>
        <v>0</v>
      </c>
      <c r="OX289" s="73">
        <f t="shared" si="274"/>
        <v>0</v>
      </c>
      <c r="OY289" s="73">
        <f t="shared" si="274"/>
        <v>0</v>
      </c>
      <c r="OZ289" s="73">
        <f t="shared" si="274"/>
        <v>0</v>
      </c>
      <c r="PA289" s="73">
        <f t="shared" si="274"/>
        <v>0</v>
      </c>
      <c r="PB289" s="73">
        <f t="shared" si="274"/>
        <v>0</v>
      </c>
      <c r="PC289" s="73">
        <f t="shared" si="274"/>
        <v>0</v>
      </c>
      <c r="PD289" s="73">
        <f t="shared" si="274"/>
        <v>0</v>
      </c>
      <c r="PE289" s="73">
        <f t="shared" si="274"/>
        <v>0</v>
      </c>
      <c r="PF289" s="73">
        <f t="shared" si="274"/>
        <v>0</v>
      </c>
      <c r="PG289" s="73">
        <f t="shared" si="274"/>
        <v>0</v>
      </c>
      <c r="PH289" s="73">
        <f t="shared" si="274"/>
        <v>0</v>
      </c>
      <c r="PI289" s="73">
        <f t="shared" si="274"/>
        <v>0</v>
      </c>
      <c r="PJ289" s="73">
        <f t="shared" si="274"/>
        <v>0</v>
      </c>
      <c r="PK289" s="73">
        <f t="shared" si="274"/>
        <v>0</v>
      </c>
      <c r="PL289" s="73">
        <f t="shared" si="274"/>
        <v>0</v>
      </c>
      <c r="PM289" s="73">
        <f t="shared" si="274"/>
        <v>0</v>
      </c>
      <c r="PN289" s="73">
        <f t="shared" si="274"/>
        <v>0</v>
      </c>
      <c r="PO289" s="73">
        <f t="shared" si="274"/>
        <v>0</v>
      </c>
      <c r="PP289" s="73">
        <f t="shared" si="274"/>
        <v>0</v>
      </c>
      <c r="PQ289" s="73">
        <f t="shared" si="274"/>
        <v>0</v>
      </c>
      <c r="PR289" s="73">
        <f t="shared" si="274"/>
        <v>0</v>
      </c>
      <c r="PS289" s="73">
        <f t="shared" si="274"/>
        <v>0</v>
      </c>
      <c r="PT289" s="73">
        <f t="shared" ref="PT289:SE289" si="275">SUM(PT231,PT164,PT74,PT59,PT37,PT4)</f>
        <v>0</v>
      </c>
      <c r="PU289" s="73">
        <f t="shared" si="275"/>
        <v>0</v>
      </c>
      <c r="PV289" s="73">
        <f t="shared" si="275"/>
        <v>0</v>
      </c>
      <c r="PW289" s="73">
        <f t="shared" si="275"/>
        <v>0</v>
      </c>
      <c r="PX289" s="73">
        <f t="shared" si="275"/>
        <v>0</v>
      </c>
      <c r="PY289" s="73">
        <f t="shared" si="275"/>
        <v>0</v>
      </c>
      <c r="PZ289" s="73">
        <f t="shared" si="275"/>
        <v>0</v>
      </c>
      <c r="QA289" s="73">
        <f t="shared" si="275"/>
        <v>0</v>
      </c>
      <c r="QB289" s="73">
        <f t="shared" si="275"/>
        <v>0</v>
      </c>
      <c r="QC289" s="73">
        <f t="shared" si="275"/>
        <v>0</v>
      </c>
      <c r="QD289" s="73">
        <f t="shared" si="275"/>
        <v>0</v>
      </c>
      <c r="QE289" s="73">
        <f t="shared" si="275"/>
        <v>0</v>
      </c>
      <c r="QF289" s="73">
        <f t="shared" si="275"/>
        <v>0</v>
      </c>
      <c r="QG289" s="73">
        <f t="shared" si="275"/>
        <v>0</v>
      </c>
      <c r="QH289" s="73">
        <f t="shared" si="275"/>
        <v>0</v>
      </c>
      <c r="QI289" s="73">
        <f t="shared" si="275"/>
        <v>0</v>
      </c>
      <c r="QJ289" s="73">
        <f t="shared" si="275"/>
        <v>0</v>
      </c>
      <c r="QK289" s="73">
        <f t="shared" si="275"/>
        <v>0</v>
      </c>
      <c r="QL289" s="73">
        <f t="shared" si="275"/>
        <v>0</v>
      </c>
      <c r="QM289" s="73">
        <f t="shared" si="275"/>
        <v>0</v>
      </c>
      <c r="QN289" s="73">
        <f t="shared" si="275"/>
        <v>0</v>
      </c>
      <c r="QO289" s="73">
        <f t="shared" si="275"/>
        <v>0</v>
      </c>
      <c r="QP289" s="73">
        <f t="shared" si="275"/>
        <v>0</v>
      </c>
      <c r="QQ289" s="73">
        <f t="shared" si="275"/>
        <v>0</v>
      </c>
      <c r="QR289" s="73">
        <f t="shared" si="275"/>
        <v>0</v>
      </c>
      <c r="QS289" s="73">
        <f t="shared" si="275"/>
        <v>0</v>
      </c>
      <c r="QT289" s="73">
        <f t="shared" si="275"/>
        <v>0</v>
      </c>
      <c r="QU289" s="73">
        <f t="shared" si="275"/>
        <v>0</v>
      </c>
      <c r="QV289" s="73">
        <f t="shared" si="275"/>
        <v>0</v>
      </c>
      <c r="QW289" s="73">
        <f t="shared" si="275"/>
        <v>0</v>
      </c>
      <c r="QX289" s="73">
        <f t="shared" si="275"/>
        <v>0</v>
      </c>
      <c r="QY289" s="73">
        <f t="shared" si="275"/>
        <v>0</v>
      </c>
      <c r="QZ289" s="73">
        <f t="shared" si="275"/>
        <v>0</v>
      </c>
      <c r="RA289" s="73">
        <f t="shared" si="275"/>
        <v>0</v>
      </c>
      <c r="RB289" s="73">
        <f t="shared" si="275"/>
        <v>0</v>
      </c>
      <c r="RC289" s="73">
        <f t="shared" si="275"/>
        <v>0</v>
      </c>
      <c r="RD289" s="73">
        <f t="shared" si="275"/>
        <v>0</v>
      </c>
      <c r="RE289" s="73">
        <f t="shared" si="275"/>
        <v>0</v>
      </c>
      <c r="RF289" s="73">
        <f t="shared" si="275"/>
        <v>0</v>
      </c>
      <c r="RG289" s="73">
        <f t="shared" si="275"/>
        <v>0</v>
      </c>
      <c r="RH289" s="73">
        <f t="shared" si="275"/>
        <v>0</v>
      </c>
      <c r="RI289" s="73">
        <f t="shared" si="275"/>
        <v>0</v>
      </c>
      <c r="RJ289" s="73">
        <f t="shared" si="275"/>
        <v>0</v>
      </c>
      <c r="RK289" s="73">
        <f t="shared" si="275"/>
        <v>0</v>
      </c>
      <c r="RL289" s="73">
        <f t="shared" si="275"/>
        <v>0</v>
      </c>
      <c r="RM289" s="73">
        <f t="shared" si="275"/>
        <v>0</v>
      </c>
      <c r="RN289" s="73">
        <f t="shared" si="275"/>
        <v>0</v>
      </c>
      <c r="RO289" s="73">
        <f t="shared" si="275"/>
        <v>0</v>
      </c>
      <c r="RP289" s="73">
        <f t="shared" si="275"/>
        <v>0</v>
      </c>
      <c r="RQ289" s="73">
        <f t="shared" si="275"/>
        <v>0</v>
      </c>
      <c r="RR289" s="73">
        <f t="shared" si="275"/>
        <v>0</v>
      </c>
      <c r="RS289" s="73">
        <f t="shared" si="275"/>
        <v>0</v>
      </c>
      <c r="RT289" s="73">
        <f t="shared" si="275"/>
        <v>0</v>
      </c>
      <c r="RU289" s="73">
        <f t="shared" si="275"/>
        <v>0</v>
      </c>
      <c r="RV289" s="73">
        <f t="shared" si="275"/>
        <v>0</v>
      </c>
      <c r="RW289" s="73">
        <f t="shared" si="275"/>
        <v>0</v>
      </c>
      <c r="RX289" s="73">
        <f t="shared" si="275"/>
        <v>0</v>
      </c>
      <c r="RY289" s="73">
        <f t="shared" si="275"/>
        <v>0</v>
      </c>
      <c r="RZ289" s="73">
        <f t="shared" si="275"/>
        <v>0</v>
      </c>
      <c r="SA289" s="73">
        <f t="shared" si="275"/>
        <v>0</v>
      </c>
      <c r="SB289" s="73">
        <f t="shared" si="275"/>
        <v>0</v>
      </c>
      <c r="SC289" s="73">
        <f t="shared" si="275"/>
        <v>0</v>
      </c>
      <c r="SD289" s="73">
        <f t="shared" si="275"/>
        <v>0</v>
      </c>
      <c r="SE289" s="73">
        <f t="shared" si="275"/>
        <v>0</v>
      </c>
      <c r="SF289" s="73">
        <f t="shared" ref="SF289:SY289" si="276">SUM(SF231,SF164,SF74,SF59,SF37,SF4)</f>
        <v>0</v>
      </c>
      <c r="SG289" s="73">
        <f t="shared" si="276"/>
        <v>0</v>
      </c>
      <c r="SH289" s="73">
        <f t="shared" si="276"/>
        <v>0</v>
      </c>
      <c r="SI289" s="73">
        <f t="shared" si="276"/>
        <v>0</v>
      </c>
      <c r="SJ289" s="73">
        <f t="shared" si="276"/>
        <v>0</v>
      </c>
      <c r="SK289" s="73">
        <f t="shared" si="276"/>
        <v>0</v>
      </c>
      <c r="SL289" s="73">
        <f t="shared" si="276"/>
        <v>0</v>
      </c>
      <c r="SM289" s="73">
        <f t="shared" si="276"/>
        <v>0</v>
      </c>
      <c r="SN289" s="73">
        <f t="shared" si="276"/>
        <v>0</v>
      </c>
      <c r="SO289" s="73">
        <f t="shared" si="276"/>
        <v>0</v>
      </c>
      <c r="SP289" s="73">
        <f t="shared" si="276"/>
        <v>0</v>
      </c>
      <c r="SQ289" s="73">
        <f t="shared" si="276"/>
        <v>0</v>
      </c>
      <c r="SR289" s="73">
        <f t="shared" si="276"/>
        <v>0</v>
      </c>
      <c r="SS289" s="73">
        <f t="shared" si="276"/>
        <v>0</v>
      </c>
      <c r="ST289" s="73">
        <f t="shared" si="276"/>
        <v>0</v>
      </c>
      <c r="SU289" s="73">
        <f t="shared" si="276"/>
        <v>0</v>
      </c>
      <c r="SV289" s="73">
        <f t="shared" si="276"/>
        <v>0</v>
      </c>
      <c r="SW289" s="73">
        <f t="shared" si="276"/>
        <v>0</v>
      </c>
      <c r="SX289" s="73">
        <f t="shared" si="276"/>
        <v>0</v>
      </c>
      <c r="SY289" s="73">
        <f t="shared" si="276"/>
        <v>0</v>
      </c>
    </row>
    <row r="290" spans="1:519">
      <c r="A290" s="74" t="s">
        <v>372</v>
      </c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73">
        <v>133780.74622559999</v>
      </c>
      <c r="AE290" s="73">
        <v>143714.66666332501</v>
      </c>
      <c r="AF290" s="73">
        <v>152738.38528740001</v>
      </c>
      <c r="AG290" s="73">
        <v>138072.20042159999</v>
      </c>
      <c r="AH290" s="73">
        <v>101914.128073575</v>
      </c>
      <c r="AI290" s="73">
        <v>86083.430372775008</v>
      </c>
      <c r="AJ290" s="73">
        <v>114137.40279577501</v>
      </c>
      <c r="AK290" s="73">
        <v>84621.049484625008</v>
      </c>
      <c r="AL290" s="73">
        <v>71339.796348749995</v>
      </c>
      <c r="AM290" s="73">
        <v>86296.802350950005</v>
      </c>
      <c r="AN290" s="73">
        <v>93263.892100425001</v>
      </c>
      <c r="AO290" s="73">
        <v>112882.05559755</v>
      </c>
      <c r="AP290" s="73">
        <v>118237.10605650001</v>
      </c>
      <c r="AQ290" s="73">
        <v>137487.396878325</v>
      </c>
      <c r="AR290" s="73">
        <v>204076.57925767501</v>
      </c>
      <c r="AS290" s="73">
        <v>201410.23461119999</v>
      </c>
      <c r="AT290" s="73">
        <v>194092.42493295</v>
      </c>
      <c r="AU290" s="73">
        <v>184540.30959419999</v>
      </c>
      <c r="AV290" s="73">
        <v>197716.11880927501</v>
      </c>
      <c r="AW290" s="73">
        <v>166718.41698712501</v>
      </c>
      <c r="AX290" s="73">
        <v>212779.61199090001</v>
      </c>
      <c r="AY290" s="73">
        <v>158514.96734640002</v>
      </c>
      <c r="AZ290" s="73">
        <v>192885.49674540001</v>
      </c>
      <c r="BA290" s="73">
        <v>218649.26452972498</v>
      </c>
      <c r="BB290" s="73">
        <v>241599.46615987501</v>
      </c>
      <c r="BC290" s="73">
        <v>209920.94556952501</v>
      </c>
      <c r="BD290" s="73">
        <v>202261.36436572499</v>
      </c>
      <c r="BE290" s="73">
        <v>181651.23513652501</v>
      </c>
      <c r="BF290" s="73">
        <v>214095.84218775001</v>
      </c>
      <c r="BG290" s="73">
        <v>164273.034517425</v>
      </c>
      <c r="BH290" s="73">
        <v>214137.926847</v>
      </c>
      <c r="BI290" s="73">
        <v>197605.18301760001</v>
      </c>
      <c r="BJ290" s="73">
        <v>197125.47695452502</v>
      </c>
      <c r="BK290" s="73">
        <v>137334.94333020001</v>
      </c>
      <c r="BL290" s="73">
        <v>148282.09622865001</v>
      </c>
      <c r="BM290" s="73">
        <v>110171.83897327501</v>
      </c>
      <c r="BN290" s="73">
        <v>99967.962571650001</v>
      </c>
      <c r="BO290" s="73">
        <v>145155.84774885001</v>
      </c>
      <c r="BP290" s="73">
        <v>241872.05585969999</v>
      </c>
      <c r="BQ290" s="73">
        <v>187604.75385832498</v>
      </c>
      <c r="BR290" s="73">
        <v>182962.473439275</v>
      </c>
      <c r="BS290" s="73">
        <v>153618.2971695</v>
      </c>
      <c r="BT290" s="73">
        <v>168594.73533990001</v>
      </c>
      <c r="BU290" s="73">
        <v>141962.24413012501</v>
      </c>
      <c r="BV290" s="73">
        <v>122609.03682915001</v>
      </c>
      <c r="BW290" s="73">
        <v>113329.74346290001</v>
      </c>
      <c r="BX290" s="73">
        <v>97419.923453249998</v>
      </c>
      <c r="BY290" s="73">
        <v>141981.13695330001</v>
      </c>
      <c r="BZ290" s="73">
        <v>141986.35718324999</v>
      </c>
      <c r="CA290" s="73">
        <v>119774.78659642499</v>
      </c>
      <c r="CB290" s="73">
        <v>118334.93615774999</v>
      </c>
      <c r="CC290" s="73">
        <v>141528.10681642499</v>
      </c>
      <c r="CD290" s="73">
        <v>118211.35922100001</v>
      </c>
      <c r="CE290" s="73">
        <v>123264.726843375</v>
      </c>
      <c r="CF290" s="73">
        <v>128497.39322355</v>
      </c>
      <c r="CG290" s="73">
        <v>105873.770911275</v>
      </c>
      <c r="CH290" s="73">
        <v>113114.017263375</v>
      </c>
      <c r="CI290" s="73">
        <v>131137.29421650001</v>
      </c>
      <c r="CJ290" s="73">
        <v>127758.037804425</v>
      </c>
      <c r="CK290" s="73">
        <v>137481.861702375</v>
      </c>
      <c r="CL290" s="73">
        <v>124979.28893055</v>
      </c>
      <c r="CM290" s="73">
        <v>157259.66345324999</v>
      </c>
      <c r="CN290" s="73">
        <v>169221.37552244999</v>
      </c>
      <c r="CO290" s="73">
        <v>185882.95588680002</v>
      </c>
      <c r="CP290" s="73">
        <v>129788.6796972</v>
      </c>
      <c r="CQ290" s="73">
        <v>146606.29612042499</v>
      </c>
      <c r="CR290" s="73">
        <v>173263.215329325</v>
      </c>
      <c r="CS290" s="73">
        <v>173611.167670125</v>
      </c>
      <c r="CT290" s="73">
        <v>150478.313107275</v>
      </c>
      <c r="CU290" s="73">
        <v>199202.7938445</v>
      </c>
      <c r="CV290" s="73">
        <v>188634.217848525</v>
      </c>
      <c r="CW290" s="73">
        <v>183702.50992912499</v>
      </c>
      <c r="CX290" s="73">
        <v>190715.105438775</v>
      </c>
      <c r="CY290" s="73">
        <v>181235.60483715002</v>
      </c>
      <c r="CZ290" s="73">
        <v>163066.34253937501</v>
      </c>
      <c r="DA290" s="73">
        <v>164370.9000501</v>
      </c>
      <c r="DB290" s="73">
        <v>156648.459561525</v>
      </c>
      <c r="DC290" s="73">
        <v>144080.44101090002</v>
      </c>
      <c r="DD290" s="73">
        <v>154046.70640282502</v>
      </c>
      <c r="DE290" s="73">
        <v>153092.64442184998</v>
      </c>
      <c r="DF290" s="73">
        <v>144008.70812257502</v>
      </c>
      <c r="DG290" s="73">
        <v>143632.56417795</v>
      </c>
      <c r="DH290" s="73">
        <v>153539.233913025</v>
      </c>
      <c r="DI290" s="73">
        <v>188128.94210707498</v>
      </c>
      <c r="DJ290" s="73">
        <v>202614.38340030002</v>
      </c>
      <c r="DK290" s="73">
        <v>157351.78122142499</v>
      </c>
      <c r="DL290" s="73">
        <v>146709.023631975</v>
      </c>
      <c r="DM290" s="73">
        <v>140378.39250660001</v>
      </c>
      <c r="DN290" s="73">
        <v>130467.27022245001</v>
      </c>
      <c r="DO290" s="73">
        <v>144441.27464309998</v>
      </c>
      <c r="DP290" s="73">
        <v>175632.27457275</v>
      </c>
      <c r="DQ290" s="73">
        <v>164881.762146225</v>
      </c>
      <c r="DR290" s="73">
        <v>114674.90144984999</v>
      </c>
      <c r="DS290" s="73">
        <v>154600.184629575</v>
      </c>
      <c r="DT290" s="73">
        <v>183033.42289942503</v>
      </c>
      <c r="DU290" s="73">
        <v>226563.2551755</v>
      </c>
      <c r="DV290" s="73">
        <v>163900.20537945</v>
      </c>
      <c r="DW290" s="73">
        <v>144338.8542039</v>
      </c>
      <c r="DX290" s="73">
        <v>139642.05269542499</v>
      </c>
      <c r="DY290" s="73">
        <v>142520.312694825</v>
      </c>
      <c r="DZ290" s="73">
        <v>146425.78875735</v>
      </c>
      <c r="EA290" s="73">
        <v>159431.81845747499</v>
      </c>
      <c r="EB290" s="73">
        <v>176789.42948182498</v>
      </c>
      <c r="EC290" s="73">
        <v>157315.50337905</v>
      </c>
      <c r="ED290" s="73">
        <v>162780.639275475</v>
      </c>
      <c r="EE290" s="73">
        <v>169917.92190652501</v>
      </c>
      <c r="EF290" s="73">
        <v>173417.26722840001</v>
      </c>
      <c r="EG290" s="73">
        <v>168287.71023180001</v>
      </c>
      <c r="EH290" s="73">
        <v>120116.951804475</v>
      </c>
      <c r="EI290" s="73">
        <v>127811.33454127501</v>
      </c>
      <c r="EJ290" s="73">
        <v>145497.457864575</v>
      </c>
      <c r="EK290" s="73">
        <v>161093.46567982499</v>
      </c>
      <c r="EL290" s="73">
        <v>123334.24723605</v>
      </c>
      <c r="EM290" s="73">
        <v>105761.48085179999</v>
      </c>
      <c r="EN290" s="73">
        <v>134548.553079</v>
      </c>
      <c r="EO290" s="73">
        <v>129021.48305167499</v>
      </c>
      <c r="EP290" s="73">
        <v>129844.11806684999</v>
      </c>
      <c r="EQ290" s="73">
        <v>144671.35450657501</v>
      </c>
      <c r="ER290" s="73">
        <v>138813.20537040001</v>
      </c>
      <c r="ES290" s="73">
        <v>127373.85486315</v>
      </c>
      <c r="ET290" s="73">
        <v>143326.93270590002</v>
      </c>
      <c r="EU290" s="73">
        <v>158272.376253075</v>
      </c>
      <c r="EV290" s="73">
        <v>167950.328266125</v>
      </c>
      <c r="EW290" s="73">
        <v>192596.28970724999</v>
      </c>
      <c r="EX290" s="73">
        <v>162874.54829902502</v>
      </c>
      <c r="EY290" s="73">
        <v>150439.66135942499</v>
      </c>
      <c r="EZ290" s="73">
        <v>170807.40814702501</v>
      </c>
      <c r="FA290" s="73">
        <v>136035.865879875</v>
      </c>
      <c r="FB290" s="73">
        <v>158050.55191162499</v>
      </c>
      <c r="FC290" s="73">
        <v>139246.51988767501</v>
      </c>
      <c r="FD290" s="73">
        <v>167286.46540319998</v>
      </c>
      <c r="FE290" s="73">
        <v>152949.14321377501</v>
      </c>
      <c r="FF290" s="73">
        <v>165001.51642590002</v>
      </c>
      <c r="FG290" s="73">
        <v>155878.09377187499</v>
      </c>
      <c r="FH290" s="73">
        <v>178010.53811302502</v>
      </c>
      <c r="FI290" s="73">
        <v>181472.39698725002</v>
      </c>
      <c r="FJ290" s="73">
        <v>145589.540201325</v>
      </c>
      <c r="FK290" s="73">
        <v>112145.6409867</v>
      </c>
      <c r="FL290" s="73">
        <v>142027.00096455001</v>
      </c>
      <c r="FM290" s="73">
        <v>141780.3273837</v>
      </c>
      <c r="FN290" s="73">
        <v>144605.70794970001</v>
      </c>
      <c r="FO290" s="73">
        <v>158345.06185304999</v>
      </c>
      <c r="FP290" s="73">
        <v>148366.13169509999</v>
      </c>
      <c r="FQ290" s="73">
        <v>144833.96506320001</v>
      </c>
      <c r="FR290" s="73">
        <v>132196.50879322499</v>
      </c>
      <c r="FS290" s="73">
        <v>187728.28355317502</v>
      </c>
      <c r="FT290" s="73">
        <v>157404.26697232501</v>
      </c>
      <c r="FU290" s="73">
        <v>177620.50111297501</v>
      </c>
      <c r="FV290" s="73">
        <v>160723.87654882501</v>
      </c>
      <c r="FW290" s="73">
        <v>135898.5061188</v>
      </c>
      <c r="FX290" s="73">
        <v>181612.97313435</v>
      </c>
      <c r="FY290" s="73">
        <v>170101.40944612501</v>
      </c>
      <c r="FZ290" s="73">
        <v>210661.273384425</v>
      </c>
      <c r="GA290" s="73">
        <v>197477.54721427502</v>
      </c>
      <c r="GB290" s="73">
        <v>198379.0840761</v>
      </c>
      <c r="GC290" s="73">
        <v>224007.24398647499</v>
      </c>
      <c r="GD290" s="73">
        <v>206327.12038447498</v>
      </c>
      <c r="GE290" s="73">
        <v>190896.10096815001</v>
      </c>
      <c r="GF290" s="73">
        <v>198715.78497105002</v>
      </c>
      <c r="GG290" s="73">
        <v>184715.612474625</v>
      </c>
      <c r="GH290" s="73">
        <v>158875.74192622499</v>
      </c>
      <c r="GI290" s="73">
        <v>169402.24901025</v>
      </c>
      <c r="GJ290" s="73">
        <v>169771.34603812499</v>
      </c>
      <c r="GK290" s="73">
        <v>160122.424172625</v>
      </c>
      <c r="GL290" s="73">
        <v>165375.72738944998</v>
      </c>
      <c r="GM290" s="73">
        <v>170294.03829337499</v>
      </c>
      <c r="GN290" s="73">
        <v>165284.83397385001</v>
      </c>
      <c r="GO290" s="73">
        <v>185588.45775584999</v>
      </c>
      <c r="GP290" s="73">
        <v>215272.88593672498</v>
      </c>
      <c r="GQ290" s="73">
        <v>222097.70276752501</v>
      </c>
      <c r="GR290" s="73">
        <v>255788.5747617</v>
      </c>
      <c r="GS290" s="73">
        <v>202189.98579165002</v>
      </c>
      <c r="GT290" s="73">
        <v>226569.6013374</v>
      </c>
      <c r="GU290" s="73">
        <v>213346.18016077502</v>
      </c>
      <c r="GV290" s="73">
        <v>215577.375729525</v>
      </c>
      <c r="GW290" s="73">
        <v>195240.82040640002</v>
      </c>
      <c r="GX290" s="73">
        <v>172608.84808830003</v>
      </c>
      <c r="GY290" s="73">
        <v>178682.62106655003</v>
      </c>
      <c r="GZ290" s="73">
        <v>163039.80833887501</v>
      </c>
      <c r="HA290" s="73">
        <v>176987.6053155</v>
      </c>
      <c r="HB290" s="73">
        <v>166109.66573737501</v>
      </c>
      <c r="HC290" s="73">
        <v>138984.82731945001</v>
      </c>
      <c r="HD290" s="73">
        <v>143693.57709179999</v>
      </c>
      <c r="HE290" s="73">
        <v>128484.0473868</v>
      </c>
      <c r="HF290" s="73">
        <v>123283.97791762496</v>
      </c>
      <c r="HG290" s="73">
        <v>119167.03923705005</v>
      </c>
      <c r="HH290" s="73">
        <v>168590.99141932491</v>
      </c>
      <c r="HI290" s="73">
        <v>162519.222285</v>
      </c>
      <c r="HJ290" s="73">
        <v>161883.99982394997</v>
      </c>
      <c r="HK290" s="73">
        <v>146794.74405952499</v>
      </c>
      <c r="HL290" s="73">
        <v>200672.80429949999</v>
      </c>
      <c r="HM290" s="73">
        <v>188762.33788132502</v>
      </c>
      <c r="HN290" s="73">
        <v>197299.46493539994</v>
      </c>
      <c r="HO290" s="73">
        <v>138305.2132197</v>
      </c>
      <c r="HP290" s="73">
        <v>131276.52396944998</v>
      </c>
      <c r="HQ290" s="73">
        <v>134036.32096777498</v>
      </c>
      <c r="HR290" s="73">
        <v>144773.23166392499</v>
      </c>
      <c r="HS290" s="73">
        <v>142701.53262322501</v>
      </c>
      <c r="HT290" s="73">
        <v>190214.90820157499</v>
      </c>
      <c r="HU290" s="73">
        <v>163274.06911049999</v>
      </c>
      <c r="HV290" s="73">
        <v>195164.28459157501</v>
      </c>
      <c r="HW290" s="73">
        <v>171704.02791442501</v>
      </c>
      <c r="HX290" s="73">
        <v>184580.16601049999</v>
      </c>
      <c r="HY290" s="73">
        <v>185696.464549725</v>
      </c>
      <c r="HZ290" s="73">
        <v>174703.746838725</v>
      </c>
      <c r="IA290" s="73">
        <v>135770.27191807501</v>
      </c>
      <c r="IB290" s="73">
        <v>141429.57596032499</v>
      </c>
      <c r="IC290" s="73">
        <v>159734.06032320001</v>
      </c>
      <c r="ID290" s="73">
        <v>112030.40224530001</v>
      </c>
      <c r="IE290" s="73">
        <v>131116.90146299999</v>
      </c>
      <c r="IF290" s="73">
        <v>171935.0998578</v>
      </c>
      <c r="IG290" s="73">
        <v>172302.13005255</v>
      </c>
      <c r="IH290" s="73">
        <v>165938.97681585001</v>
      </c>
      <c r="II290" s="73">
        <v>149879.83303395001</v>
      </c>
      <c r="IJ290" s="73">
        <v>164788.19562645</v>
      </c>
      <c r="IK290" s="73">
        <v>151295.70427155</v>
      </c>
      <c r="IL290" s="73">
        <v>121735.01443725001</v>
      </c>
      <c r="IM290" s="73">
        <v>125454.94400069999</v>
      </c>
      <c r="IN290" s="73">
        <v>159011.845840125</v>
      </c>
      <c r="IO290" s="73">
        <v>172870.8201711</v>
      </c>
      <c r="IP290" s="73">
        <v>139473.75736349999</v>
      </c>
      <c r="IQ290" s="73">
        <v>131790.20483227499</v>
      </c>
      <c r="IR290" s="73">
        <v>133234.27554735</v>
      </c>
      <c r="IS290" s="73">
        <v>135788.34194482499</v>
      </c>
      <c r="IT290" s="73">
        <v>128901.929550075</v>
      </c>
      <c r="IU290" s="73">
        <v>115424.09499465</v>
      </c>
      <c r="IV290" s="73">
        <v>95015.672931149995</v>
      </c>
      <c r="IW290" s="73">
        <v>80455.628804174994</v>
      </c>
      <c r="IX290" s="73">
        <v>92054.231756324996</v>
      </c>
      <c r="IY290" s="73">
        <v>68618.308594500006</v>
      </c>
      <c r="IZ290" s="73">
        <v>60199.943740199997</v>
      </c>
      <c r="JA290" s="73">
        <v>54285.911373149997</v>
      </c>
      <c r="JB290" s="73">
        <v>53633.827490625001</v>
      </c>
      <c r="JC290" s="73">
        <v>53138.752062749998</v>
      </c>
      <c r="JD290" s="73">
        <v>74115.486309600004</v>
      </c>
      <c r="JE290" s="73">
        <v>56076.902980874998</v>
      </c>
      <c r="JF290" s="73">
        <v>55656.709901324997</v>
      </c>
      <c r="JG290" s="73">
        <v>45865.723768875003</v>
      </c>
      <c r="JH290" s="73">
        <v>59654.697414524999</v>
      </c>
      <c r="JI290" s="73">
        <v>56791.318613625001</v>
      </c>
      <c r="JJ290" s="73">
        <v>80918.906496525</v>
      </c>
      <c r="JK290" s="73">
        <v>130456.19987055</v>
      </c>
      <c r="JL290" s="73">
        <v>138882.4777431</v>
      </c>
      <c r="JM290" s="73">
        <v>138192.65545612501</v>
      </c>
      <c r="JN290" s="73">
        <v>116716.511337075</v>
      </c>
      <c r="JO290" s="73">
        <v>134897.1510591</v>
      </c>
      <c r="JP290" s="73">
        <v>202023.25337925</v>
      </c>
      <c r="JQ290" s="73">
        <v>229902.11582625</v>
      </c>
      <c r="JR290" s="73">
        <v>204318.37511235001</v>
      </c>
      <c r="JS290" s="73">
        <v>188817.406189425</v>
      </c>
      <c r="JT290" s="73">
        <v>181424.812583475</v>
      </c>
      <c r="JU290" s="73">
        <v>174233.25688297499</v>
      </c>
      <c r="JV290" s="73">
        <v>155755.70095334901</v>
      </c>
      <c r="JW290" s="73">
        <v>150085.59788517799</v>
      </c>
      <c r="JX290" s="73">
        <v>95380.922460584203</v>
      </c>
      <c r="JY290" s="73">
        <v>118175.342035808</v>
      </c>
      <c r="JZ290" s="73">
        <v>127407.46034934701</v>
      </c>
      <c r="KA290" s="73">
        <v>154494.76192826201</v>
      </c>
      <c r="KB290" s="73">
        <v>157071.65415519199</v>
      </c>
      <c r="KC290" s="73">
        <v>191944.23731932501</v>
      </c>
      <c r="KD290" s="73">
        <v>190772.11739674601</v>
      </c>
      <c r="KE290" s="73">
        <v>167209.04100760401</v>
      </c>
      <c r="KF290" s="73">
        <v>200155.348966338</v>
      </c>
      <c r="KG290" s="73">
        <v>158429.663592408</v>
      </c>
      <c r="KH290" s="73">
        <v>132541.10353408699</v>
      </c>
      <c r="KI290" s="73">
        <v>93252.253192258504</v>
      </c>
      <c r="KJ290" s="73">
        <v>75396.792420087804</v>
      </c>
      <c r="KK290" s="73">
        <v>105247.53972547399</v>
      </c>
      <c r="KL290" s="73">
        <v>104995.071492538</v>
      </c>
      <c r="KM290" s="73">
        <v>130983.57005810599</v>
      </c>
      <c r="KN290" s="73">
        <v>175820.63629538199</v>
      </c>
      <c r="KO290" s="73">
        <v>197514.789854353</v>
      </c>
      <c r="KP290" s="73">
        <v>189317.18966631801</v>
      </c>
      <c r="KQ290" s="73">
        <v>239268.68246130299</v>
      </c>
      <c r="KR290" s="73">
        <v>226834.28640441201</v>
      </c>
      <c r="KS290" s="73">
        <v>227461.89488843901</v>
      </c>
      <c r="KT290" s="73">
        <v>243905.581358683</v>
      </c>
      <c r="KU290" s="73">
        <v>144320.49218284001</v>
      </c>
      <c r="KV290" s="73">
        <v>159902.685836638</v>
      </c>
      <c r="KW290" s="73">
        <v>154272.41241435701</v>
      </c>
      <c r="KX290" s="73">
        <v>183354.14184554</v>
      </c>
      <c r="KY290" s="73">
        <v>202052.46007658003</v>
      </c>
      <c r="KZ290" s="73">
        <v>263174.20264504006</v>
      </c>
      <c r="LA290" s="73">
        <v>217690.72668518004</v>
      </c>
      <c r="LB290" s="73">
        <v>208014.28275302003</v>
      </c>
      <c r="LC290" s="73">
        <v>194658.05771413998</v>
      </c>
      <c r="LD290" s="73">
        <v>188163.17682126004</v>
      </c>
      <c r="LE290" s="73">
        <v>140449.70693121999</v>
      </c>
      <c r="LF290" s="73">
        <v>140229.09595836001</v>
      </c>
      <c r="LG290" s="73">
        <v>105685.76534414</v>
      </c>
      <c r="LH290" s="73">
        <v>104694.48633865999</v>
      </c>
      <c r="LI290" s="73">
        <v>141138.28212461999</v>
      </c>
      <c r="LJ290" s="73">
        <v>152559.54827588002</v>
      </c>
      <c r="LK290" s="73">
        <v>154512.83662494001</v>
      </c>
      <c r="LL290" s="73">
        <v>255650.45475316004</v>
      </c>
      <c r="LM290" s="73">
        <v>301982.03442144004</v>
      </c>
      <c r="LN290" s="73">
        <v>306232.17435610003</v>
      </c>
      <c r="LO290" s="73">
        <v>283564.02388862008</v>
      </c>
      <c r="LP290" s="73">
        <v>267149.20775783999</v>
      </c>
      <c r="LQ290" s="73">
        <v>230817.53820056003</v>
      </c>
      <c r="LR290" s="73">
        <v>208979.31157617999</v>
      </c>
      <c r="LS290" s="73">
        <v>223760.25069454007</v>
      </c>
      <c r="LT290" s="73">
        <v>201075.85330108003</v>
      </c>
      <c r="LU290" s="73">
        <v>170352.49504172002</v>
      </c>
      <c r="LV290" s="73">
        <v>189196.93325134</v>
      </c>
      <c r="LW290" s="73">
        <v>141987.70464094001</v>
      </c>
      <c r="LX290" s="73">
        <v>184142.83621062001</v>
      </c>
      <c r="LY290" s="73">
        <v>216276.24419296003</v>
      </c>
      <c r="LZ290" s="73">
        <v>187489.00222277999</v>
      </c>
      <c r="MA290" s="73">
        <v>117532.84897750001</v>
      </c>
      <c r="MB290" s="73">
        <v>123615.42721670002</v>
      </c>
      <c r="MC290" s="73">
        <v>110698.95571952</v>
      </c>
      <c r="MD290" s="73">
        <v>81361.20396448001</v>
      </c>
      <c r="ME290" s="73">
        <v>91407.020400620007</v>
      </c>
      <c r="MF290" s="73">
        <v>99544.387956300008</v>
      </c>
      <c r="MG290" s="73">
        <v>101910.11674493999</v>
      </c>
      <c r="MH290" s="73">
        <v>98237.453264140015</v>
      </c>
      <c r="MI290" s="73">
        <v>154561.00657558002</v>
      </c>
      <c r="MJ290" s="73">
        <v>182438.68051572001</v>
      </c>
      <c r="MK290" s="73">
        <v>199424.67037962005</v>
      </c>
      <c r="ML290" s="73">
        <v>222970.58001794002</v>
      </c>
      <c r="MM290" s="73">
        <v>199796.71986680001</v>
      </c>
      <c r="MN290" s="73">
        <v>174687.14497396004</v>
      </c>
      <c r="MO290" s="73">
        <v>177178.38884402</v>
      </c>
      <c r="MP290" s="73">
        <v>154471.32370164001</v>
      </c>
      <c r="MQ290" s="73">
        <v>145546.91914842004</v>
      </c>
      <c r="MR290" s="73">
        <v>150305.80793002003</v>
      </c>
      <c r="MS290" s="73">
        <v>188310.83212844</v>
      </c>
      <c r="MT290" s="73">
        <v>232281.73778224003</v>
      </c>
      <c r="MU290" s="73">
        <v>255601.28487056005</v>
      </c>
      <c r="MV290" s="73">
        <v>367463.56300704007</v>
      </c>
      <c r="MW290" s="73">
        <v>328683.03645928</v>
      </c>
      <c r="MX290" s="73">
        <v>334427.76760842005</v>
      </c>
      <c r="MY290" s="73">
        <v>250130.14927794004</v>
      </c>
      <c r="MZ290" s="73">
        <v>216118.96355647998</v>
      </c>
      <c r="NA290" s="73">
        <v>130225.17824604001</v>
      </c>
      <c r="NB290" s="73">
        <v>96214.327147480013</v>
      </c>
      <c r="NC290" s="73">
        <v>159463.09033794003</v>
      </c>
      <c r="ND290" s="73">
        <v>176595.55842376</v>
      </c>
      <c r="NE290" s="73">
        <v>186226.26924733998</v>
      </c>
      <c r="NF290" s="73">
        <v>227311.47755656004</v>
      </c>
      <c r="NG290" s="73">
        <v>252191.78458528002</v>
      </c>
      <c r="NH290" s="73">
        <v>294580.37271044002</v>
      </c>
      <c r="NI290" s="73">
        <v>275945.29033402004</v>
      </c>
      <c r="NJ290" s="73">
        <v>284568.57364464004</v>
      </c>
      <c r="NK290" s="73">
        <v>216582.94379614003</v>
      </c>
      <c r="NL290" s="73">
        <v>176817.24018990001</v>
      </c>
      <c r="NM290" s="73">
        <v>131519.28310254004</v>
      </c>
      <c r="NN290" s="73">
        <v>100183.13976826002</v>
      </c>
      <c r="NO290" s="73">
        <v>86814.242363319994</v>
      </c>
      <c r="NP290" s="73">
        <v>97487.181481460007</v>
      </c>
      <c r="NQ290" s="73">
        <v>144446.55307754001</v>
      </c>
      <c r="NR290" s="73">
        <v>123310.02280098002</v>
      </c>
      <c r="NS290" s="73">
        <v>133904.54599506001</v>
      </c>
      <c r="NT290" s="73">
        <v>193940.91359856</v>
      </c>
      <c r="NU290" s="73">
        <v>199253.61508988004</v>
      </c>
      <c r="NV290" s="73">
        <v>242193.04762280002</v>
      </c>
      <c r="NW290" s="73">
        <v>150142.30724434002</v>
      </c>
      <c r="NX290" s="73">
        <v>92483.281812479996</v>
      </c>
      <c r="NY290" s="73">
        <v>105619.47851602001</v>
      </c>
      <c r="NZ290" s="73">
        <v>122109.36434186001</v>
      </c>
      <c r="OA290" s="73">
        <v>107114.12090812002</v>
      </c>
      <c r="OB290" s="73">
        <v>141018.37296096003</v>
      </c>
      <c r="OC290" s="73">
        <v>184753.88911994002</v>
      </c>
      <c r="OD290" s="73">
        <v>163784.52069726001</v>
      </c>
      <c r="OE290" s="73">
        <v>197791.96257897999</v>
      </c>
      <c r="OF290" s="73">
        <v>236754.54760478</v>
      </c>
      <c r="OG290" s="73">
        <v>252549.12247508005</v>
      </c>
      <c r="OH290" s="73">
        <v>231430.20517328003</v>
      </c>
      <c r="OI290" s="73">
        <v>211681.21827712006</v>
      </c>
      <c r="OJ290" s="73">
        <v>210289.26181118001</v>
      </c>
      <c r="OK290" s="73">
        <v>201381.23015962003</v>
      </c>
      <c r="OL290" s="73">
        <v>171325.19657114</v>
      </c>
      <c r="OM290" s="73">
        <v>158854.67110768001</v>
      </c>
      <c r="ON290" s="73">
        <v>188528.26221537997</v>
      </c>
      <c r="OO290" s="73">
        <v>214770.55924516005</v>
      </c>
      <c r="OP290" s="73">
        <v>243388.60013014</v>
      </c>
      <c r="OQ290" s="73">
        <v>238238.58048258</v>
      </c>
      <c r="OR290" s="73">
        <v>289835.42786191998</v>
      </c>
      <c r="OS290" s="73">
        <v>307254.52605040005</v>
      </c>
      <c r="OT290" s="73">
        <v>287440.09085173998</v>
      </c>
      <c r="OU290" s="73">
        <v>266103.17657244008</v>
      </c>
      <c r="OV290" s="73">
        <v>245648.82035004001</v>
      </c>
      <c r="OW290" s="73"/>
      <c r="OX290" s="73"/>
      <c r="OY290" s="73"/>
      <c r="OZ290" s="73"/>
      <c r="PA290" s="73"/>
      <c r="PB290" s="73"/>
      <c r="PC290" s="73"/>
      <c r="PD290" s="73"/>
      <c r="PE290" s="73"/>
      <c r="PF290" s="73"/>
      <c r="PG290" s="73"/>
      <c r="PH290" s="73"/>
      <c r="PI290" s="73"/>
      <c r="PJ290" s="73"/>
      <c r="PK290" s="73"/>
      <c r="PL290" s="73"/>
      <c r="PM290" s="73"/>
      <c r="PN290" s="73"/>
      <c r="PO290" s="73"/>
      <c r="PP290" s="73"/>
      <c r="PQ290" s="73"/>
      <c r="PR290" s="73"/>
      <c r="PS290" s="73"/>
      <c r="PT290" s="73"/>
      <c r="PU290" s="73"/>
      <c r="PV290" s="73"/>
      <c r="PW290" s="73"/>
      <c r="PX290" s="73"/>
      <c r="PY290" s="73"/>
      <c r="PZ290" s="73"/>
      <c r="QA290" s="73"/>
      <c r="QB290" s="73"/>
      <c r="QC290" s="73"/>
      <c r="QD290" s="73"/>
      <c r="QE290" s="73"/>
      <c r="QF290" s="73"/>
      <c r="QG290" s="73"/>
      <c r="QH290" s="73"/>
      <c r="QI290" s="73"/>
      <c r="QJ290" s="73"/>
      <c r="QK290" s="73"/>
      <c r="QL290" s="73"/>
      <c r="QM290" s="73"/>
      <c r="QN290" s="73"/>
      <c r="QO290" s="73"/>
      <c r="QP290" s="73"/>
      <c r="QQ290" s="73"/>
      <c r="QR290" s="73"/>
      <c r="QS290" s="73"/>
      <c r="QT290" s="73"/>
      <c r="QU290" s="73"/>
      <c r="QV290" s="73"/>
      <c r="QW290" s="73"/>
      <c r="QX290" s="73"/>
      <c r="QY290" s="73"/>
      <c r="QZ290" s="73"/>
      <c r="RA290" s="73"/>
      <c r="RB290" s="73"/>
      <c r="RC290" s="73"/>
      <c r="RD290" s="73"/>
      <c r="RE290" s="73"/>
      <c r="RF290" s="73"/>
      <c r="RG290" s="73"/>
      <c r="RH290" s="73"/>
      <c r="RI290" s="73"/>
      <c r="RJ290" s="73"/>
      <c r="RK290" s="73"/>
      <c r="RL290" s="73"/>
      <c r="RM290" s="73"/>
      <c r="RN290" s="73"/>
      <c r="RO290" s="73"/>
      <c r="RP290" s="73"/>
      <c r="RQ290" s="73"/>
      <c r="RR290" s="73"/>
      <c r="RS290" s="73"/>
      <c r="RT290" s="73"/>
      <c r="RU290" s="73"/>
      <c r="RV290" s="73"/>
      <c r="RW290" s="73"/>
      <c r="RX290" s="73"/>
      <c r="RY290" s="73"/>
      <c r="RZ290" s="73"/>
      <c r="SA290" s="73"/>
      <c r="SB290" s="73"/>
      <c r="SC290" s="73"/>
      <c r="SD290" s="73"/>
      <c r="SE290" s="73"/>
      <c r="SF290" s="73"/>
      <c r="SG290" s="73"/>
      <c r="SH290" s="73"/>
      <c r="SI290" s="73"/>
      <c r="SJ290" s="73"/>
      <c r="SK290" s="73"/>
      <c r="SL290" s="73"/>
      <c r="SM290" s="73"/>
      <c r="SN290" s="73"/>
      <c r="SO290" s="73"/>
      <c r="SP290" s="73"/>
      <c r="SQ290" s="73"/>
      <c r="SR290" s="73"/>
      <c r="SS290" s="73"/>
      <c r="ST290" s="73"/>
      <c r="SU290" s="73"/>
      <c r="SV290" s="73"/>
      <c r="SW290" s="73"/>
      <c r="SX290" s="73"/>
      <c r="SY290" s="73"/>
    </row>
    <row r="291" spans="1:519">
      <c r="A291" s="71" t="s">
        <v>373</v>
      </c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>
        <f t="shared" ref="DY291:GJ291" si="277">DY290-DY289</f>
        <v>2015.4103168500005</v>
      </c>
      <c r="DZ291" s="73">
        <f t="shared" si="277"/>
        <v>3.9368249708786607E-3</v>
      </c>
      <c r="EA291" s="73">
        <f t="shared" si="277"/>
        <v>1.1810474999947473E-2</v>
      </c>
      <c r="EB291" s="73">
        <f t="shared" si="277"/>
        <v>3.9368250290863216E-3</v>
      </c>
      <c r="EC291" s="73">
        <f t="shared" si="277"/>
        <v>927.90571567497682</v>
      </c>
      <c r="ED291" s="73">
        <f t="shared" si="277"/>
        <v>-3.9368249708786607E-3</v>
      </c>
      <c r="EE291" s="73">
        <f t="shared" si="277"/>
        <v>1129.2821880750125</v>
      </c>
      <c r="EF291" s="73">
        <f t="shared" si="277"/>
        <v>-1.5747299970826134E-2</v>
      </c>
      <c r="EG291" s="73">
        <f t="shared" si="277"/>
        <v>979.84031107500778</v>
      </c>
      <c r="EH291" s="73">
        <f t="shared" si="277"/>
        <v>0</v>
      </c>
      <c r="EI291" s="73">
        <f t="shared" si="277"/>
        <v>0</v>
      </c>
      <c r="EJ291" s="73">
        <f t="shared" si="277"/>
        <v>1001.7211844249978</v>
      </c>
      <c r="EK291" s="73">
        <f t="shared" si="277"/>
        <v>1032.3536197500071</v>
      </c>
      <c r="EL291" s="73">
        <f t="shared" si="277"/>
        <v>3.9368249999824911E-3</v>
      </c>
      <c r="EM291" s="73">
        <f t="shared" si="277"/>
        <v>-3.9368250145344064E-3</v>
      </c>
      <c r="EN291" s="73">
        <f t="shared" si="277"/>
        <v>7.8736500290688127E-3</v>
      </c>
      <c r="EO291" s="73">
        <f t="shared" si="277"/>
        <v>2004.68640554999</v>
      </c>
      <c r="EP291" s="73">
        <f t="shared" si="277"/>
        <v>971.17535924998811</v>
      </c>
      <c r="EQ291" s="73">
        <f t="shared" si="277"/>
        <v>1002.2290348500246</v>
      </c>
      <c r="ER291" s="73">
        <f t="shared" si="277"/>
        <v>911.21751450005104</v>
      </c>
      <c r="ES291" s="73">
        <f t="shared" si="277"/>
        <v>1065.978042075003</v>
      </c>
      <c r="ET291" s="73">
        <f t="shared" si="277"/>
        <v>-3.9368249708786607E-3</v>
      </c>
      <c r="EU291" s="73">
        <f t="shared" si="277"/>
        <v>3.9368249999824911E-3</v>
      </c>
      <c r="EV291" s="73">
        <f t="shared" si="277"/>
        <v>5528.4085478250345</v>
      </c>
      <c r="EW291" s="73">
        <f t="shared" si="277"/>
        <v>949.56218999999692</v>
      </c>
      <c r="EX291" s="73">
        <f t="shared" si="277"/>
        <v>0</v>
      </c>
      <c r="EY291" s="73">
        <f t="shared" si="277"/>
        <v>0</v>
      </c>
      <c r="EZ291" s="73">
        <f t="shared" si="277"/>
        <v>-3.9368249708786607E-3</v>
      </c>
      <c r="FA291" s="73">
        <f t="shared" si="277"/>
        <v>7.8736499999649823E-3</v>
      </c>
      <c r="FB291" s="73">
        <f t="shared" si="277"/>
        <v>-3.9368249999824911E-3</v>
      </c>
      <c r="FC291" s="73">
        <f t="shared" si="277"/>
        <v>0</v>
      </c>
      <c r="FD291" s="73">
        <f t="shared" si="277"/>
        <v>0</v>
      </c>
      <c r="FE291" s="73">
        <f t="shared" si="277"/>
        <v>-3.9368249999824911E-3</v>
      </c>
      <c r="FF291" s="73">
        <f t="shared" si="277"/>
        <v>0</v>
      </c>
      <c r="FG291" s="73">
        <f t="shared" si="277"/>
        <v>2248.159347674984</v>
      </c>
      <c r="FH291" s="73">
        <f t="shared" si="277"/>
        <v>3098.7536940000427</v>
      </c>
      <c r="FI291" s="73">
        <f t="shared" si="277"/>
        <v>-3.9368249999824911E-3</v>
      </c>
      <c r="FJ291" s="73">
        <f t="shared" si="277"/>
        <v>1.5747300029033795E-2</v>
      </c>
      <c r="FK291" s="73">
        <f t="shared" si="277"/>
        <v>3.9368249999824911E-3</v>
      </c>
      <c r="FL291" s="73">
        <f t="shared" si="277"/>
        <v>-7.8736499999649823E-3</v>
      </c>
      <c r="FM291" s="73">
        <f t="shared" si="277"/>
        <v>3.9368249708786607E-3</v>
      </c>
      <c r="FN291" s="73">
        <f t="shared" si="277"/>
        <v>-1.1810474999947473E-2</v>
      </c>
      <c r="FO291" s="73">
        <f t="shared" si="277"/>
        <v>-3.9368249708786607E-3</v>
      </c>
      <c r="FP291" s="73">
        <f t="shared" si="277"/>
        <v>3.9368249999824911E-3</v>
      </c>
      <c r="FQ291" s="73">
        <f t="shared" si="277"/>
        <v>0</v>
      </c>
      <c r="FR291" s="73">
        <f t="shared" si="277"/>
        <v>-3.9368250290863216E-3</v>
      </c>
      <c r="FS291" s="73">
        <f t="shared" si="277"/>
        <v>295.26187500002561</v>
      </c>
      <c r="FT291" s="73">
        <f t="shared" si="277"/>
        <v>3263.0334644250397</v>
      </c>
      <c r="FU291" s="73">
        <f t="shared" si="277"/>
        <v>1134.0851145750203</v>
      </c>
      <c r="FV291" s="73">
        <f t="shared" si="277"/>
        <v>0</v>
      </c>
      <c r="FW291" s="73">
        <f t="shared" si="277"/>
        <v>0</v>
      </c>
      <c r="FX291" s="73">
        <f t="shared" si="277"/>
        <v>-7.8736499708611518E-3</v>
      </c>
      <c r="FY291" s="73">
        <f t="shared" si="277"/>
        <v>1023.574500000017</v>
      </c>
      <c r="FZ291" s="73">
        <f t="shared" si="277"/>
        <v>7.8736499999649823E-3</v>
      </c>
      <c r="GA291" s="73">
        <f t="shared" si="277"/>
        <v>0</v>
      </c>
      <c r="GB291" s="73">
        <f t="shared" si="277"/>
        <v>-3.9368250290863216E-3</v>
      </c>
      <c r="GC291" s="73">
        <f t="shared" si="277"/>
        <v>-3.9368250290863216E-3</v>
      </c>
      <c r="GD291" s="73">
        <f t="shared" si="277"/>
        <v>7.8736499708611518E-3</v>
      </c>
      <c r="GE291" s="73">
        <f t="shared" si="277"/>
        <v>-3.9368249708786607E-3</v>
      </c>
      <c r="GF291" s="73">
        <f t="shared" si="277"/>
        <v>1349.5042417500517</v>
      </c>
      <c r="GG291" s="73">
        <f t="shared" si="277"/>
        <v>2011.2884610749898</v>
      </c>
      <c r="GH291" s="73">
        <f t="shared" si="277"/>
        <v>-3.9368249999824911E-3</v>
      </c>
      <c r="GI291" s="73">
        <f t="shared" si="277"/>
        <v>1.5747299970826134E-2</v>
      </c>
      <c r="GJ291" s="73">
        <f t="shared" si="277"/>
        <v>0.34644059999845922</v>
      </c>
      <c r="GK291" s="73">
        <f t="shared" ref="GK291:IV291" si="278">GK290-GK289</f>
        <v>857.70031545002712</v>
      </c>
      <c r="GL291" s="73">
        <f t="shared" si="278"/>
        <v>1662.2062515000289</v>
      </c>
      <c r="GM291" s="73">
        <f t="shared" si="278"/>
        <v>1814.9196300749609</v>
      </c>
      <c r="GN291" s="73">
        <f t="shared" si="278"/>
        <v>2323.4747467500274</v>
      </c>
      <c r="GO291" s="73">
        <f t="shared" si="278"/>
        <v>0</v>
      </c>
      <c r="GP291" s="73">
        <f t="shared" si="278"/>
        <v>837.36267749997205</v>
      </c>
      <c r="GQ291" s="73">
        <f t="shared" si="278"/>
        <v>-3.9368249708786607E-3</v>
      </c>
      <c r="GR291" s="73">
        <f t="shared" si="278"/>
        <v>4989.2997323250165</v>
      </c>
      <c r="GS291" s="73">
        <f t="shared" si="278"/>
        <v>1.1810474999947473E-2</v>
      </c>
      <c r="GT291" s="73">
        <f t="shared" si="278"/>
        <v>-3.9368249999824911E-3</v>
      </c>
      <c r="GU291" s="73">
        <f t="shared" si="278"/>
        <v>0</v>
      </c>
      <c r="GV291" s="73">
        <f t="shared" si="278"/>
        <v>-7.8736500290688127E-3</v>
      </c>
      <c r="GW291" s="73">
        <f t="shared" si="278"/>
        <v>-7.8736500290688127E-3</v>
      </c>
      <c r="GX291" s="73">
        <f t="shared" si="278"/>
        <v>7.8736500290688127E-3</v>
      </c>
      <c r="GY291" s="73">
        <f t="shared" si="278"/>
        <v>1256.24085750003</v>
      </c>
      <c r="GZ291" s="73">
        <f t="shared" si="278"/>
        <v>-3.9368249999824911E-3</v>
      </c>
      <c r="HA291" s="73">
        <f t="shared" si="278"/>
        <v>-3.9368249999824911E-3</v>
      </c>
      <c r="HB291" s="73">
        <f t="shared" si="278"/>
        <v>3.9368249999824911E-3</v>
      </c>
      <c r="HC291" s="73">
        <f t="shared" si="278"/>
        <v>207.58878225000808</v>
      </c>
      <c r="HD291" s="73">
        <f t="shared" si="278"/>
        <v>-3.9368249708786607E-3</v>
      </c>
      <c r="HE291" s="73">
        <f t="shared" si="278"/>
        <v>10.633364324996364</v>
      </c>
      <c r="HF291" s="73">
        <f t="shared" si="278"/>
        <v>0</v>
      </c>
      <c r="HG291" s="73">
        <f t="shared" si="278"/>
        <v>0</v>
      </c>
      <c r="HH291" s="73">
        <f t="shared" si="278"/>
        <v>0</v>
      </c>
      <c r="HI291" s="73">
        <f t="shared" si="278"/>
        <v>0</v>
      </c>
      <c r="HJ291" s="73">
        <f t="shared" si="278"/>
        <v>0</v>
      </c>
      <c r="HK291" s="73">
        <f t="shared" si="278"/>
        <v>0</v>
      </c>
      <c r="HL291" s="73">
        <f t="shared" si="278"/>
        <v>0</v>
      </c>
      <c r="HM291" s="73">
        <f t="shared" si="278"/>
        <v>0</v>
      </c>
      <c r="HN291" s="73">
        <f t="shared" si="278"/>
        <v>0</v>
      </c>
      <c r="HO291" s="73">
        <f t="shared" si="278"/>
        <v>0</v>
      </c>
      <c r="HP291" s="73">
        <f t="shared" si="278"/>
        <v>0</v>
      </c>
      <c r="HQ291" s="73">
        <f t="shared" si="278"/>
        <v>393.99744599996484</v>
      </c>
      <c r="HR291" s="73">
        <f t="shared" si="278"/>
        <v>2.7951457499875687</v>
      </c>
      <c r="HS291" s="73">
        <f t="shared" si="278"/>
        <v>1.5747299999929965E-2</v>
      </c>
      <c r="HT291" s="73">
        <f t="shared" si="278"/>
        <v>2.2439902500482276</v>
      </c>
      <c r="HU291" s="73">
        <f t="shared" si="278"/>
        <v>1.4959935000224505</v>
      </c>
      <c r="HV291" s="73">
        <f t="shared" si="278"/>
        <v>0</v>
      </c>
      <c r="HW291" s="73">
        <f t="shared" si="278"/>
        <v>2.0904540749907028</v>
      </c>
      <c r="HX291" s="73">
        <f t="shared" si="278"/>
        <v>2.3620950000185985</v>
      </c>
      <c r="HY291" s="73">
        <f t="shared" si="278"/>
        <v>2.2439902500191238</v>
      </c>
      <c r="HZ291" s="73">
        <f t="shared" si="278"/>
        <v>2.6376727499882691</v>
      </c>
      <c r="IA291" s="73">
        <f t="shared" si="278"/>
        <v>4.8422947500366718</v>
      </c>
      <c r="IB291" s="73">
        <f t="shared" si="278"/>
        <v>8.3854372499918099</v>
      </c>
      <c r="IC291" s="73">
        <f t="shared" si="278"/>
        <v>0.74799674999667332</v>
      </c>
      <c r="ID291" s="73">
        <f t="shared" si="278"/>
        <v>1.4959935000224505</v>
      </c>
      <c r="IE291" s="73">
        <f t="shared" si="278"/>
        <v>4.6848217500082683</v>
      </c>
      <c r="IF291" s="73">
        <f t="shared" si="278"/>
        <v>5.5902915000042412</v>
      </c>
      <c r="IG291" s="73">
        <f t="shared" si="278"/>
        <v>2.4801997500180732</v>
      </c>
      <c r="IH291" s="73">
        <f t="shared" si="278"/>
        <v>1.4959934999933466</v>
      </c>
      <c r="II291" s="73">
        <f t="shared" si="278"/>
        <v>2.0865172500198241</v>
      </c>
      <c r="IJ291" s="73">
        <f t="shared" si="278"/>
        <v>2.7557774999877438</v>
      </c>
      <c r="IK291" s="73">
        <f t="shared" si="278"/>
        <v>1.4959935000224505</v>
      </c>
      <c r="IL291" s="73">
        <f t="shared" si="278"/>
        <v>1.4959935000224505</v>
      </c>
      <c r="IM291" s="73">
        <f t="shared" si="278"/>
        <v>3.5037742499844171</v>
      </c>
      <c r="IN291" s="73">
        <f t="shared" si="278"/>
        <v>3.188828249956714</v>
      </c>
      <c r="IO291" s="73">
        <f t="shared" si="278"/>
        <v>1.7715712500503287</v>
      </c>
      <c r="IP291" s="73">
        <f t="shared" si="278"/>
        <v>1.4959934999642428</v>
      </c>
      <c r="IQ291" s="73">
        <f t="shared" si="278"/>
        <v>2.1258854999905452</v>
      </c>
      <c r="IR291" s="73">
        <f t="shared" si="278"/>
        <v>4.7635582500079181</v>
      </c>
      <c r="IS291" s="73">
        <f t="shared" si="278"/>
        <v>3.7399837499833666</v>
      </c>
      <c r="IT291" s="73">
        <f t="shared" si="278"/>
        <v>1.4959934999933466</v>
      </c>
      <c r="IU291" s="73">
        <f t="shared" si="278"/>
        <v>5.3895134250196861</v>
      </c>
      <c r="IV291" s="73">
        <f t="shared" si="278"/>
        <v>0.74799674999667332</v>
      </c>
      <c r="IW291" s="73">
        <f t="shared" ref="IW291:LH291" si="279">IW290-IW289</f>
        <v>1.4959935000078985</v>
      </c>
      <c r="IX291" s="73">
        <f t="shared" si="279"/>
        <v>2.3148530999897048</v>
      </c>
      <c r="IY291" s="73">
        <f t="shared" si="279"/>
        <v>1.4959935000078985</v>
      </c>
      <c r="IZ291" s="73">
        <f t="shared" si="279"/>
        <v>2.2439902499972959</v>
      </c>
      <c r="JA291" s="73">
        <f t="shared" si="279"/>
        <v>3.0904076250008075</v>
      </c>
      <c r="JB291" s="73">
        <f t="shared" si="279"/>
        <v>0</v>
      </c>
      <c r="JC291" s="73">
        <f t="shared" si="279"/>
        <v>3.1494600000005448</v>
      </c>
      <c r="JD291" s="73">
        <f t="shared" si="279"/>
        <v>5.3934502500196686</v>
      </c>
      <c r="JE291" s="73">
        <f t="shared" si="279"/>
        <v>4.6848217500009923</v>
      </c>
      <c r="JF291" s="73">
        <f t="shared" si="279"/>
        <v>3.8580884999973932</v>
      </c>
      <c r="JG291" s="73">
        <f t="shared" si="279"/>
        <v>0</v>
      </c>
      <c r="JH291" s="73">
        <f t="shared" si="279"/>
        <v>1.4959934999933466</v>
      </c>
      <c r="JI291" s="73">
        <f t="shared" si="279"/>
        <v>1.4959935000078985</v>
      </c>
      <c r="JJ291" s="73">
        <f t="shared" si="279"/>
        <v>0.78736499999649823</v>
      </c>
      <c r="JK291" s="73">
        <f t="shared" si="279"/>
        <v>1.3778887500229757</v>
      </c>
      <c r="JL291" s="73">
        <f t="shared" si="279"/>
        <v>1.413320175051922</v>
      </c>
      <c r="JM291" s="73">
        <f t="shared" si="279"/>
        <v>1.1023109999659937</v>
      </c>
      <c r="JN291" s="73">
        <f t="shared" si="279"/>
        <v>7.8736500145168975E-3</v>
      </c>
      <c r="JO291" s="73">
        <f t="shared" si="279"/>
        <v>0.75193357499665581</v>
      </c>
      <c r="JP291" s="73">
        <f t="shared" si="279"/>
        <v>1.4959935000224505</v>
      </c>
      <c r="JQ291" s="73">
        <f t="shared" si="279"/>
        <v>2.5195679999887943</v>
      </c>
      <c r="JR291" s="73">
        <f t="shared" si="279"/>
        <v>848.86214332503732</v>
      </c>
      <c r="JS291" s="73">
        <f t="shared" si="279"/>
        <v>0.76374405002570711</v>
      </c>
      <c r="JT291" s="73">
        <f t="shared" si="279"/>
        <v>1.4999303249642253</v>
      </c>
      <c r="JU291" s="73">
        <f t="shared" si="279"/>
        <v>1.3818255749938544</v>
      </c>
      <c r="JV291" s="73">
        <f t="shared" si="279"/>
        <v>0.9321614240470808</v>
      </c>
      <c r="JW291" s="73">
        <f t="shared" si="279"/>
        <v>0.78618395302328281</v>
      </c>
      <c r="JX291" s="73">
        <f t="shared" si="279"/>
        <v>0.82157600919890683</v>
      </c>
      <c r="JY291" s="73">
        <f t="shared" si="279"/>
        <v>0.47718255799554754</v>
      </c>
      <c r="JZ291" s="73">
        <f t="shared" si="279"/>
        <v>0.94558599700394552</v>
      </c>
      <c r="KA291" s="73">
        <f t="shared" si="279"/>
        <v>5.5563954370154534</v>
      </c>
      <c r="KB291" s="73">
        <f t="shared" si="279"/>
        <v>0.15912646701326594</v>
      </c>
      <c r="KC291" s="73">
        <f t="shared" si="279"/>
        <v>1.8542445750208572</v>
      </c>
      <c r="KD291" s="73">
        <f t="shared" si="279"/>
        <v>4.4671546960016713</v>
      </c>
      <c r="KE291" s="73">
        <f t="shared" si="279"/>
        <v>1.1416790075600147E-3</v>
      </c>
      <c r="KF291" s="73">
        <f t="shared" si="279"/>
        <v>2.3866607880336232</v>
      </c>
      <c r="KG291" s="73">
        <f t="shared" si="279"/>
        <v>1.1922280830040108</v>
      </c>
      <c r="KH291" s="73">
        <f t="shared" si="279"/>
        <v>1.8114512869797181</v>
      </c>
      <c r="KI291" s="73">
        <f t="shared" si="279"/>
        <v>0.88019533349142876</v>
      </c>
      <c r="KJ291" s="73">
        <f t="shared" si="279"/>
        <v>1.3261982378026005</v>
      </c>
      <c r="KK291" s="73">
        <f t="shared" si="279"/>
        <v>0.48379642399959266</v>
      </c>
      <c r="KL291" s="73">
        <f t="shared" si="279"/>
        <v>1.8659763129981002</v>
      </c>
      <c r="KM291" s="73">
        <f t="shared" si="279"/>
        <v>-40.796333268997842</v>
      </c>
      <c r="KN291" s="73">
        <f t="shared" si="279"/>
        <v>45.651816382014658</v>
      </c>
      <c r="KO291" s="73">
        <f t="shared" si="279"/>
        <v>-138.6389536219649</v>
      </c>
      <c r="KP291" s="73">
        <f t="shared" si="279"/>
        <v>883.97429181804182</v>
      </c>
      <c r="KQ291" s="73">
        <f t="shared" si="279"/>
        <v>28.055547152995132</v>
      </c>
      <c r="KR291" s="73">
        <f t="shared" si="279"/>
        <v>-2240.3363646130019</v>
      </c>
      <c r="KS291" s="73">
        <f t="shared" si="279"/>
        <v>825.1195060639875</v>
      </c>
      <c r="KT291" s="73">
        <f t="shared" si="279"/>
        <v>-1056.9529888670077</v>
      </c>
      <c r="KU291" s="73">
        <f t="shared" si="279"/>
        <v>1609.920609415014</v>
      </c>
      <c r="KV291" s="73">
        <f t="shared" si="279"/>
        <v>82.920833187992685</v>
      </c>
      <c r="KW291" s="73">
        <f t="shared" si="279"/>
        <v>-1181.7286100930069</v>
      </c>
      <c r="KX291" s="73">
        <f t="shared" si="279"/>
        <v>830.27795316500124</v>
      </c>
      <c r="KY291" s="73">
        <f t="shared" si="279"/>
        <v>2822.0060996300017</v>
      </c>
      <c r="KZ291" s="73">
        <f t="shared" si="279"/>
        <v>-3913.5283488349523</v>
      </c>
      <c r="LA291" s="73">
        <f t="shared" si="279"/>
        <v>6417.5447173550492</v>
      </c>
      <c r="LB291" s="73">
        <f t="shared" si="279"/>
        <v>-2846.0168192799611</v>
      </c>
      <c r="LC291" s="73">
        <f t="shared" si="279"/>
        <v>548.31075118997251</v>
      </c>
      <c r="LD291" s="73">
        <f t="shared" si="279"/>
        <v>1638.2979972600879</v>
      </c>
      <c r="LE291" s="73">
        <f t="shared" si="279"/>
        <v>140449.70693121999</v>
      </c>
      <c r="LF291" s="73">
        <f t="shared" si="279"/>
        <v>140229.09595836001</v>
      </c>
      <c r="LG291" s="73">
        <f t="shared" si="279"/>
        <v>105685.76534414</v>
      </c>
      <c r="LH291" s="73">
        <f t="shared" si="279"/>
        <v>104694.48633865999</v>
      </c>
      <c r="LI291" s="73">
        <f t="shared" ref="LI291:NC291" si="280">LI290-LI289</f>
        <v>141138.28212461999</v>
      </c>
      <c r="LJ291" s="73">
        <f t="shared" si="280"/>
        <v>152559.54827588002</v>
      </c>
      <c r="LK291" s="73">
        <f t="shared" si="280"/>
        <v>154512.83662494001</v>
      </c>
      <c r="LL291" s="73">
        <f t="shared" si="280"/>
        <v>255650.45475316004</v>
      </c>
      <c r="LM291" s="73">
        <f t="shared" si="280"/>
        <v>301982.03442144004</v>
      </c>
      <c r="LN291" s="73">
        <f t="shared" si="280"/>
        <v>306232.17435610003</v>
      </c>
      <c r="LO291" s="73">
        <f t="shared" si="280"/>
        <v>283564.02388862008</v>
      </c>
      <c r="LP291" s="73">
        <f t="shared" si="280"/>
        <v>267149.20775783999</v>
      </c>
      <c r="LQ291" s="73">
        <f t="shared" si="280"/>
        <v>230817.53820056003</v>
      </c>
      <c r="LR291" s="73">
        <f t="shared" si="280"/>
        <v>208979.31157617999</v>
      </c>
      <c r="LS291" s="73">
        <f t="shared" si="280"/>
        <v>223760.25069454007</v>
      </c>
      <c r="LT291" s="73">
        <f t="shared" si="280"/>
        <v>201075.85330108003</v>
      </c>
      <c r="LU291" s="73">
        <f t="shared" si="280"/>
        <v>170352.49504172002</v>
      </c>
      <c r="LV291" s="73">
        <f t="shared" si="280"/>
        <v>189196.93325134</v>
      </c>
      <c r="LW291" s="73">
        <f t="shared" si="280"/>
        <v>141987.70464094001</v>
      </c>
      <c r="LX291" s="73">
        <f t="shared" si="280"/>
        <v>184142.83621062001</v>
      </c>
      <c r="LY291" s="73">
        <f t="shared" si="280"/>
        <v>216276.24419296003</v>
      </c>
      <c r="LZ291" s="73">
        <f t="shared" si="280"/>
        <v>187489.00222277999</v>
      </c>
      <c r="MA291" s="73">
        <f t="shared" si="280"/>
        <v>117532.84897750001</v>
      </c>
      <c r="MB291" s="73">
        <f t="shared" si="280"/>
        <v>123615.42721670002</v>
      </c>
      <c r="MC291" s="73">
        <f t="shared" si="280"/>
        <v>110698.95571952</v>
      </c>
      <c r="MD291" s="73">
        <f t="shared" si="280"/>
        <v>81361.20396448001</v>
      </c>
      <c r="ME291" s="73">
        <f t="shared" si="280"/>
        <v>91407.020400620007</v>
      </c>
      <c r="MF291" s="73">
        <f t="shared" si="280"/>
        <v>99544.387956300008</v>
      </c>
      <c r="MG291" s="73">
        <f t="shared" si="280"/>
        <v>101910.11674493999</v>
      </c>
      <c r="MH291" s="73">
        <f t="shared" si="280"/>
        <v>98237.453264140015</v>
      </c>
      <c r="MI291" s="73">
        <f t="shared" si="280"/>
        <v>154561.00657558002</v>
      </c>
      <c r="MJ291" s="73">
        <f t="shared" si="280"/>
        <v>182438.68051572001</v>
      </c>
      <c r="MK291" s="73">
        <f t="shared" si="280"/>
        <v>199424.67037962005</v>
      </c>
      <c r="ML291" s="73">
        <f t="shared" si="280"/>
        <v>222970.58001794002</v>
      </c>
      <c r="MM291" s="73">
        <f t="shared" si="280"/>
        <v>199796.71986680001</v>
      </c>
      <c r="MN291" s="73">
        <f t="shared" si="280"/>
        <v>174687.14497396004</v>
      </c>
      <c r="MO291" s="73">
        <f t="shared" si="280"/>
        <v>177178.38884402</v>
      </c>
      <c r="MP291" s="73">
        <f t="shared" si="280"/>
        <v>154471.32370164001</v>
      </c>
      <c r="MQ291" s="73">
        <f t="shared" si="280"/>
        <v>145546.91914842004</v>
      </c>
      <c r="MR291" s="73">
        <f t="shared" si="280"/>
        <v>150305.80793002003</v>
      </c>
      <c r="MS291" s="73">
        <f t="shared" si="280"/>
        <v>188310.83212844</v>
      </c>
      <c r="MT291" s="73">
        <f t="shared" si="280"/>
        <v>232281.73778224003</v>
      </c>
      <c r="MU291" s="73">
        <f t="shared" si="280"/>
        <v>255601.28487056005</v>
      </c>
      <c r="MV291" s="73">
        <f t="shared" si="280"/>
        <v>367463.56300704007</v>
      </c>
      <c r="MW291" s="73">
        <f t="shared" si="280"/>
        <v>328683.03645928</v>
      </c>
      <c r="MX291" s="73">
        <f t="shared" si="280"/>
        <v>334427.76760842005</v>
      </c>
      <c r="MY291" s="73">
        <f t="shared" si="280"/>
        <v>250130.14927794004</v>
      </c>
      <c r="MZ291" s="73">
        <f t="shared" si="280"/>
        <v>216118.96355647998</v>
      </c>
      <c r="NA291" s="73">
        <f t="shared" si="280"/>
        <v>130225.17824604001</v>
      </c>
      <c r="NB291" s="73">
        <f t="shared" si="280"/>
        <v>96214.327147480013</v>
      </c>
      <c r="NC291" s="73">
        <f t="shared" si="280"/>
        <v>159463.09033794003</v>
      </c>
      <c r="ND291" s="73">
        <v>176997.9168722</v>
      </c>
      <c r="NE291" s="73">
        <v>186232.91840120003</v>
      </c>
      <c r="NF291" s="73">
        <v>227314.53246680004</v>
      </c>
      <c r="NG291" s="73">
        <v>253548.8497246</v>
      </c>
      <c r="NH291" s="73">
        <v>294593.77337340004</v>
      </c>
      <c r="NI291" s="73">
        <v>275967.20616559999</v>
      </c>
      <c r="NJ291" s="73">
        <v>284577.76199580001</v>
      </c>
      <c r="NK291" s="73">
        <v>216584.08151400002</v>
      </c>
      <c r="NL291" s="73">
        <v>176820.88167440001</v>
      </c>
      <c r="NM291" s="73">
        <v>131525.38111280001</v>
      </c>
      <c r="NN291" s="73">
        <v>100188.0252626</v>
      </c>
      <c r="NO291" s="73">
        <v>86821.493838400012</v>
      </c>
      <c r="NP291" s="73">
        <v>97491.358362600018</v>
      </c>
      <c r="NQ291" s="73">
        <v>144459.02860660001</v>
      </c>
      <c r="NR291" s="73">
        <v>123320.7819114</v>
      </c>
      <c r="NS291" s="73">
        <v>133995.52799320003</v>
      </c>
      <c r="NT291" s="73">
        <v>193949.24374040001</v>
      </c>
      <c r="NU291" s="73">
        <v>199261.59879860003</v>
      </c>
      <c r="NV291" s="73">
        <v>242218.63643280003</v>
      </c>
      <c r="NW291" s="73">
        <v>150119.3521134</v>
      </c>
      <c r="NX291" s="73">
        <v>92486.738270200018</v>
      </c>
      <c r="NY291" s="73">
        <v>105624.78130480001</v>
      </c>
      <c r="NZ291" s="73">
        <v>124771.62807100001</v>
      </c>
      <c r="OA291" s="73">
        <v>110104.31901600001</v>
      </c>
      <c r="OB291" s="73">
        <v>142016.2420692</v>
      </c>
      <c r="OC291" s="73">
        <v>187804.54374400002</v>
      </c>
      <c r="OD291" s="73">
        <v>170276.6419354</v>
      </c>
      <c r="OE291" s="73">
        <v>212505.02836300002</v>
      </c>
      <c r="OF291" s="73">
        <v>232920.96200300002</v>
      </c>
      <c r="OG291" s="73">
        <v>254056.68918460002</v>
      </c>
      <c r="OH291" s="73">
        <v>235539.24840960003</v>
      </c>
      <c r="OI291" s="73">
        <f t="shared" ref="OI291:QT291" si="281">OI290-OI289</f>
        <v>211681.21827712006</v>
      </c>
      <c r="OJ291" s="73">
        <f t="shared" si="281"/>
        <v>210289.26181118001</v>
      </c>
      <c r="OK291" s="73">
        <f t="shared" si="281"/>
        <v>201381.23015962003</v>
      </c>
      <c r="OL291" s="73">
        <f t="shared" si="281"/>
        <v>171325.19657114</v>
      </c>
      <c r="OM291" s="73">
        <f t="shared" si="281"/>
        <v>158854.67110768001</v>
      </c>
      <c r="ON291" s="73">
        <f t="shared" si="281"/>
        <v>188528.26221537997</v>
      </c>
      <c r="OO291" s="73">
        <f t="shared" si="281"/>
        <v>214770.55924516005</v>
      </c>
      <c r="OP291" s="73">
        <f t="shared" si="281"/>
        <v>243388.60013014</v>
      </c>
      <c r="OQ291" s="73">
        <f t="shared" si="281"/>
        <v>238238.58048258</v>
      </c>
      <c r="OR291" s="73">
        <f t="shared" si="281"/>
        <v>289835.42786191998</v>
      </c>
      <c r="OS291" s="73">
        <f t="shared" si="281"/>
        <v>307254.52605040005</v>
      </c>
      <c r="OT291" s="73">
        <f t="shared" si="281"/>
        <v>287440.09085173998</v>
      </c>
      <c r="OU291" s="73">
        <f t="shared" si="281"/>
        <v>266103.17657244008</v>
      </c>
      <c r="OV291" s="73">
        <f t="shared" si="281"/>
        <v>245648.82035004001</v>
      </c>
      <c r="OW291" s="73">
        <f t="shared" si="281"/>
        <v>0</v>
      </c>
      <c r="OX291" s="73">
        <f t="shared" si="281"/>
        <v>0</v>
      </c>
      <c r="OY291" s="73">
        <f t="shared" si="281"/>
        <v>0</v>
      </c>
      <c r="OZ291" s="73">
        <f t="shared" si="281"/>
        <v>0</v>
      </c>
      <c r="PA291" s="73">
        <f t="shared" si="281"/>
        <v>0</v>
      </c>
      <c r="PB291" s="73">
        <f t="shared" si="281"/>
        <v>0</v>
      </c>
      <c r="PC291" s="73">
        <f t="shared" si="281"/>
        <v>0</v>
      </c>
      <c r="PD291" s="73">
        <f t="shared" si="281"/>
        <v>0</v>
      </c>
      <c r="PE291" s="73">
        <f t="shared" si="281"/>
        <v>0</v>
      </c>
      <c r="PF291" s="73">
        <f t="shared" si="281"/>
        <v>0</v>
      </c>
      <c r="PG291" s="73">
        <f t="shared" si="281"/>
        <v>0</v>
      </c>
      <c r="PH291" s="73">
        <f t="shared" si="281"/>
        <v>0</v>
      </c>
      <c r="PI291" s="73">
        <f t="shared" si="281"/>
        <v>0</v>
      </c>
      <c r="PJ291" s="73">
        <f t="shared" si="281"/>
        <v>0</v>
      </c>
      <c r="PK291" s="73">
        <f t="shared" si="281"/>
        <v>0</v>
      </c>
      <c r="PL291" s="73">
        <f t="shared" si="281"/>
        <v>0</v>
      </c>
      <c r="PM291" s="73">
        <f t="shared" si="281"/>
        <v>0</v>
      </c>
      <c r="PN291" s="73">
        <f t="shared" si="281"/>
        <v>0</v>
      </c>
      <c r="PO291" s="73">
        <f t="shared" si="281"/>
        <v>0</v>
      </c>
      <c r="PP291" s="73">
        <f t="shared" si="281"/>
        <v>0</v>
      </c>
      <c r="PQ291" s="73">
        <f t="shared" si="281"/>
        <v>0</v>
      </c>
      <c r="PR291" s="73">
        <f t="shared" si="281"/>
        <v>0</v>
      </c>
      <c r="PS291" s="73">
        <f t="shared" si="281"/>
        <v>0</v>
      </c>
      <c r="PT291" s="73">
        <f t="shared" si="281"/>
        <v>0</v>
      </c>
      <c r="PU291" s="73">
        <f t="shared" si="281"/>
        <v>0</v>
      </c>
      <c r="PV291" s="73">
        <f t="shared" si="281"/>
        <v>0</v>
      </c>
      <c r="PW291" s="73">
        <f t="shared" si="281"/>
        <v>0</v>
      </c>
      <c r="PX291" s="73">
        <f t="shared" si="281"/>
        <v>0</v>
      </c>
      <c r="PY291" s="73">
        <f t="shared" si="281"/>
        <v>0</v>
      </c>
      <c r="PZ291" s="73">
        <f t="shared" si="281"/>
        <v>0</v>
      </c>
      <c r="QA291" s="73">
        <f t="shared" si="281"/>
        <v>0</v>
      </c>
      <c r="QB291" s="73">
        <f t="shared" si="281"/>
        <v>0</v>
      </c>
      <c r="QC291" s="73">
        <f t="shared" si="281"/>
        <v>0</v>
      </c>
      <c r="QD291" s="73">
        <f t="shared" si="281"/>
        <v>0</v>
      </c>
      <c r="QE291" s="73">
        <f t="shared" si="281"/>
        <v>0</v>
      </c>
      <c r="QF291" s="73">
        <f t="shared" si="281"/>
        <v>0</v>
      </c>
      <c r="QG291" s="73">
        <f t="shared" si="281"/>
        <v>0</v>
      </c>
      <c r="QH291" s="73">
        <f t="shared" si="281"/>
        <v>0</v>
      </c>
      <c r="QI291" s="73">
        <f t="shared" si="281"/>
        <v>0</v>
      </c>
      <c r="QJ291" s="73">
        <f t="shared" si="281"/>
        <v>0</v>
      </c>
      <c r="QK291" s="73">
        <f t="shared" si="281"/>
        <v>0</v>
      </c>
      <c r="QL291" s="73">
        <f t="shared" si="281"/>
        <v>0</v>
      </c>
      <c r="QM291" s="73">
        <f t="shared" si="281"/>
        <v>0</v>
      </c>
      <c r="QN291" s="73">
        <f t="shared" si="281"/>
        <v>0</v>
      </c>
      <c r="QO291" s="73">
        <f t="shared" si="281"/>
        <v>0</v>
      </c>
      <c r="QP291" s="73">
        <f t="shared" si="281"/>
        <v>0</v>
      </c>
      <c r="QQ291" s="73">
        <f t="shared" si="281"/>
        <v>0</v>
      </c>
      <c r="QR291" s="73">
        <f t="shared" si="281"/>
        <v>0</v>
      </c>
      <c r="QS291" s="73">
        <f t="shared" si="281"/>
        <v>0</v>
      </c>
      <c r="QT291" s="73">
        <f t="shared" si="281"/>
        <v>0</v>
      </c>
      <c r="QU291" s="73">
        <f t="shared" ref="QU291:SY291" si="282">QU290-QU289</f>
        <v>0</v>
      </c>
      <c r="QV291" s="73">
        <f t="shared" si="282"/>
        <v>0</v>
      </c>
      <c r="QW291" s="73">
        <f t="shared" si="282"/>
        <v>0</v>
      </c>
      <c r="QX291" s="73">
        <f t="shared" si="282"/>
        <v>0</v>
      </c>
      <c r="QY291" s="73">
        <f t="shared" si="282"/>
        <v>0</v>
      </c>
      <c r="QZ291" s="73">
        <f t="shared" si="282"/>
        <v>0</v>
      </c>
      <c r="RA291" s="73">
        <f t="shared" si="282"/>
        <v>0</v>
      </c>
      <c r="RB291" s="73">
        <f t="shared" si="282"/>
        <v>0</v>
      </c>
      <c r="RC291" s="73">
        <f t="shared" si="282"/>
        <v>0</v>
      </c>
      <c r="RD291" s="73">
        <f t="shared" si="282"/>
        <v>0</v>
      </c>
      <c r="RE291" s="73">
        <f t="shared" si="282"/>
        <v>0</v>
      </c>
      <c r="RF291" s="73">
        <f t="shared" si="282"/>
        <v>0</v>
      </c>
      <c r="RG291" s="73">
        <f t="shared" si="282"/>
        <v>0</v>
      </c>
      <c r="RH291" s="73">
        <f t="shared" si="282"/>
        <v>0</v>
      </c>
      <c r="RI291" s="73">
        <f t="shared" si="282"/>
        <v>0</v>
      </c>
      <c r="RJ291" s="73">
        <f t="shared" si="282"/>
        <v>0</v>
      </c>
      <c r="RK291" s="73">
        <f t="shared" si="282"/>
        <v>0</v>
      </c>
      <c r="RL291" s="73">
        <f t="shared" si="282"/>
        <v>0</v>
      </c>
      <c r="RM291" s="73">
        <f t="shared" si="282"/>
        <v>0</v>
      </c>
      <c r="RN291" s="73">
        <f t="shared" si="282"/>
        <v>0</v>
      </c>
      <c r="RO291" s="73">
        <f t="shared" si="282"/>
        <v>0</v>
      </c>
      <c r="RP291" s="73">
        <f t="shared" si="282"/>
        <v>0</v>
      </c>
      <c r="RQ291" s="73">
        <f t="shared" si="282"/>
        <v>0</v>
      </c>
      <c r="RR291" s="73">
        <f t="shared" si="282"/>
        <v>0</v>
      </c>
      <c r="RS291" s="73">
        <f t="shared" si="282"/>
        <v>0</v>
      </c>
      <c r="RT291" s="73">
        <f t="shared" si="282"/>
        <v>0</v>
      </c>
      <c r="RU291" s="73">
        <f t="shared" si="282"/>
        <v>0</v>
      </c>
      <c r="RV291" s="73">
        <f t="shared" si="282"/>
        <v>0</v>
      </c>
      <c r="RW291" s="73">
        <f t="shared" si="282"/>
        <v>0</v>
      </c>
      <c r="RX291" s="73">
        <f t="shared" si="282"/>
        <v>0</v>
      </c>
      <c r="RY291" s="73">
        <f t="shared" si="282"/>
        <v>0</v>
      </c>
      <c r="RZ291" s="73">
        <f t="shared" si="282"/>
        <v>0</v>
      </c>
      <c r="SA291" s="73">
        <f t="shared" si="282"/>
        <v>0</v>
      </c>
      <c r="SB291" s="73">
        <f t="shared" si="282"/>
        <v>0</v>
      </c>
      <c r="SC291" s="73">
        <f t="shared" si="282"/>
        <v>0</v>
      </c>
      <c r="SD291" s="73">
        <f t="shared" si="282"/>
        <v>0</v>
      </c>
      <c r="SE291" s="73">
        <f t="shared" si="282"/>
        <v>0</v>
      </c>
      <c r="SF291" s="73">
        <f t="shared" si="282"/>
        <v>0</v>
      </c>
      <c r="SG291" s="73">
        <f t="shared" si="282"/>
        <v>0</v>
      </c>
      <c r="SH291" s="73">
        <f t="shared" si="282"/>
        <v>0</v>
      </c>
      <c r="SI291" s="73">
        <f t="shared" si="282"/>
        <v>0</v>
      </c>
      <c r="SJ291" s="73">
        <f t="shared" si="282"/>
        <v>0</v>
      </c>
      <c r="SK291" s="73">
        <f t="shared" si="282"/>
        <v>0</v>
      </c>
      <c r="SL291" s="73">
        <f t="shared" si="282"/>
        <v>0</v>
      </c>
      <c r="SM291" s="73">
        <f t="shared" si="282"/>
        <v>0</v>
      </c>
      <c r="SN291" s="73">
        <f t="shared" si="282"/>
        <v>0</v>
      </c>
      <c r="SO291" s="73">
        <f t="shared" si="282"/>
        <v>0</v>
      </c>
      <c r="SP291" s="73">
        <f t="shared" si="282"/>
        <v>0</v>
      </c>
      <c r="SQ291" s="73">
        <f t="shared" si="282"/>
        <v>0</v>
      </c>
      <c r="SR291" s="73">
        <f t="shared" si="282"/>
        <v>0</v>
      </c>
      <c r="SS291" s="73">
        <f t="shared" si="282"/>
        <v>0</v>
      </c>
      <c r="ST291" s="73">
        <f t="shared" si="282"/>
        <v>0</v>
      </c>
      <c r="SU291" s="73">
        <f t="shared" si="282"/>
        <v>0</v>
      </c>
      <c r="SV291" s="73">
        <f t="shared" si="282"/>
        <v>0</v>
      </c>
      <c r="SW291" s="73">
        <f t="shared" si="282"/>
        <v>0</v>
      </c>
      <c r="SX291" s="73">
        <f t="shared" si="282"/>
        <v>0</v>
      </c>
      <c r="SY291" s="73">
        <f t="shared" si="282"/>
        <v>0</v>
      </c>
    </row>
    <row r="292" spans="1:519"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3"/>
      <c r="DY292" s="73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73"/>
      <c r="EQ292" s="73"/>
      <c r="ER292" s="73"/>
      <c r="ES292" s="73"/>
      <c r="ET292" s="73"/>
      <c r="EU292" s="73"/>
      <c r="EV292" s="73"/>
      <c r="EW292" s="73"/>
      <c r="EX292" s="73"/>
      <c r="EY292" s="73"/>
      <c r="EZ292" s="73"/>
      <c r="FA292" s="73"/>
      <c r="FB292" s="73"/>
      <c r="FC292" s="73"/>
      <c r="FD292" s="73"/>
      <c r="FE292" s="73"/>
      <c r="FF292" s="73"/>
      <c r="FG292" s="73"/>
      <c r="FH292" s="73"/>
      <c r="FI292" s="73"/>
      <c r="FJ292" s="73"/>
      <c r="FK292" s="73"/>
      <c r="FL292" s="73"/>
      <c r="FM292" s="73"/>
      <c r="FN292" s="73"/>
      <c r="FO292" s="73"/>
      <c r="FP292" s="73"/>
      <c r="FQ292" s="73"/>
      <c r="FR292" s="73"/>
      <c r="FS292" s="73"/>
      <c r="FT292" s="73"/>
      <c r="FU292" s="73"/>
      <c r="FV292" s="73"/>
      <c r="FW292" s="73"/>
      <c r="FX292" s="73"/>
      <c r="FY292" s="73"/>
      <c r="FZ292" s="73"/>
      <c r="GA292" s="73"/>
      <c r="GB292" s="73"/>
      <c r="GC292" s="73"/>
      <c r="GD292" s="73"/>
      <c r="GE292" s="73"/>
      <c r="GF292" s="73"/>
      <c r="GG292" s="73"/>
      <c r="GH292" s="73"/>
      <c r="GI292" s="73"/>
      <c r="GJ292" s="73"/>
      <c r="GK292" s="73"/>
      <c r="GL292" s="73"/>
      <c r="GM292" s="73"/>
      <c r="GN292" s="73"/>
      <c r="GO292" s="73"/>
      <c r="GP292" s="73"/>
      <c r="GQ292" s="73"/>
      <c r="GR292" s="73"/>
      <c r="GS292" s="73"/>
      <c r="GT292" s="73"/>
      <c r="GU292" s="73"/>
      <c r="GV292" s="73"/>
      <c r="GW292" s="73"/>
      <c r="GX292" s="73"/>
      <c r="GY292" s="73"/>
      <c r="GZ292" s="73"/>
      <c r="HA292" s="73"/>
      <c r="HB292" s="73"/>
      <c r="HC292" s="73"/>
      <c r="HD292" s="73"/>
      <c r="HE292" s="73"/>
      <c r="HF292" s="73"/>
      <c r="HG292" s="73"/>
      <c r="HH292" s="73"/>
      <c r="HI292" s="73"/>
      <c r="HJ292" s="73"/>
      <c r="HK292" s="73"/>
      <c r="HL292" s="73"/>
      <c r="HM292" s="73"/>
      <c r="HN292" s="73"/>
      <c r="HO292" s="73"/>
      <c r="HP292" s="73"/>
      <c r="HQ292" s="73"/>
      <c r="HR292" s="73"/>
      <c r="HS292" s="73"/>
      <c r="HT292" s="73"/>
      <c r="HU292" s="73"/>
      <c r="HV292" s="73"/>
      <c r="HW292" s="73"/>
      <c r="HX292" s="73"/>
      <c r="HY292" s="73"/>
      <c r="HZ292" s="73"/>
      <c r="IA292" s="73"/>
      <c r="IB292" s="73"/>
      <c r="IC292" s="73"/>
      <c r="ID292" s="73"/>
      <c r="IE292" s="73"/>
      <c r="IF292" s="73"/>
      <c r="IG292" s="73"/>
      <c r="IH292" s="73"/>
      <c r="II292" s="73"/>
      <c r="IJ292" s="73"/>
      <c r="IK292" s="73"/>
      <c r="IL292" s="73"/>
      <c r="IM292" s="73"/>
      <c r="IN292" s="73"/>
      <c r="IO292" s="73"/>
      <c r="IP292" s="73"/>
      <c r="IQ292" s="73"/>
      <c r="IR292" s="73"/>
      <c r="IS292" s="73"/>
      <c r="IT292" s="73"/>
      <c r="IU292" s="73"/>
      <c r="IV292" s="73"/>
      <c r="IW292" s="73"/>
      <c r="IX292" s="73"/>
      <c r="IY292" s="73"/>
      <c r="IZ292" s="73"/>
      <c r="JA292" s="73"/>
      <c r="JB292" s="73"/>
      <c r="JC292" s="73"/>
      <c r="JD292" s="73"/>
      <c r="JE292" s="73"/>
      <c r="JF292" s="73"/>
      <c r="JG292" s="73"/>
      <c r="JH292" s="73"/>
      <c r="JI292" s="73"/>
      <c r="JJ292" s="73"/>
      <c r="JK292" s="73"/>
      <c r="JL292" s="73"/>
      <c r="JM292" s="73"/>
      <c r="JN292" s="73"/>
      <c r="JO292" s="73"/>
      <c r="JP292" s="73"/>
      <c r="JQ292" s="73"/>
      <c r="JR292" s="73"/>
      <c r="JS292" s="73"/>
      <c r="JT292" s="73"/>
      <c r="JU292" s="73"/>
      <c r="JV292" s="73"/>
      <c r="JW292" s="73"/>
      <c r="JX292" s="73"/>
      <c r="JY292" s="73"/>
      <c r="JZ292" s="73"/>
      <c r="KA292" s="73"/>
      <c r="KB292" s="73"/>
      <c r="KC292" s="73"/>
      <c r="KD292" s="73"/>
      <c r="KE292" s="73"/>
      <c r="KF292" s="73"/>
      <c r="KG292" s="73"/>
      <c r="KH292" s="73"/>
      <c r="KI292" s="73"/>
      <c r="KJ292" s="73"/>
      <c r="KK292" s="73"/>
      <c r="KL292" s="73"/>
      <c r="KM292" s="73"/>
      <c r="KN292" s="73"/>
      <c r="KO292" s="73"/>
      <c r="KP292" s="73"/>
      <c r="KQ292" s="73"/>
      <c r="KR292" s="73"/>
      <c r="KS292" s="73"/>
      <c r="KT292" s="73"/>
      <c r="KU292" s="73"/>
      <c r="KV292" s="73"/>
      <c r="KW292" s="73"/>
      <c r="KX292" s="73"/>
      <c r="KY292" s="73"/>
      <c r="KZ292" s="73"/>
      <c r="LA292" s="73"/>
      <c r="LB292" s="73"/>
      <c r="LC292" s="73"/>
      <c r="LD292" s="73"/>
      <c r="LE292" s="73"/>
      <c r="LF292" s="73"/>
      <c r="LG292" s="73"/>
      <c r="LH292" s="73"/>
      <c r="LI292" s="73"/>
      <c r="LJ292" s="73"/>
      <c r="LK292" s="73"/>
      <c r="LL292" s="73"/>
      <c r="LM292" s="73"/>
      <c r="LN292" s="73"/>
      <c r="LO292" s="73"/>
      <c r="LP292" s="73"/>
      <c r="LQ292" s="73"/>
      <c r="LR292" s="73"/>
      <c r="LS292" s="73"/>
      <c r="LT292" s="73"/>
      <c r="LU292" s="73"/>
      <c r="LV292" s="73"/>
      <c r="LW292" s="73"/>
      <c r="LX292" s="73"/>
      <c r="LY292" s="73"/>
      <c r="LZ292" s="73"/>
      <c r="MA292" s="73"/>
      <c r="MB292" s="73"/>
      <c r="MC292" s="73"/>
      <c r="MD292" s="73"/>
      <c r="ME292" s="73"/>
      <c r="MF292" s="73"/>
      <c r="MG292" s="73"/>
      <c r="MH292" s="73"/>
      <c r="MI292" s="73"/>
      <c r="MJ292" s="73"/>
      <c r="MK292" s="73"/>
      <c r="ML292" s="73"/>
      <c r="MM292" s="73"/>
      <c r="MN292" s="73"/>
      <c r="MO292" s="73"/>
      <c r="MP292" s="73"/>
      <c r="MQ292" s="73"/>
      <c r="MR292" s="73"/>
      <c r="MS292" s="73"/>
      <c r="MT292" s="73"/>
      <c r="MU292" s="73"/>
      <c r="MV292" s="73"/>
      <c r="MW292" s="73"/>
      <c r="MX292" s="73"/>
      <c r="MY292" s="73"/>
      <c r="MZ292" s="73"/>
      <c r="NA292" s="73"/>
      <c r="NB292" s="73"/>
      <c r="NC292" s="73"/>
      <c r="ND292" s="73"/>
      <c r="NE292" s="73"/>
      <c r="NF292" s="73"/>
      <c r="NG292" s="73"/>
      <c r="NH292" s="73"/>
      <c r="NI292" s="73"/>
      <c r="NJ292" s="73"/>
      <c r="NK292" s="73"/>
      <c r="NL292" s="73"/>
      <c r="NM292" s="73"/>
      <c r="NN292" s="73"/>
      <c r="NO292" s="73"/>
      <c r="NP292" s="73"/>
      <c r="NQ292" s="73"/>
      <c r="NR292" s="73"/>
      <c r="NS292" s="73"/>
      <c r="NT292" s="73"/>
      <c r="NU292" s="73"/>
      <c r="NV292" s="73"/>
      <c r="NW292" s="73"/>
      <c r="NX292" s="73"/>
      <c r="NY292" s="73"/>
      <c r="NZ292" s="73"/>
      <c r="OA292" s="73"/>
      <c r="OB292" s="73"/>
      <c r="OC292" s="73"/>
      <c r="OD292" s="73"/>
      <c r="OE292" s="73"/>
      <c r="OF292" s="73"/>
      <c r="OG292" s="73"/>
      <c r="OH292" s="73"/>
      <c r="OI292" s="73"/>
      <c r="OJ292" s="73"/>
      <c r="OK292" s="73"/>
      <c r="OL292" s="73"/>
      <c r="OM292" s="73"/>
      <c r="ON292" s="73"/>
      <c r="OO292" s="73"/>
      <c r="OP292" s="73"/>
      <c r="OQ292" s="73"/>
      <c r="OR292" s="73"/>
      <c r="OS292" s="73"/>
      <c r="OT292" s="73"/>
      <c r="OU292" s="73"/>
      <c r="OV292" s="73"/>
      <c r="OW292" s="73"/>
      <c r="OX292" s="73"/>
      <c r="OY292" s="73"/>
      <c r="OZ292" s="73"/>
      <c r="PA292" s="73"/>
      <c r="PB292" s="73"/>
      <c r="PC292" s="73"/>
      <c r="PD292" s="73"/>
      <c r="PE292" s="73"/>
      <c r="PF292" s="73"/>
      <c r="PG292" s="73"/>
      <c r="PH292" s="73"/>
      <c r="PI292" s="73"/>
      <c r="PJ292" s="73"/>
      <c r="PK292" s="73"/>
      <c r="PL292" s="73"/>
      <c r="PM292" s="73"/>
      <c r="PN292" s="73"/>
      <c r="PO292" s="73"/>
      <c r="PP292" s="73"/>
      <c r="PQ292" s="73"/>
      <c r="PR292" s="73"/>
      <c r="PS292" s="73"/>
      <c r="PT292" s="73"/>
      <c r="PU292" s="73"/>
      <c r="PV292" s="73"/>
      <c r="PW292" s="73"/>
      <c r="PX292" s="73"/>
      <c r="PY292" s="73"/>
      <c r="PZ292" s="73"/>
      <c r="QA292" s="73"/>
      <c r="QB292" s="73"/>
      <c r="QC292" s="73"/>
      <c r="QD292" s="73"/>
      <c r="QE292" s="73"/>
      <c r="QF292" s="73"/>
      <c r="QG292" s="73"/>
      <c r="QH292" s="73"/>
      <c r="QI292" s="73"/>
      <c r="QJ292" s="73"/>
      <c r="QK292" s="73"/>
      <c r="QL292" s="73"/>
      <c r="QM292" s="73"/>
      <c r="QN292" s="73"/>
      <c r="QO292" s="73"/>
      <c r="QP292" s="73"/>
      <c r="QQ292" s="73"/>
      <c r="QR292" s="73"/>
      <c r="QS292" s="73"/>
      <c r="QT292" s="73"/>
      <c r="QU292" s="73"/>
      <c r="QV292" s="73"/>
      <c r="QW292" s="73"/>
      <c r="QX292" s="73"/>
      <c r="QY292" s="73"/>
      <c r="QZ292" s="73"/>
      <c r="RA292" s="73"/>
      <c r="RB292" s="73"/>
      <c r="RC292" s="73"/>
      <c r="RD292" s="73"/>
      <c r="RE292" s="73"/>
      <c r="RF292" s="73"/>
      <c r="RG292" s="73"/>
      <c r="RH292" s="73"/>
      <c r="RI292" s="73"/>
      <c r="RJ292" s="73"/>
      <c r="RK292" s="73"/>
      <c r="RL292" s="73"/>
      <c r="RM292" s="73"/>
      <c r="RN292" s="73"/>
      <c r="RO292" s="73"/>
      <c r="RP292" s="73"/>
      <c r="RQ292" s="73"/>
      <c r="RR292" s="73"/>
      <c r="RS292" s="73"/>
      <c r="RT292" s="73"/>
      <c r="RU292" s="73"/>
      <c r="RV292" s="73"/>
      <c r="RW292" s="73"/>
      <c r="RX292" s="73"/>
      <c r="RY292" s="73"/>
      <c r="RZ292" s="73"/>
      <c r="SA292" s="73"/>
      <c r="SB292" s="73"/>
      <c r="SC292" s="73"/>
      <c r="SD292" s="73"/>
      <c r="SE292" s="73"/>
      <c r="SF292" s="73"/>
      <c r="SG292" s="73"/>
      <c r="SH292" s="73"/>
      <c r="SI292" s="73"/>
      <c r="SJ292" s="73"/>
      <c r="SK292" s="73"/>
      <c r="SL292" s="73"/>
      <c r="SM292" s="73"/>
      <c r="SN292" s="73"/>
      <c r="SO292" s="73"/>
      <c r="SP292" s="73"/>
      <c r="SQ292" s="73"/>
      <c r="SR292" s="73"/>
      <c r="SS292" s="73"/>
      <c r="ST292" s="73"/>
      <c r="SU292" s="73"/>
      <c r="SV292" s="73"/>
      <c r="SW292" s="73"/>
      <c r="SX292" s="73"/>
      <c r="SY292" s="73"/>
    </row>
    <row r="293" spans="1:519"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3"/>
      <c r="DY293" s="73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73"/>
      <c r="EQ293" s="73"/>
      <c r="ER293" s="73"/>
      <c r="ES293" s="73"/>
      <c r="ET293" s="73"/>
      <c r="EU293" s="73"/>
      <c r="EV293" s="73"/>
      <c r="EW293" s="73"/>
      <c r="EX293" s="73"/>
      <c r="EY293" s="73"/>
      <c r="EZ293" s="73"/>
      <c r="FA293" s="73"/>
      <c r="FB293" s="73"/>
      <c r="FC293" s="73"/>
      <c r="FD293" s="73"/>
      <c r="FE293" s="73"/>
      <c r="FF293" s="73"/>
      <c r="FG293" s="73"/>
      <c r="FH293" s="73"/>
      <c r="FI293" s="73"/>
      <c r="FJ293" s="73"/>
      <c r="FK293" s="73"/>
      <c r="FL293" s="73"/>
      <c r="FM293" s="73"/>
      <c r="FN293" s="73"/>
      <c r="FO293" s="73"/>
      <c r="FP293" s="73"/>
      <c r="FQ293" s="73"/>
      <c r="FR293" s="73"/>
      <c r="FS293" s="73"/>
      <c r="FT293" s="73"/>
      <c r="FU293" s="73"/>
      <c r="FV293" s="73"/>
      <c r="FW293" s="73"/>
      <c r="FX293" s="73"/>
      <c r="FY293" s="73"/>
      <c r="FZ293" s="73"/>
      <c r="GA293" s="73"/>
      <c r="GB293" s="73"/>
      <c r="GC293" s="73"/>
      <c r="GD293" s="73"/>
      <c r="GE293" s="73"/>
      <c r="GF293" s="73"/>
      <c r="GG293" s="73"/>
      <c r="GH293" s="73"/>
      <c r="GI293" s="73"/>
      <c r="GJ293" s="73"/>
      <c r="GK293" s="73"/>
      <c r="GL293" s="73"/>
      <c r="GM293" s="73"/>
      <c r="GN293" s="73"/>
      <c r="GO293" s="73"/>
      <c r="GP293" s="73"/>
      <c r="GQ293" s="73"/>
      <c r="GR293" s="73"/>
      <c r="GS293" s="73"/>
      <c r="GT293" s="73"/>
      <c r="GU293" s="73"/>
      <c r="GV293" s="73"/>
      <c r="GW293" s="73"/>
      <c r="GX293" s="73"/>
      <c r="GY293" s="73"/>
      <c r="GZ293" s="73"/>
      <c r="HA293" s="73"/>
      <c r="HB293" s="73"/>
      <c r="HC293" s="73"/>
      <c r="HD293" s="73"/>
      <c r="HE293" s="73"/>
      <c r="HF293" s="73"/>
      <c r="HG293" s="73"/>
      <c r="HH293" s="73"/>
      <c r="HI293" s="73"/>
      <c r="HJ293" s="73"/>
      <c r="HK293" s="73"/>
      <c r="HL293" s="73"/>
      <c r="HM293" s="73"/>
      <c r="HN293" s="73"/>
      <c r="HO293" s="73"/>
      <c r="HP293" s="73"/>
      <c r="HQ293" s="73"/>
      <c r="HR293" s="73"/>
      <c r="HS293" s="73"/>
      <c r="HT293" s="73"/>
      <c r="HU293" s="73"/>
      <c r="HV293" s="73"/>
      <c r="HW293" s="73"/>
      <c r="HX293" s="73"/>
      <c r="HY293" s="73"/>
      <c r="HZ293" s="73"/>
      <c r="IA293" s="73"/>
      <c r="IB293" s="73"/>
      <c r="IC293" s="73"/>
      <c r="ID293" s="73"/>
      <c r="IE293" s="73"/>
      <c r="IF293" s="73"/>
      <c r="IG293" s="73"/>
      <c r="IH293" s="73"/>
      <c r="II293" s="73"/>
      <c r="IJ293" s="73"/>
      <c r="IK293" s="73"/>
      <c r="IL293" s="73"/>
      <c r="IM293" s="73"/>
      <c r="IN293" s="73"/>
      <c r="IO293" s="73"/>
      <c r="IP293" s="73"/>
      <c r="IQ293" s="73"/>
      <c r="IR293" s="73"/>
      <c r="IS293" s="73"/>
      <c r="IT293" s="73"/>
      <c r="IU293" s="73"/>
      <c r="IV293" s="73"/>
      <c r="IW293" s="73"/>
      <c r="IX293" s="73"/>
      <c r="IY293" s="73"/>
      <c r="IZ293" s="73"/>
      <c r="JA293" s="73"/>
      <c r="JB293" s="73"/>
      <c r="JC293" s="73"/>
      <c r="JD293" s="73"/>
      <c r="JE293" s="73"/>
      <c r="JF293" s="73"/>
      <c r="JG293" s="73"/>
      <c r="JH293" s="73"/>
      <c r="JI293" s="73"/>
      <c r="JJ293" s="73"/>
      <c r="JK293" s="73"/>
      <c r="JL293" s="73"/>
      <c r="JM293" s="73"/>
      <c r="JN293" s="73"/>
      <c r="JO293" s="73"/>
      <c r="JP293" s="73"/>
      <c r="JQ293" s="73"/>
      <c r="JR293" s="73"/>
      <c r="JS293" s="73"/>
      <c r="JT293" s="73"/>
      <c r="JU293" s="73"/>
      <c r="JV293" s="73"/>
      <c r="JW293" s="73"/>
      <c r="JX293" s="73"/>
      <c r="JY293" s="73"/>
      <c r="JZ293" s="73"/>
      <c r="KA293" s="73"/>
      <c r="KB293" s="73"/>
      <c r="KC293" s="73"/>
      <c r="KD293" s="73"/>
      <c r="KE293" s="73"/>
      <c r="KF293" s="73"/>
      <c r="KG293" s="73"/>
      <c r="KH293" s="73"/>
      <c r="KI293" s="73"/>
      <c r="KJ293" s="73"/>
      <c r="KK293" s="73"/>
      <c r="KL293" s="73"/>
      <c r="KM293" s="73"/>
      <c r="KN293" s="73"/>
      <c r="KO293" s="73"/>
      <c r="KP293" s="73"/>
      <c r="KQ293" s="73"/>
      <c r="KR293" s="73"/>
      <c r="KS293" s="73"/>
      <c r="KT293" s="73"/>
      <c r="KU293" s="73"/>
      <c r="KV293" s="73"/>
      <c r="KW293" s="73"/>
      <c r="KX293" s="73"/>
      <c r="KY293" s="73"/>
      <c r="KZ293" s="73"/>
      <c r="LA293" s="73"/>
      <c r="LB293" s="73"/>
      <c r="LC293" s="73"/>
      <c r="LD293" s="73"/>
      <c r="LE293" s="73"/>
      <c r="LF293" s="73"/>
      <c r="LG293" s="73"/>
      <c r="LH293" s="73"/>
      <c r="LI293" s="73"/>
      <c r="LJ293" s="73"/>
      <c r="LK293" s="73"/>
      <c r="LL293" s="73"/>
      <c r="LM293" s="73"/>
      <c r="LN293" s="73"/>
      <c r="LO293" s="73"/>
      <c r="LP293" s="73"/>
      <c r="LQ293" s="73"/>
      <c r="LR293" s="73"/>
      <c r="LS293" s="73"/>
      <c r="LT293" s="73"/>
      <c r="LU293" s="73"/>
      <c r="LV293" s="73"/>
      <c r="LW293" s="73"/>
      <c r="LX293" s="73"/>
      <c r="LY293" s="73"/>
      <c r="LZ293" s="73"/>
      <c r="MA293" s="73"/>
      <c r="MB293" s="73"/>
      <c r="MC293" s="73"/>
      <c r="MD293" s="73"/>
      <c r="ME293" s="73"/>
      <c r="MF293" s="73"/>
      <c r="MG293" s="73"/>
      <c r="MH293" s="73"/>
      <c r="MI293" s="73">
        <v>97429.000401000012</v>
      </c>
      <c r="MJ293" s="73">
        <v>153785.20503400001</v>
      </c>
      <c r="MK293" s="73">
        <v>181592.76169800002</v>
      </c>
      <c r="ML293" s="73">
        <v>198886.19127220003</v>
      </c>
      <c r="MM293" s="73">
        <v>222507.10368100004</v>
      </c>
      <c r="MN293" s="73">
        <v>199304.07622320001</v>
      </c>
      <c r="MO293" s="73">
        <v>174229.01079320002</v>
      </c>
      <c r="MP293" s="73">
        <v>176704.74784440003</v>
      </c>
      <c r="MQ293" s="73">
        <v>154014.79571080001</v>
      </c>
      <c r="MR293" s="73">
        <v>144903.28971560003</v>
      </c>
      <c r="MS293" s="73">
        <v>149379.2449934</v>
      </c>
      <c r="MT293" s="73">
        <v>187166.04388340001</v>
      </c>
      <c r="MU293" s="73">
        <v>231189.97742500002</v>
      </c>
      <c r="MV293" s="73">
        <v>254766.20783480004</v>
      </c>
      <c r="MW293" s="73">
        <v>366443.92372660007</v>
      </c>
      <c r="MX293" s="73">
        <v>327940.87436100002</v>
      </c>
      <c r="MY293" s="73">
        <v>333782.91778620007</v>
      </c>
      <c r="MZ293" s="73">
        <v>249433.77540260003</v>
      </c>
      <c r="NA293" s="73">
        <v>215571.00084240001</v>
      </c>
      <c r="NB293" s="73">
        <v>129647.8317046</v>
      </c>
      <c r="NC293" s="73">
        <v>95627.154503000012</v>
      </c>
      <c r="ND293" s="73">
        <v>158584.76033980001</v>
      </c>
      <c r="NE293" s="73">
        <v>175771.38615780001</v>
      </c>
      <c r="NF293" s="73">
        <v>185360.22187800001</v>
      </c>
      <c r="NG293" s="73">
        <v>226643.239562</v>
      </c>
      <c r="NH293" s="73">
        <v>251215.30772220003</v>
      </c>
      <c r="NI293" s="73">
        <v>293616.51703580003</v>
      </c>
      <c r="NJ293" s="73">
        <v>275278.78844179999</v>
      </c>
      <c r="NK293" s="73">
        <v>284025.55547600001</v>
      </c>
      <c r="NL293" s="73">
        <v>216069.94327000002</v>
      </c>
      <c r="NM293" s="73">
        <v>176276.98167600002</v>
      </c>
      <c r="NN293" s="73">
        <v>130918.33580480002</v>
      </c>
      <c r="NO293" s="73">
        <v>99589.050271600005</v>
      </c>
      <c r="NP293" s="73">
        <v>85893.249913799998</v>
      </c>
      <c r="NQ293" s="73">
        <v>96440.918028400003</v>
      </c>
      <c r="NR293" s="73">
        <v>143438.2319246</v>
      </c>
      <c r="NS293" s="73">
        <v>122158.22322200002</v>
      </c>
      <c r="NT293" s="73">
        <v>132685.02661460001</v>
      </c>
      <c r="NU293" s="73">
        <v>192063.23034120002</v>
      </c>
      <c r="NV293" s="73">
        <v>197797.21025340003</v>
      </c>
      <c r="NW293" s="73">
        <v>241066.07706300003</v>
      </c>
      <c r="NX293" s="73">
        <v>149563.1694862</v>
      </c>
      <c r="NY293" s="73">
        <v>91981.96946740002</v>
      </c>
      <c r="NZ293" s="73">
        <v>105028.75886880001</v>
      </c>
      <c r="OA293" s="73">
        <v>121563.61801240001</v>
      </c>
      <c r="OB293" s="73">
        <v>106176.2792114</v>
      </c>
      <c r="OC293" s="73">
        <v>140023.70048560001</v>
      </c>
      <c r="OD293" s="73">
        <v>183856.50530020002</v>
      </c>
      <c r="OE293" s="73">
        <v>162738.92649000001</v>
      </c>
      <c r="OF293" s="73">
        <v>196716.6932256</v>
      </c>
      <c r="OG293" s="73">
        <v>235929.30060880003</v>
      </c>
      <c r="OH293" s="73">
        <v>251669.29257900003</v>
      </c>
      <c r="OI293" s="73">
        <v>230807.52313400005</v>
      </c>
      <c r="OJ293" s="73">
        <v>211042.84439220003</v>
      </c>
      <c r="OK293" s="73">
        <v>209763.75819880003</v>
      </c>
      <c r="OL293" s="73">
        <v>200773.14948900003</v>
      </c>
      <c r="OM293" s="73">
        <v>170702.20352940002</v>
      </c>
      <c r="ON293" s="73">
        <v>158168.72565660003</v>
      </c>
      <c r="OO293" s="73">
        <v>187703.96003700004</v>
      </c>
      <c r="OP293" s="73">
        <v>213750.02238800001</v>
      </c>
      <c r="OQ293" s="73">
        <v>242582.27310660001</v>
      </c>
      <c r="OR293" s="73">
        <v>237464.90478060002</v>
      </c>
      <c r="OS293" s="73">
        <v>288990.2570248</v>
      </c>
      <c r="OT293" s="73">
        <v>306549.57401860005</v>
      </c>
      <c r="OU293" s="73">
        <v>286918.31139540003</v>
      </c>
      <c r="OV293" s="73">
        <v>265609.95816480002</v>
      </c>
      <c r="OW293" s="73"/>
      <c r="OX293" s="73"/>
      <c r="OY293" s="73"/>
      <c r="OZ293" s="73"/>
      <c r="PA293" s="73"/>
      <c r="PB293" s="73"/>
      <c r="PC293" s="73"/>
      <c r="PD293" s="73"/>
      <c r="PE293" s="73"/>
      <c r="PF293" s="73"/>
      <c r="PG293" s="73"/>
      <c r="PH293" s="73"/>
      <c r="PI293" s="73"/>
      <c r="PJ293" s="73"/>
      <c r="PK293" s="73"/>
      <c r="PL293" s="73"/>
      <c r="PM293" s="73"/>
      <c r="PN293" s="73"/>
      <c r="PO293" s="73"/>
      <c r="PP293" s="73"/>
      <c r="PQ293" s="73"/>
      <c r="PR293" s="73"/>
      <c r="PS293" s="73"/>
      <c r="PT293" s="73"/>
      <c r="PU293" s="73"/>
      <c r="PV293" s="73"/>
      <c r="PW293" s="73"/>
      <c r="PX293" s="73"/>
      <c r="PY293" s="73"/>
      <c r="PZ293" s="73"/>
      <c r="QA293" s="73"/>
      <c r="QB293" s="73"/>
      <c r="QC293" s="73"/>
      <c r="QD293" s="73"/>
      <c r="QE293" s="73"/>
      <c r="QF293" s="73"/>
      <c r="QG293" s="73"/>
      <c r="QH293" s="73"/>
      <c r="QI293" s="73"/>
      <c r="QJ293" s="73"/>
      <c r="QK293" s="73"/>
      <c r="QL293" s="73"/>
      <c r="QM293" s="73"/>
      <c r="QN293" s="73"/>
      <c r="QO293" s="73"/>
      <c r="QP293" s="73"/>
      <c r="QQ293" s="73"/>
      <c r="QR293" s="73"/>
      <c r="QS293" s="73"/>
      <c r="QT293" s="73"/>
      <c r="QU293" s="73"/>
      <c r="QV293" s="73"/>
      <c r="QW293" s="73"/>
      <c r="QX293" s="73"/>
      <c r="QY293" s="73"/>
      <c r="QZ293" s="73"/>
      <c r="RA293" s="73"/>
      <c r="RB293" s="73"/>
      <c r="RC293" s="73"/>
      <c r="RD293" s="73"/>
      <c r="RE293" s="73"/>
      <c r="RF293" s="73"/>
      <c r="RG293" s="73"/>
      <c r="RH293" s="73"/>
      <c r="RI293" s="73"/>
      <c r="RJ293" s="73"/>
      <c r="RK293" s="73"/>
      <c r="RL293" s="73"/>
      <c r="RM293" s="73"/>
      <c r="RN293" s="73"/>
      <c r="RO293" s="73"/>
      <c r="RP293" s="73"/>
      <c r="RQ293" s="73"/>
      <c r="RR293" s="73"/>
      <c r="RS293" s="73"/>
      <c r="RT293" s="73"/>
      <c r="RU293" s="73"/>
      <c r="RV293" s="73"/>
      <c r="RW293" s="73"/>
      <c r="RX293" s="73"/>
      <c r="RY293" s="73"/>
      <c r="RZ293" s="73"/>
      <c r="SA293" s="73"/>
      <c r="SB293" s="73"/>
      <c r="SC293" s="73"/>
      <c r="SD293" s="73"/>
      <c r="SE293" s="73"/>
      <c r="SF293" s="73"/>
      <c r="SG293" s="73"/>
      <c r="SH293" s="73"/>
      <c r="SI293" s="73"/>
      <c r="SJ293" s="73"/>
      <c r="SK293" s="73"/>
      <c r="SL293" s="73"/>
      <c r="SM293" s="73"/>
      <c r="SN293" s="73"/>
      <c r="SO293" s="73"/>
      <c r="SP293" s="73"/>
      <c r="SQ293" s="73"/>
      <c r="SR293" s="73"/>
      <c r="SS293" s="73"/>
      <c r="ST293" s="73"/>
      <c r="SU293" s="73"/>
      <c r="SV293" s="73"/>
      <c r="SW293" s="73"/>
      <c r="SX293" s="73"/>
      <c r="SY293" s="73"/>
    </row>
    <row r="294" spans="1:519"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3"/>
      <c r="DY294" s="73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73"/>
      <c r="EQ294" s="73"/>
      <c r="ER294" s="73"/>
      <c r="ES294" s="73"/>
      <c r="ET294" s="73"/>
      <c r="EU294" s="73"/>
      <c r="EV294" s="73"/>
      <c r="EW294" s="73"/>
      <c r="EX294" s="73"/>
      <c r="EY294" s="73"/>
      <c r="EZ294" s="73"/>
      <c r="FA294" s="73"/>
      <c r="FB294" s="73"/>
      <c r="FC294" s="73"/>
      <c r="FD294" s="73"/>
      <c r="FE294" s="73"/>
      <c r="FF294" s="73"/>
      <c r="FG294" s="73"/>
      <c r="FH294" s="73"/>
      <c r="FI294" s="73"/>
      <c r="FJ294" s="73"/>
      <c r="FK294" s="73"/>
      <c r="FL294" s="73"/>
      <c r="FM294" s="73"/>
      <c r="FN294" s="73"/>
      <c r="FO294" s="73"/>
      <c r="FP294" s="73"/>
      <c r="FQ294" s="73"/>
      <c r="FR294" s="73"/>
      <c r="FS294" s="73"/>
      <c r="FT294" s="73"/>
      <c r="FU294" s="73"/>
      <c r="FV294" s="73"/>
      <c r="FW294" s="73"/>
      <c r="FX294" s="73"/>
      <c r="FY294" s="73"/>
      <c r="FZ294" s="73"/>
      <c r="GA294" s="73"/>
      <c r="GB294" s="73"/>
      <c r="GC294" s="73"/>
      <c r="GD294" s="73"/>
      <c r="GE294" s="73"/>
      <c r="GF294" s="73"/>
      <c r="GG294" s="73"/>
      <c r="GH294" s="73"/>
      <c r="GI294" s="73"/>
      <c r="GJ294" s="73"/>
      <c r="GK294" s="73"/>
      <c r="GL294" s="73"/>
      <c r="GM294" s="73"/>
      <c r="GN294" s="73"/>
      <c r="GO294" s="73"/>
      <c r="GP294" s="73"/>
      <c r="GQ294" s="73"/>
      <c r="GR294" s="73"/>
      <c r="GS294" s="73"/>
      <c r="GT294" s="73"/>
      <c r="GU294" s="73"/>
      <c r="GV294" s="73"/>
      <c r="GW294" s="73"/>
      <c r="GX294" s="73"/>
      <c r="GY294" s="73"/>
      <c r="GZ294" s="73"/>
      <c r="HA294" s="73"/>
      <c r="HB294" s="73"/>
      <c r="HC294" s="73"/>
      <c r="HD294" s="73"/>
      <c r="HE294" s="73"/>
      <c r="HF294" s="73"/>
      <c r="HG294" s="73"/>
      <c r="HH294" s="73"/>
      <c r="HI294" s="73"/>
      <c r="HJ294" s="73"/>
      <c r="HK294" s="73"/>
      <c r="HL294" s="73"/>
      <c r="HM294" s="73"/>
      <c r="HN294" s="73"/>
      <c r="HO294" s="73"/>
      <c r="HP294" s="73"/>
      <c r="HQ294" s="73"/>
      <c r="HR294" s="73"/>
      <c r="HS294" s="73"/>
      <c r="HT294" s="73"/>
      <c r="HU294" s="73"/>
      <c r="HV294" s="73"/>
      <c r="HW294" s="73"/>
      <c r="HX294" s="73"/>
      <c r="HY294" s="73"/>
      <c r="HZ294" s="73"/>
      <c r="IA294" s="73"/>
      <c r="IB294" s="73"/>
      <c r="IC294" s="73"/>
      <c r="ID294" s="73"/>
      <c r="IE294" s="73"/>
      <c r="IF294" s="73"/>
      <c r="IG294" s="73"/>
      <c r="IH294" s="73"/>
      <c r="II294" s="73"/>
      <c r="IJ294" s="73"/>
      <c r="IK294" s="73"/>
      <c r="IL294" s="73"/>
      <c r="IM294" s="73"/>
      <c r="IN294" s="73"/>
      <c r="IO294" s="73"/>
      <c r="IP294" s="73"/>
      <c r="IQ294" s="73"/>
      <c r="IR294" s="73"/>
      <c r="IS294" s="73"/>
      <c r="IT294" s="73"/>
      <c r="IU294" s="73"/>
      <c r="IV294" s="73"/>
      <c r="IW294" s="73"/>
      <c r="IX294" s="73"/>
      <c r="IY294" s="73"/>
      <c r="IZ294" s="73"/>
      <c r="JA294" s="73"/>
      <c r="JB294" s="73"/>
      <c r="JC294" s="73"/>
      <c r="JD294" s="73"/>
      <c r="JE294" s="73"/>
      <c r="JF294" s="73"/>
      <c r="JG294" s="73"/>
      <c r="JH294" s="73"/>
      <c r="JI294" s="73"/>
      <c r="JJ294" s="73"/>
      <c r="JK294" s="73"/>
      <c r="JL294" s="73"/>
      <c r="JM294" s="73"/>
      <c r="JN294" s="73"/>
      <c r="JO294" s="73"/>
      <c r="JP294" s="73"/>
      <c r="JQ294" s="73"/>
      <c r="JR294" s="73"/>
      <c r="JS294" s="73"/>
      <c r="JT294" s="73"/>
      <c r="JU294" s="73"/>
      <c r="JV294" s="73"/>
      <c r="JW294" s="73"/>
      <c r="JX294" s="73"/>
      <c r="JY294" s="73"/>
      <c r="JZ294" s="73"/>
      <c r="KA294" s="73"/>
      <c r="KB294" s="73"/>
      <c r="KC294" s="73"/>
      <c r="KD294" s="73"/>
      <c r="KE294" s="73"/>
      <c r="KF294" s="73"/>
      <c r="KG294" s="73"/>
      <c r="KH294" s="73"/>
      <c r="KI294" s="73"/>
      <c r="KJ294" s="73"/>
      <c r="KK294" s="73"/>
      <c r="KL294" s="73"/>
      <c r="KM294" s="73"/>
      <c r="KN294" s="73"/>
      <c r="KO294" s="73"/>
      <c r="KP294" s="73"/>
      <c r="KQ294" s="73"/>
      <c r="KR294" s="73"/>
      <c r="KS294" s="73"/>
      <c r="KT294" s="73"/>
      <c r="KU294" s="73"/>
      <c r="KV294" s="73"/>
      <c r="KW294" s="73"/>
      <c r="KX294" s="73"/>
      <c r="KY294" s="73"/>
      <c r="KZ294" s="73"/>
      <c r="LA294" s="73"/>
      <c r="LB294" s="73"/>
      <c r="LC294" s="73"/>
      <c r="LD294" s="73"/>
      <c r="LE294" s="73"/>
      <c r="LF294" s="73"/>
      <c r="LG294" s="73"/>
      <c r="LH294" s="73"/>
      <c r="LI294" s="73"/>
      <c r="LJ294" s="73"/>
      <c r="LK294" s="73"/>
      <c r="LL294" s="73"/>
      <c r="LM294" s="73"/>
      <c r="LN294" s="73"/>
      <c r="LO294" s="73"/>
      <c r="LP294" s="73"/>
      <c r="LQ294" s="73"/>
      <c r="LR294" s="73"/>
      <c r="LS294" s="73"/>
      <c r="LT294" s="73"/>
      <c r="LU294" s="73"/>
      <c r="LV294" s="73"/>
      <c r="LW294" s="73"/>
      <c r="LX294" s="73"/>
      <c r="LY294" s="73"/>
      <c r="LZ294" s="73"/>
      <c r="MA294" s="73"/>
      <c r="MB294" s="73"/>
      <c r="MC294" s="73"/>
      <c r="MD294" s="73"/>
      <c r="ME294" s="73"/>
      <c r="MF294" s="73"/>
      <c r="MG294" s="73"/>
      <c r="MH294" s="73"/>
      <c r="MI294" s="73"/>
      <c r="MJ294" s="73"/>
      <c r="MK294" s="73"/>
      <c r="ML294" s="73"/>
      <c r="MM294" s="73"/>
      <c r="MN294" s="73"/>
      <c r="MO294" s="73"/>
      <c r="MP294" s="73"/>
      <c r="MQ294" s="73"/>
      <c r="MR294" s="73"/>
      <c r="MS294" s="73"/>
      <c r="MT294" s="73"/>
      <c r="MU294" s="73"/>
      <c r="MV294" s="73"/>
      <c r="MW294" s="73"/>
      <c r="MX294" s="73"/>
      <c r="MY294" s="73"/>
      <c r="MZ294" s="73"/>
      <c r="NA294" s="73"/>
      <c r="NB294" s="73"/>
      <c r="NC294" s="73"/>
      <c r="ND294" s="73"/>
      <c r="NE294" s="73"/>
      <c r="NF294" s="73"/>
      <c r="NG294" s="73"/>
      <c r="NH294" s="73"/>
      <c r="NI294" s="73"/>
      <c r="NJ294" s="73"/>
      <c r="NK294" s="73"/>
      <c r="NL294" s="73"/>
      <c r="NM294" s="73"/>
      <c r="NN294" s="73"/>
      <c r="NO294" s="73"/>
      <c r="NP294" s="73"/>
      <c r="NQ294" s="73"/>
      <c r="NR294" s="73"/>
      <c r="NS294" s="73"/>
      <c r="NT294" s="73"/>
      <c r="NU294" s="73"/>
      <c r="NV294" s="73"/>
      <c r="NW294" s="73"/>
      <c r="NX294" s="73"/>
      <c r="NY294" s="73"/>
      <c r="NZ294" s="73"/>
      <c r="OA294" s="73"/>
      <c r="OB294" s="73"/>
      <c r="OC294" s="73"/>
      <c r="OD294" s="73"/>
      <c r="OE294" s="73"/>
      <c r="OF294" s="73"/>
      <c r="OG294" s="73"/>
      <c r="OH294" s="73"/>
      <c r="OI294" s="73"/>
      <c r="OJ294" s="73"/>
      <c r="OK294" s="73"/>
      <c r="OL294" s="73"/>
      <c r="OM294" s="73"/>
      <c r="ON294" s="73"/>
      <c r="OO294" s="73"/>
      <c r="OP294" s="73"/>
      <c r="OQ294" s="73"/>
      <c r="OR294" s="73"/>
      <c r="OS294" s="73"/>
      <c r="OT294" s="73"/>
      <c r="OU294" s="73"/>
      <c r="OV294" s="73"/>
      <c r="OW294" s="73"/>
      <c r="OX294" s="73"/>
      <c r="OY294" s="73"/>
      <c r="OZ294" s="73"/>
      <c r="PA294" s="73"/>
      <c r="PB294" s="73"/>
      <c r="PC294" s="73"/>
      <c r="PD294" s="73"/>
      <c r="PE294" s="73"/>
      <c r="PF294" s="73"/>
      <c r="PG294" s="73"/>
      <c r="PH294" s="73"/>
      <c r="PI294" s="73"/>
      <c r="PJ294" s="73"/>
      <c r="PK294" s="73"/>
      <c r="PL294" s="73"/>
      <c r="PM294" s="73"/>
      <c r="PN294" s="73"/>
      <c r="PO294" s="73"/>
      <c r="PP294" s="73"/>
      <c r="PQ294" s="73"/>
      <c r="PR294" s="73"/>
      <c r="PS294" s="73"/>
      <c r="PT294" s="73"/>
      <c r="PU294" s="73"/>
      <c r="PV294" s="73"/>
      <c r="PW294" s="73"/>
      <c r="PX294" s="73"/>
      <c r="PY294" s="73"/>
      <c r="PZ294" s="73"/>
      <c r="QA294" s="73"/>
      <c r="QB294" s="73"/>
      <c r="QC294" s="73"/>
      <c r="QD294" s="73"/>
      <c r="QE294" s="73"/>
      <c r="QF294" s="73"/>
      <c r="QG294" s="73"/>
      <c r="QH294" s="73"/>
      <c r="QI294" s="73"/>
      <c r="QJ294" s="73"/>
      <c r="QK294" s="73"/>
      <c r="QL294" s="73"/>
      <c r="QM294" s="73"/>
      <c r="QN294" s="73"/>
      <c r="QO294" s="73"/>
      <c r="QP294" s="73"/>
      <c r="QQ294" s="73"/>
      <c r="QR294" s="73"/>
      <c r="QS294" s="73"/>
      <c r="QT294" s="73"/>
      <c r="QU294" s="73"/>
      <c r="QV294" s="73"/>
      <c r="QW294" s="73"/>
      <c r="QX294" s="73"/>
      <c r="QY294" s="73"/>
      <c r="QZ294" s="73"/>
      <c r="RA294" s="73"/>
      <c r="RB294" s="73"/>
      <c r="RC294" s="73"/>
      <c r="RD294" s="73"/>
      <c r="RE294" s="73"/>
      <c r="RF294" s="73"/>
      <c r="RG294" s="73"/>
      <c r="RH294" s="73"/>
      <c r="RI294" s="73"/>
      <c r="RJ294" s="73"/>
      <c r="RK294" s="73"/>
      <c r="RL294" s="73"/>
      <c r="RM294" s="73"/>
      <c r="RN294" s="73"/>
      <c r="RO294" s="73"/>
      <c r="RP294" s="73"/>
      <c r="RQ294" s="73"/>
      <c r="RR294" s="73"/>
      <c r="RS294" s="73"/>
      <c r="RT294" s="73"/>
      <c r="RU294" s="73"/>
      <c r="RV294" s="73"/>
      <c r="RW294" s="73"/>
      <c r="RX294" s="73"/>
      <c r="RY294" s="73"/>
      <c r="RZ294" s="73"/>
      <c r="SA294" s="73"/>
      <c r="SB294" s="73"/>
      <c r="SC294" s="73"/>
      <c r="SD294" s="73"/>
      <c r="SE294" s="73"/>
      <c r="SF294" s="73"/>
      <c r="SG294" s="73"/>
      <c r="SH294" s="73"/>
      <c r="SI294" s="73"/>
      <c r="SJ294" s="73"/>
      <c r="SK294" s="73"/>
      <c r="SL294" s="73"/>
      <c r="SM294" s="73"/>
      <c r="SN294" s="73"/>
      <c r="SO294" s="73"/>
      <c r="SP294" s="73"/>
      <c r="SQ294" s="73"/>
      <c r="SR294" s="73"/>
      <c r="SS294" s="73"/>
      <c r="ST294" s="73"/>
      <c r="SU294" s="73"/>
      <c r="SV294" s="73"/>
      <c r="SW294" s="73"/>
      <c r="SX294" s="73"/>
      <c r="SY294" s="73"/>
    </row>
    <row r="295" spans="1:519"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3"/>
      <c r="DY295" s="73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73"/>
      <c r="EQ295" s="73"/>
      <c r="ER295" s="73"/>
      <c r="ES295" s="73"/>
      <c r="ET295" s="73"/>
      <c r="EU295" s="73"/>
      <c r="EV295" s="73"/>
      <c r="EW295" s="73"/>
      <c r="EX295" s="73"/>
      <c r="EY295" s="73"/>
      <c r="EZ295" s="73"/>
      <c r="FA295" s="73"/>
      <c r="FB295" s="73"/>
      <c r="FC295" s="73"/>
      <c r="FD295" s="73"/>
      <c r="FE295" s="73"/>
      <c r="FF295" s="73"/>
      <c r="FG295" s="73"/>
      <c r="FH295" s="73"/>
      <c r="FI295" s="73"/>
      <c r="FJ295" s="73"/>
      <c r="FK295" s="73"/>
      <c r="FL295" s="73"/>
      <c r="FM295" s="73"/>
      <c r="FN295" s="73"/>
      <c r="FO295" s="73"/>
      <c r="FP295" s="73"/>
      <c r="FQ295" s="73"/>
      <c r="FR295" s="73"/>
      <c r="FS295" s="73"/>
      <c r="FT295" s="73"/>
      <c r="FU295" s="73"/>
      <c r="FV295" s="73"/>
      <c r="FW295" s="73"/>
      <c r="FX295" s="73"/>
      <c r="FY295" s="73"/>
      <c r="FZ295" s="73"/>
      <c r="GA295" s="73"/>
      <c r="GB295" s="73"/>
      <c r="GC295" s="73"/>
      <c r="GD295" s="73"/>
      <c r="GE295" s="73"/>
      <c r="GF295" s="73"/>
      <c r="GG295" s="73"/>
      <c r="GH295" s="73"/>
      <c r="GI295" s="73"/>
      <c r="GJ295" s="73"/>
      <c r="GK295" s="73"/>
      <c r="GL295" s="73"/>
      <c r="GM295" s="73"/>
      <c r="GN295" s="73"/>
      <c r="GO295" s="73"/>
      <c r="GP295" s="73"/>
      <c r="GQ295" s="73"/>
      <c r="GR295" s="73"/>
      <c r="GS295" s="73"/>
      <c r="GT295" s="73"/>
      <c r="GU295" s="73"/>
      <c r="GV295" s="73"/>
      <c r="GW295" s="73"/>
      <c r="GX295" s="73"/>
      <c r="GY295" s="73"/>
      <c r="GZ295" s="73"/>
      <c r="HA295" s="73"/>
      <c r="HB295" s="73"/>
      <c r="HC295" s="73"/>
      <c r="HD295" s="73"/>
      <c r="HE295" s="73"/>
      <c r="HF295" s="73"/>
      <c r="HG295" s="73"/>
      <c r="HH295" s="73"/>
      <c r="HI295" s="73"/>
      <c r="HJ295" s="73"/>
      <c r="HK295" s="73"/>
      <c r="HL295" s="73"/>
      <c r="HM295" s="73"/>
      <c r="HN295" s="73"/>
      <c r="HO295" s="73"/>
      <c r="HP295" s="73"/>
      <c r="HQ295" s="73"/>
      <c r="HR295" s="73"/>
      <c r="HS295" s="73"/>
      <c r="HT295" s="73"/>
      <c r="HU295" s="73"/>
      <c r="HV295" s="73"/>
      <c r="HW295" s="73"/>
      <c r="HX295" s="73"/>
      <c r="HY295" s="73"/>
      <c r="HZ295" s="73"/>
      <c r="IA295" s="73"/>
      <c r="IB295" s="73"/>
      <c r="IC295" s="73"/>
      <c r="ID295" s="73"/>
      <c r="IE295" s="73"/>
      <c r="IF295" s="73"/>
      <c r="IG295" s="73"/>
      <c r="IH295" s="73"/>
      <c r="II295" s="73"/>
      <c r="IJ295" s="73"/>
      <c r="IK295" s="73"/>
      <c r="IL295" s="73"/>
      <c r="IM295" s="73"/>
      <c r="IN295" s="73"/>
      <c r="IO295" s="73"/>
      <c r="IP295" s="73"/>
      <c r="IQ295" s="73"/>
      <c r="IR295" s="73"/>
      <c r="IS295" s="73"/>
      <c r="IT295" s="73"/>
      <c r="IU295" s="73"/>
      <c r="IV295" s="73"/>
      <c r="IW295" s="73"/>
      <c r="IX295" s="73"/>
      <c r="IY295" s="73"/>
      <c r="IZ295" s="73"/>
      <c r="JA295" s="73"/>
      <c r="JB295" s="73"/>
      <c r="JC295" s="73"/>
      <c r="JD295" s="73"/>
      <c r="JE295" s="73"/>
      <c r="JF295" s="73"/>
      <c r="JG295" s="73"/>
      <c r="JH295" s="73"/>
      <c r="JI295" s="73"/>
      <c r="JJ295" s="73"/>
      <c r="JK295" s="73"/>
      <c r="JL295" s="73"/>
      <c r="JM295" s="73"/>
      <c r="JN295" s="73"/>
      <c r="JO295" s="73"/>
      <c r="JP295" s="73"/>
      <c r="JQ295" s="73"/>
      <c r="JR295" s="73"/>
      <c r="JS295" s="73"/>
      <c r="JT295" s="73"/>
      <c r="JU295" s="73"/>
      <c r="JV295" s="73"/>
      <c r="JW295" s="73"/>
      <c r="JX295" s="73"/>
      <c r="JY295" s="73"/>
      <c r="JZ295" s="73"/>
      <c r="KA295" s="73"/>
      <c r="KB295" s="73"/>
      <c r="KC295" s="73"/>
      <c r="KD295" s="73"/>
      <c r="KE295" s="73"/>
      <c r="KF295" s="73"/>
      <c r="KG295" s="73"/>
      <c r="KH295" s="73"/>
      <c r="KI295" s="73"/>
      <c r="KJ295" s="73"/>
      <c r="KK295" s="73"/>
      <c r="KL295" s="73"/>
      <c r="KM295" s="73"/>
      <c r="KN295" s="73"/>
      <c r="KO295" s="73"/>
      <c r="KP295" s="73"/>
      <c r="KQ295" s="73"/>
      <c r="KR295" s="73"/>
      <c r="KS295" s="73"/>
      <c r="KT295" s="73"/>
      <c r="KU295" s="73"/>
      <c r="KV295" s="73"/>
      <c r="KW295" s="73"/>
      <c r="KX295" s="73"/>
      <c r="KY295" s="73"/>
      <c r="KZ295" s="73"/>
      <c r="LA295" s="73"/>
      <c r="LB295" s="73"/>
      <c r="LC295" s="73"/>
      <c r="LD295" s="73"/>
      <c r="LE295" s="73"/>
      <c r="LF295" s="73"/>
      <c r="LG295" s="73"/>
      <c r="LH295" s="73"/>
      <c r="LI295" s="73"/>
      <c r="LJ295" s="73"/>
      <c r="LK295" s="73"/>
      <c r="LL295" s="73"/>
      <c r="LM295" s="73"/>
      <c r="LN295" s="73"/>
      <c r="LO295" s="73"/>
      <c r="LP295" s="73"/>
      <c r="LQ295" s="73"/>
      <c r="LR295" s="73"/>
      <c r="LS295" s="73"/>
      <c r="LT295" s="73"/>
      <c r="LU295" s="73"/>
      <c r="LV295" s="73"/>
      <c r="LW295" s="73"/>
      <c r="LX295" s="73"/>
      <c r="LY295" s="73"/>
      <c r="LZ295" s="73"/>
      <c r="MA295" s="73"/>
      <c r="MB295" s="73"/>
      <c r="MC295" s="73"/>
      <c r="MD295" s="73"/>
      <c r="ME295" s="73"/>
      <c r="MF295" s="73"/>
      <c r="MG295" s="73"/>
      <c r="MH295" s="73"/>
      <c r="MI295" s="73"/>
      <c r="MJ295" s="73"/>
      <c r="MK295" s="73"/>
      <c r="ML295" s="73"/>
      <c r="MM295" s="73"/>
      <c r="MN295" s="73"/>
      <c r="MO295" s="73"/>
      <c r="MP295" s="73"/>
      <c r="MQ295" s="73"/>
      <c r="MR295" s="73"/>
      <c r="MS295" s="73"/>
      <c r="MT295" s="73"/>
      <c r="MU295" s="73"/>
      <c r="MV295" s="73"/>
      <c r="MW295" s="73"/>
      <c r="MX295" s="73"/>
      <c r="MY295" s="73"/>
      <c r="MZ295" s="73"/>
      <c r="NA295" s="73"/>
      <c r="NB295" s="73"/>
      <c r="NC295" s="73"/>
      <c r="ND295" s="73"/>
      <c r="NE295" s="73"/>
      <c r="NF295" s="73"/>
      <c r="NG295" s="73"/>
      <c r="NH295" s="73"/>
      <c r="NI295" s="73"/>
      <c r="NJ295" s="73"/>
      <c r="NK295" s="73"/>
      <c r="NL295" s="73"/>
      <c r="NM295" s="73"/>
      <c r="NN295" s="73"/>
      <c r="NO295" s="73"/>
      <c r="NP295" s="73"/>
      <c r="NQ295" s="73"/>
      <c r="NR295" s="73"/>
      <c r="NS295" s="73"/>
      <c r="NT295" s="73"/>
      <c r="NU295" s="73"/>
      <c r="NV295" s="73"/>
      <c r="NW295" s="73"/>
      <c r="NX295" s="73"/>
      <c r="NY295" s="73"/>
      <c r="NZ295" s="73"/>
      <c r="OA295" s="73"/>
      <c r="OB295" s="73"/>
      <c r="OC295" s="73"/>
      <c r="OD295" s="73"/>
      <c r="OE295" s="73"/>
      <c r="OF295" s="73"/>
      <c r="OG295" s="73"/>
      <c r="OH295" s="73"/>
      <c r="OI295" s="73"/>
      <c r="OJ295" s="73"/>
      <c r="OK295" s="73"/>
      <c r="OL295" s="73"/>
      <c r="OM295" s="73"/>
      <c r="ON295" s="73"/>
      <c r="OO295" s="73"/>
      <c r="OP295" s="73"/>
      <c r="OQ295" s="73"/>
      <c r="OR295" s="73"/>
      <c r="OS295" s="73"/>
      <c r="OT295" s="73"/>
      <c r="OU295" s="73"/>
      <c r="OV295" s="73"/>
      <c r="OW295" s="73"/>
      <c r="OX295" s="73"/>
      <c r="OY295" s="73"/>
      <c r="OZ295" s="73"/>
      <c r="PA295" s="73"/>
      <c r="PB295" s="73"/>
      <c r="PC295" s="73"/>
      <c r="PD295" s="73"/>
      <c r="PE295" s="73"/>
      <c r="PF295" s="73"/>
      <c r="PG295" s="73"/>
      <c r="PH295" s="73"/>
      <c r="PI295" s="73"/>
      <c r="PJ295" s="73"/>
      <c r="PK295" s="73"/>
      <c r="PL295" s="73"/>
      <c r="PM295" s="73"/>
      <c r="PN295" s="73"/>
      <c r="PO295" s="73"/>
      <c r="PP295" s="73"/>
      <c r="PQ295" s="73"/>
      <c r="PR295" s="73"/>
      <c r="PS295" s="73"/>
      <c r="PT295" s="73"/>
      <c r="PU295" s="73"/>
      <c r="PV295" s="73"/>
      <c r="PW295" s="73"/>
      <c r="PX295" s="73"/>
      <c r="PY295" s="73"/>
      <c r="PZ295" s="73"/>
      <c r="QA295" s="73"/>
      <c r="QB295" s="73"/>
      <c r="QC295" s="73"/>
      <c r="QD295" s="73"/>
      <c r="QE295" s="73"/>
      <c r="QF295" s="73"/>
      <c r="QG295" s="73"/>
      <c r="QH295" s="73"/>
      <c r="QI295" s="73"/>
      <c r="QJ295" s="73"/>
      <c r="QK295" s="73"/>
      <c r="QL295" s="73"/>
      <c r="QM295" s="73"/>
      <c r="QN295" s="73"/>
      <c r="QO295" s="73"/>
      <c r="QP295" s="73"/>
      <c r="QQ295" s="73"/>
      <c r="QR295" s="73"/>
      <c r="QS295" s="73"/>
      <c r="QT295" s="73"/>
      <c r="QU295" s="73"/>
      <c r="QV295" s="73"/>
      <c r="QW295" s="73"/>
      <c r="QX295" s="73"/>
      <c r="QY295" s="73"/>
      <c r="QZ295" s="73"/>
      <c r="RA295" s="73"/>
      <c r="RB295" s="73"/>
      <c r="RC295" s="73"/>
      <c r="RD295" s="73"/>
      <c r="RE295" s="73"/>
      <c r="RF295" s="73"/>
      <c r="RG295" s="73"/>
      <c r="RH295" s="73"/>
      <c r="RI295" s="73"/>
      <c r="RJ295" s="73"/>
      <c r="RK295" s="73"/>
      <c r="RL295" s="73"/>
      <c r="RM295" s="73"/>
      <c r="RN295" s="73"/>
      <c r="RO295" s="73"/>
      <c r="RP295" s="73"/>
      <c r="RQ295" s="73"/>
      <c r="RR295" s="73"/>
      <c r="RS295" s="73"/>
      <c r="RT295" s="73"/>
      <c r="RU295" s="73"/>
      <c r="RV295" s="73"/>
      <c r="RW295" s="73"/>
      <c r="RX295" s="73"/>
      <c r="RY295" s="73"/>
      <c r="RZ295" s="73"/>
      <c r="SA295" s="73"/>
      <c r="SB295" s="73"/>
      <c r="SC295" s="73"/>
      <c r="SD295" s="73"/>
      <c r="SE295" s="73"/>
      <c r="SF295" s="73"/>
      <c r="SG295" s="73"/>
      <c r="SH295" s="73"/>
      <c r="SI295" s="73"/>
      <c r="SJ295" s="73"/>
      <c r="SK295" s="73"/>
      <c r="SL295" s="73"/>
      <c r="SM295" s="73"/>
      <c r="SN295" s="73"/>
      <c r="SO295" s="73"/>
      <c r="SP295" s="73"/>
      <c r="SQ295" s="73"/>
      <c r="SR295" s="73"/>
      <c r="SS295" s="73"/>
      <c r="ST295" s="73"/>
      <c r="SU295" s="73"/>
      <c r="SV295" s="73"/>
      <c r="SW295" s="73"/>
      <c r="SX295" s="73"/>
      <c r="SY295" s="73"/>
    </row>
    <row r="296" spans="1:519"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3"/>
      <c r="DY296" s="73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73"/>
      <c r="ES296" s="73"/>
      <c r="ET296" s="73"/>
      <c r="EU296" s="73"/>
      <c r="EV296" s="73"/>
      <c r="EW296" s="73"/>
      <c r="EX296" s="73"/>
      <c r="EY296" s="73"/>
      <c r="EZ296" s="73"/>
      <c r="FA296" s="73"/>
      <c r="FB296" s="73"/>
      <c r="FC296" s="73"/>
      <c r="FD296" s="73"/>
      <c r="FE296" s="73"/>
      <c r="FF296" s="73"/>
      <c r="FG296" s="73"/>
      <c r="FH296" s="73"/>
      <c r="FI296" s="73"/>
      <c r="FJ296" s="73"/>
      <c r="FK296" s="73"/>
      <c r="FL296" s="73"/>
      <c r="FM296" s="73"/>
      <c r="FN296" s="73"/>
      <c r="FO296" s="73"/>
      <c r="FP296" s="73"/>
      <c r="FQ296" s="73"/>
      <c r="FR296" s="73"/>
      <c r="FS296" s="73"/>
      <c r="FT296" s="73"/>
      <c r="FU296" s="73"/>
      <c r="FV296" s="73"/>
      <c r="FW296" s="73"/>
      <c r="FX296" s="73"/>
      <c r="FY296" s="73"/>
      <c r="FZ296" s="73"/>
      <c r="GA296" s="73"/>
      <c r="GB296" s="73"/>
      <c r="GC296" s="73"/>
      <c r="GD296" s="73"/>
      <c r="GE296" s="73"/>
      <c r="GF296" s="73"/>
      <c r="GG296" s="73"/>
      <c r="GH296" s="73"/>
      <c r="GI296" s="73"/>
      <c r="GJ296" s="73"/>
      <c r="GK296" s="73"/>
      <c r="GL296" s="73"/>
      <c r="GM296" s="73"/>
      <c r="GN296" s="73"/>
      <c r="GO296" s="73"/>
      <c r="GP296" s="73"/>
      <c r="GQ296" s="73"/>
      <c r="GR296" s="73"/>
      <c r="GS296" s="73"/>
      <c r="GT296" s="73"/>
      <c r="GU296" s="73"/>
      <c r="GV296" s="73"/>
      <c r="GW296" s="73"/>
      <c r="GX296" s="73"/>
      <c r="GY296" s="73"/>
      <c r="GZ296" s="73"/>
      <c r="HA296" s="73"/>
      <c r="HB296" s="73"/>
      <c r="HC296" s="73"/>
      <c r="HD296" s="73"/>
      <c r="HE296" s="73"/>
      <c r="HF296" s="73"/>
      <c r="HG296" s="73"/>
      <c r="HH296" s="73"/>
      <c r="HI296" s="73"/>
      <c r="HJ296" s="73"/>
      <c r="HK296" s="73"/>
      <c r="HL296" s="73"/>
      <c r="HM296" s="73"/>
      <c r="HN296" s="73"/>
      <c r="HO296" s="73"/>
      <c r="HP296" s="73"/>
      <c r="HQ296" s="73"/>
      <c r="HR296" s="73"/>
      <c r="HS296" s="73"/>
      <c r="HT296" s="73"/>
      <c r="HU296" s="73"/>
      <c r="HV296" s="73"/>
      <c r="HW296" s="73"/>
      <c r="HX296" s="73"/>
      <c r="HY296" s="73"/>
      <c r="HZ296" s="73"/>
      <c r="IA296" s="73"/>
      <c r="IB296" s="73"/>
      <c r="IC296" s="73"/>
      <c r="ID296" s="73"/>
      <c r="IE296" s="73"/>
      <c r="IF296" s="73"/>
      <c r="IG296" s="73"/>
      <c r="IH296" s="73"/>
      <c r="II296" s="73"/>
      <c r="IJ296" s="73"/>
      <c r="IK296" s="73"/>
      <c r="IL296" s="73"/>
      <c r="IM296" s="73"/>
      <c r="IN296" s="73"/>
      <c r="IO296" s="73"/>
      <c r="IP296" s="73"/>
      <c r="IQ296" s="73"/>
      <c r="IR296" s="73"/>
      <c r="IS296" s="73"/>
      <c r="IT296" s="73"/>
      <c r="IU296" s="73"/>
      <c r="IV296" s="73"/>
      <c r="IW296" s="73"/>
      <c r="IX296" s="73"/>
      <c r="IY296" s="73"/>
      <c r="IZ296" s="73"/>
      <c r="JA296" s="73"/>
      <c r="JB296" s="73"/>
      <c r="JC296" s="73"/>
      <c r="JD296" s="73"/>
      <c r="JE296" s="73"/>
      <c r="JF296" s="73"/>
      <c r="JG296" s="73"/>
      <c r="JH296" s="73"/>
      <c r="JI296" s="73"/>
      <c r="JJ296" s="73"/>
      <c r="JK296" s="73"/>
      <c r="JL296" s="73"/>
      <c r="JM296" s="73"/>
      <c r="JN296" s="73"/>
      <c r="JO296" s="73"/>
      <c r="JP296" s="73"/>
      <c r="JQ296" s="73"/>
      <c r="JR296" s="73"/>
      <c r="JS296" s="73"/>
      <c r="JT296" s="73"/>
      <c r="JU296" s="73"/>
      <c r="JV296" s="73"/>
      <c r="JW296" s="73"/>
      <c r="JX296" s="73"/>
      <c r="JY296" s="73"/>
      <c r="JZ296" s="73"/>
      <c r="KA296" s="73"/>
      <c r="KB296" s="73"/>
      <c r="KC296" s="73"/>
      <c r="KD296" s="73"/>
      <c r="KE296" s="73"/>
      <c r="KF296" s="73"/>
      <c r="KG296" s="73"/>
      <c r="KH296" s="73"/>
      <c r="KI296" s="73"/>
      <c r="KJ296" s="73"/>
      <c r="KK296" s="73"/>
      <c r="KL296" s="73"/>
      <c r="KM296" s="73"/>
      <c r="KN296" s="73"/>
      <c r="KO296" s="73"/>
      <c r="KP296" s="73"/>
      <c r="KQ296" s="73"/>
      <c r="KR296" s="73"/>
      <c r="KS296" s="73"/>
      <c r="KT296" s="73"/>
      <c r="KU296" s="73"/>
      <c r="KV296" s="73"/>
      <c r="KW296" s="100" t="s">
        <v>421</v>
      </c>
      <c r="KX296" s="73">
        <v>182802.266707995</v>
      </c>
      <c r="KY296" s="73">
        <v>201551.55249549801</v>
      </c>
      <c r="KZ296" s="73">
        <v>262699.82206580701</v>
      </c>
      <c r="LA296" s="73">
        <v>217174.24812616</v>
      </c>
      <c r="LB296" s="73">
        <v>207493.549429676</v>
      </c>
      <c r="LC296" s="73">
        <v>194076.20737920399</v>
      </c>
      <c r="LD296" s="73">
        <v>187637.62465424</v>
      </c>
      <c r="LE296" s="73">
        <v>139851.509697979</v>
      </c>
      <c r="LF296" s="73">
        <v>139509.67352976199</v>
      </c>
      <c r="LG296" s="73">
        <v>104956.79516032099</v>
      </c>
      <c r="LH296" s="73">
        <v>104093.96961050799</v>
      </c>
      <c r="LI296" s="73">
        <v>140580.260137287</v>
      </c>
      <c r="LJ296" s="73">
        <v>152012.64348786199</v>
      </c>
      <c r="LK296" s="73">
        <v>153991.69297406601</v>
      </c>
      <c r="LL296" s="73">
        <v>255030.35104581999</v>
      </c>
      <c r="LM296" s="73">
        <v>301372.818023275</v>
      </c>
      <c r="LN296" s="73">
        <v>305687.06257793598</v>
      </c>
      <c r="LO296" s="73">
        <v>283010.42827936402</v>
      </c>
      <c r="LP296" s="73">
        <v>266653.61241946201</v>
      </c>
      <c r="LQ296" s="73">
        <v>230214.540250469</v>
      </c>
      <c r="LR296" s="73">
        <v>208468.174825514</v>
      </c>
      <c r="LS296" s="73">
        <v>223106.082304073</v>
      </c>
      <c r="LT296" s="73">
        <v>200513.549216927</v>
      </c>
      <c r="LU296" s="73">
        <v>169724.23657291799</v>
      </c>
      <c r="LV296" s="73">
        <v>188555.204629096</v>
      </c>
      <c r="LW296" s="73">
        <v>141421.451062154</v>
      </c>
      <c r="LX296" s="73">
        <v>183528.66032764901</v>
      </c>
      <c r="LY296" s="73">
        <v>215739.83003356599</v>
      </c>
      <c r="LZ296" s="73">
        <v>186983.39492651299</v>
      </c>
      <c r="MA296" s="73">
        <v>117071.517326596</v>
      </c>
      <c r="MB296" s="73">
        <v>123105.36432484799</v>
      </c>
      <c r="MC296" s="73">
        <v>110124.373107301</v>
      </c>
      <c r="MD296" s="73">
        <v>80869.243527886501</v>
      </c>
      <c r="ME296" s="73">
        <v>90935.730012357002</v>
      </c>
      <c r="MF296" s="73">
        <v>99080.977789754994</v>
      </c>
      <c r="MG296" s="73">
        <v>101514.91811380201</v>
      </c>
      <c r="MH296" s="73">
        <v>97813.695319177496</v>
      </c>
      <c r="MI296" s="73">
        <v>154167.649485545</v>
      </c>
      <c r="MJ296" s="73">
        <v>182034.44662686301</v>
      </c>
      <c r="MK296" s="73">
        <v>199073.744091108</v>
      </c>
      <c r="ML296" s="73">
        <v>222604.05097884199</v>
      </c>
      <c r="MM296" s="73">
        <v>199369.608300333</v>
      </c>
      <c r="MN296" s="73">
        <v>174270.13320148701</v>
      </c>
      <c r="MO296" s="73">
        <v>176742.27356208299</v>
      </c>
      <c r="MP296" s="73">
        <v>154078.560513684</v>
      </c>
      <c r="MQ296" s="73">
        <v>145058.89677999099</v>
      </c>
      <c r="MR296" s="73">
        <v>149712.34561725199</v>
      </c>
      <c r="MS296" s="73">
        <v>187599.862313894</v>
      </c>
      <c r="MT296" s="73">
        <v>231671.96286500501</v>
      </c>
      <c r="MU296" s="73">
        <v>255211.86092138101</v>
      </c>
      <c r="MV296" s="73">
        <v>366823.81047872698</v>
      </c>
      <c r="MW296" s="73">
        <v>328095.053883115</v>
      </c>
      <c r="MX296" s="73">
        <v>333877.97560825403</v>
      </c>
      <c r="MY296" s="73">
        <v>249486.23259783199</v>
      </c>
      <c r="MZ296" s="73">
        <v>215616.799370653</v>
      </c>
      <c r="NA296" s="73">
        <v>129707.637989321</v>
      </c>
      <c r="NB296" s="73">
        <v>95723.794446826505</v>
      </c>
      <c r="NC296" s="73">
        <v>158886.987821152</v>
      </c>
      <c r="ND296" s="73">
        <v>176997.9168722</v>
      </c>
      <c r="NE296" s="73">
        <v>186232.91840120003</v>
      </c>
      <c r="NF296" s="73">
        <v>227314.53246680004</v>
      </c>
      <c r="NG296" s="73">
        <v>253548.8497246</v>
      </c>
      <c r="NH296" s="73">
        <v>294593.77337340004</v>
      </c>
      <c r="NI296" s="73">
        <v>275967.20616559999</v>
      </c>
      <c r="NJ296" s="73">
        <v>284577.76199580001</v>
      </c>
      <c r="NK296" s="73">
        <v>216584.08151400002</v>
      </c>
      <c r="NL296" s="73">
        <v>176820.88167440001</v>
      </c>
      <c r="NM296" s="73">
        <v>131525.38111280001</v>
      </c>
      <c r="NN296" s="73">
        <v>100188.0252626</v>
      </c>
      <c r="NO296" s="73">
        <v>86821.493838400012</v>
      </c>
      <c r="NP296" s="73">
        <v>97491.358362600018</v>
      </c>
      <c r="NQ296" s="73">
        <v>144459.02860660001</v>
      </c>
      <c r="NR296" s="73">
        <v>123320.7819114</v>
      </c>
      <c r="NS296" s="73">
        <v>133995.52799320003</v>
      </c>
      <c r="NT296" s="73">
        <v>193949.24374040001</v>
      </c>
      <c r="NU296" s="73">
        <v>199261.59879860003</v>
      </c>
      <c r="NV296" s="73">
        <v>242218.63643280003</v>
      </c>
      <c r="NW296" s="73">
        <v>150119.3521134</v>
      </c>
      <c r="NX296" s="73">
        <v>92486.738270200018</v>
      </c>
      <c r="NY296" s="73">
        <v>105624.78130480001</v>
      </c>
      <c r="NZ296" s="73">
        <v>124771.62807100001</v>
      </c>
      <c r="OA296" s="73">
        <v>110104.31901600001</v>
      </c>
      <c r="OB296" s="73">
        <v>142016.2420692</v>
      </c>
      <c r="OC296" s="73">
        <v>187804.54374400002</v>
      </c>
      <c r="OD296" s="73">
        <v>170276.6419354</v>
      </c>
      <c r="OE296" s="73">
        <v>212505.02836300002</v>
      </c>
      <c r="OF296" s="73">
        <v>232920.96200300002</v>
      </c>
      <c r="OG296" s="73">
        <v>254060.56127200002</v>
      </c>
      <c r="OH296" s="73">
        <v>235542.83827200002</v>
      </c>
      <c r="OI296" s="73">
        <v>217047.27945599999</v>
      </c>
      <c r="OJ296" s="73">
        <v>207591.16459200002</v>
      </c>
      <c r="OK296" s="73">
        <v>203604.36723200002</v>
      </c>
      <c r="OL296" s="73">
        <v>169066.42715200002</v>
      </c>
      <c r="OM296" s="73">
        <v>160044.50195999999</v>
      </c>
      <c r="ON296" s="73">
        <v>186017.500592</v>
      </c>
      <c r="OO296" s="73">
        <v>215369.49403200002</v>
      </c>
      <c r="OP296" s="73">
        <v>213750.02238800001</v>
      </c>
      <c r="OQ296" s="73">
        <v>242582.27310660001</v>
      </c>
      <c r="OR296" s="73">
        <v>237464.90478060002</v>
      </c>
      <c r="OS296" s="73">
        <v>288990.2570248</v>
      </c>
      <c r="OT296" s="73">
        <v>306549.57401860005</v>
      </c>
      <c r="OU296" s="73">
        <v>286918.31139540003</v>
      </c>
      <c r="OV296" s="73">
        <v>265609.95816480002</v>
      </c>
      <c r="OW296" s="73"/>
      <c r="OX296" s="73"/>
      <c r="OY296" s="73"/>
      <c r="OZ296" s="73"/>
      <c r="PA296" s="73"/>
      <c r="PB296" s="73"/>
      <c r="PC296" s="73"/>
      <c r="PD296" s="73"/>
      <c r="PE296" s="73"/>
      <c r="PF296" s="73"/>
      <c r="PG296" s="73"/>
      <c r="PH296" s="73"/>
      <c r="PI296" s="73"/>
      <c r="PJ296" s="73"/>
      <c r="PK296" s="73"/>
      <c r="PL296" s="73"/>
      <c r="PM296" s="73"/>
      <c r="PN296" s="73"/>
      <c r="PO296" s="73"/>
      <c r="PP296" s="73"/>
      <c r="PQ296" s="73"/>
      <c r="PR296" s="73"/>
      <c r="PS296" s="73"/>
      <c r="PT296" s="73"/>
      <c r="PU296" s="73"/>
      <c r="PV296" s="73"/>
      <c r="PW296" s="73"/>
      <c r="PX296" s="73"/>
      <c r="PY296" s="73"/>
      <c r="PZ296" s="73"/>
      <c r="QA296" s="73"/>
      <c r="QB296" s="73"/>
      <c r="QC296" s="73"/>
      <c r="QD296" s="73"/>
      <c r="QE296" s="73"/>
      <c r="QF296" s="73"/>
      <c r="QG296" s="73"/>
      <c r="QH296" s="73"/>
      <c r="QI296" s="73"/>
      <c r="QJ296" s="73"/>
      <c r="QK296" s="73"/>
      <c r="QL296" s="73"/>
      <c r="QM296" s="73"/>
      <c r="QN296" s="73"/>
      <c r="QO296" s="73"/>
      <c r="QP296" s="73"/>
      <c r="QQ296" s="73"/>
      <c r="QR296" s="73"/>
      <c r="QS296" s="73"/>
      <c r="QT296" s="73"/>
      <c r="QU296" s="73"/>
      <c r="QV296" s="73"/>
      <c r="QW296" s="73"/>
      <c r="QX296" s="73"/>
      <c r="QY296" s="73"/>
      <c r="QZ296" s="73"/>
      <c r="RA296" s="73"/>
      <c r="RB296" s="73"/>
      <c r="RC296" s="73"/>
      <c r="RD296" s="73"/>
      <c r="RE296" s="73"/>
      <c r="RF296" s="73"/>
      <c r="RG296" s="73"/>
      <c r="RH296" s="73"/>
      <c r="RI296" s="73"/>
      <c r="RJ296" s="73"/>
      <c r="RK296" s="73"/>
      <c r="RL296" s="73"/>
      <c r="RM296" s="73"/>
      <c r="RN296" s="73"/>
      <c r="RO296" s="73"/>
      <c r="RP296" s="73"/>
      <c r="RQ296" s="73"/>
      <c r="RR296" s="73"/>
      <c r="RS296" s="73"/>
      <c r="RT296" s="73"/>
      <c r="RU296" s="73"/>
      <c r="RV296" s="73"/>
      <c r="RW296" s="73"/>
      <c r="RX296" s="73"/>
      <c r="RY296" s="73"/>
      <c r="RZ296" s="73"/>
      <c r="SA296" s="73"/>
      <c r="SB296" s="73"/>
      <c r="SC296" s="73"/>
      <c r="SD296" s="73"/>
      <c r="SE296" s="73"/>
      <c r="SF296" s="73"/>
      <c r="SG296" s="73"/>
      <c r="SH296" s="73"/>
      <c r="SI296" s="73"/>
      <c r="SJ296" s="73"/>
      <c r="SK296" s="73"/>
      <c r="SL296" s="73"/>
      <c r="SM296" s="73"/>
      <c r="SN296" s="73"/>
      <c r="SO296" s="73"/>
      <c r="SP296" s="73"/>
      <c r="SQ296" s="73"/>
      <c r="SR296" s="73"/>
      <c r="SS296" s="73"/>
      <c r="ST296" s="73"/>
      <c r="SU296" s="73"/>
      <c r="SV296" s="73"/>
      <c r="SW296" s="73"/>
      <c r="SX296" s="73"/>
      <c r="SY296" s="73"/>
    </row>
    <row r="297" spans="1:519">
      <c r="KX297" s="67">
        <f t="shared" ref="KX297:LH297" si="283">KX290-KX296</f>
        <v>551.87513754499378</v>
      </c>
      <c r="KY297" s="67">
        <f t="shared" si="283"/>
        <v>500.90758108202135</v>
      </c>
      <c r="KZ297" s="67">
        <f t="shared" si="283"/>
        <v>474.38057923305314</v>
      </c>
      <c r="LA297" s="67">
        <f t="shared" si="283"/>
        <v>516.47855902003357</v>
      </c>
      <c r="LB297" s="67">
        <f t="shared" si="283"/>
        <v>520.73332334402949</v>
      </c>
      <c r="LC297" s="67">
        <f t="shared" si="283"/>
        <v>581.85033493599622</v>
      </c>
      <c r="LD297" s="67">
        <f t="shared" si="283"/>
        <v>525.55216702003963</v>
      </c>
      <c r="LE297" s="67">
        <f t="shared" si="283"/>
        <v>598.19723324099323</v>
      </c>
      <c r="LF297" s="67">
        <f t="shared" si="283"/>
        <v>719.42242859801627</v>
      </c>
      <c r="LG297" s="67">
        <f t="shared" si="283"/>
        <v>728.97018381900853</v>
      </c>
      <c r="LH297" s="67">
        <f t="shared" si="283"/>
        <v>600.51672815199709</v>
      </c>
      <c r="LI297" s="67">
        <f>LI290-LI296</f>
        <v>558.02198733299156</v>
      </c>
      <c r="LJ297" s="67">
        <f t="shared" ref="LJ297:NU297" si="284">LJ290-LJ296</f>
        <v>546.90478801802965</v>
      </c>
      <c r="LK297" s="67">
        <f t="shared" si="284"/>
        <v>521.14365087400074</v>
      </c>
      <c r="LL297" s="67">
        <f t="shared" si="284"/>
        <v>620.10370734005119</v>
      </c>
      <c r="LM297" s="67">
        <f t="shared" si="284"/>
        <v>609.21639816503739</v>
      </c>
      <c r="LN297" s="67">
        <f t="shared" si="284"/>
        <v>545.11177816404961</v>
      </c>
      <c r="LO297" s="67">
        <f t="shared" si="284"/>
        <v>553.59560925606638</v>
      </c>
      <c r="LP297" s="67">
        <f t="shared" si="284"/>
        <v>495.59533837798517</v>
      </c>
      <c r="LQ297" s="67">
        <f t="shared" si="284"/>
        <v>602.99795009102672</v>
      </c>
      <c r="LR297" s="67">
        <f t="shared" si="284"/>
        <v>511.13675066598807</v>
      </c>
      <c r="LS297" s="67">
        <f t="shared" si="284"/>
        <v>654.16839046706446</v>
      </c>
      <c r="LT297" s="67">
        <f t="shared" si="284"/>
        <v>562.304084153031</v>
      </c>
      <c r="LU297" s="67">
        <f t="shared" si="284"/>
        <v>628.2584688020288</v>
      </c>
      <c r="LV297" s="67">
        <f t="shared" si="284"/>
        <v>641.7286222440016</v>
      </c>
      <c r="LW297" s="67">
        <f t="shared" si="284"/>
        <v>566.25357878601062</v>
      </c>
      <c r="LX297" s="67">
        <f t="shared" si="284"/>
        <v>614.17588297100156</v>
      </c>
      <c r="LY297" s="67">
        <f t="shared" si="284"/>
        <v>536.41415939404396</v>
      </c>
      <c r="LZ297" s="67">
        <f t="shared" si="284"/>
        <v>505.60729626700049</v>
      </c>
      <c r="MA297" s="67">
        <f t="shared" si="284"/>
        <v>461.33165090400144</v>
      </c>
      <c r="MB297" s="67">
        <f t="shared" si="284"/>
        <v>510.06289185202331</v>
      </c>
      <c r="MC297" s="67">
        <f t="shared" si="284"/>
        <v>574.58261221900466</v>
      </c>
      <c r="MD297" s="67">
        <f t="shared" si="284"/>
        <v>491.96043659350835</v>
      </c>
      <c r="ME297" s="67">
        <f t="shared" si="284"/>
        <v>471.2903882630053</v>
      </c>
      <c r="MF297" s="67">
        <f t="shared" si="284"/>
        <v>463.41016654501436</v>
      </c>
      <c r="MG297" s="67">
        <f t="shared" si="284"/>
        <v>395.19863113798783</v>
      </c>
      <c r="MH297" s="67">
        <f t="shared" si="284"/>
        <v>423.7579449625191</v>
      </c>
      <c r="MI297" s="67">
        <f t="shared" si="284"/>
        <v>393.35709003501688</v>
      </c>
      <c r="MJ297" s="67">
        <f t="shared" si="284"/>
        <v>404.23388885700842</v>
      </c>
      <c r="MK297" s="67">
        <f t="shared" si="284"/>
        <v>350.92628851204063</v>
      </c>
      <c r="ML297" s="67">
        <f t="shared" si="284"/>
        <v>366.52903909803717</v>
      </c>
      <c r="MM297" s="67">
        <f t="shared" si="284"/>
        <v>427.11156646700692</v>
      </c>
      <c r="MN297" s="67">
        <f t="shared" si="284"/>
        <v>417.01177247302257</v>
      </c>
      <c r="MO297" s="67">
        <f t="shared" si="284"/>
        <v>436.1152819370036</v>
      </c>
      <c r="MP297" s="67">
        <f t="shared" si="284"/>
        <v>392.76318795600673</v>
      </c>
      <c r="MQ297" s="67">
        <f t="shared" si="284"/>
        <v>488.02236842905404</v>
      </c>
      <c r="MR297" s="67">
        <f t="shared" si="284"/>
        <v>593.46231276803883</v>
      </c>
      <c r="MS297" s="67">
        <f t="shared" si="284"/>
        <v>710.96981454599882</v>
      </c>
      <c r="MT297" s="67">
        <f t="shared" si="284"/>
        <v>609.77491723501589</v>
      </c>
      <c r="MU297" s="67">
        <f t="shared" si="284"/>
        <v>389.42394917903584</v>
      </c>
      <c r="MV297" s="67">
        <f t="shared" si="284"/>
        <v>639.75252831308171</v>
      </c>
      <c r="MW297" s="67">
        <f t="shared" si="284"/>
        <v>587.98257616499905</v>
      </c>
      <c r="MX297" s="67">
        <f t="shared" si="284"/>
        <v>549.79200016602408</v>
      </c>
      <c r="MY297" s="67">
        <f t="shared" si="284"/>
        <v>643.91668010805734</v>
      </c>
      <c r="MZ297" s="67">
        <f t="shared" si="284"/>
        <v>502.1641858269868</v>
      </c>
      <c r="NA297" s="67">
        <f t="shared" si="284"/>
        <v>517.54025671901763</v>
      </c>
      <c r="NB297" s="67">
        <f t="shared" si="284"/>
        <v>490.53270065350807</v>
      </c>
      <c r="NC297" s="67">
        <f t="shared" si="284"/>
        <v>576.10251678802888</v>
      </c>
      <c r="ND297" s="67">
        <f t="shared" si="284"/>
        <v>-402.3584484400053</v>
      </c>
      <c r="NE297" s="67">
        <f t="shared" si="284"/>
        <v>-6.6491538600530475</v>
      </c>
      <c r="NF297" s="67">
        <f t="shared" si="284"/>
        <v>-3.0549102399963886</v>
      </c>
      <c r="NG297" s="67">
        <f t="shared" si="284"/>
        <v>-1357.0651393199805</v>
      </c>
      <c r="NH297" s="67">
        <f t="shared" si="284"/>
        <v>-13.400662960018963</v>
      </c>
      <c r="NI297" s="67">
        <f t="shared" si="284"/>
        <v>-21.915831579943188</v>
      </c>
      <c r="NJ297" s="67">
        <f t="shared" si="284"/>
        <v>-9.1883511599735357</v>
      </c>
      <c r="NK297" s="67">
        <f t="shared" si="284"/>
        <v>-1.1377178599941544</v>
      </c>
      <c r="NL297" s="67">
        <f t="shared" si="284"/>
        <v>-3.6414844999962952</v>
      </c>
      <c r="NM297" s="67">
        <f t="shared" si="284"/>
        <v>-6.0980102599714883</v>
      </c>
      <c r="NN297" s="67">
        <f t="shared" si="284"/>
        <v>-4.8854943399783224</v>
      </c>
      <c r="NO297" s="67">
        <f t="shared" si="284"/>
        <v>-7.251475080018281</v>
      </c>
      <c r="NP297" s="67">
        <f t="shared" si="284"/>
        <v>-4.1768811400106642</v>
      </c>
      <c r="NQ297" s="67">
        <f t="shared" si="284"/>
        <v>-12.475529060000554</v>
      </c>
      <c r="NR297" s="67">
        <f t="shared" si="284"/>
        <v>-10.75911041998188</v>
      </c>
      <c r="NS297" s="67">
        <f t="shared" si="284"/>
        <v>-90.98199814002146</v>
      </c>
      <c r="NT297" s="67">
        <f t="shared" si="284"/>
        <v>-8.3301418400078546</v>
      </c>
      <c r="NU297" s="67">
        <f t="shared" si="284"/>
        <v>-7.9837087199848611</v>
      </c>
      <c r="NV297" s="67">
        <f t="shared" ref="NV297:OV297" si="285">NV290-NV296</f>
        <v>-25.588810000015656</v>
      </c>
      <c r="NW297" s="67">
        <f t="shared" si="285"/>
        <v>22.955130940012168</v>
      </c>
      <c r="NX297" s="67">
        <f t="shared" si="285"/>
        <v>-3.4564577200217173</v>
      </c>
      <c r="NY297" s="67">
        <f t="shared" si="285"/>
        <v>-5.3027887799980817</v>
      </c>
      <c r="NZ297" s="67">
        <f t="shared" si="285"/>
        <v>-2662.2637291400024</v>
      </c>
      <c r="OA297" s="67">
        <f t="shared" si="285"/>
        <v>-2990.1981078799872</v>
      </c>
      <c r="OB297" s="67">
        <f t="shared" si="285"/>
        <v>-997.86910823997459</v>
      </c>
      <c r="OC297" s="67">
        <f t="shared" si="285"/>
        <v>-3050.6546240600001</v>
      </c>
      <c r="OD297" s="67">
        <f t="shared" si="285"/>
        <v>-6492.1212381399819</v>
      </c>
      <c r="OE297" s="67">
        <f t="shared" si="285"/>
        <v>-14713.065784020029</v>
      </c>
      <c r="OF297" s="67">
        <f t="shared" si="285"/>
        <v>3833.5856017799815</v>
      </c>
      <c r="OG297" s="67">
        <f t="shared" si="285"/>
        <v>-1511.4387969199743</v>
      </c>
      <c r="OH297" s="67">
        <f t="shared" si="285"/>
        <v>-4112.6330987199908</v>
      </c>
      <c r="OI297" s="67">
        <f t="shared" si="285"/>
        <v>-5366.0611788799288</v>
      </c>
      <c r="OJ297" s="67">
        <f t="shared" si="285"/>
        <v>2698.0972191799956</v>
      </c>
      <c r="OK297" s="67">
        <f t="shared" si="285"/>
        <v>-2223.1370723799919</v>
      </c>
      <c r="OL297" s="67">
        <f t="shared" si="285"/>
        <v>2258.7694191399787</v>
      </c>
      <c r="OM297" s="67">
        <f t="shared" si="285"/>
        <v>-1189.8308523199812</v>
      </c>
      <c r="ON297" s="67">
        <f t="shared" si="285"/>
        <v>2510.7616233799781</v>
      </c>
      <c r="OO297" s="67">
        <f t="shared" si="285"/>
        <v>-598.93478683996364</v>
      </c>
      <c r="OP297" s="67">
        <f t="shared" si="285"/>
        <v>29638.577742139983</v>
      </c>
      <c r="OQ297" s="67">
        <f t="shared" si="285"/>
        <v>-4343.6926240200119</v>
      </c>
      <c r="OR297" s="67">
        <f t="shared" si="285"/>
        <v>52370.52308131996</v>
      </c>
      <c r="OS297" s="67">
        <f t="shared" si="285"/>
        <v>18264.26902560005</v>
      </c>
      <c r="OT297" s="67">
        <f t="shared" si="285"/>
        <v>-19109.483166860067</v>
      </c>
      <c r="OU297" s="67">
        <f t="shared" si="285"/>
        <v>-20815.134822959953</v>
      </c>
      <c r="OV297" s="67">
        <f t="shared" si="285"/>
        <v>-19961.137814760004</v>
      </c>
    </row>
    <row r="331" spans="1:3">
      <c r="B331" s="66" t="s">
        <v>416</v>
      </c>
      <c r="C331" s="66" t="s">
        <v>417</v>
      </c>
    </row>
    <row r="332" spans="1:3">
      <c r="A332" s="66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8630-9110-41A5-86B6-AFE493014AA2}">
  <dimension ref="A1:YR296"/>
  <sheetViews>
    <sheetView zoomScale="85" zoomScaleNormal="85" workbookViewId="0">
      <pane xSplit="1" ySplit="2" topLeftCell="NG262" activePane="bottomRight" state="frozen"/>
      <selection activeCell="AE297" sqref="AE297"/>
      <selection pane="topRight" activeCell="AE297" sqref="AE297"/>
      <selection pane="bottomLeft" activeCell="AE297" sqref="AE297"/>
      <selection pane="bottomRight" activeCell="OL290" sqref="OL290"/>
    </sheetView>
  </sheetViews>
  <sheetFormatPr defaultColWidth="9.33203125" defaultRowHeight="15"/>
  <cols>
    <col min="1" max="1" width="35.6640625" style="66" customWidth="1"/>
    <col min="2" max="29" width="9.33203125" style="66"/>
    <col min="30" max="668" width="9.33203125" style="67"/>
    <col min="669" max="16384" width="9.33203125" style="66"/>
  </cols>
  <sheetData>
    <row r="1" spans="1:668" ht="15.75" thickBot="1">
      <c r="A1" s="66" t="s">
        <v>419</v>
      </c>
      <c r="AD1" s="67" t="s">
        <v>414</v>
      </c>
    </row>
    <row r="2" spans="1:668" ht="15.75" thickBot="1">
      <c r="A2" s="68"/>
      <c r="B2" s="69" t="s">
        <v>415</v>
      </c>
      <c r="C2" s="69" t="s">
        <v>63</v>
      </c>
      <c r="D2" s="69" t="s">
        <v>64</v>
      </c>
      <c r="E2" s="69" t="s">
        <v>65</v>
      </c>
      <c r="F2" s="69" t="s">
        <v>66</v>
      </c>
      <c r="G2" s="69" t="s">
        <v>67</v>
      </c>
      <c r="H2" s="69" t="s">
        <v>68</v>
      </c>
      <c r="I2" s="69" t="s">
        <v>69</v>
      </c>
      <c r="J2" s="69" t="s">
        <v>70</v>
      </c>
      <c r="K2" s="69" t="s">
        <v>71</v>
      </c>
      <c r="L2" s="69" t="s">
        <v>72</v>
      </c>
      <c r="M2" s="69" t="s">
        <v>73</v>
      </c>
      <c r="N2" s="69" t="s">
        <v>74</v>
      </c>
      <c r="O2" s="69" t="s">
        <v>75</v>
      </c>
      <c r="P2" s="69" t="s">
        <v>76</v>
      </c>
      <c r="Q2" s="69" t="s">
        <v>77</v>
      </c>
      <c r="R2" s="69" t="s">
        <v>78</v>
      </c>
      <c r="S2" s="69" t="s">
        <v>79</v>
      </c>
      <c r="T2" s="69" t="s">
        <v>80</v>
      </c>
      <c r="U2" s="69" t="s">
        <v>81</v>
      </c>
      <c r="V2" s="69" t="s">
        <v>82</v>
      </c>
      <c r="W2" s="69" t="s">
        <v>83</v>
      </c>
      <c r="X2" s="69" t="s">
        <v>84</v>
      </c>
      <c r="Y2" s="69" t="s">
        <v>85</v>
      </c>
      <c r="Z2" s="69" t="s">
        <v>86</v>
      </c>
      <c r="AA2" s="69" t="s">
        <v>87</v>
      </c>
      <c r="AB2" s="69" t="s">
        <v>88</v>
      </c>
      <c r="AD2" s="70">
        <v>34213</v>
      </c>
      <c r="AE2" s="70">
        <v>34243</v>
      </c>
      <c r="AF2" s="70">
        <v>34274</v>
      </c>
      <c r="AG2" s="70">
        <v>34304</v>
      </c>
      <c r="AH2" s="70">
        <v>34335</v>
      </c>
      <c r="AI2" s="70">
        <v>34366</v>
      </c>
      <c r="AJ2" s="70">
        <v>34394</v>
      </c>
      <c r="AK2" s="70">
        <v>34425</v>
      </c>
      <c r="AL2" s="70">
        <v>34455</v>
      </c>
      <c r="AM2" s="70">
        <v>34486</v>
      </c>
      <c r="AN2" s="70">
        <v>34516</v>
      </c>
      <c r="AO2" s="70">
        <v>34547</v>
      </c>
      <c r="AP2" s="70">
        <v>34578</v>
      </c>
      <c r="AQ2" s="70">
        <v>34608</v>
      </c>
      <c r="AR2" s="70">
        <v>34639</v>
      </c>
      <c r="AS2" s="70">
        <v>34669</v>
      </c>
      <c r="AT2" s="70">
        <v>34700</v>
      </c>
      <c r="AU2" s="70">
        <v>34731</v>
      </c>
      <c r="AV2" s="70">
        <v>34759</v>
      </c>
      <c r="AW2" s="70">
        <v>34790</v>
      </c>
      <c r="AX2" s="70">
        <v>34820</v>
      </c>
      <c r="AY2" s="70">
        <v>34851</v>
      </c>
      <c r="AZ2" s="70">
        <v>34881</v>
      </c>
      <c r="BA2" s="70">
        <v>34912</v>
      </c>
      <c r="BB2" s="70">
        <v>34943</v>
      </c>
      <c r="BC2" s="70">
        <v>34973</v>
      </c>
      <c r="BD2" s="70">
        <v>35004</v>
      </c>
      <c r="BE2" s="70">
        <v>35034</v>
      </c>
      <c r="BF2" s="70">
        <v>35065</v>
      </c>
      <c r="BG2" s="70">
        <v>35096</v>
      </c>
      <c r="BH2" s="70">
        <v>35125</v>
      </c>
      <c r="BI2" s="70">
        <v>35156</v>
      </c>
      <c r="BJ2" s="70">
        <v>35186</v>
      </c>
      <c r="BK2" s="70">
        <v>35217</v>
      </c>
      <c r="BL2" s="70">
        <v>35247</v>
      </c>
      <c r="BM2" s="70">
        <v>35278</v>
      </c>
      <c r="BN2" s="70">
        <v>35309</v>
      </c>
      <c r="BO2" s="70">
        <v>35339</v>
      </c>
      <c r="BP2" s="70">
        <v>35370</v>
      </c>
      <c r="BQ2" s="70">
        <v>35400</v>
      </c>
      <c r="BR2" s="70">
        <v>35431</v>
      </c>
      <c r="BS2" s="70">
        <v>35462</v>
      </c>
      <c r="BT2" s="70">
        <v>35490</v>
      </c>
      <c r="BU2" s="70">
        <v>35521</v>
      </c>
      <c r="BV2" s="70">
        <v>35551</v>
      </c>
      <c r="BW2" s="70">
        <v>35582</v>
      </c>
      <c r="BX2" s="70">
        <v>35612</v>
      </c>
      <c r="BY2" s="70">
        <v>35643</v>
      </c>
      <c r="BZ2" s="70">
        <v>35674</v>
      </c>
      <c r="CA2" s="70">
        <v>35704</v>
      </c>
      <c r="CB2" s="70">
        <v>35735</v>
      </c>
      <c r="CC2" s="70">
        <v>35765</v>
      </c>
      <c r="CD2" s="70">
        <v>35796</v>
      </c>
      <c r="CE2" s="70">
        <v>35827</v>
      </c>
      <c r="CF2" s="70">
        <v>35855</v>
      </c>
      <c r="CG2" s="70">
        <v>35886</v>
      </c>
      <c r="CH2" s="70">
        <v>35916</v>
      </c>
      <c r="CI2" s="70">
        <v>35947</v>
      </c>
      <c r="CJ2" s="70">
        <v>35977</v>
      </c>
      <c r="CK2" s="70">
        <v>36008</v>
      </c>
      <c r="CL2" s="70">
        <v>36039</v>
      </c>
      <c r="CM2" s="70">
        <v>36069</v>
      </c>
      <c r="CN2" s="70">
        <v>36100</v>
      </c>
      <c r="CO2" s="70">
        <v>36130</v>
      </c>
      <c r="CP2" s="70">
        <v>36161</v>
      </c>
      <c r="CQ2" s="70">
        <v>36192</v>
      </c>
      <c r="CR2" s="70">
        <v>36220</v>
      </c>
      <c r="CS2" s="70">
        <v>36251</v>
      </c>
      <c r="CT2" s="70">
        <v>36281</v>
      </c>
      <c r="CU2" s="70">
        <v>36312</v>
      </c>
      <c r="CV2" s="70">
        <v>36342</v>
      </c>
      <c r="CW2" s="70">
        <v>36373</v>
      </c>
      <c r="CX2" s="70">
        <v>36404</v>
      </c>
      <c r="CY2" s="70">
        <v>36434</v>
      </c>
      <c r="CZ2" s="70">
        <v>36465</v>
      </c>
      <c r="DA2" s="70">
        <v>36495</v>
      </c>
      <c r="DB2" s="70">
        <v>36526</v>
      </c>
      <c r="DC2" s="70">
        <v>36557</v>
      </c>
      <c r="DD2" s="70">
        <v>36586</v>
      </c>
      <c r="DE2" s="70">
        <v>36617</v>
      </c>
      <c r="DF2" s="70">
        <v>36647</v>
      </c>
      <c r="DG2" s="70">
        <v>36678</v>
      </c>
      <c r="DH2" s="70">
        <v>36708</v>
      </c>
      <c r="DI2" s="70">
        <v>36739</v>
      </c>
      <c r="DJ2" s="70">
        <v>36770</v>
      </c>
      <c r="DK2" s="70">
        <v>36800</v>
      </c>
      <c r="DL2" s="70">
        <v>36831</v>
      </c>
      <c r="DM2" s="70">
        <v>36861</v>
      </c>
      <c r="DN2" s="70">
        <v>36892</v>
      </c>
      <c r="DO2" s="70">
        <v>36923</v>
      </c>
      <c r="DP2" s="70">
        <v>36951</v>
      </c>
      <c r="DQ2" s="70">
        <v>36982</v>
      </c>
      <c r="DR2" s="70">
        <v>37012</v>
      </c>
      <c r="DS2" s="70">
        <v>37043</v>
      </c>
      <c r="DT2" s="70">
        <v>37073</v>
      </c>
      <c r="DU2" s="70">
        <v>37104</v>
      </c>
      <c r="DV2" s="70">
        <v>37135</v>
      </c>
      <c r="DW2" s="70">
        <v>37165</v>
      </c>
      <c r="DX2" s="70">
        <v>37196</v>
      </c>
      <c r="DY2" s="70">
        <v>37226</v>
      </c>
      <c r="DZ2" s="70">
        <v>37257</v>
      </c>
      <c r="EA2" s="70">
        <v>37288</v>
      </c>
      <c r="EB2" s="70">
        <v>37316</v>
      </c>
      <c r="EC2" s="70">
        <v>37347</v>
      </c>
      <c r="ED2" s="70">
        <v>37377</v>
      </c>
      <c r="EE2" s="70">
        <v>37408</v>
      </c>
      <c r="EF2" s="70">
        <v>37438</v>
      </c>
      <c r="EG2" s="70">
        <v>37469</v>
      </c>
      <c r="EH2" s="70">
        <v>37500</v>
      </c>
      <c r="EI2" s="70">
        <v>37530</v>
      </c>
      <c r="EJ2" s="70">
        <v>37561</v>
      </c>
      <c r="EK2" s="70">
        <v>37591</v>
      </c>
      <c r="EL2" s="70">
        <v>37622</v>
      </c>
      <c r="EM2" s="70">
        <v>37653</v>
      </c>
      <c r="EN2" s="70">
        <v>37681</v>
      </c>
      <c r="EO2" s="70">
        <v>37712</v>
      </c>
      <c r="EP2" s="70">
        <v>37742</v>
      </c>
      <c r="EQ2" s="70">
        <v>37773</v>
      </c>
      <c r="ER2" s="70">
        <v>37803</v>
      </c>
      <c r="ES2" s="70">
        <v>37834</v>
      </c>
      <c r="ET2" s="70">
        <v>37865</v>
      </c>
      <c r="EU2" s="70">
        <v>37895</v>
      </c>
      <c r="EV2" s="70">
        <v>37926</v>
      </c>
      <c r="EW2" s="70">
        <v>37956</v>
      </c>
      <c r="EX2" s="70">
        <v>37987</v>
      </c>
      <c r="EY2" s="70">
        <v>38018</v>
      </c>
      <c r="EZ2" s="70">
        <v>38047</v>
      </c>
      <c r="FA2" s="70">
        <v>38078</v>
      </c>
      <c r="FB2" s="70">
        <v>38108</v>
      </c>
      <c r="FC2" s="70">
        <v>38139</v>
      </c>
      <c r="FD2" s="70">
        <v>38169</v>
      </c>
      <c r="FE2" s="70">
        <v>38200</v>
      </c>
      <c r="FF2" s="70">
        <v>38231</v>
      </c>
      <c r="FG2" s="70">
        <v>38261</v>
      </c>
      <c r="FH2" s="70">
        <v>38292</v>
      </c>
      <c r="FI2" s="70">
        <v>38322</v>
      </c>
      <c r="FJ2" s="70">
        <v>38353</v>
      </c>
      <c r="FK2" s="70">
        <v>38384</v>
      </c>
      <c r="FL2" s="70">
        <v>38412</v>
      </c>
      <c r="FM2" s="70">
        <v>38443</v>
      </c>
      <c r="FN2" s="70">
        <v>38473</v>
      </c>
      <c r="FO2" s="70">
        <v>38504</v>
      </c>
      <c r="FP2" s="70">
        <v>38534</v>
      </c>
      <c r="FQ2" s="70">
        <v>38565</v>
      </c>
      <c r="FR2" s="70">
        <v>38596</v>
      </c>
      <c r="FS2" s="70">
        <v>38626</v>
      </c>
      <c r="FT2" s="70">
        <v>38657</v>
      </c>
      <c r="FU2" s="70">
        <v>38687</v>
      </c>
      <c r="FV2" s="70">
        <v>38718</v>
      </c>
      <c r="FW2" s="70">
        <v>38749</v>
      </c>
      <c r="FX2" s="70">
        <v>38777</v>
      </c>
      <c r="FY2" s="70">
        <v>38808</v>
      </c>
      <c r="FZ2" s="70">
        <v>38838</v>
      </c>
      <c r="GA2" s="70">
        <v>38869</v>
      </c>
      <c r="GB2" s="70">
        <v>38899</v>
      </c>
      <c r="GC2" s="70">
        <v>38930</v>
      </c>
      <c r="GD2" s="70">
        <v>38961</v>
      </c>
      <c r="GE2" s="70">
        <v>38991</v>
      </c>
      <c r="GF2" s="70">
        <v>39022</v>
      </c>
      <c r="GG2" s="70">
        <v>39052</v>
      </c>
      <c r="GH2" s="70">
        <v>39083</v>
      </c>
      <c r="GI2" s="70">
        <v>39114</v>
      </c>
      <c r="GJ2" s="70">
        <v>39142</v>
      </c>
      <c r="GK2" s="70">
        <v>39173</v>
      </c>
      <c r="GL2" s="70">
        <v>39203</v>
      </c>
      <c r="GM2" s="70">
        <v>39234</v>
      </c>
      <c r="GN2" s="70">
        <v>39264</v>
      </c>
      <c r="GO2" s="70">
        <v>39295</v>
      </c>
      <c r="GP2" s="70">
        <v>39326</v>
      </c>
      <c r="GQ2" s="70">
        <v>39356</v>
      </c>
      <c r="GR2" s="70">
        <v>39387</v>
      </c>
      <c r="GS2" s="70">
        <v>39417</v>
      </c>
      <c r="GT2" s="70">
        <v>39448</v>
      </c>
      <c r="GU2" s="70">
        <v>39479</v>
      </c>
      <c r="GV2" s="70">
        <v>39508</v>
      </c>
      <c r="GW2" s="70">
        <v>39539</v>
      </c>
      <c r="GX2" s="70">
        <v>39569</v>
      </c>
      <c r="GY2" s="70">
        <v>39600</v>
      </c>
      <c r="GZ2" s="70">
        <v>39630</v>
      </c>
      <c r="HA2" s="70">
        <v>39661</v>
      </c>
      <c r="HB2" s="70">
        <v>39692</v>
      </c>
      <c r="HC2" s="70">
        <v>39722</v>
      </c>
      <c r="HD2" s="70">
        <v>39753</v>
      </c>
      <c r="HE2" s="70">
        <v>39783</v>
      </c>
      <c r="HF2" s="70">
        <v>39814</v>
      </c>
      <c r="HG2" s="70">
        <v>39845</v>
      </c>
      <c r="HH2" s="70">
        <v>39873</v>
      </c>
      <c r="HI2" s="70">
        <v>39904</v>
      </c>
      <c r="HJ2" s="70">
        <v>39934</v>
      </c>
      <c r="HK2" s="70">
        <v>39965</v>
      </c>
      <c r="HL2" s="70">
        <v>39995</v>
      </c>
      <c r="HM2" s="70">
        <v>40026</v>
      </c>
      <c r="HN2" s="70">
        <v>40057</v>
      </c>
      <c r="HO2" s="70">
        <v>40087</v>
      </c>
      <c r="HP2" s="70">
        <v>40118</v>
      </c>
      <c r="HQ2" s="70">
        <v>40148</v>
      </c>
      <c r="HR2" s="70">
        <v>40179</v>
      </c>
      <c r="HS2" s="70">
        <v>40210</v>
      </c>
      <c r="HT2" s="70">
        <v>40238</v>
      </c>
      <c r="HU2" s="70">
        <v>40269</v>
      </c>
      <c r="HV2" s="70">
        <v>40299</v>
      </c>
      <c r="HW2" s="70">
        <v>40330</v>
      </c>
      <c r="HX2" s="70">
        <v>40360</v>
      </c>
      <c r="HY2" s="70">
        <v>40391</v>
      </c>
      <c r="HZ2" s="70">
        <v>40422</v>
      </c>
      <c r="IA2" s="70">
        <v>40452</v>
      </c>
      <c r="IB2" s="70">
        <v>40483</v>
      </c>
      <c r="IC2" s="70">
        <v>40513</v>
      </c>
      <c r="ID2" s="70">
        <v>40544</v>
      </c>
      <c r="IE2" s="70">
        <v>40575</v>
      </c>
      <c r="IF2" s="70">
        <v>40603</v>
      </c>
      <c r="IG2" s="70">
        <v>40634</v>
      </c>
      <c r="IH2" s="70">
        <v>40664</v>
      </c>
      <c r="II2" s="70">
        <v>40695</v>
      </c>
      <c r="IJ2" s="70">
        <v>40725</v>
      </c>
      <c r="IK2" s="70">
        <v>40756</v>
      </c>
      <c r="IL2" s="70">
        <v>40787</v>
      </c>
      <c r="IM2" s="70">
        <v>40817</v>
      </c>
      <c r="IN2" s="70">
        <v>40848</v>
      </c>
      <c r="IO2" s="70">
        <v>40878</v>
      </c>
      <c r="IP2" s="70">
        <v>40909</v>
      </c>
      <c r="IQ2" s="70">
        <v>40940</v>
      </c>
      <c r="IR2" s="70">
        <v>40969</v>
      </c>
      <c r="IS2" s="70">
        <v>41000</v>
      </c>
      <c r="IT2" s="70">
        <v>41030</v>
      </c>
      <c r="IU2" s="70">
        <v>41061</v>
      </c>
      <c r="IV2" s="70">
        <v>41091</v>
      </c>
      <c r="IW2" s="70">
        <v>41122</v>
      </c>
      <c r="IX2" s="70">
        <v>41153</v>
      </c>
      <c r="IY2" s="70">
        <v>41183</v>
      </c>
      <c r="IZ2" s="70">
        <v>41214</v>
      </c>
      <c r="JA2" s="70">
        <v>41244</v>
      </c>
      <c r="JB2" s="70">
        <v>41275</v>
      </c>
      <c r="JC2" s="70">
        <v>41306</v>
      </c>
      <c r="JD2" s="70">
        <v>41334</v>
      </c>
      <c r="JE2" s="70">
        <v>41365</v>
      </c>
      <c r="JF2" s="70">
        <v>41395</v>
      </c>
      <c r="JG2" s="70">
        <v>41426</v>
      </c>
      <c r="JH2" s="70">
        <v>41456</v>
      </c>
      <c r="JI2" s="70">
        <v>41487</v>
      </c>
      <c r="JJ2" s="70">
        <v>41518</v>
      </c>
      <c r="JK2" s="70">
        <v>41548</v>
      </c>
      <c r="JL2" s="70">
        <v>41579</v>
      </c>
      <c r="JM2" s="70">
        <v>41609</v>
      </c>
      <c r="JN2" s="70">
        <v>41640</v>
      </c>
      <c r="JO2" s="70">
        <v>41671</v>
      </c>
      <c r="JP2" s="70">
        <v>41699</v>
      </c>
      <c r="JQ2" s="70">
        <v>41730</v>
      </c>
      <c r="JR2" s="70">
        <v>41760</v>
      </c>
      <c r="JS2" s="70">
        <v>41791</v>
      </c>
      <c r="JT2" s="70">
        <v>41821</v>
      </c>
      <c r="JU2" s="70">
        <v>41852</v>
      </c>
      <c r="JV2" s="70">
        <v>41883</v>
      </c>
      <c r="JW2" s="70">
        <v>41913</v>
      </c>
      <c r="JX2" s="70">
        <v>41944</v>
      </c>
      <c r="JY2" s="70">
        <v>41974</v>
      </c>
      <c r="JZ2" s="70">
        <v>42005</v>
      </c>
      <c r="KA2" s="70">
        <v>42036</v>
      </c>
      <c r="KB2" s="70">
        <v>42064</v>
      </c>
      <c r="KC2" s="70">
        <v>42095</v>
      </c>
      <c r="KD2" s="70">
        <v>42125</v>
      </c>
      <c r="KE2" s="70">
        <v>42156</v>
      </c>
      <c r="KF2" s="70">
        <v>42186</v>
      </c>
      <c r="KG2" s="70">
        <v>42217</v>
      </c>
      <c r="KH2" s="70">
        <v>42248</v>
      </c>
      <c r="KI2" s="70">
        <v>42278</v>
      </c>
      <c r="KJ2" s="70">
        <v>42309</v>
      </c>
      <c r="KK2" s="70">
        <v>42339</v>
      </c>
      <c r="KL2" s="70">
        <v>42370</v>
      </c>
      <c r="KM2" s="70">
        <v>42401</v>
      </c>
      <c r="KN2" s="70">
        <v>42430</v>
      </c>
      <c r="KO2" s="70">
        <v>42461</v>
      </c>
      <c r="KP2" s="70">
        <v>42491</v>
      </c>
      <c r="KQ2" s="70">
        <v>42522</v>
      </c>
      <c r="KR2" s="70">
        <v>42552</v>
      </c>
      <c r="KS2" s="70">
        <v>42583</v>
      </c>
      <c r="KT2" s="70">
        <v>42614</v>
      </c>
      <c r="KU2" s="70">
        <v>42644</v>
      </c>
      <c r="KV2" s="70">
        <v>42675</v>
      </c>
      <c r="KW2" s="70">
        <v>42705</v>
      </c>
      <c r="KX2" s="70">
        <v>42736</v>
      </c>
      <c r="KY2" s="70">
        <v>42767</v>
      </c>
      <c r="KZ2" s="70">
        <v>42795</v>
      </c>
      <c r="LA2" s="70">
        <v>42826</v>
      </c>
      <c r="LB2" s="70">
        <v>42856</v>
      </c>
      <c r="LC2" s="70">
        <v>42887</v>
      </c>
      <c r="LD2" s="70">
        <v>42917</v>
      </c>
      <c r="LE2" s="70">
        <v>42948</v>
      </c>
      <c r="LF2" s="70">
        <v>42979</v>
      </c>
      <c r="LG2" s="70">
        <v>43009</v>
      </c>
      <c r="LH2" s="70">
        <v>43040</v>
      </c>
      <c r="LI2" s="70">
        <v>43070</v>
      </c>
      <c r="LJ2" s="70">
        <v>43101</v>
      </c>
      <c r="LK2" s="70">
        <v>43132</v>
      </c>
      <c r="LL2" s="70">
        <v>43160</v>
      </c>
      <c r="LM2" s="70">
        <v>43191</v>
      </c>
      <c r="LN2" s="70">
        <v>43221</v>
      </c>
      <c r="LO2" s="70">
        <v>43252</v>
      </c>
      <c r="LP2" s="70">
        <v>43282</v>
      </c>
      <c r="LQ2" s="70">
        <v>43313</v>
      </c>
      <c r="LR2" s="70">
        <v>43344</v>
      </c>
      <c r="LS2" s="70">
        <v>43374</v>
      </c>
      <c r="LT2" s="70">
        <v>43405</v>
      </c>
      <c r="LU2" s="70">
        <v>43435</v>
      </c>
      <c r="LV2" s="70">
        <v>43466</v>
      </c>
      <c r="LW2" s="70">
        <v>43497</v>
      </c>
      <c r="LX2" s="70">
        <v>43525</v>
      </c>
      <c r="LY2" s="70">
        <v>43556</v>
      </c>
      <c r="LZ2" s="70">
        <v>43586</v>
      </c>
      <c r="MA2" s="70">
        <v>43617</v>
      </c>
      <c r="MB2" s="70">
        <v>43647</v>
      </c>
      <c r="MC2" s="70">
        <v>43678</v>
      </c>
      <c r="MD2" s="70">
        <v>43709</v>
      </c>
      <c r="ME2" s="70">
        <v>43739</v>
      </c>
      <c r="MF2" s="70">
        <v>43770</v>
      </c>
      <c r="MG2" s="70">
        <v>43800</v>
      </c>
      <c r="MH2" s="70">
        <v>43831</v>
      </c>
      <c r="MI2" s="70">
        <v>43862</v>
      </c>
      <c r="MJ2" s="70">
        <v>43891</v>
      </c>
      <c r="MK2" s="70">
        <v>43922</v>
      </c>
      <c r="ML2" s="70">
        <v>43952</v>
      </c>
      <c r="MM2" s="70">
        <v>43983</v>
      </c>
      <c r="MN2" s="70">
        <v>44013</v>
      </c>
      <c r="MO2" s="70">
        <v>44044</v>
      </c>
      <c r="MP2" s="70">
        <v>44075</v>
      </c>
      <c r="MQ2" s="70">
        <v>44105</v>
      </c>
      <c r="MR2" s="70">
        <v>44136</v>
      </c>
      <c r="MS2" s="70">
        <v>44166</v>
      </c>
      <c r="MT2" s="70">
        <v>44197</v>
      </c>
      <c r="MU2" s="70">
        <v>44228</v>
      </c>
      <c r="MV2" s="70">
        <v>44256</v>
      </c>
      <c r="MW2" s="70">
        <v>44287</v>
      </c>
      <c r="MX2" s="70">
        <v>44317</v>
      </c>
      <c r="MY2" s="70">
        <v>44348</v>
      </c>
      <c r="MZ2" s="70">
        <v>44378</v>
      </c>
      <c r="NA2" s="70">
        <v>44409</v>
      </c>
      <c r="NB2" s="70">
        <v>44440</v>
      </c>
      <c r="NC2" s="70">
        <v>44470</v>
      </c>
      <c r="ND2" s="70">
        <v>44501</v>
      </c>
      <c r="NE2" s="70">
        <v>44531</v>
      </c>
      <c r="NF2" s="70">
        <v>44562</v>
      </c>
      <c r="NG2" s="70">
        <v>44593</v>
      </c>
      <c r="NH2" s="70">
        <v>44621</v>
      </c>
      <c r="NI2" s="70">
        <v>44652</v>
      </c>
      <c r="NJ2" s="70">
        <v>44682</v>
      </c>
      <c r="NK2" s="70">
        <v>44713</v>
      </c>
      <c r="NL2" s="70">
        <v>44743</v>
      </c>
      <c r="NM2" s="70">
        <v>44774</v>
      </c>
      <c r="NN2" s="70">
        <v>44805</v>
      </c>
      <c r="NO2" s="70">
        <v>44835</v>
      </c>
      <c r="NP2" s="70">
        <v>44866</v>
      </c>
      <c r="NQ2" s="70">
        <v>44896</v>
      </c>
      <c r="NR2" s="70">
        <v>44927</v>
      </c>
      <c r="NS2" s="70">
        <v>44958</v>
      </c>
      <c r="NT2" s="70">
        <v>44986</v>
      </c>
      <c r="NU2" s="70">
        <v>45017</v>
      </c>
      <c r="NV2" s="70">
        <v>45047</v>
      </c>
      <c r="NW2" s="70">
        <v>45078</v>
      </c>
      <c r="NX2" s="70">
        <v>45108</v>
      </c>
      <c r="NY2" s="70">
        <v>45139</v>
      </c>
      <c r="NZ2" s="70">
        <v>45170</v>
      </c>
      <c r="OA2" s="70">
        <v>45200</v>
      </c>
      <c r="OB2" s="70">
        <v>45231</v>
      </c>
      <c r="OC2" s="70">
        <v>45261</v>
      </c>
      <c r="OD2" s="70">
        <v>45292</v>
      </c>
      <c r="OE2" s="70">
        <v>45323</v>
      </c>
      <c r="OF2" s="70">
        <v>45352</v>
      </c>
      <c r="OG2" s="70">
        <v>45383</v>
      </c>
      <c r="OH2" s="70">
        <v>45413</v>
      </c>
      <c r="OI2" s="70">
        <v>45444</v>
      </c>
      <c r="OJ2" s="70">
        <v>45474</v>
      </c>
      <c r="OK2" s="70">
        <v>45505</v>
      </c>
      <c r="OL2" s="70">
        <v>45536</v>
      </c>
      <c r="OM2" s="70">
        <v>45566</v>
      </c>
      <c r="ON2" s="70">
        <v>45597</v>
      </c>
      <c r="OO2" s="70">
        <v>45627</v>
      </c>
      <c r="OP2" s="70">
        <v>45658</v>
      </c>
      <c r="OQ2" s="70">
        <v>45689</v>
      </c>
      <c r="OR2" s="70">
        <v>45717</v>
      </c>
      <c r="OS2" s="70">
        <v>45748</v>
      </c>
      <c r="OT2" s="70">
        <v>45778</v>
      </c>
      <c r="OU2" s="70">
        <v>45809</v>
      </c>
      <c r="OV2" s="70">
        <v>45839</v>
      </c>
      <c r="OW2" s="70">
        <v>45870</v>
      </c>
      <c r="OX2" s="70">
        <v>45901</v>
      </c>
      <c r="OY2" s="70">
        <v>45931</v>
      </c>
      <c r="OZ2" s="70">
        <v>45962</v>
      </c>
      <c r="PA2" s="70">
        <v>45992</v>
      </c>
      <c r="PB2" s="70">
        <v>46023</v>
      </c>
      <c r="PC2" s="70">
        <v>46054</v>
      </c>
      <c r="PD2" s="70">
        <v>46082</v>
      </c>
      <c r="PE2" s="70">
        <v>46113</v>
      </c>
      <c r="PF2" s="70">
        <v>46143</v>
      </c>
      <c r="PG2" s="70">
        <v>46174</v>
      </c>
      <c r="PH2" s="70">
        <v>46204</v>
      </c>
      <c r="PI2" s="70">
        <v>46235</v>
      </c>
      <c r="PJ2" s="70">
        <v>46266</v>
      </c>
      <c r="PK2" s="70">
        <v>46296</v>
      </c>
      <c r="PL2" s="70">
        <v>46327</v>
      </c>
      <c r="PM2" s="70">
        <v>46357</v>
      </c>
      <c r="PN2" s="70">
        <v>46388</v>
      </c>
      <c r="PO2" s="70">
        <v>46419</v>
      </c>
      <c r="PP2" s="70">
        <v>46447</v>
      </c>
      <c r="PQ2" s="70">
        <v>46478</v>
      </c>
      <c r="PR2" s="70">
        <v>46508</v>
      </c>
      <c r="PS2" s="70">
        <v>46539</v>
      </c>
      <c r="PT2" s="70">
        <v>46569</v>
      </c>
      <c r="PU2" s="70">
        <v>46600</v>
      </c>
      <c r="PV2" s="70">
        <v>46631</v>
      </c>
      <c r="PW2" s="70">
        <v>46661</v>
      </c>
      <c r="PX2" s="70">
        <v>46692</v>
      </c>
      <c r="PY2" s="70">
        <v>46722</v>
      </c>
      <c r="PZ2" s="70">
        <v>46753</v>
      </c>
      <c r="QA2" s="70">
        <v>46784</v>
      </c>
      <c r="QB2" s="70">
        <v>46813</v>
      </c>
      <c r="QC2" s="70">
        <v>46844</v>
      </c>
      <c r="QD2" s="70">
        <v>46874</v>
      </c>
      <c r="QE2" s="70">
        <v>46905</v>
      </c>
      <c r="QF2" s="70">
        <v>46935</v>
      </c>
      <c r="QG2" s="70">
        <v>46966</v>
      </c>
      <c r="QH2" s="70">
        <v>46997</v>
      </c>
      <c r="QI2" s="70">
        <v>47027</v>
      </c>
      <c r="QJ2" s="70">
        <v>47058</v>
      </c>
      <c r="QK2" s="70">
        <v>47088</v>
      </c>
      <c r="QL2" s="70">
        <v>47119</v>
      </c>
      <c r="QM2" s="70">
        <v>47150</v>
      </c>
      <c r="QN2" s="70">
        <v>47178</v>
      </c>
      <c r="QO2" s="70">
        <v>47209</v>
      </c>
      <c r="QP2" s="70">
        <v>47239</v>
      </c>
      <c r="QQ2" s="70">
        <v>47270</v>
      </c>
      <c r="QR2" s="70">
        <v>47300</v>
      </c>
      <c r="QS2" s="70">
        <v>47331</v>
      </c>
      <c r="QT2" s="70">
        <v>47362</v>
      </c>
      <c r="QU2" s="70">
        <v>47392</v>
      </c>
      <c r="QV2" s="70">
        <v>47423</v>
      </c>
      <c r="QW2" s="70">
        <v>47453</v>
      </c>
      <c r="QX2" s="70">
        <v>47484</v>
      </c>
      <c r="QY2" s="70">
        <v>47515</v>
      </c>
      <c r="QZ2" s="70">
        <v>47543</v>
      </c>
      <c r="RA2" s="70">
        <v>47574</v>
      </c>
      <c r="RB2" s="70">
        <v>47604</v>
      </c>
      <c r="RC2" s="70">
        <v>47635</v>
      </c>
      <c r="RD2" s="70">
        <v>47665</v>
      </c>
      <c r="RE2" s="70">
        <v>47696</v>
      </c>
      <c r="RF2" s="70">
        <v>47727</v>
      </c>
      <c r="RG2" s="70">
        <v>47757</v>
      </c>
      <c r="RH2" s="70">
        <v>47788</v>
      </c>
      <c r="RI2" s="70">
        <v>47818</v>
      </c>
      <c r="RJ2" s="70">
        <v>47849</v>
      </c>
      <c r="RK2" s="70">
        <v>47880</v>
      </c>
      <c r="RL2" s="70">
        <v>47908</v>
      </c>
      <c r="RM2" s="70">
        <v>47939</v>
      </c>
      <c r="RN2" s="70">
        <v>47969</v>
      </c>
      <c r="RO2" s="70">
        <v>48000</v>
      </c>
      <c r="RP2" s="70">
        <v>48030</v>
      </c>
      <c r="RQ2" s="70">
        <v>48061</v>
      </c>
      <c r="RR2" s="70">
        <v>48092</v>
      </c>
      <c r="RS2" s="70">
        <v>48122</v>
      </c>
      <c r="RT2" s="70">
        <v>48153</v>
      </c>
      <c r="RU2" s="70">
        <v>48183</v>
      </c>
      <c r="RV2" s="70">
        <v>48214</v>
      </c>
      <c r="RW2" s="70">
        <v>48245</v>
      </c>
      <c r="RX2" s="70">
        <v>48274</v>
      </c>
      <c r="RY2" s="70">
        <v>48305</v>
      </c>
      <c r="RZ2" s="70">
        <v>48335</v>
      </c>
      <c r="SA2" s="70">
        <v>48366</v>
      </c>
      <c r="SB2" s="70">
        <v>48396</v>
      </c>
      <c r="SC2" s="70">
        <v>48427</v>
      </c>
      <c r="SD2" s="70">
        <v>48458</v>
      </c>
      <c r="SE2" s="70">
        <v>48488</v>
      </c>
      <c r="SF2" s="70">
        <v>48519</v>
      </c>
      <c r="SG2" s="70">
        <v>48549</v>
      </c>
      <c r="SH2" s="70">
        <v>48580</v>
      </c>
      <c r="SI2" s="70">
        <v>48611</v>
      </c>
      <c r="SJ2" s="70">
        <v>48639</v>
      </c>
      <c r="SK2" s="70">
        <v>48670</v>
      </c>
      <c r="SL2" s="70">
        <v>48700</v>
      </c>
      <c r="SM2" s="70">
        <v>48731</v>
      </c>
      <c r="SN2" s="70">
        <v>48761</v>
      </c>
      <c r="SO2" s="70">
        <v>48792</v>
      </c>
      <c r="SP2" s="70">
        <v>48823</v>
      </c>
      <c r="SQ2" s="70">
        <v>48853</v>
      </c>
      <c r="SR2" s="70">
        <v>48884</v>
      </c>
      <c r="SS2" s="70">
        <v>48914</v>
      </c>
      <c r="ST2" s="70">
        <v>48945</v>
      </c>
      <c r="SU2" s="70">
        <v>48976</v>
      </c>
      <c r="SV2" s="70">
        <v>49004</v>
      </c>
      <c r="SW2" s="70">
        <v>49035</v>
      </c>
      <c r="SX2" s="70">
        <v>49065</v>
      </c>
      <c r="SY2" s="70">
        <v>49096</v>
      </c>
      <c r="SZ2" s="70">
        <v>49126</v>
      </c>
      <c r="TA2" s="70">
        <v>49157</v>
      </c>
      <c r="TB2" s="70">
        <v>49188</v>
      </c>
      <c r="TC2" s="70">
        <v>49218</v>
      </c>
      <c r="TD2" s="70">
        <v>49249</v>
      </c>
      <c r="TE2" s="70">
        <v>49279</v>
      </c>
      <c r="TF2" s="70">
        <v>49310</v>
      </c>
      <c r="TG2" s="70">
        <v>49341</v>
      </c>
      <c r="TH2" s="70">
        <v>49369</v>
      </c>
      <c r="TI2" s="70">
        <v>49400</v>
      </c>
      <c r="TJ2" s="70">
        <v>49430</v>
      </c>
      <c r="TK2" s="70">
        <v>49461</v>
      </c>
      <c r="TL2" s="70">
        <v>49491</v>
      </c>
      <c r="TM2" s="70">
        <v>49522</v>
      </c>
      <c r="TN2" s="70">
        <v>49553</v>
      </c>
      <c r="TO2" s="70">
        <v>49583</v>
      </c>
      <c r="TP2" s="70">
        <v>49614</v>
      </c>
      <c r="TQ2" s="70">
        <v>49644</v>
      </c>
      <c r="TR2" s="70">
        <v>49675</v>
      </c>
      <c r="TS2" s="70">
        <v>49706</v>
      </c>
      <c r="TT2" s="70">
        <v>49735</v>
      </c>
      <c r="TU2" s="70">
        <v>49766</v>
      </c>
      <c r="TV2" s="70">
        <v>49796</v>
      </c>
      <c r="TW2" s="70">
        <v>49827</v>
      </c>
      <c r="TX2" s="70">
        <v>49857</v>
      </c>
      <c r="TY2" s="70">
        <v>49888</v>
      </c>
      <c r="TZ2" s="70">
        <v>49919</v>
      </c>
      <c r="UA2" s="70">
        <v>49949</v>
      </c>
      <c r="UB2" s="70">
        <v>49980</v>
      </c>
      <c r="UC2" s="70">
        <v>50010</v>
      </c>
      <c r="UD2" s="70">
        <v>50041</v>
      </c>
      <c r="UE2" s="70">
        <v>50072</v>
      </c>
      <c r="UF2" s="70">
        <v>50100</v>
      </c>
      <c r="UG2" s="70">
        <v>50131</v>
      </c>
      <c r="UH2" s="70">
        <v>50161</v>
      </c>
      <c r="UI2" s="70">
        <v>50192</v>
      </c>
      <c r="UJ2" s="70">
        <v>50222</v>
      </c>
      <c r="UK2" s="70">
        <v>50253</v>
      </c>
      <c r="UL2" s="70">
        <v>50284</v>
      </c>
      <c r="UM2" s="70">
        <v>50314</v>
      </c>
      <c r="UN2" s="70">
        <v>50345</v>
      </c>
      <c r="UO2" s="70">
        <v>50375</v>
      </c>
      <c r="UP2" s="70">
        <v>50406</v>
      </c>
      <c r="UQ2" s="70">
        <v>50437</v>
      </c>
      <c r="UR2" s="70">
        <v>50465</v>
      </c>
      <c r="US2" s="70">
        <v>50496</v>
      </c>
      <c r="UT2" s="70">
        <v>50526</v>
      </c>
      <c r="UU2" s="70">
        <v>50557</v>
      </c>
      <c r="UV2" s="70">
        <v>50587</v>
      </c>
      <c r="UW2" s="70">
        <v>50618</v>
      </c>
      <c r="UX2" s="70">
        <v>50649</v>
      </c>
      <c r="UY2" s="70">
        <v>50679</v>
      </c>
      <c r="UZ2" s="70">
        <v>50710</v>
      </c>
      <c r="VA2" s="70">
        <v>50740</v>
      </c>
      <c r="VB2" s="70">
        <v>50771</v>
      </c>
      <c r="VC2" s="70">
        <v>50802</v>
      </c>
      <c r="VD2" s="70">
        <v>50830</v>
      </c>
      <c r="VE2" s="70">
        <v>50861</v>
      </c>
      <c r="VF2" s="70">
        <v>50891</v>
      </c>
      <c r="VG2" s="70">
        <v>50922</v>
      </c>
      <c r="VH2" s="70">
        <v>50952</v>
      </c>
      <c r="VI2" s="70">
        <v>50983</v>
      </c>
      <c r="VJ2" s="70">
        <v>51014</v>
      </c>
      <c r="VK2" s="70">
        <v>51044</v>
      </c>
      <c r="VL2" s="70">
        <v>51075</v>
      </c>
      <c r="VM2" s="70">
        <v>51105</v>
      </c>
      <c r="VN2" s="70">
        <v>51136</v>
      </c>
      <c r="VO2" s="70">
        <v>51167</v>
      </c>
      <c r="VP2" s="70">
        <v>51196</v>
      </c>
      <c r="VQ2" s="70">
        <v>51227</v>
      </c>
      <c r="VR2" s="70">
        <v>51257</v>
      </c>
      <c r="VS2" s="70">
        <v>51288</v>
      </c>
      <c r="VT2" s="70">
        <v>51318</v>
      </c>
      <c r="VU2" s="70">
        <v>51349</v>
      </c>
      <c r="VV2" s="70">
        <v>51380</v>
      </c>
      <c r="VW2" s="70">
        <v>51410</v>
      </c>
      <c r="VX2" s="70">
        <v>51441</v>
      </c>
      <c r="VY2" s="70">
        <v>51471</v>
      </c>
      <c r="VZ2" s="70">
        <v>51502</v>
      </c>
      <c r="WA2" s="70">
        <v>51533</v>
      </c>
      <c r="WB2" s="70">
        <v>51561</v>
      </c>
      <c r="WC2" s="70">
        <v>51592</v>
      </c>
      <c r="WD2" s="70">
        <v>51622</v>
      </c>
      <c r="WE2" s="70">
        <v>51653</v>
      </c>
      <c r="WF2" s="70">
        <v>51683</v>
      </c>
      <c r="WG2" s="70">
        <v>51714</v>
      </c>
      <c r="WH2" s="70">
        <v>51745</v>
      </c>
      <c r="WI2" s="70">
        <v>51775</v>
      </c>
      <c r="WJ2" s="70">
        <v>51806</v>
      </c>
      <c r="WK2" s="70">
        <v>51836</v>
      </c>
      <c r="WL2" s="70">
        <v>51867</v>
      </c>
      <c r="WM2" s="70">
        <v>51898</v>
      </c>
      <c r="WN2" s="70">
        <v>51926</v>
      </c>
      <c r="WO2" s="70">
        <v>51957</v>
      </c>
      <c r="WP2" s="70">
        <v>51987</v>
      </c>
      <c r="WQ2" s="70">
        <v>52018</v>
      </c>
      <c r="WR2" s="70">
        <v>52048</v>
      </c>
      <c r="WS2" s="70">
        <v>52079</v>
      </c>
      <c r="WT2" s="70">
        <v>52110</v>
      </c>
      <c r="WU2" s="70">
        <v>52140</v>
      </c>
      <c r="WV2" s="70">
        <v>52171</v>
      </c>
      <c r="WW2" s="70">
        <v>52201</v>
      </c>
      <c r="WX2" s="70">
        <v>52232</v>
      </c>
      <c r="WY2" s="70">
        <v>52263</v>
      </c>
      <c r="WZ2" s="70">
        <v>52291</v>
      </c>
      <c r="XA2" s="70">
        <v>52322</v>
      </c>
      <c r="XB2" s="70">
        <v>52352</v>
      </c>
      <c r="XC2" s="70">
        <v>52383</v>
      </c>
      <c r="XD2" s="70">
        <v>52413</v>
      </c>
      <c r="XE2" s="70">
        <v>52444</v>
      </c>
      <c r="XF2" s="70">
        <v>52475</v>
      </c>
      <c r="XG2" s="70">
        <v>52505</v>
      </c>
      <c r="XH2" s="70">
        <v>52536</v>
      </c>
      <c r="XI2" s="70">
        <v>52566</v>
      </c>
      <c r="XJ2" s="70">
        <v>52597</v>
      </c>
      <c r="XK2" s="70">
        <v>52628</v>
      </c>
      <c r="XL2" s="70">
        <v>52657</v>
      </c>
      <c r="XM2" s="70">
        <v>52688</v>
      </c>
      <c r="XN2" s="70">
        <v>52718</v>
      </c>
      <c r="XO2" s="70">
        <v>52749</v>
      </c>
      <c r="XP2" s="70">
        <v>52779</v>
      </c>
      <c r="XQ2" s="70">
        <v>52810</v>
      </c>
      <c r="XR2" s="70">
        <v>52841</v>
      </c>
      <c r="XS2" s="70">
        <v>52871</v>
      </c>
      <c r="XT2" s="70">
        <v>52902</v>
      </c>
      <c r="XU2" s="70">
        <v>52932</v>
      </c>
      <c r="XV2" s="70">
        <v>52963</v>
      </c>
      <c r="XW2" s="70">
        <v>52994</v>
      </c>
      <c r="XX2" s="70">
        <v>53022</v>
      </c>
      <c r="XY2" s="70">
        <v>53053</v>
      </c>
      <c r="XZ2" s="70">
        <v>53083</v>
      </c>
      <c r="YA2" s="70">
        <v>53114</v>
      </c>
      <c r="YB2" s="70">
        <v>53144</v>
      </c>
      <c r="YC2" s="70">
        <v>53175</v>
      </c>
      <c r="YD2" s="70">
        <v>53206</v>
      </c>
      <c r="YE2" s="70">
        <v>53236</v>
      </c>
      <c r="YF2" s="70">
        <v>53267</v>
      </c>
      <c r="YG2" s="70">
        <v>53297</v>
      </c>
      <c r="YH2" s="70">
        <v>53328</v>
      </c>
      <c r="YI2" s="70">
        <v>53359</v>
      </c>
      <c r="YJ2" s="70">
        <v>53387</v>
      </c>
      <c r="YK2" s="70">
        <v>53418</v>
      </c>
      <c r="YL2" s="70">
        <v>53448</v>
      </c>
      <c r="YM2" s="70">
        <v>53479</v>
      </c>
      <c r="YN2" s="70">
        <v>53509</v>
      </c>
      <c r="YO2" s="70">
        <v>53540</v>
      </c>
      <c r="YP2" s="70">
        <v>53571</v>
      </c>
      <c r="YQ2" s="70">
        <v>53601</v>
      </c>
      <c r="YR2" s="70">
        <v>53632</v>
      </c>
    </row>
    <row r="4" spans="1:668">
      <c r="A4" s="71" t="s">
        <v>93</v>
      </c>
      <c r="B4" s="72">
        <f>SUM(B5:B35)</f>
        <v>8.7873870825000006E-2</v>
      </c>
      <c r="C4" s="72">
        <f>SUM(C5:C35)</f>
        <v>2.6628684300000004E-2</v>
      </c>
      <c r="D4" s="72">
        <f>SUM(D5:D35)</f>
        <v>5.7910695749999991E-2</v>
      </c>
      <c r="E4" s="72">
        <f>SUM(E5:E35)/1000</f>
        <v>5.7434339924999999E-5</v>
      </c>
      <c r="F4" s="72">
        <f t="shared" ref="F4:AA4" si="0">SUM(F5:F35)</f>
        <v>3.7006155000000006E-2</v>
      </c>
      <c r="G4" s="72">
        <f t="shared" si="0"/>
        <v>0.22187158335000001</v>
      </c>
      <c r="H4" s="72">
        <f t="shared" si="0"/>
        <v>0.23139869984999997</v>
      </c>
      <c r="I4" s="72">
        <f t="shared" si="0"/>
        <v>5.1855858900000003E-2</v>
      </c>
      <c r="J4" s="72">
        <f t="shared" si="0"/>
        <v>2.4388630874999997E-2</v>
      </c>
      <c r="K4" s="72">
        <f t="shared" si="0"/>
        <v>1.2200220675000003E-2</v>
      </c>
      <c r="L4" s="72">
        <f t="shared" si="0"/>
        <v>2.1975357149999999E-2</v>
      </c>
      <c r="M4" s="72">
        <f t="shared" si="0"/>
        <v>8.9798978250000012E-3</v>
      </c>
      <c r="N4" s="72">
        <f t="shared" si="0"/>
        <v>5.1021252E-3</v>
      </c>
      <c r="O4" s="72">
        <f t="shared" si="0"/>
        <v>1.5168586724999999E-2</v>
      </c>
      <c r="P4" s="72">
        <f t="shared" si="0"/>
        <v>1.3310405325E-2</v>
      </c>
      <c r="Q4" s="72">
        <f t="shared" si="0"/>
        <v>0.52174348042499985</v>
      </c>
      <c r="R4" s="72">
        <f t="shared" si="0"/>
        <v>6.0548368500000001E-3</v>
      </c>
      <c r="S4" s="72">
        <f t="shared" si="0"/>
        <v>1.4593810274999997E-2</v>
      </c>
      <c r="T4" s="72">
        <f t="shared" si="0"/>
        <v>3.6258158249999999E-2</v>
      </c>
      <c r="U4" s="72">
        <f t="shared" si="0"/>
        <v>2.6156580246000001</v>
      </c>
      <c r="V4" s="72">
        <f t="shared" si="0"/>
        <v>0.89489543804999994</v>
      </c>
      <c r="W4" s="72">
        <f t="shared" si="0"/>
        <v>11.48402559735</v>
      </c>
      <c r="X4" s="72">
        <f t="shared" si="0"/>
        <v>4.4340302502000002</v>
      </c>
      <c r="Y4" s="72">
        <f t="shared" si="0"/>
        <v>1.0876463268749998</v>
      </c>
      <c r="Z4" s="72">
        <f t="shared" si="0"/>
        <v>0</v>
      </c>
      <c r="AA4" s="72">
        <f t="shared" si="0"/>
        <v>0</v>
      </c>
      <c r="AB4" s="72"/>
      <c r="AD4" s="73">
        <f t="shared" ref="AD4:CO4" si="1">SUM(AD5:AD35)</f>
        <v>0</v>
      </c>
      <c r="AE4" s="73">
        <f t="shared" si="1"/>
        <v>0</v>
      </c>
      <c r="AF4" s="73">
        <f t="shared" si="1"/>
        <v>0.56690280000000004</v>
      </c>
      <c r="AG4" s="73">
        <f t="shared" si="1"/>
        <v>1.6495296749999999</v>
      </c>
      <c r="AH4" s="73">
        <f t="shared" si="1"/>
        <v>1.8345604500000001</v>
      </c>
      <c r="AI4" s="73">
        <f t="shared" si="1"/>
        <v>28.274277150000003</v>
      </c>
      <c r="AJ4" s="73">
        <f t="shared" si="1"/>
        <v>51.296829750000001</v>
      </c>
      <c r="AK4" s="73">
        <f t="shared" si="1"/>
        <v>4.2399605249999999</v>
      </c>
      <c r="AL4" s="73">
        <f t="shared" si="1"/>
        <v>0</v>
      </c>
      <c r="AM4" s="73">
        <f t="shared" si="1"/>
        <v>0</v>
      </c>
      <c r="AN4" s="73">
        <f t="shared" si="1"/>
        <v>1.1810474999999999E-2</v>
      </c>
      <c r="AO4" s="73">
        <f t="shared" si="1"/>
        <v>0</v>
      </c>
      <c r="AP4" s="73">
        <f t="shared" si="1"/>
        <v>0</v>
      </c>
      <c r="AQ4" s="73">
        <f t="shared" si="1"/>
        <v>6.6926025E-2</v>
      </c>
      <c r="AR4" s="73">
        <f t="shared" si="1"/>
        <v>0</v>
      </c>
      <c r="AS4" s="73">
        <f t="shared" si="1"/>
        <v>0.88578562500000002</v>
      </c>
      <c r="AT4" s="73">
        <f t="shared" si="1"/>
        <v>0</v>
      </c>
      <c r="AU4" s="73">
        <f t="shared" si="1"/>
        <v>16.507107225000002</v>
      </c>
      <c r="AV4" s="73">
        <f t="shared" si="1"/>
        <v>2.7912089250000003</v>
      </c>
      <c r="AW4" s="73">
        <f t="shared" si="1"/>
        <v>6.3225409499999996</v>
      </c>
      <c r="AX4" s="73">
        <f t="shared" si="1"/>
        <v>5.5115549999999999E-2</v>
      </c>
      <c r="AY4" s="73">
        <f t="shared" si="1"/>
        <v>0</v>
      </c>
      <c r="AZ4" s="73">
        <f t="shared" si="1"/>
        <v>0</v>
      </c>
      <c r="BA4" s="73">
        <f t="shared" si="1"/>
        <v>0</v>
      </c>
      <c r="BB4" s="73">
        <f t="shared" si="1"/>
        <v>0</v>
      </c>
      <c r="BC4" s="73">
        <f t="shared" si="1"/>
        <v>0</v>
      </c>
      <c r="BD4" s="73">
        <f t="shared" si="1"/>
        <v>0</v>
      </c>
      <c r="BE4" s="73">
        <f t="shared" si="1"/>
        <v>13.385205000000001</v>
      </c>
      <c r="BF4" s="73">
        <f t="shared" si="1"/>
        <v>0.18896759999999999</v>
      </c>
      <c r="BG4" s="73">
        <f t="shared" si="1"/>
        <v>7.8264081000000001</v>
      </c>
      <c r="BH4" s="73">
        <f t="shared" si="1"/>
        <v>32.529984974999998</v>
      </c>
      <c r="BI4" s="73">
        <f t="shared" si="1"/>
        <v>3.397479975</v>
      </c>
      <c r="BJ4" s="73">
        <f t="shared" si="1"/>
        <v>0.18503077499999998</v>
      </c>
      <c r="BK4" s="73">
        <f t="shared" si="1"/>
        <v>0.36612472499999998</v>
      </c>
      <c r="BL4" s="73">
        <f t="shared" si="1"/>
        <v>0</v>
      </c>
      <c r="BM4" s="73">
        <f t="shared" si="1"/>
        <v>3.1494600000000005E-2</v>
      </c>
      <c r="BN4" s="73">
        <f t="shared" si="1"/>
        <v>3.9368250000000006E-3</v>
      </c>
      <c r="BO4" s="73">
        <f t="shared" si="1"/>
        <v>8.5625943749999998</v>
      </c>
      <c r="BP4" s="73">
        <f t="shared" si="1"/>
        <v>2.991987</v>
      </c>
      <c r="BQ4" s="73">
        <f t="shared" si="1"/>
        <v>0</v>
      </c>
      <c r="BR4" s="73">
        <f t="shared" si="1"/>
        <v>7.0862850000000002</v>
      </c>
      <c r="BS4" s="73">
        <f t="shared" si="1"/>
        <v>17.495250299999999</v>
      </c>
      <c r="BT4" s="73">
        <f t="shared" si="1"/>
        <v>12.21203115</v>
      </c>
      <c r="BU4" s="73">
        <f t="shared" si="1"/>
        <v>8.8421089500000001</v>
      </c>
      <c r="BV4" s="73">
        <f t="shared" si="1"/>
        <v>0.17322030000000002</v>
      </c>
      <c r="BW4" s="73">
        <f t="shared" si="1"/>
        <v>0</v>
      </c>
      <c r="BX4" s="73">
        <f t="shared" si="1"/>
        <v>6.6926025E-2</v>
      </c>
      <c r="BY4" s="73">
        <f t="shared" si="1"/>
        <v>0</v>
      </c>
      <c r="BZ4" s="73">
        <f t="shared" si="1"/>
        <v>0</v>
      </c>
      <c r="CA4" s="73">
        <f t="shared" si="1"/>
        <v>0</v>
      </c>
      <c r="CB4" s="73">
        <f t="shared" si="1"/>
        <v>0</v>
      </c>
      <c r="CC4" s="73">
        <f t="shared" si="1"/>
        <v>0</v>
      </c>
      <c r="CD4" s="73">
        <f t="shared" si="1"/>
        <v>0</v>
      </c>
      <c r="CE4" s="73">
        <f t="shared" si="1"/>
        <v>18.963686025000001</v>
      </c>
      <c r="CF4" s="73">
        <f t="shared" si="1"/>
        <v>14.349727124999999</v>
      </c>
      <c r="CG4" s="73">
        <f t="shared" si="1"/>
        <v>3.0589130249999998</v>
      </c>
      <c r="CH4" s="73">
        <f t="shared" si="1"/>
        <v>0.24408314999999997</v>
      </c>
      <c r="CI4" s="73">
        <f t="shared" si="1"/>
        <v>0.314946</v>
      </c>
      <c r="CJ4" s="73">
        <f t="shared" si="1"/>
        <v>7.4799674999999996E-2</v>
      </c>
      <c r="CK4" s="73">
        <f t="shared" si="1"/>
        <v>0</v>
      </c>
      <c r="CL4" s="73">
        <f t="shared" si="1"/>
        <v>0</v>
      </c>
      <c r="CM4" s="73">
        <f t="shared" si="1"/>
        <v>0</v>
      </c>
      <c r="CN4" s="73">
        <f t="shared" si="1"/>
        <v>0</v>
      </c>
      <c r="CO4" s="73">
        <f t="shared" si="1"/>
        <v>0</v>
      </c>
      <c r="CP4" s="73">
        <f t="shared" ref="CP4:FA4" si="2">SUM(CP5:CP35)</f>
        <v>108.550075725</v>
      </c>
      <c r="CQ4" s="73">
        <f t="shared" si="2"/>
        <v>98.334014850000003</v>
      </c>
      <c r="CR4" s="73">
        <f t="shared" si="2"/>
        <v>11.397108375000002</v>
      </c>
      <c r="CS4" s="73">
        <f t="shared" si="2"/>
        <v>3.3856695000000001</v>
      </c>
      <c r="CT4" s="73">
        <f t="shared" si="2"/>
        <v>1.5747300000000002E-2</v>
      </c>
      <c r="CU4" s="73">
        <f t="shared" si="2"/>
        <v>0</v>
      </c>
      <c r="CV4" s="73">
        <f t="shared" si="2"/>
        <v>0.18896759999999999</v>
      </c>
      <c r="CW4" s="73">
        <f t="shared" si="2"/>
        <v>0</v>
      </c>
      <c r="CX4" s="73">
        <f t="shared" si="2"/>
        <v>0</v>
      </c>
      <c r="CY4" s="73">
        <f t="shared" si="2"/>
        <v>0</v>
      </c>
      <c r="CZ4" s="73">
        <f t="shared" si="2"/>
        <v>7.8736500000000011E-3</v>
      </c>
      <c r="DA4" s="73">
        <f t="shared" si="2"/>
        <v>8.9208454500000016</v>
      </c>
      <c r="DB4" s="73">
        <f t="shared" si="2"/>
        <v>112.73885752500001</v>
      </c>
      <c r="DC4" s="73">
        <f t="shared" si="2"/>
        <v>70.433736074999999</v>
      </c>
      <c r="DD4" s="73">
        <f t="shared" si="2"/>
        <v>27.817605450000002</v>
      </c>
      <c r="DE4" s="73">
        <f t="shared" si="2"/>
        <v>10.1570085</v>
      </c>
      <c r="DF4" s="73">
        <f t="shared" si="2"/>
        <v>1.0590059249999999</v>
      </c>
      <c r="DG4" s="73">
        <f t="shared" si="2"/>
        <v>0.26376727500000002</v>
      </c>
      <c r="DH4" s="73">
        <f t="shared" si="2"/>
        <v>0</v>
      </c>
      <c r="DI4" s="73">
        <f t="shared" si="2"/>
        <v>0</v>
      </c>
      <c r="DJ4" s="73">
        <f t="shared" si="2"/>
        <v>0</v>
      </c>
      <c r="DK4" s="73">
        <f t="shared" si="2"/>
        <v>4.6926953999999999</v>
      </c>
      <c r="DL4" s="73">
        <f t="shared" si="2"/>
        <v>0.14959934999999999</v>
      </c>
      <c r="DM4" s="73">
        <f t="shared" si="2"/>
        <v>1.4330042999999999</v>
      </c>
      <c r="DN4" s="73">
        <f t="shared" si="2"/>
        <v>24.837428924999998</v>
      </c>
      <c r="DO4" s="73">
        <f t="shared" si="2"/>
        <v>12.259273049999999</v>
      </c>
      <c r="DP4" s="73">
        <f t="shared" si="2"/>
        <v>5.4052607249999998</v>
      </c>
      <c r="DQ4" s="73">
        <f t="shared" si="2"/>
        <v>1.2125421000000001</v>
      </c>
      <c r="DR4" s="73">
        <f t="shared" si="2"/>
        <v>0.16140982499999998</v>
      </c>
      <c r="DS4" s="73">
        <f t="shared" si="2"/>
        <v>0.40155615</v>
      </c>
      <c r="DT4" s="73">
        <f t="shared" si="2"/>
        <v>1.3030890750000002</v>
      </c>
      <c r="DU4" s="73">
        <f t="shared" si="2"/>
        <v>0</v>
      </c>
      <c r="DV4" s="73">
        <f t="shared" si="2"/>
        <v>0</v>
      </c>
      <c r="DW4" s="73">
        <f t="shared" si="2"/>
        <v>0</v>
      </c>
      <c r="DX4" s="73">
        <f t="shared" si="2"/>
        <v>0.76768087500000004</v>
      </c>
      <c r="DY4" s="73">
        <f t="shared" si="2"/>
        <v>2.2833584999999998</v>
      </c>
      <c r="DZ4" s="73">
        <f t="shared" si="2"/>
        <v>0</v>
      </c>
      <c r="EA4" s="73">
        <f t="shared" si="2"/>
        <v>11.798664525000001</v>
      </c>
      <c r="EB4" s="73">
        <f t="shared" si="2"/>
        <v>0.49997677499999998</v>
      </c>
      <c r="EC4" s="73">
        <f t="shared" si="2"/>
        <v>3.2872488749999995</v>
      </c>
      <c r="ED4" s="73">
        <f t="shared" si="2"/>
        <v>5.7162698999999995</v>
      </c>
      <c r="EE4" s="73">
        <f t="shared" si="2"/>
        <v>3.5431425000000003E-2</v>
      </c>
      <c r="EF4" s="73">
        <f t="shared" si="2"/>
        <v>0</v>
      </c>
      <c r="EG4" s="73">
        <f t="shared" si="2"/>
        <v>0</v>
      </c>
      <c r="EH4" s="73">
        <f t="shared" si="2"/>
        <v>0</v>
      </c>
      <c r="EI4" s="73">
        <f t="shared" si="2"/>
        <v>0</v>
      </c>
      <c r="EJ4" s="73">
        <f t="shared" si="2"/>
        <v>0</v>
      </c>
      <c r="EK4" s="73">
        <f t="shared" si="2"/>
        <v>6.4052142750000005</v>
      </c>
      <c r="EL4" s="73">
        <f t="shared" si="2"/>
        <v>0.64957612500000006</v>
      </c>
      <c r="EM4" s="73">
        <f t="shared" si="2"/>
        <v>1.1574265500000001</v>
      </c>
      <c r="EN4" s="73">
        <f t="shared" si="2"/>
        <v>0.13778887500000001</v>
      </c>
      <c r="EO4" s="73">
        <f t="shared" si="2"/>
        <v>2.7400302000000005</v>
      </c>
      <c r="EP4" s="73">
        <f t="shared" si="2"/>
        <v>5.5115549999999999E-2</v>
      </c>
      <c r="EQ4" s="73">
        <f t="shared" si="2"/>
        <v>0.89365927499999998</v>
      </c>
      <c r="ER4" s="73">
        <f t="shared" si="2"/>
        <v>0.14172570000000001</v>
      </c>
      <c r="ES4" s="73">
        <f t="shared" si="2"/>
        <v>1.9684125E-2</v>
      </c>
      <c r="ET4" s="73">
        <f t="shared" si="2"/>
        <v>7.8736500000000011E-3</v>
      </c>
      <c r="EU4" s="73">
        <f t="shared" si="2"/>
        <v>0</v>
      </c>
      <c r="EV4" s="73">
        <f t="shared" si="2"/>
        <v>0</v>
      </c>
      <c r="EW4" s="73">
        <f t="shared" si="2"/>
        <v>0.75587039999999994</v>
      </c>
      <c r="EX4" s="73">
        <f t="shared" si="2"/>
        <v>8.8263616499999991</v>
      </c>
      <c r="EY4" s="73">
        <f t="shared" si="2"/>
        <v>4.7635582500000009</v>
      </c>
      <c r="EZ4" s="73">
        <f t="shared" si="2"/>
        <v>0.37793519999999997</v>
      </c>
      <c r="FA4" s="73">
        <f t="shared" si="2"/>
        <v>3.1848914250000004</v>
      </c>
      <c r="FB4" s="73">
        <f t="shared" ref="FB4:HM4" si="3">SUM(FB5:FB35)</f>
        <v>9.0546974999999988E-2</v>
      </c>
      <c r="FC4" s="73">
        <f t="shared" si="3"/>
        <v>0</v>
      </c>
      <c r="FD4" s="73">
        <f t="shared" si="3"/>
        <v>3.9683196000000005</v>
      </c>
      <c r="FE4" s="73">
        <f t="shared" si="3"/>
        <v>0</v>
      </c>
      <c r="FF4" s="73">
        <f t="shared" si="3"/>
        <v>0</v>
      </c>
      <c r="FG4" s="73">
        <f t="shared" si="3"/>
        <v>2.7557775E-2</v>
      </c>
      <c r="FH4" s="73">
        <f t="shared" si="3"/>
        <v>1.5747300000000002E-2</v>
      </c>
      <c r="FI4" s="73">
        <f t="shared" si="3"/>
        <v>0</v>
      </c>
      <c r="FJ4" s="73">
        <f t="shared" si="3"/>
        <v>2.4605156250000002</v>
      </c>
      <c r="FK4" s="73">
        <f t="shared" si="3"/>
        <v>0.736186275</v>
      </c>
      <c r="FL4" s="73">
        <f t="shared" si="3"/>
        <v>2.4683892750000003</v>
      </c>
      <c r="FM4" s="73">
        <f t="shared" si="3"/>
        <v>3.1140285750000003</v>
      </c>
      <c r="FN4" s="73">
        <f t="shared" si="3"/>
        <v>0.157473</v>
      </c>
      <c r="FO4" s="73">
        <f t="shared" si="3"/>
        <v>0</v>
      </c>
      <c r="FP4" s="73">
        <f t="shared" si="3"/>
        <v>0</v>
      </c>
      <c r="FQ4" s="73">
        <f t="shared" si="3"/>
        <v>0</v>
      </c>
      <c r="FR4" s="73">
        <f t="shared" si="3"/>
        <v>0</v>
      </c>
      <c r="FS4" s="73">
        <f t="shared" si="3"/>
        <v>0</v>
      </c>
      <c r="FT4" s="73">
        <f t="shared" si="3"/>
        <v>5.5115549999999999E-2</v>
      </c>
      <c r="FU4" s="73">
        <f t="shared" si="3"/>
        <v>1.7322029999999999</v>
      </c>
      <c r="FV4" s="73">
        <f t="shared" si="3"/>
        <v>0</v>
      </c>
      <c r="FW4" s="73">
        <f t="shared" si="3"/>
        <v>0</v>
      </c>
      <c r="FX4" s="73">
        <f t="shared" si="3"/>
        <v>2.9801765250000001</v>
      </c>
      <c r="FY4" s="73">
        <f t="shared" si="3"/>
        <v>0.30313552500000002</v>
      </c>
      <c r="FZ4" s="73">
        <f t="shared" si="3"/>
        <v>1.1810474999999999E-2</v>
      </c>
      <c r="GA4" s="73">
        <f t="shared" si="3"/>
        <v>1.9684125E-2</v>
      </c>
      <c r="GB4" s="73">
        <f t="shared" si="3"/>
        <v>0</v>
      </c>
      <c r="GC4" s="73">
        <f t="shared" si="3"/>
        <v>0</v>
      </c>
      <c r="GD4" s="73">
        <f t="shared" si="3"/>
        <v>0</v>
      </c>
      <c r="GE4" s="73">
        <f t="shared" si="3"/>
        <v>0</v>
      </c>
      <c r="GF4" s="73">
        <f t="shared" si="3"/>
        <v>0</v>
      </c>
      <c r="GG4" s="73">
        <f t="shared" si="3"/>
        <v>0</v>
      </c>
      <c r="GH4" s="73">
        <f t="shared" si="3"/>
        <v>5.9052375000000004E-2</v>
      </c>
      <c r="GI4" s="73">
        <f t="shared" si="3"/>
        <v>5.5745442000000001</v>
      </c>
      <c r="GJ4" s="73">
        <f t="shared" si="3"/>
        <v>5.1533039249999995</v>
      </c>
      <c r="GK4" s="73">
        <f t="shared" si="3"/>
        <v>2.972302875</v>
      </c>
      <c r="GL4" s="73">
        <f t="shared" si="3"/>
        <v>0.37399837500000005</v>
      </c>
      <c r="GM4" s="73">
        <f t="shared" si="3"/>
        <v>0.75193357500000002</v>
      </c>
      <c r="GN4" s="73">
        <f t="shared" si="3"/>
        <v>0</v>
      </c>
      <c r="GO4" s="73">
        <f t="shared" si="3"/>
        <v>0.28345140000000002</v>
      </c>
      <c r="GP4" s="73">
        <f t="shared" si="3"/>
        <v>0</v>
      </c>
      <c r="GQ4" s="73">
        <f t="shared" si="3"/>
        <v>0</v>
      </c>
      <c r="GR4" s="73">
        <f t="shared" si="3"/>
        <v>0</v>
      </c>
      <c r="GS4" s="73">
        <f t="shared" si="3"/>
        <v>1.5747300000000002E-2</v>
      </c>
      <c r="GT4" s="73">
        <f t="shared" si="3"/>
        <v>0.31100917500000003</v>
      </c>
      <c r="GU4" s="73">
        <f t="shared" si="3"/>
        <v>3.1494600000000005E-2</v>
      </c>
      <c r="GV4" s="73">
        <f t="shared" si="3"/>
        <v>2.9919870000000004</v>
      </c>
      <c r="GW4" s="73">
        <f t="shared" si="3"/>
        <v>8.7161305500000008</v>
      </c>
      <c r="GX4" s="73">
        <f t="shared" si="3"/>
        <v>0.66926025</v>
      </c>
      <c r="GY4" s="73">
        <f t="shared" si="3"/>
        <v>8.2673325000000006E-2</v>
      </c>
      <c r="GZ4" s="73">
        <f t="shared" si="3"/>
        <v>0.48422947500000002</v>
      </c>
      <c r="HA4" s="73">
        <f t="shared" si="3"/>
        <v>7.8736500000000011E-3</v>
      </c>
      <c r="HB4" s="73">
        <f t="shared" si="3"/>
        <v>9.8420624999999998E-2</v>
      </c>
      <c r="HC4" s="73">
        <f t="shared" si="3"/>
        <v>4.3305074999999998E-2</v>
      </c>
      <c r="HD4" s="73">
        <f t="shared" si="3"/>
        <v>0.2677041</v>
      </c>
      <c r="HE4" s="73">
        <f t="shared" si="3"/>
        <v>2.3620949999999998E-2</v>
      </c>
      <c r="HF4" s="73">
        <f t="shared" si="3"/>
        <v>517.02716407499997</v>
      </c>
      <c r="HG4" s="73">
        <f t="shared" si="3"/>
        <v>0</v>
      </c>
      <c r="HH4" s="73">
        <f t="shared" si="3"/>
        <v>0.59052375000000001</v>
      </c>
      <c r="HI4" s="73">
        <f t="shared" si="3"/>
        <v>3.1730809500000001</v>
      </c>
      <c r="HJ4" s="73">
        <f t="shared" si="3"/>
        <v>0.177157125</v>
      </c>
      <c r="HK4" s="73">
        <f t="shared" si="3"/>
        <v>0</v>
      </c>
      <c r="HL4" s="73">
        <f t="shared" si="3"/>
        <v>0.334630125</v>
      </c>
      <c r="HM4" s="73">
        <f t="shared" si="3"/>
        <v>7.8736500000000011E-3</v>
      </c>
      <c r="HN4" s="73">
        <f t="shared" ref="HN4:JY4" si="4">SUM(HN5:HN35)</f>
        <v>0.27557775000000001</v>
      </c>
      <c r="HO4" s="73">
        <f t="shared" si="4"/>
        <v>0.12597839999999999</v>
      </c>
      <c r="HP4" s="73">
        <f t="shared" si="4"/>
        <v>0</v>
      </c>
      <c r="HQ4" s="73">
        <f t="shared" si="4"/>
        <v>0</v>
      </c>
      <c r="HR4" s="73">
        <f t="shared" si="4"/>
        <v>7.8736500000000001E-2</v>
      </c>
      <c r="HS4" s="73">
        <f t="shared" si="4"/>
        <v>0.85429102499999998</v>
      </c>
      <c r="HT4" s="73">
        <f t="shared" si="4"/>
        <v>0.47241899999999998</v>
      </c>
      <c r="HU4" s="73">
        <f t="shared" si="4"/>
        <v>4.0155614999999996</v>
      </c>
      <c r="HV4" s="73">
        <f t="shared" si="4"/>
        <v>0.153536175</v>
      </c>
      <c r="HW4" s="73">
        <f t="shared" si="4"/>
        <v>0</v>
      </c>
      <c r="HX4" s="73">
        <f t="shared" si="4"/>
        <v>7.8736500000000001E-2</v>
      </c>
      <c r="HY4" s="73">
        <f t="shared" si="4"/>
        <v>0</v>
      </c>
      <c r="HZ4" s="73">
        <f t="shared" si="4"/>
        <v>0</v>
      </c>
      <c r="IA4" s="73">
        <f t="shared" si="4"/>
        <v>0</v>
      </c>
      <c r="IB4" s="73">
        <f t="shared" si="4"/>
        <v>0</v>
      </c>
      <c r="IC4" s="73">
        <f t="shared" si="4"/>
        <v>0</v>
      </c>
      <c r="ID4" s="73">
        <f t="shared" si="4"/>
        <v>1.0235745000000001</v>
      </c>
      <c r="IE4" s="73">
        <f t="shared" si="4"/>
        <v>0.122041575</v>
      </c>
      <c r="IF4" s="73">
        <f t="shared" si="4"/>
        <v>3.3029961750000001</v>
      </c>
      <c r="IG4" s="73">
        <f t="shared" si="4"/>
        <v>6.2516781000000003</v>
      </c>
      <c r="IH4" s="73">
        <f t="shared" si="4"/>
        <v>0.64957612499999995</v>
      </c>
      <c r="II4" s="73">
        <f t="shared" si="4"/>
        <v>3.0392289000000003</v>
      </c>
      <c r="IJ4" s="73">
        <f t="shared" si="4"/>
        <v>0.157473</v>
      </c>
      <c r="IK4" s="73">
        <f t="shared" si="4"/>
        <v>4.7241900000000003E-2</v>
      </c>
      <c r="IL4" s="73">
        <f t="shared" si="4"/>
        <v>0.157473</v>
      </c>
      <c r="IM4" s="73">
        <f t="shared" si="4"/>
        <v>7.0862850000000005E-2</v>
      </c>
      <c r="IN4" s="73">
        <f t="shared" si="4"/>
        <v>0</v>
      </c>
      <c r="IO4" s="73">
        <f t="shared" si="4"/>
        <v>1.1062478250000001</v>
      </c>
      <c r="IP4" s="73">
        <f t="shared" si="4"/>
        <v>2.7557775E-2</v>
      </c>
      <c r="IQ4" s="73">
        <f t="shared" si="4"/>
        <v>2.3620950000000002E-2</v>
      </c>
      <c r="IR4" s="73">
        <f t="shared" si="4"/>
        <v>0.69681802500000001</v>
      </c>
      <c r="IS4" s="73">
        <f t="shared" si="4"/>
        <v>7.1571478500000003</v>
      </c>
      <c r="IT4" s="73">
        <f t="shared" si="4"/>
        <v>0.42911392500000001</v>
      </c>
      <c r="IU4" s="73">
        <f t="shared" si="4"/>
        <v>5.2320404249999992</v>
      </c>
      <c r="IV4" s="73">
        <f t="shared" si="4"/>
        <v>0.93302752499999997</v>
      </c>
      <c r="IW4" s="73">
        <f t="shared" si="4"/>
        <v>20.4242481</v>
      </c>
      <c r="IX4" s="73">
        <f t="shared" si="4"/>
        <v>27.919962900000002</v>
      </c>
      <c r="IY4" s="73">
        <f t="shared" si="4"/>
        <v>46.348240724999997</v>
      </c>
      <c r="IZ4" s="73">
        <f t="shared" si="4"/>
        <v>58.591766475</v>
      </c>
      <c r="JA4" s="73">
        <f t="shared" si="4"/>
        <v>50.781105674999999</v>
      </c>
      <c r="JB4" s="73">
        <f t="shared" si="4"/>
        <v>94.968029474999994</v>
      </c>
      <c r="JC4" s="73">
        <f t="shared" si="4"/>
        <v>62.784485099999998</v>
      </c>
      <c r="JD4" s="73">
        <f t="shared" si="4"/>
        <v>73.866647474999994</v>
      </c>
      <c r="JE4" s="73">
        <f t="shared" si="4"/>
        <v>70.646324625000005</v>
      </c>
      <c r="JF4" s="73">
        <f t="shared" si="4"/>
        <v>503.75612699999999</v>
      </c>
      <c r="JG4" s="73">
        <f t="shared" si="4"/>
        <v>577.17791324999996</v>
      </c>
      <c r="JH4" s="73">
        <f t="shared" si="4"/>
        <v>978.39155947500001</v>
      </c>
      <c r="JI4" s="73">
        <f t="shared" si="4"/>
        <v>70.425862425000005</v>
      </c>
      <c r="JJ4" s="73">
        <f t="shared" si="4"/>
        <v>62.197898174999999</v>
      </c>
      <c r="JK4" s="73">
        <f t="shared" si="4"/>
        <v>46.966322249999997</v>
      </c>
      <c r="JL4" s="73">
        <f t="shared" si="4"/>
        <v>12.822239025</v>
      </c>
      <c r="JM4" s="73">
        <f t="shared" si="4"/>
        <v>7.7988503250000001</v>
      </c>
      <c r="JN4" s="73">
        <f t="shared" si="4"/>
        <v>11.373487425</v>
      </c>
      <c r="JO4" s="73">
        <f t="shared" si="4"/>
        <v>2.3620950000000002E-2</v>
      </c>
      <c r="JP4" s="73">
        <f t="shared" si="4"/>
        <v>10.385344349999999</v>
      </c>
      <c r="JQ4" s="73">
        <f t="shared" si="4"/>
        <v>24.1563582</v>
      </c>
      <c r="JR4" s="73">
        <f t="shared" si="4"/>
        <v>60.94992465</v>
      </c>
      <c r="JS4" s="73">
        <f t="shared" si="4"/>
        <v>119.053524825</v>
      </c>
      <c r="JT4" s="73">
        <f t="shared" si="4"/>
        <v>170.704668825</v>
      </c>
      <c r="JU4" s="73">
        <f t="shared" si="4"/>
        <v>368.46319905000001</v>
      </c>
      <c r="JV4" s="73">
        <f t="shared" si="4"/>
        <v>459.83690730000001</v>
      </c>
      <c r="JW4" s="73">
        <f t="shared" si="4"/>
        <v>249.5002212</v>
      </c>
      <c r="JX4" s="73">
        <f t="shared" si="4"/>
        <v>294.41152080000001</v>
      </c>
      <c r="JY4" s="73">
        <f t="shared" si="4"/>
        <v>1060.7066333999999</v>
      </c>
      <c r="JZ4" s="73">
        <f t="shared" ref="JZ4:MK4" si="5">SUM(JZ5:JZ35)</f>
        <v>568.66649759999996</v>
      </c>
      <c r="KA4" s="73">
        <f t="shared" si="5"/>
        <v>685.57051597500003</v>
      </c>
      <c r="KB4" s="73">
        <f t="shared" si="5"/>
        <v>1606.6576507500001</v>
      </c>
      <c r="KC4" s="73">
        <f t="shared" si="5"/>
        <v>1342.0006532999998</v>
      </c>
      <c r="KD4" s="73">
        <f t="shared" si="5"/>
        <v>1553.6049970499998</v>
      </c>
      <c r="KE4" s="73">
        <f t="shared" si="5"/>
        <v>1143.0571387499999</v>
      </c>
      <c r="KF4" s="73">
        <f t="shared" si="5"/>
        <v>1563.647837625</v>
      </c>
      <c r="KG4" s="73">
        <f t="shared" si="5"/>
        <v>956.36502359999997</v>
      </c>
      <c r="KH4" s="73">
        <f t="shared" si="5"/>
        <v>792.76238707499999</v>
      </c>
      <c r="KI4" s="73">
        <f t="shared" si="5"/>
        <v>339.57477720000003</v>
      </c>
      <c r="KJ4" s="73">
        <f t="shared" si="5"/>
        <v>41.116200300000003</v>
      </c>
      <c r="KK4" s="73">
        <f t="shared" si="5"/>
        <v>74.551655025000002</v>
      </c>
      <c r="KL4" s="73">
        <f t="shared" si="5"/>
        <v>105.109290675</v>
      </c>
      <c r="KM4" s="73">
        <f t="shared" si="5"/>
        <v>822.13503839999998</v>
      </c>
      <c r="KN4" s="73">
        <f t="shared" si="5"/>
        <v>452.54590740000003</v>
      </c>
      <c r="KO4" s="73">
        <f t="shared" si="5"/>
        <v>548.04147142499994</v>
      </c>
      <c r="KP4" s="73">
        <f t="shared" si="5"/>
        <v>266.70020962499996</v>
      </c>
      <c r="KQ4" s="73">
        <f t="shared" si="5"/>
        <v>960.58529999999996</v>
      </c>
      <c r="KR4" s="73">
        <f t="shared" si="5"/>
        <v>4.1061084750000001</v>
      </c>
      <c r="KS4" s="73">
        <f t="shared" si="5"/>
        <v>26.801904600000004</v>
      </c>
      <c r="KT4" s="73">
        <f t="shared" si="5"/>
        <v>90.960341624999998</v>
      </c>
      <c r="KU4" s="73">
        <f t="shared" si="5"/>
        <v>4.7241900000000003E-2</v>
      </c>
      <c r="KV4" s="73">
        <f t="shared" si="5"/>
        <v>0</v>
      </c>
      <c r="KW4" s="73">
        <f t="shared" si="5"/>
        <v>62.752990500000003</v>
      </c>
      <c r="KX4" s="73">
        <f t="shared" si="5"/>
        <v>58.808291850000003</v>
      </c>
      <c r="KY4" s="73">
        <f t="shared" si="5"/>
        <v>1.3542677999999999</v>
      </c>
      <c r="KZ4" s="73">
        <f t="shared" si="5"/>
        <v>839.89011914999992</v>
      </c>
      <c r="LA4" s="73">
        <f t="shared" si="5"/>
        <v>12.727755224999999</v>
      </c>
      <c r="LB4" s="73">
        <f t="shared" si="5"/>
        <v>5.4603762749999998</v>
      </c>
      <c r="LC4" s="73">
        <f t="shared" si="5"/>
        <v>10.393217999999999</v>
      </c>
      <c r="LD4" s="73">
        <f t="shared" si="5"/>
        <v>5.2517245499999996</v>
      </c>
      <c r="LE4" s="73">
        <f t="shared" si="5"/>
        <v>0</v>
      </c>
      <c r="LF4" s="73">
        <f t="shared" si="5"/>
        <v>0</v>
      </c>
      <c r="LG4" s="73">
        <f t="shared" si="5"/>
        <v>0</v>
      </c>
      <c r="LH4" s="73">
        <f t="shared" si="5"/>
        <v>0</v>
      </c>
      <c r="LI4" s="73">
        <f t="shared" si="5"/>
        <v>0</v>
      </c>
      <c r="LJ4" s="73">
        <f t="shared" si="5"/>
        <v>0</v>
      </c>
      <c r="LK4" s="73">
        <f t="shared" si="5"/>
        <v>0</v>
      </c>
      <c r="LL4" s="73">
        <f t="shared" si="5"/>
        <v>0</v>
      </c>
      <c r="LM4" s="73">
        <f t="shared" si="5"/>
        <v>0</v>
      </c>
      <c r="LN4" s="73">
        <f t="shared" si="5"/>
        <v>0</v>
      </c>
      <c r="LO4" s="73">
        <f t="shared" si="5"/>
        <v>0</v>
      </c>
      <c r="LP4" s="73">
        <f t="shared" si="5"/>
        <v>0</v>
      </c>
      <c r="LQ4" s="73">
        <f t="shared" si="5"/>
        <v>0</v>
      </c>
      <c r="LR4" s="73">
        <f t="shared" si="5"/>
        <v>0</v>
      </c>
      <c r="LS4" s="73">
        <f t="shared" si="5"/>
        <v>0</v>
      </c>
      <c r="LT4" s="73">
        <f t="shared" si="5"/>
        <v>0</v>
      </c>
      <c r="LU4" s="73">
        <f t="shared" si="5"/>
        <v>0</v>
      </c>
      <c r="LV4" s="73">
        <f t="shared" si="5"/>
        <v>0</v>
      </c>
      <c r="LW4" s="73">
        <f t="shared" si="5"/>
        <v>0</v>
      </c>
      <c r="LX4" s="73">
        <f t="shared" si="5"/>
        <v>0</v>
      </c>
      <c r="LY4" s="73">
        <f t="shared" si="5"/>
        <v>0</v>
      </c>
      <c r="LZ4" s="73">
        <f t="shared" si="5"/>
        <v>0</v>
      </c>
      <c r="MA4" s="73">
        <f t="shared" si="5"/>
        <v>0</v>
      </c>
      <c r="MB4" s="73">
        <f t="shared" si="5"/>
        <v>0</v>
      </c>
      <c r="MC4" s="73">
        <f t="shared" si="5"/>
        <v>0</v>
      </c>
      <c r="MD4" s="73">
        <f t="shared" si="5"/>
        <v>0</v>
      </c>
      <c r="ME4" s="73">
        <f t="shared" si="5"/>
        <v>0</v>
      </c>
      <c r="MF4" s="73">
        <f t="shared" si="5"/>
        <v>0</v>
      </c>
      <c r="MG4" s="73">
        <f t="shared" si="5"/>
        <v>0</v>
      </c>
      <c r="MH4" s="73">
        <f t="shared" si="5"/>
        <v>0</v>
      </c>
      <c r="MI4" s="73">
        <f t="shared" si="5"/>
        <v>0</v>
      </c>
      <c r="MJ4" s="73">
        <f t="shared" si="5"/>
        <v>0</v>
      </c>
      <c r="MK4" s="73">
        <f t="shared" si="5"/>
        <v>0</v>
      </c>
      <c r="ML4" s="73">
        <f t="shared" ref="ML4:MP4" si="6">SUM(ML5:ML35)</f>
        <v>0</v>
      </c>
      <c r="MM4" s="73">
        <f t="shared" si="6"/>
        <v>0</v>
      </c>
      <c r="MN4" s="73">
        <f t="shared" si="6"/>
        <v>0</v>
      </c>
      <c r="MO4" s="73">
        <f t="shared" si="6"/>
        <v>0</v>
      </c>
      <c r="MP4" s="73">
        <f t="shared" si="6"/>
        <v>0</v>
      </c>
      <c r="MQ4" s="73">
        <f t="shared" ref="MQ4:MS4" si="7">SUM(MQ5:MQ35)</f>
        <v>0</v>
      </c>
      <c r="MR4" s="73">
        <f t="shared" si="7"/>
        <v>0</v>
      </c>
      <c r="MS4" s="73">
        <f t="shared" si="7"/>
        <v>0</v>
      </c>
      <c r="MT4" s="73">
        <f t="shared" ref="MT4:PE4" si="8">SUM(MT5:MT35)</f>
        <v>0</v>
      </c>
      <c r="MU4" s="73">
        <f t="shared" si="8"/>
        <v>0</v>
      </c>
      <c r="MV4" s="73">
        <f t="shared" si="8"/>
        <v>0</v>
      </c>
      <c r="MW4" s="73">
        <f t="shared" si="8"/>
        <v>0</v>
      </c>
      <c r="MX4" s="73">
        <f t="shared" si="8"/>
        <v>0</v>
      </c>
      <c r="MY4" s="73">
        <f t="shared" si="8"/>
        <v>0</v>
      </c>
      <c r="MZ4" s="73">
        <f t="shared" si="8"/>
        <v>0</v>
      </c>
      <c r="NA4" s="73">
        <f t="shared" si="8"/>
        <v>0</v>
      </c>
      <c r="NB4" s="73">
        <f t="shared" si="8"/>
        <v>0</v>
      </c>
      <c r="NC4" s="73">
        <f t="shared" si="8"/>
        <v>0</v>
      </c>
      <c r="ND4" s="73">
        <f t="shared" si="8"/>
        <v>0</v>
      </c>
      <c r="NE4" s="73">
        <f t="shared" si="8"/>
        <v>0</v>
      </c>
      <c r="NF4" s="73">
        <f t="shared" si="8"/>
        <v>0</v>
      </c>
      <c r="NG4" s="73">
        <f t="shared" si="8"/>
        <v>0</v>
      </c>
      <c r="NH4" s="73">
        <f t="shared" si="8"/>
        <v>0</v>
      </c>
      <c r="NI4" s="73">
        <f t="shared" si="8"/>
        <v>0</v>
      </c>
      <c r="NJ4" s="73">
        <f t="shared" si="8"/>
        <v>0</v>
      </c>
      <c r="NK4" s="73">
        <f t="shared" si="8"/>
        <v>0</v>
      </c>
      <c r="NL4" s="73">
        <f t="shared" si="8"/>
        <v>0</v>
      </c>
      <c r="NM4" s="73">
        <f t="shared" si="8"/>
        <v>0</v>
      </c>
      <c r="NN4" s="73">
        <f t="shared" si="8"/>
        <v>0</v>
      </c>
      <c r="NO4" s="73">
        <f t="shared" si="8"/>
        <v>0</v>
      </c>
      <c r="NP4" s="73">
        <f t="shared" si="8"/>
        <v>0</v>
      </c>
      <c r="NQ4" s="73">
        <f t="shared" si="8"/>
        <v>0</v>
      </c>
      <c r="NR4" s="73">
        <f t="shared" si="8"/>
        <v>0</v>
      </c>
      <c r="NS4" s="73">
        <f t="shared" si="8"/>
        <v>0</v>
      </c>
      <c r="NT4" s="73">
        <f t="shared" si="8"/>
        <v>0</v>
      </c>
      <c r="NU4" s="73">
        <f t="shared" si="8"/>
        <v>0</v>
      </c>
      <c r="NV4" s="73">
        <f t="shared" si="8"/>
        <v>0</v>
      </c>
      <c r="NW4" s="73">
        <f t="shared" si="8"/>
        <v>0</v>
      </c>
      <c r="NX4" s="73">
        <f t="shared" si="8"/>
        <v>0</v>
      </c>
      <c r="NY4" s="73">
        <f t="shared" si="8"/>
        <v>0</v>
      </c>
      <c r="NZ4" s="73">
        <f t="shared" si="8"/>
        <v>0</v>
      </c>
      <c r="OA4" s="73">
        <f t="shared" si="8"/>
        <v>0</v>
      </c>
      <c r="OB4" s="73">
        <f t="shared" si="8"/>
        <v>0</v>
      </c>
      <c r="OC4" s="73">
        <f t="shared" si="8"/>
        <v>0</v>
      </c>
      <c r="OD4" s="73">
        <f t="shared" si="8"/>
        <v>0</v>
      </c>
      <c r="OE4" s="73">
        <f t="shared" si="8"/>
        <v>0</v>
      </c>
      <c r="OF4" s="73">
        <f t="shared" si="8"/>
        <v>0</v>
      </c>
      <c r="OG4" s="73">
        <f t="shared" si="8"/>
        <v>0</v>
      </c>
      <c r="OH4" s="73">
        <f t="shared" si="8"/>
        <v>0</v>
      </c>
      <c r="OI4" s="73">
        <f t="shared" si="8"/>
        <v>0</v>
      </c>
      <c r="OJ4" s="73">
        <f t="shared" si="8"/>
        <v>0</v>
      </c>
      <c r="OK4" s="73">
        <f t="shared" si="8"/>
        <v>0</v>
      </c>
      <c r="OL4" s="73">
        <f t="shared" si="8"/>
        <v>0</v>
      </c>
      <c r="OM4" s="73">
        <f t="shared" si="8"/>
        <v>0</v>
      </c>
      <c r="ON4" s="73">
        <f t="shared" si="8"/>
        <v>0</v>
      </c>
      <c r="OO4" s="73">
        <f t="shared" si="8"/>
        <v>0</v>
      </c>
      <c r="OP4" s="73">
        <f t="shared" si="8"/>
        <v>0</v>
      </c>
      <c r="OQ4" s="73">
        <f t="shared" si="8"/>
        <v>0</v>
      </c>
      <c r="OR4" s="73">
        <f t="shared" si="8"/>
        <v>0</v>
      </c>
      <c r="OS4" s="73">
        <f t="shared" si="8"/>
        <v>0</v>
      </c>
      <c r="OT4" s="73">
        <f t="shared" si="8"/>
        <v>0</v>
      </c>
      <c r="OU4" s="73">
        <f t="shared" si="8"/>
        <v>0</v>
      </c>
      <c r="OV4" s="73">
        <f t="shared" si="8"/>
        <v>0</v>
      </c>
      <c r="OW4" s="73">
        <f t="shared" si="8"/>
        <v>0</v>
      </c>
      <c r="OX4" s="73">
        <f t="shared" si="8"/>
        <v>0</v>
      </c>
      <c r="OY4" s="73">
        <f t="shared" si="8"/>
        <v>0</v>
      </c>
      <c r="OZ4" s="73">
        <f t="shared" si="8"/>
        <v>0</v>
      </c>
      <c r="PA4" s="73">
        <f t="shared" si="8"/>
        <v>0</v>
      </c>
      <c r="PB4" s="73">
        <f t="shared" si="8"/>
        <v>0</v>
      </c>
      <c r="PC4" s="73">
        <f t="shared" si="8"/>
        <v>0</v>
      </c>
      <c r="PD4" s="73">
        <f t="shared" si="8"/>
        <v>0</v>
      </c>
      <c r="PE4" s="73">
        <f t="shared" si="8"/>
        <v>0</v>
      </c>
      <c r="PF4" s="73">
        <f t="shared" ref="PF4:RQ4" si="9">SUM(PF5:PF35)</f>
        <v>0</v>
      </c>
      <c r="PG4" s="73">
        <f t="shared" si="9"/>
        <v>0</v>
      </c>
      <c r="PH4" s="73">
        <f t="shared" si="9"/>
        <v>0</v>
      </c>
      <c r="PI4" s="73">
        <f t="shared" si="9"/>
        <v>0</v>
      </c>
      <c r="PJ4" s="73">
        <f t="shared" si="9"/>
        <v>0</v>
      </c>
      <c r="PK4" s="73">
        <f t="shared" si="9"/>
        <v>0</v>
      </c>
      <c r="PL4" s="73">
        <f t="shared" si="9"/>
        <v>0</v>
      </c>
      <c r="PM4" s="73">
        <f t="shared" si="9"/>
        <v>0</v>
      </c>
      <c r="PN4" s="73">
        <f t="shared" si="9"/>
        <v>0</v>
      </c>
      <c r="PO4" s="73">
        <f t="shared" si="9"/>
        <v>0</v>
      </c>
      <c r="PP4" s="73">
        <f t="shared" si="9"/>
        <v>0</v>
      </c>
      <c r="PQ4" s="73">
        <f t="shared" si="9"/>
        <v>0</v>
      </c>
      <c r="PR4" s="73">
        <f t="shared" si="9"/>
        <v>0</v>
      </c>
      <c r="PS4" s="73">
        <f t="shared" si="9"/>
        <v>0</v>
      </c>
      <c r="PT4" s="73">
        <f t="shared" si="9"/>
        <v>0</v>
      </c>
      <c r="PU4" s="73">
        <f t="shared" si="9"/>
        <v>0</v>
      </c>
      <c r="PV4" s="73">
        <f t="shared" si="9"/>
        <v>0</v>
      </c>
      <c r="PW4" s="73">
        <f t="shared" si="9"/>
        <v>0</v>
      </c>
      <c r="PX4" s="73">
        <f t="shared" si="9"/>
        <v>0</v>
      </c>
      <c r="PY4" s="73">
        <f t="shared" si="9"/>
        <v>0</v>
      </c>
      <c r="PZ4" s="73">
        <f t="shared" si="9"/>
        <v>0</v>
      </c>
      <c r="QA4" s="73">
        <f t="shared" si="9"/>
        <v>0</v>
      </c>
      <c r="QB4" s="73">
        <f t="shared" si="9"/>
        <v>0</v>
      </c>
      <c r="QC4" s="73">
        <f t="shared" si="9"/>
        <v>0</v>
      </c>
      <c r="QD4" s="73">
        <f t="shared" si="9"/>
        <v>0</v>
      </c>
      <c r="QE4" s="73">
        <f t="shared" si="9"/>
        <v>0</v>
      </c>
      <c r="QF4" s="73">
        <f t="shared" si="9"/>
        <v>0</v>
      </c>
      <c r="QG4" s="73">
        <f t="shared" si="9"/>
        <v>0</v>
      </c>
      <c r="QH4" s="73">
        <f t="shared" si="9"/>
        <v>0</v>
      </c>
      <c r="QI4" s="73">
        <f t="shared" si="9"/>
        <v>0</v>
      </c>
      <c r="QJ4" s="73">
        <f t="shared" si="9"/>
        <v>0</v>
      </c>
      <c r="QK4" s="73">
        <f t="shared" si="9"/>
        <v>0</v>
      </c>
      <c r="QL4" s="73">
        <f t="shared" si="9"/>
        <v>0</v>
      </c>
      <c r="QM4" s="73">
        <f t="shared" si="9"/>
        <v>0</v>
      </c>
      <c r="QN4" s="73">
        <f t="shared" si="9"/>
        <v>0</v>
      </c>
      <c r="QO4" s="73">
        <f t="shared" si="9"/>
        <v>0</v>
      </c>
      <c r="QP4" s="73">
        <f t="shared" si="9"/>
        <v>0</v>
      </c>
      <c r="QQ4" s="73">
        <f t="shared" si="9"/>
        <v>0</v>
      </c>
      <c r="QR4" s="73">
        <f t="shared" si="9"/>
        <v>0</v>
      </c>
      <c r="QS4" s="73">
        <f t="shared" si="9"/>
        <v>0</v>
      </c>
      <c r="QT4" s="73">
        <f t="shared" si="9"/>
        <v>0</v>
      </c>
      <c r="QU4" s="73">
        <f t="shared" si="9"/>
        <v>0</v>
      </c>
      <c r="QV4" s="73">
        <f t="shared" si="9"/>
        <v>0</v>
      </c>
      <c r="QW4" s="73">
        <f t="shared" si="9"/>
        <v>0</v>
      </c>
      <c r="QX4" s="73">
        <f t="shared" si="9"/>
        <v>0</v>
      </c>
      <c r="QY4" s="73">
        <f t="shared" si="9"/>
        <v>0</v>
      </c>
      <c r="QZ4" s="73">
        <f t="shared" si="9"/>
        <v>0</v>
      </c>
      <c r="RA4" s="73">
        <f t="shared" si="9"/>
        <v>0</v>
      </c>
      <c r="RB4" s="73">
        <f t="shared" si="9"/>
        <v>0</v>
      </c>
      <c r="RC4" s="73">
        <f t="shared" si="9"/>
        <v>0</v>
      </c>
      <c r="RD4" s="73">
        <f t="shared" si="9"/>
        <v>0</v>
      </c>
      <c r="RE4" s="73">
        <f t="shared" si="9"/>
        <v>0</v>
      </c>
      <c r="RF4" s="73">
        <f t="shared" si="9"/>
        <v>0</v>
      </c>
      <c r="RG4" s="73">
        <f t="shared" si="9"/>
        <v>0</v>
      </c>
      <c r="RH4" s="73">
        <f t="shared" si="9"/>
        <v>0</v>
      </c>
      <c r="RI4" s="73">
        <f t="shared" si="9"/>
        <v>0</v>
      </c>
      <c r="RJ4" s="73">
        <f t="shared" si="9"/>
        <v>0</v>
      </c>
      <c r="RK4" s="73">
        <f t="shared" si="9"/>
        <v>0</v>
      </c>
      <c r="RL4" s="73">
        <f t="shared" si="9"/>
        <v>0</v>
      </c>
      <c r="RM4" s="73">
        <f t="shared" si="9"/>
        <v>0</v>
      </c>
      <c r="RN4" s="73">
        <f t="shared" si="9"/>
        <v>0</v>
      </c>
      <c r="RO4" s="73">
        <f t="shared" si="9"/>
        <v>0</v>
      </c>
      <c r="RP4" s="73">
        <f t="shared" si="9"/>
        <v>0</v>
      </c>
      <c r="RQ4" s="73">
        <f t="shared" si="9"/>
        <v>0</v>
      </c>
      <c r="RR4" s="73">
        <f t="shared" ref="RR4:UC4" si="10">SUM(RR5:RR35)</f>
        <v>0</v>
      </c>
      <c r="RS4" s="73">
        <f t="shared" si="10"/>
        <v>0</v>
      </c>
      <c r="RT4" s="73">
        <f t="shared" si="10"/>
        <v>0</v>
      </c>
      <c r="RU4" s="73">
        <f t="shared" si="10"/>
        <v>0</v>
      </c>
      <c r="RV4" s="73">
        <f t="shared" si="10"/>
        <v>0</v>
      </c>
      <c r="RW4" s="73">
        <f t="shared" si="10"/>
        <v>0</v>
      </c>
      <c r="RX4" s="73">
        <f t="shared" si="10"/>
        <v>0</v>
      </c>
      <c r="RY4" s="73">
        <f t="shared" si="10"/>
        <v>0</v>
      </c>
      <c r="RZ4" s="73">
        <f t="shared" si="10"/>
        <v>0</v>
      </c>
      <c r="SA4" s="73">
        <f t="shared" si="10"/>
        <v>0</v>
      </c>
      <c r="SB4" s="73">
        <f t="shared" si="10"/>
        <v>0</v>
      </c>
      <c r="SC4" s="73">
        <f t="shared" si="10"/>
        <v>0</v>
      </c>
      <c r="SD4" s="73">
        <f t="shared" si="10"/>
        <v>0</v>
      </c>
      <c r="SE4" s="73">
        <f t="shared" si="10"/>
        <v>0</v>
      </c>
      <c r="SF4" s="73">
        <f t="shared" si="10"/>
        <v>0</v>
      </c>
      <c r="SG4" s="73">
        <f t="shared" si="10"/>
        <v>0</v>
      </c>
      <c r="SH4" s="73">
        <f t="shared" si="10"/>
        <v>0</v>
      </c>
      <c r="SI4" s="73">
        <f t="shared" si="10"/>
        <v>0</v>
      </c>
      <c r="SJ4" s="73">
        <f t="shared" si="10"/>
        <v>0</v>
      </c>
      <c r="SK4" s="73">
        <f t="shared" si="10"/>
        <v>0</v>
      </c>
      <c r="SL4" s="73">
        <f t="shared" si="10"/>
        <v>0</v>
      </c>
      <c r="SM4" s="73">
        <f t="shared" si="10"/>
        <v>0</v>
      </c>
      <c r="SN4" s="73">
        <f t="shared" si="10"/>
        <v>0</v>
      </c>
      <c r="SO4" s="73">
        <f t="shared" si="10"/>
        <v>0</v>
      </c>
      <c r="SP4" s="73">
        <f t="shared" si="10"/>
        <v>0</v>
      </c>
      <c r="SQ4" s="73">
        <f t="shared" si="10"/>
        <v>0</v>
      </c>
      <c r="SR4" s="73">
        <f t="shared" si="10"/>
        <v>0</v>
      </c>
      <c r="SS4" s="73">
        <f t="shared" si="10"/>
        <v>0</v>
      </c>
      <c r="ST4" s="73">
        <f t="shared" si="10"/>
        <v>0</v>
      </c>
      <c r="SU4" s="73">
        <f t="shared" si="10"/>
        <v>0</v>
      </c>
      <c r="SV4" s="73">
        <f t="shared" si="10"/>
        <v>0</v>
      </c>
      <c r="SW4" s="73">
        <f t="shared" si="10"/>
        <v>0</v>
      </c>
      <c r="SX4" s="73">
        <f t="shared" si="10"/>
        <v>0</v>
      </c>
      <c r="SY4" s="73">
        <f t="shared" si="10"/>
        <v>0</v>
      </c>
      <c r="SZ4" s="73">
        <f t="shared" si="10"/>
        <v>0</v>
      </c>
      <c r="TA4" s="73">
        <f t="shared" si="10"/>
        <v>0</v>
      </c>
      <c r="TB4" s="73">
        <f t="shared" si="10"/>
        <v>0</v>
      </c>
      <c r="TC4" s="73">
        <f t="shared" si="10"/>
        <v>0</v>
      </c>
      <c r="TD4" s="73">
        <f t="shared" si="10"/>
        <v>0</v>
      </c>
      <c r="TE4" s="73">
        <f t="shared" si="10"/>
        <v>0</v>
      </c>
      <c r="TF4" s="73">
        <f t="shared" si="10"/>
        <v>0</v>
      </c>
      <c r="TG4" s="73">
        <f t="shared" si="10"/>
        <v>0</v>
      </c>
      <c r="TH4" s="73">
        <f t="shared" si="10"/>
        <v>0</v>
      </c>
      <c r="TI4" s="73">
        <f t="shared" si="10"/>
        <v>0</v>
      </c>
      <c r="TJ4" s="73">
        <f t="shared" si="10"/>
        <v>0</v>
      </c>
      <c r="TK4" s="73">
        <f t="shared" si="10"/>
        <v>0</v>
      </c>
      <c r="TL4" s="73">
        <f t="shared" si="10"/>
        <v>0</v>
      </c>
      <c r="TM4" s="73">
        <f t="shared" si="10"/>
        <v>0</v>
      </c>
      <c r="TN4" s="73">
        <f t="shared" si="10"/>
        <v>0</v>
      </c>
      <c r="TO4" s="73">
        <f t="shared" si="10"/>
        <v>0</v>
      </c>
      <c r="TP4" s="73">
        <f t="shared" si="10"/>
        <v>0</v>
      </c>
      <c r="TQ4" s="73">
        <f t="shared" si="10"/>
        <v>0</v>
      </c>
      <c r="TR4" s="73">
        <f t="shared" si="10"/>
        <v>0</v>
      </c>
      <c r="TS4" s="73">
        <f t="shared" si="10"/>
        <v>0</v>
      </c>
      <c r="TT4" s="73">
        <f t="shared" si="10"/>
        <v>0</v>
      </c>
      <c r="TU4" s="73">
        <f t="shared" si="10"/>
        <v>0</v>
      </c>
      <c r="TV4" s="73">
        <f t="shared" si="10"/>
        <v>0</v>
      </c>
      <c r="TW4" s="73">
        <f t="shared" si="10"/>
        <v>0</v>
      </c>
      <c r="TX4" s="73">
        <f t="shared" si="10"/>
        <v>0</v>
      </c>
      <c r="TY4" s="73">
        <f t="shared" si="10"/>
        <v>0</v>
      </c>
      <c r="TZ4" s="73">
        <f t="shared" si="10"/>
        <v>0</v>
      </c>
      <c r="UA4" s="73">
        <f t="shared" si="10"/>
        <v>0</v>
      </c>
      <c r="UB4" s="73">
        <f t="shared" si="10"/>
        <v>0</v>
      </c>
      <c r="UC4" s="73">
        <f t="shared" si="10"/>
        <v>0</v>
      </c>
      <c r="UD4" s="73">
        <f t="shared" ref="UD4:WO4" si="11">SUM(UD5:UD35)</f>
        <v>0</v>
      </c>
      <c r="UE4" s="73">
        <f t="shared" si="11"/>
        <v>0</v>
      </c>
      <c r="UF4" s="73">
        <f t="shared" si="11"/>
        <v>0</v>
      </c>
      <c r="UG4" s="73">
        <f t="shared" si="11"/>
        <v>0</v>
      </c>
      <c r="UH4" s="73">
        <f t="shared" si="11"/>
        <v>0</v>
      </c>
      <c r="UI4" s="73">
        <f t="shared" si="11"/>
        <v>0</v>
      </c>
      <c r="UJ4" s="73">
        <f t="shared" si="11"/>
        <v>0</v>
      </c>
      <c r="UK4" s="73">
        <f t="shared" si="11"/>
        <v>0</v>
      </c>
      <c r="UL4" s="73">
        <f t="shared" si="11"/>
        <v>0</v>
      </c>
      <c r="UM4" s="73">
        <f t="shared" si="11"/>
        <v>0</v>
      </c>
      <c r="UN4" s="73">
        <f t="shared" si="11"/>
        <v>0</v>
      </c>
      <c r="UO4" s="73">
        <f t="shared" si="11"/>
        <v>0</v>
      </c>
      <c r="UP4" s="73">
        <f t="shared" si="11"/>
        <v>0</v>
      </c>
      <c r="UQ4" s="73">
        <f t="shared" si="11"/>
        <v>0</v>
      </c>
      <c r="UR4" s="73">
        <f t="shared" si="11"/>
        <v>0</v>
      </c>
      <c r="US4" s="73">
        <f t="shared" si="11"/>
        <v>0</v>
      </c>
      <c r="UT4" s="73">
        <f t="shared" si="11"/>
        <v>0</v>
      </c>
      <c r="UU4" s="73">
        <f t="shared" si="11"/>
        <v>0</v>
      </c>
      <c r="UV4" s="73">
        <f t="shared" si="11"/>
        <v>0</v>
      </c>
      <c r="UW4" s="73">
        <f t="shared" si="11"/>
        <v>0</v>
      </c>
      <c r="UX4" s="73">
        <f t="shared" si="11"/>
        <v>0</v>
      </c>
      <c r="UY4" s="73">
        <f t="shared" si="11"/>
        <v>0</v>
      </c>
      <c r="UZ4" s="73">
        <f t="shared" si="11"/>
        <v>0</v>
      </c>
      <c r="VA4" s="73">
        <f t="shared" si="11"/>
        <v>0</v>
      </c>
      <c r="VB4" s="73">
        <f t="shared" si="11"/>
        <v>0</v>
      </c>
      <c r="VC4" s="73">
        <f t="shared" si="11"/>
        <v>0</v>
      </c>
      <c r="VD4" s="73">
        <f t="shared" si="11"/>
        <v>0</v>
      </c>
      <c r="VE4" s="73">
        <f t="shared" si="11"/>
        <v>0</v>
      </c>
      <c r="VF4" s="73">
        <f t="shared" si="11"/>
        <v>0</v>
      </c>
      <c r="VG4" s="73">
        <f t="shared" si="11"/>
        <v>0</v>
      </c>
      <c r="VH4" s="73">
        <f t="shared" si="11"/>
        <v>0</v>
      </c>
      <c r="VI4" s="73">
        <f t="shared" si="11"/>
        <v>0</v>
      </c>
      <c r="VJ4" s="73">
        <f t="shared" si="11"/>
        <v>0</v>
      </c>
      <c r="VK4" s="73">
        <f t="shared" si="11"/>
        <v>0</v>
      </c>
      <c r="VL4" s="73">
        <f t="shared" si="11"/>
        <v>0</v>
      </c>
      <c r="VM4" s="73">
        <f t="shared" si="11"/>
        <v>0</v>
      </c>
      <c r="VN4" s="73">
        <f t="shared" si="11"/>
        <v>0</v>
      </c>
      <c r="VO4" s="73">
        <f t="shared" si="11"/>
        <v>0</v>
      </c>
      <c r="VP4" s="73">
        <f t="shared" si="11"/>
        <v>0</v>
      </c>
      <c r="VQ4" s="73">
        <f t="shared" si="11"/>
        <v>0</v>
      </c>
      <c r="VR4" s="73">
        <f t="shared" si="11"/>
        <v>0</v>
      </c>
      <c r="VS4" s="73">
        <f t="shared" si="11"/>
        <v>0</v>
      </c>
      <c r="VT4" s="73">
        <f t="shared" si="11"/>
        <v>0</v>
      </c>
      <c r="VU4" s="73">
        <f t="shared" si="11"/>
        <v>0</v>
      </c>
      <c r="VV4" s="73">
        <f t="shared" si="11"/>
        <v>0</v>
      </c>
      <c r="VW4" s="73">
        <f t="shared" si="11"/>
        <v>0</v>
      </c>
      <c r="VX4" s="73">
        <f t="shared" si="11"/>
        <v>0</v>
      </c>
      <c r="VY4" s="73">
        <f t="shared" si="11"/>
        <v>0</v>
      </c>
      <c r="VZ4" s="73">
        <f t="shared" si="11"/>
        <v>0</v>
      </c>
      <c r="WA4" s="73">
        <f t="shared" si="11"/>
        <v>0</v>
      </c>
      <c r="WB4" s="73">
        <f t="shared" si="11"/>
        <v>0</v>
      </c>
      <c r="WC4" s="73">
        <f t="shared" si="11"/>
        <v>0</v>
      </c>
      <c r="WD4" s="73">
        <f t="shared" si="11"/>
        <v>0</v>
      </c>
      <c r="WE4" s="73">
        <f t="shared" si="11"/>
        <v>0</v>
      </c>
      <c r="WF4" s="73">
        <f t="shared" si="11"/>
        <v>0</v>
      </c>
      <c r="WG4" s="73">
        <f t="shared" si="11"/>
        <v>0</v>
      </c>
      <c r="WH4" s="73">
        <f t="shared" si="11"/>
        <v>0</v>
      </c>
      <c r="WI4" s="73">
        <f t="shared" si="11"/>
        <v>0</v>
      </c>
      <c r="WJ4" s="73">
        <f t="shared" si="11"/>
        <v>0</v>
      </c>
      <c r="WK4" s="73">
        <f t="shared" si="11"/>
        <v>0</v>
      </c>
      <c r="WL4" s="73">
        <f t="shared" si="11"/>
        <v>0</v>
      </c>
      <c r="WM4" s="73">
        <f t="shared" si="11"/>
        <v>0</v>
      </c>
      <c r="WN4" s="73">
        <f t="shared" si="11"/>
        <v>0</v>
      </c>
      <c r="WO4" s="73">
        <f t="shared" si="11"/>
        <v>0</v>
      </c>
      <c r="WP4" s="73">
        <f t="shared" ref="WP4:YR4" si="12">SUM(WP5:WP35)</f>
        <v>0</v>
      </c>
      <c r="WQ4" s="73">
        <f t="shared" si="12"/>
        <v>0</v>
      </c>
      <c r="WR4" s="73">
        <f t="shared" si="12"/>
        <v>0</v>
      </c>
      <c r="WS4" s="73">
        <f t="shared" si="12"/>
        <v>0</v>
      </c>
      <c r="WT4" s="73">
        <f t="shared" si="12"/>
        <v>0</v>
      </c>
      <c r="WU4" s="73">
        <f t="shared" si="12"/>
        <v>0</v>
      </c>
      <c r="WV4" s="73">
        <f t="shared" si="12"/>
        <v>0</v>
      </c>
      <c r="WW4" s="73">
        <f t="shared" si="12"/>
        <v>0</v>
      </c>
      <c r="WX4" s="73">
        <f t="shared" si="12"/>
        <v>0</v>
      </c>
      <c r="WY4" s="73">
        <f t="shared" si="12"/>
        <v>0</v>
      </c>
      <c r="WZ4" s="73">
        <f t="shared" si="12"/>
        <v>0</v>
      </c>
      <c r="XA4" s="73">
        <f t="shared" si="12"/>
        <v>0</v>
      </c>
      <c r="XB4" s="73">
        <f t="shared" si="12"/>
        <v>0</v>
      </c>
      <c r="XC4" s="73">
        <f t="shared" si="12"/>
        <v>0</v>
      </c>
      <c r="XD4" s="73">
        <f t="shared" si="12"/>
        <v>0</v>
      </c>
      <c r="XE4" s="73">
        <f t="shared" si="12"/>
        <v>0</v>
      </c>
      <c r="XF4" s="73">
        <f t="shared" si="12"/>
        <v>0</v>
      </c>
      <c r="XG4" s="73">
        <f t="shared" si="12"/>
        <v>0</v>
      </c>
      <c r="XH4" s="73">
        <f t="shared" si="12"/>
        <v>0</v>
      </c>
      <c r="XI4" s="73">
        <f t="shared" si="12"/>
        <v>0</v>
      </c>
      <c r="XJ4" s="73">
        <f t="shared" si="12"/>
        <v>0</v>
      </c>
      <c r="XK4" s="73">
        <f t="shared" si="12"/>
        <v>0</v>
      </c>
      <c r="XL4" s="73">
        <f t="shared" si="12"/>
        <v>0</v>
      </c>
      <c r="XM4" s="73">
        <f t="shared" si="12"/>
        <v>0</v>
      </c>
      <c r="XN4" s="73">
        <f t="shared" si="12"/>
        <v>0</v>
      </c>
      <c r="XO4" s="73">
        <f t="shared" si="12"/>
        <v>0</v>
      </c>
      <c r="XP4" s="73">
        <f t="shared" si="12"/>
        <v>0</v>
      </c>
      <c r="XQ4" s="73">
        <f t="shared" si="12"/>
        <v>0</v>
      </c>
      <c r="XR4" s="73">
        <f t="shared" si="12"/>
        <v>0</v>
      </c>
      <c r="XS4" s="73">
        <f t="shared" si="12"/>
        <v>0</v>
      </c>
      <c r="XT4" s="73">
        <f t="shared" si="12"/>
        <v>0</v>
      </c>
      <c r="XU4" s="73">
        <f t="shared" si="12"/>
        <v>0</v>
      </c>
      <c r="XV4" s="73">
        <f t="shared" si="12"/>
        <v>0</v>
      </c>
      <c r="XW4" s="73">
        <f t="shared" si="12"/>
        <v>0</v>
      </c>
      <c r="XX4" s="73">
        <f t="shared" si="12"/>
        <v>0</v>
      </c>
      <c r="XY4" s="73">
        <f t="shared" si="12"/>
        <v>0</v>
      </c>
      <c r="XZ4" s="73">
        <f t="shared" si="12"/>
        <v>0</v>
      </c>
      <c r="YA4" s="73">
        <f t="shared" si="12"/>
        <v>0</v>
      </c>
      <c r="YB4" s="73">
        <f t="shared" si="12"/>
        <v>0</v>
      </c>
      <c r="YC4" s="73">
        <f t="shared" si="12"/>
        <v>0</v>
      </c>
      <c r="YD4" s="73">
        <f t="shared" si="12"/>
        <v>0</v>
      </c>
      <c r="YE4" s="73">
        <f t="shared" si="12"/>
        <v>0</v>
      </c>
      <c r="YF4" s="73">
        <f t="shared" si="12"/>
        <v>0</v>
      </c>
      <c r="YG4" s="73">
        <f t="shared" si="12"/>
        <v>0</v>
      </c>
      <c r="YH4" s="73">
        <f t="shared" si="12"/>
        <v>0</v>
      </c>
      <c r="YI4" s="73">
        <f t="shared" si="12"/>
        <v>0</v>
      </c>
      <c r="YJ4" s="73">
        <f t="shared" si="12"/>
        <v>0</v>
      </c>
      <c r="YK4" s="73">
        <f t="shared" si="12"/>
        <v>0</v>
      </c>
      <c r="YL4" s="73">
        <f t="shared" si="12"/>
        <v>0</v>
      </c>
      <c r="YM4" s="73">
        <f t="shared" si="12"/>
        <v>0</v>
      </c>
      <c r="YN4" s="73">
        <f t="shared" si="12"/>
        <v>0</v>
      </c>
      <c r="YO4" s="73">
        <f t="shared" si="12"/>
        <v>0</v>
      </c>
      <c r="YP4" s="73">
        <f t="shared" si="12"/>
        <v>0</v>
      </c>
      <c r="YQ4" s="73">
        <f t="shared" si="12"/>
        <v>0</v>
      </c>
      <c r="YR4" s="73">
        <f t="shared" si="12"/>
        <v>0</v>
      </c>
    </row>
    <row r="5" spans="1:668">
      <c r="A5" s="71" t="s">
        <v>94</v>
      </c>
      <c r="B5" s="72">
        <f t="shared" ref="B5:B35" si="13">SUM(AD5:AO5)/1000</f>
        <v>5.5115550000000004E-3</v>
      </c>
      <c r="C5" s="72">
        <f t="shared" ref="C5:C35" si="14">SUM(AP5:BA5)/1000</f>
        <v>0</v>
      </c>
      <c r="D5" s="72">
        <f t="shared" ref="D5:D35" si="15">SUM(BB5:BM5)/1000</f>
        <v>8.4248055000000013E-4</v>
      </c>
      <c r="E5" s="72">
        <f t="shared" ref="E5:E35" si="16">SUM(BN5:BY5)/1000</f>
        <v>5.5115550000000001E-5</v>
      </c>
      <c r="F5" s="72">
        <f t="shared" ref="F5:F35" si="17">SUM(BZ5:CK5)/1000</f>
        <v>0</v>
      </c>
      <c r="G5" s="72">
        <f t="shared" ref="G5:G35" si="18">SUM(CL5:CW5)/1000</f>
        <v>1.6613401500000001E-3</v>
      </c>
      <c r="H5" s="72">
        <f t="shared" ref="H5:H35" si="19">SUM(CX5:DI5)/1000</f>
        <v>2.3022552599999999E-2</v>
      </c>
      <c r="I5" s="72">
        <f t="shared" ref="I5:I35" si="20">SUM(DJ5:DU5)/1000</f>
        <v>4.8501684000000003E-3</v>
      </c>
      <c r="J5" s="72">
        <f t="shared" ref="J5:J35" si="21">SUM(DV5:EG5)/1000</f>
        <v>0</v>
      </c>
      <c r="K5" s="72">
        <f t="shared" ref="K5:K35" si="22">SUM(EH5:ES5)/1000</f>
        <v>0</v>
      </c>
      <c r="L5" s="72">
        <f t="shared" ref="L5:L35" si="23">SUM(ET5:FE5)/1000</f>
        <v>4.4879805E-4</v>
      </c>
      <c r="M5" s="72">
        <f t="shared" ref="M5:M35" si="24">SUM(FF5:FQ5)/1000</f>
        <v>2.3857159500000002E-3</v>
      </c>
      <c r="N5" s="72">
        <f t="shared" ref="N5:N35" si="25">SUM(FR5:GC5)/1000</f>
        <v>0</v>
      </c>
      <c r="O5" s="72">
        <f t="shared" ref="O5:O35" si="26">SUM(GD5:GO5)/1000</f>
        <v>2.9132505000000001E-4</v>
      </c>
      <c r="P5" s="72">
        <f t="shared" ref="P5:P35" si="27">SUM(GP5:HA5)/1000</f>
        <v>1.6613401499999999E-3</v>
      </c>
      <c r="Q5" s="72">
        <f t="shared" ref="Q5:Q35" si="28">SUM(HB5:HM5)/1000</f>
        <v>9.0546975000000004E-5</v>
      </c>
      <c r="R5" s="72">
        <f t="shared" ref="R5:R35" si="29">SUM(HN5:HY5)/1000</f>
        <v>1.0235745000000001E-3</v>
      </c>
      <c r="S5" s="72">
        <f t="shared" ref="S5:S35" si="30">SUM(HZ5:IK5)/1000</f>
        <v>9.4483800000000012E-5</v>
      </c>
      <c r="T5" s="72">
        <f t="shared" ref="T5:T35" si="31">SUM(IL5:IW5)/1000</f>
        <v>2.0668331250000001E-3</v>
      </c>
      <c r="U5" s="72">
        <f t="shared" ref="U5:U35" si="32">SUM(IX5:JI5)/1000</f>
        <v>2.9132504999999996E-4</v>
      </c>
      <c r="V5" s="72">
        <f t="shared" ref="V5:V35" si="33">SUM(JJ5:JU5)/1000</f>
        <v>1.14167925E-4</v>
      </c>
      <c r="W5" s="72">
        <f t="shared" ref="W5:W35" si="34">SUM(JV5:KG5)/1000</f>
        <v>0</v>
      </c>
      <c r="X5" s="72">
        <f t="shared" ref="X5:X35" si="35">SUM(KH5:KS5)/1000</f>
        <v>1.2755313000000002E-3</v>
      </c>
      <c r="Y5" s="72">
        <f t="shared" ref="Y5:Y35" si="36">SUM(KT5:LE5)/1000</f>
        <v>1.2479735249999999E-3</v>
      </c>
      <c r="Z5" s="72">
        <f t="shared" ref="Z5:Z35" si="37">SUM(LF5:LQ5)/1000</f>
        <v>0</v>
      </c>
      <c r="AA5" s="72">
        <f t="shared" ref="AA5:AA35" si="38">SUM(LR5:MC5)/1000</f>
        <v>0</v>
      </c>
      <c r="AB5" s="72"/>
      <c r="AD5" s="73"/>
      <c r="AE5" s="73"/>
      <c r="AF5" s="73"/>
      <c r="AG5" s="73"/>
      <c r="AH5" s="73"/>
      <c r="AI5" s="73">
        <v>5.5115550000000004</v>
      </c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>
        <v>0.37006155000000002</v>
      </c>
      <c r="BH5" s="73"/>
      <c r="BI5" s="73">
        <v>0.47241900000000003</v>
      </c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>
        <v>5.5115549999999999E-2</v>
      </c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>
        <v>1.6613401500000002</v>
      </c>
      <c r="CS5" s="73"/>
      <c r="CT5" s="73"/>
      <c r="CU5" s="73"/>
      <c r="CV5" s="73"/>
      <c r="CW5" s="73"/>
      <c r="CX5" s="73"/>
      <c r="CY5" s="73"/>
      <c r="CZ5" s="73"/>
      <c r="DA5" s="73">
        <v>8.6610150000000008</v>
      </c>
      <c r="DB5" s="73">
        <v>14.3615376</v>
      </c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>
        <v>4.8501684000000003</v>
      </c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>
        <v>0.44879805</v>
      </c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>
        <v>2.3857159500000003</v>
      </c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>
        <v>0.26376727500000002</v>
      </c>
      <c r="GL5" s="73">
        <v>7.8736500000000011E-3</v>
      </c>
      <c r="GM5" s="73"/>
      <c r="GN5" s="73"/>
      <c r="GO5" s="73">
        <v>1.9684125E-2</v>
      </c>
      <c r="GP5" s="73"/>
      <c r="GQ5" s="73"/>
      <c r="GR5" s="73"/>
      <c r="GS5" s="73">
        <v>1.5747300000000002E-2</v>
      </c>
      <c r="GT5" s="73"/>
      <c r="GU5" s="73"/>
      <c r="GV5" s="73">
        <v>9.8420624999999998E-2</v>
      </c>
      <c r="GW5" s="73">
        <v>1.397572875</v>
      </c>
      <c r="GX5" s="73"/>
      <c r="GY5" s="73"/>
      <c r="GZ5" s="73">
        <v>0.14959934999999999</v>
      </c>
      <c r="HA5" s="73"/>
      <c r="HB5" s="73"/>
      <c r="HC5" s="73"/>
      <c r="HD5" s="73"/>
      <c r="HE5" s="73"/>
      <c r="HF5" s="73"/>
      <c r="HG5" s="73"/>
      <c r="HH5" s="73">
        <v>7.0862850000000005E-2</v>
      </c>
      <c r="HI5" s="73">
        <v>7.8736500000000011E-3</v>
      </c>
      <c r="HJ5" s="73">
        <v>1.1810474999999999E-2</v>
      </c>
      <c r="HK5" s="73"/>
      <c r="HL5" s="73"/>
      <c r="HM5" s="73"/>
      <c r="HN5" s="73"/>
      <c r="HO5" s="73"/>
      <c r="HP5" s="73"/>
      <c r="HQ5" s="73"/>
      <c r="HR5" s="73"/>
      <c r="HS5" s="73">
        <v>0.33856694999999998</v>
      </c>
      <c r="HT5" s="73">
        <v>6.6926025E-2</v>
      </c>
      <c r="HU5" s="73">
        <v>0.55902914999999997</v>
      </c>
      <c r="HV5" s="73">
        <v>5.9052374999999997E-2</v>
      </c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>
        <v>9.4483800000000007E-2</v>
      </c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>
        <v>1.956602025</v>
      </c>
      <c r="IT5" s="73">
        <v>5.1178725000000001E-2</v>
      </c>
      <c r="IU5" s="73"/>
      <c r="IV5" s="73"/>
      <c r="IW5" s="73">
        <v>5.9052374999999997E-2</v>
      </c>
      <c r="IX5" s="73"/>
      <c r="IY5" s="73"/>
      <c r="IZ5" s="73">
        <v>7.8736499999999994E-3</v>
      </c>
      <c r="JA5" s="73"/>
      <c r="JB5" s="73"/>
      <c r="JC5" s="73"/>
      <c r="JD5" s="73">
        <v>0.11810474999999999</v>
      </c>
      <c r="JE5" s="73">
        <v>3.5431425000000003E-2</v>
      </c>
      <c r="JF5" s="73"/>
      <c r="JG5" s="73"/>
      <c r="JH5" s="73">
        <v>0.129915225</v>
      </c>
      <c r="JI5" s="73"/>
      <c r="JJ5" s="73"/>
      <c r="JK5" s="73"/>
      <c r="JL5" s="73"/>
      <c r="JM5" s="73"/>
      <c r="JN5" s="73"/>
      <c r="JO5" s="73"/>
      <c r="JP5" s="73">
        <v>3.9368249999999997E-3</v>
      </c>
      <c r="JQ5" s="73">
        <v>9.4483800000000007E-2</v>
      </c>
      <c r="JR5" s="73"/>
      <c r="JS5" s="73"/>
      <c r="JT5" s="73">
        <v>1.5747299999999999E-2</v>
      </c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>
        <v>1.17317385</v>
      </c>
      <c r="KK5" s="73"/>
      <c r="KL5" s="73"/>
      <c r="KM5" s="73"/>
      <c r="KN5" s="73"/>
      <c r="KO5" s="73">
        <v>1.1810475000000001E-2</v>
      </c>
      <c r="KP5" s="73">
        <v>9.0546975000000002E-2</v>
      </c>
      <c r="KQ5" s="73"/>
      <c r="KR5" s="73"/>
      <c r="KS5" s="73"/>
      <c r="KT5" s="73"/>
      <c r="KU5" s="73"/>
      <c r="KV5" s="73"/>
      <c r="KW5" s="73"/>
      <c r="KX5" s="73"/>
      <c r="KY5" s="73">
        <v>1.121995125</v>
      </c>
      <c r="KZ5" s="73"/>
      <c r="LA5" s="73">
        <v>8.2673325000000006E-2</v>
      </c>
      <c r="LB5" s="73"/>
      <c r="LC5" s="73"/>
      <c r="LD5" s="73">
        <v>4.3305074999999998E-2</v>
      </c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</row>
    <row r="6" spans="1:668">
      <c r="A6" s="71" t="s">
        <v>95</v>
      </c>
      <c r="B6" s="72">
        <f t="shared" si="13"/>
        <v>0</v>
      </c>
      <c r="C6" s="72">
        <f t="shared" si="14"/>
        <v>0</v>
      </c>
      <c r="D6" s="72">
        <f t="shared" si="15"/>
        <v>0</v>
      </c>
      <c r="E6" s="72">
        <f t="shared" si="16"/>
        <v>0</v>
      </c>
      <c r="F6" s="72">
        <f t="shared" si="17"/>
        <v>0</v>
      </c>
      <c r="G6" s="72">
        <f t="shared" si="18"/>
        <v>0</v>
      </c>
      <c r="H6" s="72">
        <f t="shared" si="19"/>
        <v>0</v>
      </c>
      <c r="I6" s="72">
        <f t="shared" si="20"/>
        <v>0</v>
      </c>
      <c r="J6" s="72">
        <f t="shared" si="21"/>
        <v>0</v>
      </c>
      <c r="K6" s="72">
        <f t="shared" si="22"/>
        <v>0</v>
      </c>
      <c r="L6" s="72">
        <f t="shared" si="23"/>
        <v>0</v>
      </c>
      <c r="M6" s="72">
        <f t="shared" si="24"/>
        <v>0</v>
      </c>
      <c r="N6" s="72">
        <f t="shared" si="25"/>
        <v>0</v>
      </c>
      <c r="O6" s="72">
        <f t="shared" si="26"/>
        <v>0</v>
      </c>
      <c r="P6" s="72">
        <f t="shared" si="27"/>
        <v>0</v>
      </c>
      <c r="Q6" s="72">
        <f t="shared" si="28"/>
        <v>0</v>
      </c>
      <c r="R6" s="72">
        <f t="shared" si="29"/>
        <v>0</v>
      </c>
      <c r="S6" s="72">
        <f t="shared" si="30"/>
        <v>0</v>
      </c>
      <c r="T6" s="72">
        <f t="shared" si="31"/>
        <v>0</v>
      </c>
      <c r="U6" s="72">
        <f t="shared" si="32"/>
        <v>0</v>
      </c>
      <c r="V6" s="72">
        <f t="shared" si="33"/>
        <v>0</v>
      </c>
      <c r="W6" s="72">
        <f t="shared" si="34"/>
        <v>0</v>
      </c>
      <c r="X6" s="72">
        <f t="shared" si="35"/>
        <v>0</v>
      </c>
      <c r="Y6" s="72">
        <f t="shared" si="36"/>
        <v>0</v>
      </c>
      <c r="Z6" s="72">
        <f t="shared" si="37"/>
        <v>0</v>
      </c>
      <c r="AA6" s="72">
        <f t="shared" si="38"/>
        <v>0</v>
      </c>
      <c r="AB6" s="72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</row>
    <row r="7" spans="1:668">
      <c r="A7" s="71" t="s">
        <v>96</v>
      </c>
      <c r="B7" s="72">
        <f t="shared" si="13"/>
        <v>0</v>
      </c>
      <c r="C7" s="72">
        <f t="shared" si="14"/>
        <v>0</v>
      </c>
      <c r="D7" s="72">
        <f t="shared" si="15"/>
        <v>0</v>
      </c>
      <c r="E7" s="72">
        <f t="shared" si="16"/>
        <v>0</v>
      </c>
      <c r="F7" s="72">
        <f t="shared" si="17"/>
        <v>0</v>
      </c>
      <c r="G7" s="72">
        <f t="shared" si="18"/>
        <v>0</v>
      </c>
      <c r="H7" s="72">
        <f t="shared" si="19"/>
        <v>0</v>
      </c>
      <c r="I7" s="72">
        <f t="shared" si="20"/>
        <v>0</v>
      </c>
      <c r="J7" s="72">
        <f t="shared" si="21"/>
        <v>0</v>
      </c>
      <c r="K7" s="72">
        <f t="shared" si="22"/>
        <v>0</v>
      </c>
      <c r="L7" s="72">
        <f t="shared" si="23"/>
        <v>0</v>
      </c>
      <c r="M7" s="72">
        <f t="shared" si="24"/>
        <v>0</v>
      </c>
      <c r="N7" s="72">
        <f t="shared" si="25"/>
        <v>0</v>
      </c>
      <c r="O7" s="72">
        <f t="shared" si="26"/>
        <v>0</v>
      </c>
      <c r="P7" s="72">
        <f t="shared" si="27"/>
        <v>0</v>
      </c>
      <c r="Q7" s="72">
        <f t="shared" si="28"/>
        <v>0</v>
      </c>
      <c r="R7" s="72">
        <f t="shared" si="29"/>
        <v>0</v>
      </c>
      <c r="S7" s="72">
        <f t="shared" si="30"/>
        <v>0</v>
      </c>
      <c r="T7" s="72">
        <f t="shared" si="31"/>
        <v>0</v>
      </c>
      <c r="U7" s="72">
        <f t="shared" si="32"/>
        <v>0.90322575974999997</v>
      </c>
      <c r="V7" s="72">
        <f t="shared" si="33"/>
        <v>0</v>
      </c>
      <c r="W7" s="72">
        <f t="shared" si="34"/>
        <v>0</v>
      </c>
      <c r="X7" s="72">
        <f t="shared" si="35"/>
        <v>0</v>
      </c>
      <c r="Y7" s="72">
        <f t="shared" si="36"/>
        <v>0.1215534087</v>
      </c>
      <c r="Z7" s="72">
        <f t="shared" si="37"/>
        <v>0</v>
      </c>
      <c r="AA7" s="72">
        <f t="shared" si="38"/>
        <v>0</v>
      </c>
      <c r="AB7" s="72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>
        <v>903.22575974999995</v>
      </c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>
        <v>62.752990500000003</v>
      </c>
      <c r="KX7" s="73">
        <v>58.800418200000003</v>
      </c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</row>
    <row r="8" spans="1:668">
      <c r="A8" s="71" t="s">
        <v>97</v>
      </c>
      <c r="B8" s="72">
        <f t="shared" si="13"/>
        <v>0</v>
      </c>
      <c r="C8" s="72">
        <f t="shared" si="14"/>
        <v>0</v>
      </c>
      <c r="D8" s="72">
        <f t="shared" si="15"/>
        <v>0</v>
      </c>
      <c r="E8" s="72">
        <f t="shared" si="16"/>
        <v>0</v>
      </c>
      <c r="F8" s="72">
        <f t="shared" si="17"/>
        <v>0</v>
      </c>
      <c r="G8" s="72">
        <f t="shared" si="18"/>
        <v>0</v>
      </c>
      <c r="H8" s="72">
        <f t="shared" si="19"/>
        <v>0</v>
      </c>
      <c r="I8" s="72">
        <f t="shared" si="20"/>
        <v>0</v>
      </c>
      <c r="J8" s="72">
        <f t="shared" si="21"/>
        <v>0</v>
      </c>
      <c r="K8" s="72">
        <f t="shared" si="22"/>
        <v>0</v>
      </c>
      <c r="L8" s="72">
        <f t="shared" si="23"/>
        <v>0</v>
      </c>
      <c r="M8" s="72">
        <f t="shared" si="24"/>
        <v>0</v>
      </c>
      <c r="N8" s="72">
        <f t="shared" si="25"/>
        <v>0</v>
      </c>
      <c r="O8" s="72">
        <f t="shared" si="26"/>
        <v>0</v>
      </c>
      <c r="P8" s="72">
        <f t="shared" si="27"/>
        <v>0</v>
      </c>
      <c r="Q8" s="72">
        <f t="shared" si="28"/>
        <v>0</v>
      </c>
      <c r="R8" s="72">
        <f t="shared" si="29"/>
        <v>0</v>
      </c>
      <c r="S8" s="72">
        <f t="shared" si="30"/>
        <v>0</v>
      </c>
      <c r="T8" s="72">
        <f t="shared" si="31"/>
        <v>0</v>
      </c>
      <c r="U8" s="72">
        <f t="shared" si="32"/>
        <v>0</v>
      </c>
      <c r="V8" s="72">
        <f t="shared" si="33"/>
        <v>0</v>
      </c>
      <c r="W8" s="72">
        <f t="shared" si="34"/>
        <v>1.2845859975E-2</v>
      </c>
      <c r="X8" s="72">
        <f t="shared" si="35"/>
        <v>0</v>
      </c>
      <c r="Y8" s="72">
        <f t="shared" si="36"/>
        <v>0</v>
      </c>
      <c r="Z8" s="72">
        <f t="shared" si="37"/>
        <v>0</v>
      </c>
      <c r="AA8" s="72">
        <f t="shared" si="38"/>
        <v>0</v>
      </c>
      <c r="AB8" s="72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>
        <v>6.3264777749999999</v>
      </c>
      <c r="KD8" s="73">
        <v>6.5193821999999999</v>
      </c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  <c r="SZ8" s="73"/>
      <c r="TA8" s="73"/>
      <c r="TB8" s="73"/>
      <c r="TC8" s="73"/>
      <c r="TD8" s="73"/>
      <c r="TE8" s="73"/>
      <c r="TF8" s="73"/>
      <c r="TG8" s="73"/>
      <c r="TH8" s="73"/>
      <c r="TI8" s="73"/>
      <c r="TJ8" s="73"/>
      <c r="TK8" s="73"/>
      <c r="TL8" s="73"/>
      <c r="TM8" s="73"/>
      <c r="TN8" s="73"/>
      <c r="TO8" s="73"/>
      <c r="TP8" s="73"/>
      <c r="TQ8" s="73"/>
      <c r="TR8" s="73"/>
      <c r="TS8" s="73"/>
      <c r="TT8" s="73"/>
      <c r="TU8" s="73"/>
      <c r="TV8" s="73"/>
      <c r="TW8" s="73"/>
      <c r="TX8" s="73"/>
      <c r="TY8" s="73"/>
      <c r="TZ8" s="73"/>
      <c r="UA8" s="73"/>
      <c r="UB8" s="73"/>
      <c r="UC8" s="73"/>
      <c r="UD8" s="73"/>
      <c r="UE8" s="73"/>
      <c r="UF8" s="73"/>
      <c r="UG8" s="73"/>
      <c r="UH8" s="73"/>
      <c r="UI8" s="73"/>
      <c r="UJ8" s="73"/>
      <c r="UK8" s="73"/>
      <c r="UL8" s="73"/>
      <c r="UM8" s="73"/>
      <c r="UN8" s="73"/>
      <c r="UO8" s="73"/>
      <c r="UP8" s="73"/>
      <c r="UQ8" s="73"/>
      <c r="UR8" s="73"/>
      <c r="US8" s="73"/>
      <c r="UT8" s="73"/>
      <c r="UU8" s="73"/>
      <c r="UV8" s="73"/>
      <c r="UW8" s="73"/>
      <c r="UX8" s="73"/>
      <c r="UY8" s="73"/>
      <c r="UZ8" s="73"/>
      <c r="VA8" s="73"/>
      <c r="VB8" s="73"/>
      <c r="VC8" s="73"/>
      <c r="VD8" s="73"/>
      <c r="VE8" s="73"/>
      <c r="VF8" s="73"/>
      <c r="VG8" s="73"/>
      <c r="VH8" s="73"/>
      <c r="VI8" s="73"/>
      <c r="VJ8" s="73"/>
      <c r="VK8" s="73"/>
      <c r="VL8" s="73"/>
      <c r="VM8" s="73"/>
      <c r="VN8" s="73"/>
      <c r="VO8" s="73"/>
      <c r="VP8" s="73"/>
      <c r="VQ8" s="73"/>
      <c r="VR8" s="73"/>
      <c r="VS8" s="73"/>
      <c r="VT8" s="73"/>
      <c r="VU8" s="73"/>
      <c r="VV8" s="73"/>
      <c r="VW8" s="73"/>
      <c r="VX8" s="73"/>
      <c r="VY8" s="73"/>
      <c r="VZ8" s="73"/>
      <c r="WA8" s="73"/>
      <c r="WB8" s="73"/>
      <c r="WC8" s="73"/>
      <c r="WD8" s="73"/>
      <c r="WE8" s="73"/>
      <c r="WF8" s="73"/>
      <c r="WG8" s="73"/>
      <c r="WH8" s="73"/>
      <c r="WI8" s="73"/>
      <c r="WJ8" s="73"/>
      <c r="WK8" s="73"/>
      <c r="WL8" s="73"/>
      <c r="WM8" s="73"/>
      <c r="WN8" s="73"/>
      <c r="WO8" s="73"/>
      <c r="WP8" s="73"/>
      <c r="WQ8" s="73"/>
      <c r="WR8" s="73"/>
      <c r="WS8" s="73"/>
      <c r="WT8" s="73"/>
      <c r="WU8" s="73"/>
      <c r="WV8" s="73"/>
      <c r="WW8" s="73"/>
      <c r="WX8" s="73"/>
      <c r="WY8" s="73"/>
      <c r="WZ8" s="73"/>
      <c r="XA8" s="73"/>
      <c r="XB8" s="73"/>
      <c r="XC8" s="73"/>
      <c r="XD8" s="73"/>
      <c r="XE8" s="73"/>
      <c r="XF8" s="73"/>
      <c r="XG8" s="73"/>
      <c r="XH8" s="73"/>
      <c r="XI8" s="73"/>
      <c r="XJ8" s="73"/>
      <c r="XK8" s="73"/>
      <c r="XL8" s="73"/>
      <c r="XM8" s="73"/>
      <c r="XN8" s="73"/>
      <c r="XO8" s="73"/>
      <c r="XP8" s="73"/>
      <c r="XQ8" s="73"/>
      <c r="XR8" s="73"/>
      <c r="XS8" s="73"/>
      <c r="XT8" s="73"/>
      <c r="XU8" s="73"/>
      <c r="XV8" s="73"/>
      <c r="XW8" s="73"/>
      <c r="XX8" s="73"/>
      <c r="XY8" s="73"/>
      <c r="XZ8" s="73"/>
      <c r="YA8" s="73"/>
      <c r="YB8" s="73"/>
      <c r="YC8" s="73"/>
      <c r="YD8" s="73"/>
      <c r="YE8" s="73"/>
      <c r="YF8" s="73"/>
      <c r="YG8" s="73"/>
      <c r="YH8" s="73"/>
      <c r="YI8" s="73"/>
      <c r="YJ8" s="73"/>
      <c r="YK8" s="73"/>
      <c r="YL8" s="73"/>
      <c r="YM8" s="73"/>
      <c r="YN8" s="73"/>
      <c r="YO8" s="73"/>
      <c r="YP8" s="73"/>
      <c r="YQ8" s="73"/>
      <c r="YR8" s="73"/>
    </row>
    <row r="9" spans="1:668">
      <c r="A9" s="71" t="s">
        <v>98</v>
      </c>
      <c r="B9" s="72">
        <f t="shared" si="13"/>
        <v>3.3463012500000002E-3</v>
      </c>
      <c r="C9" s="72">
        <f t="shared" si="14"/>
        <v>0</v>
      </c>
      <c r="D9" s="72">
        <f t="shared" si="15"/>
        <v>3.9013935749999998E-3</v>
      </c>
      <c r="E9" s="72">
        <f t="shared" si="16"/>
        <v>0</v>
      </c>
      <c r="F9" s="72">
        <f t="shared" si="17"/>
        <v>0</v>
      </c>
      <c r="G9" s="72">
        <f t="shared" si="18"/>
        <v>0</v>
      </c>
      <c r="H9" s="72">
        <f t="shared" si="19"/>
        <v>0</v>
      </c>
      <c r="I9" s="72">
        <f t="shared" si="20"/>
        <v>0</v>
      </c>
      <c r="J9" s="72">
        <f t="shared" si="21"/>
        <v>0</v>
      </c>
      <c r="K9" s="72">
        <f t="shared" si="22"/>
        <v>0</v>
      </c>
      <c r="L9" s="72">
        <f t="shared" si="23"/>
        <v>1.1534897250000001E-3</v>
      </c>
      <c r="M9" s="72">
        <f t="shared" si="24"/>
        <v>1.0038903750000001E-3</v>
      </c>
      <c r="N9" s="72">
        <f t="shared" si="25"/>
        <v>0</v>
      </c>
      <c r="O9" s="72">
        <f t="shared" si="26"/>
        <v>0</v>
      </c>
      <c r="P9" s="72">
        <f t="shared" si="27"/>
        <v>0</v>
      </c>
      <c r="Q9" s="72">
        <f t="shared" si="28"/>
        <v>0</v>
      </c>
      <c r="R9" s="72">
        <f t="shared" si="29"/>
        <v>0</v>
      </c>
      <c r="S9" s="72">
        <f t="shared" si="30"/>
        <v>0</v>
      </c>
      <c r="T9" s="72">
        <f t="shared" si="31"/>
        <v>0</v>
      </c>
      <c r="U9" s="72">
        <f t="shared" si="32"/>
        <v>0</v>
      </c>
      <c r="V9" s="72">
        <f t="shared" si="33"/>
        <v>0</v>
      </c>
      <c r="W9" s="72">
        <f t="shared" si="34"/>
        <v>0</v>
      </c>
      <c r="X9" s="72">
        <f t="shared" si="35"/>
        <v>0</v>
      </c>
      <c r="Y9" s="72">
        <f t="shared" si="36"/>
        <v>0</v>
      </c>
      <c r="Z9" s="72">
        <f t="shared" si="37"/>
        <v>0</v>
      </c>
      <c r="AA9" s="72">
        <f t="shared" si="38"/>
        <v>0</v>
      </c>
      <c r="AB9" s="72"/>
      <c r="AD9" s="73"/>
      <c r="AE9" s="73"/>
      <c r="AF9" s="73"/>
      <c r="AG9" s="73"/>
      <c r="AH9" s="73"/>
      <c r="AI9" s="73"/>
      <c r="AJ9" s="73">
        <v>3.3463012500000002</v>
      </c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>
        <v>3.9013935749999997</v>
      </c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>
        <v>1.153489725</v>
      </c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>
        <v>1.0038903750000001</v>
      </c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  <c r="SZ9" s="73"/>
      <c r="TA9" s="73"/>
      <c r="TB9" s="73"/>
      <c r="TC9" s="73"/>
      <c r="TD9" s="73"/>
      <c r="TE9" s="73"/>
      <c r="TF9" s="73"/>
      <c r="TG9" s="73"/>
      <c r="TH9" s="73"/>
      <c r="TI9" s="73"/>
      <c r="TJ9" s="73"/>
      <c r="TK9" s="73"/>
      <c r="TL9" s="73"/>
      <c r="TM9" s="73"/>
      <c r="TN9" s="73"/>
      <c r="TO9" s="73"/>
      <c r="TP9" s="73"/>
      <c r="TQ9" s="73"/>
      <c r="TR9" s="73"/>
      <c r="TS9" s="73"/>
      <c r="TT9" s="73"/>
      <c r="TU9" s="73"/>
      <c r="TV9" s="73"/>
      <c r="TW9" s="73"/>
      <c r="TX9" s="73"/>
      <c r="TY9" s="73"/>
      <c r="TZ9" s="73"/>
      <c r="UA9" s="73"/>
      <c r="UB9" s="73"/>
      <c r="UC9" s="73"/>
      <c r="UD9" s="73"/>
      <c r="UE9" s="73"/>
      <c r="UF9" s="73"/>
      <c r="UG9" s="73"/>
      <c r="UH9" s="73"/>
      <c r="UI9" s="73"/>
      <c r="UJ9" s="73"/>
      <c r="UK9" s="73"/>
      <c r="UL9" s="73"/>
      <c r="UM9" s="73"/>
      <c r="UN9" s="73"/>
      <c r="UO9" s="73"/>
      <c r="UP9" s="73"/>
      <c r="UQ9" s="73"/>
      <c r="UR9" s="73"/>
      <c r="US9" s="73"/>
      <c r="UT9" s="73"/>
      <c r="UU9" s="73"/>
      <c r="UV9" s="73"/>
      <c r="UW9" s="73"/>
      <c r="UX9" s="73"/>
      <c r="UY9" s="73"/>
      <c r="UZ9" s="73"/>
      <c r="VA9" s="73"/>
      <c r="VB9" s="73"/>
      <c r="VC9" s="73"/>
      <c r="VD9" s="73"/>
      <c r="VE9" s="73"/>
      <c r="VF9" s="73"/>
      <c r="VG9" s="73"/>
      <c r="VH9" s="73"/>
      <c r="VI9" s="73"/>
      <c r="VJ9" s="73"/>
      <c r="VK9" s="73"/>
      <c r="VL9" s="73"/>
      <c r="VM9" s="73"/>
      <c r="VN9" s="73"/>
      <c r="VO9" s="73"/>
      <c r="VP9" s="73"/>
      <c r="VQ9" s="73"/>
      <c r="VR9" s="73"/>
      <c r="VS9" s="73"/>
      <c r="VT9" s="73"/>
      <c r="VU9" s="73"/>
      <c r="VV9" s="73"/>
      <c r="VW9" s="73"/>
      <c r="VX9" s="73"/>
      <c r="VY9" s="73"/>
      <c r="VZ9" s="73"/>
      <c r="WA9" s="73"/>
      <c r="WB9" s="73"/>
      <c r="WC9" s="73"/>
      <c r="WD9" s="73"/>
      <c r="WE9" s="73"/>
      <c r="WF9" s="73"/>
      <c r="WG9" s="73"/>
      <c r="WH9" s="73"/>
      <c r="WI9" s="73"/>
      <c r="WJ9" s="73"/>
      <c r="WK9" s="73"/>
      <c r="WL9" s="73"/>
      <c r="WM9" s="73"/>
      <c r="WN9" s="73"/>
      <c r="WO9" s="73"/>
      <c r="WP9" s="73"/>
      <c r="WQ9" s="73"/>
      <c r="WR9" s="73"/>
      <c r="WS9" s="73"/>
      <c r="WT9" s="73"/>
      <c r="WU9" s="73"/>
      <c r="WV9" s="73"/>
      <c r="WW9" s="73"/>
      <c r="WX9" s="73"/>
      <c r="WY9" s="73"/>
      <c r="WZ9" s="73"/>
      <c r="XA9" s="73"/>
      <c r="XB9" s="73"/>
      <c r="XC9" s="73"/>
      <c r="XD9" s="73"/>
      <c r="XE9" s="73"/>
      <c r="XF9" s="73"/>
      <c r="XG9" s="73"/>
      <c r="XH9" s="73"/>
      <c r="XI9" s="73"/>
      <c r="XJ9" s="73"/>
      <c r="XK9" s="73"/>
      <c r="XL9" s="73"/>
      <c r="XM9" s="73"/>
      <c r="XN9" s="73"/>
      <c r="XO9" s="73"/>
      <c r="XP9" s="73"/>
      <c r="XQ9" s="73"/>
      <c r="XR9" s="73"/>
      <c r="XS9" s="73"/>
      <c r="XT9" s="73"/>
      <c r="XU9" s="73"/>
      <c r="XV9" s="73"/>
      <c r="XW9" s="73"/>
      <c r="XX9" s="73"/>
      <c r="XY9" s="73"/>
      <c r="XZ9" s="73"/>
      <c r="YA9" s="73"/>
      <c r="YB9" s="73"/>
      <c r="YC9" s="73"/>
      <c r="YD9" s="73"/>
      <c r="YE9" s="73"/>
      <c r="YF9" s="73"/>
      <c r="YG9" s="73"/>
      <c r="YH9" s="73"/>
      <c r="YI9" s="73"/>
      <c r="YJ9" s="73"/>
      <c r="YK9" s="73"/>
      <c r="YL9" s="73"/>
      <c r="YM9" s="73"/>
      <c r="YN9" s="73"/>
      <c r="YO9" s="73"/>
      <c r="YP9" s="73"/>
      <c r="YQ9" s="73"/>
      <c r="YR9" s="73"/>
    </row>
    <row r="10" spans="1:668">
      <c r="A10" s="71" t="s">
        <v>99</v>
      </c>
      <c r="B10" s="72">
        <f t="shared" si="13"/>
        <v>0</v>
      </c>
      <c r="C10" s="72">
        <f t="shared" si="14"/>
        <v>0</v>
      </c>
      <c r="D10" s="72">
        <f t="shared" si="15"/>
        <v>0</v>
      </c>
      <c r="E10" s="72">
        <f t="shared" si="16"/>
        <v>0</v>
      </c>
      <c r="F10" s="72">
        <f t="shared" si="17"/>
        <v>0</v>
      </c>
      <c r="G10" s="72">
        <f t="shared" si="18"/>
        <v>0</v>
      </c>
      <c r="H10" s="72">
        <f t="shared" si="19"/>
        <v>0</v>
      </c>
      <c r="I10" s="72">
        <f t="shared" si="20"/>
        <v>0</v>
      </c>
      <c r="J10" s="72">
        <f t="shared" si="21"/>
        <v>0</v>
      </c>
      <c r="K10" s="72">
        <f t="shared" si="22"/>
        <v>0</v>
      </c>
      <c r="L10" s="72">
        <f t="shared" si="23"/>
        <v>0</v>
      </c>
      <c r="M10" s="72">
        <f t="shared" si="24"/>
        <v>0</v>
      </c>
      <c r="N10" s="72">
        <f t="shared" si="25"/>
        <v>0</v>
      </c>
      <c r="O10" s="72">
        <f t="shared" si="26"/>
        <v>0</v>
      </c>
      <c r="P10" s="72">
        <f t="shared" si="27"/>
        <v>0</v>
      </c>
      <c r="Q10" s="72">
        <f t="shared" si="28"/>
        <v>0</v>
      </c>
      <c r="R10" s="72">
        <f t="shared" si="29"/>
        <v>0</v>
      </c>
      <c r="S10" s="72">
        <f t="shared" si="30"/>
        <v>0</v>
      </c>
      <c r="T10" s="72">
        <f t="shared" si="31"/>
        <v>0</v>
      </c>
      <c r="U10" s="72">
        <f t="shared" si="32"/>
        <v>0</v>
      </c>
      <c r="V10" s="72">
        <f t="shared" si="33"/>
        <v>0</v>
      </c>
      <c r="W10" s="72">
        <f t="shared" si="34"/>
        <v>0</v>
      </c>
      <c r="X10" s="72">
        <f t="shared" si="35"/>
        <v>0</v>
      </c>
      <c r="Y10" s="72">
        <f t="shared" si="36"/>
        <v>0</v>
      </c>
      <c r="Z10" s="72">
        <f t="shared" si="37"/>
        <v>0</v>
      </c>
      <c r="AA10" s="72">
        <f t="shared" si="38"/>
        <v>0</v>
      </c>
      <c r="AB10" s="72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</row>
    <row r="11" spans="1:668">
      <c r="A11" s="71" t="s">
        <v>100</v>
      </c>
      <c r="B11" s="72">
        <f t="shared" si="13"/>
        <v>0</v>
      </c>
      <c r="C11" s="72">
        <f t="shared" si="14"/>
        <v>0</v>
      </c>
      <c r="D11" s="72">
        <f t="shared" si="15"/>
        <v>0</v>
      </c>
      <c r="E11" s="72">
        <f t="shared" si="16"/>
        <v>0</v>
      </c>
      <c r="F11" s="72">
        <f t="shared" si="17"/>
        <v>0</v>
      </c>
      <c r="G11" s="72">
        <f t="shared" si="18"/>
        <v>0</v>
      </c>
      <c r="H11" s="72">
        <f t="shared" si="19"/>
        <v>0</v>
      </c>
      <c r="I11" s="72">
        <f t="shared" si="20"/>
        <v>0</v>
      </c>
      <c r="J11" s="72">
        <f t="shared" si="21"/>
        <v>0</v>
      </c>
      <c r="K11" s="72">
        <f t="shared" si="22"/>
        <v>0</v>
      </c>
      <c r="L11" s="72">
        <f t="shared" si="23"/>
        <v>0</v>
      </c>
      <c r="M11" s="72">
        <f t="shared" si="24"/>
        <v>0</v>
      </c>
      <c r="N11" s="72">
        <f t="shared" si="25"/>
        <v>0</v>
      </c>
      <c r="O11" s="72">
        <f t="shared" si="26"/>
        <v>0</v>
      </c>
      <c r="P11" s="72">
        <f t="shared" si="27"/>
        <v>0</v>
      </c>
      <c r="Q11" s="72">
        <f t="shared" si="28"/>
        <v>0</v>
      </c>
      <c r="R11" s="72">
        <f t="shared" si="29"/>
        <v>0</v>
      </c>
      <c r="S11" s="72">
        <f t="shared" si="30"/>
        <v>0</v>
      </c>
      <c r="T11" s="72">
        <f t="shared" si="31"/>
        <v>0</v>
      </c>
      <c r="U11" s="72">
        <f t="shared" si="32"/>
        <v>0</v>
      </c>
      <c r="V11" s="72">
        <f t="shared" si="33"/>
        <v>0</v>
      </c>
      <c r="W11" s="72">
        <f t="shared" si="34"/>
        <v>0</v>
      </c>
      <c r="X11" s="72">
        <f t="shared" si="35"/>
        <v>0</v>
      </c>
      <c r="Y11" s="72">
        <f t="shared" si="36"/>
        <v>9.0546975000000004E-5</v>
      </c>
      <c r="Z11" s="72">
        <f t="shared" si="37"/>
        <v>0</v>
      </c>
      <c r="AA11" s="72">
        <f t="shared" si="38"/>
        <v>0</v>
      </c>
      <c r="AB11" s="72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>
        <v>9.0546975000000002E-2</v>
      </c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</row>
    <row r="12" spans="1:668">
      <c r="A12" s="71" t="s">
        <v>101</v>
      </c>
      <c r="B12" s="72">
        <f t="shared" si="13"/>
        <v>0</v>
      </c>
      <c r="C12" s="72">
        <f t="shared" si="14"/>
        <v>0</v>
      </c>
      <c r="D12" s="72">
        <f t="shared" si="15"/>
        <v>0</v>
      </c>
      <c r="E12" s="72">
        <f t="shared" si="16"/>
        <v>0</v>
      </c>
      <c r="F12" s="72">
        <f t="shared" si="17"/>
        <v>0</v>
      </c>
      <c r="G12" s="72">
        <f t="shared" si="18"/>
        <v>0</v>
      </c>
      <c r="H12" s="72">
        <f t="shared" si="19"/>
        <v>0</v>
      </c>
      <c r="I12" s="72">
        <f t="shared" si="20"/>
        <v>0</v>
      </c>
      <c r="J12" s="72">
        <f t="shared" si="21"/>
        <v>0</v>
      </c>
      <c r="K12" s="72">
        <f t="shared" si="22"/>
        <v>0</v>
      </c>
      <c r="L12" s="72">
        <f t="shared" si="23"/>
        <v>0</v>
      </c>
      <c r="M12" s="72">
        <f t="shared" si="24"/>
        <v>0</v>
      </c>
      <c r="N12" s="72">
        <f t="shared" si="25"/>
        <v>0</v>
      </c>
      <c r="O12" s="72">
        <f t="shared" si="26"/>
        <v>0</v>
      </c>
      <c r="P12" s="72">
        <f t="shared" si="27"/>
        <v>0</v>
      </c>
      <c r="Q12" s="72">
        <f t="shared" si="28"/>
        <v>0</v>
      </c>
      <c r="R12" s="72">
        <f t="shared" si="29"/>
        <v>0</v>
      </c>
      <c r="S12" s="72">
        <f t="shared" si="30"/>
        <v>0</v>
      </c>
      <c r="T12" s="72">
        <f t="shared" si="31"/>
        <v>0</v>
      </c>
      <c r="U12" s="72">
        <f t="shared" si="32"/>
        <v>0</v>
      </c>
      <c r="V12" s="72">
        <f t="shared" si="33"/>
        <v>0</v>
      </c>
      <c r="W12" s="72">
        <f t="shared" si="34"/>
        <v>0</v>
      </c>
      <c r="X12" s="72">
        <f t="shared" si="35"/>
        <v>0</v>
      </c>
      <c r="Y12" s="72">
        <f t="shared" si="36"/>
        <v>0</v>
      </c>
      <c r="Z12" s="72">
        <f t="shared" si="37"/>
        <v>0</v>
      </c>
      <c r="AA12" s="72">
        <f t="shared" si="38"/>
        <v>0</v>
      </c>
      <c r="AB12" s="72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  <c r="SZ12" s="73"/>
      <c r="TA12" s="73"/>
      <c r="TB12" s="73"/>
      <c r="TC12" s="73"/>
      <c r="TD12" s="73"/>
      <c r="TE12" s="73"/>
      <c r="TF12" s="73"/>
      <c r="TG12" s="73"/>
      <c r="TH12" s="73"/>
      <c r="TI12" s="73"/>
      <c r="TJ12" s="73"/>
      <c r="TK12" s="73"/>
      <c r="TL12" s="73"/>
      <c r="TM12" s="73"/>
      <c r="TN12" s="73"/>
      <c r="TO12" s="73"/>
      <c r="TP12" s="73"/>
      <c r="TQ12" s="73"/>
      <c r="TR12" s="73"/>
      <c r="TS12" s="73"/>
      <c r="TT12" s="73"/>
      <c r="TU12" s="73"/>
      <c r="TV12" s="73"/>
      <c r="TW12" s="73"/>
      <c r="TX12" s="73"/>
      <c r="TY12" s="73"/>
      <c r="TZ12" s="73"/>
      <c r="UA12" s="73"/>
      <c r="UB12" s="73"/>
      <c r="UC12" s="73"/>
      <c r="UD12" s="73"/>
      <c r="UE12" s="73"/>
      <c r="UF12" s="73"/>
      <c r="UG12" s="73"/>
      <c r="UH12" s="73"/>
      <c r="UI12" s="73"/>
      <c r="UJ12" s="73"/>
      <c r="UK12" s="73"/>
      <c r="UL12" s="73"/>
      <c r="UM12" s="73"/>
      <c r="UN12" s="73"/>
      <c r="UO12" s="73"/>
      <c r="UP12" s="73"/>
      <c r="UQ12" s="73"/>
      <c r="UR12" s="73"/>
      <c r="US12" s="73"/>
      <c r="UT12" s="73"/>
      <c r="UU12" s="73"/>
      <c r="UV12" s="73"/>
      <c r="UW12" s="73"/>
      <c r="UX12" s="73"/>
      <c r="UY12" s="73"/>
      <c r="UZ12" s="73"/>
      <c r="VA12" s="73"/>
      <c r="VB12" s="73"/>
      <c r="VC12" s="73"/>
      <c r="VD12" s="73"/>
      <c r="VE12" s="73"/>
      <c r="VF12" s="73"/>
      <c r="VG12" s="73"/>
      <c r="VH12" s="73"/>
      <c r="VI12" s="73"/>
      <c r="VJ12" s="73"/>
      <c r="VK12" s="73"/>
      <c r="VL12" s="73"/>
      <c r="VM12" s="73"/>
      <c r="VN12" s="73"/>
      <c r="VO12" s="73"/>
      <c r="VP12" s="73"/>
      <c r="VQ12" s="73"/>
      <c r="VR12" s="73"/>
      <c r="VS12" s="73"/>
      <c r="VT12" s="73"/>
      <c r="VU12" s="73"/>
      <c r="VV12" s="73"/>
      <c r="VW12" s="73"/>
      <c r="VX12" s="73"/>
      <c r="VY12" s="73"/>
      <c r="VZ12" s="73"/>
      <c r="WA12" s="73"/>
      <c r="WB12" s="73"/>
      <c r="WC12" s="73"/>
      <c r="WD12" s="73"/>
      <c r="WE12" s="73"/>
      <c r="WF12" s="73"/>
      <c r="WG12" s="73"/>
      <c r="WH12" s="73"/>
      <c r="WI12" s="73"/>
      <c r="WJ12" s="73"/>
      <c r="WK12" s="73"/>
      <c r="WL12" s="73"/>
      <c r="WM12" s="73"/>
      <c r="WN12" s="73"/>
      <c r="WO12" s="73"/>
      <c r="WP12" s="73"/>
      <c r="WQ12" s="73"/>
      <c r="WR12" s="73"/>
      <c r="WS12" s="73"/>
      <c r="WT12" s="73"/>
      <c r="WU12" s="73"/>
      <c r="WV12" s="73"/>
      <c r="WW12" s="73"/>
      <c r="WX12" s="73"/>
      <c r="WY12" s="73"/>
      <c r="WZ12" s="73"/>
      <c r="XA12" s="73"/>
      <c r="XB12" s="73"/>
      <c r="XC12" s="73"/>
      <c r="XD12" s="73"/>
      <c r="XE12" s="73"/>
      <c r="XF12" s="73"/>
      <c r="XG12" s="73"/>
      <c r="XH12" s="73"/>
      <c r="XI12" s="73"/>
      <c r="XJ12" s="73"/>
      <c r="XK12" s="73"/>
      <c r="XL12" s="73"/>
      <c r="XM12" s="73"/>
      <c r="XN12" s="73"/>
      <c r="XO12" s="73"/>
      <c r="XP12" s="73"/>
      <c r="XQ12" s="73"/>
      <c r="XR12" s="73"/>
      <c r="XS12" s="73"/>
      <c r="XT12" s="73"/>
      <c r="XU12" s="73"/>
      <c r="XV12" s="73"/>
      <c r="XW12" s="73"/>
      <c r="XX12" s="73"/>
      <c r="XY12" s="73"/>
      <c r="XZ12" s="73"/>
      <c r="YA12" s="73"/>
      <c r="YB12" s="73"/>
      <c r="YC12" s="73"/>
      <c r="YD12" s="73"/>
      <c r="YE12" s="73"/>
      <c r="YF12" s="73"/>
      <c r="YG12" s="73"/>
      <c r="YH12" s="73"/>
      <c r="YI12" s="73"/>
      <c r="YJ12" s="73"/>
      <c r="YK12" s="73"/>
      <c r="YL12" s="73"/>
      <c r="YM12" s="73"/>
      <c r="YN12" s="73"/>
      <c r="YO12" s="73"/>
      <c r="YP12" s="73"/>
      <c r="YQ12" s="73"/>
      <c r="YR12" s="73"/>
    </row>
    <row r="13" spans="1:668">
      <c r="A13" s="71" t="s">
        <v>102</v>
      </c>
      <c r="B13" s="72">
        <f t="shared" si="13"/>
        <v>0</v>
      </c>
      <c r="C13" s="72">
        <f t="shared" si="14"/>
        <v>0</v>
      </c>
      <c r="D13" s="72">
        <f t="shared" si="15"/>
        <v>0</v>
      </c>
      <c r="E13" s="72">
        <f t="shared" si="16"/>
        <v>0</v>
      </c>
      <c r="F13" s="72">
        <f t="shared" si="17"/>
        <v>0</v>
      </c>
      <c r="G13" s="72">
        <f t="shared" si="18"/>
        <v>0</v>
      </c>
      <c r="H13" s="72">
        <f t="shared" si="19"/>
        <v>0</v>
      </c>
      <c r="I13" s="72">
        <f t="shared" si="20"/>
        <v>0</v>
      </c>
      <c r="J13" s="72">
        <f t="shared" si="21"/>
        <v>0</v>
      </c>
      <c r="K13" s="72">
        <f t="shared" si="22"/>
        <v>0</v>
      </c>
      <c r="L13" s="72">
        <f t="shared" si="23"/>
        <v>0</v>
      </c>
      <c r="M13" s="72">
        <f t="shared" si="24"/>
        <v>0</v>
      </c>
      <c r="N13" s="72">
        <f t="shared" si="25"/>
        <v>0</v>
      </c>
      <c r="O13" s="72">
        <f t="shared" si="26"/>
        <v>0</v>
      </c>
      <c r="P13" s="72">
        <f t="shared" si="27"/>
        <v>0</v>
      </c>
      <c r="Q13" s="72">
        <f t="shared" si="28"/>
        <v>0</v>
      </c>
      <c r="R13" s="72">
        <f t="shared" si="29"/>
        <v>0</v>
      </c>
      <c r="S13" s="72">
        <f t="shared" si="30"/>
        <v>0</v>
      </c>
      <c r="T13" s="72">
        <f t="shared" si="31"/>
        <v>0</v>
      </c>
      <c r="U13" s="72">
        <f t="shared" si="32"/>
        <v>0</v>
      </c>
      <c r="V13" s="72">
        <f t="shared" si="33"/>
        <v>0</v>
      </c>
      <c r="W13" s="72">
        <f t="shared" si="34"/>
        <v>0</v>
      </c>
      <c r="X13" s="72">
        <f t="shared" si="35"/>
        <v>0</v>
      </c>
      <c r="Y13" s="72">
        <f t="shared" si="36"/>
        <v>0</v>
      </c>
      <c r="Z13" s="72">
        <f t="shared" si="37"/>
        <v>0</v>
      </c>
      <c r="AA13" s="72">
        <f t="shared" si="38"/>
        <v>0</v>
      </c>
      <c r="AB13" s="72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  <c r="SZ13" s="73"/>
      <c r="TA13" s="73"/>
      <c r="TB13" s="73"/>
      <c r="TC13" s="73"/>
      <c r="TD13" s="73"/>
      <c r="TE13" s="73"/>
      <c r="TF13" s="73"/>
      <c r="TG13" s="73"/>
      <c r="TH13" s="73"/>
      <c r="TI13" s="73"/>
      <c r="TJ13" s="73"/>
      <c r="TK13" s="73"/>
      <c r="TL13" s="73"/>
      <c r="TM13" s="73"/>
      <c r="TN13" s="73"/>
      <c r="TO13" s="73"/>
      <c r="TP13" s="73"/>
      <c r="TQ13" s="73"/>
      <c r="TR13" s="73"/>
      <c r="TS13" s="73"/>
      <c r="TT13" s="73"/>
      <c r="TU13" s="73"/>
      <c r="TV13" s="73"/>
      <c r="TW13" s="73"/>
      <c r="TX13" s="73"/>
      <c r="TY13" s="73"/>
      <c r="TZ13" s="73"/>
      <c r="UA13" s="73"/>
      <c r="UB13" s="73"/>
      <c r="UC13" s="73"/>
      <c r="UD13" s="73"/>
      <c r="UE13" s="73"/>
      <c r="UF13" s="73"/>
      <c r="UG13" s="73"/>
      <c r="UH13" s="73"/>
      <c r="UI13" s="73"/>
      <c r="UJ13" s="73"/>
      <c r="UK13" s="73"/>
      <c r="UL13" s="73"/>
      <c r="UM13" s="73"/>
      <c r="UN13" s="73"/>
      <c r="UO13" s="73"/>
      <c r="UP13" s="73"/>
      <c r="UQ13" s="73"/>
      <c r="UR13" s="73"/>
      <c r="US13" s="73"/>
      <c r="UT13" s="73"/>
      <c r="UU13" s="73"/>
      <c r="UV13" s="73"/>
      <c r="UW13" s="73"/>
      <c r="UX13" s="73"/>
      <c r="UY13" s="73"/>
      <c r="UZ13" s="73"/>
      <c r="VA13" s="73"/>
      <c r="VB13" s="73"/>
      <c r="VC13" s="73"/>
      <c r="VD13" s="73"/>
      <c r="VE13" s="73"/>
      <c r="VF13" s="73"/>
      <c r="VG13" s="73"/>
      <c r="VH13" s="73"/>
      <c r="VI13" s="73"/>
      <c r="VJ13" s="73"/>
      <c r="VK13" s="73"/>
      <c r="VL13" s="73"/>
      <c r="VM13" s="73"/>
      <c r="VN13" s="73"/>
      <c r="VO13" s="73"/>
      <c r="VP13" s="73"/>
      <c r="VQ13" s="73"/>
      <c r="VR13" s="73"/>
      <c r="VS13" s="73"/>
      <c r="VT13" s="73"/>
      <c r="VU13" s="73"/>
      <c r="VV13" s="73"/>
      <c r="VW13" s="73"/>
      <c r="VX13" s="73"/>
      <c r="VY13" s="73"/>
      <c r="VZ13" s="73"/>
      <c r="WA13" s="73"/>
      <c r="WB13" s="73"/>
      <c r="WC13" s="73"/>
      <c r="WD13" s="73"/>
      <c r="WE13" s="73"/>
      <c r="WF13" s="73"/>
      <c r="WG13" s="73"/>
      <c r="WH13" s="73"/>
      <c r="WI13" s="73"/>
      <c r="WJ13" s="73"/>
      <c r="WK13" s="73"/>
      <c r="WL13" s="73"/>
      <c r="WM13" s="73"/>
      <c r="WN13" s="73"/>
      <c r="WO13" s="73"/>
      <c r="WP13" s="73"/>
      <c r="WQ13" s="73"/>
      <c r="WR13" s="73"/>
      <c r="WS13" s="73"/>
      <c r="WT13" s="73"/>
      <c r="WU13" s="73"/>
      <c r="WV13" s="73"/>
      <c r="WW13" s="73"/>
      <c r="WX13" s="73"/>
      <c r="WY13" s="73"/>
      <c r="WZ13" s="73"/>
      <c r="XA13" s="73"/>
      <c r="XB13" s="73"/>
      <c r="XC13" s="73"/>
      <c r="XD13" s="73"/>
      <c r="XE13" s="73"/>
      <c r="XF13" s="73"/>
      <c r="XG13" s="73"/>
      <c r="XH13" s="73"/>
      <c r="XI13" s="73"/>
      <c r="XJ13" s="73"/>
      <c r="XK13" s="73"/>
      <c r="XL13" s="73"/>
      <c r="XM13" s="73"/>
      <c r="XN13" s="73"/>
      <c r="XO13" s="73"/>
      <c r="XP13" s="73"/>
      <c r="XQ13" s="73"/>
      <c r="XR13" s="73"/>
      <c r="XS13" s="73"/>
      <c r="XT13" s="73"/>
      <c r="XU13" s="73"/>
      <c r="XV13" s="73"/>
      <c r="XW13" s="73"/>
      <c r="XX13" s="73"/>
      <c r="XY13" s="73"/>
      <c r="XZ13" s="73"/>
      <c r="YA13" s="73"/>
      <c r="YB13" s="73"/>
      <c r="YC13" s="73"/>
      <c r="YD13" s="73"/>
      <c r="YE13" s="73"/>
      <c r="YF13" s="73"/>
      <c r="YG13" s="73"/>
      <c r="YH13" s="73"/>
      <c r="YI13" s="73"/>
      <c r="YJ13" s="73"/>
      <c r="YK13" s="73"/>
      <c r="YL13" s="73"/>
      <c r="YM13" s="73"/>
      <c r="YN13" s="73"/>
      <c r="YO13" s="73"/>
      <c r="YP13" s="73"/>
      <c r="YQ13" s="73"/>
      <c r="YR13" s="73"/>
    </row>
    <row r="14" spans="1:668">
      <c r="A14" s="71" t="s">
        <v>103</v>
      </c>
      <c r="B14" s="72">
        <f t="shared" si="13"/>
        <v>0</v>
      </c>
      <c r="C14" s="72">
        <f t="shared" si="14"/>
        <v>0</v>
      </c>
      <c r="D14" s="72">
        <f t="shared" si="15"/>
        <v>0</v>
      </c>
      <c r="E14" s="72">
        <f t="shared" si="16"/>
        <v>0</v>
      </c>
      <c r="F14" s="72">
        <f t="shared" si="17"/>
        <v>0</v>
      </c>
      <c r="G14" s="72">
        <f t="shared" si="18"/>
        <v>0</v>
      </c>
      <c r="H14" s="72">
        <f t="shared" si="19"/>
        <v>0</v>
      </c>
      <c r="I14" s="72">
        <f t="shared" si="20"/>
        <v>0</v>
      </c>
      <c r="J14" s="72">
        <f t="shared" si="21"/>
        <v>0</v>
      </c>
      <c r="K14" s="72">
        <f t="shared" si="22"/>
        <v>0</v>
      </c>
      <c r="L14" s="72">
        <f t="shared" si="23"/>
        <v>0</v>
      </c>
      <c r="M14" s="72">
        <f t="shared" si="24"/>
        <v>0</v>
      </c>
      <c r="N14" s="72">
        <f t="shared" si="25"/>
        <v>0</v>
      </c>
      <c r="O14" s="72">
        <f t="shared" si="26"/>
        <v>0</v>
      </c>
      <c r="P14" s="72">
        <f t="shared" si="27"/>
        <v>0</v>
      </c>
      <c r="Q14" s="72">
        <f t="shared" si="28"/>
        <v>0</v>
      </c>
      <c r="R14" s="72">
        <f t="shared" si="29"/>
        <v>0</v>
      </c>
      <c r="S14" s="72">
        <f t="shared" si="30"/>
        <v>0</v>
      </c>
      <c r="T14" s="72">
        <f t="shared" si="31"/>
        <v>0</v>
      </c>
      <c r="U14" s="72">
        <f t="shared" si="32"/>
        <v>0</v>
      </c>
      <c r="V14" s="72">
        <f t="shared" si="33"/>
        <v>0</v>
      </c>
      <c r="W14" s="72">
        <f t="shared" si="34"/>
        <v>0</v>
      </c>
      <c r="X14" s="72">
        <f t="shared" si="35"/>
        <v>0</v>
      </c>
      <c r="Y14" s="72">
        <f t="shared" si="36"/>
        <v>0</v>
      </c>
      <c r="Z14" s="72">
        <f t="shared" si="37"/>
        <v>0</v>
      </c>
      <c r="AA14" s="72">
        <f t="shared" si="38"/>
        <v>0</v>
      </c>
      <c r="AB14" s="72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  <c r="MH14" s="73"/>
      <c r="MI14" s="73"/>
      <c r="MJ14" s="73"/>
      <c r="MK14" s="73"/>
      <c r="ML14" s="73"/>
      <c r="MM14" s="73"/>
      <c r="MN14" s="73"/>
      <c r="MO14" s="73"/>
      <c r="MP14" s="73"/>
      <c r="MQ14" s="73"/>
      <c r="MR14" s="73"/>
      <c r="MS14" s="73"/>
      <c r="MT14" s="73"/>
      <c r="MU14" s="73"/>
      <c r="MV14" s="73"/>
      <c r="MW14" s="73"/>
      <c r="MX14" s="73"/>
      <c r="MY14" s="73"/>
      <c r="MZ14" s="73"/>
      <c r="NA14" s="73"/>
      <c r="NB14" s="73"/>
      <c r="NC14" s="73"/>
      <c r="ND14" s="73"/>
      <c r="NE14" s="73"/>
      <c r="NF14" s="73"/>
      <c r="NG14" s="73"/>
      <c r="NH14" s="73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  <c r="SZ14" s="73"/>
      <c r="TA14" s="73"/>
      <c r="TB14" s="73"/>
      <c r="TC14" s="73"/>
      <c r="TD14" s="73"/>
      <c r="TE14" s="73"/>
      <c r="TF14" s="73"/>
      <c r="TG14" s="73"/>
      <c r="TH14" s="73"/>
      <c r="TI14" s="73"/>
      <c r="TJ14" s="73"/>
      <c r="TK14" s="73"/>
      <c r="TL14" s="73"/>
      <c r="TM14" s="73"/>
      <c r="TN14" s="73"/>
      <c r="TO14" s="73"/>
      <c r="TP14" s="73"/>
      <c r="TQ14" s="73"/>
      <c r="TR14" s="73"/>
      <c r="TS14" s="73"/>
      <c r="TT14" s="73"/>
      <c r="TU14" s="73"/>
      <c r="TV14" s="73"/>
      <c r="TW14" s="73"/>
      <c r="TX14" s="73"/>
      <c r="TY14" s="73"/>
      <c r="TZ14" s="73"/>
      <c r="UA14" s="73"/>
      <c r="UB14" s="73"/>
      <c r="UC14" s="73"/>
      <c r="UD14" s="73"/>
      <c r="UE14" s="73"/>
      <c r="UF14" s="73"/>
      <c r="UG14" s="73"/>
      <c r="UH14" s="73"/>
      <c r="UI14" s="73"/>
      <c r="UJ14" s="73"/>
      <c r="UK14" s="73"/>
      <c r="UL14" s="73"/>
      <c r="UM14" s="73"/>
      <c r="UN14" s="73"/>
      <c r="UO14" s="73"/>
      <c r="UP14" s="73"/>
      <c r="UQ14" s="73"/>
      <c r="UR14" s="73"/>
      <c r="US14" s="73"/>
      <c r="UT14" s="73"/>
      <c r="UU14" s="73"/>
      <c r="UV14" s="73"/>
      <c r="UW14" s="73"/>
      <c r="UX14" s="73"/>
      <c r="UY14" s="73"/>
      <c r="UZ14" s="73"/>
      <c r="VA14" s="73"/>
      <c r="VB14" s="73"/>
      <c r="VC14" s="73"/>
      <c r="VD14" s="73"/>
      <c r="VE14" s="73"/>
      <c r="VF14" s="73"/>
      <c r="VG14" s="73"/>
      <c r="VH14" s="73"/>
      <c r="VI14" s="73"/>
      <c r="VJ14" s="73"/>
      <c r="VK14" s="73"/>
      <c r="VL14" s="73"/>
      <c r="VM14" s="73"/>
      <c r="VN14" s="73"/>
      <c r="VO14" s="73"/>
      <c r="VP14" s="73"/>
      <c r="VQ14" s="73"/>
      <c r="VR14" s="73"/>
      <c r="VS14" s="73"/>
      <c r="VT14" s="73"/>
      <c r="VU14" s="73"/>
      <c r="VV14" s="73"/>
      <c r="VW14" s="73"/>
      <c r="VX14" s="73"/>
      <c r="VY14" s="73"/>
      <c r="VZ14" s="73"/>
      <c r="WA14" s="73"/>
      <c r="WB14" s="73"/>
      <c r="WC14" s="73"/>
      <c r="WD14" s="73"/>
      <c r="WE14" s="73"/>
      <c r="WF14" s="73"/>
      <c r="WG14" s="73"/>
      <c r="WH14" s="73"/>
      <c r="WI14" s="73"/>
      <c r="WJ14" s="73"/>
      <c r="WK14" s="73"/>
      <c r="WL14" s="73"/>
      <c r="WM14" s="73"/>
      <c r="WN14" s="73"/>
      <c r="WO14" s="73"/>
      <c r="WP14" s="73"/>
      <c r="WQ14" s="73"/>
      <c r="WR14" s="73"/>
      <c r="WS14" s="73"/>
      <c r="WT14" s="73"/>
      <c r="WU14" s="73"/>
      <c r="WV14" s="73"/>
      <c r="WW14" s="73"/>
      <c r="WX14" s="73"/>
      <c r="WY14" s="73"/>
      <c r="WZ14" s="73"/>
      <c r="XA14" s="73"/>
      <c r="XB14" s="73"/>
      <c r="XC14" s="73"/>
      <c r="XD14" s="73"/>
      <c r="XE14" s="73"/>
      <c r="XF14" s="73"/>
      <c r="XG14" s="73"/>
      <c r="XH14" s="73"/>
      <c r="XI14" s="73"/>
      <c r="XJ14" s="73"/>
      <c r="XK14" s="73"/>
      <c r="XL14" s="73"/>
      <c r="XM14" s="73"/>
      <c r="XN14" s="73"/>
      <c r="XO14" s="73"/>
      <c r="XP14" s="73"/>
      <c r="XQ14" s="73"/>
      <c r="XR14" s="73"/>
      <c r="XS14" s="73"/>
      <c r="XT14" s="73"/>
      <c r="XU14" s="73"/>
      <c r="XV14" s="73"/>
      <c r="XW14" s="73"/>
      <c r="XX14" s="73"/>
      <c r="XY14" s="73"/>
      <c r="XZ14" s="73"/>
      <c r="YA14" s="73"/>
      <c r="YB14" s="73"/>
      <c r="YC14" s="73"/>
      <c r="YD14" s="73"/>
      <c r="YE14" s="73"/>
      <c r="YF14" s="73"/>
      <c r="YG14" s="73"/>
      <c r="YH14" s="73"/>
      <c r="YI14" s="73"/>
      <c r="YJ14" s="73"/>
      <c r="YK14" s="73"/>
      <c r="YL14" s="73"/>
      <c r="YM14" s="73"/>
      <c r="YN14" s="73"/>
      <c r="YO14" s="73"/>
      <c r="YP14" s="73"/>
      <c r="YQ14" s="73"/>
      <c r="YR14" s="73"/>
    </row>
    <row r="15" spans="1:668">
      <c r="A15" s="71" t="s">
        <v>104</v>
      </c>
      <c r="B15" s="72">
        <f t="shared" si="13"/>
        <v>0</v>
      </c>
      <c r="C15" s="72">
        <f t="shared" si="14"/>
        <v>0</v>
      </c>
      <c r="D15" s="72">
        <f t="shared" si="15"/>
        <v>0</v>
      </c>
      <c r="E15" s="72">
        <f t="shared" si="16"/>
        <v>0</v>
      </c>
      <c r="F15" s="72">
        <f t="shared" si="17"/>
        <v>0</v>
      </c>
      <c r="G15" s="72">
        <f t="shared" si="18"/>
        <v>0</v>
      </c>
      <c r="H15" s="72">
        <f t="shared" si="19"/>
        <v>0</v>
      </c>
      <c r="I15" s="72">
        <f t="shared" si="20"/>
        <v>0</v>
      </c>
      <c r="J15" s="72">
        <f t="shared" si="21"/>
        <v>0</v>
      </c>
      <c r="K15" s="72">
        <f t="shared" si="22"/>
        <v>0</v>
      </c>
      <c r="L15" s="72">
        <f t="shared" si="23"/>
        <v>0</v>
      </c>
      <c r="M15" s="72">
        <f t="shared" si="24"/>
        <v>0</v>
      </c>
      <c r="N15" s="72">
        <f t="shared" si="25"/>
        <v>0</v>
      </c>
      <c r="O15" s="72">
        <f t="shared" si="26"/>
        <v>0</v>
      </c>
      <c r="P15" s="72">
        <f t="shared" si="27"/>
        <v>0</v>
      </c>
      <c r="Q15" s="72">
        <f t="shared" si="28"/>
        <v>0</v>
      </c>
      <c r="R15" s="72">
        <f t="shared" si="29"/>
        <v>0</v>
      </c>
      <c r="S15" s="72">
        <f t="shared" si="30"/>
        <v>0</v>
      </c>
      <c r="T15" s="72">
        <f t="shared" si="31"/>
        <v>0</v>
      </c>
      <c r="U15" s="72">
        <f t="shared" si="32"/>
        <v>0</v>
      </c>
      <c r="V15" s="72">
        <f t="shared" si="33"/>
        <v>0</v>
      </c>
      <c r="W15" s="72">
        <f t="shared" si="34"/>
        <v>0</v>
      </c>
      <c r="X15" s="72">
        <f t="shared" si="35"/>
        <v>0</v>
      </c>
      <c r="Y15" s="72">
        <f t="shared" si="36"/>
        <v>0</v>
      </c>
      <c r="Z15" s="72">
        <f t="shared" si="37"/>
        <v>0</v>
      </c>
      <c r="AA15" s="72">
        <f t="shared" si="38"/>
        <v>0</v>
      </c>
      <c r="AB15" s="72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  <c r="MH15" s="73"/>
      <c r="MI15" s="73"/>
      <c r="MJ15" s="73"/>
      <c r="MK15" s="73"/>
      <c r="ML15" s="73"/>
      <c r="MM15" s="73"/>
      <c r="MN15" s="73"/>
      <c r="MO15" s="73"/>
      <c r="MP15" s="73"/>
      <c r="MQ15" s="73"/>
      <c r="MR15" s="73"/>
      <c r="MS15" s="73"/>
      <c r="MT15" s="73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/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73"/>
      <c r="OA15" s="73"/>
      <c r="OB15" s="73"/>
      <c r="OC15" s="73"/>
      <c r="OD15" s="73"/>
      <c r="OE15" s="73"/>
      <c r="OF15" s="73"/>
      <c r="OG15" s="73"/>
      <c r="OH15" s="73"/>
      <c r="OI15" s="73"/>
      <c r="OJ15" s="73"/>
      <c r="OK15" s="73"/>
      <c r="OL15" s="73"/>
      <c r="OM15" s="73"/>
      <c r="ON15" s="73"/>
      <c r="OO15" s="73"/>
      <c r="OP15" s="73"/>
      <c r="OQ15" s="73"/>
      <c r="OR15" s="73"/>
      <c r="OS15" s="73"/>
      <c r="OT15" s="73"/>
      <c r="OU15" s="73"/>
      <c r="OV15" s="73"/>
      <c r="OW15" s="73"/>
      <c r="OX15" s="73"/>
      <c r="OY15" s="73"/>
      <c r="OZ15" s="73"/>
      <c r="PA15" s="73"/>
      <c r="PB15" s="73"/>
      <c r="PC15" s="73"/>
      <c r="PD15" s="73"/>
      <c r="PE15" s="73"/>
      <c r="PF15" s="73"/>
      <c r="PG15" s="73"/>
      <c r="PH15" s="73"/>
      <c r="PI15" s="73"/>
      <c r="PJ15" s="73"/>
      <c r="PK15" s="73"/>
      <c r="PL15" s="73"/>
      <c r="PM15" s="73"/>
      <c r="PN15" s="73"/>
      <c r="PO15" s="73"/>
      <c r="PP15" s="73"/>
      <c r="PQ15" s="73"/>
      <c r="PR15" s="73"/>
      <c r="PS15" s="73"/>
      <c r="PT15" s="73"/>
      <c r="PU15" s="73"/>
      <c r="PV15" s="73"/>
      <c r="PW15" s="73"/>
      <c r="PX15" s="73"/>
      <c r="PY15" s="73"/>
      <c r="PZ15" s="73"/>
      <c r="QA15" s="73"/>
      <c r="QB15" s="73"/>
      <c r="QC15" s="73"/>
      <c r="QD15" s="73"/>
      <c r="QE15" s="73"/>
      <c r="QF15" s="73"/>
      <c r="QG15" s="73"/>
      <c r="QH15" s="73"/>
      <c r="QI15" s="73"/>
      <c r="QJ15" s="73"/>
      <c r="QK15" s="73"/>
      <c r="QL15" s="73"/>
      <c r="QM15" s="73"/>
      <c r="QN15" s="73"/>
      <c r="QO15" s="73"/>
      <c r="QP15" s="73"/>
      <c r="QQ15" s="73"/>
      <c r="QR15" s="73"/>
      <c r="QS15" s="73"/>
      <c r="QT15" s="73"/>
      <c r="QU15" s="73"/>
      <c r="QV15" s="73"/>
      <c r="QW15" s="73"/>
      <c r="QX15" s="73"/>
      <c r="QY15" s="73"/>
      <c r="QZ15" s="73"/>
      <c r="RA15" s="73"/>
      <c r="RB15" s="73"/>
      <c r="RC15" s="73"/>
      <c r="RD15" s="73"/>
      <c r="RE15" s="73"/>
      <c r="RF15" s="73"/>
      <c r="RG15" s="73"/>
      <c r="RH15" s="73"/>
      <c r="RI15" s="73"/>
      <c r="RJ15" s="73"/>
      <c r="RK15" s="73"/>
      <c r="RL15" s="73"/>
      <c r="RM15" s="73"/>
      <c r="RN15" s="73"/>
      <c r="RO15" s="73"/>
      <c r="RP15" s="73"/>
      <c r="RQ15" s="73"/>
      <c r="RR15" s="73"/>
      <c r="RS15" s="73"/>
      <c r="RT15" s="73"/>
      <c r="RU15" s="73"/>
      <c r="RV15" s="73"/>
      <c r="RW15" s="73"/>
      <c r="RX15" s="73"/>
      <c r="RY15" s="73"/>
      <c r="RZ15" s="73"/>
      <c r="SA15" s="73"/>
      <c r="SB15" s="73"/>
      <c r="SC15" s="73"/>
      <c r="SD15" s="73"/>
      <c r="SE15" s="73"/>
      <c r="SF15" s="73"/>
      <c r="SG15" s="73"/>
      <c r="SH15" s="73"/>
      <c r="SI15" s="73"/>
      <c r="SJ15" s="73"/>
      <c r="SK15" s="73"/>
      <c r="SL15" s="73"/>
      <c r="SM15" s="73"/>
      <c r="SN15" s="73"/>
      <c r="SO15" s="73"/>
      <c r="SP15" s="73"/>
      <c r="SQ15" s="73"/>
      <c r="SR15" s="73"/>
      <c r="SS15" s="73"/>
      <c r="ST15" s="73"/>
      <c r="SU15" s="73"/>
      <c r="SV15" s="73"/>
      <c r="SW15" s="73"/>
      <c r="SX15" s="73"/>
      <c r="SY15" s="73"/>
      <c r="SZ15" s="73"/>
      <c r="TA15" s="73"/>
      <c r="TB15" s="73"/>
      <c r="TC15" s="73"/>
      <c r="TD15" s="73"/>
      <c r="TE15" s="73"/>
      <c r="TF15" s="73"/>
      <c r="TG15" s="73"/>
      <c r="TH15" s="73"/>
      <c r="TI15" s="73"/>
      <c r="TJ15" s="73"/>
      <c r="TK15" s="73"/>
      <c r="TL15" s="73"/>
      <c r="TM15" s="73"/>
      <c r="TN15" s="73"/>
      <c r="TO15" s="73"/>
      <c r="TP15" s="73"/>
      <c r="TQ15" s="73"/>
      <c r="TR15" s="73"/>
      <c r="TS15" s="73"/>
      <c r="TT15" s="73"/>
      <c r="TU15" s="73"/>
      <c r="TV15" s="73"/>
      <c r="TW15" s="73"/>
      <c r="TX15" s="73"/>
      <c r="TY15" s="73"/>
      <c r="TZ15" s="73"/>
      <c r="UA15" s="73"/>
      <c r="UB15" s="73"/>
      <c r="UC15" s="73"/>
      <c r="UD15" s="73"/>
      <c r="UE15" s="73"/>
      <c r="UF15" s="73"/>
      <c r="UG15" s="73"/>
      <c r="UH15" s="73"/>
      <c r="UI15" s="73"/>
      <c r="UJ15" s="73"/>
      <c r="UK15" s="73"/>
      <c r="UL15" s="73"/>
      <c r="UM15" s="73"/>
      <c r="UN15" s="73"/>
      <c r="UO15" s="73"/>
      <c r="UP15" s="73"/>
      <c r="UQ15" s="73"/>
      <c r="UR15" s="73"/>
      <c r="US15" s="73"/>
      <c r="UT15" s="73"/>
      <c r="UU15" s="73"/>
      <c r="UV15" s="73"/>
      <c r="UW15" s="73"/>
      <c r="UX15" s="73"/>
      <c r="UY15" s="73"/>
      <c r="UZ15" s="73"/>
      <c r="VA15" s="73"/>
      <c r="VB15" s="73"/>
      <c r="VC15" s="73"/>
      <c r="VD15" s="73"/>
      <c r="VE15" s="73"/>
      <c r="VF15" s="73"/>
      <c r="VG15" s="73"/>
      <c r="VH15" s="73"/>
      <c r="VI15" s="73"/>
      <c r="VJ15" s="73"/>
      <c r="VK15" s="73"/>
      <c r="VL15" s="73"/>
      <c r="VM15" s="73"/>
      <c r="VN15" s="73"/>
      <c r="VO15" s="73"/>
      <c r="VP15" s="73"/>
      <c r="VQ15" s="73"/>
      <c r="VR15" s="73"/>
      <c r="VS15" s="73"/>
      <c r="VT15" s="73"/>
      <c r="VU15" s="73"/>
      <c r="VV15" s="73"/>
      <c r="VW15" s="73"/>
      <c r="VX15" s="73"/>
      <c r="VY15" s="73"/>
      <c r="VZ15" s="73"/>
      <c r="WA15" s="73"/>
      <c r="WB15" s="73"/>
      <c r="WC15" s="73"/>
      <c r="WD15" s="73"/>
      <c r="WE15" s="73"/>
      <c r="WF15" s="73"/>
      <c r="WG15" s="73"/>
      <c r="WH15" s="73"/>
      <c r="WI15" s="73"/>
      <c r="WJ15" s="73"/>
      <c r="WK15" s="73"/>
      <c r="WL15" s="73"/>
      <c r="WM15" s="73"/>
      <c r="WN15" s="73"/>
      <c r="WO15" s="73"/>
      <c r="WP15" s="73"/>
      <c r="WQ15" s="73"/>
      <c r="WR15" s="73"/>
      <c r="WS15" s="73"/>
      <c r="WT15" s="73"/>
      <c r="WU15" s="73"/>
      <c r="WV15" s="73"/>
      <c r="WW15" s="73"/>
      <c r="WX15" s="73"/>
      <c r="WY15" s="73"/>
      <c r="WZ15" s="73"/>
      <c r="XA15" s="73"/>
      <c r="XB15" s="73"/>
      <c r="XC15" s="73"/>
      <c r="XD15" s="73"/>
      <c r="XE15" s="73"/>
      <c r="XF15" s="73"/>
      <c r="XG15" s="73"/>
      <c r="XH15" s="73"/>
      <c r="XI15" s="73"/>
      <c r="XJ15" s="73"/>
      <c r="XK15" s="73"/>
      <c r="XL15" s="73"/>
      <c r="XM15" s="73"/>
      <c r="XN15" s="73"/>
      <c r="XO15" s="73"/>
      <c r="XP15" s="73"/>
      <c r="XQ15" s="73"/>
      <c r="XR15" s="73"/>
      <c r="XS15" s="73"/>
      <c r="XT15" s="73"/>
      <c r="XU15" s="73"/>
      <c r="XV15" s="73"/>
      <c r="XW15" s="73"/>
      <c r="XX15" s="73"/>
      <c r="XY15" s="73"/>
      <c r="XZ15" s="73"/>
      <c r="YA15" s="73"/>
      <c r="YB15" s="73"/>
      <c r="YC15" s="73"/>
      <c r="YD15" s="73"/>
      <c r="YE15" s="73"/>
      <c r="YF15" s="73"/>
      <c r="YG15" s="73"/>
      <c r="YH15" s="73"/>
      <c r="YI15" s="73"/>
      <c r="YJ15" s="73"/>
      <c r="YK15" s="73"/>
      <c r="YL15" s="73"/>
      <c r="YM15" s="73"/>
      <c r="YN15" s="73"/>
      <c r="YO15" s="73"/>
      <c r="YP15" s="73"/>
      <c r="YQ15" s="73"/>
      <c r="YR15" s="73"/>
    </row>
    <row r="16" spans="1:668">
      <c r="A16" s="71" t="s">
        <v>105</v>
      </c>
      <c r="B16" s="72">
        <f t="shared" si="13"/>
        <v>7.1847056249999992E-3</v>
      </c>
      <c r="C16" s="72">
        <f t="shared" si="14"/>
        <v>2.3928022350000001E-2</v>
      </c>
      <c r="D16" s="72">
        <f t="shared" si="15"/>
        <v>3.8069097749999989E-2</v>
      </c>
      <c r="E16" s="72">
        <f t="shared" si="16"/>
        <v>3.1565462850000003E-2</v>
      </c>
      <c r="F16" s="72">
        <f t="shared" si="17"/>
        <v>3.5892033525000006E-2</v>
      </c>
      <c r="G16" s="72">
        <f t="shared" si="18"/>
        <v>0.158445395775</v>
      </c>
      <c r="H16" s="72">
        <f t="shared" si="19"/>
        <v>0.14715458167499998</v>
      </c>
      <c r="I16" s="72">
        <f t="shared" si="20"/>
        <v>2.6912135699999999E-2</v>
      </c>
      <c r="J16" s="72">
        <f t="shared" si="21"/>
        <v>4.5588433499999994E-3</v>
      </c>
      <c r="K16" s="72">
        <f t="shared" si="22"/>
        <v>5.7674486250000019E-3</v>
      </c>
      <c r="L16" s="72">
        <f t="shared" si="23"/>
        <v>7.0902218250000005E-3</v>
      </c>
      <c r="M16" s="72">
        <f t="shared" si="24"/>
        <v>5.3895134250000008E-3</v>
      </c>
      <c r="N16" s="72">
        <f t="shared" si="25"/>
        <v>2.8896295499999999E-3</v>
      </c>
      <c r="O16" s="72">
        <f t="shared" si="26"/>
        <v>7.6886192249999994E-3</v>
      </c>
      <c r="P16" s="72">
        <f t="shared" si="27"/>
        <v>1.1495529000000001E-2</v>
      </c>
      <c r="Q16" s="72">
        <f t="shared" si="28"/>
        <v>0.52164112297499987</v>
      </c>
      <c r="R16" s="72">
        <f t="shared" si="29"/>
        <v>3.3069330000000001E-4</v>
      </c>
      <c r="S16" s="72">
        <f t="shared" si="30"/>
        <v>0</v>
      </c>
      <c r="T16" s="72">
        <f t="shared" si="31"/>
        <v>0</v>
      </c>
      <c r="U16" s="72">
        <f t="shared" si="32"/>
        <v>0</v>
      </c>
      <c r="V16" s="72">
        <f t="shared" si="33"/>
        <v>0</v>
      </c>
      <c r="W16" s="72">
        <f t="shared" si="34"/>
        <v>0</v>
      </c>
      <c r="X16" s="72">
        <f t="shared" si="35"/>
        <v>0</v>
      </c>
      <c r="Y16" s="72">
        <f t="shared" si="36"/>
        <v>0</v>
      </c>
      <c r="Z16" s="72">
        <f t="shared" si="37"/>
        <v>0</v>
      </c>
      <c r="AA16" s="72">
        <f t="shared" si="38"/>
        <v>0</v>
      </c>
      <c r="AB16" s="72"/>
      <c r="AD16" s="73"/>
      <c r="AE16" s="73"/>
      <c r="AF16" s="73"/>
      <c r="AG16" s="73">
        <v>1.6495296749999999</v>
      </c>
      <c r="AH16" s="73">
        <v>1.8345604500000001</v>
      </c>
      <c r="AI16" s="73"/>
      <c r="AJ16" s="73">
        <v>0.55902914999999997</v>
      </c>
      <c r="AK16" s="73">
        <v>3.129775875</v>
      </c>
      <c r="AL16" s="73"/>
      <c r="AM16" s="73"/>
      <c r="AN16" s="73">
        <v>1.1810474999999999E-2</v>
      </c>
      <c r="AO16" s="73"/>
      <c r="AP16" s="73"/>
      <c r="AQ16" s="73"/>
      <c r="AR16" s="73"/>
      <c r="AS16" s="73"/>
      <c r="AT16" s="73"/>
      <c r="AU16" s="73">
        <v>16.507107225000002</v>
      </c>
      <c r="AV16" s="73">
        <v>1.8148763250000002</v>
      </c>
      <c r="AW16" s="73">
        <v>5.5509232500000003</v>
      </c>
      <c r="AX16" s="73">
        <v>5.5115549999999999E-2</v>
      </c>
      <c r="AY16" s="73"/>
      <c r="AZ16" s="73"/>
      <c r="BA16" s="73"/>
      <c r="BB16" s="73"/>
      <c r="BC16" s="73"/>
      <c r="BD16" s="73"/>
      <c r="BE16" s="73"/>
      <c r="BF16" s="73">
        <v>0.18896759999999999</v>
      </c>
      <c r="BG16" s="73">
        <v>3.554952975</v>
      </c>
      <c r="BH16" s="73">
        <v>32.529984974999998</v>
      </c>
      <c r="BI16" s="73">
        <v>1.5629195250000001</v>
      </c>
      <c r="BJ16" s="73">
        <v>0.18109394999999998</v>
      </c>
      <c r="BK16" s="73">
        <v>5.1178725000000001E-2</v>
      </c>
      <c r="BL16" s="73"/>
      <c r="BM16" s="73"/>
      <c r="BN16" s="73">
        <v>3.9368250000000006E-3</v>
      </c>
      <c r="BO16" s="73"/>
      <c r="BP16" s="73">
        <v>2.991987</v>
      </c>
      <c r="BQ16" s="73"/>
      <c r="BR16" s="73"/>
      <c r="BS16" s="73">
        <v>15.570142875</v>
      </c>
      <c r="BT16" s="73">
        <v>9.0586343249999999</v>
      </c>
      <c r="BU16" s="73">
        <v>3.7006155000000001</v>
      </c>
      <c r="BV16" s="73">
        <v>0.17322030000000002</v>
      </c>
      <c r="BW16" s="73"/>
      <c r="BX16" s="73">
        <v>6.6926025E-2</v>
      </c>
      <c r="BY16" s="73"/>
      <c r="BZ16" s="73"/>
      <c r="CA16" s="73"/>
      <c r="CB16" s="73"/>
      <c r="CC16" s="73"/>
      <c r="CD16" s="73"/>
      <c r="CE16" s="73">
        <v>18.963686025000001</v>
      </c>
      <c r="CF16" s="73">
        <v>14.349727124999999</v>
      </c>
      <c r="CG16" s="73">
        <v>2.1258854999999999</v>
      </c>
      <c r="CH16" s="73">
        <v>6.2989200000000009E-2</v>
      </c>
      <c r="CI16" s="73">
        <v>0.314946</v>
      </c>
      <c r="CJ16" s="73">
        <v>7.4799674999999996E-2</v>
      </c>
      <c r="CK16" s="73"/>
      <c r="CL16" s="73"/>
      <c r="CM16" s="73"/>
      <c r="CN16" s="73"/>
      <c r="CO16" s="73"/>
      <c r="CP16" s="73">
        <v>66.052049850000003</v>
      </c>
      <c r="CQ16" s="73">
        <v>81.996191100000004</v>
      </c>
      <c r="CR16" s="73">
        <v>7.8854604750000004</v>
      </c>
      <c r="CS16" s="73">
        <v>2.3227267500000002</v>
      </c>
      <c r="CT16" s="73"/>
      <c r="CU16" s="73"/>
      <c r="CV16" s="73">
        <v>0.18896759999999999</v>
      </c>
      <c r="CW16" s="73"/>
      <c r="CX16" s="73"/>
      <c r="CY16" s="73"/>
      <c r="CZ16" s="73"/>
      <c r="DA16" s="73">
        <v>0.25983044999999999</v>
      </c>
      <c r="DB16" s="73">
        <v>74.126477925000003</v>
      </c>
      <c r="DC16" s="73">
        <v>35.0377425</v>
      </c>
      <c r="DD16" s="73">
        <v>27.231018525000003</v>
      </c>
      <c r="DE16" s="73">
        <v>10.1570085</v>
      </c>
      <c r="DF16" s="73">
        <v>7.8736500000000001E-2</v>
      </c>
      <c r="DG16" s="73">
        <v>0.26376727500000002</v>
      </c>
      <c r="DH16" s="73"/>
      <c r="DI16" s="73"/>
      <c r="DJ16" s="73"/>
      <c r="DK16" s="73"/>
      <c r="DL16" s="73"/>
      <c r="DM16" s="73">
        <v>1.4330042999999999</v>
      </c>
      <c r="DN16" s="73">
        <v>11.601823274999999</v>
      </c>
      <c r="DO16" s="73">
        <v>10.235745</v>
      </c>
      <c r="DP16" s="73">
        <v>1.9566020250000002</v>
      </c>
      <c r="DQ16" s="73">
        <v>1.121995125</v>
      </c>
      <c r="DR16" s="73">
        <v>0.16140982499999998</v>
      </c>
      <c r="DS16" s="73">
        <v>0.40155615</v>
      </c>
      <c r="DT16" s="73"/>
      <c r="DU16" s="73"/>
      <c r="DV16" s="73"/>
      <c r="DW16" s="73"/>
      <c r="DX16" s="73"/>
      <c r="DY16" s="73"/>
      <c r="DZ16" s="73"/>
      <c r="EA16" s="73">
        <v>1.6810242750000002</v>
      </c>
      <c r="EB16" s="73">
        <v>0.14172570000000001</v>
      </c>
      <c r="EC16" s="73">
        <v>2.7006619499999998</v>
      </c>
      <c r="ED16" s="73"/>
      <c r="EE16" s="73">
        <v>3.5431425000000003E-2</v>
      </c>
      <c r="EF16" s="73"/>
      <c r="EG16" s="73"/>
      <c r="EH16" s="73"/>
      <c r="EI16" s="73"/>
      <c r="EJ16" s="73"/>
      <c r="EK16" s="73"/>
      <c r="EL16" s="73">
        <v>0.64957612500000006</v>
      </c>
      <c r="EM16" s="73">
        <v>1.1574265500000001</v>
      </c>
      <c r="EN16" s="73">
        <v>0.11810475000000001</v>
      </c>
      <c r="EO16" s="73">
        <v>2.7321565500000005</v>
      </c>
      <c r="EP16" s="73">
        <v>5.5115549999999999E-2</v>
      </c>
      <c r="EQ16" s="73">
        <v>0.89365927499999998</v>
      </c>
      <c r="ER16" s="73">
        <v>0.14172570000000001</v>
      </c>
      <c r="ES16" s="73">
        <v>1.9684125E-2</v>
      </c>
      <c r="ET16" s="73"/>
      <c r="EU16" s="73"/>
      <c r="EV16" s="73"/>
      <c r="EW16" s="73">
        <v>7.8736500000000011E-3</v>
      </c>
      <c r="EX16" s="73"/>
      <c r="EY16" s="73">
        <v>3.3738590250000002</v>
      </c>
      <c r="EZ16" s="73">
        <v>0.37793519999999997</v>
      </c>
      <c r="FA16" s="73">
        <v>3.1848914250000004</v>
      </c>
      <c r="FB16" s="73">
        <v>9.0546974999999988E-2</v>
      </c>
      <c r="FC16" s="73"/>
      <c r="FD16" s="73">
        <v>5.5115549999999999E-2</v>
      </c>
      <c r="FE16" s="73"/>
      <c r="FF16" s="73"/>
      <c r="FG16" s="73">
        <v>2.7557775E-2</v>
      </c>
      <c r="FH16" s="73">
        <v>1.5747300000000002E-2</v>
      </c>
      <c r="FI16" s="73"/>
      <c r="FJ16" s="73">
        <v>2.4605156250000002</v>
      </c>
      <c r="FK16" s="73">
        <v>0.736186275</v>
      </c>
      <c r="FL16" s="73">
        <v>1.3739519249999999</v>
      </c>
      <c r="FM16" s="73">
        <v>0.72831262500000005</v>
      </c>
      <c r="FN16" s="73">
        <v>4.7241899999999996E-2</v>
      </c>
      <c r="FO16" s="73"/>
      <c r="FP16" s="73"/>
      <c r="FQ16" s="73"/>
      <c r="FR16" s="73"/>
      <c r="FS16" s="73"/>
      <c r="FT16" s="73">
        <v>5.5115549999999999E-2</v>
      </c>
      <c r="FU16" s="73">
        <v>1.7322029999999999</v>
      </c>
      <c r="FV16" s="73"/>
      <c r="FW16" s="73"/>
      <c r="FX16" s="73">
        <v>0.76768087500000004</v>
      </c>
      <c r="FY16" s="73">
        <v>0.30313552500000002</v>
      </c>
      <c r="FZ16" s="73">
        <v>1.1810474999999999E-2</v>
      </c>
      <c r="GA16" s="73">
        <v>1.9684125E-2</v>
      </c>
      <c r="GB16" s="73"/>
      <c r="GC16" s="73"/>
      <c r="GD16" s="73"/>
      <c r="GE16" s="73"/>
      <c r="GF16" s="73"/>
      <c r="GG16" s="73"/>
      <c r="GH16" s="73">
        <v>5.9052375000000004E-2</v>
      </c>
      <c r="GI16" s="73">
        <v>3.26756475</v>
      </c>
      <c r="GJ16" s="73">
        <v>0.27164092500000003</v>
      </c>
      <c r="GK16" s="73">
        <v>2.7085355999999998</v>
      </c>
      <c r="GL16" s="73">
        <v>0.36612472500000004</v>
      </c>
      <c r="GM16" s="73">
        <v>0.75193357500000002</v>
      </c>
      <c r="GN16" s="73"/>
      <c r="GO16" s="73">
        <v>0.26376727500000002</v>
      </c>
      <c r="GP16" s="73"/>
      <c r="GQ16" s="73"/>
      <c r="GR16" s="73"/>
      <c r="GS16" s="73"/>
      <c r="GT16" s="73">
        <v>0.25589362500000001</v>
      </c>
      <c r="GU16" s="73">
        <v>3.1494600000000005E-2</v>
      </c>
      <c r="GV16" s="73">
        <v>2.8935663750000002</v>
      </c>
      <c r="GW16" s="73">
        <v>7.2201370499999999</v>
      </c>
      <c r="GX16" s="73">
        <v>0.66926025</v>
      </c>
      <c r="GY16" s="73">
        <v>8.2673325000000006E-2</v>
      </c>
      <c r="GZ16" s="73">
        <v>0.334630125</v>
      </c>
      <c r="HA16" s="73">
        <v>7.8736500000000011E-3</v>
      </c>
      <c r="HB16" s="73">
        <v>9.8420624999999998E-2</v>
      </c>
      <c r="HC16" s="73">
        <v>3.936825E-2</v>
      </c>
      <c r="HD16" s="73">
        <v>0.2677041</v>
      </c>
      <c r="HE16" s="73">
        <v>2.3620949999999998E-2</v>
      </c>
      <c r="HF16" s="73">
        <v>517.02716407499997</v>
      </c>
      <c r="HG16" s="73"/>
      <c r="HH16" s="73">
        <v>0.51966089999999998</v>
      </c>
      <c r="HI16" s="73">
        <v>3.1652073000000001</v>
      </c>
      <c r="HJ16" s="73">
        <v>0.16534665000000001</v>
      </c>
      <c r="HK16" s="73"/>
      <c r="HL16" s="73">
        <v>0.334630125</v>
      </c>
      <c r="HM16" s="73"/>
      <c r="HN16" s="73">
        <v>0.27557775000000001</v>
      </c>
      <c r="HO16" s="73">
        <v>5.5115549999999999E-2</v>
      </c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  <c r="MH16" s="73"/>
      <c r="MI16" s="73"/>
      <c r="MJ16" s="73"/>
      <c r="MK16" s="73"/>
      <c r="ML16" s="73"/>
      <c r="MM16" s="73"/>
      <c r="MN16" s="73"/>
      <c r="MO16" s="73"/>
      <c r="MP16" s="73"/>
      <c r="MQ16" s="73"/>
      <c r="MR16" s="73"/>
      <c r="MS16" s="73"/>
      <c r="MT16" s="73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/>
      <c r="NF16" s="73"/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73"/>
      <c r="OA16" s="73"/>
      <c r="OB16" s="73"/>
      <c r="OC16" s="73"/>
      <c r="OD16" s="73"/>
      <c r="OE16" s="73"/>
      <c r="OF16" s="73"/>
      <c r="OG16" s="73"/>
      <c r="OH16" s="73"/>
      <c r="OI16" s="73"/>
      <c r="OJ16" s="73"/>
      <c r="OK16" s="73"/>
      <c r="OL16" s="73"/>
      <c r="OM16" s="73"/>
      <c r="ON16" s="73"/>
      <c r="OO16" s="73"/>
      <c r="OP16" s="73"/>
      <c r="OQ16" s="73"/>
      <c r="OR16" s="73"/>
      <c r="OS16" s="73"/>
      <c r="OT16" s="73"/>
      <c r="OU16" s="73"/>
      <c r="OV16" s="73"/>
      <c r="OW16" s="73"/>
      <c r="OX16" s="73"/>
      <c r="OY16" s="73"/>
      <c r="OZ16" s="73"/>
      <c r="PA16" s="73"/>
      <c r="PB16" s="73"/>
      <c r="PC16" s="73"/>
      <c r="PD16" s="73"/>
      <c r="PE16" s="73"/>
      <c r="PF16" s="73"/>
      <c r="PG16" s="73"/>
      <c r="PH16" s="73"/>
      <c r="PI16" s="73"/>
      <c r="PJ16" s="73"/>
      <c r="PK16" s="73"/>
      <c r="PL16" s="73"/>
      <c r="PM16" s="73"/>
      <c r="PN16" s="73"/>
      <c r="PO16" s="73"/>
      <c r="PP16" s="73"/>
      <c r="PQ16" s="73"/>
      <c r="PR16" s="73"/>
      <c r="PS16" s="73"/>
      <c r="PT16" s="73"/>
      <c r="PU16" s="73"/>
      <c r="PV16" s="73"/>
      <c r="PW16" s="73"/>
      <c r="PX16" s="73"/>
      <c r="PY16" s="73"/>
      <c r="PZ16" s="73"/>
      <c r="QA16" s="73"/>
      <c r="QB16" s="73"/>
      <c r="QC16" s="73"/>
      <c r="QD16" s="73"/>
      <c r="QE16" s="73"/>
      <c r="QF16" s="73"/>
      <c r="QG16" s="73"/>
      <c r="QH16" s="73"/>
      <c r="QI16" s="73"/>
      <c r="QJ16" s="73"/>
      <c r="QK16" s="73"/>
      <c r="QL16" s="73"/>
      <c r="QM16" s="73"/>
      <c r="QN16" s="73"/>
      <c r="QO16" s="73"/>
      <c r="QP16" s="73"/>
      <c r="QQ16" s="73"/>
      <c r="QR16" s="73"/>
      <c r="QS16" s="73"/>
      <c r="QT16" s="73"/>
      <c r="QU16" s="73"/>
      <c r="QV16" s="73"/>
      <c r="QW16" s="73"/>
      <c r="QX16" s="73"/>
      <c r="QY16" s="73"/>
      <c r="QZ16" s="73"/>
      <c r="RA16" s="73"/>
      <c r="RB16" s="73"/>
      <c r="RC16" s="73"/>
      <c r="RD16" s="73"/>
      <c r="RE16" s="73"/>
      <c r="RF16" s="73"/>
      <c r="RG16" s="73"/>
      <c r="RH16" s="73"/>
      <c r="RI16" s="73"/>
      <c r="RJ16" s="73"/>
      <c r="RK16" s="73"/>
      <c r="RL16" s="73"/>
      <c r="RM16" s="73"/>
      <c r="RN16" s="73"/>
      <c r="RO16" s="73"/>
      <c r="RP16" s="73"/>
      <c r="RQ16" s="73"/>
      <c r="RR16" s="73"/>
      <c r="RS16" s="73"/>
      <c r="RT16" s="73"/>
      <c r="RU16" s="73"/>
      <c r="RV16" s="73"/>
      <c r="RW16" s="73"/>
      <c r="RX16" s="73"/>
      <c r="RY16" s="73"/>
      <c r="RZ16" s="73"/>
      <c r="SA16" s="73"/>
      <c r="SB16" s="73"/>
      <c r="SC16" s="73"/>
      <c r="SD16" s="73"/>
      <c r="SE16" s="73"/>
      <c r="SF16" s="73"/>
      <c r="SG16" s="73"/>
      <c r="SH16" s="73"/>
      <c r="SI16" s="73"/>
      <c r="SJ16" s="73"/>
      <c r="SK16" s="73"/>
      <c r="SL16" s="73"/>
      <c r="SM16" s="73"/>
      <c r="SN16" s="73"/>
      <c r="SO16" s="73"/>
      <c r="SP16" s="73"/>
      <c r="SQ16" s="73"/>
      <c r="SR16" s="73"/>
      <c r="SS16" s="73"/>
      <c r="ST16" s="73"/>
      <c r="SU16" s="73"/>
      <c r="SV16" s="73"/>
      <c r="SW16" s="73"/>
      <c r="SX16" s="73"/>
      <c r="SY16" s="73"/>
      <c r="SZ16" s="73"/>
      <c r="TA16" s="73"/>
      <c r="TB16" s="73"/>
      <c r="TC16" s="73"/>
      <c r="TD16" s="73"/>
      <c r="TE16" s="73"/>
      <c r="TF16" s="73"/>
      <c r="TG16" s="73"/>
      <c r="TH16" s="73"/>
      <c r="TI16" s="73"/>
      <c r="TJ16" s="73"/>
      <c r="TK16" s="73"/>
      <c r="TL16" s="73"/>
      <c r="TM16" s="73"/>
      <c r="TN16" s="73"/>
      <c r="TO16" s="73"/>
      <c r="TP16" s="73"/>
      <c r="TQ16" s="73"/>
      <c r="TR16" s="73"/>
      <c r="TS16" s="73"/>
      <c r="TT16" s="73"/>
      <c r="TU16" s="73"/>
      <c r="TV16" s="73"/>
      <c r="TW16" s="73"/>
      <c r="TX16" s="73"/>
      <c r="TY16" s="73"/>
      <c r="TZ16" s="73"/>
      <c r="UA16" s="73"/>
      <c r="UB16" s="73"/>
      <c r="UC16" s="73"/>
      <c r="UD16" s="73"/>
      <c r="UE16" s="73"/>
      <c r="UF16" s="73"/>
      <c r="UG16" s="73"/>
      <c r="UH16" s="73"/>
      <c r="UI16" s="73"/>
      <c r="UJ16" s="73"/>
      <c r="UK16" s="73"/>
      <c r="UL16" s="73"/>
      <c r="UM16" s="73"/>
      <c r="UN16" s="73"/>
      <c r="UO16" s="73"/>
      <c r="UP16" s="73"/>
      <c r="UQ16" s="73"/>
      <c r="UR16" s="73"/>
      <c r="US16" s="73"/>
      <c r="UT16" s="73"/>
      <c r="UU16" s="73"/>
      <c r="UV16" s="73"/>
      <c r="UW16" s="73"/>
      <c r="UX16" s="73"/>
      <c r="UY16" s="73"/>
      <c r="UZ16" s="73"/>
      <c r="VA16" s="73"/>
      <c r="VB16" s="73"/>
      <c r="VC16" s="73"/>
      <c r="VD16" s="73"/>
      <c r="VE16" s="73"/>
      <c r="VF16" s="73"/>
      <c r="VG16" s="73"/>
      <c r="VH16" s="73"/>
      <c r="VI16" s="73"/>
      <c r="VJ16" s="73"/>
      <c r="VK16" s="73"/>
      <c r="VL16" s="73"/>
      <c r="VM16" s="73"/>
      <c r="VN16" s="73"/>
      <c r="VO16" s="73"/>
      <c r="VP16" s="73"/>
      <c r="VQ16" s="73"/>
      <c r="VR16" s="73"/>
      <c r="VS16" s="73"/>
      <c r="VT16" s="73"/>
      <c r="VU16" s="73"/>
      <c r="VV16" s="73"/>
      <c r="VW16" s="73"/>
      <c r="VX16" s="73"/>
      <c r="VY16" s="73"/>
      <c r="VZ16" s="73"/>
      <c r="WA16" s="73"/>
      <c r="WB16" s="73"/>
      <c r="WC16" s="73"/>
      <c r="WD16" s="73"/>
      <c r="WE16" s="73"/>
      <c r="WF16" s="73"/>
      <c r="WG16" s="73"/>
      <c r="WH16" s="73"/>
      <c r="WI16" s="73"/>
      <c r="WJ16" s="73"/>
      <c r="WK16" s="73"/>
      <c r="WL16" s="73"/>
      <c r="WM16" s="73"/>
      <c r="WN16" s="73"/>
      <c r="WO16" s="73"/>
      <c r="WP16" s="73"/>
      <c r="WQ16" s="73"/>
      <c r="WR16" s="73"/>
      <c r="WS16" s="73"/>
      <c r="WT16" s="73"/>
      <c r="WU16" s="73"/>
      <c r="WV16" s="73"/>
      <c r="WW16" s="73"/>
      <c r="WX16" s="73"/>
      <c r="WY16" s="73"/>
      <c r="WZ16" s="73"/>
      <c r="XA16" s="73"/>
      <c r="XB16" s="73"/>
      <c r="XC16" s="73"/>
      <c r="XD16" s="73"/>
      <c r="XE16" s="73"/>
      <c r="XF16" s="73"/>
      <c r="XG16" s="73"/>
      <c r="XH16" s="73"/>
      <c r="XI16" s="73"/>
      <c r="XJ16" s="73"/>
      <c r="XK16" s="73"/>
      <c r="XL16" s="73"/>
      <c r="XM16" s="73"/>
      <c r="XN16" s="73"/>
      <c r="XO16" s="73"/>
      <c r="XP16" s="73"/>
      <c r="XQ16" s="73"/>
      <c r="XR16" s="73"/>
      <c r="XS16" s="73"/>
      <c r="XT16" s="73"/>
      <c r="XU16" s="73"/>
      <c r="XV16" s="73"/>
      <c r="XW16" s="73"/>
      <c r="XX16" s="73"/>
      <c r="XY16" s="73"/>
      <c r="XZ16" s="73"/>
      <c r="YA16" s="73"/>
      <c r="YB16" s="73"/>
      <c r="YC16" s="73"/>
      <c r="YD16" s="73"/>
      <c r="YE16" s="73"/>
      <c r="YF16" s="73"/>
      <c r="YG16" s="73"/>
      <c r="YH16" s="73"/>
      <c r="YI16" s="73"/>
      <c r="YJ16" s="73"/>
      <c r="YK16" s="73"/>
      <c r="YL16" s="73"/>
      <c r="YM16" s="73"/>
      <c r="YN16" s="73"/>
      <c r="YO16" s="73"/>
      <c r="YP16" s="73"/>
      <c r="YQ16" s="73"/>
      <c r="YR16" s="73"/>
    </row>
    <row r="17" spans="1:668">
      <c r="A17" s="71" t="s">
        <v>106</v>
      </c>
      <c r="B17" s="72">
        <f t="shared" si="13"/>
        <v>0</v>
      </c>
      <c r="C17" s="72">
        <f t="shared" si="14"/>
        <v>0</v>
      </c>
      <c r="D17" s="72">
        <f t="shared" si="15"/>
        <v>0</v>
      </c>
      <c r="E17" s="72">
        <f t="shared" si="16"/>
        <v>0</v>
      </c>
      <c r="F17" s="72">
        <f t="shared" si="17"/>
        <v>0</v>
      </c>
      <c r="G17" s="72">
        <f t="shared" si="18"/>
        <v>0</v>
      </c>
      <c r="H17" s="72">
        <f t="shared" si="19"/>
        <v>0</v>
      </c>
      <c r="I17" s="72">
        <f t="shared" si="20"/>
        <v>0</v>
      </c>
      <c r="J17" s="72">
        <f t="shared" si="21"/>
        <v>0</v>
      </c>
      <c r="K17" s="72">
        <f t="shared" si="22"/>
        <v>0</v>
      </c>
      <c r="L17" s="72">
        <f t="shared" si="23"/>
        <v>0</v>
      </c>
      <c r="M17" s="72">
        <f t="shared" si="24"/>
        <v>0</v>
      </c>
      <c r="N17" s="72">
        <f t="shared" si="25"/>
        <v>0</v>
      </c>
      <c r="O17" s="72">
        <f t="shared" si="26"/>
        <v>0</v>
      </c>
      <c r="P17" s="72">
        <f t="shared" si="27"/>
        <v>0</v>
      </c>
      <c r="Q17" s="72">
        <f t="shared" si="28"/>
        <v>0</v>
      </c>
      <c r="R17" s="72">
        <f t="shared" si="29"/>
        <v>4.2478341749999995E-3</v>
      </c>
      <c r="S17" s="72">
        <f t="shared" si="30"/>
        <v>1.1503402649999998E-2</v>
      </c>
      <c r="T17" s="72">
        <f t="shared" si="31"/>
        <v>1.2979712024999998E-2</v>
      </c>
      <c r="U17" s="72">
        <f t="shared" si="32"/>
        <v>0.55726545240000003</v>
      </c>
      <c r="V17" s="72">
        <f t="shared" si="33"/>
        <v>7.7161770000000003E-3</v>
      </c>
      <c r="W17" s="72">
        <f t="shared" si="34"/>
        <v>3.9880037249999997E-3</v>
      </c>
      <c r="X17" s="72">
        <f t="shared" si="35"/>
        <v>6.5193822000000007E-3</v>
      </c>
      <c r="Y17" s="72">
        <f t="shared" si="36"/>
        <v>1.0605806550000001E-2</v>
      </c>
      <c r="Z17" s="72">
        <f t="shared" si="37"/>
        <v>0</v>
      </c>
      <c r="AA17" s="72">
        <f t="shared" si="38"/>
        <v>0</v>
      </c>
      <c r="AB17" s="72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>
        <v>7.8736500000000001E-2</v>
      </c>
      <c r="HS17" s="73">
        <v>0.51572407499999995</v>
      </c>
      <c r="HT17" s="73">
        <v>0.40549297499999998</v>
      </c>
      <c r="HU17" s="73">
        <v>3.074660325</v>
      </c>
      <c r="HV17" s="73">
        <v>9.4483800000000007E-2</v>
      </c>
      <c r="HW17" s="73"/>
      <c r="HX17" s="73">
        <v>7.8736500000000001E-2</v>
      </c>
      <c r="HY17" s="73"/>
      <c r="HZ17" s="73"/>
      <c r="IA17" s="73"/>
      <c r="IB17" s="73"/>
      <c r="IC17" s="73"/>
      <c r="ID17" s="73">
        <v>1.0235745000000001</v>
      </c>
      <c r="IE17" s="73">
        <v>0.122041575</v>
      </c>
      <c r="IF17" s="73">
        <v>3.3029961750000001</v>
      </c>
      <c r="IG17" s="73">
        <v>6.0745209750000004</v>
      </c>
      <c r="IH17" s="73">
        <v>0.64957612499999995</v>
      </c>
      <c r="II17" s="73">
        <v>0.12597839999999999</v>
      </c>
      <c r="IJ17" s="73">
        <v>0.157473</v>
      </c>
      <c r="IK17" s="73">
        <v>4.7241900000000003E-2</v>
      </c>
      <c r="IL17" s="73">
        <v>0.157473</v>
      </c>
      <c r="IM17" s="73">
        <v>7.0862850000000005E-2</v>
      </c>
      <c r="IN17" s="73"/>
      <c r="IO17" s="73">
        <v>1.1062478250000001</v>
      </c>
      <c r="IP17" s="73">
        <v>2.7557775E-2</v>
      </c>
      <c r="IQ17" s="73">
        <v>2.3620950000000002E-2</v>
      </c>
      <c r="IR17" s="73">
        <v>0.69681802500000001</v>
      </c>
      <c r="IS17" s="73">
        <v>4.9367785499999997</v>
      </c>
      <c r="IT17" s="73">
        <v>0.37793520000000003</v>
      </c>
      <c r="IU17" s="73">
        <v>0.65351294999999998</v>
      </c>
      <c r="IV17" s="73">
        <v>0.14172570000000001</v>
      </c>
      <c r="IW17" s="73">
        <v>4.7871791999999997</v>
      </c>
      <c r="IX17" s="73"/>
      <c r="IY17" s="73"/>
      <c r="IZ17" s="73"/>
      <c r="JA17" s="73"/>
      <c r="JB17" s="73">
        <v>2.3620950000000002E-2</v>
      </c>
      <c r="JC17" s="73">
        <v>1.5747299999999999E-2</v>
      </c>
      <c r="JD17" s="73">
        <v>6.2438044499999998</v>
      </c>
      <c r="JE17" s="73">
        <v>3.8265939000000002</v>
      </c>
      <c r="JF17" s="73">
        <v>152.6700735</v>
      </c>
      <c r="JG17" s="73">
        <v>393.85572029999997</v>
      </c>
      <c r="JH17" s="73">
        <v>0.62989200000000001</v>
      </c>
      <c r="JI17" s="73"/>
      <c r="JJ17" s="73"/>
      <c r="JK17" s="73">
        <v>1.5747299999999999E-2</v>
      </c>
      <c r="JL17" s="73">
        <v>7.8736500000000001E-2</v>
      </c>
      <c r="JM17" s="73">
        <v>3.9368249999999997E-3</v>
      </c>
      <c r="JN17" s="73"/>
      <c r="JO17" s="73">
        <v>2.3620950000000002E-2</v>
      </c>
      <c r="JP17" s="73">
        <v>1.799129025</v>
      </c>
      <c r="JQ17" s="73">
        <v>5.1021251999999997</v>
      </c>
      <c r="JR17" s="73">
        <v>0.66532342499999997</v>
      </c>
      <c r="JS17" s="73"/>
      <c r="JT17" s="73">
        <v>1.5747299999999999E-2</v>
      </c>
      <c r="JU17" s="73">
        <v>1.1810475000000001E-2</v>
      </c>
      <c r="JV17" s="73"/>
      <c r="JW17" s="73"/>
      <c r="JX17" s="73"/>
      <c r="JY17" s="73">
        <v>3.9368249999999997E-3</v>
      </c>
      <c r="JZ17" s="73">
        <v>1.1810475000000001E-2</v>
      </c>
      <c r="KA17" s="73">
        <v>1.9684125E-2</v>
      </c>
      <c r="KB17" s="73">
        <v>1.4487516</v>
      </c>
      <c r="KC17" s="73">
        <v>2.1613169249999999</v>
      </c>
      <c r="KD17" s="73">
        <v>0.287388225</v>
      </c>
      <c r="KE17" s="73">
        <v>4.7241900000000003E-2</v>
      </c>
      <c r="KF17" s="73">
        <v>7.8736499999999994E-3</v>
      </c>
      <c r="KG17" s="73"/>
      <c r="KH17" s="73"/>
      <c r="KI17" s="73"/>
      <c r="KJ17" s="73">
        <v>0.29526187500000001</v>
      </c>
      <c r="KK17" s="73">
        <v>1.1810475000000001E-2</v>
      </c>
      <c r="KL17" s="73">
        <v>3.9368249999999997E-3</v>
      </c>
      <c r="KM17" s="73">
        <v>3.9368249999999997E-3</v>
      </c>
      <c r="KN17" s="73">
        <v>3.4919637749999999</v>
      </c>
      <c r="KO17" s="73">
        <v>2.2951689750000002</v>
      </c>
      <c r="KP17" s="73">
        <v>0.40155615</v>
      </c>
      <c r="KQ17" s="73"/>
      <c r="KR17" s="73"/>
      <c r="KS17" s="73">
        <v>1.5747299999999999E-2</v>
      </c>
      <c r="KT17" s="73">
        <v>3.9368249999999997E-3</v>
      </c>
      <c r="KU17" s="73"/>
      <c r="KV17" s="73"/>
      <c r="KW17" s="73"/>
      <c r="KX17" s="73">
        <v>7.8736499999999994E-3</v>
      </c>
      <c r="KY17" s="73">
        <v>0.23227267500000001</v>
      </c>
      <c r="KZ17" s="73">
        <v>7.9602601499999999</v>
      </c>
      <c r="LA17" s="73">
        <v>2.224306125</v>
      </c>
      <c r="LB17" s="73">
        <v>0.17322029999999999</v>
      </c>
      <c r="LC17" s="73"/>
      <c r="LD17" s="73">
        <v>3.9368249999999997E-3</v>
      </c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  <c r="SZ17" s="73"/>
      <c r="TA17" s="73"/>
      <c r="TB17" s="73"/>
      <c r="TC17" s="73"/>
      <c r="TD17" s="73"/>
      <c r="TE17" s="73"/>
      <c r="TF17" s="73"/>
      <c r="TG17" s="73"/>
      <c r="TH17" s="73"/>
      <c r="TI17" s="73"/>
      <c r="TJ17" s="73"/>
      <c r="TK17" s="73"/>
      <c r="TL17" s="73"/>
      <c r="TM17" s="73"/>
      <c r="TN17" s="73"/>
      <c r="TO17" s="73"/>
      <c r="TP17" s="73"/>
      <c r="TQ17" s="73"/>
      <c r="TR17" s="73"/>
      <c r="TS17" s="73"/>
      <c r="TT17" s="73"/>
      <c r="TU17" s="73"/>
      <c r="TV17" s="73"/>
      <c r="TW17" s="73"/>
      <c r="TX17" s="73"/>
      <c r="TY17" s="73"/>
      <c r="TZ17" s="73"/>
      <c r="UA17" s="73"/>
      <c r="UB17" s="73"/>
      <c r="UC17" s="73"/>
      <c r="UD17" s="73"/>
      <c r="UE17" s="73"/>
      <c r="UF17" s="73"/>
      <c r="UG17" s="73"/>
      <c r="UH17" s="73"/>
      <c r="UI17" s="73"/>
      <c r="UJ17" s="73"/>
      <c r="UK17" s="73"/>
      <c r="UL17" s="73"/>
      <c r="UM17" s="73"/>
      <c r="UN17" s="73"/>
      <c r="UO17" s="73"/>
      <c r="UP17" s="73"/>
      <c r="UQ17" s="73"/>
      <c r="UR17" s="73"/>
      <c r="US17" s="73"/>
      <c r="UT17" s="73"/>
      <c r="UU17" s="73"/>
      <c r="UV17" s="73"/>
      <c r="UW17" s="73"/>
      <c r="UX17" s="73"/>
      <c r="UY17" s="73"/>
      <c r="UZ17" s="73"/>
      <c r="VA17" s="73"/>
      <c r="VB17" s="73"/>
      <c r="VC17" s="73"/>
      <c r="VD17" s="73"/>
      <c r="VE17" s="73"/>
      <c r="VF17" s="73"/>
      <c r="VG17" s="73"/>
      <c r="VH17" s="73"/>
      <c r="VI17" s="73"/>
      <c r="VJ17" s="73"/>
      <c r="VK17" s="73"/>
      <c r="VL17" s="73"/>
      <c r="VM17" s="73"/>
      <c r="VN17" s="73"/>
      <c r="VO17" s="73"/>
      <c r="VP17" s="73"/>
      <c r="VQ17" s="73"/>
      <c r="VR17" s="73"/>
      <c r="VS17" s="73"/>
      <c r="VT17" s="73"/>
      <c r="VU17" s="73"/>
      <c r="VV17" s="73"/>
      <c r="VW17" s="73"/>
      <c r="VX17" s="73"/>
      <c r="VY17" s="73"/>
      <c r="VZ17" s="73"/>
      <c r="WA17" s="73"/>
      <c r="WB17" s="73"/>
      <c r="WC17" s="73"/>
      <c r="WD17" s="73"/>
      <c r="WE17" s="73"/>
      <c r="WF17" s="73"/>
      <c r="WG17" s="73"/>
      <c r="WH17" s="73"/>
      <c r="WI17" s="73"/>
      <c r="WJ17" s="73"/>
      <c r="WK17" s="73"/>
      <c r="WL17" s="73"/>
      <c r="WM17" s="73"/>
      <c r="WN17" s="73"/>
      <c r="WO17" s="73"/>
      <c r="WP17" s="73"/>
      <c r="WQ17" s="73"/>
      <c r="WR17" s="73"/>
      <c r="WS17" s="73"/>
      <c r="WT17" s="73"/>
      <c r="WU17" s="73"/>
      <c r="WV17" s="73"/>
      <c r="WW17" s="73"/>
      <c r="WX17" s="73"/>
      <c r="WY17" s="73"/>
      <c r="WZ17" s="73"/>
      <c r="XA17" s="73"/>
      <c r="XB17" s="73"/>
      <c r="XC17" s="73"/>
      <c r="XD17" s="73"/>
      <c r="XE17" s="73"/>
      <c r="XF17" s="73"/>
      <c r="XG17" s="73"/>
      <c r="XH17" s="73"/>
      <c r="XI17" s="73"/>
      <c r="XJ17" s="73"/>
      <c r="XK17" s="73"/>
      <c r="XL17" s="73"/>
      <c r="XM17" s="73"/>
      <c r="XN17" s="73"/>
      <c r="XO17" s="73"/>
      <c r="XP17" s="73"/>
      <c r="XQ17" s="73"/>
      <c r="XR17" s="73"/>
      <c r="XS17" s="73"/>
      <c r="XT17" s="73"/>
      <c r="XU17" s="73"/>
      <c r="XV17" s="73"/>
      <c r="XW17" s="73"/>
      <c r="XX17" s="73"/>
      <c r="XY17" s="73"/>
      <c r="XZ17" s="73"/>
      <c r="YA17" s="73"/>
      <c r="YB17" s="73"/>
      <c r="YC17" s="73"/>
      <c r="YD17" s="73"/>
      <c r="YE17" s="73"/>
      <c r="YF17" s="73"/>
      <c r="YG17" s="73"/>
      <c r="YH17" s="73"/>
      <c r="YI17" s="73"/>
      <c r="YJ17" s="73"/>
      <c r="YK17" s="73"/>
      <c r="YL17" s="73"/>
      <c r="YM17" s="73"/>
      <c r="YN17" s="73"/>
      <c r="YO17" s="73"/>
      <c r="YP17" s="73"/>
      <c r="YQ17" s="73"/>
      <c r="YR17" s="73"/>
    </row>
    <row r="18" spans="1:668">
      <c r="A18" s="71" t="s">
        <v>107</v>
      </c>
      <c r="B18" s="72">
        <f t="shared" si="13"/>
        <v>0</v>
      </c>
      <c r="C18" s="72">
        <f t="shared" si="14"/>
        <v>7.4012310000000001E-4</v>
      </c>
      <c r="D18" s="72">
        <f t="shared" si="15"/>
        <v>4.2517710000000003E-4</v>
      </c>
      <c r="E18" s="72">
        <f t="shared" si="16"/>
        <v>7.9523864999999998E-4</v>
      </c>
      <c r="F18" s="72">
        <f t="shared" si="17"/>
        <v>1.4959935E-4</v>
      </c>
      <c r="G18" s="72">
        <f t="shared" si="18"/>
        <v>0</v>
      </c>
      <c r="H18" s="72">
        <f t="shared" si="19"/>
        <v>0</v>
      </c>
      <c r="I18" s="72">
        <f t="shared" si="20"/>
        <v>0</v>
      </c>
      <c r="J18" s="72">
        <f t="shared" si="21"/>
        <v>0</v>
      </c>
      <c r="K18" s="72">
        <f t="shared" si="22"/>
        <v>0</v>
      </c>
      <c r="L18" s="72">
        <f t="shared" si="23"/>
        <v>0</v>
      </c>
      <c r="M18" s="72">
        <f t="shared" si="24"/>
        <v>0</v>
      </c>
      <c r="N18" s="72">
        <f t="shared" si="25"/>
        <v>0</v>
      </c>
      <c r="O18" s="72">
        <f t="shared" si="26"/>
        <v>0</v>
      </c>
      <c r="P18" s="72">
        <f t="shared" si="27"/>
        <v>1.1810475E-5</v>
      </c>
      <c r="Q18" s="72">
        <f t="shared" si="28"/>
        <v>0</v>
      </c>
      <c r="R18" s="72">
        <f t="shared" si="29"/>
        <v>0</v>
      </c>
      <c r="S18" s="72">
        <f t="shared" si="30"/>
        <v>0</v>
      </c>
      <c r="T18" s="72">
        <f t="shared" si="31"/>
        <v>0</v>
      </c>
      <c r="U18" s="72">
        <f t="shared" si="32"/>
        <v>0</v>
      </c>
      <c r="V18" s="72">
        <f t="shared" si="33"/>
        <v>0</v>
      </c>
      <c r="W18" s="72">
        <f t="shared" si="34"/>
        <v>0</v>
      </c>
      <c r="X18" s="72">
        <f t="shared" si="35"/>
        <v>0</v>
      </c>
      <c r="Y18" s="72">
        <f t="shared" si="36"/>
        <v>0</v>
      </c>
      <c r="Z18" s="72">
        <f t="shared" si="37"/>
        <v>0</v>
      </c>
      <c r="AA18" s="72">
        <f t="shared" si="38"/>
        <v>0</v>
      </c>
      <c r="AB18" s="72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>
        <v>0.74012310000000003</v>
      </c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>
        <v>0.42517710000000003</v>
      </c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>
        <v>0.79523864999999994</v>
      </c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>
        <v>0.14959934999999999</v>
      </c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>
        <v>1.1810474999999999E-2</v>
      </c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  <c r="SZ18" s="73"/>
      <c r="TA18" s="73"/>
      <c r="TB18" s="73"/>
      <c r="TC18" s="73"/>
      <c r="TD18" s="73"/>
      <c r="TE18" s="73"/>
      <c r="TF18" s="73"/>
      <c r="TG18" s="73"/>
      <c r="TH18" s="73"/>
      <c r="TI18" s="73"/>
      <c r="TJ18" s="73"/>
      <c r="TK18" s="73"/>
      <c r="TL18" s="73"/>
      <c r="TM18" s="73"/>
      <c r="TN18" s="73"/>
      <c r="TO18" s="73"/>
      <c r="TP18" s="73"/>
      <c r="TQ18" s="73"/>
      <c r="TR18" s="73"/>
      <c r="TS18" s="73"/>
      <c r="TT18" s="73"/>
      <c r="TU18" s="73"/>
      <c r="TV18" s="73"/>
      <c r="TW18" s="73"/>
      <c r="TX18" s="73"/>
      <c r="TY18" s="73"/>
      <c r="TZ18" s="73"/>
      <c r="UA18" s="73"/>
      <c r="UB18" s="73"/>
      <c r="UC18" s="73"/>
      <c r="UD18" s="73"/>
      <c r="UE18" s="73"/>
      <c r="UF18" s="73"/>
      <c r="UG18" s="73"/>
      <c r="UH18" s="73"/>
      <c r="UI18" s="73"/>
      <c r="UJ18" s="73"/>
      <c r="UK18" s="73"/>
      <c r="UL18" s="73"/>
      <c r="UM18" s="73"/>
      <c r="UN18" s="73"/>
      <c r="UO18" s="73"/>
      <c r="UP18" s="73"/>
      <c r="UQ18" s="73"/>
      <c r="UR18" s="73"/>
      <c r="US18" s="73"/>
      <c r="UT18" s="73"/>
      <c r="UU18" s="73"/>
      <c r="UV18" s="73"/>
      <c r="UW18" s="73"/>
      <c r="UX18" s="73"/>
      <c r="UY18" s="73"/>
      <c r="UZ18" s="73"/>
      <c r="VA18" s="73"/>
      <c r="VB18" s="73"/>
      <c r="VC18" s="73"/>
      <c r="VD18" s="73"/>
      <c r="VE18" s="73"/>
      <c r="VF18" s="73"/>
      <c r="VG18" s="73"/>
      <c r="VH18" s="73"/>
      <c r="VI18" s="73"/>
      <c r="VJ18" s="73"/>
      <c r="VK18" s="73"/>
      <c r="VL18" s="73"/>
      <c r="VM18" s="73"/>
      <c r="VN18" s="73"/>
      <c r="VO18" s="73"/>
      <c r="VP18" s="73"/>
      <c r="VQ18" s="73"/>
      <c r="VR18" s="73"/>
      <c r="VS18" s="73"/>
      <c r="VT18" s="73"/>
      <c r="VU18" s="73"/>
      <c r="VV18" s="73"/>
      <c r="VW18" s="73"/>
      <c r="VX18" s="73"/>
      <c r="VY18" s="73"/>
      <c r="VZ18" s="73"/>
      <c r="WA18" s="73"/>
      <c r="WB18" s="73"/>
      <c r="WC18" s="73"/>
      <c r="WD18" s="73"/>
      <c r="WE18" s="73"/>
      <c r="WF18" s="73"/>
      <c r="WG18" s="73"/>
      <c r="WH18" s="73"/>
      <c r="WI18" s="73"/>
      <c r="WJ18" s="73"/>
      <c r="WK18" s="73"/>
      <c r="WL18" s="73"/>
      <c r="WM18" s="73"/>
      <c r="WN18" s="73"/>
      <c r="WO18" s="73"/>
      <c r="WP18" s="73"/>
      <c r="WQ18" s="73"/>
      <c r="WR18" s="73"/>
      <c r="WS18" s="73"/>
      <c r="WT18" s="73"/>
      <c r="WU18" s="73"/>
      <c r="WV18" s="73"/>
      <c r="WW18" s="73"/>
      <c r="WX18" s="73"/>
      <c r="WY18" s="73"/>
      <c r="WZ18" s="73"/>
      <c r="XA18" s="73"/>
      <c r="XB18" s="73"/>
      <c r="XC18" s="73"/>
      <c r="XD18" s="73"/>
      <c r="XE18" s="73"/>
      <c r="XF18" s="73"/>
      <c r="XG18" s="73"/>
      <c r="XH18" s="73"/>
      <c r="XI18" s="73"/>
      <c r="XJ18" s="73"/>
      <c r="XK18" s="73"/>
      <c r="XL18" s="73"/>
      <c r="XM18" s="73"/>
      <c r="XN18" s="73"/>
      <c r="XO18" s="73"/>
      <c r="XP18" s="73"/>
      <c r="XQ18" s="73"/>
      <c r="XR18" s="73"/>
      <c r="XS18" s="73"/>
      <c r="XT18" s="73"/>
      <c r="XU18" s="73"/>
      <c r="XV18" s="73"/>
      <c r="XW18" s="73"/>
      <c r="XX18" s="73"/>
      <c r="XY18" s="73"/>
      <c r="XZ18" s="73"/>
      <c r="YA18" s="73"/>
      <c r="YB18" s="73"/>
      <c r="YC18" s="73"/>
      <c r="YD18" s="73"/>
      <c r="YE18" s="73"/>
      <c r="YF18" s="73"/>
      <c r="YG18" s="73"/>
      <c r="YH18" s="73"/>
      <c r="YI18" s="73"/>
      <c r="YJ18" s="73"/>
      <c r="YK18" s="73"/>
      <c r="YL18" s="73"/>
      <c r="YM18" s="73"/>
      <c r="YN18" s="73"/>
      <c r="YO18" s="73"/>
      <c r="YP18" s="73"/>
      <c r="YQ18" s="73"/>
      <c r="YR18" s="73"/>
    </row>
    <row r="19" spans="1:668">
      <c r="A19" s="71" t="s">
        <v>108</v>
      </c>
      <c r="B19" s="72">
        <f t="shared" si="13"/>
        <v>0</v>
      </c>
      <c r="C19" s="72">
        <f t="shared" si="14"/>
        <v>8.8578562500000004E-4</v>
      </c>
      <c r="D19" s="72">
        <f t="shared" si="15"/>
        <v>0</v>
      </c>
      <c r="E19" s="72">
        <f t="shared" si="16"/>
        <v>0</v>
      </c>
      <c r="F19" s="72">
        <f t="shared" si="17"/>
        <v>0</v>
      </c>
      <c r="G19" s="72">
        <f t="shared" si="18"/>
        <v>0</v>
      </c>
      <c r="H19" s="72">
        <f t="shared" si="19"/>
        <v>0</v>
      </c>
      <c r="I19" s="72">
        <f t="shared" si="20"/>
        <v>0</v>
      </c>
      <c r="J19" s="72">
        <f t="shared" si="21"/>
        <v>0</v>
      </c>
      <c r="K19" s="72">
        <f t="shared" si="22"/>
        <v>0</v>
      </c>
      <c r="L19" s="72">
        <f t="shared" si="23"/>
        <v>0</v>
      </c>
      <c r="M19" s="72">
        <f t="shared" si="24"/>
        <v>0</v>
      </c>
      <c r="N19" s="72">
        <f t="shared" si="25"/>
        <v>0</v>
      </c>
      <c r="O19" s="72">
        <f t="shared" si="26"/>
        <v>0</v>
      </c>
      <c r="P19" s="72">
        <f t="shared" si="27"/>
        <v>0</v>
      </c>
      <c r="Q19" s="72">
        <f t="shared" si="28"/>
        <v>0</v>
      </c>
      <c r="R19" s="72">
        <f t="shared" si="29"/>
        <v>0</v>
      </c>
      <c r="S19" s="72">
        <f t="shared" si="30"/>
        <v>0</v>
      </c>
      <c r="T19" s="72">
        <f t="shared" si="31"/>
        <v>0</v>
      </c>
      <c r="U19" s="72">
        <f t="shared" si="32"/>
        <v>1.4802462E-3</v>
      </c>
      <c r="V19" s="72">
        <f t="shared" si="33"/>
        <v>0</v>
      </c>
      <c r="W19" s="72">
        <f t="shared" si="34"/>
        <v>0</v>
      </c>
      <c r="X19" s="72">
        <f t="shared" si="35"/>
        <v>1.5353617499999999E-4</v>
      </c>
      <c r="Y19" s="72">
        <f t="shared" si="36"/>
        <v>2.7557775000000001E-5</v>
      </c>
      <c r="Z19" s="72">
        <f t="shared" si="37"/>
        <v>0</v>
      </c>
      <c r="AA19" s="72">
        <f t="shared" si="38"/>
        <v>0</v>
      </c>
      <c r="AB19" s="72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>
        <v>0.88578562500000002</v>
      </c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>
        <v>1.4802462000000001</v>
      </c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>
        <v>0.10629427499999999</v>
      </c>
      <c r="KO19" s="73">
        <v>4.7241900000000003E-2</v>
      </c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>
        <v>2.7557775E-2</v>
      </c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73"/>
      <c r="TJ19" s="73"/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73"/>
      <c r="TZ19" s="73"/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73"/>
      <c r="UP19" s="73"/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73"/>
      <c r="VF19" s="73"/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73"/>
      <c r="VV19" s="73"/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73"/>
      <c r="WL19" s="73"/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73"/>
      <c r="XB19" s="73"/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73"/>
      <c r="XR19" s="73"/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73"/>
      <c r="YH19" s="73"/>
      <c r="YI19" s="73"/>
      <c r="YJ19" s="73"/>
      <c r="YK19" s="73"/>
      <c r="YL19" s="73"/>
      <c r="YM19" s="73"/>
      <c r="YN19" s="73"/>
      <c r="YO19" s="73"/>
      <c r="YP19" s="73"/>
      <c r="YQ19" s="73"/>
      <c r="YR19" s="73"/>
    </row>
    <row r="20" spans="1:668">
      <c r="A20" s="71" t="s">
        <v>109</v>
      </c>
      <c r="B20" s="72">
        <f t="shared" si="13"/>
        <v>2.3491034775000003E-2</v>
      </c>
      <c r="C20" s="72">
        <f t="shared" si="14"/>
        <v>0</v>
      </c>
      <c r="D20" s="72">
        <f t="shared" si="15"/>
        <v>1.3700151000000002E-2</v>
      </c>
      <c r="E20" s="72">
        <f t="shared" si="16"/>
        <v>2.0727383625000002E-2</v>
      </c>
      <c r="F20" s="72">
        <f t="shared" si="17"/>
        <v>0</v>
      </c>
      <c r="G20" s="72">
        <f t="shared" si="18"/>
        <v>6.0686157375000008E-2</v>
      </c>
      <c r="H20" s="72">
        <f t="shared" si="19"/>
        <v>6.1213691925000001E-2</v>
      </c>
      <c r="I20" s="72">
        <f t="shared" si="20"/>
        <v>1.529850195E-2</v>
      </c>
      <c r="J20" s="72">
        <f t="shared" si="21"/>
        <v>1.8117268650000001E-2</v>
      </c>
      <c r="K20" s="72">
        <f t="shared" si="22"/>
        <v>3.7124259750000001E-3</v>
      </c>
      <c r="L20" s="72">
        <f t="shared" si="23"/>
        <v>1.1928579750000001E-3</v>
      </c>
      <c r="M20" s="72">
        <f t="shared" si="24"/>
        <v>0</v>
      </c>
      <c r="N20" s="72">
        <f t="shared" si="25"/>
        <v>2.2124956500000001E-3</v>
      </c>
      <c r="O20" s="72">
        <f t="shared" si="26"/>
        <v>7.1886424499999994E-3</v>
      </c>
      <c r="P20" s="72">
        <f t="shared" si="27"/>
        <v>0</v>
      </c>
      <c r="Q20" s="72">
        <f t="shared" si="28"/>
        <v>0</v>
      </c>
      <c r="R20" s="72">
        <f t="shared" si="29"/>
        <v>0</v>
      </c>
      <c r="S20" s="72">
        <f t="shared" si="30"/>
        <v>0</v>
      </c>
      <c r="T20" s="72">
        <f t="shared" si="31"/>
        <v>0</v>
      </c>
      <c r="U20" s="72">
        <f t="shared" si="32"/>
        <v>0</v>
      </c>
      <c r="V20" s="72">
        <f t="shared" si="33"/>
        <v>0</v>
      </c>
      <c r="W20" s="72">
        <f t="shared" si="34"/>
        <v>1.6479549449999999E-2</v>
      </c>
      <c r="X20" s="72">
        <f t="shared" si="35"/>
        <v>3.5431425000000003E-5</v>
      </c>
      <c r="Y20" s="72">
        <f t="shared" si="36"/>
        <v>0</v>
      </c>
      <c r="Z20" s="72">
        <f t="shared" si="37"/>
        <v>0</v>
      </c>
      <c r="AA20" s="72">
        <f t="shared" si="38"/>
        <v>0</v>
      </c>
      <c r="AB20" s="72"/>
      <c r="AD20" s="73"/>
      <c r="AE20" s="73"/>
      <c r="AF20" s="73"/>
      <c r="AG20" s="73"/>
      <c r="AH20" s="73"/>
      <c r="AI20" s="73">
        <v>3.1494599999999999</v>
      </c>
      <c r="AJ20" s="73">
        <v>20.341574775000002</v>
      </c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>
        <v>13.385205000000001</v>
      </c>
      <c r="BF20" s="73"/>
      <c r="BG20" s="73"/>
      <c r="BH20" s="73"/>
      <c r="BI20" s="73"/>
      <c r="BJ20" s="73"/>
      <c r="BK20" s="73">
        <v>0.314946</v>
      </c>
      <c r="BL20" s="73"/>
      <c r="BM20" s="73"/>
      <c r="BN20" s="73"/>
      <c r="BO20" s="73">
        <v>8.5625943749999998</v>
      </c>
      <c r="BP20" s="73"/>
      <c r="BQ20" s="73"/>
      <c r="BR20" s="73">
        <v>7.0862850000000002</v>
      </c>
      <c r="BS20" s="73">
        <v>1.925107425</v>
      </c>
      <c r="BT20" s="73">
        <v>3.1533968249999997</v>
      </c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>
        <v>42.498025875000003</v>
      </c>
      <c r="CQ20" s="73">
        <v>16.337823750000002</v>
      </c>
      <c r="CR20" s="73">
        <v>1.85030775</v>
      </c>
      <c r="CS20" s="73"/>
      <c r="CT20" s="73"/>
      <c r="CU20" s="73"/>
      <c r="CV20" s="73"/>
      <c r="CW20" s="73"/>
      <c r="CX20" s="73"/>
      <c r="CY20" s="73"/>
      <c r="CZ20" s="73"/>
      <c r="DA20" s="73"/>
      <c r="DB20" s="73">
        <v>24.250841999999999</v>
      </c>
      <c r="DC20" s="73">
        <v>35.395993574999999</v>
      </c>
      <c r="DD20" s="73">
        <v>0.58658692499999998</v>
      </c>
      <c r="DE20" s="73"/>
      <c r="DF20" s="73">
        <v>0.98026942499999992</v>
      </c>
      <c r="DG20" s="73"/>
      <c r="DH20" s="73"/>
      <c r="DI20" s="73"/>
      <c r="DJ20" s="73"/>
      <c r="DK20" s="73">
        <v>4.6926953999999999</v>
      </c>
      <c r="DL20" s="73"/>
      <c r="DM20" s="73"/>
      <c r="DN20" s="73">
        <v>8.3854372500000007</v>
      </c>
      <c r="DO20" s="73">
        <v>2.0235280499999999</v>
      </c>
      <c r="DP20" s="73">
        <v>0.19684125</v>
      </c>
      <c r="DQ20" s="73"/>
      <c r="DR20" s="73"/>
      <c r="DS20" s="73"/>
      <c r="DT20" s="73"/>
      <c r="DU20" s="73"/>
      <c r="DV20" s="73"/>
      <c r="DW20" s="73"/>
      <c r="DX20" s="73"/>
      <c r="DY20" s="73">
        <v>2.2833584999999998</v>
      </c>
      <c r="DZ20" s="73"/>
      <c r="EA20" s="73">
        <v>10.117640250000001</v>
      </c>
      <c r="EB20" s="73"/>
      <c r="EC20" s="73"/>
      <c r="ED20" s="73">
        <v>5.7162698999999995</v>
      </c>
      <c r="EE20" s="73"/>
      <c r="EF20" s="73"/>
      <c r="EG20" s="73"/>
      <c r="EH20" s="73"/>
      <c r="EI20" s="73"/>
      <c r="EJ20" s="73"/>
      <c r="EK20" s="73">
        <v>3.7124259749999999</v>
      </c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>
        <v>1.1928579750000001</v>
      </c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>
        <v>2.2124956500000001</v>
      </c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>
        <v>2.30697945</v>
      </c>
      <c r="GJ20" s="73">
        <v>4.8816629999999996</v>
      </c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>
        <v>8.1177331499999994</v>
      </c>
      <c r="KD20" s="73"/>
      <c r="KE20" s="73">
        <v>8.3618162999999992</v>
      </c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>
        <v>3.5431425000000003E-2</v>
      </c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  <c r="SZ20" s="73"/>
      <c r="TA20" s="73"/>
      <c r="TB20" s="73"/>
      <c r="TC20" s="73"/>
      <c r="TD20" s="73"/>
      <c r="TE20" s="73"/>
      <c r="TF20" s="73"/>
      <c r="TG20" s="73"/>
      <c r="TH20" s="73"/>
      <c r="TI20" s="73"/>
      <c r="TJ20" s="73"/>
      <c r="TK20" s="73"/>
      <c r="TL20" s="73"/>
      <c r="TM20" s="73"/>
      <c r="TN20" s="73"/>
      <c r="TO20" s="73"/>
      <c r="TP20" s="73"/>
      <c r="TQ20" s="73"/>
      <c r="TR20" s="73"/>
      <c r="TS20" s="73"/>
      <c r="TT20" s="73"/>
      <c r="TU20" s="73"/>
      <c r="TV20" s="73"/>
      <c r="TW20" s="73"/>
      <c r="TX20" s="73"/>
      <c r="TY20" s="73"/>
      <c r="TZ20" s="73"/>
      <c r="UA20" s="73"/>
      <c r="UB20" s="73"/>
      <c r="UC20" s="73"/>
      <c r="UD20" s="73"/>
      <c r="UE20" s="73"/>
      <c r="UF20" s="73"/>
      <c r="UG20" s="73"/>
      <c r="UH20" s="73"/>
      <c r="UI20" s="73"/>
      <c r="UJ20" s="73"/>
      <c r="UK20" s="73"/>
      <c r="UL20" s="73"/>
      <c r="UM20" s="73"/>
      <c r="UN20" s="73"/>
      <c r="UO20" s="73"/>
      <c r="UP20" s="73"/>
      <c r="UQ20" s="73"/>
      <c r="UR20" s="73"/>
      <c r="US20" s="73"/>
      <c r="UT20" s="73"/>
      <c r="UU20" s="73"/>
      <c r="UV20" s="73"/>
      <c r="UW20" s="73"/>
      <c r="UX20" s="73"/>
      <c r="UY20" s="73"/>
      <c r="UZ20" s="73"/>
      <c r="VA20" s="73"/>
      <c r="VB20" s="73"/>
      <c r="VC20" s="73"/>
      <c r="VD20" s="73"/>
      <c r="VE20" s="73"/>
      <c r="VF20" s="73"/>
      <c r="VG20" s="73"/>
      <c r="VH20" s="73"/>
      <c r="VI20" s="73"/>
      <c r="VJ20" s="73"/>
      <c r="VK20" s="73"/>
      <c r="VL20" s="73"/>
      <c r="VM20" s="73"/>
      <c r="VN20" s="73"/>
      <c r="VO20" s="73"/>
      <c r="VP20" s="73"/>
      <c r="VQ20" s="73"/>
      <c r="VR20" s="73"/>
      <c r="VS20" s="73"/>
      <c r="VT20" s="73"/>
      <c r="VU20" s="73"/>
      <c r="VV20" s="73"/>
      <c r="VW20" s="73"/>
      <c r="VX20" s="73"/>
      <c r="VY20" s="73"/>
      <c r="VZ20" s="73"/>
      <c r="WA20" s="73"/>
      <c r="WB20" s="73"/>
      <c r="WC20" s="73"/>
      <c r="WD20" s="73"/>
      <c r="WE20" s="73"/>
      <c r="WF20" s="73"/>
      <c r="WG20" s="73"/>
      <c r="WH20" s="73"/>
      <c r="WI20" s="73"/>
      <c r="WJ20" s="73"/>
      <c r="WK20" s="73"/>
      <c r="WL20" s="73"/>
      <c r="WM20" s="73"/>
      <c r="WN20" s="73"/>
      <c r="WO20" s="73"/>
      <c r="WP20" s="73"/>
      <c r="WQ20" s="73"/>
      <c r="WR20" s="73"/>
      <c r="WS20" s="73"/>
      <c r="WT20" s="73"/>
      <c r="WU20" s="73"/>
      <c r="WV20" s="73"/>
      <c r="WW20" s="73"/>
      <c r="WX20" s="73"/>
      <c r="WY20" s="73"/>
      <c r="WZ20" s="73"/>
      <c r="XA20" s="73"/>
      <c r="XB20" s="73"/>
      <c r="XC20" s="73"/>
      <c r="XD20" s="73"/>
      <c r="XE20" s="73"/>
      <c r="XF20" s="73"/>
      <c r="XG20" s="73"/>
      <c r="XH20" s="73"/>
      <c r="XI20" s="73"/>
      <c r="XJ20" s="73"/>
      <c r="XK20" s="73"/>
      <c r="XL20" s="73"/>
      <c r="XM20" s="73"/>
      <c r="XN20" s="73"/>
      <c r="XO20" s="73"/>
      <c r="XP20" s="73"/>
      <c r="XQ20" s="73"/>
      <c r="XR20" s="73"/>
      <c r="XS20" s="73"/>
      <c r="XT20" s="73"/>
      <c r="XU20" s="73"/>
      <c r="XV20" s="73"/>
      <c r="XW20" s="73"/>
      <c r="XX20" s="73"/>
      <c r="XY20" s="73"/>
      <c r="XZ20" s="73"/>
      <c r="YA20" s="73"/>
      <c r="YB20" s="73"/>
      <c r="YC20" s="73"/>
      <c r="YD20" s="73"/>
      <c r="YE20" s="73"/>
      <c r="YF20" s="73"/>
      <c r="YG20" s="73"/>
      <c r="YH20" s="73"/>
      <c r="YI20" s="73"/>
      <c r="YJ20" s="73"/>
      <c r="YK20" s="73"/>
      <c r="YL20" s="73"/>
      <c r="YM20" s="73"/>
      <c r="YN20" s="73"/>
      <c r="YO20" s="73"/>
      <c r="YP20" s="73"/>
      <c r="YQ20" s="73"/>
      <c r="YR20" s="73"/>
    </row>
    <row r="21" spans="1:668">
      <c r="A21" s="71" t="s">
        <v>110</v>
      </c>
      <c r="B21" s="72">
        <f t="shared" si="13"/>
        <v>0</v>
      </c>
      <c r="C21" s="72">
        <f t="shared" si="14"/>
        <v>0</v>
      </c>
      <c r="D21" s="72">
        <f t="shared" si="15"/>
        <v>0</v>
      </c>
      <c r="E21" s="72">
        <f t="shared" si="16"/>
        <v>0</v>
      </c>
      <c r="F21" s="72">
        <f t="shared" si="17"/>
        <v>0</v>
      </c>
      <c r="G21" s="72">
        <f t="shared" si="18"/>
        <v>0</v>
      </c>
      <c r="H21" s="72">
        <f t="shared" si="19"/>
        <v>0</v>
      </c>
      <c r="I21" s="72">
        <f t="shared" si="20"/>
        <v>0</v>
      </c>
      <c r="J21" s="72">
        <f t="shared" si="21"/>
        <v>0</v>
      </c>
      <c r="K21" s="72">
        <f t="shared" si="22"/>
        <v>0</v>
      </c>
      <c r="L21" s="72">
        <f t="shared" si="23"/>
        <v>0</v>
      </c>
      <c r="M21" s="72">
        <f t="shared" si="24"/>
        <v>0</v>
      </c>
      <c r="N21" s="72">
        <f t="shared" si="25"/>
        <v>0</v>
      </c>
      <c r="O21" s="72">
        <f t="shared" si="26"/>
        <v>0</v>
      </c>
      <c r="P21" s="72">
        <f t="shared" si="27"/>
        <v>0</v>
      </c>
      <c r="Q21" s="72">
        <f t="shared" si="28"/>
        <v>0</v>
      </c>
      <c r="R21" s="72">
        <f t="shared" si="29"/>
        <v>0</v>
      </c>
      <c r="S21" s="72">
        <f t="shared" si="30"/>
        <v>0</v>
      </c>
      <c r="T21" s="72">
        <f t="shared" si="31"/>
        <v>0</v>
      </c>
      <c r="U21" s="72">
        <f t="shared" si="32"/>
        <v>0.25147650734999999</v>
      </c>
      <c r="V21" s="72">
        <f t="shared" si="33"/>
        <v>0</v>
      </c>
      <c r="W21" s="72">
        <f t="shared" si="34"/>
        <v>0</v>
      </c>
      <c r="X21" s="72">
        <f t="shared" si="35"/>
        <v>0</v>
      </c>
      <c r="Y21" s="72">
        <f t="shared" si="36"/>
        <v>0</v>
      </c>
      <c r="Z21" s="72">
        <f t="shared" si="37"/>
        <v>0</v>
      </c>
      <c r="AA21" s="72">
        <f t="shared" si="38"/>
        <v>0</v>
      </c>
      <c r="AB21" s="72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>
        <v>251.47650734999999</v>
      </c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  <c r="SZ21" s="73"/>
      <c r="TA21" s="73"/>
      <c r="TB21" s="73"/>
      <c r="TC21" s="73"/>
      <c r="TD21" s="73"/>
      <c r="TE21" s="73"/>
      <c r="TF21" s="73"/>
      <c r="TG21" s="73"/>
      <c r="TH21" s="73"/>
      <c r="TI21" s="73"/>
      <c r="TJ21" s="73"/>
      <c r="TK21" s="73"/>
      <c r="TL21" s="73"/>
      <c r="TM21" s="73"/>
      <c r="TN21" s="73"/>
      <c r="TO21" s="73"/>
      <c r="TP21" s="73"/>
      <c r="TQ21" s="73"/>
      <c r="TR21" s="73"/>
      <c r="TS21" s="73"/>
      <c r="TT21" s="73"/>
      <c r="TU21" s="73"/>
      <c r="TV21" s="73"/>
      <c r="TW21" s="73"/>
      <c r="TX21" s="73"/>
      <c r="TY21" s="73"/>
      <c r="TZ21" s="73"/>
      <c r="UA21" s="73"/>
      <c r="UB21" s="73"/>
      <c r="UC21" s="73"/>
      <c r="UD21" s="73"/>
      <c r="UE21" s="73"/>
      <c r="UF21" s="73"/>
      <c r="UG21" s="73"/>
      <c r="UH21" s="73"/>
      <c r="UI21" s="73"/>
      <c r="UJ21" s="73"/>
      <c r="UK21" s="73"/>
      <c r="UL21" s="73"/>
      <c r="UM21" s="73"/>
      <c r="UN21" s="73"/>
      <c r="UO21" s="73"/>
      <c r="UP21" s="73"/>
      <c r="UQ21" s="73"/>
      <c r="UR21" s="73"/>
      <c r="US21" s="73"/>
      <c r="UT21" s="73"/>
      <c r="UU21" s="73"/>
      <c r="UV21" s="73"/>
      <c r="UW21" s="73"/>
      <c r="UX21" s="73"/>
      <c r="UY21" s="73"/>
      <c r="UZ21" s="73"/>
      <c r="VA21" s="73"/>
      <c r="VB21" s="73"/>
      <c r="VC21" s="73"/>
      <c r="VD21" s="73"/>
      <c r="VE21" s="73"/>
      <c r="VF21" s="73"/>
      <c r="VG21" s="73"/>
      <c r="VH21" s="73"/>
      <c r="VI21" s="73"/>
      <c r="VJ21" s="73"/>
      <c r="VK21" s="73"/>
      <c r="VL21" s="73"/>
      <c r="VM21" s="73"/>
      <c r="VN21" s="73"/>
      <c r="VO21" s="73"/>
      <c r="VP21" s="73"/>
      <c r="VQ21" s="73"/>
      <c r="VR21" s="73"/>
      <c r="VS21" s="73"/>
      <c r="VT21" s="73"/>
      <c r="VU21" s="73"/>
      <c r="VV21" s="73"/>
      <c r="VW21" s="73"/>
      <c r="VX21" s="73"/>
      <c r="VY21" s="73"/>
      <c r="VZ21" s="73"/>
      <c r="WA21" s="73"/>
      <c r="WB21" s="73"/>
      <c r="WC21" s="73"/>
      <c r="WD21" s="73"/>
      <c r="WE21" s="73"/>
      <c r="WF21" s="73"/>
      <c r="WG21" s="73"/>
      <c r="WH21" s="73"/>
      <c r="WI21" s="73"/>
      <c r="WJ21" s="73"/>
      <c r="WK21" s="73"/>
      <c r="WL21" s="73"/>
      <c r="WM21" s="73"/>
      <c r="WN21" s="73"/>
      <c r="WO21" s="73"/>
      <c r="WP21" s="73"/>
      <c r="WQ21" s="73"/>
      <c r="WR21" s="73"/>
      <c r="WS21" s="73"/>
      <c r="WT21" s="73"/>
      <c r="WU21" s="73"/>
      <c r="WV21" s="73"/>
      <c r="WW21" s="73"/>
      <c r="WX21" s="73"/>
      <c r="WY21" s="73"/>
      <c r="WZ21" s="73"/>
      <c r="XA21" s="73"/>
      <c r="XB21" s="73"/>
      <c r="XC21" s="73"/>
      <c r="XD21" s="73"/>
      <c r="XE21" s="73"/>
      <c r="XF21" s="73"/>
      <c r="XG21" s="73"/>
      <c r="XH21" s="73"/>
      <c r="XI21" s="73"/>
      <c r="XJ21" s="73"/>
      <c r="XK21" s="73"/>
      <c r="XL21" s="73"/>
      <c r="XM21" s="73"/>
      <c r="XN21" s="73"/>
      <c r="XO21" s="73"/>
      <c r="XP21" s="73"/>
      <c r="XQ21" s="73"/>
      <c r="XR21" s="73"/>
      <c r="XS21" s="73"/>
      <c r="XT21" s="73"/>
      <c r="XU21" s="73"/>
      <c r="XV21" s="73"/>
      <c r="XW21" s="73"/>
      <c r="XX21" s="73"/>
      <c r="XY21" s="73"/>
      <c r="XZ21" s="73"/>
      <c r="YA21" s="73"/>
      <c r="YB21" s="73"/>
      <c r="YC21" s="73"/>
      <c r="YD21" s="73"/>
      <c r="YE21" s="73"/>
      <c r="YF21" s="73"/>
      <c r="YG21" s="73"/>
      <c r="YH21" s="73"/>
      <c r="YI21" s="73"/>
      <c r="YJ21" s="73"/>
      <c r="YK21" s="73"/>
      <c r="YL21" s="73"/>
      <c r="YM21" s="73"/>
      <c r="YN21" s="73"/>
      <c r="YO21" s="73"/>
      <c r="YP21" s="73"/>
      <c r="YQ21" s="73"/>
      <c r="YR21" s="73"/>
    </row>
    <row r="22" spans="1:668">
      <c r="A22" s="71" t="s">
        <v>111</v>
      </c>
      <c r="B22" s="72">
        <f t="shared" si="13"/>
        <v>6.0627105000000004E-4</v>
      </c>
      <c r="C22" s="72">
        <f t="shared" si="14"/>
        <v>9.054697499999999E-5</v>
      </c>
      <c r="D22" s="72">
        <f t="shared" si="15"/>
        <v>5.9052375000000002E-5</v>
      </c>
      <c r="E22" s="72">
        <f t="shared" si="16"/>
        <v>3.3069329999999997E-3</v>
      </c>
      <c r="F22" s="72">
        <f t="shared" si="17"/>
        <v>1.69283475E-4</v>
      </c>
      <c r="G22" s="72">
        <f t="shared" si="18"/>
        <v>4.3305074999999998E-5</v>
      </c>
      <c r="H22" s="72">
        <f t="shared" si="19"/>
        <v>7.8736500000000004E-6</v>
      </c>
      <c r="I22" s="72">
        <f t="shared" si="20"/>
        <v>3.4014167999999998E-3</v>
      </c>
      <c r="J22" s="72">
        <f t="shared" si="21"/>
        <v>0</v>
      </c>
      <c r="K22" s="72">
        <f t="shared" si="22"/>
        <v>0</v>
      </c>
      <c r="L22" s="72">
        <f t="shared" si="23"/>
        <v>8.1059226750000001E-3</v>
      </c>
      <c r="M22" s="72">
        <f t="shared" si="24"/>
        <v>0</v>
      </c>
      <c r="N22" s="72">
        <f t="shared" si="25"/>
        <v>0</v>
      </c>
      <c r="O22" s="72">
        <f t="shared" si="26"/>
        <v>0</v>
      </c>
      <c r="P22" s="72">
        <f t="shared" si="27"/>
        <v>0</v>
      </c>
      <c r="Q22" s="72">
        <f t="shared" si="28"/>
        <v>1.1810475000000001E-5</v>
      </c>
      <c r="R22" s="72">
        <f t="shared" si="29"/>
        <v>7.0862850000000005E-5</v>
      </c>
      <c r="S22" s="72">
        <f t="shared" si="30"/>
        <v>0</v>
      </c>
      <c r="T22" s="72">
        <f t="shared" si="31"/>
        <v>0</v>
      </c>
      <c r="U22" s="72">
        <f t="shared" si="32"/>
        <v>0</v>
      </c>
      <c r="V22" s="72">
        <f t="shared" si="33"/>
        <v>0</v>
      </c>
      <c r="W22" s="72">
        <f t="shared" si="34"/>
        <v>0</v>
      </c>
      <c r="X22" s="72">
        <f t="shared" si="35"/>
        <v>0</v>
      </c>
      <c r="Y22" s="72">
        <f t="shared" si="36"/>
        <v>0</v>
      </c>
      <c r="Z22" s="72">
        <f t="shared" si="37"/>
        <v>0</v>
      </c>
      <c r="AA22" s="72">
        <f t="shared" si="38"/>
        <v>0</v>
      </c>
      <c r="AB22" s="72"/>
      <c r="AD22" s="73"/>
      <c r="AE22" s="73"/>
      <c r="AF22" s="73">
        <v>0.56690280000000004</v>
      </c>
      <c r="AG22" s="73"/>
      <c r="AH22" s="73"/>
      <c r="AI22" s="73"/>
      <c r="AJ22" s="73">
        <v>3.936825E-2</v>
      </c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>
        <v>9.0546974999999988E-2</v>
      </c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>
        <v>5.9052375000000004E-2</v>
      </c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>
        <v>3.3069329999999999</v>
      </c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>
        <v>0.16928347499999999</v>
      </c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>
        <v>2.7557775E-2</v>
      </c>
      <c r="CT22" s="73">
        <v>1.5747300000000002E-2</v>
      </c>
      <c r="CU22" s="73"/>
      <c r="CV22" s="73"/>
      <c r="CW22" s="73"/>
      <c r="CX22" s="73"/>
      <c r="CY22" s="73"/>
      <c r="CZ22" s="73">
        <v>7.8736500000000011E-3</v>
      </c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>
        <v>0.14959934999999999</v>
      </c>
      <c r="DM22" s="73"/>
      <c r="DN22" s="73"/>
      <c r="DO22" s="73"/>
      <c r="DP22" s="73">
        <v>3.2518174499999999</v>
      </c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>
        <v>3.9958773750000001</v>
      </c>
      <c r="EY22" s="73">
        <v>0.19684125</v>
      </c>
      <c r="EZ22" s="73"/>
      <c r="FA22" s="73"/>
      <c r="FB22" s="73"/>
      <c r="FC22" s="73"/>
      <c r="FD22" s="73">
        <v>3.9132040500000005</v>
      </c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>
        <v>3.9368250000000006E-3</v>
      </c>
      <c r="HD22" s="73"/>
      <c r="HE22" s="73"/>
      <c r="HF22" s="73"/>
      <c r="HG22" s="73"/>
      <c r="HH22" s="73"/>
      <c r="HI22" s="73"/>
      <c r="HJ22" s="73"/>
      <c r="HK22" s="73"/>
      <c r="HL22" s="73"/>
      <c r="HM22" s="73">
        <v>7.8736500000000011E-3</v>
      </c>
      <c r="HN22" s="73"/>
      <c r="HO22" s="73">
        <v>7.0862850000000005E-2</v>
      </c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  <c r="SZ22" s="73"/>
      <c r="TA22" s="73"/>
      <c r="TB22" s="73"/>
      <c r="TC22" s="73"/>
      <c r="TD22" s="73"/>
      <c r="TE22" s="73"/>
      <c r="TF22" s="73"/>
      <c r="TG22" s="73"/>
      <c r="TH22" s="73"/>
      <c r="TI22" s="73"/>
      <c r="TJ22" s="73"/>
      <c r="TK22" s="73"/>
      <c r="TL22" s="73"/>
      <c r="TM22" s="73"/>
      <c r="TN22" s="73"/>
      <c r="TO22" s="73"/>
      <c r="TP22" s="73"/>
      <c r="TQ22" s="73"/>
      <c r="TR22" s="73"/>
      <c r="TS22" s="73"/>
      <c r="TT22" s="73"/>
      <c r="TU22" s="73"/>
      <c r="TV22" s="73"/>
      <c r="TW22" s="73"/>
      <c r="TX22" s="73"/>
      <c r="TY22" s="73"/>
      <c r="TZ22" s="73"/>
      <c r="UA22" s="73"/>
      <c r="UB22" s="73"/>
      <c r="UC22" s="73"/>
      <c r="UD22" s="73"/>
      <c r="UE22" s="73"/>
      <c r="UF22" s="73"/>
      <c r="UG22" s="73"/>
      <c r="UH22" s="73"/>
      <c r="UI22" s="73"/>
      <c r="UJ22" s="73"/>
      <c r="UK22" s="73"/>
      <c r="UL22" s="73"/>
      <c r="UM22" s="73"/>
      <c r="UN22" s="73"/>
      <c r="UO22" s="73"/>
      <c r="UP22" s="73"/>
      <c r="UQ22" s="73"/>
      <c r="UR22" s="73"/>
      <c r="US22" s="73"/>
      <c r="UT22" s="73"/>
      <c r="UU22" s="73"/>
      <c r="UV22" s="73"/>
      <c r="UW22" s="73"/>
      <c r="UX22" s="73"/>
      <c r="UY22" s="73"/>
      <c r="UZ22" s="73"/>
      <c r="VA22" s="73"/>
      <c r="VB22" s="73"/>
      <c r="VC22" s="73"/>
      <c r="VD22" s="73"/>
      <c r="VE22" s="73"/>
      <c r="VF22" s="73"/>
      <c r="VG22" s="73"/>
      <c r="VH22" s="73"/>
      <c r="VI22" s="73"/>
      <c r="VJ22" s="73"/>
      <c r="VK22" s="73"/>
      <c r="VL22" s="73"/>
      <c r="VM22" s="73"/>
      <c r="VN22" s="73"/>
      <c r="VO22" s="73"/>
      <c r="VP22" s="73"/>
      <c r="VQ22" s="73"/>
      <c r="VR22" s="73"/>
      <c r="VS22" s="73"/>
      <c r="VT22" s="73"/>
      <c r="VU22" s="73"/>
      <c r="VV22" s="73"/>
      <c r="VW22" s="73"/>
      <c r="VX22" s="73"/>
      <c r="VY22" s="73"/>
      <c r="VZ22" s="73"/>
      <c r="WA22" s="73"/>
      <c r="WB22" s="73"/>
      <c r="WC22" s="73"/>
      <c r="WD22" s="73"/>
      <c r="WE22" s="73"/>
      <c r="WF22" s="73"/>
      <c r="WG22" s="73"/>
      <c r="WH22" s="73"/>
      <c r="WI22" s="73"/>
      <c r="WJ22" s="73"/>
      <c r="WK22" s="73"/>
      <c r="WL22" s="73"/>
      <c r="WM22" s="73"/>
      <c r="WN22" s="73"/>
      <c r="WO22" s="73"/>
      <c r="WP22" s="73"/>
      <c r="WQ22" s="73"/>
      <c r="WR22" s="73"/>
      <c r="WS22" s="73"/>
      <c r="WT22" s="73"/>
      <c r="WU22" s="73"/>
      <c r="WV22" s="73"/>
      <c r="WW22" s="73"/>
      <c r="WX22" s="73"/>
      <c r="WY22" s="73"/>
      <c r="WZ22" s="73"/>
      <c r="XA22" s="73"/>
      <c r="XB22" s="73"/>
      <c r="XC22" s="73"/>
      <c r="XD22" s="73"/>
      <c r="XE22" s="73"/>
      <c r="XF22" s="73"/>
      <c r="XG22" s="73"/>
      <c r="XH22" s="73"/>
      <c r="XI22" s="73"/>
      <c r="XJ22" s="73"/>
      <c r="XK22" s="73"/>
      <c r="XL22" s="73"/>
      <c r="XM22" s="73"/>
      <c r="XN22" s="73"/>
      <c r="XO22" s="73"/>
      <c r="XP22" s="73"/>
      <c r="XQ22" s="73"/>
      <c r="XR22" s="73"/>
      <c r="XS22" s="73"/>
      <c r="XT22" s="73"/>
      <c r="XU22" s="73"/>
      <c r="XV22" s="73"/>
      <c r="XW22" s="73"/>
      <c r="XX22" s="73"/>
      <c r="XY22" s="73"/>
      <c r="XZ22" s="73"/>
      <c r="YA22" s="73"/>
      <c r="YB22" s="73"/>
      <c r="YC22" s="73"/>
      <c r="YD22" s="73"/>
      <c r="YE22" s="73"/>
      <c r="YF22" s="73"/>
      <c r="YG22" s="73"/>
      <c r="YH22" s="73"/>
      <c r="YI22" s="73"/>
      <c r="YJ22" s="73"/>
      <c r="YK22" s="73"/>
      <c r="YL22" s="73"/>
      <c r="YM22" s="73"/>
      <c r="YN22" s="73"/>
      <c r="YO22" s="73"/>
      <c r="YP22" s="73"/>
      <c r="YQ22" s="73"/>
      <c r="YR22" s="73"/>
    </row>
    <row r="23" spans="1:668">
      <c r="A23" s="71" t="s">
        <v>112</v>
      </c>
      <c r="B23" s="72">
        <f t="shared" si="13"/>
        <v>0</v>
      </c>
      <c r="C23" s="72">
        <f t="shared" si="14"/>
        <v>0</v>
      </c>
      <c r="D23" s="72">
        <f t="shared" si="15"/>
        <v>0</v>
      </c>
      <c r="E23" s="72">
        <f t="shared" si="16"/>
        <v>0</v>
      </c>
      <c r="F23" s="72">
        <f t="shared" si="17"/>
        <v>0</v>
      </c>
      <c r="G23" s="72">
        <f t="shared" si="18"/>
        <v>0</v>
      </c>
      <c r="H23" s="72">
        <f t="shared" si="19"/>
        <v>0</v>
      </c>
      <c r="I23" s="72">
        <f t="shared" si="20"/>
        <v>0</v>
      </c>
      <c r="J23" s="72">
        <f t="shared" si="21"/>
        <v>0</v>
      </c>
      <c r="K23" s="72">
        <f t="shared" si="22"/>
        <v>0</v>
      </c>
      <c r="L23" s="72">
        <f t="shared" si="23"/>
        <v>0</v>
      </c>
      <c r="M23" s="72">
        <f t="shared" si="24"/>
        <v>0</v>
      </c>
      <c r="N23" s="72">
        <f t="shared" si="25"/>
        <v>0</v>
      </c>
      <c r="O23" s="72">
        <f t="shared" si="26"/>
        <v>0</v>
      </c>
      <c r="P23" s="72">
        <f t="shared" si="27"/>
        <v>0</v>
      </c>
      <c r="Q23" s="72">
        <f t="shared" si="28"/>
        <v>0</v>
      </c>
      <c r="R23" s="72">
        <f t="shared" si="29"/>
        <v>3.8187202500000001E-4</v>
      </c>
      <c r="S23" s="72">
        <f t="shared" si="30"/>
        <v>2.9959238250000003E-3</v>
      </c>
      <c r="T23" s="72">
        <f t="shared" si="31"/>
        <v>4.8541052249999996E-3</v>
      </c>
      <c r="U23" s="72">
        <f t="shared" si="32"/>
        <v>6.1138892250000004E-3</v>
      </c>
      <c r="V23" s="72">
        <f t="shared" si="33"/>
        <v>3.9368250000000004E-5</v>
      </c>
      <c r="W23" s="72">
        <f t="shared" si="34"/>
        <v>2.5195679999999996E-4</v>
      </c>
      <c r="X23" s="72">
        <f t="shared" si="35"/>
        <v>0</v>
      </c>
      <c r="Y23" s="72">
        <f t="shared" si="36"/>
        <v>0</v>
      </c>
      <c r="Z23" s="72">
        <f t="shared" si="37"/>
        <v>0</v>
      </c>
      <c r="AA23" s="72">
        <f t="shared" si="38"/>
        <v>0</v>
      </c>
      <c r="AB23" s="72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>
        <v>0.381872025</v>
      </c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>
        <v>8.2673325000000006E-2</v>
      </c>
      <c r="IH23" s="73"/>
      <c r="II23" s="73">
        <v>2.9132505000000002</v>
      </c>
      <c r="IJ23" s="73"/>
      <c r="IK23" s="73"/>
      <c r="IL23" s="73"/>
      <c r="IM23" s="73"/>
      <c r="IN23" s="73"/>
      <c r="IO23" s="73"/>
      <c r="IP23" s="73"/>
      <c r="IQ23" s="73"/>
      <c r="IR23" s="73"/>
      <c r="IS23" s="73">
        <v>0.26376727500000002</v>
      </c>
      <c r="IT23" s="73"/>
      <c r="IU23" s="73">
        <v>4.5785274749999996</v>
      </c>
      <c r="IV23" s="73">
        <v>1.1810475000000001E-2</v>
      </c>
      <c r="IW23" s="73"/>
      <c r="IX23" s="73"/>
      <c r="IY23" s="73"/>
      <c r="IZ23" s="73"/>
      <c r="JA23" s="73"/>
      <c r="JB23" s="73"/>
      <c r="JC23" s="73"/>
      <c r="JD23" s="73"/>
      <c r="JE23" s="73">
        <v>1.5747299999999999E-2</v>
      </c>
      <c r="JF23" s="73">
        <v>6.0587736750000003</v>
      </c>
      <c r="JG23" s="73">
        <v>3.936825E-2</v>
      </c>
      <c r="JH23" s="73"/>
      <c r="JI23" s="73"/>
      <c r="JJ23" s="73"/>
      <c r="JK23" s="73"/>
      <c r="JL23" s="73"/>
      <c r="JM23" s="73"/>
      <c r="JN23" s="73"/>
      <c r="JO23" s="73"/>
      <c r="JP23" s="73"/>
      <c r="JQ23" s="73">
        <v>3.936825E-2</v>
      </c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>
        <v>0.25195679999999998</v>
      </c>
      <c r="KG23" s="73"/>
      <c r="KH23" s="73"/>
      <c r="KI23" s="73"/>
      <c r="KJ23" s="73"/>
      <c r="KK23" s="73"/>
      <c r="KL23" s="73"/>
      <c r="KM23" s="73"/>
      <c r="KN23" s="73"/>
      <c r="KO23" s="73"/>
      <c r="KP23" s="73"/>
      <c r="KQ23" s="73"/>
      <c r="KR23" s="73"/>
      <c r="KS23" s="73"/>
      <c r="KT23" s="73"/>
      <c r="KU23" s="73"/>
      <c r="KV23" s="73"/>
      <c r="KW23" s="73"/>
      <c r="KX23" s="73"/>
      <c r="KY23" s="73"/>
      <c r="KZ23" s="73"/>
      <c r="LA23" s="73"/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  <c r="MH23" s="73"/>
      <c r="MI23" s="73"/>
      <c r="MJ23" s="73"/>
      <c r="MK23" s="73"/>
      <c r="ML23" s="73"/>
      <c r="MM23" s="73"/>
      <c r="MN23" s="73"/>
      <c r="MO23" s="73"/>
      <c r="MP23" s="73"/>
      <c r="MQ23" s="73"/>
      <c r="MR23" s="73"/>
      <c r="MS23" s="73"/>
      <c r="MT23" s="73"/>
      <c r="MU23" s="73"/>
      <c r="MV23" s="73"/>
      <c r="MW23" s="73"/>
      <c r="MX23" s="73"/>
      <c r="MY23" s="73"/>
      <c r="MZ23" s="73"/>
      <c r="NA23" s="73"/>
      <c r="NB23" s="73"/>
      <c r="NC23" s="73"/>
      <c r="ND23" s="73"/>
      <c r="NE23" s="73"/>
      <c r="NF23" s="73"/>
      <c r="NG23" s="73"/>
      <c r="NH23" s="73"/>
      <c r="NI23" s="73"/>
      <c r="NJ23" s="73"/>
      <c r="NK23" s="73"/>
      <c r="NL23" s="73"/>
      <c r="NM23" s="73"/>
      <c r="NN23" s="73"/>
      <c r="NO23" s="73"/>
      <c r="NP23" s="73"/>
      <c r="NQ23" s="73"/>
      <c r="NR23" s="73"/>
      <c r="NS23" s="73"/>
      <c r="NT23" s="73"/>
      <c r="NU23" s="73"/>
      <c r="NV23" s="73"/>
      <c r="NW23" s="73"/>
      <c r="NX23" s="73"/>
      <c r="NY23" s="73"/>
      <c r="NZ23" s="73"/>
      <c r="OA23" s="73"/>
      <c r="OB23" s="73"/>
      <c r="OC23" s="73"/>
      <c r="OD23" s="73"/>
      <c r="OE23" s="73"/>
      <c r="OF23" s="73"/>
      <c r="OG23" s="73"/>
      <c r="OH23" s="73"/>
      <c r="OI23" s="73"/>
      <c r="OJ23" s="73"/>
      <c r="OK23" s="73"/>
      <c r="OL23" s="73"/>
      <c r="OM23" s="73"/>
      <c r="ON23" s="73"/>
      <c r="OO23" s="73"/>
      <c r="OP23" s="73"/>
      <c r="OQ23" s="73"/>
      <c r="OR23" s="73"/>
      <c r="OS23" s="73"/>
      <c r="OT23" s="73"/>
      <c r="OU23" s="73"/>
      <c r="OV23" s="73"/>
      <c r="OW23" s="73"/>
      <c r="OX23" s="73"/>
      <c r="OY23" s="73"/>
      <c r="OZ23" s="73"/>
      <c r="PA23" s="73"/>
      <c r="PB23" s="73"/>
      <c r="PC23" s="73"/>
      <c r="PD23" s="73"/>
      <c r="PE23" s="73"/>
      <c r="PF23" s="73"/>
      <c r="PG23" s="73"/>
      <c r="PH23" s="73"/>
      <c r="PI23" s="73"/>
      <c r="PJ23" s="73"/>
      <c r="PK23" s="73"/>
      <c r="PL23" s="73"/>
      <c r="PM23" s="73"/>
      <c r="PN23" s="73"/>
      <c r="PO23" s="73"/>
      <c r="PP23" s="73"/>
      <c r="PQ23" s="73"/>
      <c r="PR23" s="73"/>
      <c r="PS23" s="73"/>
      <c r="PT23" s="73"/>
      <c r="PU23" s="73"/>
      <c r="PV23" s="73"/>
      <c r="PW23" s="73"/>
      <c r="PX23" s="73"/>
      <c r="PY23" s="73"/>
      <c r="PZ23" s="73"/>
      <c r="QA23" s="73"/>
      <c r="QB23" s="73"/>
      <c r="QC23" s="73"/>
      <c r="QD23" s="73"/>
      <c r="QE23" s="73"/>
      <c r="QF23" s="73"/>
      <c r="QG23" s="73"/>
      <c r="QH23" s="73"/>
      <c r="QI23" s="73"/>
      <c r="QJ23" s="73"/>
      <c r="QK23" s="73"/>
      <c r="QL23" s="73"/>
      <c r="QM23" s="73"/>
      <c r="QN23" s="73"/>
      <c r="QO23" s="73"/>
      <c r="QP23" s="73"/>
      <c r="QQ23" s="73"/>
      <c r="QR23" s="73"/>
      <c r="QS23" s="73"/>
      <c r="QT23" s="73"/>
      <c r="QU23" s="73"/>
      <c r="QV23" s="73"/>
      <c r="QW23" s="73"/>
      <c r="QX23" s="73"/>
      <c r="QY23" s="73"/>
      <c r="QZ23" s="73"/>
      <c r="RA23" s="73"/>
      <c r="RB23" s="73"/>
      <c r="RC23" s="73"/>
      <c r="RD23" s="73"/>
      <c r="RE23" s="73"/>
      <c r="RF23" s="73"/>
      <c r="RG23" s="73"/>
      <c r="RH23" s="73"/>
      <c r="RI23" s="73"/>
      <c r="RJ23" s="73"/>
      <c r="RK23" s="73"/>
      <c r="RL23" s="73"/>
      <c r="RM23" s="73"/>
      <c r="RN23" s="73"/>
      <c r="RO23" s="73"/>
      <c r="RP23" s="73"/>
      <c r="RQ23" s="73"/>
      <c r="RR23" s="73"/>
      <c r="RS23" s="73"/>
      <c r="RT23" s="73"/>
      <c r="RU23" s="73"/>
      <c r="RV23" s="73"/>
      <c r="RW23" s="73"/>
      <c r="RX23" s="73"/>
      <c r="RY23" s="73"/>
      <c r="RZ23" s="73"/>
      <c r="SA23" s="73"/>
      <c r="SB23" s="73"/>
      <c r="SC23" s="73"/>
      <c r="SD23" s="73"/>
      <c r="SE23" s="73"/>
      <c r="SF23" s="73"/>
      <c r="SG23" s="73"/>
      <c r="SH23" s="73"/>
      <c r="SI23" s="73"/>
      <c r="SJ23" s="73"/>
      <c r="SK23" s="73"/>
      <c r="SL23" s="73"/>
      <c r="SM23" s="73"/>
      <c r="SN23" s="73"/>
      <c r="SO23" s="73"/>
      <c r="SP23" s="73"/>
      <c r="SQ23" s="73"/>
      <c r="SR23" s="73"/>
      <c r="SS23" s="73"/>
      <c r="ST23" s="73"/>
      <c r="SU23" s="73"/>
      <c r="SV23" s="73"/>
      <c r="SW23" s="73"/>
      <c r="SX23" s="73"/>
      <c r="SY23" s="73"/>
      <c r="SZ23" s="73"/>
      <c r="TA23" s="73"/>
      <c r="TB23" s="73"/>
      <c r="TC23" s="73"/>
      <c r="TD23" s="73"/>
      <c r="TE23" s="73"/>
      <c r="TF23" s="73"/>
      <c r="TG23" s="73"/>
      <c r="TH23" s="73"/>
      <c r="TI23" s="73"/>
      <c r="TJ23" s="73"/>
      <c r="TK23" s="73"/>
      <c r="TL23" s="73"/>
      <c r="TM23" s="73"/>
      <c r="TN23" s="73"/>
      <c r="TO23" s="73"/>
      <c r="TP23" s="73"/>
      <c r="TQ23" s="73"/>
      <c r="TR23" s="73"/>
      <c r="TS23" s="73"/>
      <c r="TT23" s="73"/>
      <c r="TU23" s="73"/>
      <c r="TV23" s="73"/>
      <c r="TW23" s="73"/>
      <c r="TX23" s="73"/>
      <c r="TY23" s="73"/>
      <c r="TZ23" s="73"/>
      <c r="UA23" s="73"/>
      <c r="UB23" s="73"/>
      <c r="UC23" s="73"/>
      <c r="UD23" s="73"/>
      <c r="UE23" s="73"/>
      <c r="UF23" s="73"/>
      <c r="UG23" s="73"/>
      <c r="UH23" s="73"/>
      <c r="UI23" s="73"/>
      <c r="UJ23" s="73"/>
      <c r="UK23" s="73"/>
      <c r="UL23" s="73"/>
      <c r="UM23" s="73"/>
      <c r="UN23" s="73"/>
      <c r="UO23" s="73"/>
      <c r="UP23" s="73"/>
      <c r="UQ23" s="73"/>
      <c r="UR23" s="73"/>
      <c r="US23" s="73"/>
      <c r="UT23" s="73"/>
      <c r="UU23" s="73"/>
      <c r="UV23" s="73"/>
      <c r="UW23" s="73"/>
      <c r="UX23" s="73"/>
      <c r="UY23" s="73"/>
      <c r="UZ23" s="73"/>
      <c r="VA23" s="73"/>
      <c r="VB23" s="73"/>
      <c r="VC23" s="73"/>
      <c r="VD23" s="73"/>
      <c r="VE23" s="73"/>
      <c r="VF23" s="73"/>
      <c r="VG23" s="73"/>
      <c r="VH23" s="73"/>
      <c r="VI23" s="73"/>
      <c r="VJ23" s="73"/>
      <c r="VK23" s="73"/>
      <c r="VL23" s="73"/>
      <c r="VM23" s="73"/>
      <c r="VN23" s="73"/>
      <c r="VO23" s="73"/>
      <c r="VP23" s="73"/>
      <c r="VQ23" s="73"/>
      <c r="VR23" s="73"/>
      <c r="VS23" s="73"/>
      <c r="VT23" s="73"/>
      <c r="VU23" s="73"/>
      <c r="VV23" s="73"/>
      <c r="VW23" s="73"/>
      <c r="VX23" s="73"/>
      <c r="VY23" s="73"/>
      <c r="VZ23" s="73"/>
      <c r="WA23" s="73"/>
      <c r="WB23" s="73"/>
      <c r="WC23" s="73"/>
      <c r="WD23" s="73"/>
      <c r="WE23" s="73"/>
      <c r="WF23" s="73"/>
      <c r="WG23" s="73"/>
      <c r="WH23" s="73"/>
      <c r="WI23" s="73"/>
      <c r="WJ23" s="73"/>
      <c r="WK23" s="73"/>
      <c r="WL23" s="73"/>
      <c r="WM23" s="73"/>
      <c r="WN23" s="73"/>
      <c r="WO23" s="73"/>
      <c r="WP23" s="73"/>
      <c r="WQ23" s="73"/>
      <c r="WR23" s="73"/>
      <c r="WS23" s="73"/>
      <c r="WT23" s="73"/>
      <c r="WU23" s="73"/>
      <c r="WV23" s="73"/>
      <c r="WW23" s="73"/>
      <c r="WX23" s="73"/>
      <c r="WY23" s="73"/>
      <c r="WZ23" s="73"/>
      <c r="XA23" s="73"/>
      <c r="XB23" s="73"/>
      <c r="XC23" s="73"/>
      <c r="XD23" s="73"/>
      <c r="XE23" s="73"/>
      <c r="XF23" s="73"/>
      <c r="XG23" s="73"/>
      <c r="XH23" s="73"/>
      <c r="XI23" s="73"/>
      <c r="XJ23" s="73"/>
      <c r="XK23" s="73"/>
      <c r="XL23" s="73"/>
      <c r="XM23" s="73"/>
      <c r="XN23" s="73"/>
      <c r="XO23" s="73"/>
      <c r="XP23" s="73"/>
      <c r="XQ23" s="73"/>
      <c r="XR23" s="73"/>
      <c r="XS23" s="73"/>
      <c r="XT23" s="73"/>
      <c r="XU23" s="73"/>
      <c r="XV23" s="73"/>
      <c r="XW23" s="73"/>
      <c r="XX23" s="73"/>
      <c r="XY23" s="73"/>
      <c r="XZ23" s="73"/>
      <c r="YA23" s="73"/>
      <c r="YB23" s="73"/>
      <c r="YC23" s="73"/>
      <c r="YD23" s="73"/>
      <c r="YE23" s="73"/>
      <c r="YF23" s="73"/>
      <c r="YG23" s="73"/>
      <c r="YH23" s="73"/>
      <c r="YI23" s="73"/>
      <c r="YJ23" s="73"/>
      <c r="YK23" s="73"/>
      <c r="YL23" s="73"/>
      <c r="YM23" s="73"/>
      <c r="YN23" s="73"/>
      <c r="YO23" s="73"/>
      <c r="YP23" s="73"/>
      <c r="YQ23" s="73"/>
      <c r="YR23" s="73"/>
    </row>
    <row r="24" spans="1:668">
      <c r="A24" s="71" t="s">
        <v>113</v>
      </c>
      <c r="B24" s="72">
        <f t="shared" si="13"/>
        <v>0</v>
      </c>
      <c r="C24" s="72">
        <f t="shared" si="14"/>
        <v>0</v>
      </c>
      <c r="D24" s="72">
        <f t="shared" si="15"/>
        <v>0</v>
      </c>
      <c r="E24" s="72">
        <f t="shared" si="16"/>
        <v>0</v>
      </c>
      <c r="F24" s="72">
        <f t="shared" si="17"/>
        <v>0</v>
      </c>
      <c r="G24" s="72">
        <f t="shared" si="18"/>
        <v>0</v>
      </c>
      <c r="H24" s="72">
        <f t="shared" si="19"/>
        <v>0</v>
      </c>
      <c r="I24" s="72">
        <f t="shared" si="20"/>
        <v>0</v>
      </c>
      <c r="J24" s="72">
        <f t="shared" si="21"/>
        <v>0</v>
      </c>
      <c r="K24" s="72">
        <f t="shared" si="22"/>
        <v>0</v>
      </c>
      <c r="L24" s="72">
        <f t="shared" si="23"/>
        <v>0</v>
      </c>
      <c r="M24" s="72">
        <f t="shared" si="24"/>
        <v>0</v>
      </c>
      <c r="N24" s="72">
        <f t="shared" si="25"/>
        <v>0</v>
      </c>
      <c r="O24" s="72">
        <f t="shared" si="26"/>
        <v>0</v>
      </c>
      <c r="P24" s="72">
        <f t="shared" si="27"/>
        <v>0</v>
      </c>
      <c r="Q24" s="72">
        <f t="shared" si="28"/>
        <v>0</v>
      </c>
      <c r="R24" s="72">
        <f t="shared" si="29"/>
        <v>0</v>
      </c>
      <c r="S24" s="72">
        <f t="shared" si="30"/>
        <v>0</v>
      </c>
      <c r="T24" s="72">
        <f t="shared" si="31"/>
        <v>0</v>
      </c>
      <c r="U24" s="72">
        <f t="shared" si="32"/>
        <v>0</v>
      </c>
      <c r="V24" s="72">
        <f t="shared" si="33"/>
        <v>0</v>
      </c>
      <c r="W24" s="72">
        <f t="shared" si="34"/>
        <v>0</v>
      </c>
      <c r="X24" s="72">
        <f t="shared" si="35"/>
        <v>0</v>
      </c>
      <c r="Y24" s="72">
        <f t="shared" si="36"/>
        <v>0</v>
      </c>
      <c r="Z24" s="72">
        <f t="shared" si="37"/>
        <v>0</v>
      </c>
      <c r="AA24" s="72">
        <f t="shared" si="38"/>
        <v>0</v>
      </c>
      <c r="AB24" s="72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</row>
    <row r="25" spans="1:668">
      <c r="A25" s="71" t="s">
        <v>114</v>
      </c>
      <c r="B25" s="72">
        <f t="shared" si="13"/>
        <v>0</v>
      </c>
      <c r="C25" s="72">
        <f t="shared" si="14"/>
        <v>0</v>
      </c>
      <c r="D25" s="72">
        <f t="shared" si="15"/>
        <v>0</v>
      </c>
      <c r="E25" s="72">
        <f t="shared" si="16"/>
        <v>0</v>
      </c>
      <c r="F25" s="72">
        <f t="shared" si="17"/>
        <v>0</v>
      </c>
      <c r="G25" s="72">
        <f t="shared" si="18"/>
        <v>0</v>
      </c>
      <c r="H25" s="72">
        <f t="shared" si="19"/>
        <v>0</v>
      </c>
      <c r="I25" s="72">
        <f t="shared" si="20"/>
        <v>0</v>
      </c>
      <c r="J25" s="72">
        <f t="shared" si="21"/>
        <v>0</v>
      </c>
      <c r="K25" s="72">
        <f t="shared" si="22"/>
        <v>0</v>
      </c>
      <c r="L25" s="72">
        <f t="shared" si="23"/>
        <v>0</v>
      </c>
      <c r="M25" s="72">
        <f t="shared" si="24"/>
        <v>0</v>
      </c>
      <c r="N25" s="72">
        <f t="shared" si="25"/>
        <v>0</v>
      </c>
      <c r="O25" s="72">
        <f t="shared" si="26"/>
        <v>0</v>
      </c>
      <c r="P25" s="72">
        <f t="shared" si="27"/>
        <v>0</v>
      </c>
      <c r="Q25" s="72">
        <f t="shared" si="28"/>
        <v>0</v>
      </c>
      <c r="R25" s="72">
        <f t="shared" si="29"/>
        <v>0</v>
      </c>
      <c r="S25" s="72">
        <f t="shared" si="30"/>
        <v>0</v>
      </c>
      <c r="T25" s="72">
        <f t="shared" si="31"/>
        <v>0</v>
      </c>
      <c r="U25" s="72">
        <f t="shared" si="32"/>
        <v>0</v>
      </c>
      <c r="V25" s="72">
        <f t="shared" si="33"/>
        <v>0</v>
      </c>
      <c r="W25" s="72">
        <f t="shared" si="34"/>
        <v>0</v>
      </c>
      <c r="X25" s="72">
        <f t="shared" si="35"/>
        <v>0</v>
      </c>
      <c r="Y25" s="72">
        <f t="shared" si="36"/>
        <v>0</v>
      </c>
      <c r="Z25" s="72">
        <f t="shared" si="37"/>
        <v>0</v>
      </c>
      <c r="AA25" s="72">
        <f t="shared" si="38"/>
        <v>0</v>
      </c>
      <c r="AB25" s="72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  <c r="MH25" s="73"/>
      <c r="MI25" s="73"/>
      <c r="MJ25" s="73"/>
      <c r="MK25" s="73"/>
      <c r="ML25" s="73"/>
      <c r="MM25" s="73"/>
      <c r="MN25" s="73"/>
      <c r="MO25" s="73"/>
      <c r="MP25" s="73"/>
      <c r="MQ25" s="73"/>
      <c r="MR25" s="73"/>
      <c r="MS25" s="73"/>
      <c r="MT25" s="73"/>
      <c r="MU25" s="73"/>
      <c r="MV25" s="73"/>
      <c r="MW25" s="73"/>
      <c r="MX25" s="73"/>
      <c r="MY25" s="73"/>
      <c r="MZ25" s="73"/>
      <c r="NA25" s="73"/>
      <c r="NB25" s="73"/>
      <c r="NC25" s="73"/>
      <c r="ND25" s="73"/>
      <c r="NE25" s="73"/>
      <c r="NF25" s="73"/>
      <c r="NG25" s="73"/>
      <c r="NH25" s="73"/>
      <c r="NI25" s="73"/>
      <c r="NJ25" s="73"/>
      <c r="NK25" s="73"/>
      <c r="NL25" s="73"/>
      <c r="NM25" s="73"/>
      <c r="NN25" s="73"/>
      <c r="NO25" s="73"/>
      <c r="NP25" s="73"/>
      <c r="NQ25" s="73"/>
      <c r="NR25" s="73"/>
      <c r="NS25" s="73"/>
      <c r="NT25" s="73"/>
      <c r="NU25" s="73"/>
      <c r="NV25" s="73"/>
      <c r="NW25" s="73"/>
      <c r="NX25" s="73"/>
      <c r="NY25" s="73"/>
      <c r="NZ25" s="73"/>
      <c r="OA25" s="73"/>
      <c r="OB25" s="73"/>
      <c r="OC25" s="73"/>
      <c r="OD25" s="73"/>
      <c r="OE25" s="73"/>
      <c r="OF25" s="73"/>
      <c r="OG25" s="73"/>
      <c r="OH25" s="73"/>
      <c r="OI25" s="73"/>
      <c r="OJ25" s="73"/>
      <c r="OK25" s="73"/>
      <c r="OL25" s="73"/>
      <c r="OM25" s="73"/>
      <c r="ON25" s="73"/>
      <c r="OO25" s="73"/>
      <c r="OP25" s="73"/>
      <c r="OQ25" s="73"/>
      <c r="OR25" s="73"/>
      <c r="OS25" s="73"/>
      <c r="OT25" s="73"/>
      <c r="OU25" s="73"/>
      <c r="OV25" s="73"/>
      <c r="OW25" s="73"/>
      <c r="OX25" s="73"/>
      <c r="OY25" s="73"/>
      <c r="OZ25" s="73"/>
      <c r="PA25" s="73"/>
      <c r="PB25" s="73"/>
      <c r="PC25" s="73"/>
      <c r="PD25" s="73"/>
      <c r="PE25" s="73"/>
      <c r="PF25" s="73"/>
      <c r="PG25" s="73"/>
      <c r="PH25" s="73"/>
      <c r="PI25" s="73"/>
      <c r="PJ25" s="73"/>
      <c r="PK25" s="73"/>
      <c r="PL25" s="73"/>
      <c r="PM25" s="73"/>
      <c r="PN25" s="73"/>
      <c r="PO25" s="73"/>
      <c r="PP25" s="73"/>
      <c r="PQ25" s="73"/>
      <c r="PR25" s="73"/>
      <c r="PS25" s="73"/>
      <c r="PT25" s="73"/>
      <c r="PU25" s="73"/>
      <c r="PV25" s="73"/>
      <c r="PW25" s="73"/>
      <c r="PX25" s="73"/>
      <c r="PY25" s="73"/>
      <c r="PZ25" s="73"/>
      <c r="QA25" s="73"/>
      <c r="QB25" s="73"/>
      <c r="QC25" s="73"/>
      <c r="QD25" s="73"/>
      <c r="QE25" s="73"/>
      <c r="QF25" s="73"/>
      <c r="QG25" s="73"/>
      <c r="QH25" s="73"/>
      <c r="QI25" s="73"/>
      <c r="QJ25" s="73"/>
      <c r="QK25" s="73"/>
      <c r="QL25" s="73"/>
      <c r="QM25" s="73"/>
      <c r="QN25" s="73"/>
      <c r="QO25" s="73"/>
      <c r="QP25" s="73"/>
      <c r="QQ25" s="73"/>
      <c r="QR25" s="73"/>
      <c r="QS25" s="73"/>
      <c r="QT25" s="73"/>
      <c r="QU25" s="73"/>
      <c r="QV25" s="73"/>
      <c r="QW25" s="73"/>
      <c r="QX25" s="73"/>
      <c r="QY25" s="73"/>
      <c r="QZ25" s="73"/>
      <c r="RA25" s="73"/>
      <c r="RB25" s="73"/>
      <c r="RC25" s="73"/>
      <c r="RD25" s="73"/>
      <c r="RE25" s="73"/>
      <c r="RF25" s="73"/>
      <c r="RG25" s="73"/>
      <c r="RH25" s="73"/>
      <c r="RI25" s="73"/>
      <c r="RJ25" s="73"/>
      <c r="RK25" s="73"/>
      <c r="RL25" s="73"/>
      <c r="RM25" s="73"/>
      <c r="RN25" s="73"/>
      <c r="RO25" s="73"/>
      <c r="RP25" s="73"/>
      <c r="RQ25" s="73"/>
      <c r="RR25" s="73"/>
      <c r="RS25" s="73"/>
      <c r="RT25" s="73"/>
      <c r="RU25" s="73"/>
      <c r="RV25" s="73"/>
      <c r="RW25" s="73"/>
      <c r="RX25" s="73"/>
      <c r="RY25" s="73"/>
      <c r="RZ25" s="73"/>
      <c r="SA25" s="73"/>
      <c r="SB25" s="73"/>
      <c r="SC25" s="73"/>
      <c r="SD25" s="73"/>
      <c r="SE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  <c r="SZ25" s="73"/>
      <c r="TA25" s="73"/>
      <c r="TB25" s="73"/>
      <c r="TC25" s="73"/>
      <c r="TD25" s="73"/>
      <c r="TE25" s="73"/>
      <c r="TF25" s="73"/>
      <c r="TG25" s="73"/>
      <c r="TH25" s="73"/>
      <c r="TI25" s="73"/>
      <c r="TJ25" s="73"/>
      <c r="TK25" s="73"/>
      <c r="TL25" s="73"/>
      <c r="TM25" s="73"/>
      <c r="TN25" s="73"/>
      <c r="TO25" s="73"/>
      <c r="TP25" s="73"/>
      <c r="TQ25" s="73"/>
      <c r="TR25" s="73"/>
      <c r="TS25" s="73"/>
      <c r="TT25" s="73"/>
      <c r="TU25" s="73"/>
      <c r="TV25" s="73"/>
      <c r="TW25" s="73"/>
      <c r="TX25" s="73"/>
      <c r="TY25" s="73"/>
      <c r="TZ25" s="73"/>
      <c r="UA25" s="73"/>
      <c r="UB25" s="73"/>
      <c r="UC25" s="73"/>
      <c r="UD25" s="73"/>
      <c r="UE25" s="73"/>
      <c r="UF25" s="73"/>
      <c r="UG25" s="73"/>
      <c r="UH25" s="73"/>
      <c r="UI25" s="73"/>
      <c r="UJ25" s="73"/>
      <c r="UK25" s="73"/>
      <c r="UL25" s="73"/>
      <c r="UM25" s="73"/>
      <c r="UN25" s="73"/>
      <c r="UO25" s="73"/>
      <c r="UP25" s="73"/>
      <c r="UQ25" s="73"/>
      <c r="UR25" s="73"/>
      <c r="US25" s="73"/>
      <c r="UT25" s="73"/>
      <c r="UU25" s="73"/>
      <c r="UV25" s="73"/>
      <c r="UW25" s="73"/>
      <c r="UX25" s="73"/>
      <c r="UY25" s="73"/>
      <c r="UZ25" s="73"/>
      <c r="VA25" s="73"/>
      <c r="VB25" s="73"/>
      <c r="VC25" s="73"/>
      <c r="VD25" s="73"/>
      <c r="VE25" s="73"/>
      <c r="VF25" s="73"/>
      <c r="VG25" s="73"/>
      <c r="VH25" s="73"/>
      <c r="VI25" s="73"/>
      <c r="VJ25" s="73"/>
      <c r="VK25" s="73"/>
      <c r="VL25" s="73"/>
      <c r="VM25" s="73"/>
      <c r="VN25" s="73"/>
      <c r="VO25" s="73"/>
      <c r="VP25" s="73"/>
      <c r="VQ25" s="73"/>
      <c r="VR25" s="73"/>
      <c r="VS25" s="73"/>
      <c r="VT25" s="73"/>
      <c r="VU25" s="73"/>
      <c r="VV25" s="73"/>
      <c r="VW25" s="73"/>
      <c r="VX25" s="73"/>
      <c r="VY25" s="73"/>
      <c r="VZ25" s="73"/>
      <c r="WA25" s="73"/>
      <c r="WB25" s="73"/>
      <c r="WC25" s="73"/>
      <c r="WD25" s="73"/>
      <c r="WE25" s="73"/>
      <c r="WF25" s="73"/>
      <c r="WG25" s="73"/>
      <c r="WH25" s="73"/>
      <c r="WI25" s="73"/>
      <c r="WJ25" s="73"/>
      <c r="WK25" s="73"/>
      <c r="WL25" s="73"/>
      <c r="WM25" s="73"/>
      <c r="WN25" s="73"/>
      <c r="WO25" s="73"/>
      <c r="WP25" s="73"/>
      <c r="WQ25" s="73"/>
      <c r="WR25" s="73"/>
      <c r="WS25" s="73"/>
      <c r="WT25" s="73"/>
      <c r="WU25" s="73"/>
      <c r="WV25" s="73"/>
      <c r="WW25" s="73"/>
      <c r="WX25" s="73"/>
      <c r="WY25" s="73"/>
      <c r="WZ25" s="73"/>
      <c r="XA25" s="73"/>
      <c r="XB25" s="73"/>
      <c r="XC25" s="73"/>
      <c r="XD25" s="73"/>
      <c r="XE25" s="73"/>
      <c r="XF25" s="73"/>
      <c r="XG25" s="73"/>
      <c r="XH25" s="73"/>
      <c r="XI25" s="73"/>
      <c r="XJ25" s="73"/>
      <c r="XK25" s="73"/>
      <c r="XL25" s="73"/>
      <c r="XM25" s="73"/>
      <c r="XN25" s="73"/>
      <c r="XO25" s="73"/>
      <c r="XP25" s="73"/>
      <c r="XQ25" s="73"/>
      <c r="XR25" s="73"/>
      <c r="XS25" s="73"/>
      <c r="XT25" s="73"/>
      <c r="XU25" s="73"/>
      <c r="XV25" s="73"/>
      <c r="XW25" s="73"/>
      <c r="XX25" s="73"/>
      <c r="XY25" s="73"/>
      <c r="XZ25" s="73"/>
      <c r="YA25" s="73"/>
      <c r="YB25" s="73"/>
      <c r="YC25" s="73"/>
      <c r="YD25" s="73"/>
      <c r="YE25" s="73"/>
      <c r="YF25" s="73"/>
      <c r="YG25" s="73"/>
      <c r="YH25" s="73"/>
      <c r="YI25" s="73"/>
      <c r="YJ25" s="73"/>
      <c r="YK25" s="73"/>
      <c r="YL25" s="73"/>
      <c r="YM25" s="73"/>
      <c r="YN25" s="73"/>
      <c r="YO25" s="73"/>
      <c r="YP25" s="73"/>
      <c r="YQ25" s="73"/>
      <c r="YR25" s="73"/>
    </row>
    <row r="26" spans="1:668">
      <c r="A26" s="71" t="s">
        <v>115</v>
      </c>
      <c r="B26" s="72">
        <f t="shared" si="13"/>
        <v>0</v>
      </c>
      <c r="C26" s="72">
        <f t="shared" si="14"/>
        <v>0</v>
      </c>
      <c r="D26" s="72">
        <f t="shared" si="15"/>
        <v>0</v>
      </c>
      <c r="E26" s="72">
        <f t="shared" si="16"/>
        <v>0</v>
      </c>
      <c r="F26" s="72">
        <f t="shared" si="17"/>
        <v>0</v>
      </c>
      <c r="G26" s="72">
        <f t="shared" si="18"/>
        <v>0</v>
      </c>
      <c r="H26" s="72">
        <f t="shared" si="19"/>
        <v>0</v>
      </c>
      <c r="I26" s="72">
        <f t="shared" si="20"/>
        <v>0</v>
      </c>
      <c r="J26" s="72">
        <f t="shared" si="21"/>
        <v>0</v>
      </c>
      <c r="K26" s="72">
        <f t="shared" si="22"/>
        <v>0</v>
      </c>
      <c r="L26" s="72">
        <f t="shared" si="23"/>
        <v>0</v>
      </c>
      <c r="M26" s="72">
        <f t="shared" si="24"/>
        <v>0</v>
      </c>
      <c r="N26" s="72">
        <f t="shared" si="25"/>
        <v>0</v>
      </c>
      <c r="O26" s="72">
        <f t="shared" si="26"/>
        <v>0</v>
      </c>
      <c r="P26" s="72">
        <f t="shared" si="27"/>
        <v>0</v>
      </c>
      <c r="Q26" s="72">
        <f t="shared" si="28"/>
        <v>0</v>
      </c>
      <c r="R26" s="72">
        <f t="shared" si="29"/>
        <v>0</v>
      </c>
      <c r="S26" s="72">
        <f t="shared" si="30"/>
        <v>0</v>
      </c>
      <c r="T26" s="72">
        <f t="shared" si="31"/>
        <v>0</v>
      </c>
      <c r="U26" s="72">
        <f t="shared" si="32"/>
        <v>0</v>
      </c>
      <c r="V26" s="72">
        <f t="shared" si="33"/>
        <v>0</v>
      </c>
      <c r="W26" s="72">
        <f t="shared" si="34"/>
        <v>0</v>
      </c>
      <c r="X26" s="72">
        <f t="shared" si="35"/>
        <v>0</v>
      </c>
      <c r="Y26" s="72">
        <f t="shared" si="36"/>
        <v>0</v>
      </c>
      <c r="Z26" s="72">
        <f t="shared" si="37"/>
        <v>0</v>
      </c>
      <c r="AA26" s="72">
        <f t="shared" si="38"/>
        <v>0</v>
      </c>
      <c r="AB26" s="72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  <c r="MH26" s="73"/>
      <c r="MI26" s="73"/>
      <c r="MJ26" s="73"/>
      <c r="MK26" s="73"/>
      <c r="ML26" s="73"/>
      <c r="MM26" s="73"/>
      <c r="MN26" s="73"/>
      <c r="MO26" s="73"/>
      <c r="MP26" s="73"/>
      <c r="MQ26" s="73"/>
      <c r="MR26" s="73"/>
      <c r="MS26" s="73"/>
      <c r="MT26" s="73"/>
      <c r="MU26" s="73"/>
      <c r="MV26" s="73"/>
      <c r="MW26" s="73"/>
      <c r="MX26" s="73"/>
      <c r="MY26" s="73"/>
      <c r="MZ26" s="73"/>
      <c r="NA26" s="73"/>
      <c r="NB26" s="73"/>
      <c r="NC26" s="73"/>
      <c r="ND26" s="73"/>
      <c r="NE26" s="73"/>
      <c r="NF26" s="73"/>
      <c r="NG26" s="73"/>
      <c r="NH26" s="73"/>
      <c r="NI26" s="73"/>
      <c r="NJ26" s="73"/>
      <c r="NK26" s="73"/>
      <c r="NL26" s="73"/>
      <c r="NM26" s="73"/>
      <c r="NN26" s="73"/>
      <c r="NO26" s="73"/>
      <c r="NP26" s="73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3"/>
      <c r="OF26" s="73"/>
      <c r="OG26" s="73"/>
      <c r="OH26" s="73"/>
      <c r="OI26" s="73"/>
      <c r="OJ26" s="73"/>
      <c r="OK26" s="73"/>
      <c r="OL26" s="73"/>
      <c r="OM26" s="73"/>
      <c r="ON26" s="73"/>
      <c r="OO26" s="73"/>
      <c r="OP26" s="73"/>
      <c r="OQ26" s="73"/>
      <c r="OR26" s="73"/>
      <c r="OS26" s="73"/>
      <c r="OT26" s="73"/>
      <c r="OU26" s="73"/>
      <c r="OV26" s="73"/>
      <c r="OW26" s="73"/>
      <c r="OX26" s="73"/>
      <c r="OY26" s="73"/>
      <c r="OZ26" s="73"/>
      <c r="PA26" s="73"/>
      <c r="PB26" s="73"/>
      <c r="PC26" s="73"/>
      <c r="PD26" s="73"/>
      <c r="PE26" s="73"/>
      <c r="PF26" s="73"/>
      <c r="PG26" s="73"/>
      <c r="PH26" s="73"/>
      <c r="PI26" s="73"/>
      <c r="PJ26" s="73"/>
      <c r="PK26" s="73"/>
      <c r="PL26" s="73"/>
      <c r="PM26" s="73"/>
      <c r="PN26" s="73"/>
      <c r="PO26" s="73"/>
      <c r="PP26" s="73"/>
      <c r="PQ26" s="73"/>
      <c r="PR26" s="73"/>
      <c r="PS26" s="73"/>
      <c r="PT26" s="73"/>
      <c r="PU26" s="73"/>
      <c r="PV26" s="73"/>
      <c r="PW26" s="73"/>
      <c r="PX26" s="73"/>
      <c r="PY26" s="73"/>
      <c r="PZ26" s="73"/>
      <c r="QA26" s="73"/>
      <c r="QB26" s="73"/>
      <c r="QC26" s="73"/>
      <c r="QD26" s="73"/>
      <c r="QE26" s="73"/>
      <c r="QF26" s="73"/>
      <c r="QG26" s="73"/>
      <c r="QH26" s="73"/>
      <c r="QI26" s="73"/>
      <c r="QJ26" s="73"/>
      <c r="QK26" s="73"/>
      <c r="QL26" s="73"/>
      <c r="QM26" s="73"/>
      <c r="QN26" s="73"/>
      <c r="QO26" s="73"/>
      <c r="QP26" s="73"/>
      <c r="QQ26" s="73"/>
      <c r="QR26" s="73"/>
      <c r="QS26" s="73"/>
      <c r="QT26" s="73"/>
      <c r="QU26" s="73"/>
      <c r="QV26" s="73"/>
      <c r="QW26" s="73"/>
      <c r="QX26" s="73"/>
      <c r="QY26" s="73"/>
      <c r="QZ26" s="73"/>
      <c r="RA26" s="73"/>
      <c r="RB26" s="73"/>
      <c r="RC26" s="73"/>
      <c r="RD26" s="73"/>
      <c r="RE26" s="73"/>
      <c r="RF26" s="73"/>
      <c r="RG26" s="73"/>
      <c r="RH26" s="73"/>
      <c r="RI26" s="73"/>
      <c r="RJ26" s="73"/>
      <c r="RK26" s="73"/>
      <c r="RL26" s="73"/>
      <c r="RM26" s="73"/>
      <c r="RN26" s="73"/>
      <c r="RO26" s="73"/>
      <c r="RP26" s="73"/>
      <c r="RQ26" s="73"/>
      <c r="RR26" s="73"/>
      <c r="RS26" s="73"/>
      <c r="RT26" s="73"/>
      <c r="RU26" s="73"/>
      <c r="RV26" s="73"/>
      <c r="RW26" s="73"/>
      <c r="RX26" s="73"/>
      <c r="RY26" s="73"/>
      <c r="RZ26" s="73"/>
      <c r="SA26" s="73"/>
      <c r="SB26" s="73"/>
      <c r="SC26" s="73"/>
      <c r="SD26" s="73"/>
      <c r="SE26" s="73"/>
      <c r="SF26" s="73"/>
      <c r="SG26" s="73"/>
      <c r="SH26" s="73"/>
      <c r="SI26" s="73"/>
      <c r="SJ26" s="73"/>
      <c r="SK26" s="73"/>
      <c r="SL26" s="73"/>
      <c r="SM26" s="73"/>
      <c r="SN26" s="73"/>
      <c r="SO26" s="73"/>
      <c r="SP26" s="73"/>
      <c r="SQ26" s="73"/>
      <c r="SR26" s="73"/>
      <c r="SS26" s="73"/>
      <c r="ST26" s="73"/>
      <c r="SU26" s="73"/>
      <c r="SV26" s="73"/>
      <c r="SW26" s="73"/>
      <c r="SX26" s="73"/>
      <c r="SY26" s="73"/>
      <c r="SZ26" s="73"/>
      <c r="TA26" s="73"/>
      <c r="TB26" s="73"/>
      <c r="TC26" s="73"/>
      <c r="TD26" s="73"/>
      <c r="TE26" s="73"/>
      <c r="TF26" s="73"/>
      <c r="TG26" s="73"/>
      <c r="TH26" s="73"/>
      <c r="TI26" s="73"/>
      <c r="TJ26" s="73"/>
      <c r="TK26" s="73"/>
      <c r="TL26" s="73"/>
      <c r="TM26" s="73"/>
      <c r="TN26" s="73"/>
      <c r="TO26" s="73"/>
      <c r="TP26" s="73"/>
      <c r="TQ26" s="73"/>
      <c r="TR26" s="73"/>
      <c r="TS26" s="73"/>
      <c r="TT26" s="73"/>
      <c r="TU26" s="73"/>
      <c r="TV26" s="73"/>
      <c r="TW26" s="73"/>
      <c r="TX26" s="73"/>
      <c r="TY26" s="73"/>
      <c r="TZ26" s="73"/>
      <c r="UA26" s="73"/>
      <c r="UB26" s="73"/>
      <c r="UC26" s="73"/>
      <c r="UD26" s="73"/>
      <c r="UE26" s="73"/>
      <c r="UF26" s="73"/>
      <c r="UG26" s="73"/>
      <c r="UH26" s="73"/>
      <c r="UI26" s="73"/>
      <c r="UJ26" s="73"/>
      <c r="UK26" s="73"/>
      <c r="UL26" s="73"/>
      <c r="UM26" s="73"/>
      <c r="UN26" s="73"/>
      <c r="UO26" s="73"/>
      <c r="UP26" s="73"/>
      <c r="UQ26" s="73"/>
      <c r="UR26" s="73"/>
      <c r="US26" s="73"/>
      <c r="UT26" s="73"/>
      <c r="UU26" s="73"/>
      <c r="UV26" s="73"/>
      <c r="UW26" s="73"/>
      <c r="UX26" s="73"/>
      <c r="UY26" s="73"/>
      <c r="UZ26" s="73"/>
      <c r="VA26" s="73"/>
      <c r="VB26" s="73"/>
      <c r="VC26" s="73"/>
      <c r="VD26" s="73"/>
      <c r="VE26" s="73"/>
      <c r="VF26" s="73"/>
      <c r="VG26" s="73"/>
      <c r="VH26" s="73"/>
      <c r="VI26" s="73"/>
      <c r="VJ26" s="73"/>
      <c r="VK26" s="73"/>
      <c r="VL26" s="73"/>
      <c r="VM26" s="73"/>
      <c r="VN26" s="73"/>
      <c r="VO26" s="73"/>
      <c r="VP26" s="73"/>
      <c r="VQ26" s="73"/>
      <c r="VR26" s="73"/>
      <c r="VS26" s="73"/>
      <c r="VT26" s="73"/>
      <c r="VU26" s="73"/>
      <c r="VV26" s="73"/>
      <c r="VW26" s="73"/>
      <c r="VX26" s="73"/>
      <c r="VY26" s="73"/>
      <c r="VZ26" s="73"/>
      <c r="WA26" s="73"/>
      <c r="WB26" s="73"/>
      <c r="WC26" s="73"/>
      <c r="WD26" s="73"/>
      <c r="WE26" s="73"/>
      <c r="WF26" s="73"/>
      <c r="WG26" s="73"/>
      <c r="WH26" s="73"/>
      <c r="WI26" s="73"/>
      <c r="WJ26" s="73"/>
      <c r="WK26" s="73"/>
      <c r="WL26" s="73"/>
      <c r="WM26" s="73"/>
      <c r="WN26" s="73"/>
      <c r="WO26" s="73"/>
      <c r="WP26" s="73"/>
      <c r="WQ26" s="73"/>
      <c r="WR26" s="73"/>
      <c r="WS26" s="73"/>
      <c r="WT26" s="73"/>
      <c r="WU26" s="73"/>
      <c r="WV26" s="73"/>
      <c r="WW26" s="73"/>
      <c r="WX26" s="73"/>
      <c r="WY26" s="73"/>
      <c r="WZ26" s="73"/>
      <c r="XA26" s="73"/>
      <c r="XB26" s="73"/>
      <c r="XC26" s="73"/>
      <c r="XD26" s="73"/>
      <c r="XE26" s="73"/>
      <c r="XF26" s="73"/>
      <c r="XG26" s="73"/>
      <c r="XH26" s="73"/>
      <c r="XI26" s="73"/>
      <c r="XJ26" s="73"/>
      <c r="XK26" s="73"/>
      <c r="XL26" s="73"/>
      <c r="XM26" s="73"/>
      <c r="XN26" s="73"/>
      <c r="XO26" s="73"/>
      <c r="XP26" s="73"/>
      <c r="XQ26" s="73"/>
      <c r="XR26" s="73"/>
      <c r="XS26" s="73"/>
      <c r="XT26" s="73"/>
      <c r="XU26" s="73"/>
      <c r="XV26" s="73"/>
      <c r="XW26" s="73"/>
      <c r="XX26" s="73"/>
      <c r="XY26" s="73"/>
      <c r="XZ26" s="73"/>
      <c r="YA26" s="73"/>
      <c r="YB26" s="73"/>
      <c r="YC26" s="73"/>
      <c r="YD26" s="73"/>
      <c r="YE26" s="73"/>
      <c r="YF26" s="73"/>
      <c r="YG26" s="73"/>
      <c r="YH26" s="73"/>
      <c r="YI26" s="73"/>
      <c r="YJ26" s="73"/>
      <c r="YK26" s="73"/>
      <c r="YL26" s="73"/>
      <c r="YM26" s="73"/>
      <c r="YN26" s="73"/>
      <c r="YO26" s="73"/>
      <c r="YP26" s="73"/>
      <c r="YQ26" s="73"/>
      <c r="YR26" s="73"/>
    </row>
    <row r="27" spans="1:668">
      <c r="A27" s="71" t="s">
        <v>116</v>
      </c>
      <c r="B27" s="72">
        <f t="shared" si="13"/>
        <v>1.0550691000000001E-3</v>
      </c>
      <c r="C27" s="72">
        <f t="shared" si="14"/>
        <v>6.8107072500000001E-4</v>
      </c>
      <c r="D27" s="72">
        <f t="shared" si="15"/>
        <v>8.3460689999999998E-4</v>
      </c>
      <c r="E27" s="72">
        <f t="shared" si="16"/>
        <v>9.8420625000000014E-4</v>
      </c>
      <c r="F27" s="72">
        <f t="shared" si="17"/>
        <v>6.1414469999999997E-4</v>
      </c>
      <c r="G27" s="72">
        <f t="shared" si="18"/>
        <v>1.0353849749999999E-3</v>
      </c>
      <c r="H27" s="72">
        <f t="shared" si="19"/>
        <v>0</v>
      </c>
      <c r="I27" s="72">
        <f t="shared" si="20"/>
        <v>1.3936360500000002E-3</v>
      </c>
      <c r="J27" s="72">
        <f t="shared" si="21"/>
        <v>0</v>
      </c>
      <c r="K27" s="72">
        <f t="shared" si="22"/>
        <v>0</v>
      </c>
      <c r="L27" s="72">
        <f t="shared" si="23"/>
        <v>7.8736500000000004E-6</v>
      </c>
      <c r="M27" s="72">
        <f t="shared" si="24"/>
        <v>0</v>
      </c>
      <c r="N27" s="72">
        <f t="shared" si="25"/>
        <v>0</v>
      </c>
      <c r="O27" s="72">
        <f t="shared" si="26"/>
        <v>0</v>
      </c>
      <c r="P27" s="72">
        <f t="shared" si="27"/>
        <v>0</v>
      </c>
      <c r="Q27" s="72">
        <f t="shared" si="28"/>
        <v>0</v>
      </c>
      <c r="R27" s="72">
        <f t="shared" si="29"/>
        <v>0</v>
      </c>
      <c r="S27" s="72">
        <f t="shared" si="30"/>
        <v>0</v>
      </c>
      <c r="T27" s="72">
        <f t="shared" si="31"/>
        <v>0</v>
      </c>
      <c r="U27" s="72">
        <f t="shared" si="32"/>
        <v>0</v>
      </c>
      <c r="V27" s="72">
        <f t="shared" si="33"/>
        <v>0</v>
      </c>
      <c r="W27" s="72">
        <f t="shared" si="34"/>
        <v>0</v>
      </c>
      <c r="X27" s="72">
        <f t="shared" si="35"/>
        <v>0</v>
      </c>
      <c r="Y27" s="72">
        <f t="shared" si="36"/>
        <v>0</v>
      </c>
      <c r="Z27" s="72">
        <f t="shared" si="37"/>
        <v>0</v>
      </c>
      <c r="AA27" s="72">
        <f t="shared" si="38"/>
        <v>0</v>
      </c>
      <c r="AB27" s="72"/>
      <c r="AD27" s="73"/>
      <c r="AE27" s="73"/>
      <c r="AF27" s="73"/>
      <c r="AG27" s="73"/>
      <c r="AH27" s="73"/>
      <c r="AI27" s="73"/>
      <c r="AJ27" s="73"/>
      <c r="AK27" s="73">
        <v>1.0550691000000001</v>
      </c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>
        <v>0.68107072499999999</v>
      </c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>
        <v>0.83460689999999993</v>
      </c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>
        <v>0.98420625000000006</v>
      </c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>
        <v>0.61414469999999999</v>
      </c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>
        <v>1.0353849749999999</v>
      </c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>
        <v>9.0546974999999988E-2</v>
      </c>
      <c r="DR27" s="73"/>
      <c r="DS27" s="73"/>
      <c r="DT27" s="73">
        <v>1.3030890750000002</v>
      </c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>
        <v>7.8736500000000011E-3</v>
      </c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73"/>
      <c r="NK27" s="73"/>
      <c r="NL27" s="73"/>
      <c r="NM27" s="73"/>
      <c r="NN27" s="73"/>
      <c r="NO27" s="73"/>
      <c r="NP27" s="73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3"/>
      <c r="OF27" s="73"/>
      <c r="OG27" s="73"/>
      <c r="OH27" s="73"/>
      <c r="OI27" s="73"/>
      <c r="OJ27" s="73"/>
      <c r="OK27" s="73"/>
      <c r="OL27" s="73"/>
      <c r="OM27" s="73"/>
      <c r="ON27" s="73"/>
      <c r="OO27" s="73"/>
      <c r="OP27" s="73"/>
      <c r="OQ27" s="73"/>
      <c r="OR27" s="73"/>
      <c r="OS27" s="73"/>
      <c r="OT27" s="73"/>
      <c r="OU27" s="73"/>
      <c r="OV27" s="73"/>
      <c r="OW27" s="73"/>
      <c r="OX27" s="73"/>
      <c r="OY27" s="73"/>
      <c r="OZ27" s="73"/>
      <c r="PA27" s="73"/>
      <c r="PB27" s="73"/>
      <c r="PC27" s="73"/>
      <c r="PD27" s="73"/>
      <c r="PE27" s="73"/>
      <c r="PF27" s="73"/>
      <c r="PG27" s="73"/>
      <c r="PH27" s="73"/>
      <c r="PI27" s="73"/>
      <c r="PJ27" s="73"/>
      <c r="PK27" s="73"/>
      <c r="PL27" s="73"/>
      <c r="PM27" s="73"/>
      <c r="PN27" s="73"/>
      <c r="PO27" s="73"/>
      <c r="PP27" s="73"/>
      <c r="PQ27" s="73"/>
      <c r="PR27" s="73"/>
      <c r="PS27" s="73"/>
      <c r="PT27" s="73"/>
      <c r="PU27" s="73"/>
      <c r="PV27" s="73"/>
      <c r="PW27" s="73"/>
      <c r="PX27" s="73"/>
      <c r="PY27" s="73"/>
      <c r="PZ27" s="73"/>
      <c r="QA27" s="73"/>
      <c r="QB27" s="73"/>
      <c r="QC27" s="73"/>
      <c r="QD27" s="73"/>
      <c r="QE27" s="73"/>
      <c r="QF27" s="73"/>
      <c r="QG27" s="73"/>
      <c r="QH27" s="73"/>
      <c r="QI27" s="73"/>
      <c r="QJ27" s="73"/>
      <c r="QK27" s="73"/>
      <c r="QL27" s="73"/>
      <c r="QM27" s="73"/>
      <c r="QN27" s="73"/>
      <c r="QO27" s="73"/>
      <c r="QP27" s="73"/>
      <c r="QQ27" s="73"/>
      <c r="QR27" s="73"/>
      <c r="QS27" s="73"/>
      <c r="QT27" s="73"/>
      <c r="QU27" s="73"/>
      <c r="QV27" s="73"/>
      <c r="QW27" s="73"/>
      <c r="QX27" s="73"/>
      <c r="QY27" s="73"/>
      <c r="QZ27" s="73"/>
      <c r="RA27" s="73"/>
      <c r="RB27" s="73"/>
      <c r="RC27" s="73"/>
      <c r="RD27" s="73"/>
      <c r="RE27" s="73"/>
      <c r="RF27" s="73"/>
      <c r="RG27" s="73"/>
      <c r="RH27" s="73"/>
      <c r="RI27" s="73"/>
      <c r="RJ27" s="73"/>
      <c r="RK27" s="73"/>
      <c r="RL27" s="73"/>
      <c r="RM27" s="73"/>
      <c r="RN27" s="73"/>
      <c r="RO27" s="73"/>
      <c r="RP27" s="73"/>
      <c r="RQ27" s="73"/>
      <c r="RR27" s="73"/>
      <c r="RS27" s="73"/>
      <c r="RT27" s="73"/>
      <c r="RU27" s="73"/>
      <c r="RV27" s="73"/>
      <c r="RW27" s="73"/>
      <c r="RX27" s="73"/>
      <c r="RY27" s="73"/>
      <c r="RZ27" s="73"/>
      <c r="SA27" s="73"/>
      <c r="SB27" s="73"/>
      <c r="SC27" s="73"/>
      <c r="SD27" s="73"/>
      <c r="SE27" s="73"/>
      <c r="SF27" s="73"/>
      <c r="SG27" s="73"/>
      <c r="SH27" s="73"/>
      <c r="SI27" s="73"/>
      <c r="SJ27" s="73"/>
      <c r="SK27" s="73"/>
      <c r="SL27" s="73"/>
      <c r="SM27" s="73"/>
      <c r="SN27" s="73"/>
      <c r="SO27" s="73"/>
      <c r="SP27" s="73"/>
      <c r="SQ27" s="73"/>
      <c r="SR27" s="73"/>
      <c r="SS27" s="73"/>
      <c r="ST27" s="73"/>
      <c r="SU27" s="73"/>
      <c r="SV27" s="73"/>
      <c r="SW27" s="73"/>
      <c r="SX27" s="73"/>
      <c r="SY27" s="73"/>
      <c r="SZ27" s="73"/>
      <c r="TA27" s="73"/>
      <c r="TB27" s="73"/>
      <c r="TC27" s="73"/>
      <c r="TD27" s="73"/>
      <c r="TE27" s="73"/>
      <c r="TF27" s="73"/>
      <c r="TG27" s="73"/>
      <c r="TH27" s="73"/>
      <c r="TI27" s="73"/>
      <c r="TJ27" s="73"/>
      <c r="TK27" s="73"/>
      <c r="TL27" s="73"/>
      <c r="TM27" s="73"/>
      <c r="TN27" s="73"/>
      <c r="TO27" s="73"/>
      <c r="TP27" s="73"/>
      <c r="TQ27" s="73"/>
      <c r="TR27" s="73"/>
      <c r="TS27" s="73"/>
      <c r="TT27" s="73"/>
      <c r="TU27" s="73"/>
      <c r="TV27" s="73"/>
      <c r="TW27" s="73"/>
      <c r="TX27" s="73"/>
      <c r="TY27" s="73"/>
      <c r="TZ27" s="73"/>
      <c r="UA27" s="73"/>
      <c r="UB27" s="73"/>
      <c r="UC27" s="73"/>
      <c r="UD27" s="73"/>
      <c r="UE27" s="73"/>
      <c r="UF27" s="73"/>
      <c r="UG27" s="73"/>
      <c r="UH27" s="73"/>
      <c r="UI27" s="73"/>
      <c r="UJ27" s="73"/>
      <c r="UK27" s="73"/>
      <c r="UL27" s="73"/>
      <c r="UM27" s="73"/>
      <c r="UN27" s="73"/>
      <c r="UO27" s="73"/>
      <c r="UP27" s="73"/>
      <c r="UQ27" s="73"/>
      <c r="UR27" s="73"/>
      <c r="US27" s="73"/>
      <c r="UT27" s="73"/>
      <c r="UU27" s="73"/>
      <c r="UV27" s="73"/>
      <c r="UW27" s="73"/>
      <c r="UX27" s="73"/>
      <c r="UY27" s="73"/>
      <c r="UZ27" s="73"/>
      <c r="VA27" s="73"/>
      <c r="VB27" s="73"/>
      <c r="VC27" s="73"/>
      <c r="VD27" s="73"/>
      <c r="VE27" s="73"/>
      <c r="VF27" s="73"/>
      <c r="VG27" s="73"/>
      <c r="VH27" s="73"/>
      <c r="VI27" s="73"/>
      <c r="VJ27" s="73"/>
      <c r="VK27" s="73"/>
      <c r="VL27" s="73"/>
      <c r="VM27" s="73"/>
      <c r="VN27" s="73"/>
      <c r="VO27" s="73"/>
      <c r="VP27" s="73"/>
      <c r="VQ27" s="73"/>
      <c r="VR27" s="73"/>
      <c r="VS27" s="73"/>
      <c r="VT27" s="73"/>
      <c r="VU27" s="73"/>
      <c r="VV27" s="73"/>
      <c r="VW27" s="73"/>
      <c r="VX27" s="73"/>
      <c r="VY27" s="73"/>
      <c r="VZ27" s="73"/>
      <c r="WA27" s="73"/>
      <c r="WB27" s="73"/>
      <c r="WC27" s="73"/>
      <c r="WD27" s="73"/>
      <c r="WE27" s="73"/>
      <c r="WF27" s="73"/>
      <c r="WG27" s="73"/>
      <c r="WH27" s="73"/>
      <c r="WI27" s="73"/>
      <c r="WJ27" s="73"/>
      <c r="WK27" s="73"/>
      <c r="WL27" s="73"/>
      <c r="WM27" s="73"/>
      <c r="WN27" s="73"/>
      <c r="WO27" s="73"/>
      <c r="WP27" s="73"/>
      <c r="WQ27" s="73"/>
      <c r="WR27" s="73"/>
      <c r="WS27" s="73"/>
      <c r="WT27" s="73"/>
      <c r="WU27" s="73"/>
      <c r="WV27" s="73"/>
      <c r="WW27" s="73"/>
      <c r="WX27" s="73"/>
      <c r="WY27" s="73"/>
      <c r="WZ27" s="73"/>
      <c r="XA27" s="73"/>
      <c r="XB27" s="73"/>
      <c r="XC27" s="73"/>
      <c r="XD27" s="73"/>
      <c r="XE27" s="73"/>
      <c r="XF27" s="73"/>
      <c r="XG27" s="73"/>
      <c r="XH27" s="73"/>
      <c r="XI27" s="73"/>
      <c r="XJ27" s="73"/>
      <c r="XK27" s="73"/>
      <c r="XL27" s="73"/>
      <c r="XM27" s="73"/>
      <c r="XN27" s="73"/>
      <c r="XO27" s="73"/>
      <c r="XP27" s="73"/>
      <c r="XQ27" s="73"/>
      <c r="XR27" s="73"/>
      <c r="XS27" s="73"/>
      <c r="XT27" s="73"/>
      <c r="XU27" s="73"/>
      <c r="XV27" s="73"/>
      <c r="XW27" s="73"/>
      <c r="XX27" s="73"/>
      <c r="XY27" s="73"/>
      <c r="XZ27" s="73"/>
      <c r="YA27" s="73"/>
      <c r="YB27" s="73"/>
      <c r="YC27" s="73"/>
      <c r="YD27" s="73"/>
      <c r="YE27" s="73"/>
      <c r="YF27" s="73"/>
      <c r="YG27" s="73"/>
      <c r="YH27" s="73"/>
      <c r="YI27" s="73"/>
      <c r="YJ27" s="73"/>
      <c r="YK27" s="73"/>
      <c r="YL27" s="73"/>
      <c r="YM27" s="73"/>
      <c r="YN27" s="73"/>
      <c r="YO27" s="73"/>
      <c r="YP27" s="73"/>
      <c r="YQ27" s="73"/>
      <c r="YR27" s="73"/>
    </row>
    <row r="28" spans="1:668">
      <c r="A28" s="71" t="s">
        <v>117</v>
      </c>
      <c r="B28" s="72">
        <f t="shared" si="13"/>
        <v>0</v>
      </c>
      <c r="C28" s="72">
        <f t="shared" si="14"/>
        <v>0</v>
      </c>
      <c r="D28" s="72">
        <f t="shared" si="15"/>
        <v>0</v>
      </c>
      <c r="E28" s="72">
        <f t="shared" si="16"/>
        <v>0</v>
      </c>
      <c r="F28" s="72">
        <f t="shared" si="17"/>
        <v>0</v>
      </c>
      <c r="G28" s="72">
        <f t="shared" si="18"/>
        <v>0</v>
      </c>
      <c r="H28" s="72">
        <f t="shared" si="19"/>
        <v>0</v>
      </c>
      <c r="I28" s="72">
        <f t="shared" si="20"/>
        <v>0</v>
      </c>
      <c r="J28" s="72">
        <f t="shared" si="21"/>
        <v>0</v>
      </c>
      <c r="K28" s="72">
        <f t="shared" si="22"/>
        <v>0</v>
      </c>
      <c r="L28" s="72">
        <f t="shared" si="23"/>
        <v>0</v>
      </c>
      <c r="M28" s="72">
        <f t="shared" si="24"/>
        <v>0</v>
      </c>
      <c r="N28" s="72">
        <f t="shared" si="25"/>
        <v>0</v>
      </c>
      <c r="O28" s="72">
        <f t="shared" si="26"/>
        <v>0</v>
      </c>
      <c r="P28" s="72">
        <f t="shared" si="27"/>
        <v>0</v>
      </c>
      <c r="Q28" s="72">
        <f t="shared" si="28"/>
        <v>0</v>
      </c>
      <c r="R28" s="72">
        <f t="shared" si="29"/>
        <v>0</v>
      </c>
      <c r="S28" s="72">
        <f t="shared" si="30"/>
        <v>0</v>
      </c>
      <c r="T28" s="72">
        <f t="shared" si="31"/>
        <v>0</v>
      </c>
      <c r="U28" s="72">
        <f t="shared" si="32"/>
        <v>0</v>
      </c>
      <c r="V28" s="72">
        <f t="shared" si="33"/>
        <v>0.27543996112500002</v>
      </c>
      <c r="W28" s="72">
        <f t="shared" si="34"/>
        <v>0.71927367479999993</v>
      </c>
      <c r="X28" s="72">
        <f t="shared" si="35"/>
        <v>0.83577613702499998</v>
      </c>
      <c r="Y28" s="72">
        <f t="shared" si="36"/>
        <v>9.0956404800000001E-2</v>
      </c>
      <c r="Z28" s="72">
        <f t="shared" si="37"/>
        <v>0</v>
      </c>
      <c r="AA28" s="72">
        <f t="shared" si="38"/>
        <v>0</v>
      </c>
      <c r="AB28" s="72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>
        <v>4.4446754249999998</v>
      </c>
      <c r="JO28" s="73"/>
      <c r="JP28" s="73"/>
      <c r="JQ28" s="73"/>
      <c r="JR28" s="73">
        <v>7.8342817499999997</v>
      </c>
      <c r="JS28" s="73">
        <v>65.788282574999997</v>
      </c>
      <c r="JT28" s="73">
        <v>74.819359125000005</v>
      </c>
      <c r="JU28" s="73">
        <v>122.55336225000001</v>
      </c>
      <c r="JV28" s="73">
        <v>179.452293975</v>
      </c>
      <c r="JW28" s="73">
        <v>165.106503675</v>
      </c>
      <c r="JX28" s="73">
        <v>11.810475</v>
      </c>
      <c r="JY28" s="73">
        <v>12.223841625</v>
      </c>
      <c r="JZ28" s="73">
        <v>25.628730749999999</v>
      </c>
      <c r="KA28" s="73">
        <v>12.345883199999999</v>
      </c>
      <c r="KB28" s="73">
        <v>78.437301300000001</v>
      </c>
      <c r="KC28" s="73">
        <v>91.440634274999994</v>
      </c>
      <c r="KD28" s="73">
        <v>27.419986125000001</v>
      </c>
      <c r="KE28" s="73"/>
      <c r="KF28" s="73">
        <v>33.856695000000002</v>
      </c>
      <c r="KG28" s="73">
        <v>81.551329874999993</v>
      </c>
      <c r="KH28" s="73"/>
      <c r="KI28" s="73"/>
      <c r="KJ28" s="73"/>
      <c r="KK28" s="73"/>
      <c r="KL28" s="73"/>
      <c r="KM28" s="73">
        <v>809.01360067500002</v>
      </c>
      <c r="KN28" s="73"/>
      <c r="KO28" s="73"/>
      <c r="KP28" s="73"/>
      <c r="KQ28" s="73"/>
      <c r="KR28" s="73"/>
      <c r="KS28" s="73">
        <v>26.762536350000001</v>
      </c>
      <c r="KT28" s="73">
        <v>90.956404800000001</v>
      </c>
      <c r="KU28" s="73"/>
      <c r="KV28" s="73"/>
      <c r="KW28" s="73"/>
      <c r="KX28" s="73"/>
      <c r="KY28" s="73"/>
      <c r="KZ28" s="73"/>
      <c r="LA28" s="73"/>
      <c r="LB28" s="73"/>
      <c r="LC28" s="73"/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  <c r="MH28" s="73"/>
      <c r="MI28" s="73"/>
      <c r="MJ28" s="73"/>
      <c r="MK28" s="73"/>
      <c r="ML28" s="73"/>
      <c r="MM28" s="73"/>
      <c r="MN28" s="73"/>
      <c r="MO28" s="73"/>
      <c r="MP28" s="73"/>
      <c r="MQ28" s="73"/>
      <c r="MR28" s="73"/>
      <c r="MS28" s="73"/>
      <c r="MT28" s="73"/>
      <c r="MU28" s="73"/>
      <c r="MV28" s="73"/>
      <c r="MW28" s="73"/>
      <c r="MX28" s="73"/>
      <c r="MY28" s="73"/>
      <c r="MZ28" s="73"/>
      <c r="NA28" s="73"/>
      <c r="NB28" s="73"/>
      <c r="NC28" s="73"/>
      <c r="ND28" s="73"/>
      <c r="NE28" s="73"/>
      <c r="NF28" s="73"/>
      <c r="NG28" s="73"/>
      <c r="NH28" s="73"/>
      <c r="NI28" s="73"/>
      <c r="NJ28" s="73"/>
      <c r="NK28" s="73"/>
      <c r="NL28" s="73"/>
      <c r="NM28" s="73"/>
      <c r="NN28" s="73"/>
      <c r="NO28" s="73"/>
      <c r="NP28" s="73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3"/>
      <c r="OF28" s="73"/>
      <c r="OG28" s="73"/>
      <c r="OH28" s="73"/>
      <c r="OI28" s="73"/>
      <c r="OJ28" s="73"/>
      <c r="OK28" s="73"/>
      <c r="OL28" s="73"/>
      <c r="OM28" s="73"/>
      <c r="ON28" s="73"/>
      <c r="OO28" s="73"/>
      <c r="OP28" s="73"/>
      <c r="OQ28" s="73"/>
      <c r="OR28" s="73"/>
      <c r="OS28" s="73"/>
      <c r="OT28" s="73"/>
      <c r="OU28" s="73"/>
      <c r="OV28" s="73"/>
      <c r="OW28" s="73"/>
      <c r="OX28" s="73"/>
      <c r="OY28" s="73"/>
      <c r="OZ28" s="73"/>
      <c r="PA28" s="73"/>
      <c r="PB28" s="73"/>
      <c r="PC28" s="73"/>
      <c r="PD28" s="73"/>
      <c r="PE28" s="73"/>
      <c r="PF28" s="73"/>
      <c r="PG28" s="73"/>
      <c r="PH28" s="73"/>
      <c r="PI28" s="73"/>
      <c r="PJ28" s="73"/>
      <c r="PK28" s="73"/>
      <c r="PL28" s="73"/>
      <c r="PM28" s="73"/>
      <c r="PN28" s="73"/>
      <c r="PO28" s="73"/>
      <c r="PP28" s="73"/>
      <c r="PQ28" s="73"/>
      <c r="PR28" s="73"/>
      <c r="PS28" s="73"/>
      <c r="PT28" s="73"/>
      <c r="PU28" s="73"/>
      <c r="PV28" s="73"/>
      <c r="PW28" s="73"/>
      <c r="PX28" s="73"/>
      <c r="PY28" s="73"/>
      <c r="PZ28" s="73"/>
      <c r="QA28" s="73"/>
      <c r="QB28" s="73"/>
      <c r="QC28" s="73"/>
      <c r="QD28" s="73"/>
      <c r="QE28" s="73"/>
      <c r="QF28" s="73"/>
      <c r="QG28" s="73"/>
      <c r="QH28" s="73"/>
      <c r="QI28" s="73"/>
      <c r="QJ28" s="73"/>
      <c r="QK28" s="73"/>
      <c r="QL28" s="73"/>
      <c r="QM28" s="73"/>
      <c r="QN28" s="73"/>
      <c r="QO28" s="73"/>
      <c r="QP28" s="73"/>
      <c r="QQ28" s="73"/>
      <c r="QR28" s="73"/>
      <c r="QS28" s="73"/>
      <c r="QT28" s="73"/>
      <c r="QU28" s="73"/>
      <c r="QV28" s="73"/>
      <c r="QW28" s="73"/>
      <c r="QX28" s="73"/>
      <c r="QY28" s="73"/>
      <c r="QZ28" s="73"/>
      <c r="RA28" s="73"/>
      <c r="RB28" s="73"/>
      <c r="RC28" s="73"/>
      <c r="RD28" s="73"/>
      <c r="RE28" s="73"/>
      <c r="RF28" s="73"/>
      <c r="RG28" s="73"/>
      <c r="RH28" s="73"/>
      <c r="RI28" s="73"/>
      <c r="RJ28" s="73"/>
      <c r="RK28" s="73"/>
      <c r="RL28" s="73"/>
      <c r="RM28" s="73"/>
      <c r="RN28" s="73"/>
      <c r="RO28" s="73"/>
      <c r="RP28" s="73"/>
      <c r="RQ28" s="73"/>
      <c r="RR28" s="73"/>
      <c r="RS28" s="73"/>
      <c r="RT28" s="73"/>
      <c r="RU28" s="73"/>
      <c r="RV28" s="73"/>
      <c r="RW28" s="73"/>
      <c r="RX28" s="73"/>
      <c r="RY28" s="73"/>
      <c r="RZ28" s="73"/>
      <c r="SA28" s="73"/>
      <c r="SB28" s="73"/>
      <c r="SC28" s="73"/>
      <c r="SD28" s="73"/>
      <c r="SE28" s="73"/>
      <c r="SF28" s="73"/>
      <c r="SG28" s="73"/>
      <c r="SH28" s="73"/>
      <c r="SI28" s="73"/>
      <c r="SJ28" s="73"/>
      <c r="SK28" s="73"/>
      <c r="SL28" s="73"/>
      <c r="SM28" s="73"/>
      <c r="SN28" s="73"/>
      <c r="SO28" s="73"/>
      <c r="SP28" s="73"/>
      <c r="SQ28" s="73"/>
      <c r="SR28" s="73"/>
      <c r="SS28" s="73"/>
      <c r="ST28" s="73"/>
      <c r="SU28" s="73"/>
      <c r="SV28" s="73"/>
      <c r="SW28" s="73"/>
      <c r="SX28" s="73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73"/>
      <c r="VS28" s="73"/>
      <c r="VT28" s="73"/>
      <c r="VU28" s="73"/>
      <c r="VV28" s="73"/>
      <c r="VW28" s="73"/>
      <c r="VX28" s="73"/>
      <c r="VY28" s="73"/>
      <c r="VZ28" s="73"/>
      <c r="WA28" s="73"/>
      <c r="WB28" s="73"/>
      <c r="WC28" s="73"/>
      <c r="WD28" s="73"/>
      <c r="WE28" s="73"/>
      <c r="WF28" s="73"/>
      <c r="WG28" s="73"/>
      <c r="WH28" s="73"/>
      <c r="WI28" s="73"/>
      <c r="WJ28" s="73"/>
      <c r="WK28" s="73"/>
      <c r="WL28" s="73"/>
      <c r="WM28" s="73"/>
      <c r="WN28" s="73"/>
      <c r="WO28" s="73"/>
      <c r="WP28" s="73"/>
      <c r="WQ28" s="73"/>
      <c r="WR28" s="73"/>
      <c r="WS28" s="73"/>
      <c r="WT28" s="73"/>
      <c r="WU28" s="73"/>
      <c r="WV28" s="73"/>
      <c r="WW28" s="73"/>
      <c r="WX28" s="73"/>
      <c r="WY28" s="73"/>
      <c r="WZ28" s="73"/>
      <c r="XA28" s="73"/>
      <c r="XB28" s="73"/>
      <c r="XC28" s="73"/>
      <c r="XD28" s="73"/>
      <c r="XE28" s="73"/>
      <c r="XF28" s="73"/>
      <c r="XG28" s="73"/>
      <c r="XH28" s="73"/>
      <c r="XI28" s="73"/>
      <c r="XJ28" s="73"/>
      <c r="XK28" s="73"/>
      <c r="XL28" s="73"/>
      <c r="XM28" s="73"/>
      <c r="XN28" s="73"/>
      <c r="XO28" s="73"/>
      <c r="XP28" s="73"/>
      <c r="XQ28" s="73"/>
      <c r="XR28" s="73"/>
      <c r="XS28" s="73"/>
      <c r="XT28" s="73"/>
      <c r="XU28" s="73"/>
      <c r="XV28" s="73"/>
      <c r="XW28" s="73"/>
      <c r="XX28" s="73"/>
      <c r="XY28" s="73"/>
      <c r="XZ28" s="73"/>
      <c r="YA28" s="73"/>
      <c r="YB28" s="73"/>
      <c r="YC28" s="73"/>
      <c r="YD28" s="73"/>
      <c r="YE28" s="73"/>
      <c r="YF28" s="73"/>
      <c r="YG28" s="73"/>
      <c r="YH28" s="73"/>
      <c r="YI28" s="73"/>
      <c r="YJ28" s="73"/>
      <c r="YK28" s="73"/>
      <c r="YL28" s="73"/>
      <c r="YM28" s="73"/>
      <c r="YN28" s="73"/>
      <c r="YO28" s="73"/>
      <c r="YP28" s="73"/>
      <c r="YQ28" s="73"/>
      <c r="YR28" s="73"/>
    </row>
    <row r="29" spans="1:668">
      <c r="A29" s="71" t="s">
        <v>118</v>
      </c>
      <c r="B29" s="72">
        <f t="shared" si="13"/>
        <v>0</v>
      </c>
      <c r="C29" s="72">
        <f t="shared" si="14"/>
        <v>3.0313552500000002E-4</v>
      </c>
      <c r="D29" s="72">
        <f t="shared" si="15"/>
        <v>0</v>
      </c>
      <c r="E29" s="72">
        <f t="shared" si="16"/>
        <v>0</v>
      </c>
      <c r="F29" s="72">
        <f t="shared" si="17"/>
        <v>1.8109394999999998E-4</v>
      </c>
      <c r="G29" s="72">
        <f t="shared" si="18"/>
        <v>0</v>
      </c>
      <c r="H29" s="72">
        <f t="shared" si="19"/>
        <v>0</v>
      </c>
      <c r="I29" s="72">
        <f t="shared" si="20"/>
        <v>0</v>
      </c>
      <c r="J29" s="72">
        <f t="shared" si="21"/>
        <v>0</v>
      </c>
      <c r="K29" s="72">
        <f t="shared" si="22"/>
        <v>0</v>
      </c>
      <c r="L29" s="72">
        <f t="shared" si="23"/>
        <v>0</v>
      </c>
      <c r="M29" s="72">
        <f t="shared" si="24"/>
        <v>0</v>
      </c>
      <c r="N29" s="72">
        <f t="shared" si="25"/>
        <v>0</v>
      </c>
      <c r="O29" s="72">
        <f t="shared" si="26"/>
        <v>0</v>
      </c>
      <c r="P29" s="72">
        <f t="shared" si="27"/>
        <v>0</v>
      </c>
      <c r="Q29" s="72">
        <f t="shared" si="28"/>
        <v>0</v>
      </c>
      <c r="R29" s="72">
        <f t="shared" si="29"/>
        <v>0</v>
      </c>
      <c r="S29" s="72">
        <f t="shared" si="30"/>
        <v>0</v>
      </c>
      <c r="T29" s="72">
        <f t="shared" si="31"/>
        <v>0</v>
      </c>
      <c r="U29" s="72">
        <f t="shared" si="32"/>
        <v>0</v>
      </c>
      <c r="V29" s="72">
        <f t="shared" si="33"/>
        <v>0</v>
      </c>
      <c r="W29" s="72">
        <f t="shared" si="34"/>
        <v>0</v>
      </c>
      <c r="X29" s="72">
        <f t="shared" si="35"/>
        <v>0</v>
      </c>
      <c r="Y29" s="72">
        <f t="shared" si="36"/>
        <v>0</v>
      </c>
      <c r="Z29" s="72">
        <f t="shared" si="37"/>
        <v>0</v>
      </c>
      <c r="AA29" s="72">
        <f t="shared" si="38"/>
        <v>0</v>
      </c>
      <c r="AB29" s="72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>
        <v>6.6926025E-2</v>
      </c>
      <c r="AR29" s="73"/>
      <c r="AS29" s="73"/>
      <c r="AT29" s="73"/>
      <c r="AU29" s="73"/>
      <c r="AV29" s="73">
        <v>0.23620950000000002</v>
      </c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>
        <v>0.18109394999999998</v>
      </c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73"/>
      <c r="OR29" s="73"/>
      <c r="OS29" s="73"/>
      <c r="OT29" s="73"/>
      <c r="OU29" s="73"/>
      <c r="OV29" s="73"/>
      <c r="OW29" s="73"/>
      <c r="OX29" s="73"/>
      <c r="OY29" s="73"/>
      <c r="OZ29" s="73"/>
      <c r="PA29" s="73"/>
      <c r="PB29" s="73"/>
      <c r="PC29" s="73"/>
      <c r="PD29" s="73"/>
      <c r="PE29" s="73"/>
      <c r="PF29" s="73"/>
      <c r="PG29" s="73"/>
      <c r="PH29" s="73"/>
      <c r="PI29" s="73"/>
      <c r="PJ29" s="73"/>
      <c r="PK29" s="73"/>
      <c r="PL29" s="73"/>
      <c r="PM29" s="73"/>
      <c r="PN29" s="73"/>
      <c r="PO29" s="73"/>
      <c r="PP29" s="73"/>
      <c r="PQ29" s="73"/>
      <c r="PR29" s="73"/>
      <c r="PS29" s="73"/>
      <c r="PT29" s="73"/>
      <c r="PU29" s="73"/>
      <c r="PV29" s="73"/>
      <c r="PW29" s="73"/>
      <c r="PX29" s="73"/>
      <c r="PY29" s="73"/>
      <c r="PZ29" s="73"/>
      <c r="QA29" s="73"/>
      <c r="QB29" s="73"/>
      <c r="QC29" s="73"/>
      <c r="QD29" s="73"/>
      <c r="QE29" s="73"/>
      <c r="QF29" s="73"/>
      <c r="QG29" s="73"/>
      <c r="QH29" s="73"/>
      <c r="QI29" s="73"/>
      <c r="QJ29" s="73"/>
      <c r="QK29" s="73"/>
      <c r="QL29" s="73"/>
      <c r="QM29" s="73"/>
      <c r="QN29" s="73"/>
      <c r="QO29" s="73"/>
      <c r="QP29" s="73"/>
      <c r="QQ29" s="73"/>
      <c r="QR29" s="73"/>
      <c r="QS29" s="73"/>
      <c r="QT29" s="73"/>
      <c r="QU29" s="73"/>
      <c r="QV29" s="73"/>
      <c r="QW29" s="73"/>
      <c r="QX29" s="73"/>
      <c r="QY29" s="73"/>
      <c r="QZ29" s="73"/>
      <c r="RA29" s="73"/>
      <c r="RB29" s="73"/>
      <c r="RC29" s="73"/>
      <c r="RD29" s="73"/>
      <c r="RE29" s="73"/>
      <c r="RF29" s="73"/>
      <c r="RG29" s="73"/>
      <c r="RH29" s="73"/>
      <c r="RI29" s="73"/>
      <c r="RJ29" s="73"/>
      <c r="RK29" s="73"/>
      <c r="RL29" s="73"/>
      <c r="RM29" s="73"/>
      <c r="RN29" s="73"/>
      <c r="RO29" s="73"/>
      <c r="RP29" s="73"/>
      <c r="RQ29" s="73"/>
      <c r="RR29" s="73"/>
      <c r="RS29" s="73"/>
      <c r="RT29" s="73"/>
      <c r="RU29" s="73"/>
      <c r="RV29" s="73"/>
      <c r="RW29" s="73"/>
      <c r="RX29" s="73"/>
      <c r="RY29" s="73"/>
      <c r="RZ29" s="73"/>
      <c r="SA29" s="73"/>
      <c r="SB29" s="73"/>
      <c r="SC29" s="73"/>
      <c r="SD29" s="73"/>
      <c r="SE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  <c r="SZ29" s="73"/>
      <c r="TA29" s="73"/>
      <c r="TB29" s="73"/>
      <c r="TC29" s="73"/>
      <c r="TD29" s="73"/>
      <c r="TE29" s="73"/>
      <c r="TF29" s="73"/>
      <c r="TG29" s="73"/>
      <c r="TH29" s="73"/>
      <c r="TI29" s="73"/>
      <c r="TJ29" s="73"/>
      <c r="TK29" s="73"/>
      <c r="TL29" s="73"/>
      <c r="TM29" s="73"/>
      <c r="TN29" s="73"/>
      <c r="TO29" s="73"/>
      <c r="TP29" s="73"/>
      <c r="TQ29" s="73"/>
      <c r="TR29" s="73"/>
      <c r="TS29" s="73"/>
      <c r="TT29" s="73"/>
      <c r="TU29" s="73"/>
      <c r="TV29" s="73"/>
      <c r="TW29" s="73"/>
      <c r="TX29" s="73"/>
      <c r="TY29" s="73"/>
      <c r="TZ29" s="73"/>
      <c r="UA29" s="73"/>
      <c r="UB29" s="73"/>
      <c r="UC29" s="73"/>
      <c r="UD29" s="73"/>
      <c r="UE29" s="73"/>
      <c r="UF29" s="73"/>
      <c r="UG29" s="73"/>
      <c r="UH29" s="73"/>
      <c r="UI29" s="73"/>
      <c r="UJ29" s="73"/>
      <c r="UK29" s="73"/>
      <c r="UL29" s="73"/>
      <c r="UM29" s="73"/>
      <c r="UN29" s="73"/>
      <c r="UO29" s="73"/>
      <c r="UP29" s="73"/>
      <c r="UQ29" s="73"/>
      <c r="UR29" s="73"/>
      <c r="US29" s="73"/>
      <c r="UT29" s="73"/>
      <c r="UU29" s="73"/>
      <c r="UV29" s="73"/>
      <c r="UW29" s="73"/>
      <c r="UX29" s="73"/>
      <c r="UY29" s="73"/>
      <c r="UZ29" s="73"/>
      <c r="VA29" s="73"/>
      <c r="VB29" s="73"/>
      <c r="VC29" s="73"/>
      <c r="VD29" s="73"/>
      <c r="VE29" s="73"/>
      <c r="VF29" s="73"/>
      <c r="VG29" s="73"/>
      <c r="VH29" s="73"/>
      <c r="VI29" s="73"/>
      <c r="VJ29" s="73"/>
      <c r="VK29" s="73"/>
      <c r="VL29" s="73"/>
      <c r="VM29" s="73"/>
      <c r="VN29" s="73"/>
      <c r="VO29" s="73"/>
      <c r="VP29" s="73"/>
      <c r="VQ29" s="73"/>
      <c r="VR29" s="73"/>
      <c r="VS29" s="73"/>
      <c r="VT29" s="73"/>
      <c r="VU29" s="73"/>
      <c r="VV29" s="73"/>
      <c r="VW29" s="73"/>
      <c r="VX29" s="73"/>
      <c r="VY29" s="73"/>
      <c r="VZ29" s="73"/>
      <c r="WA29" s="73"/>
      <c r="WB29" s="73"/>
      <c r="WC29" s="73"/>
      <c r="WD29" s="73"/>
      <c r="WE29" s="73"/>
      <c r="WF29" s="73"/>
      <c r="WG29" s="73"/>
      <c r="WH29" s="73"/>
      <c r="WI29" s="73"/>
      <c r="WJ29" s="73"/>
      <c r="WK29" s="73"/>
      <c r="WL29" s="73"/>
      <c r="WM29" s="73"/>
      <c r="WN29" s="73"/>
      <c r="WO29" s="73"/>
      <c r="WP29" s="73"/>
      <c r="WQ29" s="73"/>
      <c r="WR29" s="73"/>
      <c r="WS29" s="73"/>
      <c r="WT29" s="73"/>
      <c r="WU29" s="73"/>
      <c r="WV29" s="73"/>
      <c r="WW29" s="73"/>
      <c r="WX29" s="73"/>
      <c r="WY29" s="73"/>
      <c r="WZ29" s="73"/>
      <c r="XA29" s="73"/>
      <c r="XB29" s="73"/>
      <c r="XC29" s="73"/>
      <c r="XD29" s="73"/>
      <c r="XE29" s="73"/>
      <c r="XF29" s="73"/>
      <c r="XG29" s="73"/>
      <c r="XH29" s="73"/>
      <c r="XI29" s="73"/>
      <c r="XJ29" s="73"/>
      <c r="XK29" s="73"/>
      <c r="XL29" s="73"/>
      <c r="XM29" s="73"/>
      <c r="XN29" s="73"/>
      <c r="XO29" s="73"/>
      <c r="XP29" s="73"/>
      <c r="XQ29" s="73"/>
      <c r="XR29" s="73"/>
      <c r="XS29" s="73"/>
      <c r="XT29" s="73"/>
      <c r="XU29" s="73"/>
      <c r="XV29" s="73"/>
      <c r="XW29" s="73"/>
      <c r="XX29" s="73"/>
      <c r="XY29" s="73"/>
      <c r="XZ29" s="73"/>
      <c r="YA29" s="73"/>
      <c r="YB29" s="73"/>
      <c r="YC29" s="73"/>
      <c r="YD29" s="73"/>
      <c r="YE29" s="73"/>
      <c r="YF29" s="73"/>
      <c r="YG29" s="73"/>
      <c r="YH29" s="73"/>
      <c r="YI29" s="73"/>
      <c r="YJ29" s="73"/>
      <c r="YK29" s="73"/>
      <c r="YL29" s="73"/>
      <c r="YM29" s="73"/>
      <c r="YN29" s="73"/>
      <c r="YO29" s="73"/>
      <c r="YP29" s="73"/>
      <c r="YQ29" s="73"/>
      <c r="YR29" s="73"/>
    </row>
    <row r="30" spans="1:668">
      <c r="A30" s="71" t="s">
        <v>119</v>
      </c>
      <c r="B30" s="72">
        <f t="shared" si="13"/>
        <v>4.6623818475000002E-2</v>
      </c>
      <c r="C30" s="72">
        <f t="shared" si="14"/>
        <v>0</v>
      </c>
      <c r="D30" s="72">
        <f t="shared" si="15"/>
        <v>0</v>
      </c>
      <c r="E30" s="72">
        <f t="shared" si="16"/>
        <v>0</v>
      </c>
      <c r="F30" s="72">
        <f t="shared" si="17"/>
        <v>0</v>
      </c>
      <c r="G30" s="72">
        <f t="shared" si="18"/>
        <v>0</v>
      </c>
      <c r="H30" s="72">
        <f t="shared" si="19"/>
        <v>0</v>
      </c>
      <c r="I30" s="72">
        <f t="shared" si="20"/>
        <v>0</v>
      </c>
      <c r="J30" s="72">
        <f t="shared" si="21"/>
        <v>0</v>
      </c>
      <c r="K30" s="72">
        <f t="shared" si="22"/>
        <v>0</v>
      </c>
      <c r="L30" s="72">
        <f t="shared" si="23"/>
        <v>0</v>
      </c>
      <c r="M30" s="72">
        <f t="shared" si="24"/>
        <v>1.102311E-4</v>
      </c>
      <c r="N30" s="72">
        <f t="shared" si="25"/>
        <v>0</v>
      </c>
      <c r="O30" s="72">
        <f t="shared" si="26"/>
        <v>0</v>
      </c>
      <c r="P30" s="72">
        <f t="shared" si="27"/>
        <v>5.5115550000000001E-5</v>
      </c>
      <c r="Q30" s="72">
        <f t="shared" si="28"/>
        <v>0</v>
      </c>
      <c r="R30" s="72">
        <f t="shared" si="29"/>
        <v>0</v>
      </c>
      <c r="S30" s="72">
        <f t="shared" si="30"/>
        <v>0</v>
      </c>
      <c r="T30" s="72">
        <f t="shared" si="31"/>
        <v>0</v>
      </c>
      <c r="U30" s="72">
        <f t="shared" si="32"/>
        <v>0</v>
      </c>
      <c r="V30" s="72">
        <f t="shared" si="33"/>
        <v>0</v>
      </c>
      <c r="W30" s="72">
        <f t="shared" si="34"/>
        <v>0</v>
      </c>
      <c r="X30" s="72">
        <f t="shared" si="35"/>
        <v>0</v>
      </c>
      <c r="Y30" s="72">
        <f t="shared" si="36"/>
        <v>0</v>
      </c>
      <c r="Z30" s="72">
        <f t="shared" si="37"/>
        <v>0</v>
      </c>
      <c r="AA30" s="72">
        <f t="shared" si="38"/>
        <v>0</v>
      </c>
      <c r="AB30" s="72"/>
      <c r="AD30" s="73"/>
      <c r="AE30" s="73"/>
      <c r="AF30" s="73"/>
      <c r="AG30" s="73"/>
      <c r="AH30" s="73"/>
      <c r="AI30" s="73">
        <v>19.613262150000001</v>
      </c>
      <c r="AJ30" s="73">
        <v>27.010556325</v>
      </c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>
        <v>0.1102311</v>
      </c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>
        <v>5.5115549999999999E-2</v>
      </c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  <c r="IW30" s="73"/>
      <c r="IX30" s="73"/>
      <c r="IY30" s="73"/>
      <c r="IZ30" s="73"/>
      <c r="JA30" s="73"/>
      <c r="JB30" s="73"/>
      <c r="JC30" s="73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3"/>
      <c r="JT30" s="73"/>
      <c r="JU30" s="73"/>
      <c r="JV30" s="73"/>
      <c r="JW30" s="73"/>
      <c r="JX30" s="73"/>
      <c r="JY30" s="73"/>
      <c r="JZ30" s="73"/>
      <c r="KA30" s="73"/>
      <c r="KB30" s="73"/>
      <c r="KC30" s="73"/>
      <c r="KD30" s="73"/>
      <c r="KE30" s="73"/>
      <c r="KF30" s="73"/>
      <c r="KG30" s="73"/>
      <c r="KH30" s="73"/>
      <c r="KI30" s="73"/>
      <c r="KJ30" s="73"/>
      <c r="KK30" s="73"/>
      <c r="KL30" s="73"/>
      <c r="KM30" s="73"/>
      <c r="KN30" s="73"/>
      <c r="KO30" s="73"/>
      <c r="KP30" s="73"/>
      <c r="KQ30" s="73"/>
      <c r="KR30" s="73"/>
      <c r="KS30" s="73"/>
      <c r="KT30" s="73"/>
      <c r="KU30" s="73"/>
      <c r="KV30" s="73"/>
      <c r="KW30" s="73"/>
      <c r="KX30" s="73"/>
      <c r="KY30" s="73"/>
      <c r="KZ30" s="73"/>
      <c r="LA30" s="73"/>
      <c r="LB30" s="73"/>
      <c r="LC30" s="73"/>
      <c r="LD30" s="73"/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  <c r="MH30" s="73"/>
      <c r="MI30" s="73"/>
      <c r="MJ30" s="73"/>
      <c r="MK30" s="73"/>
      <c r="ML30" s="73"/>
      <c r="MM30" s="73"/>
      <c r="MN30" s="73"/>
      <c r="MO30" s="73"/>
      <c r="MP30" s="73"/>
      <c r="MQ30" s="73"/>
      <c r="MR30" s="73"/>
      <c r="MS30" s="73"/>
      <c r="MT30" s="73"/>
      <c r="MU30" s="73"/>
      <c r="MV30" s="73"/>
      <c r="MW30" s="73"/>
      <c r="MX30" s="73"/>
      <c r="MY30" s="73"/>
      <c r="MZ30" s="73"/>
      <c r="NA30" s="73"/>
      <c r="NB30" s="73"/>
      <c r="NC30" s="73"/>
      <c r="ND30" s="73"/>
      <c r="NE30" s="73"/>
      <c r="NF30" s="73"/>
      <c r="NG30" s="73"/>
      <c r="NH30" s="73"/>
      <c r="NI30" s="73"/>
      <c r="NJ30" s="73"/>
      <c r="NK30" s="73"/>
      <c r="NL30" s="73"/>
      <c r="NM30" s="73"/>
      <c r="NN30" s="73"/>
      <c r="NO30" s="73"/>
      <c r="NP30" s="73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3"/>
      <c r="OF30" s="73"/>
      <c r="OG30" s="73"/>
      <c r="OH30" s="73"/>
      <c r="OI30" s="73"/>
      <c r="OJ30" s="73"/>
      <c r="OK30" s="73"/>
      <c r="OL30" s="73"/>
      <c r="OM30" s="73"/>
      <c r="ON30" s="73"/>
      <c r="OO30" s="73"/>
      <c r="OP30" s="73"/>
      <c r="OQ30" s="73"/>
      <c r="OR30" s="73"/>
      <c r="OS30" s="73"/>
      <c r="OT30" s="73"/>
      <c r="OU30" s="73"/>
      <c r="OV30" s="73"/>
      <c r="OW30" s="73"/>
      <c r="OX30" s="73"/>
      <c r="OY30" s="73"/>
      <c r="OZ30" s="73"/>
      <c r="PA30" s="73"/>
      <c r="PB30" s="73"/>
      <c r="PC30" s="73"/>
      <c r="PD30" s="73"/>
      <c r="PE30" s="73"/>
      <c r="PF30" s="73"/>
      <c r="PG30" s="73"/>
      <c r="PH30" s="73"/>
      <c r="PI30" s="73"/>
      <c r="PJ30" s="73"/>
      <c r="PK30" s="73"/>
      <c r="PL30" s="73"/>
      <c r="PM30" s="73"/>
      <c r="PN30" s="73"/>
      <c r="PO30" s="73"/>
      <c r="PP30" s="73"/>
      <c r="PQ30" s="73"/>
      <c r="PR30" s="73"/>
      <c r="PS30" s="73"/>
      <c r="PT30" s="73"/>
      <c r="PU30" s="73"/>
      <c r="PV30" s="73"/>
      <c r="PW30" s="73"/>
      <c r="PX30" s="73"/>
      <c r="PY30" s="73"/>
      <c r="PZ30" s="73"/>
      <c r="QA30" s="73"/>
      <c r="QB30" s="73"/>
      <c r="QC30" s="73"/>
      <c r="QD30" s="73"/>
      <c r="QE30" s="73"/>
      <c r="QF30" s="73"/>
      <c r="QG30" s="73"/>
      <c r="QH30" s="73"/>
      <c r="QI30" s="73"/>
      <c r="QJ30" s="73"/>
      <c r="QK30" s="73"/>
      <c r="QL30" s="73"/>
      <c r="QM30" s="73"/>
      <c r="QN30" s="73"/>
      <c r="QO30" s="73"/>
      <c r="QP30" s="73"/>
      <c r="QQ30" s="73"/>
      <c r="QR30" s="73"/>
      <c r="QS30" s="73"/>
      <c r="QT30" s="73"/>
      <c r="QU30" s="73"/>
      <c r="QV30" s="73"/>
      <c r="QW30" s="73"/>
      <c r="QX30" s="73"/>
      <c r="QY30" s="73"/>
      <c r="QZ30" s="73"/>
      <c r="RA30" s="73"/>
      <c r="RB30" s="73"/>
      <c r="RC30" s="73"/>
      <c r="RD30" s="73"/>
      <c r="RE30" s="73"/>
      <c r="RF30" s="73"/>
      <c r="RG30" s="73"/>
      <c r="RH30" s="73"/>
      <c r="RI30" s="73"/>
      <c r="RJ30" s="73"/>
      <c r="RK30" s="73"/>
      <c r="RL30" s="73"/>
      <c r="RM30" s="73"/>
      <c r="RN30" s="73"/>
      <c r="RO30" s="73"/>
      <c r="RP30" s="73"/>
      <c r="RQ30" s="73"/>
      <c r="RR30" s="73"/>
      <c r="RS30" s="73"/>
      <c r="RT30" s="73"/>
      <c r="RU30" s="73"/>
      <c r="RV30" s="73"/>
      <c r="RW30" s="73"/>
      <c r="RX30" s="73"/>
      <c r="RY30" s="73"/>
      <c r="RZ30" s="73"/>
      <c r="SA30" s="73"/>
      <c r="SB30" s="73"/>
      <c r="SC30" s="73"/>
      <c r="SD30" s="73"/>
      <c r="SE30" s="73"/>
      <c r="SF30" s="73"/>
      <c r="SG30" s="73"/>
      <c r="SH30" s="73"/>
      <c r="SI30" s="73"/>
      <c r="SJ30" s="73"/>
      <c r="SK30" s="73"/>
      <c r="SL30" s="73"/>
      <c r="SM30" s="73"/>
      <c r="SN30" s="73"/>
      <c r="SO30" s="73"/>
      <c r="SP30" s="73"/>
      <c r="SQ30" s="73"/>
      <c r="SR30" s="73"/>
      <c r="SS30" s="73"/>
      <c r="ST30" s="73"/>
      <c r="SU30" s="73"/>
      <c r="SV30" s="73"/>
      <c r="SW30" s="73"/>
      <c r="SX30" s="73"/>
      <c r="SY30" s="73"/>
      <c r="SZ30" s="73"/>
      <c r="TA30" s="73"/>
      <c r="TB30" s="73"/>
      <c r="TC30" s="73"/>
      <c r="TD30" s="73"/>
      <c r="TE30" s="73"/>
      <c r="TF30" s="73"/>
      <c r="TG30" s="73"/>
      <c r="TH30" s="73"/>
      <c r="TI30" s="73"/>
      <c r="TJ30" s="73"/>
      <c r="TK30" s="73"/>
      <c r="TL30" s="73"/>
      <c r="TM30" s="73"/>
      <c r="TN30" s="73"/>
      <c r="TO30" s="73"/>
      <c r="TP30" s="73"/>
      <c r="TQ30" s="73"/>
      <c r="TR30" s="73"/>
      <c r="TS30" s="73"/>
      <c r="TT30" s="73"/>
      <c r="TU30" s="73"/>
      <c r="TV30" s="73"/>
      <c r="TW30" s="73"/>
      <c r="TX30" s="73"/>
      <c r="TY30" s="73"/>
      <c r="TZ30" s="73"/>
      <c r="UA30" s="73"/>
      <c r="UB30" s="73"/>
      <c r="UC30" s="73"/>
      <c r="UD30" s="73"/>
      <c r="UE30" s="73"/>
      <c r="UF30" s="73"/>
      <c r="UG30" s="73"/>
      <c r="UH30" s="73"/>
      <c r="UI30" s="73"/>
      <c r="UJ30" s="73"/>
      <c r="UK30" s="73"/>
      <c r="UL30" s="73"/>
      <c r="UM30" s="73"/>
      <c r="UN30" s="73"/>
      <c r="UO30" s="73"/>
      <c r="UP30" s="73"/>
      <c r="UQ30" s="73"/>
      <c r="UR30" s="73"/>
      <c r="US30" s="73"/>
      <c r="UT30" s="73"/>
      <c r="UU30" s="73"/>
      <c r="UV30" s="73"/>
      <c r="UW30" s="73"/>
      <c r="UX30" s="73"/>
      <c r="UY30" s="73"/>
      <c r="UZ30" s="73"/>
      <c r="VA30" s="73"/>
      <c r="VB30" s="73"/>
      <c r="VC30" s="73"/>
      <c r="VD30" s="73"/>
      <c r="VE30" s="73"/>
      <c r="VF30" s="73"/>
      <c r="VG30" s="73"/>
      <c r="VH30" s="73"/>
      <c r="VI30" s="73"/>
      <c r="VJ30" s="73"/>
      <c r="VK30" s="73"/>
      <c r="VL30" s="73"/>
      <c r="VM30" s="73"/>
      <c r="VN30" s="73"/>
      <c r="VO30" s="73"/>
      <c r="VP30" s="73"/>
      <c r="VQ30" s="73"/>
      <c r="VR30" s="73"/>
      <c r="VS30" s="73"/>
      <c r="VT30" s="73"/>
      <c r="VU30" s="73"/>
      <c r="VV30" s="73"/>
      <c r="VW30" s="73"/>
      <c r="VX30" s="73"/>
      <c r="VY30" s="73"/>
      <c r="VZ30" s="73"/>
      <c r="WA30" s="73"/>
      <c r="WB30" s="73"/>
      <c r="WC30" s="73"/>
      <c r="WD30" s="73"/>
      <c r="WE30" s="73"/>
      <c r="WF30" s="73"/>
      <c r="WG30" s="73"/>
      <c r="WH30" s="73"/>
      <c r="WI30" s="73"/>
      <c r="WJ30" s="73"/>
      <c r="WK30" s="73"/>
      <c r="WL30" s="73"/>
      <c r="WM30" s="73"/>
      <c r="WN30" s="73"/>
      <c r="WO30" s="73"/>
      <c r="WP30" s="73"/>
      <c r="WQ30" s="73"/>
      <c r="WR30" s="73"/>
      <c r="WS30" s="73"/>
      <c r="WT30" s="73"/>
      <c r="WU30" s="73"/>
      <c r="WV30" s="73"/>
      <c r="WW30" s="73"/>
      <c r="WX30" s="73"/>
      <c r="WY30" s="73"/>
      <c r="WZ30" s="73"/>
      <c r="XA30" s="73"/>
      <c r="XB30" s="73"/>
      <c r="XC30" s="73"/>
      <c r="XD30" s="73"/>
      <c r="XE30" s="73"/>
      <c r="XF30" s="73"/>
      <c r="XG30" s="73"/>
      <c r="XH30" s="73"/>
      <c r="XI30" s="73"/>
      <c r="XJ30" s="73"/>
      <c r="XK30" s="73"/>
      <c r="XL30" s="73"/>
      <c r="XM30" s="73"/>
      <c r="XN30" s="73"/>
      <c r="XO30" s="73"/>
      <c r="XP30" s="73"/>
      <c r="XQ30" s="73"/>
      <c r="XR30" s="73"/>
      <c r="XS30" s="73"/>
      <c r="XT30" s="73"/>
      <c r="XU30" s="73"/>
      <c r="XV30" s="73"/>
      <c r="XW30" s="73"/>
      <c r="XX30" s="73"/>
      <c r="XY30" s="73"/>
      <c r="XZ30" s="73"/>
      <c r="YA30" s="73"/>
      <c r="YB30" s="73"/>
      <c r="YC30" s="73"/>
      <c r="YD30" s="73"/>
      <c r="YE30" s="73"/>
      <c r="YF30" s="73"/>
      <c r="YG30" s="73"/>
      <c r="YH30" s="73"/>
      <c r="YI30" s="73"/>
      <c r="YJ30" s="73"/>
      <c r="YK30" s="73"/>
      <c r="YL30" s="73"/>
      <c r="YM30" s="73"/>
      <c r="YN30" s="73"/>
      <c r="YO30" s="73"/>
      <c r="YP30" s="73"/>
      <c r="YQ30" s="73"/>
      <c r="YR30" s="73"/>
    </row>
    <row r="31" spans="1:668">
      <c r="A31" s="71" t="s">
        <v>120</v>
      </c>
      <c r="B31" s="72">
        <f t="shared" si="13"/>
        <v>0</v>
      </c>
      <c r="C31" s="72">
        <f t="shared" si="14"/>
        <v>0</v>
      </c>
      <c r="D31" s="72">
        <f t="shared" si="15"/>
        <v>0</v>
      </c>
      <c r="E31" s="72">
        <f t="shared" si="16"/>
        <v>0</v>
      </c>
      <c r="F31" s="72">
        <f t="shared" si="17"/>
        <v>0</v>
      </c>
      <c r="G31" s="72">
        <f t="shared" si="18"/>
        <v>0</v>
      </c>
      <c r="H31" s="72">
        <f t="shared" si="19"/>
        <v>0</v>
      </c>
      <c r="I31" s="72">
        <f t="shared" si="20"/>
        <v>0</v>
      </c>
      <c r="J31" s="72">
        <f t="shared" si="21"/>
        <v>0</v>
      </c>
      <c r="K31" s="72">
        <f t="shared" si="22"/>
        <v>2.6927883000000003E-3</v>
      </c>
      <c r="L31" s="72">
        <f t="shared" si="23"/>
        <v>0</v>
      </c>
      <c r="M31" s="72">
        <f t="shared" si="24"/>
        <v>9.054697499999999E-5</v>
      </c>
      <c r="N31" s="72">
        <f t="shared" si="25"/>
        <v>0</v>
      </c>
      <c r="O31" s="72">
        <f t="shared" si="26"/>
        <v>0</v>
      </c>
      <c r="P31" s="72">
        <f t="shared" si="27"/>
        <v>0</v>
      </c>
      <c r="Q31" s="72">
        <f t="shared" si="28"/>
        <v>0</v>
      </c>
      <c r="R31" s="72">
        <f t="shared" si="29"/>
        <v>0</v>
      </c>
      <c r="S31" s="72">
        <f t="shared" si="30"/>
        <v>0</v>
      </c>
      <c r="T31" s="72">
        <f t="shared" si="31"/>
        <v>1.6357507875E-2</v>
      </c>
      <c r="U31" s="72">
        <f t="shared" si="32"/>
        <v>0.89580484462499999</v>
      </c>
      <c r="V31" s="72">
        <f t="shared" si="33"/>
        <v>0.61146765899999989</v>
      </c>
      <c r="W31" s="72">
        <f t="shared" si="34"/>
        <v>10.7260529328</v>
      </c>
      <c r="X31" s="72">
        <f t="shared" si="35"/>
        <v>3.5901914955750001</v>
      </c>
      <c r="Y31" s="72">
        <f t="shared" si="36"/>
        <v>0.86310951299999994</v>
      </c>
      <c r="Z31" s="72">
        <f t="shared" si="37"/>
        <v>0</v>
      </c>
      <c r="AA31" s="72">
        <f t="shared" si="38"/>
        <v>0</v>
      </c>
      <c r="AB31" s="72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>
        <v>2.6927883000000001</v>
      </c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>
        <v>9.0546974999999988E-2</v>
      </c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>
        <v>0.77949135000000003</v>
      </c>
      <c r="IW31" s="73">
        <v>15.578016525000001</v>
      </c>
      <c r="IX31" s="73">
        <v>27.919962900000002</v>
      </c>
      <c r="IY31" s="73">
        <v>46.348240724999997</v>
      </c>
      <c r="IZ31" s="73">
        <v>58.583892825</v>
      </c>
      <c r="JA31" s="73">
        <v>50.781105674999999</v>
      </c>
      <c r="JB31" s="73">
        <v>94.944408525</v>
      </c>
      <c r="JC31" s="73">
        <v>62.768737799999997</v>
      </c>
      <c r="JD31" s="73">
        <v>66.024492074999998</v>
      </c>
      <c r="JE31" s="73">
        <v>66.768552</v>
      </c>
      <c r="JF31" s="73">
        <v>93.550772475000002</v>
      </c>
      <c r="JG31" s="73">
        <v>183.28282469999999</v>
      </c>
      <c r="JH31" s="73">
        <v>74.405992499999996</v>
      </c>
      <c r="JI31" s="73">
        <v>70.425862425000005</v>
      </c>
      <c r="JJ31" s="73">
        <v>62.197898174999999</v>
      </c>
      <c r="JK31" s="73">
        <v>46.950574949999996</v>
      </c>
      <c r="JL31" s="73">
        <v>12.743502525</v>
      </c>
      <c r="JM31" s="73">
        <v>7.7949134999999998</v>
      </c>
      <c r="JN31" s="73">
        <v>6.9288119999999997</v>
      </c>
      <c r="JO31" s="73"/>
      <c r="JP31" s="73">
        <v>8.5822784999999993</v>
      </c>
      <c r="JQ31" s="73">
        <v>18.802276200000001</v>
      </c>
      <c r="JR31" s="73">
        <v>52.450319475000001</v>
      </c>
      <c r="JS31" s="73">
        <v>53.26524225</v>
      </c>
      <c r="JT31" s="73">
        <v>95.853815100000006</v>
      </c>
      <c r="JU31" s="73">
        <v>245.89802632499999</v>
      </c>
      <c r="JV31" s="73">
        <v>280.38461332499998</v>
      </c>
      <c r="JW31" s="73">
        <v>84.393717525</v>
      </c>
      <c r="JX31" s="73">
        <v>282.57742485</v>
      </c>
      <c r="JY31" s="73">
        <v>1048.4788549499999</v>
      </c>
      <c r="JZ31" s="73">
        <v>543.02595637499996</v>
      </c>
      <c r="KA31" s="73">
        <v>673.20494865000001</v>
      </c>
      <c r="KB31" s="73">
        <v>1526.77159785</v>
      </c>
      <c r="KC31" s="73">
        <v>1233.9544911749999</v>
      </c>
      <c r="KD31" s="73">
        <v>1519.3782404999999</v>
      </c>
      <c r="KE31" s="73">
        <v>1134.6323332500001</v>
      </c>
      <c r="KF31" s="73">
        <v>1524.437060625</v>
      </c>
      <c r="KG31" s="73">
        <v>874.81369372500001</v>
      </c>
      <c r="KH31" s="73">
        <v>792.76238707499999</v>
      </c>
      <c r="KI31" s="73">
        <v>339.55115625000002</v>
      </c>
      <c r="KJ31" s="73">
        <v>39.632017275000003</v>
      </c>
      <c r="KK31" s="73">
        <v>74.539844549999998</v>
      </c>
      <c r="KL31" s="73">
        <v>105.10535385</v>
      </c>
      <c r="KM31" s="73">
        <v>13.1175009</v>
      </c>
      <c r="KN31" s="73">
        <v>448.94764935000001</v>
      </c>
      <c r="KO31" s="73">
        <v>545.68725007499995</v>
      </c>
      <c r="KP31" s="73">
        <v>266.17267507499997</v>
      </c>
      <c r="KQ31" s="73">
        <v>960.58529999999996</v>
      </c>
      <c r="KR31" s="73">
        <v>4.090361175</v>
      </c>
      <c r="KS31" s="73"/>
      <c r="KT31" s="73"/>
      <c r="KU31" s="73"/>
      <c r="KV31" s="73"/>
      <c r="KW31" s="73"/>
      <c r="KX31" s="73"/>
      <c r="KY31" s="73"/>
      <c r="KZ31" s="73">
        <v>831.92985899999996</v>
      </c>
      <c r="LA31" s="73">
        <v>10.393217999999999</v>
      </c>
      <c r="LB31" s="73">
        <v>5.1966089999999996</v>
      </c>
      <c r="LC31" s="73">
        <v>10.393217999999999</v>
      </c>
      <c r="LD31" s="73">
        <v>5.1966089999999996</v>
      </c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73"/>
      <c r="OR31" s="73"/>
      <c r="OS31" s="73"/>
      <c r="OT31" s="73"/>
      <c r="OU31" s="73"/>
      <c r="OV31" s="73"/>
      <c r="OW31" s="73"/>
      <c r="OX31" s="73"/>
      <c r="OY31" s="73"/>
      <c r="OZ31" s="73"/>
      <c r="PA31" s="73"/>
      <c r="PB31" s="73"/>
      <c r="PC31" s="73"/>
      <c r="PD31" s="73"/>
      <c r="PE31" s="73"/>
      <c r="PF31" s="73"/>
      <c r="PG31" s="73"/>
      <c r="PH31" s="73"/>
      <c r="PI31" s="73"/>
      <c r="PJ31" s="73"/>
      <c r="PK31" s="73"/>
      <c r="PL31" s="73"/>
      <c r="PM31" s="73"/>
      <c r="PN31" s="73"/>
      <c r="PO31" s="73"/>
      <c r="PP31" s="73"/>
      <c r="PQ31" s="73"/>
      <c r="PR31" s="73"/>
      <c r="PS31" s="73"/>
      <c r="PT31" s="73"/>
      <c r="PU31" s="73"/>
      <c r="PV31" s="73"/>
      <c r="PW31" s="73"/>
      <c r="PX31" s="73"/>
      <c r="PY31" s="73"/>
      <c r="PZ31" s="73"/>
      <c r="QA31" s="73"/>
      <c r="QB31" s="73"/>
      <c r="QC31" s="73"/>
      <c r="QD31" s="73"/>
      <c r="QE31" s="73"/>
      <c r="QF31" s="73"/>
      <c r="QG31" s="73"/>
      <c r="QH31" s="73"/>
      <c r="QI31" s="73"/>
      <c r="QJ31" s="73"/>
      <c r="QK31" s="73"/>
      <c r="QL31" s="73"/>
      <c r="QM31" s="73"/>
      <c r="QN31" s="73"/>
      <c r="QO31" s="73"/>
      <c r="QP31" s="73"/>
      <c r="QQ31" s="73"/>
      <c r="QR31" s="73"/>
      <c r="QS31" s="73"/>
      <c r="QT31" s="73"/>
      <c r="QU31" s="73"/>
      <c r="QV31" s="73"/>
      <c r="QW31" s="73"/>
      <c r="QX31" s="73"/>
      <c r="QY31" s="73"/>
      <c r="QZ31" s="73"/>
      <c r="RA31" s="73"/>
      <c r="RB31" s="73"/>
      <c r="RC31" s="73"/>
      <c r="RD31" s="73"/>
      <c r="RE31" s="73"/>
      <c r="RF31" s="73"/>
      <c r="RG31" s="73"/>
      <c r="RH31" s="73"/>
      <c r="RI31" s="73"/>
      <c r="RJ31" s="73"/>
      <c r="RK31" s="73"/>
      <c r="RL31" s="73"/>
      <c r="RM31" s="73"/>
      <c r="RN31" s="73"/>
      <c r="RO31" s="73"/>
      <c r="RP31" s="73"/>
      <c r="RQ31" s="73"/>
      <c r="RR31" s="73"/>
      <c r="RS31" s="73"/>
      <c r="RT31" s="73"/>
      <c r="RU31" s="73"/>
      <c r="RV31" s="73"/>
      <c r="RW31" s="73"/>
      <c r="RX31" s="73"/>
      <c r="RY31" s="73"/>
      <c r="RZ31" s="73"/>
      <c r="SA31" s="73"/>
      <c r="SB31" s="73"/>
      <c r="SC31" s="73"/>
      <c r="SD31" s="73"/>
      <c r="SE31" s="73"/>
      <c r="SF31" s="73"/>
      <c r="SG31" s="73"/>
      <c r="SH31" s="73"/>
      <c r="SI31" s="73"/>
      <c r="SJ31" s="73"/>
      <c r="SK31" s="73"/>
      <c r="SL31" s="73"/>
      <c r="SM31" s="73"/>
      <c r="SN31" s="73"/>
      <c r="SO31" s="73"/>
      <c r="SP31" s="73"/>
      <c r="SQ31" s="73"/>
      <c r="SR31" s="73"/>
      <c r="SS31" s="73"/>
      <c r="ST31" s="73"/>
      <c r="SU31" s="73"/>
      <c r="SV31" s="73"/>
      <c r="SW31" s="73"/>
      <c r="SX31" s="73"/>
      <c r="SY31" s="73"/>
      <c r="SZ31" s="73"/>
      <c r="TA31" s="73"/>
      <c r="TB31" s="73"/>
      <c r="TC31" s="73"/>
      <c r="TD31" s="73"/>
      <c r="TE31" s="73"/>
      <c r="TF31" s="73"/>
      <c r="TG31" s="73"/>
      <c r="TH31" s="73"/>
      <c r="TI31" s="73"/>
      <c r="TJ31" s="73"/>
      <c r="TK31" s="73"/>
      <c r="TL31" s="73"/>
      <c r="TM31" s="73"/>
      <c r="TN31" s="73"/>
      <c r="TO31" s="73"/>
      <c r="TP31" s="73"/>
      <c r="TQ31" s="73"/>
      <c r="TR31" s="73"/>
      <c r="TS31" s="73"/>
      <c r="TT31" s="73"/>
      <c r="TU31" s="73"/>
      <c r="TV31" s="73"/>
      <c r="TW31" s="73"/>
      <c r="TX31" s="73"/>
      <c r="TY31" s="73"/>
      <c r="TZ31" s="73"/>
      <c r="UA31" s="73"/>
      <c r="UB31" s="73"/>
      <c r="UC31" s="73"/>
      <c r="UD31" s="73"/>
      <c r="UE31" s="73"/>
      <c r="UF31" s="73"/>
      <c r="UG31" s="73"/>
      <c r="UH31" s="73"/>
      <c r="UI31" s="73"/>
      <c r="UJ31" s="73"/>
      <c r="UK31" s="73"/>
      <c r="UL31" s="73"/>
      <c r="UM31" s="73"/>
      <c r="UN31" s="73"/>
      <c r="UO31" s="73"/>
      <c r="UP31" s="73"/>
      <c r="UQ31" s="73"/>
      <c r="UR31" s="73"/>
      <c r="US31" s="73"/>
      <c r="UT31" s="73"/>
      <c r="UU31" s="73"/>
      <c r="UV31" s="73"/>
      <c r="UW31" s="73"/>
      <c r="UX31" s="73"/>
      <c r="UY31" s="73"/>
      <c r="UZ31" s="73"/>
      <c r="VA31" s="73"/>
      <c r="VB31" s="73"/>
      <c r="VC31" s="73"/>
      <c r="VD31" s="73"/>
      <c r="VE31" s="73"/>
      <c r="VF31" s="73"/>
      <c r="VG31" s="73"/>
      <c r="VH31" s="73"/>
      <c r="VI31" s="73"/>
      <c r="VJ31" s="73"/>
      <c r="VK31" s="73"/>
      <c r="VL31" s="73"/>
      <c r="VM31" s="73"/>
      <c r="VN31" s="73"/>
      <c r="VO31" s="73"/>
      <c r="VP31" s="73"/>
      <c r="VQ31" s="73"/>
      <c r="VR31" s="73"/>
      <c r="VS31" s="73"/>
      <c r="VT31" s="73"/>
      <c r="VU31" s="73"/>
      <c r="VV31" s="73"/>
      <c r="VW31" s="73"/>
      <c r="VX31" s="73"/>
      <c r="VY31" s="73"/>
      <c r="VZ31" s="73"/>
      <c r="WA31" s="73"/>
      <c r="WB31" s="73"/>
      <c r="WC31" s="73"/>
      <c r="WD31" s="73"/>
      <c r="WE31" s="73"/>
      <c r="WF31" s="73"/>
      <c r="WG31" s="73"/>
      <c r="WH31" s="73"/>
      <c r="WI31" s="73"/>
      <c r="WJ31" s="73"/>
      <c r="WK31" s="73"/>
      <c r="WL31" s="73"/>
      <c r="WM31" s="73"/>
      <c r="WN31" s="73"/>
      <c r="WO31" s="73"/>
      <c r="WP31" s="73"/>
      <c r="WQ31" s="73"/>
      <c r="WR31" s="73"/>
      <c r="WS31" s="73"/>
      <c r="WT31" s="73"/>
      <c r="WU31" s="73"/>
      <c r="WV31" s="73"/>
      <c r="WW31" s="73"/>
      <c r="WX31" s="73"/>
      <c r="WY31" s="73"/>
      <c r="WZ31" s="73"/>
      <c r="XA31" s="73"/>
      <c r="XB31" s="73"/>
      <c r="XC31" s="73"/>
      <c r="XD31" s="73"/>
      <c r="XE31" s="73"/>
      <c r="XF31" s="73"/>
      <c r="XG31" s="73"/>
      <c r="XH31" s="73"/>
      <c r="XI31" s="73"/>
      <c r="XJ31" s="73"/>
      <c r="XK31" s="73"/>
      <c r="XL31" s="73"/>
      <c r="XM31" s="73"/>
      <c r="XN31" s="73"/>
      <c r="XO31" s="73"/>
      <c r="XP31" s="73"/>
      <c r="XQ31" s="73"/>
      <c r="XR31" s="73"/>
      <c r="XS31" s="73"/>
      <c r="XT31" s="73"/>
      <c r="XU31" s="73"/>
      <c r="XV31" s="73"/>
      <c r="XW31" s="73"/>
      <c r="XX31" s="73"/>
      <c r="XY31" s="73"/>
      <c r="XZ31" s="73"/>
      <c r="YA31" s="73"/>
      <c r="YB31" s="73"/>
      <c r="YC31" s="73"/>
      <c r="YD31" s="73"/>
      <c r="YE31" s="73"/>
      <c r="YF31" s="73"/>
      <c r="YG31" s="73"/>
      <c r="YH31" s="73"/>
      <c r="YI31" s="73"/>
      <c r="YJ31" s="73"/>
      <c r="YK31" s="73"/>
      <c r="YL31" s="73"/>
      <c r="YM31" s="73"/>
      <c r="YN31" s="73"/>
      <c r="YO31" s="73"/>
      <c r="YP31" s="73"/>
      <c r="YQ31" s="73"/>
      <c r="YR31" s="73"/>
    </row>
    <row r="32" spans="1:668">
      <c r="A32" s="71" t="s">
        <v>121</v>
      </c>
      <c r="B32" s="72">
        <f t="shared" si="13"/>
        <v>0</v>
      </c>
      <c r="C32" s="72">
        <f t="shared" si="14"/>
        <v>0</v>
      </c>
      <c r="D32" s="72">
        <f t="shared" si="15"/>
        <v>0</v>
      </c>
      <c r="E32" s="72">
        <f t="shared" si="16"/>
        <v>0</v>
      </c>
      <c r="F32" s="72">
        <f t="shared" si="17"/>
        <v>0</v>
      </c>
      <c r="G32" s="72">
        <f t="shared" si="18"/>
        <v>0</v>
      </c>
      <c r="H32" s="72">
        <f t="shared" si="19"/>
        <v>0</v>
      </c>
      <c r="I32" s="72">
        <f t="shared" si="20"/>
        <v>0</v>
      </c>
      <c r="J32" s="72">
        <f t="shared" si="21"/>
        <v>0</v>
      </c>
      <c r="K32" s="72">
        <f t="shared" si="22"/>
        <v>0</v>
      </c>
      <c r="L32" s="72">
        <f t="shared" si="23"/>
        <v>0</v>
      </c>
      <c r="M32" s="72">
        <f t="shared" si="24"/>
        <v>0</v>
      </c>
      <c r="N32" s="72">
        <f t="shared" si="25"/>
        <v>0</v>
      </c>
      <c r="O32" s="72">
        <f t="shared" si="26"/>
        <v>0</v>
      </c>
      <c r="P32" s="72">
        <f t="shared" si="27"/>
        <v>0</v>
      </c>
      <c r="Q32" s="72">
        <f t="shared" si="28"/>
        <v>0</v>
      </c>
      <c r="R32" s="72">
        <f t="shared" si="29"/>
        <v>0</v>
      </c>
      <c r="S32" s="72">
        <f t="shared" si="30"/>
        <v>0</v>
      </c>
      <c r="T32" s="72">
        <f t="shared" si="31"/>
        <v>0</v>
      </c>
      <c r="U32" s="72">
        <f t="shared" si="32"/>
        <v>0</v>
      </c>
      <c r="V32" s="72">
        <f t="shared" si="33"/>
        <v>0</v>
      </c>
      <c r="W32" s="72">
        <f t="shared" si="34"/>
        <v>0</v>
      </c>
      <c r="X32" s="72">
        <f t="shared" si="35"/>
        <v>0</v>
      </c>
      <c r="Y32" s="72">
        <f t="shared" si="36"/>
        <v>0</v>
      </c>
      <c r="Z32" s="72">
        <f t="shared" si="37"/>
        <v>0</v>
      </c>
      <c r="AA32" s="72">
        <f t="shared" si="38"/>
        <v>0</v>
      </c>
      <c r="AB32" s="72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  <c r="MH32" s="73"/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73"/>
      <c r="MU32" s="73"/>
      <c r="MV32" s="73"/>
      <c r="MW32" s="73"/>
      <c r="MX32" s="73"/>
      <c r="MY32" s="73"/>
      <c r="MZ32" s="73"/>
      <c r="NA32" s="73"/>
      <c r="NB32" s="73"/>
      <c r="NC32" s="73"/>
      <c r="ND32" s="73"/>
      <c r="NE32" s="73"/>
      <c r="NF32" s="73"/>
      <c r="NG32" s="73"/>
      <c r="NH32" s="73"/>
      <c r="NI32" s="73"/>
      <c r="NJ32" s="73"/>
      <c r="NK32" s="73"/>
      <c r="NL32" s="73"/>
      <c r="NM32" s="73"/>
      <c r="NN32" s="73"/>
      <c r="NO32" s="73"/>
      <c r="NP32" s="73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3"/>
      <c r="OF32" s="73"/>
      <c r="OG32" s="73"/>
      <c r="OH32" s="73"/>
      <c r="OI32" s="73"/>
      <c r="OJ32" s="73"/>
      <c r="OK32" s="73"/>
      <c r="OL32" s="73"/>
      <c r="OM32" s="73"/>
      <c r="ON32" s="73"/>
      <c r="OO32" s="73"/>
      <c r="OP32" s="73"/>
      <c r="OQ32" s="73"/>
      <c r="OR32" s="73"/>
      <c r="OS32" s="73"/>
      <c r="OT32" s="73"/>
      <c r="OU32" s="73"/>
      <c r="OV32" s="73"/>
      <c r="OW32" s="73"/>
      <c r="OX32" s="73"/>
      <c r="OY32" s="73"/>
      <c r="OZ32" s="73"/>
      <c r="PA32" s="73"/>
      <c r="PB32" s="73"/>
      <c r="PC32" s="73"/>
      <c r="PD32" s="73"/>
      <c r="PE32" s="73"/>
      <c r="PF32" s="73"/>
      <c r="PG32" s="73"/>
      <c r="PH32" s="73"/>
      <c r="PI32" s="73"/>
      <c r="PJ32" s="73"/>
      <c r="PK32" s="73"/>
      <c r="PL32" s="73"/>
      <c r="PM32" s="73"/>
      <c r="PN32" s="73"/>
      <c r="PO32" s="73"/>
      <c r="PP32" s="73"/>
      <c r="PQ32" s="73"/>
      <c r="PR32" s="73"/>
      <c r="PS32" s="73"/>
      <c r="PT32" s="73"/>
      <c r="PU32" s="73"/>
      <c r="PV32" s="73"/>
      <c r="PW32" s="73"/>
      <c r="PX32" s="73"/>
      <c r="PY32" s="73"/>
      <c r="PZ32" s="73"/>
      <c r="QA32" s="73"/>
      <c r="QB32" s="73"/>
      <c r="QC32" s="73"/>
      <c r="QD32" s="73"/>
      <c r="QE32" s="73"/>
      <c r="QF32" s="73"/>
      <c r="QG32" s="73"/>
      <c r="QH32" s="73"/>
      <c r="QI32" s="73"/>
      <c r="QJ32" s="73"/>
      <c r="QK32" s="73"/>
      <c r="QL32" s="73"/>
      <c r="QM32" s="73"/>
      <c r="QN32" s="73"/>
      <c r="QO32" s="73"/>
      <c r="QP32" s="73"/>
      <c r="QQ32" s="73"/>
      <c r="QR32" s="73"/>
      <c r="QS32" s="73"/>
      <c r="QT32" s="73"/>
      <c r="QU32" s="73"/>
      <c r="QV32" s="73"/>
      <c r="QW32" s="73"/>
      <c r="QX32" s="73"/>
      <c r="QY32" s="73"/>
      <c r="QZ32" s="73"/>
      <c r="RA32" s="73"/>
      <c r="RB32" s="73"/>
      <c r="RC32" s="73"/>
      <c r="RD32" s="73"/>
      <c r="RE32" s="73"/>
      <c r="RF32" s="73"/>
      <c r="RG32" s="73"/>
      <c r="RH32" s="73"/>
      <c r="RI32" s="73"/>
      <c r="RJ32" s="73"/>
      <c r="RK32" s="73"/>
      <c r="RL32" s="73"/>
      <c r="RM32" s="73"/>
      <c r="RN32" s="73"/>
      <c r="RO32" s="73"/>
      <c r="RP32" s="73"/>
      <c r="RQ32" s="73"/>
      <c r="RR32" s="73"/>
      <c r="RS32" s="73"/>
      <c r="RT32" s="73"/>
      <c r="RU32" s="73"/>
      <c r="RV32" s="73"/>
      <c r="RW32" s="73"/>
      <c r="RX32" s="73"/>
      <c r="RY32" s="73"/>
      <c r="RZ32" s="73"/>
      <c r="SA32" s="73"/>
      <c r="SB32" s="73"/>
      <c r="SC32" s="73"/>
      <c r="SD32" s="73"/>
      <c r="SE32" s="73"/>
      <c r="SF32" s="73"/>
      <c r="SG32" s="73"/>
      <c r="SH32" s="73"/>
      <c r="SI32" s="73"/>
      <c r="SJ32" s="73"/>
      <c r="SK32" s="73"/>
      <c r="SL32" s="73"/>
      <c r="SM32" s="73"/>
      <c r="SN32" s="73"/>
      <c r="SO32" s="73"/>
      <c r="SP32" s="73"/>
      <c r="SQ32" s="73"/>
      <c r="SR32" s="73"/>
      <c r="SS32" s="73"/>
      <c r="ST32" s="73"/>
      <c r="SU32" s="73"/>
      <c r="SV32" s="73"/>
      <c r="SW32" s="73"/>
      <c r="SX32" s="73"/>
      <c r="SY32" s="73"/>
      <c r="SZ32" s="73"/>
      <c r="TA32" s="73"/>
      <c r="TB32" s="73"/>
      <c r="TC32" s="73"/>
      <c r="TD32" s="73"/>
      <c r="TE32" s="73"/>
      <c r="TF32" s="73"/>
      <c r="TG32" s="73"/>
      <c r="TH32" s="73"/>
      <c r="TI32" s="73"/>
      <c r="TJ32" s="73"/>
      <c r="TK32" s="73"/>
      <c r="TL32" s="73"/>
      <c r="TM32" s="73"/>
      <c r="TN32" s="73"/>
      <c r="TO32" s="73"/>
      <c r="TP32" s="73"/>
      <c r="TQ32" s="73"/>
      <c r="TR32" s="73"/>
      <c r="TS32" s="73"/>
      <c r="TT32" s="73"/>
      <c r="TU32" s="73"/>
      <c r="TV32" s="73"/>
      <c r="TW32" s="73"/>
      <c r="TX32" s="73"/>
      <c r="TY32" s="73"/>
      <c r="TZ32" s="73"/>
      <c r="UA32" s="73"/>
      <c r="UB32" s="73"/>
      <c r="UC32" s="73"/>
      <c r="UD32" s="73"/>
      <c r="UE32" s="73"/>
      <c r="UF32" s="73"/>
      <c r="UG32" s="73"/>
      <c r="UH32" s="73"/>
      <c r="UI32" s="73"/>
      <c r="UJ32" s="73"/>
      <c r="UK32" s="73"/>
      <c r="UL32" s="73"/>
      <c r="UM32" s="73"/>
      <c r="UN32" s="73"/>
      <c r="UO32" s="73"/>
      <c r="UP32" s="73"/>
      <c r="UQ32" s="73"/>
      <c r="UR32" s="73"/>
      <c r="US32" s="73"/>
      <c r="UT32" s="73"/>
      <c r="UU32" s="73"/>
      <c r="UV32" s="73"/>
      <c r="UW32" s="73"/>
      <c r="UX32" s="73"/>
      <c r="UY32" s="73"/>
      <c r="UZ32" s="73"/>
      <c r="VA32" s="73"/>
      <c r="VB32" s="73"/>
      <c r="VC32" s="73"/>
      <c r="VD32" s="73"/>
      <c r="VE32" s="73"/>
      <c r="VF32" s="73"/>
      <c r="VG32" s="73"/>
      <c r="VH32" s="73"/>
      <c r="VI32" s="73"/>
      <c r="VJ32" s="73"/>
      <c r="VK32" s="73"/>
      <c r="VL32" s="73"/>
      <c r="VM32" s="73"/>
      <c r="VN32" s="73"/>
      <c r="VO32" s="73"/>
      <c r="VP32" s="73"/>
      <c r="VQ32" s="73"/>
      <c r="VR32" s="73"/>
      <c r="VS32" s="73"/>
      <c r="VT32" s="73"/>
      <c r="VU32" s="73"/>
      <c r="VV32" s="73"/>
      <c r="VW32" s="73"/>
      <c r="VX32" s="73"/>
      <c r="VY32" s="73"/>
      <c r="VZ32" s="73"/>
      <c r="WA32" s="73"/>
      <c r="WB32" s="73"/>
      <c r="WC32" s="73"/>
      <c r="WD32" s="73"/>
      <c r="WE32" s="73"/>
      <c r="WF32" s="73"/>
      <c r="WG32" s="73"/>
      <c r="WH32" s="73"/>
      <c r="WI32" s="73"/>
      <c r="WJ32" s="73"/>
      <c r="WK32" s="73"/>
      <c r="WL32" s="73"/>
      <c r="WM32" s="73"/>
      <c r="WN32" s="73"/>
      <c r="WO32" s="73"/>
      <c r="WP32" s="73"/>
      <c r="WQ32" s="73"/>
      <c r="WR32" s="73"/>
      <c r="WS32" s="73"/>
      <c r="WT32" s="73"/>
      <c r="WU32" s="73"/>
      <c r="WV32" s="73"/>
      <c r="WW32" s="73"/>
      <c r="WX32" s="73"/>
      <c r="WY32" s="73"/>
      <c r="WZ32" s="73"/>
      <c r="XA32" s="73"/>
      <c r="XB32" s="73"/>
      <c r="XC32" s="73"/>
      <c r="XD32" s="73"/>
      <c r="XE32" s="73"/>
      <c r="XF32" s="73"/>
      <c r="XG32" s="73"/>
      <c r="XH32" s="73"/>
      <c r="XI32" s="73"/>
      <c r="XJ32" s="73"/>
      <c r="XK32" s="73"/>
      <c r="XL32" s="73"/>
      <c r="XM32" s="73"/>
      <c r="XN32" s="73"/>
      <c r="XO32" s="73"/>
      <c r="XP32" s="73"/>
      <c r="XQ32" s="73"/>
      <c r="XR32" s="73"/>
      <c r="XS32" s="73"/>
      <c r="XT32" s="73"/>
      <c r="XU32" s="73"/>
      <c r="XV32" s="73"/>
      <c r="XW32" s="73"/>
      <c r="XX32" s="73"/>
      <c r="XY32" s="73"/>
      <c r="XZ32" s="73"/>
      <c r="YA32" s="73"/>
      <c r="YB32" s="73"/>
      <c r="YC32" s="73"/>
      <c r="YD32" s="73"/>
      <c r="YE32" s="73"/>
      <c r="YF32" s="73"/>
      <c r="YG32" s="73"/>
      <c r="YH32" s="73"/>
      <c r="YI32" s="73"/>
      <c r="YJ32" s="73"/>
      <c r="YK32" s="73"/>
      <c r="YL32" s="73"/>
      <c r="YM32" s="73"/>
      <c r="YN32" s="73"/>
      <c r="YO32" s="73"/>
      <c r="YP32" s="73"/>
      <c r="YQ32" s="73"/>
      <c r="YR32" s="73"/>
    </row>
    <row r="33" spans="1:668">
      <c r="A33" s="71" t="s">
        <v>122</v>
      </c>
      <c r="B33" s="72">
        <f t="shared" si="13"/>
        <v>5.5115550000000001E-5</v>
      </c>
      <c r="C33" s="72">
        <f t="shared" si="14"/>
        <v>0</v>
      </c>
      <c r="D33" s="72">
        <f t="shared" si="15"/>
        <v>7.8736500000000021E-5</v>
      </c>
      <c r="E33" s="72">
        <f t="shared" si="16"/>
        <v>0</v>
      </c>
      <c r="F33" s="72">
        <f t="shared" si="17"/>
        <v>0</v>
      </c>
      <c r="G33" s="72">
        <f t="shared" si="18"/>
        <v>0</v>
      </c>
      <c r="H33" s="72">
        <f t="shared" si="19"/>
        <v>0</v>
      </c>
      <c r="I33" s="72">
        <f t="shared" si="20"/>
        <v>0</v>
      </c>
      <c r="J33" s="72">
        <f t="shared" si="21"/>
        <v>3.5825107499999999E-4</v>
      </c>
      <c r="K33" s="72">
        <f t="shared" si="22"/>
        <v>7.8736500000000004E-6</v>
      </c>
      <c r="L33" s="72">
        <f t="shared" si="23"/>
        <v>3.2281965000000002E-3</v>
      </c>
      <c r="M33" s="72">
        <f t="shared" si="24"/>
        <v>0</v>
      </c>
      <c r="N33" s="72">
        <f t="shared" si="25"/>
        <v>0</v>
      </c>
      <c r="O33" s="72">
        <f t="shared" si="26"/>
        <v>0</v>
      </c>
      <c r="P33" s="72">
        <f t="shared" si="27"/>
        <v>8.661015000000001E-5</v>
      </c>
      <c r="Q33" s="72">
        <f t="shared" si="28"/>
        <v>0</v>
      </c>
      <c r="R33" s="72">
        <f t="shared" si="29"/>
        <v>0</v>
      </c>
      <c r="S33" s="72">
        <f t="shared" si="30"/>
        <v>0</v>
      </c>
      <c r="T33" s="72">
        <f t="shared" si="31"/>
        <v>0</v>
      </c>
      <c r="U33" s="72">
        <f t="shared" si="32"/>
        <v>0</v>
      </c>
      <c r="V33" s="72">
        <f t="shared" si="33"/>
        <v>0</v>
      </c>
      <c r="W33" s="72">
        <f t="shared" si="34"/>
        <v>0</v>
      </c>
      <c r="X33" s="72">
        <f t="shared" si="35"/>
        <v>0</v>
      </c>
      <c r="Y33" s="72">
        <f t="shared" si="36"/>
        <v>0</v>
      </c>
      <c r="Z33" s="72">
        <f t="shared" si="37"/>
        <v>0</v>
      </c>
      <c r="AA33" s="72">
        <f t="shared" si="38"/>
        <v>0</v>
      </c>
      <c r="AB33" s="72"/>
      <c r="AD33" s="73"/>
      <c r="AE33" s="73"/>
      <c r="AF33" s="73"/>
      <c r="AG33" s="73"/>
      <c r="AH33" s="73"/>
      <c r="AI33" s="73"/>
      <c r="AJ33" s="73"/>
      <c r="AK33" s="73">
        <v>5.5115549999999999E-2</v>
      </c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>
        <v>4.3305075000000005E-2</v>
      </c>
      <c r="BJ33" s="73">
        <v>3.9368250000000006E-3</v>
      </c>
      <c r="BK33" s="73"/>
      <c r="BL33" s="73"/>
      <c r="BM33" s="73">
        <v>3.1494600000000005E-2</v>
      </c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>
        <v>0.35825107499999997</v>
      </c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>
        <v>7.8736500000000011E-3</v>
      </c>
      <c r="EP33" s="73"/>
      <c r="EQ33" s="73"/>
      <c r="ER33" s="73"/>
      <c r="ES33" s="73"/>
      <c r="ET33" s="73"/>
      <c r="EU33" s="73"/>
      <c r="EV33" s="73"/>
      <c r="EW33" s="73"/>
      <c r="EX33" s="73">
        <v>3.2281965000000001</v>
      </c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>
        <v>8.6610150000000011E-2</v>
      </c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73"/>
      <c r="OR33" s="73"/>
      <c r="OS33" s="73"/>
      <c r="OT33" s="73"/>
      <c r="OU33" s="73"/>
      <c r="OV33" s="73"/>
      <c r="OW33" s="73"/>
      <c r="OX33" s="73"/>
      <c r="OY33" s="73"/>
      <c r="OZ33" s="73"/>
      <c r="PA33" s="73"/>
      <c r="PB33" s="73"/>
      <c r="PC33" s="73"/>
      <c r="PD33" s="73"/>
      <c r="PE33" s="73"/>
      <c r="PF33" s="73"/>
      <c r="PG33" s="73"/>
      <c r="PH33" s="73"/>
      <c r="PI33" s="73"/>
      <c r="PJ33" s="73"/>
      <c r="PK33" s="73"/>
      <c r="PL33" s="73"/>
      <c r="PM33" s="73"/>
      <c r="PN33" s="73"/>
      <c r="PO33" s="73"/>
      <c r="PP33" s="73"/>
      <c r="PQ33" s="73"/>
      <c r="PR33" s="73"/>
      <c r="PS33" s="73"/>
      <c r="PT33" s="73"/>
      <c r="PU33" s="73"/>
      <c r="PV33" s="73"/>
      <c r="PW33" s="73"/>
      <c r="PX33" s="73"/>
      <c r="PY33" s="73"/>
      <c r="PZ33" s="73"/>
      <c r="QA33" s="73"/>
      <c r="QB33" s="73"/>
      <c r="QC33" s="73"/>
      <c r="QD33" s="73"/>
      <c r="QE33" s="73"/>
      <c r="QF33" s="73"/>
      <c r="QG33" s="73"/>
      <c r="QH33" s="73"/>
      <c r="QI33" s="73"/>
      <c r="QJ33" s="73"/>
      <c r="QK33" s="73"/>
      <c r="QL33" s="73"/>
      <c r="QM33" s="73"/>
      <c r="QN33" s="73"/>
      <c r="QO33" s="73"/>
      <c r="QP33" s="73"/>
      <c r="QQ33" s="73"/>
      <c r="QR33" s="73"/>
      <c r="QS33" s="73"/>
      <c r="QT33" s="73"/>
      <c r="QU33" s="73"/>
      <c r="QV33" s="73"/>
      <c r="QW33" s="73"/>
      <c r="QX33" s="73"/>
      <c r="QY33" s="73"/>
      <c r="QZ33" s="73"/>
      <c r="RA33" s="73"/>
      <c r="RB33" s="73"/>
      <c r="RC33" s="73"/>
      <c r="RD33" s="73"/>
      <c r="RE33" s="73"/>
      <c r="RF33" s="73"/>
      <c r="RG33" s="73"/>
      <c r="RH33" s="73"/>
      <c r="RI33" s="73"/>
      <c r="RJ33" s="73"/>
      <c r="RK33" s="73"/>
      <c r="RL33" s="73"/>
      <c r="RM33" s="73"/>
      <c r="RN33" s="73"/>
      <c r="RO33" s="73"/>
      <c r="RP33" s="73"/>
      <c r="RQ33" s="73"/>
      <c r="RR33" s="73"/>
      <c r="RS33" s="73"/>
      <c r="RT33" s="73"/>
      <c r="RU33" s="73"/>
      <c r="RV33" s="73"/>
      <c r="RW33" s="73"/>
      <c r="RX33" s="73"/>
      <c r="RY33" s="73"/>
      <c r="RZ33" s="73"/>
      <c r="SA33" s="73"/>
      <c r="SB33" s="73"/>
      <c r="SC33" s="73"/>
      <c r="SD33" s="73"/>
      <c r="SE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  <c r="SZ33" s="73"/>
      <c r="TA33" s="73"/>
      <c r="TB33" s="73"/>
      <c r="TC33" s="73"/>
      <c r="TD33" s="73"/>
      <c r="TE33" s="73"/>
      <c r="TF33" s="73"/>
      <c r="TG33" s="73"/>
      <c r="TH33" s="73"/>
      <c r="TI33" s="73"/>
      <c r="TJ33" s="73"/>
      <c r="TK33" s="73"/>
      <c r="TL33" s="73"/>
      <c r="TM33" s="73"/>
      <c r="TN33" s="73"/>
      <c r="TO33" s="73"/>
      <c r="TP33" s="73"/>
      <c r="TQ33" s="73"/>
      <c r="TR33" s="73"/>
      <c r="TS33" s="73"/>
      <c r="TT33" s="73"/>
      <c r="TU33" s="73"/>
      <c r="TV33" s="73"/>
      <c r="TW33" s="73"/>
      <c r="TX33" s="73"/>
      <c r="TY33" s="73"/>
      <c r="TZ33" s="73"/>
      <c r="UA33" s="73"/>
      <c r="UB33" s="73"/>
      <c r="UC33" s="73"/>
      <c r="UD33" s="73"/>
      <c r="UE33" s="73"/>
      <c r="UF33" s="73"/>
      <c r="UG33" s="73"/>
      <c r="UH33" s="73"/>
      <c r="UI33" s="73"/>
      <c r="UJ33" s="73"/>
      <c r="UK33" s="73"/>
      <c r="UL33" s="73"/>
      <c r="UM33" s="73"/>
      <c r="UN33" s="73"/>
      <c r="UO33" s="73"/>
      <c r="UP33" s="73"/>
      <c r="UQ33" s="73"/>
      <c r="UR33" s="73"/>
      <c r="US33" s="73"/>
      <c r="UT33" s="73"/>
      <c r="UU33" s="73"/>
      <c r="UV33" s="73"/>
      <c r="UW33" s="73"/>
      <c r="UX33" s="73"/>
      <c r="UY33" s="73"/>
      <c r="UZ33" s="73"/>
      <c r="VA33" s="73"/>
      <c r="VB33" s="73"/>
      <c r="VC33" s="73"/>
      <c r="VD33" s="73"/>
      <c r="VE33" s="73"/>
      <c r="VF33" s="73"/>
      <c r="VG33" s="73"/>
      <c r="VH33" s="73"/>
      <c r="VI33" s="73"/>
      <c r="VJ33" s="73"/>
      <c r="VK33" s="73"/>
      <c r="VL33" s="73"/>
      <c r="VM33" s="73"/>
      <c r="VN33" s="73"/>
      <c r="VO33" s="73"/>
      <c r="VP33" s="73"/>
      <c r="VQ33" s="73"/>
      <c r="VR33" s="73"/>
      <c r="VS33" s="73"/>
      <c r="VT33" s="73"/>
      <c r="VU33" s="73"/>
      <c r="VV33" s="73"/>
      <c r="VW33" s="73"/>
      <c r="VX33" s="73"/>
      <c r="VY33" s="73"/>
      <c r="VZ33" s="73"/>
      <c r="WA33" s="73"/>
      <c r="WB33" s="73"/>
      <c r="WC33" s="73"/>
      <c r="WD33" s="73"/>
      <c r="WE33" s="73"/>
      <c r="WF33" s="73"/>
      <c r="WG33" s="73"/>
      <c r="WH33" s="73"/>
      <c r="WI33" s="73"/>
      <c r="WJ33" s="73"/>
      <c r="WK33" s="73"/>
      <c r="WL33" s="73"/>
      <c r="WM33" s="73"/>
      <c r="WN33" s="73"/>
      <c r="WO33" s="73"/>
      <c r="WP33" s="73"/>
      <c r="WQ33" s="73"/>
      <c r="WR33" s="73"/>
      <c r="WS33" s="73"/>
      <c r="WT33" s="73"/>
      <c r="WU33" s="73"/>
      <c r="WV33" s="73"/>
      <c r="WW33" s="73"/>
      <c r="WX33" s="73"/>
      <c r="WY33" s="73"/>
      <c r="WZ33" s="73"/>
      <c r="XA33" s="73"/>
      <c r="XB33" s="73"/>
      <c r="XC33" s="73"/>
      <c r="XD33" s="73"/>
      <c r="XE33" s="73"/>
      <c r="XF33" s="73"/>
      <c r="XG33" s="73"/>
      <c r="XH33" s="73"/>
      <c r="XI33" s="73"/>
      <c r="XJ33" s="73"/>
      <c r="XK33" s="73"/>
      <c r="XL33" s="73"/>
      <c r="XM33" s="73"/>
      <c r="XN33" s="73"/>
      <c r="XO33" s="73"/>
      <c r="XP33" s="73"/>
      <c r="XQ33" s="73"/>
      <c r="XR33" s="73"/>
      <c r="XS33" s="73"/>
      <c r="XT33" s="73"/>
      <c r="XU33" s="73"/>
      <c r="XV33" s="73"/>
      <c r="XW33" s="73"/>
      <c r="XX33" s="73"/>
      <c r="XY33" s="73"/>
      <c r="XZ33" s="73"/>
      <c r="YA33" s="73"/>
      <c r="YB33" s="73"/>
      <c r="YC33" s="73"/>
      <c r="YD33" s="73"/>
      <c r="YE33" s="73"/>
      <c r="YF33" s="73"/>
      <c r="YG33" s="73"/>
      <c r="YH33" s="73"/>
      <c r="YI33" s="73"/>
      <c r="YJ33" s="73"/>
      <c r="YK33" s="73"/>
      <c r="YL33" s="73"/>
      <c r="YM33" s="73"/>
      <c r="YN33" s="73"/>
      <c r="YO33" s="73"/>
      <c r="YP33" s="73"/>
      <c r="YQ33" s="73"/>
      <c r="YR33" s="73"/>
    </row>
    <row r="34" spans="1:668">
      <c r="A34" s="71" t="s">
        <v>123</v>
      </c>
      <c r="B34" s="72">
        <f t="shared" si="13"/>
        <v>0</v>
      </c>
      <c r="C34" s="72">
        <f t="shared" si="14"/>
        <v>0</v>
      </c>
      <c r="D34" s="72">
        <f t="shared" si="15"/>
        <v>0</v>
      </c>
      <c r="E34" s="72">
        <f t="shared" si="16"/>
        <v>0</v>
      </c>
      <c r="F34" s="72">
        <f t="shared" si="17"/>
        <v>0</v>
      </c>
      <c r="G34" s="72">
        <f t="shared" si="18"/>
        <v>0</v>
      </c>
      <c r="H34" s="72">
        <f t="shared" si="19"/>
        <v>0</v>
      </c>
      <c r="I34" s="72">
        <f t="shared" si="20"/>
        <v>0</v>
      </c>
      <c r="J34" s="72">
        <f t="shared" si="21"/>
        <v>0</v>
      </c>
      <c r="K34" s="72">
        <f t="shared" si="22"/>
        <v>0</v>
      </c>
      <c r="L34" s="72">
        <f t="shared" si="23"/>
        <v>0</v>
      </c>
      <c r="M34" s="72">
        <f t="shared" si="24"/>
        <v>0</v>
      </c>
      <c r="N34" s="72">
        <f t="shared" si="25"/>
        <v>0</v>
      </c>
      <c r="O34" s="72">
        <f t="shared" si="26"/>
        <v>0</v>
      </c>
      <c r="P34" s="72">
        <f t="shared" si="27"/>
        <v>0</v>
      </c>
      <c r="Q34" s="72">
        <f t="shared" si="28"/>
        <v>0</v>
      </c>
      <c r="R34" s="72">
        <f t="shared" si="29"/>
        <v>0</v>
      </c>
      <c r="S34" s="72">
        <f t="shared" si="30"/>
        <v>0</v>
      </c>
      <c r="T34" s="72">
        <f t="shared" si="31"/>
        <v>0</v>
      </c>
      <c r="U34" s="72">
        <f t="shared" si="32"/>
        <v>0</v>
      </c>
      <c r="V34" s="72">
        <f t="shared" si="33"/>
        <v>1.1810474999999999E-4</v>
      </c>
      <c r="W34" s="72">
        <f t="shared" si="34"/>
        <v>5.1336198000000001E-3</v>
      </c>
      <c r="X34" s="72">
        <f t="shared" si="35"/>
        <v>7.8736500000000008E-5</v>
      </c>
      <c r="Y34" s="72">
        <f t="shared" si="36"/>
        <v>5.5115550000000001E-5</v>
      </c>
      <c r="Z34" s="72">
        <f t="shared" si="37"/>
        <v>0</v>
      </c>
      <c r="AA34" s="72">
        <f t="shared" si="38"/>
        <v>0</v>
      </c>
      <c r="AB34" s="72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  <c r="IW34" s="73"/>
      <c r="IX34" s="73"/>
      <c r="IY34" s="73"/>
      <c r="IZ34" s="73"/>
      <c r="JA34" s="73"/>
      <c r="JB34" s="73"/>
      <c r="JC34" s="73"/>
      <c r="JD34" s="73"/>
      <c r="JE34" s="73"/>
      <c r="JF34" s="73"/>
      <c r="JG34" s="73"/>
      <c r="JH34" s="73"/>
      <c r="JI34" s="73"/>
      <c r="JJ34" s="73"/>
      <c r="JK34" s="73"/>
      <c r="JL34" s="73"/>
      <c r="JM34" s="73"/>
      <c r="JN34" s="73"/>
      <c r="JO34" s="73"/>
      <c r="JP34" s="73"/>
      <c r="JQ34" s="73">
        <v>0.11810474999999999</v>
      </c>
      <c r="JR34" s="73"/>
      <c r="JS34" s="73"/>
      <c r="JT34" s="73"/>
      <c r="JU34" s="73"/>
      <c r="JV34" s="73"/>
      <c r="JW34" s="73"/>
      <c r="JX34" s="73">
        <v>2.3620950000000002E-2</v>
      </c>
      <c r="JY34" s="73"/>
      <c r="JZ34" s="73"/>
      <c r="KA34" s="73"/>
      <c r="KB34" s="73"/>
      <c r="KC34" s="73"/>
      <c r="KD34" s="73"/>
      <c r="KE34" s="73">
        <v>1.5747299999999999E-2</v>
      </c>
      <c r="KF34" s="73">
        <v>5.0942515500000001</v>
      </c>
      <c r="KG34" s="73"/>
      <c r="KH34" s="73"/>
      <c r="KI34" s="73">
        <v>2.3620950000000002E-2</v>
      </c>
      <c r="KJ34" s="73">
        <v>1.5747299999999999E-2</v>
      </c>
      <c r="KK34" s="73"/>
      <c r="KL34" s="73"/>
      <c r="KM34" s="73"/>
      <c r="KN34" s="73"/>
      <c r="KO34" s="73"/>
      <c r="KP34" s="73"/>
      <c r="KQ34" s="73"/>
      <c r="KR34" s="73">
        <v>1.5747299999999999E-2</v>
      </c>
      <c r="KS34" s="73">
        <v>2.3620950000000002E-2</v>
      </c>
      <c r="KT34" s="73"/>
      <c r="KU34" s="73">
        <v>4.7241900000000003E-2</v>
      </c>
      <c r="KV34" s="73"/>
      <c r="KW34" s="73"/>
      <c r="KX34" s="73"/>
      <c r="KY34" s="73"/>
      <c r="KZ34" s="73"/>
      <c r="LA34" s="73"/>
      <c r="LB34" s="73"/>
      <c r="LC34" s="73"/>
      <c r="LD34" s="73">
        <v>7.8736499999999994E-3</v>
      </c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  <c r="MH34" s="73"/>
      <c r="MI34" s="73"/>
      <c r="MJ34" s="73"/>
      <c r="MK34" s="73"/>
      <c r="ML34" s="73"/>
      <c r="MM34" s="73"/>
      <c r="MN34" s="73"/>
      <c r="MO34" s="73"/>
      <c r="MP34" s="73"/>
      <c r="MQ34" s="73"/>
      <c r="MR34" s="73"/>
      <c r="MS34" s="73"/>
      <c r="MT34" s="73"/>
      <c r="MU34" s="73"/>
      <c r="MV34" s="73"/>
      <c r="MW34" s="73"/>
      <c r="MX34" s="73"/>
      <c r="MY34" s="73"/>
      <c r="MZ34" s="73"/>
      <c r="NA34" s="73"/>
      <c r="NB34" s="73"/>
      <c r="NC34" s="73"/>
      <c r="ND34" s="73"/>
      <c r="NE34" s="73"/>
      <c r="NF34" s="73"/>
      <c r="NG34" s="73"/>
      <c r="NH34" s="73"/>
      <c r="NI34" s="73"/>
      <c r="NJ34" s="73"/>
      <c r="NK34" s="73"/>
      <c r="NL34" s="73"/>
      <c r="NM34" s="73"/>
      <c r="NN34" s="73"/>
      <c r="NO34" s="73"/>
      <c r="NP34" s="73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3"/>
      <c r="OF34" s="73"/>
      <c r="OG34" s="73"/>
      <c r="OH34" s="73"/>
      <c r="OI34" s="73"/>
      <c r="OJ34" s="73"/>
      <c r="OK34" s="73"/>
      <c r="OL34" s="73"/>
      <c r="OM34" s="73"/>
      <c r="ON34" s="73"/>
      <c r="OO34" s="73"/>
      <c r="OP34" s="73"/>
      <c r="OQ34" s="73"/>
      <c r="OR34" s="73"/>
      <c r="OS34" s="73"/>
      <c r="OT34" s="73"/>
      <c r="OU34" s="73"/>
      <c r="OV34" s="73"/>
      <c r="OW34" s="73"/>
      <c r="OX34" s="73"/>
      <c r="OY34" s="73"/>
      <c r="OZ34" s="73"/>
      <c r="PA34" s="73"/>
      <c r="PB34" s="73"/>
      <c r="PC34" s="73"/>
      <c r="PD34" s="73"/>
      <c r="PE34" s="73"/>
      <c r="PF34" s="73"/>
      <c r="PG34" s="73"/>
      <c r="PH34" s="73"/>
      <c r="PI34" s="73"/>
      <c r="PJ34" s="73"/>
      <c r="PK34" s="73"/>
      <c r="PL34" s="73"/>
      <c r="PM34" s="73"/>
      <c r="PN34" s="73"/>
      <c r="PO34" s="73"/>
      <c r="PP34" s="73"/>
      <c r="PQ34" s="73"/>
      <c r="PR34" s="73"/>
      <c r="PS34" s="73"/>
      <c r="PT34" s="73"/>
      <c r="PU34" s="73"/>
      <c r="PV34" s="73"/>
      <c r="PW34" s="73"/>
      <c r="PX34" s="73"/>
      <c r="PY34" s="73"/>
      <c r="PZ34" s="73"/>
      <c r="QA34" s="73"/>
      <c r="QB34" s="73"/>
      <c r="QC34" s="73"/>
      <c r="QD34" s="73"/>
      <c r="QE34" s="73"/>
      <c r="QF34" s="73"/>
      <c r="QG34" s="73"/>
      <c r="QH34" s="73"/>
      <c r="QI34" s="73"/>
      <c r="QJ34" s="73"/>
      <c r="QK34" s="73"/>
      <c r="QL34" s="73"/>
      <c r="QM34" s="73"/>
      <c r="QN34" s="73"/>
      <c r="QO34" s="73"/>
      <c r="QP34" s="73"/>
      <c r="QQ34" s="73"/>
      <c r="QR34" s="73"/>
      <c r="QS34" s="73"/>
      <c r="QT34" s="73"/>
      <c r="QU34" s="73"/>
      <c r="QV34" s="73"/>
      <c r="QW34" s="73"/>
      <c r="QX34" s="73"/>
      <c r="QY34" s="73"/>
      <c r="QZ34" s="73"/>
      <c r="RA34" s="73"/>
      <c r="RB34" s="73"/>
      <c r="RC34" s="73"/>
      <c r="RD34" s="73"/>
      <c r="RE34" s="73"/>
      <c r="RF34" s="73"/>
      <c r="RG34" s="73"/>
      <c r="RH34" s="73"/>
      <c r="RI34" s="73"/>
      <c r="RJ34" s="73"/>
      <c r="RK34" s="73"/>
      <c r="RL34" s="73"/>
      <c r="RM34" s="73"/>
      <c r="RN34" s="73"/>
      <c r="RO34" s="73"/>
      <c r="RP34" s="73"/>
      <c r="RQ34" s="73"/>
      <c r="RR34" s="73"/>
      <c r="RS34" s="73"/>
      <c r="RT34" s="73"/>
      <c r="RU34" s="73"/>
      <c r="RV34" s="73"/>
      <c r="RW34" s="73"/>
      <c r="RX34" s="73"/>
      <c r="RY34" s="73"/>
      <c r="RZ34" s="73"/>
      <c r="SA34" s="73"/>
      <c r="SB34" s="73"/>
      <c r="SC34" s="73"/>
      <c r="SD34" s="73"/>
      <c r="SE34" s="73"/>
      <c r="SF34" s="73"/>
      <c r="SG34" s="73"/>
      <c r="SH34" s="73"/>
      <c r="SI34" s="73"/>
      <c r="SJ34" s="73"/>
      <c r="SK34" s="73"/>
      <c r="SL34" s="73"/>
      <c r="SM34" s="73"/>
      <c r="SN34" s="73"/>
      <c r="SO34" s="73"/>
      <c r="SP34" s="73"/>
      <c r="SQ34" s="73"/>
      <c r="SR34" s="73"/>
      <c r="SS34" s="73"/>
      <c r="ST34" s="73"/>
      <c r="SU34" s="73"/>
      <c r="SV34" s="73"/>
      <c r="SW34" s="73"/>
      <c r="SX34" s="73"/>
      <c r="SY34" s="73"/>
      <c r="SZ34" s="73"/>
      <c r="TA34" s="73"/>
      <c r="TB34" s="73"/>
      <c r="TC34" s="73"/>
      <c r="TD34" s="73"/>
      <c r="TE34" s="73"/>
      <c r="TF34" s="73"/>
      <c r="TG34" s="73"/>
      <c r="TH34" s="73"/>
      <c r="TI34" s="73"/>
      <c r="TJ34" s="73"/>
      <c r="TK34" s="73"/>
      <c r="TL34" s="73"/>
      <c r="TM34" s="73"/>
      <c r="TN34" s="73"/>
      <c r="TO34" s="73"/>
      <c r="TP34" s="73"/>
      <c r="TQ34" s="73"/>
      <c r="TR34" s="73"/>
      <c r="TS34" s="73"/>
      <c r="TT34" s="73"/>
      <c r="TU34" s="73"/>
      <c r="TV34" s="73"/>
      <c r="TW34" s="73"/>
      <c r="TX34" s="73"/>
      <c r="TY34" s="73"/>
      <c r="TZ34" s="73"/>
      <c r="UA34" s="73"/>
      <c r="UB34" s="73"/>
      <c r="UC34" s="73"/>
      <c r="UD34" s="73"/>
      <c r="UE34" s="73"/>
      <c r="UF34" s="73"/>
      <c r="UG34" s="73"/>
      <c r="UH34" s="73"/>
      <c r="UI34" s="73"/>
      <c r="UJ34" s="73"/>
      <c r="UK34" s="73"/>
      <c r="UL34" s="73"/>
      <c r="UM34" s="73"/>
      <c r="UN34" s="73"/>
      <c r="UO34" s="73"/>
      <c r="UP34" s="73"/>
      <c r="UQ34" s="73"/>
      <c r="UR34" s="73"/>
      <c r="US34" s="73"/>
      <c r="UT34" s="73"/>
      <c r="UU34" s="73"/>
      <c r="UV34" s="73"/>
      <c r="UW34" s="73"/>
      <c r="UX34" s="73"/>
      <c r="UY34" s="73"/>
      <c r="UZ34" s="73"/>
      <c r="VA34" s="73"/>
      <c r="VB34" s="73"/>
      <c r="VC34" s="73"/>
      <c r="VD34" s="73"/>
      <c r="VE34" s="73"/>
      <c r="VF34" s="73"/>
      <c r="VG34" s="73"/>
      <c r="VH34" s="73"/>
      <c r="VI34" s="73"/>
      <c r="VJ34" s="73"/>
      <c r="VK34" s="73"/>
      <c r="VL34" s="73"/>
      <c r="VM34" s="73"/>
      <c r="VN34" s="73"/>
      <c r="VO34" s="73"/>
      <c r="VP34" s="73"/>
      <c r="VQ34" s="73"/>
      <c r="VR34" s="73"/>
      <c r="VS34" s="73"/>
      <c r="VT34" s="73"/>
      <c r="VU34" s="73"/>
      <c r="VV34" s="73"/>
      <c r="VW34" s="73"/>
      <c r="VX34" s="73"/>
      <c r="VY34" s="73"/>
      <c r="VZ34" s="73"/>
      <c r="WA34" s="73"/>
      <c r="WB34" s="73"/>
      <c r="WC34" s="73"/>
      <c r="WD34" s="73"/>
      <c r="WE34" s="73"/>
      <c r="WF34" s="73"/>
      <c r="WG34" s="73"/>
      <c r="WH34" s="73"/>
      <c r="WI34" s="73"/>
      <c r="WJ34" s="73"/>
      <c r="WK34" s="73"/>
      <c r="WL34" s="73"/>
      <c r="WM34" s="73"/>
      <c r="WN34" s="73"/>
      <c r="WO34" s="73"/>
      <c r="WP34" s="73"/>
      <c r="WQ34" s="73"/>
      <c r="WR34" s="73"/>
      <c r="WS34" s="73"/>
      <c r="WT34" s="73"/>
      <c r="WU34" s="73"/>
      <c r="WV34" s="73"/>
      <c r="WW34" s="73"/>
      <c r="WX34" s="73"/>
      <c r="WY34" s="73"/>
      <c r="WZ34" s="73"/>
      <c r="XA34" s="73"/>
      <c r="XB34" s="73"/>
      <c r="XC34" s="73"/>
      <c r="XD34" s="73"/>
      <c r="XE34" s="73"/>
      <c r="XF34" s="73"/>
      <c r="XG34" s="73"/>
      <c r="XH34" s="73"/>
      <c r="XI34" s="73"/>
      <c r="XJ34" s="73"/>
      <c r="XK34" s="73"/>
      <c r="XL34" s="73"/>
      <c r="XM34" s="73"/>
      <c r="XN34" s="73"/>
      <c r="XO34" s="73"/>
      <c r="XP34" s="73"/>
      <c r="XQ34" s="73"/>
      <c r="XR34" s="73"/>
      <c r="XS34" s="73"/>
      <c r="XT34" s="73"/>
      <c r="XU34" s="73"/>
      <c r="XV34" s="73"/>
      <c r="XW34" s="73"/>
      <c r="XX34" s="73"/>
      <c r="XY34" s="73"/>
      <c r="XZ34" s="73"/>
      <c r="YA34" s="73"/>
      <c r="YB34" s="73"/>
      <c r="YC34" s="73"/>
      <c r="YD34" s="73"/>
      <c r="YE34" s="73"/>
      <c r="YF34" s="73"/>
      <c r="YG34" s="73"/>
      <c r="YH34" s="73"/>
      <c r="YI34" s="73"/>
      <c r="YJ34" s="73"/>
      <c r="YK34" s="73"/>
      <c r="YL34" s="73"/>
      <c r="YM34" s="73"/>
      <c r="YN34" s="73"/>
      <c r="YO34" s="73"/>
      <c r="YP34" s="73"/>
      <c r="YQ34" s="73"/>
      <c r="YR34" s="73"/>
    </row>
    <row r="35" spans="1:668">
      <c r="A35" s="71" t="s">
        <v>124</v>
      </c>
      <c r="B35" s="72">
        <f t="shared" si="13"/>
        <v>0</v>
      </c>
      <c r="C35" s="72">
        <f t="shared" si="14"/>
        <v>0</v>
      </c>
      <c r="D35" s="72">
        <f t="shared" si="15"/>
        <v>0</v>
      </c>
      <c r="E35" s="72">
        <f t="shared" si="16"/>
        <v>0</v>
      </c>
      <c r="F35" s="72">
        <f t="shared" si="17"/>
        <v>0</v>
      </c>
      <c r="G35" s="72">
        <f t="shared" si="18"/>
        <v>0</v>
      </c>
      <c r="H35" s="72">
        <f t="shared" si="19"/>
        <v>0</v>
      </c>
      <c r="I35" s="72">
        <f t="shared" si="20"/>
        <v>0</v>
      </c>
      <c r="J35" s="72">
        <f t="shared" si="21"/>
        <v>1.3542678000000002E-3</v>
      </c>
      <c r="K35" s="72">
        <f t="shared" si="22"/>
        <v>1.9684125000000002E-5</v>
      </c>
      <c r="L35" s="72">
        <f t="shared" si="23"/>
        <v>7.4799674999999994E-4</v>
      </c>
      <c r="M35" s="72">
        <f t="shared" si="24"/>
        <v>0</v>
      </c>
      <c r="N35" s="72">
        <f t="shared" si="25"/>
        <v>0</v>
      </c>
      <c r="O35" s="72">
        <f t="shared" si="26"/>
        <v>0</v>
      </c>
      <c r="P35" s="72">
        <f t="shared" si="27"/>
        <v>0</v>
      </c>
      <c r="Q35" s="72">
        <f t="shared" si="28"/>
        <v>0</v>
      </c>
      <c r="R35" s="72">
        <f t="shared" si="29"/>
        <v>0</v>
      </c>
      <c r="S35" s="72">
        <f t="shared" si="30"/>
        <v>0</v>
      </c>
      <c r="T35" s="72">
        <f t="shared" si="31"/>
        <v>0</v>
      </c>
      <c r="U35" s="72">
        <f t="shared" si="32"/>
        <v>0</v>
      </c>
      <c r="V35" s="72">
        <f t="shared" si="33"/>
        <v>0</v>
      </c>
      <c r="W35" s="72">
        <f t="shared" si="34"/>
        <v>0</v>
      </c>
      <c r="X35" s="72">
        <f t="shared" si="35"/>
        <v>0</v>
      </c>
      <c r="Y35" s="72">
        <f t="shared" si="36"/>
        <v>0</v>
      </c>
      <c r="Z35" s="72">
        <f t="shared" si="37"/>
        <v>0</v>
      </c>
      <c r="AA35" s="72">
        <f t="shared" si="38"/>
        <v>0</v>
      </c>
      <c r="AB35" s="72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>
        <v>0.76768087500000004</v>
      </c>
      <c r="DY35" s="73"/>
      <c r="DZ35" s="73"/>
      <c r="EA35" s="73"/>
      <c r="EB35" s="73"/>
      <c r="EC35" s="73">
        <v>0.58658692499999998</v>
      </c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>
        <v>1.9684125E-2</v>
      </c>
      <c r="EO35" s="73"/>
      <c r="EP35" s="73"/>
      <c r="EQ35" s="73"/>
      <c r="ER35" s="73"/>
      <c r="ES35" s="73"/>
      <c r="ET35" s="73"/>
      <c r="EU35" s="73"/>
      <c r="EV35" s="73"/>
      <c r="EW35" s="73">
        <v>0.74799674999999999</v>
      </c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73"/>
      <c r="OR35" s="73"/>
      <c r="OS35" s="73"/>
      <c r="OT35" s="73"/>
      <c r="OU35" s="73"/>
      <c r="OV35" s="73"/>
      <c r="OW35" s="73"/>
      <c r="OX35" s="73"/>
      <c r="OY35" s="73"/>
      <c r="OZ35" s="73"/>
      <c r="PA35" s="73"/>
      <c r="PB35" s="73"/>
      <c r="PC35" s="73"/>
      <c r="PD35" s="73"/>
      <c r="PE35" s="73"/>
      <c r="PF35" s="73"/>
      <c r="PG35" s="73"/>
      <c r="PH35" s="73"/>
      <c r="PI35" s="73"/>
      <c r="PJ35" s="73"/>
      <c r="PK35" s="73"/>
      <c r="PL35" s="73"/>
      <c r="PM35" s="73"/>
      <c r="PN35" s="73"/>
      <c r="PO35" s="73"/>
      <c r="PP35" s="73"/>
      <c r="PQ35" s="73"/>
      <c r="PR35" s="73"/>
      <c r="PS35" s="73"/>
      <c r="PT35" s="73"/>
      <c r="PU35" s="73"/>
      <c r="PV35" s="73"/>
      <c r="PW35" s="73"/>
      <c r="PX35" s="73"/>
      <c r="PY35" s="73"/>
      <c r="PZ35" s="73"/>
      <c r="QA35" s="73"/>
      <c r="QB35" s="73"/>
      <c r="QC35" s="73"/>
      <c r="QD35" s="73"/>
      <c r="QE35" s="73"/>
      <c r="QF35" s="73"/>
      <c r="QG35" s="73"/>
      <c r="QH35" s="73"/>
      <c r="QI35" s="73"/>
      <c r="QJ35" s="73"/>
      <c r="QK35" s="73"/>
      <c r="QL35" s="73"/>
      <c r="QM35" s="73"/>
      <c r="QN35" s="73"/>
      <c r="QO35" s="73"/>
      <c r="QP35" s="73"/>
      <c r="QQ35" s="73"/>
      <c r="QR35" s="73"/>
      <c r="QS35" s="73"/>
      <c r="QT35" s="73"/>
      <c r="QU35" s="73"/>
      <c r="QV35" s="73"/>
      <c r="QW35" s="73"/>
      <c r="QX35" s="73"/>
      <c r="QY35" s="73"/>
      <c r="QZ35" s="73"/>
      <c r="RA35" s="73"/>
      <c r="RB35" s="73"/>
      <c r="RC35" s="73"/>
      <c r="RD35" s="73"/>
      <c r="RE35" s="73"/>
      <c r="RF35" s="73"/>
      <c r="RG35" s="73"/>
      <c r="RH35" s="73"/>
      <c r="RI35" s="73"/>
      <c r="RJ35" s="73"/>
      <c r="RK35" s="73"/>
      <c r="RL35" s="73"/>
      <c r="RM35" s="73"/>
      <c r="RN35" s="73"/>
      <c r="RO35" s="73"/>
      <c r="RP35" s="73"/>
      <c r="RQ35" s="73"/>
      <c r="RR35" s="73"/>
      <c r="RS35" s="73"/>
      <c r="RT35" s="73"/>
      <c r="RU35" s="73"/>
      <c r="RV35" s="73"/>
      <c r="RW35" s="73"/>
      <c r="RX35" s="73"/>
      <c r="RY35" s="73"/>
      <c r="RZ35" s="73"/>
      <c r="SA35" s="73"/>
      <c r="SB35" s="73"/>
      <c r="SC35" s="73"/>
      <c r="SD35" s="73"/>
      <c r="SE35" s="73"/>
      <c r="SF35" s="73"/>
      <c r="SG35" s="73"/>
      <c r="SH35" s="73"/>
      <c r="SI35" s="73"/>
      <c r="SJ35" s="73"/>
      <c r="SK35" s="73"/>
      <c r="SL35" s="73"/>
      <c r="SM35" s="73"/>
      <c r="SN35" s="73"/>
      <c r="SO35" s="73"/>
      <c r="SP35" s="73"/>
      <c r="SQ35" s="73"/>
      <c r="SR35" s="73"/>
      <c r="SS35" s="73"/>
      <c r="ST35" s="73"/>
      <c r="SU35" s="73"/>
      <c r="SV35" s="73"/>
      <c r="SW35" s="73"/>
      <c r="SX35" s="73"/>
      <c r="SY35" s="73"/>
      <c r="SZ35" s="73"/>
      <c r="TA35" s="73"/>
      <c r="TB35" s="73"/>
      <c r="TC35" s="73"/>
      <c r="TD35" s="73"/>
      <c r="TE35" s="73"/>
      <c r="TF35" s="73"/>
      <c r="TG35" s="73"/>
      <c r="TH35" s="73"/>
      <c r="TI35" s="73"/>
      <c r="TJ35" s="73"/>
      <c r="TK35" s="73"/>
      <c r="TL35" s="73"/>
      <c r="TM35" s="73"/>
      <c r="TN35" s="73"/>
      <c r="TO35" s="73"/>
      <c r="TP35" s="73"/>
      <c r="TQ35" s="73"/>
      <c r="TR35" s="73"/>
      <c r="TS35" s="73"/>
      <c r="TT35" s="73"/>
      <c r="TU35" s="73"/>
      <c r="TV35" s="73"/>
      <c r="TW35" s="73"/>
      <c r="TX35" s="73"/>
      <c r="TY35" s="73"/>
      <c r="TZ35" s="73"/>
      <c r="UA35" s="73"/>
      <c r="UB35" s="73"/>
      <c r="UC35" s="73"/>
      <c r="UD35" s="73"/>
      <c r="UE35" s="73"/>
      <c r="UF35" s="73"/>
      <c r="UG35" s="73"/>
      <c r="UH35" s="73"/>
      <c r="UI35" s="73"/>
      <c r="UJ35" s="73"/>
      <c r="UK35" s="73"/>
      <c r="UL35" s="73"/>
      <c r="UM35" s="73"/>
      <c r="UN35" s="73"/>
      <c r="UO35" s="73"/>
      <c r="UP35" s="73"/>
      <c r="UQ35" s="73"/>
      <c r="UR35" s="73"/>
      <c r="US35" s="73"/>
      <c r="UT35" s="73"/>
      <c r="UU35" s="73"/>
      <c r="UV35" s="73"/>
      <c r="UW35" s="73"/>
      <c r="UX35" s="73"/>
      <c r="UY35" s="73"/>
      <c r="UZ35" s="73"/>
      <c r="VA35" s="73"/>
      <c r="VB35" s="73"/>
      <c r="VC35" s="73"/>
      <c r="VD35" s="73"/>
      <c r="VE35" s="73"/>
      <c r="VF35" s="73"/>
      <c r="VG35" s="73"/>
      <c r="VH35" s="73"/>
      <c r="VI35" s="73"/>
      <c r="VJ35" s="73"/>
      <c r="VK35" s="73"/>
      <c r="VL35" s="73"/>
      <c r="VM35" s="73"/>
      <c r="VN35" s="73"/>
      <c r="VO35" s="73"/>
      <c r="VP35" s="73"/>
      <c r="VQ35" s="73"/>
      <c r="VR35" s="73"/>
      <c r="VS35" s="73"/>
      <c r="VT35" s="73"/>
      <c r="VU35" s="73"/>
      <c r="VV35" s="73"/>
      <c r="VW35" s="73"/>
      <c r="VX35" s="73"/>
      <c r="VY35" s="73"/>
      <c r="VZ35" s="73"/>
      <c r="WA35" s="73"/>
      <c r="WB35" s="73"/>
      <c r="WC35" s="73"/>
      <c r="WD35" s="73"/>
      <c r="WE35" s="73"/>
      <c r="WF35" s="73"/>
      <c r="WG35" s="73"/>
      <c r="WH35" s="73"/>
      <c r="WI35" s="73"/>
      <c r="WJ35" s="73"/>
      <c r="WK35" s="73"/>
      <c r="WL35" s="73"/>
      <c r="WM35" s="73"/>
      <c r="WN35" s="73"/>
      <c r="WO35" s="73"/>
      <c r="WP35" s="73"/>
      <c r="WQ35" s="73"/>
      <c r="WR35" s="73"/>
      <c r="WS35" s="73"/>
      <c r="WT35" s="73"/>
      <c r="WU35" s="73"/>
      <c r="WV35" s="73"/>
      <c r="WW35" s="73"/>
      <c r="WX35" s="73"/>
      <c r="WY35" s="73"/>
      <c r="WZ35" s="73"/>
      <c r="XA35" s="73"/>
      <c r="XB35" s="73"/>
      <c r="XC35" s="73"/>
      <c r="XD35" s="73"/>
      <c r="XE35" s="73"/>
      <c r="XF35" s="73"/>
      <c r="XG35" s="73"/>
      <c r="XH35" s="73"/>
      <c r="XI35" s="73"/>
      <c r="XJ35" s="73"/>
      <c r="XK35" s="73"/>
      <c r="XL35" s="73"/>
      <c r="XM35" s="73"/>
      <c r="XN35" s="73"/>
      <c r="XO35" s="73"/>
      <c r="XP35" s="73"/>
      <c r="XQ35" s="73"/>
      <c r="XR35" s="73"/>
      <c r="XS35" s="73"/>
      <c r="XT35" s="73"/>
      <c r="XU35" s="73"/>
      <c r="XV35" s="73"/>
      <c r="XW35" s="73"/>
      <c r="XX35" s="73"/>
      <c r="XY35" s="73"/>
      <c r="XZ35" s="73"/>
      <c r="YA35" s="73"/>
      <c r="YB35" s="73"/>
      <c r="YC35" s="73"/>
      <c r="YD35" s="73"/>
      <c r="YE35" s="73"/>
      <c r="YF35" s="73"/>
      <c r="YG35" s="73"/>
      <c r="YH35" s="73"/>
      <c r="YI35" s="73"/>
      <c r="YJ35" s="73"/>
      <c r="YK35" s="73"/>
      <c r="YL35" s="73"/>
      <c r="YM35" s="73"/>
      <c r="YN35" s="73"/>
      <c r="YO35" s="73"/>
      <c r="YP35" s="73"/>
      <c r="YQ35" s="73"/>
      <c r="YR35" s="73"/>
    </row>
    <row r="36" spans="1:668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  <c r="KQ36" s="73"/>
      <c r="KR36" s="73"/>
      <c r="KS36" s="73"/>
      <c r="KT36" s="73"/>
      <c r="KU36" s="73"/>
      <c r="KV36" s="73"/>
      <c r="KW36" s="73"/>
      <c r="KX36" s="73"/>
      <c r="KY36" s="73"/>
      <c r="KZ36" s="73"/>
      <c r="LA36" s="73"/>
      <c r="LB36" s="73"/>
      <c r="LC36" s="73"/>
      <c r="LD36" s="73"/>
      <c r="LE36" s="73"/>
      <c r="LF36" s="73"/>
      <c r="LG36" s="73"/>
      <c r="LH36" s="73"/>
      <c r="LI36" s="73"/>
      <c r="LJ36" s="73"/>
      <c r="LK36" s="73"/>
      <c r="LL36" s="73"/>
      <c r="LM36" s="73"/>
      <c r="LN36" s="73"/>
      <c r="LO36" s="73"/>
      <c r="LP36" s="73"/>
      <c r="LQ36" s="73"/>
      <c r="LR36" s="73"/>
      <c r="LS36" s="73"/>
      <c r="LT36" s="73"/>
      <c r="LU36" s="73"/>
      <c r="LV36" s="73"/>
      <c r="LW36" s="73"/>
      <c r="LX36" s="73"/>
      <c r="LY36" s="73"/>
      <c r="LZ36" s="73"/>
      <c r="MA36" s="73"/>
      <c r="MB36" s="73"/>
      <c r="MC36" s="73"/>
      <c r="MD36" s="73"/>
      <c r="ME36" s="73"/>
      <c r="MF36" s="73"/>
      <c r="MG36" s="73"/>
      <c r="MH36" s="73"/>
      <c r="MI36" s="73"/>
      <c r="MJ36" s="73"/>
      <c r="MK36" s="73"/>
      <c r="ML36" s="73"/>
      <c r="MM36" s="73"/>
      <c r="MN36" s="73"/>
      <c r="MO36" s="73"/>
      <c r="MP36" s="73"/>
      <c r="MQ36" s="73"/>
      <c r="MR36" s="73"/>
      <c r="MS36" s="73"/>
      <c r="MT36" s="73"/>
      <c r="MU36" s="73"/>
      <c r="MV36" s="73"/>
      <c r="MW36" s="73"/>
      <c r="MX36" s="73"/>
      <c r="MY36" s="73"/>
      <c r="MZ36" s="73"/>
      <c r="NA36" s="73"/>
      <c r="NB36" s="73"/>
      <c r="NC36" s="73"/>
      <c r="ND36" s="73"/>
      <c r="NE36" s="73"/>
      <c r="NF36" s="73"/>
      <c r="NG36" s="73"/>
      <c r="NH36" s="73"/>
      <c r="NI36" s="73"/>
      <c r="NJ36" s="73"/>
      <c r="NK36" s="73"/>
      <c r="NL36" s="73"/>
      <c r="NM36" s="73"/>
      <c r="NN36" s="73"/>
      <c r="NO36" s="73"/>
      <c r="NP36" s="73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3"/>
      <c r="OF36" s="73"/>
      <c r="OG36" s="73"/>
      <c r="OH36" s="73"/>
      <c r="OI36" s="73"/>
      <c r="OJ36" s="73"/>
      <c r="OK36" s="73"/>
      <c r="OL36" s="73"/>
      <c r="OM36" s="73"/>
      <c r="ON36" s="73"/>
      <c r="OO36" s="73"/>
      <c r="OP36" s="73"/>
      <c r="OQ36" s="73"/>
      <c r="OR36" s="73"/>
      <c r="OS36" s="73"/>
      <c r="OT36" s="73"/>
      <c r="OU36" s="73"/>
      <c r="OV36" s="73"/>
      <c r="OW36" s="73"/>
      <c r="OX36" s="73"/>
      <c r="OY36" s="73"/>
      <c r="OZ36" s="73"/>
      <c r="PA36" s="73"/>
      <c r="PB36" s="73"/>
      <c r="PC36" s="73"/>
      <c r="PD36" s="73"/>
      <c r="PE36" s="73"/>
      <c r="PF36" s="73"/>
      <c r="PG36" s="73"/>
      <c r="PH36" s="73"/>
      <c r="PI36" s="73"/>
      <c r="PJ36" s="73"/>
      <c r="PK36" s="73"/>
      <c r="PL36" s="73"/>
      <c r="PM36" s="73"/>
      <c r="PN36" s="73"/>
      <c r="PO36" s="73"/>
      <c r="PP36" s="73"/>
      <c r="PQ36" s="73"/>
      <c r="PR36" s="73"/>
      <c r="PS36" s="73"/>
      <c r="PT36" s="73"/>
      <c r="PU36" s="73"/>
      <c r="PV36" s="73"/>
      <c r="PW36" s="73"/>
      <c r="PX36" s="73"/>
      <c r="PY36" s="73"/>
      <c r="PZ36" s="73"/>
      <c r="QA36" s="73"/>
      <c r="QB36" s="73"/>
      <c r="QC36" s="73"/>
      <c r="QD36" s="73"/>
      <c r="QE36" s="73"/>
      <c r="QF36" s="73"/>
      <c r="QG36" s="73"/>
      <c r="QH36" s="73"/>
      <c r="QI36" s="73"/>
      <c r="QJ36" s="73"/>
      <c r="QK36" s="73"/>
      <c r="QL36" s="73"/>
      <c r="QM36" s="73"/>
      <c r="QN36" s="73"/>
      <c r="QO36" s="73"/>
      <c r="QP36" s="73"/>
      <c r="QQ36" s="73"/>
      <c r="QR36" s="73"/>
      <c r="QS36" s="73"/>
      <c r="QT36" s="73"/>
      <c r="QU36" s="73"/>
      <c r="QV36" s="73"/>
      <c r="QW36" s="73"/>
      <c r="QX36" s="73"/>
      <c r="QY36" s="73"/>
      <c r="QZ36" s="73"/>
      <c r="RA36" s="73"/>
      <c r="RB36" s="73"/>
      <c r="RC36" s="73"/>
      <c r="RD36" s="73"/>
      <c r="RE36" s="73"/>
      <c r="RF36" s="73"/>
      <c r="RG36" s="73"/>
      <c r="RH36" s="73"/>
      <c r="RI36" s="73"/>
      <c r="RJ36" s="73"/>
      <c r="RK36" s="73"/>
      <c r="RL36" s="73"/>
      <c r="RM36" s="73"/>
      <c r="RN36" s="73"/>
      <c r="RO36" s="73"/>
      <c r="RP36" s="73"/>
      <c r="RQ36" s="73"/>
      <c r="RR36" s="73"/>
      <c r="RS36" s="73"/>
      <c r="RT36" s="73"/>
      <c r="RU36" s="73"/>
      <c r="RV36" s="73"/>
      <c r="RW36" s="73"/>
      <c r="RX36" s="73"/>
      <c r="RY36" s="73"/>
      <c r="RZ36" s="73"/>
      <c r="SA36" s="73"/>
      <c r="SB36" s="73"/>
      <c r="SC36" s="73"/>
      <c r="SD36" s="73"/>
      <c r="SE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  <c r="SZ36" s="73"/>
      <c r="TA36" s="73"/>
      <c r="TB36" s="73"/>
      <c r="TC36" s="73"/>
      <c r="TD36" s="73"/>
      <c r="TE36" s="73"/>
      <c r="TF36" s="73"/>
      <c r="TG36" s="73"/>
      <c r="TH36" s="73"/>
      <c r="TI36" s="73"/>
      <c r="TJ36" s="73"/>
      <c r="TK36" s="73"/>
      <c r="TL36" s="73"/>
      <c r="TM36" s="73"/>
      <c r="TN36" s="73"/>
      <c r="TO36" s="73"/>
      <c r="TP36" s="73"/>
      <c r="TQ36" s="73"/>
      <c r="TR36" s="73"/>
      <c r="TS36" s="73"/>
      <c r="TT36" s="73"/>
      <c r="TU36" s="73"/>
      <c r="TV36" s="73"/>
      <c r="TW36" s="73"/>
      <c r="TX36" s="73"/>
      <c r="TY36" s="73"/>
      <c r="TZ36" s="73"/>
      <c r="UA36" s="73"/>
      <c r="UB36" s="73"/>
      <c r="UC36" s="73"/>
      <c r="UD36" s="73"/>
      <c r="UE36" s="73"/>
      <c r="UF36" s="73"/>
      <c r="UG36" s="73"/>
      <c r="UH36" s="73"/>
      <c r="UI36" s="73"/>
      <c r="UJ36" s="73"/>
      <c r="UK36" s="73"/>
      <c r="UL36" s="73"/>
      <c r="UM36" s="73"/>
      <c r="UN36" s="73"/>
      <c r="UO36" s="73"/>
      <c r="UP36" s="73"/>
      <c r="UQ36" s="73"/>
      <c r="UR36" s="73"/>
      <c r="US36" s="73"/>
      <c r="UT36" s="73"/>
      <c r="UU36" s="73"/>
      <c r="UV36" s="73"/>
      <c r="UW36" s="73"/>
      <c r="UX36" s="73"/>
      <c r="UY36" s="73"/>
      <c r="UZ36" s="73"/>
      <c r="VA36" s="73"/>
      <c r="VB36" s="73"/>
      <c r="VC36" s="73"/>
      <c r="VD36" s="73"/>
      <c r="VE36" s="73"/>
      <c r="VF36" s="73"/>
      <c r="VG36" s="73"/>
      <c r="VH36" s="73"/>
      <c r="VI36" s="73"/>
      <c r="VJ36" s="73"/>
      <c r="VK36" s="73"/>
      <c r="VL36" s="73"/>
      <c r="VM36" s="73"/>
      <c r="VN36" s="73"/>
      <c r="VO36" s="73"/>
      <c r="VP36" s="73"/>
      <c r="VQ36" s="73"/>
      <c r="VR36" s="73"/>
      <c r="VS36" s="73"/>
      <c r="VT36" s="73"/>
      <c r="VU36" s="73"/>
      <c r="VV36" s="73"/>
      <c r="VW36" s="73"/>
      <c r="VX36" s="73"/>
      <c r="VY36" s="73"/>
      <c r="VZ36" s="73"/>
      <c r="WA36" s="73"/>
      <c r="WB36" s="73"/>
      <c r="WC36" s="73"/>
      <c r="WD36" s="73"/>
      <c r="WE36" s="73"/>
      <c r="WF36" s="73"/>
      <c r="WG36" s="73"/>
      <c r="WH36" s="73"/>
      <c r="WI36" s="73"/>
      <c r="WJ36" s="73"/>
      <c r="WK36" s="73"/>
      <c r="WL36" s="73"/>
      <c r="WM36" s="73"/>
      <c r="WN36" s="73"/>
      <c r="WO36" s="73"/>
      <c r="WP36" s="73"/>
      <c r="WQ36" s="73"/>
      <c r="WR36" s="73"/>
      <c r="WS36" s="73"/>
      <c r="WT36" s="73"/>
      <c r="WU36" s="73"/>
      <c r="WV36" s="73"/>
      <c r="WW36" s="73"/>
      <c r="WX36" s="73"/>
      <c r="WY36" s="73"/>
      <c r="WZ36" s="73"/>
      <c r="XA36" s="73"/>
      <c r="XB36" s="73"/>
      <c r="XC36" s="73"/>
      <c r="XD36" s="73"/>
      <c r="XE36" s="73"/>
      <c r="XF36" s="73"/>
      <c r="XG36" s="73"/>
      <c r="XH36" s="73"/>
      <c r="XI36" s="73"/>
      <c r="XJ36" s="73"/>
      <c r="XK36" s="73"/>
      <c r="XL36" s="73"/>
      <c r="XM36" s="73"/>
      <c r="XN36" s="73"/>
      <c r="XO36" s="73"/>
      <c r="XP36" s="73"/>
      <c r="XQ36" s="73"/>
      <c r="XR36" s="73"/>
      <c r="XS36" s="73"/>
      <c r="XT36" s="73"/>
      <c r="XU36" s="73"/>
      <c r="XV36" s="73"/>
      <c r="XW36" s="73"/>
      <c r="XX36" s="73"/>
      <c r="XY36" s="73"/>
      <c r="XZ36" s="73"/>
      <c r="YA36" s="73"/>
      <c r="YB36" s="73"/>
      <c r="YC36" s="73"/>
      <c r="YD36" s="73"/>
      <c r="YE36" s="73"/>
      <c r="YF36" s="73"/>
      <c r="YG36" s="73"/>
      <c r="YH36" s="73"/>
      <c r="YI36" s="73"/>
      <c r="YJ36" s="73"/>
      <c r="YK36" s="73"/>
      <c r="YL36" s="73"/>
      <c r="YM36" s="73"/>
      <c r="YN36" s="73"/>
      <c r="YO36" s="73"/>
      <c r="YP36" s="73"/>
      <c r="YQ36" s="73"/>
      <c r="YR36" s="73"/>
    </row>
    <row r="37" spans="1:668">
      <c r="A37" s="71" t="s">
        <v>125</v>
      </c>
      <c r="B37" s="72">
        <f>SUM(B38:B57)</f>
        <v>3.9919405500000006E-3</v>
      </c>
      <c r="C37" s="72">
        <f>SUM(C38:C57)</f>
        <v>0</v>
      </c>
      <c r="D37" s="72">
        <f>SUM(D38:D57)</f>
        <v>0</v>
      </c>
      <c r="E37" s="72">
        <f>SUM(E38:E57)/1000</f>
        <v>0</v>
      </c>
      <c r="F37" s="72">
        <f t="shared" ref="F37:AA37" si="39">SUM(F38:F57)</f>
        <v>0</v>
      </c>
      <c r="G37" s="72">
        <f t="shared" si="39"/>
        <v>0</v>
      </c>
      <c r="H37" s="72">
        <f t="shared" si="39"/>
        <v>0</v>
      </c>
      <c r="I37" s="72">
        <f t="shared" si="39"/>
        <v>3.89745675E-4</v>
      </c>
      <c r="J37" s="72">
        <f t="shared" si="39"/>
        <v>0</v>
      </c>
      <c r="K37" s="72">
        <f t="shared" si="39"/>
        <v>0</v>
      </c>
      <c r="L37" s="72">
        <f t="shared" si="39"/>
        <v>0</v>
      </c>
      <c r="M37" s="72">
        <f t="shared" si="39"/>
        <v>0</v>
      </c>
      <c r="N37" s="72">
        <f t="shared" si="39"/>
        <v>0</v>
      </c>
      <c r="O37" s="72">
        <f t="shared" si="39"/>
        <v>0</v>
      </c>
      <c r="P37" s="72">
        <f t="shared" si="39"/>
        <v>0</v>
      </c>
      <c r="Q37" s="72">
        <f t="shared" si="39"/>
        <v>0</v>
      </c>
      <c r="R37" s="72">
        <f t="shared" si="39"/>
        <v>0</v>
      </c>
      <c r="S37" s="72">
        <f t="shared" si="39"/>
        <v>3.8580885000000001E-3</v>
      </c>
      <c r="T37" s="72">
        <f t="shared" si="39"/>
        <v>5.8265010000000002E-4</v>
      </c>
      <c r="U37" s="72">
        <f t="shared" si="39"/>
        <v>1.3389653612249999</v>
      </c>
      <c r="V37" s="72">
        <f t="shared" si="39"/>
        <v>4.3305074999999998E-5</v>
      </c>
      <c r="W37" s="72">
        <f t="shared" si="39"/>
        <v>0</v>
      </c>
      <c r="X37" s="72">
        <f t="shared" si="39"/>
        <v>0</v>
      </c>
      <c r="Y37" s="72">
        <f t="shared" si="39"/>
        <v>2.0235280499999999E-3</v>
      </c>
      <c r="Z37" s="72">
        <f t="shared" si="39"/>
        <v>0</v>
      </c>
      <c r="AA37" s="72">
        <f t="shared" si="39"/>
        <v>0</v>
      </c>
      <c r="AB37" s="72"/>
      <c r="AD37" s="73">
        <f t="shared" ref="AD37:CO37" si="40">SUM(AD38:AD57)</f>
        <v>0</v>
      </c>
      <c r="AE37" s="73">
        <f t="shared" si="40"/>
        <v>0</v>
      </c>
      <c r="AF37" s="73">
        <f t="shared" si="40"/>
        <v>0</v>
      </c>
      <c r="AG37" s="73">
        <f t="shared" si="40"/>
        <v>0</v>
      </c>
      <c r="AH37" s="73">
        <f t="shared" si="40"/>
        <v>0</v>
      </c>
      <c r="AI37" s="73">
        <f t="shared" si="40"/>
        <v>0</v>
      </c>
      <c r="AJ37" s="73">
        <f t="shared" si="40"/>
        <v>3.9919405500000003</v>
      </c>
      <c r="AK37" s="73">
        <f t="shared" si="40"/>
        <v>0</v>
      </c>
      <c r="AL37" s="73">
        <f t="shared" si="40"/>
        <v>0</v>
      </c>
      <c r="AM37" s="73">
        <f t="shared" si="40"/>
        <v>0</v>
      </c>
      <c r="AN37" s="73">
        <f t="shared" si="40"/>
        <v>0</v>
      </c>
      <c r="AO37" s="73">
        <f t="shared" si="40"/>
        <v>0</v>
      </c>
      <c r="AP37" s="73">
        <f t="shared" si="40"/>
        <v>0</v>
      </c>
      <c r="AQ37" s="73">
        <f t="shared" si="40"/>
        <v>0</v>
      </c>
      <c r="AR37" s="73">
        <f t="shared" si="40"/>
        <v>0</v>
      </c>
      <c r="AS37" s="73">
        <f t="shared" si="40"/>
        <v>0</v>
      </c>
      <c r="AT37" s="73">
        <f t="shared" si="40"/>
        <v>0</v>
      </c>
      <c r="AU37" s="73">
        <f t="shared" si="40"/>
        <v>0</v>
      </c>
      <c r="AV37" s="73">
        <f t="shared" si="40"/>
        <v>0</v>
      </c>
      <c r="AW37" s="73">
        <f t="shared" si="40"/>
        <v>0</v>
      </c>
      <c r="AX37" s="73">
        <f t="shared" si="40"/>
        <v>0</v>
      </c>
      <c r="AY37" s="73">
        <f t="shared" si="40"/>
        <v>0</v>
      </c>
      <c r="AZ37" s="73">
        <f t="shared" si="40"/>
        <v>0</v>
      </c>
      <c r="BA37" s="73">
        <f t="shared" si="40"/>
        <v>0</v>
      </c>
      <c r="BB37" s="73">
        <f t="shared" si="40"/>
        <v>0</v>
      </c>
      <c r="BC37" s="73">
        <f t="shared" si="40"/>
        <v>0</v>
      </c>
      <c r="BD37" s="73">
        <f t="shared" si="40"/>
        <v>0</v>
      </c>
      <c r="BE37" s="73">
        <f t="shared" si="40"/>
        <v>0</v>
      </c>
      <c r="BF37" s="73">
        <f t="shared" si="40"/>
        <v>0</v>
      </c>
      <c r="BG37" s="73">
        <f t="shared" si="40"/>
        <v>0</v>
      </c>
      <c r="BH37" s="73">
        <f t="shared" si="40"/>
        <v>0</v>
      </c>
      <c r="BI37" s="73">
        <f t="shared" si="40"/>
        <v>0</v>
      </c>
      <c r="BJ37" s="73">
        <f t="shared" si="40"/>
        <v>0</v>
      </c>
      <c r="BK37" s="73">
        <f t="shared" si="40"/>
        <v>0</v>
      </c>
      <c r="BL37" s="73">
        <f t="shared" si="40"/>
        <v>0</v>
      </c>
      <c r="BM37" s="73">
        <f t="shared" si="40"/>
        <v>0</v>
      </c>
      <c r="BN37" s="73">
        <f t="shared" si="40"/>
        <v>0</v>
      </c>
      <c r="BO37" s="73">
        <f t="shared" si="40"/>
        <v>0</v>
      </c>
      <c r="BP37" s="73">
        <f t="shared" si="40"/>
        <v>0</v>
      </c>
      <c r="BQ37" s="73">
        <f t="shared" si="40"/>
        <v>0</v>
      </c>
      <c r="BR37" s="73">
        <f t="shared" si="40"/>
        <v>0</v>
      </c>
      <c r="BS37" s="73">
        <f t="shared" si="40"/>
        <v>0</v>
      </c>
      <c r="BT37" s="73">
        <f t="shared" si="40"/>
        <v>0</v>
      </c>
      <c r="BU37" s="73">
        <f t="shared" si="40"/>
        <v>0</v>
      </c>
      <c r="BV37" s="73">
        <f t="shared" si="40"/>
        <v>0</v>
      </c>
      <c r="BW37" s="73">
        <f t="shared" si="40"/>
        <v>0</v>
      </c>
      <c r="BX37" s="73">
        <f t="shared" si="40"/>
        <v>0</v>
      </c>
      <c r="BY37" s="73">
        <f t="shared" si="40"/>
        <v>0</v>
      </c>
      <c r="BZ37" s="73">
        <f t="shared" si="40"/>
        <v>0</v>
      </c>
      <c r="CA37" s="73">
        <f t="shared" si="40"/>
        <v>0</v>
      </c>
      <c r="CB37" s="73">
        <f t="shared" si="40"/>
        <v>0</v>
      </c>
      <c r="CC37" s="73">
        <f t="shared" si="40"/>
        <v>0</v>
      </c>
      <c r="CD37" s="73">
        <f t="shared" si="40"/>
        <v>0</v>
      </c>
      <c r="CE37" s="73">
        <f t="shared" si="40"/>
        <v>0</v>
      </c>
      <c r="CF37" s="73">
        <f t="shared" si="40"/>
        <v>0</v>
      </c>
      <c r="CG37" s="73">
        <f t="shared" si="40"/>
        <v>0</v>
      </c>
      <c r="CH37" s="73">
        <f t="shared" si="40"/>
        <v>0</v>
      </c>
      <c r="CI37" s="73">
        <f t="shared" si="40"/>
        <v>0</v>
      </c>
      <c r="CJ37" s="73">
        <f t="shared" si="40"/>
        <v>0</v>
      </c>
      <c r="CK37" s="73">
        <f t="shared" si="40"/>
        <v>0</v>
      </c>
      <c r="CL37" s="73">
        <f t="shared" si="40"/>
        <v>0</v>
      </c>
      <c r="CM37" s="73">
        <f t="shared" si="40"/>
        <v>0</v>
      </c>
      <c r="CN37" s="73">
        <f t="shared" si="40"/>
        <v>0</v>
      </c>
      <c r="CO37" s="73">
        <f t="shared" si="40"/>
        <v>0</v>
      </c>
      <c r="CP37" s="73">
        <f t="shared" ref="CP37:FA37" si="41">SUM(CP38:CP57)</f>
        <v>0</v>
      </c>
      <c r="CQ37" s="73">
        <f t="shared" si="41"/>
        <v>0</v>
      </c>
      <c r="CR37" s="73">
        <f t="shared" si="41"/>
        <v>0</v>
      </c>
      <c r="CS37" s="73">
        <f t="shared" si="41"/>
        <v>0</v>
      </c>
      <c r="CT37" s="73">
        <f t="shared" si="41"/>
        <v>0</v>
      </c>
      <c r="CU37" s="73">
        <f t="shared" si="41"/>
        <v>0</v>
      </c>
      <c r="CV37" s="73">
        <f t="shared" si="41"/>
        <v>0</v>
      </c>
      <c r="CW37" s="73">
        <f t="shared" si="41"/>
        <v>0</v>
      </c>
      <c r="CX37" s="73">
        <f t="shared" si="41"/>
        <v>0</v>
      </c>
      <c r="CY37" s="73">
        <f t="shared" si="41"/>
        <v>0</v>
      </c>
      <c r="CZ37" s="73">
        <f t="shared" si="41"/>
        <v>0</v>
      </c>
      <c r="DA37" s="73">
        <f t="shared" si="41"/>
        <v>0</v>
      </c>
      <c r="DB37" s="73">
        <f t="shared" si="41"/>
        <v>0</v>
      </c>
      <c r="DC37" s="73">
        <f t="shared" si="41"/>
        <v>0</v>
      </c>
      <c r="DD37" s="73">
        <f t="shared" si="41"/>
        <v>0</v>
      </c>
      <c r="DE37" s="73">
        <f t="shared" si="41"/>
        <v>0</v>
      </c>
      <c r="DF37" s="73">
        <f t="shared" si="41"/>
        <v>0</v>
      </c>
      <c r="DG37" s="73">
        <f t="shared" si="41"/>
        <v>0</v>
      </c>
      <c r="DH37" s="73">
        <f t="shared" si="41"/>
        <v>0</v>
      </c>
      <c r="DI37" s="73">
        <f t="shared" si="41"/>
        <v>0</v>
      </c>
      <c r="DJ37" s="73">
        <f t="shared" si="41"/>
        <v>0</v>
      </c>
      <c r="DK37" s="73">
        <f t="shared" si="41"/>
        <v>0</v>
      </c>
      <c r="DL37" s="73">
        <f t="shared" si="41"/>
        <v>0</v>
      </c>
      <c r="DM37" s="73">
        <f t="shared" si="41"/>
        <v>0</v>
      </c>
      <c r="DN37" s="73">
        <f t="shared" si="41"/>
        <v>0</v>
      </c>
      <c r="DO37" s="73">
        <f t="shared" si="41"/>
        <v>0</v>
      </c>
      <c r="DP37" s="73">
        <f t="shared" si="41"/>
        <v>0.38974567500000001</v>
      </c>
      <c r="DQ37" s="73">
        <f t="shared" si="41"/>
        <v>0</v>
      </c>
      <c r="DR37" s="73">
        <f t="shared" si="41"/>
        <v>0</v>
      </c>
      <c r="DS37" s="73">
        <f t="shared" si="41"/>
        <v>0</v>
      </c>
      <c r="DT37" s="73">
        <f t="shared" si="41"/>
        <v>0</v>
      </c>
      <c r="DU37" s="73">
        <f t="shared" si="41"/>
        <v>0</v>
      </c>
      <c r="DV37" s="73">
        <f t="shared" si="41"/>
        <v>0</v>
      </c>
      <c r="DW37" s="73">
        <f t="shared" si="41"/>
        <v>0</v>
      </c>
      <c r="DX37" s="73">
        <f t="shared" si="41"/>
        <v>0</v>
      </c>
      <c r="DY37" s="73">
        <f t="shared" si="41"/>
        <v>0</v>
      </c>
      <c r="DZ37" s="73">
        <f t="shared" si="41"/>
        <v>0</v>
      </c>
      <c r="EA37" s="73">
        <f t="shared" si="41"/>
        <v>0</v>
      </c>
      <c r="EB37" s="73">
        <f t="shared" si="41"/>
        <v>0</v>
      </c>
      <c r="EC37" s="73">
        <f t="shared" si="41"/>
        <v>0</v>
      </c>
      <c r="ED37" s="73">
        <f t="shared" si="41"/>
        <v>0</v>
      </c>
      <c r="EE37" s="73">
        <f t="shared" si="41"/>
        <v>0</v>
      </c>
      <c r="EF37" s="73">
        <f t="shared" si="41"/>
        <v>0</v>
      </c>
      <c r="EG37" s="73">
        <f t="shared" si="41"/>
        <v>0</v>
      </c>
      <c r="EH37" s="73">
        <f t="shared" si="41"/>
        <v>0</v>
      </c>
      <c r="EI37" s="73">
        <f t="shared" si="41"/>
        <v>0</v>
      </c>
      <c r="EJ37" s="73">
        <f t="shared" si="41"/>
        <v>0</v>
      </c>
      <c r="EK37" s="73">
        <f t="shared" si="41"/>
        <v>0</v>
      </c>
      <c r="EL37" s="73">
        <f t="shared" si="41"/>
        <v>0</v>
      </c>
      <c r="EM37" s="73">
        <f t="shared" si="41"/>
        <v>0</v>
      </c>
      <c r="EN37" s="73">
        <f t="shared" si="41"/>
        <v>0</v>
      </c>
      <c r="EO37" s="73">
        <f t="shared" si="41"/>
        <v>0</v>
      </c>
      <c r="EP37" s="73">
        <f t="shared" si="41"/>
        <v>0</v>
      </c>
      <c r="EQ37" s="73">
        <f t="shared" si="41"/>
        <v>0</v>
      </c>
      <c r="ER37" s="73">
        <f t="shared" si="41"/>
        <v>0</v>
      </c>
      <c r="ES37" s="73">
        <f t="shared" si="41"/>
        <v>0</v>
      </c>
      <c r="ET37" s="73">
        <f t="shared" si="41"/>
        <v>0</v>
      </c>
      <c r="EU37" s="73">
        <f t="shared" si="41"/>
        <v>0</v>
      </c>
      <c r="EV37" s="73">
        <f t="shared" si="41"/>
        <v>0</v>
      </c>
      <c r="EW37" s="73">
        <f t="shared" si="41"/>
        <v>0</v>
      </c>
      <c r="EX37" s="73">
        <f t="shared" si="41"/>
        <v>0</v>
      </c>
      <c r="EY37" s="73">
        <f t="shared" si="41"/>
        <v>0</v>
      </c>
      <c r="EZ37" s="73">
        <f t="shared" si="41"/>
        <v>0</v>
      </c>
      <c r="FA37" s="73">
        <f t="shared" si="41"/>
        <v>0</v>
      </c>
      <c r="FB37" s="73">
        <f t="shared" ref="FB37:HM37" si="42">SUM(FB38:FB57)</f>
        <v>0</v>
      </c>
      <c r="FC37" s="73">
        <f t="shared" si="42"/>
        <v>0</v>
      </c>
      <c r="FD37" s="73">
        <f t="shared" si="42"/>
        <v>0</v>
      </c>
      <c r="FE37" s="73">
        <f t="shared" si="42"/>
        <v>0</v>
      </c>
      <c r="FF37" s="73">
        <f t="shared" si="42"/>
        <v>0</v>
      </c>
      <c r="FG37" s="73">
        <f t="shared" si="42"/>
        <v>0</v>
      </c>
      <c r="FH37" s="73">
        <f t="shared" si="42"/>
        <v>0</v>
      </c>
      <c r="FI37" s="73">
        <f t="shared" si="42"/>
        <v>0</v>
      </c>
      <c r="FJ37" s="73">
        <f t="shared" si="42"/>
        <v>0</v>
      </c>
      <c r="FK37" s="73">
        <f t="shared" si="42"/>
        <v>0</v>
      </c>
      <c r="FL37" s="73">
        <f t="shared" si="42"/>
        <v>0</v>
      </c>
      <c r="FM37" s="73">
        <f t="shared" si="42"/>
        <v>0</v>
      </c>
      <c r="FN37" s="73">
        <f t="shared" si="42"/>
        <v>0</v>
      </c>
      <c r="FO37" s="73">
        <f t="shared" si="42"/>
        <v>0</v>
      </c>
      <c r="FP37" s="73">
        <f t="shared" si="42"/>
        <v>0</v>
      </c>
      <c r="FQ37" s="73">
        <f t="shared" si="42"/>
        <v>0</v>
      </c>
      <c r="FR37" s="73">
        <f t="shared" si="42"/>
        <v>0</v>
      </c>
      <c r="FS37" s="73">
        <f t="shared" si="42"/>
        <v>0</v>
      </c>
      <c r="FT37" s="73">
        <f t="shared" si="42"/>
        <v>0</v>
      </c>
      <c r="FU37" s="73">
        <f t="shared" si="42"/>
        <v>0</v>
      </c>
      <c r="FV37" s="73">
        <f t="shared" si="42"/>
        <v>0</v>
      </c>
      <c r="FW37" s="73">
        <f t="shared" si="42"/>
        <v>0</v>
      </c>
      <c r="FX37" s="73">
        <f t="shared" si="42"/>
        <v>0</v>
      </c>
      <c r="FY37" s="73">
        <f t="shared" si="42"/>
        <v>0</v>
      </c>
      <c r="FZ37" s="73">
        <f t="shared" si="42"/>
        <v>0</v>
      </c>
      <c r="GA37" s="73">
        <f t="shared" si="42"/>
        <v>0</v>
      </c>
      <c r="GB37" s="73">
        <f t="shared" si="42"/>
        <v>0</v>
      </c>
      <c r="GC37" s="73">
        <f t="shared" si="42"/>
        <v>0</v>
      </c>
      <c r="GD37" s="73">
        <f t="shared" si="42"/>
        <v>0</v>
      </c>
      <c r="GE37" s="73">
        <f t="shared" si="42"/>
        <v>0</v>
      </c>
      <c r="GF37" s="73">
        <f t="shared" si="42"/>
        <v>0</v>
      </c>
      <c r="GG37" s="73">
        <f t="shared" si="42"/>
        <v>0</v>
      </c>
      <c r="GH37" s="73">
        <f t="shared" si="42"/>
        <v>0</v>
      </c>
      <c r="GI37" s="73">
        <f t="shared" si="42"/>
        <v>0</v>
      </c>
      <c r="GJ37" s="73">
        <f t="shared" si="42"/>
        <v>0</v>
      </c>
      <c r="GK37" s="73">
        <f t="shared" si="42"/>
        <v>0</v>
      </c>
      <c r="GL37" s="73">
        <f t="shared" si="42"/>
        <v>0</v>
      </c>
      <c r="GM37" s="73">
        <f t="shared" si="42"/>
        <v>0</v>
      </c>
      <c r="GN37" s="73">
        <f t="shared" si="42"/>
        <v>0</v>
      </c>
      <c r="GO37" s="73">
        <f t="shared" si="42"/>
        <v>0</v>
      </c>
      <c r="GP37" s="73">
        <f t="shared" si="42"/>
        <v>0</v>
      </c>
      <c r="GQ37" s="73">
        <f t="shared" si="42"/>
        <v>0</v>
      </c>
      <c r="GR37" s="73">
        <f t="shared" si="42"/>
        <v>0</v>
      </c>
      <c r="GS37" s="73">
        <f t="shared" si="42"/>
        <v>0</v>
      </c>
      <c r="GT37" s="73">
        <f t="shared" si="42"/>
        <v>0</v>
      </c>
      <c r="GU37" s="73">
        <f t="shared" si="42"/>
        <v>0</v>
      </c>
      <c r="GV37" s="73">
        <f t="shared" si="42"/>
        <v>0</v>
      </c>
      <c r="GW37" s="73">
        <f t="shared" si="42"/>
        <v>0</v>
      </c>
      <c r="GX37" s="73">
        <f t="shared" si="42"/>
        <v>0</v>
      </c>
      <c r="GY37" s="73">
        <f t="shared" si="42"/>
        <v>0</v>
      </c>
      <c r="GZ37" s="73">
        <f t="shared" si="42"/>
        <v>0</v>
      </c>
      <c r="HA37" s="73">
        <f t="shared" si="42"/>
        <v>0</v>
      </c>
      <c r="HB37" s="73">
        <f t="shared" si="42"/>
        <v>0</v>
      </c>
      <c r="HC37" s="73">
        <f t="shared" si="42"/>
        <v>0</v>
      </c>
      <c r="HD37" s="73">
        <f t="shared" si="42"/>
        <v>0</v>
      </c>
      <c r="HE37" s="73">
        <f t="shared" si="42"/>
        <v>0</v>
      </c>
      <c r="HF37" s="73">
        <f t="shared" si="42"/>
        <v>0</v>
      </c>
      <c r="HG37" s="73">
        <f t="shared" si="42"/>
        <v>0</v>
      </c>
      <c r="HH37" s="73">
        <f t="shared" si="42"/>
        <v>0</v>
      </c>
      <c r="HI37" s="73">
        <f t="shared" si="42"/>
        <v>0</v>
      </c>
      <c r="HJ37" s="73">
        <f t="shared" si="42"/>
        <v>0</v>
      </c>
      <c r="HK37" s="73">
        <f t="shared" si="42"/>
        <v>0</v>
      </c>
      <c r="HL37" s="73">
        <f t="shared" si="42"/>
        <v>0</v>
      </c>
      <c r="HM37" s="73">
        <f t="shared" si="42"/>
        <v>0</v>
      </c>
      <c r="HN37" s="73">
        <f t="shared" ref="HN37:JY37" si="43">SUM(HN38:HN57)</f>
        <v>0</v>
      </c>
      <c r="HO37" s="73">
        <f t="shared" si="43"/>
        <v>0</v>
      </c>
      <c r="HP37" s="73">
        <f t="shared" si="43"/>
        <v>0</v>
      </c>
      <c r="HQ37" s="73">
        <f t="shared" si="43"/>
        <v>0</v>
      </c>
      <c r="HR37" s="73">
        <f t="shared" si="43"/>
        <v>0</v>
      </c>
      <c r="HS37" s="73">
        <f t="shared" si="43"/>
        <v>0</v>
      </c>
      <c r="HT37" s="73">
        <f t="shared" si="43"/>
        <v>0</v>
      </c>
      <c r="HU37" s="73">
        <f t="shared" si="43"/>
        <v>0</v>
      </c>
      <c r="HV37" s="73">
        <f t="shared" si="43"/>
        <v>0</v>
      </c>
      <c r="HW37" s="73">
        <f t="shared" si="43"/>
        <v>0</v>
      </c>
      <c r="HX37" s="73">
        <f t="shared" si="43"/>
        <v>0</v>
      </c>
      <c r="HY37" s="73">
        <f t="shared" si="43"/>
        <v>0</v>
      </c>
      <c r="HZ37" s="73">
        <f t="shared" si="43"/>
        <v>0</v>
      </c>
      <c r="IA37" s="73">
        <f t="shared" si="43"/>
        <v>0</v>
      </c>
      <c r="IB37" s="73">
        <f t="shared" si="43"/>
        <v>0</v>
      </c>
      <c r="IC37" s="73">
        <f t="shared" si="43"/>
        <v>0</v>
      </c>
      <c r="ID37" s="73">
        <f t="shared" si="43"/>
        <v>2.6376727500000001</v>
      </c>
      <c r="IE37" s="73">
        <f t="shared" si="43"/>
        <v>1.2204157499999999</v>
      </c>
      <c r="IF37" s="73">
        <f t="shared" si="43"/>
        <v>0</v>
      </c>
      <c r="IG37" s="73">
        <f t="shared" si="43"/>
        <v>0</v>
      </c>
      <c r="IH37" s="73">
        <f t="shared" si="43"/>
        <v>0</v>
      </c>
      <c r="II37" s="73">
        <f t="shared" si="43"/>
        <v>0</v>
      </c>
      <c r="IJ37" s="73">
        <f t="shared" si="43"/>
        <v>0</v>
      </c>
      <c r="IK37" s="73">
        <f t="shared" si="43"/>
        <v>0</v>
      </c>
      <c r="IL37" s="73">
        <f t="shared" si="43"/>
        <v>0</v>
      </c>
      <c r="IM37" s="73">
        <f t="shared" si="43"/>
        <v>3.936825E-2</v>
      </c>
      <c r="IN37" s="73">
        <f t="shared" si="43"/>
        <v>0</v>
      </c>
      <c r="IO37" s="73">
        <f t="shared" si="43"/>
        <v>0</v>
      </c>
      <c r="IP37" s="73">
        <f t="shared" si="43"/>
        <v>0.16140982500000001</v>
      </c>
      <c r="IQ37" s="73">
        <f t="shared" si="43"/>
        <v>0.381872025</v>
      </c>
      <c r="IR37" s="73">
        <f t="shared" si="43"/>
        <v>0</v>
      </c>
      <c r="IS37" s="73">
        <f t="shared" si="43"/>
        <v>0</v>
      </c>
      <c r="IT37" s="73">
        <f t="shared" si="43"/>
        <v>0</v>
      </c>
      <c r="IU37" s="73">
        <f t="shared" si="43"/>
        <v>0</v>
      </c>
      <c r="IV37" s="73">
        <f t="shared" si="43"/>
        <v>0</v>
      </c>
      <c r="IW37" s="73">
        <f t="shared" si="43"/>
        <v>0</v>
      </c>
      <c r="IX37" s="73">
        <f t="shared" si="43"/>
        <v>0</v>
      </c>
      <c r="IY37" s="73">
        <f t="shared" si="43"/>
        <v>0</v>
      </c>
      <c r="IZ37" s="73">
        <f t="shared" si="43"/>
        <v>0</v>
      </c>
      <c r="JA37" s="73">
        <f t="shared" si="43"/>
        <v>0</v>
      </c>
      <c r="JB37" s="73">
        <f t="shared" si="43"/>
        <v>0</v>
      </c>
      <c r="JC37" s="73">
        <f t="shared" si="43"/>
        <v>0</v>
      </c>
      <c r="JD37" s="73">
        <f t="shared" si="43"/>
        <v>1.1180582999999999</v>
      </c>
      <c r="JE37" s="73">
        <f t="shared" si="43"/>
        <v>5.9052374999999997E-2</v>
      </c>
      <c r="JF37" s="73">
        <f t="shared" si="43"/>
        <v>0</v>
      </c>
      <c r="JG37" s="73">
        <f t="shared" si="43"/>
        <v>0</v>
      </c>
      <c r="JH37" s="73">
        <f t="shared" si="43"/>
        <v>0</v>
      </c>
      <c r="JI37" s="73">
        <f t="shared" si="43"/>
        <v>1337.7882505499999</v>
      </c>
      <c r="JJ37" s="73">
        <f t="shared" si="43"/>
        <v>0</v>
      </c>
      <c r="JK37" s="73">
        <f t="shared" si="43"/>
        <v>0</v>
      </c>
      <c r="JL37" s="73">
        <f t="shared" si="43"/>
        <v>0</v>
      </c>
      <c r="JM37" s="73">
        <f t="shared" si="43"/>
        <v>0</v>
      </c>
      <c r="JN37" s="73">
        <f t="shared" si="43"/>
        <v>0</v>
      </c>
      <c r="JO37" s="73">
        <f t="shared" si="43"/>
        <v>0</v>
      </c>
      <c r="JP37" s="73">
        <f t="shared" si="43"/>
        <v>0</v>
      </c>
      <c r="JQ37" s="73">
        <f t="shared" si="43"/>
        <v>4.3305074999999998E-2</v>
      </c>
      <c r="JR37" s="73">
        <f t="shared" si="43"/>
        <v>0</v>
      </c>
      <c r="JS37" s="73">
        <f t="shared" si="43"/>
        <v>0</v>
      </c>
      <c r="JT37" s="73">
        <f t="shared" si="43"/>
        <v>0</v>
      </c>
      <c r="JU37" s="73">
        <f t="shared" si="43"/>
        <v>0</v>
      </c>
      <c r="JV37" s="73">
        <f t="shared" si="43"/>
        <v>0</v>
      </c>
      <c r="JW37" s="73">
        <f t="shared" si="43"/>
        <v>0</v>
      </c>
      <c r="JX37" s="73">
        <f t="shared" si="43"/>
        <v>0</v>
      </c>
      <c r="JY37" s="73">
        <f t="shared" si="43"/>
        <v>0</v>
      </c>
      <c r="JZ37" s="73">
        <f t="shared" ref="JZ37:MK37" si="44">SUM(JZ38:JZ57)</f>
        <v>0</v>
      </c>
      <c r="KA37" s="73">
        <f t="shared" si="44"/>
        <v>0</v>
      </c>
      <c r="KB37" s="73">
        <f t="shared" si="44"/>
        <v>0</v>
      </c>
      <c r="KC37" s="73">
        <f t="shared" si="44"/>
        <v>0</v>
      </c>
      <c r="KD37" s="73">
        <f t="shared" si="44"/>
        <v>0</v>
      </c>
      <c r="KE37" s="73">
        <f t="shared" si="44"/>
        <v>0</v>
      </c>
      <c r="KF37" s="73">
        <f t="shared" si="44"/>
        <v>0</v>
      </c>
      <c r="KG37" s="73">
        <f t="shared" si="44"/>
        <v>0</v>
      </c>
      <c r="KH37" s="73">
        <f t="shared" si="44"/>
        <v>0</v>
      </c>
      <c r="KI37" s="73">
        <f t="shared" si="44"/>
        <v>0</v>
      </c>
      <c r="KJ37" s="73">
        <f t="shared" si="44"/>
        <v>0</v>
      </c>
      <c r="KK37" s="73">
        <f t="shared" si="44"/>
        <v>0</v>
      </c>
      <c r="KL37" s="73">
        <f t="shared" si="44"/>
        <v>0</v>
      </c>
      <c r="KM37" s="73">
        <f t="shared" si="44"/>
        <v>0</v>
      </c>
      <c r="KN37" s="73">
        <f t="shared" si="44"/>
        <v>0</v>
      </c>
      <c r="KO37" s="73">
        <f t="shared" si="44"/>
        <v>0</v>
      </c>
      <c r="KP37" s="73">
        <f t="shared" si="44"/>
        <v>0</v>
      </c>
      <c r="KQ37" s="73">
        <f t="shared" si="44"/>
        <v>0</v>
      </c>
      <c r="KR37" s="73">
        <f t="shared" si="44"/>
        <v>0</v>
      </c>
      <c r="KS37" s="73">
        <f t="shared" si="44"/>
        <v>0</v>
      </c>
      <c r="KT37" s="73">
        <f t="shared" si="44"/>
        <v>0</v>
      </c>
      <c r="KU37" s="73">
        <f t="shared" si="44"/>
        <v>0</v>
      </c>
      <c r="KV37" s="73">
        <f t="shared" si="44"/>
        <v>0</v>
      </c>
      <c r="KW37" s="73">
        <f t="shared" si="44"/>
        <v>0</v>
      </c>
      <c r="KX37" s="73">
        <f t="shared" si="44"/>
        <v>0</v>
      </c>
      <c r="KY37" s="73">
        <f t="shared" si="44"/>
        <v>0</v>
      </c>
      <c r="KZ37" s="73">
        <f t="shared" si="44"/>
        <v>1.9447915499999999</v>
      </c>
      <c r="LA37" s="73">
        <f t="shared" si="44"/>
        <v>7.8736500000000001E-2</v>
      </c>
      <c r="LB37" s="73">
        <f t="shared" si="44"/>
        <v>0</v>
      </c>
      <c r="LC37" s="73">
        <f t="shared" si="44"/>
        <v>0</v>
      </c>
      <c r="LD37" s="73">
        <f t="shared" si="44"/>
        <v>0</v>
      </c>
      <c r="LE37" s="73">
        <f t="shared" si="44"/>
        <v>0</v>
      </c>
      <c r="LF37" s="73">
        <f t="shared" si="44"/>
        <v>0</v>
      </c>
      <c r="LG37" s="73">
        <f t="shared" si="44"/>
        <v>0</v>
      </c>
      <c r="LH37" s="73">
        <f t="shared" si="44"/>
        <v>0</v>
      </c>
      <c r="LI37" s="73">
        <f t="shared" si="44"/>
        <v>0</v>
      </c>
      <c r="LJ37" s="73">
        <f t="shared" si="44"/>
        <v>0</v>
      </c>
      <c r="LK37" s="73">
        <f t="shared" si="44"/>
        <v>0</v>
      </c>
      <c r="LL37" s="73">
        <f t="shared" si="44"/>
        <v>0</v>
      </c>
      <c r="LM37" s="73">
        <f t="shared" si="44"/>
        <v>0</v>
      </c>
      <c r="LN37" s="73">
        <f t="shared" si="44"/>
        <v>0</v>
      </c>
      <c r="LO37" s="73">
        <f t="shared" si="44"/>
        <v>0</v>
      </c>
      <c r="LP37" s="73">
        <f t="shared" si="44"/>
        <v>0</v>
      </c>
      <c r="LQ37" s="73">
        <f t="shared" si="44"/>
        <v>0</v>
      </c>
      <c r="LR37" s="73">
        <f t="shared" si="44"/>
        <v>0</v>
      </c>
      <c r="LS37" s="73">
        <f t="shared" si="44"/>
        <v>0</v>
      </c>
      <c r="LT37" s="73">
        <f t="shared" si="44"/>
        <v>0</v>
      </c>
      <c r="LU37" s="73">
        <f t="shared" si="44"/>
        <v>0</v>
      </c>
      <c r="LV37" s="73">
        <f t="shared" si="44"/>
        <v>0</v>
      </c>
      <c r="LW37" s="73">
        <f t="shared" si="44"/>
        <v>0</v>
      </c>
      <c r="LX37" s="73">
        <f t="shared" si="44"/>
        <v>0</v>
      </c>
      <c r="LY37" s="73">
        <f t="shared" si="44"/>
        <v>0</v>
      </c>
      <c r="LZ37" s="73">
        <f t="shared" si="44"/>
        <v>0</v>
      </c>
      <c r="MA37" s="73">
        <f t="shared" si="44"/>
        <v>0</v>
      </c>
      <c r="MB37" s="73">
        <f t="shared" si="44"/>
        <v>0</v>
      </c>
      <c r="MC37" s="73">
        <f t="shared" si="44"/>
        <v>0</v>
      </c>
      <c r="MD37" s="73">
        <f t="shared" si="44"/>
        <v>0</v>
      </c>
      <c r="ME37" s="73">
        <f t="shared" si="44"/>
        <v>0</v>
      </c>
      <c r="MF37" s="73">
        <f t="shared" si="44"/>
        <v>0</v>
      </c>
      <c r="MG37" s="73">
        <f t="shared" si="44"/>
        <v>0</v>
      </c>
      <c r="MH37" s="73">
        <f t="shared" si="44"/>
        <v>0</v>
      </c>
      <c r="MI37" s="73">
        <f t="shared" si="44"/>
        <v>0</v>
      </c>
      <c r="MJ37" s="73">
        <f t="shared" si="44"/>
        <v>0</v>
      </c>
      <c r="MK37" s="73">
        <f t="shared" si="44"/>
        <v>0</v>
      </c>
      <c r="ML37" s="73">
        <f t="shared" ref="ML37:MP37" si="45">SUM(ML38:ML57)</f>
        <v>0</v>
      </c>
      <c r="MM37" s="73">
        <f t="shared" si="45"/>
        <v>0</v>
      </c>
      <c r="MN37" s="73">
        <f t="shared" si="45"/>
        <v>0</v>
      </c>
      <c r="MO37" s="73">
        <f t="shared" si="45"/>
        <v>0</v>
      </c>
      <c r="MP37" s="73">
        <f t="shared" si="45"/>
        <v>0</v>
      </c>
      <c r="MQ37" s="73">
        <f t="shared" ref="MQ37:MS37" si="46">SUM(MQ38:MQ57)</f>
        <v>0</v>
      </c>
      <c r="MR37" s="73">
        <f t="shared" si="46"/>
        <v>0</v>
      </c>
      <c r="MS37" s="73">
        <f t="shared" si="46"/>
        <v>0</v>
      </c>
      <c r="MT37" s="73">
        <f t="shared" ref="MT37:PE37" si="47">SUM(MT38:MT57)</f>
        <v>0</v>
      </c>
      <c r="MU37" s="73">
        <f t="shared" si="47"/>
        <v>0</v>
      </c>
      <c r="MV37" s="73">
        <f t="shared" si="47"/>
        <v>0</v>
      </c>
      <c r="MW37" s="73">
        <f t="shared" si="47"/>
        <v>0</v>
      </c>
      <c r="MX37" s="73">
        <f t="shared" si="47"/>
        <v>0</v>
      </c>
      <c r="MY37" s="73">
        <f t="shared" si="47"/>
        <v>0</v>
      </c>
      <c r="MZ37" s="73">
        <f t="shared" si="47"/>
        <v>0</v>
      </c>
      <c r="NA37" s="73">
        <f t="shared" si="47"/>
        <v>0</v>
      </c>
      <c r="NB37" s="73">
        <f t="shared" si="47"/>
        <v>0</v>
      </c>
      <c r="NC37" s="73">
        <f t="shared" si="47"/>
        <v>0</v>
      </c>
      <c r="ND37" s="73">
        <f t="shared" si="47"/>
        <v>0</v>
      </c>
      <c r="NE37" s="73">
        <f t="shared" si="47"/>
        <v>0</v>
      </c>
      <c r="NF37" s="73">
        <f t="shared" si="47"/>
        <v>0</v>
      </c>
      <c r="NG37" s="73">
        <f t="shared" si="47"/>
        <v>0</v>
      </c>
      <c r="NH37" s="73">
        <f t="shared" si="47"/>
        <v>0</v>
      </c>
      <c r="NI37" s="73">
        <f t="shared" si="47"/>
        <v>0</v>
      </c>
      <c r="NJ37" s="73">
        <f t="shared" si="47"/>
        <v>0</v>
      </c>
      <c r="NK37" s="73">
        <f t="shared" si="47"/>
        <v>0</v>
      </c>
      <c r="NL37" s="73">
        <f t="shared" si="47"/>
        <v>0</v>
      </c>
      <c r="NM37" s="73">
        <f t="shared" si="47"/>
        <v>0</v>
      </c>
      <c r="NN37" s="73">
        <f t="shared" si="47"/>
        <v>0</v>
      </c>
      <c r="NO37" s="73">
        <f t="shared" si="47"/>
        <v>0</v>
      </c>
      <c r="NP37" s="73">
        <f t="shared" si="47"/>
        <v>0</v>
      </c>
      <c r="NQ37" s="73">
        <f t="shared" si="47"/>
        <v>0</v>
      </c>
      <c r="NR37" s="73">
        <f t="shared" si="47"/>
        <v>0</v>
      </c>
      <c r="NS37" s="73">
        <f t="shared" si="47"/>
        <v>0</v>
      </c>
      <c r="NT37" s="73">
        <f t="shared" si="47"/>
        <v>0</v>
      </c>
      <c r="NU37" s="73">
        <f t="shared" si="47"/>
        <v>0</v>
      </c>
      <c r="NV37" s="73">
        <f t="shared" si="47"/>
        <v>0</v>
      </c>
      <c r="NW37" s="73">
        <f t="shared" si="47"/>
        <v>0</v>
      </c>
      <c r="NX37" s="73">
        <f t="shared" si="47"/>
        <v>0</v>
      </c>
      <c r="NY37" s="73">
        <f t="shared" si="47"/>
        <v>0</v>
      </c>
      <c r="NZ37" s="73">
        <f t="shared" si="47"/>
        <v>0</v>
      </c>
      <c r="OA37" s="73">
        <f t="shared" si="47"/>
        <v>0</v>
      </c>
      <c r="OB37" s="73">
        <f t="shared" si="47"/>
        <v>0</v>
      </c>
      <c r="OC37" s="73">
        <f t="shared" si="47"/>
        <v>0</v>
      </c>
      <c r="OD37" s="73">
        <f t="shared" si="47"/>
        <v>0</v>
      </c>
      <c r="OE37" s="73">
        <f t="shared" si="47"/>
        <v>0</v>
      </c>
      <c r="OF37" s="73">
        <f t="shared" si="47"/>
        <v>0</v>
      </c>
      <c r="OG37" s="73">
        <f t="shared" si="47"/>
        <v>0</v>
      </c>
      <c r="OH37" s="73">
        <f t="shared" si="47"/>
        <v>0</v>
      </c>
      <c r="OI37" s="73">
        <f t="shared" si="47"/>
        <v>0</v>
      </c>
      <c r="OJ37" s="73">
        <f t="shared" si="47"/>
        <v>0</v>
      </c>
      <c r="OK37" s="73">
        <f t="shared" si="47"/>
        <v>0</v>
      </c>
      <c r="OL37" s="73">
        <f t="shared" si="47"/>
        <v>0</v>
      </c>
      <c r="OM37" s="73">
        <f t="shared" si="47"/>
        <v>0</v>
      </c>
      <c r="ON37" s="73">
        <f t="shared" si="47"/>
        <v>0</v>
      </c>
      <c r="OO37" s="73">
        <f t="shared" si="47"/>
        <v>0</v>
      </c>
      <c r="OP37" s="73">
        <f t="shared" si="47"/>
        <v>0</v>
      </c>
      <c r="OQ37" s="73">
        <f t="shared" si="47"/>
        <v>0</v>
      </c>
      <c r="OR37" s="73">
        <f t="shared" si="47"/>
        <v>0</v>
      </c>
      <c r="OS37" s="73">
        <f t="shared" si="47"/>
        <v>0</v>
      </c>
      <c r="OT37" s="73">
        <f t="shared" si="47"/>
        <v>0</v>
      </c>
      <c r="OU37" s="73">
        <f t="shared" si="47"/>
        <v>0</v>
      </c>
      <c r="OV37" s="73">
        <f t="shared" si="47"/>
        <v>0</v>
      </c>
      <c r="OW37" s="73">
        <f t="shared" si="47"/>
        <v>0</v>
      </c>
      <c r="OX37" s="73">
        <f t="shared" si="47"/>
        <v>0</v>
      </c>
      <c r="OY37" s="73">
        <f t="shared" si="47"/>
        <v>0</v>
      </c>
      <c r="OZ37" s="73">
        <f t="shared" si="47"/>
        <v>0</v>
      </c>
      <c r="PA37" s="73">
        <f t="shared" si="47"/>
        <v>0</v>
      </c>
      <c r="PB37" s="73">
        <f t="shared" si="47"/>
        <v>0</v>
      </c>
      <c r="PC37" s="73">
        <f t="shared" si="47"/>
        <v>0</v>
      </c>
      <c r="PD37" s="73">
        <f t="shared" si="47"/>
        <v>0</v>
      </c>
      <c r="PE37" s="73">
        <f t="shared" si="47"/>
        <v>0</v>
      </c>
      <c r="PF37" s="73">
        <f t="shared" ref="PF37:RQ37" si="48">SUM(PF38:PF57)</f>
        <v>0</v>
      </c>
      <c r="PG37" s="73">
        <f t="shared" si="48"/>
        <v>0</v>
      </c>
      <c r="PH37" s="73">
        <f t="shared" si="48"/>
        <v>0</v>
      </c>
      <c r="PI37" s="73">
        <f t="shared" si="48"/>
        <v>0</v>
      </c>
      <c r="PJ37" s="73">
        <f t="shared" si="48"/>
        <v>0</v>
      </c>
      <c r="PK37" s="73">
        <f t="shared" si="48"/>
        <v>0</v>
      </c>
      <c r="PL37" s="73">
        <f t="shared" si="48"/>
        <v>0</v>
      </c>
      <c r="PM37" s="73">
        <f t="shared" si="48"/>
        <v>0</v>
      </c>
      <c r="PN37" s="73">
        <f t="shared" si="48"/>
        <v>0</v>
      </c>
      <c r="PO37" s="73">
        <f t="shared" si="48"/>
        <v>0</v>
      </c>
      <c r="PP37" s="73">
        <f t="shared" si="48"/>
        <v>0</v>
      </c>
      <c r="PQ37" s="73">
        <f t="shared" si="48"/>
        <v>0</v>
      </c>
      <c r="PR37" s="73">
        <f t="shared" si="48"/>
        <v>0</v>
      </c>
      <c r="PS37" s="73">
        <f t="shared" si="48"/>
        <v>0</v>
      </c>
      <c r="PT37" s="73">
        <f t="shared" si="48"/>
        <v>0</v>
      </c>
      <c r="PU37" s="73">
        <f t="shared" si="48"/>
        <v>0</v>
      </c>
      <c r="PV37" s="73">
        <f t="shared" si="48"/>
        <v>0</v>
      </c>
      <c r="PW37" s="73">
        <f t="shared" si="48"/>
        <v>0</v>
      </c>
      <c r="PX37" s="73">
        <f t="shared" si="48"/>
        <v>0</v>
      </c>
      <c r="PY37" s="73">
        <f t="shared" si="48"/>
        <v>0</v>
      </c>
      <c r="PZ37" s="73">
        <f t="shared" si="48"/>
        <v>0</v>
      </c>
      <c r="QA37" s="73">
        <f t="shared" si="48"/>
        <v>0</v>
      </c>
      <c r="QB37" s="73">
        <f t="shared" si="48"/>
        <v>0</v>
      </c>
      <c r="QC37" s="73">
        <f t="shared" si="48"/>
        <v>0</v>
      </c>
      <c r="QD37" s="73">
        <f t="shared" si="48"/>
        <v>0</v>
      </c>
      <c r="QE37" s="73">
        <f t="shared" si="48"/>
        <v>0</v>
      </c>
      <c r="QF37" s="73">
        <f t="shared" si="48"/>
        <v>0</v>
      </c>
      <c r="QG37" s="73">
        <f t="shared" si="48"/>
        <v>0</v>
      </c>
      <c r="QH37" s="73">
        <f t="shared" si="48"/>
        <v>0</v>
      </c>
      <c r="QI37" s="73">
        <f t="shared" si="48"/>
        <v>0</v>
      </c>
      <c r="QJ37" s="73">
        <f t="shared" si="48"/>
        <v>0</v>
      </c>
      <c r="QK37" s="73">
        <f t="shared" si="48"/>
        <v>0</v>
      </c>
      <c r="QL37" s="73">
        <f t="shared" si="48"/>
        <v>0</v>
      </c>
      <c r="QM37" s="73">
        <f t="shared" si="48"/>
        <v>0</v>
      </c>
      <c r="QN37" s="73">
        <f t="shared" si="48"/>
        <v>0</v>
      </c>
      <c r="QO37" s="73">
        <f t="shared" si="48"/>
        <v>0</v>
      </c>
      <c r="QP37" s="73">
        <f t="shared" si="48"/>
        <v>0</v>
      </c>
      <c r="QQ37" s="73">
        <f t="shared" si="48"/>
        <v>0</v>
      </c>
      <c r="QR37" s="73">
        <f t="shared" si="48"/>
        <v>0</v>
      </c>
      <c r="QS37" s="73">
        <f t="shared" si="48"/>
        <v>0</v>
      </c>
      <c r="QT37" s="73">
        <f t="shared" si="48"/>
        <v>0</v>
      </c>
      <c r="QU37" s="73">
        <f t="shared" si="48"/>
        <v>0</v>
      </c>
      <c r="QV37" s="73">
        <f t="shared" si="48"/>
        <v>0</v>
      </c>
      <c r="QW37" s="73">
        <f t="shared" si="48"/>
        <v>0</v>
      </c>
      <c r="QX37" s="73">
        <f t="shared" si="48"/>
        <v>0</v>
      </c>
      <c r="QY37" s="73">
        <f t="shared" si="48"/>
        <v>0</v>
      </c>
      <c r="QZ37" s="73">
        <f t="shared" si="48"/>
        <v>0</v>
      </c>
      <c r="RA37" s="73">
        <f t="shared" si="48"/>
        <v>0</v>
      </c>
      <c r="RB37" s="73">
        <f t="shared" si="48"/>
        <v>0</v>
      </c>
      <c r="RC37" s="73">
        <f t="shared" si="48"/>
        <v>0</v>
      </c>
      <c r="RD37" s="73">
        <f t="shared" si="48"/>
        <v>0</v>
      </c>
      <c r="RE37" s="73">
        <f t="shared" si="48"/>
        <v>0</v>
      </c>
      <c r="RF37" s="73">
        <f t="shared" si="48"/>
        <v>0</v>
      </c>
      <c r="RG37" s="73">
        <f t="shared" si="48"/>
        <v>0</v>
      </c>
      <c r="RH37" s="73">
        <f t="shared" si="48"/>
        <v>0</v>
      </c>
      <c r="RI37" s="73">
        <f t="shared" si="48"/>
        <v>0</v>
      </c>
      <c r="RJ37" s="73">
        <f t="shared" si="48"/>
        <v>0</v>
      </c>
      <c r="RK37" s="73">
        <f t="shared" si="48"/>
        <v>0</v>
      </c>
      <c r="RL37" s="73">
        <f t="shared" si="48"/>
        <v>0</v>
      </c>
      <c r="RM37" s="73">
        <f t="shared" si="48"/>
        <v>0</v>
      </c>
      <c r="RN37" s="73">
        <f t="shared" si="48"/>
        <v>0</v>
      </c>
      <c r="RO37" s="73">
        <f t="shared" si="48"/>
        <v>0</v>
      </c>
      <c r="RP37" s="73">
        <f t="shared" si="48"/>
        <v>0</v>
      </c>
      <c r="RQ37" s="73">
        <f t="shared" si="48"/>
        <v>0</v>
      </c>
      <c r="RR37" s="73">
        <f t="shared" ref="RR37:UC37" si="49">SUM(RR38:RR57)</f>
        <v>0</v>
      </c>
      <c r="RS37" s="73">
        <f t="shared" si="49"/>
        <v>0</v>
      </c>
      <c r="RT37" s="73">
        <f t="shared" si="49"/>
        <v>0</v>
      </c>
      <c r="RU37" s="73">
        <f t="shared" si="49"/>
        <v>0</v>
      </c>
      <c r="RV37" s="73">
        <f t="shared" si="49"/>
        <v>0</v>
      </c>
      <c r="RW37" s="73">
        <f t="shared" si="49"/>
        <v>0</v>
      </c>
      <c r="RX37" s="73">
        <f t="shared" si="49"/>
        <v>0</v>
      </c>
      <c r="RY37" s="73">
        <f t="shared" si="49"/>
        <v>0</v>
      </c>
      <c r="RZ37" s="73">
        <f t="shared" si="49"/>
        <v>0</v>
      </c>
      <c r="SA37" s="73">
        <f t="shared" si="49"/>
        <v>0</v>
      </c>
      <c r="SB37" s="73">
        <f t="shared" si="49"/>
        <v>0</v>
      </c>
      <c r="SC37" s="73">
        <f t="shared" si="49"/>
        <v>0</v>
      </c>
      <c r="SD37" s="73">
        <f t="shared" si="49"/>
        <v>0</v>
      </c>
      <c r="SE37" s="73">
        <f t="shared" si="49"/>
        <v>0</v>
      </c>
      <c r="SF37" s="73">
        <f t="shared" si="49"/>
        <v>0</v>
      </c>
      <c r="SG37" s="73">
        <f t="shared" si="49"/>
        <v>0</v>
      </c>
      <c r="SH37" s="73">
        <f t="shared" si="49"/>
        <v>0</v>
      </c>
      <c r="SI37" s="73">
        <f t="shared" si="49"/>
        <v>0</v>
      </c>
      <c r="SJ37" s="73">
        <f t="shared" si="49"/>
        <v>0</v>
      </c>
      <c r="SK37" s="73">
        <f t="shared" si="49"/>
        <v>0</v>
      </c>
      <c r="SL37" s="73">
        <f t="shared" si="49"/>
        <v>0</v>
      </c>
      <c r="SM37" s="73">
        <f t="shared" si="49"/>
        <v>0</v>
      </c>
      <c r="SN37" s="73">
        <f t="shared" si="49"/>
        <v>0</v>
      </c>
      <c r="SO37" s="73">
        <f t="shared" si="49"/>
        <v>0</v>
      </c>
      <c r="SP37" s="73">
        <f t="shared" si="49"/>
        <v>0</v>
      </c>
      <c r="SQ37" s="73">
        <f t="shared" si="49"/>
        <v>0</v>
      </c>
      <c r="SR37" s="73">
        <f t="shared" si="49"/>
        <v>0</v>
      </c>
      <c r="SS37" s="73">
        <f t="shared" si="49"/>
        <v>0</v>
      </c>
      <c r="ST37" s="73">
        <f t="shared" si="49"/>
        <v>0</v>
      </c>
      <c r="SU37" s="73">
        <f t="shared" si="49"/>
        <v>0</v>
      </c>
      <c r="SV37" s="73">
        <f t="shared" si="49"/>
        <v>0</v>
      </c>
      <c r="SW37" s="73">
        <f t="shared" si="49"/>
        <v>0</v>
      </c>
      <c r="SX37" s="73">
        <f t="shared" si="49"/>
        <v>0</v>
      </c>
      <c r="SY37" s="73">
        <f t="shared" si="49"/>
        <v>0</v>
      </c>
      <c r="SZ37" s="73">
        <f t="shared" si="49"/>
        <v>0</v>
      </c>
      <c r="TA37" s="73">
        <f t="shared" si="49"/>
        <v>0</v>
      </c>
      <c r="TB37" s="73">
        <f t="shared" si="49"/>
        <v>0</v>
      </c>
      <c r="TC37" s="73">
        <f t="shared" si="49"/>
        <v>0</v>
      </c>
      <c r="TD37" s="73">
        <f t="shared" si="49"/>
        <v>0</v>
      </c>
      <c r="TE37" s="73">
        <f t="shared" si="49"/>
        <v>0</v>
      </c>
      <c r="TF37" s="73">
        <f t="shared" si="49"/>
        <v>0</v>
      </c>
      <c r="TG37" s="73">
        <f t="shared" si="49"/>
        <v>0</v>
      </c>
      <c r="TH37" s="73">
        <f t="shared" si="49"/>
        <v>0</v>
      </c>
      <c r="TI37" s="73">
        <f t="shared" si="49"/>
        <v>0</v>
      </c>
      <c r="TJ37" s="73">
        <f t="shared" si="49"/>
        <v>0</v>
      </c>
      <c r="TK37" s="73">
        <f t="shared" si="49"/>
        <v>0</v>
      </c>
      <c r="TL37" s="73">
        <f t="shared" si="49"/>
        <v>0</v>
      </c>
      <c r="TM37" s="73">
        <f t="shared" si="49"/>
        <v>0</v>
      </c>
      <c r="TN37" s="73">
        <f t="shared" si="49"/>
        <v>0</v>
      </c>
      <c r="TO37" s="73">
        <f t="shared" si="49"/>
        <v>0</v>
      </c>
      <c r="TP37" s="73">
        <f t="shared" si="49"/>
        <v>0</v>
      </c>
      <c r="TQ37" s="73">
        <f t="shared" si="49"/>
        <v>0</v>
      </c>
      <c r="TR37" s="73">
        <f t="shared" si="49"/>
        <v>0</v>
      </c>
      <c r="TS37" s="73">
        <f t="shared" si="49"/>
        <v>0</v>
      </c>
      <c r="TT37" s="73">
        <f t="shared" si="49"/>
        <v>0</v>
      </c>
      <c r="TU37" s="73">
        <f t="shared" si="49"/>
        <v>0</v>
      </c>
      <c r="TV37" s="73">
        <f t="shared" si="49"/>
        <v>0</v>
      </c>
      <c r="TW37" s="73">
        <f t="shared" si="49"/>
        <v>0</v>
      </c>
      <c r="TX37" s="73">
        <f t="shared" si="49"/>
        <v>0</v>
      </c>
      <c r="TY37" s="73">
        <f t="shared" si="49"/>
        <v>0</v>
      </c>
      <c r="TZ37" s="73">
        <f t="shared" si="49"/>
        <v>0</v>
      </c>
      <c r="UA37" s="73">
        <f t="shared" si="49"/>
        <v>0</v>
      </c>
      <c r="UB37" s="73">
        <f t="shared" si="49"/>
        <v>0</v>
      </c>
      <c r="UC37" s="73">
        <f t="shared" si="49"/>
        <v>0</v>
      </c>
      <c r="UD37" s="73">
        <f t="shared" ref="UD37:WO37" si="50">SUM(UD38:UD57)</f>
        <v>0</v>
      </c>
      <c r="UE37" s="73">
        <f t="shared" si="50"/>
        <v>0</v>
      </c>
      <c r="UF37" s="73">
        <f t="shared" si="50"/>
        <v>0</v>
      </c>
      <c r="UG37" s="73">
        <f t="shared" si="50"/>
        <v>0</v>
      </c>
      <c r="UH37" s="73">
        <f t="shared" si="50"/>
        <v>0</v>
      </c>
      <c r="UI37" s="73">
        <f t="shared" si="50"/>
        <v>0</v>
      </c>
      <c r="UJ37" s="73">
        <f t="shared" si="50"/>
        <v>0</v>
      </c>
      <c r="UK37" s="73">
        <f t="shared" si="50"/>
        <v>0</v>
      </c>
      <c r="UL37" s="73">
        <f t="shared" si="50"/>
        <v>0</v>
      </c>
      <c r="UM37" s="73">
        <f t="shared" si="50"/>
        <v>0</v>
      </c>
      <c r="UN37" s="73">
        <f t="shared" si="50"/>
        <v>0</v>
      </c>
      <c r="UO37" s="73">
        <f t="shared" si="50"/>
        <v>0</v>
      </c>
      <c r="UP37" s="73">
        <f t="shared" si="50"/>
        <v>0</v>
      </c>
      <c r="UQ37" s="73">
        <f t="shared" si="50"/>
        <v>0</v>
      </c>
      <c r="UR37" s="73">
        <f t="shared" si="50"/>
        <v>0</v>
      </c>
      <c r="US37" s="73">
        <f t="shared" si="50"/>
        <v>0</v>
      </c>
      <c r="UT37" s="73">
        <f t="shared" si="50"/>
        <v>0</v>
      </c>
      <c r="UU37" s="73">
        <f t="shared" si="50"/>
        <v>0</v>
      </c>
      <c r="UV37" s="73">
        <f t="shared" si="50"/>
        <v>0</v>
      </c>
      <c r="UW37" s="73">
        <f t="shared" si="50"/>
        <v>0</v>
      </c>
      <c r="UX37" s="73">
        <f t="shared" si="50"/>
        <v>0</v>
      </c>
      <c r="UY37" s="73">
        <f t="shared" si="50"/>
        <v>0</v>
      </c>
      <c r="UZ37" s="73">
        <f t="shared" si="50"/>
        <v>0</v>
      </c>
      <c r="VA37" s="73">
        <f t="shared" si="50"/>
        <v>0</v>
      </c>
      <c r="VB37" s="73">
        <f t="shared" si="50"/>
        <v>0</v>
      </c>
      <c r="VC37" s="73">
        <f t="shared" si="50"/>
        <v>0</v>
      </c>
      <c r="VD37" s="73">
        <f t="shared" si="50"/>
        <v>0</v>
      </c>
      <c r="VE37" s="73">
        <f t="shared" si="50"/>
        <v>0</v>
      </c>
      <c r="VF37" s="73">
        <f t="shared" si="50"/>
        <v>0</v>
      </c>
      <c r="VG37" s="73">
        <f t="shared" si="50"/>
        <v>0</v>
      </c>
      <c r="VH37" s="73">
        <f t="shared" si="50"/>
        <v>0</v>
      </c>
      <c r="VI37" s="73">
        <f t="shared" si="50"/>
        <v>0</v>
      </c>
      <c r="VJ37" s="73">
        <f t="shared" si="50"/>
        <v>0</v>
      </c>
      <c r="VK37" s="73">
        <f t="shared" si="50"/>
        <v>0</v>
      </c>
      <c r="VL37" s="73">
        <f t="shared" si="50"/>
        <v>0</v>
      </c>
      <c r="VM37" s="73">
        <f t="shared" si="50"/>
        <v>0</v>
      </c>
      <c r="VN37" s="73">
        <f t="shared" si="50"/>
        <v>0</v>
      </c>
      <c r="VO37" s="73">
        <f t="shared" si="50"/>
        <v>0</v>
      </c>
      <c r="VP37" s="73">
        <f t="shared" si="50"/>
        <v>0</v>
      </c>
      <c r="VQ37" s="73">
        <f t="shared" si="50"/>
        <v>0</v>
      </c>
      <c r="VR37" s="73">
        <f t="shared" si="50"/>
        <v>0</v>
      </c>
      <c r="VS37" s="73">
        <f t="shared" si="50"/>
        <v>0</v>
      </c>
      <c r="VT37" s="73">
        <f t="shared" si="50"/>
        <v>0</v>
      </c>
      <c r="VU37" s="73">
        <f t="shared" si="50"/>
        <v>0</v>
      </c>
      <c r="VV37" s="73">
        <f t="shared" si="50"/>
        <v>0</v>
      </c>
      <c r="VW37" s="73">
        <f t="shared" si="50"/>
        <v>0</v>
      </c>
      <c r="VX37" s="73">
        <f t="shared" si="50"/>
        <v>0</v>
      </c>
      <c r="VY37" s="73">
        <f t="shared" si="50"/>
        <v>0</v>
      </c>
      <c r="VZ37" s="73">
        <f t="shared" si="50"/>
        <v>0</v>
      </c>
      <c r="WA37" s="73">
        <f t="shared" si="50"/>
        <v>0</v>
      </c>
      <c r="WB37" s="73">
        <f t="shared" si="50"/>
        <v>0</v>
      </c>
      <c r="WC37" s="73">
        <f t="shared" si="50"/>
        <v>0</v>
      </c>
      <c r="WD37" s="73">
        <f t="shared" si="50"/>
        <v>0</v>
      </c>
      <c r="WE37" s="73">
        <f t="shared" si="50"/>
        <v>0</v>
      </c>
      <c r="WF37" s="73">
        <f t="shared" si="50"/>
        <v>0</v>
      </c>
      <c r="WG37" s="73">
        <f t="shared" si="50"/>
        <v>0</v>
      </c>
      <c r="WH37" s="73">
        <f t="shared" si="50"/>
        <v>0</v>
      </c>
      <c r="WI37" s="73">
        <f t="shared" si="50"/>
        <v>0</v>
      </c>
      <c r="WJ37" s="73">
        <f t="shared" si="50"/>
        <v>0</v>
      </c>
      <c r="WK37" s="73">
        <f t="shared" si="50"/>
        <v>0</v>
      </c>
      <c r="WL37" s="73">
        <f t="shared" si="50"/>
        <v>0</v>
      </c>
      <c r="WM37" s="73">
        <f t="shared" si="50"/>
        <v>0</v>
      </c>
      <c r="WN37" s="73">
        <f t="shared" si="50"/>
        <v>0</v>
      </c>
      <c r="WO37" s="73">
        <f t="shared" si="50"/>
        <v>0</v>
      </c>
      <c r="WP37" s="73">
        <f t="shared" ref="WP37:YR37" si="51">SUM(WP38:WP57)</f>
        <v>0</v>
      </c>
      <c r="WQ37" s="73">
        <f t="shared" si="51"/>
        <v>0</v>
      </c>
      <c r="WR37" s="73">
        <f t="shared" si="51"/>
        <v>0</v>
      </c>
      <c r="WS37" s="73">
        <f t="shared" si="51"/>
        <v>0</v>
      </c>
      <c r="WT37" s="73">
        <f t="shared" si="51"/>
        <v>0</v>
      </c>
      <c r="WU37" s="73">
        <f t="shared" si="51"/>
        <v>0</v>
      </c>
      <c r="WV37" s="73">
        <f t="shared" si="51"/>
        <v>0</v>
      </c>
      <c r="WW37" s="73">
        <f t="shared" si="51"/>
        <v>0</v>
      </c>
      <c r="WX37" s="73">
        <f t="shared" si="51"/>
        <v>0</v>
      </c>
      <c r="WY37" s="73">
        <f t="shared" si="51"/>
        <v>0</v>
      </c>
      <c r="WZ37" s="73">
        <f t="shared" si="51"/>
        <v>0</v>
      </c>
      <c r="XA37" s="73">
        <f t="shared" si="51"/>
        <v>0</v>
      </c>
      <c r="XB37" s="73">
        <f t="shared" si="51"/>
        <v>0</v>
      </c>
      <c r="XC37" s="73">
        <f t="shared" si="51"/>
        <v>0</v>
      </c>
      <c r="XD37" s="73">
        <f t="shared" si="51"/>
        <v>0</v>
      </c>
      <c r="XE37" s="73">
        <f t="shared" si="51"/>
        <v>0</v>
      </c>
      <c r="XF37" s="73">
        <f t="shared" si="51"/>
        <v>0</v>
      </c>
      <c r="XG37" s="73">
        <f t="shared" si="51"/>
        <v>0</v>
      </c>
      <c r="XH37" s="73">
        <f t="shared" si="51"/>
        <v>0</v>
      </c>
      <c r="XI37" s="73">
        <f t="shared" si="51"/>
        <v>0</v>
      </c>
      <c r="XJ37" s="73">
        <f t="shared" si="51"/>
        <v>0</v>
      </c>
      <c r="XK37" s="73">
        <f t="shared" si="51"/>
        <v>0</v>
      </c>
      <c r="XL37" s="73">
        <f t="shared" si="51"/>
        <v>0</v>
      </c>
      <c r="XM37" s="73">
        <f t="shared" si="51"/>
        <v>0</v>
      </c>
      <c r="XN37" s="73">
        <f t="shared" si="51"/>
        <v>0</v>
      </c>
      <c r="XO37" s="73">
        <f t="shared" si="51"/>
        <v>0</v>
      </c>
      <c r="XP37" s="73">
        <f t="shared" si="51"/>
        <v>0</v>
      </c>
      <c r="XQ37" s="73">
        <f t="shared" si="51"/>
        <v>0</v>
      </c>
      <c r="XR37" s="73">
        <f t="shared" si="51"/>
        <v>0</v>
      </c>
      <c r="XS37" s="73">
        <f t="shared" si="51"/>
        <v>0</v>
      </c>
      <c r="XT37" s="73">
        <f t="shared" si="51"/>
        <v>0</v>
      </c>
      <c r="XU37" s="73">
        <f t="shared" si="51"/>
        <v>0</v>
      </c>
      <c r="XV37" s="73">
        <f t="shared" si="51"/>
        <v>0</v>
      </c>
      <c r="XW37" s="73">
        <f t="shared" si="51"/>
        <v>0</v>
      </c>
      <c r="XX37" s="73">
        <f t="shared" si="51"/>
        <v>0</v>
      </c>
      <c r="XY37" s="73">
        <f t="shared" si="51"/>
        <v>0</v>
      </c>
      <c r="XZ37" s="73">
        <f t="shared" si="51"/>
        <v>0</v>
      </c>
      <c r="YA37" s="73">
        <f t="shared" si="51"/>
        <v>0</v>
      </c>
      <c r="YB37" s="73">
        <f t="shared" si="51"/>
        <v>0</v>
      </c>
      <c r="YC37" s="73">
        <f t="shared" si="51"/>
        <v>0</v>
      </c>
      <c r="YD37" s="73">
        <f t="shared" si="51"/>
        <v>0</v>
      </c>
      <c r="YE37" s="73">
        <f t="shared" si="51"/>
        <v>0</v>
      </c>
      <c r="YF37" s="73">
        <f t="shared" si="51"/>
        <v>0</v>
      </c>
      <c r="YG37" s="73">
        <f t="shared" si="51"/>
        <v>0</v>
      </c>
      <c r="YH37" s="73">
        <f t="shared" si="51"/>
        <v>0</v>
      </c>
      <c r="YI37" s="73">
        <f t="shared" si="51"/>
        <v>0</v>
      </c>
      <c r="YJ37" s="73">
        <f t="shared" si="51"/>
        <v>0</v>
      </c>
      <c r="YK37" s="73">
        <f t="shared" si="51"/>
        <v>0</v>
      </c>
      <c r="YL37" s="73">
        <f t="shared" si="51"/>
        <v>0</v>
      </c>
      <c r="YM37" s="73">
        <f t="shared" si="51"/>
        <v>0</v>
      </c>
      <c r="YN37" s="73">
        <f t="shared" si="51"/>
        <v>0</v>
      </c>
      <c r="YO37" s="73">
        <f t="shared" si="51"/>
        <v>0</v>
      </c>
      <c r="YP37" s="73">
        <f t="shared" si="51"/>
        <v>0</v>
      </c>
      <c r="YQ37" s="73">
        <f t="shared" si="51"/>
        <v>0</v>
      </c>
      <c r="YR37" s="73">
        <f t="shared" si="51"/>
        <v>0</v>
      </c>
    </row>
    <row r="38" spans="1:668">
      <c r="A38" s="71" t="s">
        <v>126</v>
      </c>
      <c r="B38" s="72">
        <f t="shared" ref="B38:B57" si="52">SUM(AD38:AO38)/1000</f>
        <v>0</v>
      </c>
      <c r="C38" s="72">
        <f t="shared" ref="C38:C57" si="53">SUM(AP38:BA38)/1000</f>
        <v>0</v>
      </c>
      <c r="D38" s="72">
        <f t="shared" ref="D38:D57" si="54">SUM(BB38:BM38)/1000</f>
        <v>0</v>
      </c>
      <c r="E38" s="72">
        <f t="shared" ref="E38:E57" si="55">SUM(BN38:BY38)/1000</f>
        <v>0</v>
      </c>
      <c r="F38" s="72">
        <f t="shared" ref="F38:F57" si="56">SUM(BZ38:CK38)/1000</f>
        <v>0</v>
      </c>
      <c r="G38" s="72">
        <f t="shared" ref="G38:G57" si="57">SUM(CL38:CW38)/1000</f>
        <v>0</v>
      </c>
      <c r="H38" s="72">
        <f t="shared" ref="H38:H57" si="58">SUM(CX38:DI38)/1000</f>
        <v>0</v>
      </c>
      <c r="I38" s="72">
        <f t="shared" ref="I38:I57" si="59">SUM(DJ38:DU38)/1000</f>
        <v>0</v>
      </c>
      <c r="J38" s="72">
        <f t="shared" ref="J38:J57" si="60">SUM(DV38:EG38)/1000</f>
        <v>0</v>
      </c>
      <c r="K38" s="72">
        <f t="shared" ref="K38:K57" si="61">SUM(EH38:ES38)/1000</f>
        <v>0</v>
      </c>
      <c r="L38" s="72">
        <f t="shared" ref="L38:L57" si="62">SUM(ET38:FE38)/1000</f>
        <v>0</v>
      </c>
      <c r="M38" s="72">
        <f t="shared" ref="M38:M57" si="63">SUM(FF38:FQ38)/1000</f>
        <v>0</v>
      </c>
      <c r="N38" s="72">
        <f t="shared" ref="N38:N57" si="64">SUM(FR38:GC38)/1000</f>
        <v>0</v>
      </c>
      <c r="O38" s="72">
        <f t="shared" ref="O38:O57" si="65">SUM(GD38:GO38)/1000</f>
        <v>0</v>
      </c>
      <c r="P38" s="72">
        <f t="shared" ref="P38:P57" si="66">SUM(GP38:HA38)/1000</f>
        <v>0</v>
      </c>
      <c r="Q38" s="72">
        <f t="shared" ref="Q38:Q57" si="67">SUM(HB38:HM38)/1000</f>
        <v>0</v>
      </c>
      <c r="R38" s="72">
        <f t="shared" ref="R38:R57" si="68">SUM(HN38:HY38)/1000</f>
        <v>0</v>
      </c>
      <c r="S38" s="72">
        <f t="shared" ref="S38:S57" si="69">SUM(HZ38:IK38)/1000</f>
        <v>0</v>
      </c>
      <c r="T38" s="72">
        <f t="shared" ref="T38:T57" si="70">SUM(IL38:IW38)/1000</f>
        <v>0</v>
      </c>
      <c r="U38" s="72">
        <f t="shared" ref="U38:U57" si="71">SUM(IX38:JI38)/1000</f>
        <v>0</v>
      </c>
      <c r="V38" s="72">
        <f t="shared" ref="V38:V57" si="72">SUM(JJ38:JU38)/1000</f>
        <v>0</v>
      </c>
      <c r="W38" s="72">
        <f t="shared" ref="W38:W57" si="73">SUM(JV38:KG38)/1000</f>
        <v>0</v>
      </c>
      <c r="X38" s="72">
        <f t="shared" ref="X38:X57" si="74">SUM(KH38:KS38)/1000</f>
        <v>0</v>
      </c>
      <c r="Y38" s="72">
        <f t="shared" ref="Y38:Y57" si="75">SUM(KT38:LE38)/1000</f>
        <v>0</v>
      </c>
      <c r="Z38" s="72">
        <f t="shared" ref="Z38:Z57" si="76">SUM(LF38:LQ38)/1000</f>
        <v>0</v>
      </c>
      <c r="AA38" s="72">
        <f t="shared" ref="AA38:AA57" si="77">SUM(LR38:MC38)/1000</f>
        <v>0</v>
      </c>
      <c r="AB38" s="72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  <c r="MH38" s="73"/>
      <c r="MI38" s="73"/>
      <c r="MJ38" s="73"/>
      <c r="MK38" s="73"/>
      <c r="ML38" s="73"/>
      <c r="MM38" s="73"/>
      <c r="MN38" s="73"/>
      <c r="MO38" s="73"/>
      <c r="MP38" s="73"/>
      <c r="MQ38" s="73"/>
      <c r="MR38" s="73"/>
      <c r="MS38" s="73"/>
      <c r="MT38" s="73"/>
      <c r="MU38" s="73"/>
      <c r="MV38" s="73"/>
      <c r="MW38" s="73"/>
      <c r="MX38" s="73"/>
      <c r="MY38" s="73"/>
      <c r="MZ38" s="73"/>
      <c r="NA38" s="73"/>
      <c r="NB38" s="73"/>
      <c r="NC38" s="73"/>
      <c r="ND38" s="73"/>
      <c r="NE38" s="73"/>
      <c r="NF38" s="73"/>
      <c r="NG38" s="73"/>
      <c r="NH38" s="73"/>
      <c r="NI38" s="73"/>
      <c r="NJ38" s="73"/>
      <c r="NK38" s="73"/>
      <c r="NL38" s="73"/>
      <c r="NM38" s="73"/>
      <c r="NN38" s="73"/>
      <c r="NO38" s="73"/>
      <c r="NP38" s="73"/>
      <c r="NQ38" s="73"/>
      <c r="NR38" s="73"/>
      <c r="NS38" s="73"/>
      <c r="NT38" s="73"/>
      <c r="NU38" s="73"/>
      <c r="NV38" s="73"/>
      <c r="NW38" s="73"/>
      <c r="NX38" s="73"/>
      <c r="NY38" s="73"/>
      <c r="NZ38" s="73"/>
      <c r="OA38" s="73"/>
      <c r="OB38" s="73"/>
      <c r="OC38" s="73"/>
      <c r="OD38" s="73"/>
      <c r="OE38" s="73"/>
      <c r="OF38" s="73"/>
      <c r="OG38" s="73"/>
      <c r="OH38" s="73"/>
      <c r="OI38" s="73"/>
      <c r="OJ38" s="73"/>
      <c r="OK38" s="73"/>
      <c r="OL38" s="73"/>
      <c r="OM38" s="73"/>
      <c r="ON38" s="73"/>
      <c r="OO38" s="73"/>
      <c r="OP38" s="73"/>
      <c r="OQ38" s="73"/>
      <c r="OR38" s="73"/>
      <c r="OS38" s="73"/>
      <c r="OT38" s="73"/>
      <c r="OU38" s="73"/>
      <c r="OV38" s="73"/>
      <c r="OW38" s="73"/>
      <c r="OX38" s="73"/>
      <c r="OY38" s="73"/>
      <c r="OZ38" s="73"/>
      <c r="PA38" s="73"/>
      <c r="PB38" s="73"/>
      <c r="PC38" s="73"/>
      <c r="PD38" s="73"/>
      <c r="PE38" s="73"/>
      <c r="PF38" s="73"/>
      <c r="PG38" s="73"/>
      <c r="PH38" s="73"/>
      <c r="PI38" s="73"/>
      <c r="PJ38" s="73"/>
      <c r="PK38" s="73"/>
      <c r="PL38" s="73"/>
      <c r="PM38" s="73"/>
      <c r="PN38" s="73"/>
      <c r="PO38" s="73"/>
      <c r="PP38" s="73"/>
      <c r="PQ38" s="73"/>
      <c r="PR38" s="73"/>
      <c r="PS38" s="73"/>
      <c r="PT38" s="73"/>
      <c r="PU38" s="73"/>
      <c r="PV38" s="73"/>
      <c r="PW38" s="73"/>
      <c r="PX38" s="73"/>
      <c r="PY38" s="73"/>
      <c r="PZ38" s="73"/>
      <c r="QA38" s="73"/>
      <c r="QB38" s="73"/>
      <c r="QC38" s="73"/>
      <c r="QD38" s="73"/>
      <c r="QE38" s="73"/>
      <c r="QF38" s="73"/>
      <c r="QG38" s="73"/>
      <c r="QH38" s="73"/>
      <c r="QI38" s="73"/>
      <c r="QJ38" s="73"/>
      <c r="QK38" s="73"/>
      <c r="QL38" s="73"/>
      <c r="QM38" s="73"/>
      <c r="QN38" s="73"/>
      <c r="QO38" s="73"/>
      <c r="QP38" s="73"/>
      <c r="QQ38" s="73"/>
      <c r="QR38" s="73"/>
      <c r="QS38" s="73"/>
      <c r="QT38" s="73"/>
      <c r="QU38" s="73"/>
      <c r="QV38" s="73"/>
      <c r="QW38" s="73"/>
      <c r="QX38" s="73"/>
      <c r="QY38" s="73"/>
      <c r="QZ38" s="73"/>
      <c r="RA38" s="73"/>
      <c r="RB38" s="73"/>
      <c r="RC38" s="73"/>
      <c r="RD38" s="73"/>
      <c r="RE38" s="73"/>
      <c r="RF38" s="73"/>
      <c r="RG38" s="73"/>
      <c r="RH38" s="73"/>
      <c r="RI38" s="73"/>
      <c r="RJ38" s="73"/>
      <c r="RK38" s="73"/>
      <c r="RL38" s="73"/>
      <c r="RM38" s="73"/>
      <c r="RN38" s="73"/>
      <c r="RO38" s="73"/>
      <c r="RP38" s="73"/>
      <c r="RQ38" s="73"/>
      <c r="RR38" s="73"/>
      <c r="RS38" s="73"/>
      <c r="RT38" s="73"/>
      <c r="RU38" s="73"/>
      <c r="RV38" s="73"/>
      <c r="RW38" s="73"/>
      <c r="RX38" s="73"/>
      <c r="RY38" s="73"/>
      <c r="RZ38" s="73"/>
      <c r="SA38" s="73"/>
      <c r="SB38" s="73"/>
      <c r="SC38" s="73"/>
      <c r="SD38" s="73"/>
      <c r="SE38" s="73"/>
      <c r="SF38" s="73"/>
      <c r="SG38" s="73"/>
      <c r="SH38" s="73"/>
      <c r="SI38" s="73"/>
      <c r="SJ38" s="73"/>
      <c r="SK38" s="73"/>
      <c r="SL38" s="73"/>
      <c r="SM38" s="73"/>
      <c r="SN38" s="73"/>
      <c r="SO38" s="73"/>
      <c r="SP38" s="73"/>
      <c r="SQ38" s="73"/>
      <c r="SR38" s="73"/>
      <c r="SS38" s="73"/>
      <c r="ST38" s="73"/>
      <c r="SU38" s="73"/>
      <c r="SV38" s="73"/>
      <c r="SW38" s="73"/>
      <c r="SX38" s="73"/>
      <c r="SY38" s="73"/>
      <c r="SZ38" s="73"/>
      <c r="TA38" s="73"/>
      <c r="TB38" s="73"/>
      <c r="TC38" s="73"/>
      <c r="TD38" s="73"/>
      <c r="TE38" s="73"/>
      <c r="TF38" s="73"/>
      <c r="TG38" s="73"/>
      <c r="TH38" s="73"/>
      <c r="TI38" s="73"/>
      <c r="TJ38" s="73"/>
      <c r="TK38" s="73"/>
      <c r="TL38" s="73"/>
      <c r="TM38" s="73"/>
      <c r="TN38" s="73"/>
      <c r="TO38" s="73"/>
      <c r="TP38" s="73"/>
      <c r="TQ38" s="73"/>
      <c r="TR38" s="73"/>
      <c r="TS38" s="73"/>
      <c r="TT38" s="73"/>
      <c r="TU38" s="73"/>
      <c r="TV38" s="73"/>
      <c r="TW38" s="73"/>
      <c r="TX38" s="73"/>
      <c r="TY38" s="73"/>
      <c r="TZ38" s="73"/>
      <c r="UA38" s="73"/>
      <c r="UB38" s="73"/>
      <c r="UC38" s="73"/>
      <c r="UD38" s="73"/>
      <c r="UE38" s="73"/>
      <c r="UF38" s="73"/>
      <c r="UG38" s="73"/>
      <c r="UH38" s="73"/>
      <c r="UI38" s="73"/>
      <c r="UJ38" s="73"/>
      <c r="UK38" s="73"/>
      <c r="UL38" s="73"/>
      <c r="UM38" s="73"/>
      <c r="UN38" s="73"/>
      <c r="UO38" s="73"/>
      <c r="UP38" s="73"/>
      <c r="UQ38" s="73"/>
      <c r="UR38" s="73"/>
      <c r="US38" s="73"/>
      <c r="UT38" s="73"/>
      <c r="UU38" s="73"/>
      <c r="UV38" s="73"/>
      <c r="UW38" s="73"/>
      <c r="UX38" s="73"/>
      <c r="UY38" s="73"/>
      <c r="UZ38" s="73"/>
      <c r="VA38" s="73"/>
      <c r="VB38" s="73"/>
      <c r="VC38" s="73"/>
      <c r="VD38" s="73"/>
      <c r="VE38" s="73"/>
      <c r="VF38" s="73"/>
      <c r="VG38" s="73"/>
      <c r="VH38" s="73"/>
      <c r="VI38" s="73"/>
      <c r="VJ38" s="73"/>
      <c r="VK38" s="73"/>
      <c r="VL38" s="73"/>
      <c r="VM38" s="73"/>
      <c r="VN38" s="73"/>
      <c r="VO38" s="73"/>
      <c r="VP38" s="73"/>
      <c r="VQ38" s="73"/>
      <c r="VR38" s="73"/>
      <c r="VS38" s="73"/>
      <c r="VT38" s="73"/>
      <c r="VU38" s="73"/>
      <c r="VV38" s="73"/>
      <c r="VW38" s="73"/>
      <c r="VX38" s="73"/>
      <c r="VY38" s="73"/>
      <c r="VZ38" s="73"/>
      <c r="WA38" s="73"/>
      <c r="WB38" s="73"/>
      <c r="WC38" s="73"/>
      <c r="WD38" s="73"/>
      <c r="WE38" s="73"/>
      <c r="WF38" s="73"/>
      <c r="WG38" s="73"/>
      <c r="WH38" s="73"/>
      <c r="WI38" s="73"/>
      <c r="WJ38" s="73"/>
      <c r="WK38" s="73"/>
      <c r="WL38" s="73"/>
      <c r="WM38" s="73"/>
      <c r="WN38" s="73"/>
      <c r="WO38" s="73"/>
      <c r="WP38" s="73"/>
      <c r="WQ38" s="73"/>
      <c r="WR38" s="73"/>
      <c r="WS38" s="73"/>
      <c r="WT38" s="73"/>
      <c r="WU38" s="73"/>
      <c r="WV38" s="73"/>
      <c r="WW38" s="73"/>
      <c r="WX38" s="73"/>
      <c r="WY38" s="73"/>
      <c r="WZ38" s="73"/>
      <c r="XA38" s="73"/>
      <c r="XB38" s="73"/>
      <c r="XC38" s="73"/>
      <c r="XD38" s="73"/>
      <c r="XE38" s="73"/>
      <c r="XF38" s="73"/>
      <c r="XG38" s="73"/>
      <c r="XH38" s="73"/>
      <c r="XI38" s="73"/>
      <c r="XJ38" s="73"/>
      <c r="XK38" s="73"/>
      <c r="XL38" s="73"/>
      <c r="XM38" s="73"/>
      <c r="XN38" s="73"/>
      <c r="XO38" s="73"/>
      <c r="XP38" s="73"/>
      <c r="XQ38" s="73"/>
      <c r="XR38" s="73"/>
      <c r="XS38" s="73"/>
      <c r="XT38" s="73"/>
      <c r="XU38" s="73"/>
      <c r="XV38" s="73"/>
      <c r="XW38" s="73"/>
      <c r="XX38" s="73"/>
      <c r="XY38" s="73"/>
      <c r="XZ38" s="73"/>
      <c r="YA38" s="73"/>
      <c r="YB38" s="73"/>
      <c r="YC38" s="73"/>
      <c r="YD38" s="73"/>
      <c r="YE38" s="73"/>
      <c r="YF38" s="73"/>
      <c r="YG38" s="73"/>
      <c r="YH38" s="73"/>
      <c r="YI38" s="73"/>
      <c r="YJ38" s="73"/>
      <c r="YK38" s="73"/>
      <c r="YL38" s="73"/>
      <c r="YM38" s="73"/>
      <c r="YN38" s="73"/>
      <c r="YO38" s="73"/>
      <c r="YP38" s="73"/>
      <c r="YQ38" s="73"/>
      <c r="YR38" s="73"/>
    </row>
    <row r="39" spans="1:668">
      <c r="A39" s="71" t="s">
        <v>127</v>
      </c>
      <c r="B39" s="72">
        <f t="shared" si="52"/>
        <v>0</v>
      </c>
      <c r="C39" s="72">
        <f t="shared" si="53"/>
        <v>0</v>
      </c>
      <c r="D39" s="72">
        <f t="shared" si="54"/>
        <v>0</v>
      </c>
      <c r="E39" s="72">
        <f t="shared" si="55"/>
        <v>0</v>
      </c>
      <c r="F39" s="72">
        <f t="shared" si="56"/>
        <v>0</v>
      </c>
      <c r="G39" s="72">
        <f t="shared" si="57"/>
        <v>0</v>
      </c>
      <c r="H39" s="72">
        <f t="shared" si="58"/>
        <v>0</v>
      </c>
      <c r="I39" s="72">
        <f t="shared" si="59"/>
        <v>0</v>
      </c>
      <c r="J39" s="72">
        <f t="shared" si="60"/>
        <v>0</v>
      </c>
      <c r="K39" s="72">
        <f t="shared" si="61"/>
        <v>0</v>
      </c>
      <c r="L39" s="72">
        <f t="shared" si="62"/>
        <v>0</v>
      </c>
      <c r="M39" s="72">
        <f t="shared" si="63"/>
        <v>0</v>
      </c>
      <c r="N39" s="72">
        <f t="shared" si="64"/>
        <v>0</v>
      </c>
      <c r="O39" s="72">
        <f t="shared" si="65"/>
        <v>0</v>
      </c>
      <c r="P39" s="72">
        <f t="shared" si="66"/>
        <v>0</v>
      </c>
      <c r="Q39" s="72">
        <f t="shared" si="67"/>
        <v>0</v>
      </c>
      <c r="R39" s="72">
        <f t="shared" si="68"/>
        <v>0</v>
      </c>
      <c r="S39" s="72">
        <f t="shared" si="69"/>
        <v>0</v>
      </c>
      <c r="T39" s="72">
        <f t="shared" si="70"/>
        <v>0</v>
      </c>
      <c r="U39" s="72">
        <f t="shared" si="71"/>
        <v>0</v>
      </c>
      <c r="V39" s="72">
        <f t="shared" si="72"/>
        <v>0</v>
      </c>
      <c r="W39" s="72">
        <f t="shared" si="73"/>
        <v>0</v>
      </c>
      <c r="X39" s="72">
        <f t="shared" si="74"/>
        <v>0</v>
      </c>
      <c r="Y39" s="72">
        <f t="shared" si="75"/>
        <v>0</v>
      </c>
      <c r="Z39" s="72">
        <f t="shared" si="76"/>
        <v>0</v>
      </c>
      <c r="AA39" s="72">
        <f t="shared" si="77"/>
        <v>0</v>
      </c>
      <c r="AB39" s="72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  <c r="MH39" s="73"/>
      <c r="MI39" s="73"/>
      <c r="MJ39" s="73"/>
      <c r="MK39" s="73"/>
      <c r="ML39" s="73"/>
      <c r="MM39" s="73"/>
      <c r="MN39" s="73"/>
      <c r="MO39" s="73"/>
      <c r="MP39" s="73"/>
      <c r="MQ39" s="73"/>
      <c r="MR39" s="73"/>
      <c r="MS39" s="73"/>
      <c r="MT39" s="73"/>
      <c r="MU39" s="73"/>
      <c r="MV39" s="73"/>
      <c r="MW39" s="73"/>
      <c r="MX39" s="73"/>
      <c r="MY39" s="73"/>
      <c r="MZ39" s="73"/>
      <c r="NA39" s="73"/>
      <c r="NB39" s="73"/>
      <c r="NC39" s="73"/>
      <c r="ND39" s="73"/>
      <c r="NE39" s="73"/>
      <c r="NF39" s="73"/>
      <c r="NG39" s="73"/>
      <c r="NH39" s="73"/>
      <c r="NI39" s="73"/>
      <c r="NJ39" s="73"/>
      <c r="NK39" s="73"/>
      <c r="NL39" s="73"/>
      <c r="NM39" s="73"/>
      <c r="NN39" s="73"/>
      <c r="NO39" s="73"/>
      <c r="NP39" s="73"/>
      <c r="NQ39" s="73"/>
      <c r="NR39" s="73"/>
      <c r="NS39" s="73"/>
      <c r="NT39" s="73"/>
      <c r="NU39" s="73"/>
      <c r="NV39" s="73"/>
      <c r="NW39" s="73"/>
      <c r="NX39" s="73"/>
      <c r="NY39" s="73"/>
      <c r="NZ39" s="73"/>
      <c r="OA39" s="73"/>
      <c r="OB39" s="73"/>
      <c r="OC39" s="73"/>
      <c r="OD39" s="73"/>
      <c r="OE39" s="73"/>
      <c r="OF39" s="73"/>
      <c r="OG39" s="73"/>
      <c r="OH39" s="73"/>
      <c r="OI39" s="73"/>
      <c r="OJ39" s="73"/>
      <c r="OK39" s="73"/>
      <c r="OL39" s="73"/>
      <c r="OM39" s="73"/>
      <c r="ON39" s="73"/>
      <c r="OO39" s="73"/>
      <c r="OP39" s="73"/>
      <c r="OQ39" s="73"/>
      <c r="OR39" s="73"/>
      <c r="OS39" s="73"/>
      <c r="OT39" s="73"/>
      <c r="OU39" s="73"/>
      <c r="OV39" s="73"/>
      <c r="OW39" s="73"/>
      <c r="OX39" s="73"/>
      <c r="OY39" s="73"/>
      <c r="OZ39" s="73"/>
      <c r="PA39" s="73"/>
      <c r="PB39" s="73"/>
      <c r="PC39" s="73"/>
      <c r="PD39" s="73"/>
      <c r="PE39" s="73"/>
      <c r="PF39" s="73"/>
      <c r="PG39" s="73"/>
      <c r="PH39" s="73"/>
      <c r="PI39" s="73"/>
      <c r="PJ39" s="73"/>
      <c r="PK39" s="73"/>
      <c r="PL39" s="73"/>
      <c r="PM39" s="73"/>
      <c r="PN39" s="73"/>
      <c r="PO39" s="73"/>
      <c r="PP39" s="73"/>
      <c r="PQ39" s="73"/>
      <c r="PR39" s="73"/>
      <c r="PS39" s="73"/>
      <c r="PT39" s="73"/>
      <c r="PU39" s="73"/>
      <c r="PV39" s="73"/>
      <c r="PW39" s="73"/>
      <c r="PX39" s="73"/>
      <c r="PY39" s="73"/>
      <c r="PZ39" s="73"/>
      <c r="QA39" s="73"/>
      <c r="QB39" s="73"/>
      <c r="QC39" s="73"/>
      <c r="QD39" s="73"/>
      <c r="QE39" s="73"/>
      <c r="QF39" s="73"/>
      <c r="QG39" s="73"/>
      <c r="QH39" s="73"/>
      <c r="QI39" s="73"/>
      <c r="QJ39" s="73"/>
      <c r="QK39" s="73"/>
      <c r="QL39" s="73"/>
      <c r="QM39" s="73"/>
      <c r="QN39" s="73"/>
      <c r="QO39" s="73"/>
      <c r="QP39" s="73"/>
      <c r="QQ39" s="73"/>
      <c r="QR39" s="73"/>
      <c r="QS39" s="73"/>
      <c r="QT39" s="73"/>
      <c r="QU39" s="73"/>
      <c r="QV39" s="73"/>
      <c r="QW39" s="73"/>
      <c r="QX39" s="73"/>
      <c r="QY39" s="73"/>
      <c r="QZ39" s="73"/>
      <c r="RA39" s="73"/>
      <c r="RB39" s="73"/>
      <c r="RC39" s="73"/>
      <c r="RD39" s="73"/>
      <c r="RE39" s="73"/>
      <c r="RF39" s="73"/>
      <c r="RG39" s="73"/>
      <c r="RH39" s="73"/>
      <c r="RI39" s="73"/>
      <c r="RJ39" s="73"/>
      <c r="RK39" s="73"/>
      <c r="RL39" s="73"/>
      <c r="RM39" s="73"/>
      <c r="RN39" s="73"/>
      <c r="RO39" s="73"/>
      <c r="RP39" s="73"/>
      <c r="RQ39" s="73"/>
      <c r="RR39" s="73"/>
      <c r="RS39" s="73"/>
      <c r="RT39" s="73"/>
      <c r="RU39" s="73"/>
      <c r="RV39" s="73"/>
      <c r="RW39" s="73"/>
      <c r="RX39" s="73"/>
      <c r="RY39" s="73"/>
      <c r="RZ39" s="73"/>
      <c r="SA39" s="73"/>
      <c r="SB39" s="73"/>
      <c r="SC39" s="73"/>
      <c r="SD39" s="73"/>
      <c r="SE39" s="73"/>
      <c r="SF39" s="73"/>
      <c r="SG39" s="73"/>
      <c r="SH39" s="73"/>
      <c r="SI39" s="73"/>
      <c r="SJ39" s="73"/>
      <c r="SK39" s="73"/>
      <c r="SL39" s="73"/>
      <c r="SM39" s="73"/>
      <c r="SN39" s="73"/>
      <c r="SO39" s="73"/>
      <c r="SP39" s="73"/>
      <c r="SQ39" s="73"/>
      <c r="SR39" s="73"/>
      <c r="SS39" s="73"/>
      <c r="ST39" s="73"/>
      <c r="SU39" s="73"/>
      <c r="SV39" s="73"/>
      <c r="SW39" s="73"/>
      <c r="SX39" s="73"/>
      <c r="SY39" s="73"/>
      <c r="SZ39" s="73"/>
      <c r="TA39" s="73"/>
      <c r="TB39" s="73"/>
      <c r="TC39" s="73"/>
      <c r="TD39" s="73"/>
      <c r="TE39" s="73"/>
      <c r="TF39" s="73"/>
      <c r="TG39" s="73"/>
      <c r="TH39" s="73"/>
      <c r="TI39" s="73"/>
      <c r="TJ39" s="73"/>
      <c r="TK39" s="73"/>
      <c r="TL39" s="73"/>
      <c r="TM39" s="73"/>
      <c r="TN39" s="73"/>
      <c r="TO39" s="73"/>
      <c r="TP39" s="73"/>
      <c r="TQ39" s="73"/>
      <c r="TR39" s="73"/>
      <c r="TS39" s="73"/>
      <c r="TT39" s="73"/>
      <c r="TU39" s="73"/>
      <c r="TV39" s="73"/>
      <c r="TW39" s="73"/>
      <c r="TX39" s="73"/>
      <c r="TY39" s="73"/>
      <c r="TZ39" s="73"/>
      <c r="UA39" s="73"/>
      <c r="UB39" s="73"/>
      <c r="UC39" s="73"/>
      <c r="UD39" s="73"/>
      <c r="UE39" s="73"/>
      <c r="UF39" s="73"/>
      <c r="UG39" s="73"/>
      <c r="UH39" s="73"/>
      <c r="UI39" s="73"/>
      <c r="UJ39" s="73"/>
      <c r="UK39" s="73"/>
      <c r="UL39" s="73"/>
      <c r="UM39" s="73"/>
      <c r="UN39" s="73"/>
      <c r="UO39" s="73"/>
      <c r="UP39" s="73"/>
      <c r="UQ39" s="73"/>
      <c r="UR39" s="73"/>
      <c r="US39" s="73"/>
      <c r="UT39" s="73"/>
      <c r="UU39" s="73"/>
      <c r="UV39" s="73"/>
      <c r="UW39" s="73"/>
      <c r="UX39" s="73"/>
      <c r="UY39" s="73"/>
      <c r="UZ39" s="73"/>
      <c r="VA39" s="73"/>
      <c r="VB39" s="73"/>
      <c r="VC39" s="73"/>
      <c r="VD39" s="73"/>
      <c r="VE39" s="73"/>
      <c r="VF39" s="73"/>
      <c r="VG39" s="73"/>
      <c r="VH39" s="73"/>
      <c r="VI39" s="73"/>
      <c r="VJ39" s="73"/>
      <c r="VK39" s="73"/>
      <c r="VL39" s="73"/>
      <c r="VM39" s="73"/>
      <c r="VN39" s="73"/>
      <c r="VO39" s="73"/>
      <c r="VP39" s="73"/>
      <c r="VQ39" s="73"/>
      <c r="VR39" s="73"/>
      <c r="VS39" s="73"/>
      <c r="VT39" s="73"/>
      <c r="VU39" s="73"/>
      <c r="VV39" s="73"/>
      <c r="VW39" s="73"/>
      <c r="VX39" s="73"/>
      <c r="VY39" s="73"/>
      <c r="VZ39" s="73"/>
      <c r="WA39" s="73"/>
      <c r="WB39" s="73"/>
      <c r="WC39" s="73"/>
      <c r="WD39" s="73"/>
      <c r="WE39" s="73"/>
      <c r="WF39" s="73"/>
      <c r="WG39" s="73"/>
      <c r="WH39" s="73"/>
      <c r="WI39" s="73"/>
      <c r="WJ39" s="73"/>
      <c r="WK39" s="73"/>
      <c r="WL39" s="73"/>
      <c r="WM39" s="73"/>
      <c r="WN39" s="73"/>
      <c r="WO39" s="73"/>
      <c r="WP39" s="73"/>
      <c r="WQ39" s="73"/>
      <c r="WR39" s="73"/>
      <c r="WS39" s="73"/>
      <c r="WT39" s="73"/>
      <c r="WU39" s="73"/>
      <c r="WV39" s="73"/>
      <c r="WW39" s="73"/>
      <c r="WX39" s="73"/>
      <c r="WY39" s="73"/>
      <c r="WZ39" s="73"/>
      <c r="XA39" s="73"/>
      <c r="XB39" s="73"/>
      <c r="XC39" s="73"/>
      <c r="XD39" s="73"/>
      <c r="XE39" s="73"/>
      <c r="XF39" s="73"/>
      <c r="XG39" s="73"/>
      <c r="XH39" s="73"/>
      <c r="XI39" s="73"/>
      <c r="XJ39" s="73"/>
      <c r="XK39" s="73"/>
      <c r="XL39" s="73"/>
      <c r="XM39" s="73"/>
      <c r="XN39" s="73"/>
      <c r="XO39" s="73"/>
      <c r="XP39" s="73"/>
      <c r="XQ39" s="73"/>
      <c r="XR39" s="73"/>
      <c r="XS39" s="73"/>
      <c r="XT39" s="73"/>
      <c r="XU39" s="73"/>
      <c r="XV39" s="73"/>
      <c r="XW39" s="73"/>
      <c r="XX39" s="73"/>
      <c r="XY39" s="73"/>
      <c r="XZ39" s="73"/>
      <c r="YA39" s="73"/>
      <c r="YB39" s="73"/>
      <c r="YC39" s="73"/>
      <c r="YD39" s="73"/>
      <c r="YE39" s="73"/>
      <c r="YF39" s="73"/>
      <c r="YG39" s="73"/>
      <c r="YH39" s="73"/>
      <c r="YI39" s="73"/>
      <c r="YJ39" s="73"/>
      <c r="YK39" s="73"/>
      <c r="YL39" s="73"/>
      <c r="YM39" s="73"/>
      <c r="YN39" s="73"/>
      <c r="YO39" s="73"/>
      <c r="YP39" s="73"/>
      <c r="YQ39" s="73"/>
      <c r="YR39" s="73"/>
    </row>
    <row r="40" spans="1:668">
      <c r="A40" s="71" t="s">
        <v>128</v>
      </c>
      <c r="B40" s="72">
        <f t="shared" si="52"/>
        <v>0</v>
      </c>
      <c r="C40" s="72">
        <f t="shared" si="53"/>
        <v>0</v>
      </c>
      <c r="D40" s="72">
        <f t="shared" si="54"/>
        <v>0</v>
      </c>
      <c r="E40" s="72">
        <f t="shared" si="55"/>
        <v>0</v>
      </c>
      <c r="F40" s="72">
        <f t="shared" si="56"/>
        <v>0</v>
      </c>
      <c r="G40" s="72">
        <f t="shared" si="57"/>
        <v>0</v>
      </c>
      <c r="H40" s="72">
        <f t="shared" si="58"/>
        <v>0</v>
      </c>
      <c r="I40" s="72">
        <f t="shared" si="59"/>
        <v>0</v>
      </c>
      <c r="J40" s="72">
        <f t="shared" si="60"/>
        <v>0</v>
      </c>
      <c r="K40" s="72">
        <f t="shared" si="61"/>
        <v>0</v>
      </c>
      <c r="L40" s="72">
        <f t="shared" si="62"/>
        <v>0</v>
      </c>
      <c r="M40" s="72">
        <f t="shared" si="63"/>
        <v>0</v>
      </c>
      <c r="N40" s="72">
        <f t="shared" si="64"/>
        <v>0</v>
      </c>
      <c r="O40" s="72">
        <f t="shared" si="65"/>
        <v>0</v>
      </c>
      <c r="P40" s="72">
        <f t="shared" si="66"/>
        <v>0</v>
      </c>
      <c r="Q40" s="72">
        <f t="shared" si="67"/>
        <v>0</v>
      </c>
      <c r="R40" s="72">
        <f t="shared" si="68"/>
        <v>0</v>
      </c>
      <c r="S40" s="72">
        <f t="shared" si="69"/>
        <v>0</v>
      </c>
      <c r="T40" s="72">
        <f t="shared" si="70"/>
        <v>0</v>
      </c>
      <c r="U40" s="72">
        <f t="shared" si="71"/>
        <v>0</v>
      </c>
      <c r="V40" s="72">
        <f t="shared" si="72"/>
        <v>0</v>
      </c>
      <c r="W40" s="72">
        <f t="shared" si="73"/>
        <v>0</v>
      </c>
      <c r="X40" s="72">
        <f t="shared" si="74"/>
        <v>0</v>
      </c>
      <c r="Y40" s="72">
        <f t="shared" si="75"/>
        <v>0</v>
      </c>
      <c r="Z40" s="72">
        <f t="shared" si="76"/>
        <v>0</v>
      </c>
      <c r="AA40" s="72">
        <f t="shared" si="77"/>
        <v>0</v>
      </c>
      <c r="AB40" s="72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  <c r="MH40" s="73"/>
      <c r="MI40" s="73"/>
      <c r="MJ40" s="73"/>
      <c r="MK40" s="73"/>
      <c r="ML40" s="73"/>
      <c r="MM40" s="73"/>
      <c r="MN40" s="73"/>
      <c r="MO40" s="73"/>
      <c r="MP40" s="73"/>
      <c r="MQ40" s="73"/>
      <c r="MR40" s="73"/>
      <c r="MS40" s="73"/>
      <c r="MT40" s="73"/>
      <c r="MU40" s="73"/>
      <c r="MV40" s="73"/>
      <c r="MW40" s="73"/>
      <c r="MX40" s="73"/>
      <c r="MY40" s="73"/>
      <c r="MZ40" s="73"/>
      <c r="NA40" s="73"/>
      <c r="NB40" s="73"/>
      <c r="NC40" s="73"/>
      <c r="ND40" s="73"/>
      <c r="NE40" s="73"/>
      <c r="NF40" s="73"/>
      <c r="NG40" s="73"/>
      <c r="NH40" s="73"/>
      <c r="NI40" s="73"/>
      <c r="NJ40" s="73"/>
      <c r="NK40" s="73"/>
      <c r="NL40" s="73"/>
      <c r="NM40" s="73"/>
      <c r="NN40" s="73"/>
      <c r="NO40" s="73"/>
      <c r="NP40" s="73"/>
      <c r="NQ40" s="73"/>
      <c r="NR40" s="73"/>
      <c r="NS40" s="73"/>
      <c r="NT40" s="73"/>
      <c r="NU40" s="73"/>
      <c r="NV40" s="73"/>
      <c r="NW40" s="73"/>
      <c r="NX40" s="73"/>
      <c r="NY40" s="73"/>
      <c r="NZ40" s="73"/>
      <c r="OA40" s="73"/>
      <c r="OB40" s="73"/>
      <c r="OC40" s="73"/>
      <c r="OD40" s="73"/>
      <c r="OE40" s="73"/>
      <c r="OF40" s="73"/>
      <c r="OG40" s="73"/>
      <c r="OH40" s="73"/>
      <c r="OI40" s="73"/>
      <c r="OJ40" s="73"/>
      <c r="OK40" s="73"/>
      <c r="OL40" s="73"/>
      <c r="OM40" s="73"/>
      <c r="ON40" s="73"/>
      <c r="OO40" s="73"/>
      <c r="OP40" s="73"/>
      <c r="OQ40" s="73"/>
      <c r="OR40" s="73"/>
      <c r="OS40" s="73"/>
      <c r="OT40" s="73"/>
      <c r="OU40" s="73"/>
      <c r="OV40" s="73"/>
      <c r="OW40" s="73"/>
      <c r="OX40" s="73"/>
      <c r="OY40" s="73"/>
      <c r="OZ40" s="73"/>
      <c r="PA40" s="73"/>
      <c r="PB40" s="73"/>
      <c r="PC40" s="73"/>
      <c r="PD40" s="73"/>
      <c r="PE40" s="73"/>
      <c r="PF40" s="73"/>
      <c r="PG40" s="73"/>
      <c r="PH40" s="73"/>
      <c r="PI40" s="73"/>
      <c r="PJ40" s="73"/>
      <c r="PK40" s="73"/>
      <c r="PL40" s="73"/>
      <c r="PM40" s="73"/>
      <c r="PN40" s="73"/>
      <c r="PO40" s="73"/>
      <c r="PP40" s="73"/>
      <c r="PQ40" s="73"/>
      <c r="PR40" s="73"/>
      <c r="PS40" s="73"/>
      <c r="PT40" s="73"/>
      <c r="PU40" s="73"/>
      <c r="PV40" s="73"/>
      <c r="PW40" s="73"/>
      <c r="PX40" s="73"/>
      <c r="PY40" s="73"/>
      <c r="PZ40" s="73"/>
      <c r="QA40" s="73"/>
      <c r="QB40" s="73"/>
      <c r="QC40" s="73"/>
      <c r="QD40" s="73"/>
      <c r="QE40" s="73"/>
      <c r="QF40" s="73"/>
      <c r="QG40" s="73"/>
      <c r="QH40" s="73"/>
      <c r="QI40" s="73"/>
      <c r="QJ40" s="73"/>
      <c r="QK40" s="73"/>
      <c r="QL40" s="73"/>
      <c r="QM40" s="73"/>
      <c r="QN40" s="73"/>
      <c r="QO40" s="73"/>
      <c r="QP40" s="73"/>
      <c r="QQ40" s="73"/>
      <c r="QR40" s="73"/>
      <c r="QS40" s="73"/>
      <c r="QT40" s="73"/>
      <c r="QU40" s="73"/>
      <c r="QV40" s="73"/>
      <c r="QW40" s="73"/>
      <c r="QX40" s="73"/>
      <c r="QY40" s="73"/>
      <c r="QZ40" s="73"/>
      <c r="RA40" s="73"/>
      <c r="RB40" s="73"/>
      <c r="RC40" s="73"/>
      <c r="RD40" s="73"/>
      <c r="RE40" s="73"/>
      <c r="RF40" s="73"/>
      <c r="RG40" s="73"/>
      <c r="RH40" s="73"/>
      <c r="RI40" s="73"/>
      <c r="RJ40" s="73"/>
      <c r="RK40" s="73"/>
      <c r="RL40" s="73"/>
      <c r="RM40" s="73"/>
      <c r="RN40" s="73"/>
      <c r="RO40" s="73"/>
      <c r="RP40" s="73"/>
      <c r="RQ40" s="73"/>
      <c r="RR40" s="73"/>
      <c r="RS40" s="73"/>
      <c r="RT40" s="73"/>
      <c r="RU40" s="73"/>
      <c r="RV40" s="73"/>
      <c r="RW40" s="73"/>
      <c r="RX40" s="73"/>
      <c r="RY40" s="73"/>
      <c r="RZ40" s="73"/>
      <c r="SA40" s="73"/>
      <c r="SB40" s="73"/>
      <c r="SC40" s="73"/>
      <c r="SD40" s="73"/>
      <c r="SE40" s="73"/>
      <c r="SF40" s="73"/>
      <c r="SG40" s="73"/>
      <c r="SH40" s="73"/>
      <c r="SI40" s="73"/>
      <c r="SJ40" s="73"/>
      <c r="SK40" s="73"/>
      <c r="SL40" s="73"/>
      <c r="SM40" s="73"/>
      <c r="SN40" s="73"/>
      <c r="SO40" s="73"/>
      <c r="SP40" s="73"/>
      <c r="SQ40" s="73"/>
      <c r="SR40" s="73"/>
      <c r="SS40" s="73"/>
      <c r="ST40" s="73"/>
      <c r="SU40" s="73"/>
      <c r="SV40" s="73"/>
      <c r="SW40" s="73"/>
      <c r="SX40" s="73"/>
      <c r="SY40" s="73"/>
      <c r="SZ40" s="73"/>
      <c r="TA40" s="73"/>
      <c r="TB40" s="73"/>
      <c r="TC40" s="73"/>
      <c r="TD40" s="73"/>
      <c r="TE40" s="73"/>
      <c r="TF40" s="73"/>
      <c r="TG40" s="73"/>
      <c r="TH40" s="73"/>
      <c r="TI40" s="73"/>
      <c r="TJ40" s="73"/>
      <c r="TK40" s="73"/>
      <c r="TL40" s="73"/>
      <c r="TM40" s="73"/>
      <c r="TN40" s="73"/>
      <c r="TO40" s="73"/>
      <c r="TP40" s="73"/>
      <c r="TQ40" s="73"/>
      <c r="TR40" s="73"/>
      <c r="TS40" s="73"/>
      <c r="TT40" s="73"/>
      <c r="TU40" s="73"/>
      <c r="TV40" s="73"/>
      <c r="TW40" s="73"/>
      <c r="TX40" s="73"/>
      <c r="TY40" s="73"/>
      <c r="TZ40" s="73"/>
      <c r="UA40" s="73"/>
      <c r="UB40" s="73"/>
      <c r="UC40" s="73"/>
      <c r="UD40" s="73"/>
      <c r="UE40" s="73"/>
      <c r="UF40" s="73"/>
      <c r="UG40" s="73"/>
      <c r="UH40" s="73"/>
      <c r="UI40" s="73"/>
      <c r="UJ40" s="73"/>
      <c r="UK40" s="73"/>
      <c r="UL40" s="73"/>
      <c r="UM40" s="73"/>
      <c r="UN40" s="73"/>
      <c r="UO40" s="73"/>
      <c r="UP40" s="73"/>
      <c r="UQ40" s="73"/>
      <c r="UR40" s="73"/>
      <c r="US40" s="73"/>
      <c r="UT40" s="73"/>
      <c r="UU40" s="73"/>
      <c r="UV40" s="73"/>
      <c r="UW40" s="73"/>
      <c r="UX40" s="73"/>
      <c r="UY40" s="73"/>
      <c r="UZ40" s="73"/>
      <c r="VA40" s="73"/>
      <c r="VB40" s="73"/>
      <c r="VC40" s="73"/>
      <c r="VD40" s="73"/>
      <c r="VE40" s="73"/>
      <c r="VF40" s="73"/>
      <c r="VG40" s="73"/>
      <c r="VH40" s="73"/>
      <c r="VI40" s="73"/>
      <c r="VJ40" s="73"/>
      <c r="VK40" s="73"/>
      <c r="VL40" s="73"/>
      <c r="VM40" s="73"/>
      <c r="VN40" s="73"/>
      <c r="VO40" s="73"/>
      <c r="VP40" s="73"/>
      <c r="VQ40" s="73"/>
      <c r="VR40" s="73"/>
      <c r="VS40" s="73"/>
      <c r="VT40" s="73"/>
      <c r="VU40" s="73"/>
      <c r="VV40" s="73"/>
      <c r="VW40" s="73"/>
      <c r="VX40" s="73"/>
      <c r="VY40" s="73"/>
      <c r="VZ40" s="73"/>
      <c r="WA40" s="73"/>
      <c r="WB40" s="73"/>
      <c r="WC40" s="73"/>
      <c r="WD40" s="73"/>
      <c r="WE40" s="73"/>
      <c r="WF40" s="73"/>
      <c r="WG40" s="73"/>
      <c r="WH40" s="73"/>
      <c r="WI40" s="73"/>
      <c r="WJ40" s="73"/>
      <c r="WK40" s="73"/>
      <c r="WL40" s="73"/>
      <c r="WM40" s="73"/>
      <c r="WN40" s="73"/>
      <c r="WO40" s="73"/>
      <c r="WP40" s="73"/>
      <c r="WQ40" s="73"/>
      <c r="WR40" s="73"/>
      <c r="WS40" s="73"/>
      <c r="WT40" s="73"/>
      <c r="WU40" s="73"/>
      <c r="WV40" s="73"/>
      <c r="WW40" s="73"/>
      <c r="WX40" s="73"/>
      <c r="WY40" s="73"/>
      <c r="WZ40" s="73"/>
      <c r="XA40" s="73"/>
      <c r="XB40" s="73"/>
      <c r="XC40" s="73"/>
      <c r="XD40" s="73"/>
      <c r="XE40" s="73"/>
      <c r="XF40" s="73"/>
      <c r="XG40" s="73"/>
      <c r="XH40" s="73"/>
      <c r="XI40" s="73"/>
      <c r="XJ40" s="73"/>
      <c r="XK40" s="73"/>
      <c r="XL40" s="73"/>
      <c r="XM40" s="73"/>
      <c r="XN40" s="73"/>
      <c r="XO40" s="73"/>
      <c r="XP40" s="73"/>
      <c r="XQ40" s="73"/>
      <c r="XR40" s="73"/>
      <c r="XS40" s="73"/>
      <c r="XT40" s="73"/>
      <c r="XU40" s="73"/>
      <c r="XV40" s="73"/>
      <c r="XW40" s="73"/>
      <c r="XX40" s="73"/>
      <c r="XY40" s="73"/>
      <c r="XZ40" s="73"/>
      <c r="YA40" s="73"/>
      <c r="YB40" s="73"/>
      <c r="YC40" s="73"/>
      <c r="YD40" s="73"/>
      <c r="YE40" s="73"/>
      <c r="YF40" s="73"/>
      <c r="YG40" s="73"/>
      <c r="YH40" s="73"/>
      <c r="YI40" s="73"/>
      <c r="YJ40" s="73"/>
      <c r="YK40" s="73"/>
      <c r="YL40" s="73"/>
      <c r="YM40" s="73"/>
      <c r="YN40" s="73"/>
      <c r="YO40" s="73"/>
      <c r="YP40" s="73"/>
      <c r="YQ40" s="73"/>
      <c r="YR40" s="73"/>
    </row>
    <row r="41" spans="1:668">
      <c r="A41" s="71" t="s">
        <v>129</v>
      </c>
      <c r="B41" s="72">
        <f t="shared" si="52"/>
        <v>0</v>
      </c>
      <c r="C41" s="72">
        <f t="shared" si="53"/>
        <v>0</v>
      </c>
      <c r="D41" s="72">
        <f t="shared" si="54"/>
        <v>0</v>
      </c>
      <c r="E41" s="72">
        <f t="shared" si="55"/>
        <v>0</v>
      </c>
      <c r="F41" s="72">
        <f t="shared" si="56"/>
        <v>0</v>
      </c>
      <c r="G41" s="72">
        <f t="shared" si="57"/>
        <v>0</v>
      </c>
      <c r="H41" s="72">
        <f t="shared" si="58"/>
        <v>0</v>
      </c>
      <c r="I41" s="72">
        <f t="shared" si="59"/>
        <v>0</v>
      </c>
      <c r="J41" s="72">
        <f t="shared" si="60"/>
        <v>0</v>
      </c>
      <c r="K41" s="72">
        <f t="shared" si="61"/>
        <v>0</v>
      </c>
      <c r="L41" s="72">
        <f t="shared" si="62"/>
        <v>0</v>
      </c>
      <c r="M41" s="72">
        <f t="shared" si="63"/>
        <v>0</v>
      </c>
      <c r="N41" s="72">
        <f t="shared" si="64"/>
        <v>0</v>
      </c>
      <c r="O41" s="72">
        <f t="shared" si="65"/>
        <v>0</v>
      </c>
      <c r="P41" s="72">
        <f t="shared" si="66"/>
        <v>0</v>
      </c>
      <c r="Q41" s="72">
        <f t="shared" si="67"/>
        <v>0</v>
      </c>
      <c r="R41" s="72">
        <f t="shared" si="68"/>
        <v>0</v>
      </c>
      <c r="S41" s="72">
        <f t="shared" si="69"/>
        <v>0</v>
      </c>
      <c r="T41" s="72">
        <f t="shared" si="70"/>
        <v>0</v>
      </c>
      <c r="U41" s="72">
        <f t="shared" si="71"/>
        <v>0</v>
      </c>
      <c r="V41" s="72">
        <f t="shared" si="72"/>
        <v>0</v>
      </c>
      <c r="W41" s="72">
        <f t="shared" si="73"/>
        <v>0</v>
      </c>
      <c r="X41" s="72">
        <f t="shared" si="74"/>
        <v>0</v>
      </c>
      <c r="Y41" s="72">
        <f t="shared" si="75"/>
        <v>0</v>
      </c>
      <c r="Z41" s="72">
        <f t="shared" si="76"/>
        <v>0</v>
      </c>
      <c r="AA41" s="72">
        <f t="shared" si="77"/>
        <v>0</v>
      </c>
      <c r="AB41" s="72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  <c r="MH41" s="73"/>
      <c r="MI41" s="73"/>
      <c r="MJ41" s="73"/>
      <c r="MK41" s="73"/>
      <c r="ML41" s="73"/>
      <c r="MM41" s="73"/>
      <c r="MN41" s="73"/>
      <c r="MO41" s="73"/>
      <c r="MP41" s="73"/>
      <c r="MQ41" s="73"/>
      <c r="MR41" s="73"/>
      <c r="MS41" s="73"/>
      <c r="MT41" s="73"/>
      <c r="MU41" s="73"/>
      <c r="MV41" s="73"/>
      <c r="MW41" s="73"/>
      <c r="MX41" s="73"/>
      <c r="MY41" s="73"/>
      <c r="MZ41" s="73"/>
      <c r="NA41" s="73"/>
      <c r="NB41" s="73"/>
      <c r="NC41" s="73"/>
      <c r="ND41" s="73"/>
      <c r="NE41" s="73"/>
      <c r="NF41" s="73"/>
      <c r="NG41" s="73"/>
      <c r="NH41" s="73"/>
      <c r="NI41" s="73"/>
      <c r="NJ41" s="73"/>
      <c r="NK41" s="73"/>
      <c r="NL41" s="73"/>
      <c r="NM41" s="73"/>
      <c r="NN41" s="73"/>
      <c r="NO41" s="73"/>
      <c r="NP41" s="73"/>
      <c r="NQ41" s="73"/>
      <c r="NR41" s="73"/>
      <c r="NS41" s="73"/>
      <c r="NT41" s="73"/>
      <c r="NU41" s="73"/>
      <c r="NV41" s="73"/>
      <c r="NW41" s="73"/>
      <c r="NX41" s="73"/>
      <c r="NY41" s="73"/>
      <c r="NZ41" s="73"/>
      <c r="OA41" s="73"/>
      <c r="OB41" s="73"/>
      <c r="OC41" s="73"/>
      <c r="OD41" s="73"/>
      <c r="OE41" s="73"/>
      <c r="OF41" s="73"/>
      <c r="OG41" s="73"/>
      <c r="OH41" s="73"/>
      <c r="OI41" s="73"/>
      <c r="OJ41" s="73"/>
      <c r="OK41" s="73"/>
      <c r="OL41" s="73"/>
      <c r="OM41" s="73"/>
      <c r="ON41" s="73"/>
      <c r="OO41" s="73"/>
      <c r="OP41" s="73"/>
      <c r="OQ41" s="73"/>
      <c r="OR41" s="73"/>
      <c r="OS41" s="73"/>
      <c r="OT41" s="73"/>
      <c r="OU41" s="73"/>
      <c r="OV41" s="73"/>
      <c r="OW41" s="73"/>
      <c r="OX41" s="73"/>
      <c r="OY41" s="73"/>
      <c r="OZ41" s="73"/>
      <c r="PA41" s="73"/>
      <c r="PB41" s="73"/>
      <c r="PC41" s="73"/>
      <c r="PD41" s="73"/>
      <c r="PE41" s="73"/>
      <c r="PF41" s="73"/>
      <c r="PG41" s="73"/>
      <c r="PH41" s="73"/>
      <c r="PI41" s="73"/>
      <c r="PJ41" s="73"/>
      <c r="PK41" s="73"/>
      <c r="PL41" s="73"/>
      <c r="PM41" s="73"/>
      <c r="PN41" s="73"/>
      <c r="PO41" s="73"/>
      <c r="PP41" s="73"/>
      <c r="PQ41" s="73"/>
      <c r="PR41" s="73"/>
      <c r="PS41" s="73"/>
      <c r="PT41" s="73"/>
      <c r="PU41" s="73"/>
      <c r="PV41" s="73"/>
      <c r="PW41" s="73"/>
      <c r="PX41" s="73"/>
      <c r="PY41" s="73"/>
      <c r="PZ41" s="73"/>
      <c r="QA41" s="73"/>
      <c r="QB41" s="73"/>
      <c r="QC41" s="73"/>
      <c r="QD41" s="73"/>
      <c r="QE41" s="73"/>
      <c r="QF41" s="73"/>
      <c r="QG41" s="73"/>
      <c r="QH41" s="73"/>
      <c r="QI41" s="73"/>
      <c r="QJ41" s="73"/>
      <c r="QK41" s="73"/>
      <c r="QL41" s="73"/>
      <c r="QM41" s="73"/>
      <c r="QN41" s="73"/>
      <c r="QO41" s="73"/>
      <c r="QP41" s="73"/>
      <c r="QQ41" s="73"/>
      <c r="QR41" s="73"/>
      <c r="QS41" s="73"/>
      <c r="QT41" s="73"/>
      <c r="QU41" s="73"/>
      <c r="QV41" s="73"/>
      <c r="QW41" s="73"/>
      <c r="QX41" s="73"/>
      <c r="QY41" s="73"/>
      <c r="QZ41" s="73"/>
      <c r="RA41" s="73"/>
      <c r="RB41" s="73"/>
      <c r="RC41" s="73"/>
      <c r="RD41" s="73"/>
      <c r="RE41" s="73"/>
      <c r="RF41" s="73"/>
      <c r="RG41" s="73"/>
      <c r="RH41" s="73"/>
      <c r="RI41" s="73"/>
      <c r="RJ41" s="73"/>
      <c r="RK41" s="73"/>
      <c r="RL41" s="73"/>
      <c r="RM41" s="73"/>
      <c r="RN41" s="73"/>
      <c r="RO41" s="73"/>
      <c r="RP41" s="73"/>
      <c r="RQ41" s="73"/>
      <c r="RR41" s="73"/>
      <c r="RS41" s="73"/>
      <c r="RT41" s="73"/>
      <c r="RU41" s="73"/>
      <c r="RV41" s="73"/>
      <c r="RW41" s="73"/>
      <c r="RX41" s="73"/>
      <c r="RY41" s="73"/>
      <c r="RZ41" s="73"/>
      <c r="SA41" s="73"/>
      <c r="SB41" s="73"/>
      <c r="SC41" s="73"/>
      <c r="SD41" s="73"/>
      <c r="SE41" s="73"/>
      <c r="SF41" s="73"/>
      <c r="SG41" s="73"/>
      <c r="SH41" s="73"/>
      <c r="SI41" s="73"/>
      <c r="SJ41" s="73"/>
      <c r="SK41" s="73"/>
      <c r="SL41" s="73"/>
      <c r="SM41" s="73"/>
      <c r="SN41" s="73"/>
      <c r="SO41" s="73"/>
      <c r="SP41" s="73"/>
      <c r="SQ41" s="73"/>
      <c r="SR41" s="73"/>
      <c r="SS41" s="73"/>
      <c r="ST41" s="73"/>
      <c r="SU41" s="73"/>
      <c r="SV41" s="73"/>
      <c r="SW41" s="73"/>
      <c r="SX41" s="73"/>
      <c r="SY41" s="73"/>
      <c r="SZ41" s="73"/>
      <c r="TA41" s="73"/>
      <c r="TB41" s="73"/>
      <c r="TC41" s="73"/>
      <c r="TD41" s="73"/>
      <c r="TE41" s="73"/>
      <c r="TF41" s="73"/>
      <c r="TG41" s="73"/>
      <c r="TH41" s="73"/>
      <c r="TI41" s="73"/>
      <c r="TJ41" s="73"/>
      <c r="TK41" s="73"/>
      <c r="TL41" s="73"/>
      <c r="TM41" s="73"/>
      <c r="TN41" s="73"/>
      <c r="TO41" s="73"/>
      <c r="TP41" s="73"/>
      <c r="TQ41" s="73"/>
      <c r="TR41" s="73"/>
      <c r="TS41" s="73"/>
      <c r="TT41" s="73"/>
      <c r="TU41" s="73"/>
      <c r="TV41" s="73"/>
      <c r="TW41" s="73"/>
      <c r="TX41" s="73"/>
      <c r="TY41" s="73"/>
      <c r="TZ41" s="73"/>
      <c r="UA41" s="73"/>
      <c r="UB41" s="73"/>
      <c r="UC41" s="73"/>
      <c r="UD41" s="73"/>
      <c r="UE41" s="73"/>
      <c r="UF41" s="73"/>
      <c r="UG41" s="73"/>
      <c r="UH41" s="73"/>
      <c r="UI41" s="73"/>
      <c r="UJ41" s="73"/>
      <c r="UK41" s="73"/>
      <c r="UL41" s="73"/>
      <c r="UM41" s="73"/>
      <c r="UN41" s="73"/>
      <c r="UO41" s="73"/>
      <c r="UP41" s="73"/>
      <c r="UQ41" s="73"/>
      <c r="UR41" s="73"/>
      <c r="US41" s="73"/>
      <c r="UT41" s="73"/>
      <c r="UU41" s="73"/>
      <c r="UV41" s="73"/>
      <c r="UW41" s="73"/>
      <c r="UX41" s="73"/>
      <c r="UY41" s="73"/>
      <c r="UZ41" s="73"/>
      <c r="VA41" s="73"/>
      <c r="VB41" s="73"/>
      <c r="VC41" s="73"/>
      <c r="VD41" s="73"/>
      <c r="VE41" s="73"/>
      <c r="VF41" s="73"/>
      <c r="VG41" s="73"/>
      <c r="VH41" s="73"/>
      <c r="VI41" s="73"/>
      <c r="VJ41" s="73"/>
      <c r="VK41" s="73"/>
      <c r="VL41" s="73"/>
      <c r="VM41" s="73"/>
      <c r="VN41" s="73"/>
      <c r="VO41" s="73"/>
      <c r="VP41" s="73"/>
      <c r="VQ41" s="73"/>
      <c r="VR41" s="73"/>
      <c r="VS41" s="73"/>
      <c r="VT41" s="73"/>
      <c r="VU41" s="73"/>
      <c r="VV41" s="73"/>
      <c r="VW41" s="73"/>
      <c r="VX41" s="73"/>
      <c r="VY41" s="73"/>
      <c r="VZ41" s="73"/>
      <c r="WA41" s="73"/>
      <c r="WB41" s="73"/>
      <c r="WC41" s="73"/>
      <c r="WD41" s="73"/>
      <c r="WE41" s="73"/>
      <c r="WF41" s="73"/>
      <c r="WG41" s="73"/>
      <c r="WH41" s="73"/>
      <c r="WI41" s="73"/>
      <c r="WJ41" s="73"/>
      <c r="WK41" s="73"/>
      <c r="WL41" s="73"/>
      <c r="WM41" s="73"/>
      <c r="WN41" s="73"/>
      <c r="WO41" s="73"/>
      <c r="WP41" s="73"/>
      <c r="WQ41" s="73"/>
      <c r="WR41" s="73"/>
      <c r="WS41" s="73"/>
      <c r="WT41" s="73"/>
      <c r="WU41" s="73"/>
      <c r="WV41" s="73"/>
      <c r="WW41" s="73"/>
      <c r="WX41" s="73"/>
      <c r="WY41" s="73"/>
      <c r="WZ41" s="73"/>
      <c r="XA41" s="73"/>
      <c r="XB41" s="73"/>
      <c r="XC41" s="73"/>
      <c r="XD41" s="73"/>
      <c r="XE41" s="73"/>
      <c r="XF41" s="73"/>
      <c r="XG41" s="73"/>
      <c r="XH41" s="73"/>
      <c r="XI41" s="73"/>
      <c r="XJ41" s="73"/>
      <c r="XK41" s="73"/>
      <c r="XL41" s="73"/>
      <c r="XM41" s="73"/>
      <c r="XN41" s="73"/>
      <c r="XO41" s="73"/>
      <c r="XP41" s="73"/>
      <c r="XQ41" s="73"/>
      <c r="XR41" s="73"/>
      <c r="XS41" s="73"/>
      <c r="XT41" s="73"/>
      <c r="XU41" s="73"/>
      <c r="XV41" s="73"/>
      <c r="XW41" s="73"/>
      <c r="XX41" s="73"/>
      <c r="XY41" s="73"/>
      <c r="XZ41" s="73"/>
      <c r="YA41" s="73"/>
      <c r="YB41" s="73"/>
      <c r="YC41" s="73"/>
      <c r="YD41" s="73"/>
      <c r="YE41" s="73"/>
      <c r="YF41" s="73"/>
      <c r="YG41" s="73"/>
      <c r="YH41" s="73"/>
      <c r="YI41" s="73"/>
      <c r="YJ41" s="73"/>
      <c r="YK41" s="73"/>
      <c r="YL41" s="73"/>
      <c r="YM41" s="73"/>
      <c r="YN41" s="73"/>
      <c r="YO41" s="73"/>
      <c r="YP41" s="73"/>
      <c r="YQ41" s="73"/>
      <c r="YR41" s="73"/>
    </row>
    <row r="42" spans="1:668">
      <c r="A42" s="71" t="s">
        <v>130</v>
      </c>
      <c r="B42" s="72">
        <f t="shared" si="52"/>
        <v>0</v>
      </c>
      <c r="C42" s="72">
        <f t="shared" si="53"/>
        <v>0</v>
      </c>
      <c r="D42" s="72">
        <f t="shared" si="54"/>
        <v>0</v>
      </c>
      <c r="E42" s="72">
        <f t="shared" si="55"/>
        <v>0</v>
      </c>
      <c r="F42" s="72">
        <f t="shared" si="56"/>
        <v>0</v>
      </c>
      <c r="G42" s="72">
        <f t="shared" si="57"/>
        <v>0</v>
      </c>
      <c r="H42" s="72">
        <f t="shared" si="58"/>
        <v>0</v>
      </c>
      <c r="I42" s="72">
        <f t="shared" si="59"/>
        <v>0</v>
      </c>
      <c r="J42" s="72">
        <f t="shared" si="60"/>
        <v>0</v>
      </c>
      <c r="K42" s="72">
        <f t="shared" si="61"/>
        <v>0</v>
      </c>
      <c r="L42" s="72">
        <f t="shared" si="62"/>
        <v>0</v>
      </c>
      <c r="M42" s="72">
        <f t="shared" si="63"/>
        <v>0</v>
      </c>
      <c r="N42" s="72">
        <f t="shared" si="64"/>
        <v>0</v>
      </c>
      <c r="O42" s="72">
        <f t="shared" si="65"/>
        <v>0</v>
      </c>
      <c r="P42" s="72">
        <f t="shared" si="66"/>
        <v>0</v>
      </c>
      <c r="Q42" s="72">
        <f t="shared" si="67"/>
        <v>0</v>
      </c>
      <c r="R42" s="72">
        <f t="shared" si="68"/>
        <v>0</v>
      </c>
      <c r="S42" s="72">
        <f t="shared" si="69"/>
        <v>0</v>
      </c>
      <c r="T42" s="72">
        <f t="shared" si="70"/>
        <v>0</v>
      </c>
      <c r="U42" s="72">
        <f t="shared" si="71"/>
        <v>0</v>
      </c>
      <c r="V42" s="72">
        <f t="shared" si="72"/>
        <v>0</v>
      </c>
      <c r="W42" s="72">
        <f t="shared" si="73"/>
        <v>0</v>
      </c>
      <c r="X42" s="72">
        <f t="shared" si="74"/>
        <v>0</v>
      </c>
      <c r="Y42" s="72">
        <f t="shared" si="75"/>
        <v>0</v>
      </c>
      <c r="Z42" s="72">
        <f t="shared" si="76"/>
        <v>0</v>
      </c>
      <c r="AA42" s="72">
        <f t="shared" si="77"/>
        <v>0</v>
      </c>
      <c r="AB42" s="72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  <c r="MH42" s="73"/>
      <c r="MI42" s="73"/>
      <c r="MJ42" s="73"/>
      <c r="MK42" s="73"/>
      <c r="ML42" s="73"/>
      <c r="MM42" s="73"/>
      <c r="MN42" s="73"/>
      <c r="MO42" s="73"/>
      <c r="MP42" s="73"/>
      <c r="MQ42" s="73"/>
      <c r="MR42" s="73"/>
      <c r="MS42" s="73"/>
      <c r="MT42" s="73"/>
      <c r="MU42" s="73"/>
      <c r="MV42" s="73"/>
      <c r="MW42" s="73"/>
      <c r="MX42" s="73"/>
      <c r="MY42" s="73"/>
      <c r="MZ42" s="73"/>
      <c r="NA42" s="73"/>
      <c r="NB42" s="73"/>
      <c r="NC42" s="73"/>
      <c r="ND42" s="73"/>
      <c r="NE42" s="73"/>
      <c r="NF42" s="73"/>
      <c r="NG42" s="73"/>
      <c r="NH42" s="73"/>
      <c r="NI42" s="73"/>
      <c r="NJ42" s="73"/>
      <c r="NK42" s="73"/>
      <c r="NL42" s="73"/>
      <c r="NM42" s="73"/>
      <c r="NN42" s="73"/>
      <c r="NO42" s="73"/>
      <c r="NP42" s="73"/>
      <c r="NQ42" s="73"/>
      <c r="NR42" s="73"/>
      <c r="NS42" s="73"/>
      <c r="NT42" s="73"/>
      <c r="NU42" s="73"/>
      <c r="NV42" s="73"/>
      <c r="NW42" s="73"/>
      <c r="NX42" s="73"/>
      <c r="NY42" s="73"/>
      <c r="NZ42" s="73"/>
      <c r="OA42" s="73"/>
      <c r="OB42" s="73"/>
      <c r="OC42" s="73"/>
      <c r="OD42" s="73"/>
      <c r="OE42" s="73"/>
      <c r="OF42" s="73"/>
      <c r="OG42" s="73"/>
      <c r="OH42" s="73"/>
      <c r="OI42" s="73"/>
      <c r="OJ42" s="73"/>
      <c r="OK42" s="73"/>
      <c r="OL42" s="73"/>
      <c r="OM42" s="73"/>
      <c r="ON42" s="73"/>
      <c r="OO42" s="73"/>
      <c r="OP42" s="73"/>
      <c r="OQ42" s="73"/>
      <c r="OR42" s="73"/>
      <c r="OS42" s="73"/>
      <c r="OT42" s="73"/>
      <c r="OU42" s="73"/>
      <c r="OV42" s="73"/>
      <c r="OW42" s="73"/>
      <c r="OX42" s="73"/>
      <c r="OY42" s="73"/>
      <c r="OZ42" s="73"/>
      <c r="PA42" s="73"/>
      <c r="PB42" s="73"/>
      <c r="PC42" s="73"/>
      <c r="PD42" s="73"/>
      <c r="PE42" s="73"/>
      <c r="PF42" s="73"/>
      <c r="PG42" s="73"/>
      <c r="PH42" s="73"/>
      <c r="PI42" s="73"/>
      <c r="PJ42" s="73"/>
      <c r="PK42" s="73"/>
      <c r="PL42" s="73"/>
      <c r="PM42" s="73"/>
      <c r="PN42" s="73"/>
      <c r="PO42" s="73"/>
      <c r="PP42" s="73"/>
      <c r="PQ42" s="73"/>
      <c r="PR42" s="73"/>
      <c r="PS42" s="73"/>
      <c r="PT42" s="73"/>
      <c r="PU42" s="73"/>
      <c r="PV42" s="73"/>
      <c r="PW42" s="73"/>
      <c r="PX42" s="73"/>
      <c r="PY42" s="73"/>
      <c r="PZ42" s="73"/>
      <c r="QA42" s="73"/>
      <c r="QB42" s="73"/>
      <c r="QC42" s="73"/>
      <c r="QD42" s="73"/>
      <c r="QE42" s="73"/>
      <c r="QF42" s="73"/>
      <c r="QG42" s="73"/>
      <c r="QH42" s="73"/>
      <c r="QI42" s="73"/>
      <c r="QJ42" s="73"/>
      <c r="QK42" s="73"/>
      <c r="QL42" s="73"/>
      <c r="QM42" s="73"/>
      <c r="QN42" s="73"/>
      <c r="QO42" s="73"/>
      <c r="QP42" s="73"/>
      <c r="QQ42" s="73"/>
      <c r="QR42" s="73"/>
      <c r="QS42" s="73"/>
      <c r="QT42" s="73"/>
      <c r="QU42" s="73"/>
      <c r="QV42" s="73"/>
      <c r="QW42" s="73"/>
      <c r="QX42" s="73"/>
      <c r="QY42" s="73"/>
      <c r="QZ42" s="73"/>
      <c r="RA42" s="73"/>
      <c r="RB42" s="73"/>
      <c r="RC42" s="73"/>
      <c r="RD42" s="73"/>
      <c r="RE42" s="73"/>
      <c r="RF42" s="73"/>
      <c r="RG42" s="73"/>
      <c r="RH42" s="73"/>
      <c r="RI42" s="73"/>
      <c r="RJ42" s="73"/>
      <c r="RK42" s="73"/>
      <c r="RL42" s="73"/>
      <c r="RM42" s="73"/>
      <c r="RN42" s="73"/>
      <c r="RO42" s="73"/>
      <c r="RP42" s="73"/>
      <c r="RQ42" s="73"/>
      <c r="RR42" s="73"/>
      <c r="RS42" s="73"/>
      <c r="RT42" s="73"/>
      <c r="RU42" s="73"/>
      <c r="RV42" s="73"/>
      <c r="RW42" s="73"/>
      <c r="RX42" s="73"/>
      <c r="RY42" s="73"/>
      <c r="RZ42" s="73"/>
      <c r="SA42" s="73"/>
      <c r="SB42" s="73"/>
      <c r="SC42" s="73"/>
      <c r="SD42" s="73"/>
      <c r="SE42" s="73"/>
      <c r="SF42" s="73"/>
      <c r="SG42" s="73"/>
      <c r="SH42" s="73"/>
      <c r="SI42" s="73"/>
      <c r="SJ42" s="73"/>
      <c r="SK42" s="73"/>
      <c r="SL42" s="73"/>
      <c r="SM42" s="73"/>
      <c r="SN42" s="73"/>
      <c r="SO42" s="73"/>
      <c r="SP42" s="73"/>
      <c r="SQ42" s="73"/>
      <c r="SR42" s="73"/>
      <c r="SS42" s="73"/>
      <c r="ST42" s="73"/>
      <c r="SU42" s="73"/>
      <c r="SV42" s="73"/>
      <c r="SW42" s="73"/>
      <c r="SX42" s="73"/>
      <c r="SY42" s="73"/>
      <c r="SZ42" s="73"/>
      <c r="TA42" s="73"/>
      <c r="TB42" s="73"/>
      <c r="TC42" s="73"/>
      <c r="TD42" s="73"/>
      <c r="TE42" s="73"/>
      <c r="TF42" s="73"/>
      <c r="TG42" s="73"/>
      <c r="TH42" s="73"/>
      <c r="TI42" s="73"/>
      <c r="TJ42" s="73"/>
      <c r="TK42" s="73"/>
      <c r="TL42" s="73"/>
      <c r="TM42" s="73"/>
      <c r="TN42" s="73"/>
      <c r="TO42" s="73"/>
      <c r="TP42" s="73"/>
      <c r="TQ42" s="73"/>
      <c r="TR42" s="73"/>
      <c r="TS42" s="73"/>
      <c r="TT42" s="73"/>
      <c r="TU42" s="73"/>
      <c r="TV42" s="73"/>
      <c r="TW42" s="73"/>
      <c r="TX42" s="73"/>
      <c r="TY42" s="73"/>
      <c r="TZ42" s="73"/>
      <c r="UA42" s="73"/>
      <c r="UB42" s="73"/>
      <c r="UC42" s="73"/>
      <c r="UD42" s="73"/>
      <c r="UE42" s="73"/>
      <c r="UF42" s="73"/>
      <c r="UG42" s="73"/>
      <c r="UH42" s="73"/>
      <c r="UI42" s="73"/>
      <c r="UJ42" s="73"/>
      <c r="UK42" s="73"/>
      <c r="UL42" s="73"/>
      <c r="UM42" s="73"/>
      <c r="UN42" s="73"/>
      <c r="UO42" s="73"/>
      <c r="UP42" s="73"/>
      <c r="UQ42" s="73"/>
      <c r="UR42" s="73"/>
      <c r="US42" s="73"/>
      <c r="UT42" s="73"/>
      <c r="UU42" s="73"/>
      <c r="UV42" s="73"/>
      <c r="UW42" s="73"/>
      <c r="UX42" s="73"/>
      <c r="UY42" s="73"/>
      <c r="UZ42" s="73"/>
      <c r="VA42" s="73"/>
      <c r="VB42" s="73"/>
      <c r="VC42" s="73"/>
      <c r="VD42" s="73"/>
      <c r="VE42" s="73"/>
      <c r="VF42" s="73"/>
      <c r="VG42" s="73"/>
      <c r="VH42" s="73"/>
      <c r="VI42" s="73"/>
      <c r="VJ42" s="73"/>
      <c r="VK42" s="73"/>
      <c r="VL42" s="73"/>
      <c r="VM42" s="73"/>
      <c r="VN42" s="73"/>
      <c r="VO42" s="73"/>
      <c r="VP42" s="73"/>
      <c r="VQ42" s="73"/>
      <c r="VR42" s="73"/>
      <c r="VS42" s="73"/>
      <c r="VT42" s="73"/>
      <c r="VU42" s="73"/>
      <c r="VV42" s="73"/>
      <c r="VW42" s="73"/>
      <c r="VX42" s="73"/>
      <c r="VY42" s="73"/>
      <c r="VZ42" s="73"/>
      <c r="WA42" s="73"/>
      <c r="WB42" s="73"/>
      <c r="WC42" s="73"/>
      <c r="WD42" s="73"/>
      <c r="WE42" s="73"/>
      <c r="WF42" s="73"/>
      <c r="WG42" s="73"/>
      <c r="WH42" s="73"/>
      <c r="WI42" s="73"/>
      <c r="WJ42" s="73"/>
      <c r="WK42" s="73"/>
      <c r="WL42" s="73"/>
      <c r="WM42" s="73"/>
      <c r="WN42" s="73"/>
      <c r="WO42" s="73"/>
      <c r="WP42" s="73"/>
      <c r="WQ42" s="73"/>
      <c r="WR42" s="73"/>
      <c r="WS42" s="73"/>
      <c r="WT42" s="73"/>
      <c r="WU42" s="73"/>
      <c r="WV42" s="73"/>
      <c r="WW42" s="73"/>
      <c r="WX42" s="73"/>
      <c r="WY42" s="73"/>
      <c r="WZ42" s="73"/>
      <c r="XA42" s="73"/>
      <c r="XB42" s="73"/>
      <c r="XC42" s="73"/>
      <c r="XD42" s="73"/>
      <c r="XE42" s="73"/>
      <c r="XF42" s="73"/>
      <c r="XG42" s="73"/>
      <c r="XH42" s="73"/>
      <c r="XI42" s="73"/>
      <c r="XJ42" s="73"/>
      <c r="XK42" s="73"/>
      <c r="XL42" s="73"/>
      <c r="XM42" s="73"/>
      <c r="XN42" s="73"/>
      <c r="XO42" s="73"/>
      <c r="XP42" s="73"/>
      <c r="XQ42" s="73"/>
      <c r="XR42" s="73"/>
      <c r="XS42" s="73"/>
      <c r="XT42" s="73"/>
      <c r="XU42" s="73"/>
      <c r="XV42" s="73"/>
      <c r="XW42" s="73"/>
      <c r="XX42" s="73"/>
      <c r="XY42" s="73"/>
      <c r="XZ42" s="73"/>
      <c r="YA42" s="73"/>
      <c r="YB42" s="73"/>
      <c r="YC42" s="73"/>
      <c r="YD42" s="73"/>
      <c r="YE42" s="73"/>
      <c r="YF42" s="73"/>
      <c r="YG42" s="73"/>
      <c r="YH42" s="73"/>
      <c r="YI42" s="73"/>
      <c r="YJ42" s="73"/>
      <c r="YK42" s="73"/>
      <c r="YL42" s="73"/>
      <c r="YM42" s="73"/>
      <c r="YN42" s="73"/>
      <c r="YO42" s="73"/>
      <c r="YP42" s="73"/>
      <c r="YQ42" s="73"/>
      <c r="YR42" s="73"/>
    </row>
    <row r="43" spans="1:668">
      <c r="A43" s="71" t="s">
        <v>131</v>
      </c>
      <c r="B43" s="72">
        <f t="shared" si="52"/>
        <v>0</v>
      </c>
      <c r="C43" s="72">
        <f t="shared" si="53"/>
        <v>0</v>
      </c>
      <c r="D43" s="72">
        <f t="shared" si="54"/>
        <v>0</v>
      </c>
      <c r="E43" s="72">
        <f t="shared" si="55"/>
        <v>0</v>
      </c>
      <c r="F43" s="72">
        <f t="shared" si="56"/>
        <v>0</v>
      </c>
      <c r="G43" s="72">
        <f t="shared" si="57"/>
        <v>0</v>
      </c>
      <c r="H43" s="72">
        <f t="shared" si="58"/>
        <v>0</v>
      </c>
      <c r="I43" s="72">
        <f t="shared" si="59"/>
        <v>0</v>
      </c>
      <c r="J43" s="72">
        <f t="shared" si="60"/>
        <v>0</v>
      </c>
      <c r="K43" s="72">
        <f t="shared" si="61"/>
        <v>0</v>
      </c>
      <c r="L43" s="72">
        <f t="shared" si="62"/>
        <v>0</v>
      </c>
      <c r="M43" s="72">
        <f t="shared" si="63"/>
        <v>0</v>
      </c>
      <c r="N43" s="72">
        <f t="shared" si="64"/>
        <v>0</v>
      </c>
      <c r="O43" s="72">
        <f t="shared" si="65"/>
        <v>0</v>
      </c>
      <c r="P43" s="72">
        <f t="shared" si="66"/>
        <v>0</v>
      </c>
      <c r="Q43" s="72">
        <f t="shared" si="67"/>
        <v>0</v>
      </c>
      <c r="R43" s="72">
        <f t="shared" si="68"/>
        <v>0</v>
      </c>
      <c r="S43" s="72">
        <f t="shared" si="69"/>
        <v>0</v>
      </c>
      <c r="T43" s="72">
        <f t="shared" si="70"/>
        <v>0</v>
      </c>
      <c r="U43" s="72">
        <f t="shared" si="71"/>
        <v>0</v>
      </c>
      <c r="V43" s="72">
        <f t="shared" si="72"/>
        <v>0</v>
      </c>
      <c r="W43" s="72">
        <f t="shared" si="73"/>
        <v>0</v>
      </c>
      <c r="X43" s="72">
        <f t="shared" si="74"/>
        <v>0</v>
      </c>
      <c r="Y43" s="72">
        <f t="shared" si="75"/>
        <v>0</v>
      </c>
      <c r="Z43" s="72">
        <f t="shared" si="76"/>
        <v>0</v>
      </c>
      <c r="AA43" s="72">
        <f t="shared" si="77"/>
        <v>0</v>
      </c>
      <c r="AB43" s="72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  <c r="MH43" s="73"/>
      <c r="MI43" s="73"/>
      <c r="MJ43" s="73"/>
      <c r="MK43" s="73"/>
      <c r="ML43" s="73"/>
      <c r="MM43" s="73"/>
      <c r="MN43" s="73"/>
      <c r="MO43" s="73"/>
      <c r="MP43" s="73"/>
      <c r="MQ43" s="73"/>
      <c r="MR43" s="73"/>
      <c r="MS43" s="73"/>
      <c r="MT43" s="73"/>
      <c r="MU43" s="73"/>
      <c r="MV43" s="73"/>
      <c r="MW43" s="73"/>
      <c r="MX43" s="73"/>
      <c r="MY43" s="73"/>
      <c r="MZ43" s="73"/>
      <c r="NA43" s="73"/>
      <c r="NB43" s="73"/>
      <c r="NC43" s="73"/>
      <c r="ND43" s="73"/>
      <c r="NE43" s="73"/>
      <c r="NF43" s="73"/>
      <c r="NG43" s="73"/>
      <c r="NH43" s="73"/>
      <c r="NI43" s="73"/>
      <c r="NJ43" s="73"/>
      <c r="NK43" s="73"/>
      <c r="NL43" s="73"/>
      <c r="NM43" s="73"/>
      <c r="NN43" s="73"/>
      <c r="NO43" s="73"/>
      <c r="NP43" s="73"/>
      <c r="NQ43" s="73"/>
      <c r="NR43" s="73"/>
      <c r="NS43" s="73"/>
      <c r="NT43" s="73"/>
      <c r="NU43" s="73"/>
      <c r="NV43" s="73"/>
      <c r="NW43" s="73"/>
      <c r="NX43" s="73"/>
      <c r="NY43" s="73"/>
      <c r="NZ43" s="73"/>
      <c r="OA43" s="73"/>
      <c r="OB43" s="73"/>
      <c r="OC43" s="73"/>
      <c r="OD43" s="73"/>
      <c r="OE43" s="73"/>
      <c r="OF43" s="73"/>
      <c r="OG43" s="73"/>
      <c r="OH43" s="73"/>
      <c r="OI43" s="73"/>
      <c r="OJ43" s="73"/>
      <c r="OK43" s="73"/>
      <c r="OL43" s="73"/>
      <c r="OM43" s="73"/>
      <c r="ON43" s="73"/>
      <c r="OO43" s="73"/>
      <c r="OP43" s="73"/>
      <c r="OQ43" s="73"/>
      <c r="OR43" s="73"/>
      <c r="OS43" s="73"/>
      <c r="OT43" s="73"/>
      <c r="OU43" s="73"/>
      <c r="OV43" s="73"/>
      <c r="OW43" s="73"/>
      <c r="OX43" s="73"/>
      <c r="OY43" s="73"/>
      <c r="OZ43" s="73"/>
      <c r="PA43" s="73"/>
      <c r="PB43" s="73"/>
      <c r="PC43" s="73"/>
      <c r="PD43" s="73"/>
      <c r="PE43" s="73"/>
      <c r="PF43" s="73"/>
      <c r="PG43" s="73"/>
      <c r="PH43" s="73"/>
      <c r="PI43" s="73"/>
      <c r="PJ43" s="73"/>
      <c r="PK43" s="73"/>
      <c r="PL43" s="73"/>
      <c r="PM43" s="73"/>
      <c r="PN43" s="73"/>
      <c r="PO43" s="73"/>
      <c r="PP43" s="73"/>
      <c r="PQ43" s="73"/>
      <c r="PR43" s="73"/>
      <c r="PS43" s="73"/>
      <c r="PT43" s="73"/>
      <c r="PU43" s="73"/>
      <c r="PV43" s="73"/>
      <c r="PW43" s="73"/>
      <c r="PX43" s="73"/>
      <c r="PY43" s="73"/>
      <c r="PZ43" s="73"/>
      <c r="QA43" s="73"/>
      <c r="QB43" s="73"/>
      <c r="QC43" s="73"/>
      <c r="QD43" s="73"/>
      <c r="QE43" s="73"/>
      <c r="QF43" s="73"/>
      <c r="QG43" s="73"/>
      <c r="QH43" s="73"/>
      <c r="QI43" s="73"/>
      <c r="QJ43" s="73"/>
      <c r="QK43" s="73"/>
      <c r="QL43" s="73"/>
      <c r="QM43" s="73"/>
      <c r="QN43" s="73"/>
      <c r="QO43" s="73"/>
      <c r="QP43" s="73"/>
      <c r="QQ43" s="73"/>
      <c r="QR43" s="73"/>
      <c r="QS43" s="73"/>
      <c r="QT43" s="73"/>
      <c r="QU43" s="73"/>
      <c r="QV43" s="73"/>
      <c r="QW43" s="73"/>
      <c r="QX43" s="73"/>
      <c r="QY43" s="73"/>
      <c r="QZ43" s="73"/>
      <c r="RA43" s="73"/>
      <c r="RB43" s="73"/>
      <c r="RC43" s="73"/>
      <c r="RD43" s="73"/>
      <c r="RE43" s="73"/>
      <c r="RF43" s="73"/>
      <c r="RG43" s="73"/>
      <c r="RH43" s="73"/>
      <c r="RI43" s="73"/>
      <c r="RJ43" s="73"/>
      <c r="RK43" s="73"/>
      <c r="RL43" s="73"/>
      <c r="RM43" s="73"/>
      <c r="RN43" s="73"/>
      <c r="RO43" s="73"/>
      <c r="RP43" s="73"/>
      <c r="RQ43" s="73"/>
      <c r="RR43" s="73"/>
      <c r="RS43" s="73"/>
      <c r="RT43" s="73"/>
      <c r="RU43" s="73"/>
      <c r="RV43" s="73"/>
      <c r="RW43" s="73"/>
      <c r="RX43" s="73"/>
      <c r="RY43" s="73"/>
      <c r="RZ43" s="73"/>
      <c r="SA43" s="73"/>
      <c r="SB43" s="73"/>
      <c r="SC43" s="73"/>
      <c r="SD43" s="73"/>
      <c r="SE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  <c r="SZ43" s="73"/>
      <c r="TA43" s="73"/>
      <c r="TB43" s="73"/>
      <c r="TC43" s="73"/>
      <c r="TD43" s="73"/>
      <c r="TE43" s="73"/>
      <c r="TF43" s="73"/>
      <c r="TG43" s="73"/>
      <c r="TH43" s="73"/>
      <c r="TI43" s="73"/>
      <c r="TJ43" s="73"/>
      <c r="TK43" s="73"/>
      <c r="TL43" s="73"/>
      <c r="TM43" s="73"/>
      <c r="TN43" s="73"/>
      <c r="TO43" s="73"/>
      <c r="TP43" s="73"/>
      <c r="TQ43" s="73"/>
      <c r="TR43" s="73"/>
      <c r="TS43" s="73"/>
      <c r="TT43" s="73"/>
      <c r="TU43" s="73"/>
      <c r="TV43" s="73"/>
      <c r="TW43" s="73"/>
      <c r="TX43" s="73"/>
      <c r="TY43" s="73"/>
      <c r="TZ43" s="73"/>
      <c r="UA43" s="73"/>
      <c r="UB43" s="73"/>
      <c r="UC43" s="73"/>
      <c r="UD43" s="73"/>
      <c r="UE43" s="73"/>
      <c r="UF43" s="73"/>
      <c r="UG43" s="73"/>
      <c r="UH43" s="73"/>
      <c r="UI43" s="73"/>
      <c r="UJ43" s="73"/>
      <c r="UK43" s="73"/>
      <c r="UL43" s="73"/>
      <c r="UM43" s="73"/>
      <c r="UN43" s="73"/>
      <c r="UO43" s="73"/>
      <c r="UP43" s="73"/>
      <c r="UQ43" s="73"/>
      <c r="UR43" s="73"/>
      <c r="US43" s="73"/>
      <c r="UT43" s="73"/>
      <c r="UU43" s="73"/>
      <c r="UV43" s="73"/>
      <c r="UW43" s="73"/>
      <c r="UX43" s="73"/>
      <c r="UY43" s="73"/>
      <c r="UZ43" s="73"/>
      <c r="VA43" s="73"/>
      <c r="VB43" s="73"/>
      <c r="VC43" s="73"/>
      <c r="VD43" s="73"/>
      <c r="VE43" s="73"/>
      <c r="VF43" s="73"/>
      <c r="VG43" s="73"/>
      <c r="VH43" s="73"/>
      <c r="VI43" s="73"/>
      <c r="VJ43" s="73"/>
      <c r="VK43" s="73"/>
      <c r="VL43" s="73"/>
      <c r="VM43" s="73"/>
      <c r="VN43" s="73"/>
      <c r="VO43" s="73"/>
      <c r="VP43" s="73"/>
      <c r="VQ43" s="73"/>
      <c r="VR43" s="73"/>
      <c r="VS43" s="73"/>
      <c r="VT43" s="73"/>
      <c r="VU43" s="73"/>
      <c r="VV43" s="73"/>
      <c r="VW43" s="73"/>
      <c r="VX43" s="73"/>
      <c r="VY43" s="73"/>
      <c r="VZ43" s="73"/>
      <c r="WA43" s="73"/>
      <c r="WB43" s="73"/>
      <c r="WC43" s="73"/>
      <c r="WD43" s="73"/>
      <c r="WE43" s="73"/>
      <c r="WF43" s="73"/>
      <c r="WG43" s="73"/>
      <c r="WH43" s="73"/>
      <c r="WI43" s="73"/>
      <c r="WJ43" s="73"/>
      <c r="WK43" s="73"/>
      <c r="WL43" s="73"/>
      <c r="WM43" s="73"/>
      <c r="WN43" s="73"/>
      <c r="WO43" s="73"/>
      <c r="WP43" s="73"/>
      <c r="WQ43" s="73"/>
      <c r="WR43" s="73"/>
      <c r="WS43" s="73"/>
      <c r="WT43" s="73"/>
      <c r="WU43" s="73"/>
      <c r="WV43" s="73"/>
      <c r="WW43" s="73"/>
      <c r="WX43" s="73"/>
      <c r="WY43" s="73"/>
      <c r="WZ43" s="73"/>
      <c r="XA43" s="73"/>
      <c r="XB43" s="73"/>
      <c r="XC43" s="73"/>
      <c r="XD43" s="73"/>
      <c r="XE43" s="73"/>
      <c r="XF43" s="73"/>
      <c r="XG43" s="73"/>
      <c r="XH43" s="73"/>
      <c r="XI43" s="73"/>
      <c r="XJ43" s="73"/>
      <c r="XK43" s="73"/>
      <c r="XL43" s="73"/>
      <c r="XM43" s="73"/>
      <c r="XN43" s="73"/>
      <c r="XO43" s="73"/>
      <c r="XP43" s="73"/>
      <c r="XQ43" s="73"/>
      <c r="XR43" s="73"/>
      <c r="XS43" s="73"/>
      <c r="XT43" s="73"/>
      <c r="XU43" s="73"/>
      <c r="XV43" s="73"/>
      <c r="XW43" s="73"/>
      <c r="XX43" s="73"/>
      <c r="XY43" s="73"/>
      <c r="XZ43" s="73"/>
      <c r="YA43" s="73"/>
      <c r="YB43" s="73"/>
      <c r="YC43" s="73"/>
      <c r="YD43" s="73"/>
      <c r="YE43" s="73"/>
      <c r="YF43" s="73"/>
      <c r="YG43" s="73"/>
      <c r="YH43" s="73"/>
      <c r="YI43" s="73"/>
      <c r="YJ43" s="73"/>
      <c r="YK43" s="73"/>
      <c r="YL43" s="73"/>
      <c r="YM43" s="73"/>
      <c r="YN43" s="73"/>
      <c r="YO43" s="73"/>
      <c r="YP43" s="73"/>
      <c r="YQ43" s="73"/>
      <c r="YR43" s="73"/>
    </row>
    <row r="44" spans="1:668">
      <c r="A44" s="71" t="s">
        <v>132</v>
      </c>
      <c r="B44" s="72">
        <f t="shared" si="52"/>
        <v>0</v>
      </c>
      <c r="C44" s="72">
        <f t="shared" si="53"/>
        <v>0</v>
      </c>
      <c r="D44" s="72">
        <f t="shared" si="54"/>
        <v>0</v>
      </c>
      <c r="E44" s="72">
        <f t="shared" si="55"/>
        <v>0</v>
      </c>
      <c r="F44" s="72">
        <f t="shared" si="56"/>
        <v>0</v>
      </c>
      <c r="G44" s="72">
        <f t="shared" si="57"/>
        <v>0</v>
      </c>
      <c r="H44" s="72">
        <f t="shared" si="58"/>
        <v>0</v>
      </c>
      <c r="I44" s="72">
        <f t="shared" si="59"/>
        <v>0</v>
      </c>
      <c r="J44" s="72">
        <f t="shared" si="60"/>
        <v>0</v>
      </c>
      <c r="K44" s="72">
        <f t="shared" si="61"/>
        <v>0</v>
      </c>
      <c r="L44" s="72">
        <f t="shared" si="62"/>
        <v>0</v>
      </c>
      <c r="M44" s="72">
        <f t="shared" si="63"/>
        <v>0</v>
      </c>
      <c r="N44" s="72">
        <f t="shared" si="64"/>
        <v>0</v>
      </c>
      <c r="O44" s="72">
        <f t="shared" si="65"/>
        <v>0</v>
      </c>
      <c r="P44" s="72">
        <f t="shared" si="66"/>
        <v>0</v>
      </c>
      <c r="Q44" s="72">
        <f t="shared" si="67"/>
        <v>0</v>
      </c>
      <c r="R44" s="72">
        <f t="shared" si="68"/>
        <v>0</v>
      </c>
      <c r="S44" s="72">
        <f t="shared" si="69"/>
        <v>0</v>
      </c>
      <c r="T44" s="72">
        <f t="shared" si="70"/>
        <v>0</v>
      </c>
      <c r="U44" s="72">
        <f t="shared" si="71"/>
        <v>0</v>
      </c>
      <c r="V44" s="72">
        <f t="shared" si="72"/>
        <v>0</v>
      </c>
      <c r="W44" s="72">
        <f t="shared" si="73"/>
        <v>0</v>
      </c>
      <c r="X44" s="72">
        <f t="shared" si="74"/>
        <v>0</v>
      </c>
      <c r="Y44" s="72">
        <f t="shared" si="75"/>
        <v>0</v>
      </c>
      <c r="Z44" s="72">
        <f t="shared" si="76"/>
        <v>0</v>
      </c>
      <c r="AA44" s="72">
        <f t="shared" si="77"/>
        <v>0</v>
      </c>
      <c r="AB44" s="72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/>
      <c r="LB44" s="73"/>
      <c r="LC44" s="73"/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  <c r="MH44" s="73"/>
      <c r="MI44" s="73"/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73"/>
      <c r="MU44" s="73"/>
      <c r="MV44" s="73"/>
      <c r="MW44" s="73"/>
      <c r="MX44" s="73"/>
      <c r="MY44" s="73"/>
      <c r="MZ44" s="73"/>
      <c r="NA44" s="73"/>
      <c r="NB44" s="73"/>
      <c r="NC44" s="73"/>
      <c r="ND44" s="73"/>
      <c r="NE44" s="73"/>
      <c r="NF44" s="73"/>
      <c r="NG44" s="73"/>
      <c r="NH44" s="73"/>
      <c r="NI44" s="73"/>
      <c r="NJ44" s="73"/>
      <c r="NK44" s="73"/>
      <c r="NL44" s="73"/>
      <c r="NM44" s="73"/>
      <c r="NN44" s="73"/>
      <c r="NO44" s="73"/>
      <c r="NP44" s="73"/>
      <c r="NQ44" s="73"/>
      <c r="NR44" s="73"/>
      <c r="NS44" s="73"/>
      <c r="NT44" s="73"/>
      <c r="NU44" s="73"/>
      <c r="NV44" s="73"/>
      <c r="NW44" s="73"/>
      <c r="NX44" s="73"/>
      <c r="NY44" s="73"/>
      <c r="NZ44" s="73"/>
      <c r="OA44" s="73"/>
      <c r="OB44" s="73"/>
      <c r="OC44" s="73"/>
      <c r="OD44" s="73"/>
      <c r="OE44" s="73"/>
      <c r="OF44" s="73"/>
      <c r="OG44" s="73"/>
      <c r="OH44" s="73"/>
      <c r="OI44" s="73"/>
      <c r="OJ44" s="73"/>
      <c r="OK44" s="73"/>
      <c r="OL44" s="73"/>
      <c r="OM44" s="73"/>
      <c r="ON44" s="73"/>
      <c r="OO44" s="73"/>
      <c r="OP44" s="73"/>
      <c r="OQ44" s="73"/>
      <c r="OR44" s="73"/>
      <c r="OS44" s="73"/>
      <c r="OT44" s="73"/>
      <c r="OU44" s="73"/>
      <c r="OV44" s="73"/>
      <c r="OW44" s="73"/>
      <c r="OX44" s="73"/>
      <c r="OY44" s="73"/>
      <c r="OZ44" s="73"/>
      <c r="PA44" s="73"/>
      <c r="PB44" s="73"/>
      <c r="PC44" s="73"/>
      <c r="PD44" s="73"/>
      <c r="PE44" s="73"/>
      <c r="PF44" s="73"/>
      <c r="PG44" s="73"/>
      <c r="PH44" s="73"/>
      <c r="PI44" s="73"/>
      <c r="PJ44" s="73"/>
      <c r="PK44" s="73"/>
      <c r="PL44" s="73"/>
      <c r="PM44" s="73"/>
      <c r="PN44" s="73"/>
      <c r="PO44" s="73"/>
      <c r="PP44" s="73"/>
      <c r="PQ44" s="73"/>
      <c r="PR44" s="73"/>
      <c r="PS44" s="73"/>
      <c r="PT44" s="73"/>
      <c r="PU44" s="73"/>
      <c r="PV44" s="73"/>
      <c r="PW44" s="73"/>
      <c r="PX44" s="73"/>
      <c r="PY44" s="73"/>
      <c r="PZ44" s="73"/>
      <c r="QA44" s="73"/>
      <c r="QB44" s="73"/>
      <c r="QC44" s="73"/>
      <c r="QD44" s="73"/>
      <c r="QE44" s="73"/>
      <c r="QF44" s="73"/>
      <c r="QG44" s="73"/>
      <c r="QH44" s="73"/>
      <c r="QI44" s="73"/>
      <c r="QJ44" s="73"/>
      <c r="QK44" s="73"/>
      <c r="QL44" s="73"/>
      <c r="QM44" s="73"/>
      <c r="QN44" s="73"/>
      <c r="QO44" s="73"/>
      <c r="QP44" s="73"/>
      <c r="QQ44" s="73"/>
      <c r="QR44" s="73"/>
      <c r="QS44" s="73"/>
      <c r="QT44" s="73"/>
      <c r="QU44" s="73"/>
      <c r="QV44" s="73"/>
      <c r="QW44" s="73"/>
      <c r="QX44" s="73"/>
      <c r="QY44" s="73"/>
      <c r="QZ44" s="73"/>
      <c r="RA44" s="73"/>
      <c r="RB44" s="73"/>
      <c r="RC44" s="73"/>
      <c r="RD44" s="73"/>
      <c r="RE44" s="73"/>
      <c r="RF44" s="73"/>
      <c r="RG44" s="73"/>
      <c r="RH44" s="73"/>
      <c r="RI44" s="73"/>
      <c r="RJ44" s="73"/>
      <c r="RK44" s="73"/>
      <c r="RL44" s="73"/>
      <c r="RM44" s="73"/>
      <c r="RN44" s="73"/>
      <c r="RO44" s="73"/>
      <c r="RP44" s="73"/>
      <c r="RQ44" s="73"/>
      <c r="RR44" s="73"/>
      <c r="RS44" s="73"/>
      <c r="RT44" s="73"/>
      <c r="RU44" s="73"/>
      <c r="RV44" s="73"/>
      <c r="RW44" s="73"/>
      <c r="RX44" s="73"/>
      <c r="RY44" s="73"/>
      <c r="RZ44" s="73"/>
      <c r="SA44" s="73"/>
      <c r="SB44" s="73"/>
      <c r="SC44" s="73"/>
      <c r="SD44" s="73"/>
      <c r="SE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  <c r="SZ44" s="73"/>
      <c r="TA44" s="73"/>
      <c r="TB44" s="73"/>
      <c r="TC44" s="73"/>
      <c r="TD44" s="73"/>
      <c r="TE44" s="73"/>
      <c r="TF44" s="73"/>
      <c r="TG44" s="73"/>
      <c r="TH44" s="73"/>
      <c r="TI44" s="73"/>
      <c r="TJ44" s="73"/>
      <c r="TK44" s="73"/>
      <c r="TL44" s="73"/>
      <c r="TM44" s="73"/>
      <c r="TN44" s="73"/>
      <c r="TO44" s="73"/>
      <c r="TP44" s="73"/>
      <c r="TQ44" s="73"/>
      <c r="TR44" s="73"/>
      <c r="TS44" s="73"/>
      <c r="TT44" s="73"/>
      <c r="TU44" s="73"/>
      <c r="TV44" s="73"/>
      <c r="TW44" s="73"/>
      <c r="TX44" s="73"/>
      <c r="TY44" s="73"/>
      <c r="TZ44" s="73"/>
      <c r="UA44" s="73"/>
      <c r="UB44" s="73"/>
      <c r="UC44" s="73"/>
      <c r="UD44" s="73"/>
      <c r="UE44" s="73"/>
      <c r="UF44" s="73"/>
      <c r="UG44" s="73"/>
      <c r="UH44" s="73"/>
      <c r="UI44" s="73"/>
      <c r="UJ44" s="73"/>
      <c r="UK44" s="73"/>
      <c r="UL44" s="73"/>
      <c r="UM44" s="73"/>
      <c r="UN44" s="73"/>
      <c r="UO44" s="73"/>
      <c r="UP44" s="73"/>
      <c r="UQ44" s="73"/>
      <c r="UR44" s="73"/>
      <c r="US44" s="73"/>
      <c r="UT44" s="73"/>
      <c r="UU44" s="73"/>
      <c r="UV44" s="73"/>
      <c r="UW44" s="73"/>
      <c r="UX44" s="73"/>
      <c r="UY44" s="73"/>
      <c r="UZ44" s="73"/>
      <c r="VA44" s="73"/>
      <c r="VB44" s="73"/>
      <c r="VC44" s="73"/>
      <c r="VD44" s="73"/>
      <c r="VE44" s="73"/>
      <c r="VF44" s="73"/>
      <c r="VG44" s="73"/>
      <c r="VH44" s="73"/>
      <c r="VI44" s="73"/>
      <c r="VJ44" s="73"/>
      <c r="VK44" s="73"/>
      <c r="VL44" s="73"/>
      <c r="VM44" s="73"/>
      <c r="VN44" s="73"/>
      <c r="VO44" s="73"/>
      <c r="VP44" s="73"/>
      <c r="VQ44" s="73"/>
      <c r="VR44" s="73"/>
      <c r="VS44" s="73"/>
      <c r="VT44" s="73"/>
      <c r="VU44" s="73"/>
      <c r="VV44" s="73"/>
      <c r="VW44" s="73"/>
      <c r="VX44" s="73"/>
      <c r="VY44" s="73"/>
      <c r="VZ44" s="73"/>
      <c r="WA44" s="73"/>
      <c r="WB44" s="73"/>
      <c r="WC44" s="73"/>
      <c r="WD44" s="73"/>
      <c r="WE44" s="73"/>
      <c r="WF44" s="73"/>
      <c r="WG44" s="73"/>
      <c r="WH44" s="73"/>
      <c r="WI44" s="73"/>
      <c r="WJ44" s="73"/>
      <c r="WK44" s="73"/>
      <c r="WL44" s="73"/>
      <c r="WM44" s="73"/>
      <c r="WN44" s="73"/>
      <c r="WO44" s="73"/>
      <c r="WP44" s="73"/>
      <c r="WQ44" s="73"/>
      <c r="WR44" s="73"/>
      <c r="WS44" s="73"/>
      <c r="WT44" s="73"/>
      <c r="WU44" s="73"/>
      <c r="WV44" s="73"/>
      <c r="WW44" s="73"/>
      <c r="WX44" s="73"/>
      <c r="WY44" s="73"/>
      <c r="WZ44" s="73"/>
      <c r="XA44" s="73"/>
      <c r="XB44" s="73"/>
      <c r="XC44" s="73"/>
      <c r="XD44" s="73"/>
      <c r="XE44" s="73"/>
      <c r="XF44" s="73"/>
      <c r="XG44" s="73"/>
      <c r="XH44" s="73"/>
      <c r="XI44" s="73"/>
      <c r="XJ44" s="73"/>
      <c r="XK44" s="73"/>
      <c r="XL44" s="73"/>
      <c r="XM44" s="73"/>
      <c r="XN44" s="73"/>
      <c r="XO44" s="73"/>
      <c r="XP44" s="73"/>
      <c r="XQ44" s="73"/>
      <c r="XR44" s="73"/>
      <c r="XS44" s="73"/>
      <c r="XT44" s="73"/>
      <c r="XU44" s="73"/>
      <c r="XV44" s="73"/>
      <c r="XW44" s="73"/>
      <c r="XX44" s="73"/>
      <c r="XY44" s="73"/>
      <c r="XZ44" s="73"/>
      <c r="YA44" s="73"/>
      <c r="YB44" s="73"/>
      <c r="YC44" s="73"/>
      <c r="YD44" s="73"/>
      <c r="YE44" s="73"/>
      <c r="YF44" s="73"/>
      <c r="YG44" s="73"/>
      <c r="YH44" s="73"/>
      <c r="YI44" s="73"/>
      <c r="YJ44" s="73"/>
      <c r="YK44" s="73"/>
      <c r="YL44" s="73"/>
      <c r="YM44" s="73"/>
      <c r="YN44" s="73"/>
      <c r="YO44" s="73"/>
      <c r="YP44" s="73"/>
      <c r="YQ44" s="73"/>
      <c r="YR44" s="73"/>
    </row>
    <row r="45" spans="1:668">
      <c r="A45" s="71" t="s">
        <v>133</v>
      </c>
      <c r="B45" s="72">
        <f t="shared" si="52"/>
        <v>0</v>
      </c>
      <c r="C45" s="72">
        <f t="shared" si="53"/>
        <v>0</v>
      </c>
      <c r="D45" s="72">
        <f t="shared" si="54"/>
        <v>0</v>
      </c>
      <c r="E45" s="72">
        <f t="shared" si="55"/>
        <v>0</v>
      </c>
      <c r="F45" s="72">
        <f t="shared" si="56"/>
        <v>0</v>
      </c>
      <c r="G45" s="72">
        <f t="shared" si="57"/>
        <v>0</v>
      </c>
      <c r="H45" s="72">
        <f t="shared" si="58"/>
        <v>0</v>
      </c>
      <c r="I45" s="72">
        <f t="shared" si="59"/>
        <v>0</v>
      </c>
      <c r="J45" s="72">
        <f t="shared" si="60"/>
        <v>0</v>
      </c>
      <c r="K45" s="72">
        <f t="shared" si="61"/>
        <v>0</v>
      </c>
      <c r="L45" s="72">
        <f t="shared" si="62"/>
        <v>0</v>
      </c>
      <c r="M45" s="72">
        <f t="shared" si="63"/>
        <v>0</v>
      </c>
      <c r="N45" s="72">
        <f t="shared" si="64"/>
        <v>0</v>
      </c>
      <c r="O45" s="72">
        <f t="shared" si="65"/>
        <v>0</v>
      </c>
      <c r="P45" s="72">
        <f t="shared" si="66"/>
        <v>0</v>
      </c>
      <c r="Q45" s="72">
        <f t="shared" si="67"/>
        <v>0</v>
      </c>
      <c r="R45" s="72">
        <f t="shared" si="68"/>
        <v>0</v>
      </c>
      <c r="S45" s="72">
        <f t="shared" si="69"/>
        <v>0</v>
      </c>
      <c r="T45" s="72">
        <f t="shared" si="70"/>
        <v>0</v>
      </c>
      <c r="U45" s="72">
        <f t="shared" si="71"/>
        <v>0</v>
      </c>
      <c r="V45" s="72">
        <f t="shared" si="72"/>
        <v>0</v>
      </c>
      <c r="W45" s="72">
        <f t="shared" si="73"/>
        <v>0</v>
      </c>
      <c r="X45" s="72">
        <f t="shared" si="74"/>
        <v>0</v>
      </c>
      <c r="Y45" s="72">
        <f t="shared" si="75"/>
        <v>0</v>
      </c>
      <c r="Z45" s="72">
        <f t="shared" si="76"/>
        <v>0</v>
      </c>
      <c r="AA45" s="72">
        <f t="shared" si="77"/>
        <v>0</v>
      </c>
      <c r="AB45" s="72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  <c r="MH45" s="73"/>
      <c r="MI45" s="73"/>
      <c r="MJ45" s="73"/>
      <c r="MK45" s="73"/>
      <c r="ML45" s="73"/>
      <c r="MM45" s="73"/>
      <c r="MN45" s="73"/>
      <c r="MO45" s="73"/>
      <c r="MP45" s="73"/>
      <c r="MQ45" s="73"/>
      <c r="MR45" s="73"/>
      <c r="MS45" s="73"/>
      <c r="MT45" s="73"/>
      <c r="MU45" s="73"/>
      <c r="MV45" s="73"/>
      <c r="MW45" s="73"/>
      <c r="MX45" s="73"/>
      <c r="MY45" s="73"/>
      <c r="MZ45" s="73"/>
      <c r="NA45" s="73"/>
      <c r="NB45" s="73"/>
      <c r="NC45" s="73"/>
      <c r="ND45" s="73"/>
      <c r="NE45" s="73"/>
      <c r="NF45" s="73"/>
      <c r="NG45" s="73"/>
      <c r="NH45" s="73"/>
      <c r="NI45" s="73"/>
      <c r="NJ45" s="73"/>
      <c r="NK45" s="73"/>
      <c r="NL45" s="73"/>
      <c r="NM45" s="73"/>
      <c r="NN45" s="73"/>
      <c r="NO45" s="73"/>
      <c r="NP45" s="73"/>
      <c r="NQ45" s="73"/>
      <c r="NR45" s="73"/>
      <c r="NS45" s="73"/>
      <c r="NT45" s="73"/>
      <c r="NU45" s="73"/>
      <c r="NV45" s="73"/>
      <c r="NW45" s="73"/>
      <c r="NX45" s="73"/>
      <c r="NY45" s="73"/>
      <c r="NZ45" s="73"/>
      <c r="OA45" s="73"/>
      <c r="OB45" s="73"/>
      <c r="OC45" s="73"/>
      <c r="OD45" s="73"/>
      <c r="OE45" s="73"/>
      <c r="OF45" s="73"/>
      <c r="OG45" s="73"/>
      <c r="OH45" s="73"/>
      <c r="OI45" s="73"/>
      <c r="OJ45" s="73"/>
      <c r="OK45" s="73"/>
      <c r="OL45" s="73"/>
      <c r="OM45" s="73"/>
      <c r="ON45" s="73"/>
      <c r="OO45" s="73"/>
      <c r="OP45" s="73"/>
      <c r="OQ45" s="73"/>
      <c r="OR45" s="73"/>
      <c r="OS45" s="73"/>
      <c r="OT45" s="73"/>
      <c r="OU45" s="73"/>
      <c r="OV45" s="73"/>
      <c r="OW45" s="73"/>
      <c r="OX45" s="73"/>
      <c r="OY45" s="73"/>
      <c r="OZ45" s="73"/>
      <c r="PA45" s="73"/>
      <c r="PB45" s="73"/>
      <c r="PC45" s="73"/>
      <c r="PD45" s="73"/>
      <c r="PE45" s="73"/>
      <c r="PF45" s="73"/>
      <c r="PG45" s="73"/>
      <c r="PH45" s="73"/>
      <c r="PI45" s="73"/>
      <c r="PJ45" s="73"/>
      <c r="PK45" s="73"/>
      <c r="PL45" s="73"/>
      <c r="PM45" s="73"/>
      <c r="PN45" s="73"/>
      <c r="PO45" s="73"/>
      <c r="PP45" s="73"/>
      <c r="PQ45" s="73"/>
      <c r="PR45" s="73"/>
      <c r="PS45" s="73"/>
      <c r="PT45" s="73"/>
      <c r="PU45" s="73"/>
      <c r="PV45" s="73"/>
      <c r="PW45" s="73"/>
      <c r="PX45" s="73"/>
      <c r="PY45" s="73"/>
      <c r="PZ45" s="73"/>
      <c r="QA45" s="73"/>
      <c r="QB45" s="73"/>
      <c r="QC45" s="73"/>
      <c r="QD45" s="73"/>
      <c r="QE45" s="73"/>
      <c r="QF45" s="73"/>
      <c r="QG45" s="73"/>
      <c r="QH45" s="73"/>
      <c r="QI45" s="73"/>
      <c r="QJ45" s="73"/>
      <c r="QK45" s="73"/>
      <c r="QL45" s="73"/>
      <c r="QM45" s="73"/>
      <c r="QN45" s="73"/>
      <c r="QO45" s="73"/>
      <c r="QP45" s="73"/>
      <c r="QQ45" s="73"/>
      <c r="QR45" s="73"/>
      <c r="QS45" s="73"/>
      <c r="QT45" s="73"/>
      <c r="QU45" s="73"/>
      <c r="QV45" s="73"/>
      <c r="QW45" s="73"/>
      <c r="QX45" s="73"/>
      <c r="QY45" s="73"/>
      <c r="QZ45" s="73"/>
      <c r="RA45" s="73"/>
      <c r="RB45" s="73"/>
      <c r="RC45" s="73"/>
      <c r="RD45" s="73"/>
      <c r="RE45" s="73"/>
      <c r="RF45" s="73"/>
      <c r="RG45" s="73"/>
      <c r="RH45" s="73"/>
      <c r="RI45" s="73"/>
      <c r="RJ45" s="73"/>
      <c r="RK45" s="73"/>
      <c r="RL45" s="73"/>
      <c r="RM45" s="73"/>
      <c r="RN45" s="73"/>
      <c r="RO45" s="73"/>
      <c r="RP45" s="73"/>
      <c r="RQ45" s="73"/>
      <c r="RR45" s="73"/>
      <c r="RS45" s="73"/>
      <c r="RT45" s="73"/>
      <c r="RU45" s="73"/>
      <c r="RV45" s="73"/>
      <c r="RW45" s="73"/>
      <c r="RX45" s="73"/>
      <c r="RY45" s="73"/>
      <c r="RZ45" s="73"/>
      <c r="SA45" s="73"/>
      <c r="SB45" s="73"/>
      <c r="SC45" s="73"/>
      <c r="SD45" s="73"/>
      <c r="SE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  <c r="SZ45" s="73"/>
      <c r="TA45" s="73"/>
      <c r="TB45" s="73"/>
      <c r="TC45" s="73"/>
      <c r="TD45" s="73"/>
      <c r="TE45" s="73"/>
      <c r="TF45" s="73"/>
      <c r="TG45" s="73"/>
      <c r="TH45" s="73"/>
      <c r="TI45" s="73"/>
      <c r="TJ45" s="73"/>
      <c r="TK45" s="73"/>
      <c r="TL45" s="73"/>
      <c r="TM45" s="73"/>
      <c r="TN45" s="73"/>
      <c r="TO45" s="73"/>
      <c r="TP45" s="73"/>
      <c r="TQ45" s="73"/>
      <c r="TR45" s="73"/>
      <c r="TS45" s="73"/>
      <c r="TT45" s="73"/>
      <c r="TU45" s="73"/>
      <c r="TV45" s="73"/>
      <c r="TW45" s="73"/>
      <c r="TX45" s="73"/>
      <c r="TY45" s="73"/>
      <c r="TZ45" s="73"/>
      <c r="UA45" s="73"/>
      <c r="UB45" s="73"/>
      <c r="UC45" s="73"/>
      <c r="UD45" s="73"/>
      <c r="UE45" s="73"/>
      <c r="UF45" s="73"/>
      <c r="UG45" s="73"/>
      <c r="UH45" s="73"/>
      <c r="UI45" s="73"/>
      <c r="UJ45" s="73"/>
      <c r="UK45" s="73"/>
      <c r="UL45" s="73"/>
      <c r="UM45" s="73"/>
      <c r="UN45" s="73"/>
      <c r="UO45" s="73"/>
      <c r="UP45" s="73"/>
      <c r="UQ45" s="73"/>
      <c r="UR45" s="73"/>
      <c r="US45" s="73"/>
      <c r="UT45" s="73"/>
      <c r="UU45" s="73"/>
      <c r="UV45" s="73"/>
      <c r="UW45" s="73"/>
      <c r="UX45" s="73"/>
      <c r="UY45" s="73"/>
      <c r="UZ45" s="73"/>
      <c r="VA45" s="73"/>
      <c r="VB45" s="73"/>
      <c r="VC45" s="73"/>
      <c r="VD45" s="73"/>
      <c r="VE45" s="73"/>
      <c r="VF45" s="73"/>
      <c r="VG45" s="73"/>
      <c r="VH45" s="73"/>
      <c r="VI45" s="73"/>
      <c r="VJ45" s="73"/>
      <c r="VK45" s="73"/>
      <c r="VL45" s="73"/>
      <c r="VM45" s="73"/>
      <c r="VN45" s="73"/>
      <c r="VO45" s="73"/>
      <c r="VP45" s="73"/>
      <c r="VQ45" s="73"/>
      <c r="VR45" s="73"/>
      <c r="VS45" s="73"/>
      <c r="VT45" s="73"/>
      <c r="VU45" s="73"/>
      <c r="VV45" s="73"/>
      <c r="VW45" s="73"/>
      <c r="VX45" s="73"/>
      <c r="VY45" s="73"/>
      <c r="VZ45" s="73"/>
      <c r="WA45" s="73"/>
      <c r="WB45" s="73"/>
      <c r="WC45" s="73"/>
      <c r="WD45" s="73"/>
      <c r="WE45" s="73"/>
      <c r="WF45" s="73"/>
      <c r="WG45" s="73"/>
      <c r="WH45" s="73"/>
      <c r="WI45" s="73"/>
      <c r="WJ45" s="73"/>
      <c r="WK45" s="73"/>
      <c r="WL45" s="73"/>
      <c r="WM45" s="73"/>
      <c r="WN45" s="73"/>
      <c r="WO45" s="73"/>
      <c r="WP45" s="73"/>
      <c r="WQ45" s="73"/>
      <c r="WR45" s="73"/>
      <c r="WS45" s="73"/>
      <c r="WT45" s="73"/>
      <c r="WU45" s="73"/>
      <c r="WV45" s="73"/>
      <c r="WW45" s="73"/>
      <c r="WX45" s="73"/>
      <c r="WY45" s="73"/>
      <c r="WZ45" s="73"/>
      <c r="XA45" s="73"/>
      <c r="XB45" s="73"/>
      <c r="XC45" s="73"/>
      <c r="XD45" s="73"/>
      <c r="XE45" s="73"/>
      <c r="XF45" s="73"/>
      <c r="XG45" s="73"/>
      <c r="XH45" s="73"/>
      <c r="XI45" s="73"/>
      <c r="XJ45" s="73"/>
      <c r="XK45" s="73"/>
      <c r="XL45" s="73"/>
      <c r="XM45" s="73"/>
      <c r="XN45" s="73"/>
      <c r="XO45" s="73"/>
      <c r="XP45" s="73"/>
      <c r="XQ45" s="73"/>
      <c r="XR45" s="73"/>
      <c r="XS45" s="73"/>
      <c r="XT45" s="73"/>
      <c r="XU45" s="73"/>
      <c r="XV45" s="73"/>
      <c r="XW45" s="73"/>
      <c r="XX45" s="73"/>
      <c r="XY45" s="73"/>
      <c r="XZ45" s="73"/>
      <c r="YA45" s="73"/>
      <c r="YB45" s="73"/>
      <c r="YC45" s="73"/>
      <c r="YD45" s="73"/>
      <c r="YE45" s="73"/>
      <c r="YF45" s="73"/>
      <c r="YG45" s="73"/>
      <c r="YH45" s="73"/>
      <c r="YI45" s="73"/>
      <c r="YJ45" s="73"/>
      <c r="YK45" s="73"/>
      <c r="YL45" s="73"/>
      <c r="YM45" s="73"/>
      <c r="YN45" s="73"/>
      <c r="YO45" s="73"/>
      <c r="YP45" s="73"/>
      <c r="YQ45" s="73"/>
      <c r="YR45" s="73"/>
    </row>
    <row r="46" spans="1:668">
      <c r="A46" s="71" t="s">
        <v>134</v>
      </c>
      <c r="B46" s="72">
        <f t="shared" si="52"/>
        <v>0</v>
      </c>
      <c r="C46" s="72">
        <f t="shared" si="53"/>
        <v>0</v>
      </c>
      <c r="D46" s="72">
        <f t="shared" si="54"/>
        <v>0</v>
      </c>
      <c r="E46" s="72">
        <f t="shared" si="55"/>
        <v>0</v>
      </c>
      <c r="F46" s="72">
        <f t="shared" si="56"/>
        <v>0</v>
      </c>
      <c r="G46" s="72">
        <f t="shared" si="57"/>
        <v>0</v>
      </c>
      <c r="H46" s="72">
        <f t="shared" si="58"/>
        <v>0</v>
      </c>
      <c r="I46" s="72">
        <f t="shared" si="59"/>
        <v>0</v>
      </c>
      <c r="J46" s="72">
        <f t="shared" si="60"/>
        <v>0</v>
      </c>
      <c r="K46" s="72">
        <f t="shared" si="61"/>
        <v>0</v>
      </c>
      <c r="L46" s="72">
        <f t="shared" si="62"/>
        <v>0</v>
      </c>
      <c r="M46" s="72">
        <f t="shared" si="63"/>
        <v>0</v>
      </c>
      <c r="N46" s="72">
        <f t="shared" si="64"/>
        <v>0</v>
      </c>
      <c r="O46" s="72">
        <f t="shared" si="65"/>
        <v>0</v>
      </c>
      <c r="P46" s="72">
        <f t="shared" si="66"/>
        <v>0</v>
      </c>
      <c r="Q46" s="72">
        <f t="shared" si="67"/>
        <v>0</v>
      </c>
      <c r="R46" s="72">
        <f t="shared" si="68"/>
        <v>0</v>
      </c>
      <c r="S46" s="72">
        <f t="shared" si="69"/>
        <v>0</v>
      </c>
      <c r="T46" s="72">
        <f t="shared" si="70"/>
        <v>0</v>
      </c>
      <c r="U46" s="72">
        <f t="shared" si="71"/>
        <v>0</v>
      </c>
      <c r="V46" s="72">
        <f t="shared" si="72"/>
        <v>0</v>
      </c>
      <c r="W46" s="72">
        <f t="shared" si="73"/>
        <v>0</v>
      </c>
      <c r="X46" s="72">
        <f t="shared" si="74"/>
        <v>0</v>
      </c>
      <c r="Y46" s="72">
        <f t="shared" si="75"/>
        <v>0</v>
      </c>
      <c r="Z46" s="72">
        <f t="shared" si="76"/>
        <v>0</v>
      </c>
      <c r="AA46" s="72">
        <f t="shared" si="77"/>
        <v>0</v>
      </c>
      <c r="AB46" s="72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  <c r="MH46" s="73"/>
      <c r="MI46" s="73"/>
      <c r="MJ46" s="73"/>
      <c r="MK46" s="73"/>
      <c r="ML46" s="73"/>
      <c r="MM46" s="73"/>
      <c r="MN46" s="73"/>
      <c r="MO46" s="73"/>
      <c r="MP46" s="73"/>
      <c r="MQ46" s="73"/>
      <c r="MR46" s="73"/>
      <c r="MS46" s="73"/>
      <c r="MT46" s="73"/>
      <c r="MU46" s="73"/>
      <c r="MV46" s="73"/>
      <c r="MW46" s="73"/>
      <c r="MX46" s="73"/>
      <c r="MY46" s="73"/>
      <c r="MZ46" s="73"/>
      <c r="NA46" s="73"/>
      <c r="NB46" s="73"/>
      <c r="NC46" s="73"/>
      <c r="ND46" s="73"/>
      <c r="NE46" s="73"/>
      <c r="NF46" s="73"/>
      <c r="NG46" s="73"/>
      <c r="NH46" s="73"/>
      <c r="NI46" s="73"/>
      <c r="NJ46" s="73"/>
      <c r="NK46" s="73"/>
      <c r="NL46" s="73"/>
      <c r="NM46" s="73"/>
      <c r="NN46" s="73"/>
      <c r="NO46" s="73"/>
      <c r="NP46" s="73"/>
      <c r="NQ46" s="73"/>
      <c r="NR46" s="73"/>
      <c r="NS46" s="73"/>
      <c r="NT46" s="73"/>
      <c r="NU46" s="73"/>
      <c r="NV46" s="73"/>
      <c r="NW46" s="73"/>
      <c r="NX46" s="73"/>
      <c r="NY46" s="73"/>
      <c r="NZ46" s="73"/>
      <c r="OA46" s="73"/>
      <c r="OB46" s="73"/>
      <c r="OC46" s="73"/>
      <c r="OD46" s="73"/>
      <c r="OE46" s="73"/>
      <c r="OF46" s="73"/>
      <c r="OG46" s="73"/>
      <c r="OH46" s="73"/>
      <c r="OI46" s="73"/>
      <c r="OJ46" s="73"/>
      <c r="OK46" s="73"/>
      <c r="OL46" s="73"/>
      <c r="OM46" s="73"/>
      <c r="ON46" s="73"/>
      <c r="OO46" s="73"/>
      <c r="OP46" s="73"/>
      <c r="OQ46" s="73"/>
      <c r="OR46" s="73"/>
      <c r="OS46" s="73"/>
      <c r="OT46" s="73"/>
      <c r="OU46" s="73"/>
      <c r="OV46" s="73"/>
      <c r="OW46" s="73"/>
      <c r="OX46" s="73"/>
      <c r="OY46" s="73"/>
      <c r="OZ46" s="73"/>
      <c r="PA46" s="73"/>
      <c r="PB46" s="73"/>
      <c r="PC46" s="73"/>
      <c r="PD46" s="73"/>
      <c r="PE46" s="73"/>
      <c r="PF46" s="73"/>
      <c r="PG46" s="73"/>
      <c r="PH46" s="73"/>
      <c r="PI46" s="73"/>
      <c r="PJ46" s="73"/>
      <c r="PK46" s="73"/>
      <c r="PL46" s="73"/>
      <c r="PM46" s="73"/>
      <c r="PN46" s="73"/>
      <c r="PO46" s="73"/>
      <c r="PP46" s="73"/>
      <c r="PQ46" s="73"/>
      <c r="PR46" s="73"/>
      <c r="PS46" s="73"/>
      <c r="PT46" s="73"/>
      <c r="PU46" s="73"/>
      <c r="PV46" s="73"/>
      <c r="PW46" s="73"/>
      <c r="PX46" s="73"/>
      <c r="PY46" s="73"/>
      <c r="PZ46" s="73"/>
      <c r="QA46" s="73"/>
      <c r="QB46" s="73"/>
      <c r="QC46" s="73"/>
      <c r="QD46" s="73"/>
      <c r="QE46" s="73"/>
      <c r="QF46" s="73"/>
      <c r="QG46" s="73"/>
      <c r="QH46" s="73"/>
      <c r="QI46" s="73"/>
      <c r="QJ46" s="73"/>
      <c r="QK46" s="73"/>
      <c r="QL46" s="73"/>
      <c r="QM46" s="73"/>
      <c r="QN46" s="73"/>
      <c r="QO46" s="73"/>
      <c r="QP46" s="73"/>
      <c r="QQ46" s="73"/>
      <c r="QR46" s="73"/>
      <c r="QS46" s="73"/>
      <c r="QT46" s="73"/>
      <c r="QU46" s="73"/>
      <c r="QV46" s="73"/>
      <c r="QW46" s="73"/>
      <c r="QX46" s="73"/>
      <c r="QY46" s="73"/>
      <c r="QZ46" s="73"/>
      <c r="RA46" s="73"/>
      <c r="RB46" s="73"/>
      <c r="RC46" s="73"/>
      <c r="RD46" s="73"/>
      <c r="RE46" s="73"/>
      <c r="RF46" s="73"/>
      <c r="RG46" s="73"/>
      <c r="RH46" s="73"/>
      <c r="RI46" s="73"/>
      <c r="RJ46" s="73"/>
      <c r="RK46" s="73"/>
      <c r="RL46" s="73"/>
      <c r="RM46" s="73"/>
      <c r="RN46" s="73"/>
      <c r="RO46" s="73"/>
      <c r="RP46" s="73"/>
      <c r="RQ46" s="73"/>
      <c r="RR46" s="73"/>
      <c r="RS46" s="73"/>
      <c r="RT46" s="73"/>
      <c r="RU46" s="73"/>
      <c r="RV46" s="73"/>
      <c r="RW46" s="73"/>
      <c r="RX46" s="73"/>
      <c r="RY46" s="73"/>
      <c r="RZ46" s="73"/>
      <c r="SA46" s="73"/>
      <c r="SB46" s="73"/>
      <c r="SC46" s="73"/>
      <c r="SD46" s="73"/>
      <c r="SE46" s="73"/>
      <c r="SF46" s="73"/>
      <c r="SG46" s="73"/>
      <c r="SH46" s="73"/>
      <c r="SI46" s="73"/>
      <c r="SJ46" s="73"/>
      <c r="SK46" s="73"/>
      <c r="SL46" s="73"/>
      <c r="SM46" s="73"/>
      <c r="SN46" s="73"/>
      <c r="SO46" s="73"/>
      <c r="SP46" s="73"/>
      <c r="SQ46" s="73"/>
      <c r="SR46" s="73"/>
      <c r="SS46" s="73"/>
      <c r="ST46" s="73"/>
      <c r="SU46" s="73"/>
      <c r="SV46" s="73"/>
      <c r="SW46" s="73"/>
      <c r="SX46" s="73"/>
      <c r="SY46" s="73"/>
      <c r="SZ46" s="73"/>
      <c r="TA46" s="73"/>
      <c r="TB46" s="73"/>
      <c r="TC46" s="73"/>
      <c r="TD46" s="73"/>
      <c r="TE46" s="73"/>
      <c r="TF46" s="73"/>
      <c r="TG46" s="73"/>
      <c r="TH46" s="73"/>
      <c r="TI46" s="73"/>
      <c r="TJ46" s="73"/>
      <c r="TK46" s="73"/>
      <c r="TL46" s="73"/>
      <c r="TM46" s="73"/>
      <c r="TN46" s="73"/>
      <c r="TO46" s="73"/>
      <c r="TP46" s="73"/>
      <c r="TQ46" s="73"/>
      <c r="TR46" s="73"/>
      <c r="TS46" s="73"/>
      <c r="TT46" s="73"/>
      <c r="TU46" s="73"/>
      <c r="TV46" s="73"/>
      <c r="TW46" s="73"/>
      <c r="TX46" s="73"/>
      <c r="TY46" s="73"/>
      <c r="TZ46" s="73"/>
      <c r="UA46" s="73"/>
      <c r="UB46" s="73"/>
      <c r="UC46" s="73"/>
      <c r="UD46" s="73"/>
      <c r="UE46" s="73"/>
      <c r="UF46" s="73"/>
      <c r="UG46" s="73"/>
      <c r="UH46" s="73"/>
      <c r="UI46" s="73"/>
      <c r="UJ46" s="73"/>
      <c r="UK46" s="73"/>
      <c r="UL46" s="73"/>
      <c r="UM46" s="73"/>
      <c r="UN46" s="73"/>
      <c r="UO46" s="73"/>
      <c r="UP46" s="73"/>
      <c r="UQ46" s="73"/>
      <c r="UR46" s="73"/>
      <c r="US46" s="73"/>
      <c r="UT46" s="73"/>
      <c r="UU46" s="73"/>
      <c r="UV46" s="73"/>
      <c r="UW46" s="73"/>
      <c r="UX46" s="73"/>
      <c r="UY46" s="73"/>
      <c r="UZ46" s="73"/>
      <c r="VA46" s="73"/>
      <c r="VB46" s="73"/>
      <c r="VC46" s="73"/>
      <c r="VD46" s="73"/>
      <c r="VE46" s="73"/>
      <c r="VF46" s="73"/>
      <c r="VG46" s="73"/>
      <c r="VH46" s="73"/>
      <c r="VI46" s="73"/>
      <c r="VJ46" s="73"/>
      <c r="VK46" s="73"/>
      <c r="VL46" s="73"/>
      <c r="VM46" s="73"/>
      <c r="VN46" s="73"/>
      <c r="VO46" s="73"/>
      <c r="VP46" s="73"/>
      <c r="VQ46" s="73"/>
      <c r="VR46" s="73"/>
      <c r="VS46" s="73"/>
      <c r="VT46" s="73"/>
      <c r="VU46" s="73"/>
      <c r="VV46" s="73"/>
      <c r="VW46" s="73"/>
      <c r="VX46" s="73"/>
      <c r="VY46" s="73"/>
      <c r="VZ46" s="73"/>
      <c r="WA46" s="73"/>
      <c r="WB46" s="73"/>
      <c r="WC46" s="73"/>
      <c r="WD46" s="73"/>
      <c r="WE46" s="73"/>
      <c r="WF46" s="73"/>
      <c r="WG46" s="73"/>
      <c r="WH46" s="73"/>
      <c r="WI46" s="73"/>
      <c r="WJ46" s="73"/>
      <c r="WK46" s="73"/>
      <c r="WL46" s="73"/>
      <c r="WM46" s="73"/>
      <c r="WN46" s="73"/>
      <c r="WO46" s="73"/>
      <c r="WP46" s="73"/>
      <c r="WQ46" s="73"/>
      <c r="WR46" s="73"/>
      <c r="WS46" s="73"/>
      <c r="WT46" s="73"/>
      <c r="WU46" s="73"/>
      <c r="WV46" s="73"/>
      <c r="WW46" s="73"/>
      <c r="WX46" s="73"/>
      <c r="WY46" s="73"/>
      <c r="WZ46" s="73"/>
      <c r="XA46" s="73"/>
      <c r="XB46" s="73"/>
      <c r="XC46" s="73"/>
      <c r="XD46" s="73"/>
      <c r="XE46" s="73"/>
      <c r="XF46" s="73"/>
      <c r="XG46" s="73"/>
      <c r="XH46" s="73"/>
      <c r="XI46" s="73"/>
      <c r="XJ46" s="73"/>
      <c r="XK46" s="73"/>
      <c r="XL46" s="73"/>
      <c r="XM46" s="73"/>
      <c r="XN46" s="73"/>
      <c r="XO46" s="73"/>
      <c r="XP46" s="73"/>
      <c r="XQ46" s="73"/>
      <c r="XR46" s="73"/>
      <c r="XS46" s="73"/>
      <c r="XT46" s="73"/>
      <c r="XU46" s="73"/>
      <c r="XV46" s="73"/>
      <c r="XW46" s="73"/>
      <c r="XX46" s="73"/>
      <c r="XY46" s="73"/>
      <c r="XZ46" s="73"/>
      <c r="YA46" s="73"/>
      <c r="YB46" s="73"/>
      <c r="YC46" s="73"/>
      <c r="YD46" s="73"/>
      <c r="YE46" s="73"/>
      <c r="YF46" s="73"/>
      <c r="YG46" s="73"/>
      <c r="YH46" s="73"/>
      <c r="YI46" s="73"/>
      <c r="YJ46" s="73"/>
      <c r="YK46" s="73"/>
      <c r="YL46" s="73"/>
      <c r="YM46" s="73"/>
      <c r="YN46" s="73"/>
      <c r="YO46" s="73"/>
      <c r="YP46" s="73"/>
      <c r="YQ46" s="73"/>
      <c r="YR46" s="73"/>
    </row>
    <row r="47" spans="1:668">
      <c r="A47" s="71" t="s">
        <v>135</v>
      </c>
      <c r="B47" s="72">
        <f t="shared" si="52"/>
        <v>0</v>
      </c>
      <c r="C47" s="72">
        <f t="shared" si="53"/>
        <v>0</v>
      </c>
      <c r="D47" s="72">
        <f t="shared" si="54"/>
        <v>0</v>
      </c>
      <c r="E47" s="72">
        <f t="shared" si="55"/>
        <v>0</v>
      </c>
      <c r="F47" s="72">
        <f t="shared" si="56"/>
        <v>0</v>
      </c>
      <c r="G47" s="72">
        <f t="shared" si="57"/>
        <v>0</v>
      </c>
      <c r="H47" s="72">
        <f t="shared" si="58"/>
        <v>0</v>
      </c>
      <c r="I47" s="72">
        <f t="shared" si="59"/>
        <v>0</v>
      </c>
      <c r="J47" s="72">
        <f t="shared" si="60"/>
        <v>0</v>
      </c>
      <c r="K47" s="72">
        <f t="shared" si="61"/>
        <v>0</v>
      </c>
      <c r="L47" s="72">
        <f t="shared" si="62"/>
        <v>0</v>
      </c>
      <c r="M47" s="72">
        <f t="shared" si="63"/>
        <v>0</v>
      </c>
      <c r="N47" s="72">
        <f t="shared" si="64"/>
        <v>0</v>
      </c>
      <c r="O47" s="72">
        <f t="shared" si="65"/>
        <v>0</v>
      </c>
      <c r="P47" s="72">
        <f t="shared" si="66"/>
        <v>0</v>
      </c>
      <c r="Q47" s="72">
        <f t="shared" si="67"/>
        <v>0</v>
      </c>
      <c r="R47" s="72">
        <f t="shared" si="68"/>
        <v>0</v>
      </c>
      <c r="S47" s="72">
        <f t="shared" si="69"/>
        <v>0</v>
      </c>
      <c r="T47" s="72">
        <f t="shared" si="70"/>
        <v>0</v>
      </c>
      <c r="U47" s="72">
        <f t="shared" si="71"/>
        <v>0</v>
      </c>
      <c r="V47" s="72">
        <f t="shared" si="72"/>
        <v>0</v>
      </c>
      <c r="W47" s="72">
        <f t="shared" si="73"/>
        <v>0</v>
      </c>
      <c r="X47" s="72">
        <f t="shared" si="74"/>
        <v>0</v>
      </c>
      <c r="Y47" s="72">
        <f t="shared" si="75"/>
        <v>0</v>
      </c>
      <c r="Z47" s="72">
        <f t="shared" si="76"/>
        <v>0</v>
      </c>
      <c r="AA47" s="72">
        <f t="shared" si="77"/>
        <v>0</v>
      </c>
      <c r="AB47" s="72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  <c r="MH47" s="73"/>
      <c r="MI47" s="73"/>
      <c r="MJ47" s="73"/>
      <c r="MK47" s="73"/>
      <c r="ML47" s="73"/>
      <c r="MM47" s="73"/>
      <c r="MN47" s="73"/>
      <c r="MO47" s="73"/>
      <c r="MP47" s="73"/>
      <c r="MQ47" s="73"/>
      <c r="MR47" s="73"/>
      <c r="MS47" s="73"/>
      <c r="MT47" s="73"/>
      <c r="MU47" s="73"/>
      <c r="MV47" s="73"/>
      <c r="MW47" s="73"/>
      <c r="MX47" s="73"/>
      <c r="MY47" s="73"/>
      <c r="MZ47" s="73"/>
      <c r="NA47" s="73"/>
      <c r="NB47" s="73"/>
      <c r="NC47" s="73"/>
      <c r="ND47" s="73"/>
      <c r="NE47" s="73"/>
      <c r="NF47" s="73"/>
      <c r="NG47" s="73"/>
      <c r="NH47" s="73"/>
      <c r="NI47" s="73"/>
      <c r="NJ47" s="73"/>
      <c r="NK47" s="73"/>
      <c r="NL47" s="73"/>
      <c r="NM47" s="73"/>
      <c r="NN47" s="73"/>
      <c r="NO47" s="73"/>
      <c r="NP47" s="73"/>
      <c r="NQ47" s="73"/>
      <c r="NR47" s="73"/>
      <c r="NS47" s="73"/>
      <c r="NT47" s="73"/>
      <c r="NU47" s="73"/>
      <c r="NV47" s="73"/>
      <c r="NW47" s="73"/>
      <c r="NX47" s="73"/>
      <c r="NY47" s="73"/>
      <c r="NZ47" s="73"/>
      <c r="OA47" s="73"/>
      <c r="OB47" s="73"/>
      <c r="OC47" s="73"/>
      <c r="OD47" s="73"/>
      <c r="OE47" s="73"/>
      <c r="OF47" s="73"/>
      <c r="OG47" s="73"/>
      <c r="OH47" s="73"/>
      <c r="OI47" s="73"/>
      <c r="OJ47" s="73"/>
      <c r="OK47" s="73"/>
      <c r="OL47" s="73"/>
      <c r="OM47" s="73"/>
      <c r="ON47" s="73"/>
      <c r="OO47" s="73"/>
      <c r="OP47" s="73"/>
      <c r="OQ47" s="73"/>
      <c r="OR47" s="73"/>
      <c r="OS47" s="73"/>
      <c r="OT47" s="73"/>
      <c r="OU47" s="73"/>
      <c r="OV47" s="73"/>
      <c r="OW47" s="73"/>
      <c r="OX47" s="73"/>
      <c r="OY47" s="73"/>
      <c r="OZ47" s="73"/>
      <c r="PA47" s="73"/>
      <c r="PB47" s="73"/>
      <c r="PC47" s="73"/>
      <c r="PD47" s="73"/>
      <c r="PE47" s="73"/>
      <c r="PF47" s="73"/>
      <c r="PG47" s="73"/>
      <c r="PH47" s="73"/>
      <c r="PI47" s="73"/>
      <c r="PJ47" s="73"/>
      <c r="PK47" s="73"/>
      <c r="PL47" s="73"/>
      <c r="PM47" s="73"/>
      <c r="PN47" s="73"/>
      <c r="PO47" s="73"/>
      <c r="PP47" s="73"/>
      <c r="PQ47" s="73"/>
      <c r="PR47" s="73"/>
      <c r="PS47" s="73"/>
      <c r="PT47" s="73"/>
      <c r="PU47" s="73"/>
      <c r="PV47" s="73"/>
      <c r="PW47" s="73"/>
      <c r="PX47" s="73"/>
      <c r="PY47" s="73"/>
      <c r="PZ47" s="73"/>
      <c r="QA47" s="73"/>
      <c r="QB47" s="73"/>
      <c r="QC47" s="73"/>
      <c r="QD47" s="73"/>
      <c r="QE47" s="73"/>
      <c r="QF47" s="73"/>
      <c r="QG47" s="73"/>
      <c r="QH47" s="73"/>
      <c r="QI47" s="73"/>
      <c r="QJ47" s="73"/>
      <c r="QK47" s="73"/>
      <c r="QL47" s="73"/>
      <c r="QM47" s="73"/>
      <c r="QN47" s="73"/>
      <c r="QO47" s="73"/>
      <c r="QP47" s="73"/>
      <c r="QQ47" s="73"/>
      <c r="QR47" s="73"/>
      <c r="QS47" s="73"/>
      <c r="QT47" s="73"/>
      <c r="QU47" s="73"/>
      <c r="QV47" s="73"/>
      <c r="QW47" s="73"/>
      <c r="QX47" s="73"/>
      <c r="QY47" s="73"/>
      <c r="QZ47" s="73"/>
      <c r="RA47" s="73"/>
      <c r="RB47" s="73"/>
      <c r="RC47" s="73"/>
      <c r="RD47" s="73"/>
      <c r="RE47" s="73"/>
      <c r="RF47" s="73"/>
      <c r="RG47" s="73"/>
      <c r="RH47" s="73"/>
      <c r="RI47" s="73"/>
      <c r="RJ47" s="73"/>
      <c r="RK47" s="73"/>
      <c r="RL47" s="73"/>
      <c r="RM47" s="73"/>
      <c r="RN47" s="73"/>
      <c r="RO47" s="73"/>
      <c r="RP47" s="73"/>
      <c r="RQ47" s="73"/>
      <c r="RR47" s="73"/>
      <c r="RS47" s="73"/>
      <c r="RT47" s="73"/>
      <c r="RU47" s="73"/>
      <c r="RV47" s="73"/>
      <c r="RW47" s="73"/>
      <c r="RX47" s="73"/>
      <c r="RY47" s="73"/>
      <c r="RZ47" s="73"/>
      <c r="SA47" s="73"/>
      <c r="SB47" s="73"/>
      <c r="SC47" s="73"/>
      <c r="SD47" s="73"/>
      <c r="SE47" s="73"/>
      <c r="SF47" s="73"/>
      <c r="SG47" s="73"/>
      <c r="SH47" s="73"/>
      <c r="SI47" s="73"/>
      <c r="SJ47" s="73"/>
      <c r="SK47" s="73"/>
      <c r="SL47" s="73"/>
      <c r="SM47" s="73"/>
      <c r="SN47" s="73"/>
      <c r="SO47" s="73"/>
      <c r="SP47" s="73"/>
      <c r="SQ47" s="73"/>
      <c r="SR47" s="73"/>
      <c r="SS47" s="73"/>
      <c r="ST47" s="73"/>
      <c r="SU47" s="73"/>
      <c r="SV47" s="73"/>
      <c r="SW47" s="73"/>
      <c r="SX47" s="73"/>
      <c r="SY47" s="73"/>
      <c r="SZ47" s="73"/>
      <c r="TA47" s="73"/>
      <c r="TB47" s="73"/>
      <c r="TC47" s="73"/>
      <c r="TD47" s="73"/>
      <c r="TE47" s="73"/>
      <c r="TF47" s="73"/>
      <c r="TG47" s="73"/>
      <c r="TH47" s="73"/>
      <c r="TI47" s="73"/>
      <c r="TJ47" s="73"/>
      <c r="TK47" s="73"/>
      <c r="TL47" s="73"/>
      <c r="TM47" s="73"/>
      <c r="TN47" s="73"/>
      <c r="TO47" s="73"/>
      <c r="TP47" s="73"/>
      <c r="TQ47" s="73"/>
      <c r="TR47" s="73"/>
      <c r="TS47" s="73"/>
      <c r="TT47" s="73"/>
      <c r="TU47" s="73"/>
      <c r="TV47" s="73"/>
      <c r="TW47" s="73"/>
      <c r="TX47" s="73"/>
      <c r="TY47" s="73"/>
      <c r="TZ47" s="73"/>
      <c r="UA47" s="73"/>
      <c r="UB47" s="73"/>
      <c r="UC47" s="73"/>
      <c r="UD47" s="73"/>
      <c r="UE47" s="73"/>
      <c r="UF47" s="73"/>
      <c r="UG47" s="73"/>
      <c r="UH47" s="73"/>
      <c r="UI47" s="73"/>
      <c r="UJ47" s="73"/>
      <c r="UK47" s="73"/>
      <c r="UL47" s="73"/>
      <c r="UM47" s="73"/>
      <c r="UN47" s="73"/>
      <c r="UO47" s="73"/>
      <c r="UP47" s="73"/>
      <c r="UQ47" s="73"/>
      <c r="UR47" s="73"/>
      <c r="US47" s="73"/>
      <c r="UT47" s="73"/>
      <c r="UU47" s="73"/>
      <c r="UV47" s="73"/>
      <c r="UW47" s="73"/>
      <c r="UX47" s="73"/>
      <c r="UY47" s="73"/>
      <c r="UZ47" s="73"/>
      <c r="VA47" s="73"/>
      <c r="VB47" s="73"/>
      <c r="VC47" s="73"/>
      <c r="VD47" s="73"/>
      <c r="VE47" s="73"/>
      <c r="VF47" s="73"/>
      <c r="VG47" s="73"/>
      <c r="VH47" s="73"/>
      <c r="VI47" s="73"/>
      <c r="VJ47" s="73"/>
      <c r="VK47" s="73"/>
      <c r="VL47" s="73"/>
      <c r="VM47" s="73"/>
      <c r="VN47" s="73"/>
      <c r="VO47" s="73"/>
      <c r="VP47" s="73"/>
      <c r="VQ47" s="73"/>
      <c r="VR47" s="73"/>
      <c r="VS47" s="73"/>
      <c r="VT47" s="73"/>
      <c r="VU47" s="73"/>
      <c r="VV47" s="73"/>
      <c r="VW47" s="73"/>
      <c r="VX47" s="73"/>
      <c r="VY47" s="73"/>
      <c r="VZ47" s="73"/>
      <c r="WA47" s="73"/>
      <c r="WB47" s="73"/>
      <c r="WC47" s="73"/>
      <c r="WD47" s="73"/>
      <c r="WE47" s="73"/>
      <c r="WF47" s="73"/>
      <c r="WG47" s="73"/>
      <c r="WH47" s="73"/>
      <c r="WI47" s="73"/>
      <c r="WJ47" s="73"/>
      <c r="WK47" s="73"/>
      <c r="WL47" s="73"/>
      <c r="WM47" s="73"/>
      <c r="WN47" s="73"/>
      <c r="WO47" s="73"/>
      <c r="WP47" s="73"/>
      <c r="WQ47" s="73"/>
      <c r="WR47" s="73"/>
      <c r="WS47" s="73"/>
      <c r="WT47" s="73"/>
      <c r="WU47" s="73"/>
      <c r="WV47" s="73"/>
      <c r="WW47" s="73"/>
      <c r="WX47" s="73"/>
      <c r="WY47" s="73"/>
      <c r="WZ47" s="73"/>
      <c r="XA47" s="73"/>
      <c r="XB47" s="73"/>
      <c r="XC47" s="73"/>
      <c r="XD47" s="73"/>
      <c r="XE47" s="73"/>
      <c r="XF47" s="73"/>
      <c r="XG47" s="73"/>
      <c r="XH47" s="73"/>
      <c r="XI47" s="73"/>
      <c r="XJ47" s="73"/>
      <c r="XK47" s="73"/>
      <c r="XL47" s="73"/>
      <c r="XM47" s="73"/>
      <c r="XN47" s="73"/>
      <c r="XO47" s="73"/>
      <c r="XP47" s="73"/>
      <c r="XQ47" s="73"/>
      <c r="XR47" s="73"/>
      <c r="XS47" s="73"/>
      <c r="XT47" s="73"/>
      <c r="XU47" s="73"/>
      <c r="XV47" s="73"/>
      <c r="XW47" s="73"/>
      <c r="XX47" s="73"/>
      <c r="XY47" s="73"/>
      <c r="XZ47" s="73"/>
      <c r="YA47" s="73"/>
      <c r="YB47" s="73"/>
      <c r="YC47" s="73"/>
      <c r="YD47" s="73"/>
      <c r="YE47" s="73"/>
      <c r="YF47" s="73"/>
      <c r="YG47" s="73"/>
      <c r="YH47" s="73"/>
      <c r="YI47" s="73"/>
      <c r="YJ47" s="73"/>
      <c r="YK47" s="73"/>
      <c r="YL47" s="73"/>
      <c r="YM47" s="73"/>
      <c r="YN47" s="73"/>
      <c r="YO47" s="73"/>
      <c r="YP47" s="73"/>
      <c r="YQ47" s="73"/>
      <c r="YR47" s="73"/>
    </row>
    <row r="48" spans="1:668">
      <c r="A48" s="71" t="s">
        <v>136</v>
      </c>
      <c r="B48" s="72">
        <f t="shared" si="52"/>
        <v>0</v>
      </c>
      <c r="C48" s="72">
        <f t="shared" si="53"/>
        <v>0</v>
      </c>
      <c r="D48" s="72">
        <f t="shared" si="54"/>
        <v>0</v>
      </c>
      <c r="E48" s="72">
        <f t="shared" si="55"/>
        <v>0</v>
      </c>
      <c r="F48" s="72">
        <f t="shared" si="56"/>
        <v>0</v>
      </c>
      <c r="G48" s="72">
        <f t="shared" si="57"/>
        <v>0</v>
      </c>
      <c r="H48" s="72">
        <f t="shared" si="58"/>
        <v>0</v>
      </c>
      <c r="I48" s="72">
        <f t="shared" si="59"/>
        <v>0</v>
      </c>
      <c r="J48" s="72">
        <f t="shared" si="60"/>
        <v>0</v>
      </c>
      <c r="K48" s="72">
        <f t="shared" si="61"/>
        <v>0</v>
      </c>
      <c r="L48" s="72">
        <f t="shared" si="62"/>
        <v>0</v>
      </c>
      <c r="M48" s="72">
        <f t="shared" si="63"/>
        <v>0</v>
      </c>
      <c r="N48" s="72">
        <f t="shared" si="64"/>
        <v>0</v>
      </c>
      <c r="O48" s="72">
        <f t="shared" si="65"/>
        <v>0</v>
      </c>
      <c r="P48" s="72">
        <f t="shared" si="66"/>
        <v>0</v>
      </c>
      <c r="Q48" s="72">
        <f t="shared" si="67"/>
        <v>0</v>
      </c>
      <c r="R48" s="72">
        <f t="shared" si="68"/>
        <v>0</v>
      </c>
      <c r="S48" s="72">
        <f t="shared" si="69"/>
        <v>0</v>
      </c>
      <c r="T48" s="72">
        <f t="shared" si="70"/>
        <v>0</v>
      </c>
      <c r="U48" s="72">
        <f t="shared" si="71"/>
        <v>0</v>
      </c>
      <c r="V48" s="72">
        <f t="shared" si="72"/>
        <v>0</v>
      </c>
      <c r="W48" s="72">
        <f t="shared" si="73"/>
        <v>0</v>
      </c>
      <c r="X48" s="72">
        <f t="shared" si="74"/>
        <v>0</v>
      </c>
      <c r="Y48" s="72">
        <f t="shared" si="75"/>
        <v>0</v>
      </c>
      <c r="Z48" s="72">
        <f t="shared" si="76"/>
        <v>0</v>
      </c>
      <c r="AA48" s="72">
        <f t="shared" si="77"/>
        <v>0</v>
      </c>
      <c r="AB48" s="72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  <c r="MH48" s="73"/>
      <c r="MI48" s="73"/>
      <c r="MJ48" s="73"/>
      <c r="MK48" s="73"/>
      <c r="ML48" s="73"/>
      <c r="MM48" s="73"/>
      <c r="MN48" s="73"/>
      <c r="MO48" s="73"/>
      <c r="MP48" s="73"/>
      <c r="MQ48" s="73"/>
      <c r="MR48" s="73"/>
      <c r="MS48" s="73"/>
      <c r="MT48" s="73"/>
      <c r="MU48" s="73"/>
      <c r="MV48" s="73"/>
      <c r="MW48" s="73"/>
      <c r="MX48" s="73"/>
      <c r="MY48" s="73"/>
      <c r="MZ48" s="73"/>
      <c r="NA48" s="73"/>
      <c r="NB48" s="73"/>
      <c r="NC48" s="73"/>
      <c r="ND48" s="73"/>
      <c r="NE48" s="73"/>
      <c r="NF48" s="73"/>
      <c r="NG48" s="73"/>
      <c r="NH48" s="73"/>
      <c r="NI48" s="73"/>
      <c r="NJ48" s="73"/>
      <c r="NK48" s="73"/>
      <c r="NL48" s="73"/>
      <c r="NM48" s="73"/>
      <c r="NN48" s="73"/>
      <c r="NO48" s="73"/>
      <c r="NP48" s="73"/>
      <c r="NQ48" s="73"/>
      <c r="NR48" s="73"/>
      <c r="NS48" s="73"/>
      <c r="NT48" s="73"/>
      <c r="NU48" s="73"/>
      <c r="NV48" s="73"/>
      <c r="NW48" s="73"/>
      <c r="NX48" s="73"/>
      <c r="NY48" s="73"/>
      <c r="NZ48" s="73"/>
      <c r="OA48" s="73"/>
      <c r="OB48" s="73"/>
      <c r="OC48" s="73"/>
      <c r="OD48" s="73"/>
      <c r="OE48" s="73"/>
      <c r="OF48" s="73"/>
      <c r="OG48" s="73"/>
      <c r="OH48" s="73"/>
      <c r="OI48" s="73"/>
      <c r="OJ48" s="73"/>
      <c r="OK48" s="73"/>
      <c r="OL48" s="73"/>
      <c r="OM48" s="73"/>
      <c r="ON48" s="73"/>
      <c r="OO48" s="73"/>
      <c r="OP48" s="73"/>
      <c r="OQ48" s="73"/>
      <c r="OR48" s="73"/>
      <c r="OS48" s="73"/>
      <c r="OT48" s="73"/>
      <c r="OU48" s="73"/>
      <c r="OV48" s="73"/>
      <c r="OW48" s="73"/>
      <c r="OX48" s="73"/>
      <c r="OY48" s="73"/>
      <c r="OZ48" s="73"/>
      <c r="PA48" s="73"/>
      <c r="PB48" s="73"/>
      <c r="PC48" s="73"/>
      <c r="PD48" s="73"/>
      <c r="PE48" s="73"/>
      <c r="PF48" s="73"/>
      <c r="PG48" s="73"/>
      <c r="PH48" s="73"/>
      <c r="PI48" s="73"/>
      <c r="PJ48" s="73"/>
      <c r="PK48" s="73"/>
      <c r="PL48" s="73"/>
      <c r="PM48" s="73"/>
      <c r="PN48" s="73"/>
      <c r="PO48" s="73"/>
      <c r="PP48" s="73"/>
      <c r="PQ48" s="73"/>
      <c r="PR48" s="73"/>
      <c r="PS48" s="73"/>
      <c r="PT48" s="73"/>
      <c r="PU48" s="73"/>
      <c r="PV48" s="73"/>
      <c r="PW48" s="73"/>
      <c r="PX48" s="73"/>
      <c r="PY48" s="73"/>
      <c r="PZ48" s="73"/>
      <c r="QA48" s="73"/>
      <c r="QB48" s="73"/>
      <c r="QC48" s="73"/>
      <c r="QD48" s="73"/>
      <c r="QE48" s="73"/>
      <c r="QF48" s="73"/>
      <c r="QG48" s="73"/>
      <c r="QH48" s="73"/>
      <c r="QI48" s="73"/>
      <c r="QJ48" s="73"/>
      <c r="QK48" s="73"/>
      <c r="QL48" s="73"/>
      <c r="QM48" s="73"/>
      <c r="QN48" s="73"/>
      <c r="QO48" s="73"/>
      <c r="QP48" s="73"/>
      <c r="QQ48" s="73"/>
      <c r="QR48" s="73"/>
      <c r="QS48" s="73"/>
      <c r="QT48" s="73"/>
      <c r="QU48" s="73"/>
      <c r="QV48" s="73"/>
      <c r="QW48" s="73"/>
      <c r="QX48" s="73"/>
      <c r="QY48" s="73"/>
      <c r="QZ48" s="73"/>
      <c r="RA48" s="73"/>
      <c r="RB48" s="73"/>
      <c r="RC48" s="73"/>
      <c r="RD48" s="73"/>
      <c r="RE48" s="73"/>
      <c r="RF48" s="73"/>
      <c r="RG48" s="73"/>
      <c r="RH48" s="73"/>
      <c r="RI48" s="73"/>
      <c r="RJ48" s="73"/>
      <c r="RK48" s="73"/>
      <c r="RL48" s="73"/>
      <c r="RM48" s="73"/>
      <c r="RN48" s="73"/>
      <c r="RO48" s="73"/>
      <c r="RP48" s="73"/>
      <c r="RQ48" s="73"/>
      <c r="RR48" s="73"/>
      <c r="RS48" s="73"/>
      <c r="RT48" s="73"/>
      <c r="RU48" s="73"/>
      <c r="RV48" s="73"/>
      <c r="RW48" s="73"/>
      <c r="RX48" s="73"/>
      <c r="RY48" s="73"/>
      <c r="RZ48" s="73"/>
      <c r="SA48" s="73"/>
      <c r="SB48" s="73"/>
      <c r="SC48" s="73"/>
      <c r="SD48" s="73"/>
      <c r="SE48" s="73"/>
      <c r="SF48" s="73"/>
      <c r="SG48" s="73"/>
      <c r="SH48" s="73"/>
      <c r="SI48" s="73"/>
      <c r="SJ48" s="73"/>
      <c r="SK48" s="73"/>
      <c r="SL48" s="73"/>
      <c r="SM48" s="73"/>
      <c r="SN48" s="73"/>
      <c r="SO48" s="73"/>
      <c r="SP48" s="73"/>
      <c r="SQ48" s="73"/>
      <c r="SR48" s="73"/>
      <c r="SS48" s="73"/>
      <c r="ST48" s="73"/>
      <c r="SU48" s="73"/>
      <c r="SV48" s="73"/>
      <c r="SW48" s="73"/>
      <c r="SX48" s="73"/>
      <c r="SY48" s="73"/>
      <c r="SZ48" s="73"/>
      <c r="TA48" s="73"/>
      <c r="TB48" s="73"/>
      <c r="TC48" s="73"/>
      <c r="TD48" s="73"/>
      <c r="TE48" s="73"/>
      <c r="TF48" s="73"/>
      <c r="TG48" s="73"/>
      <c r="TH48" s="73"/>
      <c r="TI48" s="73"/>
      <c r="TJ48" s="73"/>
      <c r="TK48" s="73"/>
      <c r="TL48" s="73"/>
      <c r="TM48" s="73"/>
      <c r="TN48" s="73"/>
      <c r="TO48" s="73"/>
      <c r="TP48" s="73"/>
      <c r="TQ48" s="73"/>
      <c r="TR48" s="73"/>
      <c r="TS48" s="73"/>
      <c r="TT48" s="73"/>
      <c r="TU48" s="73"/>
      <c r="TV48" s="73"/>
      <c r="TW48" s="73"/>
      <c r="TX48" s="73"/>
      <c r="TY48" s="73"/>
      <c r="TZ48" s="73"/>
      <c r="UA48" s="73"/>
      <c r="UB48" s="73"/>
      <c r="UC48" s="73"/>
      <c r="UD48" s="73"/>
      <c r="UE48" s="73"/>
      <c r="UF48" s="73"/>
      <c r="UG48" s="73"/>
      <c r="UH48" s="73"/>
      <c r="UI48" s="73"/>
      <c r="UJ48" s="73"/>
      <c r="UK48" s="73"/>
      <c r="UL48" s="73"/>
      <c r="UM48" s="73"/>
      <c r="UN48" s="73"/>
      <c r="UO48" s="73"/>
      <c r="UP48" s="73"/>
      <c r="UQ48" s="73"/>
      <c r="UR48" s="73"/>
      <c r="US48" s="73"/>
      <c r="UT48" s="73"/>
      <c r="UU48" s="73"/>
      <c r="UV48" s="73"/>
      <c r="UW48" s="73"/>
      <c r="UX48" s="73"/>
      <c r="UY48" s="73"/>
      <c r="UZ48" s="73"/>
      <c r="VA48" s="73"/>
      <c r="VB48" s="73"/>
      <c r="VC48" s="73"/>
      <c r="VD48" s="73"/>
      <c r="VE48" s="73"/>
      <c r="VF48" s="73"/>
      <c r="VG48" s="73"/>
      <c r="VH48" s="73"/>
      <c r="VI48" s="73"/>
      <c r="VJ48" s="73"/>
      <c r="VK48" s="73"/>
      <c r="VL48" s="73"/>
      <c r="VM48" s="73"/>
      <c r="VN48" s="73"/>
      <c r="VO48" s="73"/>
      <c r="VP48" s="73"/>
      <c r="VQ48" s="73"/>
      <c r="VR48" s="73"/>
      <c r="VS48" s="73"/>
      <c r="VT48" s="73"/>
      <c r="VU48" s="73"/>
      <c r="VV48" s="73"/>
      <c r="VW48" s="73"/>
      <c r="VX48" s="73"/>
      <c r="VY48" s="73"/>
      <c r="VZ48" s="73"/>
      <c r="WA48" s="73"/>
      <c r="WB48" s="73"/>
      <c r="WC48" s="73"/>
      <c r="WD48" s="73"/>
      <c r="WE48" s="73"/>
      <c r="WF48" s="73"/>
      <c r="WG48" s="73"/>
      <c r="WH48" s="73"/>
      <c r="WI48" s="73"/>
      <c r="WJ48" s="73"/>
      <c r="WK48" s="73"/>
      <c r="WL48" s="73"/>
      <c r="WM48" s="73"/>
      <c r="WN48" s="73"/>
      <c r="WO48" s="73"/>
      <c r="WP48" s="73"/>
      <c r="WQ48" s="73"/>
      <c r="WR48" s="73"/>
      <c r="WS48" s="73"/>
      <c r="WT48" s="73"/>
      <c r="WU48" s="73"/>
      <c r="WV48" s="73"/>
      <c r="WW48" s="73"/>
      <c r="WX48" s="73"/>
      <c r="WY48" s="73"/>
      <c r="WZ48" s="73"/>
      <c r="XA48" s="73"/>
      <c r="XB48" s="73"/>
      <c r="XC48" s="73"/>
      <c r="XD48" s="73"/>
      <c r="XE48" s="73"/>
      <c r="XF48" s="73"/>
      <c r="XG48" s="73"/>
      <c r="XH48" s="73"/>
      <c r="XI48" s="73"/>
      <c r="XJ48" s="73"/>
      <c r="XK48" s="73"/>
      <c r="XL48" s="73"/>
      <c r="XM48" s="73"/>
      <c r="XN48" s="73"/>
      <c r="XO48" s="73"/>
      <c r="XP48" s="73"/>
      <c r="XQ48" s="73"/>
      <c r="XR48" s="73"/>
      <c r="XS48" s="73"/>
      <c r="XT48" s="73"/>
      <c r="XU48" s="73"/>
      <c r="XV48" s="73"/>
      <c r="XW48" s="73"/>
      <c r="XX48" s="73"/>
      <c r="XY48" s="73"/>
      <c r="XZ48" s="73"/>
      <c r="YA48" s="73"/>
      <c r="YB48" s="73"/>
      <c r="YC48" s="73"/>
      <c r="YD48" s="73"/>
      <c r="YE48" s="73"/>
      <c r="YF48" s="73"/>
      <c r="YG48" s="73"/>
      <c r="YH48" s="73"/>
      <c r="YI48" s="73"/>
      <c r="YJ48" s="73"/>
      <c r="YK48" s="73"/>
      <c r="YL48" s="73"/>
      <c r="YM48" s="73"/>
      <c r="YN48" s="73"/>
      <c r="YO48" s="73"/>
      <c r="YP48" s="73"/>
      <c r="YQ48" s="73"/>
      <c r="YR48" s="73"/>
    </row>
    <row r="49" spans="1:668">
      <c r="A49" s="71" t="s">
        <v>137</v>
      </c>
      <c r="B49" s="72">
        <f t="shared" si="52"/>
        <v>0</v>
      </c>
      <c r="C49" s="72">
        <f t="shared" si="53"/>
        <v>0</v>
      </c>
      <c r="D49" s="72">
        <f t="shared" si="54"/>
        <v>0</v>
      </c>
      <c r="E49" s="72">
        <f t="shared" si="55"/>
        <v>0</v>
      </c>
      <c r="F49" s="72">
        <f t="shared" si="56"/>
        <v>0</v>
      </c>
      <c r="G49" s="72">
        <f t="shared" si="57"/>
        <v>0</v>
      </c>
      <c r="H49" s="72">
        <f t="shared" si="58"/>
        <v>0</v>
      </c>
      <c r="I49" s="72">
        <f t="shared" si="59"/>
        <v>0</v>
      </c>
      <c r="J49" s="72">
        <f t="shared" si="60"/>
        <v>0</v>
      </c>
      <c r="K49" s="72">
        <f t="shared" si="61"/>
        <v>0</v>
      </c>
      <c r="L49" s="72">
        <f t="shared" si="62"/>
        <v>0</v>
      </c>
      <c r="M49" s="72">
        <f t="shared" si="63"/>
        <v>0</v>
      </c>
      <c r="N49" s="72">
        <f t="shared" si="64"/>
        <v>0</v>
      </c>
      <c r="O49" s="72">
        <f t="shared" si="65"/>
        <v>0</v>
      </c>
      <c r="P49" s="72">
        <f t="shared" si="66"/>
        <v>0</v>
      </c>
      <c r="Q49" s="72">
        <f t="shared" si="67"/>
        <v>0</v>
      </c>
      <c r="R49" s="72">
        <f t="shared" si="68"/>
        <v>0</v>
      </c>
      <c r="S49" s="72">
        <f t="shared" si="69"/>
        <v>0</v>
      </c>
      <c r="T49" s="72">
        <f t="shared" si="70"/>
        <v>0</v>
      </c>
      <c r="U49" s="72">
        <f t="shared" si="71"/>
        <v>0</v>
      </c>
      <c r="V49" s="72">
        <f t="shared" si="72"/>
        <v>0</v>
      </c>
      <c r="W49" s="72">
        <f t="shared" si="73"/>
        <v>0</v>
      </c>
      <c r="X49" s="72">
        <f t="shared" si="74"/>
        <v>0</v>
      </c>
      <c r="Y49" s="72">
        <f t="shared" si="75"/>
        <v>0</v>
      </c>
      <c r="Z49" s="72">
        <f t="shared" si="76"/>
        <v>0</v>
      </c>
      <c r="AA49" s="72">
        <f t="shared" si="77"/>
        <v>0</v>
      </c>
      <c r="AB49" s="72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  <c r="MH49" s="73"/>
      <c r="MI49" s="73"/>
      <c r="MJ49" s="73"/>
      <c r="MK49" s="73"/>
      <c r="ML49" s="73"/>
      <c r="MM49" s="73"/>
      <c r="MN49" s="73"/>
      <c r="MO49" s="73"/>
      <c r="MP49" s="73"/>
      <c r="MQ49" s="73"/>
      <c r="MR49" s="73"/>
      <c r="MS49" s="73"/>
      <c r="MT49" s="73"/>
      <c r="MU49" s="73"/>
      <c r="MV49" s="73"/>
      <c r="MW49" s="73"/>
      <c r="MX49" s="73"/>
      <c r="MY49" s="73"/>
      <c r="MZ49" s="73"/>
      <c r="NA49" s="73"/>
      <c r="NB49" s="73"/>
      <c r="NC49" s="73"/>
      <c r="ND49" s="73"/>
      <c r="NE49" s="73"/>
      <c r="NF49" s="73"/>
      <c r="NG49" s="73"/>
      <c r="NH49" s="73"/>
      <c r="NI49" s="73"/>
      <c r="NJ49" s="73"/>
      <c r="NK49" s="73"/>
      <c r="NL49" s="73"/>
      <c r="NM49" s="73"/>
      <c r="NN49" s="73"/>
      <c r="NO49" s="73"/>
      <c r="NP49" s="73"/>
      <c r="NQ49" s="73"/>
      <c r="NR49" s="73"/>
      <c r="NS49" s="73"/>
      <c r="NT49" s="73"/>
      <c r="NU49" s="73"/>
      <c r="NV49" s="73"/>
      <c r="NW49" s="73"/>
      <c r="NX49" s="73"/>
      <c r="NY49" s="73"/>
      <c r="NZ49" s="73"/>
      <c r="OA49" s="73"/>
      <c r="OB49" s="73"/>
      <c r="OC49" s="73"/>
      <c r="OD49" s="73"/>
      <c r="OE49" s="73"/>
      <c r="OF49" s="73"/>
      <c r="OG49" s="73"/>
      <c r="OH49" s="73"/>
      <c r="OI49" s="73"/>
      <c r="OJ49" s="73"/>
      <c r="OK49" s="73"/>
      <c r="OL49" s="73"/>
      <c r="OM49" s="73"/>
      <c r="ON49" s="73"/>
      <c r="OO49" s="73"/>
      <c r="OP49" s="73"/>
      <c r="OQ49" s="73"/>
      <c r="OR49" s="73"/>
      <c r="OS49" s="73"/>
      <c r="OT49" s="73"/>
      <c r="OU49" s="73"/>
      <c r="OV49" s="73"/>
      <c r="OW49" s="73"/>
      <c r="OX49" s="73"/>
      <c r="OY49" s="73"/>
      <c r="OZ49" s="73"/>
      <c r="PA49" s="73"/>
      <c r="PB49" s="73"/>
      <c r="PC49" s="73"/>
      <c r="PD49" s="73"/>
      <c r="PE49" s="73"/>
      <c r="PF49" s="73"/>
      <c r="PG49" s="73"/>
      <c r="PH49" s="73"/>
      <c r="PI49" s="73"/>
      <c r="PJ49" s="73"/>
      <c r="PK49" s="73"/>
      <c r="PL49" s="73"/>
      <c r="PM49" s="73"/>
      <c r="PN49" s="73"/>
      <c r="PO49" s="73"/>
      <c r="PP49" s="73"/>
      <c r="PQ49" s="73"/>
      <c r="PR49" s="73"/>
      <c r="PS49" s="73"/>
      <c r="PT49" s="73"/>
      <c r="PU49" s="73"/>
      <c r="PV49" s="73"/>
      <c r="PW49" s="73"/>
      <c r="PX49" s="73"/>
      <c r="PY49" s="73"/>
      <c r="PZ49" s="73"/>
      <c r="QA49" s="73"/>
      <c r="QB49" s="73"/>
      <c r="QC49" s="73"/>
      <c r="QD49" s="73"/>
      <c r="QE49" s="73"/>
      <c r="QF49" s="73"/>
      <c r="QG49" s="73"/>
      <c r="QH49" s="73"/>
      <c r="QI49" s="73"/>
      <c r="QJ49" s="73"/>
      <c r="QK49" s="73"/>
      <c r="QL49" s="73"/>
      <c r="QM49" s="73"/>
      <c r="QN49" s="73"/>
      <c r="QO49" s="73"/>
      <c r="QP49" s="73"/>
      <c r="QQ49" s="73"/>
      <c r="QR49" s="73"/>
      <c r="QS49" s="73"/>
      <c r="QT49" s="73"/>
      <c r="QU49" s="73"/>
      <c r="QV49" s="73"/>
      <c r="QW49" s="73"/>
      <c r="QX49" s="73"/>
      <c r="QY49" s="73"/>
      <c r="QZ49" s="73"/>
      <c r="RA49" s="73"/>
      <c r="RB49" s="73"/>
      <c r="RC49" s="73"/>
      <c r="RD49" s="73"/>
      <c r="RE49" s="73"/>
      <c r="RF49" s="73"/>
      <c r="RG49" s="73"/>
      <c r="RH49" s="73"/>
      <c r="RI49" s="73"/>
      <c r="RJ49" s="73"/>
      <c r="RK49" s="73"/>
      <c r="RL49" s="73"/>
      <c r="RM49" s="73"/>
      <c r="RN49" s="73"/>
      <c r="RO49" s="73"/>
      <c r="RP49" s="73"/>
      <c r="RQ49" s="73"/>
      <c r="RR49" s="73"/>
      <c r="RS49" s="73"/>
      <c r="RT49" s="73"/>
      <c r="RU49" s="73"/>
      <c r="RV49" s="73"/>
      <c r="RW49" s="73"/>
      <c r="RX49" s="73"/>
      <c r="RY49" s="73"/>
      <c r="RZ49" s="73"/>
      <c r="SA49" s="73"/>
      <c r="SB49" s="73"/>
      <c r="SC49" s="73"/>
      <c r="SD49" s="73"/>
      <c r="SE49" s="73"/>
      <c r="SF49" s="73"/>
      <c r="SG49" s="73"/>
      <c r="SH49" s="73"/>
      <c r="SI49" s="73"/>
      <c r="SJ49" s="73"/>
      <c r="SK49" s="73"/>
      <c r="SL49" s="73"/>
      <c r="SM49" s="73"/>
      <c r="SN49" s="73"/>
      <c r="SO49" s="73"/>
      <c r="SP49" s="73"/>
      <c r="SQ49" s="73"/>
      <c r="SR49" s="73"/>
      <c r="SS49" s="73"/>
      <c r="ST49" s="73"/>
      <c r="SU49" s="73"/>
      <c r="SV49" s="73"/>
      <c r="SW49" s="73"/>
      <c r="SX49" s="73"/>
      <c r="SY49" s="73"/>
      <c r="SZ49" s="73"/>
      <c r="TA49" s="73"/>
      <c r="TB49" s="73"/>
      <c r="TC49" s="73"/>
      <c r="TD49" s="73"/>
      <c r="TE49" s="73"/>
      <c r="TF49" s="73"/>
      <c r="TG49" s="73"/>
      <c r="TH49" s="73"/>
      <c r="TI49" s="73"/>
      <c r="TJ49" s="73"/>
      <c r="TK49" s="73"/>
      <c r="TL49" s="73"/>
      <c r="TM49" s="73"/>
      <c r="TN49" s="73"/>
      <c r="TO49" s="73"/>
      <c r="TP49" s="73"/>
      <c r="TQ49" s="73"/>
      <c r="TR49" s="73"/>
      <c r="TS49" s="73"/>
      <c r="TT49" s="73"/>
      <c r="TU49" s="73"/>
      <c r="TV49" s="73"/>
      <c r="TW49" s="73"/>
      <c r="TX49" s="73"/>
      <c r="TY49" s="73"/>
      <c r="TZ49" s="73"/>
      <c r="UA49" s="73"/>
      <c r="UB49" s="73"/>
      <c r="UC49" s="73"/>
      <c r="UD49" s="73"/>
      <c r="UE49" s="73"/>
      <c r="UF49" s="73"/>
      <c r="UG49" s="73"/>
      <c r="UH49" s="73"/>
      <c r="UI49" s="73"/>
      <c r="UJ49" s="73"/>
      <c r="UK49" s="73"/>
      <c r="UL49" s="73"/>
      <c r="UM49" s="73"/>
      <c r="UN49" s="73"/>
      <c r="UO49" s="73"/>
      <c r="UP49" s="73"/>
      <c r="UQ49" s="73"/>
      <c r="UR49" s="73"/>
      <c r="US49" s="73"/>
      <c r="UT49" s="73"/>
      <c r="UU49" s="73"/>
      <c r="UV49" s="73"/>
      <c r="UW49" s="73"/>
      <c r="UX49" s="73"/>
      <c r="UY49" s="73"/>
      <c r="UZ49" s="73"/>
      <c r="VA49" s="73"/>
      <c r="VB49" s="73"/>
      <c r="VC49" s="73"/>
      <c r="VD49" s="73"/>
      <c r="VE49" s="73"/>
      <c r="VF49" s="73"/>
      <c r="VG49" s="73"/>
      <c r="VH49" s="73"/>
      <c r="VI49" s="73"/>
      <c r="VJ49" s="73"/>
      <c r="VK49" s="73"/>
      <c r="VL49" s="73"/>
      <c r="VM49" s="73"/>
      <c r="VN49" s="73"/>
      <c r="VO49" s="73"/>
      <c r="VP49" s="73"/>
      <c r="VQ49" s="73"/>
      <c r="VR49" s="73"/>
      <c r="VS49" s="73"/>
      <c r="VT49" s="73"/>
      <c r="VU49" s="73"/>
      <c r="VV49" s="73"/>
      <c r="VW49" s="73"/>
      <c r="VX49" s="73"/>
      <c r="VY49" s="73"/>
      <c r="VZ49" s="73"/>
      <c r="WA49" s="73"/>
      <c r="WB49" s="73"/>
      <c r="WC49" s="73"/>
      <c r="WD49" s="73"/>
      <c r="WE49" s="73"/>
      <c r="WF49" s="73"/>
      <c r="WG49" s="73"/>
      <c r="WH49" s="73"/>
      <c r="WI49" s="73"/>
      <c r="WJ49" s="73"/>
      <c r="WK49" s="73"/>
      <c r="WL49" s="73"/>
      <c r="WM49" s="73"/>
      <c r="WN49" s="73"/>
      <c r="WO49" s="73"/>
      <c r="WP49" s="73"/>
      <c r="WQ49" s="73"/>
      <c r="WR49" s="73"/>
      <c r="WS49" s="73"/>
      <c r="WT49" s="73"/>
      <c r="WU49" s="73"/>
      <c r="WV49" s="73"/>
      <c r="WW49" s="73"/>
      <c r="WX49" s="73"/>
      <c r="WY49" s="73"/>
      <c r="WZ49" s="73"/>
      <c r="XA49" s="73"/>
      <c r="XB49" s="73"/>
      <c r="XC49" s="73"/>
      <c r="XD49" s="73"/>
      <c r="XE49" s="73"/>
      <c r="XF49" s="73"/>
      <c r="XG49" s="73"/>
      <c r="XH49" s="73"/>
      <c r="XI49" s="73"/>
      <c r="XJ49" s="73"/>
      <c r="XK49" s="73"/>
      <c r="XL49" s="73"/>
      <c r="XM49" s="73"/>
      <c r="XN49" s="73"/>
      <c r="XO49" s="73"/>
      <c r="XP49" s="73"/>
      <c r="XQ49" s="73"/>
      <c r="XR49" s="73"/>
      <c r="XS49" s="73"/>
      <c r="XT49" s="73"/>
      <c r="XU49" s="73"/>
      <c r="XV49" s="73"/>
      <c r="XW49" s="73"/>
      <c r="XX49" s="73"/>
      <c r="XY49" s="73"/>
      <c r="XZ49" s="73"/>
      <c r="YA49" s="73"/>
      <c r="YB49" s="73"/>
      <c r="YC49" s="73"/>
      <c r="YD49" s="73"/>
      <c r="YE49" s="73"/>
      <c r="YF49" s="73"/>
      <c r="YG49" s="73"/>
      <c r="YH49" s="73"/>
      <c r="YI49" s="73"/>
      <c r="YJ49" s="73"/>
      <c r="YK49" s="73"/>
      <c r="YL49" s="73"/>
      <c r="YM49" s="73"/>
      <c r="YN49" s="73"/>
      <c r="YO49" s="73"/>
      <c r="YP49" s="73"/>
      <c r="YQ49" s="73"/>
      <c r="YR49" s="73"/>
    </row>
    <row r="50" spans="1:668">
      <c r="A50" s="71" t="s">
        <v>138</v>
      </c>
      <c r="B50" s="72">
        <f t="shared" si="52"/>
        <v>0</v>
      </c>
      <c r="C50" s="72">
        <f t="shared" si="53"/>
        <v>0</v>
      </c>
      <c r="D50" s="72">
        <f t="shared" si="54"/>
        <v>0</v>
      </c>
      <c r="E50" s="72">
        <f t="shared" si="55"/>
        <v>0</v>
      </c>
      <c r="F50" s="72">
        <f t="shared" si="56"/>
        <v>0</v>
      </c>
      <c r="G50" s="72">
        <f t="shared" si="57"/>
        <v>0</v>
      </c>
      <c r="H50" s="72">
        <f t="shared" si="58"/>
        <v>0</v>
      </c>
      <c r="I50" s="72">
        <f t="shared" si="59"/>
        <v>0</v>
      </c>
      <c r="J50" s="72">
        <f t="shared" si="60"/>
        <v>0</v>
      </c>
      <c r="K50" s="72">
        <f t="shared" si="61"/>
        <v>0</v>
      </c>
      <c r="L50" s="72">
        <f t="shared" si="62"/>
        <v>0</v>
      </c>
      <c r="M50" s="72">
        <f t="shared" si="63"/>
        <v>0</v>
      </c>
      <c r="N50" s="72">
        <f t="shared" si="64"/>
        <v>0</v>
      </c>
      <c r="O50" s="72">
        <f t="shared" si="65"/>
        <v>0</v>
      </c>
      <c r="P50" s="72">
        <f t="shared" si="66"/>
        <v>0</v>
      </c>
      <c r="Q50" s="72">
        <f t="shared" si="67"/>
        <v>0</v>
      </c>
      <c r="R50" s="72">
        <f t="shared" si="68"/>
        <v>0</v>
      </c>
      <c r="S50" s="72">
        <f t="shared" si="69"/>
        <v>0</v>
      </c>
      <c r="T50" s="72">
        <f t="shared" si="70"/>
        <v>0</v>
      </c>
      <c r="U50" s="72">
        <f t="shared" si="71"/>
        <v>0</v>
      </c>
      <c r="V50" s="72">
        <f t="shared" si="72"/>
        <v>0</v>
      </c>
      <c r="W50" s="72">
        <f t="shared" si="73"/>
        <v>0</v>
      </c>
      <c r="X50" s="72">
        <f t="shared" si="74"/>
        <v>0</v>
      </c>
      <c r="Y50" s="72">
        <f t="shared" si="75"/>
        <v>0</v>
      </c>
      <c r="Z50" s="72">
        <f t="shared" si="76"/>
        <v>0</v>
      </c>
      <c r="AA50" s="72">
        <f t="shared" si="77"/>
        <v>0</v>
      </c>
      <c r="AB50" s="72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A50" s="73"/>
      <c r="EB50" s="73"/>
      <c r="EC50" s="73"/>
      <c r="ED50" s="73"/>
      <c r="EE50" s="73"/>
      <c r="EF50" s="73"/>
      <c r="EG50" s="73"/>
      <c r="EH50" s="73"/>
      <c r="EI50" s="73"/>
      <c r="EJ50" s="73"/>
      <c r="EK50" s="73"/>
      <c r="EL50" s="73"/>
      <c r="EM50" s="73"/>
      <c r="EN50" s="73"/>
      <c r="EO50" s="73"/>
      <c r="EP50" s="73"/>
      <c r="EQ50" s="73"/>
      <c r="ER50" s="73"/>
      <c r="ES50" s="73"/>
      <c r="ET50" s="73"/>
      <c r="EU50" s="73"/>
      <c r="EV50" s="73"/>
      <c r="EW50" s="73"/>
      <c r="EX50" s="73"/>
      <c r="EY50" s="73"/>
      <c r="EZ50" s="73"/>
      <c r="FA50" s="73"/>
      <c r="FB50" s="73"/>
      <c r="FC50" s="73"/>
      <c r="FD50" s="73"/>
      <c r="FE50" s="73"/>
      <c r="FF50" s="73"/>
      <c r="FG50" s="73"/>
      <c r="FH50" s="73"/>
      <c r="FI50" s="73"/>
      <c r="FJ50" s="73"/>
      <c r="FK50" s="73"/>
      <c r="FL50" s="73"/>
      <c r="FM50" s="73"/>
      <c r="FN50" s="73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/>
      <c r="HD50" s="73"/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  <c r="IB50" s="73"/>
      <c r="IC50" s="73"/>
      <c r="ID50" s="73"/>
      <c r="IE50" s="73"/>
      <c r="IF50" s="73"/>
      <c r="IG50" s="73"/>
      <c r="IH50" s="73"/>
      <c r="II50" s="73"/>
      <c r="IJ50" s="73"/>
      <c r="IK50" s="73"/>
      <c r="IL50" s="73"/>
      <c r="IM50" s="73"/>
      <c r="IN50" s="73"/>
      <c r="IO50" s="73"/>
      <c r="IP50" s="73"/>
      <c r="IQ50" s="73"/>
      <c r="IR50" s="73"/>
      <c r="IS50" s="73"/>
      <c r="IT50" s="73"/>
      <c r="IU50" s="73"/>
      <c r="IV50" s="73"/>
      <c r="IW50" s="73"/>
      <c r="IX50" s="73"/>
      <c r="IY50" s="73"/>
      <c r="IZ50" s="73"/>
      <c r="JA50" s="73"/>
      <c r="JB50" s="73"/>
      <c r="JC50" s="73"/>
      <c r="JD50" s="73"/>
      <c r="JE50" s="73"/>
      <c r="JF50" s="73"/>
      <c r="JG50" s="73"/>
      <c r="JH50" s="73"/>
      <c r="JI50" s="73"/>
      <c r="JJ50" s="73"/>
      <c r="JK50" s="73"/>
      <c r="JL50" s="73"/>
      <c r="JM50" s="73"/>
      <c r="JN50" s="73"/>
      <c r="JO50" s="73"/>
      <c r="JP50" s="73"/>
      <c r="JQ50" s="73"/>
      <c r="JR50" s="73"/>
      <c r="JS50" s="73"/>
      <c r="JT50" s="73"/>
      <c r="JU50" s="73"/>
      <c r="JV50" s="73"/>
      <c r="JW50" s="73"/>
      <c r="JX50" s="73"/>
      <c r="JY50" s="73"/>
      <c r="JZ50" s="73"/>
      <c r="KA50" s="73"/>
      <c r="KB50" s="73"/>
      <c r="KC50" s="73"/>
      <c r="KD50" s="73"/>
      <c r="KE50" s="73"/>
      <c r="KF50" s="73"/>
      <c r="KG50" s="73"/>
      <c r="KH50" s="73"/>
      <c r="KI50" s="73"/>
      <c r="KJ50" s="73"/>
      <c r="KK50" s="73"/>
      <c r="KL50" s="73"/>
      <c r="KM50" s="73"/>
      <c r="KN50" s="73"/>
      <c r="KO50" s="73"/>
      <c r="KP50" s="73"/>
      <c r="KQ50" s="73"/>
      <c r="KR50" s="73"/>
      <c r="KS50" s="73"/>
      <c r="KT50" s="73"/>
      <c r="KU50" s="73"/>
      <c r="KV50" s="73"/>
      <c r="KW50" s="73"/>
      <c r="KX50" s="73"/>
      <c r="KY50" s="73"/>
      <c r="KZ50" s="73"/>
      <c r="LA50" s="73"/>
      <c r="LB50" s="73"/>
      <c r="LC50" s="73"/>
      <c r="LD50" s="73"/>
      <c r="LE50" s="73"/>
      <c r="LF50" s="73"/>
      <c r="LG50" s="73"/>
      <c r="LH50" s="73"/>
      <c r="LI50" s="73"/>
      <c r="LJ50" s="73"/>
      <c r="LK50" s="73"/>
      <c r="LL50" s="73"/>
      <c r="LM50" s="73"/>
      <c r="LN50" s="73"/>
      <c r="LO50" s="73"/>
      <c r="LP50" s="73"/>
      <c r="LQ50" s="73"/>
      <c r="LR50" s="73"/>
      <c r="LS50" s="73"/>
      <c r="LT50" s="73"/>
      <c r="LU50" s="73"/>
      <c r="LV50" s="73"/>
      <c r="LW50" s="73"/>
      <c r="LX50" s="73"/>
      <c r="LY50" s="73"/>
      <c r="LZ50" s="73"/>
      <c r="MA50" s="73"/>
      <c r="MB50" s="73"/>
      <c r="MC50" s="73"/>
      <c r="MD50" s="73"/>
      <c r="ME50" s="73"/>
      <c r="MF50" s="73"/>
      <c r="MG50" s="73"/>
      <c r="MH50" s="73"/>
      <c r="MI50" s="73"/>
      <c r="MJ50" s="73"/>
      <c r="MK50" s="73"/>
      <c r="ML50" s="73"/>
      <c r="MM50" s="73"/>
      <c r="MN50" s="73"/>
      <c r="MO50" s="73"/>
      <c r="MP50" s="73"/>
      <c r="MQ50" s="73"/>
      <c r="MR50" s="73"/>
      <c r="MS50" s="73"/>
      <c r="MT50" s="73"/>
      <c r="MU50" s="73"/>
      <c r="MV50" s="73"/>
      <c r="MW50" s="73"/>
      <c r="MX50" s="73"/>
      <c r="MY50" s="73"/>
      <c r="MZ50" s="73"/>
      <c r="NA50" s="73"/>
      <c r="NB50" s="73"/>
      <c r="NC50" s="73"/>
      <c r="ND50" s="73"/>
      <c r="NE50" s="73"/>
      <c r="NF50" s="73"/>
      <c r="NG50" s="73"/>
      <c r="NH50" s="73"/>
      <c r="NI50" s="73"/>
      <c r="NJ50" s="73"/>
      <c r="NK50" s="73"/>
      <c r="NL50" s="73"/>
      <c r="NM50" s="73"/>
      <c r="NN50" s="73"/>
      <c r="NO50" s="73"/>
      <c r="NP50" s="73"/>
      <c r="NQ50" s="73"/>
      <c r="NR50" s="73"/>
      <c r="NS50" s="73"/>
      <c r="NT50" s="73"/>
      <c r="NU50" s="73"/>
      <c r="NV50" s="73"/>
      <c r="NW50" s="73"/>
      <c r="NX50" s="73"/>
      <c r="NY50" s="73"/>
      <c r="NZ50" s="73"/>
      <c r="OA50" s="73"/>
      <c r="OB50" s="73"/>
      <c r="OC50" s="73"/>
      <c r="OD50" s="73"/>
      <c r="OE50" s="73"/>
      <c r="OF50" s="73"/>
      <c r="OG50" s="73"/>
      <c r="OH50" s="73"/>
      <c r="OI50" s="73"/>
      <c r="OJ50" s="73"/>
      <c r="OK50" s="73"/>
      <c r="OL50" s="73"/>
      <c r="OM50" s="73"/>
      <c r="ON50" s="73"/>
      <c r="OO50" s="73"/>
      <c r="OP50" s="73"/>
      <c r="OQ50" s="73"/>
      <c r="OR50" s="73"/>
      <c r="OS50" s="73"/>
      <c r="OT50" s="73"/>
      <c r="OU50" s="73"/>
      <c r="OV50" s="73"/>
      <c r="OW50" s="73"/>
      <c r="OX50" s="73"/>
      <c r="OY50" s="73"/>
      <c r="OZ50" s="73"/>
      <c r="PA50" s="73"/>
      <c r="PB50" s="73"/>
      <c r="PC50" s="73"/>
      <c r="PD50" s="73"/>
      <c r="PE50" s="73"/>
      <c r="PF50" s="73"/>
      <c r="PG50" s="73"/>
      <c r="PH50" s="73"/>
      <c r="PI50" s="73"/>
      <c r="PJ50" s="73"/>
      <c r="PK50" s="73"/>
      <c r="PL50" s="73"/>
      <c r="PM50" s="73"/>
      <c r="PN50" s="73"/>
      <c r="PO50" s="73"/>
      <c r="PP50" s="73"/>
      <c r="PQ50" s="73"/>
      <c r="PR50" s="73"/>
      <c r="PS50" s="73"/>
      <c r="PT50" s="73"/>
      <c r="PU50" s="73"/>
      <c r="PV50" s="73"/>
      <c r="PW50" s="73"/>
      <c r="PX50" s="73"/>
      <c r="PY50" s="73"/>
      <c r="PZ50" s="73"/>
      <c r="QA50" s="73"/>
      <c r="QB50" s="73"/>
      <c r="QC50" s="73"/>
      <c r="QD50" s="73"/>
      <c r="QE50" s="73"/>
      <c r="QF50" s="73"/>
      <c r="QG50" s="73"/>
      <c r="QH50" s="73"/>
      <c r="QI50" s="73"/>
      <c r="QJ50" s="73"/>
      <c r="QK50" s="73"/>
      <c r="QL50" s="73"/>
      <c r="QM50" s="73"/>
      <c r="QN50" s="73"/>
      <c r="QO50" s="73"/>
      <c r="QP50" s="73"/>
      <c r="QQ50" s="73"/>
      <c r="QR50" s="73"/>
      <c r="QS50" s="73"/>
      <c r="QT50" s="73"/>
      <c r="QU50" s="73"/>
      <c r="QV50" s="73"/>
      <c r="QW50" s="73"/>
      <c r="QX50" s="73"/>
      <c r="QY50" s="73"/>
      <c r="QZ50" s="73"/>
      <c r="RA50" s="73"/>
      <c r="RB50" s="73"/>
      <c r="RC50" s="73"/>
      <c r="RD50" s="73"/>
      <c r="RE50" s="73"/>
      <c r="RF50" s="73"/>
      <c r="RG50" s="73"/>
      <c r="RH50" s="73"/>
      <c r="RI50" s="73"/>
      <c r="RJ50" s="73"/>
      <c r="RK50" s="73"/>
      <c r="RL50" s="73"/>
      <c r="RM50" s="73"/>
      <c r="RN50" s="73"/>
      <c r="RO50" s="73"/>
      <c r="RP50" s="73"/>
      <c r="RQ50" s="73"/>
      <c r="RR50" s="73"/>
      <c r="RS50" s="73"/>
      <c r="RT50" s="73"/>
      <c r="RU50" s="73"/>
      <c r="RV50" s="73"/>
      <c r="RW50" s="73"/>
      <c r="RX50" s="73"/>
      <c r="RY50" s="73"/>
      <c r="RZ50" s="73"/>
      <c r="SA50" s="73"/>
      <c r="SB50" s="73"/>
      <c r="SC50" s="73"/>
      <c r="SD50" s="73"/>
      <c r="SE50" s="73"/>
      <c r="SF50" s="73"/>
      <c r="SG50" s="73"/>
      <c r="SH50" s="73"/>
      <c r="SI50" s="73"/>
      <c r="SJ50" s="73"/>
      <c r="SK50" s="73"/>
      <c r="SL50" s="73"/>
      <c r="SM50" s="73"/>
      <c r="SN50" s="73"/>
      <c r="SO50" s="73"/>
      <c r="SP50" s="73"/>
      <c r="SQ50" s="73"/>
      <c r="SR50" s="73"/>
      <c r="SS50" s="73"/>
      <c r="ST50" s="73"/>
      <c r="SU50" s="73"/>
      <c r="SV50" s="73"/>
      <c r="SW50" s="73"/>
      <c r="SX50" s="73"/>
      <c r="SY50" s="73"/>
      <c r="SZ50" s="73"/>
      <c r="TA50" s="73"/>
      <c r="TB50" s="73"/>
      <c r="TC50" s="73"/>
      <c r="TD50" s="73"/>
      <c r="TE50" s="73"/>
      <c r="TF50" s="73"/>
      <c r="TG50" s="73"/>
      <c r="TH50" s="73"/>
      <c r="TI50" s="73"/>
      <c r="TJ50" s="73"/>
      <c r="TK50" s="73"/>
      <c r="TL50" s="73"/>
      <c r="TM50" s="73"/>
      <c r="TN50" s="73"/>
      <c r="TO50" s="73"/>
      <c r="TP50" s="73"/>
      <c r="TQ50" s="73"/>
      <c r="TR50" s="73"/>
      <c r="TS50" s="73"/>
      <c r="TT50" s="73"/>
      <c r="TU50" s="73"/>
      <c r="TV50" s="73"/>
      <c r="TW50" s="73"/>
      <c r="TX50" s="73"/>
      <c r="TY50" s="73"/>
      <c r="TZ50" s="73"/>
      <c r="UA50" s="73"/>
      <c r="UB50" s="73"/>
      <c r="UC50" s="73"/>
      <c r="UD50" s="73"/>
      <c r="UE50" s="73"/>
      <c r="UF50" s="73"/>
      <c r="UG50" s="73"/>
      <c r="UH50" s="73"/>
      <c r="UI50" s="73"/>
      <c r="UJ50" s="73"/>
      <c r="UK50" s="73"/>
      <c r="UL50" s="73"/>
      <c r="UM50" s="73"/>
      <c r="UN50" s="73"/>
      <c r="UO50" s="73"/>
      <c r="UP50" s="73"/>
      <c r="UQ50" s="73"/>
      <c r="UR50" s="73"/>
      <c r="US50" s="73"/>
      <c r="UT50" s="73"/>
      <c r="UU50" s="73"/>
      <c r="UV50" s="73"/>
      <c r="UW50" s="73"/>
      <c r="UX50" s="73"/>
      <c r="UY50" s="73"/>
      <c r="UZ50" s="73"/>
      <c r="VA50" s="73"/>
      <c r="VB50" s="73"/>
      <c r="VC50" s="73"/>
      <c r="VD50" s="73"/>
      <c r="VE50" s="73"/>
      <c r="VF50" s="73"/>
      <c r="VG50" s="73"/>
      <c r="VH50" s="73"/>
      <c r="VI50" s="73"/>
      <c r="VJ50" s="73"/>
      <c r="VK50" s="73"/>
      <c r="VL50" s="73"/>
      <c r="VM50" s="73"/>
      <c r="VN50" s="73"/>
      <c r="VO50" s="73"/>
      <c r="VP50" s="73"/>
      <c r="VQ50" s="73"/>
      <c r="VR50" s="73"/>
      <c r="VS50" s="73"/>
      <c r="VT50" s="73"/>
      <c r="VU50" s="73"/>
      <c r="VV50" s="73"/>
      <c r="VW50" s="73"/>
      <c r="VX50" s="73"/>
      <c r="VY50" s="73"/>
      <c r="VZ50" s="73"/>
      <c r="WA50" s="73"/>
      <c r="WB50" s="73"/>
      <c r="WC50" s="73"/>
      <c r="WD50" s="73"/>
      <c r="WE50" s="73"/>
      <c r="WF50" s="73"/>
      <c r="WG50" s="73"/>
      <c r="WH50" s="73"/>
      <c r="WI50" s="73"/>
      <c r="WJ50" s="73"/>
      <c r="WK50" s="73"/>
      <c r="WL50" s="73"/>
      <c r="WM50" s="73"/>
      <c r="WN50" s="73"/>
      <c r="WO50" s="73"/>
      <c r="WP50" s="73"/>
      <c r="WQ50" s="73"/>
      <c r="WR50" s="73"/>
      <c r="WS50" s="73"/>
      <c r="WT50" s="73"/>
      <c r="WU50" s="73"/>
      <c r="WV50" s="73"/>
      <c r="WW50" s="73"/>
      <c r="WX50" s="73"/>
      <c r="WY50" s="73"/>
      <c r="WZ50" s="73"/>
      <c r="XA50" s="73"/>
      <c r="XB50" s="73"/>
      <c r="XC50" s="73"/>
      <c r="XD50" s="73"/>
      <c r="XE50" s="73"/>
      <c r="XF50" s="73"/>
      <c r="XG50" s="73"/>
      <c r="XH50" s="73"/>
      <c r="XI50" s="73"/>
      <c r="XJ50" s="73"/>
      <c r="XK50" s="73"/>
      <c r="XL50" s="73"/>
      <c r="XM50" s="73"/>
      <c r="XN50" s="73"/>
      <c r="XO50" s="73"/>
      <c r="XP50" s="73"/>
      <c r="XQ50" s="73"/>
      <c r="XR50" s="73"/>
      <c r="XS50" s="73"/>
      <c r="XT50" s="73"/>
      <c r="XU50" s="73"/>
      <c r="XV50" s="73"/>
      <c r="XW50" s="73"/>
      <c r="XX50" s="73"/>
      <c r="XY50" s="73"/>
      <c r="XZ50" s="73"/>
      <c r="YA50" s="73"/>
      <c r="YB50" s="73"/>
      <c r="YC50" s="73"/>
      <c r="YD50" s="73"/>
      <c r="YE50" s="73"/>
      <c r="YF50" s="73"/>
      <c r="YG50" s="73"/>
      <c r="YH50" s="73"/>
      <c r="YI50" s="73"/>
      <c r="YJ50" s="73"/>
      <c r="YK50" s="73"/>
      <c r="YL50" s="73"/>
      <c r="YM50" s="73"/>
      <c r="YN50" s="73"/>
      <c r="YO50" s="73"/>
      <c r="YP50" s="73"/>
      <c r="YQ50" s="73"/>
      <c r="YR50" s="73"/>
    </row>
    <row r="51" spans="1:668">
      <c r="A51" s="71" t="s">
        <v>139</v>
      </c>
      <c r="B51" s="72">
        <f t="shared" si="52"/>
        <v>0</v>
      </c>
      <c r="C51" s="72">
        <f t="shared" si="53"/>
        <v>0</v>
      </c>
      <c r="D51" s="72">
        <f t="shared" si="54"/>
        <v>0</v>
      </c>
      <c r="E51" s="72">
        <f t="shared" si="55"/>
        <v>0</v>
      </c>
      <c r="F51" s="72">
        <f t="shared" si="56"/>
        <v>0</v>
      </c>
      <c r="G51" s="72">
        <f t="shared" si="57"/>
        <v>0</v>
      </c>
      <c r="H51" s="72">
        <f t="shared" si="58"/>
        <v>0</v>
      </c>
      <c r="I51" s="72">
        <f t="shared" si="59"/>
        <v>0</v>
      </c>
      <c r="J51" s="72">
        <f t="shared" si="60"/>
        <v>0</v>
      </c>
      <c r="K51" s="72">
        <f t="shared" si="61"/>
        <v>0</v>
      </c>
      <c r="L51" s="72">
        <f t="shared" si="62"/>
        <v>0</v>
      </c>
      <c r="M51" s="72">
        <f t="shared" si="63"/>
        <v>0</v>
      </c>
      <c r="N51" s="72">
        <f t="shared" si="64"/>
        <v>0</v>
      </c>
      <c r="O51" s="72">
        <f t="shared" si="65"/>
        <v>0</v>
      </c>
      <c r="P51" s="72">
        <f t="shared" si="66"/>
        <v>0</v>
      </c>
      <c r="Q51" s="72">
        <f t="shared" si="67"/>
        <v>0</v>
      </c>
      <c r="R51" s="72">
        <f t="shared" si="68"/>
        <v>0</v>
      </c>
      <c r="S51" s="72">
        <f t="shared" si="69"/>
        <v>0</v>
      </c>
      <c r="T51" s="72">
        <f t="shared" si="70"/>
        <v>0</v>
      </c>
      <c r="U51" s="72">
        <f t="shared" si="71"/>
        <v>0</v>
      </c>
      <c r="V51" s="72">
        <f t="shared" si="72"/>
        <v>0</v>
      </c>
      <c r="W51" s="72">
        <f t="shared" si="73"/>
        <v>0</v>
      </c>
      <c r="X51" s="72">
        <f t="shared" si="74"/>
        <v>0</v>
      </c>
      <c r="Y51" s="72">
        <f t="shared" si="75"/>
        <v>0</v>
      </c>
      <c r="Z51" s="72">
        <f t="shared" si="76"/>
        <v>0</v>
      </c>
      <c r="AA51" s="72">
        <f t="shared" si="77"/>
        <v>0</v>
      </c>
      <c r="AB51" s="72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73"/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  <c r="IY51" s="73"/>
      <c r="IZ51" s="73"/>
      <c r="JA51" s="73"/>
      <c r="JB51" s="73"/>
      <c r="JC51" s="73"/>
      <c r="JD51" s="73"/>
      <c r="JE51" s="73"/>
      <c r="JF51" s="73"/>
      <c r="JG51" s="73"/>
      <c r="JH51" s="73"/>
      <c r="JI51" s="73"/>
      <c r="JJ51" s="73"/>
      <c r="JK51" s="73"/>
      <c r="JL51" s="73"/>
      <c r="JM51" s="73"/>
      <c r="JN51" s="73"/>
      <c r="JO51" s="73"/>
      <c r="JP51" s="73"/>
      <c r="JQ51" s="73"/>
      <c r="JR51" s="73"/>
      <c r="JS51" s="73"/>
      <c r="JT51" s="73"/>
      <c r="JU51" s="73"/>
      <c r="JV51" s="73"/>
      <c r="JW51" s="73"/>
      <c r="JX51" s="73"/>
      <c r="JY51" s="73"/>
      <c r="JZ51" s="73"/>
      <c r="KA51" s="73"/>
      <c r="KB51" s="73"/>
      <c r="KC51" s="73"/>
      <c r="KD51" s="73"/>
      <c r="KE51" s="73"/>
      <c r="KF51" s="73"/>
      <c r="KG51" s="73"/>
      <c r="KH51" s="73"/>
      <c r="KI51" s="73"/>
      <c r="KJ51" s="73"/>
      <c r="KK51" s="73"/>
      <c r="KL51" s="73"/>
      <c r="KM51" s="73"/>
      <c r="KN51" s="73"/>
      <c r="KO51" s="73"/>
      <c r="KP51" s="73"/>
      <c r="KQ51" s="73"/>
      <c r="KR51" s="73"/>
      <c r="KS51" s="73"/>
      <c r="KT51" s="73"/>
      <c r="KU51" s="73"/>
      <c r="KV51" s="73"/>
      <c r="KW51" s="73"/>
      <c r="KX51" s="73"/>
      <c r="KY51" s="73"/>
      <c r="KZ51" s="73"/>
      <c r="LA51" s="73"/>
      <c r="LB51" s="73"/>
      <c r="LC51" s="73"/>
      <c r="LD51" s="73"/>
      <c r="LE51" s="73"/>
      <c r="LF51" s="73"/>
      <c r="LG51" s="73"/>
      <c r="LH51" s="73"/>
      <c r="LI51" s="73"/>
      <c r="LJ51" s="73"/>
      <c r="LK51" s="73"/>
      <c r="LL51" s="73"/>
      <c r="LM51" s="73"/>
      <c r="LN51" s="73"/>
      <c r="LO51" s="73"/>
      <c r="LP51" s="73"/>
      <c r="LQ51" s="73"/>
      <c r="LR51" s="73"/>
      <c r="LS51" s="73"/>
      <c r="LT51" s="73"/>
      <c r="LU51" s="73"/>
      <c r="LV51" s="73"/>
      <c r="LW51" s="73"/>
      <c r="LX51" s="73"/>
      <c r="LY51" s="73"/>
      <c r="LZ51" s="73"/>
      <c r="MA51" s="73"/>
      <c r="MB51" s="73"/>
      <c r="MC51" s="73"/>
      <c r="MD51" s="73"/>
      <c r="ME51" s="73"/>
      <c r="MF51" s="73"/>
      <c r="MG51" s="73"/>
      <c r="MH51" s="73"/>
      <c r="MI51" s="73"/>
      <c r="MJ51" s="73"/>
      <c r="MK51" s="73"/>
      <c r="ML51" s="73"/>
      <c r="MM51" s="73"/>
      <c r="MN51" s="73"/>
      <c r="MO51" s="73"/>
      <c r="MP51" s="73"/>
      <c r="MQ51" s="73"/>
      <c r="MR51" s="73"/>
      <c r="MS51" s="73"/>
      <c r="MT51" s="73"/>
      <c r="MU51" s="73"/>
      <c r="MV51" s="73"/>
      <c r="MW51" s="73"/>
      <c r="MX51" s="73"/>
      <c r="MY51" s="73"/>
      <c r="MZ51" s="73"/>
      <c r="NA51" s="73"/>
      <c r="NB51" s="73"/>
      <c r="NC51" s="73"/>
      <c r="ND51" s="73"/>
      <c r="NE51" s="73"/>
      <c r="NF51" s="73"/>
      <c r="NG51" s="73"/>
      <c r="NH51" s="73"/>
      <c r="NI51" s="73"/>
      <c r="NJ51" s="73"/>
      <c r="NK51" s="73"/>
      <c r="NL51" s="73"/>
      <c r="NM51" s="73"/>
      <c r="NN51" s="73"/>
      <c r="NO51" s="73"/>
      <c r="NP51" s="73"/>
      <c r="NQ51" s="73"/>
      <c r="NR51" s="73"/>
      <c r="NS51" s="73"/>
      <c r="NT51" s="73"/>
      <c r="NU51" s="73"/>
      <c r="NV51" s="73"/>
      <c r="NW51" s="73"/>
      <c r="NX51" s="73"/>
      <c r="NY51" s="73"/>
      <c r="NZ51" s="73"/>
      <c r="OA51" s="73"/>
      <c r="OB51" s="73"/>
      <c r="OC51" s="73"/>
      <c r="OD51" s="73"/>
      <c r="OE51" s="73"/>
      <c r="OF51" s="73"/>
      <c r="OG51" s="73"/>
      <c r="OH51" s="73"/>
      <c r="OI51" s="73"/>
      <c r="OJ51" s="73"/>
      <c r="OK51" s="73"/>
      <c r="OL51" s="73"/>
      <c r="OM51" s="73"/>
      <c r="ON51" s="73"/>
      <c r="OO51" s="73"/>
      <c r="OP51" s="73"/>
      <c r="OQ51" s="73"/>
      <c r="OR51" s="73"/>
      <c r="OS51" s="73"/>
      <c r="OT51" s="73"/>
      <c r="OU51" s="73"/>
      <c r="OV51" s="73"/>
      <c r="OW51" s="73"/>
      <c r="OX51" s="73"/>
      <c r="OY51" s="73"/>
      <c r="OZ51" s="73"/>
      <c r="PA51" s="73"/>
      <c r="PB51" s="73"/>
      <c r="PC51" s="73"/>
      <c r="PD51" s="73"/>
      <c r="PE51" s="73"/>
      <c r="PF51" s="73"/>
      <c r="PG51" s="73"/>
      <c r="PH51" s="73"/>
      <c r="PI51" s="73"/>
      <c r="PJ51" s="73"/>
      <c r="PK51" s="73"/>
      <c r="PL51" s="73"/>
      <c r="PM51" s="73"/>
      <c r="PN51" s="73"/>
      <c r="PO51" s="73"/>
      <c r="PP51" s="73"/>
      <c r="PQ51" s="73"/>
      <c r="PR51" s="73"/>
      <c r="PS51" s="73"/>
      <c r="PT51" s="73"/>
      <c r="PU51" s="73"/>
      <c r="PV51" s="73"/>
      <c r="PW51" s="73"/>
      <c r="PX51" s="73"/>
      <c r="PY51" s="73"/>
      <c r="PZ51" s="73"/>
      <c r="QA51" s="73"/>
      <c r="QB51" s="73"/>
      <c r="QC51" s="73"/>
      <c r="QD51" s="73"/>
      <c r="QE51" s="73"/>
      <c r="QF51" s="73"/>
      <c r="QG51" s="73"/>
      <c r="QH51" s="73"/>
      <c r="QI51" s="73"/>
      <c r="QJ51" s="73"/>
      <c r="QK51" s="73"/>
      <c r="QL51" s="73"/>
      <c r="QM51" s="73"/>
      <c r="QN51" s="73"/>
      <c r="QO51" s="73"/>
      <c r="QP51" s="73"/>
      <c r="QQ51" s="73"/>
      <c r="QR51" s="73"/>
      <c r="QS51" s="73"/>
      <c r="QT51" s="73"/>
      <c r="QU51" s="73"/>
      <c r="QV51" s="73"/>
      <c r="QW51" s="73"/>
      <c r="QX51" s="73"/>
      <c r="QY51" s="73"/>
      <c r="QZ51" s="73"/>
      <c r="RA51" s="73"/>
      <c r="RB51" s="73"/>
      <c r="RC51" s="73"/>
      <c r="RD51" s="73"/>
      <c r="RE51" s="73"/>
      <c r="RF51" s="73"/>
      <c r="RG51" s="73"/>
      <c r="RH51" s="73"/>
      <c r="RI51" s="73"/>
      <c r="RJ51" s="73"/>
      <c r="RK51" s="73"/>
      <c r="RL51" s="73"/>
      <c r="RM51" s="73"/>
      <c r="RN51" s="73"/>
      <c r="RO51" s="73"/>
      <c r="RP51" s="73"/>
      <c r="RQ51" s="73"/>
      <c r="RR51" s="73"/>
      <c r="RS51" s="73"/>
      <c r="RT51" s="73"/>
      <c r="RU51" s="73"/>
      <c r="RV51" s="73"/>
      <c r="RW51" s="73"/>
      <c r="RX51" s="73"/>
      <c r="RY51" s="73"/>
      <c r="RZ51" s="73"/>
      <c r="SA51" s="73"/>
      <c r="SB51" s="73"/>
      <c r="SC51" s="73"/>
      <c r="SD51" s="73"/>
      <c r="SE51" s="73"/>
      <c r="SF51" s="73"/>
      <c r="SG51" s="73"/>
      <c r="SH51" s="73"/>
      <c r="SI51" s="73"/>
      <c r="SJ51" s="73"/>
      <c r="SK51" s="73"/>
      <c r="SL51" s="73"/>
      <c r="SM51" s="73"/>
      <c r="SN51" s="73"/>
      <c r="SO51" s="73"/>
      <c r="SP51" s="73"/>
      <c r="SQ51" s="73"/>
      <c r="SR51" s="73"/>
      <c r="SS51" s="73"/>
      <c r="ST51" s="73"/>
      <c r="SU51" s="73"/>
      <c r="SV51" s="73"/>
      <c r="SW51" s="73"/>
      <c r="SX51" s="73"/>
      <c r="SY51" s="73"/>
      <c r="SZ51" s="73"/>
      <c r="TA51" s="73"/>
      <c r="TB51" s="73"/>
      <c r="TC51" s="73"/>
      <c r="TD51" s="73"/>
      <c r="TE51" s="73"/>
      <c r="TF51" s="73"/>
      <c r="TG51" s="73"/>
      <c r="TH51" s="73"/>
      <c r="TI51" s="73"/>
      <c r="TJ51" s="73"/>
      <c r="TK51" s="73"/>
      <c r="TL51" s="73"/>
      <c r="TM51" s="73"/>
      <c r="TN51" s="73"/>
      <c r="TO51" s="73"/>
      <c r="TP51" s="73"/>
      <c r="TQ51" s="73"/>
      <c r="TR51" s="73"/>
      <c r="TS51" s="73"/>
      <c r="TT51" s="73"/>
      <c r="TU51" s="73"/>
      <c r="TV51" s="73"/>
      <c r="TW51" s="73"/>
      <c r="TX51" s="73"/>
      <c r="TY51" s="73"/>
      <c r="TZ51" s="73"/>
      <c r="UA51" s="73"/>
      <c r="UB51" s="73"/>
      <c r="UC51" s="73"/>
      <c r="UD51" s="73"/>
      <c r="UE51" s="73"/>
      <c r="UF51" s="73"/>
      <c r="UG51" s="73"/>
      <c r="UH51" s="73"/>
      <c r="UI51" s="73"/>
      <c r="UJ51" s="73"/>
      <c r="UK51" s="73"/>
      <c r="UL51" s="73"/>
      <c r="UM51" s="73"/>
      <c r="UN51" s="73"/>
      <c r="UO51" s="73"/>
      <c r="UP51" s="73"/>
      <c r="UQ51" s="73"/>
      <c r="UR51" s="73"/>
      <c r="US51" s="73"/>
      <c r="UT51" s="73"/>
      <c r="UU51" s="73"/>
      <c r="UV51" s="73"/>
      <c r="UW51" s="73"/>
      <c r="UX51" s="73"/>
      <c r="UY51" s="73"/>
      <c r="UZ51" s="73"/>
      <c r="VA51" s="73"/>
      <c r="VB51" s="73"/>
      <c r="VC51" s="73"/>
      <c r="VD51" s="73"/>
      <c r="VE51" s="73"/>
      <c r="VF51" s="73"/>
      <c r="VG51" s="73"/>
      <c r="VH51" s="73"/>
      <c r="VI51" s="73"/>
      <c r="VJ51" s="73"/>
      <c r="VK51" s="73"/>
      <c r="VL51" s="73"/>
      <c r="VM51" s="73"/>
      <c r="VN51" s="73"/>
      <c r="VO51" s="73"/>
      <c r="VP51" s="73"/>
      <c r="VQ51" s="73"/>
      <c r="VR51" s="73"/>
      <c r="VS51" s="73"/>
      <c r="VT51" s="73"/>
      <c r="VU51" s="73"/>
      <c r="VV51" s="73"/>
      <c r="VW51" s="73"/>
      <c r="VX51" s="73"/>
      <c r="VY51" s="73"/>
      <c r="VZ51" s="73"/>
      <c r="WA51" s="73"/>
      <c r="WB51" s="73"/>
      <c r="WC51" s="73"/>
      <c r="WD51" s="73"/>
      <c r="WE51" s="73"/>
      <c r="WF51" s="73"/>
      <c r="WG51" s="73"/>
      <c r="WH51" s="73"/>
      <c r="WI51" s="73"/>
      <c r="WJ51" s="73"/>
      <c r="WK51" s="73"/>
      <c r="WL51" s="73"/>
      <c r="WM51" s="73"/>
      <c r="WN51" s="73"/>
      <c r="WO51" s="73"/>
      <c r="WP51" s="73"/>
      <c r="WQ51" s="73"/>
      <c r="WR51" s="73"/>
      <c r="WS51" s="73"/>
      <c r="WT51" s="73"/>
      <c r="WU51" s="73"/>
      <c r="WV51" s="73"/>
      <c r="WW51" s="73"/>
      <c r="WX51" s="73"/>
      <c r="WY51" s="73"/>
      <c r="WZ51" s="73"/>
      <c r="XA51" s="73"/>
      <c r="XB51" s="73"/>
      <c r="XC51" s="73"/>
      <c r="XD51" s="73"/>
      <c r="XE51" s="73"/>
      <c r="XF51" s="73"/>
      <c r="XG51" s="73"/>
      <c r="XH51" s="73"/>
      <c r="XI51" s="73"/>
      <c r="XJ51" s="73"/>
      <c r="XK51" s="73"/>
      <c r="XL51" s="73"/>
      <c r="XM51" s="73"/>
      <c r="XN51" s="73"/>
      <c r="XO51" s="73"/>
      <c r="XP51" s="73"/>
      <c r="XQ51" s="73"/>
      <c r="XR51" s="73"/>
      <c r="XS51" s="73"/>
      <c r="XT51" s="73"/>
      <c r="XU51" s="73"/>
      <c r="XV51" s="73"/>
      <c r="XW51" s="73"/>
      <c r="XX51" s="73"/>
      <c r="XY51" s="73"/>
      <c r="XZ51" s="73"/>
      <c r="YA51" s="73"/>
      <c r="YB51" s="73"/>
      <c r="YC51" s="73"/>
      <c r="YD51" s="73"/>
      <c r="YE51" s="73"/>
      <c r="YF51" s="73"/>
      <c r="YG51" s="73"/>
      <c r="YH51" s="73"/>
      <c r="YI51" s="73"/>
      <c r="YJ51" s="73"/>
      <c r="YK51" s="73"/>
      <c r="YL51" s="73"/>
      <c r="YM51" s="73"/>
      <c r="YN51" s="73"/>
      <c r="YO51" s="73"/>
      <c r="YP51" s="73"/>
      <c r="YQ51" s="73"/>
      <c r="YR51" s="73"/>
    </row>
    <row r="52" spans="1:668">
      <c r="A52" s="71" t="s">
        <v>140</v>
      </c>
      <c r="B52" s="72">
        <f t="shared" si="52"/>
        <v>0</v>
      </c>
      <c r="C52" s="72">
        <f t="shared" si="53"/>
        <v>0</v>
      </c>
      <c r="D52" s="72">
        <f t="shared" si="54"/>
        <v>0</v>
      </c>
      <c r="E52" s="72">
        <f t="shared" si="55"/>
        <v>0</v>
      </c>
      <c r="F52" s="72">
        <f t="shared" si="56"/>
        <v>0</v>
      </c>
      <c r="G52" s="72">
        <f t="shared" si="57"/>
        <v>0</v>
      </c>
      <c r="H52" s="72">
        <f t="shared" si="58"/>
        <v>0</v>
      </c>
      <c r="I52" s="72">
        <f t="shared" si="59"/>
        <v>0</v>
      </c>
      <c r="J52" s="72">
        <f t="shared" si="60"/>
        <v>0</v>
      </c>
      <c r="K52" s="72">
        <f t="shared" si="61"/>
        <v>0</v>
      </c>
      <c r="L52" s="72">
        <f t="shared" si="62"/>
        <v>0</v>
      </c>
      <c r="M52" s="72">
        <f t="shared" si="63"/>
        <v>0</v>
      </c>
      <c r="N52" s="72">
        <f t="shared" si="64"/>
        <v>0</v>
      </c>
      <c r="O52" s="72">
        <f t="shared" si="65"/>
        <v>0</v>
      </c>
      <c r="P52" s="72">
        <f t="shared" si="66"/>
        <v>0</v>
      </c>
      <c r="Q52" s="72">
        <f t="shared" si="67"/>
        <v>0</v>
      </c>
      <c r="R52" s="72">
        <f t="shared" si="68"/>
        <v>0</v>
      </c>
      <c r="S52" s="72">
        <f t="shared" si="69"/>
        <v>0</v>
      </c>
      <c r="T52" s="72">
        <f t="shared" si="70"/>
        <v>3.9368250000000004E-5</v>
      </c>
      <c r="U52" s="72">
        <f t="shared" si="71"/>
        <v>1.3377882505499998</v>
      </c>
      <c r="V52" s="72">
        <f t="shared" si="72"/>
        <v>0</v>
      </c>
      <c r="W52" s="72">
        <f t="shared" si="73"/>
        <v>0</v>
      </c>
      <c r="X52" s="72">
        <f t="shared" si="74"/>
        <v>0</v>
      </c>
      <c r="Y52" s="72">
        <f t="shared" si="75"/>
        <v>7.8736500000000008E-5</v>
      </c>
      <c r="Z52" s="72">
        <f t="shared" si="76"/>
        <v>0</v>
      </c>
      <c r="AA52" s="72">
        <f t="shared" si="77"/>
        <v>0</v>
      </c>
      <c r="AB52" s="72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A52" s="73"/>
      <c r="EB52" s="73"/>
      <c r="EC52" s="73"/>
      <c r="ED52" s="73"/>
      <c r="EE52" s="73"/>
      <c r="EF52" s="73"/>
      <c r="EG52" s="73"/>
      <c r="EH52" s="73"/>
      <c r="EI52" s="73"/>
      <c r="EJ52" s="73"/>
      <c r="EK52" s="73"/>
      <c r="EL52" s="73"/>
      <c r="EM52" s="73"/>
      <c r="EN52" s="73"/>
      <c r="EO52" s="73"/>
      <c r="EP52" s="73"/>
      <c r="EQ52" s="73"/>
      <c r="ER52" s="73"/>
      <c r="ES52" s="73"/>
      <c r="ET52" s="73"/>
      <c r="EU52" s="73"/>
      <c r="EV52" s="73"/>
      <c r="EW52" s="73"/>
      <c r="EX52" s="73"/>
      <c r="EY52" s="73"/>
      <c r="EZ52" s="73"/>
      <c r="FA52" s="73"/>
      <c r="FB52" s="73"/>
      <c r="FC52" s="73"/>
      <c r="FD52" s="73"/>
      <c r="FE52" s="73"/>
      <c r="FF52" s="73"/>
      <c r="FG52" s="73"/>
      <c r="FH52" s="73"/>
      <c r="FI52" s="73"/>
      <c r="FJ52" s="73"/>
      <c r="FK52" s="73"/>
      <c r="FL52" s="73"/>
      <c r="FM52" s="73"/>
      <c r="FN52" s="73"/>
      <c r="FO52" s="73"/>
      <c r="FP52" s="73"/>
      <c r="FQ52" s="73"/>
      <c r="FR52" s="73"/>
      <c r="FS52" s="73"/>
      <c r="FT52" s="73"/>
      <c r="FU52" s="73"/>
      <c r="FV52" s="73"/>
      <c r="FW52" s="73"/>
      <c r="FX52" s="73"/>
      <c r="FY52" s="73"/>
      <c r="FZ52" s="73"/>
      <c r="GA52" s="73"/>
      <c r="GB52" s="73"/>
      <c r="GC52" s="73"/>
      <c r="GD52" s="73"/>
      <c r="GE52" s="73"/>
      <c r="GF52" s="73"/>
      <c r="GG52" s="73"/>
      <c r="GH52" s="73"/>
      <c r="GI52" s="73"/>
      <c r="GJ52" s="73"/>
      <c r="GK52" s="73"/>
      <c r="GL52" s="73"/>
      <c r="GM52" s="73"/>
      <c r="GN52" s="73"/>
      <c r="GO52" s="73"/>
      <c r="GP52" s="73"/>
      <c r="GQ52" s="73"/>
      <c r="GR52" s="73"/>
      <c r="GS52" s="73"/>
      <c r="GT52" s="73"/>
      <c r="GU52" s="73"/>
      <c r="GV52" s="73"/>
      <c r="GW52" s="73"/>
      <c r="GX52" s="73"/>
      <c r="GY52" s="73"/>
      <c r="GZ52" s="73"/>
      <c r="HA52" s="73"/>
      <c r="HB52" s="73"/>
      <c r="HC52" s="73"/>
      <c r="HD52" s="73"/>
      <c r="HE52" s="73"/>
      <c r="HF52" s="73"/>
      <c r="HG52" s="73"/>
      <c r="HH52" s="73"/>
      <c r="HI52" s="73"/>
      <c r="HJ52" s="73"/>
      <c r="HK52" s="73"/>
      <c r="HL52" s="73"/>
      <c r="HM52" s="73"/>
      <c r="HN52" s="73"/>
      <c r="HO52" s="73"/>
      <c r="HP52" s="73"/>
      <c r="HQ52" s="73"/>
      <c r="HR52" s="73"/>
      <c r="HS52" s="73"/>
      <c r="HT52" s="73"/>
      <c r="HU52" s="73"/>
      <c r="HV52" s="73"/>
      <c r="HW52" s="73"/>
      <c r="HX52" s="73"/>
      <c r="HY52" s="73"/>
      <c r="HZ52" s="73"/>
      <c r="IA52" s="73"/>
      <c r="IB52" s="73"/>
      <c r="IC52" s="73"/>
      <c r="ID52" s="73"/>
      <c r="IE52" s="73"/>
      <c r="IF52" s="73"/>
      <c r="IG52" s="73"/>
      <c r="IH52" s="73"/>
      <c r="II52" s="73"/>
      <c r="IJ52" s="73"/>
      <c r="IK52" s="73"/>
      <c r="IL52" s="73"/>
      <c r="IM52" s="73">
        <v>3.936825E-2</v>
      </c>
      <c r="IN52" s="73"/>
      <c r="IO52" s="73"/>
      <c r="IP52" s="73"/>
      <c r="IQ52" s="73"/>
      <c r="IR52" s="73"/>
      <c r="IS52" s="73"/>
      <c r="IT52" s="73"/>
      <c r="IU52" s="73"/>
      <c r="IV52" s="73"/>
      <c r="IW52" s="73"/>
      <c r="IX52" s="73"/>
      <c r="IY52" s="73"/>
      <c r="IZ52" s="73"/>
      <c r="JA52" s="73"/>
      <c r="JB52" s="73"/>
      <c r="JC52" s="73"/>
      <c r="JD52" s="73"/>
      <c r="JE52" s="73"/>
      <c r="JF52" s="73"/>
      <c r="JG52" s="73"/>
      <c r="JH52" s="73"/>
      <c r="JI52" s="73">
        <v>1337.7882505499999</v>
      </c>
      <c r="JJ52" s="73"/>
      <c r="JK52" s="73"/>
      <c r="JL52" s="73"/>
      <c r="JM52" s="73"/>
      <c r="JN52" s="73"/>
      <c r="JO52" s="73"/>
      <c r="JP52" s="73"/>
      <c r="JQ52" s="73"/>
      <c r="JR52" s="73"/>
      <c r="JS52" s="73"/>
      <c r="JT52" s="73"/>
      <c r="JU52" s="73"/>
      <c r="JV52" s="73"/>
      <c r="JW52" s="73"/>
      <c r="JX52" s="73"/>
      <c r="JY52" s="73"/>
      <c r="JZ52" s="73"/>
      <c r="KA52" s="73"/>
      <c r="KB52" s="73"/>
      <c r="KC52" s="73"/>
      <c r="KD52" s="73"/>
      <c r="KE52" s="73"/>
      <c r="KF52" s="73"/>
      <c r="KG52" s="73"/>
      <c r="KH52" s="73"/>
      <c r="KI52" s="73"/>
      <c r="KJ52" s="73"/>
      <c r="KK52" s="73"/>
      <c r="KL52" s="73"/>
      <c r="KM52" s="73"/>
      <c r="KN52" s="73"/>
      <c r="KO52" s="73"/>
      <c r="KP52" s="73"/>
      <c r="KQ52" s="73"/>
      <c r="KR52" s="73"/>
      <c r="KS52" s="73"/>
      <c r="KT52" s="73"/>
      <c r="KU52" s="73"/>
      <c r="KV52" s="73"/>
      <c r="KW52" s="73"/>
      <c r="KX52" s="73"/>
      <c r="KY52" s="73"/>
      <c r="KZ52" s="73"/>
      <c r="LA52" s="73">
        <v>7.8736500000000001E-2</v>
      </c>
      <c r="LB52" s="73"/>
      <c r="LC52" s="73"/>
      <c r="LD52" s="73"/>
      <c r="LE52" s="73"/>
      <c r="LF52" s="73"/>
      <c r="LG52" s="73"/>
      <c r="LH52" s="73"/>
      <c r="LI52" s="73"/>
      <c r="LJ52" s="73"/>
      <c r="LK52" s="73"/>
      <c r="LL52" s="73"/>
      <c r="LM52" s="73"/>
      <c r="LN52" s="73"/>
      <c r="LO52" s="73"/>
      <c r="LP52" s="73"/>
      <c r="LQ52" s="73"/>
      <c r="LR52" s="73"/>
      <c r="LS52" s="73"/>
      <c r="LT52" s="73"/>
      <c r="LU52" s="73"/>
      <c r="LV52" s="73"/>
      <c r="LW52" s="73"/>
      <c r="LX52" s="73"/>
      <c r="LY52" s="73"/>
      <c r="LZ52" s="73"/>
      <c r="MA52" s="73"/>
      <c r="MB52" s="73"/>
      <c r="MC52" s="73"/>
      <c r="MD52" s="73"/>
      <c r="ME52" s="73"/>
      <c r="MF52" s="73"/>
      <c r="MG52" s="73"/>
      <c r="MH52" s="73"/>
      <c r="MI52" s="73"/>
      <c r="MJ52" s="73"/>
      <c r="MK52" s="73"/>
      <c r="ML52" s="73"/>
      <c r="MM52" s="73"/>
      <c r="MN52" s="73"/>
      <c r="MO52" s="73"/>
      <c r="MP52" s="73"/>
      <c r="MQ52" s="73"/>
      <c r="MR52" s="73"/>
      <c r="MS52" s="73"/>
      <c r="MT52" s="73"/>
      <c r="MU52" s="73"/>
      <c r="MV52" s="73"/>
      <c r="MW52" s="73"/>
      <c r="MX52" s="73"/>
      <c r="MY52" s="73"/>
      <c r="MZ52" s="73"/>
      <c r="NA52" s="73"/>
      <c r="NB52" s="73"/>
      <c r="NC52" s="73"/>
      <c r="ND52" s="73"/>
      <c r="NE52" s="73"/>
      <c r="NF52" s="73"/>
      <c r="NG52" s="73"/>
      <c r="NH52" s="73"/>
      <c r="NI52" s="73"/>
      <c r="NJ52" s="73"/>
      <c r="NK52" s="73"/>
      <c r="NL52" s="73"/>
      <c r="NM52" s="73"/>
      <c r="NN52" s="73"/>
      <c r="NO52" s="73"/>
      <c r="NP52" s="73"/>
      <c r="NQ52" s="73"/>
      <c r="NR52" s="73"/>
      <c r="NS52" s="73"/>
      <c r="NT52" s="73"/>
      <c r="NU52" s="73"/>
      <c r="NV52" s="73"/>
      <c r="NW52" s="73"/>
      <c r="NX52" s="73"/>
      <c r="NY52" s="73"/>
      <c r="NZ52" s="73"/>
      <c r="OA52" s="73"/>
      <c r="OB52" s="73"/>
      <c r="OC52" s="73"/>
      <c r="OD52" s="73"/>
      <c r="OE52" s="73"/>
      <c r="OF52" s="73"/>
      <c r="OG52" s="73"/>
      <c r="OH52" s="73"/>
      <c r="OI52" s="73"/>
      <c r="OJ52" s="73"/>
      <c r="OK52" s="73"/>
      <c r="OL52" s="73"/>
      <c r="OM52" s="73"/>
      <c r="ON52" s="73"/>
      <c r="OO52" s="73"/>
      <c r="OP52" s="73"/>
      <c r="OQ52" s="73"/>
      <c r="OR52" s="73"/>
      <c r="OS52" s="73"/>
      <c r="OT52" s="73"/>
      <c r="OU52" s="73"/>
      <c r="OV52" s="73"/>
      <c r="OW52" s="73"/>
      <c r="OX52" s="73"/>
      <c r="OY52" s="73"/>
      <c r="OZ52" s="73"/>
      <c r="PA52" s="73"/>
      <c r="PB52" s="73"/>
      <c r="PC52" s="73"/>
      <c r="PD52" s="73"/>
      <c r="PE52" s="73"/>
      <c r="PF52" s="73"/>
      <c r="PG52" s="73"/>
      <c r="PH52" s="73"/>
      <c r="PI52" s="73"/>
      <c r="PJ52" s="73"/>
      <c r="PK52" s="73"/>
      <c r="PL52" s="73"/>
      <c r="PM52" s="73"/>
      <c r="PN52" s="73"/>
      <c r="PO52" s="73"/>
      <c r="PP52" s="73"/>
      <c r="PQ52" s="73"/>
      <c r="PR52" s="73"/>
      <c r="PS52" s="73"/>
      <c r="PT52" s="73"/>
      <c r="PU52" s="73"/>
      <c r="PV52" s="73"/>
      <c r="PW52" s="73"/>
      <c r="PX52" s="73"/>
      <c r="PY52" s="73"/>
      <c r="PZ52" s="73"/>
      <c r="QA52" s="73"/>
      <c r="QB52" s="73"/>
      <c r="QC52" s="73"/>
      <c r="QD52" s="73"/>
      <c r="QE52" s="73"/>
      <c r="QF52" s="73"/>
      <c r="QG52" s="73"/>
      <c r="QH52" s="73"/>
      <c r="QI52" s="73"/>
      <c r="QJ52" s="73"/>
      <c r="QK52" s="73"/>
      <c r="QL52" s="73"/>
      <c r="QM52" s="73"/>
      <c r="QN52" s="73"/>
      <c r="QO52" s="73"/>
      <c r="QP52" s="73"/>
      <c r="QQ52" s="73"/>
      <c r="QR52" s="73"/>
      <c r="QS52" s="73"/>
      <c r="QT52" s="73"/>
      <c r="QU52" s="73"/>
      <c r="QV52" s="73"/>
      <c r="QW52" s="73"/>
      <c r="QX52" s="73"/>
      <c r="QY52" s="73"/>
      <c r="QZ52" s="73"/>
      <c r="RA52" s="73"/>
      <c r="RB52" s="73"/>
      <c r="RC52" s="73"/>
      <c r="RD52" s="73"/>
      <c r="RE52" s="73"/>
      <c r="RF52" s="73"/>
      <c r="RG52" s="73"/>
      <c r="RH52" s="73"/>
      <c r="RI52" s="73"/>
      <c r="RJ52" s="73"/>
      <c r="RK52" s="73"/>
      <c r="RL52" s="73"/>
      <c r="RM52" s="73"/>
      <c r="RN52" s="73"/>
      <c r="RO52" s="73"/>
      <c r="RP52" s="73"/>
      <c r="RQ52" s="73"/>
      <c r="RR52" s="73"/>
      <c r="RS52" s="73"/>
      <c r="RT52" s="73"/>
      <c r="RU52" s="73"/>
      <c r="RV52" s="73"/>
      <c r="RW52" s="73"/>
      <c r="RX52" s="73"/>
      <c r="RY52" s="73"/>
      <c r="RZ52" s="73"/>
      <c r="SA52" s="73"/>
      <c r="SB52" s="73"/>
      <c r="SC52" s="73"/>
      <c r="SD52" s="73"/>
      <c r="SE52" s="73"/>
      <c r="SF52" s="73"/>
      <c r="SG52" s="73"/>
      <c r="SH52" s="73"/>
      <c r="SI52" s="73"/>
      <c r="SJ52" s="73"/>
      <c r="SK52" s="73"/>
      <c r="SL52" s="73"/>
      <c r="SM52" s="73"/>
      <c r="SN52" s="73"/>
      <c r="SO52" s="73"/>
      <c r="SP52" s="73"/>
      <c r="SQ52" s="73"/>
      <c r="SR52" s="73"/>
      <c r="SS52" s="73"/>
      <c r="ST52" s="73"/>
      <c r="SU52" s="73"/>
      <c r="SV52" s="73"/>
      <c r="SW52" s="73"/>
      <c r="SX52" s="73"/>
      <c r="SY52" s="73"/>
      <c r="SZ52" s="73"/>
      <c r="TA52" s="73"/>
      <c r="TB52" s="73"/>
      <c r="TC52" s="73"/>
      <c r="TD52" s="73"/>
      <c r="TE52" s="73"/>
      <c r="TF52" s="73"/>
      <c r="TG52" s="73"/>
      <c r="TH52" s="73"/>
      <c r="TI52" s="73"/>
      <c r="TJ52" s="73"/>
      <c r="TK52" s="73"/>
      <c r="TL52" s="73"/>
      <c r="TM52" s="73"/>
      <c r="TN52" s="73"/>
      <c r="TO52" s="73"/>
      <c r="TP52" s="73"/>
      <c r="TQ52" s="73"/>
      <c r="TR52" s="73"/>
      <c r="TS52" s="73"/>
      <c r="TT52" s="73"/>
      <c r="TU52" s="73"/>
      <c r="TV52" s="73"/>
      <c r="TW52" s="73"/>
      <c r="TX52" s="73"/>
      <c r="TY52" s="73"/>
      <c r="TZ52" s="73"/>
      <c r="UA52" s="73"/>
      <c r="UB52" s="73"/>
      <c r="UC52" s="73"/>
      <c r="UD52" s="73"/>
      <c r="UE52" s="73"/>
      <c r="UF52" s="73"/>
      <c r="UG52" s="73"/>
      <c r="UH52" s="73"/>
      <c r="UI52" s="73"/>
      <c r="UJ52" s="73"/>
      <c r="UK52" s="73"/>
      <c r="UL52" s="73"/>
      <c r="UM52" s="73"/>
      <c r="UN52" s="73"/>
      <c r="UO52" s="73"/>
      <c r="UP52" s="73"/>
      <c r="UQ52" s="73"/>
      <c r="UR52" s="73"/>
      <c r="US52" s="73"/>
      <c r="UT52" s="73"/>
      <c r="UU52" s="73"/>
      <c r="UV52" s="73"/>
      <c r="UW52" s="73"/>
      <c r="UX52" s="73"/>
      <c r="UY52" s="73"/>
      <c r="UZ52" s="73"/>
      <c r="VA52" s="73"/>
      <c r="VB52" s="73"/>
      <c r="VC52" s="73"/>
      <c r="VD52" s="73"/>
      <c r="VE52" s="73"/>
      <c r="VF52" s="73"/>
      <c r="VG52" s="73"/>
      <c r="VH52" s="73"/>
      <c r="VI52" s="73"/>
      <c r="VJ52" s="73"/>
      <c r="VK52" s="73"/>
      <c r="VL52" s="73"/>
      <c r="VM52" s="73"/>
      <c r="VN52" s="73"/>
      <c r="VO52" s="73"/>
      <c r="VP52" s="73"/>
      <c r="VQ52" s="73"/>
      <c r="VR52" s="73"/>
      <c r="VS52" s="73"/>
      <c r="VT52" s="73"/>
      <c r="VU52" s="73"/>
      <c r="VV52" s="73"/>
      <c r="VW52" s="73"/>
      <c r="VX52" s="73"/>
      <c r="VY52" s="73"/>
      <c r="VZ52" s="73"/>
      <c r="WA52" s="73"/>
      <c r="WB52" s="73"/>
      <c r="WC52" s="73"/>
      <c r="WD52" s="73"/>
      <c r="WE52" s="73"/>
      <c r="WF52" s="73"/>
      <c r="WG52" s="73"/>
      <c r="WH52" s="73"/>
      <c r="WI52" s="73"/>
      <c r="WJ52" s="73"/>
      <c r="WK52" s="73"/>
      <c r="WL52" s="73"/>
      <c r="WM52" s="73"/>
      <c r="WN52" s="73"/>
      <c r="WO52" s="73"/>
      <c r="WP52" s="73"/>
      <c r="WQ52" s="73"/>
      <c r="WR52" s="73"/>
      <c r="WS52" s="73"/>
      <c r="WT52" s="73"/>
      <c r="WU52" s="73"/>
      <c r="WV52" s="73"/>
      <c r="WW52" s="73"/>
      <c r="WX52" s="73"/>
      <c r="WY52" s="73"/>
      <c r="WZ52" s="73"/>
      <c r="XA52" s="73"/>
      <c r="XB52" s="73"/>
      <c r="XC52" s="73"/>
      <c r="XD52" s="73"/>
      <c r="XE52" s="73"/>
      <c r="XF52" s="73"/>
      <c r="XG52" s="73"/>
      <c r="XH52" s="73"/>
      <c r="XI52" s="73"/>
      <c r="XJ52" s="73"/>
      <c r="XK52" s="73"/>
      <c r="XL52" s="73"/>
      <c r="XM52" s="73"/>
      <c r="XN52" s="73"/>
      <c r="XO52" s="73"/>
      <c r="XP52" s="73"/>
      <c r="XQ52" s="73"/>
      <c r="XR52" s="73"/>
      <c r="XS52" s="73"/>
      <c r="XT52" s="73"/>
      <c r="XU52" s="73"/>
      <c r="XV52" s="73"/>
      <c r="XW52" s="73"/>
      <c r="XX52" s="73"/>
      <c r="XY52" s="73"/>
      <c r="XZ52" s="73"/>
      <c r="YA52" s="73"/>
      <c r="YB52" s="73"/>
      <c r="YC52" s="73"/>
      <c r="YD52" s="73"/>
      <c r="YE52" s="73"/>
      <c r="YF52" s="73"/>
      <c r="YG52" s="73"/>
      <c r="YH52" s="73"/>
      <c r="YI52" s="73"/>
      <c r="YJ52" s="73"/>
      <c r="YK52" s="73"/>
      <c r="YL52" s="73"/>
      <c r="YM52" s="73"/>
      <c r="YN52" s="73"/>
      <c r="YO52" s="73"/>
      <c r="YP52" s="73"/>
      <c r="YQ52" s="73"/>
      <c r="YR52" s="73"/>
    </row>
    <row r="53" spans="1:668">
      <c r="A53" s="71" t="s">
        <v>141</v>
      </c>
      <c r="B53" s="72">
        <f t="shared" si="52"/>
        <v>0</v>
      </c>
      <c r="C53" s="72">
        <f t="shared" si="53"/>
        <v>0</v>
      </c>
      <c r="D53" s="72">
        <f t="shared" si="54"/>
        <v>0</v>
      </c>
      <c r="E53" s="72">
        <f t="shared" si="55"/>
        <v>0</v>
      </c>
      <c r="F53" s="72">
        <f t="shared" si="56"/>
        <v>0</v>
      </c>
      <c r="G53" s="72">
        <f t="shared" si="57"/>
        <v>0</v>
      </c>
      <c r="H53" s="72">
        <f t="shared" si="58"/>
        <v>0</v>
      </c>
      <c r="I53" s="72">
        <f t="shared" si="59"/>
        <v>0</v>
      </c>
      <c r="J53" s="72">
        <f t="shared" si="60"/>
        <v>0</v>
      </c>
      <c r="K53" s="72">
        <f t="shared" si="61"/>
        <v>0</v>
      </c>
      <c r="L53" s="72">
        <f t="shared" si="62"/>
        <v>0</v>
      </c>
      <c r="M53" s="72">
        <f t="shared" si="63"/>
        <v>0</v>
      </c>
      <c r="N53" s="72">
        <f t="shared" si="64"/>
        <v>0</v>
      </c>
      <c r="O53" s="72">
        <f t="shared" si="65"/>
        <v>0</v>
      </c>
      <c r="P53" s="72">
        <f t="shared" si="66"/>
        <v>0</v>
      </c>
      <c r="Q53" s="72">
        <f t="shared" si="67"/>
        <v>0</v>
      </c>
      <c r="R53" s="72">
        <f t="shared" si="68"/>
        <v>0</v>
      </c>
      <c r="S53" s="72">
        <f t="shared" si="69"/>
        <v>0</v>
      </c>
      <c r="T53" s="72">
        <f t="shared" si="70"/>
        <v>0</v>
      </c>
      <c r="U53" s="72">
        <f t="shared" si="71"/>
        <v>0</v>
      </c>
      <c r="V53" s="72">
        <f t="shared" si="72"/>
        <v>0</v>
      </c>
      <c r="W53" s="72">
        <f t="shared" si="73"/>
        <v>0</v>
      </c>
      <c r="X53" s="72">
        <f t="shared" si="74"/>
        <v>0</v>
      </c>
      <c r="Y53" s="72">
        <f t="shared" si="75"/>
        <v>0</v>
      </c>
      <c r="Z53" s="72">
        <f t="shared" si="76"/>
        <v>0</v>
      </c>
      <c r="AA53" s="72">
        <f t="shared" si="77"/>
        <v>0</v>
      </c>
      <c r="AB53" s="72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  <c r="KQ53" s="73"/>
      <c r="KR53" s="73"/>
      <c r="KS53" s="73"/>
      <c r="KT53" s="73"/>
      <c r="KU53" s="73"/>
      <c r="KV53" s="73"/>
      <c r="KW53" s="73"/>
      <c r="KX53" s="73"/>
      <c r="KY53" s="73"/>
      <c r="KZ53" s="73"/>
      <c r="LA53" s="73"/>
      <c r="LB53" s="73"/>
      <c r="LC53" s="73"/>
      <c r="LD53" s="73"/>
      <c r="LE53" s="73"/>
      <c r="LF53" s="73"/>
      <c r="LG53" s="73"/>
      <c r="LH53" s="73"/>
      <c r="LI53" s="73"/>
      <c r="LJ53" s="73"/>
      <c r="LK53" s="73"/>
      <c r="LL53" s="73"/>
      <c r="LM53" s="73"/>
      <c r="LN53" s="73"/>
      <c r="LO53" s="73"/>
      <c r="LP53" s="73"/>
      <c r="LQ53" s="73"/>
      <c r="LR53" s="73"/>
      <c r="LS53" s="73"/>
      <c r="LT53" s="73"/>
      <c r="LU53" s="73"/>
      <c r="LV53" s="73"/>
      <c r="LW53" s="73"/>
      <c r="LX53" s="73"/>
      <c r="LY53" s="73"/>
      <c r="LZ53" s="73"/>
      <c r="MA53" s="73"/>
      <c r="MB53" s="73"/>
      <c r="MC53" s="73"/>
      <c r="MD53" s="73"/>
      <c r="ME53" s="73"/>
      <c r="MF53" s="73"/>
      <c r="MG53" s="73"/>
      <c r="MH53" s="73"/>
      <c r="MI53" s="73"/>
      <c r="MJ53" s="73"/>
      <c r="MK53" s="73"/>
      <c r="ML53" s="73"/>
      <c r="MM53" s="73"/>
      <c r="MN53" s="73"/>
      <c r="MO53" s="73"/>
      <c r="MP53" s="73"/>
      <c r="MQ53" s="73"/>
      <c r="MR53" s="73"/>
      <c r="MS53" s="73"/>
      <c r="MT53" s="73"/>
      <c r="MU53" s="73"/>
      <c r="MV53" s="73"/>
      <c r="MW53" s="73"/>
      <c r="MX53" s="73"/>
      <c r="MY53" s="73"/>
      <c r="MZ53" s="73"/>
      <c r="NA53" s="73"/>
      <c r="NB53" s="73"/>
      <c r="NC53" s="73"/>
      <c r="ND53" s="73"/>
      <c r="NE53" s="73"/>
      <c r="NF53" s="73"/>
      <c r="NG53" s="73"/>
      <c r="NH53" s="73"/>
      <c r="NI53" s="73"/>
      <c r="NJ53" s="73"/>
      <c r="NK53" s="73"/>
      <c r="NL53" s="73"/>
      <c r="NM53" s="73"/>
      <c r="NN53" s="73"/>
      <c r="NO53" s="73"/>
      <c r="NP53" s="73"/>
      <c r="NQ53" s="73"/>
      <c r="NR53" s="73"/>
      <c r="NS53" s="73"/>
      <c r="NT53" s="73"/>
      <c r="NU53" s="73"/>
      <c r="NV53" s="73"/>
      <c r="NW53" s="73"/>
      <c r="NX53" s="73"/>
      <c r="NY53" s="73"/>
      <c r="NZ53" s="73"/>
      <c r="OA53" s="73"/>
      <c r="OB53" s="73"/>
      <c r="OC53" s="73"/>
      <c r="OD53" s="73"/>
      <c r="OE53" s="73"/>
      <c r="OF53" s="73"/>
      <c r="OG53" s="73"/>
      <c r="OH53" s="73"/>
      <c r="OI53" s="73"/>
      <c r="OJ53" s="73"/>
      <c r="OK53" s="73"/>
      <c r="OL53" s="73"/>
      <c r="OM53" s="73"/>
      <c r="ON53" s="73"/>
      <c r="OO53" s="73"/>
      <c r="OP53" s="73"/>
      <c r="OQ53" s="73"/>
      <c r="OR53" s="73"/>
      <c r="OS53" s="73"/>
      <c r="OT53" s="73"/>
      <c r="OU53" s="73"/>
      <c r="OV53" s="73"/>
      <c r="OW53" s="73"/>
      <c r="OX53" s="73"/>
      <c r="OY53" s="73"/>
      <c r="OZ53" s="73"/>
      <c r="PA53" s="73"/>
      <c r="PB53" s="73"/>
      <c r="PC53" s="73"/>
      <c r="PD53" s="73"/>
      <c r="PE53" s="73"/>
      <c r="PF53" s="73"/>
      <c r="PG53" s="73"/>
      <c r="PH53" s="73"/>
      <c r="PI53" s="73"/>
      <c r="PJ53" s="73"/>
      <c r="PK53" s="73"/>
      <c r="PL53" s="73"/>
      <c r="PM53" s="73"/>
      <c r="PN53" s="73"/>
      <c r="PO53" s="73"/>
      <c r="PP53" s="73"/>
      <c r="PQ53" s="73"/>
      <c r="PR53" s="73"/>
      <c r="PS53" s="73"/>
      <c r="PT53" s="73"/>
      <c r="PU53" s="73"/>
      <c r="PV53" s="73"/>
      <c r="PW53" s="73"/>
      <c r="PX53" s="73"/>
      <c r="PY53" s="73"/>
      <c r="PZ53" s="73"/>
      <c r="QA53" s="73"/>
      <c r="QB53" s="73"/>
      <c r="QC53" s="73"/>
      <c r="QD53" s="73"/>
      <c r="QE53" s="73"/>
      <c r="QF53" s="73"/>
      <c r="QG53" s="73"/>
      <c r="QH53" s="73"/>
      <c r="QI53" s="73"/>
      <c r="QJ53" s="73"/>
      <c r="QK53" s="73"/>
      <c r="QL53" s="73"/>
      <c r="QM53" s="73"/>
      <c r="QN53" s="73"/>
      <c r="QO53" s="73"/>
      <c r="QP53" s="73"/>
      <c r="QQ53" s="73"/>
      <c r="QR53" s="73"/>
      <c r="QS53" s="73"/>
      <c r="QT53" s="73"/>
      <c r="QU53" s="73"/>
      <c r="QV53" s="73"/>
      <c r="QW53" s="73"/>
      <c r="QX53" s="73"/>
      <c r="QY53" s="73"/>
      <c r="QZ53" s="73"/>
      <c r="RA53" s="73"/>
      <c r="RB53" s="73"/>
      <c r="RC53" s="73"/>
      <c r="RD53" s="73"/>
      <c r="RE53" s="73"/>
      <c r="RF53" s="73"/>
      <c r="RG53" s="73"/>
      <c r="RH53" s="73"/>
      <c r="RI53" s="73"/>
      <c r="RJ53" s="73"/>
      <c r="RK53" s="73"/>
      <c r="RL53" s="73"/>
      <c r="RM53" s="73"/>
      <c r="RN53" s="73"/>
      <c r="RO53" s="73"/>
      <c r="RP53" s="73"/>
      <c r="RQ53" s="73"/>
      <c r="RR53" s="73"/>
      <c r="RS53" s="73"/>
      <c r="RT53" s="73"/>
      <c r="RU53" s="73"/>
      <c r="RV53" s="73"/>
      <c r="RW53" s="73"/>
      <c r="RX53" s="73"/>
      <c r="RY53" s="73"/>
      <c r="RZ53" s="73"/>
      <c r="SA53" s="73"/>
      <c r="SB53" s="73"/>
      <c r="SC53" s="73"/>
      <c r="SD53" s="73"/>
      <c r="SE53" s="73"/>
      <c r="SF53" s="73"/>
      <c r="SG53" s="73"/>
      <c r="SH53" s="73"/>
      <c r="SI53" s="73"/>
      <c r="SJ53" s="73"/>
      <c r="SK53" s="73"/>
      <c r="SL53" s="73"/>
      <c r="SM53" s="73"/>
      <c r="SN53" s="73"/>
      <c r="SO53" s="73"/>
      <c r="SP53" s="73"/>
      <c r="SQ53" s="73"/>
      <c r="SR53" s="73"/>
      <c r="SS53" s="73"/>
      <c r="ST53" s="73"/>
      <c r="SU53" s="73"/>
      <c r="SV53" s="73"/>
      <c r="SW53" s="73"/>
      <c r="SX53" s="73"/>
      <c r="SY53" s="73"/>
      <c r="SZ53" s="73"/>
      <c r="TA53" s="73"/>
      <c r="TB53" s="73"/>
      <c r="TC53" s="73"/>
      <c r="TD53" s="73"/>
      <c r="TE53" s="73"/>
      <c r="TF53" s="73"/>
      <c r="TG53" s="73"/>
      <c r="TH53" s="73"/>
      <c r="TI53" s="73"/>
      <c r="TJ53" s="73"/>
      <c r="TK53" s="73"/>
      <c r="TL53" s="73"/>
      <c r="TM53" s="73"/>
      <c r="TN53" s="73"/>
      <c r="TO53" s="73"/>
      <c r="TP53" s="73"/>
      <c r="TQ53" s="73"/>
      <c r="TR53" s="73"/>
      <c r="TS53" s="73"/>
      <c r="TT53" s="73"/>
      <c r="TU53" s="73"/>
      <c r="TV53" s="73"/>
      <c r="TW53" s="73"/>
      <c r="TX53" s="73"/>
      <c r="TY53" s="73"/>
      <c r="TZ53" s="73"/>
      <c r="UA53" s="73"/>
      <c r="UB53" s="73"/>
      <c r="UC53" s="73"/>
      <c r="UD53" s="73"/>
      <c r="UE53" s="73"/>
      <c r="UF53" s="73"/>
      <c r="UG53" s="73"/>
      <c r="UH53" s="73"/>
      <c r="UI53" s="73"/>
      <c r="UJ53" s="73"/>
      <c r="UK53" s="73"/>
      <c r="UL53" s="73"/>
      <c r="UM53" s="73"/>
      <c r="UN53" s="73"/>
      <c r="UO53" s="73"/>
      <c r="UP53" s="73"/>
      <c r="UQ53" s="73"/>
      <c r="UR53" s="73"/>
      <c r="US53" s="73"/>
      <c r="UT53" s="73"/>
      <c r="UU53" s="73"/>
      <c r="UV53" s="73"/>
      <c r="UW53" s="73"/>
      <c r="UX53" s="73"/>
      <c r="UY53" s="73"/>
      <c r="UZ53" s="73"/>
      <c r="VA53" s="73"/>
      <c r="VB53" s="73"/>
      <c r="VC53" s="73"/>
      <c r="VD53" s="73"/>
      <c r="VE53" s="73"/>
      <c r="VF53" s="73"/>
      <c r="VG53" s="73"/>
      <c r="VH53" s="73"/>
      <c r="VI53" s="73"/>
      <c r="VJ53" s="73"/>
      <c r="VK53" s="73"/>
      <c r="VL53" s="73"/>
      <c r="VM53" s="73"/>
      <c r="VN53" s="73"/>
      <c r="VO53" s="73"/>
      <c r="VP53" s="73"/>
      <c r="VQ53" s="73"/>
      <c r="VR53" s="73"/>
      <c r="VS53" s="73"/>
      <c r="VT53" s="73"/>
      <c r="VU53" s="73"/>
      <c r="VV53" s="73"/>
      <c r="VW53" s="73"/>
      <c r="VX53" s="73"/>
      <c r="VY53" s="73"/>
      <c r="VZ53" s="73"/>
      <c r="WA53" s="73"/>
      <c r="WB53" s="73"/>
      <c r="WC53" s="73"/>
      <c r="WD53" s="73"/>
      <c r="WE53" s="73"/>
      <c r="WF53" s="73"/>
      <c r="WG53" s="73"/>
      <c r="WH53" s="73"/>
      <c r="WI53" s="73"/>
      <c r="WJ53" s="73"/>
      <c r="WK53" s="73"/>
      <c r="WL53" s="73"/>
      <c r="WM53" s="73"/>
      <c r="WN53" s="73"/>
      <c r="WO53" s="73"/>
      <c r="WP53" s="73"/>
      <c r="WQ53" s="73"/>
      <c r="WR53" s="73"/>
      <c r="WS53" s="73"/>
      <c r="WT53" s="73"/>
      <c r="WU53" s="73"/>
      <c r="WV53" s="73"/>
      <c r="WW53" s="73"/>
      <c r="WX53" s="73"/>
      <c r="WY53" s="73"/>
      <c r="WZ53" s="73"/>
      <c r="XA53" s="73"/>
      <c r="XB53" s="73"/>
      <c r="XC53" s="73"/>
      <c r="XD53" s="73"/>
      <c r="XE53" s="73"/>
      <c r="XF53" s="73"/>
      <c r="XG53" s="73"/>
      <c r="XH53" s="73"/>
      <c r="XI53" s="73"/>
      <c r="XJ53" s="73"/>
      <c r="XK53" s="73"/>
      <c r="XL53" s="73"/>
      <c r="XM53" s="73"/>
      <c r="XN53" s="73"/>
      <c r="XO53" s="73"/>
      <c r="XP53" s="73"/>
      <c r="XQ53" s="73"/>
      <c r="XR53" s="73"/>
      <c r="XS53" s="73"/>
      <c r="XT53" s="73"/>
      <c r="XU53" s="73"/>
      <c r="XV53" s="73"/>
      <c r="XW53" s="73"/>
      <c r="XX53" s="73"/>
      <c r="XY53" s="73"/>
      <c r="XZ53" s="73"/>
      <c r="YA53" s="73"/>
      <c r="YB53" s="73"/>
      <c r="YC53" s="73"/>
      <c r="YD53" s="73"/>
      <c r="YE53" s="73"/>
      <c r="YF53" s="73"/>
      <c r="YG53" s="73"/>
      <c r="YH53" s="73"/>
      <c r="YI53" s="73"/>
      <c r="YJ53" s="73"/>
      <c r="YK53" s="73"/>
      <c r="YL53" s="73"/>
      <c r="YM53" s="73"/>
      <c r="YN53" s="73"/>
      <c r="YO53" s="73"/>
      <c r="YP53" s="73"/>
      <c r="YQ53" s="73"/>
      <c r="YR53" s="73"/>
    </row>
    <row r="54" spans="1:668">
      <c r="A54" s="71" t="s">
        <v>142</v>
      </c>
      <c r="B54" s="72">
        <f t="shared" si="52"/>
        <v>0</v>
      </c>
      <c r="C54" s="72">
        <f t="shared" si="53"/>
        <v>0</v>
      </c>
      <c r="D54" s="72">
        <f t="shared" si="54"/>
        <v>0</v>
      </c>
      <c r="E54" s="72">
        <f t="shared" si="55"/>
        <v>0</v>
      </c>
      <c r="F54" s="72">
        <f t="shared" si="56"/>
        <v>0</v>
      </c>
      <c r="G54" s="72">
        <f t="shared" si="57"/>
        <v>0</v>
      </c>
      <c r="H54" s="72">
        <f t="shared" si="58"/>
        <v>0</v>
      </c>
      <c r="I54" s="72">
        <f t="shared" si="59"/>
        <v>0</v>
      </c>
      <c r="J54" s="72">
        <f t="shared" si="60"/>
        <v>0</v>
      </c>
      <c r="K54" s="72">
        <f t="shared" si="61"/>
        <v>0</v>
      </c>
      <c r="L54" s="72">
        <f t="shared" si="62"/>
        <v>0</v>
      </c>
      <c r="M54" s="72">
        <f t="shared" si="63"/>
        <v>0</v>
      </c>
      <c r="N54" s="72">
        <f t="shared" si="64"/>
        <v>0</v>
      </c>
      <c r="O54" s="72">
        <f t="shared" si="65"/>
        <v>0</v>
      </c>
      <c r="P54" s="72">
        <f t="shared" si="66"/>
        <v>0</v>
      </c>
      <c r="Q54" s="72">
        <f t="shared" si="67"/>
        <v>0</v>
      </c>
      <c r="R54" s="72">
        <f t="shared" si="68"/>
        <v>0</v>
      </c>
      <c r="S54" s="72">
        <f t="shared" si="69"/>
        <v>0</v>
      </c>
      <c r="T54" s="72">
        <f t="shared" si="70"/>
        <v>0</v>
      </c>
      <c r="U54" s="72">
        <f t="shared" si="71"/>
        <v>0</v>
      </c>
      <c r="V54" s="72">
        <f t="shared" si="72"/>
        <v>0</v>
      </c>
      <c r="W54" s="72">
        <f t="shared" si="73"/>
        <v>0</v>
      </c>
      <c r="X54" s="72">
        <f t="shared" si="74"/>
        <v>0</v>
      </c>
      <c r="Y54" s="72">
        <f t="shared" si="75"/>
        <v>0</v>
      </c>
      <c r="Z54" s="72">
        <f t="shared" si="76"/>
        <v>0</v>
      </c>
      <c r="AA54" s="72">
        <f t="shared" si="77"/>
        <v>0</v>
      </c>
      <c r="AB54" s="72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  <c r="KQ54" s="73"/>
      <c r="KR54" s="73"/>
      <c r="KS54" s="73"/>
      <c r="KT54" s="73"/>
      <c r="KU54" s="73"/>
      <c r="KV54" s="73"/>
      <c r="KW54" s="73"/>
      <c r="KX54" s="73"/>
      <c r="KY54" s="73"/>
      <c r="KZ54" s="73"/>
      <c r="LA54" s="73"/>
      <c r="LB54" s="73"/>
      <c r="LC54" s="73"/>
      <c r="LD54" s="73"/>
      <c r="LE54" s="73"/>
      <c r="LF54" s="73"/>
      <c r="LG54" s="73"/>
      <c r="LH54" s="73"/>
      <c r="LI54" s="73"/>
      <c r="LJ54" s="73"/>
      <c r="LK54" s="73"/>
      <c r="LL54" s="73"/>
      <c r="LM54" s="73"/>
      <c r="LN54" s="73"/>
      <c r="LO54" s="73"/>
      <c r="LP54" s="73"/>
      <c r="LQ54" s="73"/>
      <c r="LR54" s="73"/>
      <c r="LS54" s="73"/>
      <c r="LT54" s="73"/>
      <c r="LU54" s="73"/>
      <c r="LV54" s="73"/>
      <c r="LW54" s="73"/>
      <c r="LX54" s="73"/>
      <c r="LY54" s="73"/>
      <c r="LZ54" s="73"/>
      <c r="MA54" s="73"/>
      <c r="MB54" s="73"/>
      <c r="MC54" s="73"/>
      <c r="MD54" s="73"/>
      <c r="ME54" s="73"/>
      <c r="MF54" s="73"/>
      <c r="MG54" s="73"/>
      <c r="MH54" s="73"/>
      <c r="MI54" s="73"/>
      <c r="MJ54" s="73"/>
      <c r="MK54" s="73"/>
      <c r="ML54" s="73"/>
      <c r="MM54" s="73"/>
      <c r="MN54" s="73"/>
      <c r="MO54" s="73"/>
      <c r="MP54" s="73"/>
      <c r="MQ54" s="73"/>
      <c r="MR54" s="73"/>
      <c r="MS54" s="73"/>
      <c r="MT54" s="73"/>
      <c r="MU54" s="73"/>
      <c r="MV54" s="73"/>
      <c r="MW54" s="73"/>
      <c r="MX54" s="73"/>
      <c r="MY54" s="73"/>
      <c r="MZ54" s="73"/>
      <c r="NA54" s="73"/>
      <c r="NB54" s="73"/>
      <c r="NC54" s="73"/>
      <c r="ND54" s="73"/>
      <c r="NE54" s="73"/>
      <c r="NF54" s="73"/>
      <c r="NG54" s="73"/>
      <c r="NH54" s="73"/>
      <c r="NI54" s="73"/>
      <c r="NJ54" s="73"/>
      <c r="NK54" s="73"/>
      <c r="NL54" s="73"/>
      <c r="NM54" s="73"/>
      <c r="NN54" s="73"/>
      <c r="NO54" s="73"/>
      <c r="NP54" s="73"/>
      <c r="NQ54" s="73"/>
      <c r="NR54" s="73"/>
      <c r="NS54" s="73"/>
      <c r="NT54" s="73"/>
      <c r="NU54" s="73"/>
      <c r="NV54" s="73"/>
      <c r="NW54" s="73"/>
      <c r="NX54" s="73"/>
      <c r="NY54" s="73"/>
      <c r="NZ54" s="73"/>
      <c r="OA54" s="73"/>
      <c r="OB54" s="73"/>
      <c r="OC54" s="73"/>
      <c r="OD54" s="73"/>
      <c r="OE54" s="73"/>
      <c r="OF54" s="73"/>
      <c r="OG54" s="73"/>
      <c r="OH54" s="73"/>
      <c r="OI54" s="73"/>
      <c r="OJ54" s="73"/>
      <c r="OK54" s="73"/>
      <c r="OL54" s="73"/>
      <c r="OM54" s="73"/>
      <c r="ON54" s="73"/>
      <c r="OO54" s="73"/>
      <c r="OP54" s="73"/>
      <c r="OQ54" s="73"/>
      <c r="OR54" s="73"/>
      <c r="OS54" s="73"/>
      <c r="OT54" s="73"/>
      <c r="OU54" s="73"/>
      <c r="OV54" s="73"/>
      <c r="OW54" s="73"/>
      <c r="OX54" s="73"/>
      <c r="OY54" s="73"/>
      <c r="OZ54" s="73"/>
      <c r="PA54" s="73"/>
      <c r="PB54" s="73"/>
      <c r="PC54" s="73"/>
      <c r="PD54" s="73"/>
      <c r="PE54" s="73"/>
      <c r="PF54" s="73"/>
      <c r="PG54" s="73"/>
      <c r="PH54" s="73"/>
      <c r="PI54" s="73"/>
      <c r="PJ54" s="73"/>
      <c r="PK54" s="73"/>
      <c r="PL54" s="73"/>
      <c r="PM54" s="73"/>
      <c r="PN54" s="73"/>
      <c r="PO54" s="73"/>
      <c r="PP54" s="73"/>
      <c r="PQ54" s="73"/>
      <c r="PR54" s="73"/>
      <c r="PS54" s="73"/>
      <c r="PT54" s="73"/>
      <c r="PU54" s="73"/>
      <c r="PV54" s="73"/>
      <c r="PW54" s="73"/>
      <c r="PX54" s="73"/>
      <c r="PY54" s="73"/>
      <c r="PZ54" s="73"/>
      <c r="QA54" s="73"/>
      <c r="QB54" s="73"/>
      <c r="QC54" s="73"/>
      <c r="QD54" s="73"/>
      <c r="QE54" s="73"/>
      <c r="QF54" s="73"/>
      <c r="QG54" s="73"/>
      <c r="QH54" s="73"/>
      <c r="QI54" s="73"/>
      <c r="QJ54" s="73"/>
      <c r="QK54" s="73"/>
      <c r="QL54" s="73"/>
      <c r="QM54" s="73"/>
      <c r="QN54" s="73"/>
      <c r="QO54" s="73"/>
      <c r="QP54" s="73"/>
      <c r="QQ54" s="73"/>
      <c r="QR54" s="73"/>
      <c r="QS54" s="73"/>
      <c r="QT54" s="73"/>
      <c r="QU54" s="73"/>
      <c r="QV54" s="73"/>
      <c r="QW54" s="73"/>
      <c r="QX54" s="73"/>
      <c r="QY54" s="73"/>
      <c r="QZ54" s="73"/>
      <c r="RA54" s="73"/>
      <c r="RB54" s="73"/>
      <c r="RC54" s="73"/>
      <c r="RD54" s="73"/>
      <c r="RE54" s="73"/>
      <c r="RF54" s="73"/>
      <c r="RG54" s="73"/>
      <c r="RH54" s="73"/>
      <c r="RI54" s="73"/>
      <c r="RJ54" s="73"/>
      <c r="RK54" s="73"/>
      <c r="RL54" s="73"/>
      <c r="RM54" s="73"/>
      <c r="RN54" s="73"/>
      <c r="RO54" s="73"/>
      <c r="RP54" s="73"/>
      <c r="RQ54" s="73"/>
      <c r="RR54" s="73"/>
      <c r="RS54" s="73"/>
      <c r="RT54" s="73"/>
      <c r="RU54" s="73"/>
      <c r="RV54" s="73"/>
      <c r="RW54" s="73"/>
      <c r="RX54" s="73"/>
      <c r="RY54" s="73"/>
      <c r="RZ54" s="73"/>
      <c r="SA54" s="73"/>
      <c r="SB54" s="73"/>
      <c r="SC54" s="73"/>
      <c r="SD54" s="73"/>
      <c r="SE54" s="73"/>
      <c r="SF54" s="73"/>
      <c r="SG54" s="73"/>
      <c r="SH54" s="73"/>
      <c r="SI54" s="73"/>
      <c r="SJ54" s="73"/>
      <c r="SK54" s="73"/>
      <c r="SL54" s="73"/>
      <c r="SM54" s="73"/>
      <c r="SN54" s="73"/>
      <c r="SO54" s="73"/>
      <c r="SP54" s="73"/>
      <c r="SQ54" s="73"/>
      <c r="SR54" s="73"/>
      <c r="SS54" s="73"/>
      <c r="ST54" s="73"/>
      <c r="SU54" s="73"/>
      <c r="SV54" s="73"/>
      <c r="SW54" s="73"/>
      <c r="SX54" s="73"/>
      <c r="SY54" s="73"/>
      <c r="SZ54" s="73"/>
      <c r="TA54" s="73"/>
      <c r="TB54" s="73"/>
      <c r="TC54" s="73"/>
      <c r="TD54" s="73"/>
      <c r="TE54" s="73"/>
      <c r="TF54" s="73"/>
      <c r="TG54" s="73"/>
      <c r="TH54" s="73"/>
      <c r="TI54" s="73"/>
      <c r="TJ54" s="73"/>
      <c r="TK54" s="73"/>
      <c r="TL54" s="73"/>
      <c r="TM54" s="73"/>
      <c r="TN54" s="73"/>
      <c r="TO54" s="73"/>
      <c r="TP54" s="73"/>
      <c r="TQ54" s="73"/>
      <c r="TR54" s="73"/>
      <c r="TS54" s="73"/>
      <c r="TT54" s="73"/>
      <c r="TU54" s="73"/>
      <c r="TV54" s="73"/>
      <c r="TW54" s="73"/>
      <c r="TX54" s="73"/>
      <c r="TY54" s="73"/>
      <c r="TZ54" s="73"/>
      <c r="UA54" s="73"/>
      <c r="UB54" s="73"/>
      <c r="UC54" s="73"/>
      <c r="UD54" s="73"/>
      <c r="UE54" s="73"/>
      <c r="UF54" s="73"/>
      <c r="UG54" s="73"/>
      <c r="UH54" s="73"/>
      <c r="UI54" s="73"/>
      <c r="UJ54" s="73"/>
      <c r="UK54" s="73"/>
      <c r="UL54" s="73"/>
      <c r="UM54" s="73"/>
      <c r="UN54" s="73"/>
      <c r="UO54" s="73"/>
      <c r="UP54" s="73"/>
      <c r="UQ54" s="73"/>
      <c r="UR54" s="73"/>
      <c r="US54" s="73"/>
      <c r="UT54" s="73"/>
      <c r="UU54" s="73"/>
      <c r="UV54" s="73"/>
      <c r="UW54" s="73"/>
      <c r="UX54" s="73"/>
      <c r="UY54" s="73"/>
      <c r="UZ54" s="73"/>
      <c r="VA54" s="73"/>
      <c r="VB54" s="73"/>
      <c r="VC54" s="73"/>
      <c r="VD54" s="73"/>
      <c r="VE54" s="73"/>
      <c r="VF54" s="73"/>
      <c r="VG54" s="73"/>
      <c r="VH54" s="73"/>
      <c r="VI54" s="73"/>
      <c r="VJ54" s="73"/>
      <c r="VK54" s="73"/>
      <c r="VL54" s="73"/>
      <c r="VM54" s="73"/>
      <c r="VN54" s="73"/>
      <c r="VO54" s="73"/>
      <c r="VP54" s="73"/>
      <c r="VQ54" s="73"/>
      <c r="VR54" s="73"/>
      <c r="VS54" s="73"/>
      <c r="VT54" s="73"/>
      <c r="VU54" s="73"/>
      <c r="VV54" s="73"/>
      <c r="VW54" s="73"/>
      <c r="VX54" s="73"/>
      <c r="VY54" s="73"/>
      <c r="VZ54" s="73"/>
      <c r="WA54" s="73"/>
      <c r="WB54" s="73"/>
      <c r="WC54" s="73"/>
      <c r="WD54" s="73"/>
      <c r="WE54" s="73"/>
      <c r="WF54" s="73"/>
      <c r="WG54" s="73"/>
      <c r="WH54" s="73"/>
      <c r="WI54" s="73"/>
      <c r="WJ54" s="73"/>
      <c r="WK54" s="73"/>
      <c r="WL54" s="73"/>
      <c r="WM54" s="73"/>
      <c r="WN54" s="73"/>
      <c r="WO54" s="73"/>
      <c r="WP54" s="73"/>
      <c r="WQ54" s="73"/>
      <c r="WR54" s="73"/>
      <c r="WS54" s="73"/>
      <c r="WT54" s="73"/>
      <c r="WU54" s="73"/>
      <c r="WV54" s="73"/>
      <c r="WW54" s="73"/>
      <c r="WX54" s="73"/>
      <c r="WY54" s="73"/>
      <c r="WZ54" s="73"/>
      <c r="XA54" s="73"/>
      <c r="XB54" s="73"/>
      <c r="XC54" s="73"/>
      <c r="XD54" s="73"/>
      <c r="XE54" s="73"/>
      <c r="XF54" s="73"/>
      <c r="XG54" s="73"/>
      <c r="XH54" s="73"/>
      <c r="XI54" s="73"/>
      <c r="XJ54" s="73"/>
      <c r="XK54" s="73"/>
      <c r="XL54" s="73"/>
      <c r="XM54" s="73"/>
      <c r="XN54" s="73"/>
      <c r="XO54" s="73"/>
      <c r="XP54" s="73"/>
      <c r="XQ54" s="73"/>
      <c r="XR54" s="73"/>
      <c r="XS54" s="73"/>
      <c r="XT54" s="73"/>
      <c r="XU54" s="73"/>
      <c r="XV54" s="73"/>
      <c r="XW54" s="73"/>
      <c r="XX54" s="73"/>
      <c r="XY54" s="73"/>
      <c r="XZ54" s="73"/>
      <c r="YA54" s="73"/>
      <c r="YB54" s="73"/>
      <c r="YC54" s="73"/>
      <c r="YD54" s="73"/>
      <c r="YE54" s="73"/>
      <c r="YF54" s="73"/>
      <c r="YG54" s="73"/>
      <c r="YH54" s="73"/>
      <c r="YI54" s="73"/>
      <c r="YJ54" s="73"/>
      <c r="YK54" s="73"/>
      <c r="YL54" s="73"/>
      <c r="YM54" s="73"/>
      <c r="YN54" s="73"/>
      <c r="YO54" s="73"/>
      <c r="YP54" s="73"/>
      <c r="YQ54" s="73"/>
      <c r="YR54" s="73"/>
    </row>
    <row r="55" spans="1:668">
      <c r="A55" s="71" t="s">
        <v>143</v>
      </c>
      <c r="B55" s="72">
        <f t="shared" si="52"/>
        <v>3.9919405500000006E-3</v>
      </c>
      <c r="C55" s="72">
        <f t="shared" si="53"/>
        <v>0</v>
      </c>
      <c r="D55" s="72">
        <f t="shared" si="54"/>
        <v>0</v>
      </c>
      <c r="E55" s="72">
        <f t="shared" si="55"/>
        <v>0</v>
      </c>
      <c r="F55" s="72">
        <f t="shared" si="56"/>
        <v>0</v>
      </c>
      <c r="G55" s="72">
        <f t="shared" si="57"/>
        <v>0</v>
      </c>
      <c r="H55" s="72">
        <f t="shared" si="58"/>
        <v>0</v>
      </c>
      <c r="I55" s="72">
        <f t="shared" si="59"/>
        <v>3.89745675E-4</v>
      </c>
      <c r="J55" s="72">
        <f t="shared" si="60"/>
        <v>0</v>
      </c>
      <c r="K55" s="72">
        <f t="shared" si="61"/>
        <v>0</v>
      </c>
      <c r="L55" s="72">
        <f t="shared" si="62"/>
        <v>0</v>
      </c>
      <c r="M55" s="72">
        <f t="shared" si="63"/>
        <v>0</v>
      </c>
      <c r="N55" s="72">
        <f t="shared" si="64"/>
        <v>0</v>
      </c>
      <c r="O55" s="72">
        <f t="shared" si="65"/>
        <v>0</v>
      </c>
      <c r="P55" s="72">
        <f t="shared" si="66"/>
        <v>0</v>
      </c>
      <c r="Q55" s="72">
        <f t="shared" si="67"/>
        <v>0</v>
      </c>
      <c r="R55" s="72">
        <f t="shared" si="68"/>
        <v>0</v>
      </c>
      <c r="S55" s="72">
        <f t="shared" si="69"/>
        <v>3.8580885000000001E-3</v>
      </c>
      <c r="T55" s="72">
        <f t="shared" si="70"/>
        <v>5.4328185000000002E-4</v>
      </c>
      <c r="U55" s="72">
        <f t="shared" si="71"/>
        <v>1.177110675E-3</v>
      </c>
      <c r="V55" s="72">
        <f t="shared" si="72"/>
        <v>4.3305074999999998E-5</v>
      </c>
      <c r="W55" s="72">
        <f t="shared" si="73"/>
        <v>0</v>
      </c>
      <c r="X55" s="72">
        <f t="shared" si="74"/>
        <v>0</v>
      </c>
      <c r="Y55" s="72">
        <f t="shared" si="75"/>
        <v>1.9447915499999999E-3</v>
      </c>
      <c r="Z55" s="72">
        <f t="shared" si="76"/>
        <v>0</v>
      </c>
      <c r="AA55" s="72">
        <f t="shared" si="77"/>
        <v>0</v>
      </c>
      <c r="AB55" s="72"/>
      <c r="AD55" s="73"/>
      <c r="AE55" s="73"/>
      <c r="AF55" s="73"/>
      <c r="AG55" s="73"/>
      <c r="AH55" s="73"/>
      <c r="AI55" s="73"/>
      <c r="AJ55" s="73">
        <v>3.9919405500000003</v>
      </c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>
        <v>0.38974567500000001</v>
      </c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3"/>
      <c r="EB55" s="73"/>
      <c r="EC55" s="73"/>
      <c r="ED55" s="73"/>
      <c r="EE55" s="73"/>
      <c r="EF55" s="73"/>
      <c r="EG55" s="73"/>
      <c r="EH55" s="73"/>
      <c r="EI55" s="73"/>
      <c r="EJ55" s="73"/>
      <c r="EK55" s="73"/>
      <c r="EL55" s="73"/>
      <c r="EM55" s="73"/>
      <c r="EN55" s="73"/>
      <c r="EO55" s="73"/>
      <c r="EP55" s="73"/>
      <c r="EQ55" s="73"/>
      <c r="ER55" s="73"/>
      <c r="ES55" s="73"/>
      <c r="ET55" s="73"/>
      <c r="EU55" s="73"/>
      <c r="EV55" s="73"/>
      <c r="EW55" s="73"/>
      <c r="EX55" s="73"/>
      <c r="EY55" s="73"/>
      <c r="EZ55" s="73"/>
      <c r="FA55" s="73"/>
      <c r="FB55" s="73"/>
      <c r="FC55" s="73"/>
      <c r="FD55" s="73"/>
      <c r="FE55" s="73"/>
      <c r="FF55" s="73"/>
      <c r="FG55" s="73"/>
      <c r="FH55" s="73"/>
      <c r="FI55" s="73"/>
      <c r="FJ55" s="73"/>
      <c r="FK55" s="73"/>
      <c r="FL55" s="73"/>
      <c r="FM55" s="73"/>
      <c r="FN55" s="73"/>
      <c r="FO55" s="73"/>
      <c r="FP55" s="73"/>
      <c r="FQ55" s="73"/>
      <c r="FR55" s="73"/>
      <c r="FS55" s="7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/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  <c r="IB55" s="73"/>
      <c r="IC55" s="73"/>
      <c r="ID55" s="73">
        <v>2.6376727500000001</v>
      </c>
      <c r="IE55" s="73">
        <v>1.2204157499999999</v>
      </c>
      <c r="IF55" s="73"/>
      <c r="IG55" s="73"/>
      <c r="IH55" s="73"/>
      <c r="II55" s="73"/>
      <c r="IJ55" s="73"/>
      <c r="IK55" s="73"/>
      <c r="IL55" s="73"/>
      <c r="IM55" s="73"/>
      <c r="IN55" s="73"/>
      <c r="IO55" s="73"/>
      <c r="IP55" s="73">
        <v>0.16140982500000001</v>
      </c>
      <c r="IQ55" s="73">
        <v>0.381872025</v>
      </c>
      <c r="IR55" s="73"/>
      <c r="IS55" s="73"/>
      <c r="IT55" s="73"/>
      <c r="IU55" s="73"/>
      <c r="IV55" s="73"/>
      <c r="IW55" s="73"/>
      <c r="IX55" s="73"/>
      <c r="IY55" s="73"/>
      <c r="IZ55" s="73"/>
      <c r="JA55" s="73"/>
      <c r="JB55" s="73"/>
      <c r="JC55" s="73"/>
      <c r="JD55" s="73">
        <v>1.1180582999999999</v>
      </c>
      <c r="JE55" s="73">
        <v>5.9052374999999997E-2</v>
      </c>
      <c r="JF55" s="73"/>
      <c r="JG55" s="73"/>
      <c r="JH55" s="73"/>
      <c r="JI55" s="73"/>
      <c r="JJ55" s="73"/>
      <c r="JK55" s="73"/>
      <c r="JL55" s="73"/>
      <c r="JM55" s="73"/>
      <c r="JN55" s="73"/>
      <c r="JO55" s="73"/>
      <c r="JP55" s="73"/>
      <c r="JQ55" s="73">
        <v>4.3305074999999998E-2</v>
      </c>
      <c r="JR55" s="73"/>
      <c r="JS55" s="73"/>
      <c r="JT55" s="73"/>
      <c r="JU55" s="73"/>
      <c r="JV55" s="73"/>
      <c r="JW55" s="73"/>
      <c r="JX55" s="73"/>
      <c r="JY55" s="73"/>
      <c r="JZ55" s="73"/>
      <c r="KA55" s="73"/>
      <c r="KB55" s="73"/>
      <c r="KC55" s="73"/>
      <c r="KD55" s="73"/>
      <c r="KE55" s="73"/>
      <c r="KF55" s="73"/>
      <c r="KG55" s="73"/>
      <c r="KH55" s="73"/>
      <c r="KI55" s="73"/>
      <c r="KJ55" s="73"/>
      <c r="KK55" s="73"/>
      <c r="KL55" s="73"/>
      <c r="KM55" s="73"/>
      <c r="KN55" s="73"/>
      <c r="KO55" s="73"/>
      <c r="KP55" s="73"/>
      <c r="KQ55" s="73"/>
      <c r="KR55" s="73"/>
      <c r="KS55" s="73"/>
      <c r="KT55" s="73"/>
      <c r="KU55" s="73"/>
      <c r="KV55" s="73"/>
      <c r="KW55" s="73"/>
      <c r="KX55" s="73"/>
      <c r="KY55" s="73"/>
      <c r="KZ55" s="73">
        <v>1.9447915499999999</v>
      </c>
      <c r="LA55" s="73"/>
      <c r="LB55" s="73"/>
      <c r="LC55" s="73"/>
      <c r="LD55" s="73"/>
      <c r="LE55" s="73"/>
      <c r="LF55" s="73"/>
      <c r="LG55" s="73"/>
      <c r="LH55" s="73"/>
      <c r="LI55" s="73"/>
      <c r="LJ55" s="73"/>
      <c r="LK55" s="73"/>
      <c r="LL55" s="73"/>
      <c r="LM55" s="73"/>
      <c r="LN55" s="73"/>
      <c r="LO55" s="73"/>
      <c r="LP55" s="73"/>
      <c r="LQ55" s="73"/>
      <c r="LR55" s="73"/>
      <c r="LS55" s="73"/>
      <c r="LT55" s="73"/>
      <c r="LU55" s="73"/>
      <c r="LV55" s="73"/>
      <c r="LW55" s="73"/>
      <c r="LX55" s="73"/>
      <c r="LY55" s="73"/>
      <c r="LZ55" s="73"/>
      <c r="MA55" s="73"/>
      <c r="MB55" s="73"/>
      <c r="MC55" s="73"/>
      <c r="MD55" s="73"/>
      <c r="ME55" s="73"/>
      <c r="MF55" s="73"/>
      <c r="MG55" s="73"/>
      <c r="MH55" s="73"/>
      <c r="MI55" s="73"/>
      <c r="MJ55" s="73" t="s">
        <v>399</v>
      </c>
      <c r="MK55" s="73"/>
      <c r="ML55" s="73" t="s">
        <v>399</v>
      </c>
      <c r="MM55" s="73"/>
      <c r="MN55" s="73" t="s">
        <v>399</v>
      </c>
      <c r="MO55" s="73"/>
      <c r="MP55" s="73" t="s">
        <v>399</v>
      </c>
      <c r="MQ55" s="73"/>
      <c r="MR55" s="73"/>
      <c r="MS55" s="73" t="s">
        <v>399</v>
      </c>
      <c r="MT55" s="73"/>
      <c r="MU55" s="73"/>
      <c r="MV55" s="73" t="s">
        <v>399</v>
      </c>
      <c r="MW55" s="73"/>
      <c r="MX55" s="73"/>
      <c r="MY55" s="73" t="s">
        <v>399</v>
      </c>
      <c r="MZ55" s="73"/>
      <c r="NA55" s="73"/>
      <c r="NB55" s="73" t="s">
        <v>399</v>
      </c>
      <c r="NC55" s="73"/>
      <c r="ND55" s="73"/>
      <c r="NE55" s="73" t="s">
        <v>399</v>
      </c>
      <c r="NF55" s="73"/>
      <c r="NG55" s="73"/>
      <c r="NH55" s="73" t="s">
        <v>399</v>
      </c>
      <c r="NI55" s="73"/>
      <c r="NJ55" s="73"/>
      <c r="NK55" s="73" t="s">
        <v>399</v>
      </c>
      <c r="NL55" s="73"/>
      <c r="NM55" s="73"/>
      <c r="NN55" s="73" t="s">
        <v>399</v>
      </c>
      <c r="NO55" s="73"/>
      <c r="NP55" s="73"/>
      <c r="NQ55" s="73" t="s">
        <v>399</v>
      </c>
      <c r="NR55" s="73"/>
      <c r="NS55" s="73"/>
      <c r="NT55" s="73" t="s">
        <v>399</v>
      </c>
      <c r="NU55" s="73"/>
      <c r="NV55" s="73"/>
      <c r="NW55" s="73" t="s">
        <v>399</v>
      </c>
      <c r="NX55" s="73"/>
      <c r="NY55" s="73"/>
      <c r="NZ55" s="73" t="s">
        <v>399</v>
      </c>
      <c r="OA55" s="73"/>
      <c r="OB55" s="73"/>
      <c r="OC55" s="73" t="s">
        <v>399</v>
      </c>
      <c r="OD55" s="73"/>
      <c r="OE55" s="73"/>
      <c r="OF55" s="73" t="s">
        <v>399</v>
      </c>
      <c r="OG55" s="73"/>
      <c r="OH55" s="73"/>
      <c r="OI55" s="73" t="s">
        <v>399</v>
      </c>
      <c r="OJ55" s="73"/>
      <c r="OK55" s="73"/>
      <c r="OL55" s="73" t="s">
        <v>399</v>
      </c>
      <c r="OM55" s="73"/>
      <c r="ON55" s="73"/>
      <c r="OO55" s="73" t="s">
        <v>399</v>
      </c>
      <c r="OP55" s="73"/>
      <c r="OQ55" s="73"/>
      <c r="OR55" s="73" t="s">
        <v>399</v>
      </c>
      <c r="OS55" s="73"/>
      <c r="OT55" s="73"/>
      <c r="OU55" s="73" t="s">
        <v>399</v>
      </c>
      <c r="OV55" s="73"/>
      <c r="OW55" s="73"/>
      <c r="OX55" s="73" t="s">
        <v>399</v>
      </c>
      <c r="OY55" s="73"/>
      <c r="OZ55" s="73"/>
      <c r="PA55" s="73" t="s">
        <v>399</v>
      </c>
      <c r="PB55" s="73"/>
      <c r="PC55" s="73"/>
      <c r="PD55" s="73" t="s">
        <v>399</v>
      </c>
      <c r="PE55" s="73"/>
      <c r="PF55" s="73"/>
      <c r="PG55" s="73" t="s">
        <v>399</v>
      </c>
      <c r="PH55" s="73"/>
      <c r="PI55" s="73"/>
      <c r="PJ55" s="73" t="s">
        <v>399</v>
      </c>
      <c r="PK55" s="73"/>
      <c r="PL55" s="73"/>
      <c r="PM55" s="73" t="s">
        <v>399</v>
      </c>
      <c r="PN55" s="73"/>
      <c r="PO55" s="73"/>
      <c r="PP55" s="73" t="s">
        <v>399</v>
      </c>
      <c r="PQ55" s="73"/>
      <c r="PR55" s="73"/>
      <c r="PS55" s="73" t="s">
        <v>399</v>
      </c>
      <c r="PT55" s="73"/>
      <c r="PU55" s="73"/>
      <c r="PV55" s="73" t="s">
        <v>399</v>
      </c>
      <c r="PW55" s="73"/>
      <c r="PX55" s="73"/>
      <c r="PY55" s="73" t="s">
        <v>399</v>
      </c>
      <c r="PZ55" s="73"/>
      <c r="QA55" s="73"/>
      <c r="QB55" s="73" t="s">
        <v>399</v>
      </c>
      <c r="QC55" s="73"/>
      <c r="QD55" s="73"/>
      <c r="QE55" s="73" t="s">
        <v>399</v>
      </c>
      <c r="QF55" s="73"/>
      <c r="QG55" s="73"/>
      <c r="QH55" s="73" t="s">
        <v>399</v>
      </c>
      <c r="QI55" s="73"/>
      <c r="QJ55" s="73"/>
      <c r="QK55" s="73" t="s">
        <v>399</v>
      </c>
      <c r="QL55" s="73"/>
      <c r="QM55" s="73"/>
      <c r="QN55" s="73" t="s">
        <v>399</v>
      </c>
      <c r="QO55" s="73"/>
      <c r="QP55" s="73"/>
      <c r="QQ55" s="73" t="s">
        <v>399</v>
      </c>
      <c r="QR55" s="73"/>
      <c r="QS55" s="73"/>
      <c r="QT55" s="73" t="s">
        <v>399</v>
      </c>
      <c r="QU55" s="73"/>
      <c r="QV55" s="73"/>
      <c r="QW55" s="73" t="s">
        <v>399</v>
      </c>
      <c r="QX55" s="73"/>
      <c r="QY55" s="73"/>
      <c r="QZ55" s="73" t="s">
        <v>399</v>
      </c>
      <c r="RA55" s="73"/>
      <c r="RB55" s="73"/>
      <c r="RC55" s="73" t="s">
        <v>399</v>
      </c>
      <c r="RD55" s="73"/>
      <c r="RE55" s="73"/>
      <c r="RF55" s="73" t="s">
        <v>399</v>
      </c>
      <c r="RG55" s="73"/>
      <c r="RH55" s="73"/>
      <c r="RI55" s="73" t="s">
        <v>399</v>
      </c>
      <c r="RJ55" s="73"/>
      <c r="RK55" s="73"/>
      <c r="RL55" s="73" t="s">
        <v>399</v>
      </c>
      <c r="RM55" s="73"/>
      <c r="RN55" s="73"/>
      <c r="RO55" s="73" t="s">
        <v>399</v>
      </c>
      <c r="RP55" s="73"/>
      <c r="RQ55" s="73"/>
      <c r="RR55" s="73" t="s">
        <v>399</v>
      </c>
      <c r="RS55" s="73"/>
      <c r="RT55" s="73"/>
      <c r="RU55" s="73" t="s">
        <v>399</v>
      </c>
      <c r="RV55" s="73"/>
      <c r="RW55" s="73"/>
      <c r="RX55" s="73" t="s">
        <v>399</v>
      </c>
      <c r="RY55" s="73"/>
      <c r="RZ55" s="73"/>
      <c r="SA55" s="73" t="s">
        <v>399</v>
      </c>
      <c r="SB55" s="73"/>
      <c r="SC55" s="73"/>
      <c r="SD55" s="73" t="s">
        <v>399</v>
      </c>
      <c r="SE55" s="73"/>
      <c r="SF55" s="73"/>
      <c r="SG55" s="73" t="s">
        <v>399</v>
      </c>
      <c r="SH55" s="73"/>
      <c r="SI55" s="73"/>
      <c r="SJ55" s="73" t="s">
        <v>399</v>
      </c>
      <c r="SK55" s="73"/>
      <c r="SL55" s="73"/>
      <c r="SM55" s="73" t="s">
        <v>399</v>
      </c>
      <c r="SN55" s="73"/>
      <c r="SO55" s="73"/>
      <c r="SP55" s="73" t="s">
        <v>399</v>
      </c>
      <c r="SQ55" s="73"/>
      <c r="SR55" s="73"/>
      <c r="SS55" s="73" t="s">
        <v>399</v>
      </c>
      <c r="ST55" s="73"/>
      <c r="SU55" s="73"/>
      <c r="SV55" s="73" t="s">
        <v>399</v>
      </c>
      <c r="SW55" s="73"/>
      <c r="SX55" s="73"/>
      <c r="SY55" s="73" t="s">
        <v>399</v>
      </c>
      <c r="SZ55" s="73"/>
      <c r="TA55" s="73"/>
      <c r="TB55" s="73" t="s">
        <v>399</v>
      </c>
      <c r="TC55" s="73"/>
      <c r="TD55" s="73"/>
      <c r="TE55" s="73" t="s">
        <v>399</v>
      </c>
      <c r="TF55" s="73"/>
      <c r="TG55" s="73"/>
      <c r="TH55" s="73" t="s">
        <v>399</v>
      </c>
      <c r="TI55" s="73"/>
      <c r="TJ55" s="73"/>
      <c r="TK55" s="73" t="s">
        <v>399</v>
      </c>
      <c r="TL55" s="73"/>
      <c r="TM55" s="73"/>
      <c r="TN55" s="73" t="s">
        <v>399</v>
      </c>
      <c r="TO55" s="73"/>
      <c r="TP55" s="73"/>
      <c r="TQ55" s="73" t="s">
        <v>399</v>
      </c>
      <c r="TR55" s="73"/>
      <c r="TS55" s="73"/>
      <c r="TT55" s="73" t="s">
        <v>399</v>
      </c>
      <c r="TU55" s="73"/>
      <c r="TV55" s="73"/>
      <c r="TW55" s="73" t="s">
        <v>399</v>
      </c>
      <c r="TX55" s="73"/>
      <c r="TY55" s="73"/>
      <c r="TZ55" s="73" t="s">
        <v>399</v>
      </c>
      <c r="UA55" s="73"/>
      <c r="UB55" s="73"/>
      <c r="UC55" s="73" t="s">
        <v>399</v>
      </c>
      <c r="UD55" s="73"/>
      <c r="UE55" s="73"/>
      <c r="UF55" s="73" t="s">
        <v>399</v>
      </c>
      <c r="UG55" s="73"/>
      <c r="UH55" s="73"/>
      <c r="UI55" s="73" t="s">
        <v>399</v>
      </c>
      <c r="UJ55" s="73"/>
      <c r="UK55" s="73"/>
      <c r="UL55" s="73" t="s">
        <v>399</v>
      </c>
      <c r="UM55" s="73"/>
      <c r="UN55" s="73"/>
      <c r="UO55" s="73" t="s">
        <v>399</v>
      </c>
      <c r="UP55" s="73"/>
      <c r="UQ55" s="73"/>
      <c r="UR55" s="73" t="s">
        <v>399</v>
      </c>
      <c r="US55" s="73"/>
      <c r="UT55" s="73"/>
      <c r="UU55" s="73" t="s">
        <v>399</v>
      </c>
      <c r="UV55" s="73"/>
      <c r="UW55" s="73"/>
      <c r="UX55" s="73" t="s">
        <v>399</v>
      </c>
      <c r="UY55" s="73"/>
      <c r="UZ55" s="73"/>
      <c r="VA55" s="73" t="s">
        <v>399</v>
      </c>
      <c r="VB55" s="73"/>
      <c r="VC55" s="73"/>
      <c r="VD55" s="73" t="s">
        <v>399</v>
      </c>
      <c r="VE55" s="73"/>
      <c r="VF55" s="73"/>
      <c r="VG55" s="73" t="s">
        <v>399</v>
      </c>
      <c r="VH55" s="73"/>
      <c r="VI55" s="73"/>
      <c r="VJ55" s="73" t="s">
        <v>399</v>
      </c>
      <c r="VK55" s="73"/>
      <c r="VL55" s="73"/>
      <c r="VM55" s="73" t="s">
        <v>399</v>
      </c>
      <c r="VN55" s="73"/>
      <c r="VO55" s="73"/>
      <c r="VP55" s="73" t="s">
        <v>399</v>
      </c>
      <c r="VQ55" s="73"/>
      <c r="VR55" s="73"/>
      <c r="VS55" s="73" t="s">
        <v>399</v>
      </c>
      <c r="VT55" s="73"/>
      <c r="VU55" s="73"/>
      <c r="VV55" s="73" t="s">
        <v>399</v>
      </c>
      <c r="VW55" s="73"/>
      <c r="VX55" s="73"/>
      <c r="VY55" s="73" t="s">
        <v>399</v>
      </c>
      <c r="VZ55" s="73"/>
      <c r="WA55" s="73"/>
      <c r="WB55" s="73" t="s">
        <v>399</v>
      </c>
      <c r="WC55" s="73"/>
      <c r="WD55" s="73"/>
      <c r="WE55" s="73" t="s">
        <v>399</v>
      </c>
      <c r="WF55" s="73"/>
      <c r="WG55" s="73"/>
      <c r="WH55" s="73" t="s">
        <v>399</v>
      </c>
      <c r="WI55" s="73"/>
      <c r="WJ55" s="73"/>
      <c r="WK55" s="73" t="s">
        <v>399</v>
      </c>
      <c r="WL55" s="73"/>
      <c r="WM55" s="73"/>
      <c r="WN55" s="73" t="s">
        <v>399</v>
      </c>
      <c r="WO55" s="73"/>
      <c r="WP55" s="73"/>
      <c r="WQ55" s="73" t="s">
        <v>399</v>
      </c>
      <c r="WR55" s="73"/>
      <c r="WS55" s="73"/>
      <c r="WT55" s="73" t="s">
        <v>399</v>
      </c>
      <c r="WU55" s="73"/>
      <c r="WV55" s="73"/>
      <c r="WW55" s="73" t="s">
        <v>399</v>
      </c>
      <c r="WX55" s="73"/>
      <c r="WY55" s="73"/>
      <c r="WZ55" s="73" t="s">
        <v>399</v>
      </c>
      <c r="XA55" s="73"/>
      <c r="XB55" s="73"/>
      <c r="XC55" s="73" t="s">
        <v>399</v>
      </c>
      <c r="XD55" s="73"/>
      <c r="XE55" s="73"/>
      <c r="XF55" s="73" t="s">
        <v>399</v>
      </c>
      <c r="XG55" s="73"/>
      <c r="XH55" s="73"/>
      <c r="XI55" s="73" t="s">
        <v>399</v>
      </c>
      <c r="XJ55" s="73"/>
      <c r="XK55" s="73"/>
      <c r="XL55" s="73" t="s">
        <v>399</v>
      </c>
      <c r="XM55" s="73"/>
      <c r="XN55" s="73"/>
      <c r="XO55" s="73" t="s">
        <v>399</v>
      </c>
      <c r="XP55" s="73"/>
      <c r="XQ55" s="73"/>
      <c r="XR55" s="73" t="s">
        <v>399</v>
      </c>
      <c r="XS55" s="73"/>
      <c r="XT55" s="73"/>
      <c r="XU55" s="73" t="s">
        <v>399</v>
      </c>
      <c r="XV55" s="73"/>
      <c r="XW55" s="73"/>
      <c r="XX55" s="73" t="s">
        <v>399</v>
      </c>
      <c r="XY55" s="73"/>
      <c r="XZ55" s="73"/>
      <c r="YA55" s="73" t="s">
        <v>399</v>
      </c>
      <c r="YB55" s="73"/>
      <c r="YC55" s="73"/>
      <c r="YD55" s="73" t="s">
        <v>399</v>
      </c>
      <c r="YE55" s="73"/>
      <c r="YF55" s="73"/>
      <c r="YG55" s="73" t="s">
        <v>399</v>
      </c>
      <c r="YH55" s="73"/>
      <c r="YI55" s="73"/>
      <c r="YJ55" s="73" t="s">
        <v>399</v>
      </c>
      <c r="YK55" s="73"/>
      <c r="YL55" s="73"/>
      <c r="YM55" s="73" t="s">
        <v>399</v>
      </c>
      <c r="YN55" s="73"/>
      <c r="YO55" s="73"/>
      <c r="YP55" s="73" t="s">
        <v>399</v>
      </c>
      <c r="YQ55" s="73"/>
      <c r="YR55" s="73"/>
    </row>
    <row r="56" spans="1:668">
      <c r="A56" s="71" t="s">
        <v>144</v>
      </c>
      <c r="B56" s="72">
        <f t="shared" si="52"/>
        <v>0</v>
      </c>
      <c r="C56" s="72">
        <f t="shared" si="53"/>
        <v>0</v>
      </c>
      <c r="D56" s="72">
        <f t="shared" si="54"/>
        <v>0</v>
      </c>
      <c r="E56" s="72">
        <f t="shared" si="55"/>
        <v>0</v>
      </c>
      <c r="F56" s="72">
        <f t="shared" si="56"/>
        <v>0</v>
      </c>
      <c r="G56" s="72">
        <f t="shared" si="57"/>
        <v>0</v>
      </c>
      <c r="H56" s="72">
        <f t="shared" si="58"/>
        <v>0</v>
      </c>
      <c r="I56" s="72">
        <f t="shared" si="59"/>
        <v>0</v>
      </c>
      <c r="J56" s="72">
        <f t="shared" si="60"/>
        <v>0</v>
      </c>
      <c r="K56" s="72">
        <f t="shared" si="61"/>
        <v>0</v>
      </c>
      <c r="L56" s="72">
        <f t="shared" si="62"/>
        <v>0</v>
      </c>
      <c r="M56" s="72">
        <f t="shared" si="63"/>
        <v>0</v>
      </c>
      <c r="N56" s="72">
        <f t="shared" si="64"/>
        <v>0</v>
      </c>
      <c r="O56" s="72">
        <f t="shared" si="65"/>
        <v>0</v>
      </c>
      <c r="P56" s="72">
        <f t="shared" si="66"/>
        <v>0</v>
      </c>
      <c r="Q56" s="72">
        <f t="shared" si="67"/>
        <v>0</v>
      </c>
      <c r="R56" s="72">
        <f t="shared" si="68"/>
        <v>0</v>
      </c>
      <c r="S56" s="72">
        <f t="shared" si="69"/>
        <v>0</v>
      </c>
      <c r="T56" s="72">
        <f t="shared" si="70"/>
        <v>0</v>
      </c>
      <c r="U56" s="72">
        <f t="shared" si="71"/>
        <v>0</v>
      </c>
      <c r="V56" s="72">
        <f t="shared" si="72"/>
        <v>0</v>
      </c>
      <c r="W56" s="72">
        <f t="shared" si="73"/>
        <v>0</v>
      </c>
      <c r="X56" s="72">
        <f t="shared" si="74"/>
        <v>0</v>
      </c>
      <c r="Y56" s="72">
        <f t="shared" si="75"/>
        <v>0</v>
      </c>
      <c r="Z56" s="72">
        <f t="shared" si="76"/>
        <v>0</v>
      </c>
      <c r="AA56" s="72">
        <f t="shared" si="77"/>
        <v>0</v>
      </c>
      <c r="AB56" s="72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  <c r="FK56" s="73"/>
      <c r="FL56" s="73"/>
      <c r="FM56" s="73"/>
      <c r="FN56" s="73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73"/>
      <c r="GE56" s="73"/>
      <c r="GF56" s="73"/>
      <c r="GG56" s="73"/>
      <c r="GH56" s="73"/>
      <c r="GI56" s="73"/>
      <c r="GJ56" s="73"/>
      <c r="GK56" s="73"/>
      <c r="GL56" s="73"/>
      <c r="GM56" s="73"/>
      <c r="GN56" s="73"/>
      <c r="GO56" s="73"/>
      <c r="GP56" s="73"/>
      <c r="GQ56" s="73"/>
      <c r="GR56" s="73"/>
      <c r="GS56" s="73"/>
      <c r="GT56" s="73"/>
      <c r="GU56" s="73"/>
      <c r="GV56" s="73"/>
      <c r="GW56" s="73"/>
      <c r="GX56" s="73"/>
      <c r="GY56" s="73"/>
      <c r="GZ56" s="73"/>
      <c r="HA56" s="73"/>
      <c r="HB56" s="73"/>
      <c r="HC56" s="73"/>
      <c r="HD56" s="73"/>
      <c r="HE56" s="73"/>
      <c r="HF56" s="73"/>
      <c r="HG56" s="73"/>
      <c r="HH56" s="73"/>
      <c r="HI56" s="73"/>
      <c r="HJ56" s="73"/>
      <c r="HK56" s="73"/>
      <c r="HL56" s="73"/>
      <c r="HM56" s="73"/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  <c r="IB56" s="73"/>
      <c r="IC56" s="73"/>
      <c r="ID56" s="73"/>
      <c r="IE56" s="73"/>
      <c r="IF56" s="73"/>
      <c r="IG56" s="73"/>
      <c r="IH56" s="73"/>
      <c r="II56" s="73"/>
      <c r="IJ56" s="73"/>
      <c r="IK56" s="73"/>
      <c r="IL56" s="73"/>
      <c r="IM56" s="73"/>
      <c r="IN56" s="73"/>
      <c r="IO56" s="73"/>
      <c r="IP56" s="73"/>
      <c r="IQ56" s="73"/>
      <c r="IR56" s="73"/>
      <c r="IS56" s="73"/>
      <c r="IT56" s="73"/>
      <c r="IU56" s="73"/>
      <c r="IV56" s="73"/>
      <c r="IW56" s="73"/>
      <c r="IX56" s="73"/>
      <c r="IY56" s="73"/>
      <c r="IZ56" s="73"/>
      <c r="JA56" s="73"/>
      <c r="JB56" s="73"/>
      <c r="JC56" s="73"/>
      <c r="JD56" s="73"/>
      <c r="JE56" s="73"/>
      <c r="JF56" s="73"/>
      <c r="JG56" s="73"/>
      <c r="JH56" s="73"/>
      <c r="JI56" s="73"/>
      <c r="JJ56" s="73"/>
      <c r="JK56" s="73"/>
      <c r="JL56" s="73"/>
      <c r="JM56" s="73"/>
      <c r="JN56" s="73"/>
      <c r="JO56" s="73"/>
      <c r="JP56" s="73"/>
      <c r="JQ56" s="73"/>
      <c r="JR56" s="73"/>
      <c r="JS56" s="73"/>
      <c r="JT56" s="73"/>
      <c r="JU56" s="73"/>
      <c r="JV56" s="73"/>
      <c r="JW56" s="73"/>
      <c r="JX56" s="73"/>
      <c r="JY56" s="73"/>
      <c r="JZ56" s="73"/>
      <c r="KA56" s="73"/>
      <c r="KB56" s="73"/>
      <c r="KC56" s="73"/>
      <c r="KD56" s="73"/>
      <c r="KE56" s="73"/>
      <c r="KF56" s="73"/>
      <c r="KG56" s="73"/>
      <c r="KH56" s="73"/>
      <c r="KI56" s="73"/>
      <c r="KJ56" s="73"/>
      <c r="KK56" s="73"/>
      <c r="KL56" s="73"/>
      <c r="KM56" s="73"/>
      <c r="KN56" s="73"/>
      <c r="KO56" s="73"/>
      <c r="KP56" s="73"/>
      <c r="KQ56" s="73"/>
      <c r="KR56" s="73"/>
      <c r="KS56" s="73"/>
      <c r="KT56" s="73"/>
      <c r="KU56" s="73"/>
      <c r="KV56" s="73"/>
      <c r="KW56" s="73"/>
      <c r="KX56" s="73"/>
      <c r="KY56" s="73"/>
      <c r="KZ56" s="73"/>
      <c r="LA56" s="73"/>
      <c r="LB56" s="73"/>
      <c r="LC56" s="73"/>
      <c r="LD56" s="73"/>
      <c r="LE56" s="73"/>
      <c r="LF56" s="73"/>
      <c r="LG56" s="73"/>
      <c r="LH56" s="73"/>
      <c r="LI56" s="73"/>
      <c r="LJ56" s="73"/>
      <c r="LK56" s="73"/>
      <c r="LL56" s="73"/>
      <c r="LM56" s="73"/>
      <c r="LN56" s="73"/>
      <c r="LO56" s="73"/>
      <c r="LP56" s="73"/>
      <c r="LQ56" s="73"/>
      <c r="LR56" s="73"/>
      <c r="LS56" s="73"/>
      <c r="LT56" s="73"/>
      <c r="LU56" s="73"/>
      <c r="LV56" s="73"/>
      <c r="LW56" s="73"/>
      <c r="LX56" s="73"/>
      <c r="LY56" s="73"/>
      <c r="LZ56" s="73"/>
      <c r="MA56" s="73"/>
      <c r="MB56" s="73"/>
      <c r="MC56" s="73"/>
      <c r="MD56" s="73"/>
      <c r="ME56" s="73"/>
      <c r="MF56" s="73"/>
      <c r="MG56" s="73"/>
      <c r="MH56" s="73"/>
      <c r="MI56" s="73"/>
      <c r="MJ56" s="73"/>
      <c r="MK56" s="73"/>
      <c r="ML56" s="73"/>
      <c r="MM56" s="73"/>
      <c r="MN56" s="73"/>
      <c r="MO56" s="73"/>
      <c r="MP56" s="73"/>
      <c r="MQ56" s="73"/>
      <c r="MR56" s="73"/>
      <c r="MS56" s="73"/>
      <c r="MT56" s="73"/>
      <c r="MU56" s="73"/>
      <c r="MV56" s="73"/>
      <c r="MW56" s="73"/>
      <c r="MX56" s="73"/>
      <c r="MY56" s="73"/>
      <c r="MZ56" s="73"/>
      <c r="NA56" s="73"/>
      <c r="NB56" s="73"/>
      <c r="NC56" s="73"/>
      <c r="ND56" s="73"/>
      <c r="NE56" s="73"/>
      <c r="NF56" s="73"/>
      <c r="NG56" s="73"/>
      <c r="NH56" s="73"/>
      <c r="NI56" s="73"/>
      <c r="NJ56" s="73"/>
      <c r="NK56" s="73"/>
      <c r="NL56" s="73"/>
      <c r="NM56" s="73"/>
      <c r="NN56" s="73"/>
      <c r="NO56" s="73"/>
      <c r="NP56" s="73"/>
      <c r="NQ56" s="73"/>
      <c r="NR56" s="73"/>
      <c r="NS56" s="73"/>
      <c r="NT56" s="73"/>
      <c r="NU56" s="73"/>
      <c r="NV56" s="73"/>
      <c r="NW56" s="73"/>
      <c r="NX56" s="73"/>
      <c r="NY56" s="73"/>
      <c r="NZ56" s="73"/>
      <c r="OA56" s="73"/>
      <c r="OB56" s="73"/>
      <c r="OC56" s="73"/>
      <c r="OD56" s="73"/>
      <c r="OE56" s="73"/>
      <c r="OF56" s="73"/>
      <c r="OG56" s="73"/>
      <c r="OH56" s="73"/>
      <c r="OI56" s="73"/>
      <c r="OJ56" s="73"/>
      <c r="OK56" s="73"/>
      <c r="OL56" s="73"/>
      <c r="OM56" s="73"/>
      <c r="ON56" s="73"/>
      <c r="OO56" s="73"/>
      <c r="OP56" s="73"/>
      <c r="OQ56" s="73"/>
      <c r="OR56" s="73"/>
      <c r="OS56" s="73"/>
      <c r="OT56" s="73"/>
      <c r="OU56" s="73"/>
      <c r="OV56" s="73"/>
      <c r="OW56" s="73"/>
      <c r="OX56" s="73"/>
      <c r="OY56" s="73"/>
      <c r="OZ56" s="73"/>
      <c r="PA56" s="73"/>
      <c r="PB56" s="73"/>
      <c r="PC56" s="73"/>
      <c r="PD56" s="73"/>
      <c r="PE56" s="73"/>
      <c r="PF56" s="73"/>
      <c r="PG56" s="73"/>
      <c r="PH56" s="73"/>
      <c r="PI56" s="73"/>
      <c r="PJ56" s="73"/>
      <c r="PK56" s="73"/>
      <c r="PL56" s="73"/>
      <c r="PM56" s="73"/>
      <c r="PN56" s="73"/>
      <c r="PO56" s="73"/>
      <c r="PP56" s="73"/>
      <c r="PQ56" s="73"/>
      <c r="PR56" s="73"/>
      <c r="PS56" s="73"/>
      <c r="PT56" s="73"/>
      <c r="PU56" s="73"/>
      <c r="PV56" s="73"/>
      <c r="PW56" s="73"/>
      <c r="PX56" s="73"/>
      <c r="PY56" s="73"/>
      <c r="PZ56" s="73"/>
      <c r="QA56" s="73"/>
      <c r="QB56" s="73"/>
      <c r="QC56" s="73"/>
      <c r="QD56" s="73"/>
      <c r="QE56" s="73"/>
      <c r="QF56" s="73"/>
      <c r="QG56" s="73"/>
      <c r="QH56" s="73"/>
      <c r="QI56" s="73"/>
      <c r="QJ56" s="73"/>
      <c r="QK56" s="73"/>
      <c r="QL56" s="73"/>
      <c r="QM56" s="73"/>
      <c r="QN56" s="73"/>
      <c r="QO56" s="73"/>
      <c r="QP56" s="73"/>
      <c r="QQ56" s="73"/>
      <c r="QR56" s="73"/>
      <c r="QS56" s="73"/>
      <c r="QT56" s="73"/>
      <c r="QU56" s="73"/>
      <c r="QV56" s="73"/>
      <c r="QW56" s="73"/>
      <c r="QX56" s="73"/>
      <c r="QY56" s="73"/>
      <c r="QZ56" s="73"/>
      <c r="RA56" s="73"/>
      <c r="RB56" s="73"/>
      <c r="RC56" s="73"/>
      <c r="RD56" s="73"/>
      <c r="RE56" s="73"/>
      <c r="RF56" s="73"/>
      <c r="RG56" s="73"/>
      <c r="RH56" s="73"/>
      <c r="RI56" s="73"/>
      <c r="RJ56" s="73"/>
      <c r="RK56" s="73"/>
      <c r="RL56" s="73"/>
      <c r="RM56" s="73"/>
      <c r="RN56" s="73"/>
      <c r="RO56" s="73"/>
      <c r="RP56" s="73"/>
      <c r="RQ56" s="73"/>
      <c r="RR56" s="73"/>
      <c r="RS56" s="73"/>
      <c r="RT56" s="73"/>
      <c r="RU56" s="73"/>
      <c r="RV56" s="73"/>
      <c r="RW56" s="73"/>
      <c r="RX56" s="73"/>
      <c r="RY56" s="73"/>
      <c r="RZ56" s="73"/>
      <c r="SA56" s="73"/>
      <c r="SB56" s="73"/>
      <c r="SC56" s="73"/>
      <c r="SD56" s="73"/>
      <c r="SE56" s="73"/>
      <c r="SF56" s="73"/>
      <c r="SG56" s="73"/>
      <c r="SH56" s="73"/>
      <c r="SI56" s="73"/>
      <c r="SJ56" s="73"/>
      <c r="SK56" s="73"/>
      <c r="SL56" s="73"/>
      <c r="SM56" s="73"/>
      <c r="SN56" s="73"/>
      <c r="SO56" s="73"/>
      <c r="SP56" s="73"/>
      <c r="SQ56" s="73"/>
      <c r="SR56" s="73"/>
      <c r="SS56" s="73"/>
      <c r="ST56" s="73"/>
      <c r="SU56" s="73"/>
      <c r="SV56" s="73"/>
      <c r="SW56" s="73"/>
      <c r="SX56" s="73"/>
      <c r="SY56" s="73"/>
      <c r="SZ56" s="73"/>
      <c r="TA56" s="73"/>
      <c r="TB56" s="73"/>
      <c r="TC56" s="73"/>
      <c r="TD56" s="73"/>
      <c r="TE56" s="73"/>
      <c r="TF56" s="73"/>
      <c r="TG56" s="73"/>
      <c r="TH56" s="73"/>
      <c r="TI56" s="73"/>
      <c r="TJ56" s="73"/>
      <c r="TK56" s="73"/>
      <c r="TL56" s="73"/>
      <c r="TM56" s="73"/>
      <c r="TN56" s="73"/>
      <c r="TO56" s="73"/>
      <c r="TP56" s="73"/>
      <c r="TQ56" s="73"/>
      <c r="TR56" s="73"/>
      <c r="TS56" s="73"/>
      <c r="TT56" s="73"/>
      <c r="TU56" s="73"/>
      <c r="TV56" s="73"/>
      <c r="TW56" s="73"/>
      <c r="TX56" s="73"/>
      <c r="TY56" s="73"/>
      <c r="TZ56" s="73"/>
      <c r="UA56" s="73"/>
      <c r="UB56" s="73"/>
      <c r="UC56" s="73"/>
      <c r="UD56" s="73"/>
      <c r="UE56" s="73"/>
      <c r="UF56" s="73"/>
      <c r="UG56" s="73"/>
      <c r="UH56" s="73"/>
      <c r="UI56" s="73"/>
      <c r="UJ56" s="73"/>
      <c r="UK56" s="73"/>
      <c r="UL56" s="73"/>
      <c r="UM56" s="73"/>
      <c r="UN56" s="73"/>
      <c r="UO56" s="73"/>
      <c r="UP56" s="73"/>
      <c r="UQ56" s="73"/>
      <c r="UR56" s="73"/>
      <c r="US56" s="73"/>
      <c r="UT56" s="73"/>
      <c r="UU56" s="73"/>
      <c r="UV56" s="73"/>
      <c r="UW56" s="73"/>
      <c r="UX56" s="73"/>
      <c r="UY56" s="73"/>
      <c r="UZ56" s="73"/>
      <c r="VA56" s="73"/>
      <c r="VB56" s="73"/>
      <c r="VC56" s="73"/>
      <c r="VD56" s="73"/>
      <c r="VE56" s="73"/>
      <c r="VF56" s="73"/>
      <c r="VG56" s="73"/>
      <c r="VH56" s="73"/>
      <c r="VI56" s="73"/>
      <c r="VJ56" s="73"/>
      <c r="VK56" s="73"/>
      <c r="VL56" s="73"/>
      <c r="VM56" s="73"/>
      <c r="VN56" s="73"/>
      <c r="VO56" s="73"/>
      <c r="VP56" s="73"/>
      <c r="VQ56" s="73"/>
      <c r="VR56" s="73"/>
      <c r="VS56" s="73"/>
      <c r="VT56" s="73"/>
      <c r="VU56" s="73"/>
      <c r="VV56" s="73"/>
      <c r="VW56" s="73"/>
      <c r="VX56" s="73"/>
      <c r="VY56" s="73"/>
      <c r="VZ56" s="73"/>
      <c r="WA56" s="73"/>
      <c r="WB56" s="73"/>
      <c r="WC56" s="73"/>
      <c r="WD56" s="73"/>
      <c r="WE56" s="73"/>
      <c r="WF56" s="73"/>
      <c r="WG56" s="73"/>
      <c r="WH56" s="73"/>
      <c r="WI56" s="73"/>
      <c r="WJ56" s="73"/>
      <c r="WK56" s="73"/>
      <c r="WL56" s="73"/>
      <c r="WM56" s="73"/>
      <c r="WN56" s="73"/>
      <c r="WO56" s="73"/>
      <c r="WP56" s="73"/>
      <c r="WQ56" s="73"/>
      <c r="WR56" s="73"/>
      <c r="WS56" s="73"/>
      <c r="WT56" s="73"/>
      <c r="WU56" s="73"/>
      <c r="WV56" s="73"/>
      <c r="WW56" s="73"/>
      <c r="WX56" s="73"/>
      <c r="WY56" s="73"/>
      <c r="WZ56" s="73"/>
      <c r="XA56" s="73"/>
      <c r="XB56" s="73"/>
      <c r="XC56" s="73"/>
      <c r="XD56" s="73"/>
      <c r="XE56" s="73"/>
      <c r="XF56" s="73"/>
      <c r="XG56" s="73"/>
      <c r="XH56" s="73"/>
      <c r="XI56" s="73"/>
      <c r="XJ56" s="73"/>
      <c r="XK56" s="73"/>
      <c r="XL56" s="73"/>
      <c r="XM56" s="73"/>
      <c r="XN56" s="73"/>
      <c r="XO56" s="73"/>
      <c r="XP56" s="73"/>
      <c r="XQ56" s="73"/>
      <c r="XR56" s="73"/>
      <c r="XS56" s="73"/>
      <c r="XT56" s="73"/>
      <c r="XU56" s="73"/>
      <c r="XV56" s="73"/>
      <c r="XW56" s="73"/>
      <c r="XX56" s="73"/>
      <c r="XY56" s="73"/>
      <c r="XZ56" s="73"/>
      <c r="YA56" s="73"/>
      <c r="YB56" s="73"/>
      <c r="YC56" s="73"/>
      <c r="YD56" s="73"/>
      <c r="YE56" s="73"/>
      <c r="YF56" s="73"/>
      <c r="YG56" s="73"/>
      <c r="YH56" s="73"/>
      <c r="YI56" s="73"/>
      <c r="YJ56" s="73"/>
      <c r="YK56" s="73"/>
      <c r="YL56" s="73"/>
      <c r="YM56" s="73"/>
      <c r="YN56" s="73"/>
      <c r="YO56" s="73"/>
      <c r="YP56" s="73"/>
      <c r="YQ56" s="73"/>
      <c r="YR56" s="73"/>
    </row>
    <row r="57" spans="1:668">
      <c r="A57" s="71" t="s">
        <v>145</v>
      </c>
      <c r="B57" s="72">
        <f t="shared" si="52"/>
        <v>0</v>
      </c>
      <c r="C57" s="72">
        <f t="shared" si="53"/>
        <v>0</v>
      </c>
      <c r="D57" s="72">
        <f t="shared" si="54"/>
        <v>0</v>
      </c>
      <c r="E57" s="72">
        <f t="shared" si="55"/>
        <v>0</v>
      </c>
      <c r="F57" s="72">
        <f t="shared" si="56"/>
        <v>0</v>
      </c>
      <c r="G57" s="72">
        <f t="shared" si="57"/>
        <v>0</v>
      </c>
      <c r="H57" s="72">
        <f t="shared" si="58"/>
        <v>0</v>
      </c>
      <c r="I57" s="72">
        <f t="shared" si="59"/>
        <v>0</v>
      </c>
      <c r="J57" s="72">
        <f t="shared" si="60"/>
        <v>0</v>
      </c>
      <c r="K57" s="72">
        <f t="shared" si="61"/>
        <v>0</v>
      </c>
      <c r="L57" s="72">
        <f t="shared" si="62"/>
        <v>0</v>
      </c>
      <c r="M57" s="72">
        <f t="shared" si="63"/>
        <v>0</v>
      </c>
      <c r="N57" s="72">
        <f t="shared" si="64"/>
        <v>0</v>
      </c>
      <c r="O57" s="72">
        <f t="shared" si="65"/>
        <v>0</v>
      </c>
      <c r="P57" s="72">
        <f t="shared" si="66"/>
        <v>0</v>
      </c>
      <c r="Q57" s="72">
        <f t="shared" si="67"/>
        <v>0</v>
      </c>
      <c r="R57" s="72">
        <f t="shared" si="68"/>
        <v>0</v>
      </c>
      <c r="S57" s="72">
        <f t="shared" si="69"/>
        <v>0</v>
      </c>
      <c r="T57" s="72">
        <f t="shared" si="70"/>
        <v>0</v>
      </c>
      <c r="U57" s="72">
        <f t="shared" si="71"/>
        <v>0</v>
      </c>
      <c r="V57" s="72">
        <f t="shared" si="72"/>
        <v>0</v>
      </c>
      <c r="W57" s="72">
        <f t="shared" si="73"/>
        <v>0</v>
      </c>
      <c r="X57" s="72">
        <f t="shared" si="74"/>
        <v>0</v>
      </c>
      <c r="Y57" s="72">
        <f t="shared" si="75"/>
        <v>0</v>
      </c>
      <c r="Z57" s="72">
        <f t="shared" si="76"/>
        <v>0</v>
      </c>
      <c r="AA57" s="72">
        <f t="shared" si="77"/>
        <v>0</v>
      </c>
      <c r="AB57" s="72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  <c r="FK57" s="73"/>
      <c r="FL57" s="73"/>
      <c r="FM57" s="73"/>
      <c r="FN57" s="73"/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  <c r="IB57" s="73"/>
      <c r="IC57" s="73"/>
      <c r="ID57" s="73"/>
      <c r="IE57" s="73"/>
      <c r="IF57" s="73"/>
      <c r="IG57" s="73"/>
      <c r="IH57" s="73"/>
      <c r="II57" s="73"/>
      <c r="IJ57" s="73"/>
      <c r="IK57" s="73"/>
      <c r="IL57" s="73"/>
      <c r="IM57" s="73"/>
      <c r="IN57" s="73"/>
      <c r="IO57" s="73"/>
      <c r="IP57" s="73"/>
      <c r="IQ57" s="73"/>
      <c r="IR57" s="73"/>
      <c r="IS57" s="73"/>
      <c r="IT57" s="73"/>
      <c r="IU57" s="73"/>
      <c r="IV57" s="73"/>
      <c r="IW57" s="73"/>
      <c r="IX57" s="73"/>
      <c r="IY57" s="73"/>
      <c r="IZ57" s="73"/>
      <c r="JA57" s="73"/>
      <c r="JB57" s="73"/>
      <c r="JC57" s="73"/>
      <c r="JD57" s="73"/>
      <c r="JE57" s="73"/>
      <c r="JF57" s="73"/>
      <c r="JG57" s="73"/>
      <c r="JH57" s="73"/>
      <c r="JI57" s="73"/>
      <c r="JJ57" s="73"/>
      <c r="JK57" s="73"/>
      <c r="JL57" s="73"/>
      <c r="JM57" s="73"/>
      <c r="JN57" s="73"/>
      <c r="JO57" s="73"/>
      <c r="JP57" s="73"/>
      <c r="JQ57" s="73"/>
      <c r="JR57" s="73"/>
      <c r="JS57" s="73"/>
      <c r="JT57" s="73"/>
      <c r="JU57" s="73"/>
      <c r="JV57" s="73"/>
      <c r="JW57" s="73"/>
      <c r="JX57" s="73"/>
      <c r="JY57" s="73"/>
      <c r="JZ57" s="73"/>
      <c r="KA57" s="73"/>
      <c r="KB57" s="73"/>
      <c r="KC57" s="73"/>
      <c r="KD57" s="73"/>
      <c r="KE57" s="73"/>
      <c r="KF57" s="73"/>
      <c r="KG57" s="73"/>
      <c r="KH57" s="73"/>
      <c r="KI57" s="73"/>
      <c r="KJ57" s="73"/>
      <c r="KK57" s="73"/>
      <c r="KL57" s="73"/>
      <c r="KM57" s="73"/>
      <c r="KN57" s="73"/>
      <c r="KO57" s="73"/>
      <c r="KP57" s="73"/>
      <c r="KQ57" s="73"/>
      <c r="KR57" s="73"/>
      <c r="KS57" s="73"/>
      <c r="KT57" s="73"/>
      <c r="KU57" s="73"/>
      <c r="KV57" s="73"/>
      <c r="KW57" s="73"/>
      <c r="KX57" s="73"/>
      <c r="KY57" s="73"/>
      <c r="KZ57" s="73"/>
      <c r="LA57" s="73"/>
      <c r="LB57" s="73"/>
      <c r="LC57" s="73"/>
      <c r="LD57" s="73"/>
      <c r="LE57" s="73"/>
      <c r="LF57" s="73"/>
      <c r="LG57" s="73"/>
      <c r="LH57" s="73"/>
      <c r="LI57" s="73"/>
      <c r="LJ57" s="73"/>
      <c r="LK57" s="73"/>
      <c r="LL57" s="73"/>
      <c r="LM57" s="73"/>
      <c r="LN57" s="73"/>
      <c r="LO57" s="73"/>
      <c r="LP57" s="73"/>
      <c r="LQ57" s="73"/>
      <c r="LR57" s="73"/>
      <c r="LS57" s="73"/>
      <c r="LT57" s="73"/>
      <c r="LU57" s="73"/>
      <c r="LV57" s="73"/>
      <c r="LW57" s="73"/>
      <c r="LX57" s="73"/>
      <c r="LY57" s="73"/>
      <c r="LZ57" s="73"/>
      <c r="MA57" s="73"/>
      <c r="MB57" s="73"/>
      <c r="MC57" s="73"/>
      <c r="MD57" s="73"/>
      <c r="ME57" s="73"/>
      <c r="MF57" s="73"/>
      <c r="MG57" s="73"/>
      <c r="MH57" s="73"/>
      <c r="MI57" s="73"/>
      <c r="MJ57" s="73"/>
      <c r="MK57" s="73"/>
      <c r="ML57" s="73"/>
      <c r="MM57" s="73"/>
      <c r="MN57" s="73"/>
      <c r="MO57" s="73"/>
      <c r="MP57" s="73"/>
      <c r="MQ57" s="73"/>
      <c r="MR57" s="73"/>
      <c r="MS57" s="73"/>
      <c r="MT57" s="73"/>
      <c r="MU57" s="73"/>
      <c r="MV57" s="73"/>
      <c r="MW57" s="73"/>
      <c r="MX57" s="73"/>
      <c r="MY57" s="73"/>
      <c r="MZ57" s="73"/>
      <c r="NA57" s="73"/>
      <c r="NB57" s="73"/>
      <c r="NC57" s="73"/>
      <c r="ND57" s="73"/>
      <c r="NE57" s="73"/>
      <c r="NF57" s="73"/>
      <c r="NG57" s="73"/>
      <c r="NH57" s="73"/>
      <c r="NI57" s="73"/>
      <c r="NJ57" s="73"/>
      <c r="NK57" s="73"/>
      <c r="NL57" s="73"/>
      <c r="NM57" s="73"/>
      <c r="NN57" s="73"/>
      <c r="NO57" s="73"/>
      <c r="NP57" s="73"/>
      <c r="NQ57" s="73"/>
      <c r="NR57" s="73"/>
      <c r="NS57" s="73"/>
      <c r="NT57" s="73"/>
      <c r="NU57" s="73"/>
      <c r="NV57" s="73"/>
      <c r="NW57" s="73"/>
      <c r="NX57" s="73"/>
      <c r="NY57" s="73"/>
      <c r="NZ57" s="73"/>
      <c r="OA57" s="73"/>
      <c r="OB57" s="73"/>
      <c r="OC57" s="73"/>
      <c r="OD57" s="73"/>
      <c r="OE57" s="73"/>
      <c r="OF57" s="73"/>
      <c r="OG57" s="73"/>
      <c r="OH57" s="73"/>
      <c r="OI57" s="73"/>
      <c r="OJ57" s="73"/>
      <c r="OK57" s="73"/>
      <c r="OL57" s="73"/>
      <c r="OM57" s="73"/>
      <c r="ON57" s="73"/>
      <c r="OO57" s="73"/>
      <c r="OP57" s="73"/>
      <c r="OQ57" s="73"/>
      <c r="OR57" s="73"/>
      <c r="OS57" s="73"/>
      <c r="OT57" s="73"/>
      <c r="OU57" s="73"/>
      <c r="OV57" s="73"/>
      <c r="OW57" s="73"/>
      <c r="OX57" s="73"/>
      <c r="OY57" s="73"/>
      <c r="OZ57" s="73"/>
      <c r="PA57" s="73"/>
      <c r="PB57" s="73"/>
      <c r="PC57" s="73"/>
      <c r="PD57" s="73"/>
      <c r="PE57" s="73"/>
      <c r="PF57" s="73"/>
      <c r="PG57" s="73"/>
      <c r="PH57" s="73"/>
      <c r="PI57" s="73"/>
      <c r="PJ57" s="73"/>
      <c r="PK57" s="73"/>
      <c r="PL57" s="73"/>
      <c r="PM57" s="73"/>
      <c r="PN57" s="73"/>
      <c r="PO57" s="73"/>
      <c r="PP57" s="73"/>
      <c r="PQ57" s="73"/>
      <c r="PR57" s="73"/>
      <c r="PS57" s="73"/>
      <c r="PT57" s="73"/>
      <c r="PU57" s="73"/>
      <c r="PV57" s="73"/>
      <c r="PW57" s="73"/>
      <c r="PX57" s="73"/>
      <c r="PY57" s="73"/>
      <c r="PZ57" s="73"/>
      <c r="QA57" s="73"/>
      <c r="QB57" s="73"/>
      <c r="QC57" s="73"/>
      <c r="QD57" s="73"/>
      <c r="QE57" s="73"/>
      <c r="QF57" s="73"/>
      <c r="QG57" s="73"/>
      <c r="QH57" s="73"/>
      <c r="QI57" s="73"/>
      <c r="QJ57" s="73"/>
      <c r="QK57" s="73"/>
      <c r="QL57" s="73"/>
      <c r="QM57" s="73"/>
      <c r="QN57" s="73"/>
      <c r="QO57" s="73"/>
      <c r="QP57" s="73"/>
      <c r="QQ57" s="73"/>
      <c r="QR57" s="73"/>
      <c r="QS57" s="73"/>
      <c r="QT57" s="73"/>
      <c r="QU57" s="73"/>
      <c r="QV57" s="73"/>
      <c r="QW57" s="73"/>
      <c r="QX57" s="73"/>
      <c r="QY57" s="73"/>
      <c r="QZ57" s="73"/>
      <c r="RA57" s="73"/>
      <c r="RB57" s="73"/>
      <c r="RC57" s="73"/>
      <c r="RD57" s="73"/>
      <c r="RE57" s="73"/>
      <c r="RF57" s="73"/>
      <c r="RG57" s="73"/>
      <c r="RH57" s="73"/>
      <c r="RI57" s="73"/>
      <c r="RJ57" s="73"/>
      <c r="RK57" s="73"/>
      <c r="RL57" s="73"/>
      <c r="RM57" s="73"/>
      <c r="RN57" s="73"/>
      <c r="RO57" s="73"/>
      <c r="RP57" s="73"/>
      <c r="RQ57" s="73"/>
      <c r="RR57" s="73"/>
      <c r="RS57" s="73"/>
      <c r="RT57" s="73"/>
      <c r="RU57" s="73"/>
      <c r="RV57" s="73"/>
      <c r="RW57" s="73"/>
      <c r="RX57" s="73"/>
      <c r="RY57" s="73"/>
      <c r="RZ57" s="73"/>
      <c r="SA57" s="73"/>
      <c r="SB57" s="73"/>
      <c r="SC57" s="73"/>
      <c r="SD57" s="73"/>
      <c r="SE57" s="73"/>
      <c r="SF57" s="73"/>
      <c r="SG57" s="73"/>
      <c r="SH57" s="73"/>
      <c r="SI57" s="73"/>
      <c r="SJ57" s="73"/>
      <c r="SK57" s="73"/>
      <c r="SL57" s="73"/>
      <c r="SM57" s="73"/>
      <c r="SN57" s="73"/>
      <c r="SO57" s="73"/>
      <c r="SP57" s="73"/>
      <c r="SQ57" s="73"/>
      <c r="SR57" s="73"/>
      <c r="SS57" s="73"/>
      <c r="ST57" s="73"/>
      <c r="SU57" s="73"/>
      <c r="SV57" s="73"/>
      <c r="SW57" s="73"/>
      <c r="SX57" s="73"/>
      <c r="SY57" s="73"/>
      <c r="SZ57" s="73"/>
      <c r="TA57" s="73"/>
      <c r="TB57" s="73"/>
      <c r="TC57" s="73"/>
      <c r="TD57" s="73"/>
      <c r="TE57" s="73"/>
      <c r="TF57" s="73"/>
      <c r="TG57" s="73"/>
      <c r="TH57" s="73"/>
      <c r="TI57" s="73"/>
      <c r="TJ57" s="73"/>
      <c r="TK57" s="73"/>
      <c r="TL57" s="73"/>
      <c r="TM57" s="73"/>
      <c r="TN57" s="73"/>
      <c r="TO57" s="73"/>
      <c r="TP57" s="73"/>
      <c r="TQ57" s="73"/>
      <c r="TR57" s="73"/>
      <c r="TS57" s="73"/>
      <c r="TT57" s="73"/>
      <c r="TU57" s="73"/>
      <c r="TV57" s="73"/>
      <c r="TW57" s="73"/>
      <c r="TX57" s="73"/>
      <c r="TY57" s="73"/>
      <c r="TZ57" s="73"/>
      <c r="UA57" s="73"/>
      <c r="UB57" s="73"/>
      <c r="UC57" s="73"/>
      <c r="UD57" s="73"/>
      <c r="UE57" s="73"/>
      <c r="UF57" s="73"/>
      <c r="UG57" s="73"/>
      <c r="UH57" s="73"/>
      <c r="UI57" s="73"/>
      <c r="UJ57" s="73"/>
      <c r="UK57" s="73"/>
      <c r="UL57" s="73"/>
      <c r="UM57" s="73"/>
      <c r="UN57" s="73"/>
      <c r="UO57" s="73"/>
      <c r="UP57" s="73"/>
      <c r="UQ57" s="73"/>
      <c r="UR57" s="73"/>
      <c r="US57" s="73"/>
      <c r="UT57" s="73"/>
      <c r="UU57" s="73"/>
      <c r="UV57" s="73"/>
      <c r="UW57" s="73"/>
      <c r="UX57" s="73"/>
      <c r="UY57" s="73"/>
      <c r="UZ57" s="73"/>
      <c r="VA57" s="73"/>
      <c r="VB57" s="73"/>
      <c r="VC57" s="73"/>
      <c r="VD57" s="73"/>
      <c r="VE57" s="73"/>
      <c r="VF57" s="73"/>
      <c r="VG57" s="73"/>
      <c r="VH57" s="73"/>
      <c r="VI57" s="73"/>
      <c r="VJ57" s="73"/>
      <c r="VK57" s="73"/>
      <c r="VL57" s="73"/>
      <c r="VM57" s="73"/>
      <c r="VN57" s="73"/>
      <c r="VO57" s="73"/>
      <c r="VP57" s="73"/>
      <c r="VQ57" s="73"/>
      <c r="VR57" s="73"/>
      <c r="VS57" s="73"/>
      <c r="VT57" s="73"/>
      <c r="VU57" s="73"/>
      <c r="VV57" s="73"/>
      <c r="VW57" s="73"/>
      <c r="VX57" s="73"/>
      <c r="VY57" s="73"/>
      <c r="VZ57" s="73"/>
      <c r="WA57" s="73"/>
      <c r="WB57" s="73"/>
      <c r="WC57" s="73"/>
      <c r="WD57" s="73"/>
      <c r="WE57" s="73"/>
      <c r="WF57" s="73"/>
      <c r="WG57" s="73"/>
      <c r="WH57" s="73"/>
      <c r="WI57" s="73"/>
      <c r="WJ57" s="73"/>
      <c r="WK57" s="73"/>
      <c r="WL57" s="73"/>
      <c r="WM57" s="73"/>
      <c r="WN57" s="73"/>
      <c r="WO57" s="73"/>
      <c r="WP57" s="73"/>
      <c r="WQ57" s="73"/>
      <c r="WR57" s="73"/>
      <c r="WS57" s="73"/>
      <c r="WT57" s="73"/>
      <c r="WU57" s="73"/>
      <c r="WV57" s="73"/>
      <c r="WW57" s="73"/>
      <c r="WX57" s="73"/>
      <c r="WY57" s="73"/>
      <c r="WZ57" s="73"/>
      <c r="XA57" s="73"/>
      <c r="XB57" s="73"/>
      <c r="XC57" s="73"/>
      <c r="XD57" s="73"/>
      <c r="XE57" s="73"/>
      <c r="XF57" s="73"/>
      <c r="XG57" s="73"/>
      <c r="XH57" s="73"/>
      <c r="XI57" s="73"/>
      <c r="XJ57" s="73"/>
      <c r="XK57" s="73"/>
      <c r="XL57" s="73"/>
      <c r="XM57" s="73"/>
      <c r="XN57" s="73"/>
      <c r="XO57" s="73"/>
      <c r="XP57" s="73"/>
      <c r="XQ57" s="73"/>
      <c r="XR57" s="73"/>
      <c r="XS57" s="73"/>
      <c r="XT57" s="73"/>
      <c r="XU57" s="73"/>
      <c r="XV57" s="73"/>
      <c r="XW57" s="73"/>
      <c r="XX57" s="73"/>
      <c r="XY57" s="73"/>
      <c r="XZ57" s="73"/>
      <c r="YA57" s="73"/>
      <c r="YB57" s="73"/>
      <c r="YC57" s="73"/>
      <c r="YD57" s="73"/>
      <c r="YE57" s="73"/>
      <c r="YF57" s="73"/>
      <c r="YG57" s="73"/>
      <c r="YH57" s="73"/>
      <c r="YI57" s="73"/>
      <c r="YJ57" s="73"/>
      <c r="YK57" s="73"/>
      <c r="YL57" s="73"/>
      <c r="YM57" s="73"/>
      <c r="YN57" s="73"/>
      <c r="YO57" s="73"/>
      <c r="YP57" s="73"/>
      <c r="YQ57" s="73"/>
      <c r="YR57" s="73"/>
    </row>
    <row r="58" spans="1:668">
      <c r="A58" s="71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  <c r="IJ58" s="73"/>
      <c r="IK58" s="73"/>
      <c r="IL58" s="73"/>
      <c r="IM58" s="73"/>
      <c r="IN58" s="73"/>
      <c r="IO58" s="73"/>
      <c r="IP58" s="73"/>
      <c r="IQ58" s="73"/>
      <c r="IR58" s="73"/>
      <c r="IS58" s="73"/>
      <c r="IT58" s="73"/>
      <c r="IU58" s="73"/>
      <c r="IV58" s="73"/>
      <c r="IW58" s="73"/>
      <c r="IX58" s="73"/>
      <c r="IY58" s="73"/>
      <c r="IZ58" s="73"/>
      <c r="JA58" s="73"/>
      <c r="JB58" s="73"/>
      <c r="JC58" s="73"/>
      <c r="JD58" s="73"/>
      <c r="JE58" s="73"/>
      <c r="JF58" s="73"/>
      <c r="JG58" s="73"/>
      <c r="JH58" s="73"/>
      <c r="JI58" s="73"/>
      <c r="JJ58" s="73"/>
      <c r="JK58" s="73"/>
      <c r="JL58" s="73"/>
      <c r="JM58" s="73"/>
      <c r="JN58" s="73"/>
      <c r="JO58" s="73"/>
      <c r="JP58" s="73"/>
      <c r="JQ58" s="73"/>
      <c r="JR58" s="73"/>
      <c r="JS58" s="73"/>
      <c r="JT58" s="73"/>
      <c r="JU58" s="73"/>
      <c r="JV58" s="73"/>
      <c r="JW58" s="73"/>
      <c r="JX58" s="73"/>
      <c r="JY58" s="73"/>
      <c r="JZ58" s="73"/>
      <c r="KA58" s="73"/>
      <c r="KB58" s="73"/>
      <c r="KC58" s="73"/>
      <c r="KD58" s="73"/>
      <c r="KE58" s="73"/>
      <c r="KF58" s="73"/>
      <c r="KG58" s="73"/>
      <c r="KH58" s="73"/>
      <c r="KI58" s="73"/>
      <c r="KJ58" s="73"/>
      <c r="KK58" s="73"/>
      <c r="KL58" s="73"/>
      <c r="KM58" s="73"/>
      <c r="KN58" s="73"/>
      <c r="KO58" s="73"/>
      <c r="KP58" s="73"/>
      <c r="KQ58" s="73"/>
      <c r="KR58" s="73"/>
      <c r="KS58" s="73"/>
      <c r="KT58" s="73"/>
      <c r="KU58" s="73"/>
      <c r="KV58" s="73"/>
      <c r="KW58" s="73"/>
      <c r="KX58" s="73"/>
      <c r="KY58" s="73"/>
      <c r="KZ58" s="73"/>
      <c r="LA58" s="73"/>
      <c r="LB58" s="73"/>
      <c r="LC58" s="73"/>
      <c r="LD58" s="73"/>
      <c r="LE58" s="73"/>
      <c r="LF58" s="73"/>
      <c r="LG58" s="73"/>
      <c r="LH58" s="73"/>
      <c r="LI58" s="73"/>
      <c r="LJ58" s="73"/>
      <c r="LK58" s="73"/>
      <c r="LL58" s="73"/>
      <c r="LM58" s="73"/>
      <c r="LN58" s="73"/>
      <c r="LO58" s="73"/>
      <c r="LP58" s="73"/>
      <c r="LQ58" s="73"/>
      <c r="LR58" s="73"/>
      <c r="LS58" s="73"/>
      <c r="LT58" s="73"/>
      <c r="LU58" s="73"/>
      <c r="LV58" s="73"/>
      <c r="LW58" s="73"/>
      <c r="LX58" s="73"/>
      <c r="LY58" s="73"/>
      <c r="LZ58" s="73"/>
      <c r="MA58" s="73"/>
      <c r="MB58" s="73"/>
      <c r="MC58" s="73"/>
      <c r="MD58" s="73"/>
      <c r="ME58" s="73"/>
      <c r="MF58" s="73"/>
      <c r="MG58" s="73"/>
      <c r="MH58" s="73"/>
      <c r="MI58" s="73"/>
      <c r="MJ58" s="73"/>
      <c r="MK58" s="73"/>
      <c r="ML58" s="73"/>
      <c r="MM58" s="73"/>
      <c r="MN58" s="73"/>
      <c r="MO58" s="73"/>
      <c r="MP58" s="73"/>
      <c r="MQ58" s="73"/>
      <c r="MR58" s="73"/>
      <c r="MS58" s="73"/>
      <c r="MT58" s="73"/>
      <c r="MU58" s="73"/>
      <c r="MV58" s="73"/>
      <c r="MW58" s="73"/>
      <c r="MX58" s="73"/>
      <c r="MY58" s="73"/>
      <c r="MZ58" s="73"/>
      <c r="NA58" s="73"/>
      <c r="NB58" s="73"/>
      <c r="NC58" s="73"/>
      <c r="ND58" s="73"/>
      <c r="NE58" s="73"/>
      <c r="NF58" s="73"/>
      <c r="NG58" s="73"/>
      <c r="NH58" s="73"/>
      <c r="NI58" s="73"/>
      <c r="NJ58" s="73"/>
      <c r="NK58" s="73"/>
      <c r="NL58" s="73"/>
      <c r="NM58" s="73"/>
      <c r="NN58" s="73"/>
      <c r="NO58" s="73"/>
      <c r="NP58" s="73"/>
      <c r="NQ58" s="73"/>
      <c r="NR58" s="73"/>
      <c r="NS58" s="73"/>
      <c r="NT58" s="73"/>
      <c r="NU58" s="73"/>
      <c r="NV58" s="73"/>
      <c r="NW58" s="73"/>
      <c r="NX58" s="73"/>
      <c r="NY58" s="73"/>
      <c r="NZ58" s="73"/>
      <c r="OA58" s="73"/>
      <c r="OB58" s="73"/>
      <c r="OC58" s="73"/>
      <c r="OD58" s="73"/>
      <c r="OE58" s="73"/>
      <c r="OF58" s="73"/>
      <c r="OG58" s="73"/>
      <c r="OH58" s="73"/>
      <c r="OI58" s="73"/>
      <c r="OJ58" s="73"/>
      <c r="OK58" s="73"/>
      <c r="OL58" s="73"/>
      <c r="OM58" s="73"/>
      <c r="ON58" s="73"/>
      <c r="OO58" s="73"/>
      <c r="OP58" s="73"/>
      <c r="OQ58" s="73"/>
      <c r="OR58" s="73"/>
      <c r="OS58" s="73"/>
      <c r="OT58" s="73"/>
      <c r="OU58" s="73"/>
      <c r="OV58" s="73"/>
      <c r="OW58" s="73"/>
      <c r="OX58" s="73"/>
      <c r="OY58" s="73"/>
      <c r="OZ58" s="73"/>
      <c r="PA58" s="73"/>
      <c r="PB58" s="73"/>
      <c r="PC58" s="73"/>
      <c r="PD58" s="73"/>
      <c r="PE58" s="73"/>
      <c r="PF58" s="73"/>
      <c r="PG58" s="73"/>
      <c r="PH58" s="73"/>
      <c r="PI58" s="73"/>
      <c r="PJ58" s="73"/>
      <c r="PK58" s="73"/>
      <c r="PL58" s="73"/>
      <c r="PM58" s="73"/>
      <c r="PN58" s="73"/>
      <c r="PO58" s="73"/>
      <c r="PP58" s="73"/>
      <c r="PQ58" s="73"/>
      <c r="PR58" s="73"/>
      <c r="PS58" s="73"/>
      <c r="PT58" s="73"/>
      <c r="PU58" s="73"/>
      <c r="PV58" s="73"/>
      <c r="PW58" s="73"/>
      <c r="PX58" s="73"/>
      <c r="PY58" s="73"/>
      <c r="PZ58" s="73"/>
      <c r="QA58" s="73"/>
      <c r="QB58" s="73"/>
      <c r="QC58" s="73"/>
      <c r="QD58" s="73"/>
      <c r="QE58" s="73"/>
      <c r="QF58" s="73"/>
      <c r="QG58" s="73"/>
      <c r="QH58" s="73"/>
      <c r="QI58" s="73"/>
      <c r="QJ58" s="73"/>
      <c r="QK58" s="73"/>
      <c r="QL58" s="73"/>
      <c r="QM58" s="73"/>
      <c r="QN58" s="73"/>
      <c r="QO58" s="73"/>
      <c r="QP58" s="73"/>
      <c r="QQ58" s="73"/>
      <c r="QR58" s="73"/>
      <c r="QS58" s="73"/>
      <c r="QT58" s="73"/>
      <c r="QU58" s="73"/>
      <c r="QV58" s="73"/>
      <c r="QW58" s="73"/>
      <c r="QX58" s="73"/>
      <c r="QY58" s="73"/>
      <c r="QZ58" s="73"/>
      <c r="RA58" s="73"/>
      <c r="RB58" s="73"/>
      <c r="RC58" s="73"/>
      <c r="RD58" s="73"/>
      <c r="RE58" s="73"/>
      <c r="RF58" s="73"/>
      <c r="RG58" s="73"/>
      <c r="RH58" s="73"/>
      <c r="RI58" s="73"/>
      <c r="RJ58" s="73"/>
      <c r="RK58" s="73"/>
      <c r="RL58" s="73"/>
      <c r="RM58" s="73"/>
      <c r="RN58" s="73"/>
      <c r="RO58" s="73"/>
      <c r="RP58" s="73"/>
      <c r="RQ58" s="73"/>
      <c r="RR58" s="73"/>
      <c r="RS58" s="73"/>
      <c r="RT58" s="73"/>
      <c r="RU58" s="73"/>
      <c r="RV58" s="73"/>
      <c r="RW58" s="73"/>
      <c r="RX58" s="73"/>
      <c r="RY58" s="73"/>
      <c r="RZ58" s="73"/>
      <c r="SA58" s="73"/>
      <c r="SB58" s="73"/>
      <c r="SC58" s="73"/>
      <c r="SD58" s="73"/>
      <c r="SE58" s="73"/>
      <c r="SF58" s="73"/>
      <c r="SG58" s="73"/>
      <c r="SH58" s="73"/>
      <c r="SI58" s="73"/>
      <c r="SJ58" s="73"/>
      <c r="SK58" s="73"/>
      <c r="SL58" s="73"/>
      <c r="SM58" s="73"/>
      <c r="SN58" s="73"/>
      <c r="SO58" s="73"/>
      <c r="SP58" s="73"/>
      <c r="SQ58" s="73"/>
      <c r="SR58" s="73"/>
      <c r="SS58" s="73"/>
      <c r="ST58" s="73"/>
      <c r="SU58" s="73"/>
      <c r="SV58" s="73"/>
      <c r="SW58" s="73"/>
      <c r="SX58" s="73"/>
      <c r="SY58" s="73"/>
      <c r="SZ58" s="73"/>
      <c r="TA58" s="73"/>
      <c r="TB58" s="73"/>
      <c r="TC58" s="73"/>
      <c r="TD58" s="73"/>
      <c r="TE58" s="73"/>
      <c r="TF58" s="73"/>
      <c r="TG58" s="73"/>
      <c r="TH58" s="73"/>
      <c r="TI58" s="73"/>
      <c r="TJ58" s="73"/>
      <c r="TK58" s="73"/>
      <c r="TL58" s="73"/>
      <c r="TM58" s="73"/>
      <c r="TN58" s="73"/>
      <c r="TO58" s="73"/>
      <c r="TP58" s="73"/>
      <c r="TQ58" s="73"/>
      <c r="TR58" s="73"/>
      <c r="TS58" s="73"/>
      <c r="TT58" s="73"/>
      <c r="TU58" s="73"/>
      <c r="TV58" s="73"/>
      <c r="TW58" s="73"/>
      <c r="TX58" s="73"/>
      <c r="TY58" s="73"/>
      <c r="TZ58" s="73"/>
      <c r="UA58" s="73"/>
      <c r="UB58" s="73"/>
      <c r="UC58" s="73"/>
      <c r="UD58" s="73"/>
      <c r="UE58" s="73"/>
      <c r="UF58" s="73"/>
      <c r="UG58" s="73"/>
      <c r="UH58" s="73"/>
      <c r="UI58" s="73"/>
      <c r="UJ58" s="73"/>
      <c r="UK58" s="73"/>
      <c r="UL58" s="73"/>
      <c r="UM58" s="73"/>
      <c r="UN58" s="73"/>
      <c r="UO58" s="73"/>
      <c r="UP58" s="73"/>
      <c r="UQ58" s="73"/>
      <c r="UR58" s="73"/>
      <c r="US58" s="73"/>
      <c r="UT58" s="73"/>
      <c r="UU58" s="73"/>
      <c r="UV58" s="73"/>
      <c r="UW58" s="73"/>
      <c r="UX58" s="73"/>
      <c r="UY58" s="73"/>
      <c r="UZ58" s="73"/>
      <c r="VA58" s="73"/>
      <c r="VB58" s="73"/>
      <c r="VC58" s="73"/>
      <c r="VD58" s="73"/>
      <c r="VE58" s="73"/>
      <c r="VF58" s="73"/>
      <c r="VG58" s="73"/>
      <c r="VH58" s="73"/>
      <c r="VI58" s="73"/>
      <c r="VJ58" s="73"/>
      <c r="VK58" s="73"/>
      <c r="VL58" s="73"/>
      <c r="VM58" s="73"/>
      <c r="VN58" s="73"/>
      <c r="VO58" s="73"/>
      <c r="VP58" s="73"/>
      <c r="VQ58" s="73"/>
      <c r="VR58" s="73"/>
      <c r="VS58" s="73"/>
      <c r="VT58" s="73"/>
      <c r="VU58" s="73"/>
      <c r="VV58" s="73"/>
      <c r="VW58" s="73"/>
      <c r="VX58" s="73"/>
      <c r="VY58" s="73"/>
      <c r="VZ58" s="73"/>
      <c r="WA58" s="73"/>
      <c r="WB58" s="73"/>
      <c r="WC58" s="73"/>
      <c r="WD58" s="73"/>
      <c r="WE58" s="73"/>
      <c r="WF58" s="73"/>
      <c r="WG58" s="73"/>
      <c r="WH58" s="73"/>
      <c r="WI58" s="73"/>
      <c r="WJ58" s="73"/>
      <c r="WK58" s="73"/>
      <c r="WL58" s="73"/>
      <c r="WM58" s="73"/>
      <c r="WN58" s="73"/>
      <c r="WO58" s="73"/>
      <c r="WP58" s="73"/>
      <c r="WQ58" s="73"/>
      <c r="WR58" s="73"/>
      <c r="WS58" s="73"/>
      <c r="WT58" s="73"/>
      <c r="WU58" s="73"/>
      <c r="WV58" s="73"/>
      <c r="WW58" s="73"/>
      <c r="WX58" s="73"/>
      <c r="WY58" s="73"/>
      <c r="WZ58" s="73"/>
      <c r="XA58" s="73"/>
      <c r="XB58" s="73"/>
      <c r="XC58" s="73"/>
      <c r="XD58" s="73"/>
      <c r="XE58" s="73"/>
      <c r="XF58" s="73"/>
      <c r="XG58" s="73"/>
      <c r="XH58" s="73"/>
      <c r="XI58" s="73"/>
      <c r="XJ58" s="73"/>
      <c r="XK58" s="73"/>
      <c r="XL58" s="73"/>
      <c r="XM58" s="73"/>
      <c r="XN58" s="73"/>
      <c r="XO58" s="73"/>
      <c r="XP58" s="73"/>
      <c r="XQ58" s="73"/>
      <c r="XR58" s="73"/>
      <c r="XS58" s="73"/>
      <c r="XT58" s="73"/>
      <c r="XU58" s="73"/>
      <c r="XV58" s="73"/>
      <c r="XW58" s="73"/>
      <c r="XX58" s="73"/>
      <c r="XY58" s="73"/>
      <c r="XZ58" s="73"/>
      <c r="YA58" s="73"/>
      <c r="YB58" s="73"/>
      <c r="YC58" s="73"/>
      <c r="YD58" s="73"/>
      <c r="YE58" s="73"/>
      <c r="YF58" s="73"/>
      <c r="YG58" s="73"/>
      <c r="YH58" s="73"/>
      <c r="YI58" s="73"/>
      <c r="YJ58" s="73"/>
      <c r="YK58" s="73"/>
      <c r="YL58" s="73"/>
      <c r="YM58" s="73"/>
      <c r="YN58" s="73"/>
      <c r="YO58" s="73"/>
      <c r="YP58" s="73"/>
      <c r="YQ58" s="73"/>
      <c r="YR58" s="73"/>
    </row>
    <row r="59" spans="1:668">
      <c r="A59" s="71" t="s">
        <v>146</v>
      </c>
      <c r="B59" s="72">
        <f>SUM(B60:B72)</f>
        <v>0</v>
      </c>
      <c r="C59" s="72">
        <f>SUM(C60:C72)</f>
        <v>0</v>
      </c>
      <c r="D59" s="72">
        <f>SUM(D60:D72)</f>
        <v>0</v>
      </c>
      <c r="E59" s="72">
        <f>SUM(E60:E72)/1000</f>
        <v>0</v>
      </c>
      <c r="F59" s="72">
        <f t="shared" ref="F59:AA59" si="78">SUM(F60:F72)</f>
        <v>0</v>
      </c>
      <c r="G59" s="72">
        <f t="shared" si="78"/>
        <v>0</v>
      </c>
      <c r="H59" s="72">
        <f t="shared" si="78"/>
        <v>0</v>
      </c>
      <c r="I59" s="72">
        <f t="shared" si="78"/>
        <v>0</v>
      </c>
      <c r="J59" s="72">
        <f t="shared" si="78"/>
        <v>1.6534665E-4</v>
      </c>
      <c r="K59" s="72">
        <f t="shared" si="78"/>
        <v>0</v>
      </c>
      <c r="L59" s="72">
        <f t="shared" si="78"/>
        <v>0</v>
      </c>
      <c r="M59" s="72">
        <f t="shared" si="78"/>
        <v>0</v>
      </c>
      <c r="N59" s="72">
        <f t="shared" si="78"/>
        <v>0</v>
      </c>
      <c r="O59" s="72">
        <f t="shared" si="78"/>
        <v>0</v>
      </c>
      <c r="P59" s="72">
        <f t="shared" si="78"/>
        <v>0</v>
      </c>
      <c r="Q59" s="72">
        <f t="shared" si="78"/>
        <v>0</v>
      </c>
      <c r="R59" s="72">
        <f t="shared" si="78"/>
        <v>0</v>
      </c>
      <c r="S59" s="72">
        <f t="shared" si="78"/>
        <v>0</v>
      </c>
      <c r="T59" s="72">
        <f t="shared" si="78"/>
        <v>0</v>
      </c>
      <c r="U59" s="72">
        <f t="shared" si="78"/>
        <v>0</v>
      </c>
      <c r="V59" s="72">
        <f t="shared" si="78"/>
        <v>2.5553931075000001E-2</v>
      </c>
      <c r="W59" s="72">
        <f t="shared" si="78"/>
        <v>5.4245511674999997E-2</v>
      </c>
      <c r="X59" s="72">
        <f t="shared" si="78"/>
        <v>9.8420624999999992E-5</v>
      </c>
      <c r="Y59" s="72">
        <f t="shared" si="78"/>
        <v>5.9052374999999995E-5</v>
      </c>
      <c r="Z59" s="72">
        <f t="shared" si="78"/>
        <v>0</v>
      </c>
      <c r="AA59" s="72">
        <f t="shared" si="78"/>
        <v>0</v>
      </c>
      <c r="AB59" s="72"/>
      <c r="AD59" s="73">
        <f t="shared" ref="AD59:CO59" si="79">SUM(AD60:AD72)</f>
        <v>0</v>
      </c>
      <c r="AE59" s="73">
        <f t="shared" si="79"/>
        <v>0</v>
      </c>
      <c r="AF59" s="73">
        <f t="shared" si="79"/>
        <v>0</v>
      </c>
      <c r="AG59" s="73">
        <f t="shared" si="79"/>
        <v>0</v>
      </c>
      <c r="AH59" s="73">
        <f t="shared" si="79"/>
        <v>0</v>
      </c>
      <c r="AI59" s="73">
        <f t="shared" si="79"/>
        <v>0</v>
      </c>
      <c r="AJ59" s="73">
        <f t="shared" si="79"/>
        <v>0</v>
      </c>
      <c r="AK59" s="73">
        <f t="shared" si="79"/>
        <v>0</v>
      </c>
      <c r="AL59" s="73">
        <f t="shared" si="79"/>
        <v>0</v>
      </c>
      <c r="AM59" s="73">
        <f t="shared" si="79"/>
        <v>0</v>
      </c>
      <c r="AN59" s="73">
        <f t="shared" si="79"/>
        <v>0</v>
      </c>
      <c r="AO59" s="73">
        <f t="shared" si="79"/>
        <v>0</v>
      </c>
      <c r="AP59" s="73">
        <f t="shared" si="79"/>
        <v>0</v>
      </c>
      <c r="AQ59" s="73">
        <f t="shared" si="79"/>
        <v>0</v>
      </c>
      <c r="AR59" s="73">
        <f t="shared" si="79"/>
        <v>0</v>
      </c>
      <c r="AS59" s="73">
        <f t="shared" si="79"/>
        <v>0</v>
      </c>
      <c r="AT59" s="73">
        <f t="shared" si="79"/>
        <v>0</v>
      </c>
      <c r="AU59" s="73">
        <f t="shared" si="79"/>
        <v>0</v>
      </c>
      <c r="AV59" s="73">
        <f t="shared" si="79"/>
        <v>0</v>
      </c>
      <c r="AW59" s="73">
        <f t="shared" si="79"/>
        <v>0</v>
      </c>
      <c r="AX59" s="73">
        <f t="shared" si="79"/>
        <v>0</v>
      </c>
      <c r="AY59" s="73">
        <f t="shared" si="79"/>
        <v>0</v>
      </c>
      <c r="AZ59" s="73">
        <f t="shared" si="79"/>
        <v>0</v>
      </c>
      <c r="BA59" s="73">
        <f t="shared" si="79"/>
        <v>0</v>
      </c>
      <c r="BB59" s="73">
        <f t="shared" si="79"/>
        <v>0</v>
      </c>
      <c r="BC59" s="73">
        <f t="shared" si="79"/>
        <v>0</v>
      </c>
      <c r="BD59" s="73">
        <f t="shared" si="79"/>
        <v>0</v>
      </c>
      <c r="BE59" s="73">
        <f t="shared" si="79"/>
        <v>0</v>
      </c>
      <c r="BF59" s="73">
        <f t="shared" si="79"/>
        <v>0</v>
      </c>
      <c r="BG59" s="73">
        <f t="shared" si="79"/>
        <v>0</v>
      </c>
      <c r="BH59" s="73">
        <f t="shared" si="79"/>
        <v>0</v>
      </c>
      <c r="BI59" s="73">
        <f t="shared" si="79"/>
        <v>0</v>
      </c>
      <c r="BJ59" s="73">
        <f t="shared" si="79"/>
        <v>0</v>
      </c>
      <c r="BK59" s="73">
        <f t="shared" si="79"/>
        <v>0</v>
      </c>
      <c r="BL59" s="73">
        <f t="shared" si="79"/>
        <v>0</v>
      </c>
      <c r="BM59" s="73">
        <f t="shared" si="79"/>
        <v>0</v>
      </c>
      <c r="BN59" s="73">
        <f t="shared" si="79"/>
        <v>0</v>
      </c>
      <c r="BO59" s="73">
        <f t="shared" si="79"/>
        <v>0</v>
      </c>
      <c r="BP59" s="73">
        <f t="shared" si="79"/>
        <v>0</v>
      </c>
      <c r="BQ59" s="73">
        <f t="shared" si="79"/>
        <v>0</v>
      </c>
      <c r="BR59" s="73">
        <f t="shared" si="79"/>
        <v>0</v>
      </c>
      <c r="BS59" s="73">
        <f t="shared" si="79"/>
        <v>0</v>
      </c>
      <c r="BT59" s="73">
        <f t="shared" si="79"/>
        <v>0</v>
      </c>
      <c r="BU59" s="73">
        <f t="shared" si="79"/>
        <v>0</v>
      </c>
      <c r="BV59" s="73">
        <f t="shared" si="79"/>
        <v>0</v>
      </c>
      <c r="BW59" s="73">
        <f t="shared" si="79"/>
        <v>0</v>
      </c>
      <c r="BX59" s="73">
        <f t="shared" si="79"/>
        <v>0</v>
      </c>
      <c r="BY59" s="73">
        <f t="shared" si="79"/>
        <v>0</v>
      </c>
      <c r="BZ59" s="73">
        <f t="shared" si="79"/>
        <v>0</v>
      </c>
      <c r="CA59" s="73">
        <f t="shared" si="79"/>
        <v>0</v>
      </c>
      <c r="CB59" s="73">
        <f t="shared" si="79"/>
        <v>0</v>
      </c>
      <c r="CC59" s="73">
        <f t="shared" si="79"/>
        <v>0</v>
      </c>
      <c r="CD59" s="73">
        <f t="shared" si="79"/>
        <v>0</v>
      </c>
      <c r="CE59" s="73">
        <f t="shared" si="79"/>
        <v>0</v>
      </c>
      <c r="CF59" s="73">
        <f t="shared" si="79"/>
        <v>0</v>
      </c>
      <c r="CG59" s="73">
        <f t="shared" si="79"/>
        <v>0</v>
      </c>
      <c r="CH59" s="73">
        <f t="shared" si="79"/>
        <v>0</v>
      </c>
      <c r="CI59" s="73">
        <f t="shared" si="79"/>
        <v>0</v>
      </c>
      <c r="CJ59" s="73">
        <f t="shared" si="79"/>
        <v>0</v>
      </c>
      <c r="CK59" s="73">
        <f t="shared" si="79"/>
        <v>0</v>
      </c>
      <c r="CL59" s="73">
        <f t="shared" si="79"/>
        <v>0</v>
      </c>
      <c r="CM59" s="73">
        <f t="shared" si="79"/>
        <v>0</v>
      </c>
      <c r="CN59" s="73">
        <f t="shared" si="79"/>
        <v>0</v>
      </c>
      <c r="CO59" s="73">
        <f t="shared" si="79"/>
        <v>0</v>
      </c>
      <c r="CP59" s="73">
        <f t="shared" ref="CP59:FA59" si="80">SUM(CP60:CP72)</f>
        <v>0</v>
      </c>
      <c r="CQ59" s="73">
        <f t="shared" si="80"/>
        <v>0</v>
      </c>
      <c r="CR59" s="73">
        <f t="shared" si="80"/>
        <v>0</v>
      </c>
      <c r="CS59" s="73">
        <f t="shared" si="80"/>
        <v>0</v>
      </c>
      <c r="CT59" s="73">
        <f t="shared" si="80"/>
        <v>0</v>
      </c>
      <c r="CU59" s="73">
        <f t="shared" si="80"/>
        <v>0</v>
      </c>
      <c r="CV59" s="73">
        <f t="shared" si="80"/>
        <v>0</v>
      </c>
      <c r="CW59" s="73">
        <f t="shared" si="80"/>
        <v>0</v>
      </c>
      <c r="CX59" s="73">
        <f t="shared" si="80"/>
        <v>0</v>
      </c>
      <c r="CY59" s="73">
        <f t="shared" si="80"/>
        <v>0</v>
      </c>
      <c r="CZ59" s="73">
        <f t="shared" si="80"/>
        <v>0</v>
      </c>
      <c r="DA59" s="73">
        <f t="shared" si="80"/>
        <v>0</v>
      </c>
      <c r="DB59" s="73">
        <f t="shared" si="80"/>
        <v>0</v>
      </c>
      <c r="DC59" s="73">
        <f t="shared" si="80"/>
        <v>0</v>
      </c>
      <c r="DD59" s="73">
        <f t="shared" si="80"/>
        <v>0</v>
      </c>
      <c r="DE59" s="73">
        <f t="shared" si="80"/>
        <v>0</v>
      </c>
      <c r="DF59" s="73">
        <f t="shared" si="80"/>
        <v>0</v>
      </c>
      <c r="DG59" s="73">
        <f t="shared" si="80"/>
        <v>0</v>
      </c>
      <c r="DH59" s="73">
        <f t="shared" si="80"/>
        <v>0</v>
      </c>
      <c r="DI59" s="73">
        <f t="shared" si="80"/>
        <v>0</v>
      </c>
      <c r="DJ59" s="73">
        <f t="shared" si="80"/>
        <v>0</v>
      </c>
      <c r="DK59" s="73">
        <f t="shared" si="80"/>
        <v>0</v>
      </c>
      <c r="DL59" s="73">
        <f t="shared" si="80"/>
        <v>0</v>
      </c>
      <c r="DM59" s="73">
        <f t="shared" si="80"/>
        <v>0</v>
      </c>
      <c r="DN59" s="73">
        <f t="shared" si="80"/>
        <v>0</v>
      </c>
      <c r="DO59" s="73">
        <f t="shared" si="80"/>
        <v>0</v>
      </c>
      <c r="DP59" s="73">
        <f t="shared" si="80"/>
        <v>0</v>
      </c>
      <c r="DQ59" s="73">
        <f t="shared" si="80"/>
        <v>0</v>
      </c>
      <c r="DR59" s="73">
        <f t="shared" si="80"/>
        <v>0</v>
      </c>
      <c r="DS59" s="73">
        <f t="shared" si="80"/>
        <v>0</v>
      </c>
      <c r="DT59" s="73">
        <f t="shared" si="80"/>
        <v>0</v>
      </c>
      <c r="DU59" s="73">
        <f t="shared" si="80"/>
        <v>0</v>
      </c>
      <c r="DV59" s="73">
        <f t="shared" si="80"/>
        <v>0</v>
      </c>
      <c r="DW59" s="73">
        <f t="shared" si="80"/>
        <v>0</v>
      </c>
      <c r="DX59" s="73">
        <f t="shared" si="80"/>
        <v>0</v>
      </c>
      <c r="DY59" s="73">
        <f t="shared" si="80"/>
        <v>0</v>
      </c>
      <c r="DZ59" s="73">
        <f t="shared" si="80"/>
        <v>0</v>
      </c>
      <c r="EA59" s="73">
        <f t="shared" si="80"/>
        <v>0</v>
      </c>
      <c r="EB59" s="73">
        <f t="shared" si="80"/>
        <v>0</v>
      </c>
      <c r="EC59" s="73">
        <f t="shared" si="80"/>
        <v>0</v>
      </c>
      <c r="ED59" s="73">
        <f t="shared" si="80"/>
        <v>0.16534665000000001</v>
      </c>
      <c r="EE59" s="73">
        <f t="shared" si="80"/>
        <v>0</v>
      </c>
      <c r="EF59" s="73">
        <f t="shared" si="80"/>
        <v>0</v>
      </c>
      <c r="EG59" s="73">
        <f t="shared" si="80"/>
        <v>0</v>
      </c>
      <c r="EH59" s="73">
        <f t="shared" si="80"/>
        <v>0</v>
      </c>
      <c r="EI59" s="73">
        <f t="shared" si="80"/>
        <v>0</v>
      </c>
      <c r="EJ59" s="73">
        <f t="shared" si="80"/>
        <v>0</v>
      </c>
      <c r="EK59" s="73">
        <f t="shared" si="80"/>
        <v>0</v>
      </c>
      <c r="EL59" s="73">
        <f t="shared" si="80"/>
        <v>0</v>
      </c>
      <c r="EM59" s="73">
        <f t="shared" si="80"/>
        <v>0</v>
      </c>
      <c r="EN59" s="73">
        <f t="shared" si="80"/>
        <v>0</v>
      </c>
      <c r="EO59" s="73">
        <f t="shared" si="80"/>
        <v>0</v>
      </c>
      <c r="EP59" s="73">
        <f t="shared" si="80"/>
        <v>0</v>
      </c>
      <c r="EQ59" s="73">
        <f t="shared" si="80"/>
        <v>0</v>
      </c>
      <c r="ER59" s="73">
        <f t="shared" si="80"/>
        <v>0</v>
      </c>
      <c r="ES59" s="73">
        <f t="shared" si="80"/>
        <v>0</v>
      </c>
      <c r="ET59" s="73">
        <f t="shared" si="80"/>
        <v>0</v>
      </c>
      <c r="EU59" s="73">
        <f t="shared" si="80"/>
        <v>0</v>
      </c>
      <c r="EV59" s="73">
        <f t="shared" si="80"/>
        <v>0</v>
      </c>
      <c r="EW59" s="73">
        <f t="shared" si="80"/>
        <v>0</v>
      </c>
      <c r="EX59" s="73">
        <f t="shared" si="80"/>
        <v>0</v>
      </c>
      <c r="EY59" s="73">
        <f t="shared" si="80"/>
        <v>0</v>
      </c>
      <c r="EZ59" s="73">
        <f t="shared" si="80"/>
        <v>0</v>
      </c>
      <c r="FA59" s="73">
        <f t="shared" si="80"/>
        <v>0</v>
      </c>
      <c r="FB59" s="73">
        <f t="shared" ref="FB59:HM59" si="81">SUM(FB60:FB72)</f>
        <v>0</v>
      </c>
      <c r="FC59" s="73">
        <f t="shared" si="81"/>
        <v>0</v>
      </c>
      <c r="FD59" s="73">
        <f t="shared" si="81"/>
        <v>0</v>
      </c>
      <c r="FE59" s="73">
        <f t="shared" si="81"/>
        <v>0</v>
      </c>
      <c r="FF59" s="73">
        <f t="shared" si="81"/>
        <v>0</v>
      </c>
      <c r="FG59" s="73">
        <f t="shared" si="81"/>
        <v>0</v>
      </c>
      <c r="FH59" s="73">
        <f t="shared" si="81"/>
        <v>0</v>
      </c>
      <c r="FI59" s="73">
        <f t="shared" si="81"/>
        <v>0</v>
      </c>
      <c r="FJ59" s="73">
        <f t="shared" si="81"/>
        <v>0</v>
      </c>
      <c r="FK59" s="73">
        <f t="shared" si="81"/>
        <v>0</v>
      </c>
      <c r="FL59" s="73">
        <f t="shared" si="81"/>
        <v>0</v>
      </c>
      <c r="FM59" s="73">
        <f t="shared" si="81"/>
        <v>0</v>
      </c>
      <c r="FN59" s="73">
        <f t="shared" si="81"/>
        <v>0</v>
      </c>
      <c r="FO59" s="73">
        <f t="shared" si="81"/>
        <v>0</v>
      </c>
      <c r="FP59" s="73">
        <f t="shared" si="81"/>
        <v>0</v>
      </c>
      <c r="FQ59" s="73">
        <f t="shared" si="81"/>
        <v>0</v>
      </c>
      <c r="FR59" s="73">
        <f t="shared" si="81"/>
        <v>0</v>
      </c>
      <c r="FS59" s="73">
        <f t="shared" si="81"/>
        <v>0</v>
      </c>
      <c r="FT59" s="73">
        <f t="shared" si="81"/>
        <v>0</v>
      </c>
      <c r="FU59" s="73">
        <f t="shared" si="81"/>
        <v>0</v>
      </c>
      <c r="FV59" s="73">
        <f t="shared" si="81"/>
        <v>0</v>
      </c>
      <c r="FW59" s="73">
        <f t="shared" si="81"/>
        <v>0</v>
      </c>
      <c r="FX59" s="73">
        <f t="shared" si="81"/>
        <v>0</v>
      </c>
      <c r="FY59" s="73">
        <f t="shared" si="81"/>
        <v>0</v>
      </c>
      <c r="FZ59" s="73">
        <f t="shared" si="81"/>
        <v>0</v>
      </c>
      <c r="GA59" s="73">
        <f t="shared" si="81"/>
        <v>0</v>
      </c>
      <c r="GB59" s="73">
        <f t="shared" si="81"/>
        <v>0</v>
      </c>
      <c r="GC59" s="73">
        <f t="shared" si="81"/>
        <v>0</v>
      </c>
      <c r="GD59" s="73">
        <f t="shared" si="81"/>
        <v>0</v>
      </c>
      <c r="GE59" s="73">
        <f t="shared" si="81"/>
        <v>0</v>
      </c>
      <c r="GF59" s="73">
        <f t="shared" si="81"/>
        <v>0</v>
      </c>
      <c r="GG59" s="73">
        <f t="shared" si="81"/>
        <v>0</v>
      </c>
      <c r="GH59" s="73">
        <f t="shared" si="81"/>
        <v>0</v>
      </c>
      <c r="GI59" s="73">
        <f t="shared" si="81"/>
        <v>0</v>
      </c>
      <c r="GJ59" s="73">
        <f t="shared" si="81"/>
        <v>0</v>
      </c>
      <c r="GK59" s="73">
        <f t="shared" si="81"/>
        <v>0</v>
      </c>
      <c r="GL59" s="73">
        <f t="shared" si="81"/>
        <v>0</v>
      </c>
      <c r="GM59" s="73">
        <f t="shared" si="81"/>
        <v>0</v>
      </c>
      <c r="GN59" s="73">
        <f t="shared" si="81"/>
        <v>0</v>
      </c>
      <c r="GO59" s="73">
        <f t="shared" si="81"/>
        <v>0</v>
      </c>
      <c r="GP59" s="73">
        <f t="shared" si="81"/>
        <v>0</v>
      </c>
      <c r="GQ59" s="73">
        <f t="shared" si="81"/>
        <v>0</v>
      </c>
      <c r="GR59" s="73">
        <f t="shared" si="81"/>
        <v>0</v>
      </c>
      <c r="GS59" s="73">
        <f t="shared" si="81"/>
        <v>0</v>
      </c>
      <c r="GT59" s="73">
        <f t="shared" si="81"/>
        <v>0</v>
      </c>
      <c r="GU59" s="73">
        <f t="shared" si="81"/>
        <v>0</v>
      </c>
      <c r="GV59" s="73">
        <f t="shared" si="81"/>
        <v>0</v>
      </c>
      <c r="GW59" s="73">
        <f t="shared" si="81"/>
        <v>0</v>
      </c>
      <c r="GX59" s="73">
        <f t="shared" si="81"/>
        <v>0</v>
      </c>
      <c r="GY59" s="73">
        <f t="shared" si="81"/>
        <v>0</v>
      </c>
      <c r="GZ59" s="73">
        <f t="shared" si="81"/>
        <v>0</v>
      </c>
      <c r="HA59" s="73">
        <f t="shared" si="81"/>
        <v>0</v>
      </c>
      <c r="HB59" s="73">
        <f t="shared" si="81"/>
        <v>0</v>
      </c>
      <c r="HC59" s="73">
        <f t="shared" si="81"/>
        <v>0</v>
      </c>
      <c r="HD59" s="73">
        <f t="shared" si="81"/>
        <v>0</v>
      </c>
      <c r="HE59" s="73">
        <f t="shared" si="81"/>
        <v>0</v>
      </c>
      <c r="HF59" s="73">
        <f t="shared" si="81"/>
        <v>0</v>
      </c>
      <c r="HG59" s="73">
        <f t="shared" si="81"/>
        <v>0</v>
      </c>
      <c r="HH59" s="73">
        <f t="shared" si="81"/>
        <v>0</v>
      </c>
      <c r="HI59" s="73">
        <f t="shared" si="81"/>
        <v>0</v>
      </c>
      <c r="HJ59" s="73">
        <f t="shared" si="81"/>
        <v>0</v>
      </c>
      <c r="HK59" s="73">
        <f t="shared" si="81"/>
        <v>0</v>
      </c>
      <c r="HL59" s="73">
        <f t="shared" si="81"/>
        <v>0</v>
      </c>
      <c r="HM59" s="73">
        <f t="shared" si="81"/>
        <v>0</v>
      </c>
      <c r="HN59" s="73">
        <f t="shared" ref="HN59:JY59" si="82">SUM(HN60:HN72)</f>
        <v>0</v>
      </c>
      <c r="HO59" s="73">
        <f t="shared" si="82"/>
        <v>0</v>
      </c>
      <c r="HP59" s="73">
        <f t="shared" si="82"/>
        <v>0</v>
      </c>
      <c r="HQ59" s="73">
        <f t="shared" si="82"/>
        <v>0</v>
      </c>
      <c r="HR59" s="73">
        <f t="shared" si="82"/>
        <v>0</v>
      </c>
      <c r="HS59" s="73">
        <f t="shared" si="82"/>
        <v>0</v>
      </c>
      <c r="HT59" s="73">
        <f t="shared" si="82"/>
        <v>0</v>
      </c>
      <c r="HU59" s="73">
        <f t="shared" si="82"/>
        <v>0</v>
      </c>
      <c r="HV59" s="73">
        <f t="shared" si="82"/>
        <v>0</v>
      </c>
      <c r="HW59" s="73">
        <f t="shared" si="82"/>
        <v>0</v>
      </c>
      <c r="HX59" s="73">
        <f t="shared" si="82"/>
        <v>0</v>
      </c>
      <c r="HY59" s="73">
        <f t="shared" si="82"/>
        <v>0</v>
      </c>
      <c r="HZ59" s="73">
        <f t="shared" si="82"/>
        <v>0</v>
      </c>
      <c r="IA59" s="73">
        <f t="shared" si="82"/>
        <v>0</v>
      </c>
      <c r="IB59" s="73">
        <f t="shared" si="82"/>
        <v>0</v>
      </c>
      <c r="IC59" s="73">
        <f t="shared" si="82"/>
        <v>0</v>
      </c>
      <c r="ID59" s="73">
        <f t="shared" si="82"/>
        <v>0</v>
      </c>
      <c r="IE59" s="73">
        <f t="shared" si="82"/>
        <v>0</v>
      </c>
      <c r="IF59" s="73">
        <f t="shared" si="82"/>
        <v>0</v>
      </c>
      <c r="IG59" s="73">
        <f t="shared" si="82"/>
        <v>0</v>
      </c>
      <c r="IH59" s="73">
        <f t="shared" si="82"/>
        <v>0</v>
      </c>
      <c r="II59" s="73">
        <f t="shared" si="82"/>
        <v>0</v>
      </c>
      <c r="IJ59" s="73">
        <f t="shared" si="82"/>
        <v>0</v>
      </c>
      <c r="IK59" s="73">
        <f t="shared" si="82"/>
        <v>0</v>
      </c>
      <c r="IL59" s="73">
        <f t="shared" si="82"/>
        <v>0</v>
      </c>
      <c r="IM59" s="73">
        <f t="shared" si="82"/>
        <v>0</v>
      </c>
      <c r="IN59" s="73">
        <f t="shared" si="82"/>
        <v>0</v>
      </c>
      <c r="IO59" s="73">
        <f t="shared" si="82"/>
        <v>0</v>
      </c>
      <c r="IP59" s="73">
        <f t="shared" si="82"/>
        <v>0</v>
      </c>
      <c r="IQ59" s="73">
        <f t="shared" si="82"/>
        <v>0</v>
      </c>
      <c r="IR59" s="73">
        <f t="shared" si="82"/>
        <v>0</v>
      </c>
      <c r="IS59" s="73">
        <f t="shared" si="82"/>
        <v>0</v>
      </c>
      <c r="IT59" s="73">
        <f t="shared" si="82"/>
        <v>0</v>
      </c>
      <c r="IU59" s="73">
        <f t="shared" si="82"/>
        <v>0</v>
      </c>
      <c r="IV59" s="73">
        <f t="shared" si="82"/>
        <v>0</v>
      </c>
      <c r="IW59" s="73">
        <f t="shared" si="82"/>
        <v>0</v>
      </c>
      <c r="IX59" s="73">
        <f t="shared" si="82"/>
        <v>0</v>
      </c>
      <c r="IY59" s="73">
        <f t="shared" si="82"/>
        <v>0</v>
      </c>
      <c r="IZ59" s="73">
        <f t="shared" si="82"/>
        <v>0</v>
      </c>
      <c r="JA59" s="73">
        <f t="shared" si="82"/>
        <v>0</v>
      </c>
      <c r="JB59" s="73">
        <f t="shared" si="82"/>
        <v>0</v>
      </c>
      <c r="JC59" s="73">
        <f t="shared" si="82"/>
        <v>0</v>
      </c>
      <c r="JD59" s="73">
        <f t="shared" si="82"/>
        <v>0</v>
      </c>
      <c r="JE59" s="73">
        <f t="shared" si="82"/>
        <v>0</v>
      </c>
      <c r="JF59" s="73">
        <f t="shared" si="82"/>
        <v>0</v>
      </c>
      <c r="JG59" s="73">
        <f t="shared" si="82"/>
        <v>0</v>
      </c>
      <c r="JH59" s="73">
        <f t="shared" si="82"/>
        <v>0</v>
      </c>
      <c r="JI59" s="73">
        <f t="shared" si="82"/>
        <v>0</v>
      </c>
      <c r="JJ59" s="73">
        <f t="shared" si="82"/>
        <v>0</v>
      </c>
      <c r="JK59" s="73">
        <f t="shared" si="82"/>
        <v>0</v>
      </c>
      <c r="JL59" s="73">
        <f t="shared" si="82"/>
        <v>0</v>
      </c>
      <c r="JM59" s="73">
        <f t="shared" si="82"/>
        <v>0</v>
      </c>
      <c r="JN59" s="73">
        <f t="shared" si="82"/>
        <v>0</v>
      </c>
      <c r="JO59" s="73">
        <f t="shared" si="82"/>
        <v>0</v>
      </c>
      <c r="JP59" s="73">
        <f t="shared" si="82"/>
        <v>0</v>
      </c>
      <c r="JQ59" s="73">
        <f t="shared" si="82"/>
        <v>0</v>
      </c>
      <c r="JR59" s="73">
        <f t="shared" si="82"/>
        <v>0</v>
      </c>
      <c r="JS59" s="73">
        <f t="shared" si="82"/>
        <v>12.822239025</v>
      </c>
      <c r="JT59" s="73">
        <f t="shared" si="82"/>
        <v>12.731692049999999</v>
      </c>
      <c r="JU59" s="73">
        <f t="shared" si="82"/>
        <v>0</v>
      </c>
      <c r="JV59" s="73">
        <f t="shared" si="82"/>
        <v>0.86216467500000005</v>
      </c>
      <c r="JW59" s="73">
        <f t="shared" si="82"/>
        <v>6.822517725</v>
      </c>
      <c r="JX59" s="73">
        <f t="shared" si="82"/>
        <v>8.2555220249999994</v>
      </c>
      <c r="JY59" s="73">
        <f t="shared" si="82"/>
        <v>0.75193357500000002</v>
      </c>
      <c r="JZ59" s="73">
        <f t="shared" ref="JZ59:MK59" si="83">SUM(JZ60:JZ72)</f>
        <v>0</v>
      </c>
      <c r="KA59" s="73">
        <f t="shared" si="83"/>
        <v>0</v>
      </c>
      <c r="KB59" s="73">
        <f t="shared" si="83"/>
        <v>0</v>
      </c>
      <c r="KC59" s="73">
        <f t="shared" si="83"/>
        <v>0</v>
      </c>
      <c r="KD59" s="73">
        <f t="shared" si="83"/>
        <v>37.553373675000003</v>
      </c>
      <c r="KE59" s="73">
        <f t="shared" si="83"/>
        <v>0</v>
      </c>
      <c r="KF59" s="73">
        <f t="shared" si="83"/>
        <v>0</v>
      </c>
      <c r="KG59" s="73">
        <f t="shared" si="83"/>
        <v>0</v>
      </c>
      <c r="KH59" s="73">
        <f t="shared" si="83"/>
        <v>0</v>
      </c>
      <c r="KI59" s="73">
        <f t="shared" si="83"/>
        <v>0</v>
      </c>
      <c r="KJ59" s="73">
        <f t="shared" si="83"/>
        <v>0</v>
      </c>
      <c r="KK59" s="73">
        <f t="shared" si="83"/>
        <v>0</v>
      </c>
      <c r="KL59" s="73">
        <f t="shared" si="83"/>
        <v>0</v>
      </c>
      <c r="KM59" s="73">
        <f t="shared" si="83"/>
        <v>0</v>
      </c>
      <c r="KN59" s="73">
        <f t="shared" si="83"/>
        <v>0</v>
      </c>
      <c r="KO59" s="73">
        <f t="shared" si="83"/>
        <v>9.8420624999999998E-2</v>
      </c>
      <c r="KP59" s="73">
        <f t="shared" si="83"/>
        <v>0</v>
      </c>
      <c r="KQ59" s="73">
        <f t="shared" si="83"/>
        <v>0</v>
      </c>
      <c r="KR59" s="73">
        <f t="shared" si="83"/>
        <v>0</v>
      </c>
      <c r="KS59" s="73">
        <f t="shared" si="83"/>
        <v>0</v>
      </c>
      <c r="KT59" s="73">
        <f t="shared" si="83"/>
        <v>0</v>
      </c>
      <c r="KU59" s="73">
        <f t="shared" si="83"/>
        <v>0</v>
      </c>
      <c r="KV59" s="73">
        <f t="shared" si="83"/>
        <v>0</v>
      </c>
      <c r="KW59" s="73">
        <f t="shared" si="83"/>
        <v>0</v>
      </c>
      <c r="KX59" s="73">
        <f t="shared" si="83"/>
        <v>0</v>
      </c>
      <c r="KY59" s="73">
        <f t="shared" si="83"/>
        <v>0</v>
      </c>
      <c r="KZ59" s="73">
        <f t="shared" si="83"/>
        <v>0</v>
      </c>
      <c r="LA59" s="73">
        <f t="shared" si="83"/>
        <v>0</v>
      </c>
      <c r="LB59" s="73">
        <f t="shared" si="83"/>
        <v>5.9052374999999997E-2</v>
      </c>
      <c r="LC59" s="73">
        <f t="shared" si="83"/>
        <v>0</v>
      </c>
      <c r="LD59" s="73">
        <f t="shared" si="83"/>
        <v>0</v>
      </c>
      <c r="LE59" s="73">
        <f t="shared" si="83"/>
        <v>0</v>
      </c>
      <c r="LF59" s="73">
        <f t="shared" si="83"/>
        <v>0</v>
      </c>
      <c r="LG59" s="73">
        <f t="shared" si="83"/>
        <v>0</v>
      </c>
      <c r="LH59" s="73">
        <f t="shared" si="83"/>
        <v>0</v>
      </c>
      <c r="LI59" s="73">
        <f t="shared" si="83"/>
        <v>0</v>
      </c>
      <c r="LJ59" s="73">
        <f t="shared" si="83"/>
        <v>0</v>
      </c>
      <c r="LK59" s="73">
        <f t="shared" si="83"/>
        <v>0</v>
      </c>
      <c r="LL59" s="73">
        <f t="shared" si="83"/>
        <v>0</v>
      </c>
      <c r="LM59" s="73">
        <f t="shared" si="83"/>
        <v>0</v>
      </c>
      <c r="LN59" s="73">
        <f t="shared" si="83"/>
        <v>0</v>
      </c>
      <c r="LO59" s="73">
        <f t="shared" si="83"/>
        <v>0</v>
      </c>
      <c r="LP59" s="73">
        <f t="shared" si="83"/>
        <v>0</v>
      </c>
      <c r="LQ59" s="73">
        <f t="shared" si="83"/>
        <v>0</v>
      </c>
      <c r="LR59" s="73">
        <f t="shared" si="83"/>
        <v>0</v>
      </c>
      <c r="LS59" s="73">
        <f t="shared" si="83"/>
        <v>0</v>
      </c>
      <c r="LT59" s="73">
        <f t="shared" si="83"/>
        <v>0</v>
      </c>
      <c r="LU59" s="73">
        <f t="shared" si="83"/>
        <v>0</v>
      </c>
      <c r="LV59" s="73">
        <f t="shared" si="83"/>
        <v>0</v>
      </c>
      <c r="LW59" s="73">
        <f t="shared" si="83"/>
        <v>0</v>
      </c>
      <c r="LX59" s="73">
        <f t="shared" si="83"/>
        <v>0</v>
      </c>
      <c r="LY59" s="73">
        <f t="shared" si="83"/>
        <v>0</v>
      </c>
      <c r="LZ59" s="73">
        <f t="shared" si="83"/>
        <v>0</v>
      </c>
      <c r="MA59" s="73">
        <f t="shared" si="83"/>
        <v>0</v>
      </c>
      <c r="MB59" s="73">
        <f t="shared" si="83"/>
        <v>0</v>
      </c>
      <c r="MC59" s="73">
        <f t="shared" si="83"/>
        <v>0</v>
      </c>
      <c r="MD59" s="73">
        <f t="shared" si="83"/>
        <v>0</v>
      </c>
      <c r="ME59" s="73">
        <f t="shared" si="83"/>
        <v>0</v>
      </c>
      <c r="MF59" s="73">
        <f t="shared" si="83"/>
        <v>0</v>
      </c>
      <c r="MG59" s="73">
        <f t="shared" si="83"/>
        <v>0</v>
      </c>
      <c r="MH59" s="73">
        <f t="shared" si="83"/>
        <v>0</v>
      </c>
      <c r="MI59" s="73">
        <f t="shared" si="83"/>
        <v>0</v>
      </c>
      <c r="MJ59" s="73">
        <f t="shared" si="83"/>
        <v>0</v>
      </c>
      <c r="MK59" s="73">
        <f t="shared" si="83"/>
        <v>0</v>
      </c>
      <c r="ML59" s="73">
        <f t="shared" ref="ML59:MP59" si="84">SUM(ML60:ML72)</f>
        <v>0</v>
      </c>
      <c r="MM59" s="73">
        <f t="shared" si="84"/>
        <v>0</v>
      </c>
      <c r="MN59" s="73">
        <f t="shared" si="84"/>
        <v>0</v>
      </c>
      <c r="MO59" s="73">
        <f t="shared" si="84"/>
        <v>0</v>
      </c>
      <c r="MP59" s="73">
        <f t="shared" si="84"/>
        <v>0</v>
      </c>
      <c r="MQ59" s="73">
        <f t="shared" ref="MQ59:MS59" si="85">SUM(MQ60:MQ72)</f>
        <v>0</v>
      </c>
      <c r="MR59" s="73">
        <f t="shared" si="85"/>
        <v>0</v>
      </c>
      <c r="MS59" s="73">
        <f t="shared" si="85"/>
        <v>0</v>
      </c>
      <c r="MT59" s="73">
        <f t="shared" ref="MT59:PE59" si="86">SUM(MT60:MT72)</f>
        <v>0</v>
      </c>
      <c r="MU59" s="73">
        <f t="shared" si="86"/>
        <v>0</v>
      </c>
      <c r="MV59" s="73">
        <f t="shared" si="86"/>
        <v>0</v>
      </c>
      <c r="MW59" s="73">
        <f t="shared" si="86"/>
        <v>0</v>
      </c>
      <c r="MX59" s="73">
        <f t="shared" si="86"/>
        <v>0</v>
      </c>
      <c r="MY59" s="73">
        <f t="shared" si="86"/>
        <v>0</v>
      </c>
      <c r="MZ59" s="73">
        <f t="shared" si="86"/>
        <v>0</v>
      </c>
      <c r="NA59" s="73">
        <f t="shared" si="86"/>
        <v>0</v>
      </c>
      <c r="NB59" s="73">
        <f t="shared" si="86"/>
        <v>0</v>
      </c>
      <c r="NC59" s="73">
        <f t="shared" si="86"/>
        <v>0</v>
      </c>
      <c r="ND59" s="73">
        <f t="shared" si="86"/>
        <v>0</v>
      </c>
      <c r="NE59" s="73">
        <f t="shared" si="86"/>
        <v>0</v>
      </c>
      <c r="NF59" s="73">
        <f t="shared" si="86"/>
        <v>0</v>
      </c>
      <c r="NG59" s="73">
        <f t="shared" si="86"/>
        <v>0</v>
      </c>
      <c r="NH59" s="73">
        <f t="shared" si="86"/>
        <v>0</v>
      </c>
      <c r="NI59" s="73">
        <f t="shared" si="86"/>
        <v>0</v>
      </c>
      <c r="NJ59" s="73">
        <f t="shared" si="86"/>
        <v>0</v>
      </c>
      <c r="NK59" s="73">
        <f t="shared" si="86"/>
        <v>0</v>
      </c>
      <c r="NL59" s="73">
        <f t="shared" si="86"/>
        <v>0</v>
      </c>
      <c r="NM59" s="73">
        <f t="shared" si="86"/>
        <v>0</v>
      </c>
      <c r="NN59" s="73">
        <f t="shared" si="86"/>
        <v>0</v>
      </c>
      <c r="NO59" s="73">
        <f t="shared" si="86"/>
        <v>0</v>
      </c>
      <c r="NP59" s="73">
        <f t="shared" si="86"/>
        <v>0</v>
      </c>
      <c r="NQ59" s="73">
        <f t="shared" si="86"/>
        <v>0</v>
      </c>
      <c r="NR59" s="73">
        <f t="shared" si="86"/>
        <v>0</v>
      </c>
      <c r="NS59" s="73">
        <f t="shared" si="86"/>
        <v>0</v>
      </c>
      <c r="NT59" s="73">
        <f t="shared" si="86"/>
        <v>0</v>
      </c>
      <c r="NU59" s="73">
        <f t="shared" si="86"/>
        <v>0</v>
      </c>
      <c r="NV59" s="73">
        <f t="shared" si="86"/>
        <v>0</v>
      </c>
      <c r="NW59" s="73">
        <f t="shared" si="86"/>
        <v>0</v>
      </c>
      <c r="NX59" s="73">
        <f t="shared" si="86"/>
        <v>0</v>
      </c>
      <c r="NY59" s="73">
        <f t="shared" si="86"/>
        <v>0</v>
      </c>
      <c r="NZ59" s="73">
        <f t="shared" si="86"/>
        <v>0</v>
      </c>
      <c r="OA59" s="73">
        <f t="shared" si="86"/>
        <v>0</v>
      </c>
      <c r="OB59" s="73">
        <f t="shared" si="86"/>
        <v>0</v>
      </c>
      <c r="OC59" s="73">
        <f t="shared" si="86"/>
        <v>0</v>
      </c>
      <c r="OD59" s="73">
        <f t="shared" si="86"/>
        <v>0</v>
      </c>
      <c r="OE59" s="73">
        <f t="shared" si="86"/>
        <v>0</v>
      </c>
      <c r="OF59" s="73">
        <f t="shared" si="86"/>
        <v>0</v>
      </c>
      <c r="OG59" s="73">
        <f t="shared" si="86"/>
        <v>0</v>
      </c>
      <c r="OH59" s="73">
        <f t="shared" si="86"/>
        <v>0</v>
      </c>
      <c r="OI59" s="73">
        <f t="shared" si="86"/>
        <v>0</v>
      </c>
      <c r="OJ59" s="73">
        <f t="shared" si="86"/>
        <v>0</v>
      </c>
      <c r="OK59" s="73">
        <f t="shared" si="86"/>
        <v>0</v>
      </c>
      <c r="OL59" s="73">
        <f t="shared" si="86"/>
        <v>0</v>
      </c>
      <c r="OM59" s="73">
        <f t="shared" si="86"/>
        <v>0</v>
      </c>
      <c r="ON59" s="73">
        <f t="shared" si="86"/>
        <v>0</v>
      </c>
      <c r="OO59" s="73">
        <f t="shared" si="86"/>
        <v>0</v>
      </c>
      <c r="OP59" s="73">
        <f t="shared" si="86"/>
        <v>0</v>
      </c>
      <c r="OQ59" s="73">
        <f t="shared" si="86"/>
        <v>0</v>
      </c>
      <c r="OR59" s="73">
        <f t="shared" si="86"/>
        <v>0</v>
      </c>
      <c r="OS59" s="73">
        <f t="shared" si="86"/>
        <v>0</v>
      </c>
      <c r="OT59" s="73">
        <f t="shared" si="86"/>
        <v>0</v>
      </c>
      <c r="OU59" s="73">
        <f t="shared" si="86"/>
        <v>0</v>
      </c>
      <c r="OV59" s="73">
        <f t="shared" si="86"/>
        <v>0</v>
      </c>
      <c r="OW59" s="73">
        <f t="shared" si="86"/>
        <v>0</v>
      </c>
      <c r="OX59" s="73">
        <f t="shared" si="86"/>
        <v>0</v>
      </c>
      <c r="OY59" s="73">
        <f t="shared" si="86"/>
        <v>0</v>
      </c>
      <c r="OZ59" s="73">
        <f t="shared" si="86"/>
        <v>0</v>
      </c>
      <c r="PA59" s="73">
        <f t="shared" si="86"/>
        <v>0</v>
      </c>
      <c r="PB59" s="73">
        <f t="shared" si="86"/>
        <v>0</v>
      </c>
      <c r="PC59" s="73">
        <f t="shared" si="86"/>
        <v>0</v>
      </c>
      <c r="PD59" s="73">
        <f t="shared" si="86"/>
        <v>0</v>
      </c>
      <c r="PE59" s="73">
        <f t="shared" si="86"/>
        <v>0</v>
      </c>
      <c r="PF59" s="73">
        <f t="shared" ref="PF59:RQ59" si="87">SUM(PF60:PF72)</f>
        <v>0</v>
      </c>
      <c r="PG59" s="73">
        <f t="shared" si="87"/>
        <v>0</v>
      </c>
      <c r="PH59" s="73">
        <f t="shared" si="87"/>
        <v>0</v>
      </c>
      <c r="PI59" s="73">
        <f t="shared" si="87"/>
        <v>0</v>
      </c>
      <c r="PJ59" s="73">
        <f t="shared" si="87"/>
        <v>0</v>
      </c>
      <c r="PK59" s="73">
        <f t="shared" si="87"/>
        <v>0</v>
      </c>
      <c r="PL59" s="73">
        <f t="shared" si="87"/>
        <v>0</v>
      </c>
      <c r="PM59" s="73">
        <f t="shared" si="87"/>
        <v>0</v>
      </c>
      <c r="PN59" s="73">
        <f t="shared" si="87"/>
        <v>0</v>
      </c>
      <c r="PO59" s="73">
        <f t="shared" si="87"/>
        <v>0</v>
      </c>
      <c r="PP59" s="73">
        <f t="shared" si="87"/>
        <v>0</v>
      </c>
      <c r="PQ59" s="73">
        <f t="shared" si="87"/>
        <v>0</v>
      </c>
      <c r="PR59" s="73">
        <f t="shared" si="87"/>
        <v>0</v>
      </c>
      <c r="PS59" s="73">
        <f t="shared" si="87"/>
        <v>0</v>
      </c>
      <c r="PT59" s="73">
        <f t="shared" si="87"/>
        <v>0</v>
      </c>
      <c r="PU59" s="73">
        <f t="shared" si="87"/>
        <v>0</v>
      </c>
      <c r="PV59" s="73">
        <f t="shared" si="87"/>
        <v>0</v>
      </c>
      <c r="PW59" s="73">
        <f t="shared" si="87"/>
        <v>0</v>
      </c>
      <c r="PX59" s="73">
        <f t="shared" si="87"/>
        <v>0</v>
      </c>
      <c r="PY59" s="73">
        <f t="shared" si="87"/>
        <v>0</v>
      </c>
      <c r="PZ59" s="73">
        <f t="shared" si="87"/>
        <v>0</v>
      </c>
      <c r="QA59" s="73">
        <f t="shared" si="87"/>
        <v>0</v>
      </c>
      <c r="QB59" s="73">
        <f t="shared" si="87"/>
        <v>0</v>
      </c>
      <c r="QC59" s="73">
        <f t="shared" si="87"/>
        <v>0</v>
      </c>
      <c r="QD59" s="73">
        <f t="shared" si="87"/>
        <v>0</v>
      </c>
      <c r="QE59" s="73">
        <f t="shared" si="87"/>
        <v>0</v>
      </c>
      <c r="QF59" s="73">
        <f t="shared" si="87"/>
        <v>0</v>
      </c>
      <c r="QG59" s="73">
        <f t="shared" si="87"/>
        <v>0</v>
      </c>
      <c r="QH59" s="73">
        <f t="shared" si="87"/>
        <v>0</v>
      </c>
      <c r="QI59" s="73">
        <f t="shared" si="87"/>
        <v>0</v>
      </c>
      <c r="QJ59" s="73">
        <f t="shared" si="87"/>
        <v>0</v>
      </c>
      <c r="QK59" s="73">
        <f t="shared" si="87"/>
        <v>0</v>
      </c>
      <c r="QL59" s="73">
        <f t="shared" si="87"/>
        <v>0</v>
      </c>
      <c r="QM59" s="73">
        <f t="shared" si="87"/>
        <v>0</v>
      </c>
      <c r="QN59" s="73">
        <f t="shared" si="87"/>
        <v>0</v>
      </c>
      <c r="QO59" s="73">
        <f t="shared" si="87"/>
        <v>0</v>
      </c>
      <c r="QP59" s="73">
        <f t="shared" si="87"/>
        <v>0</v>
      </c>
      <c r="QQ59" s="73">
        <f t="shared" si="87"/>
        <v>0</v>
      </c>
      <c r="QR59" s="73">
        <f t="shared" si="87"/>
        <v>0</v>
      </c>
      <c r="QS59" s="73">
        <f t="shared" si="87"/>
        <v>0</v>
      </c>
      <c r="QT59" s="73">
        <f t="shared" si="87"/>
        <v>0</v>
      </c>
      <c r="QU59" s="73">
        <f t="shared" si="87"/>
        <v>0</v>
      </c>
      <c r="QV59" s="73">
        <f t="shared" si="87"/>
        <v>0</v>
      </c>
      <c r="QW59" s="73">
        <f t="shared" si="87"/>
        <v>0</v>
      </c>
      <c r="QX59" s="73">
        <f t="shared" si="87"/>
        <v>0</v>
      </c>
      <c r="QY59" s="73">
        <f t="shared" si="87"/>
        <v>0</v>
      </c>
      <c r="QZ59" s="73">
        <f t="shared" si="87"/>
        <v>0</v>
      </c>
      <c r="RA59" s="73">
        <f t="shared" si="87"/>
        <v>0</v>
      </c>
      <c r="RB59" s="73">
        <f t="shared" si="87"/>
        <v>0</v>
      </c>
      <c r="RC59" s="73">
        <f t="shared" si="87"/>
        <v>0</v>
      </c>
      <c r="RD59" s="73">
        <f t="shared" si="87"/>
        <v>0</v>
      </c>
      <c r="RE59" s="73">
        <f t="shared" si="87"/>
        <v>0</v>
      </c>
      <c r="RF59" s="73">
        <f t="shared" si="87"/>
        <v>0</v>
      </c>
      <c r="RG59" s="73">
        <f t="shared" si="87"/>
        <v>0</v>
      </c>
      <c r="RH59" s="73">
        <f t="shared" si="87"/>
        <v>0</v>
      </c>
      <c r="RI59" s="73">
        <f t="shared" si="87"/>
        <v>0</v>
      </c>
      <c r="RJ59" s="73">
        <f t="shared" si="87"/>
        <v>0</v>
      </c>
      <c r="RK59" s="73">
        <f t="shared" si="87"/>
        <v>0</v>
      </c>
      <c r="RL59" s="73">
        <f t="shared" si="87"/>
        <v>0</v>
      </c>
      <c r="RM59" s="73">
        <f t="shared" si="87"/>
        <v>0</v>
      </c>
      <c r="RN59" s="73">
        <f t="shared" si="87"/>
        <v>0</v>
      </c>
      <c r="RO59" s="73">
        <f t="shared" si="87"/>
        <v>0</v>
      </c>
      <c r="RP59" s="73">
        <f t="shared" si="87"/>
        <v>0</v>
      </c>
      <c r="RQ59" s="73">
        <f t="shared" si="87"/>
        <v>0</v>
      </c>
      <c r="RR59" s="73">
        <f t="shared" ref="RR59:UC59" si="88">SUM(RR60:RR72)</f>
        <v>0</v>
      </c>
      <c r="RS59" s="73">
        <f t="shared" si="88"/>
        <v>0</v>
      </c>
      <c r="RT59" s="73">
        <f t="shared" si="88"/>
        <v>0</v>
      </c>
      <c r="RU59" s="73">
        <f t="shared" si="88"/>
        <v>0</v>
      </c>
      <c r="RV59" s="73">
        <f t="shared" si="88"/>
        <v>0</v>
      </c>
      <c r="RW59" s="73">
        <f t="shared" si="88"/>
        <v>0</v>
      </c>
      <c r="RX59" s="73">
        <f t="shared" si="88"/>
        <v>0</v>
      </c>
      <c r="RY59" s="73">
        <f t="shared" si="88"/>
        <v>0</v>
      </c>
      <c r="RZ59" s="73">
        <f t="shared" si="88"/>
        <v>0</v>
      </c>
      <c r="SA59" s="73">
        <f t="shared" si="88"/>
        <v>0</v>
      </c>
      <c r="SB59" s="73">
        <f t="shared" si="88"/>
        <v>0</v>
      </c>
      <c r="SC59" s="73">
        <f t="shared" si="88"/>
        <v>0</v>
      </c>
      <c r="SD59" s="73">
        <f t="shared" si="88"/>
        <v>0</v>
      </c>
      <c r="SE59" s="73">
        <f t="shared" si="88"/>
        <v>0</v>
      </c>
      <c r="SF59" s="73">
        <f t="shared" si="88"/>
        <v>0</v>
      </c>
      <c r="SG59" s="73">
        <f t="shared" si="88"/>
        <v>0</v>
      </c>
      <c r="SH59" s="73">
        <f t="shared" si="88"/>
        <v>0</v>
      </c>
      <c r="SI59" s="73">
        <f t="shared" si="88"/>
        <v>0</v>
      </c>
      <c r="SJ59" s="73">
        <f t="shared" si="88"/>
        <v>0</v>
      </c>
      <c r="SK59" s="73">
        <f t="shared" si="88"/>
        <v>0</v>
      </c>
      <c r="SL59" s="73">
        <f t="shared" si="88"/>
        <v>0</v>
      </c>
      <c r="SM59" s="73">
        <f t="shared" si="88"/>
        <v>0</v>
      </c>
      <c r="SN59" s="73">
        <f t="shared" si="88"/>
        <v>0</v>
      </c>
      <c r="SO59" s="73">
        <f t="shared" si="88"/>
        <v>0</v>
      </c>
      <c r="SP59" s="73">
        <f t="shared" si="88"/>
        <v>0</v>
      </c>
      <c r="SQ59" s="73">
        <f t="shared" si="88"/>
        <v>0</v>
      </c>
      <c r="SR59" s="73">
        <f t="shared" si="88"/>
        <v>0</v>
      </c>
      <c r="SS59" s="73">
        <f t="shared" si="88"/>
        <v>0</v>
      </c>
      <c r="ST59" s="73">
        <f t="shared" si="88"/>
        <v>0</v>
      </c>
      <c r="SU59" s="73">
        <f t="shared" si="88"/>
        <v>0</v>
      </c>
      <c r="SV59" s="73">
        <f t="shared" si="88"/>
        <v>0</v>
      </c>
      <c r="SW59" s="73">
        <f t="shared" si="88"/>
        <v>0</v>
      </c>
      <c r="SX59" s="73">
        <f t="shared" si="88"/>
        <v>0</v>
      </c>
      <c r="SY59" s="73">
        <f t="shared" si="88"/>
        <v>0</v>
      </c>
      <c r="SZ59" s="73">
        <f t="shared" si="88"/>
        <v>0</v>
      </c>
      <c r="TA59" s="73">
        <f t="shared" si="88"/>
        <v>0</v>
      </c>
      <c r="TB59" s="73">
        <f t="shared" si="88"/>
        <v>0</v>
      </c>
      <c r="TC59" s="73">
        <f t="shared" si="88"/>
        <v>0</v>
      </c>
      <c r="TD59" s="73">
        <f t="shared" si="88"/>
        <v>0</v>
      </c>
      <c r="TE59" s="73">
        <f t="shared" si="88"/>
        <v>0</v>
      </c>
      <c r="TF59" s="73">
        <f t="shared" si="88"/>
        <v>0</v>
      </c>
      <c r="TG59" s="73">
        <f t="shared" si="88"/>
        <v>0</v>
      </c>
      <c r="TH59" s="73">
        <f t="shared" si="88"/>
        <v>0</v>
      </c>
      <c r="TI59" s="73">
        <f t="shared" si="88"/>
        <v>0</v>
      </c>
      <c r="TJ59" s="73">
        <f t="shared" si="88"/>
        <v>0</v>
      </c>
      <c r="TK59" s="73">
        <f t="shared" si="88"/>
        <v>0</v>
      </c>
      <c r="TL59" s="73">
        <f t="shared" si="88"/>
        <v>0</v>
      </c>
      <c r="TM59" s="73">
        <f t="shared" si="88"/>
        <v>0</v>
      </c>
      <c r="TN59" s="73">
        <f t="shared" si="88"/>
        <v>0</v>
      </c>
      <c r="TO59" s="73">
        <f t="shared" si="88"/>
        <v>0</v>
      </c>
      <c r="TP59" s="73">
        <f t="shared" si="88"/>
        <v>0</v>
      </c>
      <c r="TQ59" s="73">
        <f t="shared" si="88"/>
        <v>0</v>
      </c>
      <c r="TR59" s="73">
        <f t="shared" si="88"/>
        <v>0</v>
      </c>
      <c r="TS59" s="73">
        <f t="shared" si="88"/>
        <v>0</v>
      </c>
      <c r="TT59" s="73">
        <f t="shared" si="88"/>
        <v>0</v>
      </c>
      <c r="TU59" s="73">
        <f t="shared" si="88"/>
        <v>0</v>
      </c>
      <c r="TV59" s="73">
        <f t="shared" si="88"/>
        <v>0</v>
      </c>
      <c r="TW59" s="73">
        <f t="shared" si="88"/>
        <v>0</v>
      </c>
      <c r="TX59" s="73">
        <f t="shared" si="88"/>
        <v>0</v>
      </c>
      <c r="TY59" s="73">
        <f t="shared" si="88"/>
        <v>0</v>
      </c>
      <c r="TZ59" s="73">
        <f t="shared" si="88"/>
        <v>0</v>
      </c>
      <c r="UA59" s="73">
        <f t="shared" si="88"/>
        <v>0</v>
      </c>
      <c r="UB59" s="73">
        <f t="shared" si="88"/>
        <v>0</v>
      </c>
      <c r="UC59" s="73">
        <f t="shared" si="88"/>
        <v>0</v>
      </c>
      <c r="UD59" s="73">
        <f t="shared" ref="UD59:WO59" si="89">SUM(UD60:UD72)</f>
        <v>0</v>
      </c>
      <c r="UE59" s="73">
        <f t="shared" si="89"/>
        <v>0</v>
      </c>
      <c r="UF59" s="73">
        <f t="shared" si="89"/>
        <v>0</v>
      </c>
      <c r="UG59" s="73">
        <f t="shared" si="89"/>
        <v>0</v>
      </c>
      <c r="UH59" s="73">
        <f t="shared" si="89"/>
        <v>0</v>
      </c>
      <c r="UI59" s="73">
        <f t="shared" si="89"/>
        <v>0</v>
      </c>
      <c r="UJ59" s="73">
        <f t="shared" si="89"/>
        <v>0</v>
      </c>
      <c r="UK59" s="73">
        <f t="shared" si="89"/>
        <v>0</v>
      </c>
      <c r="UL59" s="73">
        <f t="shared" si="89"/>
        <v>0</v>
      </c>
      <c r="UM59" s="73">
        <f t="shared" si="89"/>
        <v>0</v>
      </c>
      <c r="UN59" s="73">
        <f t="shared" si="89"/>
        <v>0</v>
      </c>
      <c r="UO59" s="73">
        <f t="shared" si="89"/>
        <v>0</v>
      </c>
      <c r="UP59" s="73">
        <f t="shared" si="89"/>
        <v>0</v>
      </c>
      <c r="UQ59" s="73">
        <f t="shared" si="89"/>
        <v>0</v>
      </c>
      <c r="UR59" s="73">
        <f t="shared" si="89"/>
        <v>0</v>
      </c>
      <c r="US59" s="73">
        <f t="shared" si="89"/>
        <v>0</v>
      </c>
      <c r="UT59" s="73">
        <f t="shared" si="89"/>
        <v>0</v>
      </c>
      <c r="UU59" s="73">
        <f t="shared" si="89"/>
        <v>0</v>
      </c>
      <c r="UV59" s="73">
        <f t="shared" si="89"/>
        <v>0</v>
      </c>
      <c r="UW59" s="73">
        <f t="shared" si="89"/>
        <v>0</v>
      </c>
      <c r="UX59" s="73">
        <f t="shared" si="89"/>
        <v>0</v>
      </c>
      <c r="UY59" s="73">
        <f t="shared" si="89"/>
        <v>0</v>
      </c>
      <c r="UZ59" s="73">
        <f t="shared" si="89"/>
        <v>0</v>
      </c>
      <c r="VA59" s="73">
        <f t="shared" si="89"/>
        <v>0</v>
      </c>
      <c r="VB59" s="73">
        <f t="shared" si="89"/>
        <v>0</v>
      </c>
      <c r="VC59" s="73">
        <f t="shared" si="89"/>
        <v>0</v>
      </c>
      <c r="VD59" s="73">
        <f t="shared" si="89"/>
        <v>0</v>
      </c>
      <c r="VE59" s="73">
        <f t="shared" si="89"/>
        <v>0</v>
      </c>
      <c r="VF59" s="73">
        <f t="shared" si="89"/>
        <v>0</v>
      </c>
      <c r="VG59" s="73">
        <f t="shared" si="89"/>
        <v>0</v>
      </c>
      <c r="VH59" s="73">
        <f t="shared" si="89"/>
        <v>0</v>
      </c>
      <c r="VI59" s="73">
        <f t="shared" si="89"/>
        <v>0</v>
      </c>
      <c r="VJ59" s="73">
        <f t="shared" si="89"/>
        <v>0</v>
      </c>
      <c r="VK59" s="73">
        <f t="shared" si="89"/>
        <v>0</v>
      </c>
      <c r="VL59" s="73">
        <f t="shared" si="89"/>
        <v>0</v>
      </c>
      <c r="VM59" s="73">
        <f t="shared" si="89"/>
        <v>0</v>
      </c>
      <c r="VN59" s="73">
        <f t="shared" si="89"/>
        <v>0</v>
      </c>
      <c r="VO59" s="73">
        <f t="shared" si="89"/>
        <v>0</v>
      </c>
      <c r="VP59" s="73">
        <f t="shared" si="89"/>
        <v>0</v>
      </c>
      <c r="VQ59" s="73">
        <f t="shared" si="89"/>
        <v>0</v>
      </c>
      <c r="VR59" s="73">
        <f t="shared" si="89"/>
        <v>0</v>
      </c>
      <c r="VS59" s="73">
        <f t="shared" si="89"/>
        <v>0</v>
      </c>
      <c r="VT59" s="73">
        <f t="shared" si="89"/>
        <v>0</v>
      </c>
      <c r="VU59" s="73">
        <f t="shared" si="89"/>
        <v>0</v>
      </c>
      <c r="VV59" s="73">
        <f t="shared" si="89"/>
        <v>0</v>
      </c>
      <c r="VW59" s="73">
        <f t="shared" si="89"/>
        <v>0</v>
      </c>
      <c r="VX59" s="73">
        <f t="shared" si="89"/>
        <v>0</v>
      </c>
      <c r="VY59" s="73">
        <f t="shared" si="89"/>
        <v>0</v>
      </c>
      <c r="VZ59" s="73">
        <f t="shared" si="89"/>
        <v>0</v>
      </c>
      <c r="WA59" s="73">
        <f t="shared" si="89"/>
        <v>0</v>
      </c>
      <c r="WB59" s="73">
        <f t="shared" si="89"/>
        <v>0</v>
      </c>
      <c r="WC59" s="73">
        <f t="shared" si="89"/>
        <v>0</v>
      </c>
      <c r="WD59" s="73">
        <f t="shared" si="89"/>
        <v>0</v>
      </c>
      <c r="WE59" s="73">
        <f t="shared" si="89"/>
        <v>0</v>
      </c>
      <c r="WF59" s="73">
        <f t="shared" si="89"/>
        <v>0</v>
      </c>
      <c r="WG59" s="73">
        <f t="shared" si="89"/>
        <v>0</v>
      </c>
      <c r="WH59" s="73">
        <f t="shared" si="89"/>
        <v>0</v>
      </c>
      <c r="WI59" s="73">
        <f t="shared" si="89"/>
        <v>0</v>
      </c>
      <c r="WJ59" s="73">
        <f t="shared" si="89"/>
        <v>0</v>
      </c>
      <c r="WK59" s="73">
        <f t="shared" si="89"/>
        <v>0</v>
      </c>
      <c r="WL59" s="73">
        <f t="shared" si="89"/>
        <v>0</v>
      </c>
      <c r="WM59" s="73">
        <f t="shared" si="89"/>
        <v>0</v>
      </c>
      <c r="WN59" s="73">
        <f t="shared" si="89"/>
        <v>0</v>
      </c>
      <c r="WO59" s="73">
        <f t="shared" si="89"/>
        <v>0</v>
      </c>
      <c r="WP59" s="73">
        <f t="shared" ref="WP59:YR59" si="90">SUM(WP60:WP72)</f>
        <v>0</v>
      </c>
      <c r="WQ59" s="73">
        <f t="shared" si="90"/>
        <v>0</v>
      </c>
      <c r="WR59" s="73">
        <f t="shared" si="90"/>
        <v>0</v>
      </c>
      <c r="WS59" s="73">
        <f t="shared" si="90"/>
        <v>0</v>
      </c>
      <c r="WT59" s="73">
        <f t="shared" si="90"/>
        <v>0</v>
      </c>
      <c r="WU59" s="73">
        <f t="shared" si="90"/>
        <v>0</v>
      </c>
      <c r="WV59" s="73">
        <f t="shared" si="90"/>
        <v>0</v>
      </c>
      <c r="WW59" s="73">
        <f t="shared" si="90"/>
        <v>0</v>
      </c>
      <c r="WX59" s="73">
        <f t="shared" si="90"/>
        <v>0</v>
      </c>
      <c r="WY59" s="73">
        <f t="shared" si="90"/>
        <v>0</v>
      </c>
      <c r="WZ59" s="73">
        <f t="shared" si="90"/>
        <v>0</v>
      </c>
      <c r="XA59" s="73">
        <f t="shared" si="90"/>
        <v>0</v>
      </c>
      <c r="XB59" s="73">
        <f t="shared" si="90"/>
        <v>0</v>
      </c>
      <c r="XC59" s="73">
        <f t="shared" si="90"/>
        <v>0</v>
      </c>
      <c r="XD59" s="73">
        <f t="shared" si="90"/>
        <v>0</v>
      </c>
      <c r="XE59" s="73">
        <f t="shared" si="90"/>
        <v>0</v>
      </c>
      <c r="XF59" s="73">
        <f t="shared" si="90"/>
        <v>0</v>
      </c>
      <c r="XG59" s="73">
        <f t="shared" si="90"/>
        <v>0</v>
      </c>
      <c r="XH59" s="73">
        <f t="shared" si="90"/>
        <v>0</v>
      </c>
      <c r="XI59" s="73">
        <f t="shared" si="90"/>
        <v>0</v>
      </c>
      <c r="XJ59" s="73">
        <f t="shared" si="90"/>
        <v>0</v>
      </c>
      <c r="XK59" s="73">
        <f t="shared" si="90"/>
        <v>0</v>
      </c>
      <c r="XL59" s="73">
        <f t="shared" si="90"/>
        <v>0</v>
      </c>
      <c r="XM59" s="73">
        <f t="shared" si="90"/>
        <v>0</v>
      </c>
      <c r="XN59" s="73">
        <f t="shared" si="90"/>
        <v>0</v>
      </c>
      <c r="XO59" s="73">
        <f t="shared" si="90"/>
        <v>0</v>
      </c>
      <c r="XP59" s="73">
        <f t="shared" si="90"/>
        <v>0</v>
      </c>
      <c r="XQ59" s="73">
        <f t="shared" si="90"/>
        <v>0</v>
      </c>
      <c r="XR59" s="73">
        <f t="shared" si="90"/>
        <v>0</v>
      </c>
      <c r="XS59" s="73">
        <f t="shared" si="90"/>
        <v>0</v>
      </c>
      <c r="XT59" s="73">
        <f t="shared" si="90"/>
        <v>0</v>
      </c>
      <c r="XU59" s="73">
        <f t="shared" si="90"/>
        <v>0</v>
      </c>
      <c r="XV59" s="73">
        <f t="shared" si="90"/>
        <v>0</v>
      </c>
      <c r="XW59" s="73">
        <f t="shared" si="90"/>
        <v>0</v>
      </c>
      <c r="XX59" s="73">
        <f t="shared" si="90"/>
        <v>0</v>
      </c>
      <c r="XY59" s="73">
        <f t="shared" si="90"/>
        <v>0</v>
      </c>
      <c r="XZ59" s="73">
        <f t="shared" si="90"/>
        <v>0</v>
      </c>
      <c r="YA59" s="73">
        <f t="shared" si="90"/>
        <v>0</v>
      </c>
      <c r="YB59" s="73">
        <f t="shared" si="90"/>
        <v>0</v>
      </c>
      <c r="YC59" s="73">
        <f t="shared" si="90"/>
        <v>0</v>
      </c>
      <c r="YD59" s="73">
        <f t="shared" si="90"/>
        <v>0</v>
      </c>
      <c r="YE59" s="73">
        <f t="shared" si="90"/>
        <v>0</v>
      </c>
      <c r="YF59" s="73">
        <f t="shared" si="90"/>
        <v>0</v>
      </c>
      <c r="YG59" s="73">
        <f t="shared" si="90"/>
        <v>0</v>
      </c>
      <c r="YH59" s="73">
        <f t="shared" si="90"/>
        <v>0</v>
      </c>
      <c r="YI59" s="73">
        <f t="shared" si="90"/>
        <v>0</v>
      </c>
      <c r="YJ59" s="73">
        <f t="shared" si="90"/>
        <v>0</v>
      </c>
      <c r="YK59" s="73">
        <f t="shared" si="90"/>
        <v>0</v>
      </c>
      <c r="YL59" s="73">
        <f t="shared" si="90"/>
        <v>0</v>
      </c>
      <c r="YM59" s="73">
        <f t="shared" si="90"/>
        <v>0</v>
      </c>
      <c r="YN59" s="73">
        <f t="shared" si="90"/>
        <v>0</v>
      </c>
      <c r="YO59" s="73">
        <f t="shared" si="90"/>
        <v>0</v>
      </c>
      <c r="YP59" s="73">
        <f t="shared" si="90"/>
        <v>0</v>
      </c>
      <c r="YQ59" s="73">
        <f t="shared" si="90"/>
        <v>0</v>
      </c>
      <c r="YR59" s="73">
        <f t="shared" si="90"/>
        <v>0</v>
      </c>
    </row>
    <row r="60" spans="1:668">
      <c r="A60" s="71" t="s">
        <v>147</v>
      </c>
      <c r="B60" s="72">
        <f t="shared" ref="B60:B72" si="91">SUM(AD60:AO60)/1000</f>
        <v>0</v>
      </c>
      <c r="C60" s="72">
        <f t="shared" ref="C60:C72" si="92">SUM(AP60:BA60)/1000</f>
        <v>0</v>
      </c>
      <c r="D60" s="72">
        <f t="shared" ref="D60:D72" si="93">SUM(BB60:BM60)/1000</f>
        <v>0</v>
      </c>
      <c r="E60" s="72">
        <f t="shared" ref="E60:E72" si="94">SUM(BN60:BY60)/1000</f>
        <v>0</v>
      </c>
      <c r="F60" s="72">
        <f t="shared" ref="F60:F72" si="95">SUM(BZ60:CK60)/1000</f>
        <v>0</v>
      </c>
      <c r="G60" s="72">
        <f t="shared" ref="G60:G72" si="96">SUM(CL60:CW60)/1000</f>
        <v>0</v>
      </c>
      <c r="H60" s="72">
        <f t="shared" ref="H60:H72" si="97">SUM(CX60:DI60)/1000</f>
        <v>0</v>
      </c>
      <c r="I60" s="72">
        <f t="shared" ref="I60:I72" si="98">SUM(DJ60:DU60)/1000</f>
        <v>0</v>
      </c>
      <c r="J60" s="72">
        <f t="shared" ref="J60:J72" si="99">SUM(DV60:EG60)/1000</f>
        <v>0</v>
      </c>
      <c r="K60" s="72">
        <f t="shared" ref="K60:K72" si="100">SUM(EH60:ES60)/1000</f>
        <v>0</v>
      </c>
      <c r="L60" s="72">
        <f t="shared" ref="L60:L72" si="101">SUM(ET60:FE60)/1000</f>
        <v>0</v>
      </c>
      <c r="M60" s="72">
        <f t="shared" ref="M60:M72" si="102">SUM(FF60:FQ60)/1000</f>
        <v>0</v>
      </c>
      <c r="N60" s="72">
        <f t="shared" ref="N60:N72" si="103">SUM(FR60:GC60)/1000</f>
        <v>0</v>
      </c>
      <c r="O60" s="72">
        <f t="shared" ref="O60:O72" si="104">SUM(GD60:GO60)/1000</f>
        <v>0</v>
      </c>
      <c r="P60" s="72">
        <f t="shared" ref="P60:P72" si="105">SUM(GP60:HA60)/1000</f>
        <v>0</v>
      </c>
      <c r="Q60" s="72">
        <f t="shared" ref="Q60:Q72" si="106">SUM(HB60:HM60)/1000</f>
        <v>0</v>
      </c>
      <c r="R60" s="72">
        <f t="shared" ref="R60:R72" si="107">SUM(HN60:HY60)/1000</f>
        <v>0</v>
      </c>
      <c r="S60" s="72">
        <f t="shared" ref="S60:S72" si="108">SUM(HZ60:IK60)/1000</f>
        <v>0</v>
      </c>
      <c r="T60" s="72">
        <f t="shared" ref="T60:T72" si="109">SUM(IL60:IW60)/1000</f>
        <v>0</v>
      </c>
      <c r="U60" s="72">
        <f t="shared" ref="U60:U72" si="110">SUM(IX60:JI60)/1000</f>
        <v>0</v>
      </c>
      <c r="V60" s="72">
        <f t="shared" ref="V60:V72" si="111">SUM(JJ60:JU60)/1000</f>
        <v>0</v>
      </c>
      <c r="W60" s="72">
        <f t="shared" ref="W60:W72" si="112">SUM(JV60:KG60)/1000</f>
        <v>0</v>
      </c>
      <c r="X60" s="72">
        <f t="shared" ref="X60:X72" si="113">SUM(KH60:KS60)/1000</f>
        <v>0</v>
      </c>
      <c r="Y60" s="72">
        <f t="shared" ref="Y60:Y72" si="114">SUM(KT60:LE60)/1000</f>
        <v>0</v>
      </c>
      <c r="Z60" s="72">
        <f t="shared" ref="Z60:Z72" si="115">SUM(LF60:LQ60)/1000</f>
        <v>0</v>
      </c>
      <c r="AA60" s="72">
        <f t="shared" ref="AA60:AA72" si="116">SUM(LR60:MC60)/1000</f>
        <v>0</v>
      </c>
      <c r="AB60" s="72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/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  <c r="MH60" s="73"/>
      <c r="MI60" s="73"/>
      <c r="MJ60" s="73"/>
      <c r="MK60" s="73"/>
      <c r="ML60" s="73"/>
      <c r="MM60" s="73"/>
      <c r="MN60" s="73"/>
      <c r="MO60" s="73"/>
      <c r="MP60" s="73"/>
      <c r="MQ60" s="73"/>
      <c r="MR60" s="73"/>
      <c r="MS60" s="73"/>
      <c r="MT60" s="73"/>
      <c r="MU60" s="73"/>
      <c r="MV60" s="73"/>
      <c r="MW60" s="73"/>
      <c r="MX60" s="73"/>
      <c r="MY60" s="73"/>
      <c r="MZ60" s="73"/>
      <c r="NA60" s="73"/>
      <c r="NB60" s="73"/>
      <c r="NC60" s="73"/>
      <c r="ND60" s="73"/>
      <c r="NE60" s="73"/>
      <c r="NF60" s="73"/>
      <c r="NG60" s="73"/>
      <c r="NH60" s="73"/>
      <c r="NI60" s="73"/>
      <c r="NJ60" s="73"/>
      <c r="NK60" s="73"/>
      <c r="NL60" s="73"/>
      <c r="NM60" s="73"/>
      <c r="NN60" s="73"/>
      <c r="NO60" s="73"/>
      <c r="NP60" s="73"/>
      <c r="NQ60" s="73"/>
      <c r="NR60" s="73"/>
      <c r="NS60" s="73"/>
      <c r="NT60" s="73"/>
      <c r="NU60" s="73"/>
      <c r="NV60" s="73"/>
      <c r="NW60" s="73"/>
      <c r="NX60" s="73"/>
      <c r="NY60" s="73"/>
      <c r="NZ60" s="73"/>
      <c r="OA60" s="73"/>
      <c r="OB60" s="73"/>
      <c r="OC60" s="73"/>
      <c r="OD60" s="73"/>
      <c r="OE60" s="73"/>
      <c r="OF60" s="73"/>
      <c r="OG60" s="73"/>
      <c r="OH60" s="73"/>
      <c r="OI60" s="73"/>
      <c r="OJ60" s="73"/>
      <c r="OK60" s="73"/>
      <c r="OL60" s="73"/>
      <c r="OM60" s="73"/>
      <c r="ON60" s="73"/>
      <c r="OO60" s="73"/>
      <c r="OP60" s="73"/>
      <c r="OQ60" s="73"/>
      <c r="OR60" s="73"/>
      <c r="OS60" s="73"/>
      <c r="OT60" s="73"/>
      <c r="OU60" s="73"/>
      <c r="OV60" s="73"/>
      <c r="OW60" s="73"/>
      <c r="OX60" s="73"/>
      <c r="OY60" s="73"/>
      <c r="OZ60" s="73"/>
      <c r="PA60" s="73"/>
      <c r="PB60" s="73"/>
      <c r="PC60" s="73"/>
      <c r="PD60" s="73"/>
      <c r="PE60" s="73"/>
      <c r="PF60" s="73"/>
      <c r="PG60" s="73"/>
      <c r="PH60" s="73"/>
      <c r="PI60" s="73"/>
      <c r="PJ60" s="73"/>
      <c r="PK60" s="73"/>
      <c r="PL60" s="73"/>
      <c r="PM60" s="73"/>
      <c r="PN60" s="73"/>
      <c r="PO60" s="73"/>
      <c r="PP60" s="73"/>
      <c r="PQ60" s="73"/>
      <c r="PR60" s="73"/>
      <c r="PS60" s="73"/>
      <c r="PT60" s="73"/>
      <c r="PU60" s="73"/>
      <c r="PV60" s="73"/>
      <c r="PW60" s="73"/>
      <c r="PX60" s="73"/>
      <c r="PY60" s="73"/>
      <c r="PZ60" s="73"/>
      <c r="QA60" s="73"/>
      <c r="QB60" s="73"/>
      <c r="QC60" s="73"/>
      <c r="QD60" s="73"/>
      <c r="QE60" s="73"/>
      <c r="QF60" s="73"/>
      <c r="QG60" s="73"/>
      <c r="QH60" s="73"/>
      <c r="QI60" s="73"/>
      <c r="QJ60" s="73"/>
      <c r="QK60" s="73"/>
      <c r="QL60" s="73"/>
      <c r="QM60" s="73"/>
      <c r="QN60" s="73"/>
      <c r="QO60" s="73"/>
      <c r="QP60" s="73"/>
      <c r="QQ60" s="73"/>
      <c r="QR60" s="73"/>
      <c r="QS60" s="73"/>
      <c r="QT60" s="73"/>
      <c r="QU60" s="73"/>
      <c r="QV60" s="73"/>
      <c r="QW60" s="73"/>
      <c r="QX60" s="73"/>
      <c r="QY60" s="73"/>
      <c r="QZ60" s="73"/>
      <c r="RA60" s="73"/>
      <c r="RB60" s="73"/>
      <c r="RC60" s="73"/>
      <c r="RD60" s="73"/>
      <c r="RE60" s="73"/>
      <c r="RF60" s="73"/>
      <c r="RG60" s="73"/>
      <c r="RH60" s="73"/>
      <c r="RI60" s="73"/>
      <c r="RJ60" s="73"/>
      <c r="RK60" s="73"/>
      <c r="RL60" s="73"/>
      <c r="RM60" s="73"/>
      <c r="RN60" s="73"/>
      <c r="RO60" s="73"/>
      <c r="RP60" s="73"/>
      <c r="RQ60" s="73"/>
      <c r="RR60" s="73"/>
      <c r="RS60" s="73"/>
      <c r="RT60" s="73"/>
      <c r="RU60" s="73"/>
      <c r="RV60" s="73"/>
      <c r="RW60" s="73"/>
      <c r="RX60" s="73"/>
      <c r="RY60" s="73"/>
      <c r="RZ60" s="73"/>
      <c r="SA60" s="73"/>
      <c r="SB60" s="73"/>
      <c r="SC60" s="73"/>
      <c r="SD60" s="73"/>
      <c r="SE60" s="73"/>
      <c r="SF60" s="73"/>
      <c r="SG60" s="73"/>
      <c r="SH60" s="73"/>
      <c r="SI60" s="73"/>
      <c r="SJ60" s="73"/>
      <c r="SK60" s="73"/>
      <c r="SL60" s="73"/>
      <c r="SM60" s="73"/>
      <c r="SN60" s="73"/>
      <c r="SO60" s="73"/>
      <c r="SP60" s="73"/>
      <c r="SQ60" s="73"/>
      <c r="SR60" s="73"/>
      <c r="SS60" s="73"/>
      <c r="ST60" s="73"/>
      <c r="SU60" s="73"/>
      <c r="SV60" s="73"/>
      <c r="SW60" s="73"/>
      <c r="SX60" s="73"/>
      <c r="SY60" s="73"/>
      <c r="SZ60" s="73"/>
      <c r="TA60" s="73"/>
      <c r="TB60" s="73"/>
      <c r="TC60" s="73"/>
      <c r="TD60" s="73"/>
      <c r="TE60" s="73"/>
      <c r="TF60" s="73"/>
      <c r="TG60" s="73"/>
      <c r="TH60" s="73"/>
      <c r="TI60" s="73"/>
      <c r="TJ60" s="73"/>
      <c r="TK60" s="73"/>
      <c r="TL60" s="73"/>
      <c r="TM60" s="73"/>
      <c r="TN60" s="73"/>
      <c r="TO60" s="73"/>
      <c r="TP60" s="73"/>
      <c r="TQ60" s="73"/>
      <c r="TR60" s="73"/>
      <c r="TS60" s="73"/>
      <c r="TT60" s="73"/>
      <c r="TU60" s="73"/>
      <c r="TV60" s="73"/>
      <c r="TW60" s="73"/>
      <c r="TX60" s="73"/>
      <c r="TY60" s="73"/>
      <c r="TZ60" s="73"/>
      <c r="UA60" s="73"/>
      <c r="UB60" s="73"/>
      <c r="UC60" s="73"/>
      <c r="UD60" s="73"/>
      <c r="UE60" s="73"/>
      <c r="UF60" s="73"/>
      <c r="UG60" s="73"/>
      <c r="UH60" s="73"/>
      <c r="UI60" s="73"/>
      <c r="UJ60" s="73"/>
      <c r="UK60" s="73"/>
      <c r="UL60" s="73"/>
      <c r="UM60" s="73"/>
      <c r="UN60" s="73"/>
      <c r="UO60" s="73"/>
      <c r="UP60" s="73"/>
      <c r="UQ60" s="73"/>
      <c r="UR60" s="73"/>
      <c r="US60" s="73"/>
      <c r="UT60" s="73"/>
      <c r="UU60" s="73"/>
      <c r="UV60" s="73"/>
      <c r="UW60" s="73"/>
      <c r="UX60" s="73"/>
      <c r="UY60" s="73"/>
      <c r="UZ60" s="73"/>
      <c r="VA60" s="73"/>
      <c r="VB60" s="73"/>
      <c r="VC60" s="73"/>
      <c r="VD60" s="73"/>
      <c r="VE60" s="73"/>
      <c r="VF60" s="73"/>
      <c r="VG60" s="73"/>
      <c r="VH60" s="73"/>
      <c r="VI60" s="73"/>
      <c r="VJ60" s="73"/>
      <c r="VK60" s="73"/>
      <c r="VL60" s="73"/>
      <c r="VM60" s="73"/>
      <c r="VN60" s="73"/>
      <c r="VO60" s="73"/>
      <c r="VP60" s="73"/>
      <c r="VQ60" s="73"/>
      <c r="VR60" s="73"/>
      <c r="VS60" s="73"/>
      <c r="VT60" s="73"/>
      <c r="VU60" s="73"/>
      <c r="VV60" s="73"/>
      <c r="VW60" s="73"/>
      <c r="VX60" s="73"/>
      <c r="VY60" s="73"/>
      <c r="VZ60" s="73"/>
      <c r="WA60" s="73"/>
      <c r="WB60" s="73"/>
      <c r="WC60" s="73"/>
      <c r="WD60" s="73"/>
      <c r="WE60" s="73"/>
      <c r="WF60" s="73"/>
      <c r="WG60" s="73"/>
      <c r="WH60" s="73"/>
      <c r="WI60" s="73"/>
      <c r="WJ60" s="73"/>
      <c r="WK60" s="73"/>
      <c r="WL60" s="73"/>
      <c r="WM60" s="73"/>
      <c r="WN60" s="73"/>
      <c r="WO60" s="73"/>
      <c r="WP60" s="73"/>
      <c r="WQ60" s="73"/>
      <c r="WR60" s="73"/>
      <c r="WS60" s="73"/>
      <c r="WT60" s="73"/>
      <c r="WU60" s="73"/>
      <c r="WV60" s="73"/>
      <c r="WW60" s="73"/>
      <c r="WX60" s="73"/>
      <c r="WY60" s="73"/>
      <c r="WZ60" s="73"/>
      <c r="XA60" s="73"/>
      <c r="XB60" s="73"/>
      <c r="XC60" s="73"/>
      <c r="XD60" s="73"/>
      <c r="XE60" s="73"/>
      <c r="XF60" s="73"/>
      <c r="XG60" s="73"/>
      <c r="XH60" s="73"/>
      <c r="XI60" s="73"/>
      <c r="XJ60" s="73"/>
      <c r="XK60" s="73"/>
      <c r="XL60" s="73"/>
      <c r="XM60" s="73"/>
      <c r="XN60" s="73"/>
      <c r="XO60" s="73"/>
      <c r="XP60" s="73"/>
      <c r="XQ60" s="73"/>
      <c r="XR60" s="73"/>
      <c r="XS60" s="73"/>
      <c r="XT60" s="73"/>
      <c r="XU60" s="73"/>
      <c r="XV60" s="73"/>
      <c r="XW60" s="73"/>
      <c r="XX60" s="73"/>
      <c r="XY60" s="73"/>
      <c r="XZ60" s="73"/>
      <c r="YA60" s="73"/>
      <c r="YB60" s="73"/>
      <c r="YC60" s="73"/>
      <c r="YD60" s="73"/>
      <c r="YE60" s="73"/>
      <c r="YF60" s="73"/>
      <c r="YG60" s="73"/>
      <c r="YH60" s="73"/>
      <c r="YI60" s="73"/>
      <c r="YJ60" s="73"/>
      <c r="YK60" s="73"/>
      <c r="YL60" s="73"/>
      <c r="YM60" s="73"/>
      <c r="YN60" s="73"/>
      <c r="YO60" s="73"/>
      <c r="YP60" s="73"/>
      <c r="YQ60" s="73"/>
      <c r="YR60" s="73"/>
    </row>
    <row r="61" spans="1:668">
      <c r="A61" s="71" t="s">
        <v>148</v>
      </c>
      <c r="B61" s="72">
        <f t="shared" si="91"/>
        <v>0</v>
      </c>
      <c r="C61" s="72">
        <f t="shared" si="92"/>
        <v>0</v>
      </c>
      <c r="D61" s="72">
        <f t="shared" si="93"/>
        <v>0</v>
      </c>
      <c r="E61" s="72">
        <f t="shared" si="94"/>
        <v>0</v>
      </c>
      <c r="F61" s="72">
        <f t="shared" si="95"/>
        <v>0</v>
      </c>
      <c r="G61" s="72">
        <f t="shared" si="96"/>
        <v>0</v>
      </c>
      <c r="H61" s="72">
        <f t="shared" si="97"/>
        <v>0</v>
      </c>
      <c r="I61" s="72">
        <f t="shared" si="98"/>
        <v>0</v>
      </c>
      <c r="J61" s="72">
        <f t="shared" si="99"/>
        <v>0</v>
      </c>
      <c r="K61" s="72">
        <f t="shared" si="100"/>
        <v>0</v>
      </c>
      <c r="L61" s="72">
        <f t="shared" si="101"/>
        <v>0</v>
      </c>
      <c r="M61" s="72">
        <f t="shared" si="102"/>
        <v>0</v>
      </c>
      <c r="N61" s="72">
        <f t="shared" si="103"/>
        <v>0</v>
      </c>
      <c r="O61" s="72">
        <f t="shared" si="104"/>
        <v>0</v>
      </c>
      <c r="P61" s="72">
        <f t="shared" si="105"/>
        <v>0</v>
      </c>
      <c r="Q61" s="72">
        <f t="shared" si="106"/>
        <v>0</v>
      </c>
      <c r="R61" s="72">
        <f t="shared" si="107"/>
        <v>0</v>
      </c>
      <c r="S61" s="72">
        <f t="shared" si="108"/>
        <v>0</v>
      </c>
      <c r="T61" s="72">
        <f t="shared" si="109"/>
        <v>0</v>
      </c>
      <c r="U61" s="72">
        <f t="shared" si="110"/>
        <v>0</v>
      </c>
      <c r="V61" s="72">
        <f t="shared" si="111"/>
        <v>0</v>
      </c>
      <c r="W61" s="72">
        <f t="shared" si="112"/>
        <v>0</v>
      </c>
      <c r="X61" s="72">
        <f t="shared" si="113"/>
        <v>0</v>
      </c>
      <c r="Y61" s="72">
        <f t="shared" si="114"/>
        <v>0</v>
      </c>
      <c r="Z61" s="72">
        <f t="shared" si="115"/>
        <v>0</v>
      </c>
      <c r="AA61" s="72">
        <f t="shared" si="116"/>
        <v>0</v>
      </c>
      <c r="AB61" s="72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73"/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  <c r="FK61" s="73"/>
      <c r="FL61" s="73"/>
      <c r="FM61" s="73"/>
      <c r="FN61" s="73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  <c r="IB61" s="73"/>
      <c r="IC61" s="73"/>
      <c r="ID61" s="73"/>
      <c r="IE61" s="73"/>
      <c r="IF61" s="73"/>
      <c r="IG61" s="73"/>
      <c r="IH61" s="73"/>
      <c r="II61" s="73"/>
      <c r="IJ61" s="73"/>
      <c r="IK61" s="73"/>
      <c r="IL61" s="73"/>
      <c r="IM61" s="73"/>
      <c r="IN61" s="73"/>
      <c r="IO61" s="73"/>
      <c r="IP61" s="73"/>
      <c r="IQ61" s="73"/>
      <c r="IR61" s="73"/>
      <c r="IS61" s="73"/>
      <c r="IT61" s="73"/>
      <c r="IU61" s="73"/>
      <c r="IV61" s="73"/>
      <c r="IW61" s="73"/>
      <c r="IX61" s="73"/>
      <c r="IY61" s="73"/>
      <c r="IZ61" s="73"/>
      <c r="JA61" s="73"/>
      <c r="JB61" s="73"/>
      <c r="JC61" s="73"/>
      <c r="JD61" s="73"/>
      <c r="JE61" s="73"/>
      <c r="JF61" s="73"/>
      <c r="JG61" s="73"/>
      <c r="JH61" s="73"/>
      <c r="JI61" s="73"/>
      <c r="JJ61" s="73"/>
      <c r="JK61" s="73"/>
      <c r="JL61" s="73"/>
      <c r="JM61" s="73"/>
      <c r="JN61" s="73"/>
      <c r="JO61" s="73"/>
      <c r="JP61" s="73"/>
      <c r="JQ61" s="73"/>
      <c r="JR61" s="73"/>
      <c r="JS61" s="73"/>
      <c r="JT61" s="73"/>
      <c r="JU61" s="73"/>
      <c r="JV61" s="73"/>
      <c r="JW61" s="73"/>
      <c r="JX61" s="73"/>
      <c r="JY61" s="73"/>
      <c r="JZ61" s="73"/>
      <c r="KA61" s="73"/>
      <c r="KB61" s="73"/>
      <c r="KC61" s="73"/>
      <c r="KD61" s="73"/>
      <c r="KE61" s="73"/>
      <c r="KF61" s="73"/>
      <c r="KG61" s="73"/>
      <c r="KH61" s="73"/>
      <c r="KI61" s="73"/>
      <c r="KJ61" s="73"/>
      <c r="KK61" s="73"/>
      <c r="KL61" s="73"/>
      <c r="KM61" s="73"/>
      <c r="KN61" s="73"/>
      <c r="KO61" s="73"/>
      <c r="KP61" s="73"/>
      <c r="KQ61" s="73"/>
      <c r="KR61" s="73"/>
      <c r="KS61" s="73"/>
      <c r="KT61" s="73"/>
      <c r="KU61" s="73"/>
      <c r="KV61" s="73"/>
      <c r="KW61" s="73"/>
      <c r="KX61" s="73"/>
      <c r="KY61" s="73"/>
      <c r="KZ61" s="73"/>
      <c r="LA61" s="73"/>
      <c r="LB61" s="73"/>
      <c r="LC61" s="73"/>
      <c r="LD61" s="73"/>
      <c r="LE61" s="73"/>
      <c r="LF61" s="73"/>
      <c r="LG61" s="73"/>
      <c r="LH61" s="73"/>
      <c r="LI61" s="73"/>
      <c r="LJ61" s="73"/>
      <c r="LK61" s="73"/>
      <c r="LL61" s="73"/>
      <c r="LM61" s="73"/>
      <c r="LN61" s="73"/>
      <c r="LO61" s="73"/>
      <c r="LP61" s="73"/>
      <c r="LQ61" s="73"/>
      <c r="LR61" s="73"/>
      <c r="LS61" s="73"/>
      <c r="LT61" s="73"/>
      <c r="LU61" s="73"/>
      <c r="LV61" s="73"/>
      <c r="LW61" s="73"/>
      <c r="LX61" s="73"/>
      <c r="LY61" s="73"/>
      <c r="LZ61" s="73"/>
      <c r="MA61" s="73"/>
      <c r="MB61" s="73"/>
      <c r="MC61" s="73"/>
      <c r="MD61" s="73"/>
      <c r="ME61" s="73"/>
      <c r="MF61" s="73"/>
      <c r="MG61" s="73"/>
      <c r="MH61" s="73"/>
      <c r="MI61" s="73"/>
      <c r="MJ61" s="73"/>
      <c r="MK61" s="73"/>
      <c r="ML61" s="73"/>
      <c r="MM61" s="73"/>
      <c r="MN61" s="73"/>
      <c r="MO61" s="73"/>
      <c r="MP61" s="73"/>
      <c r="MQ61" s="73"/>
      <c r="MR61" s="73"/>
      <c r="MS61" s="73"/>
      <c r="MT61" s="73"/>
      <c r="MU61" s="73"/>
      <c r="MV61" s="73"/>
      <c r="MW61" s="73"/>
      <c r="MX61" s="73"/>
      <c r="MY61" s="73"/>
      <c r="MZ61" s="73"/>
      <c r="NA61" s="73"/>
      <c r="NB61" s="73"/>
      <c r="NC61" s="73"/>
      <c r="ND61" s="73"/>
      <c r="NE61" s="73"/>
      <c r="NF61" s="73"/>
      <c r="NG61" s="73"/>
      <c r="NH61" s="73"/>
      <c r="NI61" s="73"/>
      <c r="NJ61" s="73"/>
      <c r="NK61" s="73"/>
      <c r="NL61" s="73"/>
      <c r="NM61" s="73"/>
      <c r="NN61" s="73"/>
      <c r="NO61" s="73"/>
      <c r="NP61" s="73"/>
      <c r="NQ61" s="73"/>
      <c r="NR61" s="73"/>
      <c r="NS61" s="73"/>
      <c r="NT61" s="73"/>
      <c r="NU61" s="73"/>
      <c r="NV61" s="73"/>
      <c r="NW61" s="73"/>
      <c r="NX61" s="73"/>
      <c r="NY61" s="73"/>
      <c r="NZ61" s="73"/>
      <c r="OA61" s="73"/>
      <c r="OB61" s="73"/>
      <c r="OC61" s="73"/>
      <c r="OD61" s="73"/>
      <c r="OE61" s="73"/>
      <c r="OF61" s="73"/>
      <c r="OG61" s="73"/>
      <c r="OH61" s="73"/>
      <c r="OI61" s="73"/>
      <c r="OJ61" s="73"/>
      <c r="OK61" s="73"/>
      <c r="OL61" s="73"/>
      <c r="OM61" s="73"/>
      <c r="ON61" s="73"/>
      <c r="OO61" s="73"/>
      <c r="OP61" s="73"/>
      <c r="OQ61" s="73"/>
      <c r="OR61" s="73"/>
      <c r="OS61" s="73"/>
      <c r="OT61" s="73"/>
      <c r="OU61" s="73"/>
      <c r="OV61" s="73"/>
      <c r="OW61" s="73"/>
      <c r="OX61" s="73"/>
      <c r="OY61" s="73"/>
      <c r="OZ61" s="73"/>
      <c r="PA61" s="73"/>
      <c r="PB61" s="73"/>
      <c r="PC61" s="73"/>
      <c r="PD61" s="73"/>
      <c r="PE61" s="73"/>
      <c r="PF61" s="73"/>
      <c r="PG61" s="73"/>
      <c r="PH61" s="73"/>
      <c r="PI61" s="73"/>
      <c r="PJ61" s="73"/>
      <c r="PK61" s="73"/>
      <c r="PL61" s="73"/>
      <c r="PM61" s="73"/>
      <c r="PN61" s="73"/>
      <c r="PO61" s="73"/>
      <c r="PP61" s="73"/>
      <c r="PQ61" s="73"/>
      <c r="PR61" s="73"/>
      <c r="PS61" s="73"/>
      <c r="PT61" s="73"/>
      <c r="PU61" s="73"/>
      <c r="PV61" s="73"/>
      <c r="PW61" s="73"/>
      <c r="PX61" s="73"/>
      <c r="PY61" s="73"/>
      <c r="PZ61" s="73"/>
      <c r="QA61" s="73"/>
      <c r="QB61" s="73"/>
      <c r="QC61" s="73"/>
      <c r="QD61" s="73"/>
      <c r="QE61" s="73"/>
      <c r="QF61" s="73"/>
      <c r="QG61" s="73"/>
      <c r="QH61" s="73"/>
      <c r="QI61" s="73"/>
      <c r="QJ61" s="73"/>
      <c r="QK61" s="73"/>
      <c r="QL61" s="73"/>
      <c r="QM61" s="73"/>
      <c r="QN61" s="73"/>
      <c r="QO61" s="73"/>
      <c r="QP61" s="73"/>
      <c r="QQ61" s="73"/>
      <c r="QR61" s="73"/>
      <c r="QS61" s="73"/>
      <c r="QT61" s="73"/>
      <c r="QU61" s="73"/>
      <c r="QV61" s="73"/>
      <c r="QW61" s="73"/>
      <c r="QX61" s="73"/>
      <c r="QY61" s="73"/>
      <c r="QZ61" s="73"/>
      <c r="RA61" s="73"/>
      <c r="RB61" s="73"/>
      <c r="RC61" s="73"/>
      <c r="RD61" s="73"/>
      <c r="RE61" s="73"/>
      <c r="RF61" s="73"/>
      <c r="RG61" s="73"/>
      <c r="RH61" s="73"/>
      <c r="RI61" s="73"/>
      <c r="RJ61" s="73"/>
      <c r="RK61" s="73"/>
      <c r="RL61" s="73"/>
      <c r="RM61" s="73"/>
      <c r="RN61" s="73"/>
      <c r="RO61" s="73"/>
      <c r="RP61" s="73"/>
      <c r="RQ61" s="73"/>
      <c r="RR61" s="73"/>
      <c r="RS61" s="73"/>
      <c r="RT61" s="73"/>
      <c r="RU61" s="73"/>
      <c r="RV61" s="73"/>
      <c r="RW61" s="73"/>
      <c r="RX61" s="73"/>
      <c r="RY61" s="73"/>
      <c r="RZ61" s="73"/>
      <c r="SA61" s="73"/>
      <c r="SB61" s="73"/>
      <c r="SC61" s="73"/>
      <c r="SD61" s="73"/>
      <c r="SE61" s="73"/>
      <c r="SF61" s="73"/>
      <c r="SG61" s="73"/>
      <c r="SH61" s="73"/>
      <c r="SI61" s="73"/>
      <c r="SJ61" s="73"/>
      <c r="SK61" s="73"/>
      <c r="SL61" s="73"/>
      <c r="SM61" s="73"/>
      <c r="SN61" s="73"/>
      <c r="SO61" s="73"/>
      <c r="SP61" s="73"/>
      <c r="SQ61" s="73"/>
      <c r="SR61" s="73"/>
      <c r="SS61" s="73"/>
      <c r="ST61" s="73"/>
      <c r="SU61" s="73"/>
      <c r="SV61" s="73"/>
      <c r="SW61" s="73"/>
      <c r="SX61" s="73"/>
      <c r="SY61" s="73"/>
      <c r="SZ61" s="73"/>
      <c r="TA61" s="73"/>
      <c r="TB61" s="73"/>
      <c r="TC61" s="73"/>
      <c r="TD61" s="73"/>
      <c r="TE61" s="73"/>
      <c r="TF61" s="73"/>
      <c r="TG61" s="73"/>
      <c r="TH61" s="73"/>
      <c r="TI61" s="73"/>
      <c r="TJ61" s="73"/>
      <c r="TK61" s="73"/>
      <c r="TL61" s="73"/>
      <c r="TM61" s="73"/>
      <c r="TN61" s="73"/>
      <c r="TO61" s="73"/>
      <c r="TP61" s="73"/>
      <c r="TQ61" s="73"/>
      <c r="TR61" s="73"/>
      <c r="TS61" s="73"/>
      <c r="TT61" s="73"/>
      <c r="TU61" s="73"/>
      <c r="TV61" s="73"/>
      <c r="TW61" s="73"/>
      <c r="TX61" s="73"/>
      <c r="TY61" s="73"/>
      <c r="TZ61" s="73"/>
      <c r="UA61" s="73"/>
      <c r="UB61" s="73"/>
      <c r="UC61" s="73"/>
      <c r="UD61" s="73"/>
      <c r="UE61" s="73"/>
      <c r="UF61" s="73"/>
      <c r="UG61" s="73"/>
      <c r="UH61" s="73"/>
      <c r="UI61" s="73"/>
      <c r="UJ61" s="73"/>
      <c r="UK61" s="73"/>
      <c r="UL61" s="73"/>
      <c r="UM61" s="73"/>
      <c r="UN61" s="73"/>
      <c r="UO61" s="73"/>
      <c r="UP61" s="73"/>
      <c r="UQ61" s="73"/>
      <c r="UR61" s="73"/>
      <c r="US61" s="73"/>
      <c r="UT61" s="73"/>
      <c r="UU61" s="73"/>
      <c r="UV61" s="73"/>
      <c r="UW61" s="73"/>
      <c r="UX61" s="73"/>
      <c r="UY61" s="73"/>
      <c r="UZ61" s="73"/>
      <c r="VA61" s="73"/>
      <c r="VB61" s="73"/>
      <c r="VC61" s="73"/>
      <c r="VD61" s="73"/>
      <c r="VE61" s="73"/>
      <c r="VF61" s="73"/>
      <c r="VG61" s="73"/>
      <c r="VH61" s="73"/>
      <c r="VI61" s="73"/>
      <c r="VJ61" s="73"/>
      <c r="VK61" s="73"/>
      <c r="VL61" s="73"/>
      <c r="VM61" s="73"/>
      <c r="VN61" s="73"/>
      <c r="VO61" s="73"/>
      <c r="VP61" s="73"/>
      <c r="VQ61" s="73"/>
      <c r="VR61" s="73"/>
      <c r="VS61" s="73"/>
      <c r="VT61" s="73"/>
      <c r="VU61" s="73"/>
      <c r="VV61" s="73"/>
      <c r="VW61" s="73"/>
      <c r="VX61" s="73"/>
      <c r="VY61" s="73"/>
      <c r="VZ61" s="73"/>
      <c r="WA61" s="73"/>
      <c r="WB61" s="73"/>
      <c r="WC61" s="73"/>
      <c r="WD61" s="73"/>
      <c r="WE61" s="73"/>
      <c r="WF61" s="73"/>
      <c r="WG61" s="73"/>
      <c r="WH61" s="73"/>
      <c r="WI61" s="73"/>
      <c r="WJ61" s="73"/>
      <c r="WK61" s="73"/>
      <c r="WL61" s="73"/>
      <c r="WM61" s="73"/>
      <c r="WN61" s="73"/>
      <c r="WO61" s="73"/>
      <c r="WP61" s="73"/>
      <c r="WQ61" s="73"/>
      <c r="WR61" s="73"/>
      <c r="WS61" s="73"/>
      <c r="WT61" s="73"/>
      <c r="WU61" s="73"/>
      <c r="WV61" s="73"/>
      <c r="WW61" s="73"/>
      <c r="WX61" s="73"/>
      <c r="WY61" s="73"/>
      <c r="WZ61" s="73"/>
      <c r="XA61" s="73"/>
      <c r="XB61" s="73"/>
      <c r="XC61" s="73"/>
      <c r="XD61" s="73"/>
      <c r="XE61" s="73"/>
      <c r="XF61" s="73"/>
      <c r="XG61" s="73"/>
      <c r="XH61" s="73"/>
      <c r="XI61" s="73"/>
      <c r="XJ61" s="73"/>
      <c r="XK61" s="73"/>
      <c r="XL61" s="73"/>
      <c r="XM61" s="73"/>
      <c r="XN61" s="73"/>
      <c r="XO61" s="73"/>
      <c r="XP61" s="73"/>
      <c r="XQ61" s="73"/>
      <c r="XR61" s="73"/>
      <c r="XS61" s="73"/>
      <c r="XT61" s="73"/>
      <c r="XU61" s="73"/>
      <c r="XV61" s="73"/>
      <c r="XW61" s="73"/>
      <c r="XX61" s="73"/>
      <c r="XY61" s="73"/>
      <c r="XZ61" s="73"/>
      <c r="YA61" s="73"/>
      <c r="YB61" s="73"/>
      <c r="YC61" s="73"/>
      <c r="YD61" s="73"/>
      <c r="YE61" s="73"/>
      <c r="YF61" s="73"/>
      <c r="YG61" s="73"/>
      <c r="YH61" s="73"/>
      <c r="YI61" s="73"/>
      <c r="YJ61" s="73"/>
      <c r="YK61" s="73"/>
      <c r="YL61" s="73"/>
      <c r="YM61" s="73"/>
      <c r="YN61" s="73"/>
      <c r="YO61" s="73"/>
      <c r="YP61" s="73"/>
      <c r="YQ61" s="73"/>
      <c r="YR61" s="73"/>
    </row>
    <row r="62" spans="1:668">
      <c r="A62" s="71" t="s">
        <v>149</v>
      </c>
      <c r="B62" s="72">
        <f t="shared" si="91"/>
        <v>0</v>
      </c>
      <c r="C62" s="72">
        <f t="shared" si="92"/>
        <v>0</v>
      </c>
      <c r="D62" s="72">
        <f t="shared" si="93"/>
        <v>0</v>
      </c>
      <c r="E62" s="72">
        <f t="shared" si="94"/>
        <v>0</v>
      </c>
      <c r="F62" s="72">
        <f t="shared" si="95"/>
        <v>0</v>
      </c>
      <c r="G62" s="72">
        <f t="shared" si="96"/>
        <v>0</v>
      </c>
      <c r="H62" s="72">
        <f t="shared" si="97"/>
        <v>0</v>
      </c>
      <c r="I62" s="72">
        <f t="shared" si="98"/>
        <v>0</v>
      </c>
      <c r="J62" s="72">
        <f t="shared" si="99"/>
        <v>0</v>
      </c>
      <c r="K62" s="72">
        <f t="shared" si="100"/>
        <v>0</v>
      </c>
      <c r="L62" s="72">
        <f t="shared" si="101"/>
        <v>0</v>
      </c>
      <c r="M62" s="72">
        <f t="shared" si="102"/>
        <v>0</v>
      </c>
      <c r="N62" s="72">
        <f t="shared" si="103"/>
        <v>0</v>
      </c>
      <c r="O62" s="72">
        <f t="shared" si="104"/>
        <v>0</v>
      </c>
      <c r="P62" s="72">
        <f t="shared" si="105"/>
        <v>0</v>
      </c>
      <c r="Q62" s="72">
        <f t="shared" si="106"/>
        <v>0</v>
      </c>
      <c r="R62" s="72">
        <f t="shared" si="107"/>
        <v>0</v>
      </c>
      <c r="S62" s="72">
        <f t="shared" si="108"/>
        <v>0</v>
      </c>
      <c r="T62" s="72">
        <f t="shared" si="109"/>
        <v>0</v>
      </c>
      <c r="U62" s="72">
        <f t="shared" si="110"/>
        <v>0</v>
      </c>
      <c r="V62" s="72">
        <f t="shared" si="111"/>
        <v>0</v>
      </c>
      <c r="W62" s="72">
        <f t="shared" si="112"/>
        <v>0</v>
      </c>
      <c r="X62" s="72">
        <f t="shared" si="113"/>
        <v>0</v>
      </c>
      <c r="Y62" s="72">
        <f t="shared" si="114"/>
        <v>0</v>
      </c>
      <c r="Z62" s="72">
        <f t="shared" si="115"/>
        <v>0</v>
      </c>
      <c r="AA62" s="72">
        <f t="shared" si="116"/>
        <v>0</v>
      </c>
      <c r="AB62" s="72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3"/>
      <c r="HJ62" s="73"/>
      <c r="HK62" s="73"/>
      <c r="HL62" s="73"/>
      <c r="HM62" s="73"/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  <c r="IB62" s="73"/>
      <c r="IC62" s="73"/>
      <c r="ID62" s="73"/>
      <c r="IE62" s="73"/>
      <c r="IF62" s="73"/>
      <c r="IG62" s="73"/>
      <c r="IH62" s="73"/>
      <c r="II62" s="73"/>
      <c r="IJ62" s="73"/>
      <c r="IK62" s="73"/>
      <c r="IL62" s="73"/>
      <c r="IM62" s="73"/>
      <c r="IN62" s="73"/>
      <c r="IO62" s="73"/>
      <c r="IP62" s="73"/>
      <c r="IQ62" s="73"/>
      <c r="IR62" s="73"/>
      <c r="IS62" s="73"/>
      <c r="IT62" s="73"/>
      <c r="IU62" s="73"/>
      <c r="IV62" s="73"/>
      <c r="IW62" s="73"/>
      <c r="IX62" s="73"/>
      <c r="IY62" s="73"/>
      <c r="IZ62" s="73"/>
      <c r="JA62" s="73"/>
      <c r="JB62" s="73"/>
      <c r="JC62" s="73"/>
      <c r="JD62" s="73"/>
      <c r="JE62" s="73"/>
      <c r="JF62" s="73"/>
      <c r="JG62" s="73"/>
      <c r="JH62" s="73"/>
      <c r="JI62" s="73"/>
      <c r="JJ62" s="73"/>
      <c r="JK62" s="73"/>
      <c r="JL62" s="73"/>
      <c r="JM62" s="73"/>
      <c r="JN62" s="73"/>
      <c r="JO62" s="73"/>
      <c r="JP62" s="73"/>
      <c r="JQ62" s="73"/>
      <c r="JR62" s="73"/>
      <c r="JS62" s="73"/>
      <c r="JT62" s="73"/>
      <c r="JU62" s="73"/>
      <c r="JV62" s="73"/>
      <c r="JW62" s="73"/>
      <c r="JX62" s="73"/>
      <c r="JY62" s="73"/>
      <c r="JZ62" s="73"/>
      <c r="KA62" s="73"/>
      <c r="KB62" s="73"/>
      <c r="KC62" s="73"/>
      <c r="KD62" s="73"/>
      <c r="KE62" s="73"/>
      <c r="KF62" s="73"/>
      <c r="KG62" s="73"/>
      <c r="KH62" s="73"/>
      <c r="KI62" s="73"/>
      <c r="KJ62" s="73"/>
      <c r="KK62" s="73"/>
      <c r="KL62" s="73"/>
      <c r="KM62" s="73"/>
      <c r="KN62" s="73"/>
      <c r="KO62" s="73"/>
      <c r="KP62" s="73"/>
      <c r="KQ62" s="73"/>
      <c r="KR62" s="73"/>
      <c r="KS62" s="73"/>
      <c r="KT62" s="73"/>
      <c r="KU62" s="73"/>
      <c r="KV62" s="73"/>
      <c r="KW62" s="73"/>
      <c r="KX62" s="73"/>
      <c r="KY62" s="73"/>
      <c r="KZ62" s="73"/>
      <c r="LA62" s="73"/>
      <c r="LB62" s="73"/>
      <c r="LC62" s="73"/>
      <c r="LD62" s="73"/>
      <c r="LE62" s="73"/>
      <c r="LF62" s="73"/>
      <c r="LG62" s="73"/>
      <c r="LH62" s="73"/>
      <c r="LI62" s="73"/>
      <c r="LJ62" s="73"/>
      <c r="LK62" s="73"/>
      <c r="LL62" s="73"/>
      <c r="LM62" s="73"/>
      <c r="LN62" s="73"/>
      <c r="LO62" s="73"/>
      <c r="LP62" s="73"/>
      <c r="LQ62" s="73"/>
      <c r="LR62" s="73"/>
      <c r="LS62" s="73"/>
      <c r="LT62" s="73"/>
      <c r="LU62" s="73"/>
      <c r="LV62" s="73"/>
      <c r="LW62" s="73"/>
      <c r="LX62" s="73"/>
      <c r="LY62" s="73"/>
      <c r="LZ62" s="73"/>
      <c r="MA62" s="73"/>
      <c r="MB62" s="73"/>
      <c r="MC62" s="73"/>
      <c r="MD62" s="73"/>
      <c r="ME62" s="73"/>
      <c r="MF62" s="73"/>
      <c r="MG62" s="73"/>
      <c r="MH62" s="73"/>
      <c r="MI62" s="73"/>
      <c r="MJ62" s="73"/>
      <c r="MK62" s="73"/>
      <c r="ML62" s="73"/>
      <c r="MM62" s="73"/>
      <c r="MN62" s="73"/>
      <c r="MO62" s="73"/>
      <c r="MP62" s="73"/>
      <c r="MQ62" s="73"/>
      <c r="MR62" s="73"/>
      <c r="MS62" s="73"/>
      <c r="MT62" s="73"/>
      <c r="MU62" s="73"/>
      <c r="MV62" s="73"/>
      <c r="MW62" s="73"/>
      <c r="MX62" s="73"/>
      <c r="MY62" s="73"/>
      <c r="MZ62" s="73"/>
      <c r="NA62" s="73"/>
      <c r="NB62" s="73"/>
      <c r="NC62" s="73"/>
      <c r="ND62" s="73"/>
      <c r="NE62" s="73"/>
      <c r="NF62" s="73"/>
      <c r="NG62" s="73"/>
      <c r="NH62" s="73"/>
      <c r="NI62" s="73"/>
      <c r="NJ62" s="73"/>
      <c r="NK62" s="73"/>
      <c r="NL62" s="73"/>
      <c r="NM62" s="73"/>
      <c r="NN62" s="73"/>
      <c r="NO62" s="73"/>
      <c r="NP62" s="73"/>
      <c r="NQ62" s="73"/>
      <c r="NR62" s="73"/>
      <c r="NS62" s="73"/>
      <c r="NT62" s="73"/>
      <c r="NU62" s="73"/>
      <c r="NV62" s="73"/>
      <c r="NW62" s="73"/>
      <c r="NX62" s="73"/>
      <c r="NY62" s="73"/>
      <c r="NZ62" s="73"/>
      <c r="OA62" s="73"/>
      <c r="OB62" s="73"/>
      <c r="OC62" s="73"/>
      <c r="OD62" s="73"/>
      <c r="OE62" s="73"/>
      <c r="OF62" s="73"/>
      <c r="OG62" s="73"/>
      <c r="OH62" s="73"/>
      <c r="OI62" s="73"/>
      <c r="OJ62" s="73"/>
      <c r="OK62" s="73"/>
      <c r="OL62" s="73"/>
      <c r="OM62" s="73"/>
      <c r="ON62" s="73"/>
      <c r="OO62" s="73"/>
      <c r="OP62" s="73"/>
      <c r="OQ62" s="73"/>
      <c r="OR62" s="73"/>
      <c r="OS62" s="73"/>
      <c r="OT62" s="73"/>
      <c r="OU62" s="73"/>
      <c r="OV62" s="73"/>
      <c r="OW62" s="73"/>
      <c r="OX62" s="73"/>
      <c r="OY62" s="73"/>
      <c r="OZ62" s="73"/>
      <c r="PA62" s="73"/>
      <c r="PB62" s="73"/>
      <c r="PC62" s="73"/>
      <c r="PD62" s="73"/>
      <c r="PE62" s="73"/>
      <c r="PF62" s="73"/>
      <c r="PG62" s="73"/>
      <c r="PH62" s="73"/>
      <c r="PI62" s="73"/>
      <c r="PJ62" s="73"/>
      <c r="PK62" s="73"/>
      <c r="PL62" s="73"/>
      <c r="PM62" s="73"/>
      <c r="PN62" s="73"/>
      <c r="PO62" s="73"/>
      <c r="PP62" s="73"/>
      <c r="PQ62" s="73"/>
      <c r="PR62" s="73"/>
      <c r="PS62" s="73"/>
      <c r="PT62" s="73"/>
      <c r="PU62" s="73"/>
      <c r="PV62" s="73"/>
      <c r="PW62" s="73"/>
      <c r="PX62" s="73"/>
      <c r="PY62" s="73"/>
      <c r="PZ62" s="73"/>
      <c r="QA62" s="73"/>
      <c r="QB62" s="73"/>
      <c r="QC62" s="73"/>
      <c r="QD62" s="73"/>
      <c r="QE62" s="73"/>
      <c r="QF62" s="73"/>
      <c r="QG62" s="73"/>
      <c r="QH62" s="73"/>
      <c r="QI62" s="73"/>
      <c r="QJ62" s="73"/>
      <c r="QK62" s="73"/>
      <c r="QL62" s="73"/>
      <c r="QM62" s="73"/>
      <c r="QN62" s="73"/>
      <c r="QO62" s="73"/>
      <c r="QP62" s="73"/>
      <c r="QQ62" s="73"/>
      <c r="QR62" s="73"/>
      <c r="QS62" s="73"/>
      <c r="QT62" s="73"/>
      <c r="QU62" s="73"/>
      <c r="QV62" s="73"/>
      <c r="QW62" s="73"/>
      <c r="QX62" s="73"/>
      <c r="QY62" s="73"/>
      <c r="QZ62" s="73"/>
      <c r="RA62" s="73"/>
      <c r="RB62" s="73"/>
      <c r="RC62" s="73"/>
      <c r="RD62" s="73"/>
      <c r="RE62" s="73"/>
      <c r="RF62" s="73"/>
      <c r="RG62" s="73"/>
      <c r="RH62" s="73"/>
      <c r="RI62" s="73"/>
      <c r="RJ62" s="73"/>
      <c r="RK62" s="73"/>
      <c r="RL62" s="73"/>
      <c r="RM62" s="73"/>
      <c r="RN62" s="73"/>
      <c r="RO62" s="73"/>
      <c r="RP62" s="73"/>
      <c r="RQ62" s="73"/>
      <c r="RR62" s="73"/>
      <c r="RS62" s="73"/>
      <c r="RT62" s="73"/>
      <c r="RU62" s="73"/>
      <c r="RV62" s="73"/>
      <c r="RW62" s="73"/>
      <c r="RX62" s="73"/>
      <c r="RY62" s="73"/>
      <c r="RZ62" s="73"/>
      <c r="SA62" s="73"/>
      <c r="SB62" s="73"/>
      <c r="SC62" s="73"/>
      <c r="SD62" s="73"/>
      <c r="SE62" s="73"/>
      <c r="SF62" s="73"/>
      <c r="SG62" s="73"/>
      <c r="SH62" s="73"/>
      <c r="SI62" s="73"/>
      <c r="SJ62" s="73"/>
      <c r="SK62" s="73"/>
      <c r="SL62" s="73"/>
      <c r="SM62" s="73"/>
      <c r="SN62" s="73"/>
      <c r="SO62" s="73"/>
      <c r="SP62" s="73"/>
      <c r="SQ62" s="73"/>
      <c r="SR62" s="73"/>
      <c r="SS62" s="73"/>
      <c r="ST62" s="73"/>
      <c r="SU62" s="73"/>
      <c r="SV62" s="73"/>
      <c r="SW62" s="73"/>
      <c r="SX62" s="73"/>
      <c r="SY62" s="73"/>
      <c r="SZ62" s="73"/>
      <c r="TA62" s="73"/>
      <c r="TB62" s="73"/>
      <c r="TC62" s="73"/>
      <c r="TD62" s="73"/>
      <c r="TE62" s="73"/>
      <c r="TF62" s="73"/>
      <c r="TG62" s="73"/>
      <c r="TH62" s="73"/>
      <c r="TI62" s="73"/>
      <c r="TJ62" s="73"/>
      <c r="TK62" s="73"/>
      <c r="TL62" s="73"/>
      <c r="TM62" s="73"/>
      <c r="TN62" s="73"/>
      <c r="TO62" s="73"/>
      <c r="TP62" s="73"/>
      <c r="TQ62" s="73"/>
      <c r="TR62" s="73"/>
      <c r="TS62" s="73"/>
      <c r="TT62" s="73"/>
      <c r="TU62" s="73"/>
      <c r="TV62" s="73"/>
      <c r="TW62" s="73"/>
      <c r="TX62" s="73"/>
      <c r="TY62" s="73"/>
      <c r="TZ62" s="73"/>
      <c r="UA62" s="73"/>
      <c r="UB62" s="73"/>
      <c r="UC62" s="73"/>
      <c r="UD62" s="73"/>
      <c r="UE62" s="73"/>
      <c r="UF62" s="73"/>
      <c r="UG62" s="73"/>
      <c r="UH62" s="73"/>
      <c r="UI62" s="73"/>
      <c r="UJ62" s="73"/>
      <c r="UK62" s="73"/>
      <c r="UL62" s="73"/>
      <c r="UM62" s="73"/>
      <c r="UN62" s="73"/>
      <c r="UO62" s="73"/>
      <c r="UP62" s="73"/>
      <c r="UQ62" s="73"/>
      <c r="UR62" s="73"/>
      <c r="US62" s="73"/>
      <c r="UT62" s="73"/>
      <c r="UU62" s="73"/>
      <c r="UV62" s="73"/>
      <c r="UW62" s="73"/>
      <c r="UX62" s="73"/>
      <c r="UY62" s="73"/>
      <c r="UZ62" s="73"/>
      <c r="VA62" s="73"/>
      <c r="VB62" s="73"/>
      <c r="VC62" s="73"/>
      <c r="VD62" s="73"/>
      <c r="VE62" s="73"/>
      <c r="VF62" s="73"/>
      <c r="VG62" s="73"/>
      <c r="VH62" s="73"/>
      <c r="VI62" s="73"/>
      <c r="VJ62" s="73"/>
      <c r="VK62" s="73"/>
      <c r="VL62" s="73"/>
      <c r="VM62" s="73"/>
      <c r="VN62" s="73"/>
      <c r="VO62" s="73"/>
      <c r="VP62" s="73"/>
      <c r="VQ62" s="73"/>
      <c r="VR62" s="73"/>
      <c r="VS62" s="73"/>
      <c r="VT62" s="73"/>
      <c r="VU62" s="73"/>
      <c r="VV62" s="73"/>
      <c r="VW62" s="73"/>
      <c r="VX62" s="73"/>
      <c r="VY62" s="73"/>
      <c r="VZ62" s="73"/>
      <c r="WA62" s="73"/>
      <c r="WB62" s="73"/>
      <c r="WC62" s="73"/>
      <c r="WD62" s="73"/>
      <c r="WE62" s="73"/>
      <c r="WF62" s="73"/>
      <c r="WG62" s="73"/>
      <c r="WH62" s="73"/>
      <c r="WI62" s="73"/>
      <c r="WJ62" s="73"/>
      <c r="WK62" s="73"/>
      <c r="WL62" s="73"/>
      <c r="WM62" s="73"/>
      <c r="WN62" s="73"/>
      <c r="WO62" s="73"/>
      <c r="WP62" s="73"/>
      <c r="WQ62" s="73"/>
      <c r="WR62" s="73"/>
      <c r="WS62" s="73"/>
      <c r="WT62" s="73"/>
      <c r="WU62" s="73"/>
      <c r="WV62" s="73"/>
      <c r="WW62" s="73"/>
      <c r="WX62" s="73"/>
      <c r="WY62" s="73"/>
      <c r="WZ62" s="73"/>
      <c r="XA62" s="73"/>
      <c r="XB62" s="73"/>
      <c r="XC62" s="73"/>
      <c r="XD62" s="73"/>
      <c r="XE62" s="73"/>
      <c r="XF62" s="73"/>
      <c r="XG62" s="73"/>
      <c r="XH62" s="73"/>
      <c r="XI62" s="73"/>
      <c r="XJ62" s="73"/>
      <c r="XK62" s="73"/>
      <c r="XL62" s="73"/>
      <c r="XM62" s="73"/>
      <c r="XN62" s="73"/>
      <c r="XO62" s="73"/>
      <c r="XP62" s="73"/>
      <c r="XQ62" s="73"/>
      <c r="XR62" s="73"/>
      <c r="XS62" s="73"/>
      <c r="XT62" s="73"/>
      <c r="XU62" s="73"/>
      <c r="XV62" s="73"/>
      <c r="XW62" s="73"/>
      <c r="XX62" s="73"/>
      <c r="XY62" s="73"/>
      <c r="XZ62" s="73"/>
      <c r="YA62" s="73"/>
      <c r="YB62" s="73"/>
      <c r="YC62" s="73"/>
      <c r="YD62" s="73"/>
      <c r="YE62" s="73"/>
      <c r="YF62" s="73"/>
      <c r="YG62" s="73"/>
      <c r="YH62" s="73"/>
      <c r="YI62" s="73"/>
      <c r="YJ62" s="73"/>
      <c r="YK62" s="73"/>
      <c r="YL62" s="73"/>
      <c r="YM62" s="73"/>
      <c r="YN62" s="73"/>
      <c r="YO62" s="73"/>
      <c r="YP62" s="73"/>
      <c r="YQ62" s="73"/>
      <c r="YR62" s="73"/>
    </row>
    <row r="63" spans="1:668">
      <c r="A63" s="71" t="s">
        <v>150</v>
      </c>
      <c r="B63" s="72">
        <f t="shared" si="91"/>
        <v>0</v>
      </c>
      <c r="C63" s="72">
        <f t="shared" si="92"/>
        <v>0</v>
      </c>
      <c r="D63" s="72">
        <f t="shared" si="93"/>
        <v>0</v>
      </c>
      <c r="E63" s="72">
        <f t="shared" si="94"/>
        <v>0</v>
      </c>
      <c r="F63" s="72">
        <f t="shared" si="95"/>
        <v>0</v>
      </c>
      <c r="G63" s="72">
        <f t="shared" si="96"/>
        <v>0</v>
      </c>
      <c r="H63" s="72">
        <f t="shared" si="97"/>
        <v>0</v>
      </c>
      <c r="I63" s="72">
        <f t="shared" si="98"/>
        <v>0</v>
      </c>
      <c r="J63" s="72">
        <f t="shared" si="99"/>
        <v>0</v>
      </c>
      <c r="K63" s="72">
        <f t="shared" si="100"/>
        <v>0</v>
      </c>
      <c r="L63" s="72">
        <f t="shared" si="101"/>
        <v>0</v>
      </c>
      <c r="M63" s="72">
        <f t="shared" si="102"/>
        <v>0</v>
      </c>
      <c r="N63" s="72">
        <f t="shared" si="103"/>
        <v>0</v>
      </c>
      <c r="O63" s="72">
        <f t="shared" si="104"/>
        <v>0</v>
      </c>
      <c r="P63" s="72">
        <f t="shared" si="105"/>
        <v>0</v>
      </c>
      <c r="Q63" s="72">
        <f t="shared" si="106"/>
        <v>0</v>
      </c>
      <c r="R63" s="72">
        <f t="shared" si="107"/>
        <v>0</v>
      </c>
      <c r="S63" s="72">
        <f t="shared" si="108"/>
        <v>0</v>
      </c>
      <c r="T63" s="72">
        <f t="shared" si="109"/>
        <v>0</v>
      </c>
      <c r="U63" s="72">
        <f t="shared" si="110"/>
        <v>0</v>
      </c>
      <c r="V63" s="72">
        <f t="shared" si="111"/>
        <v>0</v>
      </c>
      <c r="W63" s="72">
        <f t="shared" si="112"/>
        <v>0</v>
      </c>
      <c r="X63" s="72">
        <f t="shared" si="113"/>
        <v>0</v>
      </c>
      <c r="Y63" s="72">
        <f t="shared" si="114"/>
        <v>0</v>
      </c>
      <c r="Z63" s="72">
        <f t="shared" si="115"/>
        <v>0</v>
      </c>
      <c r="AA63" s="72">
        <f t="shared" si="116"/>
        <v>0</v>
      </c>
      <c r="AB63" s="72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  <c r="MH63" s="73"/>
      <c r="MI63" s="73"/>
      <c r="MJ63" s="73"/>
      <c r="MK63" s="73"/>
      <c r="ML63" s="73"/>
      <c r="MM63" s="73"/>
      <c r="MN63" s="73"/>
      <c r="MO63" s="73"/>
      <c r="MP63" s="73"/>
      <c r="MQ63" s="73"/>
      <c r="MR63" s="73"/>
      <c r="MS63" s="73"/>
      <c r="MT63" s="73"/>
      <c r="MU63" s="73"/>
      <c r="MV63" s="73"/>
      <c r="MW63" s="73"/>
      <c r="MX63" s="73"/>
      <c r="MY63" s="73"/>
      <c r="MZ63" s="73"/>
      <c r="NA63" s="73"/>
      <c r="NB63" s="73"/>
      <c r="NC63" s="73"/>
      <c r="ND63" s="73"/>
      <c r="NE63" s="73"/>
      <c r="NF63" s="73"/>
      <c r="NG63" s="73"/>
      <c r="NH63" s="73"/>
      <c r="NI63" s="73"/>
      <c r="NJ63" s="73"/>
      <c r="NK63" s="73"/>
      <c r="NL63" s="73"/>
      <c r="NM63" s="73"/>
      <c r="NN63" s="73"/>
      <c r="NO63" s="73"/>
      <c r="NP63" s="73"/>
      <c r="NQ63" s="73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3"/>
      <c r="OF63" s="73"/>
      <c r="OG63" s="73"/>
      <c r="OH63" s="73"/>
      <c r="OI63" s="73"/>
      <c r="OJ63" s="73"/>
      <c r="OK63" s="73"/>
      <c r="OL63" s="73"/>
      <c r="OM63" s="73"/>
      <c r="ON63" s="73"/>
      <c r="OO63" s="73"/>
      <c r="OP63" s="73"/>
      <c r="OQ63" s="73"/>
      <c r="OR63" s="73"/>
      <c r="OS63" s="73"/>
      <c r="OT63" s="73"/>
      <c r="OU63" s="73"/>
      <c r="OV63" s="73"/>
      <c r="OW63" s="73"/>
      <c r="OX63" s="73"/>
      <c r="OY63" s="73"/>
      <c r="OZ63" s="73"/>
      <c r="PA63" s="73"/>
      <c r="PB63" s="73"/>
      <c r="PC63" s="73"/>
      <c r="PD63" s="73"/>
      <c r="PE63" s="73"/>
      <c r="PF63" s="73"/>
      <c r="PG63" s="73"/>
      <c r="PH63" s="73"/>
      <c r="PI63" s="73"/>
      <c r="PJ63" s="73"/>
      <c r="PK63" s="73"/>
      <c r="PL63" s="73"/>
      <c r="PM63" s="73"/>
      <c r="PN63" s="73"/>
      <c r="PO63" s="73"/>
      <c r="PP63" s="73"/>
      <c r="PQ63" s="73"/>
      <c r="PR63" s="73"/>
      <c r="PS63" s="73"/>
      <c r="PT63" s="73"/>
      <c r="PU63" s="73"/>
      <c r="PV63" s="73"/>
      <c r="PW63" s="73"/>
      <c r="PX63" s="73"/>
      <c r="PY63" s="73"/>
      <c r="PZ63" s="73"/>
      <c r="QA63" s="73"/>
      <c r="QB63" s="73"/>
      <c r="QC63" s="73"/>
      <c r="QD63" s="73"/>
      <c r="QE63" s="73"/>
      <c r="QF63" s="73"/>
      <c r="QG63" s="73"/>
      <c r="QH63" s="73"/>
      <c r="QI63" s="73"/>
      <c r="QJ63" s="73"/>
      <c r="QK63" s="73"/>
      <c r="QL63" s="73"/>
      <c r="QM63" s="73"/>
      <c r="QN63" s="73"/>
      <c r="QO63" s="73"/>
      <c r="QP63" s="73"/>
      <c r="QQ63" s="73"/>
      <c r="QR63" s="73"/>
      <c r="QS63" s="73"/>
      <c r="QT63" s="73"/>
      <c r="QU63" s="73"/>
      <c r="QV63" s="73"/>
      <c r="QW63" s="73"/>
      <c r="QX63" s="73"/>
      <c r="QY63" s="73"/>
      <c r="QZ63" s="73"/>
      <c r="RA63" s="73"/>
      <c r="RB63" s="73"/>
      <c r="RC63" s="73"/>
      <c r="RD63" s="73"/>
      <c r="RE63" s="73"/>
      <c r="RF63" s="73"/>
      <c r="RG63" s="73"/>
      <c r="RH63" s="73"/>
      <c r="RI63" s="73"/>
      <c r="RJ63" s="73"/>
      <c r="RK63" s="73"/>
      <c r="RL63" s="73"/>
      <c r="RM63" s="73"/>
      <c r="RN63" s="73"/>
      <c r="RO63" s="73"/>
      <c r="RP63" s="73"/>
      <c r="RQ63" s="73"/>
      <c r="RR63" s="73"/>
      <c r="RS63" s="73"/>
      <c r="RT63" s="73"/>
      <c r="RU63" s="73"/>
      <c r="RV63" s="73"/>
      <c r="RW63" s="73"/>
      <c r="RX63" s="73"/>
      <c r="RY63" s="73"/>
      <c r="RZ63" s="73"/>
      <c r="SA63" s="73"/>
      <c r="SB63" s="73"/>
      <c r="SC63" s="73"/>
      <c r="SD63" s="73"/>
      <c r="SE63" s="73"/>
      <c r="SF63" s="73"/>
      <c r="SG63" s="73"/>
      <c r="SH63" s="73"/>
      <c r="SI63" s="73"/>
      <c r="SJ63" s="73"/>
      <c r="SK63" s="73"/>
      <c r="SL63" s="73"/>
      <c r="SM63" s="73"/>
      <c r="SN63" s="73"/>
      <c r="SO63" s="73"/>
      <c r="SP63" s="73"/>
      <c r="SQ63" s="73"/>
      <c r="SR63" s="73"/>
      <c r="SS63" s="73"/>
      <c r="ST63" s="73"/>
      <c r="SU63" s="73"/>
      <c r="SV63" s="73"/>
      <c r="SW63" s="73"/>
      <c r="SX63" s="73"/>
      <c r="SY63" s="73"/>
      <c r="SZ63" s="73"/>
      <c r="TA63" s="73"/>
      <c r="TB63" s="73"/>
      <c r="TC63" s="73"/>
      <c r="TD63" s="73"/>
      <c r="TE63" s="73"/>
      <c r="TF63" s="73"/>
      <c r="TG63" s="73"/>
      <c r="TH63" s="73"/>
      <c r="TI63" s="73"/>
      <c r="TJ63" s="73"/>
      <c r="TK63" s="73"/>
      <c r="TL63" s="73"/>
      <c r="TM63" s="73"/>
      <c r="TN63" s="73"/>
      <c r="TO63" s="73"/>
      <c r="TP63" s="73"/>
      <c r="TQ63" s="73"/>
      <c r="TR63" s="73"/>
      <c r="TS63" s="73"/>
      <c r="TT63" s="73"/>
      <c r="TU63" s="73"/>
      <c r="TV63" s="73"/>
      <c r="TW63" s="73"/>
      <c r="TX63" s="73"/>
      <c r="TY63" s="73"/>
      <c r="TZ63" s="73"/>
      <c r="UA63" s="73"/>
      <c r="UB63" s="73"/>
      <c r="UC63" s="73"/>
      <c r="UD63" s="73"/>
      <c r="UE63" s="73"/>
      <c r="UF63" s="73"/>
      <c r="UG63" s="73"/>
      <c r="UH63" s="73"/>
      <c r="UI63" s="73"/>
      <c r="UJ63" s="73"/>
      <c r="UK63" s="73"/>
      <c r="UL63" s="73"/>
      <c r="UM63" s="73"/>
      <c r="UN63" s="73"/>
      <c r="UO63" s="73"/>
      <c r="UP63" s="73"/>
      <c r="UQ63" s="73"/>
      <c r="UR63" s="73"/>
      <c r="US63" s="73"/>
      <c r="UT63" s="73"/>
      <c r="UU63" s="73"/>
      <c r="UV63" s="73"/>
      <c r="UW63" s="73"/>
      <c r="UX63" s="73"/>
      <c r="UY63" s="73"/>
      <c r="UZ63" s="73"/>
      <c r="VA63" s="73"/>
      <c r="VB63" s="73"/>
      <c r="VC63" s="73"/>
      <c r="VD63" s="73"/>
      <c r="VE63" s="73"/>
      <c r="VF63" s="73"/>
      <c r="VG63" s="73"/>
      <c r="VH63" s="73"/>
      <c r="VI63" s="73"/>
      <c r="VJ63" s="73"/>
      <c r="VK63" s="73"/>
      <c r="VL63" s="73"/>
      <c r="VM63" s="73"/>
      <c r="VN63" s="73"/>
      <c r="VO63" s="73"/>
      <c r="VP63" s="73"/>
      <c r="VQ63" s="73"/>
      <c r="VR63" s="73"/>
      <c r="VS63" s="73"/>
      <c r="VT63" s="73"/>
      <c r="VU63" s="73"/>
      <c r="VV63" s="73"/>
      <c r="VW63" s="73"/>
      <c r="VX63" s="73"/>
      <c r="VY63" s="73"/>
      <c r="VZ63" s="73"/>
      <c r="WA63" s="73"/>
      <c r="WB63" s="73"/>
      <c r="WC63" s="73"/>
      <c r="WD63" s="73"/>
      <c r="WE63" s="73"/>
      <c r="WF63" s="73"/>
      <c r="WG63" s="73"/>
      <c r="WH63" s="73"/>
      <c r="WI63" s="73"/>
      <c r="WJ63" s="73"/>
      <c r="WK63" s="73"/>
      <c r="WL63" s="73"/>
      <c r="WM63" s="73"/>
      <c r="WN63" s="73"/>
      <c r="WO63" s="73"/>
      <c r="WP63" s="73"/>
      <c r="WQ63" s="73"/>
      <c r="WR63" s="73"/>
      <c r="WS63" s="73"/>
      <c r="WT63" s="73"/>
      <c r="WU63" s="73"/>
      <c r="WV63" s="73"/>
      <c r="WW63" s="73"/>
      <c r="WX63" s="73"/>
      <c r="WY63" s="73"/>
      <c r="WZ63" s="73"/>
      <c r="XA63" s="73"/>
      <c r="XB63" s="73"/>
      <c r="XC63" s="73"/>
      <c r="XD63" s="73"/>
      <c r="XE63" s="73"/>
      <c r="XF63" s="73"/>
      <c r="XG63" s="73"/>
      <c r="XH63" s="73"/>
      <c r="XI63" s="73"/>
      <c r="XJ63" s="73"/>
      <c r="XK63" s="73"/>
      <c r="XL63" s="73"/>
      <c r="XM63" s="73"/>
      <c r="XN63" s="73"/>
      <c r="XO63" s="73"/>
      <c r="XP63" s="73"/>
      <c r="XQ63" s="73"/>
      <c r="XR63" s="73"/>
      <c r="XS63" s="73"/>
      <c r="XT63" s="73"/>
      <c r="XU63" s="73"/>
      <c r="XV63" s="73"/>
      <c r="XW63" s="73"/>
      <c r="XX63" s="73"/>
      <c r="XY63" s="73"/>
      <c r="XZ63" s="73"/>
      <c r="YA63" s="73"/>
      <c r="YB63" s="73"/>
      <c r="YC63" s="73"/>
      <c r="YD63" s="73"/>
      <c r="YE63" s="73"/>
      <c r="YF63" s="73"/>
      <c r="YG63" s="73"/>
      <c r="YH63" s="73"/>
      <c r="YI63" s="73"/>
      <c r="YJ63" s="73"/>
      <c r="YK63" s="73"/>
      <c r="YL63" s="73"/>
      <c r="YM63" s="73"/>
      <c r="YN63" s="73"/>
      <c r="YO63" s="73"/>
      <c r="YP63" s="73"/>
      <c r="YQ63" s="73"/>
      <c r="YR63" s="73"/>
    </row>
    <row r="64" spans="1:668">
      <c r="A64" s="71" t="s">
        <v>151</v>
      </c>
      <c r="B64" s="72">
        <f t="shared" si="91"/>
        <v>0</v>
      </c>
      <c r="C64" s="72">
        <f t="shared" si="92"/>
        <v>0</v>
      </c>
      <c r="D64" s="72">
        <f t="shared" si="93"/>
        <v>0</v>
      </c>
      <c r="E64" s="72">
        <f t="shared" si="94"/>
        <v>0</v>
      </c>
      <c r="F64" s="72">
        <f t="shared" si="95"/>
        <v>0</v>
      </c>
      <c r="G64" s="72">
        <f t="shared" si="96"/>
        <v>0</v>
      </c>
      <c r="H64" s="72">
        <f t="shared" si="97"/>
        <v>0</v>
      </c>
      <c r="I64" s="72">
        <f t="shared" si="98"/>
        <v>0</v>
      </c>
      <c r="J64" s="72">
        <f t="shared" si="99"/>
        <v>0</v>
      </c>
      <c r="K64" s="72">
        <f t="shared" si="100"/>
        <v>0</v>
      </c>
      <c r="L64" s="72">
        <f t="shared" si="101"/>
        <v>0</v>
      </c>
      <c r="M64" s="72">
        <f t="shared" si="102"/>
        <v>0</v>
      </c>
      <c r="N64" s="72">
        <f t="shared" si="103"/>
        <v>0</v>
      </c>
      <c r="O64" s="72">
        <f t="shared" si="104"/>
        <v>0</v>
      </c>
      <c r="P64" s="72">
        <f t="shared" si="105"/>
        <v>0</v>
      </c>
      <c r="Q64" s="72">
        <f t="shared" si="106"/>
        <v>0</v>
      </c>
      <c r="R64" s="72">
        <f t="shared" si="107"/>
        <v>0</v>
      </c>
      <c r="S64" s="72">
        <f t="shared" si="108"/>
        <v>0</v>
      </c>
      <c r="T64" s="72">
        <f t="shared" si="109"/>
        <v>0</v>
      </c>
      <c r="U64" s="72">
        <f t="shared" si="110"/>
        <v>0</v>
      </c>
      <c r="V64" s="72">
        <f t="shared" si="111"/>
        <v>2.5553931075000001E-2</v>
      </c>
      <c r="W64" s="72">
        <f t="shared" si="112"/>
        <v>1.6692137999999999E-2</v>
      </c>
      <c r="X64" s="72">
        <f t="shared" si="113"/>
        <v>0</v>
      </c>
      <c r="Y64" s="72">
        <f t="shared" si="114"/>
        <v>0</v>
      </c>
      <c r="Z64" s="72">
        <f t="shared" si="115"/>
        <v>0</v>
      </c>
      <c r="AA64" s="72">
        <f t="shared" si="116"/>
        <v>0</v>
      </c>
      <c r="AB64" s="72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/>
      <c r="JE64" s="73"/>
      <c r="JF64" s="73"/>
      <c r="JG64" s="73"/>
      <c r="JH64" s="73"/>
      <c r="JI64" s="73"/>
      <c r="JJ64" s="73"/>
      <c r="JK64" s="73"/>
      <c r="JL64" s="73"/>
      <c r="JM64" s="73"/>
      <c r="JN64" s="73"/>
      <c r="JO64" s="73"/>
      <c r="JP64" s="73"/>
      <c r="JQ64" s="73"/>
      <c r="JR64" s="73"/>
      <c r="JS64" s="73">
        <v>12.822239025</v>
      </c>
      <c r="JT64" s="73">
        <v>12.731692049999999</v>
      </c>
      <c r="JU64" s="73"/>
      <c r="JV64" s="73">
        <v>0.86216467500000005</v>
      </c>
      <c r="JW64" s="73">
        <v>6.822517725</v>
      </c>
      <c r="JX64" s="73">
        <v>8.2555220249999994</v>
      </c>
      <c r="JY64" s="73">
        <v>0.75193357500000002</v>
      </c>
      <c r="JZ64" s="73"/>
      <c r="KA64" s="73"/>
      <c r="KB64" s="73"/>
      <c r="KC64" s="73"/>
      <c r="KD64" s="73"/>
      <c r="KE64" s="73"/>
      <c r="KF64" s="73"/>
      <c r="KG64" s="73"/>
      <c r="KH64" s="73"/>
      <c r="KI64" s="73"/>
      <c r="KJ64" s="73"/>
      <c r="KK64" s="73"/>
      <c r="KL64" s="73"/>
      <c r="KM64" s="73"/>
      <c r="KN64" s="73"/>
      <c r="KO64" s="73"/>
      <c r="KP64" s="73"/>
      <c r="KQ64" s="73"/>
      <c r="KR64" s="73"/>
      <c r="KS64" s="73"/>
      <c r="KT64" s="73"/>
      <c r="KU64" s="73"/>
      <c r="KV64" s="73"/>
      <c r="KW64" s="73"/>
      <c r="KX64" s="73"/>
      <c r="KY64" s="73"/>
      <c r="KZ64" s="73"/>
      <c r="LA64" s="73"/>
      <c r="LB64" s="73"/>
      <c r="LC64" s="73"/>
      <c r="LD64" s="73"/>
      <c r="LE64" s="73"/>
      <c r="LF64" s="73"/>
      <c r="LG64" s="73"/>
      <c r="LH64" s="73"/>
      <c r="LI64" s="73"/>
      <c r="LJ64" s="73"/>
      <c r="LK64" s="73"/>
      <c r="LL64" s="73"/>
      <c r="LM64" s="73"/>
      <c r="LN64" s="73"/>
      <c r="LO64" s="73"/>
      <c r="LP64" s="73"/>
      <c r="LQ64" s="73"/>
      <c r="LR64" s="73"/>
      <c r="LS64" s="73"/>
      <c r="LT64" s="73"/>
      <c r="LU64" s="73"/>
      <c r="LV64" s="73"/>
      <c r="LW64" s="73"/>
      <c r="LX64" s="73"/>
      <c r="LY64" s="73"/>
      <c r="LZ64" s="73"/>
      <c r="MA64" s="73"/>
      <c r="MB64" s="73"/>
      <c r="MC64" s="73"/>
      <c r="MD64" s="73"/>
      <c r="ME64" s="73"/>
      <c r="MF64" s="73"/>
      <c r="MG64" s="73"/>
      <c r="MH64" s="73"/>
      <c r="MI64" s="73"/>
      <c r="MJ64" s="73"/>
      <c r="MK64" s="73"/>
      <c r="ML64" s="73"/>
      <c r="MM64" s="73"/>
      <c r="MN64" s="73"/>
      <c r="MO64" s="73"/>
      <c r="MP64" s="73"/>
      <c r="MQ64" s="73"/>
      <c r="MR64" s="73"/>
      <c r="MS64" s="73"/>
      <c r="MT64" s="73"/>
      <c r="MU64" s="73"/>
      <c r="MV64" s="73"/>
      <c r="MW64" s="73"/>
      <c r="MX64" s="73"/>
      <c r="MY64" s="73"/>
      <c r="MZ64" s="73"/>
      <c r="NA64" s="73"/>
      <c r="NB64" s="73"/>
      <c r="NC64" s="73"/>
      <c r="ND64" s="73"/>
      <c r="NE64" s="73"/>
      <c r="NF64" s="73"/>
      <c r="NG64" s="73"/>
      <c r="NH64" s="73"/>
      <c r="NI64" s="73"/>
      <c r="NJ64" s="73"/>
      <c r="NK64" s="73"/>
      <c r="NL64" s="73"/>
      <c r="NM64" s="73"/>
      <c r="NN64" s="73"/>
      <c r="NO64" s="73"/>
      <c r="NP64" s="73"/>
      <c r="NQ64" s="73"/>
      <c r="NR64" s="73"/>
      <c r="NS64" s="73"/>
      <c r="NT64" s="73"/>
      <c r="NU64" s="73"/>
      <c r="NV64" s="73"/>
      <c r="NW64" s="73"/>
      <c r="NX64" s="73"/>
      <c r="NY64" s="73"/>
      <c r="NZ64" s="73"/>
      <c r="OA64" s="73"/>
      <c r="OB64" s="73"/>
      <c r="OC64" s="73"/>
      <c r="OD64" s="73"/>
      <c r="OE64" s="73"/>
      <c r="OF64" s="73"/>
      <c r="OG64" s="73"/>
      <c r="OH64" s="73"/>
      <c r="OI64" s="73"/>
      <c r="OJ64" s="73"/>
      <c r="OK64" s="73"/>
      <c r="OL64" s="73"/>
      <c r="OM64" s="73"/>
      <c r="ON64" s="73"/>
      <c r="OO64" s="73"/>
      <c r="OP64" s="73"/>
      <c r="OQ64" s="73"/>
      <c r="OR64" s="73"/>
      <c r="OS64" s="73"/>
      <c r="OT64" s="73"/>
      <c r="OU64" s="73"/>
      <c r="OV64" s="73"/>
      <c r="OW64" s="73"/>
      <c r="OX64" s="73"/>
      <c r="OY64" s="73"/>
      <c r="OZ64" s="73"/>
      <c r="PA64" s="73"/>
      <c r="PB64" s="73"/>
      <c r="PC64" s="73"/>
      <c r="PD64" s="73"/>
      <c r="PE64" s="73"/>
      <c r="PF64" s="73"/>
      <c r="PG64" s="73"/>
      <c r="PH64" s="73"/>
      <c r="PI64" s="73"/>
      <c r="PJ64" s="73"/>
      <c r="PK64" s="73"/>
      <c r="PL64" s="73"/>
      <c r="PM64" s="73"/>
      <c r="PN64" s="73"/>
      <c r="PO64" s="73"/>
      <c r="PP64" s="73"/>
      <c r="PQ64" s="73"/>
      <c r="PR64" s="73"/>
      <c r="PS64" s="73"/>
      <c r="PT64" s="73"/>
      <c r="PU64" s="73"/>
      <c r="PV64" s="73"/>
      <c r="PW64" s="73"/>
      <c r="PX64" s="73"/>
      <c r="PY64" s="73"/>
      <c r="PZ64" s="73"/>
      <c r="QA64" s="73"/>
      <c r="QB64" s="73"/>
      <c r="QC64" s="73"/>
      <c r="QD64" s="73"/>
      <c r="QE64" s="73"/>
      <c r="QF64" s="73"/>
      <c r="QG64" s="73"/>
      <c r="QH64" s="73"/>
      <c r="QI64" s="73"/>
      <c r="QJ64" s="73"/>
      <c r="QK64" s="73"/>
      <c r="QL64" s="73"/>
      <c r="QM64" s="73"/>
      <c r="QN64" s="73"/>
      <c r="QO64" s="73"/>
      <c r="QP64" s="73"/>
      <c r="QQ64" s="73"/>
      <c r="QR64" s="73"/>
      <c r="QS64" s="73"/>
      <c r="QT64" s="73"/>
      <c r="QU64" s="73"/>
      <c r="QV64" s="73"/>
      <c r="QW64" s="73"/>
      <c r="QX64" s="73"/>
      <c r="QY64" s="73"/>
      <c r="QZ64" s="73"/>
      <c r="RA64" s="73"/>
      <c r="RB64" s="73"/>
      <c r="RC64" s="73"/>
      <c r="RD64" s="73"/>
      <c r="RE64" s="73"/>
      <c r="RF64" s="73"/>
      <c r="RG64" s="73"/>
      <c r="RH64" s="73"/>
      <c r="RI64" s="73"/>
      <c r="RJ64" s="73"/>
      <c r="RK64" s="73"/>
      <c r="RL64" s="73"/>
      <c r="RM64" s="73"/>
      <c r="RN64" s="73"/>
      <c r="RO64" s="73"/>
      <c r="RP64" s="73"/>
      <c r="RQ64" s="73"/>
      <c r="RR64" s="73"/>
      <c r="RS64" s="73"/>
      <c r="RT64" s="73"/>
      <c r="RU64" s="73"/>
      <c r="RV64" s="73"/>
      <c r="RW64" s="73"/>
      <c r="RX64" s="73"/>
      <c r="RY64" s="73"/>
      <c r="RZ64" s="73"/>
      <c r="SA64" s="73"/>
      <c r="SB64" s="73"/>
      <c r="SC64" s="73"/>
      <c r="SD64" s="73"/>
      <c r="SE64" s="73"/>
      <c r="SF64" s="73"/>
      <c r="SG64" s="73"/>
      <c r="SH64" s="73"/>
      <c r="SI64" s="73"/>
      <c r="SJ64" s="73"/>
      <c r="SK64" s="73"/>
      <c r="SL64" s="73"/>
      <c r="SM64" s="73"/>
      <c r="SN64" s="73"/>
      <c r="SO64" s="73"/>
      <c r="SP64" s="73"/>
      <c r="SQ64" s="73"/>
      <c r="SR64" s="73"/>
      <c r="SS64" s="73"/>
      <c r="ST64" s="73"/>
      <c r="SU64" s="73"/>
      <c r="SV64" s="73"/>
      <c r="SW64" s="73"/>
      <c r="SX64" s="73"/>
      <c r="SY64" s="73"/>
      <c r="SZ64" s="73"/>
      <c r="TA64" s="73"/>
      <c r="TB64" s="73"/>
      <c r="TC64" s="73"/>
      <c r="TD64" s="73"/>
      <c r="TE64" s="73"/>
      <c r="TF64" s="73"/>
      <c r="TG64" s="73"/>
      <c r="TH64" s="73"/>
      <c r="TI64" s="73"/>
      <c r="TJ64" s="73"/>
      <c r="TK64" s="73"/>
      <c r="TL64" s="73"/>
      <c r="TM64" s="73"/>
      <c r="TN64" s="73"/>
      <c r="TO64" s="73"/>
      <c r="TP64" s="73"/>
      <c r="TQ64" s="73"/>
      <c r="TR64" s="73"/>
      <c r="TS64" s="73"/>
      <c r="TT64" s="73"/>
      <c r="TU64" s="73"/>
      <c r="TV64" s="73"/>
      <c r="TW64" s="73"/>
      <c r="TX64" s="73"/>
      <c r="TY64" s="73"/>
      <c r="TZ64" s="73"/>
      <c r="UA64" s="73"/>
      <c r="UB64" s="73"/>
      <c r="UC64" s="73"/>
      <c r="UD64" s="73"/>
      <c r="UE64" s="73"/>
      <c r="UF64" s="73"/>
      <c r="UG64" s="73"/>
      <c r="UH64" s="73"/>
      <c r="UI64" s="73"/>
      <c r="UJ64" s="73"/>
      <c r="UK64" s="73"/>
      <c r="UL64" s="73"/>
      <c r="UM64" s="73"/>
      <c r="UN64" s="73"/>
      <c r="UO64" s="73"/>
      <c r="UP64" s="73"/>
      <c r="UQ64" s="73"/>
      <c r="UR64" s="73"/>
      <c r="US64" s="73"/>
      <c r="UT64" s="73"/>
      <c r="UU64" s="73"/>
      <c r="UV64" s="73"/>
      <c r="UW64" s="73"/>
      <c r="UX64" s="73"/>
      <c r="UY64" s="73"/>
      <c r="UZ64" s="73"/>
      <c r="VA64" s="73"/>
      <c r="VB64" s="73"/>
      <c r="VC64" s="73"/>
      <c r="VD64" s="73"/>
      <c r="VE64" s="73"/>
      <c r="VF64" s="73"/>
      <c r="VG64" s="73"/>
      <c r="VH64" s="73"/>
      <c r="VI64" s="73"/>
      <c r="VJ64" s="73"/>
      <c r="VK64" s="73"/>
      <c r="VL64" s="73"/>
      <c r="VM64" s="73"/>
      <c r="VN64" s="73"/>
      <c r="VO64" s="73"/>
      <c r="VP64" s="73"/>
      <c r="VQ64" s="73"/>
      <c r="VR64" s="73"/>
      <c r="VS64" s="73"/>
      <c r="VT64" s="73"/>
      <c r="VU64" s="73"/>
      <c r="VV64" s="73"/>
      <c r="VW64" s="73"/>
      <c r="VX64" s="73"/>
      <c r="VY64" s="73"/>
      <c r="VZ64" s="73"/>
      <c r="WA64" s="73"/>
      <c r="WB64" s="73"/>
      <c r="WC64" s="73"/>
      <c r="WD64" s="73"/>
      <c r="WE64" s="73"/>
      <c r="WF64" s="73"/>
      <c r="WG64" s="73"/>
      <c r="WH64" s="73"/>
      <c r="WI64" s="73"/>
      <c r="WJ64" s="73"/>
      <c r="WK64" s="73"/>
      <c r="WL64" s="73"/>
      <c r="WM64" s="73"/>
      <c r="WN64" s="73"/>
      <c r="WO64" s="73"/>
      <c r="WP64" s="73"/>
      <c r="WQ64" s="73"/>
      <c r="WR64" s="73"/>
      <c r="WS64" s="73"/>
      <c r="WT64" s="73"/>
      <c r="WU64" s="73"/>
      <c r="WV64" s="73"/>
      <c r="WW64" s="73"/>
      <c r="WX64" s="73"/>
      <c r="WY64" s="73"/>
      <c r="WZ64" s="73"/>
      <c r="XA64" s="73"/>
      <c r="XB64" s="73"/>
      <c r="XC64" s="73"/>
      <c r="XD64" s="73"/>
      <c r="XE64" s="73"/>
      <c r="XF64" s="73"/>
      <c r="XG64" s="73"/>
      <c r="XH64" s="73"/>
      <c r="XI64" s="73"/>
      <c r="XJ64" s="73"/>
      <c r="XK64" s="73"/>
      <c r="XL64" s="73"/>
      <c r="XM64" s="73"/>
      <c r="XN64" s="73"/>
      <c r="XO64" s="73"/>
      <c r="XP64" s="73"/>
      <c r="XQ64" s="73"/>
      <c r="XR64" s="73"/>
      <c r="XS64" s="73"/>
      <c r="XT64" s="73"/>
      <c r="XU64" s="73"/>
      <c r="XV64" s="73"/>
      <c r="XW64" s="73"/>
      <c r="XX64" s="73"/>
      <c r="XY64" s="73"/>
      <c r="XZ64" s="73"/>
      <c r="YA64" s="73"/>
      <c r="YB64" s="73"/>
      <c r="YC64" s="73"/>
      <c r="YD64" s="73"/>
      <c r="YE64" s="73"/>
      <c r="YF64" s="73"/>
      <c r="YG64" s="73"/>
      <c r="YH64" s="73"/>
      <c r="YI64" s="73"/>
      <c r="YJ64" s="73"/>
      <c r="YK64" s="73"/>
      <c r="YL64" s="73"/>
      <c r="YM64" s="73"/>
      <c r="YN64" s="73"/>
      <c r="YO64" s="73"/>
      <c r="YP64" s="73"/>
      <c r="YQ64" s="73"/>
      <c r="YR64" s="73"/>
    </row>
    <row r="65" spans="1:668">
      <c r="A65" s="71" t="s">
        <v>152</v>
      </c>
      <c r="B65" s="72">
        <f t="shared" si="91"/>
        <v>0</v>
      </c>
      <c r="C65" s="72">
        <f t="shared" si="92"/>
        <v>0</v>
      </c>
      <c r="D65" s="72">
        <f t="shared" si="93"/>
        <v>0</v>
      </c>
      <c r="E65" s="72">
        <f t="shared" si="94"/>
        <v>0</v>
      </c>
      <c r="F65" s="72">
        <f t="shared" si="95"/>
        <v>0</v>
      </c>
      <c r="G65" s="72">
        <f t="shared" si="96"/>
        <v>0</v>
      </c>
      <c r="H65" s="72">
        <f t="shared" si="97"/>
        <v>0</v>
      </c>
      <c r="I65" s="72">
        <f t="shared" si="98"/>
        <v>0</v>
      </c>
      <c r="J65" s="72">
        <f t="shared" si="99"/>
        <v>0</v>
      </c>
      <c r="K65" s="72">
        <f t="shared" si="100"/>
        <v>0</v>
      </c>
      <c r="L65" s="72">
        <f t="shared" si="101"/>
        <v>0</v>
      </c>
      <c r="M65" s="72">
        <f t="shared" si="102"/>
        <v>0</v>
      </c>
      <c r="N65" s="72">
        <f t="shared" si="103"/>
        <v>0</v>
      </c>
      <c r="O65" s="72">
        <f t="shared" si="104"/>
        <v>0</v>
      </c>
      <c r="P65" s="72">
        <f t="shared" si="105"/>
        <v>0</v>
      </c>
      <c r="Q65" s="72">
        <f t="shared" si="106"/>
        <v>0</v>
      </c>
      <c r="R65" s="72">
        <f t="shared" si="107"/>
        <v>0</v>
      </c>
      <c r="S65" s="72">
        <f t="shared" si="108"/>
        <v>0</v>
      </c>
      <c r="T65" s="72">
        <f t="shared" si="109"/>
        <v>0</v>
      </c>
      <c r="U65" s="72">
        <f t="shared" si="110"/>
        <v>0</v>
      </c>
      <c r="V65" s="72">
        <f t="shared" si="111"/>
        <v>0</v>
      </c>
      <c r="W65" s="72">
        <f t="shared" si="112"/>
        <v>0</v>
      </c>
      <c r="X65" s="72">
        <f t="shared" si="113"/>
        <v>0</v>
      </c>
      <c r="Y65" s="72">
        <f t="shared" si="114"/>
        <v>0</v>
      </c>
      <c r="Z65" s="72">
        <f t="shared" si="115"/>
        <v>0</v>
      </c>
      <c r="AA65" s="72">
        <f t="shared" si="116"/>
        <v>0</v>
      </c>
      <c r="AB65" s="72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3"/>
      <c r="FG65" s="73"/>
      <c r="FH65" s="73"/>
      <c r="FI65" s="73"/>
      <c r="FJ65" s="73"/>
      <c r="FK65" s="73"/>
      <c r="FL65" s="73"/>
      <c r="FM65" s="73"/>
      <c r="FN65" s="73"/>
      <c r="FO65" s="73"/>
      <c r="FP65" s="73"/>
      <c r="FQ65" s="73"/>
      <c r="FR65" s="73"/>
      <c r="FS65" s="73"/>
      <c r="FT65" s="73"/>
      <c r="FU65" s="73"/>
      <c r="FV65" s="73"/>
      <c r="FW65" s="73"/>
      <c r="FX65" s="73"/>
      <c r="FY65" s="73"/>
      <c r="FZ65" s="73"/>
      <c r="GA65" s="73"/>
      <c r="GB65" s="73"/>
      <c r="GC65" s="73"/>
      <c r="GD65" s="73"/>
      <c r="GE65" s="73"/>
      <c r="GF65" s="73"/>
      <c r="GG65" s="73"/>
      <c r="GH65" s="73"/>
      <c r="GI65" s="73"/>
      <c r="GJ65" s="73"/>
      <c r="GK65" s="73"/>
      <c r="GL65" s="73"/>
      <c r="GM65" s="73"/>
      <c r="GN65" s="73"/>
      <c r="GO65" s="73"/>
      <c r="GP65" s="73"/>
      <c r="GQ65" s="73"/>
      <c r="GR65" s="73"/>
      <c r="GS65" s="73"/>
      <c r="GT65" s="73"/>
      <c r="GU65" s="73"/>
      <c r="GV65" s="73"/>
      <c r="GW65" s="73"/>
      <c r="GX65" s="73"/>
      <c r="GY65" s="73"/>
      <c r="GZ65" s="73"/>
      <c r="HA65" s="73"/>
      <c r="HB65" s="73"/>
      <c r="HC65" s="73"/>
      <c r="HD65" s="73"/>
      <c r="HE65" s="73"/>
      <c r="HF65" s="73"/>
      <c r="HG65" s="73"/>
      <c r="HH65" s="73"/>
      <c r="HI65" s="73"/>
      <c r="HJ65" s="73"/>
      <c r="HK65" s="73"/>
      <c r="HL65" s="73"/>
      <c r="HM65" s="73"/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  <c r="IB65" s="73"/>
      <c r="IC65" s="73"/>
      <c r="ID65" s="73"/>
      <c r="IE65" s="73"/>
      <c r="IF65" s="73"/>
      <c r="IG65" s="73"/>
      <c r="IH65" s="73"/>
      <c r="II65" s="73"/>
      <c r="IJ65" s="73"/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3"/>
      <c r="IW65" s="73"/>
      <c r="IX65" s="73"/>
      <c r="IY65" s="73"/>
      <c r="IZ65" s="73"/>
      <c r="JA65" s="73"/>
      <c r="JB65" s="73"/>
      <c r="JC65" s="73"/>
      <c r="JD65" s="73"/>
      <c r="JE65" s="73"/>
      <c r="JF65" s="73"/>
      <c r="JG65" s="73"/>
      <c r="JH65" s="73"/>
      <c r="JI65" s="73"/>
      <c r="JJ65" s="73"/>
      <c r="JK65" s="73"/>
      <c r="JL65" s="73"/>
      <c r="JM65" s="73"/>
      <c r="JN65" s="73"/>
      <c r="JO65" s="73"/>
      <c r="JP65" s="73"/>
      <c r="JQ65" s="73"/>
      <c r="JR65" s="73"/>
      <c r="JS65" s="73"/>
      <c r="JT65" s="73"/>
      <c r="JU65" s="73"/>
      <c r="JV65" s="73"/>
      <c r="JW65" s="73"/>
      <c r="JX65" s="73"/>
      <c r="JY65" s="73"/>
      <c r="JZ65" s="73"/>
      <c r="KA65" s="73"/>
      <c r="KB65" s="73"/>
      <c r="KC65" s="73"/>
      <c r="KD65" s="73"/>
      <c r="KE65" s="73"/>
      <c r="KF65" s="73"/>
      <c r="KG65" s="73"/>
      <c r="KH65" s="73"/>
      <c r="KI65" s="73"/>
      <c r="KJ65" s="73"/>
      <c r="KK65" s="73"/>
      <c r="KL65" s="73"/>
      <c r="KM65" s="73"/>
      <c r="KN65" s="73"/>
      <c r="KO65" s="73"/>
      <c r="KP65" s="73"/>
      <c r="KQ65" s="73"/>
      <c r="KR65" s="73"/>
      <c r="KS65" s="73"/>
      <c r="KT65" s="73"/>
      <c r="KU65" s="73"/>
      <c r="KV65" s="73"/>
      <c r="KW65" s="73"/>
      <c r="KX65" s="73"/>
      <c r="KY65" s="73"/>
      <c r="KZ65" s="73"/>
      <c r="LA65" s="73"/>
      <c r="LB65" s="73"/>
      <c r="LC65" s="73"/>
      <c r="LD65" s="73"/>
      <c r="LE65" s="73"/>
      <c r="LF65" s="73"/>
      <c r="LG65" s="73"/>
      <c r="LH65" s="73"/>
      <c r="LI65" s="73"/>
      <c r="LJ65" s="73"/>
      <c r="LK65" s="73"/>
      <c r="LL65" s="73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  <c r="MH65" s="73"/>
      <c r="MI65" s="73"/>
      <c r="MJ65" s="73"/>
      <c r="MK65" s="73"/>
      <c r="ML65" s="73"/>
      <c r="MM65" s="73"/>
      <c r="MN65" s="73"/>
      <c r="MO65" s="73"/>
      <c r="MP65" s="73"/>
      <c r="MQ65" s="73"/>
      <c r="MR65" s="73"/>
      <c r="MS65" s="73"/>
      <c r="MT65" s="73"/>
      <c r="MU65" s="73"/>
      <c r="MV65" s="73"/>
      <c r="MW65" s="73"/>
      <c r="MX65" s="73"/>
      <c r="MY65" s="73"/>
      <c r="MZ65" s="73"/>
      <c r="NA65" s="73"/>
      <c r="NB65" s="73"/>
      <c r="NC65" s="73"/>
      <c r="ND65" s="73"/>
      <c r="NE65" s="73"/>
      <c r="NF65" s="73"/>
      <c r="NG65" s="73"/>
      <c r="NH65" s="73"/>
      <c r="NI65" s="73"/>
      <c r="NJ65" s="73"/>
      <c r="NK65" s="73"/>
      <c r="NL65" s="73"/>
      <c r="NM65" s="73"/>
      <c r="NN65" s="73"/>
      <c r="NO65" s="73"/>
      <c r="NP65" s="73"/>
      <c r="NQ65" s="73"/>
      <c r="NR65" s="73"/>
      <c r="NS65" s="73"/>
      <c r="NT65" s="73"/>
      <c r="NU65" s="73"/>
      <c r="NV65" s="73"/>
      <c r="NW65" s="73"/>
      <c r="NX65" s="73"/>
      <c r="NY65" s="73"/>
      <c r="NZ65" s="73"/>
      <c r="OA65" s="73"/>
      <c r="OB65" s="73"/>
      <c r="OC65" s="73"/>
      <c r="OD65" s="73"/>
      <c r="OE65" s="73"/>
      <c r="OF65" s="73"/>
      <c r="OG65" s="73"/>
      <c r="OH65" s="73"/>
      <c r="OI65" s="73"/>
      <c r="OJ65" s="73"/>
      <c r="OK65" s="73"/>
      <c r="OL65" s="73"/>
      <c r="OM65" s="73"/>
      <c r="ON65" s="73"/>
      <c r="OO65" s="73"/>
      <c r="OP65" s="73"/>
      <c r="OQ65" s="73"/>
      <c r="OR65" s="73"/>
      <c r="OS65" s="73"/>
      <c r="OT65" s="73"/>
      <c r="OU65" s="73"/>
      <c r="OV65" s="73"/>
      <c r="OW65" s="73"/>
      <c r="OX65" s="73"/>
      <c r="OY65" s="73"/>
      <c r="OZ65" s="73"/>
      <c r="PA65" s="73"/>
      <c r="PB65" s="73"/>
      <c r="PC65" s="73"/>
      <c r="PD65" s="73"/>
      <c r="PE65" s="73"/>
      <c r="PF65" s="73"/>
      <c r="PG65" s="73"/>
      <c r="PH65" s="73"/>
      <c r="PI65" s="73"/>
      <c r="PJ65" s="73"/>
      <c r="PK65" s="73"/>
      <c r="PL65" s="73"/>
      <c r="PM65" s="73"/>
      <c r="PN65" s="73"/>
      <c r="PO65" s="73"/>
      <c r="PP65" s="73"/>
      <c r="PQ65" s="73"/>
      <c r="PR65" s="73"/>
      <c r="PS65" s="73"/>
      <c r="PT65" s="73"/>
      <c r="PU65" s="73"/>
      <c r="PV65" s="73"/>
      <c r="PW65" s="73"/>
      <c r="PX65" s="73"/>
      <c r="PY65" s="73"/>
      <c r="PZ65" s="73"/>
      <c r="QA65" s="73"/>
      <c r="QB65" s="73"/>
      <c r="QC65" s="73"/>
      <c r="QD65" s="73"/>
      <c r="QE65" s="73"/>
      <c r="QF65" s="73"/>
      <c r="QG65" s="73"/>
      <c r="QH65" s="73"/>
      <c r="QI65" s="73"/>
      <c r="QJ65" s="73"/>
      <c r="QK65" s="73"/>
      <c r="QL65" s="73"/>
      <c r="QM65" s="73"/>
      <c r="QN65" s="73"/>
      <c r="QO65" s="73"/>
      <c r="QP65" s="73"/>
      <c r="QQ65" s="73"/>
      <c r="QR65" s="73"/>
      <c r="QS65" s="73"/>
      <c r="QT65" s="73"/>
      <c r="QU65" s="73"/>
      <c r="QV65" s="73"/>
      <c r="QW65" s="73"/>
      <c r="QX65" s="73"/>
      <c r="QY65" s="73"/>
      <c r="QZ65" s="73"/>
      <c r="RA65" s="73"/>
      <c r="RB65" s="73"/>
      <c r="RC65" s="73"/>
      <c r="RD65" s="73"/>
      <c r="RE65" s="73"/>
      <c r="RF65" s="73"/>
      <c r="RG65" s="73"/>
      <c r="RH65" s="73"/>
      <c r="RI65" s="73"/>
      <c r="RJ65" s="73"/>
      <c r="RK65" s="73"/>
      <c r="RL65" s="73"/>
      <c r="RM65" s="73"/>
      <c r="RN65" s="73"/>
      <c r="RO65" s="73"/>
      <c r="RP65" s="73"/>
      <c r="RQ65" s="73"/>
      <c r="RR65" s="73"/>
      <c r="RS65" s="73"/>
      <c r="RT65" s="73"/>
      <c r="RU65" s="73"/>
      <c r="RV65" s="73"/>
      <c r="RW65" s="73"/>
      <c r="RX65" s="73"/>
      <c r="RY65" s="73"/>
      <c r="RZ65" s="73"/>
      <c r="SA65" s="73"/>
      <c r="SB65" s="73"/>
      <c r="SC65" s="73"/>
      <c r="SD65" s="73"/>
      <c r="SE65" s="73"/>
      <c r="SF65" s="73"/>
      <c r="SG65" s="73"/>
      <c r="SH65" s="73"/>
      <c r="SI65" s="73"/>
      <c r="SJ65" s="73"/>
      <c r="SK65" s="73"/>
      <c r="SL65" s="73"/>
      <c r="SM65" s="73"/>
      <c r="SN65" s="73"/>
      <c r="SO65" s="73"/>
      <c r="SP65" s="73"/>
      <c r="SQ65" s="73"/>
      <c r="SR65" s="73"/>
      <c r="SS65" s="73"/>
      <c r="ST65" s="73"/>
      <c r="SU65" s="73"/>
      <c r="SV65" s="73"/>
      <c r="SW65" s="73"/>
      <c r="SX65" s="73"/>
      <c r="SY65" s="73"/>
      <c r="SZ65" s="73"/>
      <c r="TA65" s="73"/>
      <c r="TB65" s="73"/>
      <c r="TC65" s="73"/>
      <c r="TD65" s="73"/>
      <c r="TE65" s="73"/>
      <c r="TF65" s="73"/>
      <c r="TG65" s="73"/>
      <c r="TH65" s="73"/>
      <c r="TI65" s="73"/>
      <c r="TJ65" s="73"/>
      <c r="TK65" s="73"/>
      <c r="TL65" s="73"/>
      <c r="TM65" s="73"/>
      <c r="TN65" s="73"/>
      <c r="TO65" s="73"/>
      <c r="TP65" s="73"/>
      <c r="TQ65" s="73"/>
      <c r="TR65" s="73"/>
      <c r="TS65" s="73"/>
      <c r="TT65" s="73"/>
      <c r="TU65" s="73"/>
      <c r="TV65" s="73"/>
      <c r="TW65" s="73"/>
      <c r="TX65" s="73"/>
      <c r="TY65" s="73"/>
      <c r="TZ65" s="73"/>
      <c r="UA65" s="73"/>
      <c r="UB65" s="73"/>
      <c r="UC65" s="73"/>
      <c r="UD65" s="73"/>
      <c r="UE65" s="73"/>
      <c r="UF65" s="73"/>
      <c r="UG65" s="73"/>
      <c r="UH65" s="73"/>
      <c r="UI65" s="73"/>
      <c r="UJ65" s="73"/>
      <c r="UK65" s="73"/>
      <c r="UL65" s="73"/>
      <c r="UM65" s="73"/>
      <c r="UN65" s="73"/>
      <c r="UO65" s="73"/>
      <c r="UP65" s="73"/>
      <c r="UQ65" s="73"/>
      <c r="UR65" s="73"/>
      <c r="US65" s="73"/>
      <c r="UT65" s="73"/>
      <c r="UU65" s="73"/>
      <c r="UV65" s="73"/>
      <c r="UW65" s="73"/>
      <c r="UX65" s="73"/>
      <c r="UY65" s="73"/>
      <c r="UZ65" s="73"/>
      <c r="VA65" s="73"/>
      <c r="VB65" s="73"/>
      <c r="VC65" s="73"/>
      <c r="VD65" s="73"/>
      <c r="VE65" s="73"/>
      <c r="VF65" s="73"/>
      <c r="VG65" s="73"/>
      <c r="VH65" s="73"/>
      <c r="VI65" s="73"/>
      <c r="VJ65" s="73"/>
      <c r="VK65" s="73"/>
      <c r="VL65" s="73"/>
      <c r="VM65" s="73"/>
      <c r="VN65" s="73"/>
      <c r="VO65" s="73"/>
      <c r="VP65" s="73"/>
      <c r="VQ65" s="73"/>
      <c r="VR65" s="73"/>
      <c r="VS65" s="73"/>
      <c r="VT65" s="73"/>
      <c r="VU65" s="73"/>
      <c r="VV65" s="73"/>
      <c r="VW65" s="73"/>
      <c r="VX65" s="73"/>
      <c r="VY65" s="73"/>
      <c r="VZ65" s="73"/>
      <c r="WA65" s="73"/>
      <c r="WB65" s="73"/>
      <c r="WC65" s="73"/>
      <c r="WD65" s="73"/>
      <c r="WE65" s="73"/>
      <c r="WF65" s="73"/>
      <c r="WG65" s="73"/>
      <c r="WH65" s="73"/>
      <c r="WI65" s="73"/>
      <c r="WJ65" s="73"/>
      <c r="WK65" s="73"/>
      <c r="WL65" s="73"/>
      <c r="WM65" s="73"/>
      <c r="WN65" s="73"/>
      <c r="WO65" s="73"/>
      <c r="WP65" s="73"/>
      <c r="WQ65" s="73"/>
      <c r="WR65" s="73"/>
      <c r="WS65" s="73"/>
      <c r="WT65" s="73"/>
      <c r="WU65" s="73"/>
      <c r="WV65" s="73"/>
      <c r="WW65" s="73"/>
      <c r="WX65" s="73"/>
      <c r="WY65" s="73"/>
      <c r="WZ65" s="73"/>
      <c r="XA65" s="73"/>
      <c r="XB65" s="73"/>
      <c r="XC65" s="73"/>
      <c r="XD65" s="73"/>
      <c r="XE65" s="73"/>
      <c r="XF65" s="73"/>
      <c r="XG65" s="73"/>
      <c r="XH65" s="73"/>
      <c r="XI65" s="73"/>
      <c r="XJ65" s="73"/>
      <c r="XK65" s="73"/>
      <c r="XL65" s="73"/>
      <c r="XM65" s="73"/>
      <c r="XN65" s="73"/>
      <c r="XO65" s="73"/>
      <c r="XP65" s="73"/>
      <c r="XQ65" s="73"/>
      <c r="XR65" s="73"/>
      <c r="XS65" s="73"/>
      <c r="XT65" s="73"/>
      <c r="XU65" s="73"/>
      <c r="XV65" s="73"/>
      <c r="XW65" s="73"/>
      <c r="XX65" s="73"/>
      <c r="XY65" s="73"/>
      <c r="XZ65" s="73"/>
      <c r="YA65" s="73"/>
      <c r="YB65" s="73"/>
      <c r="YC65" s="73"/>
      <c r="YD65" s="73"/>
      <c r="YE65" s="73"/>
      <c r="YF65" s="73"/>
      <c r="YG65" s="73"/>
      <c r="YH65" s="73"/>
      <c r="YI65" s="73"/>
      <c r="YJ65" s="73"/>
      <c r="YK65" s="73"/>
      <c r="YL65" s="73"/>
      <c r="YM65" s="73"/>
      <c r="YN65" s="73"/>
      <c r="YO65" s="73"/>
      <c r="YP65" s="73"/>
      <c r="YQ65" s="73"/>
      <c r="YR65" s="73"/>
    </row>
    <row r="66" spans="1:668">
      <c r="A66" s="71" t="s">
        <v>153</v>
      </c>
      <c r="B66" s="72">
        <f t="shared" si="91"/>
        <v>0</v>
      </c>
      <c r="C66" s="72">
        <f t="shared" si="92"/>
        <v>0</v>
      </c>
      <c r="D66" s="72">
        <f t="shared" si="93"/>
        <v>0</v>
      </c>
      <c r="E66" s="72">
        <f t="shared" si="94"/>
        <v>0</v>
      </c>
      <c r="F66" s="72">
        <f t="shared" si="95"/>
        <v>0</v>
      </c>
      <c r="G66" s="72">
        <f t="shared" si="96"/>
        <v>0</v>
      </c>
      <c r="H66" s="72">
        <f t="shared" si="97"/>
        <v>0</v>
      </c>
      <c r="I66" s="72">
        <f t="shared" si="98"/>
        <v>0</v>
      </c>
      <c r="J66" s="72">
        <f t="shared" si="99"/>
        <v>0</v>
      </c>
      <c r="K66" s="72">
        <f t="shared" si="100"/>
        <v>0</v>
      </c>
      <c r="L66" s="72">
        <f t="shared" si="101"/>
        <v>0</v>
      </c>
      <c r="M66" s="72">
        <f t="shared" si="102"/>
        <v>0</v>
      </c>
      <c r="N66" s="72">
        <f t="shared" si="103"/>
        <v>0</v>
      </c>
      <c r="O66" s="72">
        <f t="shared" si="104"/>
        <v>0</v>
      </c>
      <c r="P66" s="72">
        <f t="shared" si="105"/>
        <v>0</v>
      </c>
      <c r="Q66" s="72">
        <f t="shared" si="106"/>
        <v>0</v>
      </c>
      <c r="R66" s="72">
        <f t="shared" si="107"/>
        <v>0</v>
      </c>
      <c r="S66" s="72">
        <f t="shared" si="108"/>
        <v>0</v>
      </c>
      <c r="T66" s="72">
        <f t="shared" si="109"/>
        <v>0</v>
      </c>
      <c r="U66" s="72">
        <f t="shared" si="110"/>
        <v>0</v>
      </c>
      <c r="V66" s="72">
        <f t="shared" si="111"/>
        <v>0</v>
      </c>
      <c r="W66" s="72">
        <f t="shared" si="112"/>
        <v>0</v>
      </c>
      <c r="X66" s="72">
        <f t="shared" si="113"/>
        <v>0</v>
      </c>
      <c r="Y66" s="72">
        <f t="shared" si="114"/>
        <v>0</v>
      </c>
      <c r="Z66" s="72">
        <f t="shared" si="115"/>
        <v>0</v>
      </c>
      <c r="AA66" s="72">
        <f t="shared" si="116"/>
        <v>0</v>
      </c>
      <c r="AB66" s="72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73"/>
      <c r="EQ66" s="73"/>
      <c r="ER66" s="73"/>
      <c r="ES66" s="73"/>
      <c r="ET66" s="73"/>
      <c r="EU66" s="73"/>
      <c r="EV66" s="73"/>
      <c r="EW66" s="73"/>
      <c r="EX66" s="73"/>
      <c r="EY66" s="73"/>
      <c r="EZ66" s="73"/>
      <c r="FA66" s="73"/>
      <c r="FB66" s="73"/>
      <c r="FC66" s="73"/>
      <c r="FD66" s="73"/>
      <c r="FE66" s="73"/>
      <c r="FF66" s="73"/>
      <c r="FG66" s="73"/>
      <c r="FH66" s="73"/>
      <c r="FI66" s="73"/>
      <c r="FJ66" s="73"/>
      <c r="FK66" s="73"/>
      <c r="FL66" s="73"/>
      <c r="FM66" s="73"/>
      <c r="FN66" s="73"/>
      <c r="FO66" s="73"/>
      <c r="FP66" s="73"/>
      <c r="FQ66" s="73"/>
      <c r="FR66" s="73"/>
      <c r="FS66" s="73"/>
      <c r="FT66" s="73"/>
      <c r="FU66" s="73"/>
      <c r="FV66" s="73"/>
      <c r="FW66" s="73"/>
      <c r="FX66" s="73"/>
      <c r="FY66" s="73"/>
      <c r="FZ66" s="73"/>
      <c r="GA66" s="73"/>
      <c r="GB66" s="73"/>
      <c r="GC66" s="73"/>
      <c r="GD66" s="73"/>
      <c r="GE66" s="73"/>
      <c r="GF66" s="73"/>
      <c r="GG66" s="73"/>
      <c r="GH66" s="73"/>
      <c r="GI66" s="73"/>
      <c r="GJ66" s="73"/>
      <c r="GK66" s="73"/>
      <c r="GL66" s="73"/>
      <c r="GM66" s="73"/>
      <c r="GN66" s="73"/>
      <c r="GO66" s="73"/>
      <c r="GP66" s="73"/>
      <c r="GQ66" s="73"/>
      <c r="GR66" s="73"/>
      <c r="GS66" s="73"/>
      <c r="GT66" s="73"/>
      <c r="GU66" s="73"/>
      <c r="GV66" s="73"/>
      <c r="GW66" s="73"/>
      <c r="GX66" s="73"/>
      <c r="GY66" s="73"/>
      <c r="GZ66" s="73"/>
      <c r="HA66" s="73"/>
      <c r="HB66" s="73"/>
      <c r="HC66" s="73"/>
      <c r="HD66" s="73"/>
      <c r="HE66" s="73"/>
      <c r="HF66" s="73"/>
      <c r="HG66" s="73"/>
      <c r="HH66" s="73"/>
      <c r="HI66" s="73"/>
      <c r="HJ66" s="73"/>
      <c r="HK66" s="73"/>
      <c r="HL66" s="73"/>
      <c r="HM66" s="73"/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  <c r="IB66" s="73"/>
      <c r="IC66" s="73"/>
      <c r="ID66" s="73"/>
      <c r="IE66" s="73"/>
      <c r="IF66" s="73"/>
      <c r="IG66" s="73"/>
      <c r="IH66" s="73"/>
      <c r="II66" s="73"/>
      <c r="IJ66" s="73"/>
      <c r="IK66" s="73"/>
      <c r="IL66" s="73"/>
      <c r="IM66" s="73"/>
      <c r="IN66" s="73"/>
      <c r="IO66" s="73"/>
      <c r="IP66" s="73"/>
      <c r="IQ66" s="73"/>
      <c r="IR66" s="73"/>
      <c r="IS66" s="73"/>
      <c r="IT66" s="73"/>
      <c r="IU66" s="73"/>
      <c r="IV66" s="73"/>
      <c r="IW66" s="73"/>
      <c r="IX66" s="73"/>
      <c r="IY66" s="73"/>
      <c r="IZ66" s="73"/>
      <c r="JA66" s="73"/>
      <c r="JB66" s="73"/>
      <c r="JC66" s="73"/>
      <c r="JD66" s="73"/>
      <c r="JE66" s="73"/>
      <c r="JF66" s="73"/>
      <c r="JG66" s="73"/>
      <c r="JH66" s="73"/>
      <c r="JI66" s="73"/>
      <c r="JJ66" s="73"/>
      <c r="JK66" s="73"/>
      <c r="JL66" s="73"/>
      <c r="JM66" s="73"/>
      <c r="JN66" s="73"/>
      <c r="JO66" s="73"/>
      <c r="JP66" s="73"/>
      <c r="JQ66" s="73"/>
      <c r="JR66" s="73"/>
      <c r="JS66" s="73"/>
      <c r="JT66" s="73"/>
      <c r="JU66" s="73"/>
      <c r="JV66" s="73"/>
      <c r="JW66" s="73"/>
      <c r="JX66" s="73"/>
      <c r="JY66" s="73"/>
      <c r="JZ66" s="73"/>
      <c r="KA66" s="73"/>
      <c r="KB66" s="73"/>
      <c r="KC66" s="73"/>
      <c r="KD66" s="73"/>
      <c r="KE66" s="73"/>
      <c r="KF66" s="73"/>
      <c r="KG66" s="73"/>
      <c r="KH66" s="73"/>
      <c r="KI66" s="73"/>
      <c r="KJ66" s="73"/>
      <c r="KK66" s="73"/>
      <c r="KL66" s="73"/>
      <c r="KM66" s="73"/>
      <c r="KN66" s="73"/>
      <c r="KO66" s="73"/>
      <c r="KP66" s="73"/>
      <c r="KQ66" s="73"/>
      <c r="KR66" s="73"/>
      <c r="KS66" s="73"/>
      <c r="KT66" s="73"/>
      <c r="KU66" s="73"/>
      <c r="KV66" s="73"/>
      <c r="KW66" s="73"/>
      <c r="KX66" s="73"/>
      <c r="KY66" s="73"/>
      <c r="KZ66" s="73"/>
      <c r="LA66" s="73"/>
      <c r="LB66" s="73"/>
      <c r="LC66" s="73"/>
      <c r="LD66" s="73"/>
      <c r="LE66" s="73"/>
      <c r="LF66" s="73"/>
      <c r="LG66" s="73"/>
      <c r="LH66" s="73"/>
      <c r="LI66" s="73"/>
      <c r="LJ66" s="73"/>
      <c r="LK66" s="73"/>
      <c r="LL66" s="73"/>
      <c r="LM66" s="73"/>
      <c r="LN66" s="73"/>
      <c r="LO66" s="73"/>
      <c r="LP66" s="73"/>
      <c r="LQ66" s="73"/>
      <c r="LR66" s="73"/>
      <c r="LS66" s="73"/>
      <c r="LT66" s="73"/>
      <c r="LU66" s="73"/>
      <c r="LV66" s="73"/>
      <c r="LW66" s="73"/>
      <c r="LX66" s="73"/>
      <c r="LY66" s="73"/>
      <c r="LZ66" s="73"/>
      <c r="MA66" s="73"/>
      <c r="MB66" s="73"/>
      <c r="MC66" s="73"/>
      <c r="MD66" s="73"/>
      <c r="ME66" s="73"/>
      <c r="MF66" s="73"/>
      <c r="MG66" s="73"/>
      <c r="MH66" s="73"/>
      <c r="MI66" s="73"/>
      <c r="MJ66" s="73"/>
      <c r="MK66" s="73"/>
      <c r="ML66" s="73"/>
      <c r="MM66" s="73"/>
      <c r="MN66" s="73"/>
      <c r="MO66" s="73"/>
      <c r="MP66" s="73"/>
      <c r="MQ66" s="73"/>
      <c r="MR66" s="73"/>
      <c r="MS66" s="73"/>
      <c r="MT66" s="73"/>
      <c r="MU66" s="73"/>
      <c r="MV66" s="73"/>
      <c r="MW66" s="73"/>
      <c r="MX66" s="73"/>
      <c r="MY66" s="73"/>
      <c r="MZ66" s="73"/>
      <c r="NA66" s="73"/>
      <c r="NB66" s="73"/>
      <c r="NC66" s="73"/>
      <c r="ND66" s="73"/>
      <c r="NE66" s="73"/>
      <c r="NF66" s="73"/>
      <c r="NG66" s="73"/>
      <c r="NH66" s="73"/>
      <c r="NI66" s="73"/>
      <c r="NJ66" s="73"/>
      <c r="NK66" s="73"/>
      <c r="NL66" s="73"/>
      <c r="NM66" s="73"/>
      <c r="NN66" s="73"/>
      <c r="NO66" s="73"/>
      <c r="NP66" s="73"/>
      <c r="NQ66" s="73"/>
      <c r="NR66" s="73"/>
      <c r="NS66" s="73"/>
      <c r="NT66" s="73"/>
      <c r="NU66" s="73"/>
      <c r="NV66" s="73"/>
      <c r="NW66" s="73"/>
      <c r="NX66" s="73"/>
      <c r="NY66" s="73"/>
      <c r="NZ66" s="73"/>
      <c r="OA66" s="73"/>
      <c r="OB66" s="73"/>
      <c r="OC66" s="73"/>
      <c r="OD66" s="73"/>
      <c r="OE66" s="73"/>
      <c r="OF66" s="73"/>
      <c r="OG66" s="73"/>
      <c r="OH66" s="73"/>
      <c r="OI66" s="73"/>
      <c r="OJ66" s="73"/>
      <c r="OK66" s="73"/>
      <c r="OL66" s="73"/>
      <c r="OM66" s="73"/>
      <c r="ON66" s="73"/>
      <c r="OO66" s="73"/>
      <c r="OP66" s="73"/>
      <c r="OQ66" s="73"/>
      <c r="OR66" s="73"/>
      <c r="OS66" s="73"/>
      <c r="OT66" s="73"/>
      <c r="OU66" s="73"/>
      <c r="OV66" s="73"/>
      <c r="OW66" s="73"/>
      <c r="OX66" s="73"/>
      <c r="OY66" s="73"/>
      <c r="OZ66" s="73"/>
      <c r="PA66" s="73"/>
      <c r="PB66" s="73"/>
      <c r="PC66" s="73"/>
      <c r="PD66" s="73"/>
      <c r="PE66" s="73"/>
      <c r="PF66" s="73"/>
      <c r="PG66" s="73"/>
      <c r="PH66" s="73"/>
      <c r="PI66" s="73"/>
      <c r="PJ66" s="73"/>
      <c r="PK66" s="73"/>
      <c r="PL66" s="73"/>
      <c r="PM66" s="73"/>
      <c r="PN66" s="73"/>
      <c r="PO66" s="73"/>
      <c r="PP66" s="73"/>
      <c r="PQ66" s="73"/>
      <c r="PR66" s="73"/>
      <c r="PS66" s="73"/>
      <c r="PT66" s="73"/>
      <c r="PU66" s="73"/>
      <c r="PV66" s="73"/>
      <c r="PW66" s="73"/>
      <c r="PX66" s="73"/>
      <c r="PY66" s="73"/>
      <c r="PZ66" s="73"/>
      <c r="QA66" s="73"/>
      <c r="QB66" s="73"/>
      <c r="QC66" s="73"/>
      <c r="QD66" s="73"/>
      <c r="QE66" s="73"/>
      <c r="QF66" s="73"/>
      <c r="QG66" s="73"/>
      <c r="QH66" s="73"/>
      <c r="QI66" s="73"/>
      <c r="QJ66" s="73"/>
      <c r="QK66" s="73"/>
      <c r="QL66" s="73"/>
      <c r="QM66" s="73"/>
      <c r="QN66" s="73"/>
      <c r="QO66" s="73"/>
      <c r="QP66" s="73"/>
      <c r="QQ66" s="73"/>
      <c r="QR66" s="73"/>
      <c r="QS66" s="73"/>
      <c r="QT66" s="73"/>
      <c r="QU66" s="73"/>
      <c r="QV66" s="73"/>
      <c r="QW66" s="73"/>
      <c r="QX66" s="73"/>
      <c r="QY66" s="73"/>
      <c r="QZ66" s="73"/>
      <c r="RA66" s="73"/>
      <c r="RB66" s="73"/>
      <c r="RC66" s="73"/>
      <c r="RD66" s="73"/>
      <c r="RE66" s="73"/>
      <c r="RF66" s="73"/>
      <c r="RG66" s="73"/>
      <c r="RH66" s="73"/>
      <c r="RI66" s="73"/>
      <c r="RJ66" s="73"/>
      <c r="RK66" s="73"/>
      <c r="RL66" s="73"/>
      <c r="RM66" s="73"/>
      <c r="RN66" s="73"/>
      <c r="RO66" s="73"/>
      <c r="RP66" s="73"/>
      <c r="RQ66" s="73"/>
      <c r="RR66" s="73"/>
      <c r="RS66" s="73"/>
      <c r="RT66" s="73"/>
      <c r="RU66" s="73"/>
      <c r="RV66" s="73"/>
      <c r="RW66" s="73"/>
      <c r="RX66" s="73"/>
      <c r="RY66" s="73"/>
      <c r="RZ66" s="73"/>
      <c r="SA66" s="73"/>
      <c r="SB66" s="73"/>
      <c r="SC66" s="73"/>
      <c r="SD66" s="73"/>
      <c r="SE66" s="73"/>
      <c r="SF66" s="73"/>
      <c r="SG66" s="73"/>
      <c r="SH66" s="73"/>
      <c r="SI66" s="73"/>
      <c r="SJ66" s="73"/>
      <c r="SK66" s="73"/>
      <c r="SL66" s="73"/>
      <c r="SM66" s="73"/>
      <c r="SN66" s="73"/>
      <c r="SO66" s="73"/>
      <c r="SP66" s="73"/>
      <c r="SQ66" s="73"/>
      <c r="SR66" s="73"/>
      <c r="SS66" s="73"/>
      <c r="ST66" s="73"/>
      <c r="SU66" s="73"/>
      <c r="SV66" s="73"/>
      <c r="SW66" s="73"/>
      <c r="SX66" s="73"/>
      <c r="SY66" s="73"/>
      <c r="SZ66" s="73"/>
      <c r="TA66" s="73"/>
      <c r="TB66" s="73"/>
      <c r="TC66" s="73"/>
      <c r="TD66" s="73"/>
      <c r="TE66" s="73"/>
      <c r="TF66" s="73"/>
      <c r="TG66" s="73"/>
      <c r="TH66" s="73"/>
      <c r="TI66" s="73"/>
      <c r="TJ66" s="73"/>
      <c r="TK66" s="73"/>
      <c r="TL66" s="73"/>
      <c r="TM66" s="73"/>
      <c r="TN66" s="73"/>
      <c r="TO66" s="73"/>
      <c r="TP66" s="73"/>
      <c r="TQ66" s="73"/>
      <c r="TR66" s="73"/>
      <c r="TS66" s="73"/>
      <c r="TT66" s="73"/>
      <c r="TU66" s="73"/>
      <c r="TV66" s="73"/>
      <c r="TW66" s="73"/>
      <c r="TX66" s="73"/>
      <c r="TY66" s="73"/>
      <c r="TZ66" s="73"/>
      <c r="UA66" s="73"/>
      <c r="UB66" s="73"/>
      <c r="UC66" s="73"/>
      <c r="UD66" s="73"/>
      <c r="UE66" s="73"/>
      <c r="UF66" s="73"/>
      <c r="UG66" s="73"/>
      <c r="UH66" s="73"/>
      <c r="UI66" s="73"/>
      <c r="UJ66" s="73"/>
      <c r="UK66" s="73"/>
      <c r="UL66" s="73"/>
      <c r="UM66" s="73"/>
      <c r="UN66" s="73"/>
      <c r="UO66" s="73"/>
      <c r="UP66" s="73"/>
      <c r="UQ66" s="73"/>
      <c r="UR66" s="73"/>
      <c r="US66" s="73"/>
      <c r="UT66" s="73"/>
      <c r="UU66" s="73"/>
      <c r="UV66" s="73"/>
      <c r="UW66" s="73"/>
      <c r="UX66" s="73"/>
      <c r="UY66" s="73"/>
      <c r="UZ66" s="73"/>
      <c r="VA66" s="73"/>
      <c r="VB66" s="73"/>
      <c r="VC66" s="73"/>
      <c r="VD66" s="73"/>
      <c r="VE66" s="73"/>
      <c r="VF66" s="73"/>
      <c r="VG66" s="73"/>
      <c r="VH66" s="73"/>
      <c r="VI66" s="73"/>
      <c r="VJ66" s="73"/>
      <c r="VK66" s="73"/>
      <c r="VL66" s="73"/>
      <c r="VM66" s="73"/>
      <c r="VN66" s="73"/>
      <c r="VO66" s="73"/>
      <c r="VP66" s="73"/>
      <c r="VQ66" s="73"/>
      <c r="VR66" s="73"/>
      <c r="VS66" s="73"/>
      <c r="VT66" s="73"/>
      <c r="VU66" s="73"/>
      <c r="VV66" s="73"/>
      <c r="VW66" s="73"/>
      <c r="VX66" s="73"/>
      <c r="VY66" s="73"/>
      <c r="VZ66" s="73"/>
      <c r="WA66" s="73"/>
      <c r="WB66" s="73"/>
      <c r="WC66" s="73"/>
      <c r="WD66" s="73"/>
      <c r="WE66" s="73"/>
      <c r="WF66" s="73"/>
      <c r="WG66" s="73"/>
      <c r="WH66" s="73"/>
      <c r="WI66" s="73"/>
      <c r="WJ66" s="73"/>
      <c r="WK66" s="73"/>
      <c r="WL66" s="73"/>
      <c r="WM66" s="73"/>
      <c r="WN66" s="73"/>
      <c r="WO66" s="73"/>
      <c r="WP66" s="73"/>
      <c r="WQ66" s="73"/>
      <c r="WR66" s="73"/>
      <c r="WS66" s="73"/>
      <c r="WT66" s="73"/>
      <c r="WU66" s="73"/>
      <c r="WV66" s="73"/>
      <c r="WW66" s="73"/>
      <c r="WX66" s="73"/>
      <c r="WY66" s="73"/>
      <c r="WZ66" s="73"/>
      <c r="XA66" s="73"/>
      <c r="XB66" s="73"/>
      <c r="XC66" s="73"/>
      <c r="XD66" s="73"/>
      <c r="XE66" s="73"/>
      <c r="XF66" s="73"/>
      <c r="XG66" s="73"/>
      <c r="XH66" s="73"/>
      <c r="XI66" s="73"/>
      <c r="XJ66" s="73"/>
      <c r="XK66" s="73"/>
      <c r="XL66" s="73"/>
      <c r="XM66" s="73"/>
      <c r="XN66" s="73"/>
      <c r="XO66" s="73"/>
      <c r="XP66" s="73"/>
      <c r="XQ66" s="73"/>
      <c r="XR66" s="73"/>
      <c r="XS66" s="73"/>
      <c r="XT66" s="73"/>
      <c r="XU66" s="73"/>
      <c r="XV66" s="73"/>
      <c r="XW66" s="73"/>
      <c r="XX66" s="73"/>
      <c r="XY66" s="73"/>
      <c r="XZ66" s="73"/>
      <c r="YA66" s="73"/>
      <c r="YB66" s="73"/>
      <c r="YC66" s="73"/>
      <c r="YD66" s="73"/>
      <c r="YE66" s="73"/>
      <c r="YF66" s="73"/>
      <c r="YG66" s="73"/>
      <c r="YH66" s="73"/>
      <c r="YI66" s="73"/>
      <c r="YJ66" s="73"/>
      <c r="YK66" s="73"/>
      <c r="YL66" s="73"/>
      <c r="YM66" s="73"/>
      <c r="YN66" s="73"/>
      <c r="YO66" s="73"/>
      <c r="YP66" s="73"/>
      <c r="YQ66" s="73"/>
      <c r="YR66" s="73"/>
    </row>
    <row r="67" spans="1:668">
      <c r="A67" s="71" t="s">
        <v>154</v>
      </c>
      <c r="B67" s="72">
        <f t="shared" si="91"/>
        <v>0</v>
      </c>
      <c r="C67" s="72">
        <f t="shared" si="92"/>
        <v>0</v>
      </c>
      <c r="D67" s="72">
        <f t="shared" si="93"/>
        <v>0</v>
      </c>
      <c r="E67" s="72">
        <f t="shared" si="94"/>
        <v>0</v>
      </c>
      <c r="F67" s="72">
        <f t="shared" si="95"/>
        <v>0</v>
      </c>
      <c r="G67" s="72">
        <f t="shared" si="96"/>
        <v>0</v>
      </c>
      <c r="H67" s="72">
        <f t="shared" si="97"/>
        <v>0</v>
      </c>
      <c r="I67" s="72">
        <f t="shared" si="98"/>
        <v>0</v>
      </c>
      <c r="J67" s="72">
        <f t="shared" si="99"/>
        <v>1.6534665E-4</v>
      </c>
      <c r="K67" s="72">
        <f t="shared" si="100"/>
        <v>0</v>
      </c>
      <c r="L67" s="72">
        <f t="shared" si="101"/>
        <v>0</v>
      </c>
      <c r="M67" s="72">
        <f t="shared" si="102"/>
        <v>0</v>
      </c>
      <c r="N67" s="72">
        <f t="shared" si="103"/>
        <v>0</v>
      </c>
      <c r="O67" s="72">
        <f t="shared" si="104"/>
        <v>0</v>
      </c>
      <c r="P67" s="72">
        <f t="shared" si="105"/>
        <v>0</v>
      </c>
      <c r="Q67" s="72">
        <f t="shared" si="106"/>
        <v>0</v>
      </c>
      <c r="R67" s="72">
        <f t="shared" si="107"/>
        <v>0</v>
      </c>
      <c r="S67" s="72">
        <f t="shared" si="108"/>
        <v>0</v>
      </c>
      <c r="T67" s="72">
        <f t="shared" si="109"/>
        <v>0</v>
      </c>
      <c r="U67" s="72">
        <f t="shared" si="110"/>
        <v>0</v>
      </c>
      <c r="V67" s="72">
        <f t="shared" si="111"/>
        <v>0</v>
      </c>
      <c r="W67" s="72">
        <f t="shared" si="112"/>
        <v>0</v>
      </c>
      <c r="X67" s="72">
        <f t="shared" si="113"/>
        <v>9.8420624999999992E-5</v>
      </c>
      <c r="Y67" s="72">
        <f t="shared" si="114"/>
        <v>5.9052374999999995E-5</v>
      </c>
      <c r="Z67" s="72">
        <f t="shared" si="115"/>
        <v>0</v>
      </c>
      <c r="AA67" s="72">
        <f t="shared" si="116"/>
        <v>0</v>
      </c>
      <c r="AB67" s="72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73"/>
      <c r="EC67" s="73"/>
      <c r="ED67" s="73">
        <v>0.16534665000000001</v>
      </c>
      <c r="EE67" s="73"/>
      <c r="EF67" s="73"/>
      <c r="EG67" s="73"/>
      <c r="EH67" s="73"/>
      <c r="EI67" s="73"/>
      <c r="EJ67" s="73"/>
      <c r="EK67" s="73"/>
      <c r="EL67" s="73"/>
      <c r="EM67" s="73"/>
      <c r="EN67" s="73"/>
      <c r="EO67" s="73"/>
      <c r="EP67" s="73"/>
      <c r="EQ67" s="73"/>
      <c r="ER67" s="73"/>
      <c r="ES67" s="73"/>
      <c r="ET67" s="73"/>
      <c r="EU67" s="73"/>
      <c r="EV67" s="73"/>
      <c r="EW67" s="73"/>
      <c r="EX67" s="73"/>
      <c r="EY67" s="73"/>
      <c r="EZ67" s="73"/>
      <c r="FA67" s="73"/>
      <c r="FB67" s="73"/>
      <c r="FC67" s="73"/>
      <c r="FD67" s="73"/>
      <c r="FE67" s="73"/>
      <c r="FF67" s="73"/>
      <c r="FG67" s="73"/>
      <c r="FH67" s="73"/>
      <c r="FI67" s="73"/>
      <c r="FJ67" s="73"/>
      <c r="FK67" s="73"/>
      <c r="FL67" s="73"/>
      <c r="FM67" s="73"/>
      <c r="FN67" s="73"/>
      <c r="FO67" s="73"/>
      <c r="FP67" s="73"/>
      <c r="FQ67" s="73"/>
      <c r="FR67" s="73"/>
      <c r="FS67" s="73"/>
      <c r="FT67" s="73"/>
      <c r="FU67" s="73"/>
      <c r="FV67" s="73"/>
      <c r="FW67" s="73"/>
      <c r="FX67" s="73"/>
      <c r="FY67" s="73"/>
      <c r="FZ67" s="73"/>
      <c r="GA67" s="73"/>
      <c r="GB67" s="73"/>
      <c r="GC67" s="73"/>
      <c r="GD67" s="73"/>
      <c r="GE67" s="73"/>
      <c r="GF67" s="73"/>
      <c r="GG67" s="73"/>
      <c r="GH67" s="73"/>
      <c r="GI67" s="73"/>
      <c r="GJ67" s="73"/>
      <c r="GK67" s="73"/>
      <c r="GL67" s="73"/>
      <c r="GM67" s="73"/>
      <c r="GN67" s="73"/>
      <c r="GO67" s="73"/>
      <c r="GP67" s="73"/>
      <c r="GQ67" s="73"/>
      <c r="GR67" s="73"/>
      <c r="GS67" s="73"/>
      <c r="GT67" s="73"/>
      <c r="GU67" s="73"/>
      <c r="GV67" s="73"/>
      <c r="GW67" s="73"/>
      <c r="GX67" s="73"/>
      <c r="GY67" s="73"/>
      <c r="GZ67" s="73"/>
      <c r="HA67" s="73"/>
      <c r="HB67" s="73"/>
      <c r="HC67" s="73"/>
      <c r="HD67" s="73"/>
      <c r="HE67" s="73"/>
      <c r="HF67" s="73"/>
      <c r="HG67" s="73"/>
      <c r="HH67" s="73"/>
      <c r="HI67" s="73"/>
      <c r="HJ67" s="73"/>
      <c r="HK67" s="73"/>
      <c r="HL67" s="73"/>
      <c r="HM67" s="73"/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  <c r="IB67" s="73"/>
      <c r="IC67" s="73"/>
      <c r="ID67" s="73"/>
      <c r="IE67" s="73"/>
      <c r="IF67" s="73"/>
      <c r="IG67" s="73"/>
      <c r="IH67" s="73"/>
      <c r="II67" s="73"/>
      <c r="IJ67" s="73"/>
      <c r="IK67" s="73"/>
      <c r="IL67" s="73"/>
      <c r="IM67" s="73"/>
      <c r="IN67" s="73"/>
      <c r="IO67" s="73"/>
      <c r="IP67" s="73"/>
      <c r="IQ67" s="73"/>
      <c r="IR67" s="73"/>
      <c r="IS67" s="73"/>
      <c r="IT67" s="73"/>
      <c r="IU67" s="73"/>
      <c r="IV67" s="73"/>
      <c r="IW67" s="73"/>
      <c r="IX67" s="73"/>
      <c r="IY67" s="73"/>
      <c r="IZ67" s="73"/>
      <c r="JA67" s="73"/>
      <c r="JB67" s="73"/>
      <c r="JC67" s="73"/>
      <c r="JD67" s="73"/>
      <c r="JE67" s="73"/>
      <c r="JF67" s="73"/>
      <c r="JG67" s="73"/>
      <c r="JH67" s="73"/>
      <c r="JI67" s="73"/>
      <c r="JJ67" s="73"/>
      <c r="JK67" s="73"/>
      <c r="JL67" s="73"/>
      <c r="JM67" s="73"/>
      <c r="JN67" s="73"/>
      <c r="JO67" s="73"/>
      <c r="JP67" s="73"/>
      <c r="JQ67" s="73"/>
      <c r="JR67" s="73"/>
      <c r="JS67" s="73"/>
      <c r="JT67" s="73"/>
      <c r="JU67" s="73"/>
      <c r="JV67" s="73"/>
      <c r="JW67" s="73"/>
      <c r="JX67" s="73"/>
      <c r="JY67" s="73"/>
      <c r="JZ67" s="73"/>
      <c r="KA67" s="73"/>
      <c r="KB67" s="73"/>
      <c r="KC67" s="73"/>
      <c r="KD67" s="73"/>
      <c r="KE67" s="73"/>
      <c r="KF67" s="73"/>
      <c r="KG67" s="73"/>
      <c r="KH67" s="73"/>
      <c r="KI67" s="73"/>
      <c r="KJ67" s="73"/>
      <c r="KK67" s="73"/>
      <c r="KL67" s="73"/>
      <c r="KM67" s="73"/>
      <c r="KN67" s="73"/>
      <c r="KO67" s="73">
        <v>9.8420624999999998E-2</v>
      </c>
      <c r="KP67" s="73"/>
      <c r="KQ67" s="73"/>
      <c r="KR67" s="73"/>
      <c r="KS67" s="73"/>
      <c r="KT67" s="73"/>
      <c r="KU67" s="73"/>
      <c r="KV67" s="73"/>
      <c r="KW67" s="73"/>
      <c r="KX67" s="73"/>
      <c r="KY67" s="73"/>
      <c r="KZ67" s="73"/>
      <c r="LA67" s="73"/>
      <c r="LB67" s="73">
        <v>5.9052374999999997E-2</v>
      </c>
      <c r="LC67" s="73"/>
      <c r="LD67" s="73"/>
      <c r="LE67" s="73"/>
      <c r="LF67" s="73"/>
      <c r="LG67" s="73"/>
      <c r="LH67" s="73"/>
      <c r="LI67" s="73"/>
      <c r="LJ67" s="73"/>
      <c r="LK67" s="73"/>
      <c r="LL67" s="73"/>
      <c r="LM67" s="73"/>
      <c r="LN67" s="73"/>
      <c r="LO67" s="73"/>
      <c r="LP67" s="73"/>
      <c r="LQ67" s="73"/>
      <c r="LR67" s="73"/>
      <c r="LS67" s="73"/>
      <c r="LT67" s="73"/>
      <c r="LU67" s="73"/>
      <c r="LV67" s="73"/>
      <c r="LW67" s="73"/>
      <c r="LX67" s="73"/>
      <c r="LY67" s="73"/>
      <c r="LZ67" s="73"/>
      <c r="MA67" s="73"/>
      <c r="MB67" s="73"/>
      <c r="MC67" s="73"/>
      <c r="MD67" s="73"/>
      <c r="ME67" s="73"/>
      <c r="MF67" s="73"/>
      <c r="MG67" s="73"/>
      <c r="MH67" s="73"/>
      <c r="MI67" s="73"/>
      <c r="MJ67" s="73"/>
      <c r="MK67" s="73"/>
      <c r="ML67" s="73"/>
      <c r="MM67" s="73"/>
      <c r="MN67" s="73"/>
      <c r="MO67" s="73"/>
      <c r="MP67" s="73"/>
      <c r="MQ67" s="73"/>
      <c r="MR67" s="73"/>
      <c r="MS67" s="73"/>
      <c r="MT67" s="73"/>
      <c r="MU67" s="73"/>
      <c r="MV67" s="73"/>
      <c r="MW67" s="73"/>
      <c r="MX67" s="73"/>
      <c r="MY67" s="73"/>
      <c r="MZ67" s="73"/>
      <c r="NA67" s="73"/>
      <c r="NB67" s="73"/>
      <c r="NC67" s="73"/>
      <c r="ND67" s="73"/>
      <c r="NE67" s="73"/>
      <c r="NF67" s="73"/>
      <c r="NG67" s="73"/>
      <c r="NH67" s="73"/>
      <c r="NI67" s="73"/>
      <c r="NJ67" s="73"/>
      <c r="NK67" s="73"/>
      <c r="NL67" s="73"/>
      <c r="NM67" s="73"/>
      <c r="NN67" s="73"/>
      <c r="NO67" s="73"/>
      <c r="NP67" s="73"/>
      <c r="NQ67" s="73"/>
      <c r="NR67" s="73"/>
      <c r="NS67" s="73"/>
      <c r="NT67" s="73"/>
      <c r="NU67" s="73"/>
      <c r="NV67" s="73"/>
      <c r="NW67" s="73"/>
      <c r="NX67" s="73"/>
      <c r="NY67" s="73"/>
      <c r="NZ67" s="73"/>
      <c r="OA67" s="73"/>
      <c r="OB67" s="73"/>
      <c r="OC67" s="73"/>
      <c r="OD67" s="73"/>
      <c r="OE67" s="73"/>
      <c r="OF67" s="73"/>
      <c r="OG67" s="73"/>
      <c r="OH67" s="73"/>
      <c r="OI67" s="73"/>
      <c r="OJ67" s="73"/>
      <c r="OK67" s="73"/>
      <c r="OL67" s="73"/>
      <c r="OM67" s="73"/>
      <c r="ON67" s="73"/>
      <c r="OO67" s="73"/>
      <c r="OP67" s="73"/>
      <c r="OQ67" s="73"/>
      <c r="OR67" s="73"/>
      <c r="OS67" s="73"/>
      <c r="OT67" s="73"/>
      <c r="OU67" s="73"/>
      <c r="OV67" s="73"/>
      <c r="OW67" s="73"/>
      <c r="OX67" s="73"/>
      <c r="OY67" s="73"/>
      <c r="OZ67" s="73"/>
      <c r="PA67" s="73"/>
      <c r="PB67" s="73"/>
      <c r="PC67" s="73"/>
      <c r="PD67" s="73"/>
      <c r="PE67" s="73"/>
      <c r="PF67" s="73"/>
      <c r="PG67" s="73"/>
      <c r="PH67" s="73"/>
      <c r="PI67" s="73"/>
      <c r="PJ67" s="73"/>
      <c r="PK67" s="73"/>
      <c r="PL67" s="73"/>
      <c r="PM67" s="73"/>
      <c r="PN67" s="73"/>
      <c r="PO67" s="73"/>
      <c r="PP67" s="73"/>
      <c r="PQ67" s="73"/>
      <c r="PR67" s="73"/>
      <c r="PS67" s="73"/>
      <c r="PT67" s="73"/>
      <c r="PU67" s="73"/>
      <c r="PV67" s="73"/>
      <c r="PW67" s="73"/>
      <c r="PX67" s="73"/>
      <c r="PY67" s="73"/>
      <c r="PZ67" s="73"/>
      <c r="QA67" s="73"/>
      <c r="QB67" s="73"/>
      <c r="QC67" s="73"/>
      <c r="QD67" s="73"/>
      <c r="QE67" s="73"/>
      <c r="QF67" s="73"/>
      <c r="QG67" s="73"/>
      <c r="QH67" s="73"/>
      <c r="QI67" s="73"/>
      <c r="QJ67" s="73"/>
      <c r="QK67" s="73"/>
      <c r="QL67" s="73"/>
      <c r="QM67" s="73"/>
      <c r="QN67" s="73"/>
      <c r="QO67" s="73"/>
      <c r="QP67" s="73"/>
      <c r="QQ67" s="73"/>
      <c r="QR67" s="73"/>
      <c r="QS67" s="73"/>
      <c r="QT67" s="73"/>
      <c r="QU67" s="73"/>
      <c r="QV67" s="73"/>
      <c r="QW67" s="73"/>
      <c r="QX67" s="73"/>
      <c r="QY67" s="73"/>
      <c r="QZ67" s="73"/>
      <c r="RA67" s="73"/>
      <c r="RB67" s="73"/>
      <c r="RC67" s="73"/>
      <c r="RD67" s="73"/>
      <c r="RE67" s="73"/>
      <c r="RF67" s="73"/>
      <c r="RG67" s="73"/>
      <c r="RH67" s="73"/>
      <c r="RI67" s="73"/>
      <c r="RJ67" s="73"/>
      <c r="RK67" s="73"/>
      <c r="RL67" s="73"/>
      <c r="RM67" s="73"/>
      <c r="RN67" s="73"/>
      <c r="RO67" s="73"/>
      <c r="RP67" s="73"/>
      <c r="RQ67" s="73"/>
      <c r="RR67" s="73"/>
      <c r="RS67" s="73"/>
      <c r="RT67" s="73"/>
      <c r="RU67" s="73"/>
      <c r="RV67" s="73"/>
      <c r="RW67" s="73"/>
      <c r="RX67" s="73"/>
      <c r="RY67" s="73"/>
      <c r="RZ67" s="73"/>
      <c r="SA67" s="73"/>
      <c r="SB67" s="73"/>
      <c r="SC67" s="73"/>
      <c r="SD67" s="73"/>
      <c r="SE67" s="73"/>
      <c r="SF67" s="73"/>
      <c r="SG67" s="73"/>
      <c r="SH67" s="73"/>
      <c r="SI67" s="73"/>
      <c r="SJ67" s="73"/>
      <c r="SK67" s="73"/>
      <c r="SL67" s="73"/>
      <c r="SM67" s="73"/>
      <c r="SN67" s="73"/>
      <c r="SO67" s="73"/>
      <c r="SP67" s="73"/>
      <c r="SQ67" s="73"/>
      <c r="SR67" s="73"/>
      <c r="SS67" s="73"/>
      <c r="ST67" s="73"/>
      <c r="SU67" s="73"/>
      <c r="SV67" s="73"/>
      <c r="SW67" s="73"/>
      <c r="SX67" s="73"/>
      <c r="SY67" s="73"/>
      <c r="SZ67" s="73"/>
      <c r="TA67" s="73"/>
      <c r="TB67" s="73"/>
      <c r="TC67" s="73"/>
      <c r="TD67" s="73"/>
      <c r="TE67" s="73"/>
      <c r="TF67" s="73"/>
      <c r="TG67" s="73"/>
      <c r="TH67" s="73"/>
      <c r="TI67" s="73"/>
      <c r="TJ67" s="73"/>
      <c r="TK67" s="73"/>
      <c r="TL67" s="73"/>
      <c r="TM67" s="73"/>
      <c r="TN67" s="73"/>
      <c r="TO67" s="73"/>
      <c r="TP67" s="73"/>
      <c r="TQ67" s="73"/>
      <c r="TR67" s="73"/>
      <c r="TS67" s="73"/>
      <c r="TT67" s="73"/>
      <c r="TU67" s="73"/>
      <c r="TV67" s="73"/>
      <c r="TW67" s="73"/>
      <c r="TX67" s="73"/>
      <c r="TY67" s="73"/>
      <c r="TZ67" s="73"/>
      <c r="UA67" s="73"/>
      <c r="UB67" s="73"/>
      <c r="UC67" s="73"/>
      <c r="UD67" s="73"/>
      <c r="UE67" s="73"/>
      <c r="UF67" s="73"/>
      <c r="UG67" s="73"/>
      <c r="UH67" s="73"/>
      <c r="UI67" s="73"/>
      <c r="UJ67" s="73"/>
      <c r="UK67" s="73"/>
      <c r="UL67" s="73"/>
      <c r="UM67" s="73"/>
      <c r="UN67" s="73"/>
      <c r="UO67" s="73"/>
      <c r="UP67" s="73"/>
      <c r="UQ67" s="73"/>
      <c r="UR67" s="73"/>
      <c r="US67" s="73"/>
      <c r="UT67" s="73"/>
      <c r="UU67" s="73"/>
      <c r="UV67" s="73"/>
      <c r="UW67" s="73"/>
      <c r="UX67" s="73"/>
      <c r="UY67" s="73"/>
      <c r="UZ67" s="73"/>
      <c r="VA67" s="73"/>
      <c r="VB67" s="73"/>
      <c r="VC67" s="73"/>
      <c r="VD67" s="73"/>
      <c r="VE67" s="73"/>
      <c r="VF67" s="73"/>
      <c r="VG67" s="73"/>
      <c r="VH67" s="73"/>
      <c r="VI67" s="73"/>
      <c r="VJ67" s="73"/>
      <c r="VK67" s="73"/>
      <c r="VL67" s="73"/>
      <c r="VM67" s="73"/>
      <c r="VN67" s="73"/>
      <c r="VO67" s="73"/>
      <c r="VP67" s="73"/>
      <c r="VQ67" s="73"/>
      <c r="VR67" s="73"/>
      <c r="VS67" s="73"/>
      <c r="VT67" s="73"/>
      <c r="VU67" s="73"/>
      <c r="VV67" s="73"/>
      <c r="VW67" s="73"/>
      <c r="VX67" s="73"/>
      <c r="VY67" s="73"/>
      <c r="VZ67" s="73"/>
      <c r="WA67" s="73"/>
      <c r="WB67" s="73"/>
      <c r="WC67" s="73"/>
      <c r="WD67" s="73"/>
      <c r="WE67" s="73"/>
      <c r="WF67" s="73"/>
      <c r="WG67" s="73"/>
      <c r="WH67" s="73"/>
      <c r="WI67" s="73"/>
      <c r="WJ67" s="73"/>
      <c r="WK67" s="73"/>
      <c r="WL67" s="73"/>
      <c r="WM67" s="73"/>
      <c r="WN67" s="73"/>
      <c r="WO67" s="73"/>
      <c r="WP67" s="73"/>
      <c r="WQ67" s="73"/>
      <c r="WR67" s="73"/>
      <c r="WS67" s="73"/>
      <c r="WT67" s="73"/>
      <c r="WU67" s="73"/>
      <c r="WV67" s="73"/>
      <c r="WW67" s="73"/>
      <c r="WX67" s="73"/>
      <c r="WY67" s="73"/>
      <c r="WZ67" s="73"/>
      <c r="XA67" s="73"/>
      <c r="XB67" s="73"/>
      <c r="XC67" s="73"/>
      <c r="XD67" s="73"/>
      <c r="XE67" s="73"/>
      <c r="XF67" s="73"/>
      <c r="XG67" s="73"/>
      <c r="XH67" s="73"/>
      <c r="XI67" s="73"/>
      <c r="XJ67" s="73"/>
      <c r="XK67" s="73"/>
      <c r="XL67" s="73"/>
      <c r="XM67" s="73"/>
      <c r="XN67" s="73"/>
      <c r="XO67" s="73"/>
      <c r="XP67" s="73"/>
      <c r="XQ67" s="73"/>
      <c r="XR67" s="73"/>
      <c r="XS67" s="73"/>
      <c r="XT67" s="73"/>
      <c r="XU67" s="73"/>
      <c r="XV67" s="73"/>
      <c r="XW67" s="73"/>
      <c r="XX67" s="73"/>
      <c r="XY67" s="73"/>
      <c r="XZ67" s="73"/>
      <c r="YA67" s="73"/>
      <c r="YB67" s="73"/>
      <c r="YC67" s="73"/>
      <c r="YD67" s="73"/>
      <c r="YE67" s="73"/>
      <c r="YF67" s="73"/>
      <c r="YG67" s="73"/>
      <c r="YH67" s="73"/>
      <c r="YI67" s="73"/>
      <c r="YJ67" s="73"/>
      <c r="YK67" s="73"/>
      <c r="YL67" s="73"/>
      <c r="YM67" s="73"/>
      <c r="YN67" s="73"/>
      <c r="YO67" s="73"/>
      <c r="YP67" s="73"/>
      <c r="YQ67" s="73"/>
      <c r="YR67" s="73"/>
    </row>
    <row r="68" spans="1:668">
      <c r="A68" s="71" t="s">
        <v>155</v>
      </c>
      <c r="B68" s="72">
        <f t="shared" si="91"/>
        <v>0</v>
      </c>
      <c r="C68" s="72">
        <f t="shared" si="92"/>
        <v>0</v>
      </c>
      <c r="D68" s="72">
        <f t="shared" si="93"/>
        <v>0</v>
      </c>
      <c r="E68" s="72">
        <f t="shared" si="94"/>
        <v>0</v>
      </c>
      <c r="F68" s="72">
        <f t="shared" si="95"/>
        <v>0</v>
      </c>
      <c r="G68" s="72">
        <f t="shared" si="96"/>
        <v>0</v>
      </c>
      <c r="H68" s="72">
        <f t="shared" si="97"/>
        <v>0</v>
      </c>
      <c r="I68" s="72">
        <f t="shared" si="98"/>
        <v>0</v>
      </c>
      <c r="J68" s="72">
        <f t="shared" si="99"/>
        <v>0</v>
      </c>
      <c r="K68" s="72">
        <f t="shared" si="100"/>
        <v>0</v>
      </c>
      <c r="L68" s="72">
        <f t="shared" si="101"/>
        <v>0</v>
      </c>
      <c r="M68" s="72">
        <f t="shared" si="102"/>
        <v>0</v>
      </c>
      <c r="N68" s="72">
        <f t="shared" si="103"/>
        <v>0</v>
      </c>
      <c r="O68" s="72">
        <f t="shared" si="104"/>
        <v>0</v>
      </c>
      <c r="P68" s="72">
        <f t="shared" si="105"/>
        <v>0</v>
      </c>
      <c r="Q68" s="72">
        <f t="shared" si="106"/>
        <v>0</v>
      </c>
      <c r="R68" s="72">
        <f t="shared" si="107"/>
        <v>0</v>
      </c>
      <c r="S68" s="72">
        <f t="shared" si="108"/>
        <v>0</v>
      </c>
      <c r="T68" s="72">
        <f t="shared" si="109"/>
        <v>0</v>
      </c>
      <c r="U68" s="72">
        <f t="shared" si="110"/>
        <v>0</v>
      </c>
      <c r="V68" s="72">
        <f t="shared" si="111"/>
        <v>0</v>
      </c>
      <c r="W68" s="72">
        <f t="shared" si="112"/>
        <v>0</v>
      </c>
      <c r="X68" s="72">
        <f t="shared" si="113"/>
        <v>0</v>
      </c>
      <c r="Y68" s="72">
        <f t="shared" si="114"/>
        <v>0</v>
      </c>
      <c r="Z68" s="72">
        <f t="shared" si="115"/>
        <v>0</v>
      </c>
      <c r="AA68" s="72">
        <f t="shared" si="116"/>
        <v>0</v>
      </c>
      <c r="AB68" s="72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73"/>
      <c r="EQ68" s="73"/>
      <c r="ER68" s="73"/>
      <c r="ES68" s="73"/>
      <c r="ET68" s="73"/>
      <c r="EU68" s="73"/>
      <c r="EV68" s="73"/>
      <c r="EW68" s="73"/>
      <c r="EX68" s="73"/>
      <c r="EY68" s="73"/>
      <c r="EZ68" s="73"/>
      <c r="FA68" s="73"/>
      <c r="FB68" s="73"/>
      <c r="FC68" s="73"/>
      <c r="FD68" s="73"/>
      <c r="FE68" s="73"/>
      <c r="FF68" s="73"/>
      <c r="FG68" s="73"/>
      <c r="FH68" s="73"/>
      <c r="FI68" s="73"/>
      <c r="FJ68" s="73"/>
      <c r="FK68" s="73"/>
      <c r="FL68" s="73"/>
      <c r="FM68" s="73"/>
      <c r="FN68" s="73"/>
      <c r="FO68" s="73"/>
      <c r="FP68" s="73"/>
      <c r="FQ68" s="73"/>
      <c r="FR68" s="73"/>
      <c r="FS68" s="73"/>
      <c r="FT68" s="73"/>
      <c r="FU68" s="73"/>
      <c r="FV68" s="73"/>
      <c r="FW68" s="73"/>
      <c r="FX68" s="73"/>
      <c r="FY68" s="73"/>
      <c r="FZ68" s="73"/>
      <c r="GA68" s="73"/>
      <c r="GB68" s="73"/>
      <c r="GC68" s="73"/>
      <c r="GD68" s="73"/>
      <c r="GE68" s="73"/>
      <c r="GF68" s="73"/>
      <c r="GG68" s="73"/>
      <c r="GH68" s="73"/>
      <c r="GI68" s="73"/>
      <c r="GJ68" s="73"/>
      <c r="GK68" s="73"/>
      <c r="GL68" s="73"/>
      <c r="GM68" s="73"/>
      <c r="GN68" s="73"/>
      <c r="GO68" s="73"/>
      <c r="GP68" s="73"/>
      <c r="GQ68" s="73"/>
      <c r="GR68" s="73"/>
      <c r="GS68" s="73"/>
      <c r="GT68" s="73"/>
      <c r="GU68" s="73"/>
      <c r="GV68" s="73"/>
      <c r="GW68" s="73"/>
      <c r="GX68" s="73"/>
      <c r="GY68" s="73"/>
      <c r="GZ68" s="73"/>
      <c r="HA68" s="73"/>
      <c r="HB68" s="73"/>
      <c r="HC68" s="73"/>
      <c r="HD68" s="73"/>
      <c r="HE68" s="73"/>
      <c r="HF68" s="73"/>
      <c r="HG68" s="73"/>
      <c r="HH68" s="73"/>
      <c r="HI68" s="73"/>
      <c r="HJ68" s="73"/>
      <c r="HK68" s="73"/>
      <c r="HL68" s="73"/>
      <c r="HM68" s="73"/>
      <c r="HN68" s="73"/>
      <c r="HO68" s="73"/>
      <c r="HP68" s="73"/>
      <c r="HQ68" s="73"/>
      <c r="HR68" s="73"/>
      <c r="HS68" s="73"/>
      <c r="HT68" s="73"/>
      <c r="HU68" s="73"/>
      <c r="HV68" s="73"/>
      <c r="HW68" s="73"/>
      <c r="HX68" s="73"/>
      <c r="HY68" s="73"/>
      <c r="HZ68" s="73"/>
      <c r="IA68" s="73"/>
      <c r="IB68" s="73"/>
      <c r="IC68" s="73"/>
      <c r="ID68" s="73"/>
      <c r="IE68" s="73"/>
      <c r="IF68" s="73"/>
      <c r="IG68" s="73"/>
      <c r="IH68" s="73"/>
      <c r="II68" s="73"/>
      <c r="IJ68" s="73"/>
      <c r="IK68" s="73"/>
      <c r="IL68" s="73"/>
      <c r="IM68" s="73"/>
      <c r="IN68" s="73"/>
      <c r="IO68" s="73"/>
      <c r="IP68" s="73"/>
      <c r="IQ68" s="73"/>
      <c r="IR68" s="73"/>
      <c r="IS68" s="73"/>
      <c r="IT68" s="73"/>
      <c r="IU68" s="73"/>
      <c r="IV68" s="73"/>
      <c r="IW68" s="73"/>
      <c r="IX68" s="73"/>
      <c r="IY68" s="73"/>
      <c r="IZ68" s="73"/>
      <c r="JA68" s="73"/>
      <c r="JB68" s="73"/>
      <c r="JC68" s="73"/>
      <c r="JD68" s="73"/>
      <c r="JE68" s="73"/>
      <c r="JF68" s="73"/>
      <c r="JG68" s="73"/>
      <c r="JH68" s="73"/>
      <c r="JI68" s="73"/>
      <c r="JJ68" s="73"/>
      <c r="JK68" s="73"/>
      <c r="JL68" s="73"/>
      <c r="JM68" s="73"/>
      <c r="JN68" s="73"/>
      <c r="JO68" s="73"/>
      <c r="JP68" s="73"/>
      <c r="JQ68" s="73"/>
      <c r="JR68" s="73"/>
      <c r="JS68" s="73"/>
      <c r="JT68" s="73"/>
      <c r="JU68" s="73"/>
      <c r="JV68" s="73"/>
      <c r="JW68" s="73"/>
      <c r="JX68" s="73"/>
      <c r="JY68" s="73"/>
      <c r="JZ68" s="73"/>
      <c r="KA68" s="73"/>
      <c r="KB68" s="73"/>
      <c r="KC68" s="73"/>
      <c r="KD68" s="73"/>
      <c r="KE68" s="73"/>
      <c r="KF68" s="73"/>
      <c r="KG68" s="73"/>
      <c r="KH68" s="73"/>
      <c r="KI68" s="73"/>
      <c r="KJ68" s="73"/>
      <c r="KK68" s="73"/>
      <c r="KL68" s="73"/>
      <c r="KM68" s="73"/>
      <c r="KN68" s="73"/>
      <c r="KO68" s="73"/>
      <c r="KP68" s="73"/>
      <c r="KQ68" s="73"/>
      <c r="KR68" s="73"/>
      <c r="KS68" s="73"/>
      <c r="KT68" s="73"/>
      <c r="KU68" s="73"/>
      <c r="KV68" s="73"/>
      <c r="KW68" s="73"/>
      <c r="KX68" s="73"/>
      <c r="KY68" s="73"/>
      <c r="KZ68" s="73"/>
      <c r="LA68" s="73"/>
      <c r="LB68" s="73"/>
      <c r="LC68" s="73"/>
      <c r="LD68" s="73"/>
      <c r="LE68" s="73"/>
      <c r="LF68" s="73"/>
      <c r="LG68" s="73"/>
      <c r="LH68" s="73"/>
      <c r="LI68" s="73"/>
      <c r="LJ68" s="73"/>
      <c r="LK68" s="73"/>
      <c r="LL68" s="73"/>
      <c r="LM68" s="73"/>
      <c r="LN68" s="73"/>
      <c r="LO68" s="73"/>
      <c r="LP68" s="73"/>
      <c r="LQ68" s="73"/>
      <c r="LR68" s="73"/>
      <c r="LS68" s="73"/>
      <c r="LT68" s="73"/>
      <c r="LU68" s="73"/>
      <c r="LV68" s="73"/>
      <c r="LW68" s="73"/>
      <c r="LX68" s="73"/>
      <c r="LY68" s="73"/>
      <c r="LZ68" s="73"/>
      <c r="MA68" s="73"/>
      <c r="MB68" s="73"/>
      <c r="MC68" s="73"/>
      <c r="MD68" s="73"/>
      <c r="ME68" s="73"/>
      <c r="MF68" s="73"/>
      <c r="MG68" s="73"/>
      <c r="MH68" s="73"/>
      <c r="MI68" s="73"/>
      <c r="MJ68" s="73"/>
      <c r="MK68" s="73"/>
      <c r="ML68" s="73"/>
      <c r="MM68" s="73"/>
      <c r="MN68" s="73"/>
      <c r="MO68" s="73"/>
      <c r="MP68" s="73"/>
      <c r="MQ68" s="73"/>
      <c r="MR68" s="73"/>
      <c r="MS68" s="73"/>
      <c r="MT68" s="73"/>
      <c r="MU68" s="73"/>
      <c r="MV68" s="73"/>
      <c r="MW68" s="73"/>
      <c r="MX68" s="73"/>
      <c r="MY68" s="73"/>
      <c r="MZ68" s="73"/>
      <c r="NA68" s="73"/>
      <c r="NB68" s="73"/>
      <c r="NC68" s="73"/>
      <c r="ND68" s="73"/>
      <c r="NE68" s="73"/>
      <c r="NF68" s="73"/>
      <c r="NG68" s="73"/>
      <c r="NH68" s="73"/>
      <c r="NI68" s="73"/>
      <c r="NJ68" s="73"/>
      <c r="NK68" s="73"/>
      <c r="NL68" s="73"/>
      <c r="NM68" s="73"/>
      <c r="NN68" s="73"/>
      <c r="NO68" s="73"/>
      <c r="NP68" s="73"/>
      <c r="NQ68" s="73"/>
      <c r="NR68" s="73"/>
      <c r="NS68" s="73"/>
      <c r="NT68" s="73"/>
      <c r="NU68" s="73"/>
      <c r="NV68" s="73"/>
      <c r="NW68" s="73"/>
      <c r="NX68" s="73"/>
      <c r="NY68" s="73"/>
      <c r="NZ68" s="73"/>
      <c r="OA68" s="73"/>
      <c r="OB68" s="73"/>
      <c r="OC68" s="73"/>
      <c r="OD68" s="73"/>
      <c r="OE68" s="73"/>
      <c r="OF68" s="73"/>
      <c r="OG68" s="73"/>
      <c r="OH68" s="73"/>
      <c r="OI68" s="73"/>
      <c r="OJ68" s="73"/>
      <c r="OK68" s="73"/>
      <c r="OL68" s="73"/>
      <c r="OM68" s="73"/>
      <c r="ON68" s="73"/>
      <c r="OO68" s="73"/>
      <c r="OP68" s="73"/>
      <c r="OQ68" s="73"/>
      <c r="OR68" s="73"/>
      <c r="OS68" s="73"/>
      <c r="OT68" s="73"/>
      <c r="OU68" s="73"/>
      <c r="OV68" s="73"/>
      <c r="OW68" s="73"/>
      <c r="OX68" s="73"/>
      <c r="OY68" s="73"/>
      <c r="OZ68" s="73"/>
      <c r="PA68" s="73"/>
      <c r="PB68" s="73"/>
      <c r="PC68" s="73"/>
      <c r="PD68" s="73"/>
      <c r="PE68" s="73"/>
      <c r="PF68" s="73"/>
      <c r="PG68" s="73"/>
      <c r="PH68" s="73"/>
      <c r="PI68" s="73"/>
      <c r="PJ68" s="73"/>
      <c r="PK68" s="73"/>
      <c r="PL68" s="73"/>
      <c r="PM68" s="73"/>
      <c r="PN68" s="73"/>
      <c r="PO68" s="73"/>
      <c r="PP68" s="73"/>
      <c r="PQ68" s="73"/>
      <c r="PR68" s="73"/>
      <c r="PS68" s="73"/>
      <c r="PT68" s="73"/>
      <c r="PU68" s="73"/>
      <c r="PV68" s="73"/>
      <c r="PW68" s="73"/>
      <c r="PX68" s="73"/>
      <c r="PY68" s="73"/>
      <c r="PZ68" s="73"/>
      <c r="QA68" s="73"/>
      <c r="QB68" s="73"/>
      <c r="QC68" s="73"/>
      <c r="QD68" s="73"/>
      <c r="QE68" s="73"/>
      <c r="QF68" s="73"/>
      <c r="QG68" s="73"/>
      <c r="QH68" s="73"/>
      <c r="QI68" s="73"/>
      <c r="QJ68" s="73"/>
      <c r="QK68" s="73"/>
      <c r="QL68" s="73"/>
      <c r="QM68" s="73"/>
      <c r="QN68" s="73"/>
      <c r="QO68" s="73"/>
      <c r="QP68" s="73"/>
      <c r="QQ68" s="73"/>
      <c r="QR68" s="73"/>
      <c r="QS68" s="73"/>
      <c r="QT68" s="73"/>
      <c r="QU68" s="73"/>
      <c r="QV68" s="73"/>
      <c r="QW68" s="73"/>
      <c r="QX68" s="73"/>
      <c r="QY68" s="73"/>
      <c r="QZ68" s="73"/>
      <c r="RA68" s="73"/>
      <c r="RB68" s="73"/>
      <c r="RC68" s="73"/>
      <c r="RD68" s="73"/>
      <c r="RE68" s="73"/>
      <c r="RF68" s="73"/>
      <c r="RG68" s="73"/>
      <c r="RH68" s="73"/>
      <c r="RI68" s="73"/>
      <c r="RJ68" s="73"/>
      <c r="RK68" s="73"/>
      <c r="RL68" s="73"/>
      <c r="RM68" s="73"/>
      <c r="RN68" s="73"/>
      <c r="RO68" s="73"/>
      <c r="RP68" s="73"/>
      <c r="RQ68" s="73"/>
      <c r="RR68" s="73"/>
      <c r="RS68" s="73"/>
      <c r="RT68" s="73"/>
      <c r="RU68" s="73"/>
      <c r="RV68" s="73"/>
      <c r="RW68" s="73"/>
      <c r="RX68" s="73"/>
      <c r="RY68" s="73"/>
      <c r="RZ68" s="73"/>
      <c r="SA68" s="73"/>
      <c r="SB68" s="73"/>
      <c r="SC68" s="73"/>
      <c r="SD68" s="73"/>
      <c r="SE68" s="73"/>
      <c r="SF68" s="73"/>
      <c r="SG68" s="73"/>
      <c r="SH68" s="73"/>
      <c r="SI68" s="73"/>
      <c r="SJ68" s="73"/>
      <c r="SK68" s="73"/>
      <c r="SL68" s="73"/>
      <c r="SM68" s="73"/>
      <c r="SN68" s="73"/>
      <c r="SO68" s="73"/>
      <c r="SP68" s="73"/>
      <c r="SQ68" s="73"/>
      <c r="SR68" s="73"/>
      <c r="SS68" s="73"/>
      <c r="ST68" s="73"/>
      <c r="SU68" s="73"/>
      <c r="SV68" s="73"/>
      <c r="SW68" s="73"/>
      <c r="SX68" s="73"/>
      <c r="SY68" s="73"/>
      <c r="SZ68" s="73"/>
      <c r="TA68" s="73"/>
      <c r="TB68" s="73"/>
      <c r="TC68" s="73"/>
      <c r="TD68" s="73"/>
      <c r="TE68" s="73"/>
      <c r="TF68" s="73"/>
      <c r="TG68" s="73"/>
      <c r="TH68" s="73"/>
      <c r="TI68" s="73"/>
      <c r="TJ68" s="73"/>
      <c r="TK68" s="73"/>
      <c r="TL68" s="73"/>
      <c r="TM68" s="73"/>
      <c r="TN68" s="73"/>
      <c r="TO68" s="73"/>
      <c r="TP68" s="73"/>
      <c r="TQ68" s="73"/>
      <c r="TR68" s="73"/>
      <c r="TS68" s="73"/>
      <c r="TT68" s="73"/>
      <c r="TU68" s="73"/>
      <c r="TV68" s="73"/>
      <c r="TW68" s="73"/>
      <c r="TX68" s="73"/>
      <c r="TY68" s="73"/>
      <c r="TZ68" s="73"/>
      <c r="UA68" s="73"/>
      <c r="UB68" s="73"/>
      <c r="UC68" s="73"/>
      <c r="UD68" s="73"/>
      <c r="UE68" s="73"/>
      <c r="UF68" s="73"/>
      <c r="UG68" s="73"/>
      <c r="UH68" s="73"/>
      <c r="UI68" s="73"/>
      <c r="UJ68" s="73"/>
      <c r="UK68" s="73"/>
      <c r="UL68" s="73"/>
      <c r="UM68" s="73"/>
      <c r="UN68" s="73"/>
      <c r="UO68" s="73"/>
      <c r="UP68" s="73"/>
      <c r="UQ68" s="73"/>
      <c r="UR68" s="73"/>
      <c r="US68" s="73"/>
      <c r="UT68" s="73"/>
      <c r="UU68" s="73"/>
      <c r="UV68" s="73"/>
      <c r="UW68" s="73"/>
      <c r="UX68" s="73"/>
      <c r="UY68" s="73"/>
      <c r="UZ68" s="73"/>
      <c r="VA68" s="73"/>
      <c r="VB68" s="73"/>
      <c r="VC68" s="73"/>
      <c r="VD68" s="73"/>
      <c r="VE68" s="73"/>
      <c r="VF68" s="73"/>
      <c r="VG68" s="73"/>
      <c r="VH68" s="73"/>
      <c r="VI68" s="73"/>
      <c r="VJ68" s="73"/>
      <c r="VK68" s="73"/>
      <c r="VL68" s="73"/>
      <c r="VM68" s="73"/>
      <c r="VN68" s="73"/>
      <c r="VO68" s="73"/>
      <c r="VP68" s="73"/>
      <c r="VQ68" s="73"/>
      <c r="VR68" s="73"/>
      <c r="VS68" s="73"/>
      <c r="VT68" s="73"/>
      <c r="VU68" s="73"/>
      <c r="VV68" s="73"/>
      <c r="VW68" s="73"/>
      <c r="VX68" s="73"/>
      <c r="VY68" s="73"/>
      <c r="VZ68" s="73"/>
      <c r="WA68" s="73"/>
      <c r="WB68" s="73"/>
      <c r="WC68" s="73"/>
      <c r="WD68" s="73"/>
      <c r="WE68" s="73"/>
      <c r="WF68" s="73"/>
      <c r="WG68" s="73"/>
      <c r="WH68" s="73"/>
      <c r="WI68" s="73"/>
      <c r="WJ68" s="73"/>
      <c r="WK68" s="73"/>
      <c r="WL68" s="73"/>
      <c r="WM68" s="73"/>
      <c r="WN68" s="73"/>
      <c r="WO68" s="73"/>
      <c r="WP68" s="73"/>
      <c r="WQ68" s="73"/>
      <c r="WR68" s="73"/>
      <c r="WS68" s="73"/>
      <c r="WT68" s="73"/>
      <c r="WU68" s="73"/>
      <c r="WV68" s="73"/>
      <c r="WW68" s="73"/>
      <c r="WX68" s="73"/>
      <c r="WY68" s="73"/>
      <c r="WZ68" s="73"/>
      <c r="XA68" s="73"/>
      <c r="XB68" s="73"/>
      <c r="XC68" s="73"/>
      <c r="XD68" s="73"/>
      <c r="XE68" s="73"/>
      <c r="XF68" s="73"/>
      <c r="XG68" s="73"/>
      <c r="XH68" s="73"/>
      <c r="XI68" s="73"/>
      <c r="XJ68" s="73"/>
      <c r="XK68" s="73"/>
      <c r="XL68" s="73"/>
      <c r="XM68" s="73"/>
      <c r="XN68" s="73"/>
      <c r="XO68" s="73"/>
      <c r="XP68" s="73"/>
      <c r="XQ68" s="73"/>
      <c r="XR68" s="73"/>
      <c r="XS68" s="73"/>
      <c r="XT68" s="73"/>
      <c r="XU68" s="73"/>
      <c r="XV68" s="73"/>
      <c r="XW68" s="73"/>
      <c r="XX68" s="73"/>
      <c r="XY68" s="73"/>
      <c r="XZ68" s="73"/>
      <c r="YA68" s="73"/>
      <c r="YB68" s="73"/>
      <c r="YC68" s="73"/>
      <c r="YD68" s="73"/>
      <c r="YE68" s="73"/>
      <c r="YF68" s="73"/>
      <c r="YG68" s="73"/>
      <c r="YH68" s="73"/>
      <c r="YI68" s="73"/>
      <c r="YJ68" s="73"/>
      <c r="YK68" s="73"/>
      <c r="YL68" s="73"/>
      <c r="YM68" s="73"/>
      <c r="YN68" s="73"/>
      <c r="YO68" s="73"/>
      <c r="YP68" s="73"/>
      <c r="YQ68" s="73"/>
      <c r="YR68" s="73"/>
    </row>
    <row r="69" spans="1:668">
      <c r="A69" s="71" t="s">
        <v>156</v>
      </c>
      <c r="B69" s="72">
        <f t="shared" si="91"/>
        <v>0</v>
      </c>
      <c r="C69" s="72">
        <f t="shared" si="92"/>
        <v>0</v>
      </c>
      <c r="D69" s="72">
        <f t="shared" si="93"/>
        <v>0</v>
      </c>
      <c r="E69" s="72">
        <f t="shared" si="94"/>
        <v>0</v>
      </c>
      <c r="F69" s="72">
        <f t="shared" si="95"/>
        <v>0</v>
      </c>
      <c r="G69" s="72">
        <f t="shared" si="96"/>
        <v>0</v>
      </c>
      <c r="H69" s="72">
        <f t="shared" si="97"/>
        <v>0</v>
      </c>
      <c r="I69" s="72">
        <f t="shared" si="98"/>
        <v>0</v>
      </c>
      <c r="J69" s="72">
        <f t="shared" si="99"/>
        <v>0</v>
      </c>
      <c r="K69" s="72">
        <f t="shared" si="100"/>
        <v>0</v>
      </c>
      <c r="L69" s="72">
        <f t="shared" si="101"/>
        <v>0</v>
      </c>
      <c r="M69" s="72">
        <f t="shared" si="102"/>
        <v>0</v>
      </c>
      <c r="N69" s="72">
        <f t="shared" si="103"/>
        <v>0</v>
      </c>
      <c r="O69" s="72">
        <f t="shared" si="104"/>
        <v>0</v>
      </c>
      <c r="P69" s="72">
        <f t="shared" si="105"/>
        <v>0</v>
      </c>
      <c r="Q69" s="72">
        <f t="shared" si="106"/>
        <v>0</v>
      </c>
      <c r="R69" s="72">
        <f t="shared" si="107"/>
        <v>0</v>
      </c>
      <c r="S69" s="72">
        <f t="shared" si="108"/>
        <v>0</v>
      </c>
      <c r="T69" s="72">
        <f t="shared" si="109"/>
        <v>0</v>
      </c>
      <c r="U69" s="72">
        <f t="shared" si="110"/>
        <v>0</v>
      </c>
      <c r="V69" s="72">
        <f t="shared" si="111"/>
        <v>0</v>
      </c>
      <c r="W69" s="72">
        <f t="shared" si="112"/>
        <v>0</v>
      </c>
      <c r="X69" s="72">
        <f t="shared" si="113"/>
        <v>0</v>
      </c>
      <c r="Y69" s="72">
        <f t="shared" si="114"/>
        <v>0</v>
      </c>
      <c r="Z69" s="72">
        <f t="shared" si="115"/>
        <v>0</v>
      </c>
      <c r="AA69" s="72">
        <f t="shared" si="116"/>
        <v>0</v>
      </c>
      <c r="AB69" s="72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73"/>
      <c r="ES69" s="73"/>
      <c r="ET69" s="73"/>
      <c r="EU69" s="73"/>
      <c r="EV69" s="73"/>
      <c r="EW69" s="73"/>
      <c r="EX69" s="73"/>
      <c r="EY69" s="73"/>
      <c r="EZ69" s="73"/>
      <c r="FA69" s="73"/>
      <c r="FB69" s="73"/>
      <c r="FC69" s="73"/>
      <c r="FD69" s="73"/>
      <c r="FE69" s="73"/>
      <c r="FF69" s="73"/>
      <c r="FG69" s="73"/>
      <c r="FH69" s="73"/>
      <c r="FI69" s="73"/>
      <c r="FJ69" s="73"/>
      <c r="FK69" s="73"/>
      <c r="FL69" s="73"/>
      <c r="FM69" s="73"/>
      <c r="FN69" s="73"/>
      <c r="FO69" s="73"/>
      <c r="FP69" s="73"/>
      <c r="FQ69" s="73"/>
      <c r="FR69" s="73"/>
      <c r="FS69" s="73"/>
      <c r="FT69" s="73"/>
      <c r="FU69" s="73"/>
      <c r="FV69" s="73"/>
      <c r="FW69" s="73"/>
      <c r="FX69" s="73"/>
      <c r="FY69" s="73"/>
      <c r="FZ69" s="73"/>
      <c r="GA69" s="73"/>
      <c r="GB69" s="73"/>
      <c r="GC69" s="73"/>
      <c r="GD69" s="73"/>
      <c r="GE69" s="73"/>
      <c r="GF69" s="73"/>
      <c r="GG69" s="73"/>
      <c r="GH69" s="73"/>
      <c r="GI69" s="73"/>
      <c r="GJ69" s="73"/>
      <c r="GK69" s="73"/>
      <c r="GL69" s="73"/>
      <c r="GM69" s="73"/>
      <c r="GN69" s="73"/>
      <c r="GO69" s="73"/>
      <c r="GP69" s="73"/>
      <c r="GQ69" s="73"/>
      <c r="GR69" s="73"/>
      <c r="GS69" s="73"/>
      <c r="GT69" s="73"/>
      <c r="GU69" s="73"/>
      <c r="GV69" s="73"/>
      <c r="GW69" s="73"/>
      <c r="GX69" s="73"/>
      <c r="GY69" s="73"/>
      <c r="GZ69" s="73"/>
      <c r="HA69" s="73"/>
      <c r="HB69" s="73"/>
      <c r="HC69" s="73"/>
      <c r="HD69" s="73"/>
      <c r="HE69" s="73"/>
      <c r="HF69" s="73"/>
      <c r="HG69" s="73"/>
      <c r="HH69" s="73"/>
      <c r="HI69" s="73"/>
      <c r="HJ69" s="73"/>
      <c r="HK69" s="73"/>
      <c r="HL69" s="73"/>
      <c r="HM69" s="73"/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  <c r="IB69" s="73"/>
      <c r="IC69" s="73"/>
      <c r="ID69" s="73"/>
      <c r="IE69" s="73"/>
      <c r="IF69" s="73"/>
      <c r="IG69" s="73"/>
      <c r="IH69" s="73"/>
      <c r="II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J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X69" s="73"/>
      <c r="JY69" s="73"/>
      <c r="JZ69" s="73"/>
      <c r="KA69" s="73"/>
      <c r="KB69" s="73"/>
      <c r="KC69" s="73"/>
      <c r="KD69" s="73"/>
      <c r="KE69" s="73"/>
      <c r="KF69" s="73"/>
      <c r="KG69" s="73"/>
      <c r="KH69" s="73"/>
      <c r="KI69" s="73"/>
      <c r="KJ69" s="73"/>
      <c r="KK69" s="73"/>
      <c r="KL69" s="73"/>
      <c r="KM69" s="73"/>
      <c r="KN69" s="73"/>
      <c r="KO69" s="73"/>
      <c r="KP69" s="73"/>
      <c r="KQ69" s="73"/>
      <c r="KR69" s="73"/>
      <c r="KS69" s="73"/>
      <c r="KT69" s="73"/>
      <c r="KU69" s="73"/>
      <c r="KV69" s="73"/>
      <c r="KW69" s="73"/>
      <c r="KX69" s="73"/>
      <c r="KY69" s="73"/>
      <c r="KZ69" s="73"/>
      <c r="LA69" s="73"/>
      <c r="LB69" s="73"/>
      <c r="LC69" s="73"/>
      <c r="LD69" s="73"/>
      <c r="LE69" s="73"/>
      <c r="LF69" s="73"/>
      <c r="LG69" s="73"/>
      <c r="LH69" s="73"/>
      <c r="LI69" s="73"/>
      <c r="LJ69" s="73"/>
      <c r="LK69" s="73"/>
      <c r="LL69" s="73"/>
      <c r="LM69" s="73"/>
      <c r="LN69" s="73"/>
      <c r="LO69" s="73"/>
      <c r="LP69" s="73"/>
      <c r="LQ69" s="73"/>
      <c r="LR69" s="73"/>
      <c r="LS69" s="73"/>
      <c r="LT69" s="73"/>
      <c r="LU69" s="73"/>
      <c r="LV69" s="73"/>
      <c r="LW69" s="73"/>
      <c r="LX69" s="73"/>
      <c r="LY69" s="73"/>
      <c r="LZ69" s="73"/>
      <c r="MA69" s="73"/>
      <c r="MB69" s="73"/>
      <c r="MC69" s="73"/>
      <c r="MD69" s="73"/>
      <c r="ME69" s="73"/>
      <c r="MF69" s="73"/>
      <c r="MG69" s="73"/>
      <c r="MH69" s="73"/>
      <c r="MI69" s="73"/>
      <c r="MJ69" s="73"/>
      <c r="MK69" s="73"/>
      <c r="ML69" s="73"/>
      <c r="MM69" s="73"/>
      <c r="MN69" s="73"/>
      <c r="MO69" s="73"/>
      <c r="MP69" s="73"/>
      <c r="MQ69" s="73"/>
      <c r="MR69" s="73"/>
      <c r="MS69" s="73"/>
      <c r="MT69" s="73"/>
      <c r="MU69" s="73"/>
      <c r="MV69" s="73"/>
      <c r="MW69" s="73"/>
      <c r="MX69" s="73"/>
      <c r="MY69" s="73"/>
      <c r="MZ69" s="73"/>
      <c r="NA69" s="73"/>
      <c r="NB69" s="73"/>
      <c r="NC69" s="73"/>
      <c r="ND69" s="73"/>
      <c r="NE69" s="73"/>
      <c r="NF69" s="73"/>
      <c r="NG69" s="73"/>
      <c r="NH69" s="73"/>
      <c r="NI69" s="73"/>
      <c r="NJ69" s="73"/>
      <c r="NK69" s="73"/>
      <c r="NL69" s="73"/>
      <c r="NM69" s="73"/>
      <c r="NN69" s="73"/>
      <c r="NO69" s="73"/>
      <c r="NP69" s="73"/>
      <c r="NQ69" s="73"/>
      <c r="NR69" s="73"/>
      <c r="NS69" s="73"/>
      <c r="NT69" s="73"/>
      <c r="NU69" s="73"/>
      <c r="NV69" s="73"/>
      <c r="NW69" s="73"/>
      <c r="NX69" s="73"/>
      <c r="NY69" s="73"/>
      <c r="NZ69" s="73"/>
      <c r="OA69" s="73"/>
      <c r="OB69" s="73"/>
      <c r="OC69" s="73"/>
      <c r="OD69" s="73"/>
      <c r="OE69" s="73"/>
      <c r="OF69" s="73"/>
      <c r="OG69" s="73"/>
      <c r="OH69" s="73"/>
      <c r="OI69" s="73"/>
      <c r="OJ69" s="73"/>
      <c r="OK69" s="73"/>
      <c r="OL69" s="73"/>
      <c r="OM69" s="73"/>
      <c r="ON69" s="73"/>
      <c r="OO69" s="73"/>
      <c r="OP69" s="73"/>
      <c r="OQ69" s="73"/>
      <c r="OR69" s="73"/>
      <c r="OS69" s="73"/>
      <c r="OT69" s="73"/>
      <c r="OU69" s="73"/>
      <c r="OV69" s="73"/>
      <c r="OW69" s="73"/>
      <c r="OX69" s="73"/>
      <c r="OY69" s="73"/>
      <c r="OZ69" s="73"/>
      <c r="PA69" s="73"/>
      <c r="PB69" s="73"/>
      <c r="PC69" s="73"/>
      <c r="PD69" s="73"/>
      <c r="PE69" s="73"/>
      <c r="PF69" s="73"/>
      <c r="PG69" s="73"/>
      <c r="PH69" s="73"/>
      <c r="PI69" s="73"/>
      <c r="PJ69" s="73"/>
      <c r="PK69" s="73"/>
      <c r="PL69" s="73"/>
      <c r="PM69" s="73"/>
      <c r="PN69" s="73"/>
      <c r="PO69" s="73"/>
      <c r="PP69" s="73"/>
      <c r="PQ69" s="73"/>
      <c r="PR69" s="73"/>
      <c r="PS69" s="73"/>
      <c r="PT69" s="73"/>
      <c r="PU69" s="73"/>
      <c r="PV69" s="73"/>
      <c r="PW69" s="73"/>
      <c r="PX69" s="73"/>
      <c r="PY69" s="73"/>
      <c r="PZ69" s="73"/>
      <c r="QA69" s="73"/>
      <c r="QB69" s="73"/>
      <c r="QC69" s="73"/>
      <c r="QD69" s="73"/>
      <c r="QE69" s="73"/>
      <c r="QF69" s="73"/>
      <c r="QG69" s="73"/>
      <c r="QH69" s="73"/>
      <c r="QI69" s="73"/>
      <c r="QJ69" s="73"/>
      <c r="QK69" s="73"/>
      <c r="QL69" s="73"/>
      <c r="QM69" s="73"/>
      <c r="QN69" s="73"/>
      <c r="QO69" s="73"/>
      <c r="QP69" s="73"/>
      <c r="QQ69" s="73"/>
      <c r="QR69" s="73"/>
      <c r="QS69" s="73"/>
      <c r="QT69" s="73"/>
      <c r="QU69" s="73"/>
      <c r="QV69" s="73"/>
      <c r="QW69" s="73"/>
      <c r="QX69" s="73"/>
      <c r="QY69" s="73"/>
      <c r="QZ69" s="73"/>
      <c r="RA69" s="73"/>
      <c r="RB69" s="73"/>
      <c r="RC69" s="73"/>
      <c r="RD69" s="73"/>
      <c r="RE69" s="73"/>
      <c r="RF69" s="73"/>
      <c r="RG69" s="73"/>
      <c r="RH69" s="73"/>
      <c r="RI69" s="73"/>
      <c r="RJ69" s="73"/>
      <c r="RK69" s="73"/>
      <c r="RL69" s="73"/>
      <c r="RM69" s="73"/>
      <c r="RN69" s="73"/>
      <c r="RO69" s="73"/>
      <c r="RP69" s="73"/>
      <c r="RQ69" s="73"/>
      <c r="RR69" s="73"/>
      <c r="RS69" s="73"/>
      <c r="RT69" s="73"/>
      <c r="RU69" s="73"/>
      <c r="RV69" s="73"/>
      <c r="RW69" s="73"/>
      <c r="RX69" s="73"/>
      <c r="RY69" s="73"/>
      <c r="RZ69" s="73"/>
      <c r="SA69" s="73"/>
      <c r="SB69" s="73"/>
      <c r="SC69" s="73"/>
      <c r="SD69" s="73"/>
      <c r="SE69" s="73"/>
      <c r="SF69" s="73"/>
      <c r="SG69" s="73"/>
      <c r="SH69" s="73"/>
      <c r="SI69" s="73"/>
      <c r="SJ69" s="73"/>
      <c r="SK69" s="73"/>
      <c r="SL69" s="73"/>
      <c r="SM69" s="73"/>
      <c r="SN69" s="73"/>
      <c r="SO69" s="73"/>
      <c r="SP69" s="73"/>
      <c r="SQ69" s="73"/>
      <c r="SR69" s="73"/>
      <c r="SS69" s="73"/>
      <c r="ST69" s="73"/>
      <c r="SU69" s="73"/>
      <c r="SV69" s="73"/>
      <c r="SW69" s="73"/>
      <c r="SX69" s="73"/>
      <c r="SY69" s="73"/>
      <c r="SZ69" s="73"/>
      <c r="TA69" s="73"/>
      <c r="TB69" s="73"/>
      <c r="TC69" s="73"/>
      <c r="TD69" s="73"/>
      <c r="TE69" s="73"/>
      <c r="TF69" s="73"/>
      <c r="TG69" s="73"/>
      <c r="TH69" s="73"/>
      <c r="TI69" s="73"/>
      <c r="TJ69" s="73"/>
      <c r="TK69" s="73"/>
      <c r="TL69" s="73"/>
      <c r="TM69" s="73"/>
      <c r="TN69" s="73"/>
      <c r="TO69" s="73"/>
      <c r="TP69" s="73"/>
      <c r="TQ69" s="73"/>
      <c r="TR69" s="73"/>
      <c r="TS69" s="73"/>
      <c r="TT69" s="73"/>
      <c r="TU69" s="73"/>
      <c r="TV69" s="73"/>
      <c r="TW69" s="73"/>
      <c r="TX69" s="73"/>
      <c r="TY69" s="73"/>
      <c r="TZ69" s="73"/>
      <c r="UA69" s="73"/>
      <c r="UB69" s="73"/>
      <c r="UC69" s="73"/>
      <c r="UD69" s="73"/>
      <c r="UE69" s="73"/>
      <c r="UF69" s="73"/>
      <c r="UG69" s="73"/>
      <c r="UH69" s="73"/>
      <c r="UI69" s="73"/>
      <c r="UJ69" s="73"/>
      <c r="UK69" s="73"/>
      <c r="UL69" s="73"/>
      <c r="UM69" s="73"/>
      <c r="UN69" s="73"/>
      <c r="UO69" s="73"/>
      <c r="UP69" s="73"/>
      <c r="UQ69" s="73"/>
      <c r="UR69" s="73"/>
      <c r="US69" s="73"/>
      <c r="UT69" s="73"/>
      <c r="UU69" s="73"/>
      <c r="UV69" s="73"/>
      <c r="UW69" s="73"/>
      <c r="UX69" s="73"/>
      <c r="UY69" s="73"/>
      <c r="UZ69" s="73"/>
      <c r="VA69" s="73"/>
      <c r="VB69" s="73"/>
      <c r="VC69" s="73"/>
      <c r="VD69" s="73"/>
      <c r="VE69" s="73"/>
      <c r="VF69" s="73"/>
      <c r="VG69" s="73"/>
      <c r="VH69" s="73"/>
      <c r="VI69" s="73"/>
      <c r="VJ69" s="73"/>
      <c r="VK69" s="73"/>
      <c r="VL69" s="73"/>
      <c r="VM69" s="73"/>
      <c r="VN69" s="73"/>
      <c r="VO69" s="73"/>
      <c r="VP69" s="73"/>
      <c r="VQ69" s="73"/>
      <c r="VR69" s="73"/>
      <c r="VS69" s="73"/>
      <c r="VT69" s="73"/>
      <c r="VU69" s="73"/>
      <c r="VV69" s="73"/>
      <c r="VW69" s="73"/>
      <c r="VX69" s="73"/>
      <c r="VY69" s="73"/>
      <c r="VZ69" s="73"/>
      <c r="WA69" s="73"/>
      <c r="WB69" s="73"/>
      <c r="WC69" s="73"/>
      <c r="WD69" s="73"/>
      <c r="WE69" s="73"/>
      <c r="WF69" s="73"/>
      <c r="WG69" s="73"/>
      <c r="WH69" s="73"/>
      <c r="WI69" s="73"/>
      <c r="WJ69" s="73"/>
      <c r="WK69" s="73"/>
      <c r="WL69" s="73"/>
      <c r="WM69" s="73"/>
      <c r="WN69" s="73"/>
      <c r="WO69" s="73"/>
      <c r="WP69" s="73"/>
      <c r="WQ69" s="73"/>
      <c r="WR69" s="73"/>
      <c r="WS69" s="73"/>
      <c r="WT69" s="73"/>
      <c r="WU69" s="73"/>
      <c r="WV69" s="73"/>
      <c r="WW69" s="73"/>
      <c r="WX69" s="73"/>
      <c r="WY69" s="73"/>
      <c r="WZ69" s="73"/>
      <c r="XA69" s="73"/>
      <c r="XB69" s="73"/>
      <c r="XC69" s="73"/>
      <c r="XD69" s="73"/>
      <c r="XE69" s="73"/>
      <c r="XF69" s="73"/>
      <c r="XG69" s="73"/>
      <c r="XH69" s="73"/>
      <c r="XI69" s="73"/>
      <c r="XJ69" s="73"/>
      <c r="XK69" s="73"/>
      <c r="XL69" s="73"/>
      <c r="XM69" s="73"/>
      <c r="XN69" s="73"/>
      <c r="XO69" s="73"/>
      <c r="XP69" s="73"/>
      <c r="XQ69" s="73"/>
      <c r="XR69" s="73"/>
      <c r="XS69" s="73"/>
      <c r="XT69" s="73"/>
      <c r="XU69" s="73"/>
      <c r="XV69" s="73"/>
      <c r="XW69" s="73"/>
      <c r="XX69" s="73"/>
      <c r="XY69" s="73"/>
      <c r="XZ69" s="73"/>
      <c r="YA69" s="73"/>
      <c r="YB69" s="73"/>
      <c r="YC69" s="73"/>
      <c r="YD69" s="73"/>
      <c r="YE69" s="73"/>
      <c r="YF69" s="73"/>
      <c r="YG69" s="73"/>
      <c r="YH69" s="73"/>
      <c r="YI69" s="73"/>
      <c r="YJ69" s="73"/>
      <c r="YK69" s="73"/>
      <c r="YL69" s="73"/>
      <c r="YM69" s="73"/>
      <c r="YN69" s="73"/>
      <c r="YO69" s="73"/>
      <c r="YP69" s="73"/>
      <c r="YQ69" s="73"/>
      <c r="YR69" s="73"/>
    </row>
    <row r="70" spans="1:668">
      <c r="A70" s="71" t="s">
        <v>157</v>
      </c>
      <c r="B70" s="72">
        <f t="shared" si="91"/>
        <v>0</v>
      </c>
      <c r="C70" s="72">
        <f t="shared" si="92"/>
        <v>0</v>
      </c>
      <c r="D70" s="72">
        <f t="shared" si="93"/>
        <v>0</v>
      </c>
      <c r="E70" s="72">
        <f t="shared" si="94"/>
        <v>0</v>
      </c>
      <c r="F70" s="72">
        <f t="shared" si="95"/>
        <v>0</v>
      </c>
      <c r="G70" s="72">
        <f t="shared" si="96"/>
        <v>0</v>
      </c>
      <c r="H70" s="72">
        <f t="shared" si="97"/>
        <v>0</v>
      </c>
      <c r="I70" s="72">
        <f t="shared" si="98"/>
        <v>0</v>
      </c>
      <c r="J70" s="72">
        <f t="shared" si="99"/>
        <v>0</v>
      </c>
      <c r="K70" s="72">
        <f t="shared" si="100"/>
        <v>0</v>
      </c>
      <c r="L70" s="72">
        <f t="shared" si="101"/>
        <v>0</v>
      </c>
      <c r="M70" s="72">
        <f t="shared" si="102"/>
        <v>0</v>
      </c>
      <c r="N70" s="72">
        <f t="shared" si="103"/>
        <v>0</v>
      </c>
      <c r="O70" s="72">
        <f t="shared" si="104"/>
        <v>0</v>
      </c>
      <c r="P70" s="72">
        <f t="shared" si="105"/>
        <v>0</v>
      </c>
      <c r="Q70" s="72">
        <f t="shared" si="106"/>
        <v>0</v>
      </c>
      <c r="R70" s="72">
        <f t="shared" si="107"/>
        <v>0</v>
      </c>
      <c r="S70" s="72">
        <f t="shared" si="108"/>
        <v>0</v>
      </c>
      <c r="T70" s="72">
        <f t="shared" si="109"/>
        <v>0</v>
      </c>
      <c r="U70" s="72">
        <f t="shared" si="110"/>
        <v>0</v>
      </c>
      <c r="V70" s="72">
        <f t="shared" si="111"/>
        <v>0</v>
      </c>
      <c r="W70" s="72">
        <f t="shared" si="112"/>
        <v>3.7553373675000001E-2</v>
      </c>
      <c r="X70" s="72">
        <f t="shared" si="113"/>
        <v>0</v>
      </c>
      <c r="Y70" s="72">
        <f t="shared" si="114"/>
        <v>0</v>
      </c>
      <c r="Z70" s="72">
        <f t="shared" si="115"/>
        <v>0</v>
      </c>
      <c r="AA70" s="72">
        <f t="shared" si="116"/>
        <v>0</v>
      </c>
      <c r="AB70" s="72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73"/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73"/>
      <c r="EQ70" s="73"/>
      <c r="ER70" s="73"/>
      <c r="ES70" s="73"/>
      <c r="ET70" s="73"/>
      <c r="EU70" s="73"/>
      <c r="EV70" s="73"/>
      <c r="EW70" s="73"/>
      <c r="EX70" s="73"/>
      <c r="EY70" s="73"/>
      <c r="EZ70" s="73"/>
      <c r="FA70" s="73"/>
      <c r="FB70" s="73"/>
      <c r="FC70" s="73"/>
      <c r="FD70" s="73"/>
      <c r="FE70" s="73"/>
      <c r="FF70" s="73"/>
      <c r="FG70" s="73"/>
      <c r="FH70" s="73"/>
      <c r="FI70" s="73"/>
      <c r="FJ70" s="73"/>
      <c r="FK70" s="73"/>
      <c r="FL70" s="73"/>
      <c r="FM70" s="73"/>
      <c r="FN70" s="73"/>
      <c r="FO70" s="73"/>
      <c r="FP70" s="73"/>
      <c r="FQ70" s="73"/>
      <c r="FR70" s="73"/>
      <c r="FS70" s="73"/>
      <c r="FT70" s="73"/>
      <c r="FU70" s="73"/>
      <c r="FV70" s="73"/>
      <c r="FW70" s="73"/>
      <c r="FX70" s="73"/>
      <c r="FY70" s="73"/>
      <c r="FZ70" s="73"/>
      <c r="GA70" s="73"/>
      <c r="GB70" s="73"/>
      <c r="GC70" s="73"/>
      <c r="GD70" s="73"/>
      <c r="GE70" s="73"/>
      <c r="GF70" s="73"/>
      <c r="GG70" s="73"/>
      <c r="GH70" s="73"/>
      <c r="GI70" s="73"/>
      <c r="GJ70" s="73"/>
      <c r="GK70" s="73"/>
      <c r="GL70" s="73"/>
      <c r="GM70" s="73"/>
      <c r="GN70" s="73"/>
      <c r="GO70" s="73"/>
      <c r="GP70" s="73"/>
      <c r="GQ70" s="73"/>
      <c r="GR70" s="73"/>
      <c r="GS70" s="73"/>
      <c r="GT70" s="73"/>
      <c r="GU70" s="73"/>
      <c r="GV70" s="73"/>
      <c r="GW70" s="73"/>
      <c r="GX70" s="73"/>
      <c r="GY70" s="73"/>
      <c r="GZ70" s="73"/>
      <c r="HA70" s="73"/>
      <c r="HB70" s="73"/>
      <c r="HC70" s="73"/>
      <c r="HD70" s="73"/>
      <c r="HE70" s="73"/>
      <c r="HF70" s="73"/>
      <c r="HG70" s="73"/>
      <c r="HH70" s="73"/>
      <c r="HI70" s="73"/>
      <c r="HJ70" s="73"/>
      <c r="HK70" s="73"/>
      <c r="HL70" s="73"/>
      <c r="HM70" s="73"/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  <c r="IB70" s="73"/>
      <c r="IC70" s="73"/>
      <c r="ID70" s="73"/>
      <c r="IE70" s="73"/>
      <c r="IF70" s="73"/>
      <c r="IG70" s="73"/>
      <c r="IH70" s="73"/>
      <c r="II70" s="73"/>
      <c r="IJ70" s="73"/>
      <c r="IK70" s="73"/>
      <c r="IL70" s="73"/>
      <c r="IM70" s="73"/>
      <c r="IN70" s="73"/>
      <c r="IO70" s="73"/>
      <c r="IP70" s="73"/>
      <c r="IQ70" s="73"/>
      <c r="IR70" s="73"/>
      <c r="IS70" s="73"/>
      <c r="IT70" s="73"/>
      <c r="IU70" s="73"/>
      <c r="IV70" s="73"/>
      <c r="IW70" s="73"/>
      <c r="IX70" s="73"/>
      <c r="IY70" s="73"/>
      <c r="IZ70" s="73"/>
      <c r="JA70" s="73"/>
      <c r="JB70" s="73"/>
      <c r="JC70" s="73"/>
      <c r="JD70" s="73"/>
      <c r="JE70" s="73"/>
      <c r="JF70" s="73"/>
      <c r="JG70" s="73"/>
      <c r="JH70" s="73"/>
      <c r="JI70" s="73"/>
      <c r="JJ70" s="73"/>
      <c r="JK70" s="73"/>
      <c r="JL70" s="73"/>
      <c r="JM70" s="73"/>
      <c r="JN70" s="73"/>
      <c r="JO70" s="73"/>
      <c r="JP70" s="73"/>
      <c r="JQ70" s="73"/>
      <c r="JR70" s="73"/>
      <c r="JS70" s="73"/>
      <c r="JT70" s="73"/>
      <c r="JU70" s="73"/>
      <c r="JV70" s="73"/>
      <c r="JW70" s="73"/>
      <c r="JX70" s="73"/>
      <c r="JY70" s="73"/>
      <c r="JZ70" s="73"/>
      <c r="KA70" s="73"/>
      <c r="KB70" s="73"/>
      <c r="KC70" s="73"/>
      <c r="KD70" s="73">
        <v>37.553373675000003</v>
      </c>
      <c r="KE70" s="73"/>
      <c r="KF70" s="73"/>
      <c r="KG70" s="73"/>
      <c r="KH70" s="73"/>
      <c r="KI70" s="73"/>
      <c r="KJ70" s="73"/>
      <c r="KK70" s="73"/>
      <c r="KL70" s="73"/>
      <c r="KM70" s="73"/>
      <c r="KN70" s="73"/>
      <c r="KO70" s="73"/>
      <c r="KP70" s="73"/>
      <c r="KQ70" s="73"/>
      <c r="KR70" s="73"/>
      <c r="KS70" s="73"/>
      <c r="KT70" s="73"/>
      <c r="KU70" s="73"/>
      <c r="KV70" s="73"/>
      <c r="KW70" s="73"/>
      <c r="KX70" s="73"/>
      <c r="KY70" s="73"/>
      <c r="KZ70" s="73"/>
      <c r="LA70" s="73"/>
      <c r="LB70" s="73"/>
      <c r="LC70" s="73"/>
      <c r="LD70" s="73"/>
      <c r="LE70" s="73"/>
      <c r="LF70" s="73"/>
      <c r="LG70" s="73"/>
      <c r="LH70" s="73"/>
      <c r="LI70" s="73"/>
      <c r="LJ70" s="73"/>
      <c r="LK70" s="73"/>
      <c r="LL70" s="73"/>
      <c r="LM70" s="73"/>
      <c r="LN70" s="73"/>
      <c r="LO70" s="73"/>
      <c r="LP70" s="73"/>
      <c r="LQ70" s="73"/>
      <c r="LR70" s="73"/>
      <c r="LS70" s="73"/>
      <c r="LT70" s="73"/>
      <c r="LU70" s="73"/>
      <c r="LV70" s="73"/>
      <c r="LW70" s="73"/>
      <c r="LX70" s="73"/>
      <c r="LY70" s="73"/>
      <c r="LZ70" s="73"/>
      <c r="MA70" s="73"/>
      <c r="MB70" s="73"/>
      <c r="MC70" s="73"/>
      <c r="MD70" s="73"/>
      <c r="ME70" s="73"/>
      <c r="MF70" s="73"/>
      <c r="MG70" s="73"/>
      <c r="MH70" s="73"/>
      <c r="MI70" s="73"/>
      <c r="MJ70" s="73" t="s">
        <v>399</v>
      </c>
      <c r="MK70" s="73"/>
      <c r="ML70" s="73" t="s">
        <v>399</v>
      </c>
      <c r="MM70" s="73"/>
      <c r="MN70" s="73" t="s">
        <v>399</v>
      </c>
      <c r="MO70" s="73"/>
      <c r="MP70" s="73" t="s">
        <v>399</v>
      </c>
      <c r="MQ70" s="73"/>
      <c r="MR70" s="73"/>
      <c r="MS70" s="73" t="s">
        <v>399</v>
      </c>
      <c r="MT70" s="73"/>
      <c r="MU70" s="73"/>
      <c r="MV70" s="73" t="s">
        <v>399</v>
      </c>
      <c r="MW70" s="73"/>
      <c r="MX70" s="73"/>
      <c r="MY70" s="73" t="s">
        <v>399</v>
      </c>
      <c r="MZ70" s="73"/>
      <c r="NA70" s="73"/>
      <c r="NB70" s="73" t="s">
        <v>399</v>
      </c>
      <c r="NC70" s="73"/>
      <c r="ND70" s="73"/>
      <c r="NE70" s="73" t="s">
        <v>399</v>
      </c>
      <c r="NF70" s="73"/>
      <c r="NG70" s="73"/>
      <c r="NH70" s="73" t="s">
        <v>399</v>
      </c>
      <c r="NI70" s="73"/>
      <c r="NJ70" s="73"/>
      <c r="NK70" s="73" t="s">
        <v>399</v>
      </c>
      <c r="NL70" s="73"/>
      <c r="NM70" s="73"/>
      <c r="NN70" s="73" t="s">
        <v>399</v>
      </c>
      <c r="NO70" s="73"/>
      <c r="NP70" s="73"/>
      <c r="NQ70" s="73" t="s">
        <v>399</v>
      </c>
      <c r="NR70" s="73"/>
      <c r="NS70" s="73"/>
      <c r="NT70" s="73" t="s">
        <v>399</v>
      </c>
      <c r="NU70" s="73"/>
      <c r="NV70" s="73"/>
      <c r="NW70" s="73" t="s">
        <v>399</v>
      </c>
      <c r="NX70" s="73"/>
      <c r="NY70" s="73"/>
      <c r="NZ70" s="73" t="s">
        <v>399</v>
      </c>
      <c r="OA70" s="73"/>
      <c r="OB70" s="73"/>
      <c r="OC70" s="73" t="s">
        <v>399</v>
      </c>
      <c r="OD70" s="73"/>
      <c r="OE70" s="73"/>
      <c r="OF70" s="73" t="s">
        <v>399</v>
      </c>
      <c r="OG70" s="73"/>
      <c r="OH70" s="73"/>
      <c r="OI70" s="73" t="s">
        <v>399</v>
      </c>
      <c r="OJ70" s="73"/>
      <c r="OK70" s="73"/>
      <c r="OL70" s="73" t="s">
        <v>399</v>
      </c>
      <c r="OM70" s="73"/>
      <c r="ON70" s="73"/>
      <c r="OO70" s="73" t="s">
        <v>399</v>
      </c>
      <c r="OP70" s="73"/>
      <c r="OQ70" s="73"/>
      <c r="OR70" s="73" t="s">
        <v>399</v>
      </c>
      <c r="OS70" s="73"/>
      <c r="OT70" s="73"/>
      <c r="OU70" s="73" t="s">
        <v>399</v>
      </c>
      <c r="OV70" s="73"/>
      <c r="OW70" s="73"/>
      <c r="OX70" s="73" t="s">
        <v>399</v>
      </c>
      <c r="OY70" s="73"/>
      <c r="OZ70" s="73"/>
      <c r="PA70" s="73" t="s">
        <v>399</v>
      </c>
      <c r="PB70" s="73"/>
      <c r="PC70" s="73"/>
      <c r="PD70" s="73" t="s">
        <v>399</v>
      </c>
      <c r="PE70" s="73"/>
      <c r="PF70" s="73"/>
      <c r="PG70" s="73" t="s">
        <v>399</v>
      </c>
      <c r="PH70" s="73"/>
      <c r="PI70" s="73"/>
      <c r="PJ70" s="73" t="s">
        <v>399</v>
      </c>
      <c r="PK70" s="73"/>
      <c r="PL70" s="73"/>
      <c r="PM70" s="73" t="s">
        <v>399</v>
      </c>
      <c r="PN70" s="73"/>
      <c r="PO70" s="73"/>
      <c r="PP70" s="73" t="s">
        <v>399</v>
      </c>
      <c r="PQ70" s="73"/>
      <c r="PR70" s="73"/>
      <c r="PS70" s="73" t="s">
        <v>399</v>
      </c>
      <c r="PT70" s="73"/>
      <c r="PU70" s="73"/>
      <c r="PV70" s="73" t="s">
        <v>399</v>
      </c>
      <c r="PW70" s="73"/>
      <c r="PX70" s="73"/>
      <c r="PY70" s="73" t="s">
        <v>399</v>
      </c>
      <c r="PZ70" s="73"/>
      <c r="QA70" s="73"/>
      <c r="QB70" s="73" t="s">
        <v>399</v>
      </c>
      <c r="QC70" s="73"/>
      <c r="QD70" s="73"/>
      <c r="QE70" s="73" t="s">
        <v>399</v>
      </c>
      <c r="QF70" s="73"/>
      <c r="QG70" s="73"/>
      <c r="QH70" s="73" t="s">
        <v>399</v>
      </c>
      <c r="QI70" s="73"/>
      <c r="QJ70" s="73"/>
      <c r="QK70" s="73" t="s">
        <v>399</v>
      </c>
      <c r="QL70" s="73"/>
      <c r="QM70" s="73"/>
      <c r="QN70" s="73" t="s">
        <v>399</v>
      </c>
      <c r="QO70" s="73"/>
      <c r="QP70" s="73"/>
      <c r="QQ70" s="73" t="s">
        <v>399</v>
      </c>
      <c r="QR70" s="73"/>
      <c r="QS70" s="73"/>
      <c r="QT70" s="73" t="s">
        <v>399</v>
      </c>
      <c r="QU70" s="73"/>
      <c r="QV70" s="73"/>
      <c r="QW70" s="73" t="s">
        <v>399</v>
      </c>
      <c r="QX70" s="73"/>
      <c r="QY70" s="73"/>
      <c r="QZ70" s="73" t="s">
        <v>399</v>
      </c>
      <c r="RA70" s="73"/>
      <c r="RB70" s="73"/>
      <c r="RC70" s="73" t="s">
        <v>399</v>
      </c>
      <c r="RD70" s="73"/>
      <c r="RE70" s="73"/>
      <c r="RF70" s="73" t="s">
        <v>399</v>
      </c>
      <c r="RG70" s="73"/>
      <c r="RH70" s="73"/>
      <c r="RI70" s="73" t="s">
        <v>399</v>
      </c>
      <c r="RJ70" s="73"/>
      <c r="RK70" s="73"/>
      <c r="RL70" s="73" t="s">
        <v>399</v>
      </c>
      <c r="RM70" s="73"/>
      <c r="RN70" s="73"/>
      <c r="RO70" s="73" t="s">
        <v>399</v>
      </c>
      <c r="RP70" s="73"/>
      <c r="RQ70" s="73"/>
      <c r="RR70" s="73" t="s">
        <v>399</v>
      </c>
      <c r="RS70" s="73"/>
      <c r="RT70" s="73"/>
      <c r="RU70" s="73" t="s">
        <v>399</v>
      </c>
      <c r="RV70" s="73"/>
      <c r="RW70" s="73"/>
      <c r="RX70" s="73" t="s">
        <v>399</v>
      </c>
      <c r="RY70" s="73"/>
      <c r="RZ70" s="73"/>
      <c r="SA70" s="73" t="s">
        <v>399</v>
      </c>
      <c r="SB70" s="73"/>
      <c r="SC70" s="73"/>
      <c r="SD70" s="73" t="s">
        <v>399</v>
      </c>
      <c r="SE70" s="73"/>
      <c r="SF70" s="73"/>
      <c r="SG70" s="73" t="s">
        <v>399</v>
      </c>
      <c r="SH70" s="73"/>
      <c r="SI70" s="73"/>
      <c r="SJ70" s="73" t="s">
        <v>399</v>
      </c>
      <c r="SK70" s="73"/>
      <c r="SL70" s="73"/>
      <c r="SM70" s="73" t="s">
        <v>399</v>
      </c>
      <c r="SN70" s="73"/>
      <c r="SO70" s="73"/>
      <c r="SP70" s="73" t="s">
        <v>399</v>
      </c>
      <c r="SQ70" s="73"/>
      <c r="SR70" s="73"/>
      <c r="SS70" s="73" t="s">
        <v>399</v>
      </c>
      <c r="ST70" s="73"/>
      <c r="SU70" s="73"/>
      <c r="SV70" s="73" t="s">
        <v>399</v>
      </c>
      <c r="SW70" s="73"/>
      <c r="SX70" s="73"/>
      <c r="SY70" s="73" t="s">
        <v>399</v>
      </c>
      <c r="SZ70" s="73"/>
      <c r="TA70" s="73"/>
      <c r="TB70" s="73" t="s">
        <v>399</v>
      </c>
      <c r="TC70" s="73"/>
      <c r="TD70" s="73"/>
      <c r="TE70" s="73" t="s">
        <v>399</v>
      </c>
      <c r="TF70" s="73"/>
      <c r="TG70" s="73"/>
      <c r="TH70" s="73" t="s">
        <v>399</v>
      </c>
      <c r="TI70" s="73"/>
      <c r="TJ70" s="73"/>
      <c r="TK70" s="73" t="s">
        <v>399</v>
      </c>
      <c r="TL70" s="73"/>
      <c r="TM70" s="73"/>
      <c r="TN70" s="73" t="s">
        <v>399</v>
      </c>
      <c r="TO70" s="73"/>
      <c r="TP70" s="73"/>
      <c r="TQ70" s="73" t="s">
        <v>399</v>
      </c>
      <c r="TR70" s="73"/>
      <c r="TS70" s="73"/>
      <c r="TT70" s="73" t="s">
        <v>399</v>
      </c>
      <c r="TU70" s="73"/>
      <c r="TV70" s="73"/>
      <c r="TW70" s="73" t="s">
        <v>399</v>
      </c>
      <c r="TX70" s="73"/>
      <c r="TY70" s="73"/>
      <c r="TZ70" s="73" t="s">
        <v>399</v>
      </c>
      <c r="UA70" s="73"/>
      <c r="UB70" s="73"/>
      <c r="UC70" s="73" t="s">
        <v>399</v>
      </c>
      <c r="UD70" s="73"/>
      <c r="UE70" s="73"/>
      <c r="UF70" s="73" t="s">
        <v>399</v>
      </c>
      <c r="UG70" s="73"/>
      <c r="UH70" s="73"/>
      <c r="UI70" s="73" t="s">
        <v>399</v>
      </c>
      <c r="UJ70" s="73"/>
      <c r="UK70" s="73"/>
      <c r="UL70" s="73" t="s">
        <v>399</v>
      </c>
      <c r="UM70" s="73"/>
      <c r="UN70" s="73"/>
      <c r="UO70" s="73" t="s">
        <v>399</v>
      </c>
      <c r="UP70" s="73"/>
      <c r="UQ70" s="73"/>
      <c r="UR70" s="73" t="s">
        <v>399</v>
      </c>
      <c r="US70" s="73"/>
      <c r="UT70" s="73"/>
      <c r="UU70" s="73" t="s">
        <v>399</v>
      </c>
      <c r="UV70" s="73"/>
      <c r="UW70" s="73"/>
      <c r="UX70" s="73" t="s">
        <v>399</v>
      </c>
      <c r="UY70" s="73"/>
      <c r="UZ70" s="73"/>
      <c r="VA70" s="73" t="s">
        <v>399</v>
      </c>
      <c r="VB70" s="73"/>
      <c r="VC70" s="73"/>
      <c r="VD70" s="73" t="s">
        <v>399</v>
      </c>
      <c r="VE70" s="73"/>
      <c r="VF70" s="73"/>
      <c r="VG70" s="73" t="s">
        <v>399</v>
      </c>
      <c r="VH70" s="73"/>
      <c r="VI70" s="73"/>
      <c r="VJ70" s="73" t="s">
        <v>399</v>
      </c>
      <c r="VK70" s="73"/>
      <c r="VL70" s="73"/>
      <c r="VM70" s="73" t="s">
        <v>399</v>
      </c>
      <c r="VN70" s="73"/>
      <c r="VO70" s="73"/>
      <c r="VP70" s="73" t="s">
        <v>399</v>
      </c>
      <c r="VQ70" s="73"/>
      <c r="VR70" s="73"/>
      <c r="VS70" s="73" t="s">
        <v>399</v>
      </c>
      <c r="VT70" s="73"/>
      <c r="VU70" s="73"/>
      <c r="VV70" s="73" t="s">
        <v>399</v>
      </c>
      <c r="VW70" s="73"/>
      <c r="VX70" s="73"/>
      <c r="VY70" s="73" t="s">
        <v>399</v>
      </c>
      <c r="VZ70" s="73"/>
      <c r="WA70" s="73"/>
      <c r="WB70" s="73" t="s">
        <v>399</v>
      </c>
      <c r="WC70" s="73"/>
      <c r="WD70" s="73"/>
      <c r="WE70" s="73" t="s">
        <v>399</v>
      </c>
      <c r="WF70" s="73"/>
      <c r="WG70" s="73"/>
      <c r="WH70" s="73" t="s">
        <v>399</v>
      </c>
      <c r="WI70" s="73"/>
      <c r="WJ70" s="73"/>
      <c r="WK70" s="73" t="s">
        <v>399</v>
      </c>
      <c r="WL70" s="73"/>
      <c r="WM70" s="73"/>
      <c r="WN70" s="73" t="s">
        <v>399</v>
      </c>
      <c r="WO70" s="73"/>
      <c r="WP70" s="73"/>
      <c r="WQ70" s="73" t="s">
        <v>399</v>
      </c>
      <c r="WR70" s="73"/>
      <c r="WS70" s="73"/>
      <c r="WT70" s="73" t="s">
        <v>399</v>
      </c>
      <c r="WU70" s="73"/>
      <c r="WV70" s="73"/>
      <c r="WW70" s="73" t="s">
        <v>399</v>
      </c>
      <c r="WX70" s="73"/>
      <c r="WY70" s="73"/>
      <c r="WZ70" s="73" t="s">
        <v>399</v>
      </c>
      <c r="XA70" s="73"/>
      <c r="XB70" s="73"/>
      <c r="XC70" s="73" t="s">
        <v>399</v>
      </c>
      <c r="XD70" s="73"/>
      <c r="XE70" s="73"/>
      <c r="XF70" s="73" t="s">
        <v>399</v>
      </c>
      <c r="XG70" s="73"/>
      <c r="XH70" s="73"/>
      <c r="XI70" s="73" t="s">
        <v>399</v>
      </c>
      <c r="XJ70" s="73"/>
      <c r="XK70" s="73"/>
      <c r="XL70" s="73" t="s">
        <v>399</v>
      </c>
      <c r="XM70" s="73"/>
      <c r="XN70" s="73"/>
      <c r="XO70" s="73" t="s">
        <v>399</v>
      </c>
      <c r="XP70" s="73"/>
      <c r="XQ70" s="73"/>
      <c r="XR70" s="73" t="s">
        <v>399</v>
      </c>
      <c r="XS70" s="73"/>
      <c r="XT70" s="73"/>
      <c r="XU70" s="73" t="s">
        <v>399</v>
      </c>
      <c r="XV70" s="73"/>
      <c r="XW70" s="73"/>
      <c r="XX70" s="73" t="s">
        <v>399</v>
      </c>
      <c r="XY70" s="73"/>
      <c r="XZ70" s="73"/>
      <c r="YA70" s="73" t="s">
        <v>399</v>
      </c>
      <c r="YB70" s="73"/>
      <c r="YC70" s="73"/>
      <c r="YD70" s="73" t="s">
        <v>399</v>
      </c>
      <c r="YE70" s="73"/>
      <c r="YF70" s="73"/>
      <c r="YG70" s="73" t="s">
        <v>399</v>
      </c>
      <c r="YH70" s="73"/>
      <c r="YI70" s="73"/>
      <c r="YJ70" s="73" t="s">
        <v>399</v>
      </c>
      <c r="YK70" s="73"/>
      <c r="YL70" s="73"/>
      <c r="YM70" s="73" t="s">
        <v>399</v>
      </c>
      <c r="YN70" s="73"/>
      <c r="YO70" s="73"/>
      <c r="YP70" s="73" t="s">
        <v>399</v>
      </c>
      <c r="YQ70" s="73"/>
      <c r="YR70" s="73"/>
    </row>
    <row r="71" spans="1:668">
      <c r="A71" s="71" t="s">
        <v>158</v>
      </c>
      <c r="B71" s="72">
        <f t="shared" si="91"/>
        <v>0</v>
      </c>
      <c r="C71" s="72">
        <f t="shared" si="92"/>
        <v>0</v>
      </c>
      <c r="D71" s="72">
        <f t="shared" si="93"/>
        <v>0</v>
      </c>
      <c r="E71" s="72">
        <f t="shared" si="94"/>
        <v>0</v>
      </c>
      <c r="F71" s="72">
        <f t="shared" si="95"/>
        <v>0</v>
      </c>
      <c r="G71" s="72">
        <f t="shared" si="96"/>
        <v>0</v>
      </c>
      <c r="H71" s="72">
        <f t="shared" si="97"/>
        <v>0</v>
      </c>
      <c r="I71" s="72">
        <f t="shared" si="98"/>
        <v>0</v>
      </c>
      <c r="J71" s="72">
        <f t="shared" si="99"/>
        <v>0</v>
      </c>
      <c r="K71" s="72">
        <f t="shared" si="100"/>
        <v>0</v>
      </c>
      <c r="L71" s="72">
        <f t="shared" si="101"/>
        <v>0</v>
      </c>
      <c r="M71" s="72">
        <f t="shared" si="102"/>
        <v>0</v>
      </c>
      <c r="N71" s="72">
        <f t="shared" si="103"/>
        <v>0</v>
      </c>
      <c r="O71" s="72">
        <f t="shared" si="104"/>
        <v>0</v>
      </c>
      <c r="P71" s="72">
        <f t="shared" si="105"/>
        <v>0</v>
      </c>
      <c r="Q71" s="72">
        <f t="shared" si="106"/>
        <v>0</v>
      </c>
      <c r="R71" s="72">
        <f t="shared" si="107"/>
        <v>0</v>
      </c>
      <c r="S71" s="72">
        <f t="shared" si="108"/>
        <v>0</v>
      </c>
      <c r="T71" s="72">
        <f t="shared" si="109"/>
        <v>0</v>
      </c>
      <c r="U71" s="72">
        <f t="shared" si="110"/>
        <v>0</v>
      </c>
      <c r="V71" s="72">
        <f t="shared" si="111"/>
        <v>0</v>
      </c>
      <c r="W71" s="72">
        <f t="shared" si="112"/>
        <v>0</v>
      </c>
      <c r="X71" s="72">
        <f t="shared" si="113"/>
        <v>0</v>
      </c>
      <c r="Y71" s="72">
        <f t="shared" si="114"/>
        <v>0</v>
      </c>
      <c r="Z71" s="72">
        <f t="shared" si="115"/>
        <v>0</v>
      </c>
      <c r="AA71" s="72">
        <f t="shared" si="116"/>
        <v>0</v>
      </c>
      <c r="AB71" s="72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  <c r="IB71" s="73"/>
      <c r="IC71" s="73"/>
      <c r="ID71" s="73"/>
      <c r="IE71" s="73"/>
      <c r="IF71" s="73"/>
      <c r="IG71" s="73"/>
      <c r="IH71" s="73"/>
      <c r="II71" s="73"/>
      <c r="IJ71" s="73"/>
      <c r="IK71" s="73"/>
      <c r="IL71" s="73"/>
      <c r="IM71" s="73"/>
      <c r="IN71" s="73"/>
      <c r="IO71" s="73"/>
      <c r="IP71" s="73"/>
      <c r="IQ71" s="73"/>
      <c r="IR71" s="73"/>
      <c r="IS71" s="73"/>
      <c r="IT71" s="73"/>
      <c r="IU71" s="73"/>
      <c r="IV71" s="73"/>
      <c r="IW71" s="73"/>
      <c r="IX71" s="73"/>
      <c r="IY71" s="73"/>
      <c r="IZ71" s="73"/>
      <c r="JA71" s="73"/>
      <c r="JB71" s="73"/>
      <c r="JC71" s="73"/>
      <c r="JD71" s="73"/>
      <c r="JE71" s="73"/>
      <c r="JF71" s="73"/>
      <c r="JG71" s="73"/>
      <c r="JH71" s="73"/>
      <c r="JI71" s="73"/>
      <c r="JJ71" s="73"/>
      <c r="JK71" s="73"/>
      <c r="JL71" s="73"/>
      <c r="JM71" s="73"/>
      <c r="JN71" s="73"/>
      <c r="JO71" s="73"/>
      <c r="JP71" s="73"/>
      <c r="JQ71" s="73"/>
      <c r="JR71" s="73"/>
      <c r="JS71" s="73"/>
      <c r="JT71" s="73"/>
      <c r="JU71" s="73"/>
      <c r="JV71" s="73"/>
      <c r="JW71" s="73"/>
      <c r="JX71" s="73"/>
      <c r="JY71" s="73"/>
      <c r="JZ71" s="73"/>
      <c r="KA71" s="73"/>
      <c r="KB71" s="73"/>
      <c r="KC71" s="73"/>
      <c r="KD71" s="73"/>
      <c r="KE71" s="73"/>
      <c r="KF71" s="73"/>
      <c r="KG71" s="73"/>
      <c r="KH71" s="73"/>
      <c r="KI71" s="73"/>
      <c r="KJ71" s="73"/>
      <c r="KK71" s="73"/>
      <c r="KL71" s="73"/>
      <c r="KM71" s="73"/>
      <c r="KN71" s="73"/>
      <c r="KO71" s="73"/>
      <c r="KP71" s="73"/>
      <c r="KQ71" s="73"/>
      <c r="KR71" s="73"/>
      <c r="KS71" s="73"/>
      <c r="KT71" s="73"/>
      <c r="KU71" s="73"/>
      <c r="KV71" s="73"/>
      <c r="KW71" s="73"/>
      <c r="KX71" s="73"/>
      <c r="KY71" s="73"/>
      <c r="KZ71" s="73"/>
      <c r="LA71" s="73"/>
      <c r="LB71" s="73"/>
      <c r="LC71" s="73"/>
      <c r="LD71" s="73"/>
      <c r="LE71" s="73"/>
      <c r="LF71" s="73"/>
      <c r="LG71" s="73"/>
      <c r="LH71" s="73"/>
      <c r="LI71" s="73"/>
      <c r="LJ71" s="73"/>
      <c r="LK71" s="73"/>
      <c r="LL71" s="73"/>
      <c r="LM71" s="73"/>
      <c r="LN71" s="73"/>
      <c r="LO71" s="73"/>
      <c r="LP71" s="73"/>
      <c r="LQ71" s="73"/>
      <c r="LR71" s="73"/>
      <c r="LS71" s="73"/>
      <c r="LT71" s="73"/>
      <c r="LU71" s="73"/>
      <c r="LV71" s="73"/>
      <c r="LW71" s="73"/>
      <c r="LX71" s="73"/>
      <c r="LY71" s="73"/>
      <c r="LZ71" s="73"/>
      <c r="MA71" s="73"/>
      <c r="MB71" s="73"/>
      <c r="MC71" s="73"/>
      <c r="MD71" s="73"/>
      <c r="ME71" s="73"/>
      <c r="MF71" s="73"/>
      <c r="MG71" s="73"/>
      <c r="MH71" s="73"/>
      <c r="MI71" s="73"/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73"/>
      <c r="MU71" s="73"/>
      <c r="MV71" s="73"/>
      <c r="MW71" s="73"/>
      <c r="MX71" s="73"/>
      <c r="MY71" s="73"/>
      <c r="MZ71" s="73"/>
      <c r="NA71" s="73"/>
      <c r="NB71" s="73"/>
      <c r="NC71" s="73"/>
      <c r="ND71" s="73"/>
      <c r="NE71" s="73"/>
      <c r="NF71" s="73"/>
      <c r="NG71" s="73"/>
      <c r="NH71" s="73"/>
      <c r="NI71" s="73"/>
      <c r="NJ71" s="73"/>
      <c r="NK71" s="73"/>
      <c r="NL71" s="73"/>
      <c r="NM71" s="73"/>
      <c r="NN71" s="73"/>
      <c r="NO71" s="73"/>
      <c r="NP71" s="73"/>
      <c r="NQ71" s="73"/>
      <c r="NR71" s="73"/>
      <c r="NS71" s="73"/>
      <c r="NT71" s="73"/>
      <c r="NU71" s="73"/>
      <c r="NV71" s="73"/>
      <c r="NW71" s="73"/>
      <c r="NX71" s="73"/>
      <c r="NY71" s="73"/>
      <c r="NZ71" s="73"/>
      <c r="OA71" s="73"/>
      <c r="OB71" s="73"/>
      <c r="OC71" s="73"/>
      <c r="OD71" s="73"/>
      <c r="OE71" s="73"/>
      <c r="OF71" s="73"/>
      <c r="OG71" s="73"/>
      <c r="OH71" s="73"/>
      <c r="OI71" s="73"/>
      <c r="OJ71" s="73"/>
      <c r="OK71" s="73"/>
      <c r="OL71" s="73"/>
      <c r="OM71" s="73"/>
      <c r="ON71" s="73"/>
      <c r="OO71" s="73"/>
      <c r="OP71" s="73"/>
      <c r="OQ71" s="73"/>
      <c r="OR71" s="73"/>
      <c r="OS71" s="73"/>
      <c r="OT71" s="73"/>
      <c r="OU71" s="73"/>
      <c r="OV71" s="73"/>
      <c r="OW71" s="73"/>
      <c r="OX71" s="73"/>
      <c r="OY71" s="73"/>
      <c r="OZ71" s="73"/>
      <c r="PA71" s="73"/>
      <c r="PB71" s="73"/>
      <c r="PC71" s="73"/>
      <c r="PD71" s="73"/>
      <c r="PE71" s="73"/>
      <c r="PF71" s="73"/>
      <c r="PG71" s="73"/>
      <c r="PH71" s="73"/>
      <c r="PI71" s="73"/>
      <c r="PJ71" s="73"/>
      <c r="PK71" s="73"/>
      <c r="PL71" s="73"/>
      <c r="PM71" s="73"/>
      <c r="PN71" s="73"/>
      <c r="PO71" s="73"/>
      <c r="PP71" s="73"/>
      <c r="PQ71" s="73"/>
      <c r="PR71" s="73"/>
      <c r="PS71" s="73"/>
      <c r="PT71" s="73"/>
      <c r="PU71" s="73"/>
      <c r="PV71" s="73"/>
      <c r="PW71" s="73"/>
      <c r="PX71" s="73"/>
      <c r="PY71" s="73"/>
      <c r="PZ71" s="73"/>
      <c r="QA71" s="73"/>
      <c r="QB71" s="73"/>
      <c r="QC71" s="73"/>
      <c r="QD71" s="73"/>
      <c r="QE71" s="73"/>
      <c r="QF71" s="73"/>
      <c r="QG71" s="73"/>
      <c r="QH71" s="73"/>
      <c r="QI71" s="73"/>
      <c r="QJ71" s="73"/>
      <c r="QK71" s="73"/>
      <c r="QL71" s="73"/>
      <c r="QM71" s="73"/>
      <c r="QN71" s="73"/>
      <c r="QO71" s="73"/>
      <c r="QP71" s="73"/>
      <c r="QQ71" s="73"/>
      <c r="QR71" s="73"/>
      <c r="QS71" s="73"/>
      <c r="QT71" s="73"/>
      <c r="QU71" s="73"/>
      <c r="QV71" s="73"/>
      <c r="QW71" s="73"/>
      <c r="QX71" s="73"/>
      <c r="QY71" s="73"/>
      <c r="QZ71" s="73"/>
      <c r="RA71" s="73"/>
      <c r="RB71" s="73"/>
      <c r="RC71" s="73"/>
      <c r="RD71" s="73"/>
      <c r="RE71" s="73"/>
      <c r="RF71" s="73"/>
      <c r="RG71" s="73"/>
      <c r="RH71" s="73"/>
      <c r="RI71" s="73"/>
      <c r="RJ71" s="73"/>
      <c r="RK71" s="73"/>
      <c r="RL71" s="73"/>
      <c r="RM71" s="73"/>
      <c r="RN71" s="73"/>
      <c r="RO71" s="73"/>
      <c r="RP71" s="73"/>
      <c r="RQ71" s="73"/>
      <c r="RR71" s="73"/>
      <c r="RS71" s="73"/>
      <c r="RT71" s="73"/>
      <c r="RU71" s="73"/>
      <c r="RV71" s="73"/>
      <c r="RW71" s="73"/>
      <c r="RX71" s="73"/>
      <c r="RY71" s="73"/>
      <c r="RZ71" s="73"/>
      <c r="SA71" s="73"/>
      <c r="SB71" s="73"/>
      <c r="SC71" s="73"/>
      <c r="SD71" s="73"/>
      <c r="SE71" s="73"/>
      <c r="SF71" s="73"/>
      <c r="SG71" s="73"/>
      <c r="SH71" s="73"/>
      <c r="SI71" s="73"/>
      <c r="SJ71" s="73"/>
      <c r="SK71" s="73"/>
      <c r="SL71" s="73"/>
      <c r="SM71" s="73"/>
      <c r="SN71" s="73"/>
      <c r="SO71" s="73"/>
      <c r="SP71" s="73"/>
      <c r="SQ71" s="73"/>
      <c r="SR71" s="73"/>
      <c r="SS71" s="73"/>
      <c r="ST71" s="73"/>
      <c r="SU71" s="73"/>
      <c r="SV71" s="73"/>
      <c r="SW71" s="73"/>
      <c r="SX71" s="73"/>
      <c r="SY71" s="73"/>
      <c r="SZ71" s="73"/>
      <c r="TA71" s="73"/>
      <c r="TB71" s="73"/>
      <c r="TC71" s="73"/>
      <c r="TD71" s="73"/>
      <c r="TE71" s="73"/>
      <c r="TF71" s="73"/>
      <c r="TG71" s="73"/>
      <c r="TH71" s="73"/>
      <c r="TI71" s="73"/>
      <c r="TJ71" s="73"/>
      <c r="TK71" s="73"/>
      <c r="TL71" s="73"/>
      <c r="TM71" s="73"/>
      <c r="TN71" s="73"/>
      <c r="TO71" s="73"/>
      <c r="TP71" s="73"/>
      <c r="TQ71" s="73"/>
      <c r="TR71" s="73"/>
      <c r="TS71" s="73"/>
      <c r="TT71" s="73"/>
      <c r="TU71" s="73"/>
      <c r="TV71" s="73"/>
      <c r="TW71" s="73"/>
      <c r="TX71" s="73"/>
      <c r="TY71" s="73"/>
      <c r="TZ71" s="73"/>
      <c r="UA71" s="73"/>
      <c r="UB71" s="73"/>
      <c r="UC71" s="73"/>
      <c r="UD71" s="73"/>
      <c r="UE71" s="73"/>
      <c r="UF71" s="73"/>
      <c r="UG71" s="73"/>
      <c r="UH71" s="73"/>
      <c r="UI71" s="73"/>
      <c r="UJ71" s="73"/>
      <c r="UK71" s="73"/>
      <c r="UL71" s="73"/>
      <c r="UM71" s="73"/>
      <c r="UN71" s="73"/>
      <c r="UO71" s="73"/>
      <c r="UP71" s="73"/>
      <c r="UQ71" s="73"/>
      <c r="UR71" s="73"/>
      <c r="US71" s="73"/>
      <c r="UT71" s="73"/>
      <c r="UU71" s="73"/>
      <c r="UV71" s="73"/>
      <c r="UW71" s="73"/>
      <c r="UX71" s="73"/>
      <c r="UY71" s="73"/>
      <c r="UZ71" s="73"/>
      <c r="VA71" s="73"/>
      <c r="VB71" s="73"/>
      <c r="VC71" s="73"/>
      <c r="VD71" s="73"/>
      <c r="VE71" s="73"/>
      <c r="VF71" s="73"/>
      <c r="VG71" s="73"/>
      <c r="VH71" s="73"/>
      <c r="VI71" s="73"/>
      <c r="VJ71" s="73"/>
      <c r="VK71" s="73"/>
      <c r="VL71" s="73"/>
      <c r="VM71" s="73"/>
      <c r="VN71" s="73"/>
      <c r="VO71" s="73"/>
      <c r="VP71" s="73"/>
      <c r="VQ71" s="73"/>
      <c r="VR71" s="73"/>
      <c r="VS71" s="73"/>
      <c r="VT71" s="73"/>
      <c r="VU71" s="73"/>
      <c r="VV71" s="73"/>
      <c r="VW71" s="73"/>
      <c r="VX71" s="73"/>
      <c r="VY71" s="73"/>
      <c r="VZ71" s="73"/>
      <c r="WA71" s="73"/>
      <c r="WB71" s="73"/>
      <c r="WC71" s="73"/>
      <c r="WD71" s="73"/>
      <c r="WE71" s="73"/>
      <c r="WF71" s="73"/>
      <c r="WG71" s="73"/>
      <c r="WH71" s="73"/>
      <c r="WI71" s="73"/>
      <c r="WJ71" s="73"/>
      <c r="WK71" s="73"/>
      <c r="WL71" s="73"/>
      <c r="WM71" s="73"/>
      <c r="WN71" s="73"/>
      <c r="WO71" s="73"/>
      <c r="WP71" s="73"/>
      <c r="WQ71" s="73"/>
      <c r="WR71" s="73"/>
      <c r="WS71" s="73"/>
      <c r="WT71" s="73"/>
      <c r="WU71" s="73"/>
      <c r="WV71" s="73"/>
      <c r="WW71" s="73"/>
      <c r="WX71" s="73"/>
      <c r="WY71" s="73"/>
      <c r="WZ71" s="73"/>
      <c r="XA71" s="73"/>
      <c r="XB71" s="73"/>
      <c r="XC71" s="73"/>
      <c r="XD71" s="73"/>
      <c r="XE71" s="73"/>
      <c r="XF71" s="73"/>
      <c r="XG71" s="73"/>
      <c r="XH71" s="73"/>
      <c r="XI71" s="73"/>
      <c r="XJ71" s="73"/>
      <c r="XK71" s="73"/>
      <c r="XL71" s="73"/>
      <c r="XM71" s="73"/>
      <c r="XN71" s="73"/>
      <c r="XO71" s="73"/>
      <c r="XP71" s="73"/>
      <c r="XQ71" s="73"/>
      <c r="XR71" s="73"/>
      <c r="XS71" s="73"/>
      <c r="XT71" s="73"/>
      <c r="XU71" s="73"/>
      <c r="XV71" s="73"/>
      <c r="XW71" s="73"/>
      <c r="XX71" s="73"/>
      <c r="XY71" s="73"/>
      <c r="XZ71" s="73"/>
      <c r="YA71" s="73"/>
      <c r="YB71" s="73"/>
      <c r="YC71" s="73"/>
      <c r="YD71" s="73"/>
      <c r="YE71" s="73"/>
      <c r="YF71" s="73"/>
      <c r="YG71" s="73"/>
      <c r="YH71" s="73"/>
      <c r="YI71" s="73"/>
      <c r="YJ71" s="73"/>
      <c r="YK71" s="73"/>
      <c r="YL71" s="73"/>
      <c r="YM71" s="73"/>
      <c r="YN71" s="73"/>
      <c r="YO71" s="73"/>
      <c r="YP71" s="73"/>
      <c r="YQ71" s="73"/>
      <c r="YR71" s="73"/>
    </row>
    <row r="72" spans="1:668">
      <c r="A72" s="71" t="s">
        <v>159</v>
      </c>
      <c r="B72" s="72">
        <f t="shared" si="91"/>
        <v>0</v>
      </c>
      <c r="C72" s="72">
        <f t="shared" si="92"/>
        <v>0</v>
      </c>
      <c r="D72" s="72">
        <f t="shared" si="93"/>
        <v>0</v>
      </c>
      <c r="E72" s="72">
        <f t="shared" si="94"/>
        <v>0</v>
      </c>
      <c r="F72" s="72">
        <f t="shared" si="95"/>
        <v>0</v>
      </c>
      <c r="G72" s="72">
        <f t="shared" si="96"/>
        <v>0</v>
      </c>
      <c r="H72" s="72">
        <f t="shared" si="97"/>
        <v>0</v>
      </c>
      <c r="I72" s="72">
        <f t="shared" si="98"/>
        <v>0</v>
      </c>
      <c r="J72" s="72">
        <f t="shared" si="99"/>
        <v>0</v>
      </c>
      <c r="K72" s="72">
        <f t="shared" si="100"/>
        <v>0</v>
      </c>
      <c r="L72" s="72">
        <f t="shared" si="101"/>
        <v>0</v>
      </c>
      <c r="M72" s="72">
        <f t="shared" si="102"/>
        <v>0</v>
      </c>
      <c r="N72" s="72">
        <f t="shared" si="103"/>
        <v>0</v>
      </c>
      <c r="O72" s="72">
        <f t="shared" si="104"/>
        <v>0</v>
      </c>
      <c r="P72" s="72">
        <f t="shared" si="105"/>
        <v>0</v>
      </c>
      <c r="Q72" s="72">
        <f t="shared" si="106"/>
        <v>0</v>
      </c>
      <c r="R72" s="72">
        <f t="shared" si="107"/>
        <v>0</v>
      </c>
      <c r="S72" s="72">
        <f t="shared" si="108"/>
        <v>0</v>
      </c>
      <c r="T72" s="72">
        <f t="shared" si="109"/>
        <v>0</v>
      </c>
      <c r="U72" s="72">
        <f t="shared" si="110"/>
        <v>0</v>
      </c>
      <c r="V72" s="72">
        <f t="shared" si="111"/>
        <v>0</v>
      </c>
      <c r="W72" s="72">
        <f t="shared" si="112"/>
        <v>0</v>
      </c>
      <c r="X72" s="72">
        <f t="shared" si="113"/>
        <v>0</v>
      </c>
      <c r="Y72" s="72">
        <f t="shared" si="114"/>
        <v>0</v>
      </c>
      <c r="Z72" s="72">
        <f t="shared" si="115"/>
        <v>0</v>
      </c>
      <c r="AA72" s="72">
        <f t="shared" si="116"/>
        <v>0</v>
      </c>
      <c r="AB72" s="72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73"/>
      <c r="ES72" s="73"/>
      <c r="ET72" s="73"/>
      <c r="EU72" s="73"/>
      <c r="EV72" s="73"/>
      <c r="EW72" s="73"/>
      <c r="EX72" s="73"/>
      <c r="EY72" s="73"/>
      <c r="EZ72" s="73"/>
      <c r="FA72" s="73"/>
      <c r="FB72" s="73"/>
      <c r="FC72" s="73"/>
      <c r="FD72" s="73"/>
      <c r="FE72" s="73"/>
      <c r="FF72" s="73"/>
      <c r="FG72" s="73"/>
      <c r="FH72" s="73"/>
      <c r="FI72" s="73"/>
      <c r="FJ72" s="73"/>
      <c r="FK72" s="73"/>
      <c r="FL72" s="73"/>
      <c r="FM72" s="73"/>
      <c r="FN72" s="73"/>
      <c r="FO72" s="73"/>
      <c r="FP72" s="73"/>
      <c r="FQ72" s="73"/>
      <c r="FR72" s="73"/>
      <c r="FS72" s="73"/>
      <c r="FT72" s="73"/>
      <c r="FU72" s="73"/>
      <c r="FV72" s="73"/>
      <c r="FW72" s="73"/>
      <c r="FX72" s="73"/>
      <c r="FY72" s="73"/>
      <c r="FZ72" s="73"/>
      <c r="GA72" s="73"/>
      <c r="GB72" s="73"/>
      <c r="GC72" s="73"/>
      <c r="GD72" s="73"/>
      <c r="GE72" s="73"/>
      <c r="GF72" s="73"/>
      <c r="GG72" s="73"/>
      <c r="GH72" s="73"/>
      <c r="GI72" s="73"/>
      <c r="GJ72" s="73"/>
      <c r="GK72" s="73"/>
      <c r="GL72" s="73"/>
      <c r="GM72" s="73"/>
      <c r="GN72" s="73"/>
      <c r="GO72" s="73"/>
      <c r="GP72" s="73"/>
      <c r="GQ72" s="73"/>
      <c r="GR72" s="73"/>
      <c r="GS72" s="73"/>
      <c r="GT72" s="73"/>
      <c r="GU72" s="73"/>
      <c r="GV72" s="73"/>
      <c r="GW72" s="73"/>
      <c r="GX72" s="73"/>
      <c r="GY72" s="73"/>
      <c r="GZ72" s="73"/>
      <c r="HA72" s="73"/>
      <c r="HB72" s="73"/>
      <c r="HC72" s="73"/>
      <c r="HD72" s="73"/>
      <c r="HE72" s="73"/>
      <c r="HF72" s="73"/>
      <c r="HG72" s="73"/>
      <c r="HH72" s="73"/>
      <c r="HI72" s="73"/>
      <c r="HJ72" s="73"/>
      <c r="HK72" s="73"/>
      <c r="HL72" s="73"/>
      <c r="HM72" s="73"/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  <c r="IB72" s="73"/>
      <c r="IC72" s="73"/>
      <c r="ID72" s="73"/>
      <c r="IE72" s="73"/>
      <c r="IF72" s="73"/>
      <c r="IG72" s="73"/>
      <c r="IH72" s="73"/>
      <c r="II72" s="73"/>
      <c r="IJ72" s="73"/>
      <c r="IK72" s="73"/>
      <c r="IL72" s="73"/>
      <c r="IM72" s="73"/>
      <c r="IN72" s="73"/>
      <c r="IO72" s="73"/>
      <c r="IP72" s="73"/>
      <c r="IQ72" s="73"/>
      <c r="IR72" s="73"/>
      <c r="IS72" s="73"/>
      <c r="IT72" s="73"/>
      <c r="IU72" s="73"/>
      <c r="IV72" s="73"/>
      <c r="IW72" s="73"/>
      <c r="IX72" s="73"/>
      <c r="IY72" s="73"/>
      <c r="IZ72" s="73"/>
      <c r="JA72" s="73"/>
      <c r="JB72" s="73"/>
      <c r="JC72" s="73"/>
      <c r="JD72" s="73"/>
      <c r="JE72" s="73"/>
      <c r="JF72" s="73"/>
      <c r="JG72" s="73"/>
      <c r="JH72" s="73"/>
      <c r="JI72" s="73"/>
      <c r="JJ72" s="73"/>
      <c r="JK72" s="73"/>
      <c r="JL72" s="73"/>
      <c r="JM72" s="73"/>
      <c r="JN72" s="73"/>
      <c r="JO72" s="73"/>
      <c r="JP72" s="73"/>
      <c r="JQ72" s="73"/>
      <c r="JR72" s="73"/>
      <c r="JS72" s="73"/>
      <c r="JT72" s="73"/>
      <c r="JU72" s="73"/>
      <c r="JV72" s="73"/>
      <c r="JW72" s="73"/>
      <c r="JX72" s="73"/>
      <c r="JY72" s="73"/>
      <c r="JZ72" s="73"/>
      <c r="KA72" s="73"/>
      <c r="KB72" s="73"/>
      <c r="KC72" s="73"/>
      <c r="KD72" s="73"/>
      <c r="KE72" s="73"/>
      <c r="KF72" s="73"/>
      <c r="KG72" s="73"/>
      <c r="KH72" s="73"/>
      <c r="KI72" s="73"/>
      <c r="KJ72" s="73"/>
      <c r="KK72" s="73"/>
      <c r="KL72" s="73"/>
      <c r="KM72" s="73"/>
      <c r="KN72" s="73"/>
      <c r="KO72" s="73"/>
      <c r="KP72" s="73"/>
      <c r="KQ72" s="73"/>
      <c r="KR72" s="73"/>
      <c r="KS72" s="73"/>
      <c r="KT72" s="73"/>
      <c r="KU72" s="73"/>
      <c r="KV72" s="73"/>
      <c r="KW72" s="73"/>
      <c r="KX72" s="73"/>
      <c r="KY72" s="73"/>
      <c r="KZ72" s="73"/>
      <c r="LA72" s="73"/>
      <c r="LB72" s="73"/>
      <c r="LC72" s="73"/>
      <c r="LD72" s="73"/>
      <c r="LE72" s="73"/>
      <c r="LF72" s="73"/>
      <c r="LG72" s="73"/>
      <c r="LH72" s="73"/>
      <c r="LI72" s="73"/>
      <c r="LJ72" s="73"/>
      <c r="LK72" s="73"/>
      <c r="LL72" s="73"/>
      <c r="LM72" s="73"/>
      <c r="LN72" s="73"/>
      <c r="LO72" s="73"/>
      <c r="LP72" s="73"/>
      <c r="LQ72" s="73"/>
      <c r="LR72" s="73"/>
      <c r="LS72" s="73"/>
      <c r="LT72" s="73"/>
      <c r="LU72" s="73"/>
      <c r="LV72" s="73"/>
      <c r="LW72" s="73"/>
      <c r="LX72" s="73"/>
      <c r="LY72" s="73"/>
      <c r="LZ72" s="73"/>
      <c r="MA72" s="73"/>
      <c r="MB72" s="73"/>
      <c r="MC72" s="73"/>
      <c r="MD72" s="73"/>
      <c r="ME72" s="73"/>
      <c r="MF72" s="73"/>
      <c r="MG72" s="73"/>
      <c r="MH72" s="73"/>
      <c r="MI72" s="73"/>
      <c r="MJ72" s="73"/>
      <c r="MK72" s="73"/>
      <c r="ML72" s="73"/>
      <c r="MM72" s="73"/>
      <c r="MN72" s="73"/>
      <c r="MO72" s="73"/>
      <c r="MP72" s="73"/>
      <c r="MQ72" s="73"/>
      <c r="MR72" s="73"/>
      <c r="MS72" s="73"/>
      <c r="MT72" s="73"/>
      <c r="MU72" s="73"/>
      <c r="MV72" s="73"/>
      <c r="MW72" s="73"/>
      <c r="MX72" s="73"/>
      <c r="MY72" s="73"/>
      <c r="MZ72" s="73"/>
      <c r="NA72" s="73"/>
      <c r="NB72" s="73"/>
      <c r="NC72" s="73"/>
      <c r="ND72" s="73"/>
      <c r="NE72" s="73"/>
      <c r="NF72" s="73"/>
      <c r="NG72" s="73"/>
      <c r="NH72" s="73"/>
      <c r="NI72" s="73"/>
      <c r="NJ72" s="73"/>
      <c r="NK72" s="73"/>
      <c r="NL72" s="73"/>
      <c r="NM72" s="73"/>
      <c r="NN72" s="73"/>
      <c r="NO72" s="73"/>
      <c r="NP72" s="73"/>
      <c r="NQ72" s="73"/>
      <c r="NR72" s="73"/>
      <c r="NS72" s="73"/>
      <c r="NT72" s="73"/>
      <c r="NU72" s="73"/>
      <c r="NV72" s="73"/>
      <c r="NW72" s="73"/>
      <c r="NX72" s="73"/>
      <c r="NY72" s="73"/>
      <c r="NZ72" s="73"/>
      <c r="OA72" s="73"/>
      <c r="OB72" s="73"/>
      <c r="OC72" s="73"/>
      <c r="OD72" s="73"/>
      <c r="OE72" s="73"/>
      <c r="OF72" s="73"/>
      <c r="OG72" s="73"/>
      <c r="OH72" s="73"/>
      <c r="OI72" s="73"/>
      <c r="OJ72" s="73"/>
      <c r="OK72" s="73"/>
      <c r="OL72" s="73"/>
      <c r="OM72" s="73"/>
      <c r="ON72" s="73"/>
      <c r="OO72" s="73"/>
      <c r="OP72" s="73"/>
      <c r="OQ72" s="73"/>
      <c r="OR72" s="73"/>
      <c r="OS72" s="73"/>
      <c r="OT72" s="73"/>
      <c r="OU72" s="73"/>
      <c r="OV72" s="73"/>
      <c r="OW72" s="73"/>
      <c r="OX72" s="73"/>
      <c r="OY72" s="73"/>
      <c r="OZ72" s="73"/>
      <c r="PA72" s="73"/>
      <c r="PB72" s="73"/>
      <c r="PC72" s="73"/>
      <c r="PD72" s="73"/>
      <c r="PE72" s="73"/>
      <c r="PF72" s="73"/>
      <c r="PG72" s="73"/>
      <c r="PH72" s="73"/>
      <c r="PI72" s="73"/>
      <c r="PJ72" s="73"/>
      <c r="PK72" s="73"/>
      <c r="PL72" s="73"/>
      <c r="PM72" s="73"/>
      <c r="PN72" s="73"/>
      <c r="PO72" s="73"/>
      <c r="PP72" s="73"/>
      <c r="PQ72" s="73"/>
      <c r="PR72" s="73"/>
      <c r="PS72" s="73"/>
      <c r="PT72" s="73"/>
      <c r="PU72" s="73"/>
      <c r="PV72" s="73"/>
      <c r="PW72" s="73"/>
      <c r="PX72" s="73"/>
      <c r="PY72" s="73"/>
      <c r="PZ72" s="73"/>
      <c r="QA72" s="73"/>
      <c r="QB72" s="73"/>
      <c r="QC72" s="73"/>
      <c r="QD72" s="73"/>
      <c r="QE72" s="73"/>
      <c r="QF72" s="73"/>
      <c r="QG72" s="73"/>
      <c r="QH72" s="73"/>
      <c r="QI72" s="73"/>
      <c r="QJ72" s="73"/>
      <c r="QK72" s="73"/>
      <c r="QL72" s="73"/>
      <c r="QM72" s="73"/>
      <c r="QN72" s="73"/>
      <c r="QO72" s="73"/>
      <c r="QP72" s="73"/>
      <c r="QQ72" s="73"/>
      <c r="QR72" s="73"/>
      <c r="QS72" s="73"/>
      <c r="QT72" s="73"/>
      <c r="QU72" s="73"/>
      <c r="QV72" s="73"/>
      <c r="QW72" s="73"/>
      <c r="QX72" s="73"/>
      <c r="QY72" s="73"/>
      <c r="QZ72" s="73"/>
      <c r="RA72" s="73"/>
      <c r="RB72" s="73"/>
      <c r="RC72" s="73"/>
      <c r="RD72" s="73"/>
      <c r="RE72" s="73"/>
      <c r="RF72" s="73"/>
      <c r="RG72" s="73"/>
      <c r="RH72" s="73"/>
      <c r="RI72" s="73"/>
      <c r="RJ72" s="73"/>
      <c r="RK72" s="73"/>
      <c r="RL72" s="73"/>
      <c r="RM72" s="73"/>
      <c r="RN72" s="73"/>
      <c r="RO72" s="73"/>
      <c r="RP72" s="73"/>
      <c r="RQ72" s="73"/>
      <c r="RR72" s="73"/>
      <c r="RS72" s="73"/>
      <c r="RT72" s="73"/>
      <c r="RU72" s="73"/>
      <c r="RV72" s="73"/>
      <c r="RW72" s="73"/>
      <c r="RX72" s="73"/>
      <c r="RY72" s="73"/>
      <c r="RZ72" s="73"/>
      <c r="SA72" s="73"/>
      <c r="SB72" s="73"/>
      <c r="SC72" s="73"/>
      <c r="SD72" s="73"/>
      <c r="SE72" s="73"/>
      <c r="SF72" s="73"/>
      <c r="SG72" s="73"/>
      <c r="SH72" s="73"/>
      <c r="SI72" s="73"/>
      <c r="SJ72" s="73"/>
      <c r="SK72" s="73"/>
      <c r="SL72" s="73"/>
      <c r="SM72" s="73"/>
      <c r="SN72" s="73"/>
      <c r="SO72" s="73"/>
      <c r="SP72" s="73"/>
      <c r="SQ72" s="73"/>
      <c r="SR72" s="73"/>
      <c r="SS72" s="73"/>
      <c r="ST72" s="73"/>
      <c r="SU72" s="73"/>
      <c r="SV72" s="73"/>
      <c r="SW72" s="73"/>
      <c r="SX72" s="73"/>
      <c r="SY72" s="73"/>
      <c r="SZ72" s="73"/>
      <c r="TA72" s="73"/>
      <c r="TB72" s="73"/>
      <c r="TC72" s="73"/>
      <c r="TD72" s="73"/>
      <c r="TE72" s="73"/>
      <c r="TF72" s="73"/>
      <c r="TG72" s="73"/>
      <c r="TH72" s="73"/>
      <c r="TI72" s="73"/>
      <c r="TJ72" s="73"/>
      <c r="TK72" s="73"/>
      <c r="TL72" s="73"/>
      <c r="TM72" s="73"/>
      <c r="TN72" s="73"/>
      <c r="TO72" s="73"/>
      <c r="TP72" s="73"/>
      <c r="TQ72" s="73"/>
      <c r="TR72" s="73"/>
      <c r="TS72" s="73"/>
      <c r="TT72" s="73"/>
      <c r="TU72" s="73"/>
      <c r="TV72" s="73"/>
      <c r="TW72" s="73"/>
      <c r="TX72" s="73"/>
      <c r="TY72" s="73"/>
      <c r="TZ72" s="73"/>
      <c r="UA72" s="73"/>
      <c r="UB72" s="73"/>
      <c r="UC72" s="73"/>
      <c r="UD72" s="73"/>
      <c r="UE72" s="73"/>
      <c r="UF72" s="73"/>
      <c r="UG72" s="73"/>
      <c r="UH72" s="73"/>
      <c r="UI72" s="73"/>
      <c r="UJ72" s="73"/>
      <c r="UK72" s="73"/>
      <c r="UL72" s="73"/>
      <c r="UM72" s="73"/>
      <c r="UN72" s="73"/>
      <c r="UO72" s="73"/>
      <c r="UP72" s="73"/>
      <c r="UQ72" s="73"/>
      <c r="UR72" s="73"/>
      <c r="US72" s="73"/>
      <c r="UT72" s="73"/>
      <c r="UU72" s="73"/>
      <c r="UV72" s="73"/>
      <c r="UW72" s="73"/>
      <c r="UX72" s="73"/>
      <c r="UY72" s="73"/>
      <c r="UZ72" s="73"/>
      <c r="VA72" s="73"/>
      <c r="VB72" s="73"/>
      <c r="VC72" s="73"/>
      <c r="VD72" s="73"/>
      <c r="VE72" s="73"/>
      <c r="VF72" s="73"/>
      <c r="VG72" s="73"/>
      <c r="VH72" s="73"/>
      <c r="VI72" s="73"/>
      <c r="VJ72" s="73"/>
      <c r="VK72" s="73"/>
      <c r="VL72" s="73"/>
      <c r="VM72" s="73"/>
      <c r="VN72" s="73"/>
      <c r="VO72" s="73"/>
      <c r="VP72" s="73"/>
      <c r="VQ72" s="73"/>
      <c r="VR72" s="73"/>
      <c r="VS72" s="73"/>
      <c r="VT72" s="73"/>
      <c r="VU72" s="73"/>
      <c r="VV72" s="73"/>
      <c r="VW72" s="73"/>
      <c r="VX72" s="73"/>
      <c r="VY72" s="73"/>
      <c r="VZ72" s="73"/>
      <c r="WA72" s="73"/>
      <c r="WB72" s="73"/>
      <c r="WC72" s="73"/>
      <c r="WD72" s="73"/>
      <c r="WE72" s="73"/>
      <c r="WF72" s="73"/>
      <c r="WG72" s="73"/>
      <c r="WH72" s="73"/>
      <c r="WI72" s="73"/>
      <c r="WJ72" s="73"/>
      <c r="WK72" s="73"/>
      <c r="WL72" s="73"/>
      <c r="WM72" s="73"/>
      <c r="WN72" s="73"/>
      <c r="WO72" s="73"/>
      <c r="WP72" s="73"/>
      <c r="WQ72" s="73"/>
      <c r="WR72" s="73"/>
      <c r="WS72" s="73"/>
      <c r="WT72" s="73"/>
      <c r="WU72" s="73"/>
      <c r="WV72" s="73"/>
      <c r="WW72" s="73"/>
      <c r="WX72" s="73"/>
      <c r="WY72" s="73"/>
      <c r="WZ72" s="73"/>
      <c r="XA72" s="73"/>
      <c r="XB72" s="73"/>
      <c r="XC72" s="73"/>
      <c r="XD72" s="73"/>
      <c r="XE72" s="73"/>
      <c r="XF72" s="73"/>
      <c r="XG72" s="73"/>
      <c r="XH72" s="73"/>
      <c r="XI72" s="73"/>
      <c r="XJ72" s="73"/>
      <c r="XK72" s="73"/>
      <c r="XL72" s="73"/>
      <c r="XM72" s="73"/>
      <c r="XN72" s="73"/>
      <c r="XO72" s="73"/>
      <c r="XP72" s="73"/>
      <c r="XQ72" s="73"/>
      <c r="XR72" s="73"/>
      <c r="XS72" s="73"/>
      <c r="XT72" s="73"/>
      <c r="XU72" s="73"/>
      <c r="XV72" s="73"/>
      <c r="XW72" s="73"/>
      <c r="XX72" s="73"/>
      <c r="XY72" s="73"/>
      <c r="XZ72" s="73"/>
      <c r="YA72" s="73"/>
      <c r="YB72" s="73"/>
      <c r="YC72" s="73"/>
      <c r="YD72" s="73"/>
      <c r="YE72" s="73"/>
      <c r="YF72" s="73"/>
      <c r="YG72" s="73"/>
      <c r="YH72" s="73"/>
      <c r="YI72" s="73"/>
      <c r="YJ72" s="73"/>
      <c r="YK72" s="73"/>
      <c r="YL72" s="73"/>
      <c r="YM72" s="73"/>
      <c r="YN72" s="73"/>
      <c r="YO72" s="73"/>
      <c r="YP72" s="73"/>
      <c r="YQ72" s="73"/>
      <c r="YR72" s="73"/>
    </row>
    <row r="73" spans="1:668">
      <c r="A73" s="71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  <c r="FK73" s="73"/>
      <c r="FL73" s="73"/>
      <c r="FM73" s="73"/>
      <c r="FN73" s="73"/>
      <c r="FO73" s="73"/>
      <c r="FP73" s="73"/>
      <c r="FQ73" s="73"/>
      <c r="FR73" s="73"/>
      <c r="FS73" s="73"/>
      <c r="FT73" s="73"/>
      <c r="FU73" s="73"/>
      <c r="FV73" s="73"/>
      <c r="FW73" s="73"/>
      <c r="FX73" s="73"/>
      <c r="FY73" s="73"/>
      <c r="FZ73" s="73"/>
      <c r="GA73" s="73"/>
      <c r="GB73" s="73"/>
      <c r="GC73" s="73"/>
      <c r="GD73" s="73"/>
      <c r="GE73" s="73"/>
      <c r="GF73" s="73"/>
      <c r="GG73" s="73"/>
      <c r="GH73" s="73"/>
      <c r="GI73" s="73"/>
      <c r="GJ73" s="73"/>
      <c r="GK73" s="73"/>
      <c r="GL73" s="73"/>
      <c r="GM73" s="73"/>
      <c r="GN73" s="73"/>
      <c r="GO73" s="73"/>
      <c r="GP73" s="73"/>
      <c r="GQ73" s="73"/>
      <c r="GR73" s="73"/>
      <c r="GS73" s="73"/>
      <c r="GT73" s="73"/>
      <c r="GU73" s="73"/>
      <c r="GV73" s="73"/>
      <c r="GW73" s="73"/>
      <c r="GX73" s="73"/>
      <c r="GY73" s="73"/>
      <c r="GZ73" s="73"/>
      <c r="HA73" s="73"/>
      <c r="HB73" s="73"/>
      <c r="HC73" s="73"/>
      <c r="HD73" s="73"/>
      <c r="HE73" s="73"/>
      <c r="HF73" s="73"/>
      <c r="HG73" s="73"/>
      <c r="HH73" s="73"/>
      <c r="HI73" s="73"/>
      <c r="HJ73" s="73"/>
      <c r="HK73" s="73"/>
      <c r="HL73" s="73"/>
      <c r="HM73" s="73"/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  <c r="IB73" s="73"/>
      <c r="IC73" s="73"/>
      <c r="ID73" s="73"/>
      <c r="IE73" s="73"/>
      <c r="IF73" s="73"/>
      <c r="IG73" s="73"/>
      <c r="IH73" s="73"/>
      <c r="II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J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X73" s="73"/>
      <c r="JY73" s="73"/>
      <c r="JZ73" s="73"/>
      <c r="KA73" s="73"/>
      <c r="KB73" s="73"/>
      <c r="KC73" s="73"/>
      <c r="KD73" s="73"/>
      <c r="KE73" s="73"/>
      <c r="KF73" s="73"/>
      <c r="KG73" s="73"/>
      <c r="KH73" s="73"/>
      <c r="KI73" s="73"/>
      <c r="KJ73" s="73"/>
      <c r="KK73" s="73"/>
      <c r="KL73" s="73"/>
      <c r="KM73" s="73"/>
      <c r="KN73" s="73"/>
      <c r="KO73" s="73"/>
      <c r="KP73" s="73"/>
      <c r="KQ73" s="73"/>
      <c r="KR73" s="73"/>
      <c r="KS73" s="73"/>
      <c r="KT73" s="73"/>
      <c r="KU73" s="73"/>
      <c r="KV73" s="73"/>
      <c r="KW73" s="73"/>
      <c r="KX73" s="73"/>
      <c r="KY73" s="73"/>
      <c r="KZ73" s="73"/>
      <c r="LA73" s="73"/>
      <c r="LB73" s="73"/>
      <c r="LC73" s="73"/>
      <c r="LD73" s="73"/>
      <c r="LE73" s="73"/>
      <c r="LF73" s="73"/>
      <c r="LG73" s="73"/>
      <c r="LH73" s="73"/>
      <c r="LI73" s="73"/>
      <c r="LJ73" s="73"/>
      <c r="LK73" s="73"/>
      <c r="LL73" s="73"/>
      <c r="LM73" s="73"/>
      <c r="LN73" s="73"/>
      <c r="LO73" s="73"/>
      <c r="LP73" s="73"/>
      <c r="LQ73" s="73"/>
      <c r="LR73" s="73"/>
      <c r="LS73" s="73"/>
      <c r="LT73" s="73"/>
      <c r="LU73" s="73"/>
      <c r="LV73" s="73"/>
      <c r="LW73" s="73"/>
      <c r="LX73" s="73"/>
      <c r="LY73" s="73"/>
      <c r="LZ73" s="73"/>
      <c r="MA73" s="73"/>
      <c r="MB73" s="73"/>
      <c r="MC73" s="73"/>
      <c r="MD73" s="73"/>
      <c r="ME73" s="73"/>
      <c r="MF73" s="73"/>
      <c r="MG73" s="73"/>
      <c r="MH73" s="73"/>
      <c r="MI73" s="73"/>
      <c r="MJ73" s="73"/>
      <c r="MK73" s="73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  <c r="OL73" s="73"/>
      <c r="OM73" s="73"/>
      <c r="ON73" s="73"/>
      <c r="OO73" s="73"/>
      <c r="OP73" s="73"/>
      <c r="OQ73" s="73"/>
      <c r="OR73" s="73"/>
      <c r="OS73" s="73"/>
      <c r="OT73" s="73"/>
      <c r="OU73" s="73"/>
      <c r="OV73" s="73"/>
      <c r="OW73" s="73"/>
      <c r="OX73" s="73"/>
      <c r="OY73" s="73"/>
      <c r="OZ73" s="73"/>
      <c r="PA73" s="73"/>
      <c r="PB73" s="73"/>
      <c r="PC73" s="73"/>
      <c r="PD73" s="73"/>
      <c r="PE73" s="73"/>
      <c r="PF73" s="73"/>
      <c r="PG73" s="73"/>
      <c r="PH73" s="73"/>
      <c r="PI73" s="73"/>
      <c r="PJ73" s="73"/>
      <c r="PK73" s="73"/>
      <c r="PL73" s="73"/>
      <c r="PM73" s="73"/>
      <c r="PN73" s="73"/>
      <c r="PO73" s="73"/>
      <c r="PP73" s="73"/>
      <c r="PQ73" s="73"/>
      <c r="PR73" s="73"/>
      <c r="PS73" s="73"/>
      <c r="PT73" s="73"/>
      <c r="PU73" s="73"/>
      <c r="PV73" s="73"/>
      <c r="PW73" s="73"/>
      <c r="PX73" s="73"/>
      <c r="PY73" s="73"/>
      <c r="PZ73" s="73"/>
      <c r="QA73" s="73"/>
      <c r="QB73" s="73"/>
      <c r="QC73" s="73"/>
      <c r="QD73" s="73"/>
      <c r="QE73" s="73"/>
      <c r="QF73" s="73"/>
      <c r="QG73" s="73"/>
      <c r="QH73" s="73"/>
      <c r="QI73" s="73"/>
      <c r="QJ73" s="73"/>
      <c r="QK73" s="73"/>
      <c r="QL73" s="73"/>
      <c r="QM73" s="73"/>
      <c r="QN73" s="73"/>
      <c r="QO73" s="73"/>
      <c r="QP73" s="73"/>
      <c r="QQ73" s="73"/>
      <c r="QR73" s="73"/>
      <c r="QS73" s="73"/>
      <c r="QT73" s="73"/>
      <c r="QU73" s="73"/>
      <c r="QV73" s="73"/>
      <c r="QW73" s="73"/>
      <c r="QX73" s="73"/>
      <c r="QY73" s="73"/>
      <c r="QZ73" s="73"/>
      <c r="RA73" s="73"/>
      <c r="RB73" s="73"/>
      <c r="RC73" s="73"/>
      <c r="RD73" s="73"/>
      <c r="RE73" s="73"/>
      <c r="RF73" s="73"/>
      <c r="RG73" s="73"/>
      <c r="RH73" s="73"/>
      <c r="RI73" s="73"/>
      <c r="RJ73" s="73"/>
      <c r="RK73" s="73"/>
      <c r="RL73" s="73"/>
      <c r="RM73" s="73"/>
      <c r="RN73" s="73"/>
      <c r="RO73" s="73"/>
      <c r="RP73" s="73"/>
      <c r="RQ73" s="73"/>
      <c r="RR73" s="73"/>
      <c r="RS73" s="73"/>
      <c r="RT73" s="73"/>
      <c r="RU73" s="73"/>
      <c r="RV73" s="73"/>
      <c r="RW73" s="73"/>
      <c r="RX73" s="73"/>
      <c r="RY73" s="73"/>
      <c r="RZ73" s="73"/>
      <c r="SA73" s="73"/>
      <c r="SB73" s="73"/>
      <c r="SC73" s="73"/>
      <c r="SD73" s="73"/>
      <c r="SE73" s="73"/>
      <c r="SF73" s="73"/>
      <c r="SG73" s="73"/>
      <c r="SH73" s="73"/>
      <c r="SI73" s="73"/>
      <c r="SJ73" s="73"/>
      <c r="SK73" s="73"/>
      <c r="SL73" s="73"/>
      <c r="SM73" s="73"/>
      <c r="SN73" s="73"/>
      <c r="SO73" s="73"/>
      <c r="SP73" s="73"/>
      <c r="SQ73" s="73"/>
      <c r="SR73" s="73"/>
      <c r="SS73" s="73"/>
      <c r="ST73" s="73"/>
      <c r="SU73" s="73"/>
      <c r="SV73" s="73"/>
      <c r="SW73" s="73"/>
      <c r="SX73" s="73"/>
      <c r="SY73" s="73"/>
      <c r="SZ73" s="73"/>
      <c r="TA73" s="73"/>
      <c r="TB73" s="73"/>
      <c r="TC73" s="73"/>
      <c r="TD73" s="73"/>
      <c r="TE73" s="73"/>
      <c r="TF73" s="73"/>
      <c r="TG73" s="73"/>
      <c r="TH73" s="73"/>
      <c r="TI73" s="73"/>
      <c r="TJ73" s="73"/>
      <c r="TK73" s="73"/>
      <c r="TL73" s="73"/>
      <c r="TM73" s="73"/>
      <c r="TN73" s="73"/>
      <c r="TO73" s="73"/>
      <c r="TP73" s="73"/>
      <c r="TQ73" s="73"/>
      <c r="TR73" s="73"/>
      <c r="TS73" s="73"/>
      <c r="TT73" s="73"/>
      <c r="TU73" s="73"/>
      <c r="TV73" s="73"/>
      <c r="TW73" s="73"/>
      <c r="TX73" s="73"/>
      <c r="TY73" s="73"/>
      <c r="TZ73" s="73"/>
      <c r="UA73" s="73"/>
      <c r="UB73" s="73"/>
      <c r="UC73" s="73"/>
      <c r="UD73" s="73"/>
      <c r="UE73" s="73"/>
      <c r="UF73" s="73"/>
      <c r="UG73" s="73"/>
      <c r="UH73" s="73"/>
      <c r="UI73" s="73"/>
      <c r="UJ73" s="73"/>
      <c r="UK73" s="73"/>
      <c r="UL73" s="73"/>
      <c r="UM73" s="73"/>
      <c r="UN73" s="73"/>
      <c r="UO73" s="73"/>
      <c r="UP73" s="73"/>
      <c r="UQ73" s="73"/>
      <c r="UR73" s="73"/>
      <c r="US73" s="73"/>
      <c r="UT73" s="73"/>
      <c r="UU73" s="73"/>
      <c r="UV73" s="73"/>
      <c r="UW73" s="73"/>
      <c r="UX73" s="73"/>
      <c r="UY73" s="73"/>
      <c r="UZ73" s="73"/>
      <c r="VA73" s="73"/>
      <c r="VB73" s="73"/>
      <c r="VC73" s="73"/>
      <c r="VD73" s="73"/>
      <c r="VE73" s="73"/>
      <c r="VF73" s="73"/>
      <c r="VG73" s="73"/>
      <c r="VH73" s="73"/>
      <c r="VI73" s="73"/>
      <c r="VJ73" s="73"/>
      <c r="VK73" s="73"/>
      <c r="VL73" s="73"/>
      <c r="VM73" s="73"/>
      <c r="VN73" s="73"/>
      <c r="VO73" s="73"/>
      <c r="VP73" s="73"/>
      <c r="VQ73" s="73"/>
      <c r="VR73" s="73"/>
      <c r="VS73" s="73"/>
      <c r="VT73" s="73"/>
      <c r="VU73" s="73"/>
      <c r="VV73" s="73"/>
      <c r="VW73" s="73"/>
      <c r="VX73" s="73"/>
      <c r="VY73" s="73"/>
      <c r="VZ73" s="73"/>
      <c r="WA73" s="73"/>
      <c r="WB73" s="73"/>
      <c r="WC73" s="73"/>
      <c r="WD73" s="73"/>
      <c r="WE73" s="73"/>
      <c r="WF73" s="73"/>
      <c r="WG73" s="73"/>
      <c r="WH73" s="73"/>
      <c r="WI73" s="73"/>
      <c r="WJ73" s="73"/>
      <c r="WK73" s="73"/>
      <c r="WL73" s="73"/>
      <c r="WM73" s="73"/>
      <c r="WN73" s="73"/>
      <c r="WO73" s="73"/>
      <c r="WP73" s="73"/>
      <c r="WQ73" s="73"/>
      <c r="WR73" s="73"/>
      <c r="WS73" s="73"/>
      <c r="WT73" s="73"/>
      <c r="WU73" s="73"/>
      <c r="WV73" s="73"/>
      <c r="WW73" s="73"/>
      <c r="WX73" s="73"/>
      <c r="WY73" s="73"/>
      <c r="WZ73" s="73"/>
      <c r="XA73" s="73"/>
      <c r="XB73" s="73"/>
      <c r="XC73" s="73"/>
      <c r="XD73" s="73"/>
      <c r="XE73" s="73"/>
      <c r="XF73" s="73"/>
      <c r="XG73" s="73"/>
      <c r="XH73" s="73"/>
      <c r="XI73" s="73"/>
      <c r="XJ73" s="73"/>
      <c r="XK73" s="73"/>
      <c r="XL73" s="73"/>
      <c r="XM73" s="73"/>
      <c r="XN73" s="73"/>
      <c r="XO73" s="73"/>
      <c r="XP73" s="73"/>
      <c r="XQ73" s="73"/>
      <c r="XR73" s="73"/>
      <c r="XS73" s="73"/>
      <c r="XT73" s="73"/>
      <c r="XU73" s="73"/>
      <c r="XV73" s="73"/>
      <c r="XW73" s="73"/>
      <c r="XX73" s="73"/>
      <c r="XY73" s="73"/>
      <c r="XZ73" s="73"/>
      <c r="YA73" s="73"/>
      <c r="YB73" s="73"/>
      <c r="YC73" s="73"/>
      <c r="YD73" s="73"/>
      <c r="YE73" s="73"/>
      <c r="YF73" s="73"/>
      <c r="YG73" s="73"/>
      <c r="YH73" s="73"/>
      <c r="YI73" s="73"/>
      <c r="YJ73" s="73"/>
      <c r="YK73" s="73"/>
      <c r="YL73" s="73"/>
      <c r="YM73" s="73"/>
      <c r="YN73" s="73"/>
      <c r="YO73" s="73"/>
      <c r="YP73" s="73"/>
      <c r="YQ73" s="73"/>
      <c r="YR73" s="73"/>
    </row>
    <row r="74" spans="1:668">
      <c r="A74" s="71" t="s">
        <v>160</v>
      </c>
      <c r="B74" s="72">
        <f>SUM(B75:B162)</f>
        <v>9.6633306450000012E-2</v>
      </c>
      <c r="C74" s="72">
        <f>SUM(C75:C162)</f>
        <v>8.6220404325E-2</v>
      </c>
      <c r="D74" s="72">
        <f>SUM(D75:D162)</f>
        <v>6.9697549800000008E-2</v>
      </c>
      <c r="E74" s="72">
        <f>SUM(E75:E162)/1000</f>
        <v>2.2313924100000001E-5</v>
      </c>
      <c r="F74" s="72">
        <f t="shared" ref="F74:AA74" si="117">SUM(F75:F162)</f>
        <v>1.6660643400000001E-2</v>
      </c>
      <c r="G74" s="72">
        <f t="shared" si="117"/>
        <v>2.0345511600000001E-2</v>
      </c>
      <c r="H74" s="72">
        <f t="shared" si="117"/>
        <v>1.4109580799999999E-2</v>
      </c>
      <c r="I74" s="72">
        <f t="shared" si="117"/>
        <v>1.2271083525000002E-2</v>
      </c>
      <c r="J74" s="72">
        <f t="shared" si="117"/>
        <v>5.9603530499999996E-3</v>
      </c>
      <c r="K74" s="72">
        <f t="shared" si="117"/>
        <v>1.1538834075000001E-2</v>
      </c>
      <c r="L74" s="72">
        <f t="shared" si="117"/>
        <v>7.3146208500000009E-3</v>
      </c>
      <c r="M74" s="72">
        <f t="shared" si="117"/>
        <v>6.8225177250000012E-3</v>
      </c>
      <c r="N74" s="72">
        <f t="shared" si="117"/>
        <v>3.4600754924999998E-2</v>
      </c>
      <c r="O74" s="72">
        <f t="shared" si="117"/>
        <v>2.3554023974999998E-2</v>
      </c>
      <c r="P74" s="72">
        <f t="shared" si="117"/>
        <v>4.0352456250000003E-3</v>
      </c>
      <c r="Q74" s="72">
        <f t="shared" si="117"/>
        <v>6.4099384650000008E-2</v>
      </c>
      <c r="R74" s="72">
        <f t="shared" si="117"/>
        <v>9.8853675749999998E-3</v>
      </c>
      <c r="S74" s="72">
        <f t="shared" si="117"/>
        <v>9.4090117499999997E-3</v>
      </c>
      <c r="T74" s="72">
        <f t="shared" si="117"/>
        <v>0.54167562539999992</v>
      </c>
      <c r="U74" s="72">
        <f t="shared" si="117"/>
        <v>1.7530288042500002</v>
      </c>
      <c r="V74" s="72">
        <f t="shared" si="117"/>
        <v>3.1576879642500004</v>
      </c>
      <c r="W74" s="72">
        <f t="shared" si="117"/>
        <v>2.2893621581250003</v>
      </c>
      <c r="X74" s="72">
        <f t="shared" si="117"/>
        <v>14.722024791599999</v>
      </c>
      <c r="Y74" s="72">
        <f t="shared" si="117"/>
        <v>13.880292238349998</v>
      </c>
      <c r="Z74" s="72">
        <f t="shared" si="117"/>
        <v>0</v>
      </c>
      <c r="AA74" s="72">
        <f t="shared" si="117"/>
        <v>0</v>
      </c>
      <c r="AB74" s="72"/>
      <c r="AD74" s="73">
        <f t="shared" ref="AD74:CO74" si="118">SUM(AD75:AD162)</f>
        <v>1.4959935</v>
      </c>
      <c r="AE74" s="73">
        <f t="shared" si="118"/>
        <v>1.4959935</v>
      </c>
      <c r="AF74" s="73">
        <f t="shared" si="118"/>
        <v>0.59052375000000001</v>
      </c>
      <c r="AG74" s="73">
        <f t="shared" si="118"/>
        <v>18.971559675000002</v>
      </c>
      <c r="AH74" s="73">
        <f t="shared" si="118"/>
        <v>7.4799674999999999</v>
      </c>
      <c r="AI74" s="73">
        <f t="shared" si="118"/>
        <v>0</v>
      </c>
      <c r="AJ74" s="73">
        <f t="shared" si="118"/>
        <v>11.511276299999999</v>
      </c>
      <c r="AK74" s="73">
        <f t="shared" si="118"/>
        <v>0</v>
      </c>
      <c r="AL74" s="73">
        <f t="shared" si="118"/>
        <v>22.101335550000002</v>
      </c>
      <c r="AM74" s="73">
        <f t="shared" si="118"/>
        <v>23.191836075000001</v>
      </c>
      <c r="AN74" s="73">
        <f t="shared" si="118"/>
        <v>6.7910231249999997</v>
      </c>
      <c r="AO74" s="73">
        <f t="shared" si="118"/>
        <v>3.0037974749999998</v>
      </c>
      <c r="AP74" s="73">
        <f t="shared" si="118"/>
        <v>10.546754174999998</v>
      </c>
      <c r="AQ74" s="73">
        <f t="shared" si="118"/>
        <v>0</v>
      </c>
      <c r="AR74" s="73">
        <f t="shared" si="118"/>
        <v>0</v>
      </c>
      <c r="AS74" s="73">
        <f t="shared" si="118"/>
        <v>4.7241899999999996E-2</v>
      </c>
      <c r="AT74" s="73">
        <f t="shared" si="118"/>
        <v>0</v>
      </c>
      <c r="AU74" s="73">
        <f t="shared" si="118"/>
        <v>10.664858925000001</v>
      </c>
      <c r="AV74" s="73">
        <f t="shared" si="118"/>
        <v>21.109255650000001</v>
      </c>
      <c r="AW74" s="73">
        <f t="shared" si="118"/>
        <v>4.4564859000000006</v>
      </c>
      <c r="AX74" s="73">
        <f t="shared" si="118"/>
        <v>7.2673789499999994</v>
      </c>
      <c r="AY74" s="73">
        <f t="shared" si="118"/>
        <v>10.708164</v>
      </c>
      <c r="AZ74" s="73">
        <f t="shared" si="118"/>
        <v>6.2989200000000009E-2</v>
      </c>
      <c r="BA74" s="73">
        <f t="shared" si="118"/>
        <v>21.357275625</v>
      </c>
      <c r="BB74" s="73">
        <f t="shared" si="118"/>
        <v>21.069887399999999</v>
      </c>
      <c r="BC74" s="73">
        <f t="shared" si="118"/>
        <v>1.4605620750000001</v>
      </c>
      <c r="BD74" s="73">
        <f t="shared" si="118"/>
        <v>0.74799674999999999</v>
      </c>
      <c r="BE74" s="73">
        <f t="shared" si="118"/>
        <v>1.09443735</v>
      </c>
      <c r="BF74" s="73">
        <f t="shared" si="118"/>
        <v>0.736186275</v>
      </c>
      <c r="BG74" s="73">
        <f t="shared" si="118"/>
        <v>23.573708100000001</v>
      </c>
      <c r="BH74" s="73">
        <f t="shared" si="118"/>
        <v>2.1770642250000001</v>
      </c>
      <c r="BI74" s="73">
        <f t="shared" si="118"/>
        <v>0</v>
      </c>
      <c r="BJ74" s="73">
        <f t="shared" si="118"/>
        <v>10.845952875</v>
      </c>
      <c r="BK74" s="73">
        <f t="shared" si="118"/>
        <v>7.9917547500000001</v>
      </c>
      <c r="BL74" s="73">
        <f t="shared" si="118"/>
        <v>0</v>
      </c>
      <c r="BM74" s="73">
        <f t="shared" si="118"/>
        <v>0</v>
      </c>
      <c r="BN74" s="73">
        <f t="shared" si="118"/>
        <v>1.3070259</v>
      </c>
      <c r="BO74" s="73">
        <f t="shared" si="118"/>
        <v>1.145616075</v>
      </c>
      <c r="BP74" s="73">
        <f t="shared" si="118"/>
        <v>0</v>
      </c>
      <c r="BQ74" s="73">
        <f t="shared" si="118"/>
        <v>0.71650214999999995</v>
      </c>
      <c r="BR74" s="73">
        <f t="shared" si="118"/>
        <v>1.523551275</v>
      </c>
      <c r="BS74" s="73">
        <f t="shared" si="118"/>
        <v>2.0943909000000001</v>
      </c>
      <c r="BT74" s="73">
        <f t="shared" si="118"/>
        <v>2.1810010499999999</v>
      </c>
      <c r="BU74" s="73">
        <f t="shared" si="118"/>
        <v>3.3463012500000002</v>
      </c>
      <c r="BV74" s="73">
        <f t="shared" si="118"/>
        <v>0.71650214999999995</v>
      </c>
      <c r="BW74" s="73">
        <f t="shared" si="118"/>
        <v>2.1455696249999998</v>
      </c>
      <c r="BX74" s="73">
        <f t="shared" si="118"/>
        <v>0.70075485000000004</v>
      </c>
      <c r="BY74" s="73">
        <f t="shared" si="118"/>
        <v>6.4367088749999999</v>
      </c>
      <c r="BZ74" s="73">
        <f t="shared" si="118"/>
        <v>4.365938925</v>
      </c>
      <c r="CA74" s="73">
        <f t="shared" si="118"/>
        <v>1.7755080750000001</v>
      </c>
      <c r="CB74" s="73">
        <f t="shared" si="118"/>
        <v>1.5589827000000001</v>
      </c>
      <c r="CC74" s="73">
        <f t="shared" si="118"/>
        <v>2.8384508249999998</v>
      </c>
      <c r="CD74" s="73">
        <f t="shared" si="118"/>
        <v>0.35825107499999997</v>
      </c>
      <c r="CE74" s="73">
        <f t="shared" si="118"/>
        <v>1.4566252500000001</v>
      </c>
      <c r="CF74" s="73">
        <f t="shared" si="118"/>
        <v>3.936825E-2</v>
      </c>
      <c r="CG74" s="73">
        <f t="shared" si="118"/>
        <v>0.35825107499999997</v>
      </c>
      <c r="CH74" s="73">
        <f t="shared" si="118"/>
        <v>0.74799674999999999</v>
      </c>
      <c r="CI74" s="73">
        <f t="shared" si="118"/>
        <v>1.1062478250000001</v>
      </c>
      <c r="CJ74" s="73">
        <f t="shared" si="118"/>
        <v>1.4015097000000001</v>
      </c>
      <c r="CK74" s="73">
        <f t="shared" si="118"/>
        <v>0.65351295000000009</v>
      </c>
      <c r="CL74" s="73">
        <f t="shared" si="118"/>
        <v>2.2085588249999999</v>
      </c>
      <c r="CM74" s="73">
        <f t="shared" si="118"/>
        <v>1.366078275</v>
      </c>
      <c r="CN74" s="73">
        <f t="shared" si="118"/>
        <v>0.71256532500000003</v>
      </c>
      <c r="CO74" s="73">
        <f t="shared" si="118"/>
        <v>3.5707002750000001</v>
      </c>
      <c r="CP74" s="73">
        <f t="shared" ref="CP74:FA74" si="119">SUM(CP75:CP162)</f>
        <v>1.0865637000000001</v>
      </c>
      <c r="CQ74" s="73">
        <f t="shared" si="119"/>
        <v>1.4290674749999999</v>
      </c>
      <c r="CR74" s="73">
        <f t="shared" si="119"/>
        <v>0</v>
      </c>
      <c r="CS74" s="73">
        <f t="shared" si="119"/>
        <v>0.71256532500000003</v>
      </c>
      <c r="CT74" s="73">
        <f t="shared" si="119"/>
        <v>0</v>
      </c>
      <c r="CU74" s="73">
        <f t="shared" si="119"/>
        <v>5.6729648250000002</v>
      </c>
      <c r="CV74" s="73">
        <f t="shared" si="119"/>
        <v>0.69288119999999997</v>
      </c>
      <c r="CW74" s="73">
        <f t="shared" si="119"/>
        <v>2.8935663750000002</v>
      </c>
      <c r="CX74" s="73">
        <f t="shared" si="119"/>
        <v>1.3385205</v>
      </c>
      <c r="CY74" s="73">
        <f t="shared" si="119"/>
        <v>2.2085588249999999</v>
      </c>
      <c r="CZ74" s="73">
        <f t="shared" si="119"/>
        <v>0</v>
      </c>
      <c r="DA74" s="73">
        <f t="shared" si="119"/>
        <v>1.6534665000000002</v>
      </c>
      <c r="DB74" s="73">
        <f t="shared" si="119"/>
        <v>2.24399025</v>
      </c>
      <c r="DC74" s="73">
        <f t="shared" si="119"/>
        <v>0.74799674999999999</v>
      </c>
      <c r="DD74" s="73">
        <f t="shared" si="119"/>
        <v>1.5944141250000001</v>
      </c>
      <c r="DE74" s="73">
        <f t="shared" si="119"/>
        <v>0.71650214999999995</v>
      </c>
      <c r="DF74" s="73">
        <f t="shared" si="119"/>
        <v>1.39363605</v>
      </c>
      <c r="DG74" s="73">
        <f t="shared" si="119"/>
        <v>0</v>
      </c>
      <c r="DH74" s="73">
        <f t="shared" si="119"/>
        <v>0</v>
      </c>
      <c r="DI74" s="73">
        <f t="shared" si="119"/>
        <v>2.2124956500000001</v>
      </c>
      <c r="DJ74" s="73">
        <f t="shared" si="119"/>
        <v>0.74799674999999999</v>
      </c>
      <c r="DK74" s="73">
        <f t="shared" si="119"/>
        <v>1.4881198499999999</v>
      </c>
      <c r="DL74" s="73">
        <f t="shared" si="119"/>
        <v>1.5392985750000001</v>
      </c>
      <c r="DM74" s="73">
        <f t="shared" si="119"/>
        <v>1.4881198499999999</v>
      </c>
      <c r="DN74" s="73">
        <f t="shared" si="119"/>
        <v>1.499930325</v>
      </c>
      <c r="DO74" s="73">
        <f t="shared" si="119"/>
        <v>1.8148763250000002</v>
      </c>
      <c r="DP74" s="73">
        <f t="shared" si="119"/>
        <v>0</v>
      </c>
      <c r="DQ74" s="73">
        <f t="shared" si="119"/>
        <v>1.4448147750000002</v>
      </c>
      <c r="DR74" s="73">
        <f t="shared" si="119"/>
        <v>0</v>
      </c>
      <c r="DS74" s="73">
        <f t="shared" si="119"/>
        <v>0.74799674999999999</v>
      </c>
      <c r="DT74" s="73">
        <f t="shared" si="119"/>
        <v>0</v>
      </c>
      <c r="DU74" s="73">
        <f t="shared" si="119"/>
        <v>1.499930325</v>
      </c>
      <c r="DV74" s="73">
        <f t="shared" si="119"/>
        <v>0</v>
      </c>
      <c r="DW74" s="73">
        <f t="shared" si="119"/>
        <v>0.75193357500000002</v>
      </c>
      <c r="DX74" s="73">
        <f t="shared" si="119"/>
        <v>0.75193357500000002</v>
      </c>
      <c r="DY74" s="73">
        <f t="shared" si="119"/>
        <v>4.7241899999999996E-2</v>
      </c>
      <c r="DZ74" s="73">
        <f t="shared" si="119"/>
        <v>2.0510858249999999</v>
      </c>
      <c r="EA74" s="73">
        <f t="shared" si="119"/>
        <v>0</v>
      </c>
      <c r="EB74" s="73">
        <f t="shared" si="119"/>
        <v>0</v>
      </c>
      <c r="EC74" s="73">
        <f t="shared" si="119"/>
        <v>0.87791197499999996</v>
      </c>
      <c r="ED74" s="73">
        <f t="shared" si="119"/>
        <v>0.45667170000000001</v>
      </c>
      <c r="EE74" s="73">
        <f t="shared" si="119"/>
        <v>7.4799674999999996E-2</v>
      </c>
      <c r="EF74" s="73">
        <f t="shared" si="119"/>
        <v>0.83067007500000001</v>
      </c>
      <c r="EG74" s="73">
        <f t="shared" si="119"/>
        <v>0.11810475000000001</v>
      </c>
      <c r="EH74" s="73">
        <f t="shared" si="119"/>
        <v>0</v>
      </c>
      <c r="EI74" s="73">
        <f t="shared" si="119"/>
        <v>1.3030890750000002</v>
      </c>
      <c r="EJ74" s="73">
        <f t="shared" si="119"/>
        <v>0.68894437500000005</v>
      </c>
      <c r="EK74" s="73">
        <f t="shared" si="119"/>
        <v>1.4566252500000001</v>
      </c>
      <c r="EL74" s="73">
        <f t="shared" si="119"/>
        <v>2.3620949999999998E-2</v>
      </c>
      <c r="EM74" s="73">
        <f t="shared" si="119"/>
        <v>0</v>
      </c>
      <c r="EN74" s="73">
        <f t="shared" si="119"/>
        <v>0</v>
      </c>
      <c r="EO74" s="73">
        <f t="shared" si="119"/>
        <v>0</v>
      </c>
      <c r="EP74" s="73">
        <f t="shared" si="119"/>
        <v>0.74405992499999996</v>
      </c>
      <c r="EQ74" s="73">
        <f t="shared" si="119"/>
        <v>2.19674835</v>
      </c>
      <c r="ER74" s="73">
        <f t="shared" si="119"/>
        <v>2.19674835</v>
      </c>
      <c r="ES74" s="73">
        <f t="shared" si="119"/>
        <v>2.9289978000000003</v>
      </c>
      <c r="ET74" s="73">
        <f t="shared" si="119"/>
        <v>7.8736500000000001E-2</v>
      </c>
      <c r="EU74" s="73">
        <f t="shared" si="119"/>
        <v>0.73224945000000008</v>
      </c>
      <c r="EV74" s="73">
        <f t="shared" si="119"/>
        <v>0</v>
      </c>
      <c r="EW74" s="73">
        <f t="shared" si="119"/>
        <v>0.73224945000000008</v>
      </c>
      <c r="EX74" s="73">
        <f t="shared" si="119"/>
        <v>0</v>
      </c>
      <c r="EY74" s="73">
        <f t="shared" si="119"/>
        <v>2.5235048250000003</v>
      </c>
      <c r="EZ74" s="73">
        <f t="shared" si="119"/>
        <v>0.75193357500000002</v>
      </c>
      <c r="FA74" s="73">
        <f t="shared" si="119"/>
        <v>1.9684125E-2</v>
      </c>
      <c r="FB74" s="73">
        <f t="shared" ref="FB74:HM74" si="120">SUM(FB75:FB162)</f>
        <v>0.19684125</v>
      </c>
      <c r="FC74" s="73">
        <f t="shared" si="120"/>
        <v>0.75193357500000002</v>
      </c>
      <c r="FD74" s="73">
        <f t="shared" si="120"/>
        <v>0</v>
      </c>
      <c r="FE74" s="73">
        <f t="shared" si="120"/>
        <v>1.5274881000000002</v>
      </c>
      <c r="FF74" s="73">
        <f t="shared" si="120"/>
        <v>1.4644989000000002</v>
      </c>
      <c r="FG74" s="73">
        <f t="shared" si="120"/>
        <v>0.73224945000000008</v>
      </c>
      <c r="FH74" s="73">
        <f t="shared" si="120"/>
        <v>0.73224945000000008</v>
      </c>
      <c r="FI74" s="73">
        <f t="shared" si="120"/>
        <v>0.82673325000000009</v>
      </c>
      <c r="FJ74" s="73">
        <f t="shared" si="120"/>
        <v>1.4644989000000002</v>
      </c>
      <c r="FK74" s="73">
        <f t="shared" si="120"/>
        <v>0.73224945000000008</v>
      </c>
      <c r="FL74" s="73">
        <f t="shared" si="120"/>
        <v>0</v>
      </c>
      <c r="FM74" s="73">
        <f t="shared" si="120"/>
        <v>0</v>
      </c>
      <c r="FN74" s="73">
        <f t="shared" si="120"/>
        <v>0.78736499999999998</v>
      </c>
      <c r="FO74" s="73">
        <f t="shared" si="120"/>
        <v>0</v>
      </c>
      <c r="FP74" s="73">
        <f t="shared" si="120"/>
        <v>4.3305075000000005E-2</v>
      </c>
      <c r="FQ74" s="73">
        <f t="shared" si="120"/>
        <v>3.936825E-2</v>
      </c>
      <c r="FR74" s="73">
        <f t="shared" si="120"/>
        <v>0.73224945000000008</v>
      </c>
      <c r="FS74" s="73">
        <f t="shared" si="120"/>
        <v>0.10235745</v>
      </c>
      <c r="FT74" s="73">
        <f t="shared" si="120"/>
        <v>0</v>
      </c>
      <c r="FU74" s="73">
        <f t="shared" si="120"/>
        <v>0.602334225</v>
      </c>
      <c r="FV74" s="73">
        <f t="shared" si="120"/>
        <v>13.963918274999999</v>
      </c>
      <c r="FW74" s="73">
        <f t="shared" si="120"/>
        <v>0</v>
      </c>
      <c r="FX74" s="73">
        <f t="shared" si="120"/>
        <v>10.07039835</v>
      </c>
      <c r="FY74" s="73">
        <f t="shared" si="120"/>
        <v>0</v>
      </c>
      <c r="FZ74" s="73">
        <f t="shared" si="120"/>
        <v>5.9052375000000004E-2</v>
      </c>
      <c r="GA74" s="73">
        <f t="shared" si="120"/>
        <v>8.9523400500000001</v>
      </c>
      <c r="GB74" s="73">
        <f t="shared" si="120"/>
        <v>0</v>
      </c>
      <c r="GC74" s="73">
        <f t="shared" si="120"/>
        <v>0.11810475000000001</v>
      </c>
      <c r="GD74" s="73">
        <f t="shared" si="120"/>
        <v>8.361816300000001</v>
      </c>
      <c r="GE74" s="73">
        <f t="shared" si="120"/>
        <v>0.11810475000000001</v>
      </c>
      <c r="GF74" s="73">
        <f t="shared" si="120"/>
        <v>6.4839507749999994</v>
      </c>
      <c r="GG74" s="73">
        <f t="shared" si="120"/>
        <v>0</v>
      </c>
      <c r="GH74" s="73">
        <f t="shared" si="120"/>
        <v>6.8618859750000007</v>
      </c>
      <c r="GI74" s="73">
        <f t="shared" si="120"/>
        <v>0</v>
      </c>
      <c r="GJ74" s="73">
        <f t="shared" si="120"/>
        <v>0</v>
      </c>
      <c r="GK74" s="73">
        <f t="shared" si="120"/>
        <v>0</v>
      </c>
      <c r="GL74" s="73">
        <f t="shared" si="120"/>
        <v>0.13385205</v>
      </c>
      <c r="GM74" s="73">
        <f t="shared" si="120"/>
        <v>0.16140982500000001</v>
      </c>
      <c r="GN74" s="73">
        <f t="shared" si="120"/>
        <v>0.24014632499999999</v>
      </c>
      <c r="GO74" s="73">
        <f t="shared" si="120"/>
        <v>1.1928579749999999</v>
      </c>
      <c r="GP74" s="73">
        <f t="shared" si="120"/>
        <v>0</v>
      </c>
      <c r="GQ74" s="73">
        <f t="shared" si="120"/>
        <v>0.18503077500000001</v>
      </c>
      <c r="GR74" s="73">
        <f t="shared" si="120"/>
        <v>0</v>
      </c>
      <c r="GS74" s="73">
        <f t="shared" si="120"/>
        <v>0</v>
      </c>
      <c r="GT74" s="73">
        <f t="shared" si="120"/>
        <v>0.46060852499999999</v>
      </c>
      <c r="GU74" s="73">
        <f t="shared" si="120"/>
        <v>1.1810474999999999E-2</v>
      </c>
      <c r="GV74" s="73">
        <f t="shared" si="120"/>
        <v>0</v>
      </c>
      <c r="GW74" s="73">
        <f t="shared" si="120"/>
        <v>1.499930325</v>
      </c>
      <c r="GX74" s="73">
        <f t="shared" si="120"/>
        <v>8.2673325000000006E-2</v>
      </c>
      <c r="GY74" s="73">
        <f t="shared" si="120"/>
        <v>0.27164092500000003</v>
      </c>
      <c r="GZ74" s="73">
        <f t="shared" si="120"/>
        <v>0.157473</v>
      </c>
      <c r="HA74" s="73">
        <f t="shared" si="120"/>
        <v>1.366078275</v>
      </c>
      <c r="HB74" s="73">
        <f t="shared" si="120"/>
        <v>2.9211241499999998</v>
      </c>
      <c r="HC74" s="73">
        <f t="shared" si="120"/>
        <v>3.5431425000000003E-2</v>
      </c>
      <c r="HD74" s="73">
        <f t="shared" si="120"/>
        <v>0.47635582500000001</v>
      </c>
      <c r="HE74" s="73">
        <f t="shared" si="120"/>
        <v>18.085774050000005</v>
      </c>
      <c r="HF74" s="73">
        <f t="shared" si="120"/>
        <v>0.13385205</v>
      </c>
      <c r="HG74" s="73">
        <f t="shared" si="120"/>
        <v>10.688479875000001</v>
      </c>
      <c r="HH74" s="73">
        <f t="shared" si="120"/>
        <v>8.9444663999999996</v>
      </c>
      <c r="HI74" s="73">
        <f t="shared" si="120"/>
        <v>20.613215700000001</v>
      </c>
      <c r="HJ74" s="73">
        <f t="shared" si="120"/>
        <v>0.50785042499999999</v>
      </c>
      <c r="HK74" s="73">
        <f t="shared" si="120"/>
        <v>0.334630125</v>
      </c>
      <c r="HL74" s="73">
        <f t="shared" si="120"/>
        <v>0.77949135000000003</v>
      </c>
      <c r="HM74" s="73">
        <f t="shared" si="120"/>
        <v>0.57871327500000003</v>
      </c>
      <c r="HN74" s="73">
        <f t="shared" ref="HN74:JY74" si="121">SUM(HN75:HN162)</f>
        <v>0</v>
      </c>
      <c r="HO74" s="73">
        <f t="shared" si="121"/>
        <v>0.287388225</v>
      </c>
      <c r="HP74" s="73">
        <f t="shared" si="121"/>
        <v>3.936825E-2</v>
      </c>
      <c r="HQ74" s="73">
        <f t="shared" si="121"/>
        <v>0.421240275</v>
      </c>
      <c r="HR74" s="73">
        <f t="shared" si="121"/>
        <v>0.27164092499999998</v>
      </c>
      <c r="HS74" s="73">
        <f t="shared" si="121"/>
        <v>1.01570085</v>
      </c>
      <c r="HT74" s="73">
        <f t="shared" si="121"/>
        <v>0.76374405000000001</v>
      </c>
      <c r="HU74" s="73">
        <f t="shared" si="121"/>
        <v>1.5707931749999999</v>
      </c>
      <c r="HV74" s="73">
        <f t="shared" si="121"/>
        <v>2.1298223250000001</v>
      </c>
      <c r="HW74" s="73">
        <f t="shared" si="121"/>
        <v>0.67319707499999992</v>
      </c>
      <c r="HX74" s="73">
        <f t="shared" si="121"/>
        <v>2.5864940249999995</v>
      </c>
      <c r="HY74" s="73">
        <f t="shared" si="121"/>
        <v>0.12597839999999999</v>
      </c>
      <c r="HZ74" s="73">
        <f t="shared" si="121"/>
        <v>0.99601672499999994</v>
      </c>
      <c r="IA74" s="73">
        <f t="shared" si="121"/>
        <v>6.6926025E-2</v>
      </c>
      <c r="IB74" s="73">
        <f t="shared" si="121"/>
        <v>2.5313784749999999</v>
      </c>
      <c r="IC74" s="73">
        <f t="shared" si="121"/>
        <v>0.26376727500000002</v>
      </c>
      <c r="ID74" s="73">
        <f t="shared" si="121"/>
        <v>1.421193825</v>
      </c>
      <c r="IE74" s="73">
        <f t="shared" si="121"/>
        <v>0</v>
      </c>
      <c r="IF74" s="73">
        <f t="shared" si="121"/>
        <v>1.1141214750000001</v>
      </c>
      <c r="IG74" s="73">
        <f t="shared" si="121"/>
        <v>1.36214145</v>
      </c>
      <c r="IH74" s="73">
        <f t="shared" si="121"/>
        <v>1.0590059250000001</v>
      </c>
      <c r="II74" s="73">
        <f t="shared" si="121"/>
        <v>0.287388225</v>
      </c>
      <c r="IJ74" s="73">
        <f t="shared" si="121"/>
        <v>4.3305074999999998E-2</v>
      </c>
      <c r="IK74" s="73">
        <f t="shared" si="121"/>
        <v>0.26376727500000002</v>
      </c>
      <c r="IL74" s="73">
        <f t="shared" si="121"/>
        <v>0.177157125</v>
      </c>
      <c r="IM74" s="73">
        <f t="shared" si="121"/>
        <v>1.0511322750000001</v>
      </c>
      <c r="IN74" s="73">
        <f t="shared" si="121"/>
        <v>0.78342817499999995</v>
      </c>
      <c r="IO74" s="73">
        <f t="shared" si="121"/>
        <v>0.114167925</v>
      </c>
      <c r="IP74" s="73">
        <f t="shared" si="121"/>
        <v>0.40155615</v>
      </c>
      <c r="IQ74" s="73">
        <f t="shared" si="121"/>
        <v>16.093740599999997</v>
      </c>
      <c r="IR74" s="73">
        <f t="shared" si="121"/>
        <v>53.702229824999996</v>
      </c>
      <c r="IS74" s="73">
        <f t="shared" si="121"/>
        <v>74.2485195</v>
      </c>
      <c r="IT74" s="73">
        <f t="shared" si="121"/>
        <v>41.785460549999996</v>
      </c>
      <c r="IU74" s="73">
        <f t="shared" si="121"/>
        <v>79.83487417500001</v>
      </c>
      <c r="IV74" s="73">
        <f t="shared" si="121"/>
        <v>134.05282807499998</v>
      </c>
      <c r="IW74" s="73">
        <f t="shared" si="121"/>
        <v>139.43053102499999</v>
      </c>
      <c r="IX74" s="73">
        <f t="shared" si="121"/>
        <v>212.568865875</v>
      </c>
      <c r="IY74" s="73">
        <f t="shared" si="121"/>
        <v>112.66405785000001</v>
      </c>
      <c r="IZ74" s="73">
        <f t="shared" si="121"/>
        <v>72.815515199999993</v>
      </c>
      <c r="JA74" s="73">
        <f t="shared" si="121"/>
        <v>490.9220775</v>
      </c>
      <c r="JB74" s="73">
        <f t="shared" si="121"/>
        <v>154.83532725000001</v>
      </c>
      <c r="JC74" s="73">
        <f t="shared" si="121"/>
        <v>160.48467112500001</v>
      </c>
      <c r="JD74" s="73">
        <f t="shared" si="121"/>
        <v>28.305771749999998</v>
      </c>
      <c r="JE74" s="73">
        <f t="shared" si="121"/>
        <v>136.90308937500001</v>
      </c>
      <c r="JF74" s="73">
        <f t="shared" si="121"/>
        <v>106.67221019999999</v>
      </c>
      <c r="JG74" s="73">
        <f t="shared" si="121"/>
        <v>127.79327632499999</v>
      </c>
      <c r="JH74" s="73">
        <f t="shared" si="121"/>
        <v>68.555870549999995</v>
      </c>
      <c r="JI74" s="73">
        <f t="shared" si="121"/>
        <v>80.50807125</v>
      </c>
      <c r="JJ74" s="73">
        <f t="shared" si="121"/>
        <v>41.667355800000003</v>
      </c>
      <c r="JK74" s="73">
        <f t="shared" si="121"/>
        <v>11.219951249999999</v>
      </c>
      <c r="JL74" s="73">
        <f t="shared" si="121"/>
        <v>111.227116725</v>
      </c>
      <c r="JM74" s="73">
        <f t="shared" si="121"/>
        <v>113.8372317</v>
      </c>
      <c r="JN74" s="73">
        <f t="shared" si="121"/>
        <v>119.62436445</v>
      </c>
      <c r="JO74" s="73">
        <f t="shared" si="121"/>
        <v>190.750981725</v>
      </c>
      <c r="JP74" s="73">
        <f t="shared" si="121"/>
        <v>175.53908992499998</v>
      </c>
      <c r="JQ74" s="73">
        <f t="shared" si="121"/>
        <v>293.56510342500002</v>
      </c>
      <c r="JR74" s="73">
        <f t="shared" si="121"/>
        <v>416.779852275</v>
      </c>
      <c r="JS74" s="73">
        <f t="shared" si="121"/>
        <v>574.45363035000003</v>
      </c>
      <c r="JT74" s="73">
        <f t="shared" si="121"/>
        <v>734.198178375</v>
      </c>
      <c r="JU74" s="73">
        <f t="shared" si="121"/>
        <v>374.82510824999997</v>
      </c>
      <c r="JV74" s="73">
        <f t="shared" si="121"/>
        <v>302.39146507499999</v>
      </c>
      <c r="JW74" s="73">
        <f t="shared" si="121"/>
        <v>155.77229160000002</v>
      </c>
      <c r="JX74" s="73">
        <f t="shared" si="121"/>
        <v>2.2833585000000003</v>
      </c>
      <c r="JY74" s="73">
        <f t="shared" si="121"/>
        <v>13.916676375</v>
      </c>
      <c r="JZ74" s="73">
        <f t="shared" ref="JZ74:MK74" si="122">SUM(JZ75:JZ162)</f>
        <v>242.260400025</v>
      </c>
      <c r="KA74" s="73">
        <f t="shared" si="122"/>
        <v>145.532609775</v>
      </c>
      <c r="KB74" s="73">
        <f t="shared" si="122"/>
        <v>231.02076464999999</v>
      </c>
      <c r="KC74" s="73">
        <f t="shared" si="122"/>
        <v>182.12539815</v>
      </c>
      <c r="KD74" s="73">
        <f t="shared" si="122"/>
        <v>131.55294420000001</v>
      </c>
      <c r="KE74" s="73">
        <f t="shared" si="122"/>
        <v>396.69810795000001</v>
      </c>
      <c r="KF74" s="73">
        <f t="shared" si="122"/>
        <v>222.946336575</v>
      </c>
      <c r="KG74" s="73">
        <f t="shared" si="122"/>
        <v>262.86180524999997</v>
      </c>
      <c r="KH74" s="73">
        <f t="shared" si="122"/>
        <v>233.874962775</v>
      </c>
      <c r="KI74" s="73">
        <f t="shared" si="122"/>
        <v>452.02230967500003</v>
      </c>
      <c r="KJ74" s="73">
        <f t="shared" si="122"/>
        <v>2048.2001322749998</v>
      </c>
      <c r="KK74" s="73">
        <f t="shared" si="122"/>
        <v>628.344827775</v>
      </c>
      <c r="KL74" s="73">
        <f t="shared" si="122"/>
        <v>2419.8364122749999</v>
      </c>
      <c r="KM74" s="73">
        <f t="shared" si="122"/>
        <v>6.05483685</v>
      </c>
      <c r="KN74" s="73">
        <f t="shared" si="122"/>
        <v>1932.40629855</v>
      </c>
      <c r="KO74" s="73">
        <f t="shared" si="122"/>
        <v>1065.1946138999999</v>
      </c>
      <c r="KP74" s="73">
        <f t="shared" si="122"/>
        <v>1612.0353536999999</v>
      </c>
      <c r="KQ74" s="73">
        <f t="shared" si="122"/>
        <v>2032.03946565</v>
      </c>
      <c r="KR74" s="73">
        <f t="shared" si="122"/>
        <v>1028.8419718499999</v>
      </c>
      <c r="KS74" s="73">
        <f t="shared" si="122"/>
        <v>1263.173606325</v>
      </c>
      <c r="KT74" s="73">
        <f t="shared" si="122"/>
        <v>1747.284976575</v>
      </c>
      <c r="KU74" s="73">
        <f t="shared" si="122"/>
        <v>1342.2762310500002</v>
      </c>
      <c r="KV74" s="73">
        <f t="shared" si="122"/>
        <v>1214.4868915499999</v>
      </c>
      <c r="KW74" s="73">
        <f t="shared" si="122"/>
        <v>346.41304222499997</v>
      </c>
      <c r="KX74" s="73">
        <f t="shared" si="122"/>
        <v>2104.7998653000004</v>
      </c>
      <c r="KY74" s="73">
        <f t="shared" si="122"/>
        <v>581.80368262499996</v>
      </c>
      <c r="KZ74" s="73">
        <f t="shared" si="122"/>
        <v>503.04749850000002</v>
      </c>
      <c r="LA74" s="73">
        <f t="shared" si="122"/>
        <v>2227.892572575</v>
      </c>
      <c r="LB74" s="73">
        <f t="shared" si="122"/>
        <v>1776.2481980999999</v>
      </c>
      <c r="LC74" s="73">
        <f t="shared" si="122"/>
        <v>1013.1182928000001</v>
      </c>
      <c r="LD74" s="73">
        <f t="shared" si="122"/>
        <v>1022.9209870499999</v>
      </c>
      <c r="LE74" s="73">
        <f t="shared" si="122"/>
        <v>0</v>
      </c>
      <c r="LF74" s="73">
        <f t="shared" si="122"/>
        <v>0</v>
      </c>
      <c r="LG74" s="73">
        <f t="shared" si="122"/>
        <v>0</v>
      </c>
      <c r="LH74" s="73">
        <f t="shared" si="122"/>
        <v>0</v>
      </c>
      <c r="LI74" s="73">
        <f t="shared" si="122"/>
        <v>0</v>
      </c>
      <c r="LJ74" s="73">
        <f t="shared" si="122"/>
        <v>0</v>
      </c>
      <c r="LK74" s="73">
        <f t="shared" si="122"/>
        <v>0</v>
      </c>
      <c r="LL74" s="73">
        <f t="shared" si="122"/>
        <v>0</v>
      </c>
      <c r="LM74" s="73">
        <f t="shared" si="122"/>
        <v>0</v>
      </c>
      <c r="LN74" s="73">
        <f t="shared" si="122"/>
        <v>0</v>
      </c>
      <c r="LO74" s="73">
        <f t="shared" si="122"/>
        <v>0</v>
      </c>
      <c r="LP74" s="73">
        <f t="shared" si="122"/>
        <v>0</v>
      </c>
      <c r="LQ74" s="73">
        <f t="shared" si="122"/>
        <v>0</v>
      </c>
      <c r="LR74" s="73">
        <f t="shared" si="122"/>
        <v>0</v>
      </c>
      <c r="LS74" s="73">
        <f t="shared" si="122"/>
        <v>0</v>
      </c>
      <c r="LT74" s="73">
        <f t="shared" si="122"/>
        <v>0</v>
      </c>
      <c r="LU74" s="73">
        <f t="shared" si="122"/>
        <v>0</v>
      </c>
      <c r="LV74" s="73">
        <f t="shared" si="122"/>
        <v>0</v>
      </c>
      <c r="LW74" s="73">
        <f t="shared" si="122"/>
        <v>0</v>
      </c>
      <c r="LX74" s="73">
        <f t="shared" si="122"/>
        <v>0</v>
      </c>
      <c r="LY74" s="73">
        <f t="shared" si="122"/>
        <v>0</v>
      </c>
      <c r="LZ74" s="73">
        <f t="shared" si="122"/>
        <v>0</v>
      </c>
      <c r="MA74" s="73">
        <f t="shared" si="122"/>
        <v>0</v>
      </c>
      <c r="MB74" s="73">
        <f t="shared" si="122"/>
        <v>0</v>
      </c>
      <c r="MC74" s="73">
        <f t="shared" si="122"/>
        <v>0</v>
      </c>
      <c r="MD74" s="73">
        <f t="shared" si="122"/>
        <v>0</v>
      </c>
      <c r="ME74" s="73">
        <f t="shared" si="122"/>
        <v>0</v>
      </c>
      <c r="MF74" s="73">
        <f t="shared" si="122"/>
        <v>0</v>
      </c>
      <c r="MG74" s="73">
        <f t="shared" si="122"/>
        <v>0</v>
      </c>
      <c r="MH74" s="73">
        <f t="shared" si="122"/>
        <v>0</v>
      </c>
      <c r="MI74" s="73">
        <f t="shared" si="122"/>
        <v>0</v>
      </c>
      <c r="MJ74" s="73">
        <f t="shared" si="122"/>
        <v>0</v>
      </c>
      <c r="MK74" s="73">
        <f t="shared" si="122"/>
        <v>0</v>
      </c>
      <c r="ML74" s="73">
        <f t="shared" ref="ML74:MP74" si="123">SUM(ML75:ML162)</f>
        <v>0</v>
      </c>
      <c r="MM74" s="73">
        <f t="shared" si="123"/>
        <v>0</v>
      </c>
      <c r="MN74" s="73">
        <f t="shared" si="123"/>
        <v>0</v>
      </c>
      <c r="MO74" s="73">
        <f t="shared" si="123"/>
        <v>0</v>
      </c>
      <c r="MP74" s="73">
        <f t="shared" si="123"/>
        <v>0</v>
      </c>
      <c r="MQ74" s="73">
        <f t="shared" ref="MQ74:MS74" si="124">SUM(MQ75:MQ162)</f>
        <v>0</v>
      </c>
      <c r="MR74" s="73">
        <f t="shared" si="124"/>
        <v>0</v>
      </c>
      <c r="MS74" s="73">
        <f t="shared" si="124"/>
        <v>0</v>
      </c>
      <c r="MT74" s="73">
        <f t="shared" ref="MT74:PE74" si="125">SUM(MT75:MT162)</f>
        <v>0</v>
      </c>
      <c r="MU74" s="73">
        <f t="shared" si="125"/>
        <v>0</v>
      </c>
      <c r="MV74" s="73">
        <f t="shared" si="125"/>
        <v>0</v>
      </c>
      <c r="MW74" s="73">
        <f t="shared" si="125"/>
        <v>0</v>
      </c>
      <c r="MX74" s="73">
        <f t="shared" si="125"/>
        <v>0</v>
      </c>
      <c r="MY74" s="73">
        <f t="shared" si="125"/>
        <v>0</v>
      </c>
      <c r="MZ74" s="73">
        <f t="shared" si="125"/>
        <v>0</v>
      </c>
      <c r="NA74" s="73">
        <f t="shared" si="125"/>
        <v>0</v>
      </c>
      <c r="NB74" s="73">
        <f t="shared" si="125"/>
        <v>0</v>
      </c>
      <c r="NC74" s="73">
        <f t="shared" si="125"/>
        <v>0</v>
      </c>
      <c r="ND74" s="73">
        <f t="shared" si="125"/>
        <v>0</v>
      </c>
      <c r="NE74" s="73">
        <f t="shared" si="125"/>
        <v>0</v>
      </c>
      <c r="NF74" s="73">
        <f t="shared" si="125"/>
        <v>0</v>
      </c>
      <c r="NG74" s="73">
        <f t="shared" si="125"/>
        <v>0</v>
      </c>
      <c r="NH74" s="73">
        <f t="shared" si="125"/>
        <v>0</v>
      </c>
      <c r="NI74" s="73">
        <f t="shared" si="125"/>
        <v>0</v>
      </c>
      <c r="NJ74" s="73">
        <f t="shared" si="125"/>
        <v>0</v>
      </c>
      <c r="NK74" s="73">
        <f t="shared" si="125"/>
        <v>0</v>
      </c>
      <c r="NL74" s="73">
        <f t="shared" si="125"/>
        <v>0</v>
      </c>
      <c r="NM74" s="73">
        <f t="shared" si="125"/>
        <v>0</v>
      </c>
      <c r="NN74" s="73">
        <f t="shared" si="125"/>
        <v>0</v>
      </c>
      <c r="NO74" s="73">
        <f t="shared" si="125"/>
        <v>0</v>
      </c>
      <c r="NP74" s="73">
        <f t="shared" si="125"/>
        <v>0</v>
      </c>
      <c r="NQ74" s="73">
        <f t="shared" si="125"/>
        <v>0</v>
      </c>
      <c r="NR74" s="73">
        <f t="shared" si="125"/>
        <v>0</v>
      </c>
      <c r="NS74" s="73">
        <f t="shared" si="125"/>
        <v>0</v>
      </c>
      <c r="NT74" s="73">
        <f t="shared" si="125"/>
        <v>0</v>
      </c>
      <c r="NU74" s="73">
        <f t="shared" si="125"/>
        <v>0</v>
      </c>
      <c r="NV74" s="73">
        <f t="shared" si="125"/>
        <v>0</v>
      </c>
      <c r="NW74" s="73">
        <f t="shared" si="125"/>
        <v>0</v>
      </c>
      <c r="NX74" s="73">
        <f t="shared" si="125"/>
        <v>0</v>
      </c>
      <c r="NY74" s="73">
        <f t="shared" si="125"/>
        <v>0</v>
      </c>
      <c r="NZ74" s="73">
        <f t="shared" si="125"/>
        <v>0</v>
      </c>
      <c r="OA74" s="73">
        <f t="shared" si="125"/>
        <v>0</v>
      </c>
      <c r="OB74" s="73">
        <f t="shared" si="125"/>
        <v>0</v>
      </c>
      <c r="OC74" s="73">
        <f t="shared" si="125"/>
        <v>0</v>
      </c>
      <c r="OD74" s="73">
        <f t="shared" si="125"/>
        <v>0</v>
      </c>
      <c r="OE74" s="73">
        <f t="shared" si="125"/>
        <v>0</v>
      </c>
      <c r="OF74" s="73">
        <f t="shared" si="125"/>
        <v>0</v>
      </c>
      <c r="OG74" s="73">
        <f t="shared" si="125"/>
        <v>0</v>
      </c>
      <c r="OH74" s="73">
        <f t="shared" si="125"/>
        <v>0</v>
      </c>
      <c r="OI74" s="73">
        <f t="shared" si="125"/>
        <v>0</v>
      </c>
      <c r="OJ74" s="73">
        <f t="shared" si="125"/>
        <v>0</v>
      </c>
      <c r="OK74" s="73">
        <f t="shared" si="125"/>
        <v>0</v>
      </c>
      <c r="OL74" s="73">
        <f t="shared" si="125"/>
        <v>0</v>
      </c>
      <c r="OM74" s="73">
        <f t="shared" si="125"/>
        <v>0</v>
      </c>
      <c r="ON74" s="73">
        <f t="shared" si="125"/>
        <v>0</v>
      </c>
      <c r="OO74" s="73">
        <f t="shared" si="125"/>
        <v>0</v>
      </c>
      <c r="OP74" s="73">
        <f t="shared" si="125"/>
        <v>0</v>
      </c>
      <c r="OQ74" s="73">
        <f t="shared" si="125"/>
        <v>0</v>
      </c>
      <c r="OR74" s="73">
        <f t="shared" si="125"/>
        <v>0</v>
      </c>
      <c r="OS74" s="73">
        <f t="shared" si="125"/>
        <v>0</v>
      </c>
      <c r="OT74" s="73">
        <f t="shared" si="125"/>
        <v>0</v>
      </c>
      <c r="OU74" s="73">
        <f t="shared" si="125"/>
        <v>0</v>
      </c>
      <c r="OV74" s="73">
        <f t="shared" si="125"/>
        <v>0</v>
      </c>
      <c r="OW74" s="73">
        <f t="shared" si="125"/>
        <v>0</v>
      </c>
      <c r="OX74" s="73">
        <f t="shared" si="125"/>
        <v>0</v>
      </c>
      <c r="OY74" s="73">
        <f t="shared" si="125"/>
        <v>0</v>
      </c>
      <c r="OZ74" s="73">
        <f t="shared" si="125"/>
        <v>0</v>
      </c>
      <c r="PA74" s="73">
        <f t="shared" si="125"/>
        <v>0</v>
      </c>
      <c r="PB74" s="73">
        <f t="shared" si="125"/>
        <v>0</v>
      </c>
      <c r="PC74" s="73">
        <f t="shared" si="125"/>
        <v>0</v>
      </c>
      <c r="PD74" s="73">
        <f t="shared" si="125"/>
        <v>0</v>
      </c>
      <c r="PE74" s="73">
        <f t="shared" si="125"/>
        <v>0</v>
      </c>
      <c r="PF74" s="73">
        <f t="shared" ref="PF74:RQ74" si="126">SUM(PF75:PF162)</f>
        <v>0</v>
      </c>
      <c r="PG74" s="73">
        <f t="shared" si="126"/>
        <v>0</v>
      </c>
      <c r="PH74" s="73">
        <f t="shared" si="126"/>
        <v>0</v>
      </c>
      <c r="PI74" s="73">
        <f t="shared" si="126"/>
        <v>0</v>
      </c>
      <c r="PJ74" s="73">
        <f t="shared" si="126"/>
        <v>0</v>
      </c>
      <c r="PK74" s="73">
        <f t="shared" si="126"/>
        <v>0</v>
      </c>
      <c r="PL74" s="73">
        <f t="shared" si="126"/>
        <v>0</v>
      </c>
      <c r="PM74" s="73">
        <f t="shared" si="126"/>
        <v>0</v>
      </c>
      <c r="PN74" s="73">
        <f t="shared" si="126"/>
        <v>0</v>
      </c>
      <c r="PO74" s="73">
        <f t="shared" si="126"/>
        <v>0</v>
      </c>
      <c r="PP74" s="73">
        <f t="shared" si="126"/>
        <v>0</v>
      </c>
      <c r="PQ74" s="73">
        <f t="shared" si="126"/>
        <v>0</v>
      </c>
      <c r="PR74" s="73">
        <f t="shared" si="126"/>
        <v>0</v>
      </c>
      <c r="PS74" s="73">
        <f t="shared" si="126"/>
        <v>0</v>
      </c>
      <c r="PT74" s="73">
        <f t="shared" si="126"/>
        <v>0</v>
      </c>
      <c r="PU74" s="73">
        <f t="shared" si="126"/>
        <v>0</v>
      </c>
      <c r="PV74" s="73">
        <f t="shared" si="126"/>
        <v>0</v>
      </c>
      <c r="PW74" s="73">
        <f t="shared" si="126"/>
        <v>0</v>
      </c>
      <c r="PX74" s="73">
        <f t="shared" si="126"/>
        <v>0</v>
      </c>
      <c r="PY74" s="73">
        <f t="shared" si="126"/>
        <v>0</v>
      </c>
      <c r="PZ74" s="73">
        <f t="shared" si="126"/>
        <v>0</v>
      </c>
      <c r="QA74" s="73">
        <f t="shared" si="126"/>
        <v>0</v>
      </c>
      <c r="QB74" s="73">
        <f t="shared" si="126"/>
        <v>0</v>
      </c>
      <c r="QC74" s="73">
        <f t="shared" si="126"/>
        <v>0</v>
      </c>
      <c r="QD74" s="73">
        <f t="shared" si="126"/>
        <v>0</v>
      </c>
      <c r="QE74" s="73">
        <f t="shared" si="126"/>
        <v>0</v>
      </c>
      <c r="QF74" s="73">
        <f t="shared" si="126"/>
        <v>0</v>
      </c>
      <c r="QG74" s="73">
        <f t="shared" si="126"/>
        <v>0</v>
      </c>
      <c r="QH74" s="73">
        <f t="shared" si="126"/>
        <v>0</v>
      </c>
      <c r="QI74" s="73">
        <f t="shared" si="126"/>
        <v>0</v>
      </c>
      <c r="QJ74" s="73">
        <f t="shared" si="126"/>
        <v>0</v>
      </c>
      <c r="QK74" s="73">
        <f t="shared" si="126"/>
        <v>0</v>
      </c>
      <c r="QL74" s="73">
        <f t="shared" si="126"/>
        <v>0</v>
      </c>
      <c r="QM74" s="73">
        <f t="shared" si="126"/>
        <v>0</v>
      </c>
      <c r="QN74" s="73">
        <f t="shared" si="126"/>
        <v>0</v>
      </c>
      <c r="QO74" s="73">
        <f t="shared" si="126"/>
        <v>0</v>
      </c>
      <c r="QP74" s="73">
        <f t="shared" si="126"/>
        <v>0</v>
      </c>
      <c r="QQ74" s="73">
        <f t="shared" si="126"/>
        <v>0</v>
      </c>
      <c r="QR74" s="73">
        <f t="shared" si="126"/>
        <v>0</v>
      </c>
      <c r="QS74" s="73">
        <f t="shared" si="126"/>
        <v>0</v>
      </c>
      <c r="QT74" s="73">
        <f t="shared" si="126"/>
        <v>0</v>
      </c>
      <c r="QU74" s="73">
        <f t="shared" si="126"/>
        <v>0</v>
      </c>
      <c r="QV74" s="73">
        <f t="shared" si="126"/>
        <v>0</v>
      </c>
      <c r="QW74" s="73">
        <f t="shared" si="126"/>
        <v>0</v>
      </c>
      <c r="QX74" s="73">
        <f t="shared" si="126"/>
        <v>0</v>
      </c>
      <c r="QY74" s="73">
        <f t="shared" si="126"/>
        <v>0</v>
      </c>
      <c r="QZ74" s="73">
        <f t="shared" si="126"/>
        <v>0</v>
      </c>
      <c r="RA74" s="73">
        <f t="shared" si="126"/>
        <v>0</v>
      </c>
      <c r="RB74" s="73">
        <f t="shared" si="126"/>
        <v>0</v>
      </c>
      <c r="RC74" s="73">
        <f t="shared" si="126"/>
        <v>0</v>
      </c>
      <c r="RD74" s="73">
        <f t="shared" si="126"/>
        <v>0</v>
      </c>
      <c r="RE74" s="73">
        <f t="shared" si="126"/>
        <v>0</v>
      </c>
      <c r="RF74" s="73">
        <f t="shared" si="126"/>
        <v>0</v>
      </c>
      <c r="RG74" s="73">
        <f t="shared" si="126"/>
        <v>0</v>
      </c>
      <c r="RH74" s="73">
        <f t="shared" si="126"/>
        <v>0</v>
      </c>
      <c r="RI74" s="73">
        <f t="shared" si="126"/>
        <v>0</v>
      </c>
      <c r="RJ74" s="73">
        <f t="shared" si="126"/>
        <v>0</v>
      </c>
      <c r="RK74" s="73">
        <f t="shared" si="126"/>
        <v>0</v>
      </c>
      <c r="RL74" s="73">
        <f t="shared" si="126"/>
        <v>0</v>
      </c>
      <c r="RM74" s="73">
        <f t="shared" si="126"/>
        <v>0</v>
      </c>
      <c r="RN74" s="73">
        <f t="shared" si="126"/>
        <v>0</v>
      </c>
      <c r="RO74" s="73">
        <f t="shared" si="126"/>
        <v>0</v>
      </c>
      <c r="RP74" s="73">
        <f t="shared" si="126"/>
        <v>0</v>
      </c>
      <c r="RQ74" s="73">
        <f t="shared" si="126"/>
        <v>0</v>
      </c>
      <c r="RR74" s="73">
        <f t="shared" ref="RR74:UC74" si="127">SUM(RR75:RR162)</f>
        <v>0</v>
      </c>
      <c r="RS74" s="73">
        <f t="shared" si="127"/>
        <v>0</v>
      </c>
      <c r="RT74" s="73">
        <f t="shared" si="127"/>
        <v>0</v>
      </c>
      <c r="RU74" s="73">
        <f t="shared" si="127"/>
        <v>0</v>
      </c>
      <c r="RV74" s="73">
        <f t="shared" si="127"/>
        <v>0</v>
      </c>
      <c r="RW74" s="73">
        <f t="shared" si="127"/>
        <v>0</v>
      </c>
      <c r="RX74" s="73">
        <f t="shared" si="127"/>
        <v>0</v>
      </c>
      <c r="RY74" s="73">
        <f t="shared" si="127"/>
        <v>0</v>
      </c>
      <c r="RZ74" s="73">
        <f t="shared" si="127"/>
        <v>0</v>
      </c>
      <c r="SA74" s="73">
        <f t="shared" si="127"/>
        <v>0</v>
      </c>
      <c r="SB74" s="73">
        <f t="shared" si="127"/>
        <v>0</v>
      </c>
      <c r="SC74" s="73">
        <f t="shared" si="127"/>
        <v>0</v>
      </c>
      <c r="SD74" s="73">
        <f t="shared" si="127"/>
        <v>0</v>
      </c>
      <c r="SE74" s="73">
        <f t="shared" si="127"/>
        <v>0</v>
      </c>
      <c r="SF74" s="73">
        <f t="shared" si="127"/>
        <v>0</v>
      </c>
      <c r="SG74" s="73">
        <f t="shared" si="127"/>
        <v>0</v>
      </c>
      <c r="SH74" s="73">
        <f t="shared" si="127"/>
        <v>0</v>
      </c>
      <c r="SI74" s="73">
        <f t="shared" si="127"/>
        <v>0</v>
      </c>
      <c r="SJ74" s="73">
        <f t="shared" si="127"/>
        <v>0</v>
      </c>
      <c r="SK74" s="73">
        <f t="shared" si="127"/>
        <v>0</v>
      </c>
      <c r="SL74" s="73">
        <f t="shared" si="127"/>
        <v>0</v>
      </c>
      <c r="SM74" s="73">
        <f t="shared" si="127"/>
        <v>0</v>
      </c>
      <c r="SN74" s="73">
        <f t="shared" si="127"/>
        <v>0</v>
      </c>
      <c r="SO74" s="73">
        <f t="shared" si="127"/>
        <v>0</v>
      </c>
      <c r="SP74" s="73">
        <f t="shared" si="127"/>
        <v>0</v>
      </c>
      <c r="SQ74" s="73">
        <f t="shared" si="127"/>
        <v>0</v>
      </c>
      <c r="SR74" s="73">
        <f t="shared" si="127"/>
        <v>0</v>
      </c>
      <c r="SS74" s="73">
        <f t="shared" si="127"/>
        <v>0</v>
      </c>
      <c r="ST74" s="73">
        <f t="shared" si="127"/>
        <v>0</v>
      </c>
      <c r="SU74" s="73">
        <f t="shared" si="127"/>
        <v>0</v>
      </c>
      <c r="SV74" s="73">
        <f t="shared" si="127"/>
        <v>0</v>
      </c>
      <c r="SW74" s="73">
        <f t="shared" si="127"/>
        <v>0</v>
      </c>
      <c r="SX74" s="73">
        <f t="shared" si="127"/>
        <v>0</v>
      </c>
      <c r="SY74" s="73">
        <f t="shared" si="127"/>
        <v>0</v>
      </c>
      <c r="SZ74" s="73">
        <f t="shared" si="127"/>
        <v>0</v>
      </c>
      <c r="TA74" s="73">
        <f t="shared" si="127"/>
        <v>0</v>
      </c>
      <c r="TB74" s="73">
        <f t="shared" si="127"/>
        <v>0</v>
      </c>
      <c r="TC74" s="73">
        <f t="shared" si="127"/>
        <v>0</v>
      </c>
      <c r="TD74" s="73">
        <f t="shared" si="127"/>
        <v>0</v>
      </c>
      <c r="TE74" s="73">
        <f t="shared" si="127"/>
        <v>0</v>
      </c>
      <c r="TF74" s="73">
        <f t="shared" si="127"/>
        <v>0</v>
      </c>
      <c r="TG74" s="73">
        <f t="shared" si="127"/>
        <v>0</v>
      </c>
      <c r="TH74" s="73">
        <f t="shared" si="127"/>
        <v>0</v>
      </c>
      <c r="TI74" s="73">
        <f t="shared" si="127"/>
        <v>0</v>
      </c>
      <c r="TJ74" s="73">
        <f t="shared" si="127"/>
        <v>0</v>
      </c>
      <c r="TK74" s="73">
        <f t="shared" si="127"/>
        <v>0</v>
      </c>
      <c r="TL74" s="73">
        <f t="shared" si="127"/>
        <v>0</v>
      </c>
      <c r="TM74" s="73">
        <f t="shared" si="127"/>
        <v>0</v>
      </c>
      <c r="TN74" s="73">
        <f t="shared" si="127"/>
        <v>0</v>
      </c>
      <c r="TO74" s="73">
        <f t="shared" si="127"/>
        <v>0</v>
      </c>
      <c r="TP74" s="73">
        <f t="shared" si="127"/>
        <v>0</v>
      </c>
      <c r="TQ74" s="73">
        <f t="shared" si="127"/>
        <v>0</v>
      </c>
      <c r="TR74" s="73">
        <f t="shared" si="127"/>
        <v>0</v>
      </c>
      <c r="TS74" s="73">
        <f t="shared" si="127"/>
        <v>0</v>
      </c>
      <c r="TT74" s="73">
        <f t="shared" si="127"/>
        <v>0</v>
      </c>
      <c r="TU74" s="73">
        <f t="shared" si="127"/>
        <v>0</v>
      </c>
      <c r="TV74" s="73">
        <f t="shared" si="127"/>
        <v>0</v>
      </c>
      <c r="TW74" s="73">
        <f t="shared" si="127"/>
        <v>0</v>
      </c>
      <c r="TX74" s="73">
        <f t="shared" si="127"/>
        <v>0</v>
      </c>
      <c r="TY74" s="73">
        <f t="shared" si="127"/>
        <v>0</v>
      </c>
      <c r="TZ74" s="73">
        <f t="shared" si="127"/>
        <v>0</v>
      </c>
      <c r="UA74" s="73">
        <f t="shared" si="127"/>
        <v>0</v>
      </c>
      <c r="UB74" s="73">
        <f t="shared" si="127"/>
        <v>0</v>
      </c>
      <c r="UC74" s="73">
        <f t="shared" si="127"/>
        <v>0</v>
      </c>
      <c r="UD74" s="73">
        <f t="shared" ref="UD74:WO74" si="128">SUM(UD75:UD162)</f>
        <v>0</v>
      </c>
      <c r="UE74" s="73">
        <f t="shared" si="128"/>
        <v>0</v>
      </c>
      <c r="UF74" s="73">
        <f t="shared" si="128"/>
        <v>0</v>
      </c>
      <c r="UG74" s="73">
        <f t="shared" si="128"/>
        <v>0</v>
      </c>
      <c r="UH74" s="73">
        <f t="shared" si="128"/>
        <v>0</v>
      </c>
      <c r="UI74" s="73">
        <f t="shared" si="128"/>
        <v>0</v>
      </c>
      <c r="UJ74" s="73">
        <f t="shared" si="128"/>
        <v>0</v>
      </c>
      <c r="UK74" s="73">
        <f t="shared" si="128"/>
        <v>0</v>
      </c>
      <c r="UL74" s="73">
        <f t="shared" si="128"/>
        <v>0</v>
      </c>
      <c r="UM74" s="73">
        <f t="shared" si="128"/>
        <v>0</v>
      </c>
      <c r="UN74" s="73">
        <f t="shared" si="128"/>
        <v>0</v>
      </c>
      <c r="UO74" s="73">
        <f t="shared" si="128"/>
        <v>0</v>
      </c>
      <c r="UP74" s="73">
        <f t="shared" si="128"/>
        <v>0</v>
      </c>
      <c r="UQ74" s="73">
        <f t="shared" si="128"/>
        <v>0</v>
      </c>
      <c r="UR74" s="73">
        <f t="shared" si="128"/>
        <v>0</v>
      </c>
      <c r="US74" s="73">
        <f t="shared" si="128"/>
        <v>0</v>
      </c>
      <c r="UT74" s="73">
        <f t="shared" si="128"/>
        <v>0</v>
      </c>
      <c r="UU74" s="73">
        <f t="shared" si="128"/>
        <v>0</v>
      </c>
      <c r="UV74" s="73">
        <f t="shared" si="128"/>
        <v>0</v>
      </c>
      <c r="UW74" s="73">
        <f t="shared" si="128"/>
        <v>0</v>
      </c>
      <c r="UX74" s="73">
        <f t="shared" si="128"/>
        <v>0</v>
      </c>
      <c r="UY74" s="73">
        <f t="shared" si="128"/>
        <v>0</v>
      </c>
      <c r="UZ74" s="73">
        <f t="shared" si="128"/>
        <v>0</v>
      </c>
      <c r="VA74" s="73">
        <f t="shared" si="128"/>
        <v>0</v>
      </c>
      <c r="VB74" s="73">
        <f t="shared" si="128"/>
        <v>0</v>
      </c>
      <c r="VC74" s="73">
        <f t="shared" si="128"/>
        <v>0</v>
      </c>
      <c r="VD74" s="73">
        <f t="shared" si="128"/>
        <v>0</v>
      </c>
      <c r="VE74" s="73">
        <f t="shared" si="128"/>
        <v>0</v>
      </c>
      <c r="VF74" s="73">
        <f t="shared" si="128"/>
        <v>0</v>
      </c>
      <c r="VG74" s="73">
        <f t="shared" si="128"/>
        <v>0</v>
      </c>
      <c r="VH74" s="73">
        <f t="shared" si="128"/>
        <v>0</v>
      </c>
      <c r="VI74" s="73">
        <f t="shared" si="128"/>
        <v>0</v>
      </c>
      <c r="VJ74" s="73">
        <f t="shared" si="128"/>
        <v>0</v>
      </c>
      <c r="VK74" s="73">
        <f t="shared" si="128"/>
        <v>0</v>
      </c>
      <c r="VL74" s="73">
        <f t="shared" si="128"/>
        <v>0</v>
      </c>
      <c r="VM74" s="73">
        <f t="shared" si="128"/>
        <v>0</v>
      </c>
      <c r="VN74" s="73">
        <f t="shared" si="128"/>
        <v>0</v>
      </c>
      <c r="VO74" s="73">
        <f t="shared" si="128"/>
        <v>0</v>
      </c>
      <c r="VP74" s="73">
        <f t="shared" si="128"/>
        <v>0</v>
      </c>
      <c r="VQ74" s="73">
        <f t="shared" si="128"/>
        <v>0</v>
      </c>
      <c r="VR74" s="73">
        <f t="shared" si="128"/>
        <v>0</v>
      </c>
      <c r="VS74" s="73">
        <f t="shared" si="128"/>
        <v>0</v>
      </c>
      <c r="VT74" s="73">
        <f t="shared" si="128"/>
        <v>0</v>
      </c>
      <c r="VU74" s="73">
        <f t="shared" si="128"/>
        <v>0</v>
      </c>
      <c r="VV74" s="73">
        <f t="shared" si="128"/>
        <v>0</v>
      </c>
      <c r="VW74" s="73">
        <f t="shared" si="128"/>
        <v>0</v>
      </c>
      <c r="VX74" s="73">
        <f t="shared" si="128"/>
        <v>0</v>
      </c>
      <c r="VY74" s="73">
        <f t="shared" si="128"/>
        <v>0</v>
      </c>
      <c r="VZ74" s="73">
        <f t="shared" si="128"/>
        <v>0</v>
      </c>
      <c r="WA74" s="73">
        <f t="shared" si="128"/>
        <v>0</v>
      </c>
      <c r="WB74" s="73">
        <f t="shared" si="128"/>
        <v>0</v>
      </c>
      <c r="WC74" s="73">
        <f t="shared" si="128"/>
        <v>0</v>
      </c>
      <c r="WD74" s="73">
        <f t="shared" si="128"/>
        <v>0</v>
      </c>
      <c r="WE74" s="73">
        <f t="shared" si="128"/>
        <v>0</v>
      </c>
      <c r="WF74" s="73">
        <f t="shared" si="128"/>
        <v>0</v>
      </c>
      <c r="WG74" s="73">
        <f t="shared" si="128"/>
        <v>0</v>
      </c>
      <c r="WH74" s="73">
        <f t="shared" si="128"/>
        <v>0</v>
      </c>
      <c r="WI74" s="73">
        <f t="shared" si="128"/>
        <v>0</v>
      </c>
      <c r="WJ74" s="73">
        <f t="shared" si="128"/>
        <v>0</v>
      </c>
      <c r="WK74" s="73">
        <f t="shared" si="128"/>
        <v>0</v>
      </c>
      <c r="WL74" s="73">
        <f t="shared" si="128"/>
        <v>0</v>
      </c>
      <c r="WM74" s="73">
        <f t="shared" si="128"/>
        <v>0</v>
      </c>
      <c r="WN74" s="73">
        <f t="shared" si="128"/>
        <v>0</v>
      </c>
      <c r="WO74" s="73">
        <f t="shared" si="128"/>
        <v>0</v>
      </c>
      <c r="WP74" s="73">
        <f t="shared" ref="WP74:YR74" si="129">SUM(WP75:WP162)</f>
        <v>0</v>
      </c>
      <c r="WQ74" s="73">
        <f t="shared" si="129"/>
        <v>0</v>
      </c>
      <c r="WR74" s="73">
        <f t="shared" si="129"/>
        <v>0</v>
      </c>
      <c r="WS74" s="73">
        <f t="shared" si="129"/>
        <v>0</v>
      </c>
      <c r="WT74" s="73">
        <f t="shared" si="129"/>
        <v>0</v>
      </c>
      <c r="WU74" s="73">
        <f t="shared" si="129"/>
        <v>0</v>
      </c>
      <c r="WV74" s="73">
        <f t="shared" si="129"/>
        <v>0</v>
      </c>
      <c r="WW74" s="73">
        <f t="shared" si="129"/>
        <v>0</v>
      </c>
      <c r="WX74" s="73">
        <f t="shared" si="129"/>
        <v>0</v>
      </c>
      <c r="WY74" s="73">
        <f t="shared" si="129"/>
        <v>0</v>
      </c>
      <c r="WZ74" s="73">
        <f t="shared" si="129"/>
        <v>0</v>
      </c>
      <c r="XA74" s="73">
        <f t="shared" si="129"/>
        <v>0</v>
      </c>
      <c r="XB74" s="73">
        <f t="shared" si="129"/>
        <v>0</v>
      </c>
      <c r="XC74" s="73">
        <f t="shared" si="129"/>
        <v>0</v>
      </c>
      <c r="XD74" s="73">
        <f t="shared" si="129"/>
        <v>0</v>
      </c>
      <c r="XE74" s="73">
        <f t="shared" si="129"/>
        <v>0</v>
      </c>
      <c r="XF74" s="73">
        <f t="shared" si="129"/>
        <v>0</v>
      </c>
      <c r="XG74" s="73">
        <f t="shared" si="129"/>
        <v>0</v>
      </c>
      <c r="XH74" s="73">
        <f t="shared" si="129"/>
        <v>0</v>
      </c>
      <c r="XI74" s="73">
        <f t="shared" si="129"/>
        <v>0</v>
      </c>
      <c r="XJ74" s="73">
        <f t="shared" si="129"/>
        <v>0</v>
      </c>
      <c r="XK74" s="73">
        <f t="shared" si="129"/>
        <v>0</v>
      </c>
      <c r="XL74" s="73">
        <f t="shared" si="129"/>
        <v>0</v>
      </c>
      <c r="XM74" s="73">
        <f t="shared" si="129"/>
        <v>0</v>
      </c>
      <c r="XN74" s="73">
        <f t="shared" si="129"/>
        <v>0</v>
      </c>
      <c r="XO74" s="73">
        <f t="shared" si="129"/>
        <v>0</v>
      </c>
      <c r="XP74" s="73">
        <f t="shared" si="129"/>
        <v>0</v>
      </c>
      <c r="XQ74" s="73">
        <f t="shared" si="129"/>
        <v>0</v>
      </c>
      <c r="XR74" s="73">
        <f t="shared" si="129"/>
        <v>0</v>
      </c>
      <c r="XS74" s="73">
        <f t="shared" si="129"/>
        <v>0</v>
      </c>
      <c r="XT74" s="73">
        <f t="shared" si="129"/>
        <v>0</v>
      </c>
      <c r="XU74" s="73">
        <f t="shared" si="129"/>
        <v>0</v>
      </c>
      <c r="XV74" s="73">
        <f t="shared" si="129"/>
        <v>0</v>
      </c>
      <c r="XW74" s="73">
        <f t="shared" si="129"/>
        <v>0</v>
      </c>
      <c r="XX74" s="73">
        <f t="shared" si="129"/>
        <v>0</v>
      </c>
      <c r="XY74" s="73">
        <f t="shared" si="129"/>
        <v>0</v>
      </c>
      <c r="XZ74" s="73">
        <f t="shared" si="129"/>
        <v>0</v>
      </c>
      <c r="YA74" s="73">
        <f t="shared" si="129"/>
        <v>0</v>
      </c>
      <c r="YB74" s="73">
        <f t="shared" si="129"/>
        <v>0</v>
      </c>
      <c r="YC74" s="73">
        <f t="shared" si="129"/>
        <v>0</v>
      </c>
      <c r="YD74" s="73">
        <f t="shared" si="129"/>
        <v>0</v>
      </c>
      <c r="YE74" s="73">
        <f t="shared" si="129"/>
        <v>0</v>
      </c>
      <c r="YF74" s="73">
        <f t="shared" si="129"/>
        <v>0</v>
      </c>
      <c r="YG74" s="73">
        <f t="shared" si="129"/>
        <v>0</v>
      </c>
      <c r="YH74" s="73">
        <f t="shared" si="129"/>
        <v>0</v>
      </c>
      <c r="YI74" s="73">
        <f t="shared" si="129"/>
        <v>0</v>
      </c>
      <c r="YJ74" s="73">
        <f t="shared" si="129"/>
        <v>0</v>
      </c>
      <c r="YK74" s="73">
        <f t="shared" si="129"/>
        <v>0</v>
      </c>
      <c r="YL74" s="73">
        <f t="shared" si="129"/>
        <v>0</v>
      </c>
      <c r="YM74" s="73">
        <f t="shared" si="129"/>
        <v>0</v>
      </c>
      <c r="YN74" s="73">
        <f t="shared" si="129"/>
        <v>0</v>
      </c>
      <c r="YO74" s="73">
        <f t="shared" si="129"/>
        <v>0</v>
      </c>
      <c r="YP74" s="73">
        <f t="shared" si="129"/>
        <v>0</v>
      </c>
      <c r="YQ74" s="73">
        <f t="shared" si="129"/>
        <v>0</v>
      </c>
      <c r="YR74" s="73">
        <f t="shared" si="129"/>
        <v>0</v>
      </c>
    </row>
    <row r="75" spans="1:668">
      <c r="A75" s="71" t="s">
        <v>161</v>
      </c>
      <c r="B75" s="72">
        <f t="shared" ref="B75:B138" si="130">SUM(AD75:AO75)/1000</f>
        <v>0</v>
      </c>
      <c r="C75" s="72">
        <f t="shared" ref="C75:C138" si="131">SUM(AP75:BA75)/1000</f>
        <v>0</v>
      </c>
      <c r="D75" s="72">
        <f t="shared" ref="D75:D138" si="132">SUM(BB75:BM75)/1000</f>
        <v>0</v>
      </c>
      <c r="E75" s="72">
        <f t="shared" ref="E75:E138" si="133">SUM(BN75:BY75)/1000</f>
        <v>0</v>
      </c>
      <c r="F75" s="72">
        <f t="shared" ref="F75:F138" si="134">SUM(BZ75:CK75)/1000</f>
        <v>0</v>
      </c>
      <c r="G75" s="72">
        <f t="shared" ref="G75:G138" si="135">SUM(CL75:CW75)/1000</f>
        <v>0</v>
      </c>
      <c r="H75" s="72">
        <f t="shared" ref="H75:H138" si="136">SUM(CX75:DI75)/1000</f>
        <v>0</v>
      </c>
      <c r="I75" s="72">
        <f t="shared" ref="I75:I138" si="137">SUM(DJ75:DU75)/1000</f>
        <v>0</v>
      </c>
      <c r="J75" s="72">
        <f t="shared" ref="J75:J138" si="138">SUM(DV75:EG75)/1000</f>
        <v>0</v>
      </c>
      <c r="K75" s="72">
        <f t="shared" ref="K75:K138" si="139">SUM(EH75:ES75)/1000</f>
        <v>0</v>
      </c>
      <c r="L75" s="72">
        <f t="shared" ref="L75:L138" si="140">SUM(ET75:FE75)/1000</f>
        <v>0</v>
      </c>
      <c r="M75" s="72">
        <f t="shared" ref="M75:M138" si="141">SUM(FF75:FQ75)/1000</f>
        <v>0</v>
      </c>
      <c r="N75" s="72">
        <f t="shared" ref="N75:N138" si="142">SUM(FR75:GC75)/1000</f>
        <v>0</v>
      </c>
      <c r="O75" s="72">
        <f t="shared" ref="O75:O138" si="143">SUM(GD75:GO75)/1000</f>
        <v>0</v>
      </c>
      <c r="P75" s="72">
        <f t="shared" ref="P75:P138" si="144">SUM(GP75:HA75)/1000</f>
        <v>0</v>
      </c>
      <c r="Q75" s="72">
        <f t="shared" ref="Q75:Q138" si="145">SUM(HB75:HM75)/1000</f>
        <v>0</v>
      </c>
      <c r="R75" s="72">
        <f t="shared" ref="R75:R138" si="146">SUM(HN75:HY75)/1000</f>
        <v>0</v>
      </c>
      <c r="S75" s="72">
        <f t="shared" ref="S75:S138" si="147">SUM(HZ75:IK75)/1000</f>
        <v>0</v>
      </c>
      <c r="T75" s="72">
        <f t="shared" ref="T75:T138" si="148">SUM(IL75:IW75)/1000</f>
        <v>0</v>
      </c>
      <c r="U75" s="72">
        <f t="shared" ref="U75:U138" si="149">SUM(IX75:JI75)/1000</f>
        <v>0</v>
      </c>
      <c r="V75" s="72">
        <f t="shared" ref="V75:V138" si="150">SUM(JJ75:JU75)/1000</f>
        <v>0</v>
      </c>
      <c r="W75" s="72">
        <f t="shared" ref="W75:W138" si="151">SUM(JV75:KG75)/1000</f>
        <v>0</v>
      </c>
      <c r="X75" s="72">
        <f t="shared" ref="X75:X138" si="152">SUM(KH75:KS75)/1000</f>
        <v>0</v>
      </c>
      <c r="Y75" s="72">
        <f t="shared" ref="Y75:Y138" si="153">SUM(KT75:LE75)/1000</f>
        <v>0</v>
      </c>
      <c r="Z75" s="72">
        <f t="shared" ref="Z75:Z138" si="154">SUM(LF75:LQ75)/1000</f>
        <v>0</v>
      </c>
      <c r="AA75" s="72">
        <f t="shared" ref="AA75:AA138" si="155">SUM(LR75:MC75)/1000</f>
        <v>0</v>
      </c>
      <c r="AB75" s="72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  <c r="IB75" s="73"/>
      <c r="IC75" s="73"/>
      <c r="ID75" s="73"/>
      <c r="IE75" s="73"/>
      <c r="IF75" s="73"/>
      <c r="IG75" s="73"/>
      <c r="IH75" s="73"/>
      <c r="II75" s="73"/>
      <c r="IJ75" s="73"/>
      <c r="IK75" s="73"/>
      <c r="IL75" s="73"/>
      <c r="IM75" s="73"/>
      <c r="IN75" s="73"/>
      <c r="IO75" s="73"/>
      <c r="IP75" s="73"/>
      <c r="IQ75" s="73"/>
      <c r="IR75" s="73"/>
      <c r="IS75" s="73"/>
      <c r="IT75" s="73"/>
      <c r="IU75" s="73"/>
      <c r="IV75" s="73"/>
      <c r="IW75" s="73"/>
      <c r="IX75" s="73"/>
      <c r="IY75" s="73"/>
      <c r="IZ75" s="73"/>
      <c r="JA75" s="73"/>
      <c r="JB75" s="73"/>
      <c r="JC75" s="73"/>
      <c r="JD75" s="73"/>
      <c r="JE75" s="73"/>
      <c r="JF75" s="73"/>
      <c r="JG75" s="73"/>
      <c r="JH75" s="73"/>
      <c r="JI75" s="73"/>
      <c r="JJ75" s="73"/>
      <c r="JK75" s="73"/>
      <c r="JL75" s="73"/>
      <c r="JM75" s="73"/>
      <c r="JN75" s="73"/>
      <c r="JO75" s="73"/>
      <c r="JP75" s="73"/>
      <c r="JQ75" s="73"/>
      <c r="JR75" s="73"/>
      <c r="JS75" s="73"/>
      <c r="JT75" s="73"/>
      <c r="JU75" s="73"/>
      <c r="JV75" s="73"/>
      <c r="JW75" s="73"/>
      <c r="JX75" s="73"/>
      <c r="JY75" s="73"/>
      <c r="JZ75" s="73"/>
      <c r="KA75" s="73"/>
      <c r="KB75" s="73"/>
      <c r="KC75" s="73"/>
      <c r="KD75" s="73"/>
      <c r="KE75" s="73"/>
      <c r="KF75" s="73"/>
      <c r="KG75" s="73"/>
      <c r="KH75" s="73"/>
      <c r="KI75" s="73"/>
      <c r="KJ75" s="73"/>
      <c r="KK75" s="73"/>
      <c r="KL75" s="73"/>
      <c r="KM75" s="73"/>
      <c r="KN75" s="73"/>
      <c r="KO75" s="73"/>
      <c r="KP75" s="73"/>
      <c r="KQ75" s="73"/>
      <c r="KR75" s="73"/>
      <c r="KS75" s="73"/>
      <c r="KT75" s="73"/>
      <c r="KU75" s="73"/>
      <c r="KV75" s="73"/>
      <c r="KW75" s="73"/>
      <c r="KX75" s="73"/>
      <c r="KY75" s="73"/>
      <c r="KZ75" s="73"/>
      <c r="LA75" s="73"/>
      <c r="LB75" s="73"/>
      <c r="LC75" s="73"/>
      <c r="LD75" s="73"/>
      <c r="LE75" s="73"/>
      <c r="LF75" s="73"/>
      <c r="LG75" s="73"/>
      <c r="LH75" s="73"/>
      <c r="LI75" s="73"/>
      <c r="LJ75" s="73"/>
      <c r="LK75" s="73"/>
      <c r="LL75" s="73"/>
      <c r="LM75" s="73"/>
      <c r="LN75" s="73"/>
      <c r="LO75" s="73"/>
      <c r="LP75" s="73"/>
      <c r="LQ75" s="73"/>
      <c r="LR75" s="73"/>
      <c r="LS75" s="73"/>
      <c r="LT75" s="73"/>
      <c r="LU75" s="73"/>
      <c r="LV75" s="73"/>
      <c r="LW75" s="73"/>
      <c r="LX75" s="73"/>
      <c r="LY75" s="73"/>
      <c r="LZ75" s="73"/>
      <c r="MA75" s="73"/>
      <c r="MB75" s="73"/>
      <c r="MC75" s="73"/>
      <c r="MD75" s="73"/>
      <c r="ME75" s="73"/>
      <c r="MF75" s="73"/>
      <c r="MG75" s="73"/>
      <c r="MH75" s="73"/>
      <c r="MI75" s="73"/>
      <c r="MJ75" s="73"/>
      <c r="MK75" s="73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  <c r="OL75" s="73"/>
      <c r="OM75" s="73"/>
      <c r="ON75" s="73"/>
      <c r="OO75" s="73"/>
      <c r="OP75" s="73"/>
      <c r="OQ75" s="73"/>
      <c r="OR75" s="73"/>
      <c r="OS75" s="73"/>
      <c r="OT75" s="73"/>
      <c r="OU75" s="73"/>
      <c r="OV75" s="73"/>
      <c r="OW75" s="73"/>
      <c r="OX75" s="73"/>
      <c r="OY75" s="73"/>
      <c r="OZ75" s="73"/>
      <c r="PA75" s="73"/>
      <c r="PB75" s="73"/>
      <c r="PC75" s="73"/>
      <c r="PD75" s="73"/>
      <c r="PE75" s="73"/>
      <c r="PF75" s="73"/>
      <c r="PG75" s="73"/>
      <c r="PH75" s="73"/>
      <c r="PI75" s="73"/>
      <c r="PJ75" s="73"/>
      <c r="PK75" s="73"/>
      <c r="PL75" s="73"/>
      <c r="PM75" s="73"/>
      <c r="PN75" s="73"/>
      <c r="PO75" s="73"/>
      <c r="PP75" s="73"/>
      <c r="PQ75" s="73"/>
      <c r="PR75" s="73"/>
      <c r="PS75" s="73"/>
      <c r="PT75" s="73"/>
      <c r="PU75" s="73"/>
      <c r="PV75" s="73"/>
      <c r="PW75" s="73"/>
      <c r="PX75" s="73"/>
      <c r="PY75" s="73"/>
      <c r="PZ75" s="73"/>
      <c r="QA75" s="73"/>
      <c r="QB75" s="73"/>
      <c r="QC75" s="73"/>
      <c r="QD75" s="73"/>
      <c r="QE75" s="73"/>
      <c r="QF75" s="73"/>
      <c r="QG75" s="73"/>
      <c r="QH75" s="73"/>
      <c r="QI75" s="73"/>
      <c r="QJ75" s="73"/>
      <c r="QK75" s="73"/>
      <c r="QL75" s="73"/>
      <c r="QM75" s="73"/>
      <c r="QN75" s="73"/>
      <c r="QO75" s="73"/>
      <c r="QP75" s="73"/>
      <c r="QQ75" s="73"/>
      <c r="QR75" s="73"/>
      <c r="QS75" s="73"/>
      <c r="QT75" s="73"/>
      <c r="QU75" s="73"/>
      <c r="QV75" s="73"/>
      <c r="QW75" s="73"/>
      <c r="QX75" s="73"/>
      <c r="QY75" s="73"/>
      <c r="QZ75" s="73"/>
      <c r="RA75" s="73"/>
      <c r="RB75" s="73"/>
      <c r="RC75" s="73"/>
      <c r="RD75" s="73"/>
      <c r="RE75" s="73"/>
      <c r="RF75" s="73"/>
      <c r="RG75" s="73"/>
      <c r="RH75" s="73"/>
      <c r="RI75" s="73"/>
      <c r="RJ75" s="73"/>
      <c r="RK75" s="73"/>
      <c r="RL75" s="73"/>
      <c r="RM75" s="73"/>
      <c r="RN75" s="73"/>
      <c r="RO75" s="73"/>
      <c r="RP75" s="73"/>
      <c r="RQ75" s="73"/>
      <c r="RR75" s="73"/>
      <c r="RS75" s="73"/>
      <c r="RT75" s="73"/>
      <c r="RU75" s="73"/>
      <c r="RV75" s="73"/>
      <c r="RW75" s="73"/>
      <c r="RX75" s="73"/>
      <c r="RY75" s="73"/>
      <c r="RZ75" s="73"/>
      <c r="SA75" s="73"/>
      <c r="SB75" s="73"/>
      <c r="SC75" s="73"/>
      <c r="SD75" s="73"/>
      <c r="SE75" s="73"/>
      <c r="SF75" s="73"/>
      <c r="SG75" s="73"/>
      <c r="SH75" s="73"/>
      <c r="SI75" s="73"/>
      <c r="SJ75" s="73"/>
      <c r="SK75" s="73"/>
      <c r="SL75" s="73"/>
      <c r="SM75" s="73"/>
      <c r="SN75" s="73"/>
      <c r="SO75" s="73"/>
      <c r="SP75" s="73"/>
      <c r="SQ75" s="73"/>
      <c r="SR75" s="73"/>
      <c r="SS75" s="73"/>
      <c r="ST75" s="73"/>
      <c r="SU75" s="73"/>
      <c r="SV75" s="73"/>
      <c r="SW75" s="73"/>
      <c r="SX75" s="73"/>
      <c r="SY75" s="73"/>
      <c r="SZ75" s="73"/>
      <c r="TA75" s="73"/>
      <c r="TB75" s="73"/>
      <c r="TC75" s="73"/>
      <c r="TD75" s="73"/>
      <c r="TE75" s="73"/>
      <c r="TF75" s="73"/>
      <c r="TG75" s="73"/>
      <c r="TH75" s="73"/>
      <c r="TI75" s="73"/>
      <c r="TJ75" s="73"/>
      <c r="TK75" s="73"/>
      <c r="TL75" s="73"/>
      <c r="TM75" s="73"/>
      <c r="TN75" s="73"/>
      <c r="TO75" s="73"/>
      <c r="TP75" s="73"/>
      <c r="TQ75" s="73"/>
      <c r="TR75" s="73"/>
      <c r="TS75" s="73"/>
      <c r="TT75" s="73"/>
      <c r="TU75" s="73"/>
      <c r="TV75" s="73"/>
      <c r="TW75" s="73"/>
      <c r="TX75" s="73"/>
      <c r="TY75" s="73"/>
      <c r="TZ75" s="73"/>
      <c r="UA75" s="73"/>
      <c r="UB75" s="73"/>
      <c r="UC75" s="73"/>
      <c r="UD75" s="73"/>
      <c r="UE75" s="73"/>
      <c r="UF75" s="73"/>
      <c r="UG75" s="73"/>
      <c r="UH75" s="73"/>
      <c r="UI75" s="73"/>
      <c r="UJ75" s="73"/>
      <c r="UK75" s="73"/>
      <c r="UL75" s="73"/>
      <c r="UM75" s="73"/>
      <c r="UN75" s="73"/>
      <c r="UO75" s="73"/>
      <c r="UP75" s="73"/>
      <c r="UQ75" s="73"/>
      <c r="UR75" s="73"/>
      <c r="US75" s="73"/>
      <c r="UT75" s="73"/>
      <c r="UU75" s="73"/>
      <c r="UV75" s="73"/>
      <c r="UW75" s="73"/>
      <c r="UX75" s="73"/>
      <c r="UY75" s="73"/>
      <c r="UZ75" s="73"/>
      <c r="VA75" s="73"/>
      <c r="VB75" s="73"/>
      <c r="VC75" s="73"/>
      <c r="VD75" s="73"/>
      <c r="VE75" s="73"/>
      <c r="VF75" s="73"/>
      <c r="VG75" s="73"/>
      <c r="VH75" s="73"/>
      <c r="VI75" s="73"/>
      <c r="VJ75" s="73"/>
      <c r="VK75" s="73"/>
      <c r="VL75" s="73"/>
      <c r="VM75" s="73"/>
      <c r="VN75" s="73"/>
      <c r="VO75" s="73"/>
      <c r="VP75" s="73"/>
      <c r="VQ75" s="73"/>
      <c r="VR75" s="73"/>
      <c r="VS75" s="73"/>
      <c r="VT75" s="73"/>
      <c r="VU75" s="73"/>
      <c r="VV75" s="73"/>
      <c r="VW75" s="73"/>
      <c r="VX75" s="73"/>
      <c r="VY75" s="73"/>
      <c r="VZ75" s="73"/>
      <c r="WA75" s="73"/>
      <c r="WB75" s="73"/>
      <c r="WC75" s="73"/>
      <c r="WD75" s="73"/>
      <c r="WE75" s="73"/>
      <c r="WF75" s="73"/>
      <c r="WG75" s="73"/>
      <c r="WH75" s="73"/>
      <c r="WI75" s="73"/>
      <c r="WJ75" s="73"/>
      <c r="WK75" s="73"/>
      <c r="WL75" s="73"/>
      <c r="WM75" s="73"/>
      <c r="WN75" s="73"/>
      <c r="WO75" s="73"/>
      <c r="WP75" s="73"/>
      <c r="WQ75" s="73"/>
      <c r="WR75" s="73"/>
      <c r="WS75" s="73"/>
      <c r="WT75" s="73"/>
      <c r="WU75" s="73"/>
      <c r="WV75" s="73"/>
      <c r="WW75" s="73"/>
      <c r="WX75" s="73"/>
      <c r="WY75" s="73"/>
      <c r="WZ75" s="73"/>
      <c r="XA75" s="73"/>
      <c r="XB75" s="73"/>
      <c r="XC75" s="73"/>
      <c r="XD75" s="73"/>
      <c r="XE75" s="73"/>
      <c r="XF75" s="73"/>
      <c r="XG75" s="73"/>
      <c r="XH75" s="73"/>
      <c r="XI75" s="73"/>
      <c r="XJ75" s="73"/>
      <c r="XK75" s="73"/>
      <c r="XL75" s="73"/>
      <c r="XM75" s="73"/>
      <c r="XN75" s="73"/>
      <c r="XO75" s="73"/>
      <c r="XP75" s="73"/>
      <c r="XQ75" s="73"/>
      <c r="XR75" s="73"/>
      <c r="XS75" s="73"/>
      <c r="XT75" s="73"/>
      <c r="XU75" s="73"/>
      <c r="XV75" s="73"/>
      <c r="XW75" s="73"/>
      <c r="XX75" s="73"/>
      <c r="XY75" s="73"/>
      <c r="XZ75" s="73"/>
      <c r="YA75" s="73"/>
      <c r="YB75" s="73"/>
      <c r="YC75" s="73"/>
      <c r="YD75" s="73"/>
      <c r="YE75" s="73"/>
      <c r="YF75" s="73"/>
      <c r="YG75" s="73"/>
      <c r="YH75" s="73"/>
      <c r="YI75" s="73"/>
      <c r="YJ75" s="73"/>
      <c r="YK75" s="73"/>
      <c r="YL75" s="73"/>
      <c r="YM75" s="73"/>
      <c r="YN75" s="73"/>
      <c r="YO75" s="73"/>
      <c r="YP75" s="73"/>
      <c r="YQ75" s="73"/>
      <c r="YR75" s="73"/>
    </row>
    <row r="76" spans="1:668">
      <c r="A76" s="71" t="s">
        <v>162</v>
      </c>
      <c r="B76" s="72">
        <f t="shared" si="130"/>
        <v>0</v>
      </c>
      <c r="C76" s="72">
        <f t="shared" si="131"/>
        <v>0</v>
      </c>
      <c r="D76" s="72">
        <f t="shared" si="132"/>
        <v>0</v>
      </c>
      <c r="E76" s="72">
        <f t="shared" si="133"/>
        <v>0</v>
      </c>
      <c r="F76" s="72">
        <f t="shared" si="134"/>
        <v>0</v>
      </c>
      <c r="G76" s="72">
        <f t="shared" si="135"/>
        <v>0</v>
      </c>
      <c r="H76" s="72">
        <f t="shared" si="136"/>
        <v>0</v>
      </c>
      <c r="I76" s="72">
        <f t="shared" si="137"/>
        <v>0</v>
      </c>
      <c r="J76" s="72">
        <f t="shared" si="138"/>
        <v>0</v>
      </c>
      <c r="K76" s="72">
        <f t="shared" si="139"/>
        <v>0</v>
      </c>
      <c r="L76" s="72">
        <f t="shared" si="140"/>
        <v>0</v>
      </c>
      <c r="M76" s="72">
        <f t="shared" si="141"/>
        <v>0</v>
      </c>
      <c r="N76" s="72">
        <f t="shared" si="142"/>
        <v>0</v>
      </c>
      <c r="O76" s="72">
        <f t="shared" si="143"/>
        <v>0</v>
      </c>
      <c r="P76" s="72">
        <f t="shared" si="144"/>
        <v>0</v>
      </c>
      <c r="Q76" s="72">
        <f t="shared" si="145"/>
        <v>0</v>
      </c>
      <c r="R76" s="72">
        <f t="shared" si="146"/>
        <v>0</v>
      </c>
      <c r="S76" s="72">
        <f t="shared" si="147"/>
        <v>0</v>
      </c>
      <c r="T76" s="72">
        <f t="shared" si="148"/>
        <v>0</v>
      </c>
      <c r="U76" s="72">
        <f t="shared" si="149"/>
        <v>0</v>
      </c>
      <c r="V76" s="72">
        <f t="shared" si="150"/>
        <v>0</v>
      </c>
      <c r="W76" s="72">
        <f t="shared" si="151"/>
        <v>0</v>
      </c>
      <c r="X76" s="72">
        <f t="shared" si="152"/>
        <v>0</v>
      </c>
      <c r="Y76" s="72">
        <f t="shared" si="153"/>
        <v>0</v>
      </c>
      <c r="Z76" s="72">
        <f t="shared" si="154"/>
        <v>0</v>
      </c>
      <c r="AA76" s="72">
        <f t="shared" si="155"/>
        <v>0</v>
      </c>
      <c r="AB76" s="72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73"/>
      <c r="EQ76" s="73"/>
      <c r="ER76" s="73"/>
      <c r="ES76" s="73"/>
      <c r="ET76" s="73"/>
      <c r="EU76" s="73"/>
      <c r="EV76" s="73"/>
      <c r="EW76" s="73"/>
      <c r="EX76" s="73"/>
      <c r="EY76" s="73"/>
      <c r="EZ76" s="73"/>
      <c r="FA76" s="73"/>
      <c r="FB76" s="73"/>
      <c r="FC76" s="73"/>
      <c r="FD76" s="73"/>
      <c r="FE76" s="73"/>
      <c r="FF76" s="73"/>
      <c r="FG76" s="73"/>
      <c r="FH76" s="73"/>
      <c r="FI76" s="73"/>
      <c r="FJ76" s="73"/>
      <c r="FK76" s="73"/>
      <c r="FL76" s="73"/>
      <c r="FM76" s="73"/>
      <c r="FN76" s="73"/>
      <c r="FO76" s="73"/>
      <c r="FP76" s="73"/>
      <c r="FQ76" s="73"/>
      <c r="FR76" s="73"/>
      <c r="FS76" s="73"/>
      <c r="FT76" s="73"/>
      <c r="FU76" s="73"/>
      <c r="FV76" s="73"/>
      <c r="FW76" s="73"/>
      <c r="FX76" s="73"/>
      <c r="FY76" s="73"/>
      <c r="FZ76" s="73"/>
      <c r="GA76" s="73"/>
      <c r="GB76" s="73"/>
      <c r="GC76" s="73"/>
      <c r="GD76" s="73"/>
      <c r="GE76" s="73"/>
      <c r="GF76" s="73"/>
      <c r="GG76" s="73"/>
      <c r="GH76" s="73"/>
      <c r="GI76" s="73"/>
      <c r="GJ76" s="73"/>
      <c r="GK76" s="73"/>
      <c r="GL76" s="73"/>
      <c r="GM76" s="73"/>
      <c r="GN76" s="73"/>
      <c r="GO76" s="73"/>
      <c r="GP76" s="73"/>
      <c r="GQ76" s="73"/>
      <c r="GR76" s="73"/>
      <c r="GS76" s="73"/>
      <c r="GT76" s="73"/>
      <c r="GU76" s="73"/>
      <c r="GV76" s="73"/>
      <c r="GW76" s="73"/>
      <c r="GX76" s="73"/>
      <c r="GY76" s="73"/>
      <c r="GZ76" s="73"/>
      <c r="HA76" s="73"/>
      <c r="HB76" s="73"/>
      <c r="HC76" s="73"/>
      <c r="HD76" s="73"/>
      <c r="HE76" s="73"/>
      <c r="HF76" s="73"/>
      <c r="HG76" s="73"/>
      <c r="HH76" s="73"/>
      <c r="HI76" s="73"/>
      <c r="HJ76" s="73"/>
      <c r="HK76" s="73"/>
      <c r="HL76" s="73"/>
      <c r="HM76" s="73"/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  <c r="IB76" s="73"/>
      <c r="IC76" s="73"/>
      <c r="ID76" s="73"/>
      <c r="IE76" s="73"/>
      <c r="IF76" s="73"/>
      <c r="IG76" s="73"/>
      <c r="IH76" s="73"/>
      <c r="II76" s="73"/>
      <c r="IJ76" s="73"/>
      <c r="IK76" s="73"/>
      <c r="IL76" s="73"/>
      <c r="IM76" s="73"/>
      <c r="IN76" s="73"/>
      <c r="IO76" s="73"/>
      <c r="IP76" s="73"/>
      <c r="IQ76" s="73"/>
      <c r="IR76" s="73"/>
      <c r="IS76" s="73"/>
      <c r="IT76" s="73"/>
      <c r="IU76" s="73"/>
      <c r="IV76" s="73"/>
      <c r="IW76" s="73"/>
      <c r="IX76" s="73"/>
      <c r="IY76" s="73"/>
      <c r="IZ76" s="73"/>
      <c r="JA76" s="73"/>
      <c r="JB76" s="73"/>
      <c r="JC76" s="73"/>
      <c r="JD76" s="73"/>
      <c r="JE76" s="73"/>
      <c r="JF76" s="73"/>
      <c r="JG76" s="73"/>
      <c r="JH76" s="73"/>
      <c r="JI76" s="73"/>
      <c r="JJ76" s="73"/>
      <c r="JK76" s="73"/>
      <c r="JL76" s="73"/>
      <c r="JM76" s="73"/>
      <c r="JN76" s="73"/>
      <c r="JO76" s="73"/>
      <c r="JP76" s="73"/>
      <c r="JQ76" s="73"/>
      <c r="JR76" s="73"/>
      <c r="JS76" s="73"/>
      <c r="JT76" s="73"/>
      <c r="JU76" s="73"/>
      <c r="JV76" s="73"/>
      <c r="JW76" s="73"/>
      <c r="JX76" s="73"/>
      <c r="JY76" s="73"/>
      <c r="JZ76" s="73"/>
      <c r="KA76" s="73"/>
      <c r="KB76" s="73"/>
      <c r="KC76" s="73"/>
      <c r="KD76" s="73"/>
      <c r="KE76" s="73"/>
      <c r="KF76" s="73"/>
      <c r="KG76" s="73"/>
      <c r="KH76" s="73"/>
      <c r="KI76" s="73"/>
      <c r="KJ76" s="73"/>
      <c r="KK76" s="73"/>
      <c r="KL76" s="73"/>
      <c r="KM76" s="73"/>
      <c r="KN76" s="73"/>
      <c r="KO76" s="73"/>
      <c r="KP76" s="73"/>
      <c r="KQ76" s="73"/>
      <c r="KR76" s="73"/>
      <c r="KS76" s="73"/>
      <c r="KT76" s="73"/>
      <c r="KU76" s="73"/>
      <c r="KV76" s="73"/>
      <c r="KW76" s="73"/>
      <c r="KX76" s="73"/>
      <c r="KY76" s="73"/>
      <c r="KZ76" s="73"/>
      <c r="LA76" s="73"/>
      <c r="LB76" s="73"/>
      <c r="LC76" s="73"/>
      <c r="LD76" s="73"/>
      <c r="LE76" s="73"/>
      <c r="LF76" s="73"/>
      <c r="LG76" s="73"/>
      <c r="LH76" s="73"/>
      <c r="LI76" s="73"/>
      <c r="LJ76" s="73"/>
      <c r="LK76" s="73"/>
      <c r="LL76" s="73"/>
      <c r="LM76" s="73"/>
      <c r="LN76" s="73"/>
      <c r="LO76" s="73"/>
      <c r="LP76" s="73"/>
      <c r="LQ76" s="73"/>
      <c r="LR76" s="73"/>
      <c r="LS76" s="73"/>
      <c r="LT76" s="73"/>
      <c r="LU76" s="73"/>
      <c r="LV76" s="73"/>
      <c r="LW76" s="73"/>
      <c r="LX76" s="73"/>
      <c r="LY76" s="73"/>
      <c r="LZ76" s="73"/>
      <c r="MA76" s="73"/>
      <c r="MB76" s="73"/>
      <c r="MC76" s="73"/>
      <c r="MD76" s="73"/>
      <c r="ME76" s="73"/>
      <c r="MF76" s="73"/>
      <c r="MG76" s="73"/>
      <c r="MH76" s="73"/>
      <c r="MI76" s="73"/>
      <c r="MJ76" s="73"/>
      <c r="MK76" s="73"/>
      <c r="ML76" s="73"/>
      <c r="MM76" s="73"/>
      <c r="MN76" s="73"/>
      <c r="MO76" s="73"/>
      <c r="MP76" s="73"/>
      <c r="MQ76" s="73"/>
      <c r="MR76" s="73"/>
      <c r="MS76" s="73"/>
      <c r="MT76" s="73"/>
      <c r="MU76" s="73"/>
      <c r="MV76" s="73"/>
      <c r="MW76" s="73"/>
      <c r="MX76" s="73"/>
      <c r="MY76" s="73"/>
      <c r="MZ76" s="73"/>
      <c r="NA76" s="73"/>
      <c r="NB76" s="73"/>
      <c r="NC76" s="73"/>
      <c r="ND76" s="73"/>
      <c r="NE76" s="73"/>
      <c r="NF76" s="73"/>
      <c r="NG76" s="73"/>
      <c r="NH76" s="73"/>
      <c r="NI76" s="73"/>
      <c r="NJ76" s="73"/>
      <c r="NK76" s="73"/>
      <c r="NL76" s="73"/>
      <c r="NM76" s="73"/>
      <c r="NN76" s="73"/>
      <c r="NO76" s="73"/>
      <c r="NP76" s="73"/>
      <c r="NQ76" s="73"/>
      <c r="NR76" s="73"/>
      <c r="NS76" s="73"/>
      <c r="NT76" s="73"/>
      <c r="NU76" s="73"/>
      <c r="NV76" s="73"/>
      <c r="NW76" s="73"/>
      <c r="NX76" s="73"/>
      <c r="NY76" s="73"/>
      <c r="NZ76" s="73"/>
      <c r="OA76" s="73"/>
      <c r="OB76" s="73"/>
      <c r="OC76" s="73"/>
      <c r="OD76" s="73"/>
      <c r="OE76" s="73"/>
      <c r="OF76" s="73"/>
      <c r="OG76" s="73"/>
      <c r="OH76" s="73"/>
      <c r="OI76" s="73"/>
      <c r="OJ76" s="73"/>
      <c r="OK76" s="73"/>
      <c r="OL76" s="73"/>
      <c r="OM76" s="73"/>
      <c r="ON76" s="73"/>
      <c r="OO76" s="73"/>
      <c r="OP76" s="73"/>
      <c r="OQ76" s="73"/>
      <c r="OR76" s="73"/>
      <c r="OS76" s="73"/>
      <c r="OT76" s="73"/>
      <c r="OU76" s="73"/>
      <c r="OV76" s="73"/>
      <c r="OW76" s="73"/>
      <c r="OX76" s="73"/>
      <c r="OY76" s="73"/>
      <c r="OZ76" s="73"/>
      <c r="PA76" s="73"/>
      <c r="PB76" s="73"/>
      <c r="PC76" s="73"/>
      <c r="PD76" s="73"/>
      <c r="PE76" s="73"/>
      <c r="PF76" s="73"/>
      <c r="PG76" s="73"/>
      <c r="PH76" s="73"/>
      <c r="PI76" s="73"/>
      <c r="PJ76" s="73"/>
      <c r="PK76" s="73"/>
      <c r="PL76" s="73"/>
      <c r="PM76" s="73"/>
      <c r="PN76" s="73"/>
      <c r="PO76" s="73"/>
      <c r="PP76" s="73"/>
      <c r="PQ76" s="73"/>
      <c r="PR76" s="73"/>
      <c r="PS76" s="73"/>
      <c r="PT76" s="73"/>
      <c r="PU76" s="73"/>
      <c r="PV76" s="73"/>
      <c r="PW76" s="73"/>
      <c r="PX76" s="73"/>
      <c r="PY76" s="73"/>
      <c r="PZ76" s="73"/>
      <c r="QA76" s="73"/>
      <c r="QB76" s="73"/>
      <c r="QC76" s="73"/>
      <c r="QD76" s="73"/>
      <c r="QE76" s="73"/>
      <c r="QF76" s="73"/>
      <c r="QG76" s="73"/>
      <c r="QH76" s="73"/>
      <c r="QI76" s="73"/>
      <c r="QJ76" s="73"/>
      <c r="QK76" s="73"/>
      <c r="QL76" s="73"/>
      <c r="QM76" s="73"/>
      <c r="QN76" s="73"/>
      <c r="QO76" s="73"/>
      <c r="QP76" s="73"/>
      <c r="QQ76" s="73"/>
      <c r="QR76" s="73"/>
      <c r="QS76" s="73"/>
      <c r="QT76" s="73"/>
      <c r="QU76" s="73"/>
      <c r="QV76" s="73"/>
      <c r="QW76" s="73"/>
      <c r="QX76" s="73"/>
      <c r="QY76" s="73"/>
      <c r="QZ76" s="73"/>
      <c r="RA76" s="73"/>
      <c r="RB76" s="73"/>
      <c r="RC76" s="73"/>
      <c r="RD76" s="73"/>
      <c r="RE76" s="73"/>
      <c r="RF76" s="73"/>
      <c r="RG76" s="73"/>
      <c r="RH76" s="73"/>
      <c r="RI76" s="73"/>
      <c r="RJ76" s="73"/>
      <c r="RK76" s="73"/>
      <c r="RL76" s="73"/>
      <c r="RM76" s="73"/>
      <c r="RN76" s="73"/>
      <c r="RO76" s="73"/>
      <c r="RP76" s="73"/>
      <c r="RQ76" s="73"/>
      <c r="RR76" s="73"/>
      <c r="RS76" s="73"/>
      <c r="RT76" s="73"/>
      <c r="RU76" s="73"/>
      <c r="RV76" s="73"/>
      <c r="RW76" s="73"/>
      <c r="RX76" s="73"/>
      <c r="RY76" s="73"/>
      <c r="RZ76" s="73"/>
      <c r="SA76" s="73"/>
      <c r="SB76" s="73"/>
      <c r="SC76" s="73"/>
      <c r="SD76" s="73"/>
      <c r="SE76" s="73"/>
      <c r="SF76" s="73"/>
      <c r="SG76" s="73"/>
      <c r="SH76" s="73"/>
      <c r="SI76" s="73"/>
      <c r="SJ76" s="73"/>
      <c r="SK76" s="73"/>
      <c r="SL76" s="73"/>
      <c r="SM76" s="73"/>
      <c r="SN76" s="73"/>
      <c r="SO76" s="73"/>
      <c r="SP76" s="73"/>
      <c r="SQ76" s="73"/>
      <c r="SR76" s="73"/>
      <c r="SS76" s="73"/>
      <c r="ST76" s="73"/>
      <c r="SU76" s="73"/>
      <c r="SV76" s="73"/>
      <c r="SW76" s="73"/>
      <c r="SX76" s="73"/>
      <c r="SY76" s="73"/>
      <c r="SZ76" s="73"/>
      <c r="TA76" s="73"/>
      <c r="TB76" s="73"/>
      <c r="TC76" s="73"/>
      <c r="TD76" s="73"/>
      <c r="TE76" s="73"/>
      <c r="TF76" s="73"/>
      <c r="TG76" s="73"/>
      <c r="TH76" s="73"/>
      <c r="TI76" s="73"/>
      <c r="TJ76" s="73"/>
      <c r="TK76" s="73"/>
      <c r="TL76" s="73"/>
      <c r="TM76" s="73"/>
      <c r="TN76" s="73"/>
      <c r="TO76" s="73"/>
      <c r="TP76" s="73"/>
      <c r="TQ76" s="73"/>
      <c r="TR76" s="73"/>
      <c r="TS76" s="73"/>
      <c r="TT76" s="73"/>
      <c r="TU76" s="73"/>
      <c r="TV76" s="73"/>
      <c r="TW76" s="73"/>
      <c r="TX76" s="73"/>
      <c r="TY76" s="73"/>
      <c r="TZ76" s="73"/>
      <c r="UA76" s="73"/>
      <c r="UB76" s="73"/>
      <c r="UC76" s="73"/>
      <c r="UD76" s="73"/>
      <c r="UE76" s="73"/>
      <c r="UF76" s="73"/>
      <c r="UG76" s="73"/>
      <c r="UH76" s="73"/>
      <c r="UI76" s="73"/>
      <c r="UJ76" s="73"/>
      <c r="UK76" s="73"/>
      <c r="UL76" s="73"/>
      <c r="UM76" s="73"/>
      <c r="UN76" s="73"/>
      <c r="UO76" s="73"/>
      <c r="UP76" s="73"/>
      <c r="UQ76" s="73"/>
      <c r="UR76" s="73"/>
      <c r="US76" s="73"/>
      <c r="UT76" s="73"/>
      <c r="UU76" s="73"/>
      <c r="UV76" s="73"/>
      <c r="UW76" s="73"/>
      <c r="UX76" s="73"/>
      <c r="UY76" s="73"/>
      <c r="UZ76" s="73"/>
      <c r="VA76" s="73"/>
      <c r="VB76" s="73"/>
      <c r="VC76" s="73"/>
      <c r="VD76" s="73"/>
      <c r="VE76" s="73"/>
      <c r="VF76" s="73"/>
      <c r="VG76" s="73"/>
      <c r="VH76" s="73"/>
      <c r="VI76" s="73"/>
      <c r="VJ76" s="73"/>
      <c r="VK76" s="73"/>
      <c r="VL76" s="73"/>
      <c r="VM76" s="73"/>
      <c r="VN76" s="73"/>
      <c r="VO76" s="73"/>
      <c r="VP76" s="73"/>
      <c r="VQ76" s="73"/>
      <c r="VR76" s="73"/>
      <c r="VS76" s="73"/>
      <c r="VT76" s="73"/>
      <c r="VU76" s="73"/>
      <c r="VV76" s="73"/>
      <c r="VW76" s="73"/>
      <c r="VX76" s="73"/>
      <c r="VY76" s="73"/>
      <c r="VZ76" s="73"/>
      <c r="WA76" s="73"/>
      <c r="WB76" s="73"/>
      <c r="WC76" s="73"/>
      <c r="WD76" s="73"/>
      <c r="WE76" s="73"/>
      <c r="WF76" s="73"/>
      <c r="WG76" s="73"/>
      <c r="WH76" s="73"/>
      <c r="WI76" s="73"/>
      <c r="WJ76" s="73"/>
      <c r="WK76" s="73"/>
      <c r="WL76" s="73"/>
      <c r="WM76" s="73"/>
      <c r="WN76" s="73"/>
      <c r="WO76" s="73"/>
      <c r="WP76" s="73"/>
      <c r="WQ76" s="73"/>
      <c r="WR76" s="73"/>
      <c r="WS76" s="73"/>
      <c r="WT76" s="73"/>
      <c r="WU76" s="73"/>
      <c r="WV76" s="73"/>
      <c r="WW76" s="73"/>
      <c r="WX76" s="73"/>
      <c r="WY76" s="73"/>
      <c r="WZ76" s="73"/>
      <c r="XA76" s="73"/>
      <c r="XB76" s="73"/>
      <c r="XC76" s="73"/>
      <c r="XD76" s="73"/>
      <c r="XE76" s="73"/>
      <c r="XF76" s="73"/>
      <c r="XG76" s="73"/>
      <c r="XH76" s="73"/>
      <c r="XI76" s="73"/>
      <c r="XJ76" s="73"/>
      <c r="XK76" s="73"/>
      <c r="XL76" s="73"/>
      <c r="XM76" s="73"/>
      <c r="XN76" s="73"/>
      <c r="XO76" s="73"/>
      <c r="XP76" s="73"/>
      <c r="XQ76" s="73"/>
      <c r="XR76" s="73"/>
      <c r="XS76" s="73"/>
      <c r="XT76" s="73"/>
      <c r="XU76" s="73"/>
      <c r="XV76" s="73"/>
      <c r="XW76" s="73"/>
      <c r="XX76" s="73"/>
      <c r="XY76" s="73"/>
      <c r="XZ76" s="73"/>
      <c r="YA76" s="73"/>
      <c r="YB76" s="73"/>
      <c r="YC76" s="73"/>
      <c r="YD76" s="73"/>
      <c r="YE76" s="73"/>
      <c r="YF76" s="73"/>
      <c r="YG76" s="73"/>
      <c r="YH76" s="73"/>
      <c r="YI76" s="73"/>
      <c r="YJ76" s="73"/>
      <c r="YK76" s="73"/>
      <c r="YL76" s="73"/>
      <c r="YM76" s="73"/>
      <c r="YN76" s="73"/>
      <c r="YO76" s="73"/>
      <c r="YP76" s="73"/>
      <c r="YQ76" s="73"/>
      <c r="YR76" s="73"/>
    </row>
    <row r="77" spans="1:668">
      <c r="A77" s="71" t="s">
        <v>163</v>
      </c>
      <c r="B77" s="72">
        <f t="shared" si="130"/>
        <v>0</v>
      </c>
      <c r="C77" s="72">
        <f t="shared" si="131"/>
        <v>0</v>
      </c>
      <c r="D77" s="72">
        <f t="shared" si="132"/>
        <v>0</v>
      </c>
      <c r="E77" s="72">
        <f t="shared" si="133"/>
        <v>0</v>
      </c>
      <c r="F77" s="72">
        <f t="shared" si="134"/>
        <v>0</v>
      </c>
      <c r="G77" s="72">
        <f t="shared" si="135"/>
        <v>0</v>
      </c>
      <c r="H77" s="72">
        <f t="shared" si="136"/>
        <v>0</v>
      </c>
      <c r="I77" s="72">
        <f t="shared" si="137"/>
        <v>0</v>
      </c>
      <c r="J77" s="72">
        <f t="shared" si="138"/>
        <v>0</v>
      </c>
      <c r="K77" s="72">
        <f t="shared" si="139"/>
        <v>0</v>
      </c>
      <c r="L77" s="72">
        <f t="shared" si="140"/>
        <v>0</v>
      </c>
      <c r="M77" s="72">
        <f t="shared" si="141"/>
        <v>0</v>
      </c>
      <c r="N77" s="72">
        <f t="shared" si="142"/>
        <v>0</v>
      </c>
      <c r="O77" s="72">
        <f t="shared" si="143"/>
        <v>0</v>
      </c>
      <c r="P77" s="72">
        <f t="shared" si="144"/>
        <v>0</v>
      </c>
      <c r="Q77" s="72">
        <f t="shared" si="145"/>
        <v>0</v>
      </c>
      <c r="R77" s="72">
        <f t="shared" si="146"/>
        <v>0</v>
      </c>
      <c r="S77" s="72">
        <f t="shared" si="147"/>
        <v>0</v>
      </c>
      <c r="T77" s="72">
        <f t="shared" si="148"/>
        <v>0</v>
      </c>
      <c r="U77" s="72">
        <f t="shared" si="149"/>
        <v>0</v>
      </c>
      <c r="V77" s="72">
        <f t="shared" si="150"/>
        <v>0</v>
      </c>
      <c r="W77" s="72">
        <f t="shared" si="151"/>
        <v>0</v>
      </c>
      <c r="X77" s="72">
        <f t="shared" si="152"/>
        <v>0</v>
      </c>
      <c r="Y77" s="72">
        <f t="shared" si="153"/>
        <v>0</v>
      </c>
      <c r="Z77" s="72">
        <f t="shared" si="154"/>
        <v>0</v>
      </c>
      <c r="AA77" s="72">
        <f t="shared" si="155"/>
        <v>0</v>
      </c>
      <c r="AB77" s="72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73"/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J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X77" s="73"/>
      <c r="JY77" s="73"/>
      <c r="JZ77" s="73"/>
      <c r="KA77" s="73"/>
      <c r="KB77" s="73"/>
      <c r="KC77" s="73"/>
      <c r="KD77" s="73"/>
      <c r="KE77" s="73"/>
      <c r="KF77" s="73"/>
      <c r="KG77" s="73"/>
      <c r="KH77" s="73"/>
      <c r="KI77" s="73"/>
      <c r="KJ77" s="73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  <c r="OL77" s="73"/>
      <c r="OM77" s="73"/>
      <c r="ON77" s="73"/>
      <c r="OO77" s="73"/>
      <c r="OP77" s="73"/>
      <c r="OQ77" s="73"/>
      <c r="OR77" s="73"/>
      <c r="OS77" s="73"/>
      <c r="OT77" s="73"/>
      <c r="OU77" s="73"/>
      <c r="OV77" s="73"/>
      <c r="OW77" s="73"/>
      <c r="OX77" s="73"/>
      <c r="OY77" s="73"/>
      <c r="OZ77" s="73"/>
      <c r="PA77" s="73"/>
      <c r="PB77" s="73"/>
      <c r="PC77" s="73"/>
      <c r="PD77" s="73"/>
      <c r="PE77" s="73"/>
      <c r="PF77" s="73"/>
      <c r="PG77" s="73"/>
      <c r="PH77" s="73"/>
      <c r="PI77" s="73"/>
      <c r="PJ77" s="73"/>
      <c r="PK77" s="73"/>
      <c r="PL77" s="73"/>
      <c r="PM77" s="73"/>
      <c r="PN77" s="73"/>
      <c r="PO77" s="73"/>
      <c r="PP77" s="73"/>
      <c r="PQ77" s="73"/>
      <c r="PR77" s="73"/>
      <c r="PS77" s="73"/>
      <c r="PT77" s="73"/>
      <c r="PU77" s="73"/>
      <c r="PV77" s="73"/>
      <c r="PW77" s="73"/>
      <c r="PX77" s="73"/>
      <c r="PY77" s="73"/>
      <c r="PZ77" s="73"/>
      <c r="QA77" s="73"/>
      <c r="QB77" s="73"/>
      <c r="QC77" s="73"/>
      <c r="QD77" s="73"/>
      <c r="QE77" s="73"/>
      <c r="QF77" s="73"/>
      <c r="QG77" s="73"/>
      <c r="QH77" s="73"/>
      <c r="QI77" s="73"/>
      <c r="QJ77" s="73"/>
      <c r="QK77" s="73"/>
      <c r="QL77" s="73"/>
      <c r="QM77" s="73"/>
      <c r="QN77" s="73"/>
      <c r="QO77" s="73"/>
      <c r="QP77" s="73"/>
      <c r="QQ77" s="73"/>
      <c r="QR77" s="73"/>
      <c r="QS77" s="73"/>
      <c r="QT77" s="73"/>
      <c r="QU77" s="73"/>
      <c r="QV77" s="73"/>
      <c r="QW77" s="73"/>
      <c r="QX77" s="73"/>
      <c r="QY77" s="73"/>
      <c r="QZ77" s="73"/>
      <c r="RA77" s="73"/>
      <c r="RB77" s="73"/>
      <c r="RC77" s="73"/>
      <c r="RD77" s="73"/>
      <c r="RE77" s="73"/>
      <c r="RF77" s="73"/>
      <c r="RG77" s="73"/>
      <c r="RH77" s="73"/>
      <c r="RI77" s="73"/>
      <c r="RJ77" s="73"/>
      <c r="RK77" s="73"/>
      <c r="RL77" s="73"/>
      <c r="RM77" s="73"/>
      <c r="RN77" s="73"/>
      <c r="RO77" s="73"/>
      <c r="RP77" s="73"/>
      <c r="RQ77" s="73"/>
      <c r="RR77" s="73"/>
      <c r="RS77" s="73"/>
      <c r="RT77" s="73"/>
      <c r="RU77" s="73"/>
      <c r="RV77" s="73"/>
      <c r="RW77" s="73"/>
      <c r="RX77" s="73"/>
      <c r="RY77" s="73"/>
      <c r="RZ77" s="73"/>
      <c r="SA77" s="73"/>
      <c r="SB77" s="73"/>
      <c r="SC77" s="73"/>
      <c r="SD77" s="73"/>
      <c r="SE77" s="73"/>
      <c r="SF77" s="73"/>
      <c r="SG77" s="73"/>
      <c r="SH77" s="73"/>
      <c r="SI77" s="73"/>
      <c r="SJ77" s="73"/>
      <c r="SK77" s="73"/>
      <c r="SL77" s="73"/>
      <c r="SM77" s="73"/>
      <c r="SN77" s="73"/>
      <c r="SO77" s="73"/>
      <c r="SP77" s="73"/>
      <c r="SQ77" s="73"/>
      <c r="SR77" s="73"/>
      <c r="SS77" s="73"/>
      <c r="ST77" s="73"/>
      <c r="SU77" s="73"/>
      <c r="SV77" s="73"/>
      <c r="SW77" s="73"/>
      <c r="SX77" s="73"/>
      <c r="SY77" s="73"/>
      <c r="SZ77" s="73"/>
      <c r="TA77" s="73"/>
      <c r="TB77" s="73"/>
      <c r="TC77" s="73"/>
      <c r="TD77" s="73"/>
      <c r="TE77" s="73"/>
      <c r="TF77" s="73"/>
      <c r="TG77" s="73"/>
      <c r="TH77" s="73"/>
      <c r="TI77" s="73"/>
      <c r="TJ77" s="73"/>
      <c r="TK77" s="73"/>
      <c r="TL77" s="73"/>
      <c r="TM77" s="73"/>
      <c r="TN77" s="73"/>
      <c r="TO77" s="73"/>
      <c r="TP77" s="73"/>
      <c r="TQ77" s="73"/>
      <c r="TR77" s="73"/>
      <c r="TS77" s="73"/>
      <c r="TT77" s="73"/>
      <c r="TU77" s="73"/>
      <c r="TV77" s="73"/>
      <c r="TW77" s="73"/>
      <c r="TX77" s="73"/>
      <c r="TY77" s="73"/>
      <c r="TZ77" s="73"/>
      <c r="UA77" s="73"/>
      <c r="UB77" s="73"/>
      <c r="UC77" s="73"/>
      <c r="UD77" s="73"/>
      <c r="UE77" s="73"/>
      <c r="UF77" s="73"/>
      <c r="UG77" s="73"/>
      <c r="UH77" s="73"/>
      <c r="UI77" s="73"/>
      <c r="UJ77" s="73"/>
      <c r="UK77" s="73"/>
      <c r="UL77" s="73"/>
      <c r="UM77" s="73"/>
      <c r="UN77" s="73"/>
      <c r="UO77" s="73"/>
      <c r="UP77" s="73"/>
      <c r="UQ77" s="73"/>
      <c r="UR77" s="73"/>
      <c r="US77" s="73"/>
      <c r="UT77" s="73"/>
      <c r="UU77" s="73"/>
      <c r="UV77" s="73"/>
      <c r="UW77" s="73"/>
      <c r="UX77" s="73"/>
      <c r="UY77" s="73"/>
      <c r="UZ77" s="73"/>
      <c r="VA77" s="73"/>
      <c r="VB77" s="73"/>
      <c r="VC77" s="73"/>
      <c r="VD77" s="73"/>
      <c r="VE77" s="73"/>
      <c r="VF77" s="73"/>
      <c r="VG77" s="73"/>
      <c r="VH77" s="73"/>
      <c r="VI77" s="73"/>
      <c r="VJ77" s="73"/>
      <c r="VK77" s="73"/>
      <c r="VL77" s="73"/>
      <c r="VM77" s="73"/>
      <c r="VN77" s="73"/>
      <c r="VO77" s="73"/>
      <c r="VP77" s="73"/>
      <c r="VQ77" s="73"/>
      <c r="VR77" s="73"/>
      <c r="VS77" s="73"/>
      <c r="VT77" s="73"/>
      <c r="VU77" s="73"/>
      <c r="VV77" s="73"/>
      <c r="VW77" s="73"/>
      <c r="VX77" s="73"/>
      <c r="VY77" s="73"/>
      <c r="VZ77" s="73"/>
      <c r="WA77" s="73"/>
      <c r="WB77" s="73"/>
      <c r="WC77" s="73"/>
      <c r="WD77" s="73"/>
      <c r="WE77" s="73"/>
      <c r="WF77" s="73"/>
      <c r="WG77" s="73"/>
      <c r="WH77" s="73"/>
      <c r="WI77" s="73"/>
      <c r="WJ77" s="73"/>
      <c r="WK77" s="73"/>
      <c r="WL77" s="73"/>
      <c r="WM77" s="73"/>
      <c r="WN77" s="73"/>
      <c r="WO77" s="73"/>
      <c r="WP77" s="73"/>
      <c r="WQ77" s="73"/>
      <c r="WR77" s="73"/>
      <c r="WS77" s="73"/>
      <c r="WT77" s="73"/>
      <c r="WU77" s="73"/>
      <c r="WV77" s="73"/>
      <c r="WW77" s="73"/>
      <c r="WX77" s="73"/>
      <c r="WY77" s="73"/>
      <c r="WZ77" s="73"/>
      <c r="XA77" s="73"/>
      <c r="XB77" s="73"/>
      <c r="XC77" s="73"/>
      <c r="XD77" s="73"/>
      <c r="XE77" s="73"/>
      <c r="XF77" s="73"/>
      <c r="XG77" s="73"/>
      <c r="XH77" s="73"/>
      <c r="XI77" s="73"/>
      <c r="XJ77" s="73"/>
      <c r="XK77" s="73"/>
      <c r="XL77" s="73"/>
      <c r="XM77" s="73"/>
      <c r="XN77" s="73"/>
      <c r="XO77" s="73"/>
      <c r="XP77" s="73"/>
      <c r="XQ77" s="73"/>
      <c r="XR77" s="73"/>
      <c r="XS77" s="73"/>
      <c r="XT77" s="73"/>
      <c r="XU77" s="73"/>
      <c r="XV77" s="73"/>
      <c r="XW77" s="73"/>
      <c r="XX77" s="73"/>
      <c r="XY77" s="73"/>
      <c r="XZ77" s="73"/>
      <c r="YA77" s="73"/>
      <c r="YB77" s="73"/>
      <c r="YC77" s="73"/>
      <c r="YD77" s="73"/>
      <c r="YE77" s="73"/>
      <c r="YF77" s="73"/>
      <c r="YG77" s="73"/>
      <c r="YH77" s="73"/>
      <c r="YI77" s="73"/>
      <c r="YJ77" s="73"/>
      <c r="YK77" s="73"/>
      <c r="YL77" s="73"/>
      <c r="YM77" s="73"/>
      <c r="YN77" s="73"/>
      <c r="YO77" s="73"/>
      <c r="YP77" s="73"/>
      <c r="YQ77" s="73"/>
      <c r="YR77" s="73"/>
    </row>
    <row r="78" spans="1:668">
      <c r="A78" s="71" t="s">
        <v>164</v>
      </c>
      <c r="B78" s="72">
        <f t="shared" si="130"/>
        <v>0</v>
      </c>
      <c r="C78" s="72">
        <f t="shared" si="131"/>
        <v>0</v>
      </c>
      <c r="D78" s="72">
        <f t="shared" si="132"/>
        <v>0</v>
      </c>
      <c r="E78" s="72">
        <f t="shared" si="133"/>
        <v>0</v>
      </c>
      <c r="F78" s="72">
        <f t="shared" si="134"/>
        <v>0</v>
      </c>
      <c r="G78" s="72">
        <f t="shared" si="135"/>
        <v>0</v>
      </c>
      <c r="H78" s="72">
        <f t="shared" si="136"/>
        <v>0</v>
      </c>
      <c r="I78" s="72">
        <f t="shared" si="137"/>
        <v>0</v>
      </c>
      <c r="J78" s="72">
        <f t="shared" si="138"/>
        <v>0</v>
      </c>
      <c r="K78" s="72">
        <f t="shared" si="139"/>
        <v>0</v>
      </c>
      <c r="L78" s="72">
        <f t="shared" si="140"/>
        <v>0</v>
      </c>
      <c r="M78" s="72">
        <f t="shared" si="141"/>
        <v>0</v>
      </c>
      <c r="N78" s="72">
        <f t="shared" si="142"/>
        <v>0</v>
      </c>
      <c r="O78" s="72">
        <f t="shared" si="143"/>
        <v>0</v>
      </c>
      <c r="P78" s="72">
        <f t="shared" si="144"/>
        <v>0</v>
      </c>
      <c r="Q78" s="72">
        <f t="shared" si="145"/>
        <v>0</v>
      </c>
      <c r="R78" s="72">
        <f t="shared" si="146"/>
        <v>0</v>
      </c>
      <c r="S78" s="72">
        <f t="shared" si="147"/>
        <v>0</v>
      </c>
      <c r="T78" s="72">
        <f t="shared" si="148"/>
        <v>0</v>
      </c>
      <c r="U78" s="72">
        <f t="shared" si="149"/>
        <v>0</v>
      </c>
      <c r="V78" s="72">
        <f t="shared" si="150"/>
        <v>0</v>
      </c>
      <c r="W78" s="72">
        <f t="shared" si="151"/>
        <v>0</v>
      </c>
      <c r="X78" s="72">
        <f t="shared" si="152"/>
        <v>0</v>
      </c>
      <c r="Y78" s="72">
        <f t="shared" si="153"/>
        <v>0</v>
      </c>
      <c r="Z78" s="72">
        <f t="shared" si="154"/>
        <v>0</v>
      </c>
      <c r="AA78" s="72">
        <f t="shared" si="155"/>
        <v>0</v>
      </c>
      <c r="AB78" s="72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73"/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  <c r="JF78" s="73"/>
      <c r="JG78" s="73"/>
      <c r="JH78" s="73"/>
      <c r="JI78" s="73"/>
      <c r="JJ78" s="73"/>
      <c r="JK78" s="73"/>
      <c r="JL78" s="73"/>
      <c r="JM78" s="73"/>
      <c r="JN78" s="73"/>
      <c r="JO78" s="73"/>
      <c r="JP78" s="73"/>
      <c r="JQ78" s="73"/>
      <c r="JR78" s="73"/>
      <c r="JS78" s="73"/>
      <c r="JT78" s="73"/>
      <c r="JU78" s="73"/>
      <c r="JV78" s="73"/>
      <c r="JW78" s="73"/>
      <c r="JX78" s="73"/>
      <c r="JY78" s="73"/>
      <c r="JZ78" s="73"/>
      <c r="KA78" s="73"/>
      <c r="KB78" s="73"/>
      <c r="KC78" s="73"/>
      <c r="KD78" s="73"/>
      <c r="KE78" s="73"/>
      <c r="KF78" s="73"/>
      <c r="KG78" s="73"/>
      <c r="KH78" s="73"/>
      <c r="KI78" s="73"/>
      <c r="KJ78" s="73"/>
      <c r="KK78" s="73"/>
      <c r="KL78" s="73"/>
      <c r="KM78" s="73"/>
      <c r="KN78" s="73"/>
      <c r="KO78" s="73"/>
      <c r="KP78" s="73"/>
      <c r="KQ78" s="73"/>
      <c r="KR78" s="73"/>
      <c r="KS78" s="73"/>
      <c r="KT78" s="73"/>
      <c r="KU78" s="73"/>
      <c r="KV78" s="73"/>
      <c r="KW78" s="73"/>
      <c r="KX78" s="73"/>
      <c r="KY78" s="73"/>
      <c r="KZ78" s="73"/>
      <c r="LA78" s="73"/>
      <c r="LB78" s="73"/>
      <c r="LC78" s="73"/>
      <c r="LD78" s="73"/>
      <c r="LE78" s="73"/>
      <c r="LF78" s="73"/>
      <c r="LG78" s="73"/>
      <c r="LH78" s="73"/>
      <c r="LI78" s="73"/>
      <c r="LJ78" s="73"/>
      <c r="LK78" s="73"/>
      <c r="LL78" s="73"/>
      <c r="LM78" s="73"/>
      <c r="LN78" s="73"/>
      <c r="LO78" s="73"/>
      <c r="LP78" s="73"/>
      <c r="LQ78" s="73"/>
      <c r="LR78" s="73"/>
      <c r="LS78" s="73"/>
      <c r="LT78" s="73"/>
      <c r="LU78" s="73"/>
      <c r="LV78" s="73"/>
      <c r="LW78" s="73"/>
      <c r="LX78" s="73"/>
      <c r="LY78" s="73"/>
      <c r="LZ78" s="73"/>
      <c r="MA78" s="73"/>
      <c r="MB78" s="73"/>
      <c r="MC78" s="73"/>
      <c r="MD78" s="73"/>
      <c r="ME78" s="73"/>
      <c r="MF78" s="73"/>
      <c r="MG78" s="73"/>
      <c r="MH78" s="73"/>
      <c r="MI78" s="73"/>
      <c r="MJ78" s="73"/>
      <c r="MK78" s="73"/>
      <c r="ML78" s="73"/>
      <c r="MM78" s="73"/>
      <c r="MN78" s="73"/>
      <c r="MO78" s="73"/>
      <c r="MP78" s="73"/>
      <c r="MQ78" s="73"/>
      <c r="MR78" s="73"/>
      <c r="MS78" s="73"/>
      <c r="MT78" s="73"/>
      <c r="MU78" s="73"/>
      <c r="MV78" s="73"/>
      <c r="MW78" s="73"/>
      <c r="MX78" s="73"/>
      <c r="MY78" s="73"/>
      <c r="MZ78" s="73"/>
      <c r="NA78" s="73"/>
      <c r="NB78" s="73"/>
      <c r="NC78" s="73"/>
      <c r="ND78" s="73"/>
      <c r="NE78" s="73"/>
      <c r="NF78" s="73"/>
      <c r="NG78" s="73"/>
      <c r="NH78" s="73"/>
      <c r="NI78" s="73"/>
      <c r="NJ78" s="73"/>
      <c r="NK78" s="73"/>
      <c r="NL78" s="73"/>
      <c r="NM78" s="73"/>
      <c r="NN78" s="73"/>
      <c r="NO78" s="73"/>
      <c r="NP78" s="73"/>
      <c r="NQ78" s="73"/>
      <c r="NR78" s="73"/>
      <c r="NS78" s="73"/>
      <c r="NT78" s="73"/>
      <c r="NU78" s="73"/>
      <c r="NV78" s="73"/>
      <c r="NW78" s="73"/>
      <c r="NX78" s="73"/>
      <c r="NY78" s="73"/>
      <c r="NZ78" s="73"/>
      <c r="OA78" s="73"/>
      <c r="OB78" s="73"/>
      <c r="OC78" s="73"/>
      <c r="OD78" s="73"/>
      <c r="OE78" s="73"/>
      <c r="OF78" s="73"/>
      <c r="OG78" s="73"/>
      <c r="OH78" s="73"/>
      <c r="OI78" s="73"/>
      <c r="OJ78" s="73"/>
      <c r="OK78" s="73"/>
      <c r="OL78" s="73"/>
      <c r="OM78" s="73"/>
      <c r="ON78" s="73"/>
      <c r="OO78" s="73"/>
      <c r="OP78" s="73"/>
      <c r="OQ78" s="73"/>
      <c r="OR78" s="73"/>
      <c r="OS78" s="73"/>
      <c r="OT78" s="73"/>
      <c r="OU78" s="73"/>
      <c r="OV78" s="73"/>
      <c r="OW78" s="73"/>
      <c r="OX78" s="73"/>
      <c r="OY78" s="73"/>
      <c r="OZ78" s="73"/>
      <c r="PA78" s="73"/>
      <c r="PB78" s="73"/>
      <c r="PC78" s="73"/>
      <c r="PD78" s="73"/>
      <c r="PE78" s="73"/>
      <c r="PF78" s="73"/>
      <c r="PG78" s="73"/>
      <c r="PH78" s="73"/>
      <c r="PI78" s="73"/>
      <c r="PJ78" s="73"/>
      <c r="PK78" s="73"/>
      <c r="PL78" s="73"/>
      <c r="PM78" s="73"/>
      <c r="PN78" s="73"/>
      <c r="PO78" s="73"/>
      <c r="PP78" s="73"/>
      <c r="PQ78" s="73"/>
      <c r="PR78" s="73"/>
      <c r="PS78" s="73"/>
      <c r="PT78" s="73"/>
      <c r="PU78" s="73"/>
      <c r="PV78" s="73"/>
      <c r="PW78" s="73"/>
      <c r="PX78" s="73"/>
      <c r="PY78" s="73"/>
      <c r="PZ78" s="73"/>
      <c r="QA78" s="73"/>
      <c r="QB78" s="73"/>
      <c r="QC78" s="73"/>
      <c r="QD78" s="73"/>
      <c r="QE78" s="73"/>
      <c r="QF78" s="73"/>
      <c r="QG78" s="73"/>
      <c r="QH78" s="73"/>
      <c r="QI78" s="73"/>
      <c r="QJ78" s="73"/>
      <c r="QK78" s="73"/>
      <c r="QL78" s="73"/>
      <c r="QM78" s="73"/>
      <c r="QN78" s="73"/>
      <c r="QO78" s="73"/>
      <c r="QP78" s="73"/>
      <c r="QQ78" s="73"/>
      <c r="QR78" s="73"/>
      <c r="QS78" s="73"/>
      <c r="QT78" s="73"/>
      <c r="QU78" s="73"/>
      <c r="QV78" s="73"/>
      <c r="QW78" s="73"/>
      <c r="QX78" s="73"/>
      <c r="QY78" s="73"/>
      <c r="QZ78" s="73"/>
      <c r="RA78" s="73"/>
      <c r="RB78" s="73"/>
      <c r="RC78" s="73"/>
      <c r="RD78" s="73"/>
      <c r="RE78" s="73"/>
      <c r="RF78" s="73"/>
      <c r="RG78" s="73"/>
      <c r="RH78" s="73"/>
      <c r="RI78" s="73"/>
      <c r="RJ78" s="73"/>
      <c r="RK78" s="73"/>
      <c r="RL78" s="73"/>
      <c r="RM78" s="73"/>
      <c r="RN78" s="73"/>
      <c r="RO78" s="73"/>
      <c r="RP78" s="73"/>
      <c r="RQ78" s="73"/>
      <c r="RR78" s="73"/>
      <c r="RS78" s="73"/>
      <c r="RT78" s="73"/>
      <c r="RU78" s="73"/>
      <c r="RV78" s="73"/>
      <c r="RW78" s="73"/>
      <c r="RX78" s="73"/>
      <c r="RY78" s="73"/>
      <c r="RZ78" s="73"/>
      <c r="SA78" s="73"/>
      <c r="SB78" s="73"/>
      <c r="SC78" s="73"/>
      <c r="SD78" s="73"/>
      <c r="SE78" s="73"/>
      <c r="SF78" s="73"/>
      <c r="SG78" s="73"/>
      <c r="SH78" s="73"/>
      <c r="SI78" s="73"/>
      <c r="SJ78" s="73"/>
      <c r="SK78" s="73"/>
      <c r="SL78" s="73"/>
      <c r="SM78" s="73"/>
      <c r="SN78" s="73"/>
      <c r="SO78" s="73"/>
      <c r="SP78" s="73"/>
      <c r="SQ78" s="73"/>
      <c r="SR78" s="73"/>
      <c r="SS78" s="73"/>
      <c r="ST78" s="73"/>
      <c r="SU78" s="73"/>
      <c r="SV78" s="73"/>
      <c r="SW78" s="73"/>
      <c r="SX78" s="73"/>
      <c r="SY78" s="73"/>
      <c r="SZ78" s="73"/>
      <c r="TA78" s="73"/>
      <c r="TB78" s="73"/>
      <c r="TC78" s="73"/>
      <c r="TD78" s="73"/>
      <c r="TE78" s="73"/>
      <c r="TF78" s="73"/>
      <c r="TG78" s="73"/>
      <c r="TH78" s="73"/>
      <c r="TI78" s="73"/>
      <c r="TJ78" s="73"/>
      <c r="TK78" s="73"/>
      <c r="TL78" s="73"/>
      <c r="TM78" s="73"/>
      <c r="TN78" s="73"/>
      <c r="TO78" s="73"/>
      <c r="TP78" s="73"/>
      <c r="TQ78" s="73"/>
      <c r="TR78" s="73"/>
      <c r="TS78" s="73"/>
      <c r="TT78" s="73"/>
      <c r="TU78" s="73"/>
      <c r="TV78" s="73"/>
      <c r="TW78" s="73"/>
      <c r="TX78" s="73"/>
      <c r="TY78" s="73"/>
      <c r="TZ78" s="73"/>
      <c r="UA78" s="73"/>
      <c r="UB78" s="73"/>
      <c r="UC78" s="73"/>
      <c r="UD78" s="73"/>
      <c r="UE78" s="73"/>
      <c r="UF78" s="73"/>
      <c r="UG78" s="73"/>
      <c r="UH78" s="73"/>
      <c r="UI78" s="73"/>
      <c r="UJ78" s="73"/>
      <c r="UK78" s="73"/>
      <c r="UL78" s="73"/>
      <c r="UM78" s="73"/>
      <c r="UN78" s="73"/>
      <c r="UO78" s="73"/>
      <c r="UP78" s="73"/>
      <c r="UQ78" s="73"/>
      <c r="UR78" s="73"/>
      <c r="US78" s="73"/>
      <c r="UT78" s="73"/>
      <c r="UU78" s="73"/>
      <c r="UV78" s="73"/>
      <c r="UW78" s="73"/>
      <c r="UX78" s="73"/>
      <c r="UY78" s="73"/>
      <c r="UZ78" s="73"/>
      <c r="VA78" s="73"/>
      <c r="VB78" s="73"/>
      <c r="VC78" s="73"/>
      <c r="VD78" s="73"/>
      <c r="VE78" s="73"/>
      <c r="VF78" s="73"/>
      <c r="VG78" s="73"/>
      <c r="VH78" s="73"/>
      <c r="VI78" s="73"/>
      <c r="VJ78" s="73"/>
      <c r="VK78" s="73"/>
      <c r="VL78" s="73"/>
      <c r="VM78" s="73"/>
      <c r="VN78" s="73"/>
      <c r="VO78" s="73"/>
      <c r="VP78" s="73"/>
      <c r="VQ78" s="73"/>
      <c r="VR78" s="73"/>
      <c r="VS78" s="73"/>
      <c r="VT78" s="73"/>
      <c r="VU78" s="73"/>
      <c r="VV78" s="73"/>
      <c r="VW78" s="73"/>
      <c r="VX78" s="73"/>
      <c r="VY78" s="73"/>
      <c r="VZ78" s="73"/>
      <c r="WA78" s="73"/>
      <c r="WB78" s="73"/>
      <c r="WC78" s="73"/>
      <c r="WD78" s="73"/>
      <c r="WE78" s="73"/>
      <c r="WF78" s="73"/>
      <c r="WG78" s="73"/>
      <c r="WH78" s="73"/>
      <c r="WI78" s="73"/>
      <c r="WJ78" s="73"/>
      <c r="WK78" s="73"/>
      <c r="WL78" s="73"/>
      <c r="WM78" s="73"/>
      <c r="WN78" s="73"/>
      <c r="WO78" s="73"/>
      <c r="WP78" s="73"/>
      <c r="WQ78" s="73"/>
      <c r="WR78" s="73"/>
      <c r="WS78" s="73"/>
      <c r="WT78" s="73"/>
      <c r="WU78" s="73"/>
      <c r="WV78" s="73"/>
      <c r="WW78" s="73"/>
      <c r="WX78" s="73"/>
      <c r="WY78" s="73"/>
      <c r="WZ78" s="73"/>
      <c r="XA78" s="73"/>
      <c r="XB78" s="73"/>
      <c r="XC78" s="73"/>
      <c r="XD78" s="73"/>
      <c r="XE78" s="73"/>
      <c r="XF78" s="73"/>
      <c r="XG78" s="73"/>
      <c r="XH78" s="73"/>
      <c r="XI78" s="73"/>
      <c r="XJ78" s="73"/>
      <c r="XK78" s="73"/>
      <c r="XL78" s="73"/>
      <c r="XM78" s="73"/>
      <c r="XN78" s="73"/>
      <c r="XO78" s="73"/>
      <c r="XP78" s="73"/>
      <c r="XQ78" s="73"/>
      <c r="XR78" s="73"/>
      <c r="XS78" s="73"/>
      <c r="XT78" s="73"/>
      <c r="XU78" s="73"/>
      <c r="XV78" s="73"/>
      <c r="XW78" s="73"/>
      <c r="XX78" s="73"/>
      <c r="XY78" s="73"/>
      <c r="XZ78" s="73"/>
      <c r="YA78" s="73"/>
      <c r="YB78" s="73"/>
      <c r="YC78" s="73"/>
      <c r="YD78" s="73"/>
      <c r="YE78" s="73"/>
      <c r="YF78" s="73"/>
      <c r="YG78" s="73"/>
      <c r="YH78" s="73"/>
      <c r="YI78" s="73"/>
      <c r="YJ78" s="73"/>
      <c r="YK78" s="73"/>
      <c r="YL78" s="73"/>
      <c r="YM78" s="73"/>
      <c r="YN78" s="73"/>
      <c r="YO78" s="73"/>
      <c r="YP78" s="73"/>
      <c r="YQ78" s="73"/>
      <c r="YR78" s="73"/>
    </row>
    <row r="79" spans="1:668">
      <c r="A79" s="71" t="s">
        <v>165</v>
      </c>
      <c r="B79" s="72">
        <f t="shared" si="130"/>
        <v>0</v>
      </c>
      <c r="C79" s="72">
        <f t="shared" si="131"/>
        <v>0</v>
      </c>
      <c r="D79" s="72">
        <f t="shared" si="132"/>
        <v>0</v>
      </c>
      <c r="E79" s="72">
        <f t="shared" si="133"/>
        <v>0</v>
      </c>
      <c r="F79" s="72">
        <f t="shared" si="134"/>
        <v>0</v>
      </c>
      <c r="G79" s="72">
        <f t="shared" si="135"/>
        <v>0</v>
      </c>
      <c r="H79" s="72">
        <f t="shared" si="136"/>
        <v>0</v>
      </c>
      <c r="I79" s="72">
        <f t="shared" si="137"/>
        <v>5.9052375000000002E-5</v>
      </c>
      <c r="J79" s="72">
        <f t="shared" si="138"/>
        <v>0</v>
      </c>
      <c r="K79" s="72">
        <f t="shared" si="139"/>
        <v>0</v>
      </c>
      <c r="L79" s="72">
        <f t="shared" si="140"/>
        <v>0</v>
      </c>
      <c r="M79" s="72">
        <f t="shared" si="141"/>
        <v>0</v>
      </c>
      <c r="N79" s="72">
        <f t="shared" si="142"/>
        <v>0</v>
      </c>
      <c r="O79" s="72">
        <f t="shared" si="143"/>
        <v>1.2597840000000001E-4</v>
      </c>
      <c r="P79" s="72">
        <f t="shared" si="144"/>
        <v>0</v>
      </c>
      <c r="Q79" s="72">
        <f t="shared" si="145"/>
        <v>1.102311E-4</v>
      </c>
      <c r="R79" s="72">
        <f t="shared" si="146"/>
        <v>1.1810475000000001E-5</v>
      </c>
      <c r="S79" s="72">
        <f t="shared" si="147"/>
        <v>4.3305074999999998E-5</v>
      </c>
      <c r="T79" s="72">
        <f t="shared" si="148"/>
        <v>1.85030775E-4</v>
      </c>
      <c r="U79" s="72">
        <f t="shared" si="149"/>
        <v>0</v>
      </c>
      <c r="V79" s="72">
        <f t="shared" si="150"/>
        <v>0</v>
      </c>
      <c r="W79" s="72">
        <f t="shared" si="151"/>
        <v>0</v>
      </c>
      <c r="X79" s="72">
        <f t="shared" si="152"/>
        <v>1.2597839999999998E-4</v>
      </c>
      <c r="Y79" s="72">
        <f t="shared" si="153"/>
        <v>0</v>
      </c>
      <c r="Z79" s="72">
        <f t="shared" si="154"/>
        <v>0</v>
      </c>
      <c r="AA79" s="72">
        <f t="shared" si="155"/>
        <v>0</v>
      </c>
      <c r="AB79" s="72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>
        <v>5.9052375000000004E-2</v>
      </c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73"/>
      <c r="EH79" s="73"/>
      <c r="EI79" s="73"/>
      <c r="EJ79" s="73"/>
      <c r="EK79" s="73"/>
      <c r="EL79" s="73"/>
      <c r="EM79" s="73"/>
      <c r="EN79" s="73"/>
      <c r="EO79" s="73"/>
      <c r="EP79" s="73"/>
      <c r="EQ79" s="73"/>
      <c r="ER79" s="73"/>
      <c r="ES79" s="73"/>
      <c r="ET79" s="73"/>
      <c r="EU79" s="73"/>
      <c r="EV79" s="73"/>
      <c r="EW79" s="73"/>
      <c r="EX79" s="73"/>
      <c r="EY79" s="73"/>
      <c r="EZ79" s="73"/>
      <c r="FA79" s="73"/>
      <c r="FB79" s="73"/>
      <c r="FC79" s="73"/>
      <c r="FD79" s="73"/>
      <c r="FE79" s="73"/>
      <c r="FF79" s="73"/>
      <c r="FG79" s="73"/>
      <c r="FH79" s="73"/>
      <c r="FI79" s="73"/>
      <c r="FJ79" s="73"/>
      <c r="FK79" s="73"/>
      <c r="FL79" s="73"/>
      <c r="FM79" s="73"/>
      <c r="FN79" s="73"/>
      <c r="FO79" s="73"/>
      <c r="FP79" s="73"/>
      <c r="FQ79" s="73"/>
      <c r="FR79" s="73"/>
      <c r="FS79" s="73"/>
      <c r="FT79" s="73"/>
      <c r="FU79" s="73"/>
      <c r="FV79" s="73"/>
      <c r="FW79" s="73"/>
      <c r="FX79" s="73"/>
      <c r="FY79" s="73"/>
      <c r="FZ79" s="73"/>
      <c r="GA79" s="73"/>
      <c r="GB79" s="73"/>
      <c r="GC79" s="73"/>
      <c r="GD79" s="73"/>
      <c r="GE79" s="73"/>
      <c r="GF79" s="73"/>
      <c r="GG79" s="73"/>
      <c r="GH79" s="73"/>
      <c r="GI79" s="73"/>
      <c r="GJ79" s="73"/>
      <c r="GK79" s="73"/>
      <c r="GL79" s="73"/>
      <c r="GM79" s="73">
        <v>0.12597840000000002</v>
      </c>
      <c r="GN79" s="73"/>
      <c r="GO79" s="73"/>
      <c r="GP79" s="73"/>
      <c r="GQ79" s="73"/>
      <c r="GR79" s="73"/>
      <c r="GS79" s="73"/>
      <c r="GT79" s="73"/>
      <c r="GU79" s="73"/>
      <c r="GV79" s="73"/>
      <c r="GW79" s="73"/>
      <c r="GX79" s="73"/>
      <c r="GY79" s="73"/>
      <c r="GZ79" s="73"/>
      <c r="HA79" s="73"/>
      <c r="HB79" s="73"/>
      <c r="HC79" s="73"/>
      <c r="HD79" s="73"/>
      <c r="HE79" s="73"/>
      <c r="HF79" s="73"/>
      <c r="HG79" s="73"/>
      <c r="HH79" s="73"/>
      <c r="HI79" s="73"/>
      <c r="HJ79" s="73"/>
      <c r="HK79" s="73"/>
      <c r="HL79" s="73">
        <v>0.1102311</v>
      </c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>
        <v>1.1810475000000001E-2</v>
      </c>
      <c r="HY79" s="73"/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>
        <v>4.3305074999999998E-2</v>
      </c>
      <c r="IK79" s="73"/>
      <c r="IL79" s="73"/>
      <c r="IM79" s="73"/>
      <c r="IN79" s="73"/>
      <c r="IO79" s="73"/>
      <c r="IP79" s="73"/>
      <c r="IQ79" s="73"/>
      <c r="IR79" s="73"/>
      <c r="IS79" s="73"/>
      <c r="IT79" s="73"/>
      <c r="IU79" s="73"/>
      <c r="IV79" s="73">
        <v>0.18503077500000001</v>
      </c>
      <c r="IW79" s="73"/>
      <c r="IX79" s="73"/>
      <c r="IY79" s="73"/>
      <c r="IZ79" s="73"/>
      <c r="JA79" s="73"/>
      <c r="JB79" s="73"/>
      <c r="JC79" s="73"/>
      <c r="JD79" s="73"/>
      <c r="JE79" s="73"/>
      <c r="JF79" s="73"/>
      <c r="JG79" s="73"/>
      <c r="JH79" s="73"/>
      <c r="JI79" s="73"/>
      <c r="JJ79" s="73"/>
      <c r="JK79" s="73"/>
      <c r="JL79" s="73"/>
      <c r="JM79" s="73"/>
      <c r="JN79" s="73"/>
      <c r="JO79" s="73"/>
      <c r="JP79" s="73"/>
      <c r="JQ79" s="73"/>
      <c r="JR79" s="73"/>
      <c r="JS79" s="73"/>
      <c r="JT79" s="73"/>
      <c r="JU79" s="73"/>
      <c r="JV79" s="73"/>
      <c r="JW79" s="73"/>
      <c r="JX79" s="73"/>
      <c r="JY79" s="73"/>
      <c r="JZ79" s="73"/>
      <c r="KA79" s="73"/>
      <c r="KB79" s="73"/>
      <c r="KC79" s="73"/>
      <c r="KD79" s="73"/>
      <c r="KE79" s="73"/>
      <c r="KF79" s="73"/>
      <c r="KG79" s="73"/>
      <c r="KH79" s="73"/>
      <c r="KI79" s="73"/>
      <c r="KJ79" s="73"/>
      <c r="KK79" s="73"/>
      <c r="KL79" s="73"/>
      <c r="KM79" s="73"/>
      <c r="KN79" s="73"/>
      <c r="KO79" s="73">
        <v>0.12597839999999999</v>
      </c>
      <c r="KP79" s="73"/>
      <c r="KQ79" s="73"/>
      <c r="KR79" s="73"/>
      <c r="KS79" s="73"/>
      <c r="KT79" s="73"/>
      <c r="KU79" s="73"/>
      <c r="KV79" s="73"/>
      <c r="KW79" s="73"/>
      <c r="KX79" s="73"/>
      <c r="KY79" s="73"/>
      <c r="KZ79" s="73"/>
      <c r="LA79" s="73"/>
      <c r="LB79" s="73"/>
      <c r="LC79" s="73"/>
      <c r="LD79" s="73"/>
      <c r="LE79" s="73"/>
      <c r="LF79" s="73"/>
      <c r="LG79" s="73"/>
      <c r="LH79" s="73"/>
      <c r="LI79" s="73"/>
      <c r="LJ79" s="73"/>
      <c r="LK79" s="73"/>
      <c r="LL79" s="73"/>
      <c r="LM79" s="73"/>
      <c r="LN79" s="73"/>
      <c r="LO79" s="73"/>
      <c r="LP79" s="73"/>
      <c r="LQ79" s="73"/>
      <c r="LR79" s="73"/>
      <c r="LS79" s="73"/>
      <c r="LT79" s="73"/>
      <c r="LU79" s="73"/>
      <c r="LV79" s="73"/>
      <c r="LW79" s="73"/>
      <c r="LX79" s="73"/>
      <c r="LY79" s="73"/>
      <c r="LZ79" s="73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  <c r="OL79" s="73"/>
      <c r="OM79" s="73"/>
      <c r="ON79" s="73"/>
      <c r="OO79" s="73"/>
      <c r="OP79" s="73"/>
      <c r="OQ79" s="73"/>
      <c r="OR79" s="73"/>
      <c r="OS79" s="73"/>
      <c r="OT79" s="73"/>
      <c r="OU79" s="73"/>
      <c r="OV79" s="73"/>
      <c r="OW79" s="73"/>
      <c r="OX79" s="73"/>
      <c r="OY79" s="73"/>
      <c r="OZ79" s="73"/>
      <c r="PA79" s="73"/>
      <c r="PB79" s="73"/>
      <c r="PC79" s="73"/>
      <c r="PD79" s="73"/>
      <c r="PE79" s="73"/>
      <c r="PF79" s="73"/>
      <c r="PG79" s="73"/>
      <c r="PH79" s="73"/>
      <c r="PI79" s="73"/>
      <c r="PJ79" s="73"/>
      <c r="PK79" s="73"/>
      <c r="PL79" s="73"/>
      <c r="PM79" s="73"/>
      <c r="PN79" s="73"/>
      <c r="PO79" s="73"/>
      <c r="PP79" s="73"/>
      <c r="PQ79" s="73"/>
      <c r="PR79" s="73"/>
      <c r="PS79" s="73"/>
      <c r="PT79" s="73"/>
      <c r="PU79" s="73"/>
      <c r="PV79" s="73"/>
      <c r="PW79" s="73"/>
      <c r="PX79" s="73"/>
      <c r="PY79" s="73"/>
      <c r="PZ79" s="73"/>
      <c r="QA79" s="73"/>
      <c r="QB79" s="73"/>
      <c r="QC79" s="73"/>
      <c r="QD79" s="73"/>
      <c r="QE79" s="73"/>
      <c r="QF79" s="73"/>
      <c r="QG79" s="73"/>
      <c r="QH79" s="73"/>
      <c r="QI79" s="73"/>
      <c r="QJ79" s="73"/>
      <c r="QK79" s="73"/>
      <c r="QL79" s="73"/>
      <c r="QM79" s="73"/>
      <c r="QN79" s="73"/>
      <c r="QO79" s="73"/>
      <c r="QP79" s="73"/>
      <c r="QQ79" s="73"/>
      <c r="QR79" s="73"/>
      <c r="QS79" s="73"/>
      <c r="QT79" s="73"/>
      <c r="QU79" s="73"/>
      <c r="QV79" s="73"/>
      <c r="QW79" s="73"/>
      <c r="QX79" s="73"/>
      <c r="QY79" s="73"/>
      <c r="QZ79" s="73"/>
      <c r="RA79" s="73"/>
      <c r="RB79" s="73"/>
      <c r="RC79" s="73"/>
      <c r="RD79" s="73"/>
      <c r="RE79" s="73"/>
      <c r="RF79" s="73"/>
      <c r="RG79" s="73"/>
      <c r="RH79" s="73"/>
      <c r="RI79" s="73"/>
      <c r="RJ79" s="73"/>
      <c r="RK79" s="73"/>
      <c r="RL79" s="73"/>
      <c r="RM79" s="73"/>
      <c r="RN79" s="73"/>
      <c r="RO79" s="73"/>
      <c r="RP79" s="73"/>
      <c r="RQ79" s="73"/>
      <c r="RR79" s="73"/>
      <c r="RS79" s="73"/>
      <c r="RT79" s="73"/>
      <c r="RU79" s="73"/>
      <c r="RV79" s="73"/>
      <c r="RW79" s="73"/>
      <c r="RX79" s="73"/>
      <c r="RY79" s="73"/>
      <c r="RZ79" s="73"/>
      <c r="SA79" s="73"/>
      <c r="SB79" s="73"/>
      <c r="SC79" s="73"/>
      <c r="SD79" s="73"/>
      <c r="SE79" s="73"/>
      <c r="SF79" s="73"/>
      <c r="SG79" s="73"/>
      <c r="SH79" s="73"/>
      <c r="SI79" s="73"/>
      <c r="SJ79" s="73"/>
      <c r="SK79" s="73"/>
      <c r="SL79" s="73"/>
      <c r="SM79" s="73"/>
      <c r="SN79" s="73"/>
      <c r="SO79" s="73"/>
      <c r="SP79" s="73"/>
      <c r="SQ79" s="73"/>
      <c r="SR79" s="73"/>
      <c r="SS79" s="73"/>
      <c r="ST79" s="73"/>
      <c r="SU79" s="73"/>
      <c r="SV79" s="73"/>
      <c r="SW79" s="73"/>
      <c r="SX79" s="73"/>
      <c r="SY79" s="73"/>
      <c r="SZ79" s="73"/>
      <c r="TA79" s="73"/>
      <c r="TB79" s="73"/>
      <c r="TC79" s="73"/>
      <c r="TD79" s="73"/>
      <c r="TE79" s="73"/>
      <c r="TF79" s="73"/>
      <c r="TG79" s="73"/>
      <c r="TH79" s="73"/>
      <c r="TI79" s="73"/>
      <c r="TJ79" s="73"/>
      <c r="TK79" s="73"/>
      <c r="TL79" s="73"/>
      <c r="TM79" s="73"/>
      <c r="TN79" s="73"/>
      <c r="TO79" s="73"/>
      <c r="TP79" s="73"/>
      <c r="TQ79" s="73"/>
      <c r="TR79" s="73"/>
      <c r="TS79" s="73"/>
      <c r="TT79" s="73"/>
      <c r="TU79" s="73"/>
      <c r="TV79" s="73"/>
      <c r="TW79" s="73"/>
      <c r="TX79" s="73"/>
      <c r="TY79" s="73"/>
      <c r="TZ79" s="73"/>
      <c r="UA79" s="73"/>
      <c r="UB79" s="73"/>
      <c r="UC79" s="73"/>
      <c r="UD79" s="73"/>
      <c r="UE79" s="73"/>
      <c r="UF79" s="73"/>
      <c r="UG79" s="73"/>
      <c r="UH79" s="73"/>
      <c r="UI79" s="73"/>
      <c r="UJ79" s="73"/>
      <c r="UK79" s="73"/>
      <c r="UL79" s="73"/>
      <c r="UM79" s="73"/>
      <c r="UN79" s="73"/>
      <c r="UO79" s="73"/>
      <c r="UP79" s="73"/>
      <c r="UQ79" s="73"/>
      <c r="UR79" s="73"/>
      <c r="US79" s="73"/>
      <c r="UT79" s="73"/>
      <c r="UU79" s="73"/>
      <c r="UV79" s="73"/>
      <c r="UW79" s="73"/>
      <c r="UX79" s="73"/>
      <c r="UY79" s="73"/>
      <c r="UZ79" s="73"/>
      <c r="VA79" s="73"/>
      <c r="VB79" s="73"/>
      <c r="VC79" s="73"/>
      <c r="VD79" s="73"/>
      <c r="VE79" s="73"/>
      <c r="VF79" s="73"/>
      <c r="VG79" s="73"/>
      <c r="VH79" s="73"/>
      <c r="VI79" s="73"/>
      <c r="VJ79" s="73"/>
      <c r="VK79" s="73"/>
      <c r="VL79" s="73"/>
      <c r="VM79" s="73"/>
      <c r="VN79" s="73"/>
      <c r="VO79" s="73"/>
      <c r="VP79" s="73"/>
      <c r="VQ79" s="73"/>
      <c r="VR79" s="73"/>
      <c r="VS79" s="73"/>
      <c r="VT79" s="73"/>
      <c r="VU79" s="73"/>
      <c r="VV79" s="73"/>
      <c r="VW79" s="73"/>
      <c r="VX79" s="73"/>
      <c r="VY79" s="73"/>
      <c r="VZ79" s="73"/>
      <c r="WA79" s="73"/>
      <c r="WB79" s="73"/>
      <c r="WC79" s="73"/>
      <c r="WD79" s="73"/>
      <c r="WE79" s="73"/>
      <c r="WF79" s="73"/>
      <c r="WG79" s="73"/>
      <c r="WH79" s="73"/>
      <c r="WI79" s="73"/>
      <c r="WJ79" s="73"/>
      <c r="WK79" s="73"/>
      <c r="WL79" s="73"/>
      <c r="WM79" s="73"/>
      <c r="WN79" s="73"/>
      <c r="WO79" s="73"/>
      <c r="WP79" s="73"/>
      <c r="WQ79" s="73"/>
      <c r="WR79" s="73"/>
      <c r="WS79" s="73"/>
      <c r="WT79" s="73"/>
      <c r="WU79" s="73"/>
      <c r="WV79" s="73"/>
      <c r="WW79" s="73"/>
      <c r="WX79" s="73"/>
      <c r="WY79" s="73"/>
      <c r="WZ79" s="73"/>
      <c r="XA79" s="73"/>
      <c r="XB79" s="73"/>
      <c r="XC79" s="73"/>
      <c r="XD79" s="73"/>
      <c r="XE79" s="73"/>
      <c r="XF79" s="73"/>
      <c r="XG79" s="73"/>
      <c r="XH79" s="73"/>
      <c r="XI79" s="73"/>
      <c r="XJ79" s="73"/>
      <c r="XK79" s="73"/>
      <c r="XL79" s="73"/>
      <c r="XM79" s="73"/>
      <c r="XN79" s="73"/>
      <c r="XO79" s="73"/>
      <c r="XP79" s="73"/>
      <c r="XQ79" s="73"/>
      <c r="XR79" s="73"/>
      <c r="XS79" s="73"/>
      <c r="XT79" s="73"/>
      <c r="XU79" s="73"/>
      <c r="XV79" s="73"/>
      <c r="XW79" s="73"/>
      <c r="XX79" s="73"/>
      <c r="XY79" s="73"/>
      <c r="XZ79" s="73"/>
      <c r="YA79" s="73"/>
      <c r="YB79" s="73"/>
      <c r="YC79" s="73"/>
      <c r="YD79" s="73"/>
      <c r="YE79" s="73"/>
      <c r="YF79" s="73"/>
      <c r="YG79" s="73"/>
      <c r="YH79" s="73"/>
      <c r="YI79" s="73"/>
      <c r="YJ79" s="73"/>
      <c r="YK79" s="73"/>
      <c r="YL79" s="73"/>
      <c r="YM79" s="73"/>
      <c r="YN79" s="73"/>
      <c r="YO79" s="73"/>
      <c r="YP79" s="73"/>
      <c r="YQ79" s="73"/>
      <c r="YR79" s="73"/>
    </row>
    <row r="80" spans="1:668">
      <c r="A80" s="71" t="s">
        <v>166</v>
      </c>
      <c r="B80" s="72">
        <f t="shared" si="130"/>
        <v>0</v>
      </c>
      <c r="C80" s="72">
        <f t="shared" si="131"/>
        <v>0</v>
      </c>
      <c r="D80" s="72">
        <f t="shared" si="132"/>
        <v>0</v>
      </c>
      <c r="E80" s="72">
        <f t="shared" si="133"/>
        <v>0</v>
      </c>
      <c r="F80" s="72">
        <f t="shared" si="134"/>
        <v>0</v>
      </c>
      <c r="G80" s="72">
        <f t="shared" si="135"/>
        <v>0</v>
      </c>
      <c r="H80" s="72">
        <f t="shared" si="136"/>
        <v>0</v>
      </c>
      <c r="I80" s="72">
        <f t="shared" si="137"/>
        <v>0</v>
      </c>
      <c r="J80" s="72">
        <f t="shared" si="138"/>
        <v>0</v>
      </c>
      <c r="K80" s="72">
        <f t="shared" si="139"/>
        <v>0</v>
      </c>
      <c r="L80" s="72">
        <f t="shared" si="140"/>
        <v>0</v>
      </c>
      <c r="M80" s="72">
        <f t="shared" si="141"/>
        <v>0</v>
      </c>
      <c r="N80" s="72">
        <f t="shared" si="142"/>
        <v>0</v>
      </c>
      <c r="O80" s="72">
        <f t="shared" si="143"/>
        <v>0</v>
      </c>
      <c r="P80" s="72">
        <f t="shared" si="144"/>
        <v>0</v>
      </c>
      <c r="Q80" s="72">
        <f t="shared" si="145"/>
        <v>0</v>
      </c>
      <c r="R80" s="72">
        <f t="shared" si="146"/>
        <v>0</v>
      </c>
      <c r="S80" s="72">
        <f t="shared" si="147"/>
        <v>0</v>
      </c>
      <c r="T80" s="72">
        <f t="shared" si="148"/>
        <v>0</v>
      </c>
      <c r="U80" s="72">
        <f t="shared" si="149"/>
        <v>0</v>
      </c>
      <c r="V80" s="72">
        <f t="shared" si="150"/>
        <v>0</v>
      </c>
      <c r="W80" s="72">
        <f t="shared" si="151"/>
        <v>0</v>
      </c>
      <c r="X80" s="72">
        <f t="shared" si="152"/>
        <v>0</v>
      </c>
      <c r="Y80" s="72">
        <f t="shared" si="153"/>
        <v>0</v>
      </c>
      <c r="Z80" s="72">
        <f t="shared" si="154"/>
        <v>0</v>
      </c>
      <c r="AA80" s="72">
        <f t="shared" si="155"/>
        <v>0</v>
      </c>
      <c r="AB80" s="72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73"/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73"/>
      <c r="FS80" s="73"/>
      <c r="FT80" s="73"/>
      <c r="FU80" s="73"/>
      <c r="FV80" s="73"/>
      <c r="FW80" s="73"/>
      <c r="FX80" s="73"/>
      <c r="FY80" s="73"/>
      <c r="FZ80" s="73"/>
      <c r="GA80" s="73"/>
      <c r="GB80" s="73"/>
      <c r="GC80" s="73"/>
      <c r="GD80" s="73"/>
      <c r="GE80" s="73"/>
      <c r="GF80" s="73"/>
      <c r="GG80" s="73"/>
      <c r="GH80" s="73"/>
      <c r="GI80" s="73"/>
      <c r="GJ80" s="73"/>
      <c r="GK80" s="73"/>
      <c r="GL80" s="73"/>
      <c r="GM80" s="73"/>
      <c r="GN80" s="73"/>
      <c r="GO80" s="73"/>
      <c r="GP80" s="73"/>
      <c r="GQ80" s="73"/>
      <c r="GR80" s="73"/>
      <c r="GS80" s="73"/>
      <c r="GT80" s="73"/>
      <c r="GU80" s="73"/>
      <c r="GV80" s="73"/>
      <c r="GW80" s="73"/>
      <c r="GX80" s="73"/>
      <c r="GY80" s="73"/>
      <c r="GZ80" s="73"/>
      <c r="HA80" s="73"/>
      <c r="HB80" s="73"/>
      <c r="HC80" s="73"/>
      <c r="HD80" s="73"/>
      <c r="HE80" s="73"/>
      <c r="HF80" s="73"/>
      <c r="HG80" s="73"/>
      <c r="HH80" s="73"/>
      <c r="HI80" s="73"/>
      <c r="HJ80" s="73"/>
      <c r="HK80" s="73"/>
      <c r="HL80" s="73"/>
      <c r="HM80" s="73"/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  <c r="IB80" s="73"/>
      <c r="IC80" s="73"/>
      <c r="ID80" s="73"/>
      <c r="IE80" s="73"/>
      <c r="IF80" s="73"/>
      <c r="IG80" s="73"/>
      <c r="IH80" s="73"/>
      <c r="II80" s="73"/>
      <c r="IJ80" s="73"/>
      <c r="IK80" s="73"/>
      <c r="IL80" s="73"/>
      <c r="IM80" s="73"/>
      <c r="IN80" s="73"/>
      <c r="IO80" s="73"/>
      <c r="IP80" s="73"/>
      <c r="IQ80" s="73"/>
      <c r="IR80" s="73"/>
      <c r="IS80" s="73"/>
      <c r="IT80" s="73"/>
      <c r="IU80" s="73"/>
      <c r="IV80" s="73"/>
      <c r="IW80" s="73"/>
      <c r="IX80" s="73"/>
      <c r="IY80" s="73"/>
      <c r="IZ80" s="73"/>
      <c r="JA80" s="73"/>
      <c r="JB80" s="73"/>
      <c r="JC80" s="73"/>
      <c r="JD80" s="73"/>
      <c r="JE80" s="73"/>
      <c r="JF80" s="73"/>
      <c r="JG80" s="73"/>
      <c r="JH80" s="73"/>
      <c r="JI80" s="73"/>
      <c r="JJ80" s="73"/>
      <c r="JK80" s="73"/>
      <c r="JL80" s="73"/>
      <c r="JM80" s="73"/>
      <c r="JN80" s="73"/>
      <c r="JO80" s="73"/>
      <c r="JP80" s="73"/>
      <c r="JQ80" s="73"/>
      <c r="JR80" s="73"/>
      <c r="JS80" s="73"/>
      <c r="JT80" s="73"/>
      <c r="JU80" s="73"/>
      <c r="JV80" s="73"/>
      <c r="JW80" s="73"/>
      <c r="JX80" s="73"/>
      <c r="JY80" s="73"/>
      <c r="JZ80" s="73"/>
      <c r="KA80" s="73"/>
      <c r="KB80" s="73"/>
      <c r="KC80" s="73"/>
      <c r="KD80" s="73"/>
      <c r="KE80" s="73"/>
      <c r="KF80" s="73"/>
      <c r="KG80" s="73"/>
      <c r="KH80" s="73"/>
      <c r="KI80" s="73"/>
      <c r="KJ80" s="73"/>
      <c r="KK80" s="73"/>
      <c r="KL80" s="73"/>
      <c r="KM80" s="73"/>
      <c r="KN80" s="73"/>
      <c r="KO80" s="73"/>
      <c r="KP80" s="73"/>
      <c r="KQ80" s="73"/>
      <c r="KR80" s="73"/>
      <c r="KS80" s="73"/>
      <c r="KT80" s="73"/>
      <c r="KU80" s="73"/>
      <c r="KV80" s="73"/>
      <c r="KW80" s="73"/>
      <c r="KX80" s="73"/>
      <c r="KY80" s="73"/>
      <c r="KZ80" s="73"/>
      <c r="LA80" s="73"/>
      <c r="LB80" s="73"/>
      <c r="LC80" s="73"/>
      <c r="LD80" s="73"/>
      <c r="LE80" s="73"/>
      <c r="LF80" s="73"/>
      <c r="LG80" s="73"/>
      <c r="LH80" s="73"/>
      <c r="LI80" s="73"/>
      <c r="LJ80" s="73"/>
      <c r="LK80" s="73"/>
      <c r="LL80" s="73"/>
      <c r="LM80" s="73"/>
      <c r="LN80" s="73"/>
      <c r="LO80" s="73"/>
      <c r="LP80" s="73"/>
      <c r="LQ80" s="73"/>
      <c r="LR80" s="73"/>
      <c r="LS80" s="73"/>
      <c r="LT80" s="73"/>
      <c r="LU80" s="73"/>
      <c r="LV80" s="73"/>
      <c r="LW80" s="73"/>
      <c r="LX80" s="73"/>
      <c r="LY80" s="73"/>
      <c r="LZ80" s="73"/>
      <c r="MA80" s="73"/>
      <c r="MB80" s="73"/>
      <c r="MC80" s="73"/>
      <c r="MD80" s="73"/>
      <c r="ME80" s="73"/>
      <c r="MF80" s="73"/>
      <c r="MG80" s="73"/>
      <c r="MH80" s="73"/>
      <c r="MI80" s="73"/>
      <c r="MJ80" s="73"/>
      <c r="MK80" s="73"/>
      <c r="ML80" s="73"/>
      <c r="MM80" s="73"/>
      <c r="MN80" s="73"/>
      <c r="MO80" s="73"/>
      <c r="MP80" s="73"/>
      <c r="MQ80" s="73"/>
      <c r="MR80" s="73"/>
      <c r="MS80" s="73"/>
      <c r="MT80" s="73"/>
      <c r="MU80" s="73"/>
      <c r="MV80" s="73"/>
      <c r="MW80" s="73"/>
      <c r="MX80" s="73"/>
      <c r="MY80" s="73"/>
      <c r="MZ80" s="73"/>
      <c r="NA80" s="73"/>
      <c r="NB80" s="73"/>
      <c r="NC80" s="73"/>
      <c r="ND80" s="73"/>
      <c r="NE80" s="73"/>
      <c r="NF80" s="73"/>
      <c r="NG80" s="73"/>
      <c r="NH80" s="73"/>
      <c r="NI80" s="73"/>
      <c r="NJ80" s="73"/>
      <c r="NK80" s="73"/>
      <c r="NL80" s="73"/>
      <c r="NM80" s="73"/>
      <c r="NN80" s="73"/>
      <c r="NO80" s="73"/>
      <c r="NP80" s="73"/>
      <c r="NQ80" s="73"/>
      <c r="NR80" s="73"/>
      <c r="NS80" s="73"/>
      <c r="NT80" s="73"/>
      <c r="NU80" s="73"/>
      <c r="NV80" s="73"/>
      <c r="NW80" s="73"/>
      <c r="NX80" s="73"/>
      <c r="NY80" s="73"/>
      <c r="NZ80" s="73"/>
      <c r="OA80" s="73"/>
      <c r="OB80" s="73"/>
      <c r="OC80" s="73"/>
      <c r="OD80" s="73"/>
      <c r="OE80" s="73"/>
      <c r="OF80" s="73"/>
      <c r="OG80" s="73"/>
      <c r="OH80" s="73"/>
      <c r="OI80" s="73"/>
      <c r="OJ80" s="73"/>
      <c r="OK80" s="73"/>
      <c r="OL80" s="73"/>
      <c r="OM80" s="73"/>
      <c r="ON80" s="73"/>
      <c r="OO80" s="73"/>
      <c r="OP80" s="73"/>
      <c r="OQ80" s="73"/>
      <c r="OR80" s="73"/>
      <c r="OS80" s="73"/>
      <c r="OT80" s="73"/>
      <c r="OU80" s="73"/>
      <c r="OV80" s="73"/>
      <c r="OW80" s="73"/>
      <c r="OX80" s="73"/>
      <c r="OY80" s="73"/>
      <c r="OZ80" s="73"/>
      <c r="PA80" s="73"/>
      <c r="PB80" s="73"/>
      <c r="PC80" s="73"/>
      <c r="PD80" s="73"/>
      <c r="PE80" s="73"/>
      <c r="PF80" s="73"/>
      <c r="PG80" s="73"/>
      <c r="PH80" s="73"/>
      <c r="PI80" s="73"/>
      <c r="PJ80" s="73"/>
      <c r="PK80" s="73"/>
      <c r="PL80" s="73"/>
      <c r="PM80" s="73"/>
      <c r="PN80" s="73"/>
      <c r="PO80" s="73"/>
      <c r="PP80" s="73"/>
      <c r="PQ80" s="73"/>
      <c r="PR80" s="73"/>
      <c r="PS80" s="73"/>
      <c r="PT80" s="73"/>
      <c r="PU80" s="73"/>
      <c r="PV80" s="73"/>
      <c r="PW80" s="73"/>
      <c r="PX80" s="73"/>
      <c r="PY80" s="73"/>
      <c r="PZ80" s="73"/>
      <c r="QA80" s="73"/>
      <c r="QB80" s="73"/>
      <c r="QC80" s="73"/>
      <c r="QD80" s="73"/>
      <c r="QE80" s="73"/>
      <c r="QF80" s="73"/>
      <c r="QG80" s="73"/>
      <c r="QH80" s="73"/>
      <c r="QI80" s="73"/>
      <c r="QJ80" s="73"/>
      <c r="QK80" s="73"/>
      <c r="QL80" s="73"/>
      <c r="QM80" s="73"/>
      <c r="QN80" s="73"/>
      <c r="QO80" s="73"/>
      <c r="QP80" s="73"/>
      <c r="QQ80" s="73"/>
      <c r="QR80" s="73"/>
      <c r="QS80" s="73"/>
      <c r="QT80" s="73"/>
      <c r="QU80" s="73"/>
      <c r="QV80" s="73"/>
      <c r="QW80" s="73"/>
      <c r="QX80" s="73"/>
      <c r="QY80" s="73"/>
      <c r="QZ80" s="73"/>
      <c r="RA80" s="73"/>
      <c r="RB80" s="73"/>
      <c r="RC80" s="73"/>
      <c r="RD80" s="73"/>
      <c r="RE80" s="73"/>
      <c r="RF80" s="73"/>
      <c r="RG80" s="73"/>
      <c r="RH80" s="73"/>
      <c r="RI80" s="73"/>
      <c r="RJ80" s="73"/>
      <c r="RK80" s="73"/>
      <c r="RL80" s="73"/>
      <c r="RM80" s="73"/>
      <c r="RN80" s="73"/>
      <c r="RO80" s="73"/>
      <c r="RP80" s="73"/>
      <c r="RQ80" s="73"/>
      <c r="RR80" s="73"/>
      <c r="RS80" s="73"/>
      <c r="RT80" s="73"/>
      <c r="RU80" s="73"/>
      <c r="RV80" s="73"/>
      <c r="RW80" s="73"/>
      <c r="RX80" s="73"/>
      <c r="RY80" s="73"/>
      <c r="RZ80" s="73"/>
      <c r="SA80" s="73"/>
      <c r="SB80" s="73"/>
      <c r="SC80" s="73"/>
      <c r="SD80" s="73"/>
      <c r="SE80" s="73"/>
      <c r="SF80" s="73"/>
      <c r="SG80" s="73"/>
      <c r="SH80" s="73"/>
      <c r="SI80" s="73"/>
      <c r="SJ80" s="73"/>
      <c r="SK80" s="73"/>
      <c r="SL80" s="73"/>
      <c r="SM80" s="73"/>
      <c r="SN80" s="73"/>
      <c r="SO80" s="73"/>
      <c r="SP80" s="73"/>
      <c r="SQ80" s="73"/>
      <c r="SR80" s="73"/>
      <c r="SS80" s="73"/>
      <c r="ST80" s="73"/>
      <c r="SU80" s="73"/>
      <c r="SV80" s="73"/>
      <c r="SW80" s="73"/>
      <c r="SX80" s="73"/>
      <c r="SY80" s="73"/>
      <c r="SZ80" s="73"/>
      <c r="TA80" s="73"/>
      <c r="TB80" s="73"/>
      <c r="TC80" s="73"/>
      <c r="TD80" s="73"/>
      <c r="TE80" s="73"/>
      <c r="TF80" s="73"/>
      <c r="TG80" s="73"/>
      <c r="TH80" s="73"/>
      <c r="TI80" s="73"/>
      <c r="TJ80" s="73"/>
      <c r="TK80" s="73"/>
      <c r="TL80" s="73"/>
      <c r="TM80" s="73"/>
      <c r="TN80" s="73"/>
      <c r="TO80" s="73"/>
      <c r="TP80" s="73"/>
      <c r="TQ80" s="73"/>
      <c r="TR80" s="73"/>
      <c r="TS80" s="73"/>
      <c r="TT80" s="73"/>
      <c r="TU80" s="73"/>
      <c r="TV80" s="73"/>
      <c r="TW80" s="73"/>
      <c r="TX80" s="73"/>
      <c r="TY80" s="73"/>
      <c r="TZ80" s="73"/>
      <c r="UA80" s="73"/>
      <c r="UB80" s="73"/>
      <c r="UC80" s="73"/>
      <c r="UD80" s="73"/>
      <c r="UE80" s="73"/>
      <c r="UF80" s="73"/>
      <c r="UG80" s="73"/>
      <c r="UH80" s="73"/>
      <c r="UI80" s="73"/>
      <c r="UJ80" s="73"/>
      <c r="UK80" s="73"/>
      <c r="UL80" s="73"/>
      <c r="UM80" s="73"/>
      <c r="UN80" s="73"/>
      <c r="UO80" s="73"/>
      <c r="UP80" s="73"/>
      <c r="UQ80" s="73"/>
      <c r="UR80" s="73"/>
      <c r="US80" s="73"/>
      <c r="UT80" s="73"/>
      <c r="UU80" s="73"/>
      <c r="UV80" s="73"/>
      <c r="UW80" s="73"/>
      <c r="UX80" s="73"/>
      <c r="UY80" s="73"/>
      <c r="UZ80" s="73"/>
      <c r="VA80" s="73"/>
      <c r="VB80" s="73"/>
      <c r="VC80" s="73"/>
      <c r="VD80" s="73"/>
      <c r="VE80" s="73"/>
      <c r="VF80" s="73"/>
      <c r="VG80" s="73"/>
      <c r="VH80" s="73"/>
      <c r="VI80" s="73"/>
      <c r="VJ80" s="73"/>
      <c r="VK80" s="73"/>
      <c r="VL80" s="73"/>
      <c r="VM80" s="73"/>
      <c r="VN80" s="73"/>
      <c r="VO80" s="73"/>
      <c r="VP80" s="73"/>
      <c r="VQ80" s="73"/>
      <c r="VR80" s="73"/>
      <c r="VS80" s="73"/>
      <c r="VT80" s="73"/>
      <c r="VU80" s="73"/>
      <c r="VV80" s="73"/>
      <c r="VW80" s="73"/>
      <c r="VX80" s="73"/>
      <c r="VY80" s="73"/>
      <c r="VZ80" s="73"/>
      <c r="WA80" s="73"/>
      <c r="WB80" s="73"/>
      <c r="WC80" s="73"/>
      <c r="WD80" s="73"/>
      <c r="WE80" s="73"/>
      <c r="WF80" s="73"/>
      <c r="WG80" s="73"/>
      <c r="WH80" s="73"/>
      <c r="WI80" s="73"/>
      <c r="WJ80" s="73"/>
      <c r="WK80" s="73"/>
      <c r="WL80" s="73"/>
      <c r="WM80" s="73"/>
      <c r="WN80" s="73"/>
      <c r="WO80" s="73"/>
      <c r="WP80" s="73"/>
      <c r="WQ80" s="73"/>
      <c r="WR80" s="73"/>
      <c r="WS80" s="73"/>
      <c r="WT80" s="73"/>
      <c r="WU80" s="73"/>
      <c r="WV80" s="73"/>
      <c r="WW80" s="73"/>
      <c r="WX80" s="73"/>
      <c r="WY80" s="73"/>
      <c r="WZ80" s="73"/>
      <c r="XA80" s="73"/>
      <c r="XB80" s="73"/>
      <c r="XC80" s="73"/>
      <c r="XD80" s="73"/>
      <c r="XE80" s="73"/>
      <c r="XF80" s="73"/>
      <c r="XG80" s="73"/>
      <c r="XH80" s="73"/>
      <c r="XI80" s="73"/>
      <c r="XJ80" s="73"/>
      <c r="XK80" s="73"/>
      <c r="XL80" s="73"/>
      <c r="XM80" s="73"/>
      <c r="XN80" s="73"/>
      <c r="XO80" s="73"/>
      <c r="XP80" s="73"/>
      <c r="XQ80" s="73"/>
      <c r="XR80" s="73"/>
      <c r="XS80" s="73"/>
      <c r="XT80" s="73"/>
      <c r="XU80" s="73"/>
      <c r="XV80" s="73"/>
      <c r="XW80" s="73"/>
      <c r="XX80" s="73"/>
      <c r="XY80" s="73"/>
      <c r="XZ80" s="73"/>
      <c r="YA80" s="73"/>
      <c r="YB80" s="73"/>
      <c r="YC80" s="73"/>
      <c r="YD80" s="73"/>
      <c r="YE80" s="73"/>
      <c r="YF80" s="73"/>
      <c r="YG80" s="73"/>
      <c r="YH80" s="73"/>
      <c r="YI80" s="73"/>
      <c r="YJ80" s="73"/>
      <c r="YK80" s="73"/>
      <c r="YL80" s="73"/>
      <c r="YM80" s="73"/>
      <c r="YN80" s="73"/>
      <c r="YO80" s="73"/>
      <c r="YP80" s="73"/>
      <c r="YQ80" s="73"/>
      <c r="YR80" s="73"/>
    </row>
    <row r="81" spans="1:668">
      <c r="A81" s="71" t="s">
        <v>167</v>
      </c>
      <c r="B81" s="72">
        <f t="shared" si="130"/>
        <v>0</v>
      </c>
      <c r="C81" s="72">
        <f t="shared" si="131"/>
        <v>0</v>
      </c>
      <c r="D81" s="72">
        <f t="shared" si="132"/>
        <v>0</v>
      </c>
      <c r="E81" s="72">
        <f t="shared" si="133"/>
        <v>0</v>
      </c>
      <c r="F81" s="72">
        <f t="shared" si="134"/>
        <v>0</v>
      </c>
      <c r="G81" s="72">
        <f t="shared" si="135"/>
        <v>0</v>
      </c>
      <c r="H81" s="72">
        <f t="shared" si="136"/>
        <v>0</v>
      </c>
      <c r="I81" s="72">
        <f t="shared" si="137"/>
        <v>0</v>
      </c>
      <c r="J81" s="72">
        <f t="shared" si="138"/>
        <v>0</v>
      </c>
      <c r="K81" s="72">
        <f t="shared" si="139"/>
        <v>0</v>
      </c>
      <c r="L81" s="72">
        <f t="shared" si="140"/>
        <v>0</v>
      </c>
      <c r="M81" s="72">
        <f t="shared" si="141"/>
        <v>0</v>
      </c>
      <c r="N81" s="72">
        <f t="shared" si="142"/>
        <v>0</v>
      </c>
      <c r="O81" s="72">
        <f t="shared" si="143"/>
        <v>0</v>
      </c>
      <c r="P81" s="72">
        <f t="shared" si="144"/>
        <v>0</v>
      </c>
      <c r="Q81" s="72">
        <f t="shared" si="145"/>
        <v>0</v>
      </c>
      <c r="R81" s="72">
        <f t="shared" si="146"/>
        <v>0</v>
      </c>
      <c r="S81" s="72">
        <f t="shared" si="147"/>
        <v>0</v>
      </c>
      <c r="T81" s="72">
        <f t="shared" si="148"/>
        <v>0</v>
      </c>
      <c r="U81" s="72">
        <f t="shared" si="149"/>
        <v>0</v>
      </c>
      <c r="V81" s="72">
        <f t="shared" si="150"/>
        <v>0</v>
      </c>
      <c r="W81" s="72">
        <f t="shared" si="151"/>
        <v>0</v>
      </c>
      <c r="X81" s="72">
        <f t="shared" si="152"/>
        <v>0</v>
      </c>
      <c r="Y81" s="72">
        <f t="shared" si="153"/>
        <v>0</v>
      </c>
      <c r="Z81" s="72">
        <f t="shared" si="154"/>
        <v>0</v>
      </c>
      <c r="AA81" s="72">
        <f t="shared" si="155"/>
        <v>0</v>
      </c>
      <c r="AB81" s="72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73"/>
      <c r="EH81" s="73"/>
      <c r="EI81" s="73"/>
      <c r="EJ81" s="73"/>
      <c r="EK81" s="73"/>
      <c r="EL81" s="73"/>
      <c r="EM81" s="73"/>
      <c r="EN81" s="73"/>
      <c r="EO81" s="73"/>
      <c r="EP81" s="73"/>
      <c r="EQ81" s="73"/>
      <c r="ER81" s="73"/>
      <c r="ES81" s="73"/>
      <c r="ET81" s="73"/>
      <c r="EU81" s="73"/>
      <c r="EV81" s="73"/>
      <c r="EW81" s="73"/>
      <c r="EX81" s="73"/>
      <c r="EY81" s="73"/>
      <c r="EZ81" s="73"/>
      <c r="FA81" s="73"/>
      <c r="FB81" s="73"/>
      <c r="FC81" s="73"/>
      <c r="FD81" s="73"/>
      <c r="FE81" s="73"/>
      <c r="FF81" s="73"/>
      <c r="FG81" s="73"/>
      <c r="FH81" s="73"/>
      <c r="FI81" s="73"/>
      <c r="FJ81" s="73"/>
      <c r="FK81" s="73"/>
      <c r="FL81" s="73"/>
      <c r="FM81" s="73"/>
      <c r="FN81" s="73"/>
      <c r="FO81" s="73"/>
      <c r="FP81" s="73"/>
      <c r="FQ81" s="73"/>
      <c r="FR81" s="73"/>
      <c r="FS81" s="73"/>
      <c r="FT81" s="73"/>
      <c r="FU81" s="73"/>
      <c r="FV81" s="73"/>
      <c r="FW81" s="73"/>
      <c r="FX81" s="73"/>
      <c r="FY81" s="73"/>
      <c r="FZ81" s="73"/>
      <c r="GA81" s="73"/>
      <c r="GB81" s="73"/>
      <c r="GC81" s="73"/>
      <c r="GD81" s="73"/>
      <c r="GE81" s="73"/>
      <c r="GF81" s="73"/>
      <c r="GG81" s="73"/>
      <c r="GH81" s="73"/>
      <c r="GI81" s="73"/>
      <c r="GJ81" s="73"/>
      <c r="GK81" s="73"/>
      <c r="GL81" s="73"/>
      <c r="GM81" s="73"/>
      <c r="GN81" s="73"/>
      <c r="GO81" s="73"/>
      <c r="GP81" s="73"/>
      <c r="GQ81" s="73"/>
      <c r="GR81" s="73"/>
      <c r="GS81" s="73"/>
      <c r="GT81" s="73"/>
      <c r="GU81" s="73"/>
      <c r="GV81" s="73"/>
      <c r="GW81" s="73"/>
      <c r="GX81" s="73"/>
      <c r="GY81" s="73"/>
      <c r="GZ81" s="73"/>
      <c r="HA81" s="73"/>
      <c r="HB81" s="73"/>
      <c r="HC81" s="73"/>
      <c r="HD81" s="73"/>
      <c r="HE81" s="73"/>
      <c r="HF81" s="73"/>
      <c r="HG81" s="73"/>
      <c r="HH81" s="73"/>
      <c r="HI81" s="73"/>
      <c r="HJ81" s="73"/>
      <c r="HK81" s="73"/>
      <c r="HL81" s="73"/>
      <c r="HM81" s="73"/>
      <c r="HN81" s="73"/>
      <c r="HO81" s="73"/>
      <c r="HP81" s="73"/>
      <c r="HQ81" s="73"/>
      <c r="HR81" s="73"/>
      <c r="HS81" s="73"/>
      <c r="HT81" s="73"/>
      <c r="HU81" s="73"/>
      <c r="HV81" s="73"/>
      <c r="HW81" s="73"/>
      <c r="HX81" s="73"/>
      <c r="HY81" s="73"/>
      <c r="HZ81" s="73"/>
      <c r="IA81" s="73"/>
      <c r="IB81" s="73"/>
      <c r="IC81" s="73"/>
      <c r="ID81" s="73"/>
      <c r="IE81" s="73"/>
      <c r="IF81" s="73"/>
      <c r="IG81" s="73"/>
      <c r="IH81" s="73"/>
      <c r="II81" s="73"/>
      <c r="IJ81" s="73"/>
      <c r="IK81" s="73"/>
      <c r="IL81" s="73"/>
      <c r="IM81" s="73"/>
      <c r="IN81" s="73"/>
      <c r="IO81" s="73"/>
      <c r="IP81" s="73"/>
      <c r="IQ81" s="73"/>
      <c r="IR81" s="73"/>
      <c r="IS81" s="73"/>
      <c r="IT81" s="73"/>
      <c r="IU81" s="73"/>
      <c r="IV81" s="73"/>
      <c r="IW81" s="73"/>
      <c r="IX81" s="73"/>
      <c r="IY81" s="73"/>
      <c r="IZ81" s="73"/>
      <c r="JA81" s="73"/>
      <c r="JB81" s="73"/>
      <c r="JC81" s="73"/>
      <c r="JD81" s="73"/>
      <c r="JE81" s="73"/>
      <c r="JF81" s="73"/>
      <c r="JG81" s="73"/>
      <c r="JH81" s="73"/>
      <c r="JI81" s="73"/>
      <c r="JJ81" s="73"/>
      <c r="JK81" s="73"/>
      <c r="JL81" s="73"/>
      <c r="JM81" s="73"/>
      <c r="JN81" s="73"/>
      <c r="JO81" s="73"/>
      <c r="JP81" s="73"/>
      <c r="JQ81" s="73"/>
      <c r="JR81" s="73"/>
      <c r="JS81" s="73"/>
      <c r="JT81" s="73"/>
      <c r="JU81" s="73"/>
      <c r="JV81" s="73"/>
      <c r="JW81" s="73"/>
      <c r="JX81" s="73"/>
      <c r="JY81" s="73"/>
      <c r="JZ81" s="73"/>
      <c r="KA81" s="73"/>
      <c r="KB81" s="73"/>
      <c r="KC81" s="73"/>
      <c r="KD81" s="73"/>
      <c r="KE81" s="73"/>
      <c r="KF81" s="73"/>
      <c r="KG81" s="73"/>
      <c r="KH81" s="73"/>
      <c r="KI81" s="73"/>
      <c r="KJ81" s="73"/>
      <c r="KK81" s="73"/>
      <c r="KL81" s="73"/>
      <c r="KM81" s="73"/>
      <c r="KN81" s="73"/>
      <c r="KO81" s="73"/>
      <c r="KP81" s="73"/>
      <c r="KQ81" s="73"/>
      <c r="KR81" s="73"/>
      <c r="KS81" s="73"/>
      <c r="KT81" s="73"/>
      <c r="KU81" s="73"/>
      <c r="KV81" s="73"/>
      <c r="KW81" s="73"/>
      <c r="KX81" s="73"/>
      <c r="KY81" s="73"/>
      <c r="KZ81" s="73"/>
      <c r="LA81" s="73"/>
      <c r="LB81" s="73"/>
      <c r="LC81" s="73"/>
      <c r="LD81" s="73"/>
      <c r="LE81" s="73"/>
      <c r="LF81" s="73"/>
      <c r="LG81" s="73"/>
      <c r="LH81" s="73"/>
      <c r="LI81" s="73"/>
      <c r="LJ81" s="73"/>
      <c r="LK81" s="73"/>
      <c r="LL81" s="73"/>
      <c r="LM81" s="73"/>
      <c r="LN81" s="73"/>
      <c r="LO81" s="73"/>
      <c r="LP81" s="73"/>
      <c r="LQ81" s="73"/>
      <c r="LR81" s="73"/>
      <c r="LS81" s="73"/>
      <c r="LT81" s="73"/>
      <c r="LU81" s="73"/>
      <c r="LV81" s="73"/>
      <c r="LW81" s="73"/>
      <c r="LX81" s="73"/>
      <c r="LY81" s="73"/>
      <c r="LZ81" s="73"/>
      <c r="MA81" s="73"/>
      <c r="MB81" s="73"/>
      <c r="MC81" s="73"/>
      <c r="MD81" s="73"/>
      <c r="ME81" s="73"/>
      <c r="MF81" s="73"/>
      <c r="MG81" s="73"/>
      <c r="MH81" s="73"/>
      <c r="MI81" s="73"/>
      <c r="MJ81" s="73"/>
      <c r="MK81" s="73"/>
      <c r="ML81" s="73"/>
      <c r="MM81" s="73"/>
      <c r="MN81" s="73"/>
      <c r="MO81" s="73"/>
      <c r="MP81" s="73"/>
      <c r="MQ81" s="73"/>
      <c r="MR81" s="73"/>
      <c r="MS81" s="73"/>
      <c r="MT81" s="73"/>
      <c r="MU81" s="73"/>
      <c r="MV81" s="73"/>
      <c r="MW81" s="73"/>
      <c r="MX81" s="73"/>
      <c r="MY81" s="73"/>
      <c r="MZ81" s="73"/>
      <c r="NA81" s="73"/>
      <c r="NB81" s="73"/>
      <c r="NC81" s="73"/>
      <c r="ND81" s="73"/>
      <c r="NE81" s="73"/>
      <c r="NF81" s="73"/>
      <c r="NG81" s="73"/>
      <c r="NH81" s="73"/>
      <c r="NI81" s="73"/>
      <c r="NJ81" s="73"/>
      <c r="NK81" s="73"/>
      <c r="NL81" s="73"/>
      <c r="NM81" s="73"/>
      <c r="NN81" s="73"/>
      <c r="NO81" s="73"/>
      <c r="NP81" s="73"/>
      <c r="NQ81" s="73"/>
      <c r="NR81" s="73"/>
      <c r="NS81" s="73"/>
      <c r="NT81" s="73"/>
      <c r="NU81" s="73"/>
      <c r="NV81" s="73"/>
      <c r="NW81" s="73"/>
      <c r="NX81" s="73"/>
      <c r="NY81" s="73"/>
      <c r="NZ81" s="73"/>
      <c r="OA81" s="73"/>
      <c r="OB81" s="73"/>
      <c r="OC81" s="73"/>
      <c r="OD81" s="73"/>
      <c r="OE81" s="73"/>
      <c r="OF81" s="73"/>
      <c r="OG81" s="73"/>
      <c r="OH81" s="73"/>
      <c r="OI81" s="73"/>
      <c r="OJ81" s="73"/>
      <c r="OK81" s="73"/>
      <c r="OL81" s="73"/>
      <c r="OM81" s="73"/>
      <c r="ON81" s="73"/>
      <c r="OO81" s="73"/>
      <c r="OP81" s="73"/>
      <c r="OQ81" s="73"/>
      <c r="OR81" s="73"/>
      <c r="OS81" s="73"/>
      <c r="OT81" s="73"/>
      <c r="OU81" s="73"/>
      <c r="OV81" s="73"/>
      <c r="OW81" s="73"/>
      <c r="OX81" s="73"/>
      <c r="OY81" s="73"/>
      <c r="OZ81" s="73"/>
      <c r="PA81" s="73"/>
      <c r="PB81" s="73"/>
      <c r="PC81" s="73"/>
      <c r="PD81" s="73"/>
      <c r="PE81" s="73"/>
      <c r="PF81" s="73"/>
      <c r="PG81" s="73"/>
      <c r="PH81" s="73"/>
      <c r="PI81" s="73"/>
      <c r="PJ81" s="73"/>
      <c r="PK81" s="73"/>
      <c r="PL81" s="73"/>
      <c r="PM81" s="73"/>
      <c r="PN81" s="73"/>
      <c r="PO81" s="73"/>
      <c r="PP81" s="73"/>
      <c r="PQ81" s="73"/>
      <c r="PR81" s="73"/>
      <c r="PS81" s="73"/>
      <c r="PT81" s="73"/>
      <c r="PU81" s="73"/>
      <c r="PV81" s="73"/>
      <c r="PW81" s="73"/>
      <c r="PX81" s="73"/>
      <c r="PY81" s="73"/>
      <c r="PZ81" s="73"/>
      <c r="QA81" s="73"/>
      <c r="QB81" s="73"/>
      <c r="QC81" s="73"/>
      <c r="QD81" s="73"/>
      <c r="QE81" s="73"/>
      <c r="QF81" s="73"/>
      <c r="QG81" s="73"/>
      <c r="QH81" s="73"/>
      <c r="QI81" s="73"/>
      <c r="QJ81" s="73"/>
      <c r="QK81" s="73"/>
      <c r="QL81" s="73"/>
      <c r="QM81" s="73"/>
      <c r="QN81" s="73"/>
      <c r="QO81" s="73"/>
      <c r="QP81" s="73"/>
      <c r="QQ81" s="73"/>
      <c r="QR81" s="73"/>
      <c r="QS81" s="73"/>
      <c r="QT81" s="73"/>
      <c r="QU81" s="73"/>
      <c r="QV81" s="73"/>
      <c r="QW81" s="73"/>
      <c r="QX81" s="73"/>
      <c r="QY81" s="73"/>
      <c r="QZ81" s="73"/>
      <c r="RA81" s="73"/>
      <c r="RB81" s="73"/>
      <c r="RC81" s="73"/>
      <c r="RD81" s="73"/>
      <c r="RE81" s="73"/>
      <c r="RF81" s="73"/>
      <c r="RG81" s="73"/>
      <c r="RH81" s="73"/>
      <c r="RI81" s="73"/>
      <c r="RJ81" s="73"/>
      <c r="RK81" s="73"/>
      <c r="RL81" s="73"/>
      <c r="RM81" s="73"/>
      <c r="RN81" s="73"/>
      <c r="RO81" s="73"/>
      <c r="RP81" s="73"/>
      <c r="RQ81" s="73"/>
      <c r="RR81" s="73"/>
      <c r="RS81" s="73"/>
      <c r="RT81" s="73"/>
      <c r="RU81" s="73"/>
      <c r="RV81" s="73"/>
      <c r="RW81" s="73"/>
      <c r="RX81" s="73"/>
      <c r="RY81" s="73"/>
      <c r="RZ81" s="73"/>
      <c r="SA81" s="73"/>
      <c r="SB81" s="73"/>
      <c r="SC81" s="73"/>
      <c r="SD81" s="73"/>
      <c r="SE81" s="73"/>
      <c r="SF81" s="73"/>
      <c r="SG81" s="73"/>
      <c r="SH81" s="73"/>
      <c r="SI81" s="73"/>
      <c r="SJ81" s="73"/>
      <c r="SK81" s="73"/>
      <c r="SL81" s="73"/>
      <c r="SM81" s="73"/>
      <c r="SN81" s="73"/>
      <c r="SO81" s="73"/>
      <c r="SP81" s="73"/>
      <c r="SQ81" s="73"/>
      <c r="SR81" s="73"/>
      <c r="SS81" s="73"/>
      <c r="ST81" s="73"/>
      <c r="SU81" s="73"/>
      <c r="SV81" s="73"/>
      <c r="SW81" s="73"/>
      <c r="SX81" s="73"/>
      <c r="SY81" s="73"/>
      <c r="SZ81" s="73"/>
      <c r="TA81" s="73"/>
      <c r="TB81" s="73"/>
      <c r="TC81" s="73"/>
      <c r="TD81" s="73"/>
      <c r="TE81" s="73"/>
      <c r="TF81" s="73"/>
      <c r="TG81" s="73"/>
      <c r="TH81" s="73"/>
      <c r="TI81" s="73"/>
      <c r="TJ81" s="73"/>
      <c r="TK81" s="73"/>
      <c r="TL81" s="73"/>
      <c r="TM81" s="73"/>
      <c r="TN81" s="73"/>
      <c r="TO81" s="73"/>
      <c r="TP81" s="73"/>
      <c r="TQ81" s="73"/>
      <c r="TR81" s="73"/>
      <c r="TS81" s="73"/>
      <c r="TT81" s="73"/>
      <c r="TU81" s="73"/>
      <c r="TV81" s="73"/>
      <c r="TW81" s="73"/>
      <c r="TX81" s="73"/>
      <c r="TY81" s="73"/>
      <c r="TZ81" s="73"/>
      <c r="UA81" s="73"/>
      <c r="UB81" s="73"/>
      <c r="UC81" s="73"/>
      <c r="UD81" s="73"/>
      <c r="UE81" s="73"/>
      <c r="UF81" s="73"/>
      <c r="UG81" s="73"/>
      <c r="UH81" s="73"/>
      <c r="UI81" s="73"/>
      <c r="UJ81" s="73"/>
      <c r="UK81" s="73"/>
      <c r="UL81" s="73"/>
      <c r="UM81" s="73"/>
      <c r="UN81" s="73"/>
      <c r="UO81" s="73"/>
      <c r="UP81" s="73"/>
      <c r="UQ81" s="73"/>
      <c r="UR81" s="73"/>
      <c r="US81" s="73"/>
      <c r="UT81" s="73"/>
      <c r="UU81" s="73"/>
      <c r="UV81" s="73"/>
      <c r="UW81" s="73"/>
      <c r="UX81" s="73"/>
      <c r="UY81" s="73"/>
      <c r="UZ81" s="73"/>
      <c r="VA81" s="73"/>
      <c r="VB81" s="73"/>
      <c r="VC81" s="73"/>
      <c r="VD81" s="73"/>
      <c r="VE81" s="73"/>
      <c r="VF81" s="73"/>
      <c r="VG81" s="73"/>
      <c r="VH81" s="73"/>
      <c r="VI81" s="73"/>
      <c r="VJ81" s="73"/>
      <c r="VK81" s="73"/>
      <c r="VL81" s="73"/>
      <c r="VM81" s="73"/>
      <c r="VN81" s="73"/>
      <c r="VO81" s="73"/>
      <c r="VP81" s="73"/>
      <c r="VQ81" s="73"/>
      <c r="VR81" s="73"/>
      <c r="VS81" s="73"/>
      <c r="VT81" s="73"/>
      <c r="VU81" s="73"/>
      <c r="VV81" s="73"/>
      <c r="VW81" s="73"/>
      <c r="VX81" s="73"/>
      <c r="VY81" s="73"/>
      <c r="VZ81" s="73"/>
      <c r="WA81" s="73"/>
      <c r="WB81" s="73"/>
      <c r="WC81" s="73"/>
      <c r="WD81" s="73"/>
      <c r="WE81" s="73"/>
      <c r="WF81" s="73"/>
      <c r="WG81" s="73"/>
      <c r="WH81" s="73"/>
      <c r="WI81" s="73"/>
      <c r="WJ81" s="73"/>
      <c r="WK81" s="73"/>
      <c r="WL81" s="73"/>
      <c r="WM81" s="73"/>
      <c r="WN81" s="73"/>
      <c r="WO81" s="73"/>
      <c r="WP81" s="73"/>
      <c r="WQ81" s="73"/>
      <c r="WR81" s="73"/>
      <c r="WS81" s="73"/>
      <c r="WT81" s="73"/>
      <c r="WU81" s="73"/>
      <c r="WV81" s="73"/>
      <c r="WW81" s="73"/>
      <c r="WX81" s="73"/>
      <c r="WY81" s="73"/>
      <c r="WZ81" s="73"/>
      <c r="XA81" s="73"/>
      <c r="XB81" s="73"/>
      <c r="XC81" s="73"/>
      <c r="XD81" s="73"/>
      <c r="XE81" s="73"/>
      <c r="XF81" s="73"/>
      <c r="XG81" s="73"/>
      <c r="XH81" s="73"/>
      <c r="XI81" s="73"/>
      <c r="XJ81" s="73"/>
      <c r="XK81" s="73"/>
      <c r="XL81" s="73"/>
      <c r="XM81" s="73"/>
      <c r="XN81" s="73"/>
      <c r="XO81" s="73"/>
      <c r="XP81" s="73"/>
      <c r="XQ81" s="73"/>
      <c r="XR81" s="73"/>
      <c r="XS81" s="73"/>
      <c r="XT81" s="73"/>
      <c r="XU81" s="73"/>
      <c r="XV81" s="73"/>
      <c r="XW81" s="73"/>
      <c r="XX81" s="73"/>
      <c r="XY81" s="73"/>
      <c r="XZ81" s="73"/>
      <c r="YA81" s="73"/>
      <c r="YB81" s="73"/>
      <c r="YC81" s="73"/>
      <c r="YD81" s="73"/>
      <c r="YE81" s="73"/>
      <c r="YF81" s="73"/>
      <c r="YG81" s="73"/>
      <c r="YH81" s="73"/>
      <c r="YI81" s="73"/>
      <c r="YJ81" s="73"/>
      <c r="YK81" s="73"/>
      <c r="YL81" s="73"/>
      <c r="YM81" s="73"/>
      <c r="YN81" s="73"/>
      <c r="YO81" s="73"/>
      <c r="YP81" s="73"/>
      <c r="YQ81" s="73"/>
      <c r="YR81" s="73"/>
    </row>
    <row r="82" spans="1:668">
      <c r="A82" s="71" t="s">
        <v>168</v>
      </c>
      <c r="B82" s="72">
        <f t="shared" si="130"/>
        <v>0</v>
      </c>
      <c r="C82" s="72">
        <f t="shared" si="131"/>
        <v>0</v>
      </c>
      <c r="D82" s="72">
        <f t="shared" si="132"/>
        <v>0</v>
      </c>
      <c r="E82" s="72">
        <f t="shared" si="133"/>
        <v>0</v>
      </c>
      <c r="F82" s="72">
        <f t="shared" si="134"/>
        <v>0</v>
      </c>
      <c r="G82" s="72">
        <f t="shared" si="135"/>
        <v>0</v>
      </c>
      <c r="H82" s="72">
        <f t="shared" si="136"/>
        <v>0</v>
      </c>
      <c r="I82" s="72">
        <f t="shared" si="137"/>
        <v>0</v>
      </c>
      <c r="J82" s="72">
        <f t="shared" si="138"/>
        <v>0</v>
      </c>
      <c r="K82" s="72">
        <f t="shared" si="139"/>
        <v>0</v>
      </c>
      <c r="L82" s="72">
        <f t="shared" si="140"/>
        <v>0</v>
      </c>
      <c r="M82" s="72">
        <f t="shared" si="141"/>
        <v>0</v>
      </c>
      <c r="N82" s="72">
        <f t="shared" si="142"/>
        <v>0</v>
      </c>
      <c r="O82" s="72">
        <f t="shared" si="143"/>
        <v>0</v>
      </c>
      <c r="P82" s="72">
        <f t="shared" si="144"/>
        <v>0</v>
      </c>
      <c r="Q82" s="72">
        <f t="shared" si="145"/>
        <v>0</v>
      </c>
      <c r="R82" s="72">
        <f t="shared" si="146"/>
        <v>0</v>
      </c>
      <c r="S82" s="72">
        <f t="shared" si="147"/>
        <v>0</v>
      </c>
      <c r="T82" s="72">
        <f t="shared" si="148"/>
        <v>0</v>
      </c>
      <c r="U82" s="72">
        <f t="shared" si="149"/>
        <v>0</v>
      </c>
      <c r="V82" s="72">
        <f t="shared" si="150"/>
        <v>0</v>
      </c>
      <c r="W82" s="72">
        <f t="shared" si="151"/>
        <v>0</v>
      </c>
      <c r="X82" s="72">
        <f t="shared" si="152"/>
        <v>0</v>
      </c>
      <c r="Y82" s="72">
        <f t="shared" si="153"/>
        <v>0</v>
      </c>
      <c r="Z82" s="72">
        <f t="shared" si="154"/>
        <v>0</v>
      </c>
      <c r="AA82" s="72">
        <f t="shared" si="155"/>
        <v>0</v>
      </c>
      <c r="AB82" s="72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73"/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73"/>
      <c r="FS82" s="73"/>
      <c r="FT82" s="73"/>
      <c r="FU82" s="73"/>
      <c r="FV82" s="73"/>
      <c r="FW82" s="73"/>
      <c r="FX82" s="73"/>
      <c r="FY82" s="73"/>
      <c r="FZ82" s="73"/>
      <c r="GA82" s="73"/>
      <c r="GB82" s="73"/>
      <c r="GC82" s="73"/>
      <c r="GD82" s="73"/>
      <c r="GE82" s="73"/>
      <c r="GF82" s="73"/>
      <c r="GG82" s="73"/>
      <c r="GH82" s="73"/>
      <c r="GI82" s="73"/>
      <c r="GJ82" s="73"/>
      <c r="GK82" s="73"/>
      <c r="GL82" s="73"/>
      <c r="GM82" s="73"/>
      <c r="GN82" s="73"/>
      <c r="GO82" s="73"/>
      <c r="GP82" s="73"/>
      <c r="GQ82" s="73"/>
      <c r="GR82" s="73"/>
      <c r="GS82" s="73"/>
      <c r="GT82" s="73"/>
      <c r="GU82" s="73"/>
      <c r="GV82" s="73"/>
      <c r="GW82" s="73"/>
      <c r="GX82" s="73"/>
      <c r="GY82" s="73"/>
      <c r="GZ82" s="73"/>
      <c r="HA82" s="73"/>
      <c r="HB82" s="73"/>
      <c r="HC82" s="73"/>
      <c r="HD82" s="73"/>
      <c r="HE82" s="73"/>
      <c r="HF82" s="73"/>
      <c r="HG82" s="73"/>
      <c r="HH82" s="73"/>
      <c r="HI82" s="73"/>
      <c r="HJ82" s="73"/>
      <c r="HK82" s="73"/>
      <c r="HL82" s="73"/>
      <c r="HM82" s="73"/>
      <c r="HN82" s="73"/>
      <c r="HO82" s="73"/>
      <c r="HP82" s="73"/>
      <c r="HQ82" s="73"/>
      <c r="HR82" s="73"/>
      <c r="HS82" s="73"/>
      <c r="HT82" s="73"/>
      <c r="HU82" s="73"/>
      <c r="HV82" s="73"/>
      <c r="HW82" s="73"/>
      <c r="HX82" s="73"/>
      <c r="HY82" s="73"/>
      <c r="HZ82" s="73"/>
      <c r="IA82" s="73"/>
      <c r="IB82" s="73"/>
      <c r="IC82" s="73"/>
      <c r="ID82" s="73"/>
      <c r="IE82" s="73"/>
      <c r="IF82" s="73"/>
      <c r="IG82" s="73"/>
      <c r="IH82" s="73"/>
      <c r="II82" s="73"/>
      <c r="IJ82" s="73"/>
      <c r="IK82" s="73"/>
      <c r="IL82" s="73"/>
      <c r="IM82" s="73"/>
      <c r="IN82" s="73"/>
      <c r="IO82" s="73"/>
      <c r="IP82" s="73"/>
      <c r="IQ82" s="73"/>
      <c r="IR82" s="73"/>
      <c r="IS82" s="73"/>
      <c r="IT82" s="73"/>
      <c r="IU82" s="73"/>
      <c r="IV82" s="73"/>
      <c r="IW82" s="73"/>
      <c r="IX82" s="73"/>
      <c r="IY82" s="73"/>
      <c r="IZ82" s="73"/>
      <c r="JA82" s="73"/>
      <c r="JB82" s="73"/>
      <c r="JC82" s="73"/>
      <c r="JD82" s="73"/>
      <c r="JE82" s="73"/>
      <c r="JF82" s="73"/>
      <c r="JG82" s="73"/>
      <c r="JH82" s="73"/>
      <c r="JI82" s="73"/>
      <c r="JJ82" s="73"/>
      <c r="JK82" s="73"/>
      <c r="JL82" s="73"/>
      <c r="JM82" s="73"/>
      <c r="JN82" s="73"/>
      <c r="JO82" s="73"/>
      <c r="JP82" s="73"/>
      <c r="JQ82" s="73"/>
      <c r="JR82" s="73"/>
      <c r="JS82" s="73"/>
      <c r="JT82" s="73"/>
      <c r="JU82" s="73"/>
      <c r="JV82" s="73"/>
      <c r="JW82" s="73"/>
      <c r="JX82" s="73"/>
      <c r="JY82" s="73"/>
      <c r="JZ82" s="73"/>
      <c r="KA82" s="73"/>
      <c r="KB82" s="73"/>
      <c r="KC82" s="73"/>
      <c r="KD82" s="73"/>
      <c r="KE82" s="73"/>
      <c r="KF82" s="73"/>
      <c r="KG82" s="73"/>
      <c r="KH82" s="73"/>
      <c r="KI82" s="73"/>
      <c r="KJ82" s="73"/>
      <c r="KK82" s="73"/>
      <c r="KL82" s="73"/>
      <c r="KM82" s="73"/>
      <c r="KN82" s="73"/>
      <c r="KO82" s="73"/>
      <c r="KP82" s="73"/>
      <c r="KQ82" s="73"/>
      <c r="KR82" s="73"/>
      <c r="KS82" s="73"/>
      <c r="KT82" s="73"/>
      <c r="KU82" s="73"/>
      <c r="KV82" s="73"/>
      <c r="KW82" s="73"/>
      <c r="KX82" s="73"/>
      <c r="KY82" s="73"/>
      <c r="KZ82" s="73"/>
      <c r="LA82" s="73"/>
      <c r="LB82" s="73"/>
      <c r="LC82" s="73"/>
      <c r="LD82" s="73"/>
      <c r="LE82" s="73"/>
      <c r="LF82" s="73"/>
      <c r="LG82" s="73"/>
      <c r="LH82" s="73"/>
      <c r="LI82" s="73"/>
      <c r="LJ82" s="73"/>
      <c r="LK82" s="73"/>
      <c r="LL82" s="73"/>
      <c r="LM82" s="73"/>
      <c r="LN82" s="73"/>
      <c r="LO82" s="73"/>
      <c r="LP82" s="73"/>
      <c r="LQ82" s="73"/>
      <c r="LR82" s="73"/>
      <c r="LS82" s="73"/>
      <c r="LT82" s="73"/>
      <c r="LU82" s="73"/>
      <c r="LV82" s="73"/>
      <c r="LW82" s="73"/>
      <c r="LX82" s="73"/>
      <c r="LY82" s="73"/>
      <c r="LZ82" s="73"/>
      <c r="MA82" s="73"/>
      <c r="MB82" s="73"/>
      <c r="MC82" s="73"/>
      <c r="MD82" s="73"/>
      <c r="ME82" s="73"/>
      <c r="MF82" s="73"/>
      <c r="MG82" s="73"/>
      <c r="MH82" s="73"/>
      <c r="MI82" s="73"/>
      <c r="MJ82" s="73"/>
      <c r="MK82" s="73"/>
      <c r="ML82" s="73"/>
      <c r="MM82" s="73"/>
      <c r="MN82" s="73"/>
      <c r="MO82" s="73"/>
      <c r="MP82" s="73"/>
      <c r="MQ82" s="73"/>
      <c r="MR82" s="73"/>
      <c r="MS82" s="73"/>
      <c r="MT82" s="73"/>
      <c r="MU82" s="73"/>
      <c r="MV82" s="73"/>
      <c r="MW82" s="73"/>
      <c r="MX82" s="73"/>
      <c r="MY82" s="73"/>
      <c r="MZ82" s="73"/>
      <c r="NA82" s="73"/>
      <c r="NB82" s="73"/>
      <c r="NC82" s="73"/>
      <c r="ND82" s="73"/>
      <c r="NE82" s="73"/>
      <c r="NF82" s="73"/>
      <c r="NG82" s="73"/>
      <c r="NH82" s="73"/>
      <c r="NI82" s="73"/>
      <c r="NJ82" s="73"/>
      <c r="NK82" s="73"/>
      <c r="NL82" s="73"/>
      <c r="NM82" s="73"/>
      <c r="NN82" s="73"/>
      <c r="NO82" s="73"/>
      <c r="NP82" s="73"/>
      <c r="NQ82" s="73"/>
      <c r="NR82" s="73"/>
      <c r="NS82" s="73"/>
      <c r="NT82" s="73"/>
      <c r="NU82" s="73"/>
      <c r="NV82" s="73"/>
      <c r="NW82" s="73"/>
      <c r="NX82" s="73"/>
      <c r="NY82" s="73"/>
      <c r="NZ82" s="73"/>
      <c r="OA82" s="73"/>
      <c r="OB82" s="73"/>
      <c r="OC82" s="73"/>
      <c r="OD82" s="73"/>
      <c r="OE82" s="73"/>
      <c r="OF82" s="73"/>
      <c r="OG82" s="73"/>
      <c r="OH82" s="73"/>
      <c r="OI82" s="73"/>
      <c r="OJ82" s="73"/>
      <c r="OK82" s="73"/>
      <c r="OL82" s="73"/>
      <c r="OM82" s="73"/>
      <c r="ON82" s="73"/>
      <c r="OO82" s="73"/>
      <c r="OP82" s="73"/>
      <c r="OQ82" s="73"/>
      <c r="OR82" s="73"/>
      <c r="OS82" s="73"/>
      <c r="OT82" s="73"/>
      <c r="OU82" s="73"/>
      <c r="OV82" s="73"/>
      <c r="OW82" s="73"/>
      <c r="OX82" s="73"/>
      <c r="OY82" s="73"/>
      <c r="OZ82" s="73"/>
      <c r="PA82" s="73"/>
      <c r="PB82" s="73"/>
      <c r="PC82" s="73"/>
      <c r="PD82" s="73"/>
      <c r="PE82" s="73"/>
      <c r="PF82" s="73"/>
      <c r="PG82" s="73"/>
      <c r="PH82" s="73"/>
      <c r="PI82" s="73"/>
      <c r="PJ82" s="73"/>
      <c r="PK82" s="73"/>
      <c r="PL82" s="73"/>
      <c r="PM82" s="73"/>
      <c r="PN82" s="73"/>
      <c r="PO82" s="73"/>
      <c r="PP82" s="73"/>
      <c r="PQ82" s="73"/>
      <c r="PR82" s="73"/>
      <c r="PS82" s="73"/>
      <c r="PT82" s="73"/>
      <c r="PU82" s="73"/>
      <c r="PV82" s="73"/>
      <c r="PW82" s="73"/>
      <c r="PX82" s="73"/>
      <c r="PY82" s="73"/>
      <c r="PZ82" s="73"/>
      <c r="QA82" s="73"/>
      <c r="QB82" s="73"/>
      <c r="QC82" s="73"/>
      <c r="QD82" s="73"/>
      <c r="QE82" s="73"/>
      <c r="QF82" s="73"/>
      <c r="QG82" s="73"/>
      <c r="QH82" s="73"/>
      <c r="QI82" s="73"/>
      <c r="QJ82" s="73"/>
      <c r="QK82" s="73"/>
      <c r="QL82" s="73"/>
      <c r="QM82" s="73"/>
      <c r="QN82" s="73"/>
      <c r="QO82" s="73"/>
      <c r="QP82" s="73"/>
      <c r="QQ82" s="73"/>
      <c r="QR82" s="73"/>
      <c r="QS82" s="73"/>
      <c r="QT82" s="73"/>
      <c r="QU82" s="73"/>
      <c r="QV82" s="73"/>
      <c r="QW82" s="73"/>
      <c r="QX82" s="73"/>
      <c r="QY82" s="73"/>
      <c r="QZ82" s="73"/>
      <c r="RA82" s="73"/>
      <c r="RB82" s="73"/>
      <c r="RC82" s="73"/>
      <c r="RD82" s="73"/>
      <c r="RE82" s="73"/>
      <c r="RF82" s="73"/>
      <c r="RG82" s="73"/>
      <c r="RH82" s="73"/>
      <c r="RI82" s="73"/>
      <c r="RJ82" s="73"/>
      <c r="RK82" s="73"/>
      <c r="RL82" s="73"/>
      <c r="RM82" s="73"/>
      <c r="RN82" s="73"/>
      <c r="RO82" s="73"/>
      <c r="RP82" s="73"/>
      <c r="RQ82" s="73"/>
      <c r="RR82" s="73"/>
      <c r="RS82" s="73"/>
      <c r="RT82" s="73"/>
      <c r="RU82" s="73"/>
      <c r="RV82" s="73"/>
      <c r="RW82" s="73"/>
      <c r="RX82" s="73"/>
      <c r="RY82" s="73"/>
      <c r="RZ82" s="73"/>
      <c r="SA82" s="73"/>
      <c r="SB82" s="73"/>
      <c r="SC82" s="73"/>
      <c r="SD82" s="73"/>
      <c r="SE82" s="73"/>
      <c r="SF82" s="73"/>
      <c r="SG82" s="73"/>
      <c r="SH82" s="73"/>
      <c r="SI82" s="73"/>
      <c r="SJ82" s="73"/>
      <c r="SK82" s="73"/>
      <c r="SL82" s="73"/>
      <c r="SM82" s="73"/>
      <c r="SN82" s="73"/>
      <c r="SO82" s="73"/>
      <c r="SP82" s="73"/>
      <c r="SQ82" s="73"/>
      <c r="SR82" s="73"/>
      <c r="SS82" s="73"/>
      <c r="ST82" s="73"/>
      <c r="SU82" s="73"/>
      <c r="SV82" s="73"/>
      <c r="SW82" s="73"/>
      <c r="SX82" s="73"/>
      <c r="SY82" s="73"/>
      <c r="SZ82" s="73"/>
      <c r="TA82" s="73"/>
      <c r="TB82" s="73"/>
      <c r="TC82" s="73"/>
      <c r="TD82" s="73"/>
      <c r="TE82" s="73"/>
      <c r="TF82" s="73"/>
      <c r="TG82" s="73"/>
      <c r="TH82" s="73"/>
      <c r="TI82" s="73"/>
      <c r="TJ82" s="73"/>
      <c r="TK82" s="73"/>
      <c r="TL82" s="73"/>
      <c r="TM82" s="73"/>
      <c r="TN82" s="73"/>
      <c r="TO82" s="73"/>
      <c r="TP82" s="73"/>
      <c r="TQ82" s="73"/>
      <c r="TR82" s="73"/>
      <c r="TS82" s="73"/>
      <c r="TT82" s="73"/>
      <c r="TU82" s="73"/>
      <c r="TV82" s="73"/>
      <c r="TW82" s="73"/>
      <c r="TX82" s="73"/>
      <c r="TY82" s="73"/>
      <c r="TZ82" s="73"/>
      <c r="UA82" s="73"/>
      <c r="UB82" s="73"/>
      <c r="UC82" s="73"/>
      <c r="UD82" s="73"/>
      <c r="UE82" s="73"/>
      <c r="UF82" s="73"/>
      <c r="UG82" s="73"/>
      <c r="UH82" s="73"/>
      <c r="UI82" s="73"/>
      <c r="UJ82" s="73"/>
      <c r="UK82" s="73"/>
      <c r="UL82" s="73"/>
      <c r="UM82" s="73"/>
      <c r="UN82" s="73"/>
      <c r="UO82" s="73"/>
      <c r="UP82" s="73"/>
      <c r="UQ82" s="73"/>
      <c r="UR82" s="73"/>
      <c r="US82" s="73"/>
      <c r="UT82" s="73"/>
      <c r="UU82" s="73"/>
      <c r="UV82" s="73"/>
      <c r="UW82" s="73"/>
      <c r="UX82" s="73"/>
      <c r="UY82" s="73"/>
      <c r="UZ82" s="73"/>
      <c r="VA82" s="73"/>
      <c r="VB82" s="73"/>
      <c r="VC82" s="73"/>
      <c r="VD82" s="73"/>
      <c r="VE82" s="73"/>
      <c r="VF82" s="73"/>
      <c r="VG82" s="73"/>
      <c r="VH82" s="73"/>
      <c r="VI82" s="73"/>
      <c r="VJ82" s="73"/>
      <c r="VK82" s="73"/>
      <c r="VL82" s="73"/>
      <c r="VM82" s="73"/>
      <c r="VN82" s="73"/>
      <c r="VO82" s="73"/>
      <c r="VP82" s="73"/>
      <c r="VQ82" s="73"/>
      <c r="VR82" s="73"/>
      <c r="VS82" s="73"/>
      <c r="VT82" s="73"/>
      <c r="VU82" s="73"/>
      <c r="VV82" s="73"/>
      <c r="VW82" s="73"/>
      <c r="VX82" s="73"/>
      <c r="VY82" s="73"/>
      <c r="VZ82" s="73"/>
      <c r="WA82" s="73"/>
      <c r="WB82" s="73"/>
      <c r="WC82" s="73"/>
      <c r="WD82" s="73"/>
      <c r="WE82" s="73"/>
      <c r="WF82" s="73"/>
      <c r="WG82" s="73"/>
      <c r="WH82" s="73"/>
      <c r="WI82" s="73"/>
      <c r="WJ82" s="73"/>
      <c r="WK82" s="73"/>
      <c r="WL82" s="73"/>
      <c r="WM82" s="73"/>
      <c r="WN82" s="73"/>
      <c r="WO82" s="73"/>
      <c r="WP82" s="73"/>
      <c r="WQ82" s="73"/>
      <c r="WR82" s="73"/>
      <c r="WS82" s="73"/>
      <c r="WT82" s="73"/>
      <c r="WU82" s="73"/>
      <c r="WV82" s="73"/>
      <c r="WW82" s="73"/>
      <c r="WX82" s="73"/>
      <c r="WY82" s="73"/>
      <c r="WZ82" s="73"/>
      <c r="XA82" s="73"/>
      <c r="XB82" s="73"/>
      <c r="XC82" s="73"/>
      <c r="XD82" s="73"/>
      <c r="XE82" s="73"/>
      <c r="XF82" s="73"/>
      <c r="XG82" s="73"/>
      <c r="XH82" s="73"/>
      <c r="XI82" s="73"/>
      <c r="XJ82" s="73"/>
      <c r="XK82" s="73"/>
      <c r="XL82" s="73"/>
      <c r="XM82" s="73"/>
      <c r="XN82" s="73"/>
      <c r="XO82" s="73"/>
      <c r="XP82" s="73"/>
      <c r="XQ82" s="73"/>
      <c r="XR82" s="73"/>
      <c r="XS82" s="73"/>
      <c r="XT82" s="73"/>
      <c r="XU82" s="73"/>
      <c r="XV82" s="73"/>
      <c r="XW82" s="73"/>
      <c r="XX82" s="73"/>
      <c r="XY82" s="73"/>
      <c r="XZ82" s="73"/>
      <c r="YA82" s="73"/>
      <c r="YB82" s="73"/>
      <c r="YC82" s="73"/>
      <c r="YD82" s="73"/>
      <c r="YE82" s="73"/>
      <c r="YF82" s="73"/>
      <c r="YG82" s="73"/>
      <c r="YH82" s="73"/>
      <c r="YI82" s="73"/>
      <c r="YJ82" s="73"/>
      <c r="YK82" s="73"/>
      <c r="YL82" s="73"/>
      <c r="YM82" s="73"/>
      <c r="YN82" s="73"/>
      <c r="YO82" s="73"/>
      <c r="YP82" s="73"/>
      <c r="YQ82" s="73"/>
      <c r="YR82" s="73"/>
    </row>
    <row r="83" spans="1:668">
      <c r="A83" s="71" t="s">
        <v>169</v>
      </c>
      <c r="B83" s="72">
        <f t="shared" si="130"/>
        <v>0</v>
      </c>
      <c r="C83" s="72">
        <f t="shared" si="131"/>
        <v>0</v>
      </c>
      <c r="D83" s="72">
        <f t="shared" si="132"/>
        <v>0</v>
      </c>
      <c r="E83" s="72">
        <f t="shared" si="133"/>
        <v>0</v>
      </c>
      <c r="F83" s="72">
        <f t="shared" si="134"/>
        <v>0</v>
      </c>
      <c r="G83" s="72">
        <f t="shared" si="135"/>
        <v>0</v>
      </c>
      <c r="H83" s="72">
        <f t="shared" si="136"/>
        <v>0</v>
      </c>
      <c r="I83" s="72">
        <f t="shared" si="137"/>
        <v>0</v>
      </c>
      <c r="J83" s="72">
        <f t="shared" si="138"/>
        <v>0</v>
      </c>
      <c r="K83" s="72">
        <f t="shared" si="139"/>
        <v>0</v>
      </c>
      <c r="L83" s="72">
        <f t="shared" si="140"/>
        <v>0</v>
      </c>
      <c r="M83" s="72">
        <f t="shared" si="141"/>
        <v>0</v>
      </c>
      <c r="N83" s="72">
        <f t="shared" si="142"/>
        <v>0</v>
      </c>
      <c r="O83" s="72">
        <f t="shared" si="143"/>
        <v>0</v>
      </c>
      <c r="P83" s="72">
        <f t="shared" si="144"/>
        <v>0</v>
      </c>
      <c r="Q83" s="72">
        <f t="shared" si="145"/>
        <v>0</v>
      </c>
      <c r="R83" s="72">
        <f t="shared" si="146"/>
        <v>0</v>
      </c>
      <c r="S83" s="72">
        <f t="shared" si="147"/>
        <v>0</v>
      </c>
      <c r="T83" s="72">
        <f t="shared" si="148"/>
        <v>0</v>
      </c>
      <c r="U83" s="72">
        <f t="shared" si="149"/>
        <v>0</v>
      </c>
      <c r="V83" s="72">
        <f t="shared" si="150"/>
        <v>0</v>
      </c>
      <c r="W83" s="72">
        <f t="shared" si="151"/>
        <v>0</v>
      </c>
      <c r="X83" s="72">
        <f t="shared" si="152"/>
        <v>0</v>
      </c>
      <c r="Y83" s="72">
        <f t="shared" si="153"/>
        <v>0</v>
      </c>
      <c r="Z83" s="72">
        <f t="shared" si="154"/>
        <v>0</v>
      </c>
      <c r="AA83" s="72">
        <f t="shared" si="155"/>
        <v>0</v>
      </c>
      <c r="AB83" s="72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73"/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  <c r="FK83" s="73"/>
      <c r="FL83" s="73"/>
      <c r="FM83" s="73"/>
      <c r="FN83" s="73"/>
      <c r="FO83" s="73"/>
      <c r="FP83" s="73"/>
      <c r="FQ83" s="73"/>
      <c r="FR83" s="73"/>
      <c r="FS83" s="73"/>
      <c r="FT83" s="73"/>
      <c r="FU83" s="73"/>
      <c r="FV83" s="73"/>
      <c r="FW83" s="73"/>
      <c r="FX83" s="73"/>
      <c r="FY83" s="73"/>
      <c r="FZ83" s="73"/>
      <c r="GA83" s="73"/>
      <c r="GB83" s="73"/>
      <c r="GC83" s="73"/>
      <c r="GD83" s="73"/>
      <c r="GE83" s="73"/>
      <c r="GF83" s="73"/>
      <c r="GG83" s="73"/>
      <c r="GH83" s="73"/>
      <c r="GI83" s="73"/>
      <c r="GJ83" s="73"/>
      <c r="GK83" s="73"/>
      <c r="GL83" s="73"/>
      <c r="GM83" s="73"/>
      <c r="GN83" s="73"/>
      <c r="GO83" s="73"/>
      <c r="GP83" s="73"/>
      <c r="GQ83" s="73"/>
      <c r="GR83" s="73"/>
      <c r="GS83" s="73"/>
      <c r="GT83" s="73"/>
      <c r="GU83" s="73"/>
      <c r="GV83" s="73"/>
      <c r="GW83" s="73"/>
      <c r="GX83" s="73"/>
      <c r="GY83" s="73"/>
      <c r="GZ83" s="73"/>
      <c r="HA83" s="73"/>
      <c r="HB83" s="73"/>
      <c r="HC83" s="73"/>
      <c r="HD83" s="73"/>
      <c r="HE83" s="73"/>
      <c r="HF83" s="73"/>
      <c r="HG83" s="73"/>
      <c r="HH83" s="73"/>
      <c r="HI83" s="73"/>
      <c r="HJ83" s="73"/>
      <c r="HK83" s="73"/>
      <c r="HL83" s="73"/>
      <c r="HM83" s="73"/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  <c r="IB83" s="73"/>
      <c r="IC83" s="73"/>
      <c r="ID83" s="73"/>
      <c r="IE83" s="73"/>
      <c r="IF83" s="73"/>
      <c r="IG83" s="73"/>
      <c r="IH83" s="73"/>
      <c r="II83" s="73"/>
      <c r="IJ83" s="73"/>
      <c r="IK83" s="73"/>
      <c r="IL83" s="73"/>
      <c r="IM83" s="73"/>
      <c r="IN83" s="73"/>
      <c r="IO83" s="73"/>
      <c r="IP83" s="73"/>
      <c r="IQ83" s="73"/>
      <c r="IR83" s="73"/>
      <c r="IS83" s="73"/>
      <c r="IT83" s="73"/>
      <c r="IU83" s="73"/>
      <c r="IV83" s="73"/>
      <c r="IW83" s="73"/>
      <c r="IX83" s="73"/>
      <c r="IY83" s="73"/>
      <c r="IZ83" s="73"/>
      <c r="JA83" s="73"/>
      <c r="JB83" s="73"/>
      <c r="JC83" s="73"/>
      <c r="JD83" s="73"/>
      <c r="JE83" s="73"/>
      <c r="JF83" s="73"/>
      <c r="JG83" s="73"/>
      <c r="JH83" s="73"/>
      <c r="JI83" s="73"/>
      <c r="JJ83" s="73"/>
      <c r="JK83" s="73"/>
      <c r="JL83" s="73"/>
      <c r="JM83" s="73"/>
      <c r="JN83" s="73"/>
      <c r="JO83" s="73"/>
      <c r="JP83" s="73"/>
      <c r="JQ83" s="73"/>
      <c r="JR83" s="73"/>
      <c r="JS83" s="73"/>
      <c r="JT83" s="73"/>
      <c r="JU83" s="73"/>
      <c r="JV83" s="73"/>
      <c r="JW83" s="73"/>
      <c r="JX83" s="73"/>
      <c r="JY83" s="73"/>
      <c r="JZ83" s="73"/>
      <c r="KA83" s="73"/>
      <c r="KB83" s="73"/>
      <c r="KC83" s="73"/>
      <c r="KD83" s="73"/>
      <c r="KE83" s="73"/>
      <c r="KF83" s="73"/>
      <c r="KG83" s="73"/>
      <c r="KH83" s="73"/>
      <c r="KI83" s="73"/>
      <c r="KJ83" s="73"/>
      <c r="KK83" s="73"/>
      <c r="KL83" s="73"/>
      <c r="KM83" s="73"/>
      <c r="KN83" s="73"/>
      <c r="KO83" s="73"/>
      <c r="KP83" s="73"/>
      <c r="KQ83" s="73"/>
      <c r="KR83" s="73"/>
      <c r="KS83" s="73"/>
      <c r="KT83" s="73"/>
      <c r="KU83" s="73"/>
      <c r="KV83" s="73"/>
      <c r="KW83" s="73"/>
      <c r="KX83" s="73"/>
      <c r="KY83" s="73"/>
      <c r="KZ83" s="73"/>
      <c r="LA83" s="73"/>
      <c r="LB83" s="73"/>
      <c r="LC83" s="73"/>
      <c r="LD83" s="73"/>
      <c r="LE83" s="73"/>
      <c r="LF83" s="73"/>
      <c r="LG83" s="73"/>
      <c r="LH83" s="73"/>
      <c r="LI83" s="73"/>
      <c r="LJ83" s="73"/>
      <c r="LK83" s="73"/>
      <c r="LL83" s="73"/>
      <c r="LM83" s="73"/>
      <c r="LN83" s="73"/>
      <c r="LO83" s="73"/>
      <c r="LP83" s="73"/>
      <c r="LQ83" s="73"/>
      <c r="LR83" s="73"/>
      <c r="LS83" s="73"/>
      <c r="LT83" s="73"/>
      <c r="LU83" s="73"/>
      <c r="LV83" s="73"/>
      <c r="LW83" s="73"/>
      <c r="LX83" s="73"/>
      <c r="LY83" s="73"/>
      <c r="LZ83" s="73"/>
      <c r="MA83" s="73"/>
      <c r="MB83" s="73"/>
      <c r="MC83" s="73"/>
      <c r="MD83" s="73"/>
      <c r="ME83" s="73"/>
      <c r="MF83" s="73"/>
      <c r="MG83" s="73"/>
      <c r="MH83" s="73"/>
      <c r="MI83" s="73"/>
      <c r="MJ83" s="73"/>
      <c r="MK83" s="73"/>
      <c r="ML83" s="73"/>
      <c r="MM83" s="73"/>
      <c r="MN83" s="73"/>
      <c r="MO83" s="73"/>
      <c r="MP83" s="73"/>
      <c r="MQ83" s="73"/>
      <c r="MR83" s="73"/>
      <c r="MS83" s="73"/>
      <c r="MT83" s="73"/>
      <c r="MU83" s="73"/>
      <c r="MV83" s="73"/>
      <c r="MW83" s="73"/>
      <c r="MX83" s="73"/>
      <c r="MY83" s="73"/>
      <c r="MZ83" s="73"/>
      <c r="NA83" s="73"/>
      <c r="NB83" s="73"/>
      <c r="NC83" s="73"/>
      <c r="ND83" s="73"/>
      <c r="NE83" s="73"/>
      <c r="NF83" s="73"/>
      <c r="NG83" s="73"/>
      <c r="NH83" s="73"/>
      <c r="NI83" s="73"/>
      <c r="NJ83" s="73"/>
      <c r="NK83" s="73"/>
      <c r="NL83" s="73"/>
      <c r="NM83" s="73"/>
      <c r="NN83" s="73"/>
      <c r="NO83" s="73"/>
      <c r="NP83" s="73"/>
      <c r="NQ83" s="73"/>
      <c r="NR83" s="73"/>
      <c r="NS83" s="73"/>
      <c r="NT83" s="73"/>
      <c r="NU83" s="73"/>
      <c r="NV83" s="73"/>
      <c r="NW83" s="73"/>
      <c r="NX83" s="73"/>
      <c r="NY83" s="73"/>
      <c r="NZ83" s="73"/>
      <c r="OA83" s="73"/>
      <c r="OB83" s="73"/>
      <c r="OC83" s="73"/>
      <c r="OD83" s="73"/>
      <c r="OE83" s="73"/>
      <c r="OF83" s="73"/>
      <c r="OG83" s="73"/>
      <c r="OH83" s="73"/>
      <c r="OI83" s="73"/>
      <c r="OJ83" s="73"/>
      <c r="OK83" s="73"/>
      <c r="OL83" s="73"/>
      <c r="OM83" s="73"/>
      <c r="ON83" s="73"/>
      <c r="OO83" s="73"/>
      <c r="OP83" s="73"/>
      <c r="OQ83" s="73"/>
      <c r="OR83" s="73"/>
      <c r="OS83" s="73"/>
      <c r="OT83" s="73"/>
      <c r="OU83" s="73"/>
      <c r="OV83" s="73"/>
      <c r="OW83" s="73"/>
      <c r="OX83" s="73"/>
      <c r="OY83" s="73"/>
      <c r="OZ83" s="73"/>
      <c r="PA83" s="73"/>
      <c r="PB83" s="73"/>
      <c r="PC83" s="73"/>
      <c r="PD83" s="73"/>
      <c r="PE83" s="73"/>
      <c r="PF83" s="73"/>
      <c r="PG83" s="73"/>
      <c r="PH83" s="73"/>
      <c r="PI83" s="73"/>
      <c r="PJ83" s="73"/>
      <c r="PK83" s="73"/>
      <c r="PL83" s="73"/>
      <c r="PM83" s="73"/>
      <c r="PN83" s="73"/>
      <c r="PO83" s="73"/>
      <c r="PP83" s="73"/>
      <c r="PQ83" s="73"/>
      <c r="PR83" s="73"/>
      <c r="PS83" s="73"/>
      <c r="PT83" s="73"/>
      <c r="PU83" s="73"/>
      <c r="PV83" s="73"/>
      <c r="PW83" s="73"/>
      <c r="PX83" s="73"/>
      <c r="PY83" s="73"/>
      <c r="PZ83" s="73"/>
      <c r="QA83" s="73"/>
      <c r="QB83" s="73"/>
      <c r="QC83" s="73"/>
      <c r="QD83" s="73"/>
      <c r="QE83" s="73"/>
      <c r="QF83" s="73"/>
      <c r="QG83" s="73"/>
      <c r="QH83" s="73"/>
      <c r="QI83" s="73"/>
      <c r="QJ83" s="73"/>
      <c r="QK83" s="73"/>
      <c r="QL83" s="73"/>
      <c r="QM83" s="73"/>
      <c r="QN83" s="73"/>
      <c r="QO83" s="73"/>
      <c r="QP83" s="73"/>
      <c r="QQ83" s="73"/>
      <c r="QR83" s="73"/>
      <c r="QS83" s="73"/>
      <c r="QT83" s="73"/>
      <c r="QU83" s="73"/>
      <c r="QV83" s="73"/>
      <c r="QW83" s="73"/>
      <c r="QX83" s="73"/>
      <c r="QY83" s="73"/>
      <c r="QZ83" s="73"/>
      <c r="RA83" s="73"/>
      <c r="RB83" s="73"/>
      <c r="RC83" s="73"/>
      <c r="RD83" s="73"/>
      <c r="RE83" s="73"/>
      <c r="RF83" s="73"/>
      <c r="RG83" s="73"/>
      <c r="RH83" s="73"/>
      <c r="RI83" s="73"/>
      <c r="RJ83" s="73"/>
      <c r="RK83" s="73"/>
      <c r="RL83" s="73"/>
      <c r="RM83" s="73"/>
      <c r="RN83" s="73"/>
      <c r="RO83" s="73"/>
      <c r="RP83" s="73"/>
      <c r="RQ83" s="73"/>
      <c r="RR83" s="73"/>
      <c r="RS83" s="73"/>
      <c r="RT83" s="73"/>
      <c r="RU83" s="73"/>
      <c r="RV83" s="73"/>
      <c r="RW83" s="73"/>
      <c r="RX83" s="73"/>
      <c r="RY83" s="73"/>
      <c r="RZ83" s="73"/>
      <c r="SA83" s="73"/>
      <c r="SB83" s="73"/>
      <c r="SC83" s="73"/>
      <c r="SD83" s="73"/>
      <c r="SE83" s="73"/>
      <c r="SF83" s="73"/>
      <c r="SG83" s="73"/>
      <c r="SH83" s="73"/>
      <c r="SI83" s="73"/>
      <c r="SJ83" s="73"/>
      <c r="SK83" s="73"/>
      <c r="SL83" s="73"/>
      <c r="SM83" s="73"/>
      <c r="SN83" s="73"/>
      <c r="SO83" s="73"/>
      <c r="SP83" s="73"/>
      <c r="SQ83" s="73"/>
      <c r="SR83" s="73"/>
      <c r="SS83" s="73"/>
      <c r="ST83" s="73"/>
      <c r="SU83" s="73"/>
      <c r="SV83" s="73"/>
      <c r="SW83" s="73"/>
      <c r="SX83" s="73"/>
      <c r="SY83" s="73"/>
      <c r="SZ83" s="73"/>
      <c r="TA83" s="73"/>
      <c r="TB83" s="73"/>
      <c r="TC83" s="73"/>
      <c r="TD83" s="73"/>
      <c r="TE83" s="73"/>
      <c r="TF83" s="73"/>
      <c r="TG83" s="73"/>
      <c r="TH83" s="73"/>
      <c r="TI83" s="73"/>
      <c r="TJ83" s="73"/>
      <c r="TK83" s="73"/>
      <c r="TL83" s="73"/>
      <c r="TM83" s="73"/>
      <c r="TN83" s="73"/>
      <c r="TO83" s="73"/>
      <c r="TP83" s="73"/>
      <c r="TQ83" s="73"/>
      <c r="TR83" s="73"/>
      <c r="TS83" s="73"/>
      <c r="TT83" s="73"/>
      <c r="TU83" s="73"/>
      <c r="TV83" s="73"/>
      <c r="TW83" s="73"/>
      <c r="TX83" s="73"/>
      <c r="TY83" s="73"/>
      <c r="TZ83" s="73"/>
      <c r="UA83" s="73"/>
      <c r="UB83" s="73"/>
      <c r="UC83" s="73"/>
      <c r="UD83" s="73"/>
      <c r="UE83" s="73"/>
      <c r="UF83" s="73"/>
      <c r="UG83" s="73"/>
      <c r="UH83" s="73"/>
      <c r="UI83" s="73"/>
      <c r="UJ83" s="73"/>
      <c r="UK83" s="73"/>
      <c r="UL83" s="73"/>
      <c r="UM83" s="73"/>
      <c r="UN83" s="73"/>
      <c r="UO83" s="73"/>
      <c r="UP83" s="73"/>
      <c r="UQ83" s="73"/>
      <c r="UR83" s="73"/>
      <c r="US83" s="73"/>
      <c r="UT83" s="73"/>
      <c r="UU83" s="73"/>
      <c r="UV83" s="73"/>
      <c r="UW83" s="73"/>
      <c r="UX83" s="73"/>
      <c r="UY83" s="73"/>
      <c r="UZ83" s="73"/>
      <c r="VA83" s="73"/>
      <c r="VB83" s="73"/>
      <c r="VC83" s="73"/>
      <c r="VD83" s="73"/>
      <c r="VE83" s="73"/>
      <c r="VF83" s="73"/>
      <c r="VG83" s="73"/>
      <c r="VH83" s="73"/>
      <c r="VI83" s="73"/>
      <c r="VJ83" s="73"/>
      <c r="VK83" s="73"/>
      <c r="VL83" s="73"/>
      <c r="VM83" s="73"/>
      <c r="VN83" s="73"/>
      <c r="VO83" s="73"/>
      <c r="VP83" s="73"/>
      <c r="VQ83" s="73"/>
      <c r="VR83" s="73"/>
      <c r="VS83" s="73"/>
      <c r="VT83" s="73"/>
      <c r="VU83" s="73"/>
      <c r="VV83" s="73"/>
      <c r="VW83" s="73"/>
      <c r="VX83" s="73"/>
      <c r="VY83" s="73"/>
      <c r="VZ83" s="73"/>
      <c r="WA83" s="73"/>
      <c r="WB83" s="73"/>
      <c r="WC83" s="73"/>
      <c r="WD83" s="73"/>
      <c r="WE83" s="73"/>
      <c r="WF83" s="73"/>
      <c r="WG83" s="73"/>
      <c r="WH83" s="73"/>
      <c r="WI83" s="73"/>
      <c r="WJ83" s="73"/>
      <c r="WK83" s="73"/>
      <c r="WL83" s="73"/>
      <c r="WM83" s="73"/>
      <c r="WN83" s="73"/>
      <c r="WO83" s="73"/>
      <c r="WP83" s="73"/>
      <c r="WQ83" s="73"/>
      <c r="WR83" s="73"/>
      <c r="WS83" s="73"/>
      <c r="WT83" s="73"/>
      <c r="WU83" s="73"/>
      <c r="WV83" s="73"/>
      <c r="WW83" s="73"/>
      <c r="WX83" s="73"/>
      <c r="WY83" s="73"/>
      <c r="WZ83" s="73"/>
      <c r="XA83" s="73"/>
      <c r="XB83" s="73"/>
      <c r="XC83" s="73"/>
      <c r="XD83" s="73"/>
      <c r="XE83" s="73"/>
      <c r="XF83" s="73"/>
      <c r="XG83" s="73"/>
      <c r="XH83" s="73"/>
      <c r="XI83" s="73"/>
      <c r="XJ83" s="73"/>
      <c r="XK83" s="73"/>
      <c r="XL83" s="73"/>
      <c r="XM83" s="73"/>
      <c r="XN83" s="73"/>
      <c r="XO83" s="73"/>
      <c r="XP83" s="73"/>
      <c r="XQ83" s="73"/>
      <c r="XR83" s="73"/>
      <c r="XS83" s="73"/>
      <c r="XT83" s="73"/>
      <c r="XU83" s="73"/>
      <c r="XV83" s="73"/>
      <c r="XW83" s="73"/>
      <c r="XX83" s="73"/>
      <c r="XY83" s="73"/>
      <c r="XZ83" s="73"/>
      <c r="YA83" s="73"/>
      <c r="YB83" s="73"/>
      <c r="YC83" s="73"/>
      <c r="YD83" s="73"/>
      <c r="YE83" s="73"/>
      <c r="YF83" s="73"/>
      <c r="YG83" s="73"/>
      <c r="YH83" s="73"/>
      <c r="YI83" s="73"/>
      <c r="YJ83" s="73"/>
      <c r="YK83" s="73"/>
      <c r="YL83" s="73"/>
      <c r="YM83" s="73"/>
      <c r="YN83" s="73"/>
      <c r="YO83" s="73"/>
      <c r="YP83" s="73"/>
      <c r="YQ83" s="73"/>
      <c r="YR83" s="73"/>
    </row>
    <row r="84" spans="1:668">
      <c r="A84" s="71" t="s">
        <v>170</v>
      </c>
      <c r="B84" s="72">
        <f t="shared" si="130"/>
        <v>0</v>
      </c>
      <c r="C84" s="72">
        <f t="shared" si="131"/>
        <v>0</v>
      </c>
      <c r="D84" s="72">
        <f t="shared" si="132"/>
        <v>0</v>
      </c>
      <c r="E84" s="72">
        <f t="shared" si="133"/>
        <v>0</v>
      </c>
      <c r="F84" s="72">
        <f t="shared" si="134"/>
        <v>0</v>
      </c>
      <c r="G84" s="72">
        <f t="shared" si="135"/>
        <v>0</v>
      </c>
      <c r="H84" s="72">
        <f t="shared" si="136"/>
        <v>0</v>
      </c>
      <c r="I84" s="72">
        <f t="shared" si="137"/>
        <v>0</v>
      </c>
      <c r="J84" s="72">
        <f t="shared" si="138"/>
        <v>0</v>
      </c>
      <c r="K84" s="72">
        <f t="shared" si="139"/>
        <v>0</v>
      </c>
      <c r="L84" s="72">
        <f t="shared" si="140"/>
        <v>0</v>
      </c>
      <c r="M84" s="72">
        <f t="shared" si="141"/>
        <v>0</v>
      </c>
      <c r="N84" s="72">
        <f t="shared" si="142"/>
        <v>0</v>
      </c>
      <c r="O84" s="72">
        <f t="shared" si="143"/>
        <v>0</v>
      </c>
      <c r="P84" s="72">
        <f t="shared" si="144"/>
        <v>0</v>
      </c>
      <c r="Q84" s="72">
        <f t="shared" si="145"/>
        <v>0</v>
      </c>
      <c r="R84" s="72">
        <f t="shared" si="146"/>
        <v>0</v>
      </c>
      <c r="S84" s="72">
        <f t="shared" si="147"/>
        <v>0</v>
      </c>
      <c r="T84" s="72">
        <f t="shared" si="148"/>
        <v>0</v>
      </c>
      <c r="U84" s="72">
        <f t="shared" si="149"/>
        <v>0</v>
      </c>
      <c r="V84" s="72">
        <f t="shared" si="150"/>
        <v>0</v>
      </c>
      <c r="W84" s="72">
        <f t="shared" si="151"/>
        <v>0</v>
      </c>
      <c r="X84" s="72">
        <f t="shared" si="152"/>
        <v>0</v>
      </c>
      <c r="Y84" s="72">
        <f t="shared" si="153"/>
        <v>0</v>
      </c>
      <c r="Z84" s="72">
        <f t="shared" si="154"/>
        <v>0</v>
      </c>
      <c r="AA84" s="72">
        <f t="shared" si="155"/>
        <v>0</v>
      </c>
      <c r="AB84" s="72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73"/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73"/>
      <c r="GO84" s="73"/>
      <c r="GP84" s="73"/>
      <c r="GQ84" s="73"/>
      <c r="GR84" s="73"/>
      <c r="GS84" s="73"/>
      <c r="GT84" s="73"/>
      <c r="GU84" s="73"/>
      <c r="GV84" s="73"/>
      <c r="GW84" s="73"/>
      <c r="GX84" s="73"/>
      <c r="GY84" s="73"/>
      <c r="GZ84" s="73"/>
      <c r="HA84" s="73"/>
      <c r="HB84" s="73"/>
      <c r="HC84" s="73"/>
      <c r="HD84" s="73"/>
      <c r="HE84" s="73"/>
      <c r="HF84" s="73"/>
      <c r="HG84" s="73"/>
      <c r="HH84" s="73"/>
      <c r="HI84" s="73"/>
      <c r="HJ84" s="73"/>
      <c r="HK84" s="73"/>
      <c r="HL84" s="73"/>
      <c r="HM84" s="73"/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  <c r="IB84" s="73"/>
      <c r="IC84" s="73"/>
      <c r="ID84" s="73"/>
      <c r="IE84" s="73"/>
      <c r="IF84" s="73"/>
      <c r="IG84" s="73"/>
      <c r="IH84" s="73"/>
      <c r="II84" s="73"/>
      <c r="IJ84" s="73"/>
      <c r="IK84" s="73"/>
      <c r="IL84" s="73"/>
      <c r="IM84" s="73"/>
      <c r="IN84" s="73"/>
      <c r="IO84" s="73"/>
      <c r="IP84" s="73"/>
      <c r="IQ84" s="73"/>
      <c r="IR84" s="73"/>
      <c r="IS84" s="73"/>
      <c r="IT84" s="73"/>
      <c r="IU84" s="73"/>
      <c r="IV84" s="73"/>
      <c r="IW84" s="73"/>
      <c r="IX84" s="73"/>
      <c r="IY84" s="73"/>
      <c r="IZ84" s="73"/>
      <c r="JA84" s="73"/>
      <c r="JB84" s="73"/>
      <c r="JC84" s="73"/>
      <c r="JD84" s="73"/>
      <c r="JE84" s="73"/>
      <c r="JF84" s="73"/>
      <c r="JG84" s="73"/>
      <c r="JH84" s="73"/>
      <c r="JI84" s="73"/>
      <c r="JJ84" s="73"/>
      <c r="JK84" s="73"/>
      <c r="JL84" s="73"/>
      <c r="JM84" s="73"/>
      <c r="JN84" s="73"/>
      <c r="JO84" s="73"/>
      <c r="JP84" s="73"/>
      <c r="JQ84" s="73"/>
      <c r="JR84" s="73"/>
      <c r="JS84" s="73"/>
      <c r="JT84" s="73"/>
      <c r="JU84" s="73"/>
      <c r="JV84" s="73"/>
      <c r="JW84" s="73"/>
      <c r="JX84" s="73"/>
      <c r="JY84" s="73"/>
      <c r="JZ84" s="73"/>
      <c r="KA84" s="73"/>
      <c r="KB84" s="73"/>
      <c r="KC84" s="73"/>
      <c r="KD84" s="73"/>
      <c r="KE84" s="73"/>
      <c r="KF84" s="73"/>
      <c r="KG84" s="73"/>
      <c r="KH84" s="73"/>
      <c r="KI84" s="73"/>
      <c r="KJ84" s="73"/>
      <c r="KK84" s="73"/>
      <c r="KL84" s="73"/>
      <c r="KM84" s="73"/>
      <c r="KN84" s="73"/>
      <c r="KO84" s="73"/>
      <c r="KP84" s="73"/>
      <c r="KQ84" s="73"/>
      <c r="KR84" s="73"/>
      <c r="KS84" s="73"/>
      <c r="KT84" s="73"/>
      <c r="KU84" s="73"/>
      <c r="KV84" s="73"/>
      <c r="KW84" s="73"/>
      <c r="KX84" s="73"/>
      <c r="KY84" s="73"/>
      <c r="KZ84" s="73"/>
      <c r="LA84" s="73"/>
      <c r="LB84" s="73"/>
      <c r="LC84" s="73"/>
      <c r="LD84" s="73"/>
      <c r="LE84" s="73"/>
      <c r="LF84" s="73"/>
      <c r="LG84" s="73"/>
      <c r="LH84" s="73"/>
      <c r="LI84" s="73"/>
      <c r="LJ84" s="73"/>
      <c r="LK84" s="73"/>
      <c r="LL84" s="73"/>
      <c r="LM84" s="73"/>
      <c r="LN84" s="73"/>
      <c r="LO84" s="73"/>
      <c r="LP84" s="73"/>
      <c r="LQ84" s="73"/>
      <c r="LR84" s="73"/>
      <c r="LS84" s="73"/>
      <c r="LT84" s="73"/>
      <c r="LU84" s="73"/>
      <c r="LV84" s="73"/>
      <c r="LW84" s="73"/>
      <c r="LX84" s="73"/>
      <c r="LY84" s="73"/>
      <c r="LZ84" s="73"/>
      <c r="MA84" s="73"/>
      <c r="MB84" s="73"/>
      <c r="MC84" s="73"/>
      <c r="MD84" s="73"/>
      <c r="ME84" s="73"/>
      <c r="MF84" s="73"/>
      <c r="MG84" s="73"/>
      <c r="MH84" s="73"/>
      <c r="MI84" s="73"/>
      <c r="MJ84" s="73"/>
      <c r="MK84" s="73"/>
      <c r="ML84" s="73"/>
      <c r="MM84" s="73"/>
      <c r="MN84" s="73"/>
      <c r="MO84" s="73"/>
      <c r="MP84" s="73"/>
      <c r="MQ84" s="73"/>
      <c r="MR84" s="73"/>
      <c r="MS84" s="73"/>
      <c r="MT84" s="73"/>
      <c r="MU84" s="73"/>
      <c r="MV84" s="73"/>
      <c r="MW84" s="73"/>
      <c r="MX84" s="73"/>
      <c r="MY84" s="73"/>
      <c r="MZ84" s="73"/>
      <c r="NA84" s="73"/>
      <c r="NB84" s="73"/>
      <c r="NC84" s="73"/>
      <c r="ND84" s="73"/>
      <c r="NE84" s="73"/>
      <c r="NF84" s="73"/>
      <c r="NG84" s="73"/>
      <c r="NH84" s="73"/>
      <c r="NI84" s="73"/>
      <c r="NJ84" s="73"/>
      <c r="NK84" s="73"/>
      <c r="NL84" s="73"/>
      <c r="NM84" s="73"/>
      <c r="NN84" s="73"/>
      <c r="NO84" s="73"/>
      <c r="NP84" s="73"/>
      <c r="NQ84" s="73"/>
      <c r="NR84" s="73"/>
      <c r="NS84" s="73"/>
      <c r="NT84" s="73"/>
      <c r="NU84" s="73"/>
      <c r="NV84" s="73"/>
      <c r="NW84" s="73"/>
      <c r="NX84" s="73"/>
      <c r="NY84" s="73"/>
      <c r="NZ84" s="73"/>
      <c r="OA84" s="73"/>
      <c r="OB84" s="73"/>
      <c r="OC84" s="73"/>
      <c r="OD84" s="73"/>
      <c r="OE84" s="73"/>
      <c r="OF84" s="73"/>
      <c r="OG84" s="73"/>
      <c r="OH84" s="73"/>
      <c r="OI84" s="73"/>
      <c r="OJ84" s="73"/>
      <c r="OK84" s="73"/>
      <c r="OL84" s="73"/>
      <c r="OM84" s="73"/>
      <c r="ON84" s="73"/>
      <c r="OO84" s="73"/>
      <c r="OP84" s="73"/>
      <c r="OQ84" s="73"/>
      <c r="OR84" s="73"/>
      <c r="OS84" s="73"/>
      <c r="OT84" s="73"/>
      <c r="OU84" s="73"/>
      <c r="OV84" s="73"/>
      <c r="OW84" s="73"/>
      <c r="OX84" s="73"/>
      <c r="OY84" s="73"/>
      <c r="OZ84" s="73"/>
      <c r="PA84" s="73"/>
      <c r="PB84" s="73"/>
      <c r="PC84" s="73"/>
      <c r="PD84" s="73"/>
      <c r="PE84" s="73"/>
      <c r="PF84" s="73"/>
      <c r="PG84" s="73"/>
      <c r="PH84" s="73"/>
      <c r="PI84" s="73"/>
      <c r="PJ84" s="73"/>
      <c r="PK84" s="73"/>
      <c r="PL84" s="73"/>
      <c r="PM84" s="73"/>
      <c r="PN84" s="73"/>
      <c r="PO84" s="73"/>
      <c r="PP84" s="73"/>
      <c r="PQ84" s="73"/>
      <c r="PR84" s="73"/>
      <c r="PS84" s="73"/>
      <c r="PT84" s="73"/>
      <c r="PU84" s="73"/>
      <c r="PV84" s="73"/>
      <c r="PW84" s="73"/>
      <c r="PX84" s="73"/>
      <c r="PY84" s="73"/>
      <c r="PZ84" s="73"/>
      <c r="QA84" s="73"/>
      <c r="QB84" s="73"/>
      <c r="QC84" s="73"/>
      <c r="QD84" s="73"/>
      <c r="QE84" s="73"/>
      <c r="QF84" s="73"/>
      <c r="QG84" s="73"/>
      <c r="QH84" s="73"/>
      <c r="QI84" s="73"/>
      <c r="QJ84" s="73"/>
      <c r="QK84" s="73"/>
      <c r="QL84" s="73"/>
      <c r="QM84" s="73"/>
      <c r="QN84" s="73"/>
      <c r="QO84" s="73"/>
      <c r="QP84" s="73"/>
      <c r="QQ84" s="73"/>
      <c r="QR84" s="73"/>
      <c r="QS84" s="73"/>
      <c r="QT84" s="73"/>
      <c r="QU84" s="73"/>
      <c r="QV84" s="73"/>
      <c r="QW84" s="73"/>
      <c r="QX84" s="73"/>
      <c r="QY84" s="73"/>
      <c r="QZ84" s="73"/>
      <c r="RA84" s="73"/>
      <c r="RB84" s="73"/>
      <c r="RC84" s="73"/>
      <c r="RD84" s="73"/>
      <c r="RE84" s="73"/>
      <c r="RF84" s="73"/>
      <c r="RG84" s="73"/>
      <c r="RH84" s="73"/>
      <c r="RI84" s="73"/>
      <c r="RJ84" s="73"/>
      <c r="RK84" s="73"/>
      <c r="RL84" s="73"/>
      <c r="RM84" s="73"/>
      <c r="RN84" s="73"/>
      <c r="RO84" s="73"/>
      <c r="RP84" s="73"/>
      <c r="RQ84" s="73"/>
      <c r="RR84" s="73"/>
      <c r="RS84" s="73"/>
      <c r="RT84" s="73"/>
      <c r="RU84" s="73"/>
      <c r="RV84" s="73"/>
      <c r="RW84" s="73"/>
      <c r="RX84" s="73"/>
      <c r="RY84" s="73"/>
      <c r="RZ84" s="73"/>
      <c r="SA84" s="73"/>
      <c r="SB84" s="73"/>
      <c r="SC84" s="73"/>
      <c r="SD84" s="73"/>
      <c r="SE84" s="73"/>
      <c r="SF84" s="73"/>
      <c r="SG84" s="73"/>
      <c r="SH84" s="73"/>
      <c r="SI84" s="73"/>
      <c r="SJ84" s="73"/>
      <c r="SK84" s="73"/>
      <c r="SL84" s="73"/>
      <c r="SM84" s="73"/>
      <c r="SN84" s="73"/>
      <c r="SO84" s="73"/>
      <c r="SP84" s="73"/>
      <c r="SQ84" s="73"/>
      <c r="SR84" s="73"/>
      <c r="SS84" s="73"/>
      <c r="ST84" s="73"/>
      <c r="SU84" s="73"/>
      <c r="SV84" s="73"/>
      <c r="SW84" s="73"/>
      <c r="SX84" s="73"/>
      <c r="SY84" s="73"/>
      <c r="SZ84" s="73"/>
      <c r="TA84" s="73"/>
      <c r="TB84" s="73"/>
      <c r="TC84" s="73"/>
      <c r="TD84" s="73"/>
      <c r="TE84" s="73"/>
      <c r="TF84" s="73"/>
      <c r="TG84" s="73"/>
      <c r="TH84" s="73"/>
      <c r="TI84" s="73"/>
      <c r="TJ84" s="73"/>
      <c r="TK84" s="73"/>
      <c r="TL84" s="73"/>
      <c r="TM84" s="73"/>
      <c r="TN84" s="73"/>
      <c r="TO84" s="73"/>
      <c r="TP84" s="73"/>
      <c r="TQ84" s="73"/>
      <c r="TR84" s="73"/>
      <c r="TS84" s="73"/>
      <c r="TT84" s="73"/>
      <c r="TU84" s="73"/>
      <c r="TV84" s="73"/>
      <c r="TW84" s="73"/>
      <c r="TX84" s="73"/>
      <c r="TY84" s="73"/>
      <c r="TZ84" s="73"/>
      <c r="UA84" s="73"/>
      <c r="UB84" s="73"/>
      <c r="UC84" s="73"/>
      <c r="UD84" s="73"/>
      <c r="UE84" s="73"/>
      <c r="UF84" s="73"/>
      <c r="UG84" s="73"/>
      <c r="UH84" s="73"/>
      <c r="UI84" s="73"/>
      <c r="UJ84" s="73"/>
      <c r="UK84" s="73"/>
      <c r="UL84" s="73"/>
      <c r="UM84" s="73"/>
      <c r="UN84" s="73"/>
      <c r="UO84" s="73"/>
      <c r="UP84" s="73"/>
      <c r="UQ84" s="73"/>
      <c r="UR84" s="73"/>
      <c r="US84" s="73"/>
      <c r="UT84" s="73"/>
      <c r="UU84" s="73"/>
      <c r="UV84" s="73"/>
      <c r="UW84" s="73"/>
      <c r="UX84" s="73"/>
      <c r="UY84" s="73"/>
      <c r="UZ84" s="73"/>
      <c r="VA84" s="73"/>
      <c r="VB84" s="73"/>
      <c r="VC84" s="73"/>
      <c r="VD84" s="73"/>
      <c r="VE84" s="73"/>
      <c r="VF84" s="73"/>
      <c r="VG84" s="73"/>
      <c r="VH84" s="73"/>
      <c r="VI84" s="73"/>
      <c r="VJ84" s="73"/>
      <c r="VK84" s="73"/>
      <c r="VL84" s="73"/>
      <c r="VM84" s="73"/>
      <c r="VN84" s="73"/>
      <c r="VO84" s="73"/>
      <c r="VP84" s="73"/>
      <c r="VQ84" s="73"/>
      <c r="VR84" s="73"/>
      <c r="VS84" s="73"/>
      <c r="VT84" s="73"/>
      <c r="VU84" s="73"/>
      <c r="VV84" s="73"/>
      <c r="VW84" s="73"/>
      <c r="VX84" s="73"/>
      <c r="VY84" s="73"/>
      <c r="VZ84" s="73"/>
      <c r="WA84" s="73"/>
      <c r="WB84" s="73"/>
      <c r="WC84" s="73"/>
      <c r="WD84" s="73"/>
      <c r="WE84" s="73"/>
      <c r="WF84" s="73"/>
      <c r="WG84" s="73"/>
      <c r="WH84" s="73"/>
      <c r="WI84" s="73"/>
      <c r="WJ84" s="73"/>
      <c r="WK84" s="73"/>
      <c r="WL84" s="73"/>
      <c r="WM84" s="73"/>
      <c r="WN84" s="73"/>
      <c r="WO84" s="73"/>
      <c r="WP84" s="73"/>
      <c r="WQ84" s="73"/>
      <c r="WR84" s="73"/>
      <c r="WS84" s="73"/>
      <c r="WT84" s="73"/>
      <c r="WU84" s="73"/>
      <c r="WV84" s="73"/>
      <c r="WW84" s="73"/>
      <c r="WX84" s="73"/>
      <c r="WY84" s="73"/>
      <c r="WZ84" s="73"/>
      <c r="XA84" s="73"/>
      <c r="XB84" s="73"/>
      <c r="XC84" s="73"/>
      <c r="XD84" s="73"/>
      <c r="XE84" s="73"/>
      <c r="XF84" s="73"/>
      <c r="XG84" s="73"/>
      <c r="XH84" s="73"/>
      <c r="XI84" s="73"/>
      <c r="XJ84" s="73"/>
      <c r="XK84" s="73"/>
      <c r="XL84" s="73"/>
      <c r="XM84" s="73"/>
      <c r="XN84" s="73"/>
      <c r="XO84" s="73"/>
      <c r="XP84" s="73"/>
      <c r="XQ84" s="73"/>
      <c r="XR84" s="73"/>
      <c r="XS84" s="73"/>
      <c r="XT84" s="73"/>
      <c r="XU84" s="73"/>
      <c r="XV84" s="73"/>
      <c r="XW84" s="73"/>
      <c r="XX84" s="73"/>
      <c r="XY84" s="73"/>
      <c r="XZ84" s="73"/>
      <c r="YA84" s="73"/>
      <c r="YB84" s="73"/>
      <c r="YC84" s="73"/>
      <c r="YD84" s="73"/>
      <c r="YE84" s="73"/>
      <c r="YF84" s="73"/>
      <c r="YG84" s="73"/>
      <c r="YH84" s="73"/>
      <c r="YI84" s="73"/>
      <c r="YJ84" s="73"/>
      <c r="YK84" s="73"/>
      <c r="YL84" s="73"/>
      <c r="YM84" s="73"/>
      <c r="YN84" s="73"/>
      <c r="YO84" s="73"/>
      <c r="YP84" s="73"/>
      <c r="YQ84" s="73"/>
      <c r="YR84" s="73"/>
    </row>
    <row r="85" spans="1:668">
      <c r="A85" s="71" t="s">
        <v>171</v>
      </c>
      <c r="B85" s="72">
        <f t="shared" si="130"/>
        <v>0</v>
      </c>
      <c r="C85" s="72">
        <f t="shared" si="131"/>
        <v>0</v>
      </c>
      <c r="D85" s="72">
        <f t="shared" si="132"/>
        <v>0</v>
      </c>
      <c r="E85" s="72">
        <f t="shared" si="133"/>
        <v>0</v>
      </c>
      <c r="F85" s="72">
        <f t="shared" si="134"/>
        <v>0</v>
      </c>
      <c r="G85" s="72">
        <f t="shared" si="135"/>
        <v>0</v>
      </c>
      <c r="H85" s="72">
        <f t="shared" si="136"/>
        <v>0</v>
      </c>
      <c r="I85" s="72">
        <f t="shared" si="137"/>
        <v>0</v>
      </c>
      <c r="J85" s="72">
        <f t="shared" si="138"/>
        <v>0</v>
      </c>
      <c r="K85" s="72">
        <f t="shared" si="139"/>
        <v>0</v>
      </c>
      <c r="L85" s="72">
        <f t="shared" si="140"/>
        <v>0</v>
      </c>
      <c r="M85" s="72">
        <f t="shared" si="141"/>
        <v>0</v>
      </c>
      <c r="N85" s="72">
        <f t="shared" si="142"/>
        <v>0</v>
      </c>
      <c r="O85" s="72">
        <f t="shared" si="143"/>
        <v>0</v>
      </c>
      <c r="P85" s="72">
        <f t="shared" si="144"/>
        <v>0</v>
      </c>
      <c r="Q85" s="72">
        <f t="shared" si="145"/>
        <v>0</v>
      </c>
      <c r="R85" s="72">
        <f t="shared" si="146"/>
        <v>0</v>
      </c>
      <c r="S85" s="72">
        <f t="shared" si="147"/>
        <v>0</v>
      </c>
      <c r="T85" s="72">
        <f t="shared" si="148"/>
        <v>0</v>
      </c>
      <c r="U85" s="72">
        <f t="shared" si="149"/>
        <v>0</v>
      </c>
      <c r="V85" s="72">
        <f t="shared" si="150"/>
        <v>0</v>
      </c>
      <c r="W85" s="72">
        <f t="shared" si="151"/>
        <v>0</v>
      </c>
      <c r="X85" s="72">
        <f t="shared" si="152"/>
        <v>0</v>
      </c>
      <c r="Y85" s="72">
        <f t="shared" si="153"/>
        <v>0</v>
      </c>
      <c r="Z85" s="72">
        <f t="shared" si="154"/>
        <v>0</v>
      </c>
      <c r="AA85" s="72">
        <f t="shared" si="155"/>
        <v>0</v>
      </c>
      <c r="AB85" s="72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73"/>
      <c r="OR85" s="73"/>
      <c r="OS85" s="73"/>
      <c r="OT85" s="73"/>
      <c r="OU85" s="73"/>
      <c r="OV85" s="73"/>
      <c r="OW85" s="73"/>
      <c r="OX85" s="73"/>
      <c r="OY85" s="73"/>
      <c r="OZ85" s="73"/>
      <c r="PA85" s="73"/>
      <c r="PB85" s="73"/>
      <c r="PC85" s="73"/>
      <c r="PD85" s="73"/>
      <c r="PE85" s="73"/>
      <c r="PF85" s="73"/>
      <c r="PG85" s="73"/>
      <c r="PH85" s="73"/>
      <c r="PI85" s="73"/>
      <c r="PJ85" s="73"/>
      <c r="PK85" s="73"/>
      <c r="PL85" s="73"/>
      <c r="PM85" s="73"/>
      <c r="PN85" s="73"/>
      <c r="PO85" s="73"/>
      <c r="PP85" s="73"/>
      <c r="PQ85" s="73"/>
      <c r="PR85" s="73"/>
      <c r="PS85" s="73"/>
      <c r="PT85" s="73"/>
      <c r="PU85" s="73"/>
      <c r="PV85" s="73"/>
      <c r="PW85" s="73"/>
      <c r="PX85" s="73"/>
      <c r="PY85" s="73"/>
      <c r="PZ85" s="73"/>
      <c r="QA85" s="73"/>
      <c r="QB85" s="73"/>
      <c r="QC85" s="73"/>
      <c r="QD85" s="73"/>
      <c r="QE85" s="73"/>
      <c r="QF85" s="73"/>
      <c r="QG85" s="73"/>
      <c r="QH85" s="73"/>
      <c r="QI85" s="73"/>
      <c r="QJ85" s="73"/>
      <c r="QK85" s="73"/>
      <c r="QL85" s="73"/>
      <c r="QM85" s="73"/>
      <c r="QN85" s="73"/>
      <c r="QO85" s="73"/>
      <c r="QP85" s="73"/>
      <c r="QQ85" s="73"/>
      <c r="QR85" s="73"/>
      <c r="QS85" s="73"/>
      <c r="QT85" s="73"/>
      <c r="QU85" s="73"/>
      <c r="QV85" s="73"/>
      <c r="QW85" s="73"/>
      <c r="QX85" s="73"/>
      <c r="QY85" s="73"/>
      <c r="QZ85" s="73"/>
      <c r="RA85" s="73"/>
      <c r="RB85" s="73"/>
      <c r="RC85" s="73"/>
      <c r="RD85" s="73"/>
      <c r="RE85" s="73"/>
      <c r="RF85" s="73"/>
      <c r="RG85" s="73"/>
      <c r="RH85" s="73"/>
      <c r="RI85" s="73"/>
      <c r="RJ85" s="73"/>
      <c r="RK85" s="73"/>
      <c r="RL85" s="73"/>
      <c r="RM85" s="73"/>
      <c r="RN85" s="73"/>
      <c r="RO85" s="73"/>
      <c r="RP85" s="73"/>
      <c r="RQ85" s="73"/>
      <c r="RR85" s="73"/>
      <c r="RS85" s="73"/>
      <c r="RT85" s="73"/>
      <c r="RU85" s="73"/>
      <c r="RV85" s="73"/>
      <c r="RW85" s="73"/>
      <c r="RX85" s="73"/>
      <c r="RY85" s="73"/>
      <c r="RZ85" s="73"/>
      <c r="SA85" s="73"/>
      <c r="SB85" s="73"/>
      <c r="SC85" s="73"/>
      <c r="SD85" s="73"/>
      <c r="SE85" s="73"/>
      <c r="SF85" s="73"/>
      <c r="SG85" s="73"/>
      <c r="SH85" s="73"/>
      <c r="SI85" s="73"/>
      <c r="SJ85" s="73"/>
      <c r="SK85" s="73"/>
      <c r="SL85" s="73"/>
      <c r="SM85" s="73"/>
      <c r="SN85" s="73"/>
      <c r="SO85" s="73"/>
      <c r="SP85" s="73"/>
      <c r="SQ85" s="73"/>
      <c r="SR85" s="73"/>
      <c r="SS85" s="73"/>
      <c r="ST85" s="73"/>
      <c r="SU85" s="73"/>
      <c r="SV85" s="73"/>
      <c r="SW85" s="73"/>
      <c r="SX85" s="73"/>
      <c r="SY85" s="73"/>
      <c r="SZ85" s="73"/>
      <c r="TA85" s="73"/>
      <c r="TB85" s="73"/>
      <c r="TC85" s="73"/>
      <c r="TD85" s="73"/>
      <c r="TE85" s="73"/>
      <c r="TF85" s="73"/>
      <c r="TG85" s="73"/>
      <c r="TH85" s="73"/>
      <c r="TI85" s="73"/>
      <c r="TJ85" s="73"/>
      <c r="TK85" s="73"/>
      <c r="TL85" s="73"/>
      <c r="TM85" s="73"/>
      <c r="TN85" s="73"/>
      <c r="TO85" s="73"/>
      <c r="TP85" s="73"/>
      <c r="TQ85" s="73"/>
      <c r="TR85" s="73"/>
      <c r="TS85" s="73"/>
      <c r="TT85" s="73"/>
      <c r="TU85" s="73"/>
      <c r="TV85" s="73"/>
      <c r="TW85" s="73"/>
      <c r="TX85" s="73"/>
      <c r="TY85" s="73"/>
      <c r="TZ85" s="73"/>
      <c r="UA85" s="73"/>
      <c r="UB85" s="73"/>
      <c r="UC85" s="73"/>
      <c r="UD85" s="73"/>
      <c r="UE85" s="73"/>
      <c r="UF85" s="73"/>
      <c r="UG85" s="73"/>
      <c r="UH85" s="73"/>
      <c r="UI85" s="73"/>
      <c r="UJ85" s="73"/>
      <c r="UK85" s="73"/>
      <c r="UL85" s="73"/>
      <c r="UM85" s="73"/>
      <c r="UN85" s="73"/>
      <c r="UO85" s="73"/>
      <c r="UP85" s="73"/>
      <c r="UQ85" s="73"/>
      <c r="UR85" s="73"/>
      <c r="US85" s="73"/>
      <c r="UT85" s="73"/>
      <c r="UU85" s="73"/>
      <c r="UV85" s="73"/>
      <c r="UW85" s="73"/>
      <c r="UX85" s="73"/>
      <c r="UY85" s="73"/>
      <c r="UZ85" s="73"/>
      <c r="VA85" s="73"/>
      <c r="VB85" s="73"/>
      <c r="VC85" s="73"/>
      <c r="VD85" s="73"/>
      <c r="VE85" s="73"/>
      <c r="VF85" s="73"/>
      <c r="VG85" s="73"/>
      <c r="VH85" s="73"/>
      <c r="VI85" s="73"/>
      <c r="VJ85" s="73"/>
      <c r="VK85" s="73"/>
      <c r="VL85" s="73"/>
      <c r="VM85" s="73"/>
      <c r="VN85" s="73"/>
      <c r="VO85" s="73"/>
      <c r="VP85" s="73"/>
      <c r="VQ85" s="73"/>
      <c r="VR85" s="73"/>
      <c r="VS85" s="73"/>
      <c r="VT85" s="73"/>
      <c r="VU85" s="73"/>
      <c r="VV85" s="73"/>
      <c r="VW85" s="73"/>
      <c r="VX85" s="73"/>
      <c r="VY85" s="73"/>
      <c r="VZ85" s="73"/>
      <c r="WA85" s="73"/>
      <c r="WB85" s="73"/>
      <c r="WC85" s="73"/>
      <c r="WD85" s="73"/>
      <c r="WE85" s="73"/>
      <c r="WF85" s="73"/>
      <c r="WG85" s="73"/>
      <c r="WH85" s="73"/>
      <c r="WI85" s="73"/>
      <c r="WJ85" s="73"/>
      <c r="WK85" s="73"/>
      <c r="WL85" s="73"/>
      <c r="WM85" s="73"/>
      <c r="WN85" s="73"/>
      <c r="WO85" s="73"/>
      <c r="WP85" s="73"/>
      <c r="WQ85" s="73"/>
      <c r="WR85" s="73"/>
      <c r="WS85" s="73"/>
      <c r="WT85" s="73"/>
      <c r="WU85" s="73"/>
      <c r="WV85" s="73"/>
      <c r="WW85" s="73"/>
      <c r="WX85" s="73"/>
      <c r="WY85" s="73"/>
      <c r="WZ85" s="73"/>
      <c r="XA85" s="73"/>
      <c r="XB85" s="73"/>
      <c r="XC85" s="73"/>
      <c r="XD85" s="73"/>
      <c r="XE85" s="73"/>
      <c r="XF85" s="73"/>
      <c r="XG85" s="73"/>
      <c r="XH85" s="73"/>
      <c r="XI85" s="73"/>
      <c r="XJ85" s="73"/>
      <c r="XK85" s="73"/>
      <c r="XL85" s="73"/>
      <c r="XM85" s="73"/>
      <c r="XN85" s="73"/>
      <c r="XO85" s="73"/>
      <c r="XP85" s="73"/>
      <c r="XQ85" s="73"/>
      <c r="XR85" s="73"/>
      <c r="XS85" s="73"/>
      <c r="XT85" s="73"/>
      <c r="XU85" s="73"/>
      <c r="XV85" s="73"/>
      <c r="XW85" s="73"/>
      <c r="XX85" s="73"/>
      <c r="XY85" s="73"/>
      <c r="XZ85" s="73"/>
      <c r="YA85" s="73"/>
      <c r="YB85" s="73"/>
      <c r="YC85" s="73"/>
      <c r="YD85" s="73"/>
      <c r="YE85" s="73"/>
      <c r="YF85" s="73"/>
      <c r="YG85" s="73"/>
      <c r="YH85" s="73"/>
      <c r="YI85" s="73"/>
      <c r="YJ85" s="73"/>
      <c r="YK85" s="73"/>
      <c r="YL85" s="73"/>
      <c r="YM85" s="73"/>
      <c r="YN85" s="73"/>
      <c r="YO85" s="73"/>
      <c r="YP85" s="73"/>
      <c r="YQ85" s="73"/>
      <c r="YR85" s="73"/>
    </row>
    <row r="86" spans="1:668">
      <c r="A86" s="71" t="s">
        <v>172</v>
      </c>
      <c r="B86" s="72">
        <f t="shared" si="130"/>
        <v>0</v>
      </c>
      <c r="C86" s="72">
        <f t="shared" si="131"/>
        <v>0</v>
      </c>
      <c r="D86" s="72">
        <f t="shared" si="132"/>
        <v>0</v>
      </c>
      <c r="E86" s="72">
        <f t="shared" si="133"/>
        <v>0</v>
      </c>
      <c r="F86" s="72">
        <f t="shared" si="134"/>
        <v>0</v>
      </c>
      <c r="G86" s="72">
        <f t="shared" si="135"/>
        <v>0</v>
      </c>
      <c r="H86" s="72">
        <f t="shared" si="136"/>
        <v>0</v>
      </c>
      <c r="I86" s="72">
        <f t="shared" si="137"/>
        <v>0</v>
      </c>
      <c r="J86" s="72">
        <f t="shared" si="138"/>
        <v>0</v>
      </c>
      <c r="K86" s="72">
        <f t="shared" si="139"/>
        <v>0</v>
      </c>
      <c r="L86" s="72">
        <f t="shared" si="140"/>
        <v>0</v>
      </c>
      <c r="M86" s="72">
        <f t="shared" si="141"/>
        <v>0</v>
      </c>
      <c r="N86" s="72">
        <f t="shared" si="142"/>
        <v>0</v>
      </c>
      <c r="O86" s="72">
        <f t="shared" si="143"/>
        <v>0</v>
      </c>
      <c r="P86" s="72">
        <f t="shared" si="144"/>
        <v>0</v>
      </c>
      <c r="Q86" s="72">
        <f t="shared" si="145"/>
        <v>0</v>
      </c>
      <c r="R86" s="72">
        <f t="shared" si="146"/>
        <v>0</v>
      </c>
      <c r="S86" s="72">
        <f t="shared" si="147"/>
        <v>0</v>
      </c>
      <c r="T86" s="72">
        <f t="shared" si="148"/>
        <v>0</v>
      </c>
      <c r="U86" s="72">
        <f t="shared" si="149"/>
        <v>0</v>
      </c>
      <c r="V86" s="72">
        <f t="shared" si="150"/>
        <v>0</v>
      </c>
      <c r="W86" s="72">
        <f t="shared" si="151"/>
        <v>0</v>
      </c>
      <c r="X86" s="72">
        <f t="shared" si="152"/>
        <v>0</v>
      </c>
      <c r="Y86" s="72">
        <f t="shared" si="153"/>
        <v>0</v>
      </c>
      <c r="Z86" s="72">
        <f t="shared" si="154"/>
        <v>0</v>
      </c>
      <c r="AA86" s="72">
        <f t="shared" si="155"/>
        <v>0</v>
      </c>
      <c r="AB86" s="72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  <c r="OL86" s="73"/>
      <c r="OM86" s="73"/>
      <c r="ON86" s="73"/>
      <c r="OO86" s="73"/>
      <c r="OP86" s="73"/>
      <c r="OQ86" s="73"/>
      <c r="OR86" s="73"/>
      <c r="OS86" s="73"/>
      <c r="OT86" s="73"/>
      <c r="OU86" s="73"/>
      <c r="OV86" s="73"/>
      <c r="OW86" s="73"/>
      <c r="OX86" s="73"/>
      <c r="OY86" s="73"/>
      <c r="OZ86" s="73"/>
      <c r="PA86" s="73"/>
      <c r="PB86" s="73"/>
      <c r="PC86" s="73"/>
      <c r="PD86" s="73"/>
      <c r="PE86" s="73"/>
      <c r="PF86" s="73"/>
      <c r="PG86" s="73"/>
      <c r="PH86" s="73"/>
      <c r="PI86" s="73"/>
      <c r="PJ86" s="73"/>
      <c r="PK86" s="73"/>
      <c r="PL86" s="73"/>
      <c r="PM86" s="73"/>
      <c r="PN86" s="73"/>
      <c r="PO86" s="73"/>
      <c r="PP86" s="73"/>
      <c r="PQ86" s="73"/>
      <c r="PR86" s="73"/>
      <c r="PS86" s="73"/>
      <c r="PT86" s="73"/>
      <c r="PU86" s="73"/>
      <c r="PV86" s="73"/>
      <c r="PW86" s="73"/>
      <c r="PX86" s="73"/>
      <c r="PY86" s="73"/>
      <c r="PZ86" s="73"/>
      <c r="QA86" s="73"/>
      <c r="QB86" s="73"/>
      <c r="QC86" s="73"/>
      <c r="QD86" s="73"/>
      <c r="QE86" s="73"/>
      <c r="QF86" s="73"/>
      <c r="QG86" s="73"/>
      <c r="QH86" s="73"/>
      <c r="QI86" s="73"/>
      <c r="QJ86" s="73"/>
      <c r="QK86" s="73"/>
      <c r="QL86" s="73"/>
      <c r="QM86" s="73"/>
      <c r="QN86" s="73"/>
      <c r="QO86" s="73"/>
      <c r="QP86" s="73"/>
      <c r="QQ86" s="73"/>
      <c r="QR86" s="73"/>
      <c r="QS86" s="73"/>
      <c r="QT86" s="73"/>
      <c r="QU86" s="73"/>
      <c r="QV86" s="73"/>
      <c r="QW86" s="73"/>
      <c r="QX86" s="73"/>
      <c r="QY86" s="73"/>
      <c r="QZ86" s="73"/>
      <c r="RA86" s="73"/>
      <c r="RB86" s="73"/>
      <c r="RC86" s="73"/>
      <c r="RD86" s="73"/>
      <c r="RE86" s="73"/>
      <c r="RF86" s="73"/>
      <c r="RG86" s="73"/>
      <c r="RH86" s="73"/>
      <c r="RI86" s="73"/>
      <c r="RJ86" s="73"/>
      <c r="RK86" s="73"/>
      <c r="RL86" s="73"/>
      <c r="RM86" s="73"/>
      <c r="RN86" s="73"/>
      <c r="RO86" s="73"/>
      <c r="RP86" s="73"/>
      <c r="RQ86" s="73"/>
      <c r="RR86" s="73"/>
      <c r="RS86" s="73"/>
      <c r="RT86" s="73"/>
      <c r="RU86" s="73"/>
      <c r="RV86" s="73"/>
      <c r="RW86" s="73"/>
      <c r="RX86" s="73"/>
      <c r="RY86" s="73"/>
      <c r="RZ86" s="73"/>
      <c r="SA86" s="73"/>
      <c r="SB86" s="73"/>
      <c r="SC86" s="73"/>
      <c r="SD86" s="73"/>
      <c r="SE86" s="73"/>
      <c r="SF86" s="73"/>
      <c r="SG86" s="73"/>
      <c r="SH86" s="73"/>
      <c r="SI86" s="73"/>
      <c r="SJ86" s="73"/>
      <c r="SK86" s="73"/>
      <c r="SL86" s="73"/>
      <c r="SM86" s="73"/>
      <c r="SN86" s="73"/>
      <c r="SO86" s="73"/>
      <c r="SP86" s="73"/>
      <c r="SQ86" s="73"/>
      <c r="SR86" s="73"/>
      <c r="SS86" s="73"/>
      <c r="ST86" s="73"/>
      <c r="SU86" s="73"/>
      <c r="SV86" s="73"/>
      <c r="SW86" s="73"/>
      <c r="SX86" s="73"/>
      <c r="SY86" s="73"/>
      <c r="SZ86" s="73"/>
      <c r="TA86" s="73"/>
      <c r="TB86" s="73"/>
      <c r="TC86" s="73"/>
      <c r="TD86" s="73"/>
      <c r="TE86" s="73"/>
      <c r="TF86" s="73"/>
      <c r="TG86" s="73"/>
      <c r="TH86" s="73"/>
      <c r="TI86" s="73"/>
      <c r="TJ86" s="73"/>
      <c r="TK86" s="73"/>
      <c r="TL86" s="73"/>
      <c r="TM86" s="73"/>
      <c r="TN86" s="73"/>
      <c r="TO86" s="73"/>
      <c r="TP86" s="73"/>
      <c r="TQ86" s="73"/>
      <c r="TR86" s="73"/>
      <c r="TS86" s="73"/>
      <c r="TT86" s="73"/>
      <c r="TU86" s="73"/>
      <c r="TV86" s="73"/>
      <c r="TW86" s="73"/>
      <c r="TX86" s="73"/>
      <c r="TY86" s="73"/>
      <c r="TZ86" s="73"/>
      <c r="UA86" s="73"/>
      <c r="UB86" s="73"/>
      <c r="UC86" s="73"/>
      <c r="UD86" s="73"/>
      <c r="UE86" s="73"/>
      <c r="UF86" s="73"/>
      <c r="UG86" s="73"/>
      <c r="UH86" s="73"/>
      <c r="UI86" s="73"/>
      <c r="UJ86" s="73"/>
      <c r="UK86" s="73"/>
      <c r="UL86" s="73"/>
      <c r="UM86" s="73"/>
      <c r="UN86" s="73"/>
      <c r="UO86" s="73"/>
      <c r="UP86" s="73"/>
      <c r="UQ86" s="73"/>
      <c r="UR86" s="73"/>
      <c r="US86" s="73"/>
      <c r="UT86" s="73"/>
      <c r="UU86" s="73"/>
      <c r="UV86" s="73"/>
      <c r="UW86" s="73"/>
      <c r="UX86" s="73"/>
      <c r="UY86" s="73"/>
      <c r="UZ86" s="73"/>
      <c r="VA86" s="73"/>
      <c r="VB86" s="73"/>
      <c r="VC86" s="73"/>
      <c r="VD86" s="73"/>
      <c r="VE86" s="73"/>
      <c r="VF86" s="73"/>
      <c r="VG86" s="73"/>
      <c r="VH86" s="73"/>
      <c r="VI86" s="73"/>
      <c r="VJ86" s="73"/>
      <c r="VK86" s="73"/>
      <c r="VL86" s="73"/>
      <c r="VM86" s="73"/>
      <c r="VN86" s="73"/>
      <c r="VO86" s="73"/>
      <c r="VP86" s="73"/>
      <c r="VQ86" s="73"/>
      <c r="VR86" s="73"/>
      <c r="VS86" s="73"/>
      <c r="VT86" s="73"/>
      <c r="VU86" s="73"/>
      <c r="VV86" s="73"/>
      <c r="VW86" s="73"/>
      <c r="VX86" s="73"/>
      <c r="VY86" s="73"/>
      <c r="VZ86" s="73"/>
      <c r="WA86" s="73"/>
      <c r="WB86" s="73"/>
      <c r="WC86" s="73"/>
      <c r="WD86" s="73"/>
      <c r="WE86" s="73"/>
      <c r="WF86" s="73"/>
      <c r="WG86" s="73"/>
      <c r="WH86" s="73"/>
      <c r="WI86" s="73"/>
      <c r="WJ86" s="73"/>
      <c r="WK86" s="73"/>
      <c r="WL86" s="73"/>
      <c r="WM86" s="73"/>
      <c r="WN86" s="73"/>
      <c r="WO86" s="73"/>
      <c r="WP86" s="73"/>
      <c r="WQ86" s="73"/>
      <c r="WR86" s="73"/>
      <c r="WS86" s="73"/>
      <c r="WT86" s="73"/>
      <c r="WU86" s="73"/>
      <c r="WV86" s="73"/>
      <c r="WW86" s="73"/>
      <c r="WX86" s="73"/>
      <c r="WY86" s="73"/>
      <c r="WZ86" s="73"/>
      <c r="XA86" s="73"/>
      <c r="XB86" s="73"/>
      <c r="XC86" s="73"/>
      <c r="XD86" s="73"/>
      <c r="XE86" s="73"/>
      <c r="XF86" s="73"/>
      <c r="XG86" s="73"/>
      <c r="XH86" s="73"/>
      <c r="XI86" s="73"/>
      <c r="XJ86" s="73"/>
      <c r="XK86" s="73"/>
      <c r="XL86" s="73"/>
      <c r="XM86" s="73"/>
      <c r="XN86" s="73"/>
      <c r="XO86" s="73"/>
      <c r="XP86" s="73"/>
      <c r="XQ86" s="73"/>
      <c r="XR86" s="73"/>
      <c r="XS86" s="73"/>
      <c r="XT86" s="73"/>
      <c r="XU86" s="73"/>
      <c r="XV86" s="73"/>
      <c r="XW86" s="73"/>
      <c r="XX86" s="73"/>
      <c r="XY86" s="73"/>
      <c r="XZ86" s="73"/>
      <c r="YA86" s="73"/>
      <c r="YB86" s="73"/>
      <c r="YC86" s="73"/>
      <c r="YD86" s="73"/>
      <c r="YE86" s="73"/>
      <c r="YF86" s="73"/>
      <c r="YG86" s="73"/>
      <c r="YH86" s="73"/>
      <c r="YI86" s="73"/>
      <c r="YJ86" s="73"/>
      <c r="YK86" s="73"/>
      <c r="YL86" s="73"/>
      <c r="YM86" s="73"/>
      <c r="YN86" s="73"/>
      <c r="YO86" s="73"/>
      <c r="YP86" s="73"/>
      <c r="YQ86" s="73"/>
      <c r="YR86" s="73"/>
    </row>
    <row r="87" spans="1:668">
      <c r="A87" s="71" t="s">
        <v>173</v>
      </c>
      <c r="B87" s="72">
        <f t="shared" si="130"/>
        <v>0</v>
      </c>
      <c r="C87" s="72">
        <f t="shared" si="131"/>
        <v>0</v>
      </c>
      <c r="D87" s="72">
        <f t="shared" si="132"/>
        <v>0</v>
      </c>
      <c r="E87" s="72">
        <f t="shared" si="133"/>
        <v>0</v>
      </c>
      <c r="F87" s="72">
        <f t="shared" si="134"/>
        <v>0</v>
      </c>
      <c r="G87" s="72">
        <f t="shared" si="135"/>
        <v>0</v>
      </c>
      <c r="H87" s="72">
        <f t="shared" si="136"/>
        <v>0</v>
      </c>
      <c r="I87" s="72">
        <f t="shared" si="137"/>
        <v>0</v>
      </c>
      <c r="J87" s="72">
        <f t="shared" si="138"/>
        <v>0</v>
      </c>
      <c r="K87" s="72">
        <f t="shared" si="139"/>
        <v>0</v>
      </c>
      <c r="L87" s="72">
        <f t="shared" si="140"/>
        <v>0</v>
      </c>
      <c r="M87" s="72">
        <f t="shared" si="141"/>
        <v>0</v>
      </c>
      <c r="N87" s="72">
        <f t="shared" si="142"/>
        <v>0</v>
      </c>
      <c r="O87" s="72">
        <f t="shared" si="143"/>
        <v>0</v>
      </c>
      <c r="P87" s="72">
        <f t="shared" si="144"/>
        <v>0</v>
      </c>
      <c r="Q87" s="72">
        <f t="shared" si="145"/>
        <v>0</v>
      </c>
      <c r="R87" s="72">
        <f t="shared" si="146"/>
        <v>0</v>
      </c>
      <c r="S87" s="72">
        <f t="shared" si="147"/>
        <v>0</v>
      </c>
      <c r="T87" s="72">
        <f t="shared" si="148"/>
        <v>0</v>
      </c>
      <c r="U87" s="72">
        <f t="shared" si="149"/>
        <v>0</v>
      </c>
      <c r="V87" s="72">
        <f t="shared" si="150"/>
        <v>0</v>
      </c>
      <c r="W87" s="72">
        <f t="shared" si="151"/>
        <v>0</v>
      </c>
      <c r="X87" s="72">
        <f t="shared" si="152"/>
        <v>0</v>
      </c>
      <c r="Y87" s="72">
        <f t="shared" si="153"/>
        <v>0</v>
      </c>
      <c r="Z87" s="72">
        <f t="shared" si="154"/>
        <v>0</v>
      </c>
      <c r="AA87" s="72">
        <f t="shared" si="155"/>
        <v>0</v>
      </c>
      <c r="AB87" s="72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  <c r="MH87" s="73"/>
      <c r="MI87" s="73"/>
      <c r="MJ87" s="73"/>
      <c r="MK87" s="73"/>
      <c r="ML87" s="73"/>
      <c r="MM87" s="73"/>
      <c r="MN87" s="73"/>
      <c r="MO87" s="73"/>
      <c r="MP87" s="73"/>
      <c r="MQ87" s="73"/>
      <c r="MR87" s="73"/>
      <c r="MS87" s="73"/>
      <c r="MT87" s="73"/>
      <c r="MU87" s="73"/>
      <c r="MV87" s="73"/>
      <c r="MW87" s="73"/>
      <c r="MX87" s="73"/>
      <c r="MY87" s="73"/>
      <c r="MZ87" s="73"/>
      <c r="NA87" s="73"/>
      <c r="NB87" s="73"/>
      <c r="NC87" s="73"/>
      <c r="ND87" s="73"/>
      <c r="NE87" s="73"/>
      <c r="NF87" s="73"/>
      <c r="NG87" s="73"/>
      <c r="NH87" s="73"/>
      <c r="NI87" s="73"/>
      <c r="NJ87" s="73"/>
      <c r="NK87" s="73"/>
      <c r="NL87" s="73"/>
      <c r="NM87" s="73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73"/>
      <c r="OR87" s="73"/>
      <c r="OS87" s="73"/>
      <c r="OT87" s="73"/>
      <c r="OU87" s="73"/>
      <c r="OV87" s="73"/>
      <c r="OW87" s="73"/>
      <c r="OX87" s="73"/>
      <c r="OY87" s="73"/>
      <c r="OZ87" s="73"/>
      <c r="PA87" s="73"/>
      <c r="PB87" s="73"/>
      <c r="PC87" s="73"/>
      <c r="PD87" s="73"/>
      <c r="PE87" s="73"/>
      <c r="PF87" s="73"/>
      <c r="PG87" s="73"/>
      <c r="PH87" s="73"/>
      <c r="PI87" s="73"/>
      <c r="PJ87" s="73"/>
      <c r="PK87" s="73"/>
      <c r="PL87" s="73"/>
      <c r="PM87" s="73"/>
      <c r="PN87" s="73"/>
      <c r="PO87" s="73"/>
      <c r="PP87" s="73"/>
      <c r="PQ87" s="73"/>
      <c r="PR87" s="73"/>
      <c r="PS87" s="73"/>
      <c r="PT87" s="73"/>
      <c r="PU87" s="73"/>
      <c r="PV87" s="73"/>
      <c r="PW87" s="73"/>
      <c r="PX87" s="73"/>
      <c r="PY87" s="73"/>
      <c r="PZ87" s="73"/>
      <c r="QA87" s="73"/>
      <c r="QB87" s="73"/>
      <c r="QC87" s="73"/>
      <c r="QD87" s="73"/>
      <c r="QE87" s="73"/>
      <c r="QF87" s="73"/>
      <c r="QG87" s="73"/>
      <c r="QH87" s="73"/>
      <c r="QI87" s="73"/>
      <c r="QJ87" s="73"/>
      <c r="QK87" s="73"/>
      <c r="QL87" s="73"/>
      <c r="QM87" s="73"/>
      <c r="QN87" s="73"/>
      <c r="QO87" s="73"/>
      <c r="QP87" s="73"/>
      <c r="QQ87" s="73"/>
      <c r="QR87" s="73"/>
      <c r="QS87" s="73"/>
      <c r="QT87" s="73"/>
      <c r="QU87" s="73"/>
      <c r="QV87" s="73"/>
      <c r="QW87" s="73"/>
      <c r="QX87" s="73"/>
      <c r="QY87" s="73"/>
      <c r="QZ87" s="73"/>
      <c r="RA87" s="73"/>
      <c r="RB87" s="73"/>
      <c r="RC87" s="73"/>
      <c r="RD87" s="73"/>
      <c r="RE87" s="73"/>
      <c r="RF87" s="73"/>
      <c r="RG87" s="73"/>
      <c r="RH87" s="73"/>
      <c r="RI87" s="73"/>
      <c r="RJ87" s="73"/>
      <c r="RK87" s="73"/>
      <c r="RL87" s="73"/>
      <c r="RM87" s="73"/>
      <c r="RN87" s="73"/>
      <c r="RO87" s="73"/>
      <c r="RP87" s="73"/>
      <c r="RQ87" s="73"/>
      <c r="RR87" s="73"/>
      <c r="RS87" s="73"/>
      <c r="RT87" s="73"/>
      <c r="RU87" s="73"/>
      <c r="RV87" s="73"/>
      <c r="RW87" s="73"/>
      <c r="RX87" s="73"/>
      <c r="RY87" s="73"/>
      <c r="RZ87" s="73"/>
      <c r="SA87" s="73"/>
      <c r="SB87" s="73"/>
      <c r="SC87" s="73"/>
      <c r="SD87" s="73"/>
      <c r="SE87" s="73"/>
      <c r="SF87" s="73"/>
      <c r="SG87" s="73"/>
      <c r="SH87" s="73"/>
      <c r="SI87" s="73"/>
      <c r="SJ87" s="73"/>
      <c r="SK87" s="73"/>
      <c r="SL87" s="73"/>
      <c r="SM87" s="73"/>
      <c r="SN87" s="73"/>
      <c r="SO87" s="73"/>
      <c r="SP87" s="73"/>
      <c r="SQ87" s="73"/>
      <c r="SR87" s="73"/>
      <c r="SS87" s="73"/>
      <c r="ST87" s="73"/>
      <c r="SU87" s="73"/>
      <c r="SV87" s="73"/>
      <c r="SW87" s="73"/>
      <c r="SX87" s="73"/>
      <c r="SY87" s="73"/>
      <c r="SZ87" s="73"/>
      <c r="TA87" s="73"/>
      <c r="TB87" s="73"/>
      <c r="TC87" s="73"/>
      <c r="TD87" s="73"/>
      <c r="TE87" s="73"/>
      <c r="TF87" s="73"/>
      <c r="TG87" s="73"/>
      <c r="TH87" s="73"/>
      <c r="TI87" s="73"/>
      <c r="TJ87" s="73"/>
      <c r="TK87" s="73"/>
      <c r="TL87" s="73"/>
      <c r="TM87" s="73"/>
      <c r="TN87" s="73"/>
      <c r="TO87" s="73"/>
      <c r="TP87" s="73"/>
      <c r="TQ87" s="73"/>
      <c r="TR87" s="73"/>
      <c r="TS87" s="73"/>
      <c r="TT87" s="73"/>
      <c r="TU87" s="73"/>
      <c r="TV87" s="73"/>
      <c r="TW87" s="73"/>
      <c r="TX87" s="73"/>
      <c r="TY87" s="73"/>
      <c r="TZ87" s="73"/>
      <c r="UA87" s="73"/>
      <c r="UB87" s="73"/>
      <c r="UC87" s="73"/>
      <c r="UD87" s="73"/>
      <c r="UE87" s="73"/>
      <c r="UF87" s="73"/>
      <c r="UG87" s="73"/>
      <c r="UH87" s="73"/>
      <c r="UI87" s="73"/>
      <c r="UJ87" s="73"/>
      <c r="UK87" s="73"/>
      <c r="UL87" s="73"/>
      <c r="UM87" s="73"/>
      <c r="UN87" s="73"/>
      <c r="UO87" s="73"/>
      <c r="UP87" s="73"/>
      <c r="UQ87" s="73"/>
      <c r="UR87" s="73"/>
      <c r="US87" s="73"/>
      <c r="UT87" s="73"/>
      <c r="UU87" s="73"/>
      <c r="UV87" s="73"/>
      <c r="UW87" s="73"/>
      <c r="UX87" s="73"/>
      <c r="UY87" s="73"/>
      <c r="UZ87" s="73"/>
      <c r="VA87" s="73"/>
      <c r="VB87" s="73"/>
      <c r="VC87" s="73"/>
      <c r="VD87" s="73"/>
      <c r="VE87" s="73"/>
      <c r="VF87" s="73"/>
      <c r="VG87" s="73"/>
      <c r="VH87" s="73"/>
      <c r="VI87" s="73"/>
      <c r="VJ87" s="73"/>
      <c r="VK87" s="73"/>
      <c r="VL87" s="73"/>
      <c r="VM87" s="73"/>
      <c r="VN87" s="73"/>
      <c r="VO87" s="73"/>
      <c r="VP87" s="73"/>
      <c r="VQ87" s="73"/>
      <c r="VR87" s="73"/>
      <c r="VS87" s="73"/>
      <c r="VT87" s="73"/>
      <c r="VU87" s="73"/>
      <c r="VV87" s="73"/>
      <c r="VW87" s="73"/>
      <c r="VX87" s="73"/>
      <c r="VY87" s="73"/>
      <c r="VZ87" s="73"/>
      <c r="WA87" s="73"/>
      <c r="WB87" s="73"/>
      <c r="WC87" s="73"/>
      <c r="WD87" s="73"/>
      <c r="WE87" s="73"/>
      <c r="WF87" s="73"/>
      <c r="WG87" s="73"/>
      <c r="WH87" s="73"/>
      <c r="WI87" s="73"/>
      <c r="WJ87" s="73"/>
      <c r="WK87" s="73"/>
      <c r="WL87" s="73"/>
      <c r="WM87" s="73"/>
      <c r="WN87" s="73"/>
      <c r="WO87" s="73"/>
      <c r="WP87" s="73"/>
      <c r="WQ87" s="73"/>
      <c r="WR87" s="73"/>
      <c r="WS87" s="73"/>
      <c r="WT87" s="73"/>
      <c r="WU87" s="73"/>
      <c r="WV87" s="73"/>
      <c r="WW87" s="73"/>
      <c r="WX87" s="73"/>
      <c r="WY87" s="73"/>
      <c r="WZ87" s="73"/>
      <c r="XA87" s="73"/>
      <c r="XB87" s="73"/>
      <c r="XC87" s="73"/>
      <c r="XD87" s="73"/>
      <c r="XE87" s="73"/>
      <c r="XF87" s="73"/>
      <c r="XG87" s="73"/>
      <c r="XH87" s="73"/>
      <c r="XI87" s="73"/>
      <c r="XJ87" s="73"/>
      <c r="XK87" s="73"/>
      <c r="XL87" s="73"/>
      <c r="XM87" s="73"/>
      <c r="XN87" s="73"/>
      <c r="XO87" s="73"/>
      <c r="XP87" s="73"/>
      <c r="XQ87" s="73"/>
      <c r="XR87" s="73"/>
      <c r="XS87" s="73"/>
      <c r="XT87" s="73"/>
      <c r="XU87" s="73"/>
      <c r="XV87" s="73"/>
      <c r="XW87" s="73"/>
      <c r="XX87" s="73"/>
      <c r="XY87" s="73"/>
      <c r="XZ87" s="73"/>
      <c r="YA87" s="73"/>
      <c r="YB87" s="73"/>
      <c r="YC87" s="73"/>
      <c r="YD87" s="73"/>
      <c r="YE87" s="73"/>
      <c r="YF87" s="73"/>
      <c r="YG87" s="73"/>
      <c r="YH87" s="73"/>
      <c r="YI87" s="73"/>
      <c r="YJ87" s="73"/>
      <c r="YK87" s="73"/>
      <c r="YL87" s="73"/>
      <c r="YM87" s="73"/>
      <c r="YN87" s="73"/>
      <c r="YO87" s="73"/>
      <c r="YP87" s="73"/>
      <c r="YQ87" s="73"/>
      <c r="YR87" s="73"/>
    </row>
    <row r="88" spans="1:668">
      <c r="A88" s="71" t="s">
        <v>0</v>
      </c>
      <c r="B88" s="72">
        <f t="shared" si="130"/>
        <v>0</v>
      </c>
      <c r="C88" s="72">
        <f t="shared" si="131"/>
        <v>0</v>
      </c>
      <c r="D88" s="72">
        <f t="shared" si="132"/>
        <v>1.4227685550000001E-2</v>
      </c>
      <c r="E88" s="72">
        <f t="shared" si="133"/>
        <v>5.9052375000000006E-4</v>
      </c>
      <c r="F88" s="72">
        <f t="shared" si="134"/>
        <v>3.5825107499999999E-4</v>
      </c>
      <c r="G88" s="72">
        <f t="shared" si="135"/>
        <v>2.7557775000000003E-4</v>
      </c>
      <c r="H88" s="72">
        <f t="shared" si="136"/>
        <v>4.5667169999999999E-4</v>
      </c>
      <c r="I88" s="72">
        <f t="shared" si="137"/>
        <v>0</v>
      </c>
      <c r="J88" s="72">
        <f t="shared" si="138"/>
        <v>4.5667169999999999E-4</v>
      </c>
      <c r="K88" s="72">
        <f t="shared" si="139"/>
        <v>1.421193825E-3</v>
      </c>
      <c r="L88" s="72">
        <f t="shared" si="140"/>
        <v>1.066879575E-3</v>
      </c>
      <c r="M88" s="72">
        <f t="shared" si="141"/>
        <v>3.9368250000000004E-5</v>
      </c>
      <c r="N88" s="72">
        <f t="shared" si="142"/>
        <v>1.0653048450000001E-2</v>
      </c>
      <c r="O88" s="72">
        <f t="shared" si="143"/>
        <v>8.8578562500000004E-4</v>
      </c>
      <c r="P88" s="72">
        <f t="shared" si="144"/>
        <v>1.4015097E-3</v>
      </c>
      <c r="Q88" s="72">
        <f t="shared" si="145"/>
        <v>4.7241900000000005E-3</v>
      </c>
      <c r="R88" s="72">
        <f t="shared" si="146"/>
        <v>6.2595517499999991E-3</v>
      </c>
      <c r="S88" s="72">
        <f t="shared" si="147"/>
        <v>5.9170479749999999E-3</v>
      </c>
      <c r="T88" s="72">
        <f t="shared" si="148"/>
        <v>3.0156079500000001E-3</v>
      </c>
      <c r="U88" s="72">
        <f t="shared" si="149"/>
        <v>1.5235512750000001E-3</v>
      </c>
      <c r="V88" s="72">
        <f t="shared" si="150"/>
        <v>3.6730577250000001E-3</v>
      </c>
      <c r="W88" s="72">
        <f t="shared" si="151"/>
        <v>4.7202531749999995E-3</v>
      </c>
      <c r="X88" s="72">
        <f t="shared" si="152"/>
        <v>3.2163860249999998E-3</v>
      </c>
      <c r="Y88" s="72">
        <f t="shared" si="153"/>
        <v>3.3069329999999997E-3</v>
      </c>
      <c r="Z88" s="72">
        <f t="shared" si="154"/>
        <v>0</v>
      </c>
      <c r="AA88" s="72">
        <f t="shared" si="155"/>
        <v>0</v>
      </c>
      <c r="AB88" s="72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>
        <v>9.7042736250000008</v>
      </c>
      <c r="BC88" s="73"/>
      <c r="BD88" s="73"/>
      <c r="BE88" s="73"/>
      <c r="BF88" s="73"/>
      <c r="BG88" s="73">
        <v>4.5234119250000004</v>
      </c>
      <c r="BH88" s="73"/>
      <c r="BI88" s="73"/>
      <c r="BJ88" s="73"/>
      <c r="BK88" s="73"/>
      <c r="BL88" s="73"/>
      <c r="BM88" s="73"/>
      <c r="BN88" s="73">
        <v>0.59052375000000001</v>
      </c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>
        <v>0.35825107499999997</v>
      </c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>
        <v>0.27557775000000001</v>
      </c>
      <c r="CW88" s="73"/>
      <c r="CX88" s="73"/>
      <c r="CY88" s="73"/>
      <c r="CZ88" s="73"/>
      <c r="DA88" s="73">
        <v>0.16928347499999999</v>
      </c>
      <c r="DB88" s="73"/>
      <c r="DC88" s="73"/>
      <c r="DD88" s="73">
        <v>0.287388225</v>
      </c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>
        <v>0.45667170000000001</v>
      </c>
      <c r="EE88" s="73"/>
      <c r="EF88" s="73"/>
      <c r="EG88" s="73"/>
      <c r="EH88" s="73"/>
      <c r="EI88" s="73"/>
      <c r="EJ88" s="73">
        <v>0.68894437500000005</v>
      </c>
      <c r="EK88" s="73">
        <v>0.73224945000000008</v>
      </c>
      <c r="EL88" s="73"/>
      <c r="EM88" s="73"/>
      <c r="EN88" s="73"/>
      <c r="EO88" s="73"/>
      <c r="EP88" s="73"/>
      <c r="EQ88" s="73"/>
      <c r="ER88" s="73"/>
      <c r="ES88" s="73"/>
      <c r="ET88" s="73">
        <v>7.8736500000000001E-2</v>
      </c>
      <c r="EU88" s="73"/>
      <c r="EV88" s="73"/>
      <c r="EW88" s="73"/>
      <c r="EX88" s="73"/>
      <c r="EY88" s="73">
        <v>0.23620950000000002</v>
      </c>
      <c r="EZ88" s="73"/>
      <c r="FA88" s="73"/>
      <c r="FB88" s="73"/>
      <c r="FC88" s="73">
        <v>0.75193357500000002</v>
      </c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>
        <v>3.936825E-2</v>
      </c>
      <c r="FO88" s="73"/>
      <c r="FP88" s="73"/>
      <c r="FQ88" s="73"/>
      <c r="FR88" s="73"/>
      <c r="FS88" s="73"/>
      <c r="FT88" s="73"/>
      <c r="FU88" s="73">
        <v>0.602334225</v>
      </c>
      <c r="FV88" s="73"/>
      <c r="FW88" s="73"/>
      <c r="FX88" s="73">
        <v>10.050714225</v>
      </c>
      <c r="FY88" s="73"/>
      <c r="FZ88" s="73"/>
      <c r="GA88" s="73"/>
      <c r="GB88" s="73"/>
      <c r="GC88" s="73"/>
      <c r="GD88" s="73"/>
      <c r="GE88" s="73">
        <v>5.9052375000000004E-2</v>
      </c>
      <c r="GF88" s="73"/>
      <c r="GG88" s="73"/>
      <c r="GH88" s="73"/>
      <c r="GI88" s="73"/>
      <c r="GJ88" s="73"/>
      <c r="GK88" s="73"/>
      <c r="GL88" s="73"/>
      <c r="GM88" s="73"/>
      <c r="GN88" s="73"/>
      <c r="GO88" s="73">
        <v>0.82673324999999998</v>
      </c>
      <c r="GP88" s="73"/>
      <c r="GQ88" s="73">
        <v>0.18503077500000001</v>
      </c>
      <c r="GR88" s="73"/>
      <c r="GS88" s="73"/>
      <c r="GT88" s="73">
        <v>0.46060852499999999</v>
      </c>
      <c r="GU88" s="73"/>
      <c r="GV88" s="73"/>
      <c r="GW88" s="73"/>
      <c r="GX88" s="73"/>
      <c r="GY88" s="73">
        <v>0.153536175</v>
      </c>
      <c r="GZ88" s="73"/>
      <c r="HA88" s="73">
        <v>0.602334225</v>
      </c>
      <c r="HB88" s="73">
        <v>2.917187325</v>
      </c>
      <c r="HC88" s="73"/>
      <c r="HD88" s="73"/>
      <c r="HE88" s="73">
        <v>0.54721867499999999</v>
      </c>
      <c r="HF88" s="73">
        <v>0.13385205</v>
      </c>
      <c r="HG88" s="73">
        <v>0.129915225</v>
      </c>
      <c r="HH88" s="73"/>
      <c r="HI88" s="73"/>
      <c r="HJ88" s="73">
        <v>0.50785042499999999</v>
      </c>
      <c r="HK88" s="73">
        <v>6.6926025E-2</v>
      </c>
      <c r="HL88" s="73">
        <v>0.34250377500000001</v>
      </c>
      <c r="HM88" s="73">
        <v>7.8736500000000001E-2</v>
      </c>
      <c r="HN88" s="73"/>
      <c r="HO88" s="73">
        <v>0.287388225</v>
      </c>
      <c r="HP88" s="73"/>
      <c r="HQ88" s="73">
        <v>0.421240275</v>
      </c>
      <c r="HR88" s="73">
        <v>0.2204622</v>
      </c>
      <c r="HS88" s="73">
        <v>1.01570085</v>
      </c>
      <c r="HT88" s="73">
        <v>0.76374405000000001</v>
      </c>
      <c r="HU88" s="73"/>
      <c r="HV88" s="73">
        <v>0.35037742500000002</v>
      </c>
      <c r="HW88" s="73">
        <v>0.50391359999999996</v>
      </c>
      <c r="HX88" s="73">
        <v>2.5707467249999998</v>
      </c>
      <c r="HY88" s="73">
        <v>0.12597839999999999</v>
      </c>
      <c r="HZ88" s="73">
        <v>0.82673324999999998</v>
      </c>
      <c r="IA88" s="73"/>
      <c r="IB88" s="73">
        <v>0.89365927499999998</v>
      </c>
      <c r="IC88" s="73">
        <v>3.1494599999999998E-2</v>
      </c>
      <c r="ID88" s="73">
        <v>1.421193825</v>
      </c>
      <c r="IE88" s="73"/>
      <c r="IF88" s="73">
        <v>1.102311</v>
      </c>
      <c r="IG88" s="73">
        <v>0.64170247499999999</v>
      </c>
      <c r="IH88" s="73">
        <v>0.736186275</v>
      </c>
      <c r="II88" s="73"/>
      <c r="IJ88" s="73"/>
      <c r="IK88" s="73">
        <v>0.26376727500000002</v>
      </c>
      <c r="IL88" s="73"/>
      <c r="IM88" s="73">
        <v>1.0511322750000001</v>
      </c>
      <c r="IN88" s="73">
        <v>0.66532342499999997</v>
      </c>
      <c r="IO88" s="73"/>
      <c r="IP88" s="73">
        <v>0.40155615</v>
      </c>
      <c r="IQ88" s="73">
        <v>0.23620949999999999</v>
      </c>
      <c r="IR88" s="73"/>
      <c r="IS88" s="73">
        <v>0.14172570000000001</v>
      </c>
      <c r="IT88" s="73"/>
      <c r="IU88" s="73">
        <v>0.23227267500000001</v>
      </c>
      <c r="IV88" s="73">
        <v>8.6610149999999997E-2</v>
      </c>
      <c r="IW88" s="73">
        <v>0.200778075</v>
      </c>
      <c r="IX88" s="73">
        <v>0.10629427499999999</v>
      </c>
      <c r="IY88" s="73">
        <v>0.2677041</v>
      </c>
      <c r="IZ88" s="73"/>
      <c r="JA88" s="73"/>
      <c r="JB88" s="73"/>
      <c r="JC88" s="73">
        <v>0.22833585000000001</v>
      </c>
      <c r="JD88" s="73">
        <v>0.71256532500000003</v>
      </c>
      <c r="JE88" s="73"/>
      <c r="JF88" s="73">
        <v>9.0546975000000002E-2</v>
      </c>
      <c r="JG88" s="73"/>
      <c r="JH88" s="73"/>
      <c r="JI88" s="73">
        <v>0.11810474999999999</v>
      </c>
      <c r="JJ88" s="73">
        <v>0.2677041</v>
      </c>
      <c r="JK88" s="73">
        <v>0.14959934999999999</v>
      </c>
      <c r="JL88" s="73">
        <v>0.41730345000000002</v>
      </c>
      <c r="JM88" s="73">
        <v>0.20471490000000001</v>
      </c>
      <c r="JN88" s="73">
        <v>0.18109395</v>
      </c>
      <c r="JO88" s="73">
        <v>0.19684125</v>
      </c>
      <c r="JP88" s="73"/>
      <c r="JQ88" s="73">
        <v>0.27557775000000001</v>
      </c>
      <c r="JR88" s="73">
        <v>0.114167925</v>
      </c>
      <c r="JS88" s="73">
        <v>1.0511322750000001</v>
      </c>
      <c r="JT88" s="73">
        <v>0.129915225</v>
      </c>
      <c r="JU88" s="73">
        <v>0.68500755000000002</v>
      </c>
      <c r="JV88" s="73">
        <v>0.36218790000000001</v>
      </c>
      <c r="JW88" s="73">
        <v>0.129915225</v>
      </c>
      <c r="JX88" s="73">
        <v>1.102311</v>
      </c>
      <c r="JY88" s="73">
        <v>5.9052374999999997E-2</v>
      </c>
      <c r="JZ88" s="73"/>
      <c r="KA88" s="73">
        <v>0.65744977500000001</v>
      </c>
      <c r="KB88" s="73">
        <v>0.14172570000000001</v>
      </c>
      <c r="KC88" s="73"/>
      <c r="KD88" s="73">
        <v>1.3739519250000001</v>
      </c>
      <c r="KE88" s="73"/>
      <c r="KF88" s="73">
        <v>0.13778887500000001</v>
      </c>
      <c r="KG88" s="73">
        <v>0.75587040000000005</v>
      </c>
      <c r="KH88" s="73">
        <v>7.8736500000000001E-2</v>
      </c>
      <c r="KI88" s="73">
        <v>0.90153292500000004</v>
      </c>
      <c r="KJ88" s="73"/>
      <c r="KK88" s="73">
        <v>0.20865172500000001</v>
      </c>
      <c r="KL88" s="73">
        <v>8.6610149999999997E-2</v>
      </c>
      <c r="KM88" s="73">
        <v>0.65351294999999998</v>
      </c>
      <c r="KN88" s="73">
        <v>0.72043897499999998</v>
      </c>
      <c r="KO88" s="73"/>
      <c r="KP88" s="73">
        <v>0.10235745</v>
      </c>
      <c r="KQ88" s="73"/>
      <c r="KR88" s="73">
        <v>0.114167925</v>
      </c>
      <c r="KS88" s="73">
        <v>0.35037742500000002</v>
      </c>
      <c r="KT88" s="73">
        <v>0.5354082</v>
      </c>
      <c r="KU88" s="73">
        <v>0.23620949999999999</v>
      </c>
      <c r="KV88" s="73"/>
      <c r="KW88" s="73">
        <v>0.55115550000000002</v>
      </c>
      <c r="KX88" s="73">
        <v>0.66532342499999997</v>
      </c>
      <c r="KY88" s="73">
        <v>0.14959934999999999</v>
      </c>
      <c r="KZ88" s="73">
        <v>0.66532342499999997</v>
      </c>
      <c r="LA88" s="73">
        <v>0.17322029999999999</v>
      </c>
      <c r="LB88" s="73">
        <v>7.0862850000000005E-2</v>
      </c>
      <c r="LC88" s="73">
        <v>0.17322029999999999</v>
      </c>
      <c r="LD88" s="73">
        <v>8.6610149999999997E-2</v>
      </c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  <c r="MH88" s="73"/>
      <c r="MI88" s="73"/>
      <c r="MJ88" s="73"/>
      <c r="MK88" s="73"/>
      <c r="ML88" s="73"/>
      <c r="MM88" s="73"/>
      <c r="MN88" s="73"/>
      <c r="MO88" s="73"/>
      <c r="MP88" s="73"/>
      <c r="MQ88" s="73"/>
      <c r="MR88" s="73"/>
      <c r="MS88" s="73"/>
      <c r="MT88" s="73"/>
      <c r="MU88" s="73"/>
      <c r="MV88" s="73"/>
      <c r="MW88" s="73"/>
      <c r="MX88" s="73"/>
      <c r="MY88" s="73"/>
      <c r="MZ88" s="73"/>
      <c r="NA88" s="73"/>
      <c r="NB88" s="73"/>
      <c r="NC88" s="73"/>
      <c r="ND88" s="73"/>
      <c r="NE88" s="73"/>
      <c r="NF88" s="73"/>
      <c r="NG88" s="73"/>
      <c r="NH88" s="73"/>
      <c r="NI88" s="73"/>
      <c r="NJ88" s="73"/>
      <c r="NK88" s="73"/>
      <c r="NL88" s="73"/>
      <c r="NM88" s="73"/>
      <c r="NN88" s="73"/>
      <c r="NO88" s="73"/>
      <c r="NP88" s="73"/>
      <c r="NQ88" s="73"/>
      <c r="NR88" s="73"/>
      <c r="NS88" s="73"/>
      <c r="NT88" s="73"/>
      <c r="NU88" s="73"/>
      <c r="NV88" s="73"/>
      <c r="NW88" s="73"/>
      <c r="NX88" s="73"/>
      <c r="NY88" s="73"/>
      <c r="NZ88" s="73"/>
      <c r="OA88" s="73"/>
      <c r="OB88" s="73"/>
      <c r="OC88" s="73"/>
      <c r="OD88" s="73"/>
      <c r="OE88" s="73"/>
      <c r="OF88" s="73"/>
      <c r="OG88" s="73"/>
      <c r="OH88" s="73"/>
      <c r="OI88" s="73"/>
      <c r="OJ88" s="73"/>
      <c r="OK88" s="73"/>
      <c r="OL88" s="73"/>
      <c r="OM88" s="73"/>
      <c r="ON88" s="73"/>
      <c r="OO88" s="73"/>
      <c r="OP88" s="73"/>
      <c r="OQ88" s="73"/>
      <c r="OR88" s="73"/>
      <c r="OS88" s="73"/>
      <c r="OT88" s="73"/>
      <c r="OU88" s="73"/>
      <c r="OV88" s="73"/>
      <c r="OW88" s="73"/>
      <c r="OX88" s="73"/>
      <c r="OY88" s="73"/>
      <c r="OZ88" s="73"/>
      <c r="PA88" s="73"/>
      <c r="PB88" s="73"/>
      <c r="PC88" s="73"/>
      <c r="PD88" s="73"/>
      <c r="PE88" s="73"/>
      <c r="PF88" s="73"/>
      <c r="PG88" s="73"/>
      <c r="PH88" s="73"/>
      <c r="PI88" s="73"/>
      <c r="PJ88" s="73"/>
      <c r="PK88" s="73"/>
      <c r="PL88" s="73"/>
      <c r="PM88" s="73"/>
      <c r="PN88" s="73"/>
      <c r="PO88" s="73"/>
      <c r="PP88" s="73"/>
      <c r="PQ88" s="73"/>
      <c r="PR88" s="73"/>
      <c r="PS88" s="73"/>
      <c r="PT88" s="73"/>
      <c r="PU88" s="73"/>
      <c r="PV88" s="73"/>
      <c r="PW88" s="73"/>
      <c r="PX88" s="73"/>
      <c r="PY88" s="73"/>
      <c r="PZ88" s="73"/>
      <c r="QA88" s="73"/>
      <c r="QB88" s="73"/>
      <c r="QC88" s="73"/>
      <c r="QD88" s="73"/>
      <c r="QE88" s="73"/>
      <c r="QF88" s="73"/>
      <c r="QG88" s="73"/>
      <c r="QH88" s="73"/>
      <c r="QI88" s="73"/>
      <c r="QJ88" s="73"/>
      <c r="QK88" s="73"/>
      <c r="QL88" s="73"/>
      <c r="QM88" s="73"/>
      <c r="QN88" s="73"/>
      <c r="QO88" s="73"/>
      <c r="QP88" s="73"/>
      <c r="QQ88" s="73"/>
      <c r="QR88" s="73"/>
      <c r="QS88" s="73"/>
      <c r="QT88" s="73"/>
      <c r="QU88" s="73"/>
      <c r="QV88" s="73"/>
      <c r="QW88" s="73"/>
      <c r="QX88" s="73"/>
      <c r="QY88" s="73"/>
      <c r="QZ88" s="73"/>
      <c r="RA88" s="73"/>
      <c r="RB88" s="73"/>
      <c r="RC88" s="73"/>
      <c r="RD88" s="73"/>
      <c r="RE88" s="73"/>
      <c r="RF88" s="73"/>
      <c r="RG88" s="73"/>
      <c r="RH88" s="73"/>
      <c r="RI88" s="73"/>
      <c r="RJ88" s="73"/>
      <c r="RK88" s="73"/>
      <c r="RL88" s="73"/>
      <c r="RM88" s="73"/>
      <c r="RN88" s="73"/>
      <c r="RO88" s="73"/>
      <c r="RP88" s="73"/>
      <c r="RQ88" s="73"/>
      <c r="RR88" s="73"/>
      <c r="RS88" s="73"/>
      <c r="RT88" s="73"/>
      <c r="RU88" s="73"/>
      <c r="RV88" s="73"/>
      <c r="RW88" s="73"/>
      <c r="RX88" s="73"/>
      <c r="RY88" s="73"/>
      <c r="RZ88" s="73"/>
      <c r="SA88" s="73"/>
      <c r="SB88" s="73"/>
      <c r="SC88" s="73"/>
      <c r="SD88" s="73"/>
      <c r="SE88" s="73"/>
      <c r="SF88" s="73"/>
      <c r="SG88" s="73"/>
      <c r="SH88" s="73"/>
      <c r="SI88" s="73"/>
      <c r="SJ88" s="73"/>
      <c r="SK88" s="73"/>
      <c r="SL88" s="73"/>
      <c r="SM88" s="73"/>
      <c r="SN88" s="73"/>
      <c r="SO88" s="73"/>
      <c r="SP88" s="73"/>
      <c r="SQ88" s="73"/>
      <c r="SR88" s="73"/>
      <c r="SS88" s="73"/>
      <c r="ST88" s="73"/>
      <c r="SU88" s="73"/>
      <c r="SV88" s="73"/>
      <c r="SW88" s="73"/>
      <c r="SX88" s="73"/>
      <c r="SY88" s="73"/>
      <c r="SZ88" s="73"/>
      <c r="TA88" s="73"/>
      <c r="TB88" s="73"/>
      <c r="TC88" s="73"/>
      <c r="TD88" s="73"/>
      <c r="TE88" s="73"/>
      <c r="TF88" s="73"/>
      <c r="TG88" s="73"/>
      <c r="TH88" s="73"/>
      <c r="TI88" s="73"/>
      <c r="TJ88" s="73"/>
      <c r="TK88" s="73"/>
      <c r="TL88" s="73"/>
      <c r="TM88" s="73"/>
      <c r="TN88" s="73"/>
      <c r="TO88" s="73"/>
      <c r="TP88" s="73"/>
      <c r="TQ88" s="73"/>
      <c r="TR88" s="73"/>
      <c r="TS88" s="73"/>
      <c r="TT88" s="73"/>
      <c r="TU88" s="73"/>
      <c r="TV88" s="73"/>
      <c r="TW88" s="73"/>
      <c r="TX88" s="73"/>
      <c r="TY88" s="73"/>
      <c r="TZ88" s="73"/>
      <c r="UA88" s="73"/>
      <c r="UB88" s="73"/>
      <c r="UC88" s="73"/>
      <c r="UD88" s="73"/>
      <c r="UE88" s="73"/>
      <c r="UF88" s="73"/>
      <c r="UG88" s="73"/>
      <c r="UH88" s="73"/>
      <c r="UI88" s="73"/>
      <c r="UJ88" s="73"/>
      <c r="UK88" s="73"/>
      <c r="UL88" s="73"/>
      <c r="UM88" s="73"/>
      <c r="UN88" s="73"/>
      <c r="UO88" s="73"/>
      <c r="UP88" s="73"/>
      <c r="UQ88" s="73"/>
      <c r="UR88" s="73"/>
      <c r="US88" s="73"/>
      <c r="UT88" s="73"/>
      <c r="UU88" s="73"/>
      <c r="UV88" s="73"/>
      <c r="UW88" s="73"/>
      <c r="UX88" s="73"/>
      <c r="UY88" s="73"/>
      <c r="UZ88" s="73"/>
      <c r="VA88" s="73"/>
      <c r="VB88" s="73"/>
      <c r="VC88" s="73"/>
      <c r="VD88" s="73"/>
      <c r="VE88" s="73"/>
      <c r="VF88" s="73"/>
      <c r="VG88" s="73"/>
      <c r="VH88" s="73"/>
      <c r="VI88" s="73"/>
      <c r="VJ88" s="73"/>
      <c r="VK88" s="73"/>
      <c r="VL88" s="73"/>
      <c r="VM88" s="73"/>
      <c r="VN88" s="73"/>
      <c r="VO88" s="73"/>
      <c r="VP88" s="73"/>
      <c r="VQ88" s="73"/>
      <c r="VR88" s="73"/>
      <c r="VS88" s="73"/>
      <c r="VT88" s="73"/>
      <c r="VU88" s="73"/>
      <c r="VV88" s="73"/>
      <c r="VW88" s="73"/>
      <c r="VX88" s="73"/>
      <c r="VY88" s="73"/>
      <c r="VZ88" s="73"/>
      <c r="WA88" s="73"/>
      <c r="WB88" s="73"/>
      <c r="WC88" s="73"/>
      <c r="WD88" s="73"/>
      <c r="WE88" s="73"/>
      <c r="WF88" s="73"/>
      <c r="WG88" s="73"/>
      <c r="WH88" s="73"/>
      <c r="WI88" s="73"/>
      <c r="WJ88" s="73"/>
      <c r="WK88" s="73"/>
      <c r="WL88" s="73"/>
      <c r="WM88" s="73"/>
      <c r="WN88" s="73"/>
      <c r="WO88" s="73"/>
      <c r="WP88" s="73"/>
      <c r="WQ88" s="73"/>
      <c r="WR88" s="73"/>
      <c r="WS88" s="73"/>
      <c r="WT88" s="73"/>
      <c r="WU88" s="73"/>
      <c r="WV88" s="73"/>
      <c r="WW88" s="73"/>
      <c r="WX88" s="73"/>
      <c r="WY88" s="73"/>
      <c r="WZ88" s="73"/>
      <c r="XA88" s="73"/>
      <c r="XB88" s="73"/>
      <c r="XC88" s="73"/>
      <c r="XD88" s="73"/>
      <c r="XE88" s="73"/>
      <c r="XF88" s="73"/>
      <c r="XG88" s="73"/>
      <c r="XH88" s="73"/>
      <c r="XI88" s="73"/>
      <c r="XJ88" s="73"/>
      <c r="XK88" s="73"/>
      <c r="XL88" s="73"/>
      <c r="XM88" s="73"/>
      <c r="XN88" s="73"/>
      <c r="XO88" s="73"/>
      <c r="XP88" s="73"/>
      <c r="XQ88" s="73"/>
      <c r="XR88" s="73"/>
      <c r="XS88" s="73"/>
      <c r="XT88" s="73"/>
      <c r="XU88" s="73"/>
      <c r="XV88" s="73"/>
      <c r="XW88" s="73"/>
      <c r="XX88" s="73"/>
      <c r="XY88" s="73"/>
      <c r="XZ88" s="73"/>
      <c r="YA88" s="73"/>
      <c r="YB88" s="73"/>
      <c r="YC88" s="73"/>
      <c r="YD88" s="73"/>
      <c r="YE88" s="73"/>
      <c r="YF88" s="73"/>
      <c r="YG88" s="73"/>
      <c r="YH88" s="73"/>
      <c r="YI88" s="73"/>
      <c r="YJ88" s="73"/>
      <c r="YK88" s="73"/>
      <c r="YL88" s="73"/>
      <c r="YM88" s="73"/>
      <c r="YN88" s="73"/>
      <c r="YO88" s="73"/>
      <c r="YP88" s="73"/>
      <c r="YQ88" s="73"/>
      <c r="YR88" s="73"/>
    </row>
    <row r="89" spans="1:668">
      <c r="A89" s="71" t="s">
        <v>174</v>
      </c>
      <c r="B89" s="72">
        <f t="shared" si="130"/>
        <v>0</v>
      </c>
      <c r="C89" s="72">
        <f t="shared" si="131"/>
        <v>0</v>
      </c>
      <c r="D89" s="72">
        <f t="shared" si="132"/>
        <v>0</v>
      </c>
      <c r="E89" s="72">
        <f t="shared" si="133"/>
        <v>0</v>
      </c>
      <c r="F89" s="72">
        <f t="shared" si="134"/>
        <v>0</v>
      </c>
      <c r="G89" s="72">
        <f t="shared" si="135"/>
        <v>0</v>
      </c>
      <c r="H89" s="72">
        <f t="shared" si="136"/>
        <v>0</v>
      </c>
      <c r="I89" s="72">
        <f t="shared" si="137"/>
        <v>0</v>
      </c>
      <c r="J89" s="72">
        <f t="shared" si="138"/>
        <v>0</v>
      </c>
      <c r="K89" s="72">
        <f t="shared" si="139"/>
        <v>0</v>
      </c>
      <c r="L89" s="72">
        <f t="shared" si="140"/>
        <v>0</v>
      </c>
      <c r="M89" s="72">
        <f t="shared" si="141"/>
        <v>0</v>
      </c>
      <c r="N89" s="72">
        <f t="shared" si="142"/>
        <v>0</v>
      </c>
      <c r="O89" s="72">
        <f t="shared" si="143"/>
        <v>0</v>
      </c>
      <c r="P89" s="72">
        <f t="shared" si="144"/>
        <v>0</v>
      </c>
      <c r="Q89" s="72">
        <f t="shared" si="145"/>
        <v>0</v>
      </c>
      <c r="R89" s="72">
        <f t="shared" si="146"/>
        <v>0</v>
      </c>
      <c r="S89" s="72">
        <f t="shared" si="147"/>
        <v>0</v>
      </c>
      <c r="T89" s="72">
        <f t="shared" si="148"/>
        <v>0</v>
      </c>
      <c r="U89" s="72">
        <f t="shared" si="149"/>
        <v>0</v>
      </c>
      <c r="V89" s="72">
        <f t="shared" si="150"/>
        <v>0</v>
      </c>
      <c r="W89" s="72">
        <f t="shared" si="151"/>
        <v>0</v>
      </c>
      <c r="X89" s="72">
        <f t="shared" si="152"/>
        <v>0</v>
      </c>
      <c r="Y89" s="72">
        <f t="shared" si="153"/>
        <v>0</v>
      </c>
      <c r="Z89" s="72">
        <f t="shared" si="154"/>
        <v>0</v>
      </c>
      <c r="AA89" s="72">
        <f t="shared" si="155"/>
        <v>0</v>
      </c>
      <c r="AB89" s="72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  <c r="MH89" s="73"/>
      <c r="MI89" s="73"/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73"/>
      <c r="MU89" s="73"/>
      <c r="MV89" s="73"/>
      <c r="MW89" s="73"/>
      <c r="MX89" s="73"/>
      <c r="MY89" s="73"/>
      <c r="MZ89" s="73"/>
      <c r="NA89" s="73"/>
      <c r="NB89" s="73"/>
      <c r="NC89" s="73"/>
      <c r="ND89" s="73"/>
      <c r="NE89" s="73"/>
      <c r="NF89" s="73"/>
      <c r="NG89" s="73"/>
      <c r="NH89" s="73"/>
      <c r="NI89" s="73"/>
      <c r="NJ89" s="73"/>
      <c r="NK89" s="73"/>
      <c r="NL89" s="73"/>
      <c r="NM89" s="73"/>
      <c r="NN89" s="73"/>
      <c r="NO89" s="73"/>
      <c r="NP89" s="73"/>
      <c r="NQ89" s="73"/>
      <c r="NR89" s="73"/>
      <c r="NS89" s="73"/>
      <c r="NT89" s="73"/>
      <c r="NU89" s="73"/>
      <c r="NV89" s="73"/>
      <c r="NW89" s="73"/>
      <c r="NX89" s="73"/>
      <c r="NY89" s="73"/>
      <c r="NZ89" s="73"/>
      <c r="OA89" s="73"/>
      <c r="OB89" s="73"/>
      <c r="OC89" s="73"/>
      <c r="OD89" s="73"/>
      <c r="OE89" s="73"/>
      <c r="OF89" s="73"/>
      <c r="OG89" s="73"/>
      <c r="OH89" s="73"/>
      <c r="OI89" s="73"/>
      <c r="OJ89" s="73"/>
      <c r="OK89" s="73"/>
      <c r="OL89" s="73"/>
      <c r="OM89" s="73"/>
      <c r="ON89" s="73"/>
      <c r="OO89" s="73"/>
      <c r="OP89" s="73"/>
      <c r="OQ89" s="73"/>
      <c r="OR89" s="73"/>
      <c r="OS89" s="73"/>
      <c r="OT89" s="73"/>
      <c r="OU89" s="73"/>
      <c r="OV89" s="73"/>
      <c r="OW89" s="73"/>
      <c r="OX89" s="73"/>
      <c r="OY89" s="73"/>
      <c r="OZ89" s="73"/>
      <c r="PA89" s="73"/>
      <c r="PB89" s="73"/>
      <c r="PC89" s="73"/>
      <c r="PD89" s="73"/>
      <c r="PE89" s="73"/>
      <c r="PF89" s="73"/>
      <c r="PG89" s="73"/>
      <c r="PH89" s="73"/>
      <c r="PI89" s="73"/>
      <c r="PJ89" s="73"/>
      <c r="PK89" s="73"/>
      <c r="PL89" s="73"/>
      <c r="PM89" s="73"/>
      <c r="PN89" s="73"/>
      <c r="PO89" s="73"/>
      <c r="PP89" s="73"/>
      <c r="PQ89" s="73"/>
      <c r="PR89" s="73"/>
      <c r="PS89" s="73"/>
      <c r="PT89" s="73"/>
      <c r="PU89" s="73"/>
      <c r="PV89" s="73"/>
      <c r="PW89" s="73"/>
      <c r="PX89" s="73"/>
      <c r="PY89" s="73"/>
      <c r="PZ89" s="73"/>
      <c r="QA89" s="73"/>
      <c r="QB89" s="73"/>
      <c r="QC89" s="73"/>
      <c r="QD89" s="73"/>
      <c r="QE89" s="73"/>
      <c r="QF89" s="73"/>
      <c r="QG89" s="73"/>
      <c r="QH89" s="73"/>
      <c r="QI89" s="73"/>
      <c r="QJ89" s="73"/>
      <c r="QK89" s="73"/>
      <c r="QL89" s="73"/>
      <c r="QM89" s="73"/>
      <c r="QN89" s="73"/>
      <c r="QO89" s="73"/>
      <c r="QP89" s="73"/>
      <c r="QQ89" s="73"/>
      <c r="QR89" s="73"/>
      <c r="QS89" s="73"/>
      <c r="QT89" s="73"/>
      <c r="QU89" s="73"/>
      <c r="QV89" s="73"/>
      <c r="QW89" s="73"/>
      <c r="QX89" s="73"/>
      <c r="QY89" s="73"/>
      <c r="QZ89" s="73"/>
      <c r="RA89" s="73"/>
      <c r="RB89" s="73"/>
      <c r="RC89" s="73"/>
      <c r="RD89" s="73"/>
      <c r="RE89" s="73"/>
      <c r="RF89" s="73"/>
      <c r="RG89" s="73"/>
      <c r="RH89" s="73"/>
      <c r="RI89" s="73"/>
      <c r="RJ89" s="73"/>
      <c r="RK89" s="73"/>
      <c r="RL89" s="73"/>
      <c r="RM89" s="73"/>
      <c r="RN89" s="73"/>
      <c r="RO89" s="73"/>
      <c r="RP89" s="73"/>
      <c r="RQ89" s="73"/>
      <c r="RR89" s="73"/>
      <c r="RS89" s="73"/>
      <c r="RT89" s="73"/>
      <c r="RU89" s="73"/>
      <c r="RV89" s="73"/>
      <c r="RW89" s="73"/>
      <c r="RX89" s="73"/>
      <c r="RY89" s="73"/>
      <c r="RZ89" s="73"/>
      <c r="SA89" s="73"/>
      <c r="SB89" s="73"/>
      <c r="SC89" s="73"/>
      <c r="SD89" s="73"/>
      <c r="SE89" s="73"/>
      <c r="SF89" s="73"/>
      <c r="SG89" s="73"/>
      <c r="SH89" s="73"/>
      <c r="SI89" s="73"/>
      <c r="SJ89" s="73"/>
      <c r="SK89" s="73"/>
      <c r="SL89" s="73"/>
      <c r="SM89" s="73"/>
      <c r="SN89" s="73"/>
      <c r="SO89" s="73"/>
      <c r="SP89" s="73"/>
      <c r="SQ89" s="73"/>
      <c r="SR89" s="73"/>
      <c r="SS89" s="73"/>
      <c r="ST89" s="73"/>
      <c r="SU89" s="73"/>
      <c r="SV89" s="73"/>
      <c r="SW89" s="73"/>
      <c r="SX89" s="73"/>
      <c r="SY89" s="73"/>
      <c r="SZ89" s="73"/>
      <c r="TA89" s="73"/>
      <c r="TB89" s="73"/>
      <c r="TC89" s="73"/>
      <c r="TD89" s="73"/>
      <c r="TE89" s="73"/>
      <c r="TF89" s="73"/>
      <c r="TG89" s="73"/>
      <c r="TH89" s="73"/>
      <c r="TI89" s="73"/>
      <c r="TJ89" s="73"/>
      <c r="TK89" s="73"/>
      <c r="TL89" s="73"/>
      <c r="TM89" s="73"/>
      <c r="TN89" s="73"/>
      <c r="TO89" s="73"/>
      <c r="TP89" s="73"/>
      <c r="TQ89" s="73"/>
      <c r="TR89" s="73"/>
      <c r="TS89" s="73"/>
      <c r="TT89" s="73"/>
      <c r="TU89" s="73"/>
      <c r="TV89" s="73"/>
      <c r="TW89" s="73"/>
      <c r="TX89" s="73"/>
      <c r="TY89" s="73"/>
      <c r="TZ89" s="73"/>
      <c r="UA89" s="73"/>
      <c r="UB89" s="73"/>
      <c r="UC89" s="73"/>
      <c r="UD89" s="73"/>
      <c r="UE89" s="73"/>
      <c r="UF89" s="73"/>
      <c r="UG89" s="73"/>
      <c r="UH89" s="73"/>
      <c r="UI89" s="73"/>
      <c r="UJ89" s="73"/>
      <c r="UK89" s="73"/>
      <c r="UL89" s="73"/>
      <c r="UM89" s="73"/>
      <c r="UN89" s="73"/>
      <c r="UO89" s="73"/>
      <c r="UP89" s="73"/>
      <c r="UQ89" s="73"/>
      <c r="UR89" s="73"/>
      <c r="US89" s="73"/>
      <c r="UT89" s="73"/>
      <c r="UU89" s="73"/>
      <c r="UV89" s="73"/>
      <c r="UW89" s="73"/>
      <c r="UX89" s="73"/>
      <c r="UY89" s="73"/>
      <c r="UZ89" s="73"/>
      <c r="VA89" s="73"/>
      <c r="VB89" s="73"/>
      <c r="VC89" s="73"/>
      <c r="VD89" s="73"/>
      <c r="VE89" s="73"/>
      <c r="VF89" s="73"/>
      <c r="VG89" s="73"/>
      <c r="VH89" s="73"/>
      <c r="VI89" s="73"/>
      <c r="VJ89" s="73"/>
      <c r="VK89" s="73"/>
      <c r="VL89" s="73"/>
      <c r="VM89" s="73"/>
      <c r="VN89" s="73"/>
      <c r="VO89" s="73"/>
      <c r="VP89" s="73"/>
      <c r="VQ89" s="73"/>
      <c r="VR89" s="73"/>
      <c r="VS89" s="73"/>
      <c r="VT89" s="73"/>
      <c r="VU89" s="73"/>
      <c r="VV89" s="73"/>
      <c r="VW89" s="73"/>
      <c r="VX89" s="73"/>
      <c r="VY89" s="73"/>
      <c r="VZ89" s="73"/>
      <c r="WA89" s="73"/>
      <c r="WB89" s="73"/>
      <c r="WC89" s="73"/>
      <c r="WD89" s="73"/>
      <c r="WE89" s="73"/>
      <c r="WF89" s="73"/>
      <c r="WG89" s="73"/>
      <c r="WH89" s="73"/>
      <c r="WI89" s="73"/>
      <c r="WJ89" s="73"/>
      <c r="WK89" s="73"/>
      <c r="WL89" s="73"/>
      <c r="WM89" s="73"/>
      <c r="WN89" s="73"/>
      <c r="WO89" s="73"/>
      <c r="WP89" s="73"/>
      <c r="WQ89" s="73"/>
      <c r="WR89" s="73"/>
      <c r="WS89" s="73"/>
      <c r="WT89" s="73"/>
      <c r="WU89" s="73"/>
      <c r="WV89" s="73"/>
      <c r="WW89" s="73"/>
      <c r="WX89" s="73"/>
      <c r="WY89" s="73"/>
      <c r="WZ89" s="73"/>
      <c r="XA89" s="73"/>
      <c r="XB89" s="73"/>
      <c r="XC89" s="73"/>
      <c r="XD89" s="73"/>
      <c r="XE89" s="73"/>
      <c r="XF89" s="73"/>
      <c r="XG89" s="73"/>
      <c r="XH89" s="73"/>
      <c r="XI89" s="73"/>
      <c r="XJ89" s="73"/>
      <c r="XK89" s="73"/>
      <c r="XL89" s="73"/>
      <c r="XM89" s="73"/>
      <c r="XN89" s="73"/>
      <c r="XO89" s="73"/>
      <c r="XP89" s="73"/>
      <c r="XQ89" s="73"/>
      <c r="XR89" s="73"/>
      <c r="XS89" s="73"/>
      <c r="XT89" s="73"/>
      <c r="XU89" s="73"/>
      <c r="XV89" s="73"/>
      <c r="XW89" s="73"/>
      <c r="XX89" s="73"/>
      <c r="XY89" s="73"/>
      <c r="XZ89" s="73"/>
      <c r="YA89" s="73"/>
      <c r="YB89" s="73"/>
      <c r="YC89" s="73"/>
      <c r="YD89" s="73"/>
      <c r="YE89" s="73"/>
      <c r="YF89" s="73"/>
      <c r="YG89" s="73"/>
      <c r="YH89" s="73"/>
      <c r="YI89" s="73"/>
      <c r="YJ89" s="73"/>
      <c r="YK89" s="73"/>
      <c r="YL89" s="73"/>
      <c r="YM89" s="73"/>
      <c r="YN89" s="73"/>
      <c r="YO89" s="73"/>
      <c r="YP89" s="73"/>
      <c r="YQ89" s="73"/>
      <c r="YR89" s="73"/>
    </row>
    <row r="90" spans="1:668">
      <c r="A90" s="71" t="s">
        <v>175</v>
      </c>
      <c r="B90" s="72">
        <f t="shared" si="130"/>
        <v>0</v>
      </c>
      <c r="C90" s="72">
        <f t="shared" si="131"/>
        <v>0</v>
      </c>
      <c r="D90" s="72">
        <f t="shared" si="132"/>
        <v>0</v>
      </c>
      <c r="E90" s="72">
        <f t="shared" si="133"/>
        <v>0</v>
      </c>
      <c r="F90" s="72">
        <f t="shared" si="134"/>
        <v>0</v>
      </c>
      <c r="G90" s="72">
        <f t="shared" si="135"/>
        <v>0</v>
      </c>
      <c r="H90" s="72">
        <f t="shared" si="136"/>
        <v>0</v>
      </c>
      <c r="I90" s="72">
        <f t="shared" si="137"/>
        <v>0</v>
      </c>
      <c r="J90" s="72">
        <f t="shared" si="138"/>
        <v>0</v>
      </c>
      <c r="K90" s="72">
        <f t="shared" si="139"/>
        <v>0</v>
      </c>
      <c r="L90" s="72">
        <f t="shared" si="140"/>
        <v>0</v>
      </c>
      <c r="M90" s="72">
        <f t="shared" si="141"/>
        <v>0</v>
      </c>
      <c r="N90" s="72">
        <f t="shared" si="142"/>
        <v>0</v>
      </c>
      <c r="O90" s="72">
        <f t="shared" si="143"/>
        <v>0</v>
      </c>
      <c r="P90" s="72">
        <f t="shared" si="144"/>
        <v>0</v>
      </c>
      <c r="Q90" s="72">
        <f t="shared" si="145"/>
        <v>0</v>
      </c>
      <c r="R90" s="72">
        <f t="shared" si="146"/>
        <v>0</v>
      </c>
      <c r="S90" s="72">
        <f t="shared" si="147"/>
        <v>0</v>
      </c>
      <c r="T90" s="72">
        <f t="shared" si="148"/>
        <v>0</v>
      </c>
      <c r="U90" s="72">
        <f t="shared" si="149"/>
        <v>0</v>
      </c>
      <c r="V90" s="72">
        <f t="shared" si="150"/>
        <v>0</v>
      </c>
      <c r="W90" s="72">
        <f t="shared" si="151"/>
        <v>0</v>
      </c>
      <c r="X90" s="72">
        <f t="shared" si="152"/>
        <v>0</v>
      </c>
      <c r="Y90" s="72">
        <f t="shared" si="153"/>
        <v>0</v>
      </c>
      <c r="Z90" s="72">
        <f t="shared" si="154"/>
        <v>0</v>
      </c>
      <c r="AA90" s="72">
        <f t="shared" si="155"/>
        <v>0</v>
      </c>
      <c r="AB90" s="72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  <c r="MH90" s="73"/>
      <c r="MI90" s="73"/>
      <c r="MJ90" s="73"/>
      <c r="MK90" s="73"/>
      <c r="ML90" s="73"/>
      <c r="MM90" s="73"/>
      <c r="MN90" s="73"/>
      <c r="MO90" s="73"/>
      <c r="MP90" s="73"/>
      <c r="MQ90" s="73"/>
      <c r="MR90" s="73"/>
      <c r="MS90" s="73"/>
      <c r="MT90" s="73"/>
      <c r="MU90" s="73"/>
      <c r="MV90" s="73"/>
      <c r="MW90" s="73"/>
      <c r="MX90" s="73"/>
      <c r="MY90" s="73"/>
      <c r="MZ90" s="73"/>
      <c r="NA90" s="73"/>
      <c r="NB90" s="73"/>
      <c r="NC90" s="73"/>
      <c r="ND90" s="73"/>
      <c r="NE90" s="73"/>
      <c r="NF90" s="73"/>
      <c r="NG90" s="73"/>
      <c r="NH90" s="73"/>
      <c r="NI90" s="73"/>
      <c r="NJ90" s="73"/>
      <c r="NK90" s="73"/>
      <c r="NL90" s="73"/>
      <c r="NM90" s="73"/>
      <c r="NN90" s="73"/>
      <c r="NO90" s="73"/>
      <c r="NP90" s="73"/>
      <c r="NQ90" s="73"/>
      <c r="NR90" s="73"/>
      <c r="NS90" s="73"/>
      <c r="NT90" s="73"/>
      <c r="NU90" s="73"/>
      <c r="NV90" s="73"/>
      <c r="NW90" s="73"/>
      <c r="NX90" s="73"/>
      <c r="NY90" s="73"/>
      <c r="NZ90" s="73"/>
      <c r="OA90" s="73"/>
      <c r="OB90" s="73"/>
      <c r="OC90" s="73"/>
      <c r="OD90" s="73"/>
      <c r="OE90" s="73"/>
      <c r="OF90" s="73"/>
      <c r="OG90" s="73"/>
      <c r="OH90" s="73"/>
      <c r="OI90" s="73"/>
      <c r="OJ90" s="73"/>
      <c r="OK90" s="73"/>
      <c r="OL90" s="73"/>
      <c r="OM90" s="73"/>
      <c r="ON90" s="73"/>
      <c r="OO90" s="73"/>
      <c r="OP90" s="73"/>
      <c r="OQ90" s="73"/>
      <c r="OR90" s="73"/>
      <c r="OS90" s="73"/>
      <c r="OT90" s="73"/>
      <c r="OU90" s="73"/>
      <c r="OV90" s="73"/>
      <c r="OW90" s="73"/>
      <c r="OX90" s="73"/>
      <c r="OY90" s="73"/>
      <c r="OZ90" s="73"/>
      <c r="PA90" s="73"/>
      <c r="PB90" s="73"/>
      <c r="PC90" s="73"/>
      <c r="PD90" s="73"/>
      <c r="PE90" s="73"/>
      <c r="PF90" s="73"/>
      <c r="PG90" s="73"/>
      <c r="PH90" s="73"/>
      <c r="PI90" s="73"/>
      <c r="PJ90" s="73"/>
      <c r="PK90" s="73"/>
      <c r="PL90" s="73"/>
      <c r="PM90" s="73"/>
      <c r="PN90" s="73"/>
      <c r="PO90" s="73"/>
      <c r="PP90" s="73"/>
      <c r="PQ90" s="73"/>
      <c r="PR90" s="73"/>
      <c r="PS90" s="73"/>
      <c r="PT90" s="73"/>
      <c r="PU90" s="73"/>
      <c r="PV90" s="73"/>
      <c r="PW90" s="73"/>
      <c r="PX90" s="73"/>
      <c r="PY90" s="73"/>
      <c r="PZ90" s="73"/>
      <c r="QA90" s="73"/>
      <c r="QB90" s="73"/>
      <c r="QC90" s="73"/>
      <c r="QD90" s="73"/>
      <c r="QE90" s="73"/>
      <c r="QF90" s="73"/>
      <c r="QG90" s="73"/>
      <c r="QH90" s="73"/>
      <c r="QI90" s="73"/>
      <c r="QJ90" s="73"/>
      <c r="QK90" s="73"/>
      <c r="QL90" s="73"/>
      <c r="QM90" s="73"/>
      <c r="QN90" s="73"/>
      <c r="QO90" s="73"/>
      <c r="QP90" s="73"/>
      <c r="QQ90" s="73"/>
      <c r="QR90" s="73"/>
      <c r="QS90" s="73"/>
      <c r="QT90" s="73"/>
      <c r="QU90" s="73"/>
      <c r="QV90" s="73"/>
      <c r="QW90" s="73"/>
      <c r="QX90" s="73"/>
      <c r="QY90" s="73"/>
      <c r="QZ90" s="73"/>
      <c r="RA90" s="73"/>
      <c r="RB90" s="73"/>
      <c r="RC90" s="73"/>
      <c r="RD90" s="73"/>
      <c r="RE90" s="73"/>
      <c r="RF90" s="73"/>
      <c r="RG90" s="73"/>
      <c r="RH90" s="73"/>
      <c r="RI90" s="73"/>
      <c r="RJ90" s="73"/>
      <c r="RK90" s="73"/>
      <c r="RL90" s="73"/>
      <c r="RM90" s="73"/>
      <c r="RN90" s="73"/>
      <c r="RO90" s="73"/>
      <c r="RP90" s="73"/>
      <c r="RQ90" s="73"/>
      <c r="RR90" s="73"/>
      <c r="RS90" s="73"/>
      <c r="RT90" s="73"/>
      <c r="RU90" s="73"/>
      <c r="RV90" s="73"/>
      <c r="RW90" s="73"/>
      <c r="RX90" s="73"/>
      <c r="RY90" s="73"/>
      <c r="RZ90" s="73"/>
      <c r="SA90" s="73"/>
      <c r="SB90" s="73"/>
      <c r="SC90" s="73"/>
      <c r="SD90" s="73"/>
      <c r="SE90" s="73"/>
      <c r="SF90" s="73"/>
      <c r="SG90" s="73"/>
      <c r="SH90" s="73"/>
      <c r="SI90" s="73"/>
      <c r="SJ90" s="73"/>
      <c r="SK90" s="73"/>
      <c r="SL90" s="73"/>
      <c r="SM90" s="73"/>
      <c r="SN90" s="73"/>
      <c r="SO90" s="73"/>
      <c r="SP90" s="73"/>
      <c r="SQ90" s="73"/>
      <c r="SR90" s="73"/>
      <c r="SS90" s="73"/>
      <c r="ST90" s="73"/>
      <c r="SU90" s="73"/>
      <c r="SV90" s="73"/>
      <c r="SW90" s="73"/>
      <c r="SX90" s="73"/>
      <c r="SY90" s="73"/>
      <c r="SZ90" s="73"/>
      <c r="TA90" s="73"/>
      <c r="TB90" s="73"/>
      <c r="TC90" s="73"/>
      <c r="TD90" s="73"/>
      <c r="TE90" s="73"/>
      <c r="TF90" s="73"/>
      <c r="TG90" s="73"/>
      <c r="TH90" s="73"/>
      <c r="TI90" s="73"/>
      <c r="TJ90" s="73"/>
      <c r="TK90" s="73"/>
      <c r="TL90" s="73"/>
      <c r="TM90" s="73"/>
      <c r="TN90" s="73"/>
      <c r="TO90" s="73"/>
      <c r="TP90" s="73"/>
      <c r="TQ90" s="73"/>
      <c r="TR90" s="73"/>
      <c r="TS90" s="73"/>
      <c r="TT90" s="73"/>
      <c r="TU90" s="73"/>
      <c r="TV90" s="73"/>
      <c r="TW90" s="73"/>
      <c r="TX90" s="73"/>
      <c r="TY90" s="73"/>
      <c r="TZ90" s="73"/>
      <c r="UA90" s="73"/>
      <c r="UB90" s="73"/>
      <c r="UC90" s="73"/>
      <c r="UD90" s="73"/>
      <c r="UE90" s="73"/>
      <c r="UF90" s="73"/>
      <c r="UG90" s="73"/>
      <c r="UH90" s="73"/>
      <c r="UI90" s="73"/>
      <c r="UJ90" s="73"/>
      <c r="UK90" s="73"/>
      <c r="UL90" s="73"/>
      <c r="UM90" s="73"/>
      <c r="UN90" s="73"/>
      <c r="UO90" s="73"/>
      <c r="UP90" s="73"/>
      <c r="UQ90" s="73"/>
      <c r="UR90" s="73"/>
      <c r="US90" s="73"/>
      <c r="UT90" s="73"/>
      <c r="UU90" s="73"/>
      <c r="UV90" s="73"/>
      <c r="UW90" s="73"/>
      <c r="UX90" s="73"/>
      <c r="UY90" s="73"/>
      <c r="UZ90" s="73"/>
      <c r="VA90" s="73"/>
      <c r="VB90" s="73"/>
      <c r="VC90" s="73"/>
      <c r="VD90" s="73"/>
      <c r="VE90" s="73"/>
      <c r="VF90" s="73"/>
      <c r="VG90" s="73"/>
      <c r="VH90" s="73"/>
      <c r="VI90" s="73"/>
      <c r="VJ90" s="73"/>
      <c r="VK90" s="73"/>
      <c r="VL90" s="73"/>
      <c r="VM90" s="73"/>
      <c r="VN90" s="73"/>
      <c r="VO90" s="73"/>
      <c r="VP90" s="73"/>
      <c r="VQ90" s="73"/>
      <c r="VR90" s="73"/>
      <c r="VS90" s="73"/>
      <c r="VT90" s="73"/>
      <c r="VU90" s="73"/>
      <c r="VV90" s="73"/>
      <c r="VW90" s="73"/>
      <c r="VX90" s="73"/>
      <c r="VY90" s="73"/>
      <c r="VZ90" s="73"/>
      <c r="WA90" s="73"/>
      <c r="WB90" s="73"/>
      <c r="WC90" s="73"/>
      <c r="WD90" s="73"/>
      <c r="WE90" s="73"/>
      <c r="WF90" s="73"/>
      <c r="WG90" s="73"/>
      <c r="WH90" s="73"/>
      <c r="WI90" s="73"/>
      <c r="WJ90" s="73"/>
      <c r="WK90" s="73"/>
      <c r="WL90" s="73"/>
      <c r="WM90" s="73"/>
      <c r="WN90" s="73"/>
      <c r="WO90" s="73"/>
      <c r="WP90" s="73"/>
      <c r="WQ90" s="73"/>
      <c r="WR90" s="73"/>
      <c r="WS90" s="73"/>
      <c r="WT90" s="73"/>
      <c r="WU90" s="73"/>
      <c r="WV90" s="73"/>
      <c r="WW90" s="73"/>
      <c r="WX90" s="73"/>
      <c r="WY90" s="73"/>
      <c r="WZ90" s="73"/>
      <c r="XA90" s="73"/>
      <c r="XB90" s="73"/>
      <c r="XC90" s="73"/>
      <c r="XD90" s="73"/>
      <c r="XE90" s="73"/>
      <c r="XF90" s="73"/>
      <c r="XG90" s="73"/>
      <c r="XH90" s="73"/>
      <c r="XI90" s="73"/>
      <c r="XJ90" s="73"/>
      <c r="XK90" s="73"/>
      <c r="XL90" s="73"/>
      <c r="XM90" s="73"/>
      <c r="XN90" s="73"/>
      <c r="XO90" s="73"/>
      <c r="XP90" s="73"/>
      <c r="XQ90" s="73"/>
      <c r="XR90" s="73"/>
      <c r="XS90" s="73"/>
      <c r="XT90" s="73"/>
      <c r="XU90" s="73"/>
      <c r="XV90" s="73"/>
      <c r="XW90" s="73"/>
      <c r="XX90" s="73"/>
      <c r="XY90" s="73"/>
      <c r="XZ90" s="73"/>
      <c r="YA90" s="73"/>
      <c r="YB90" s="73"/>
      <c r="YC90" s="73"/>
      <c r="YD90" s="73"/>
      <c r="YE90" s="73"/>
      <c r="YF90" s="73"/>
      <c r="YG90" s="73"/>
      <c r="YH90" s="73"/>
      <c r="YI90" s="73"/>
      <c r="YJ90" s="73"/>
      <c r="YK90" s="73"/>
      <c r="YL90" s="73"/>
      <c r="YM90" s="73"/>
      <c r="YN90" s="73"/>
      <c r="YO90" s="73"/>
      <c r="YP90" s="73"/>
      <c r="YQ90" s="73"/>
      <c r="YR90" s="73"/>
    </row>
    <row r="91" spans="1:668">
      <c r="A91" s="71" t="s">
        <v>176</v>
      </c>
      <c r="B91" s="72">
        <f t="shared" si="130"/>
        <v>0</v>
      </c>
      <c r="C91" s="72">
        <f t="shared" si="131"/>
        <v>0</v>
      </c>
      <c r="D91" s="72">
        <f t="shared" si="132"/>
        <v>0</v>
      </c>
      <c r="E91" s="72">
        <f t="shared" si="133"/>
        <v>0</v>
      </c>
      <c r="F91" s="72">
        <f t="shared" si="134"/>
        <v>0</v>
      </c>
      <c r="G91" s="72">
        <f t="shared" si="135"/>
        <v>0</v>
      </c>
      <c r="H91" s="72">
        <f t="shared" si="136"/>
        <v>0</v>
      </c>
      <c r="I91" s="72">
        <f t="shared" si="137"/>
        <v>0</v>
      </c>
      <c r="J91" s="72">
        <f t="shared" si="138"/>
        <v>0</v>
      </c>
      <c r="K91" s="72">
        <f t="shared" si="139"/>
        <v>0</v>
      </c>
      <c r="L91" s="72">
        <f t="shared" si="140"/>
        <v>0</v>
      </c>
      <c r="M91" s="72">
        <f t="shared" si="141"/>
        <v>0</v>
      </c>
      <c r="N91" s="72">
        <f t="shared" si="142"/>
        <v>0</v>
      </c>
      <c r="O91" s="72">
        <f t="shared" si="143"/>
        <v>0</v>
      </c>
      <c r="P91" s="72">
        <f t="shared" si="144"/>
        <v>0</v>
      </c>
      <c r="Q91" s="72">
        <f t="shared" si="145"/>
        <v>0</v>
      </c>
      <c r="R91" s="72">
        <f t="shared" si="146"/>
        <v>0</v>
      </c>
      <c r="S91" s="72">
        <f t="shared" si="147"/>
        <v>0</v>
      </c>
      <c r="T91" s="72">
        <f t="shared" si="148"/>
        <v>0</v>
      </c>
      <c r="U91" s="72">
        <f t="shared" si="149"/>
        <v>0</v>
      </c>
      <c r="V91" s="72">
        <f t="shared" si="150"/>
        <v>0</v>
      </c>
      <c r="W91" s="72">
        <f t="shared" si="151"/>
        <v>0</v>
      </c>
      <c r="X91" s="72">
        <f t="shared" si="152"/>
        <v>0</v>
      </c>
      <c r="Y91" s="72">
        <f t="shared" si="153"/>
        <v>0</v>
      </c>
      <c r="Z91" s="72">
        <f t="shared" si="154"/>
        <v>0</v>
      </c>
      <c r="AA91" s="72">
        <f t="shared" si="155"/>
        <v>0</v>
      </c>
      <c r="AB91" s="72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  <c r="OL91" s="73"/>
      <c r="OM91" s="73"/>
      <c r="ON91" s="73"/>
      <c r="OO91" s="73"/>
      <c r="OP91" s="73"/>
      <c r="OQ91" s="73"/>
      <c r="OR91" s="73"/>
      <c r="OS91" s="73"/>
      <c r="OT91" s="73"/>
      <c r="OU91" s="73"/>
      <c r="OV91" s="73"/>
      <c r="OW91" s="73"/>
      <c r="OX91" s="73"/>
      <c r="OY91" s="73"/>
      <c r="OZ91" s="73"/>
      <c r="PA91" s="73"/>
      <c r="PB91" s="73"/>
      <c r="PC91" s="73"/>
      <c r="PD91" s="73"/>
      <c r="PE91" s="73"/>
      <c r="PF91" s="73"/>
      <c r="PG91" s="73"/>
      <c r="PH91" s="73"/>
      <c r="PI91" s="73"/>
      <c r="PJ91" s="73"/>
      <c r="PK91" s="73"/>
      <c r="PL91" s="73"/>
      <c r="PM91" s="73"/>
      <c r="PN91" s="73"/>
      <c r="PO91" s="73"/>
      <c r="PP91" s="73"/>
      <c r="PQ91" s="73"/>
      <c r="PR91" s="73"/>
      <c r="PS91" s="73"/>
      <c r="PT91" s="73"/>
      <c r="PU91" s="73"/>
      <c r="PV91" s="73"/>
      <c r="PW91" s="73"/>
      <c r="PX91" s="73"/>
      <c r="PY91" s="73"/>
      <c r="PZ91" s="73"/>
      <c r="QA91" s="73"/>
      <c r="QB91" s="73"/>
      <c r="QC91" s="73"/>
      <c r="QD91" s="73"/>
      <c r="QE91" s="73"/>
      <c r="QF91" s="73"/>
      <c r="QG91" s="73"/>
      <c r="QH91" s="73"/>
      <c r="QI91" s="73"/>
      <c r="QJ91" s="73"/>
      <c r="QK91" s="73"/>
      <c r="QL91" s="73"/>
      <c r="QM91" s="73"/>
      <c r="QN91" s="73"/>
      <c r="QO91" s="73"/>
      <c r="QP91" s="73"/>
      <c r="QQ91" s="73"/>
      <c r="QR91" s="73"/>
      <c r="QS91" s="73"/>
      <c r="QT91" s="73"/>
      <c r="QU91" s="73"/>
      <c r="QV91" s="73"/>
      <c r="QW91" s="73"/>
      <c r="QX91" s="73"/>
      <c r="QY91" s="73"/>
      <c r="QZ91" s="73"/>
      <c r="RA91" s="73"/>
      <c r="RB91" s="73"/>
      <c r="RC91" s="73"/>
      <c r="RD91" s="73"/>
      <c r="RE91" s="73"/>
      <c r="RF91" s="73"/>
      <c r="RG91" s="73"/>
      <c r="RH91" s="73"/>
      <c r="RI91" s="73"/>
      <c r="RJ91" s="73"/>
      <c r="RK91" s="73"/>
      <c r="RL91" s="73"/>
      <c r="RM91" s="73"/>
      <c r="RN91" s="73"/>
      <c r="RO91" s="73"/>
      <c r="RP91" s="73"/>
      <c r="RQ91" s="73"/>
      <c r="RR91" s="73"/>
      <c r="RS91" s="73"/>
      <c r="RT91" s="73"/>
      <c r="RU91" s="73"/>
      <c r="RV91" s="73"/>
      <c r="RW91" s="73"/>
      <c r="RX91" s="73"/>
      <c r="RY91" s="73"/>
      <c r="RZ91" s="73"/>
      <c r="SA91" s="73"/>
      <c r="SB91" s="73"/>
      <c r="SC91" s="73"/>
      <c r="SD91" s="73"/>
      <c r="SE91" s="73"/>
      <c r="SF91" s="73"/>
      <c r="SG91" s="73"/>
      <c r="SH91" s="73"/>
      <c r="SI91" s="73"/>
      <c r="SJ91" s="73"/>
      <c r="SK91" s="73"/>
      <c r="SL91" s="73"/>
      <c r="SM91" s="73"/>
      <c r="SN91" s="73"/>
      <c r="SO91" s="73"/>
      <c r="SP91" s="73"/>
      <c r="SQ91" s="73"/>
      <c r="SR91" s="73"/>
      <c r="SS91" s="73"/>
      <c r="ST91" s="73"/>
      <c r="SU91" s="73"/>
      <c r="SV91" s="73"/>
      <c r="SW91" s="73"/>
      <c r="SX91" s="73"/>
      <c r="SY91" s="73"/>
      <c r="SZ91" s="73"/>
      <c r="TA91" s="73"/>
      <c r="TB91" s="73"/>
      <c r="TC91" s="73"/>
      <c r="TD91" s="73"/>
      <c r="TE91" s="73"/>
      <c r="TF91" s="73"/>
      <c r="TG91" s="73"/>
      <c r="TH91" s="73"/>
      <c r="TI91" s="73"/>
      <c r="TJ91" s="73"/>
      <c r="TK91" s="73"/>
      <c r="TL91" s="73"/>
      <c r="TM91" s="73"/>
      <c r="TN91" s="73"/>
      <c r="TO91" s="73"/>
      <c r="TP91" s="73"/>
      <c r="TQ91" s="73"/>
      <c r="TR91" s="73"/>
      <c r="TS91" s="73"/>
      <c r="TT91" s="73"/>
      <c r="TU91" s="73"/>
      <c r="TV91" s="73"/>
      <c r="TW91" s="73"/>
      <c r="TX91" s="73"/>
      <c r="TY91" s="73"/>
      <c r="TZ91" s="73"/>
      <c r="UA91" s="73"/>
      <c r="UB91" s="73"/>
      <c r="UC91" s="73"/>
      <c r="UD91" s="73"/>
      <c r="UE91" s="73"/>
      <c r="UF91" s="73"/>
      <c r="UG91" s="73"/>
      <c r="UH91" s="73"/>
      <c r="UI91" s="73"/>
      <c r="UJ91" s="73"/>
      <c r="UK91" s="73"/>
      <c r="UL91" s="73"/>
      <c r="UM91" s="73"/>
      <c r="UN91" s="73"/>
      <c r="UO91" s="73"/>
      <c r="UP91" s="73"/>
      <c r="UQ91" s="73"/>
      <c r="UR91" s="73"/>
      <c r="US91" s="73"/>
      <c r="UT91" s="73"/>
      <c r="UU91" s="73"/>
      <c r="UV91" s="73"/>
      <c r="UW91" s="73"/>
      <c r="UX91" s="73"/>
      <c r="UY91" s="73"/>
      <c r="UZ91" s="73"/>
      <c r="VA91" s="73"/>
      <c r="VB91" s="73"/>
      <c r="VC91" s="73"/>
      <c r="VD91" s="73"/>
      <c r="VE91" s="73"/>
      <c r="VF91" s="73"/>
      <c r="VG91" s="73"/>
      <c r="VH91" s="73"/>
      <c r="VI91" s="73"/>
      <c r="VJ91" s="73"/>
      <c r="VK91" s="73"/>
      <c r="VL91" s="73"/>
      <c r="VM91" s="73"/>
      <c r="VN91" s="73"/>
      <c r="VO91" s="73"/>
      <c r="VP91" s="73"/>
      <c r="VQ91" s="73"/>
      <c r="VR91" s="73"/>
      <c r="VS91" s="73"/>
      <c r="VT91" s="73"/>
      <c r="VU91" s="73"/>
      <c r="VV91" s="73"/>
      <c r="VW91" s="73"/>
      <c r="VX91" s="73"/>
      <c r="VY91" s="73"/>
      <c r="VZ91" s="73"/>
      <c r="WA91" s="73"/>
      <c r="WB91" s="73"/>
      <c r="WC91" s="73"/>
      <c r="WD91" s="73"/>
      <c r="WE91" s="73"/>
      <c r="WF91" s="73"/>
      <c r="WG91" s="73"/>
      <c r="WH91" s="73"/>
      <c r="WI91" s="73"/>
      <c r="WJ91" s="73"/>
      <c r="WK91" s="73"/>
      <c r="WL91" s="73"/>
      <c r="WM91" s="73"/>
      <c r="WN91" s="73"/>
      <c r="WO91" s="73"/>
      <c r="WP91" s="73"/>
      <c r="WQ91" s="73"/>
      <c r="WR91" s="73"/>
      <c r="WS91" s="73"/>
      <c r="WT91" s="73"/>
      <c r="WU91" s="73"/>
      <c r="WV91" s="73"/>
      <c r="WW91" s="73"/>
      <c r="WX91" s="73"/>
      <c r="WY91" s="73"/>
      <c r="WZ91" s="73"/>
      <c r="XA91" s="73"/>
      <c r="XB91" s="73"/>
      <c r="XC91" s="73"/>
      <c r="XD91" s="73"/>
      <c r="XE91" s="73"/>
      <c r="XF91" s="73"/>
      <c r="XG91" s="73"/>
      <c r="XH91" s="73"/>
      <c r="XI91" s="73"/>
      <c r="XJ91" s="73"/>
      <c r="XK91" s="73"/>
      <c r="XL91" s="73"/>
      <c r="XM91" s="73"/>
      <c r="XN91" s="73"/>
      <c r="XO91" s="73"/>
      <c r="XP91" s="73"/>
      <c r="XQ91" s="73"/>
      <c r="XR91" s="73"/>
      <c r="XS91" s="73"/>
      <c r="XT91" s="73"/>
      <c r="XU91" s="73"/>
      <c r="XV91" s="73"/>
      <c r="XW91" s="73"/>
      <c r="XX91" s="73"/>
      <c r="XY91" s="73"/>
      <c r="XZ91" s="73"/>
      <c r="YA91" s="73"/>
      <c r="YB91" s="73"/>
      <c r="YC91" s="73"/>
      <c r="YD91" s="73"/>
      <c r="YE91" s="73"/>
      <c r="YF91" s="73"/>
      <c r="YG91" s="73"/>
      <c r="YH91" s="73"/>
      <c r="YI91" s="73"/>
      <c r="YJ91" s="73"/>
      <c r="YK91" s="73"/>
      <c r="YL91" s="73"/>
      <c r="YM91" s="73"/>
      <c r="YN91" s="73"/>
      <c r="YO91" s="73"/>
      <c r="YP91" s="73"/>
      <c r="YQ91" s="73"/>
      <c r="YR91" s="73"/>
    </row>
    <row r="92" spans="1:668">
      <c r="A92" s="71" t="s">
        <v>177</v>
      </c>
      <c r="B92" s="72">
        <f t="shared" si="130"/>
        <v>0</v>
      </c>
      <c r="C92" s="72">
        <f t="shared" si="131"/>
        <v>0</v>
      </c>
      <c r="D92" s="72">
        <f t="shared" si="132"/>
        <v>0</v>
      </c>
      <c r="E92" s="72">
        <f t="shared" si="133"/>
        <v>0</v>
      </c>
      <c r="F92" s="72">
        <f t="shared" si="134"/>
        <v>0</v>
      </c>
      <c r="G92" s="72">
        <f t="shared" si="135"/>
        <v>0</v>
      </c>
      <c r="H92" s="72">
        <f t="shared" si="136"/>
        <v>0</v>
      </c>
      <c r="I92" s="72">
        <f t="shared" si="137"/>
        <v>0</v>
      </c>
      <c r="J92" s="72">
        <f t="shared" si="138"/>
        <v>0</v>
      </c>
      <c r="K92" s="72">
        <f t="shared" si="139"/>
        <v>0</v>
      </c>
      <c r="L92" s="72">
        <f t="shared" si="140"/>
        <v>0</v>
      </c>
      <c r="M92" s="72">
        <f t="shared" si="141"/>
        <v>0</v>
      </c>
      <c r="N92" s="72">
        <f t="shared" si="142"/>
        <v>0</v>
      </c>
      <c r="O92" s="72">
        <f t="shared" si="143"/>
        <v>0</v>
      </c>
      <c r="P92" s="72">
        <f t="shared" si="144"/>
        <v>0</v>
      </c>
      <c r="Q92" s="72">
        <f t="shared" si="145"/>
        <v>0</v>
      </c>
      <c r="R92" s="72">
        <f t="shared" si="146"/>
        <v>0</v>
      </c>
      <c r="S92" s="72">
        <f t="shared" si="147"/>
        <v>0</v>
      </c>
      <c r="T92" s="72">
        <f t="shared" si="148"/>
        <v>0</v>
      </c>
      <c r="U92" s="72">
        <f t="shared" si="149"/>
        <v>0</v>
      </c>
      <c r="V92" s="72">
        <f t="shared" si="150"/>
        <v>0</v>
      </c>
      <c r="W92" s="72">
        <f t="shared" si="151"/>
        <v>0</v>
      </c>
      <c r="X92" s="72">
        <f t="shared" si="152"/>
        <v>0</v>
      </c>
      <c r="Y92" s="72">
        <f t="shared" si="153"/>
        <v>0</v>
      </c>
      <c r="Z92" s="72">
        <f t="shared" si="154"/>
        <v>0</v>
      </c>
      <c r="AA92" s="72">
        <f t="shared" si="155"/>
        <v>0</v>
      </c>
      <c r="AB92" s="72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  <c r="MH92" s="73"/>
      <c r="MI92" s="73"/>
      <c r="MJ92" s="73"/>
      <c r="MK92" s="73"/>
      <c r="ML92" s="73"/>
      <c r="MM92" s="73"/>
      <c r="MN92" s="73"/>
      <c r="MO92" s="73"/>
      <c r="MP92" s="73"/>
      <c r="MQ92" s="73"/>
      <c r="MR92" s="73"/>
      <c r="MS92" s="73"/>
      <c r="MT92" s="73"/>
      <c r="MU92" s="73"/>
      <c r="MV92" s="73"/>
      <c r="MW92" s="73"/>
      <c r="MX92" s="73"/>
      <c r="MY92" s="73"/>
      <c r="MZ92" s="73"/>
      <c r="NA92" s="73"/>
      <c r="NB92" s="73"/>
      <c r="NC92" s="73"/>
      <c r="ND92" s="73"/>
      <c r="NE92" s="73"/>
      <c r="NF92" s="73"/>
      <c r="NG92" s="73"/>
      <c r="NH92" s="73"/>
      <c r="NI92" s="73"/>
      <c r="NJ92" s="73"/>
      <c r="NK92" s="73"/>
      <c r="NL92" s="73"/>
      <c r="NM92" s="73"/>
      <c r="NN92" s="73"/>
      <c r="NO92" s="73"/>
      <c r="NP92" s="73"/>
      <c r="NQ92" s="73"/>
      <c r="NR92" s="73"/>
      <c r="NS92" s="73"/>
      <c r="NT92" s="73"/>
      <c r="NU92" s="73"/>
      <c r="NV92" s="73"/>
      <c r="NW92" s="73"/>
      <c r="NX92" s="73"/>
      <c r="NY92" s="73"/>
      <c r="NZ92" s="73"/>
      <c r="OA92" s="73"/>
      <c r="OB92" s="73"/>
      <c r="OC92" s="73"/>
      <c r="OD92" s="73"/>
      <c r="OE92" s="73"/>
      <c r="OF92" s="73"/>
      <c r="OG92" s="73"/>
      <c r="OH92" s="73"/>
      <c r="OI92" s="73"/>
      <c r="OJ92" s="73"/>
      <c r="OK92" s="73"/>
      <c r="OL92" s="73"/>
      <c r="OM92" s="73"/>
      <c r="ON92" s="73"/>
      <c r="OO92" s="73"/>
      <c r="OP92" s="73"/>
      <c r="OQ92" s="73"/>
      <c r="OR92" s="73"/>
      <c r="OS92" s="73"/>
      <c r="OT92" s="73"/>
      <c r="OU92" s="73"/>
      <c r="OV92" s="73"/>
      <c r="OW92" s="73"/>
      <c r="OX92" s="73"/>
      <c r="OY92" s="73"/>
      <c r="OZ92" s="73"/>
      <c r="PA92" s="73"/>
      <c r="PB92" s="73"/>
      <c r="PC92" s="73"/>
      <c r="PD92" s="73"/>
      <c r="PE92" s="73"/>
      <c r="PF92" s="73"/>
      <c r="PG92" s="73"/>
      <c r="PH92" s="73"/>
      <c r="PI92" s="73"/>
      <c r="PJ92" s="73"/>
      <c r="PK92" s="73"/>
      <c r="PL92" s="73"/>
      <c r="PM92" s="73"/>
      <c r="PN92" s="73"/>
      <c r="PO92" s="73"/>
      <c r="PP92" s="73"/>
      <c r="PQ92" s="73"/>
      <c r="PR92" s="73"/>
      <c r="PS92" s="73"/>
      <c r="PT92" s="73"/>
      <c r="PU92" s="73"/>
      <c r="PV92" s="73"/>
      <c r="PW92" s="73"/>
      <c r="PX92" s="73"/>
      <c r="PY92" s="73"/>
      <c r="PZ92" s="73"/>
      <c r="QA92" s="73"/>
      <c r="QB92" s="73"/>
      <c r="QC92" s="73"/>
      <c r="QD92" s="73"/>
      <c r="QE92" s="73"/>
      <c r="QF92" s="73"/>
      <c r="QG92" s="73"/>
      <c r="QH92" s="73"/>
      <c r="QI92" s="73"/>
      <c r="QJ92" s="73"/>
      <c r="QK92" s="73"/>
      <c r="QL92" s="73"/>
      <c r="QM92" s="73"/>
      <c r="QN92" s="73"/>
      <c r="QO92" s="73"/>
      <c r="QP92" s="73"/>
      <c r="QQ92" s="73"/>
      <c r="QR92" s="73"/>
      <c r="QS92" s="73"/>
      <c r="QT92" s="73"/>
      <c r="QU92" s="73"/>
      <c r="QV92" s="73"/>
      <c r="QW92" s="73"/>
      <c r="QX92" s="73"/>
      <c r="QY92" s="73"/>
      <c r="QZ92" s="73"/>
      <c r="RA92" s="73"/>
      <c r="RB92" s="73"/>
      <c r="RC92" s="73"/>
      <c r="RD92" s="73"/>
      <c r="RE92" s="73"/>
      <c r="RF92" s="73"/>
      <c r="RG92" s="73"/>
      <c r="RH92" s="73"/>
      <c r="RI92" s="73"/>
      <c r="RJ92" s="73"/>
      <c r="RK92" s="73"/>
      <c r="RL92" s="73"/>
      <c r="RM92" s="73"/>
      <c r="RN92" s="73"/>
      <c r="RO92" s="73"/>
      <c r="RP92" s="73"/>
      <c r="RQ92" s="73"/>
      <c r="RR92" s="73"/>
      <c r="RS92" s="73"/>
      <c r="RT92" s="73"/>
      <c r="RU92" s="73"/>
      <c r="RV92" s="73"/>
      <c r="RW92" s="73"/>
      <c r="RX92" s="73"/>
      <c r="RY92" s="73"/>
      <c r="RZ92" s="73"/>
      <c r="SA92" s="73"/>
      <c r="SB92" s="73"/>
      <c r="SC92" s="73"/>
      <c r="SD92" s="73"/>
      <c r="SE92" s="73"/>
      <c r="SF92" s="73"/>
      <c r="SG92" s="73"/>
      <c r="SH92" s="73"/>
      <c r="SI92" s="73"/>
      <c r="SJ92" s="73"/>
      <c r="SK92" s="73"/>
      <c r="SL92" s="73"/>
      <c r="SM92" s="73"/>
      <c r="SN92" s="73"/>
      <c r="SO92" s="73"/>
      <c r="SP92" s="73"/>
      <c r="SQ92" s="73"/>
      <c r="SR92" s="73"/>
      <c r="SS92" s="73"/>
      <c r="ST92" s="73"/>
      <c r="SU92" s="73"/>
      <c r="SV92" s="73"/>
      <c r="SW92" s="73"/>
      <c r="SX92" s="73"/>
      <c r="SY92" s="73"/>
      <c r="SZ92" s="73"/>
      <c r="TA92" s="73"/>
      <c r="TB92" s="73"/>
      <c r="TC92" s="73"/>
      <c r="TD92" s="73"/>
      <c r="TE92" s="73"/>
      <c r="TF92" s="73"/>
      <c r="TG92" s="73"/>
      <c r="TH92" s="73"/>
      <c r="TI92" s="73"/>
      <c r="TJ92" s="73"/>
      <c r="TK92" s="73"/>
      <c r="TL92" s="73"/>
      <c r="TM92" s="73"/>
      <c r="TN92" s="73"/>
      <c r="TO92" s="73"/>
      <c r="TP92" s="73"/>
      <c r="TQ92" s="73"/>
      <c r="TR92" s="73"/>
      <c r="TS92" s="73"/>
      <c r="TT92" s="73"/>
      <c r="TU92" s="73"/>
      <c r="TV92" s="73"/>
      <c r="TW92" s="73"/>
      <c r="TX92" s="73"/>
      <c r="TY92" s="73"/>
      <c r="TZ92" s="73"/>
      <c r="UA92" s="73"/>
      <c r="UB92" s="73"/>
      <c r="UC92" s="73"/>
      <c r="UD92" s="73"/>
      <c r="UE92" s="73"/>
      <c r="UF92" s="73"/>
      <c r="UG92" s="73"/>
      <c r="UH92" s="73"/>
      <c r="UI92" s="73"/>
      <c r="UJ92" s="73"/>
      <c r="UK92" s="73"/>
      <c r="UL92" s="73"/>
      <c r="UM92" s="73"/>
      <c r="UN92" s="73"/>
      <c r="UO92" s="73"/>
      <c r="UP92" s="73"/>
      <c r="UQ92" s="73"/>
      <c r="UR92" s="73"/>
      <c r="US92" s="73"/>
      <c r="UT92" s="73"/>
      <c r="UU92" s="73"/>
      <c r="UV92" s="73"/>
      <c r="UW92" s="73"/>
      <c r="UX92" s="73"/>
      <c r="UY92" s="73"/>
      <c r="UZ92" s="73"/>
      <c r="VA92" s="73"/>
      <c r="VB92" s="73"/>
      <c r="VC92" s="73"/>
      <c r="VD92" s="73"/>
      <c r="VE92" s="73"/>
      <c r="VF92" s="73"/>
      <c r="VG92" s="73"/>
      <c r="VH92" s="73"/>
      <c r="VI92" s="73"/>
      <c r="VJ92" s="73"/>
      <c r="VK92" s="73"/>
      <c r="VL92" s="73"/>
      <c r="VM92" s="73"/>
      <c r="VN92" s="73"/>
      <c r="VO92" s="73"/>
      <c r="VP92" s="73"/>
      <c r="VQ92" s="73"/>
      <c r="VR92" s="73"/>
      <c r="VS92" s="73"/>
      <c r="VT92" s="73"/>
      <c r="VU92" s="73"/>
      <c r="VV92" s="73"/>
      <c r="VW92" s="73"/>
      <c r="VX92" s="73"/>
      <c r="VY92" s="73"/>
      <c r="VZ92" s="73"/>
      <c r="WA92" s="73"/>
      <c r="WB92" s="73"/>
      <c r="WC92" s="73"/>
      <c r="WD92" s="73"/>
      <c r="WE92" s="73"/>
      <c r="WF92" s="73"/>
      <c r="WG92" s="73"/>
      <c r="WH92" s="73"/>
      <c r="WI92" s="73"/>
      <c r="WJ92" s="73"/>
      <c r="WK92" s="73"/>
      <c r="WL92" s="73"/>
      <c r="WM92" s="73"/>
      <c r="WN92" s="73"/>
      <c r="WO92" s="73"/>
      <c r="WP92" s="73"/>
      <c r="WQ92" s="73"/>
      <c r="WR92" s="73"/>
      <c r="WS92" s="73"/>
      <c r="WT92" s="73"/>
      <c r="WU92" s="73"/>
      <c r="WV92" s="73"/>
      <c r="WW92" s="73"/>
      <c r="WX92" s="73"/>
      <c r="WY92" s="73"/>
      <c r="WZ92" s="73"/>
      <c r="XA92" s="73"/>
      <c r="XB92" s="73"/>
      <c r="XC92" s="73"/>
      <c r="XD92" s="73"/>
      <c r="XE92" s="73"/>
      <c r="XF92" s="73"/>
      <c r="XG92" s="73"/>
      <c r="XH92" s="73"/>
      <c r="XI92" s="73"/>
      <c r="XJ92" s="73"/>
      <c r="XK92" s="73"/>
      <c r="XL92" s="73"/>
      <c r="XM92" s="73"/>
      <c r="XN92" s="73"/>
      <c r="XO92" s="73"/>
      <c r="XP92" s="73"/>
      <c r="XQ92" s="73"/>
      <c r="XR92" s="73"/>
      <c r="XS92" s="73"/>
      <c r="XT92" s="73"/>
      <c r="XU92" s="73"/>
      <c r="XV92" s="73"/>
      <c r="XW92" s="73"/>
      <c r="XX92" s="73"/>
      <c r="XY92" s="73"/>
      <c r="XZ92" s="73"/>
      <c r="YA92" s="73"/>
      <c r="YB92" s="73"/>
      <c r="YC92" s="73"/>
      <c r="YD92" s="73"/>
      <c r="YE92" s="73"/>
      <c r="YF92" s="73"/>
      <c r="YG92" s="73"/>
      <c r="YH92" s="73"/>
      <c r="YI92" s="73"/>
      <c r="YJ92" s="73"/>
      <c r="YK92" s="73"/>
      <c r="YL92" s="73"/>
      <c r="YM92" s="73"/>
      <c r="YN92" s="73"/>
      <c r="YO92" s="73"/>
      <c r="YP92" s="73"/>
      <c r="YQ92" s="73"/>
      <c r="YR92" s="73"/>
    </row>
    <row r="93" spans="1:668">
      <c r="A93" s="71" t="s">
        <v>178</v>
      </c>
      <c r="B93" s="72">
        <f t="shared" si="130"/>
        <v>0</v>
      </c>
      <c r="C93" s="72">
        <f t="shared" si="131"/>
        <v>0</v>
      </c>
      <c r="D93" s="72">
        <f t="shared" si="132"/>
        <v>0</v>
      </c>
      <c r="E93" s="72">
        <f t="shared" si="133"/>
        <v>0</v>
      </c>
      <c r="F93" s="72">
        <f t="shared" si="134"/>
        <v>0</v>
      </c>
      <c r="G93" s="72">
        <f t="shared" si="135"/>
        <v>0</v>
      </c>
      <c r="H93" s="72">
        <f t="shared" si="136"/>
        <v>0</v>
      </c>
      <c r="I93" s="72">
        <f t="shared" si="137"/>
        <v>0</v>
      </c>
      <c r="J93" s="72">
        <f t="shared" si="138"/>
        <v>0</v>
      </c>
      <c r="K93" s="72">
        <f t="shared" si="139"/>
        <v>0</v>
      </c>
      <c r="L93" s="72">
        <f t="shared" si="140"/>
        <v>0</v>
      </c>
      <c r="M93" s="72">
        <f t="shared" si="141"/>
        <v>0</v>
      </c>
      <c r="N93" s="72">
        <f t="shared" si="142"/>
        <v>0</v>
      </c>
      <c r="O93" s="72">
        <f t="shared" si="143"/>
        <v>0</v>
      </c>
      <c r="P93" s="72">
        <f t="shared" si="144"/>
        <v>0</v>
      </c>
      <c r="Q93" s="72">
        <f t="shared" si="145"/>
        <v>0</v>
      </c>
      <c r="R93" s="72">
        <f t="shared" si="146"/>
        <v>0</v>
      </c>
      <c r="S93" s="72">
        <f t="shared" si="147"/>
        <v>0</v>
      </c>
      <c r="T93" s="72">
        <f t="shared" si="148"/>
        <v>0</v>
      </c>
      <c r="U93" s="72">
        <f t="shared" si="149"/>
        <v>0</v>
      </c>
      <c r="V93" s="72">
        <f t="shared" si="150"/>
        <v>0</v>
      </c>
      <c r="W93" s="72">
        <f t="shared" si="151"/>
        <v>0</v>
      </c>
      <c r="X93" s="72">
        <f t="shared" si="152"/>
        <v>0</v>
      </c>
      <c r="Y93" s="72">
        <f t="shared" si="153"/>
        <v>0</v>
      </c>
      <c r="Z93" s="72">
        <f t="shared" si="154"/>
        <v>0</v>
      </c>
      <c r="AA93" s="72">
        <f t="shared" si="155"/>
        <v>0</v>
      </c>
      <c r="AB93" s="72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73"/>
      <c r="NK93" s="73"/>
      <c r="NL93" s="73"/>
      <c r="NM93" s="73"/>
      <c r="NN93" s="73"/>
      <c r="NO93" s="73"/>
      <c r="NP93" s="73"/>
      <c r="NQ93" s="73"/>
      <c r="NR93" s="73"/>
      <c r="NS93" s="73"/>
      <c r="NT93" s="73"/>
      <c r="NU93" s="73"/>
      <c r="NV93" s="73"/>
      <c r="NW93" s="73"/>
      <c r="NX93" s="73"/>
      <c r="NY93" s="73"/>
      <c r="NZ93" s="73"/>
      <c r="OA93" s="73"/>
      <c r="OB93" s="73"/>
      <c r="OC93" s="73"/>
      <c r="OD93" s="73"/>
      <c r="OE93" s="73"/>
      <c r="OF93" s="73"/>
      <c r="OG93" s="73"/>
      <c r="OH93" s="73"/>
      <c r="OI93" s="73"/>
      <c r="OJ93" s="73"/>
      <c r="OK93" s="73"/>
      <c r="OL93" s="73"/>
      <c r="OM93" s="73"/>
      <c r="ON93" s="73"/>
      <c r="OO93" s="73"/>
      <c r="OP93" s="73"/>
      <c r="OQ93" s="73"/>
      <c r="OR93" s="73"/>
      <c r="OS93" s="73"/>
      <c r="OT93" s="73"/>
      <c r="OU93" s="73"/>
      <c r="OV93" s="73"/>
      <c r="OW93" s="73"/>
      <c r="OX93" s="73"/>
      <c r="OY93" s="73"/>
      <c r="OZ93" s="73"/>
      <c r="PA93" s="73"/>
      <c r="PB93" s="73"/>
      <c r="PC93" s="73"/>
      <c r="PD93" s="73"/>
      <c r="PE93" s="73"/>
      <c r="PF93" s="73"/>
      <c r="PG93" s="73"/>
      <c r="PH93" s="73"/>
      <c r="PI93" s="73"/>
      <c r="PJ93" s="73"/>
      <c r="PK93" s="73"/>
      <c r="PL93" s="73"/>
      <c r="PM93" s="73"/>
      <c r="PN93" s="73"/>
      <c r="PO93" s="73"/>
      <c r="PP93" s="73"/>
      <c r="PQ93" s="73"/>
      <c r="PR93" s="73"/>
      <c r="PS93" s="73"/>
      <c r="PT93" s="73"/>
      <c r="PU93" s="73"/>
      <c r="PV93" s="73"/>
      <c r="PW93" s="73"/>
      <c r="PX93" s="73"/>
      <c r="PY93" s="73"/>
      <c r="PZ93" s="73"/>
      <c r="QA93" s="73"/>
      <c r="QB93" s="73"/>
      <c r="QC93" s="73"/>
      <c r="QD93" s="73"/>
      <c r="QE93" s="73"/>
      <c r="QF93" s="73"/>
      <c r="QG93" s="73"/>
      <c r="QH93" s="73"/>
      <c r="QI93" s="73"/>
      <c r="QJ93" s="73"/>
      <c r="QK93" s="73"/>
      <c r="QL93" s="73"/>
      <c r="QM93" s="73"/>
      <c r="QN93" s="73"/>
      <c r="QO93" s="73"/>
      <c r="QP93" s="73"/>
      <c r="QQ93" s="73"/>
      <c r="QR93" s="73"/>
      <c r="QS93" s="73"/>
      <c r="QT93" s="73"/>
      <c r="QU93" s="73"/>
      <c r="QV93" s="73"/>
      <c r="QW93" s="73"/>
      <c r="QX93" s="73"/>
      <c r="QY93" s="73"/>
      <c r="QZ93" s="73"/>
      <c r="RA93" s="73"/>
      <c r="RB93" s="73"/>
      <c r="RC93" s="73"/>
      <c r="RD93" s="73"/>
      <c r="RE93" s="73"/>
      <c r="RF93" s="73"/>
      <c r="RG93" s="73"/>
      <c r="RH93" s="73"/>
      <c r="RI93" s="73"/>
      <c r="RJ93" s="73"/>
      <c r="RK93" s="73"/>
      <c r="RL93" s="73"/>
      <c r="RM93" s="73"/>
      <c r="RN93" s="73"/>
      <c r="RO93" s="73"/>
      <c r="RP93" s="73"/>
      <c r="RQ93" s="73"/>
      <c r="RR93" s="73"/>
      <c r="RS93" s="73"/>
      <c r="RT93" s="73"/>
      <c r="RU93" s="73"/>
      <c r="RV93" s="73"/>
      <c r="RW93" s="73"/>
      <c r="RX93" s="73"/>
      <c r="RY93" s="73"/>
      <c r="RZ93" s="73"/>
      <c r="SA93" s="73"/>
      <c r="SB93" s="73"/>
      <c r="SC93" s="73"/>
      <c r="SD93" s="73"/>
      <c r="SE93" s="73"/>
      <c r="SF93" s="73"/>
      <c r="SG93" s="73"/>
      <c r="SH93" s="73"/>
      <c r="SI93" s="73"/>
      <c r="SJ93" s="73"/>
      <c r="SK93" s="73"/>
      <c r="SL93" s="73"/>
      <c r="SM93" s="73"/>
      <c r="SN93" s="73"/>
      <c r="SO93" s="73"/>
      <c r="SP93" s="73"/>
      <c r="SQ93" s="73"/>
      <c r="SR93" s="73"/>
      <c r="SS93" s="73"/>
      <c r="ST93" s="73"/>
      <c r="SU93" s="73"/>
      <c r="SV93" s="73"/>
      <c r="SW93" s="73"/>
      <c r="SX93" s="73"/>
      <c r="SY93" s="73"/>
      <c r="SZ93" s="73"/>
      <c r="TA93" s="73"/>
      <c r="TB93" s="73"/>
      <c r="TC93" s="73"/>
      <c r="TD93" s="73"/>
      <c r="TE93" s="73"/>
      <c r="TF93" s="73"/>
      <c r="TG93" s="73"/>
      <c r="TH93" s="73"/>
      <c r="TI93" s="73"/>
      <c r="TJ93" s="73"/>
      <c r="TK93" s="73"/>
      <c r="TL93" s="73"/>
      <c r="TM93" s="73"/>
      <c r="TN93" s="73"/>
      <c r="TO93" s="73"/>
      <c r="TP93" s="73"/>
      <c r="TQ93" s="73"/>
      <c r="TR93" s="73"/>
      <c r="TS93" s="73"/>
      <c r="TT93" s="73"/>
      <c r="TU93" s="73"/>
      <c r="TV93" s="73"/>
      <c r="TW93" s="73"/>
      <c r="TX93" s="73"/>
      <c r="TY93" s="73"/>
      <c r="TZ93" s="73"/>
      <c r="UA93" s="73"/>
      <c r="UB93" s="73"/>
      <c r="UC93" s="73"/>
      <c r="UD93" s="73"/>
      <c r="UE93" s="73"/>
      <c r="UF93" s="73"/>
      <c r="UG93" s="73"/>
      <c r="UH93" s="73"/>
      <c r="UI93" s="73"/>
      <c r="UJ93" s="73"/>
      <c r="UK93" s="73"/>
      <c r="UL93" s="73"/>
      <c r="UM93" s="73"/>
      <c r="UN93" s="73"/>
      <c r="UO93" s="73"/>
      <c r="UP93" s="73"/>
      <c r="UQ93" s="73"/>
      <c r="UR93" s="73"/>
      <c r="US93" s="73"/>
      <c r="UT93" s="73"/>
      <c r="UU93" s="73"/>
      <c r="UV93" s="73"/>
      <c r="UW93" s="73"/>
      <c r="UX93" s="73"/>
      <c r="UY93" s="73"/>
      <c r="UZ93" s="73"/>
      <c r="VA93" s="73"/>
      <c r="VB93" s="73"/>
      <c r="VC93" s="73"/>
      <c r="VD93" s="73"/>
      <c r="VE93" s="73"/>
      <c r="VF93" s="73"/>
      <c r="VG93" s="73"/>
      <c r="VH93" s="73"/>
      <c r="VI93" s="73"/>
      <c r="VJ93" s="73"/>
      <c r="VK93" s="73"/>
      <c r="VL93" s="73"/>
      <c r="VM93" s="73"/>
      <c r="VN93" s="73"/>
      <c r="VO93" s="73"/>
      <c r="VP93" s="73"/>
      <c r="VQ93" s="73"/>
      <c r="VR93" s="73"/>
      <c r="VS93" s="73"/>
      <c r="VT93" s="73"/>
      <c r="VU93" s="73"/>
      <c r="VV93" s="73"/>
      <c r="VW93" s="73"/>
      <c r="VX93" s="73"/>
      <c r="VY93" s="73"/>
      <c r="VZ93" s="73"/>
      <c r="WA93" s="73"/>
      <c r="WB93" s="73"/>
      <c r="WC93" s="73"/>
      <c r="WD93" s="73"/>
      <c r="WE93" s="73"/>
      <c r="WF93" s="73"/>
      <c r="WG93" s="73"/>
      <c r="WH93" s="73"/>
      <c r="WI93" s="73"/>
      <c r="WJ93" s="73"/>
      <c r="WK93" s="73"/>
      <c r="WL93" s="73"/>
      <c r="WM93" s="73"/>
      <c r="WN93" s="73"/>
      <c r="WO93" s="73"/>
      <c r="WP93" s="73"/>
      <c r="WQ93" s="73"/>
      <c r="WR93" s="73"/>
      <c r="WS93" s="73"/>
      <c r="WT93" s="73"/>
      <c r="WU93" s="73"/>
      <c r="WV93" s="73"/>
      <c r="WW93" s="73"/>
      <c r="WX93" s="73"/>
      <c r="WY93" s="73"/>
      <c r="WZ93" s="73"/>
      <c r="XA93" s="73"/>
      <c r="XB93" s="73"/>
      <c r="XC93" s="73"/>
      <c r="XD93" s="73"/>
      <c r="XE93" s="73"/>
      <c r="XF93" s="73"/>
      <c r="XG93" s="73"/>
      <c r="XH93" s="73"/>
      <c r="XI93" s="73"/>
      <c r="XJ93" s="73"/>
      <c r="XK93" s="73"/>
      <c r="XL93" s="73"/>
      <c r="XM93" s="73"/>
      <c r="XN93" s="73"/>
      <c r="XO93" s="73"/>
      <c r="XP93" s="73"/>
      <c r="XQ93" s="73"/>
      <c r="XR93" s="73"/>
      <c r="XS93" s="73"/>
      <c r="XT93" s="73"/>
      <c r="XU93" s="73"/>
      <c r="XV93" s="73"/>
      <c r="XW93" s="73"/>
      <c r="XX93" s="73"/>
      <c r="XY93" s="73"/>
      <c r="XZ93" s="73"/>
      <c r="YA93" s="73"/>
      <c r="YB93" s="73"/>
      <c r="YC93" s="73"/>
      <c r="YD93" s="73"/>
      <c r="YE93" s="73"/>
      <c r="YF93" s="73"/>
      <c r="YG93" s="73"/>
      <c r="YH93" s="73"/>
      <c r="YI93" s="73"/>
      <c r="YJ93" s="73"/>
      <c r="YK93" s="73"/>
      <c r="YL93" s="73"/>
      <c r="YM93" s="73"/>
      <c r="YN93" s="73"/>
      <c r="YO93" s="73"/>
      <c r="YP93" s="73"/>
      <c r="YQ93" s="73"/>
      <c r="YR93" s="73"/>
    </row>
    <row r="94" spans="1:668">
      <c r="A94" s="71" t="s">
        <v>179</v>
      </c>
      <c r="B94" s="72">
        <f t="shared" si="130"/>
        <v>0</v>
      </c>
      <c r="C94" s="72">
        <f t="shared" si="131"/>
        <v>0</v>
      </c>
      <c r="D94" s="72">
        <f t="shared" si="132"/>
        <v>0</v>
      </c>
      <c r="E94" s="72">
        <f t="shared" si="133"/>
        <v>0</v>
      </c>
      <c r="F94" s="72">
        <f t="shared" si="134"/>
        <v>0</v>
      </c>
      <c r="G94" s="72">
        <f t="shared" si="135"/>
        <v>0</v>
      </c>
      <c r="H94" s="72">
        <f t="shared" si="136"/>
        <v>0</v>
      </c>
      <c r="I94" s="72">
        <f t="shared" si="137"/>
        <v>0</v>
      </c>
      <c r="J94" s="72">
        <f t="shared" si="138"/>
        <v>0</v>
      </c>
      <c r="K94" s="72">
        <f t="shared" si="139"/>
        <v>0</v>
      </c>
      <c r="L94" s="72">
        <f t="shared" si="140"/>
        <v>0</v>
      </c>
      <c r="M94" s="72">
        <f t="shared" si="141"/>
        <v>0</v>
      </c>
      <c r="N94" s="72">
        <f t="shared" si="142"/>
        <v>0</v>
      </c>
      <c r="O94" s="72">
        <f t="shared" si="143"/>
        <v>0</v>
      </c>
      <c r="P94" s="72">
        <f t="shared" si="144"/>
        <v>0</v>
      </c>
      <c r="Q94" s="72">
        <f t="shared" si="145"/>
        <v>0</v>
      </c>
      <c r="R94" s="72">
        <f t="shared" si="146"/>
        <v>0</v>
      </c>
      <c r="S94" s="72">
        <f t="shared" si="147"/>
        <v>0</v>
      </c>
      <c r="T94" s="72">
        <f t="shared" si="148"/>
        <v>0</v>
      </c>
      <c r="U94" s="72">
        <f t="shared" si="149"/>
        <v>0</v>
      </c>
      <c r="V94" s="72">
        <f t="shared" si="150"/>
        <v>0</v>
      </c>
      <c r="W94" s="72">
        <f t="shared" si="151"/>
        <v>0</v>
      </c>
      <c r="X94" s="72">
        <f t="shared" si="152"/>
        <v>0</v>
      </c>
      <c r="Y94" s="72">
        <f t="shared" si="153"/>
        <v>0</v>
      </c>
      <c r="Z94" s="72">
        <f t="shared" si="154"/>
        <v>0</v>
      </c>
      <c r="AA94" s="72">
        <f t="shared" si="155"/>
        <v>0</v>
      </c>
      <c r="AB94" s="72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  <c r="MH94" s="73"/>
      <c r="MI94" s="73"/>
      <c r="MJ94" s="73"/>
      <c r="MK94" s="73"/>
      <c r="ML94" s="73"/>
      <c r="MM94" s="73"/>
      <c r="MN94" s="73"/>
      <c r="MO94" s="73"/>
      <c r="MP94" s="73"/>
      <c r="MQ94" s="73"/>
      <c r="MR94" s="73"/>
      <c r="MS94" s="73"/>
      <c r="MT94" s="73"/>
      <c r="MU94" s="73"/>
      <c r="MV94" s="73"/>
      <c r="MW94" s="73"/>
      <c r="MX94" s="73"/>
      <c r="MY94" s="73"/>
      <c r="MZ94" s="73"/>
      <c r="NA94" s="73"/>
      <c r="NB94" s="73"/>
      <c r="NC94" s="73"/>
      <c r="ND94" s="73"/>
      <c r="NE94" s="73"/>
      <c r="NF94" s="73"/>
      <c r="NG94" s="73"/>
      <c r="NH94" s="73"/>
      <c r="NI94" s="73"/>
      <c r="NJ94" s="73"/>
      <c r="NK94" s="73"/>
      <c r="NL94" s="73"/>
      <c r="NM94" s="73"/>
      <c r="NN94" s="73"/>
      <c r="NO94" s="73"/>
      <c r="NP94" s="73"/>
      <c r="NQ94" s="73"/>
      <c r="NR94" s="73"/>
      <c r="NS94" s="73"/>
      <c r="NT94" s="73"/>
      <c r="NU94" s="73"/>
      <c r="NV94" s="73"/>
      <c r="NW94" s="73"/>
      <c r="NX94" s="73"/>
      <c r="NY94" s="73"/>
      <c r="NZ94" s="73"/>
      <c r="OA94" s="73"/>
      <c r="OB94" s="73"/>
      <c r="OC94" s="73"/>
      <c r="OD94" s="73"/>
      <c r="OE94" s="73"/>
      <c r="OF94" s="73"/>
      <c r="OG94" s="73"/>
      <c r="OH94" s="73"/>
      <c r="OI94" s="73"/>
      <c r="OJ94" s="73"/>
      <c r="OK94" s="73"/>
      <c r="OL94" s="73"/>
      <c r="OM94" s="73"/>
      <c r="ON94" s="73"/>
      <c r="OO94" s="73"/>
      <c r="OP94" s="73"/>
      <c r="OQ94" s="73"/>
      <c r="OR94" s="73"/>
      <c r="OS94" s="73"/>
      <c r="OT94" s="73"/>
      <c r="OU94" s="73"/>
      <c r="OV94" s="73"/>
      <c r="OW94" s="73"/>
      <c r="OX94" s="73"/>
      <c r="OY94" s="73"/>
      <c r="OZ94" s="73"/>
      <c r="PA94" s="73"/>
      <c r="PB94" s="73"/>
      <c r="PC94" s="73"/>
      <c r="PD94" s="73"/>
      <c r="PE94" s="73"/>
      <c r="PF94" s="73"/>
      <c r="PG94" s="73"/>
      <c r="PH94" s="73"/>
      <c r="PI94" s="73"/>
      <c r="PJ94" s="73"/>
      <c r="PK94" s="73"/>
      <c r="PL94" s="73"/>
      <c r="PM94" s="73"/>
      <c r="PN94" s="73"/>
      <c r="PO94" s="73"/>
      <c r="PP94" s="73"/>
      <c r="PQ94" s="73"/>
      <c r="PR94" s="73"/>
      <c r="PS94" s="73"/>
      <c r="PT94" s="73"/>
      <c r="PU94" s="73"/>
      <c r="PV94" s="73"/>
      <c r="PW94" s="73"/>
      <c r="PX94" s="73"/>
      <c r="PY94" s="73"/>
      <c r="PZ94" s="73"/>
      <c r="QA94" s="73"/>
      <c r="QB94" s="73"/>
      <c r="QC94" s="73"/>
      <c r="QD94" s="73"/>
      <c r="QE94" s="73"/>
      <c r="QF94" s="73"/>
      <c r="QG94" s="73"/>
      <c r="QH94" s="73"/>
      <c r="QI94" s="73"/>
      <c r="QJ94" s="73"/>
      <c r="QK94" s="73"/>
      <c r="QL94" s="73"/>
      <c r="QM94" s="73"/>
      <c r="QN94" s="73"/>
      <c r="QO94" s="73"/>
      <c r="QP94" s="73"/>
      <c r="QQ94" s="73"/>
      <c r="QR94" s="73"/>
      <c r="QS94" s="73"/>
      <c r="QT94" s="73"/>
      <c r="QU94" s="73"/>
      <c r="QV94" s="73"/>
      <c r="QW94" s="73"/>
      <c r="QX94" s="73"/>
      <c r="QY94" s="73"/>
      <c r="QZ94" s="73"/>
      <c r="RA94" s="73"/>
      <c r="RB94" s="73"/>
      <c r="RC94" s="73"/>
      <c r="RD94" s="73"/>
      <c r="RE94" s="73"/>
      <c r="RF94" s="73"/>
      <c r="RG94" s="73"/>
      <c r="RH94" s="73"/>
      <c r="RI94" s="73"/>
      <c r="RJ94" s="73"/>
      <c r="RK94" s="73"/>
      <c r="RL94" s="73"/>
      <c r="RM94" s="73"/>
      <c r="RN94" s="73"/>
      <c r="RO94" s="73"/>
      <c r="RP94" s="73"/>
      <c r="RQ94" s="73"/>
      <c r="RR94" s="73"/>
      <c r="RS94" s="73"/>
      <c r="RT94" s="73"/>
      <c r="RU94" s="73"/>
      <c r="RV94" s="73"/>
      <c r="RW94" s="73"/>
      <c r="RX94" s="73"/>
      <c r="RY94" s="73"/>
      <c r="RZ94" s="73"/>
      <c r="SA94" s="73"/>
      <c r="SB94" s="73"/>
      <c r="SC94" s="73"/>
      <c r="SD94" s="73"/>
      <c r="SE94" s="73"/>
      <c r="SF94" s="73"/>
      <c r="SG94" s="73"/>
      <c r="SH94" s="73"/>
      <c r="SI94" s="73"/>
      <c r="SJ94" s="73"/>
      <c r="SK94" s="73"/>
      <c r="SL94" s="73"/>
      <c r="SM94" s="73"/>
      <c r="SN94" s="73"/>
      <c r="SO94" s="73"/>
      <c r="SP94" s="73"/>
      <c r="SQ94" s="73"/>
      <c r="SR94" s="73"/>
      <c r="SS94" s="73"/>
      <c r="ST94" s="73"/>
      <c r="SU94" s="73"/>
      <c r="SV94" s="73"/>
      <c r="SW94" s="73"/>
      <c r="SX94" s="73"/>
      <c r="SY94" s="73"/>
      <c r="SZ94" s="73"/>
      <c r="TA94" s="73"/>
      <c r="TB94" s="73"/>
      <c r="TC94" s="73"/>
      <c r="TD94" s="73"/>
      <c r="TE94" s="73"/>
      <c r="TF94" s="73"/>
      <c r="TG94" s="73"/>
      <c r="TH94" s="73"/>
      <c r="TI94" s="73"/>
      <c r="TJ94" s="73"/>
      <c r="TK94" s="73"/>
      <c r="TL94" s="73"/>
      <c r="TM94" s="73"/>
      <c r="TN94" s="73"/>
      <c r="TO94" s="73"/>
      <c r="TP94" s="73"/>
      <c r="TQ94" s="73"/>
      <c r="TR94" s="73"/>
      <c r="TS94" s="73"/>
      <c r="TT94" s="73"/>
      <c r="TU94" s="73"/>
      <c r="TV94" s="73"/>
      <c r="TW94" s="73"/>
      <c r="TX94" s="73"/>
      <c r="TY94" s="73"/>
      <c r="TZ94" s="73"/>
      <c r="UA94" s="73"/>
      <c r="UB94" s="73"/>
      <c r="UC94" s="73"/>
      <c r="UD94" s="73"/>
      <c r="UE94" s="73"/>
      <c r="UF94" s="73"/>
      <c r="UG94" s="73"/>
      <c r="UH94" s="73"/>
      <c r="UI94" s="73"/>
      <c r="UJ94" s="73"/>
      <c r="UK94" s="73"/>
      <c r="UL94" s="73"/>
      <c r="UM94" s="73"/>
      <c r="UN94" s="73"/>
      <c r="UO94" s="73"/>
      <c r="UP94" s="73"/>
      <c r="UQ94" s="73"/>
      <c r="UR94" s="73"/>
      <c r="US94" s="73"/>
      <c r="UT94" s="73"/>
      <c r="UU94" s="73"/>
      <c r="UV94" s="73"/>
      <c r="UW94" s="73"/>
      <c r="UX94" s="73"/>
      <c r="UY94" s="73"/>
      <c r="UZ94" s="73"/>
      <c r="VA94" s="73"/>
      <c r="VB94" s="73"/>
      <c r="VC94" s="73"/>
      <c r="VD94" s="73"/>
      <c r="VE94" s="73"/>
      <c r="VF94" s="73"/>
      <c r="VG94" s="73"/>
      <c r="VH94" s="73"/>
      <c r="VI94" s="73"/>
      <c r="VJ94" s="73"/>
      <c r="VK94" s="73"/>
      <c r="VL94" s="73"/>
      <c r="VM94" s="73"/>
      <c r="VN94" s="73"/>
      <c r="VO94" s="73"/>
      <c r="VP94" s="73"/>
      <c r="VQ94" s="73"/>
      <c r="VR94" s="73"/>
      <c r="VS94" s="73"/>
      <c r="VT94" s="73"/>
      <c r="VU94" s="73"/>
      <c r="VV94" s="73"/>
      <c r="VW94" s="73"/>
      <c r="VX94" s="73"/>
      <c r="VY94" s="73"/>
      <c r="VZ94" s="73"/>
      <c r="WA94" s="73"/>
      <c r="WB94" s="73"/>
      <c r="WC94" s="73"/>
      <c r="WD94" s="73"/>
      <c r="WE94" s="73"/>
      <c r="WF94" s="73"/>
      <c r="WG94" s="73"/>
      <c r="WH94" s="73"/>
      <c r="WI94" s="73"/>
      <c r="WJ94" s="73"/>
      <c r="WK94" s="73"/>
      <c r="WL94" s="73"/>
      <c r="WM94" s="73"/>
      <c r="WN94" s="73"/>
      <c r="WO94" s="73"/>
      <c r="WP94" s="73"/>
      <c r="WQ94" s="73"/>
      <c r="WR94" s="73"/>
      <c r="WS94" s="73"/>
      <c r="WT94" s="73"/>
      <c r="WU94" s="73"/>
      <c r="WV94" s="73"/>
      <c r="WW94" s="73"/>
      <c r="WX94" s="73"/>
      <c r="WY94" s="73"/>
      <c r="WZ94" s="73"/>
      <c r="XA94" s="73"/>
      <c r="XB94" s="73"/>
      <c r="XC94" s="73"/>
      <c r="XD94" s="73"/>
      <c r="XE94" s="73"/>
      <c r="XF94" s="73"/>
      <c r="XG94" s="73"/>
      <c r="XH94" s="73"/>
      <c r="XI94" s="73"/>
      <c r="XJ94" s="73"/>
      <c r="XK94" s="73"/>
      <c r="XL94" s="73"/>
      <c r="XM94" s="73"/>
      <c r="XN94" s="73"/>
      <c r="XO94" s="73"/>
      <c r="XP94" s="73"/>
      <c r="XQ94" s="73"/>
      <c r="XR94" s="73"/>
      <c r="XS94" s="73"/>
      <c r="XT94" s="73"/>
      <c r="XU94" s="73"/>
      <c r="XV94" s="73"/>
      <c r="XW94" s="73"/>
      <c r="XX94" s="73"/>
      <c r="XY94" s="73"/>
      <c r="XZ94" s="73"/>
      <c r="YA94" s="73"/>
      <c r="YB94" s="73"/>
      <c r="YC94" s="73"/>
      <c r="YD94" s="73"/>
      <c r="YE94" s="73"/>
      <c r="YF94" s="73"/>
      <c r="YG94" s="73"/>
      <c r="YH94" s="73"/>
      <c r="YI94" s="73"/>
      <c r="YJ94" s="73"/>
      <c r="YK94" s="73"/>
      <c r="YL94" s="73"/>
      <c r="YM94" s="73"/>
      <c r="YN94" s="73"/>
      <c r="YO94" s="73"/>
      <c r="YP94" s="73"/>
      <c r="YQ94" s="73"/>
      <c r="YR94" s="73"/>
    </row>
    <row r="95" spans="1:668">
      <c r="A95" s="71" t="s">
        <v>180</v>
      </c>
      <c r="B95" s="72">
        <f t="shared" si="130"/>
        <v>0</v>
      </c>
      <c r="C95" s="72">
        <f t="shared" si="131"/>
        <v>0</v>
      </c>
      <c r="D95" s="72">
        <f t="shared" si="132"/>
        <v>0</v>
      </c>
      <c r="E95" s="72">
        <f t="shared" si="133"/>
        <v>0</v>
      </c>
      <c r="F95" s="72">
        <f t="shared" si="134"/>
        <v>0</v>
      </c>
      <c r="G95" s="72">
        <f t="shared" si="135"/>
        <v>0</v>
      </c>
      <c r="H95" s="72">
        <f t="shared" si="136"/>
        <v>0</v>
      </c>
      <c r="I95" s="72">
        <f t="shared" si="137"/>
        <v>0</v>
      </c>
      <c r="J95" s="72">
        <f t="shared" si="138"/>
        <v>0</v>
      </c>
      <c r="K95" s="72">
        <f t="shared" si="139"/>
        <v>0</v>
      </c>
      <c r="L95" s="72">
        <f t="shared" si="140"/>
        <v>0</v>
      </c>
      <c r="M95" s="72">
        <f t="shared" si="141"/>
        <v>0</v>
      </c>
      <c r="N95" s="72">
        <f t="shared" si="142"/>
        <v>0</v>
      </c>
      <c r="O95" s="72">
        <f t="shared" si="143"/>
        <v>0</v>
      </c>
      <c r="P95" s="72">
        <f t="shared" si="144"/>
        <v>0</v>
      </c>
      <c r="Q95" s="72">
        <f t="shared" si="145"/>
        <v>0</v>
      </c>
      <c r="R95" s="72">
        <f t="shared" si="146"/>
        <v>0</v>
      </c>
      <c r="S95" s="72">
        <f t="shared" si="147"/>
        <v>0</v>
      </c>
      <c r="T95" s="72">
        <f t="shared" si="148"/>
        <v>0</v>
      </c>
      <c r="U95" s="72">
        <f t="shared" si="149"/>
        <v>0</v>
      </c>
      <c r="V95" s="72">
        <f t="shared" si="150"/>
        <v>0</v>
      </c>
      <c r="W95" s="72">
        <f t="shared" si="151"/>
        <v>0</v>
      </c>
      <c r="X95" s="72">
        <f t="shared" si="152"/>
        <v>0</v>
      </c>
      <c r="Y95" s="72">
        <f t="shared" si="153"/>
        <v>0</v>
      </c>
      <c r="Z95" s="72">
        <f t="shared" si="154"/>
        <v>0</v>
      </c>
      <c r="AA95" s="72">
        <f t="shared" si="155"/>
        <v>0</v>
      </c>
      <c r="AB95" s="72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73"/>
      <c r="MQ95" s="73"/>
      <c r="MR95" s="73"/>
      <c r="MS95" s="73"/>
      <c r="MT95" s="73"/>
      <c r="MU95" s="73"/>
      <c r="MV95" s="73"/>
      <c r="MW95" s="73"/>
      <c r="MX95" s="73"/>
      <c r="MY95" s="73"/>
      <c r="MZ95" s="73"/>
      <c r="NA95" s="73"/>
      <c r="NB95" s="73"/>
      <c r="NC95" s="73"/>
      <c r="ND95" s="73"/>
      <c r="NE95" s="73"/>
      <c r="NF95" s="73"/>
      <c r="NG95" s="73"/>
      <c r="NH95" s="73"/>
      <c r="NI95" s="73"/>
      <c r="NJ95" s="73"/>
      <c r="NK95" s="73"/>
      <c r="NL95" s="73"/>
      <c r="NM95" s="73"/>
      <c r="NN95" s="73"/>
      <c r="NO95" s="73"/>
      <c r="NP95" s="73"/>
      <c r="NQ95" s="73"/>
      <c r="NR95" s="73"/>
      <c r="NS95" s="73"/>
      <c r="NT95" s="73"/>
      <c r="NU95" s="73"/>
      <c r="NV95" s="73"/>
      <c r="NW95" s="73"/>
      <c r="NX95" s="73"/>
      <c r="NY95" s="73"/>
      <c r="NZ95" s="73"/>
      <c r="OA95" s="73"/>
      <c r="OB95" s="73"/>
      <c r="OC95" s="73"/>
      <c r="OD95" s="73"/>
      <c r="OE95" s="73"/>
      <c r="OF95" s="73"/>
      <c r="OG95" s="73"/>
      <c r="OH95" s="73"/>
      <c r="OI95" s="73"/>
      <c r="OJ95" s="73"/>
      <c r="OK95" s="73"/>
      <c r="OL95" s="73"/>
      <c r="OM95" s="73"/>
      <c r="ON95" s="73"/>
      <c r="OO95" s="73"/>
      <c r="OP95" s="73"/>
      <c r="OQ95" s="73"/>
      <c r="OR95" s="73"/>
      <c r="OS95" s="73"/>
      <c r="OT95" s="73"/>
      <c r="OU95" s="73"/>
      <c r="OV95" s="73"/>
      <c r="OW95" s="73"/>
      <c r="OX95" s="73"/>
      <c r="OY95" s="73"/>
      <c r="OZ95" s="73"/>
      <c r="PA95" s="73"/>
      <c r="PB95" s="73"/>
      <c r="PC95" s="73"/>
      <c r="PD95" s="73"/>
      <c r="PE95" s="73"/>
      <c r="PF95" s="73"/>
      <c r="PG95" s="73"/>
      <c r="PH95" s="73"/>
      <c r="PI95" s="73"/>
      <c r="PJ95" s="73"/>
      <c r="PK95" s="73"/>
      <c r="PL95" s="73"/>
      <c r="PM95" s="73"/>
      <c r="PN95" s="73"/>
      <c r="PO95" s="73"/>
      <c r="PP95" s="73"/>
      <c r="PQ95" s="73"/>
      <c r="PR95" s="73"/>
      <c r="PS95" s="73"/>
      <c r="PT95" s="73"/>
      <c r="PU95" s="73"/>
      <c r="PV95" s="73"/>
      <c r="PW95" s="73"/>
      <c r="PX95" s="73"/>
      <c r="PY95" s="73"/>
      <c r="PZ95" s="73"/>
      <c r="QA95" s="73"/>
      <c r="QB95" s="73"/>
      <c r="QC95" s="73"/>
      <c r="QD95" s="73"/>
      <c r="QE95" s="73"/>
      <c r="QF95" s="73"/>
      <c r="QG95" s="73"/>
      <c r="QH95" s="73"/>
      <c r="QI95" s="73"/>
      <c r="QJ95" s="73"/>
      <c r="QK95" s="73"/>
      <c r="QL95" s="73"/>
      <c r="QM95" s="73"/>
      <c r="QN95" s="73"/>
      <c r="QO95" s="73"/>
      <c r="QP95" s="73"/>
      <c r="QQ95" s="73"/>
      <c r="QR95" s="73"/>
      <c r="QS95" s="73"/>
      <c r="QT95" s="73"/>
      <c r="QU95" s="73"/>
      <c r="QV95" s="73"/>
      <c r="QW95" s="73"/>
      <c r="QX95" s="73"/>
      <c r="QY95" s="73"/>
      <c r="QZ95" s="73"/>
      <c r="RA95" s="73"/>
      <c r="RB95" s="73"/>
      <c r="RC95" s="73"/>
      <c r="RD95" s="73"/>
      <c r="RE95" s="73"/>
      <c r="RF95" s="73"/>
      <c r="RG95" s="73"/>
      <c r="RH95" s="73"/>
      <c r="RI95" s="73"/>
      <c r="RJ95" s="73"/>
      <c r="RK95" s="73"/>
      <c r="RL95" s="73"/>
      <c r="RM95" s="73"/>
      <c r="RN95" s="73"/>
      <c r="RO95" s="73"/>
      <c r="RP95" s="73"/>
      <c r="RQ95" s="73"/>
      <c r="RR95" s="73"/>
      <c r="RS95" s="73"/>
      <c r="RT95" s="73"/>
      <c r="RU95" s="73"/>
      <c r="RV95" s="73"/>
      <c r="RW95" s="73"/>
      <c r="RX95" s="73"/>
      <c r="RY95" s="73"/>
      <c r="RZ95" s="73"/>
      <c r="SA95" s="73"/>
      <c r="SB95" s="73"/>
      <c r="SC95" s="73"/>
      <c r="SD95" s="73"/>
      <c r="SE95" s="73"/>
      <c r="SF95" s="73"/>
      <c r="SG95" s="73"/>
      <c r="SH95" s="73"/>
      <c r="SI95" s="73"/>
      <c r="SJ95" s="73"/>
      <c r="SK95" s="73"/>
      <c r="SL95" s="73"/>
      <c r="SM95" s="73"/>
      <c r="SN95" s="73"/>
      <c r="SO95" s="73"/>
      <c r="SP95" s="73"/>
      <c r="SQ95" s="73"/>
      <c r="SR95" s="73"/>
      <c r="SS95" s="73"/>
      <c r="ST95" s="73"/>
      <c r="SU95" s="73"/>
      <c r="SV95" s="73"/>
      <c r="SW95" s="73"/>
      <c r="SX95" s="73"/>
      <c r="SY95" s="73"/>
      <c r="SZ95" s="73"/>
      <c r="TA95" s="73"/>
      <c r="TB95" s="73"/>
      <c r="TC95" s="73"/>
      <c r="TD95" s="73"/>
      <c r="TE95" s="73"/>
      <c r="TF95" s="73"/>
      <c r="TG95" s="73"/>
      <c r="TH95" s="73"/>
      <c r="TI95" s="73"/>
      <c r="TJ95" s="73"/>
      <c r="TK95" s="73"/>
      <c r="TL95" s="73"/>
      <c r="TM95" s="73"/>
      <c r="TN95" s="73"/>
      <c r="TO95" s="73"/>
      <c r="TP95" s="73"/>
      <c r="TQ95" s="73"/>
      <c r="TR95" s="73"/>
      <c r="TS95" s="73"/>
      <c r="TT95" s="73"/>
      <c r="TU95" s="73"/>
      <c r="TV95" s="73"/>
      <c r="TW95" s="73"/>
      <c r="TX95" s="73"/>
      <c r="TY95" s="73"/>
      <c r="TZ95" s="73"/>
      <c r="UA95" s="73"/>
      <c r="UB95" s="73"/>
      <c r="UC95" s="73"/>
      <c r="UD95" s="73"/>
      <c r="UE95" s="73"/>
      <c r="UF95" s="73"/>
      <c r="UG95" s="73"/>
      <c r="UH95" s="73"/>
      <c r="UI95" s="73"/>
      <c r="UJ95" s="73"/>
      <c r="UK95" s="73"/>
      <c r="UL95" s="73"/>
      <c r="UM95" s="73"/>
      <c r="UN95" s="73"/>
      <c r="UO95" s="73"/>
      <c r="UP95" s="73"/>
      <c r="UQ95" s="73"/>
      <c r="UR95" s="73"/>
      <c r="US95" s="73"/>
      <c r="UT95" s="73"/>
      <c r="UU95" s="73"/>
      <c r="UV95" s="73"/>
      <c r="UW95" s="73"/>
      <c r="UX95" s="73"/>
      <c r="UY95" s="73"/>
      <c r="UZ95" s="73"/>
      <c r="VA95" s="73"/>
      <c r="VB95" s="73"/>
      <c r="VC95" s="73"/>
      <c r="VD95" s="73"/>
      <c r="VE95" s="73"/>
      <c r="VF95" s="73"/>
      <c r="VG95" s="73"/>
      <c r="VH95" s="73"/>
      <c r="VI95" s="73"/>
      <c r="VJ95" s="73"/>
      <c r="VK95" s="73"/>
      <c r="VL95" s="73"/>
      <c r="VM95" s="73"/>
      <c r="VN95" s="73"/>
      <c r="VO95" s="73"/>
      <c r="VP95" s="73"/>
      <c r="VQ95" s="73"/>
      <c r="VR95" s="73"/>
      <c r="VS95" s="73"/>
      <c r="VT95" s="73"/>
      <c r="VU95" s="73"/>
      <c r="VV95" s="73"/>
      <c r="VW95" s="73"/>
      <c r="VX95" s="73"/>
      <c r="VY95" s="73"/>
      <c r="VZ95" s="73"/>
      <c r="WA95" s="73"/>
      <c r="WB95" s="73"/>
      <c r="WC95" s="73"/>
      <c r="WD95" s="73"/>
      <c r="WE95" s="73"/>
      <c r="WF95" s="73"/>
      <c r="WG95" s="73"/>
      <c r="WH95" s="73"/>
      <c r="WI95" s="73"/>
      <c r="WJ95" s="73"/>
      <c r="WK95" s="73"/>
      <c r="WL95" s="73"/>
      <c r="WM95" s="73"/>
      <c r="WN95" s="73"/>
      <c r="WO95" s="73"/>
      <c r="WP95" s="73"/>
      <c r="WQ95" s="73"/>
      <c r="WR95" s="73"/>
      <c r="WS95" s="73"/>
      <c r="WT95" s="73"/>
      <c r="WU95" s="73"/>
      <c r="WV95" s="73"/>
      <c r="WW95" s="73"/>
      <c r="WX95" s="73"/>
      <c r="WY95" s="73"/>
      <c r="WZ95" s="73"/>
      <c r="XA95" s="73"/>
      <c r="XB95" s="73"/>
      <c r="XC95" s="73"/>
      <c r="XD95" s="73"/>
      <c r="XE95" s="73"/>
      <c r="XF95" s="73"/>
      <c r="XG95" s="73"/>
      <c r="XH95" s="73"/>
      <c r="XI95" s="73"/>
      <c r="XJ95" s="73"/>
      <c r="XK95" s="73"/>
      <c r="XL95" s="73"/>
      <c r="XM95" s="73"/>
      <c r="XN95" s="73"/>
      <c r="XO95" s="73"/>
      <c r="XP95" s="73"/>
      <c r="XQ95" s="73"/>
      <c r="XR95" s="73"/>
      <c r="XS95" s="73"/>
      <c r="XT95" s="73"/>
      <c r="XU95" s="73"/>
      <c r="XV95" s="73"/>
      <c r="XW95" s="73"/>
      <c r="XX95" s="73"/>
      <c r="XY95" s="73"/>
      <c r="XZ95" s="73"/>
      <c r="YA95" s="73"/>
      <c r="YB95" s="73"/>
      <c r="YC95" s="73"/>
      <c r="YD95" s="73"/>
      <c r="YE95" s="73"/>
      <c r="YF95" s="73"/>
      <c r="YG95" s="73"/>
      <c r="YH95" s="73"/>
      <c r="YI95" s="73"/>
      <c r="YJ95" s="73"/>
      <c r="YK95" s="73"/>
      <c r="YL95" s="73"/>
      <c r="YM95" s="73"/>
      <c r="YN95" s="73"/>
      <c r="YO95" s="73"/>
      <c r="YP95" s="73"/>
      <c r="YQ95" s="73"/>
      <c r="YR95" s="73"/>
    </row>
    <row r="96" spans="1:668">
      <c r="A96" s="71" t="s">
        <v>181</v>
      </c>
      <c r="B96" s="72">
        <f t="shared" si="130"/>
        <v>0</v>
      </c>
      <c r="C96" s="72">
        <f t="shared" si="131"/>
        <v>0</v>
      </c>
      <c r="D96" s="72">
        <f t="shared" si="132"/>
        <v>0</v>
      </c>
      <c r="E96" s="72">
        <f t="shared" si="133"/>
        <v>0</v>
      </c>
      <c r="F96" s="72">
        <f t="shared" si="134"/>
        <v>0</v>
      </c>
      <c r="G96" s="72">
        <f t="shared" si="135"/>
        <v>0</v>
      </c>
      <c r="H96" s="72">
        <f t="shared" si="136"/>
        <v>0</v>
      </c>
      <c r="I96" s="72">
        <f t="shared" si="137"/>
        <v>0</v>
      </c>
      <c r="J96" s="72">
        <f t="shared" si="138"/>
        <v>0</v>
      </c>
      <c r="K96" s="72">
        <f t="shared" si="139"/>
        <v>0</v>
      </c>
      <c r="L96" s="72">
        <f t="shared" si="140"/>
        <v>0</v>
      </c>
      <c r="M96" s="72">
        <f t="shared" si="141"/>
        <v>0</v>
      </c>
      <c r="N96" s="72">
        <f t="shared" si="142"/>
        <v>0</v>
      </c>
      <c r="O96" s="72">
        <f t="shared" si="143"/>
        <v>0</v>
      </c>
      <c r="P96" s="72">
        <f t="shared" si="144"/>
        <v>0</v>
      </c>
      <c r="Q96" s="72">
        <f t="shared" si="145"/>
        <v>0</v>
      </c>
      <c r="R96" s="72">
        <f t="shared" si="146"/>
        <v>0</v>
      </c>
      <c r="S96" s="72">
        <f t="shared" si="147"/>
        <v>0</v>
      </c>
      <c r="T96" s="72">
        <f t="shared" si="148"/>
        <v>0</v>
      </c>
      <c r="U96" s="72">
        <f t="shared" si="149"/>
        <v>0</v>
      </c>
      <c r="V96" s="72">
        <f t="shared" si="150"/>
        <v>0</v>
      </c>
      <c r="W96" s="72">
        <f t="shared" si="151"/>
        <v>0</v>
      </c>
      <c r="X96" s="72">
        <f t="shared" si="152"/>
        <v>0</v>
      </c>
      <c r="Y96" s="72">
        <f t="shared" si="153"/>
        <v>0</v>
      </c>
      <c r="Z96" s="72">
        <f t="shared" si="154"/>
        <v>0</v>
      </c>
      <c r="AA96" s="72">
        <f t="shared" si="155"/>
        <v>0</v>
      </c>
      <c r="AB96" s="72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  <c r="MH96" s="73"/>
      <c r="MI96" s="73"/>
      <c r="MJ96" s="73"/>
      <c r="MK96" s="73"/>
      <c r="ML96" s="73"/>
      <c r="MM96" s="73"/>
      <c r="MN96" s="73"/>
      <c r="MO96" s="73"/>
      <c r="MP96" s="73"/>
      <c r="MQ96" s="73"/>
      <c r="MR96" s="73"/>
      <c r="MS96" s="73"/>
      <c r="MT96" s="73"/>
      <c r="MU96" s="73"/>
      <c r="MV96" s="73"/>
      <c r="MW96" s="73"/>
      <c r="MX96" s="73"/>
      <c r="MY96" s="73"/>
      <c r="MZ96" s="73"/>
      <c r="NA96" s="73"/>
      <c r="NB96" s="73"/>
      <c r="NC96" s="73"/>
      <c r="ND96" s="73"/>
      <c r="NE96" s="73"/>
      <c r="NF96" s="73"/>
      <c r="NG96" s="73"/>
      <c r="NH96" s="73"/>
      <c r="NI96" s="73"/>
      <c r="NJ96" s="73"/>
      <c r="NK96" s="73"/>
      <c r="NL96" s="73"/>
      <c r="NM96" s="73"/>
      <c r="NN96" s="73"/>
      <c r="NO96" s="73"/>
      <c r="NP96" s="73"/>
      <c r="NQ96" s="73"/>
      <c r="NR96" s="73"/>
      <c r="NS96" s="73"/>
      <c r="NT96" s="73"/>
      <c r="NU96" s="73"/>
      <c r="NV96" s="73"/>
      <c r="NW96" s="73"/>
      <c r="NX96" s="73"/>
      <c r="NY96" s="73"/>
      <c r="NZ96" s="73"/>
      <c r="OA96" s="73"/>
      <c r="OB96" s="73"/>
      <c r="OC96" s="73"/>
      <c r="OD96" s="73"/>
      <c r="OE96" s="73"/>
      <c r="OF96" s="73"/>
      <c r="OG96" s="73"/>
      <c r="OH96" s="73"/>
      <c r="OI96" s="73"/>
      <c r="OJ96" s="73"/>
      <c r="OK96" s="73"/>
      <c r="OL96" s="73"/>
      <c r="OM96" s="73"/>
      <c r="ON96" s="73"/>
      <c r="OO96" s="73"/>
      <c r="OP96" s="73"/>
      <c r="OQ96" s="73"/>
      <c r="OR96" s="73"/>
      <c r="OS96" s="73"/>
      <c r="OT96" s="73"/>
      <c r="OU96" s="73"/>
      <c r="OV96" s="73"/>
      <c r="OW96" s="73"/>
      <c r="OX96" s="73"/>
      <c r="OY96" s="73"/>
      <c r="OZ96" s="73"/>
      <c r="PA96" s="73"/>
      <c r="PB96" s="73"/>
      <c r="PC96" s="73"/>
      <c r="PD96" s="73"/>
      <c r="PE96" s="73"/>
      <c r="PF96" s="73"/>
      <c r="PG96" s="73"/>
      <c r="PH96" s="73"/>
      <c r="PI96" s="73"/>
      <c r="PJ96" s="73"/>
      <c r="PK96" s="73"/>
      <c r="PL96" s="73"/>
      <c r="PM96" s="73"/>
      <c r="PN96" s="73"/>
      <c r="PO96" s="73"/>
      <c r="PP96" s="73"/>
      <c r="PQ96" s="73"/>
      <c r="PR96" s="73"/>
      <c r="PS96" s="73"/>
      <c r="PT96" s="73"/>
      <c r="PU96" s="73"/>
      <c r="PV96" s="73"/>
      <c r="PW96" s="73"/>
      <c r="PX96" s="73"/>
      <c r="PY96" s="73"/>
      <c r="PZ96" s="73"/>
      <c r="QA96" s="73"/>
      <c r="QB96" s="73"/>
      <c r="QC96" s="73"/>
      <c r="QD96" s="73"/>
      <c r="QE96" s="73"/>
      <c r="QF96" s="73"/>
      <c r="QG96" s="73"/>
      <c r="QH96" s="73"/>
      <c r="QI96" s="73"/>
      <c r="QJ96" s="73"/>
      <c r="QK96" s="73"/>
      <c r="QL96" s="73"/>
      <c r="QM96" s="73"/>
      <c r="QN96" s="73"/>
      <c r="QO96" s="73"/>
      <c r="QP96" s="73"/>
      <c r="QQ96" s="73"/>
      <c r="QR96" s="73"/>
      <c r="QS96" s="73"/>
      <c r="QT96" s="73"/>
      <c r="QU96" s="73"/>
      <c r="QV96" s="73"/>
      <c r="QW96" s="73"/>
      <c r="QX96" s="73"/>
      <c r="QY96" s="73"/>
      <c r="QZ96" s="73"/>
      <c r="RA96" s="73"/>
      <c r="RB96" s="73"/>
      <c r="RC96" s="73"/>
      <c r="RD96" s="73"/>
      <c r="RE96" s="73"/>
      <c r="RF96" s="73"/>
      <c r="RG96" s="73"/>
      <c r="RH96" s="73"/>
      <c r="RI96" s="73"/>
      <c r="RJ96" s="73"/>
      <c r="RK96" s="73"/>
      <c r="RL96" s="73"/>
      <c r="RM96" s="73"/>
      <c r="RN96" s="73"/>
      <c r="RO96" s="73"/>
      <c r="RP96" s="73"/>
      <c r="RQ96" s="73"/>
      <c r="RR96" s="73"/>
      <c r="RS96" s="73"/>
      <c r="RT96" s="73"/>
      <c r="RU96" s="73"/>
      <c r="RV96" s="73"/>
      <c r="RW96" s="73"/>
      <c r="RX96" s="73"/>
      <c r="RY96" s="73"/>
      <c r="RZ96" s="73"/>
      <c r="SA96" s="73"/>
      <c r="SB96" s="73"/>
      <c r="SC96" s="73"/>
      <c r="SD96" s="73"/>
      <c r="SE96" s="73"/>
      <c r="SF96" s="73"/>
      <c r="SG96" s="73"/>
      <c r="SH96" s="73"/>
      <c r="SI96" s="73"/>
      <c r="SJ96" s="73"/>
      <c r="SK96" s="73"/>
      <c r="SL96" s="73"/>
      <c r="SM96" s="73"/>
      <c r="SN96" s="73"/>
      <c r="SO96" s="73"/>
      <c r="SP96" s="73"/>
      <c r="SQ96" s="73"/>
      <c r="SR96" s="73"/>
      <c r="SS96" s="73"/>
      <c r="ST96" s="73"/>
      <c r="SU96" s="73"/>
      <c r="SV96" s="73"/>
      <c r="SW96" s="73"/>
      <c r="SX96" s="73"/>
      <c r="SY96" s="73"/>
      <c r="SZ96" s="73"/>
      <c r="TA96" s="73"/>
      <c r="TB96" s="73"/>
      <c r="TC96" s="73"/>
      <c r="TD96" s="73"/>
      <c r="TE96" s="73"/>
      <c r="TF96" s="73"/>
      <c r="TG96" s="73"/>
      <c r="TH96" s="73"/>
      <c r="TI96" s="73"/>
      <c r="TJ96" s="73"/>
      <c r="TK96" s="73"/>
      <c r="TL96" s="73"/>
      <c r="TM96" s="73"/>
      <c r="TN96" s="73"/>
      <c r="TO96" s="73"/>
      <c r="TP96" s="73"/>
      <c r="TQ96" s="73"/>
      <c r="TR96" s="73"/>
      <c r="TS96" s="73"/>
      <c r="TT96" s="73"/>
      <c r="TU96" s="73"/>
      <c r="TV96" s="73"/>
      <c r="TW96" s="73"/>
      <c r="TX96" s="73"/>
      <c r="TY96" s="73"/>
      <c r="TZ96" s="73"/>
      <c r="UA96" s="73"/>
      <c r="UB96" s="73"/>
      <c r="UC96" s="73"/>
      <c r="UD96" s="73"/>
      <c r="UE96" s="73"/>
      <c r="UF96" s="73"/>
      <c r="UG96" s="73"/>
      <c r="UH96" s="73"/>
      <c r="UI96" s="73"/>
      <c r="UJ96" s="73"/>
      <c r="UK96" s="73"/>
      <c r="UL96" s="73"/>
      <c r="UM96" s="73"/>
      <c r="UN96" s="73"/>
      <c r="UO96" s="73"/>
      <c r="UP96" s="73"/>
      <c r="UQ96" s="73"/>
      <c r="UR96" s="73"/>
      <c r="US96" s="73"/>
      <c r="UT96" s="73"/>
      <c r="UU96" s="73"/>
      <c r="UV96" s="73"/>
      <c r="UW96" s="73"/>
      <c r="UX96" s="73"/>
      <c r="UY96" s="73"/>
      <c r="UZ96" s="73"/>
      <c r="VA96" s="73"/>
      <c r="VB96" s="73"/>
      <c r="VC96" s="73"/>
      <c r="VD96" s="73"/>
      <c r="VE96" s="73"/>
      <c r="VF96" s="73"/>
      <c r="VG96" s="73"/>
      <c r="VH96" s="73"/>
      <c r="VI96" s="73"/>
      <c r="VJ96" s="73"/>
      <c r="VK96" s="73"/>
      <c r="VL96" s="73"/>
      <c r="VM96" s="73"/>
      <c r="VN96" s="73"/>
      <c r="VO96" s="73"/>
      <c r="VP96" s="73"/>
      <c r="VQ96" s="73"/>
      <c r="VR96" s="73"/>
      <c r="VS96" s="73"/>
      <c r="VT96" s="73"/>
      <c r="VU96" s="73"/>
      <c r="VV96" s="73"/>
      <c r="VW96" s="73"/>
      <c r="VX96" s="73"/>
      <c r="VY96" s="73"/>
      <c r="VZ96" s="73"/>
      <c r="WA96" s="73"/>
      <c r="WB96" s="73"/>
      <c r="WC96" s="73"/>
      <c r="WD96" s="73"/>
      <c r="WE96" s="73"/>
      <c r="WF96" s="73"/>
      <c r="WG96" s="73"/>
      <c r="WH96" s="73"/>
      <c r="WI96" s="73"/>
      <c r="WJ96" s="73"/>
      <c r="WK96" s="73"/>
      <c r="WL96" s="73"/>
      <c r="WM96" s="73"/>
      <c r="WN96" s="73"/>
      <c r="WO96" s="73"/>
      <c r="WP96" s="73"/>
      <c r="WQ96" s="73"/>
      <c r="WR96" s="73"/>
      <c r="WS96" s="73"/>
      <c r="WT96" s="73"/>
      <c r="WU96" s="73"/>
      <c r="WV96" s="73"/>
      <c r="WW96" s="73"/>
      <c r="WX96" s="73"/>
      <c r="WY96" s="73"/>
      <c r="WZ96" s="73"/>
      <c r="XA96" s="73"/>
      <c r="XB96" s="73"/>
      <c r="XC96" s="73"/>
      <c r="XD96" s="73"/>
      <c r="XE96" s="73"/>
      <c r="XF96" s="73"/>
      <c r="XG96" s="73"/>
      <c r="XH96" s="73"/>
      <c r="XI96" s="73"/>
      <c r="XJ96" s="73"/>
      <c r="XK96" s="73"/>
      <c r="XL96" s="73"/>
      <c r="XM96" s="73"/>
      <c r="XN96" s="73"/>
      <c r="XO96" s="73"/>
      <c r="XP96" s="73"/>
      <c r="XQ96" s="73"/>
      <c r="XR96" s="73"/>
      <c r="XS96" s="73"/>
      <c r="XT96" s="73"/>
      <c r="XU96" s="73"/>
      <c r="XV96" s="73"/>
      <c r="XW96" s="73"/>
      <c r="XX96" s="73"/>
      <c r="XY96" s="73"/>
      <c r="XZ96" s="73"/>
      <c r="YA96" s="73"/>
      <c r="YB96" s="73"/>
      <c r="YC96" s="73"/>
      <c r="YD96" s="73"/>
      <c r="YE96" s="73"/>
      <c r="YF96" s="73"/>
      <c r="YG96" s="73"/>
      <c r="YH96" s="73"/>
      <c r="YI96" s="73"/>
      <c r="YJ96" s="73"/>
      <c r="YK96" s="73"/>
      <c r="YL96" s="73"/>
      <c r="YM96" s="73"/>
      <c r="YN96" s="73"/>
      <c r="YO96" s="73"/>
      <c r="YP96" s="73"/>
      <c r="YQ96" s="73"/>
      <c r="YR96" s="73"/>
    </row>
    <row r="97" spans="1:668">
      <c r="A97" s="71" t="s">
        <v>182</v>
      </c>
      <c r="B97" s="72">
        <f t="shared" si="130"/>
        <v>0</v>
      </c>
      <c r="C97" s="72">
        <f t="shared" si="131"/>
        <v>0</v>
      </c>
      <c r="D97" s="72">
        <f t="shared" si="132"/>
        <v>0</v>
      </c>
      <c r="E97" s="72">
        <f t="shared" si="133"/>
        <v>0</v>
      </c>
      <c r="F97" s="72">
        <f t="shared" si="134"/>
        <v>0</v>
      </c>
      <c r="G97" s="72">
        <f t="shared" si="135"/>
        <v>0</v>
      </c>
      <c r="H97" s="72">
        <f t="shared" si="136"/>
        <v>0</v>
      </c>
      <c r="I97" s="72">
        <f t="shared" si="137"/>
        <v>0</v>
      </c>
      <c r="J97" s="72">
        <f t="shared" si="138"/>
        <v>0</v>
      </c>
      <c r="K97" s="72">
        <f t="shared" si="139"/>
        <v>0</v>
      </c>
      <c r="L97" s="72">
        <f t="shared" si="140"/>
        <v>0</v>
      </c>
      <c r="M97" s="72">
        <f t="shared" si="141"/>
        <v>0</v>
      </c>
      <c r="N97" s="72">
        <f t="shared" si="142"/>
        <v>0</v>
      </c>
      <c r="O97" s="72">
        <f t="shared" si="143"/>
        <v>0</v>
      </c>
      <c r="P97" s="72">
        <f t="shared" si="144"/>
        <v>0</v>
      </c>
      <c r="Q97" s="72">
        <f t="shared" si="145"/>
        <v>0</v>
      </c>
      <c r="R97" s="72">
        <f t="shared" si="146"/>
        <v>0</v>
      </c>
      <c r="S97" s="72">
        <f t="shared" si="147"/>
        <v>0</v>
      </c>
      <c r="T97" s="72">
        <f t="shared" si="148"/>
        <v>0</v>
      </c>
      <c r="U97" s="72">
        <f t="shared" si="149"/>
        <v>0</v>
      </c>
      <c r="V97" s="72">
        <f t="shared" si="150"/>
        <v>0</v>
      </c>
      <c r="W97" s="72">
        <f t="shared" si="151"/>
        <v>0</v>
      </c>
      <c r="X97" s="72">
        <f t="shared" si="152"/>
        <v>0</v>
      </c>
      <c r="Y97" s="72">
        <f t="shared" si="153"/>
        <v>0</v>
      </c>
      <c r="Z97" s="72">
        <f t="shared" si="154"/>
        <v>0</v>
      </c>
      <c r="AA97" s="72">
        <f t="shared" si="155"/>
        <v>0</v>
      </c>
      <c r="AB97" s="72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73"/>
      <c r="MQ97" s="73"/>
      <c r="MR97" s="73"/>
      <c r="MS97" s="73"/>
      <c r="MT97" s="73"/>
      <c r="MU97" s="73"/>
      <c r="MV97" s="73"/>
      <c r="MW97" s="73"/>
      <c r="MX97" s="73"/>
      <c r="MY97" s="73"/>
      <c r="MZ97" s="73"/>
      <c r="NA97" s="73"/>
      <c r="NB97" s="73"/>
      <c r="NC97" s="73"/>
      <c r="ND97" s="73"/>
      <c r="NE97" s="73"/>
      <c r="NF97" s="73"/>
      <c r="NG97" s="73"/>
      <c r="NH97" s="73"/>
      <c r="NI97" s="73"/>
      <c r="NJ97" s="73"/>
      <c r="NK97" s="73"/>
      <c r="NL97" s="73"/>
      <c r="NM97" s="73"/>
      <c r="NN97" s="73"/>
      <c r="NO97" s="73"/>
      <c r="NP97" s="73"/>
      <c r="NQ97" s="73"/>
      <c r="NR97" s="73"/>
      <c r="NS97" s="73"/>
      <c r="NT97" s="73"/>
      <c r="NU97" s="73"/>
      <c r="NV97" s="73"/>
      <c r="NW97" s="73"/>
      <c r="NX97" s="73"/>
      <c r="NY97" s="73"/>
      <c r="NZ97" s="73"/>
      <c r="OA97" s="73"/>
      <c r="OB97" s="73"/>
      <c r="OC97" s="73"/>
      <c r="OD97" s="73"/>
      <c r="OE97" s="73"/>
      <c r="OF97" s="73"/>
      <c r="OG97" s="73"/>
      <c r="OH97" s="73"/>
      <c r="OI97" s="73"/>
      <c r="OJ97" s="73"/>
      <c r="OK97" s="73"/>
      <c r="OL97" s="73"/>
      <c r="OM97" s="73"/>
      <c r="ON97" s="73"/>
      <c r="OO97" s="73"/>
      <c r="OP97" s="73"/>
      <c r="OQ97" s="73"/>
      <c r="OR97" s="73"/>
      <c r="OS97" s="73"/>
      <c r="OT97" s="73"/>
      <c r="OU97" s="73"/>
      <c r="OV97" s="73"/>
      <c r="OW97" s="73"/>
      <c r="OX97" s="73"/>
      <c r="OY97" s="73"/>
      <c r="OZ97" s="73"/>
      <c r="PA97" s="73"/>
      <c r="PB97" s="73"/>
      <c r="PC97" s="73"/>
      <c r="PD97" s="73"/>
      <c r="PE97" s="73"/>
      <c r="PF97" s="73"/>
      <c r="PG97" s="73"/>
      <c r="PH97" s="73"/>
      <c r="PI97" s="73"/>
      <c r="PJ97" s="73"/>
      <c r="PK97" s="73"/>
      <c r="PL97" s="73"/>
      <c r="PM97" s="73"/>
      <c r="PN97" s="73"/>
      <c r="PO97" s="73"/>
      <c r="PP97" s="73"/>
      <c r="PQ97" s="73"/>
      <c r="PR97" s="73"/>
      <c r="PS97" s="73"/>
      <c r="PT97" s="73"/>
      <c r="PU97" s="73"/>
      <c r="PV97" s="73"/>
      <c r="PW97" s="73"/>
      <c r="PX97" s="73"/>
      <c r="PY97" s="73"/>
      <c r="PZ97" s="73"/>
      <c r="QA97" s="73"/>
      <c r="QB97" s="73"/>
      <c r="QC97" s="73"/>
      <c r="QD97" s="73"/>
      <c r="QE97" s="73"/>
      <c r="QF97" s="73"/>
      <c r="QG97" s="73"/>
      <c r="QH97" s="73"/>
      <c r="QI97" s="73"/>
      <c r="QJ97" s="73"/>
      <c r="QK97" s="73"/>
      <c r="QL97" s="73"/>
      <c r="QM97" s="73"/>
      <c r="QN97" s="73"/>
      <c r="QO97" s="73"/>
      <c r="QP97" s="73"/>
      <c r="QQ97" s="73"/>
      <c r="QR97" s="73"/>
      <c r="QS97" s="73"/>
      <c r="QT97" s="73"/>
      <c r="QU97" s="73"/>
      <c r="QV97" s="73"/>
      <c r="QW97" s="73"/>
      <c r="QX97" s="73"/>
      <c r="QY97" s="73"/>
      <c r="QZ97" s="73"/>
      <c r="RA97" s="73"/>
      <c r="RB97" s="73"/>
      <c r="RC97" s="73"/>
      <c r="RD97" s="73"/>
      <c r="RE97" s="73"/>
      <c r="RF97" s="73"/>
      <c r="RG97" s="73"/>
      <c r="RH97" s="73"/>
      <c r="RI97" s="73"/>
      <c r="RJ97" s="73"/>
      <c r="RK97" s="73"/>
      <c r="RL97" s="73"/>
      <c r="RM97" s="73"/>
      <c r="RN97" s="73"/>
      <c r="RO97" s="73"/>
      <c r="RP97" s="73"/>
      <c r="RQ97" s="73"/>
      <c r="RR97" s="73"/>
      <c r="RS97" s="73"/>
      <c r="RT97" s="73"/>
      <c r="RU97" s="73"/>
      <c r="RV97" s="73"/>
      <c r="RW97" s="73"/>
      <c r="RX97" s="73"/>
      <c r="RY97" s="73"/>
      <c r="RZ97" s="73"/>
      <c r="SA97" s="73"/>
      <c r="SB97" s="73"/>
      <c r="SC97" s="73"/>
      <c r="SD97" s="73"/>
      <c r="SE97" s="73"/>
      <c r="SF97" s="73"/>
      <c r="SG97" s="73"/>
      <c r="SH97" s="73"/>
      <c r="SI97" s="73"/>
      <c r="SJ97" s="73"/>
      <c r="SK97" s="73"/>
      <c r="SL97" s="73"/>
      <c r="SM97" s="73"/>
      <c r="SN97" s="73"/>
      <c r="SO97" s="73"/>
      <c r="SP97" s="73"/>
      <c r="SQ97" s="73"/>
      <c r="SR97" s="73"/>
      <c r="SS97" s="73"/>
      <c r="ST97" s="73"/>
      <c r="SU97" s="73"/>
      <c r="SV97" s="73"/>
      <c r="SW97" s="73"/>
      <c r="SX97" s="73"/>
      <c r="SY97" s="73"/>
      <c r="SZ97" s="73"/>
      <c r="TA97" s="73"/>
      <c r="TB97" s="73"/>
      <c r="TC97" s="73"/>
      <c r="TD97" s="73"/>
      <c r="TE97" s="73"/>
      <c r="TF97" s="73"/>
      <c r="TG97" s="73"/>
      <c r="TH97" s="73"/>
      <c r="TI97" s="73"/>
      <c r="TJ97" s="73"/>
      <c r="TK97" s="73"/>
      <c r="TL97" s="73"/>
      <c r="TM97" s="73"/>
      <c r="TN97" s="73"/>
      <c r="TO97" s="73"/>
      <c r="TP97" s="73"/>
      <c r="TQ97" s="73"/>
      <c r="TR97" s="73"/>
      <c r="TS97" s="73"/>
      <c r="TT97" s="73"/>
      <c r="TU97" s="73"/>
      <c r="TV97" s="73"/>
      <c r="TW97" s="73"/>
      <c r="TX97" s="73"/>
      <c r="TY97" s="73"/>
      <c r="TZ97" s="73"/>
      <c r="UA97" s="73"/>
      <c r="UB97" s="73"/>
      <c r="UC97" s="73"/>
      <c r="UD97" s="73"/>
      <c r="UE97" s="73"/>
      <c r="UF97" s="73"/>
      <c r="UG97" s="73"/>
      <c r="UH97" s="73"/>
      <c r="UI97" s="73"/>
      <c r="UJ97" s="73"/>
      <c r="UK97" s="73"/>
      <c r="UL97" s="73"/>
      <c r="UM97" s="73"/>
      <c r="UN97" s="73"/>
      <c r="UO97" s="73"/>
      <c r="UP97" s="73"/>
      <c r="UQ97" s="73"/>
      <c r="UR97" s="73"/>
      <c r="US97" s="73"/>
      <c r="UT97" s="73"/>
      <c r="UU97" s="73"/>
      <c r="UV97" s="73"/>
      <c r="UW97" s="73"/>
      <c r="UX97" s="73"/>
      <c r="UY97" s="73"/>
      <c r="UZ97" s="73"/>
      <c r="VA97" s="73"/>
      <c r="VB97" s="73"/>
      <c r="VC97" s="73"/>
      <c r="VD97" s="73"/>
      <c r="VE97" s="73"/>
      <c r="VF97" s="73"/>
      <c r="VG97" s="73"/>
      <c r="VH97" s="73"/>
      <c r="VI97" s="73"/>
      <c r="VJ97" s="73"/>
      <c r="VK97" s="73"/>
      <c r="VL97" s="73"/>
      <c r="VM97" s="73"/>
      <c r="VN97" s="73"/>
      <c r="VO97" s="73"/>
      <c r="VP97" s="73"/>
      <c r="VQ97" s="73"/>
      <c r="VR97" s="73"/>
      <c r="VS97" s="73"/>
      <c r="VT97" s="73"/>
      <c r="VU97" s="73"/>
      <c r="VV97" s="73"/>
      <c r="VW97" s="73"/>
      <c r="VX97" s="73"/>
      <c r="VY97" s="73"/>
      <c r="VZ97" s="73"/>
      <c r="WA97" s="73"/>
      <c r="WB97" s="73"/>
      <c r="WC97" s="73"/>
      <c r="WD97" s="73"/>
      <c r="WE97" s="73"/>
      <c r="WF97" s="73"/>
      <c r="WG97" s="73"/>
      <c r="WH97" s="73"/>
      <c r="WI97" s="73"/>
      <c r="WJ97" s="73"/>
      <c r="WK97" s="73"/>
      <c r="WL97" s="73"/>
      <c r="WM97" s="73"/>
      <c r="WN97" s="73"/>
      <c r="WO97" s="73"/>
      <c r="WP97" s="73"/>
      <c r="WQ97" s="73"/>
      <c r="WR97" s="73"/>
      <c r="WS97" s="73"/>
      <c r="WT97" s="73"/>
      <c r="WU97" s="73"/>
      <c r="WV97" s="73"/>
      <c r="WW97" s="73"/>
      <c r="WX97" s="73"/>
      <c r="WY97" s="73"/>
      <c r="WZ97" s="73"/>
      <c r="XA97" s="73"/>
      <c r="XB97" s="73"/>
      <c r="XC97" s="73"/>
      <c r="XD97" s="73"/>
      <c r="XE97" s="73"/>
      <c r="XF97" s="73"/>
      <c r="XG97" s="73"/>
      <c r="XH97" s="73"/>
      <c r="XI97" s="73"/>
      <c r="XJ97" s="73"/>
      <c r="XK97" s="73"/>
      <c r="XL97" s="73"/>
      <c r="XM97" s="73"/>
      <c r="XN97" s="73"/>
      <c r="XO97" s="73"/>
      <c r="XP97" s="73"/>
      <c r="XQ97" s="73"/>
      <c r="XR97" s="73"/>
      <c r="XS97" s="73"/>
      <c r="XT97" s="73"/>
      <c r="XU97" s="73"/>
      <c r="XV97" s="73"/>
      <c r="XW97" s="73"/>
      <c r="XX97" s="73"/>
      <c r="XY97" s="73"/>
      <c r="XZ97" s="73"/>
      <c r="YA97" s="73"/>
      <c r="YB97" s="73"/>
      <c r="YC97" s="73"/>
      <c r="YD97" s="73"/>
      <c r="YE97" s="73"/>
      <c r="YF97" s="73"/>
      <c r="YG97" s="73"/>
      <c r="YH97" s="73"/>
      <c r="YI97" s="73"/>
      <c r="YJ97" s="73"/>
      <c r="YK97" s="73"/>
      <c r="YL97" s="73"/>
      <c r="YM97" s="73"/>
      <c r="YN97" s="73"/>
      <c r="YO97" s="73"/>
      <c r="YP97" s="73"/>
      <c r="YQ97" s="73"/>
      <c r="YR97" s="73"/>
    </row>
    <row r="98" spans="1:668">
      <c r="A98" s="71" t="s">
        <v>183</v>
      </c>
      <c r="B98" s="72">
        <f t="shared" si="130"/>
        <v>0</v>
      </c>
      <c r="C98" s="72">
        <f t="shared" si="131"/>
        <v>0</v>
      </c>
      <c r="D98" s="72">
        <f t="shared" si="132"/>
        <v>0</v>
      </c>
      <c r="E98" s="72">
        <f t="shared" si="133"/>
        <v>0</v>
      </c>
      <c r="F98" s="72">
        <f t="shared" si="134"/>
        <v>0</v>
      </c>
      <c r="G98" s="72">
        <f t="shared" si="135"/>
        <v>0</v>
      </c>
      <c r="H98" s="72">
        <f t="shared" si="136"/>
        <v>0</v>
      </c>
      <c r="I98" s="72">
        <f t="shared" si="137"/>
        <v>0</v>
      </c>
      <c r="J98" s="72">
        <f t="shared" si="138"/>
        <v>0</v>
      </c>
      <c r="K98" s="72">
        <f t="shared" si="139"/>
        <v>0</v>
      </c>
      <c r="L98" s="72">
        <f t="shared" si="140"/>
        <v>0</v>
      </c>
      <c r="M98" s="72">
        <f t="shared" si="141"/>
        <v>0</v>
      </c>
      <c r="N98" s="72">
        <f t="shared" si="142"/>
        <v>0</v>
      </c>
      <c r="O98" s="72">
        <f t="shared" si="143"/>
        <v>0</v>
      </c>
      <c r="P98" s="72">
        <f t="shared" si="144"/>
        <v>0</v>
      </c>
      <c r="Q98" s="72">
        <f t="shared" si="145"/>
        <v>0</v>
      </c>
      <c r="R98" s="72">
        <f t="shared" si="146"/>
        <v>0</v>
      </c>
      <c r="S98" s="72">
        <f t="shared" si="147"/>
        <v>0</v>
      </c>
      <c r="T98" s="72">
        <f t="shared" si="148"/>
        <v>0</v>
      </c>
      <c r="U98" s="72">
        <f t="shared" si="149"/>
        <v>0</v>
      </c>
      <c r="V98" s="72">
        <f t="shared" si="150"/>
        <v>0</v>
      </c>
      <c r="W98" s="72">
        <f t="shared" si="151"/>
        <v>0</v>
      </c>
      <c r="X98" s="72">
        <f t="shared" si="152"/>
        <v>0</v>
      </c>
      <c r="Y98" s="72">
        <f t="shared" si="153"/>
        <v>0</v>
      </c>
      <c r="Z98" s="72">
        <f t="shared" si="154"/>
        <v>0</v>
      </c>
      <c r="AA98" s="72">
        <f t="shared" si="155"/>
        <v>0</v>
      </c>
      <c r="AB98" s="72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  <c r="MH98" s="73"/>
      <c r="MI98" s="73"/>
      <c r="MJ98" s="73"/>
      <c r="MK98" s="73"/>
      <c r="ML98" s="73"/>
      <c r="MM98" s="73"/>
      <c r="MN98" s="73"/>
      <c r="MO98" s="73"/>
      <c r="MP98" s="73"/>
      <c r="MQ98" s="73"/>
      <c r="MR98" s="73"/>
      <c r="MS98" s="73"/>
      <c r="MT98" s="73"/>
      <c r="MU98" s="73"/>
      <c r="MV98" s="73"/>
      <c r="MW98" s="73"/>
      <c r="MX98" s="73"/>
      <c r="MY98" s="73"/>
      <c r="MZ98" s="73"/>
      <c r="NA98" s="73"/>
      <c r="NB98" s="73"/>
      <c r="NC98" s="73"/>
      <c r="ND98" s="73"/>
      <c r="NE98" s="73"/>
      <c r="NF98" s="73"/>
      <c r="NG98" s="73"/>
      <c r="NH98" s="73"/>
      <c r="NI98" s="73"/>
      <c r="NJ98" s="73"/>
      <c r="NK98" s="73"/>
      <c r="NL98" s="73"/>
      <c r="NM98" s="73"/>
      <c r="NN98" s="73"/>
      <c r="NO98" s="73"/>
      <c r="NP98" s="73"/>
      <c r="NQ98" s="73"/>
      <c r="NR98" s="73"/>
      <c r="NS98" s="73"/>
      <c r="NT98" s="73"/>
      <c r="NU98" s="73"/>
      <c r="NV98" s="73"/>
      <c r="NW98" s="73"/>
      <c r="NX98" s="73"/>
      <c r="NY98" s="73"/>
      <c r="NZ98" s="73"/>
      <c r="OA98" s="73"/>
      <c r="OB98" s="73"/>
      <c r="OC98" s="73"/>
      <c r="OD98" s="73"/>
      <c r="OE98" s="73"/>
      <c r="OF98" s="73"/>
      <c r="OG98" s="73"/>
      <c r="OH98" s="73"/>
      <c r="OI98" s="73"/>
      <c r="OJ98" s="73"/>
      <c r="OK98" s="73"/>
      <c r="OL98" s="73"/>
      <c r="OM98" s="73"/>
      <c r="ON98" s="73"/>
      <c r="OO98" s="73"/>
      <c r="OP98" s="73"/>
      <c r="OQ98" s="73"/>
      <c r="OR98" s="73"/>
      <c r="OS98" s="73"/>
      <c r="OT98" s="73"/>
      <c r="OU98" s="73"/>
      <c r="OV98" s="73"/>
      <c r="OW98" s="73"/>
      <c r="OX98" s="73"/>
      <c r="OY98" s="73"/>
      <c r="OZ98" s="73"/>
      <c r="PA98" s="73"/>
      <c r="PB98" s="73"/>
      <c r="PC98" s="73"/>
      <c r="PD98" s="73"/>
      <c r="PE98" s="73"/>
      <c r="PF98" s="73"/>
      <c r="PG98" s="73"/>
      <c r="PH98" s="73"/>
      <c r="PI98" s="73"/>
      <c r="PJ98" s="73"/>
      <c r="PK98" s="73"/>
      <c r="PL98" s="73"/>
      <c r="PM98" s="73"/>
      <c r="PN98" s="73"/>
      <c r="PO98" s="73"/>
      <c r="PP98" s="73"/>
      <c r="PQ98" s="73"/>
      <c r="PR98" s="73"/>
      <c r="PS98" s="73"/>
      <c r="PT98" s="73"/>
      <c r="PU98" s="73"/>
      <c r="PV98" s="73"/>
      <c r="PW98" s="73"/>
      <c r="PX98" s="73"/>
      <c r="PY98" s="73"/>
      <c r="PZ98" s="73"/>
      <c r="QA98" s="73"/>
      <c r="QB98" s="73"/>
      <c r="QC98" s="73"/>
      <c r="QD98" s="73"/>
      <c r="QE98" s="73"/>
      <c r="QF98" s="73"/>
      <c r="QG98" s="73"/>
      <c r="QH98" s="73"/>
      <c r="QI98" s="73"/>
      <c r="QJ98" s="73"/>
      <c r="QK98" s="73"/>
      <c r="QL98" s="73"/>
      <c r="QM98" s="73"/>
      <c r="QN98" s="73"/>
      <c r="QO98" s="73"/>
      <c r="QP98" s="73"/>
      <c r="QQ98" s="73"/>
      <c r="QR98" s="73"/>
      <c r="QS98" s="73"/>
      <c r="QT98" s="73"/>
      <c r="QU98" s="73"/>
      <c r="QV98" s="73"/>
      <c r="QW98" s="73"/>
      <c r="QX98" s="73"/>
      <c r="QY98" s="73"/>
      <c r="QZ98" s="73"/>
      <c r="RA98" s="73"/>
      <c r="RB98" s="73"/>
      <c r="RC98" s="73"/>
      <c r="RD98" s="73"/>
      <c r="RE98" s="73"/>
      <c r="RF98" s="73"/>
      <c r="RG98" s="73"/>
      <c r="RH98" s="73"/>
      <c r="RI98" s="73"/>
      <c r="RJ98" s="73"/>
      <c r="RK98" s="73"/>
      <c r="RL98" s="73"/>
      <c r="RM98" s="73"/>
      <c r="RN98" s="73"/>
      <c r="RO98" s="73"/>
      <c r="RP98" s="73"/>
      <c r="RQ98" s="73"/>
      <c r="RR98" s="73"/>
      <c r="RS98" s="73"/>
      <c r="RT98" s="73"/>
      <c r="RU98" s="73"/>
      <c r="RV98" s="73"/>
      <c r="RW98" s="73"/>
      <c r="RX98" s="73"/>
      <c r="RY98" s="73"/>
      <c r="RZ98" s="73"/>
      <c r="SA98" s="73"/>
      <c r="SB98" s="73"/>
      <c r="SC98" s="73"/>
      <c r="SD98" s="73"/>
      <c r="SE98" s="73"/>
      <c r="SF98" s="73"/>
      <c r="SG98" s="73"/>
      <c r="SH98" s="73"/>
      <c r="SI98" s="73"/>
      <c r="SJ98" s="73"/>
      <c r="SK98" s="73"/>
      <c r="SL98" s="73"/>
      <c r="SM98" s="73"/>
      <c r="SN98" s="73"/>
      <c r="SO98" s="73"/>
      <c r="SP98" s="73"/>
      <c r="SQ98" s="73"/>
      <c r="SR98" s="73"/>
      <c r="SS98" s="73"/>
      <c r="ST98" s="73"/>
      <c r="SU98" s="73"/>
      <c r="SV98" s="73"/>
      <c r="SW98" s="73"/>
      <c r="SX98" s="73"/>
      <c r="SY98" s="73"/>
      <c r="SZ98" s="73"/>
      <c r="TA98" s="73"/>
      <c r="TB98" s="73"/>
      <c r="TC98" s="73"/>
      <c r="TD98" s="73"/>
      <c r="TE98" s="73"/>
      <c r="TF98" s="73"/>
      <c r="TG98" s="73"/>
      <c r="TH98" s="73"/>
      <c r="TI98" s="73"/>
      <c r="TJ98" s="73"/>
      <c r="TK98" s="73"/>
      <c r="TL98" s="73"/>
      <c r="TM98" s="73"/>
      <c r="TN98" s="73"/>
      <c r="TO98" s="73"/>
      <c r="TP98" s="73"/>
      <c r="TQ98" s="73"/>
      <c r="TR98" s="73"/>
      <c r="TS98" s="73"/>
      <c r="TT98" s="73"/>
      <c r="TU98" s="73"/>
      <c r="TV98" s="73"/>
      <c r="TW98" s="73"/>
      <c r="TX98" s="73"/>
      <c r="TY98" s="73"/>
      <c r="TZ98" s="73"/>
      <c r="UA98" s="73"/>
      <c r="UB98" s="73"/>
      <c r="UC98" s="73"/>
      <c r="UD98" s="73"/>
      <c r="UE98" s="73"/>
      <c r="UF98" s="73"/>
      <c r="UG98" s="73"/>
      <c r="UH98" s="73"/>
      <c r="UI98" s="73"/>
      <c r="UJ98" s="73"/>
      <c r="UK98" s="73"/>
      <c r="UL98" s="73"/>
      <c r="UM98" s="73"/>
      <c r="UN98" s="73"/>
      <c r="UO98" s="73"/>
      <c r="UP98" s="73"/>
      <c r="UQ98" s="73"/>
      <c r="UR98" s="73"/>
      <c r="US98" s="73"/>
      <c r="UT98" s="73"/>
      <c r="UU98" s="73"/>
      <c r="UV98" s="73"/>
      <c r="UW98" s="73"/>
      <c r="UX98" s="73"/>
      <c r="UY98" s="73"/>
      <c r="UZ98" s="73"/>
      <c r="VA98" s="73"/>
      <c r="VB98" s="73"/>
      <c r="VC98" s="73"/>
      <c r="VD98" s="73"/>
      <c r="VE98" s="73"/>
      <c r="VF98" s="73"/>
      <c r="VG98" s="73"/>
      <c r="VH98" s="73"/>
      <c r="VI98" s="73"/>
      <c r="VJ98" s="73"/>
      <c r="VK98" s="73"/>
      <c r="VL98" s="73"/>
      <c r="VM98" s="73"/>
      <c r="VN98" s="73"/>
      <c r="VO98" s="73"/>
      <c r="VP98" s="73"/>
      <c r="VQ98" s="73"/>
      <c r="VR98" s="73"/>
      <c r="VS98" s="73"/>
      <c r="VT98" s="73"/>
      <c r="VU98" s="73"/>
      <c r="VV98" s="73"/>
      <c r="VW98" s="73"/>
      <c r="VX98" s="73"/>
      <c r="VY98" s="73"/>
      <c r="VZ98" s="73"/>
      <c r="WA98" s="73"/>
      <c r="WB98" s="73"/>
      <c r="WC98" s="73"/>
      <c r="WD98" s="73"/>
      <c r="WE98" s="73"/>
      <c r="WF98" s="73"/>
      <c r="WG98" s="73"/>
      <c r="WH98" s="73"/>
      <c r="WI98" s="73"/>
      <c r="WJ98" s="73"/>
      <c r="WK98" s="73"/>
      <c r="WL98" s="73"/>
      <c r="WM98" s="73"/>
      <c r="WN98" s="73"/>
      <c r="WO98" s="73"/>
      <c r="WP98" s="73"/>
      <c r="WQ98" s="73"/>
      <c r="WR98" s="73"/>
      <c r="WS98" s="73"/>
      <c r="WT98" s="73"/>
      <c r="WU98" s="73"/>
      <c r="WV98" s="73"/>
      <c r="WW98" s="73"/>
      <c r="WX98" s="73"/>
      <c r="WY98" s="73"/>
      <c r="WZ98" s="73"/>
      <c r="XA98" s="73"/>
      <c r="XB98" s="73"/>
      <c r="XC98" s="73"/>
      <c r="XD98" s="73"/>
      <c r="XE98" s="73"/>
      <c r="XF98" s="73"/>
      <c r="XG98" s="73"/>
      <c r="XH98" s="73"/>
      <c r="XI98" s="73"/>
      <c r="XJ98" s="73"/>
      <c r="XK98" s="73"/>
      <c r="XL98" s="73"/>
      <c r="XM98" s="73"/>
      <c r="XN98" s="73"/>
      <c r="XO98" s="73"/>
      <c r="XP98" s="73"/>
      <c r="XQ98" s="73"/>
      <c r="XR98" s="73"/>
      <c r="XS98" s="73"/>
      <c r="XT98" s="73"/>
      <c r="XU98" s="73"/>
      <c r="XV98" s="73"/>
      <c r="XW98" s="73"/>
      <c r="XX98" s="73"/>
      <c r="XY98" s="73"/>
      <c r="XZ98" s="73"/>
      <c r="YA98" s="73"/>
      <c r="YB98" s="73"/>
      <c r="YC98" s="73"/>
      <c r="YD98" s="73"/>
      <c r="YE98" s="73"/>
      <c r="YF98" s="73"/>
      <c r="YG98" s="73"/>
      <c r="YH98" s="73"/>
      <c r="YI98" s="73"/>
      <c r="YJ98" s="73"/>
      <c r="YK98" s="73"/>
      <c r="YL98" s="73"/>
      <c r="YM98" s="73"/>
      <c r="YN98" s="73"/>
      <c r="YO98" s="73"/>
      <c r="YP98" s="73"/>
      <c r="YQ98" s="73"/>
      <c r="YR98" s="73"/>
    </row>
    <row r="99" spans="1:668">
      <c r="A99" s="71" t="s">
        <v>184</v>
      </c>
      <c r="B99" s="72">
        <f t="shared" si="130"/>
        <v>0</v>
      </c>
      <c r="C99" s="72">
        <f t="shared" si="131"/>
        <v>0</v>
      </c>
      <c r="D99" s="72">
        <f t="shared" si="132"/>
        <v>0</v>
      </c>
      <c r="E99" s="72">
        <f t="shared" si="133"/>
        <v>0</v>
      </c>
      <c r="F99" s="72">
        <f t="shared" si="134"/>
        <v>0</v>
      </c>
      <c r="G99" s="72">
        <f t="shared" si="135"/>
        <v>0</v>
      </c>
      <c r="H99" s="72">
        <f t="shared" si="136"/>
        <v>0</v>
      </c>
      <c r="I99" s="72">
        <f t="shared" si="137"/>
        <v>0</v>
      </c>
      <c r="J99" s="72">
        <f t="shared" si="138"/>
        <v>0</v>
      </c>
      <c r="K99" s="72">
        <f t="shared" si="139"/>
        <v>0</v>
      </c>
      <c r="L99" s="72">
        <f t="shared" si="140"/>
        <v>0</v>
      </c>
      <c r="M99" s="72">
        <f t="shared" si="141"/>
        <v>0</v>
      </c>
      <c r="N99" s="72">
        <f t="shared" si="142"/>
        <v>0</v>
      </c>
      <c r="O99" s="72">
        <f t="shared" si="143"/>
        <v>0</v>
      </c>
      <c r="P99" s="72">
        <f t="shared" si="144"/>
        <v>0</v>
      </c>
      <c r="Q99" s="72">
        <f t="shared" si="145"/>
        <v>0</v>
      </c>
      <c r="R99" s="72">
        <f t="shared" si="146"/>
        <v>0</v>
      </c>
      <c r="S99" s="72">
        <f t="shared" si="147"/>
        <v>0</v>
      </c>
      <c r="T99" s="72">
        <f t="shared" si="148"/>
        <v>0</v>
      </c>
      <c r="U99" s="72">
        <f t="shared" si="149"/>
        <v>0</v>
      </c>
      <c r="V99" s="72">
        <f t="shared" si="150"/>
        <v>0</v>
      </c>
      <c r="W99" s="72">
        <f t="shared" si="151"/>
        <v>0</v>
      </c>
      <c r="X99" s="72">
        <f t="shared" si="152"/>
        <v>0</v>
      </c>
      <c r="Y99" s="72">
        <f t="shared" si="153"/>
        <v>0</v>
      </c>
      <c r="Z99" s="72">
        <f t="shared" si="154"/>
        <v>0</v>
      </c>
      <c r="AA99" s="72">
        <f t="shared" si="155"/>
        <v>0</v>
      </c>
      <c r="AB99" s="72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73"/>
      <c r="MQ99" s="73"/>
      <c r="MR99" s="73"/>
      <c r="MS99" s="73"/>
      <c r="MT99" s="73"/>
      <c r="MU99" s="73"/>
      <c r="MV99" s="73"/>
      <c r="MW99" s="73"/>
      <c r="MX99" s="73"/>
      <c r="MY99" s="73"/>
      <c r="MZ99" s="73"/>
      <c r="NA99" s="73"/>
      <c r="NB99" s="73"/>
      <c r="NC99" s="73"/>
      <c r="ND99" s="73"/>
      <c r="NE99" s="73"/>
      <c r="NF99" s="73"/>
      <c r="NG99" s="73"/>
      <c r="NH99" s="73"/>
      <c r="NI99" s="73"/>
      <c r="NJ99" s="73"/>
      <c r="NK99" s="73"/>
      <c r="NL99" s="73"/>
      <c r="NM99" s="73"/>
      <c r="NN99" s="73"/>
      <c r="NO99" s="73"/>
      <c r="NP99" s="73"/>
      <c r="NQ99" s="73"/>
      <c r="NR99" s="73"/>
      <c r="NS99" s="73"/>
      <c r="NT99" s="73"/>
      <c r="NU99" s="73"/>
      <c r="NV99" s="73"/>
      <c r="NW99" s="73"/>
      <c r="NX99" s="73"/>
      <c r="NY99" s="73"/>
      <c r="NZ99" s="73"/>
      <c r="OA99" s="73"/>
      <c r="OB99" s="73"/>
      <c r="OC99" s="73"/>
      <c r="OD99" s="73"/>
      <c r="OE99" s="73"/>
      <c r="OF99" s="73"/>
      <c r="OG99" s="73"/>
      <c r="OH99" s="73"/>
      <c r="OI99" s="73"/>
      <c r="OJ99" s="73"/>
      <c r="OK99" s="73"/>
      <c r="OL99" s="73"/>
      <c r="OM99" s="73"/>
      <c r="ON99" s="73"/>
      <c r="OO99" s="73"/>
      <c r="OP99" s="73"/>
      <c r="OQ99" s="73"/>
      <c r="OR99" s="73"/>
      <c r="OS99" s="73"/>
      <c r="OT99" s="73"/>
      <c r="OU99" s="73"/>
      <c r="OV99" s="73"/>
      <c r="OW99" s="73"/>
      <c r="OX99" s="73"/>
      <c r="OY99" s="73"/>
      <c r="OZ99" s="73"/>
      <c r="PA99" s="73"/>
      <c r="PB99" s="73"/>
      <c r="PC99" s="73"/>
      <c r="PD99" s="73"/>
      <c r="PE99" s="73"/>
      <c r="PF99" s="73"/>
      <c r="PG99" s="73"/>
      <c r="PH99" s="73"/>
      <c r="PI99" s="73"/>
      <c r="PJ99" s="73"/>
      <c r="PK99" s="73"/>
      <c r="PL99" s="73"/>
      <c r="PM99" s="73"/>
      <c r="PN99" s="73"/>
      <c r="PO99" s="73"/>
      <c r="PP99" s="73"/>
      <c r="PQ99" s="73"/>
      <c r="PR99" s="73"/>
      <c r="PS99" s="73"/>
      <c r="PT99" s="73"/>
      <c r="PU99" s="73"/>
      <c r="PV99" s="73"/>
      <c r="PW99" s="73"/>
      <c r="PX99" s="73"/>
      <c r="PY99" s="73"/>
      <c r="PZ99" s="73"/>
      <c r="QA99" s="73"/>
      <c r="QB99" s="73"/>
      <c r="QC99" s="73"/>
      <c r="QD99" s="73"/>
      <c r="QE99" s="73"/>
      <c r="QF99" s="73"/>
      <c r="QG99" s="73"/>
      <c r="QH99" s="73"/>
      <c r="QI99" s="73"/>
      <c r="QJ99" s="73"/>
      <c r="QK99" s="73"/>
      <c r="QL99" s="73"/>
      <c r="QM99" s="73"/>
      <c r="QN99" s="73"/>
      <c r="QO99" s="73"/>
      <c r="QP99" s="73"/>
      <c r="QQ99" s="73"/>
      <c r="QR99" s="73"/>
      <c r="QS99" s="73"/>
      <c r="QT99" s="73"/>
      <c r="QU99" s="73"/>
      <c r="QV99" s="73"/>
      <c r="QW99" s="73"/>
      <c r="QX99" s="73"/>
      <c r="QY99" s="73"/>
      <c r="QZ99" s="73"/>
      <c r="RA99" s="73"/>
      <c r="RB99" s="73"/>
      <c r="RC99" s="73"/>
      <c r="RD99" s="73"/>
      <c r="RE99" s="73"/>
      <c r="RF99" s="73"/>
      <c r="RG99" s="73"/>
      <c r="RH99" s="73"/>
      <c r="RI99" s="73"/>
      <c r="RJ99" s="73"/>
      <c r="RK99" s="73"/>
      <c r="RL99" s="73"/>
      <c r="RM99" s="73"/>
      <c r="RN99" s="73"/>
      <c r="RO99" s="73"/>
      <c r="RP99" s="73"/>
      <c r="RQ99" s="73"/>
      <c r="RR99" s="73"/>
      <c r="RS99" s="73"/>
      <c r="RT99" s="73"/>
      <c r="RU99" s="73"/>
      <c r="RV99" s="73"/>
      <c r="RW99" s="73"/>
      <c r="RX99" s="73"/>
      <c r="RY99" s="73"/>
      <c r="RZ99" s="73"/>
      <c r="SA99" s="73"/>
      <c r="SB99" s="73"/>
      <c r="SC99" s="73"/>
      <c r="SD99" s="73"/>
      <c r="SE99" s="73"/>
      <c r="SF99" s="73"/>
      <c r="SG99" s="73"/>
      <c r="SH99" s="73"/>
      <c r="SI99" s="73"/>
      <c r="SJ99" s="73"/>
      <c r="SK99" s="73"/>
      <c r="SL99" s="73"/>
      <c r="SM99" s="73"/>
      <c r="SN99" s="73"/>
      <c r="SO99" s="73"/>
      <c r="SP99" s="73"/>
      <c r="SQ99" s="73"/>
      <c r="SR99" s="73"/>
      <c r="SS99" s="73"/>
      <c r="ST99" s="73"/>
      <c r="SU99" s="73"/>
      <c r="SV99" s="73"/>
      <c r="SW99" s="73"/>
      <c r="SX99" s="73"/>
      <c r="SY99" s="73"/>
      <c r="SZ99" s="73"/>
      <c r="TA99" s="73"/>
      <c r="TB99" s="73"/>
      <c r="TC99" s="73"/>
      <c r="TD99" s="73"/>
      <c r="TE99" s="73"/>
      <c r="TF99" s="73"/>
      <c r="TG99" s="73"/>
      <c r="TH99" s="73"/>
      <c r="TI99" s="73"/>
      <c r="TJ99" s="73"/>
      <c r="TK99" s="73"/>
      <c r="TL99" s="73"/>
      <c r="TM99" s="73"/>
      <c r="TN99" s="73"/>
      <c r="TO99" s="73"/>
      <c r="TP99" s="73"/>
      <c r="TQ99" s="73"/>
      <c r="TR99" s="73"/>
      <c r="TS99" s="73"/>
      <c r="TT99" s="73"/>
      <c r="TU99" s="73"/>
      <c r="TV99" s="73"/>
      <c r="TW99" s="73"/>
      <c r="TX99" s="73"/>
      <c r="TY99" s="73"/>
      <c r="TZ99" s="73"/>
      <c r="UA99" s="73"/>
      <c r="UB99" s="73"/>
      <c r="UC99" s="73"/>
      <c r="UD99" s="73"/>
      <c r="UE99" s="73"/>
      <c r="UF99" s="73"/>
      <c r="UG99" s="73"/>
      <c r="UH99" s="73"/>
      <c r="UI99" s="73"/>
      <c r="UJ99" s="73"/>
      <c r="UK99" s="73"/>
      <c r="UL99" s="73"/>
      <c r="UM99" s="73"/>
      <c r="UN99" s="73"/>
      <c r="UO99" s="73"/>
      <c r="UP99" s="73"/>
      <c r="UQ99" s="73"/>
      <c r="UR99" s="73"/>
      <c r="US99" s="73"/>
      <c r="UT99" s="73"/>
      <c r="UU99" s="73"/>
      <c r="UV99" s="73"/>
      <c r="UW99" s="73"/>
      <c r="UX99" s="73"/>
      <c r="UY99" s="73"/>
      <c r="UZ99" s="73"/>
      <c r="VA99" s="73"/>
      <c r="VB99" s="73"/>
      <c r="VC99" s="73"/>
      <c r="VD99" s="73"/>
      <c r="VE99" s="73"/>
      <c r="VF99" s="73"/>
      <c r="VG99" s="73"/>
      <c r="VH99" s="73"/>
      <c r="VI99" s="73"/>
      <c r="VJ99" s="73"/>
      <c r="VK99" s="73"/>
      <c r="VL99" s="73"/>
      <c r="VM99" s="73"/>
      <c r="VN99" s="73"/>
      <c r="VO99" s="73"/>
      <c r="VP99" s="73"/>
      <c r="VQ99" s="73"/>
      <c r="VR99" s="73"/>
      <c r="VS99" s="73"/>
      <c r="VT99" s="73"/>
      <c r="VU99" s="73"/>
      <c r="VV99" s="73"/>
      <c r="VW99" s="73"/>
      <c r="VX99" s="73"/>
      <c r="VY99" s="73"/>
      <c r="VZ99" s="73"/>
      <c r="WA99" s="73"/>
      <c r="WB99" s="73"/>
      <c r="WC99" s="73"/>
      <c r="WD99" s="73"/>
      <c r="WE99" s="73"/>
      <c r="WF99" s="73"/>
      <c r="WG99" s="73"/>
      <c r="WH99" s="73"/>
      <c r="WI99" s="73"/>
      <c r="WJ99" s="73"/>
      <c r="WK99" s="73"/>
      <c r="WL99" s="73"/>
      <c r="WM99" s="73"/>
      <c r="WN99" s="73"/>
      <c r="WO99" s="73"/>
      <c r="WP99" s="73"/>
      <c r="WQ99" s="73"/>
      <c r="WR99" s="73"/>
      <c r="WS99" s="73"/>
      <c r="WT99" s="73"/>
      <c r="WU99" s="73"/>
      <c r="WV99" s="73"/>
      <c r="WW99" s="73"/>
      <c r="WX99" s="73"/>
      <c r="WY99" s="73"/>
      <c r="WZ99" s="73"/>
      <c r="XA99" s="73"/>
      <c r="XB99" s="73"/>
      <c r="XC99" s="73"/>
      <c r="XD99" s="73"/>
      <c r="XE99" s="73"/>
      <c r="XF99" s="73"/>
      <c r="XG99" s="73"/>
      <c r="XH99" s="73"/>
      <c r="XI99" s="73"/>
      <c r="XJ99" s="73"/>
      <c r="XK99" s="73"/>
      <c r="XL99" s="73"/>
      <c r="XM99" s="73"/>
      <c r="XN99" s="73"/>
      <c r="XO99" s="73"/>
      <c r="XP99" s="73"/>
      <c r="XQ99" s="73"/>
      <c r="XR99" s="73"/>
      <c r="XS99" s="73"/>
      <c r="XT99" s="73"/>
      <c r="XU99" s="73"/>
      <c r="XV99" s="73"/>
      <c r="XW99" s="73"/>
      <c r="XX99" s="73"/>
      <c r="XY99" s="73"/>
      <c r="XZ99" s="73"/>
      <c r="YA99" s="73"/>
      <c r="YB99" s="73"/>
      <c r="YC99" s="73"/>
      <c r="YD99" s="73"/>
      <c r="YE99" s="73"/>
      <c r="YF99" s="73"/>
      <c r="YG99" s="73"/>
      <c r="YH99" s="73"/>
      <c r="YI99" s="73"/>
      <c r="YJ99" s="73"/>
      <c r="YK99" s="73"/>
      <c r="YL99" s="73"/>
      <c r="YM99" s="73"/>
      <c r="YN99" s="73"/>
      <c r="YO99" s="73"/>
      <c r="YP99" s="73"/>
      <c r="YQ99" s="73"/>
      <c r="YR99" s="73"/>
    </row>
    <row r="100" spans="1:668">
      <c r="A100" s="71" t="s">
        <v>185</v>
      </c>
      <c r="B100" s="72">
        <f t="shared" si="130"/>
        <v>0</v>
      </c>
      <c r="C100" s="72">
        <f t="shared" si="131"/>
        <v>0</v>
      </c>
      <c r="D100" s="72">
        <f t="shared" si="132"/>
        <v>0</v>
      </c>
      <c r="E100" s="72">
        <f t="shared" si="133"/>
        <v>0</v>
      </c>
      <c r="F100" s="72">
        <f t="shared" si="134"/>
        <v>0</v>
      </c>
      <c r="G100" s="72">
        <f t="shared" si="135"/>
        <v>0</v>
      </c>
      <c r="H100" s="72">
        <f t="shared" si="136"/>
        <v>0</v>
      </c>
      <c r="I100" s="72">
        <f t="shared" si="137"/>
        <v>0</v>
      </c>
      <c r="J100" s="72">
        <f t="shared" si="138"/>
        <v>0</v>
      </c>
      <c r="K100" s="72">
        <f t="shared" si="139"/>
        <v>0</v>
      </c>
      <c r="L100" s="72">
        <f t="shared" si="140"/>
        <v>0</v>
      </c>
      <c r="M100" s="72">
        <f t="shared" si="141"/>
        <v>0</v>
      </c>
      <c r="N100" s="72">
        <f t="shared" si="142"/>
        <v>0</v>
      </c>
      <c r="O100" s="72">
        <f t="shared" si="143"/>
        <v>0</v>
      </c>
      <c r="P100" s="72">
        <f t="shared" si="144"/>
        <v>0</v>
      </c>
      <c r="Q100" s="72">
        <f t="shared" si="145"/>
        <v>0</v>
      </c>
      <c r="R100" s="72">
        <f t="shared" si="146"/>
        <v>0</v>
      </c>
      <c r="S100" s="72">
        <f t="shared" si="147"/>
        <v>0</v>
      </c>
      <c r="T100" s="72">
        <f t="shared" si="148"/>
        <v>0</v>
      </c>
      <c r="U100" s="72">
        <f t="shared" si="149"/>
        <v>0</v>
      </c>
      <c r="V100" s="72">
        <f t="shared" si="150"/>
        <v>0</v>
      </c>
      <c r="W100" s="72">
        <f t="shared" si="151"/>
        <v>0</v>
      </c>
      <c r="X100" s="72">
        <f t="shared" si="152"/>
        <v>0</v>
      </c>
      <c r="Y100" s="72">
        <f t="shared" si="153"/>
        <v>0</v>
      </c>
      <c r="Z100" s="72">
        <f t="shared" si="154"/>
        <v>0</v>
      </c>
      <c r="AA100" s="72">
        <f t="shared" si="155"/>
        <v>0</v>
      </c>
      <c r="AB100" s="72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  <c r="MH100" s="73"/>
      <c r="MI100" s="73"/>
      <c r="MJ100" s="73"/>
      <c r="MK100" s="73"/>
      <c r="ML100" s="73"/>
      <c r="MM100" s="73"/>
      <c r="MN100" s="73"/>
      <c r="MO100" s="73"/>
      <c r="MP100" s="73"/>
      <c r="MQ100" s="73"/>
      <c r="MR100" s="73"/>
      <c r="MS100" s="73"/>
      <c r="MT100" s="73"/>
      <c r="MU100" s="73"/>
      <c r="MV100" s="73"/>
      <c r="MW100" s="73"/>
      <c r="MX100" s="73"/>
      <c r="MY100" s="73"/>
      <c r="MZ100" s="73"/>
      <c r="NA100" s="73"/>
      <c r="NB100" s="73"/>
      <c r="NC100" s="73"/>
      <c r="ND100" s="73"/>
      <c r="NE100" s="73"/>
      <c r="NF100" s="73"/>
      <c r="NG100" s="73"/>
      <c r="NH100" s="73"/>
      <c r="NI100" s="73"/>
      <c r="NJ100" s="73"/>
      <c r="NK100" s="73"/>
      <c r="NL100" s="73"/>
      <c r="NM100" s="73"/>
      <c r="NN100" s="73"/>
      <c r="NO100" s="73"/>
      <c r="NP100" s="73"/>
      <c r="NQ100" s="73"/>
      <c r="NR100" s="73"/>
      <c r="NS100" s="73"/>
      <c r="NT100" s="73"/>
      <c r="NU100" s="73"/>
      <c r="NV100" s="73"/>
      <c r="NW100" s="73"/>
      <c r="NX100" s="73"/>
      <c r="NY100" s="73"/>
      <c r="NZ100" s="73"/>
      <c r="OA100" s="73"/>
      <c r="OB100" s="73"/>
      <c r="OC100" s="73"/>
      <c r="OD100" s="73"/>
      <c r="OE100" s="73"/>
      <c r="OF100" s="73"/>
      <c r="OG100" s="73"/>
      <c r="OH100" s="73"/>
      <c r="OI100" s="73"/>
      <c r="OJ100" s="73"/>
      <c r="OK100" s="73"/>
      <c r="OL100" s="73"/>
      <c r="OM100" s="73"/>
      <c r="ON100" s="73"/>
      <c r="OO100" s="73"/>
      <c r="OP100" s="73"/>
      <c r="OQ100" s="73"/>
      <c r="OR100" s="73"/>
      <c r="OS100" s="73"/>
      <c r="OT100" s="73"/>
      <c r="OU100" s="73"/>
      <c r="OV100" s="73"/>
      <c r="OW100" s="73"/>
      <c r="OX100" s="73"/>
      <c r="OY100" s="73"/>
      <c r="OZ100" s="73"/>
      <c r="PA100" s="73"/>
      <c r="PB100" s="73"/>
      <c r="PC100" s="73"/>
      <c r="PD100" s="73"/>
      <c r="PE100" s="73"/>
      <c r="PF100" s="73"/>
      <c r="PG100" s="73"/>
      <c r="PH100" s="73"/>
      <c r="PI100" s="73"/>
      <c r="PJ100" s="73"/>
      <c r="PK100" s="73"/>
      <c r="PL100" s="73"/>
      <c r="PM100" s="73"/>
      <c r="PN100" s="73"/>
      <c r="PO100" s="73"/>
      <c r="PP100" s="73"/>
      <c r="PQ100" s="73"/>
      <c r="PR100" s="73"/>
      <c r="PS100" s="73"/>
      <c r="PT100" s="73"/>
      <c r="PU100" s="73"/>
      <c r="PV100" s="73"/>
      <c r="PW100" s="73"/>
      <c r="PX100" s="73"/>
      <c r="PY100" s="73"/>
      <c r="PZ100" s="73"/>
      <c r="QA100" s="73"/>
      <c r="QB100" s="73"/>
      <c r="QC100" s="73"/>
      <c r="QD100" s="73"/>
      <c r="QE100" s="73"/>
      <c r="QF100" s="73"/>
      <c r="QG100" s="73"/>
      <c r="QH100" s="73"/>
      <c r="QI100" s="73"/>
      <c r="QJ100" s="73"/>
      <c r="QK100" s="73"/>
      <c r="QL100" s="73"/>
      <c r="QM100" s="73"/>
      <c r="QN100" s="73"/>
      <c r="QO100" s="73"/>
      <c r="QP100" s="73"/>
      <c r="QQ100" s="73"/>
      <c r="QR100" s="73"/>
      <c r="QS100" s="73"/>
      <c r="QT100" s="73"/>
      <c r="QU100" s="73"/>
      <c r="QV100" s="73"/>
      <c r="QW100" s="73"/>
      <c r="QX100" s="73"/>
      <c r="QY100" s="73"/>
      <c r="QZ100" s="73"/>
      <c r="RA100" s="73"/>
      <c r="RB100" s="73"/>
      <c r="RC100" s="73"/>
      <c r="RD100" s="73"/>
      <c r="RE100" s="73"/>
      <c r="RF100" s="73"/>
      <c r="RG100" s="73"/>
      <c r="RH100" s="73"/>
      <c r="RI100" s="73"/>
      <c r="RJ100" s="73"/>
      <c r="RK100" s="73"/>
      <c r="RL100" s="73"/>
      <c r="RM100" s="73"/>
      <c r="RN100" s="73"/>
      <c r="RO100" s="73"/>
      <c r="RP100" s="73"/>
      <c r="RQ100" s="73"/>
      <c r="RR100" s="73"/>
      <c r="RS100" s="73"/>
      <c r="RT100" s="73"/>
      <c r="RU100" s="73"/>
      <c r="RV100" s="73"/>
      <c r="RW100" s="73"/>
      <c r="RX100" s="73"/>
      <c r="RY100" s="73"/>
      <c r="RZ100" s="73"/>
      <c r="SA100" s="73"/>
      <c r="SB100" s="73"/>
      <c r="SC100" s="73"/>
      <c r="SD100" s="73"/>
      <c r="SE100" s="73"/>
      <c r="SF100" s="73"/>
      <c r="SG100" s="73"/>
      <c r="SH100" s="73"/>
      <c r="SI100" s="73"/>
      <c r="SJ100" s="73"/>
      <c r="SK100" s="73"/>
      <c r="SL100" s="73"/>
      <c r="SM100" s="73"/>
      <c r="SN100" s="73"/>
      <c r="SO100" s="73"/>
      <c r="SP100" s="73"/>
      <c r="SQ100" s="73"/>
      <c r="SR100" s="73"/>
      <c r="SS100" s="73"/>
      <c r="ST100" s="73"/>
      <c r="SU100" s="73"/>
      <c r="SV100" s="73"/>
      <c r="SW100" s="73"/>
      <c r="SX100" s="73"/>
      <c r="SY100" s="73"/>
      <c r="SZ100" s="73"/>
      <c r="TA100" s="73"/>
      <c r="TB100" s="73"/>
      <c r="TC100" s="73"/>
      <c r="TD100" s="73"/>
      <c r="TE100" s="73"/>
      <c r="TF100" s="73"/>
      <c r="TG100" s="73"/>
      <c r="TH100" s="73"/>
      <c r="TI100" s="73"/>
      <c r="TJ100" s="73"/>
      <c r="TK100" s="73"/>
      <c r="TL100" s="73"/>
      <c r="TM100" s="73"/>
      <c r="TN100" s="73"/>
      <c r="TO100" s="73"/>
      <c r="TP100" s="73"/>
      <c r="TQ100" s="73"/>
      <c r="TR100" s="73"/>
      <c r="TS100" s="73"/>
      <c r="TT100" s="73"/>
      <c r="TU100" s="73"/>
      <c r="TV100" s="73"/>
      <c r="TW100" s="73"/>
      <c r="TX100" s="73"/>
      <c r="TY100" s="73"/>
      <c r="TZ100" s="73"/>
      <c r="UA100" s="73"/>
      <c r="UB100" s="73"/>
      <c r="UC100" s="73"/>
      <c r="UD100" s="73"/>
      <c r="UE100" s="73"/>
      <c r="UF100" s="73"/>
      <c r="UG100" s="73"/>
      <c r="UH100" s="73"/>
      <c r="UI100" s="73"/>
      <c r="UJ100" s="73"/>
      <c r="UK100" s="73"/>
      <c r="UL100" s="73"/>
      <c r="UM100" s="73"/>
      <c r="UN100" s="73"/>
      <c r="UO100" s="73"/>
      <c r="UP100" s="73"/>
      <c r="UQ100" s="73"/>
      <c r="UR100" s="73"/>
      <c r="US100" s="73"/>
      <c r="UT100" s="73"/>
      <c r="UU100" s="73"/>
      <c r="UV100" s="73"/>
      <c r="UW100" s="73"/>
      <c r="UX100" s="73"/>
      <c r="UY100" s="73"/>
      <c r="UZ100" s="73"/>
      <c r="VA100" s="73"/>
      <c r="VB100" s="73"/>
      <c r="VC100" s="73"/>
      <c r="VD100" s="73"/>
      <c r="VE100" s="73"/>
      <c r="VF100" s="73"/>
      <c r="VG100" s="73"/>
      <c r="VH100" s="73"/>
      <c r="VI100" s="73"/>
      <c r="VJ100" s="73"/>
      <c r="VK100" s="73"/>
      <c r="VL100" s="73"/>
      <c r="VM100" s="73"/>
      <c r="VN100" s="73"/>
      <c r="VO100" s="73"/>
      <c r="VP100" s="73"/>
      <c r="VQ100" s="73"/>
      <c r="VR100" s="73"/>
      <c r="VS100" s="73"/>
      <c r="VT100" s="73"/>
      <c r="VU100" s="73"/>
      <c r="VV100" s="73"/>
      <c r="VW100" s="73"/>
      <c r="VX100" s="73"/>
      <c r="VY100" s="73"/>
      <c r="VZ100" s="73"/>
      <c r="WA100" s="73"/>
      <c r="WB100" s="73"/>
      <c r="WC100" s="73"/>
      <c r="WD100" s="73"/>
      <c r="WE100" s="73"/>
      <c r="WF100" s="73"/>
      <c r="WG100" s="73"/>
      <c r="WH100" s="73"/>
      <c r="WI100" s="73"/>
      <c r="WJ100" s="73"/>
      <c r="WK100" s="73"/>
      <c r="WL100" s="73"/>
      <c r="WM100" s="73"/>
      <c r="WN100" s="73"/>
      <c r="WO100" s="73"/>
      <c r="WP100" s="73"/>
      <c r="WQ100" s="73"/>
      <c r="WR100" s="73"/>
      <c r="WS100" s="73"/>
      <c r="WT100" s="73"/>
      <c r="WU100" s="73"/>
      <c r="WV100" s="73"/>
      <c r="WW100" s="73"/>
      <c r="WX100" s="73"/>
      <c r="WY100" s="73"/>
      <c r="WZ100" s="73"/>
      <c r="XA100" s="73"/>
      <c r="XB100" s="73"/>
      <c r="XC100" s="73"/>
      <c r="XD100" s="73"/>
      <c r="XE100" s="73"/>
      <c r="XF100" s="73"/>
      <c r="XG100" s="73"/>
      <c r="XH100" s="73"/>
      <c r="XI100" s="73"/>
      <c r="XJ100" s="73"/>
      <c r="XK100" s="73"/>
      <c r="XL100" s="73"/>
      <c r="XM100" s="73"/>
      <c r="XN100" s="73"/>
      <c r="XO100" s="73"/>
      <c r="XP100" s="73"/>
      <c r="XQ100" s="73"/>
      <c r="XR100" s="73"/>
      <c r="XS100" s="73"/>
      <c r="XT100" s="73"/>
      <c r="XU100" s="73"/>
      <c r="XV100" s="73"/>
      <c r="XW100" s="73"/>
      <c r="XX100" s="73"/>
      <c r="XY100" s="73"/>
      <c r="XZ100" s="73"/>
      <c r="YA100" s="73"/>
      <c r="YB100" s="73"/>
      <c r="YC100" s="73"/>
      <c r="YD100" s="73"/>
      <c r="YE100" s="73"/>
      <c r="YF100" s="73"/>
      <c r="YG100" s="73"/>
      <c r="YH100" s="73"/>
      <c r="YI100" s="73"/>
      <c r="YJ100" s="73"/>
      <c r="YK100" s="73"/>
      <c r="YL100" s="73"/>
      <c r="YM100" s="73"/>
      <c r="YN100" s="73"/>
      <c r="YO100" s="73"/>
      <c r="YP100" s="73"/>
      <c r="YQ100" s="73"/>
      <c r="YR100" s="73"/>
    </row>
    <row r="101" spans="1:668">
      <c r="A101" s="71" t="s">
        <v>186</v>
      </c>
      <c r="B101" s="72">
        <f t="shared" si="130"/>
        <v>0</v>
      </c>
      <c r="C101" s="72">
        <f t="shared" si="131"/>
        <v>0</v>
      </c>
      <c r="D101" s="72">
        <f t="shared" si="132"/>
        <v>0</v>
      </c>
      <c r="E101" s="72">
        <f t="shared" si="133"/>
        <v>0</v>
      </c>
      <c r="F101" s="72">
        <f t="shared" si="134"/>
        <v>0</v>
      </c>
      <c r="G101" s="72">
        <f t="shared" si="135"/>
        <v>0</v>
      </c>
      <c r="H101" s="72">
        <f t="shared" si="136"/>
        <v>0</v>
      </c>
      <c r="I101" s="72">
        <f t="shared" si="137"/>
        <v>0</v>
      </c>
      <c r="J101" s="72">
        <f t="shared" si="138"/>
        <v>0</v>
      </c>
      <c r="K101" s="72">
        <f t="shared" si="139"/>
        <v>0</v>
      </c>
      <c r="L101" s="72">
        <f t="shared" si="140"/>
        <v>0</v>
      </c>
      <c r="M101" s="72">
        <f t="shared" si="141"/>
        <v>0</v>
      </c>
      <c r="N101" s="72">
        <f t="shared" si="142"/>
        <v>0</v>
      </c>
      <c r="O101" s="72">
        <f t="shared" si="143"/>
        <v>0</v>
      </c>
      <c r="P101" s="72">
        <f t="shared" si="144"/>
        <v>0</v>
      </c>
      <c r="Q101" s="72">
        <f t="shared" si="145"/>
        <v>0</v>
      </c>
      <c r="R101" s="72">
        <f t="shared" si="146"/>
        <v>0</v>
      </c>
      <c r="S101" s="72">
        <f t="shared" si="147"/>
        <v>0</v>
      </c>
      <c r="T101" s="72">
        <f t="shared" si="148"/>
        <v>0</v>
      </c>
      <c r="U101" s="72">
        <f t="shared" si="149"/>
        <v>0</v>
      </c>
      <c r="V101" s="72">
        <f t="shared" si="150"/>
        <v>0</v>
      </c>
      <c r="W101" s="72">
        <f t="shared" si="151"/>
        <v>0</v>
      </c>
      <c r="X101" s="72">
        <f t="shared" si="152"/>
        <v>0</v>
      </c>
      <c r="Y101" s="72">
        <f t="shared" si="153"/>
        <v>0</v>
      </c>
      <c r="Z101" s="72">
        <f t="shared" si="154"/>
        <v>0</v>
      </c>
      <c r="AA101" s="72">
        <f t="shared" si="155"/>
        <v>0</v>
      </c>
      <c r="AB101" s="72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  <c r="SZ101" s="73"/>
      <c r="TA101" s="73"/>
      <c r="TB101" s="73"/>
      <c r="TC101" s="73"/>
      <c r="TD101" s="73"/>
      <c r="TE101" s="73"/>
      <c r="TF101" s="73"/>
      <c r="TG101" s="73"/>
      <c r="TH101" s="73"/>
      <c r="TI101" s="73"/>
      <c r="TJ101" s="73"/>
      <c r="TK101" s="73"/>
      <c r="TL101" s="73"/>
      <c r="TM101" s="73"/>
      <c r="TN101" s="73"/>
      <c r="TO101" s="73"/>
      <c r="TP101" s="73"/>
      <c r="TQ101" s="73"/>
      <c r="TR101" s="73"/>
      <c r="TS101" s="73"/>
      <c r="TT101" s="73"/>
      <c r="TU101" s="73"/>
      <c r="TV101" s="73"/>
      <c r="TW101" s="73"/>
      <c r="TX101" s="73"/>
      <c r="TY101" s="73"/>
      <c r="TZ101" s="73"/>
      <c r="UA101" s="73"/>
      <c r="UB101" s="73"/>
      <c r="UC101" s="73"/>
      <c r="UD101" s="73"/>
      <c r="UE101" s="73"/>
      <c r="UF101" s="73"/>
      <c r="UG101" s="73"/>
      <c r="UH101" s="73"/>
      <c r="UI101" s="73"/>
      <c r="UJ101" s="73"/>
      <c r="UK101" s="73"/>
      <c r="UL101" s="73"/>
      <c r="UM101" s="73"/>
      <c r="UN101" s="73"/>
      <c r="UO101" s="73"/>
      <c r="UP101" s="73"/>
      <c r="UQ101" s="73"/>
      <c r="UR101" s="73"/>
      <c r="US101" s="73"/>
      <c r="UT101" s="73"/>
      <c r="UU101" s="73"/>
      <c r="UV101" s="73"/>
      <c r="UW101" s="73"/>
      <c r="UX101" s="73"/>
      <c r="UY101" s="73"/>
      <c r="UZ101" s="73"/>
      <c r="VA101" s="73"/>
      <c r="VB101" s="73"/>
      <c r="VC101" s="73"/>
      <c r="VD101" s="73"/>
      <c r="VE101" s="73"/>
      <c r="VF101" s="73"/>
      <c r="VG101" s="73"/>
      <c r="VH101" s="73"/>
      <c r="VI101" s="73"/>
      <c r="VJ101" s="73"/>
      <c r="VK101" s="73"/>
      <c r="VL101" s="73"/>
      <c r="VM101" s="73"/>
      <c r="VN101" s="73"/>
      <c r="VO101" s="73"/>
      <c r="VP101" s="73"/>
      <c r="VQ101" s="73"/>
      <c r="VR101" s="73"/>
      <c r="VS101" s="73"/>
      <c r="VT101" s="73"/>
      <c r="VU101" s="73"/>
      <c r="VV101" s="73"/>
      <c r="VW101" s="73"/>
      <c r="VX101" s="73"/>
      <c r="VY101" s="73"/>
      <c r="VZ101" s="73"/>
      <c r="WA101" s="73"/>
      <c r="WB101" s="73"/>
      <c r="WC101" s="73"/>
      <c r="WD101" s="73"/>
      <c r="WE101" s="73"/>
      <c r="WF101" s="73"/>
      <c r="WG101" s="73"/>
      <c r="WH101" s="73"/>
      <c r="WI101" s="73"/>
      <c r="WJ101" s="73"/>
      <c r="WK101" s="73"/>
      <c r="WL101" s="73"/>
      <c r="WM101" s="73"/>
      <c r="WN101" s="73"/>
      <c r="WO101" s="73"/>
      <c r="WP101" s="73"/>
      <c r="WQ101" s="73"/>
      <c r="WR101" s="73"/>
      <c r="WS101" s="73"/>
      <c r="WT101" s="73"/>
      <c r="WU101" s="73"/>
      <c r="WV101" s="73"/>
      <c r="WW101" s="73"/>
      <c r="WX101" s="73"/>
      <c r="WY101" s="73"/>
      <c r="WZ101" s="73"/>
      <c r="XA101" s="73"/>
      <c r="XB101" s="73"/>
      <c r="XC101" s="73"/>
      <c r="XD101" s="73"/>
      <c r="XE101" s="73"/>
      <c r="XF101" s="73"/>
      <c r="XG101" s="73"/>
      <c r="XH101" s="73"/>
      <c r="XI101" s="73"/>
      <c r="XJ101" s="73"/>
      <c r="XK101" s="73"/>
      <c r="XL101" s="73"/>
      <c r="XM101" s="73"/>
      <c r="XN101" s="73"/>
      <c r="XO101" s="73"/>
      <c r="XP101" s="73"/>
      <c r="XQ101" s="73"/>
      <c r="XR101" s="73"/>
      <c r="XS101" s="73"/>
      <c r="XT101" s="73"/>
      <c r="XU101" s="73"/>
      <c r="XV101" s="73"/>
      <c r="XW101" s="73"/>
      <c r="XX101" s="73"/>
      <c r="XY101" s="73"/>
      <c r="XZ101" s="73"/>
      <c r="YA101" s="73"/>
      <c r="YB101" s="73"/>
      <c r="YC101" s="73"/>
      <c r="YD101" s="73"/>
      <c r="YE101" s="73"/>
      <c r="YF101" s="73"/>
      <c r="YG101" s="73"/>
      <c r="YH101" s="73"/>
      <c r="YI101" s="73"/>
      <c r="YJ101" s="73"/>
      <c r="YK101" s="73"/>
      <c r="YL101" s="73"/>
      <c r="YM101" s="73"/>
      <c r="YN101" s="73"/>
      <c r="YO101" s="73"/>
      <c r="YP101" s="73"/>
      <c r="YQ101" s="73"/>
      <c r="YR101" s="73"/>
    </row>
    <row r="102" spans="1:668">
      <c r="A102" s="71" t="s">
        <v>187</v>
      </c>
      <c r="B102" s="72">
        <f t="shared" si="130"/>
        <v>0</v>
      </c>
      <c r="C102" s="72">
        <f t="shared" si="131"/>
        <v>0</v>
      </c>
      <c r="D102" s="72">
        <f t="shared" si="132"/>
        <v>0</v>
      </c>
      <c r="E102" s="72">
        <f t="shared" si="133"/>
        <v>0</v>
      </c>
      <c r="F102" s="72">
        <f t="shared" si="134"/>
        <v>0</v>
      </c>
      <c r="G102" s="72">
        <f t="shared" si="135"/>
        <v>0</v>
      </c>
      <c r="H102" s="72">
        <f t="shared" si="136"/>
        <v>0</v>
      </c>
      <c r="I102" s="72">
        <f t="shared" si="137"/>
        <v>0</v>
      </c>
      <c r="J102" s="72">
        <f t="shared" si="138"/>
        <v>0</v>
      </c>
      <c r="K102" s="72">
        <f t="shared" si="139"/>
        <v>0</v>
      </c>
      <c r="L102" s="72">
        <f t="shared" si="140"/>
        <v>0</v>
      </c>
      <c r="M102" s="72">
        <f t="shared" si="141"/>
        <v>0</v>
      </c>
      <c r="N102" s="72">
        <f t="shared" si="142"/>
        <v>0</v>
      </c>
      <c r="O102" s="72">
        <f t="shared" si="143"/>
        <v>0</v>
      </c>
      <c r="P102" s="72">
        <f t="shared" si="144"/>
        <v>0</v>
      </c>
      <c r="Q102" s="72">
        <f t="shared" si="145"/>
        <v>0</v>
      </c>
      <c r="R102" s="72">
        <f t="shared" si="146"/>
        <v>5.1178725E-5</v>
      </c>
      <c r="S102" s="72">
        <f t="shared" si="147"/>
        <v>0</v>
      </c>
      <c r="T102" s="72">
        <f t="shared" si="148"/>
        <v>0</v>
      </c>
      <c r="U102" s="72">
        <f t="shared" si="149"/>
        <v>1.9684125000000002E-5</v>
      </c>
      <c r="V102" s="72">
        <f t="shared" si="150"/>
        <v>3.4663744125E-2</v>
      </c>
      <c r="W102" s="72">
        <f t="shared" si="151"/>
        <v>0.17940111524999999</v>
      </c>
      <c r="X102" s="72">
        <f t="shared" si="152"/>
        <v>0.13500947654999998</v>
      </c>
      <c r="Y102" s="72">
        <f t="shared" si="153"/>
        <v>0</v>
      </c>
      <c r="Z102" s="72">
        <f t="shared" si="154"/>
        <v>0</v>
      </c>
      <c r="AA102" s="72">
        <f t="shared" si="155"/>
        <v>0</v>
      </c>
      <c r="AB102" s="72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>
        <v>5.1178725000000001E-2</v>
      </c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>
        <v>7.8736499999999994E-3</v>
      </c>
      <c r="JB102" s="73"/>
      <c r="JC102" s="73"/>
      <c r="JD102" s="73"/>
      <c r="JE102" s="73"/>
      <c r="JF102" s="73"/>
      <c r="JG102" s="73">
        <v>1.1810475000000001E-2</v>
      </c>
      <c r="JH102" s="73"/>
      <c r="JI102" s="73"/>
      <c r="JJ102" s="73"/>
      <c r="JK102" s="73">
        <v>7.8736499999999994E-3</v>
      </c>
      <c r="JL102" s="73">
        <v>1.1810475000000001E-2</v>
      </c>
      <c r="JM102" s="73"/>
      <c r="JN102" s="73"/>
      <c r="JO102" s="73"/>
      <c r="JP102" s="73"/>
      <c r="JQ102" s="73"/>
      <c r="JR102" s="73"/>
      <c r="JS102" s="73"/>
      <c r="JT102" s="73">
        <v>6.9288119999999997</v>
      </c>
      <c r="JU102" s="73">
        <v>27.715247999999999</v>
      </c>
      <c r="JV102" s="73">
        <v>18.743223825000001</v>
      </c>
      <c r="JW102" s="73">
        <v>4.3305075000000004</v>
      </c>
      <c r="JX102" s="73"/>
      <c r="JY102" s="73"/>
      <c r="JZ102" s="73">
        <v>17.322030000000002</v>
      </c>
      <c r="KA102" s="73"/>
      <c r="KB102" s="73">
        <v>29.447451000000001</v>
      </c>
      <c r="KC102" s="73">
        <v>29.447451000000001</v>
      </c>
      <c r="KD102" s="73">
        <v>22.518639</v>
      </c>
      <c r="KE102" s="73">
        <v>29.959238249999999</v>
      </c>
      <c r="KF102" s="73">
        <v>12.90491235</v>
      </c>
      <c r="KG102" s="73">
        <v>14.727662325000001</v>
      </c>
      <c r="KH102" s="73">
        <v>8.5744048500000005</v>
      </c>
      <c r="KI102" s="73">
        <v>46.541145149999998</v>
      </c>
      <c r="KJ102" s="73">
        <v>8.8657298999999998</v>
      </c>
      <c r="KK102" s="73">
        <v>42.438973500000003</v>
      </c>
      <c r="KL102" s="73">
        <v>16.0307514</v>
      </c>
      <c r="KM102" s="73">
        <v>5.4013239000000004</v>
      </c>
      <c r="KN102" s="73">
        <v>3.58251075</v>
      </c>
      <c r="KO102" s="73">
        <v>3.5746370999999999</v>
      </c>
      <c r="KP102" s="73"/>
      <c r="KQ102" s="73"/>
      <c r="KR102" s="73"/>
      <c r="KS102" s="73"/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/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  <c r="MH102" s="73"/>
      <c r="MI102" s="73"/>
      <c r="MJ102" s="73"/>
      <c r="MK102" s="73"/>
      <c r="ML102" s="73"/>
      <c r="MM102" s="73"/>
      <c r="MN102" s="73"/>
      <c r="MO102" s="73"/>
      <c r="MP102" s="73"/>
      <c r="MQ102" s="73"/>
      <c r="MR102" s="73"/>
      <c r="MS102" s="73"/>
      <c r="MT102" s="73"/>
      <c r="MU102" s="73"/>
      <c r="MV102" s="73"/>
      <c r="MW102" s="73"/>
      <c r="MX102" s="73"/>
      <c r="MY102" s="73"/>
      <c r="MZ102" s="73"/>
      <c r="NA102" s="73"/>
      <c r="NB102" s="73"/>
      <c r="NC102" s="73"/>
      <c r="ND102" s="73"/>
      <c r="NE102" s="73"/>
      <c r="NF102" s="73"/>
      <c r="NG102" s="73"/>
      <c r="NH102" s="73"/>
      <c r="NI102" s="73"/>
      <c r="NJ102" s="73"/>
      <c r="NK102" s="73"/>
      <c r="NL102" s="73"/>
      <c r="NM102" s="73"/>
      <c r="NN102" s="73"/>
      <c r="NO102" s="73"/>
      <c r="NP102" s="73"/>
      <c r="NQ102" s="73"/>
      <c r="NR102" s="73"/>
      <c r="NS102" s="73"/>
      <c r="NT102" s="73"/>
      <c r="NU102" s="73"/>
      <c r="NV102" s="73"/>
      <c r="NW102" s="73"/>
      <c r="NX102" s="73"/>
      <c r="NY102" s="73"/>
      <c r="NZ102" s="73"/>
      <c r="OA102" s="73"/>
      <c r="OB102" s="73"/>
      <c r="OC102" s="73"/>
      <c r="OD102" s="73"/>
      <c r="OE102" s="73"/>
      <c r="OF102" s="73"/>
      <c r="OG102" s="73"/>
      <c r="OH102" s="73"/>
      <c r="OI102" s="73"/>
      <c r="OJ102" s="73"/>
      <c r="OK102" s="73"/>
      <c r="OL102" s="73"/>
      <c r="OM102" s="73"/>
      <c r="ON102" s="73"/>
      <c r="OO102" s="73"/>
      <c r="OP102" s="73"/>
      <c r="OQ102" s="73"/>
      <c r="OR102" s="73"/>
      <c r="OS102" s="73"/>
      <c r="OT102" s="73"/>
      <c r="OU102" s="73"/>
      <c r="OV102" s="73"/>
      <c r="OW102" s="73"/>
      <c r="OX102" s="73"/>
      <c r="OY102" s="73"/>
      <c r="OZ102" s="73"/>
      <c r="PA102" s="73"/>
      <c r="PB102" s="73"/>
      <c r="PC102" s="73"/>
      <c r="PD102" s="73"/>
      <c r="PE102" s="73"/>
      <c r="PF102" s="73"/>
      <c r="PG102" s="73"/>
      <c r="PH102" s="73"/>
      <c r="PI102" s="73"/>
      <c r="PJ102" s="73"/>
      <c r="PK102" s="73"/>
      <c r="PL102" s="73"/>
      <c r="PM102" s="73"/>
      <c r="PN102" s="73"/>
      <c r="PO102" s="73"/>
      <c r="PP102" s="73"/>
      <c r="PQ102" s="73"/>
      <c r="PR102" s="73"/>
      <c r="PS102" s="73"/>
      <c r="PT102" s="73"/>
      <c r="PU102" s="73"/>
      <c r="PV102" s="73"/>
      <c r="PW102" s="73"/>
      <c r="PX102" s="73"/>
      <c r="PY102" s="73"/>
      <c r="PZ102" s="73"/>
      <c r="QA102" s="73"/>
      <c r="QB102" s="73"/>
      <c r="QC102" s="73"/>
      <c r="QD102" s="73"/>
      <c r="QE102" s="73"/>
      <c r="QF102" s="73"/>
      <c r="QG102" s="73"/>
      <c r="QH102" s="73"/>
      <c r="QI102" s="73"/>
      <c r="QJ102" s="73"/>
      <c r="QK102" s="73"/>
      <c r="QL102" s="73"/>
      <c r="QM102" s="73"/>
      <c r="QN102" s="73"/>
      <c r="QO102" s="73"/>
      <c r="QP102" s="73"/>
      <c r="QQ102" s="73"/>
      <c r="QR102" s="73"/>
      <c r="QS102" s="73"/>
      <c r="QT102" s="73"/>
      <c r="QU102" s="73"/>
      <c r="QV102" s="73"/>
      <c r="QW102" s="73"/>
      <c r="QX102" s="73"/>
      <c r="QY102" s="73"/>
      <c r="QZ102" s="73"/>
      <c r="RA102" s="73"/>
      <c r="RB102" s="73"/>
      <c r="RC102" s="73"/>
      <c r="RD102" s="73"/>
      <c r="RE102" s="73"/>
      <c r="RF102" s="73"/>
      <c r="RG102" s="73"/>
      <c r="RH102" s="73"/>
      <c r="RI102" s="73"/>
      <c r="RJ102" s="73"/>
      <c r="RK102" s="73"/>
      <c r="RL102" s="73"/>
      <c r="RM102" s="73"/>
      <c r="RN102" s="73"/>
      <c r="RO102" s="73"/>
      <c r="RP102" s="73"/>
      <c r="RQ102" s="73"/>
      <c r="RR102" s="73"/>
      <c r="RS102" s="73"/>
      <c r="RT102" s="73"/>
      <c r="RU102" s="73"/>
      <c r="RV102" s="73"/>
      <c r="RW102" s="73"/>
      <c r="RX102" s="73"/>
      <c r="RY102" s="73"/>
      <c r="RZ102" s="73"/>
      <c r="SA102" s="73"/>
      <c r="SB102" s="73"/>
      <c r="SC102" s="73"/>
      <c r="SD102" s="73"/>
      <c r="SE102" s="73"/>
      <c r="SF102" s="73"/>
      <c r="SG102" s="73"/>
      <c r="SH102" s="73"/>
      <c r="SI102" s="73"/>
      <c r="SJ102" s="73"/>
      <c r="SK102" s="73"/>
      <c r="SL102" s="73"/>
      <c r="SM102" s="73"/>
      <c r="SN102" s="73"/>
      <c r="SO102" s="73"/>
      <c r="SP102" s="73"/>
      <c r="SQ102" s="73"/>
      <c r="SR102" s="73"/>
      <c r="SS102" s="73"/>
      <c r="ST102" s="73"/>
      <c r="SU102" s="73"/>
      <c r="SV102" s="73"/>
      <c r="SW102" s="73"/>
      <c r="SX102" s="73"/>
      <c r="SY102" s="73"/>
      <c r="SZ102" s="73"/>
      <c r="TA102" s="73"/>
      <c r="TB102" s="73"/>
      <c r="TC102" s="73"/>
      <c r="TD102" s="73"/>
      <c r="TE102" s="73"/>
      <c r="TF102" s="73"/>
      <c r="TG102" s="73"/>
      <c r="TH102" s="73"/>
      <c r="TI102" s="73"/>
      <c r="TJ102" s="73"/>
      <c r="TK102" s="73"/>
      <c r="TL102" s="73"/>
      <c r="TM102" s="73"/>
      <c r="TN102" s="73"/>
      <c r="TO102" s="73"/>
      <c r="TP102" s="73"/>
      <c r="TQ102" s="73"/>
      <c r="TR102" s="73"/>
      <c r="TS102" s="73"/>
      <c r="TT102" s="73"/>
      <c r="TU102" s="73"/>
      <c r="TV102" s="73"/>
      <c r="TW102" s="73"/>
      <c r="TX102" s="73"/>
      <c r="TY102" s="73"/>
      <c r="TZ102" s="73"/>
      <c r="UA102" s="73"/>
      <c r="UB102" s="73"/>
      <c r="UC102" s="73"/>
      <c r="UD102" s="73"/>
      <c r="UE102" s="73"/>
      <c r="UF102" s="73"/>
      <c r="UG102" s="73"/>
      <c r="UH102" s="73"/>
      <c r="UI102" s="73"/>
      <c r="UJ102" s="73"/>
      <c r="UK102" s="73"/>
      <c r="UL102" s="73"/>
      <c r="UM102" s="73"/>
      <c r="UN102" s="73"/>
      <c r="UO102" s="73"/>
      <c r="UP102" s="73"/>
      <c r="UQ102" s="73"/>
      <c r="UR102" s="73"/>
      <c r="US102" s="73"/>
      <c r="UT102" s="73"/>
      <c r="UU102" s="73"/>
      <c r="UV102" s="73"/>
      <c r="UW102" s="73"/>
      <c r="UX102" s="73"/>
      <c r="UY102" s="73"/>
      <c r="UZ102" s="73"/>
      <c r="VA102" s="73"/>
      <c r="VB102" s="73"/>
      <c r="VC102" s="73"/>
      <c r="VD102" s="73"/>
      <c r="VE102" s="73"/>
      <c r="VF102" s="73"/>
      <c r="VG102" s="73"/>
      <c r="VH102" s="73"/>
      <c r="VI102" s="73"/>
      <c r="VJ102" s="73"/>
      <c r="VK102" s="73"/>
      <c r="VL102" s="73"/>
      <c r="VM102" s="73"/>
      <c r="VN102" s="73"/>
      <c r="VO102" s="73"/>
      <c r="VP102" s="73"/>
      <c r="VQ102" s="73"/>
      <c r="VR102" s="73"/>
      <c r="VS102" s="73"/>
      <c r="VT102" s="73"/>
      <c r="VU102" s="73"/>
      <c r="VV102" s="73"/>
      <c r="VW102" s="73"/>
      <c r="VX102" s="73"/>
      <c r="VY102" s="73"/>
      <c r="VZ102" s="73"/>
      <c r="WA102" s="73"/>
      <c r="WB102" s="73"/>
      <c r="WC102" s="73"/>
      <c r="WD102" s="73"/>
      <c r="WE102" s="73"/>
      <c r="WF102" s="73"/>
      <c r="WG102" s="73"/>
      <c r="WH102" s="73"/>
      <c r="WI102" s="73"/>
      <c r="WJ102" s="73"/>
      <c r="WK102" s="73"/>
      <c r="WL102" s="73"/>
      <c r="WM102" s="73"/>
      <c r="WN102" s="73"/>
      <c r="WO102" s="73"/>
      <c r="WP102" s="73"/>
      <c r="WQ102" s="73"/>
      <c r="WR102" s="73"/>
      <c r="WS102" s="73"/>
      <c r="WT102" s="73"/>
      <c r="WU102" s="73"/>
      <c r="WV102" s="73"/>
      <c r="WW102" s="73"/>
      <c r="WX102" s="73"/>
      <c r="WY102" s="73"/>
      <c r="WZ102" s="73"/>
      <c r="XA102" s="73"/>
      <c r="XB102" s="73"/>
      <c r="XC102" s="73"/>
      <c r="XD102" s="73"/>
      <c r="XE102" s="73"/>
      <c r="XF102" s="73"/>
      <c r="XG102" s="73"/>
      <c r="XH102" s="73"/>
      <c r="XI102" s="73"/>
      <c r="XJ102" s="73"/>
      <c r="XK102" s="73"/>
      <c r="XL102" s="73"/>
      <c r="XM102" s="73"/>
      <c r="XN102" s="73"/>
      <c r="XO102" s="73"/>
      <c r="XP102" s="73"/>
      <c r="XQ102" s="73"/>
      <c r="XR102" s="73"/>
      <c r="XS102" s="73"/>
      <c r="XT102" s="73"/>
      <c r="XU102" s="73"/>
      <c r="XV102" s="73"/>
      <c r="XW102" s="73"/>
      <c r="XX102" s="73"/>
      <c r="XY102" s="73"/>
      <c r="XZ102" s="73"/>
      <c r="YA102" s="73"/>
      <c r="YB102" s="73"/>
      <c r="YC102" s="73"/>
      <c r="YD102" s="73"/>
      <c r="YE102" s="73"/>
      <c r="YF102" s="73"/>
      <c r="YG102" s="73"/>
      <c r="YH102" s="73"/>
      <c r="YI102" s="73"/>
      <c r="YJ102" s="73"/>
      <c r="YK102" s="73"/>
      <c r="YL102" s="73"/>
      <c r="YM102" s="73"/>
      <c r="YN102" s="73"/>
      <c r="YO102" s="73"/>
      <c r="YP102" s="73"/>
      <c r="YQ102" s="73"/>
      <c r="YR102" s="73"/>
    </row>
    <row r="103" spans="1:668">
      <c r="A103" s="71" t="s">
        <v>188</v>
      </c>
      <c r="B103" s="72">
        <f t="shared" si="130"/>
        <v>0</v>
      </c>
      <c r="C103" s="72">
        <f t="shared" si="131"/>
        <v>0</v>
      </c>
      <c r="D103" s="72">
        <f t="shared" si="132"/>
        <v>0</v>
      </c>
      <c r="E103" s="72">
        <f t="shared" si="133"/>
        <v>0</v>
      </c>
      <c r="F103" s="72">
        <f t="shared" si="134"/>
        <v>0</v>
      </c>
      <c r="G103" s="72">
        <f t="shared" si="135"/>
        <v>0</v>
      </c>
      <c r="H103" s="72">
        <f t="shared" si="136"/>
        <v>0</v>
      </c>
      <c r="I103" s="72">
        <f t="shared" si="137"/>
        <v>0</v>
      </c>
      <c r="J103" s="72">
        <f t="shared" si="138"/>
        <v>0</v>
      </c>
      <c r="K103" s="72">
        <f t="shared" si="139"/>
        <v>0</v>
      </c>
      <c r="L103" s="72">
        <f t="shared" si="140"/>
        <v>0</v>
      </c>
      <c r="M103" s="72">
        <f t="shared" si="141"/>
        <v>0</v>
      </c>
      <c r="N103" s="72">
        <f t="shared" si="142"/>
        <v>0</v>
      </c>
      <c r="O103" s="72">
        <f t="shared" si="143"/>
        <v>0</v>
      </c>
      <c r="P103" s="72">
        <f t="shared" si="144"/>
        <v>0</v>
      </c>
      <c r="Q103" s="72">
        <f t="shared" si="145"/>
        <v>0</v>
      </c>
      <c r="R103" s="72">
        <f t="shared" si="146"/>
        <v>0</v>
      </c>
      <c r="S103" s="72">
        <f t="shared" si="147"/>
        <v>0</v>
      </c>
      <c r="T103" s="72">
        <f t="shared" si="148"/>
        <v>0</v>
      </c>
      <c r="U103" s="72">
        <f t="shared" si="149"/>
        <v>0</v>
      </c>
      <c r="V103" s="72">
        <f t="shared" si="150"/>
        <v>0</v>
      </c>
      <c r="W103" s="72">
        <f t="shared" si="151"/>
        <v>0</v>
      </c>
      <c r="X103" s="72">
        <f t="shared" si="152"/>
        <v>0</v>
      </c>
      <c r="Y103" s="72">
        <f t="shared" si="153"/>
        <v>0</v>
      </c>
      <c r="Z103" s="72">
        <f t="shared" si="154"/>
        <v>0</v>
      </c>
      <c r="AA103" s="72">
        <f t="shared" si="155"/>
        <v>0</v>
      </c>
      <c r="AB103" s="72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/>
      <c r="JL103" s="73"/>
      <c r="JM103" s="73"/>
      <c r="JN103" s="73"/>
      <c r="JO103" s="73"/>
      <c r="JP103" s="73"/>
      <c r="JQ103" s="73"/>
      <c r="JR103" s="73"/>
      <c r="JS103" s="73"/>
      <c r="JT103" s="73"/>
      <c r="JU103" s="73"/>
      <c r="JV103" s="73"/>
      <c r="JW103" s="73"/>
      <c r="JX103" s="73"/>
      <c r="JY103" s="73"/>
      <c r="JZ103" s="73"/>
      <c r="KA103" s="73"/>
      <c r="KB103" s="73"/>
      <c r="KC103" s="73"/>
      <c r="KD103" s="73"/>
      <c r="KE103" s="73"/>
      <c r="KF103" s="73"/>
      <c r="KG103" s="73"/>
      <c r="KH103" s="73"/>
      <c r="KI103" s="73"/>
      <c r="KJ103" s="73"/>
      <c r="KK103" s="73"/>
      <c r="KL103" s="73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73"/>
      <c r="MQ103" s="73"/>
      <c r="MR103" s="73"/>
      <c r="MS103" s="73"/>
      <c r="MT103" s="73"/>
      <c r="MU103" s="73"/>
      <c r="MV103" s="73"/>
      <c r="MW103" s="73"/>
      <c r="MX103" s="73"/>
      <c r="MY103" s="73"/>
      <c r="MZ103" s="73"/>
      <c r="NA103" s="73"/>
      <c r="NB103" s="73"/>
      <c r="NC103" s="73"/>
      <c r="ND103" s="73"/>
      <c r="NE103" s="73"/>
      <c r="NF103" s="73"/>
      <c r="NG103" s="73"/>
      <c r="NH103" s="73"/>
      <c r="NI103" s="73"/>
      <c r="NJ103" s="73"/>
      <c r="NK103" s="73"/>
      <c r="NL103" s="73"/>
      <c r="NM103" s="73"/>
      <c r="NN103" s="73"/>
      <c r="NO103" s="73"/>
      <c r="NP103" s="73"/>
      <c r="NQ103" s="73"/>
      <c r="NR103" s="73"/>
      <c r="NS103" s="73"/>
      <c r="NT103" s="73"/>
      <c r="NU103" s="73"/>
      <c r="NV103" s="73"/>
      <c r="NW103" s="73"/>
      <c r="NX103" s="73"/>
      <c r="NY103" s="73"/>
      <c r="NZ103" s="73"/>
      <c r="OA103" s="73"/>
      <c r="OB103" s="73"/>
      <c r="OC103" s="73"/>
      <c r="OD103" s="73"/>
      <c r="OE103" s="73"/>
      <c r="OF103" s="73"/>
      <c r="OG103" s="73"/>
      <c r="OH103" s="73"/>
      <c r="OI103" s="73"/>
      <c r="OJ103" s="73"/>
      <c r="OK103" s="73"/>
      <c r="OL103" s="73"/>
      <c r="OM103" s="73"/>
      <c r="ON103" s="73"/>
      <c r="OO103" s="73"/>
      <c r="OP103" s="73"/>
      <c r="OQ103" s="73"/>
      <c r="OR103" s="73"/>
      <c r="OS103" s="73"/>
      <c r="OT103" s="73"/>
      <c r="OU103" s="73"/>
      <c r="OV103" s="73"/>
      <c r="OW103" s="73"/>
      <c r="OX103" s="73"/>
      <c r="OY103" s="73"/>
      <c r="OZ103" s="73"/>
      <c r="PA103" s="73"/>
      <c r="PB103" s="73"/>
      <c r="PC103" s="73"/>
      <c r="PD103" s="73"/>
      <c r="PE103" s="73"/>
      <c r="PF103" s="73"/>
      <c r="PG103" s="73"/>
      <c r="PH103" s="73"/>
      <c r="PI103" s="73"/>
      <c r="PJ103" s="73"/>
      <c r="PK103" s="73"/>
      <c r="PL103" s="73"/>
      <c r="PM103" s="73"/>
      <c r="PN103" s="73"/>
      <c r="PO103" s="73"/>
      <c r="PP103" s="73"/>
      <c r="PQ103" s="73"/>
      <c r="PR103" s="73"/>
      <c r="PS103" s="73"/>
      <c r="PT103" s="73"/>
      <c r="PU103" s="73"/>
      <c r="PV103" s="73"/>
      <c r="PW103" s="73"/>
      <c r="PX103" s="73"/>
      <c r="PY103" s="73"/>
      <c r="PZ103" s="73"/>
      <c r="QA103" s="73"/>
      <c r="QB103" s="73"/>
      <c r="QC103" s="73"/>
      <c r="QD103" s="73"/>
      <c r="QE103" s="73"/>
      <c r="QF103" s="73"/>
      <c r="QG103" s="73"/>
      <c r="QH103" s="73"/>
      <c r="QI103" s="73"/>
      <c r="QJ103" s="73"/>
      <c r="QK103" s="73"/>
      <c r="QL103" s="73"/>
      <c r="QM103" s="73"/>
      <c r="QN103" s="73"/>
      <c r="QO103" s="73"/>
      <c r="QP103" s="73"/>
      <c r="QQ103" s="73"/>
      <c r="QR103" s="73"/>
      <c r="QS103" s="73"/>
      <c r="QT103" s="73"/>
      <c r="QU103" s="73"/>
      <c r="QV103" s="73"/>
      <c r="QW103" s="73"/>
      <c r="QX103" s="73"/>
      <c r="QY103" s="73"/>
      <c r="QZ103" s="73"/>
      <c r="RA103" s="73"/>
      <c r="RB103" s="73"/>
      <c r="RC103" s="73"/>
      <c r="RD103" s="73"/>
      <c r="RE103" s="73"/>
      <c r="RF103" s="73"/>
      <c r="RG103" s="73"/>
      <c r="RH103" s="73"/>
      <c r="RI103" s="73"/>
      <c r="RJ103" s="73"/>
      <c r="RK103" s="73"/>
      <c r="RL103" s="73"/>
      <c r="RM103" s="73"/>
      <c r="RN103" s="73"/>
      <c r="RO103" s="73"/>
      <c r="RP103" s="73"/>
      <c r="RQ103" s="73"/>
      <c r="RR103" s="73"/>
      <c r="RS103" s="73"/>
      <c r="RT103" s="73"/>
      <c r="RU103" s="73"/>
      <c r="RV103" s="73"/>
      <c r="RW103" s="73"/>
      <c r="RX103" s="73"/>
      <c r="RY103" s="73"/>
      <c r="RZ103" s="73"/>
      <c r="SA103" s="73"/>
      <c r="SB103" s="73"/>
      <c r="SC103" s="73"/>
      <c r="SD103" s="73"/>
      <c r="SE103" s="73"/>
      <c r="SF103" s="73"/>
      <c r="SG103" s="73"/>
      <c r="SH103" s="73"/>
      <c r="SI103" s="73"/>
      <c r="SJ103" s="73"/>
      <c r="SK103" s="73"/>
      <c r="SL103" s="73"/>
      <c r="SM103" s="73"/>
      <c r="SN103" s="73"/>
      <c r="SO103" s="73"/>
      <c r="SP103" s="73"/>
      <c r="SQ103" s="73"/>
      <c r="SR103" s="73"/>
      <c r="SS103" s="73"/>
      <c r="ST103" s="73"/>
      <c r="SU103" s="73"/>
      <c r="SV103" s="73"/>
      <c r="SW103" s="73"/>
      <c r="SX103" s="73"/>
      <c r="SY103" s="73"/>
      <c r="SZ103" s="73"/>
      <c r="TA103" s="73"/>
      <c r="TB103" s="73"/>
      <c r="TC103" s="73"/>
      <c r="TD103" s="73"/>
      <c r="TE103" s="73"/>
      <c r="TF103" s="73"/>
      <c r="TG103" s="73"/>
      <c r="TH103" s="73"/>
      <c r="TI103" s="73"/>
      <c r="TJ103" s="73"/>
      <c r="TK103" s="73"/>
      <c r="TL103" s="73"/>
      <c r="TM103" s="73"/>
      <c r="TN103" s="73"/>
      <c r="TO103" s="73"/>
      <c r="TP103" s="73"/>
      <c r="TQ103" s="73"/>
      <c r="TR103" s="73"/>
      <c r="TS103" s="73"/>
      <c r="TT103" s="73"/>
      <c r="TU103" s="73"/>
      <c r="TV103" s="73"/>
      <c r="TW103" s="73"/>
      <c r="TX103" s="73"/>
      <c r="TY103" s="73"/>
      <c r="TZ103" s="73"/>
      <c r="UA103" s="73"/>
      <c r="UB103" s="73"/>
      <c r="UC103" s="73"/>
      <c r="UD103" s="73"/>
      <c r="UE103" s="73"/>
      <c r="UF103" s="73"/>
      <c r="UG103" s="73"/>
      <c r="UH103" s="73"/>
      <c r="UI103" s="73"/>
      <c r="UJ103" s="73"/>
      <c r="UK103" s="73"/>
      <c r="UL103" s="73"/>
      <c r="UM103" s="73"/>
      <c r="UN103" s="73"/>
      <c r="UO103" s="73"/>
      <c r="UP103" s="73"/>
      <c r="UQ103" s="73"/>
      <c r="UR103" s="73"/>
      <c r="US103" s="73"/>
      <c r="UT103" s="73"/>
      <c r="UU103" s="73"/>
      <c r="UV103" s="73"/>
      <c r="UW103" s="73"/>
      <c r="UX103" s="73"/>
      <c r="UY103" s="73"/>
      <c r="UZ103" s="73"/>
      <c r="VA103" s="73"/>
      <c r="VB103" s="73"/>
      <c r="VC103" s="73"/>
      <c r="VD103" s="73"/>
      <c r="VE103" s="73"/>
      <c r="VF103" s="73"/>
      <c r="VG103" s="73"/>
      <c r="VH103" s="73"/>
      <c r="VI103" s="73"/>
      <c r="VJ103" s="73"/>
      <c r="VK103" s="73"/>
      <c r="VL103" s="73"/>
      <c r="VM103" s="73"/>
      <c r="VN103" s="73"/>
      <c r="VO103" s="73"/>
      <c r="VP103" s="73"/>
      <c r="VQ103" s="73"/>
      <c r="VR103" s="73"/>
      <c r="VS103" s="73"/>
      <c r="VT103" s="73"/>
      <c r="VU103" s="73"/>
      <c r="VV103" s="73"/>
      <c r="VW103" s="73"/>
      <c r="VX103" s="73"/>
      <c r="VY103" s="73"/>
      <c r="VZ103" s="73"/>
      <c r="WA103" s="73"/>
      <c r="WB103" s="73"/>
      <c r="WC103" s="73"/>
      <c r="WD103" s="73"/>
      <c r="WE103" s="73"/>
      <c r="WF103" s="73"/>
      <c r="WG103" s="73"/>
      <c r="WH103" s="73"/>
      <c r="WI103" s="73"/>
      <c r="WJ103" s="73"/>
      <c r="WK103" s="73"/>
      <c r="WL103" s="73"/>
      <c r="WM103" s="73"/>
      <c r="WN103" s="73"/>
      <c r="WO103" s="73"/>
      <c r="WP103" s="73"/>
      <c r="WQ103" s="73"/>
      <c r="WR103" s="73"/>
      <c r="WS103" s="73"/>
      <c r="WT103" s="73"/>
      <c r="WU103" s="73"/>
      <c r="WV103" s="73"/>
      <c r="WW103" s="73"/>
      <c r="WX103" s="73"/>
      <c r="WY103" s="73"/>
      <c r="WZ103" s="73"/>
      <c r="XA103" s="73"/>
      <c r="XB103" s="73"/>
      <c r="XC103" s="73"/>
      <c r="XD103" s="73"/>
      <c r="XE103" s="73"/>
      <c r="XF103" s="73"/>
      <c r="XG103" s="73"/>
      <c r="XH103" s="73"/>
      <c r="XI103" s="73"/>
      <c r="XJ103" s="73"/>
      <c r="XK103" s="73"/>
      <c r="XL103" s="73"/>
      <c r="XM103" s="73"/>
      <c r="XN103" s="73"/>
      <c r="XO103" s="73"/>
      <c r="XP103" s="73"/>
      <c r="XQ103" s="73"/>
      <c r="XR103" s="73"/>
      <c r="XS103" s="73"/>
      <c r="XT103" s="73"/>
      <c r="XU103" s="73"/>
      <c r="XV103" s="73"/>
      <c r="XW103" s="73"/>
      <c r="XX103" s="73"/>
      <c r="XY103" s="73"/>
      <c r="XZ103" s="73"/>
      <c r="YA103" s="73"/>
      <c r="YB103" s="73"/>
      <c r="YC103" s="73"/>
      <c r="YD103" s="73"/>
      <c r="YE103" s="73"/>
      <c r="YF103" s="73"/>
      <c r="YG103" s="73"/>
      <c r="YH103" s="73"/>
      <c r="YI103" s="73"/>
      <c r="YJ103" s="73"/>
      <c r="YK103" s="73"/>
      <c r="YL103" s="73"/>
      <c r="YM103" s="73"/>
      <c r="YN103" s="73"/>
      <c r="YO103" s="73"/>
      <c r="YP103" s="73"/>
      <c r="YQ103" s="73"/>
      <c r="YR103" s="73"/>
    </row>
    <row r="104" spans="1:668">
      <c r="A104" s="71" t="s">
        <v>189</v>
      </c>
      <c r="B104" s="72">
        <f t="shared" si="130"/>
        <v>0</v>
      </c>
      <c r="C104" s="72">
        <f t="shared" si="131"/>
        <v>0</v>
      </c>
      <c r="D104" s="72">
        <f t="shared" si="132"/>
        <v>0</v>
      </c>
      <c r="E104" s="72">
        <f t="shared" si="133"/>
        <v>0</v>
      </c>
      <c r="F104" s="72">
        <f t="shared" si="134"/>
        <v>0</v>
      </c>
      <c r="G104" s="72">
        <f t="shared" si="135"/>
        <v>0</v>
      </c>
      <c r="H104" s="72">
        <f t="shared" si="136"/>
        <v>0</v>
      </c>
      <c r="I104" s="72">
        <f t="shared" si="137"/>
        <v>0</v>
      </c>
      <c r="J104" s="72">
        <f t="shared" si="138"/>
        <v>0</v>
      </c>
      <c r="K104" s="72">
        <f t="shared" si="139"/>
        <v>0</v>
      </c>
      <c r="L104" s="72">
        <f t="shared" si="140"/>
        <v>0</v>
      </c>
      <c r="M104" s="72">
        <f t="shared" si="141"/>
        <v>0</v>
      </c>
      <c r="N104" s="72">
        <f t="shared" si="142"/>
        <v>0</v>
      </c>
      <c r="O104" s="72">
        <f t="shared" si="143"/>
        <v>0</v>
      </c>
      <c r="P104" s="72">
        <f t="shared" si="144"/>
        <v>0</v>
      </c>
      <c r="Q104" s="72">
        <f t="shared" si="145"/>
        <v>0</v>
      </c>
      <c r="R104" s="72">
        <f t="shared" si="146"/>
        <v>0</v>
      </c>
      <c r="S104" s="72">
        <f t="shared" si="147"/>
        <v>0</v>
      </c>
      <c r="T104" s="72">
        <f t="shared" si="148"/>
        <v>0</v>
      </c>
      <c r="U104" s="72">
        <f t="shared" si="149"/>
        <v>0</v>
      </c>
      <c r="V104" s="72">
        <f t="shared" si="150"/>
        <v>0</v>
      </c>
      <c r="W104" s="72">
        <f t="shared" si="151"/>
        <v>0</v>
      </c>
      <c r="X104" s="72">
        <f t="shared" si="152"/>
        <v>0</v>
      </c>
      <c r="Y104" s="72">
        <f t="shared" si="153"/>
        <v>0</v>
      </c>
      <c r="Z104" s="72">
        <f t="shared" si="154"/>
        <v>0</v>
      </c>
      <c r="AA104" s="72">
        <f t="shared" si="155"/>
        <v>0</v>
      </c>
      <c r="AB104" s="72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/>
      <c r="KB104" s="73"/>
      <c r="KC104" s="73"/>
      <c r="KD104" s="73"/>
      <c r="KE104" s="73"/>
      <c r="KF104" s="73"/>
      <c r="KG104" s="73"/>
      <c r="KH104" s="73"/>
      <c r="KI104" s="73"/>
      <c r="KJ104" s="73"/>
      <c r="KK104" s="73"/>
      <c r="KL104" s="73"/>
      <c r="KM104" s="73"/>
      <c r="KN104" s="73"/>
      <c r="KO104" s="73"/>
      <c r="KP104" s="73"/>
      <c r="KQ104" s="73"/>
      <c r="KR104" s="73"/>
      <c r="KS104" s="73"/>
      <c r="KT104" s="73"/>
      <c r="KU104" s="73"/>
      <c r="KV104" s="73"/>
      <c r="KW104" s="73"/>
      <c r="KX104" s="73"/>
      <c r="KY104" s="73"/>
      <c r="KZ104" s="73"/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  <c r="MH104" s="73"/>
      <c r="MI104" s="73"/>
      <c r="MJ104" s="73"/>
      <c r="MK104" s="73"/>
      <c r="ML104" s="73"/>
      <c r="MM104" s="73"/>
      <c r="MN104" s="73"/>
      <c r="MO104" s="73"/>
      <c r="MP104" s="73"/>
      <c r="MQ104" s="73"/>
      <c r="MR104" s="73"/>
      <c r="MS104" s="73"/>
      <c r="MT104" s="73"/>
      <c r="MU104" s="73"/>
      <c r="MV104" s="73"/>
      <c r="MW104" s="73"/>
      <c r="MX104" s="73"/>
      <c r="MY104" s="73"/>
      <c r="MZ104" s="73"/>
      <c r="NA104" s="73"/>
      <c r="NB104" s="73"/>
      <c r="NC104" s="73"/>
      <c r="ND104" s="73"/>
      <c r="NE104" s="73"/>
      <c r="NF104" s="73"/>
      <c r="NG104" s="73"/>
      <c r="NH104" s="73"/>
      <c r="NI104" s="73"/>
      <c r="NJ104" s="73"/>
      <c r="NK104" s="73"/>
      <c r="NL104" s="73"/>
      <c r="NM104" s="73"/>
      <c r="NN104" s="73"/>
      <c r="NO104" s="73"/>
      <c r="NP104" s="73"/>
      <c r="NQ104" s="73"/>
      <c r="NR104" s="73"/>
      <c r="NS104" s="73"/>
      <c r="NT104" s="73"/>
      <c r="NU104" s="73"/>
      <c r="NV104" s="73"/>
      <c r="NW104" s="73"/>
      <c r="NX104" s="73"/>
      <c r="NY104" s="73"/>
      <c r="NZ104" s="73"/>
      <c r="OA104" s="73"/>
      <c r="OB104" s="73"/>
      <c r="OC104" s="73"/>
      <c r="OD104" s="73"/>
      <c r="OE104" s="73"/>
      <c r="OF104" s="73"/>
      <c r="OG104" s="73"/>
      <c r="OH104" s="73"/>
      <c r="OI104" s="73"/>
      <c r="OJ104" s="73"/>
      <c r="OK104" s="73"/>
      <c r="OL104" s="73"/>
      <c r="OM104" s="73"/>
      <c r="ON104" s="73"/>
      <c r="OO104" s="73"/>
      <c r="OP104" s="73"/>
      <c r="OQ104" s="73"/>
      <c r="OR104" s="73"/>
      <c r="OS104" s="73"/>
      <c r="OT104" s="73"/>
      <c r="OU104" s="73"/>
      <c r="OV104" s="73"/>
      <c r="OW104" s="73"/>
      <c r="OX104" s="73"/>
      <c r="OY104" s="73"/>
      <c r="OZ104" s="73"/>
      <c r="PA104" s="73"/>
      <c r="PB104" s="73"/>
      <c r="PC104" s="73"/>
      <c r="PD104" s="73"/>
      <c r="PE104" s="73"/>
      <c r="PF104" s="73"/>
      <c r="PG104" s="73"/>
      <c r="PH104" s="73"/>
      <c r="PI104" s="73"/>
      <c r="PJ104" s="73"/>
      <c r="PK104" s="73"/>
      <c r="PL104" s="73"/>
      <c r="PM104" s="73"/>
      <c r="PN104" s="73"/>
      <c r="PO104" s="73"/>
      <c r="PP104" s="73"/>
      <c r="PQ104" s="73"/>
      <c r="PR104" s="73"/>
      <c r="PS104" s="73"/>
      <c r="PT104" s="73"/>
      <c r="PU104" s="73"/>
      <c r="PV104" s="73"/>
      <c r="PW104" s="73"/>
      <c r="PX104" s="73"/>
      <c r="PY104" s="73"/>
      <c r="PZ104" s="73"/>
      <c r="QA104" s="73"/>
      <c r="QB104" s="73"/>
      <c r="QC104" s="73"/>
      <c r="QD104" s="73"/>
      <c r="QE104" s="73"/>
      <c r="QF104" s="73"/>
      <c r="QG104" s="73"/>
      <c r="QH104" s="73"/>
      <c r="QI104" s="73"/>
      <c r="QJ104" s="73"/>
      <c r="QK104" s="73"/>
      <c r="QL104" s="73"/>
      <c r="QM104" s="73"/>
      <c r="QN104" s="73"/>
      <c r="QO104" s="73"/>
      <c r="QP104" s="73"/>
      <c r="QQ104" s="73"/>
      <c r="QR104" s="73"/>
      <c r="QS104" s="73"/>
      <c r="QT104" s="73"/>
      <c r="QU104" s="73"/>
      <c r="QV104" s="73"/>
      <c r="QW104" s="73"/>
      <c r="QX104" s="73"/>
      <c r="QY104" s="73"/>
      <c r="QZ104" s="73"/>
      <c r="RA104" s="73"/>
      <c r="RB104" s="73"/>
      <c r="RC104" s="73"/>
      <c r="RD104" s="73"/>
      <c r="RE104" s="73"/>
      <c r="RF104" s="73"/>
      <c r="RG104" s="73"/>
      <c r="RH104" s="73"/>
      <c r="RI104" s="73"/>
      <c r="RJ104" s="73"/>
      <c r="RK104" s="73"/>
      <c r="RL104" s="73"/>
      <c r="RM104" s="73"/>
      <c r="RN104" s="73"/>
      <c r="RO104" s="73"/>
      <c r="RP104" s="73"/>
      <c r="RQ104" s="73"/>
      <c r="RR104" s="73"/>
      <c r="RS104" s="73"/>
      <c r="RT104" s="73"/>
      <c r="RU104" s="73"/>
      <c r="RV104" s="73"/>
      <c r="RW104" s="73"/>
      <c r="RX104" s="73"/>
      <c r="RY104" s="73"/>
      <c r="RZ104" s="73"/>
      <c r="SA104" s="73"/>
      <c r="SB104" s="73"/>
      <c r="SC104" s="73"/>
      <c r="SD104" s="73"/>
      <c r="SE104" s="73"/>
      <c r="SF104" s="73"/>
      <c r="SG104" s="73"/>
      <c r="SH104" s="73"/>
      <c r="SI104" s="73"/>
      <c r="SJ104" s="73"/>
      <c r="SK104" s="73"/>
      <c r="SL104" s="73"/>
      <c r="SM104" s="73"/>
      <c r="SN104" s="73"/>
      <c r="SO104" s="73"/>
      <c r="SP104" s="73"/>
      <c r="SQ104" s="73"/>
      <c r="SR104" s="73"/>
      <c r="SS104" s="73"/>
      <c r="ST104" s="73"/>
      <c r="SU104" s="73"/>
      <c r="SV104" s="73"/>
      <c r="SW104" s="73"/>
      <c r="SX104" s="73"/>
      <c r="SY104" s="73"/>
      <c r="SZ104" s="73"/>
      <c r="TA104" s="73"/>
      <c r="TB104" s="73"/>
      <c r="TC104" s="73"/>
      <c r="TD104" s="73"/>
      <c r="TE104" s="73"/>
      <c r="TF104" s="73"/>
      <c r="TG104" s="73"/>
      <c r="TH104" s="73"/>
      <c r="TI104" s="73"/>
      <c r="TJ104" s="73"/>
      <c r="TK104" s="73"/>
      <c r="TL104" s="73"/>
      <c r="TM104" s="73"/>
      <c r="TN104" s="73"/>
      <c r="TO104" s="73"/>
      <c r="TP104" s="73"/>
      <c r="TQ104" s="73"/>
      <c r="TR104" s="73"/>
      <c r="TS104" s="73"/>
      <c r="TT104" s="73"/>
      <c r="TU104" s="73"/>
      <c r="TV104" s="73"/>
      <c r="TW104" s="73"/>
      <c r="TX104" s="73"/>
      <c r="TY104" s="73"/>
      <c r="TZ104" s="73"/>
      <c r="UA104" s="73"/>
      <c r="UB104" s="73"/>
      <c r="UC104" s="73"/>
      <c r="UD104" s="73"/>
      <c r="UE104" s="73"/>
      <c r="UF104" s="73"/>
      <c r="UG104" s="73"/>
      <c r="UH104" s="73"/>
      <c r="UI104" s="73"/>
      <c r="UJ104" s="73"/>
      <c r="UK104" s="73"/>
      <c r="UL104" s="73"/>
      <c r="UM104" s="73"/>
      <c r="UN104" s="73"/>
      <c r="UO104" s="73"/>
      <c r="UP104" s="73"/>
      <c r="UQ104" s="73"/>
      <c r="UR104" s="73"/>
      <c r="US104" s="73"/>
      <c r="UT104" s="73"/>
      <c r="UU104" s="73"/>
      <c r="UV104" s="73"/>
      <c r="UW104" s="73"/>
      <c r="UX104" s="73"/>
      <c r="UY104" s="73"/>
      <c r="UZ104" s="73"/>
      <c r="VA104" s="73"/>
      <c r="VB104" s="73"/>
      <c r="VC104" s="73"/>
      <c r="VD104" s="73"/>
      <c r="VE104" s="73"/>
      <c r="VF104" s="73"/>
      <c r="VG104" s="73"/>
      <c r="VH104" s="73"/>
      <c r="VI104" s="73"/>
      <c r="VJ104" s="73"/>
      <c r="VK104" s="73"/>
      <c r="VL104" s="73"/>
      <c r="VM104" s="73"/>
      <c r="VN104" s="73"/>
      <c r="VO104" s="73"/>
      <c r="VP104" s="73"/>
      <c r="VQ104" s="73"/>
      <c r="VR104" s="73"/>
      <c r="VS104" s="73"/>
      <c r="VT104" s="73"/>
      <c r="VU104" s="73"/>
      <c r="VV104" s="73"/>
      <c r="VW104" s="73"/>
      <c r="VX104" s="73"/>
      <c r="VY104" s="73"/>
      <c r="VZ104" s="73"/>
      <c r="WA104" s="73"/>
      <c r="WB104" s="73"/>
      <c r="WC104" s="73"/>
      <c r="WD104" s="73"/>
      <c r="WE104" s="73"/>
      <c r="WF104" s="73"/>
      <c r="WG104" s="73"/>
      <c r="WH104" s="73"/>
      <c r="WI104" s="73"/>
      <c r="WJ104" s="73"/>
      <c r="WK104" s="73"/>
      <c r="WL104" s="73"/>
      <c r="WM104" s="73"/>
      <c r="WN104" s="73"/>
      <c r="WO104" s="73"/>
      <c r="WP104" s="73"/>
      <c r="WQ104" s="73"/>
      <c r="WR104" s="73"/>
      <c r="WS104" s="73"/>
      <c r="WT104" s="73"/>
      <c r="WU104" s="73"/>
      <c r="WV104" s="73"/>
      <c r="WW104" s="73"/>
      <c r="WX104" s="73"/>
      <c r="WY104" s="73"/>
      <c r="WZ104" s="73"/>
      <c r="XA104" s="73"/>
      <c r="XB104" s="73"/>
      <c r="XC104" s="73"/>
      <c r="XD104" s="73"/>
      <c r="XE104" s="73"/>
      <c r="XF104" s="73"/>
      <c r="XG104" s="73"/>
      <c r="XH104" s="73"/>
      <c r="XI104" s="73"/>
      <c r="XJ104" s="73"/>
      <c r="XK104" s="73"/>
      <c r="XL104" s="73"/>
      <c r="XM104" s="73"/>
      <c r="XN104" s="73"/>
      <c r="XO104" s="73"/>
      <c r="XP104" s="73"/>
      <c r="XQ104" s="73"/>
      <c r="XR104" s="73"/>
      <c r="XS104" s="73"/>
      <c r="XT104" s="73"/>
      <c r="XU104" s="73"/>
      <c r="XV104" s="73"/>
      <c r="XW104" s="73"/>
      <c r="XX104" s="73"/>
      <c r="XY104" s="73"/>
      <c r="XZ104" s="73"/>
      <c r="YA104" s="73"/>
      <c r="YB104" s="73"/>
      <c r="YC104" s="73"/>
      <c r="YD104" s="73"/>
      <c r="YE104" s="73"/>
      <c r="YF104" s="73"/>
      <c r="YG104" s="73"/>
      <c r="YH104" s="73"/>
      <c r="YI104" s="73"/>
      <c r="YJ104" s="73"/>
      <c r="YK104" s="73"/>
      <c r="YL104" s="73"/>
      <c r="YM104" s="73"/>
      <c r="YN104" s="73"/>
      <c r="YO104" s="73"/>
      <c r="YP104" s="73"/>
      <c r="YQ104" s="73"/>
      <c r="YR104" s="73"/>
    </row>
    <row r="105" spans="1:668">
      <c r="A105" s="71" t="s">
        <v>190</v>
      </c>
      <c r="B105" s="72">
        <f t="shared" si="130"/>
        <v>0</v>
      </c>
      <c r="C105" s="72">
        <f t="shared" si="131"/>
        <v>0</v>
      </c>
      <c r="D105" s="72">
        <f t="shared" si="132"/>
        <v>0</v>
      </c>
      <c r="E105" s="72">
        <f t="shared" si="133"/>
        <v>0</v>
      </c>
      <c r="F105" s="72">
        <f t="shared" si="134"/>
        <v>0</v>
      </c>
      <c r="G105" s="72">
        <f t="shared" si="135"/>
        <v>0</v>
      </c>
      <c r="H105" s="72">
        <f t="shared" si="136"/>
        <v>0</v>
      </c>
      <c r="I105" s="72">
        <f t="shared" si="137"/>
        <v>0</v>
      </c>
      <c r="J105" s="72">
        <f t="shared" si="138"/>
        <v>0</v>
      </c>
      <c r="K105" s="72">
        <f t="shared" si="139"/>
        <v>0</v>
      </c>
      <c r="L105" s="72">
        <f t="shared" si="140"/>
        <v>0</v>
      </c>
      <c r="M105" s="72">
        <f t="shared" si="141"/>
        <v>0</v>
      </c>
      <c r="N105" s="72">
        <f t="shared" si="142"/>
        <v>0</v>
      </c>
      <c r="O105" s="72">
        <f t="shared" si="143"/>
        <v>0</v>
      </c>
      <c r="P105" s="72">
        <f t="shared" si="144"/>
        <v>0</v>
      </c>
      <c r="Q105" s="72">
        <f t="shared" si="145"/>
        <v>0</v>
      </c>
      <c r="R105" s="72">
        <f t="shared" si="146"/>
        <v>0</v>
      </c>
      <c r="S105" s="72">
        <f t="shared" si="147"/>
        <v>0</v>
      </c>
      <c r="T105" s="72">
        <f t="shared" si="148"/>
        <v>0</v>
      </c>
      <c r="U105" s="72">
        <f t="shared" si="149"/>
        <v>0</v>
      </c>
      <c r="V105" s="72">
        <f t="shared" si="150"/>
        <v>0</v>
      </c>
      <c r="W105" s="72">
        <f t="shared" si="151"/>
        <v>0</v>
      </c>
      <c r="X105" s="72">
        <f t="shared" si="152"/>
        <v>0</v>
      </c>
      <c r="Y105" s="72">
        <f t="shared" si="153"/>
        <v>0</v>
      </c>
      <c r="Z105" s="72">
        <f t="shared" si="154"/>
        <v>0</v>
      </c>
      <c r="AA105" s="72">
        <f t="shared" si="155"/>
        <v>0</v>
      </c>
      <c r="AB105" s="72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/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73"/>
      <c r="MQ105" s="73"/>
      <c r="MR105" s="73"/>
      <c r="MS105" s="73"/>
      <c r="MT105" s="73"/>
      <c r="MU105" s="73"/>
      <c r="MV105" s="73"/>
      <c r="MW105" s="73"/>
      <c r="MX105" s="73"/>
      <c r="MY105" s="73"/>
      <c r="MZ105" s="73"/>
      <c r="NA105" s="73"/>
      <c r="NB105" s="73"/>
      <c r="NC105" s="73"/>
      <c r="ND105" s="73"/>
      <c r="NE105" s="73"/>
      <c r="NF105" s="73"/>
      <c r="NG105" s="73"/>
      <c r="NH105" s="73"/>
      <c r="NI105" s="73"/>
      <c r="NJ105" s="73"/>
      <c r="NK105" s="73"/>
      <c r="NL105" s="73"/>
      <c r="NM105" s="73"/>
      <c r="NN105" s="73"/>
      <c r="NO105" s="73"/>
      <c r="NP105" s="73"/>
      <c r="NQ105" s="73"/>
      <c r="NR105" s="73"/>
      <c r="NS105" s="73"/>
      <c r="NT105" s="73"/>
      <c r="NU105" s="73"/>
      <c r="NV105" s="73"/>
      <c r="NW105" s="73"/>
      <c r="NX105" s="73"/>
      <c r="NY105" s="73"/>
      <c r="NZ105" s="73"/>
      <c r="OA105" s="73"/>
      <c r="OB105" s="73"/>
      <c r="OC105" s="73"/>
      <c r="OD105" s="73"/>
      <c r="OE105" s="73"/>
      <c r="OF105" s="73"/>
      <c r="OG105" s="73"/>
      <c r="OH105" s="73"/>
      <c r="OI105" s="73"/>
      <c r="OJ105" s="73"/>
      <c r="OK105" s="73"/>
      <c r="OL105" s="73"/>
      <c r="OM105" s="73"/>
      <c r="ON105" s="73"/>
      <c r="OO105" s="73"/>
      <c r="OP105" s="73"/>
      <c r="OQ105" s="73"/>
      <c r="OR105" s="73"/>
      <c r="OS105" s="73"/>
      <c r="OT105" s="73"/>
      <c r="OU105" s="73"/>
      <c r="OV105" s="73"/>
      <c r="OW105" s="73"/>
      <c r="OX105" s="73"/>
      <c r="OY105" s="73"/>
      <c r="OZ105" s="73"/>
      <c r="PA105" s="73"/>
      <c r="PB105" s="73"/>
      <c r="PC105" s="73"/>
      <c r="PD105" s="73"/>
      <c r="PE105" s="73"/>
      <c r="PF105" s="73"/>
      <c r="PG105" s="73"/>
      <c r="PH105" s="73"/>
      <c r="PI105" s="73"/>
      <c r="PJ105" s="73"/>
      <c r="PK105" s="73"/>
      <c r="PL105" s="73"/>
      <c r="PM105" s="73"/>
      <c r="PN105" s="73"/>
      <c r="PO105" s="73"/>
      <c r="PP105" s="73"/>
      <c r="PQ105" s="73"/>
      <c r="PR105" s="73"/>
      <c r="PS105" s="73"/>
      <c r="PT105" s="73"/>
      <c r="PU105" s="73"/>
      <c r="PV105" s="73"/>
      <c r="PW105" s="73"/>
      <c r="PX105" s="73"/>
      <c r="PY105" s="73"/>
      <c r="PZ105" s="73"/>
      <c r="QA105" s="73"/>
      <c r="QB105" s="73"/>
      <c r="QC105" s="73"/>
      <c r="QD105" s="73"/>
      <c r="QE105" s="73"/>
      <c r="QF105" s="73"/>
      <c r="QG105" s="73"/>
      <c r="QH105" s="73"/>
      <c r="QI105" s="73"/>
      <c r="QJ105" s="73"/>
      <c r="QK105" s="73"/>
      <c r="QL105" s="73"/>
      <c r="QM105" s="73"/>
      <c r="QN105" s="73"/>
      <c r="QO105" s="73"/>
      <c r="QP105" s="73"/>
      <c r="QQ105" s="73"/>
      <c r="QR105" s="73"/>
      <c r="QS105" s="73"/>
      <c r="QT105" s="73"/>
      <c r="QU105" s="73"/>
      <c r="QV105" s="73"/>
      <c r="QW105" s="73"/>
      <c r="QX105" s="73"/>
      <c r="QY105" s="73"/>
      <c r="QZ105" s="73"/>
      <c r="RA105" s="73"/>
      <c r="RB105" s="73"/>
      <c r="RC105" s="73"/>
      <c r="RD105" s="73"/>
      <c r="RE105" s="73"/>
      <c r="RF105" s="73"/>
      <c r="RG105" s="73"/>
      <c r="RH105" s="73"/>
      <c r="RI105" s="73"/>
      <c r="RJ105" s="73"/>
      <c r="RK105" s="73"/>
      <c r="RL105" s="73"/>
      <c r="RM105" s="73"/>
      <c r="RN105" s="73"/>
      <c r="RO105" s="73"/>
      <c r="RP105" s="73"/>
      <c r="RQ105" s="73"/>
      <c r="RR105" s="73"/>
      <c r="RS105" s="73"/>
      <c r="RT105" s="73"/>
      <c r="RU105" s="73"/>
      <c r="RV105" s="73"/>
      <c r="RW105" s="73"/>
      <c r="RX105" s="73"/>
      <c r="RY105" s="73"/>
      <c r="RZ105" s="73"/>
      <c r="SA105" s="73"/>
      <c r="SB105" s="73"/>
      <c r="SC105" s="73"/>
      <c r="SD105" s="73"/>
      <c r="SE105" s="73"/>
      <c r="SF105" s="73"/>
      <c r="SG105" s="73"/>
      <c r="SH105" s="73"/>
      <c r="SI105" s="73"/>
      <c r="SJ105" s="73"/>
      <c r="SK105" s="73"/>
      <c r="SL105" s="73"/>
      <c r="SM105" s="73"/>
      <c r="SN105" s="73"/>
      <c r="SO105" s="73"/>
      <c r="SP105" s="73"/>
      <c r="SQ105" s="73"/>
      <c r="SR105" s="73"/>
      <c r="SS105" s="73"/>
      <c r="ST105" s="73"/>
      <c r="SU105" s="73"/>
      <c r="SV105" s="73"/>
      <c r="SW105" s="73"/>
      <c r="SX105" s="73"/>
      <c r="SY105" s="73"/>
      <c r="SZ105" s="73"/>
      <c r="TA105" s="73"/>
      <c r="TB105" s="73"/>
      <c r="TC105" s="73"/>
      <c r="TD105" s="73"/>
      <c r="TE105" s="73"/>
      <c r="TF105" s="73"/>
      <c r="TG105" s="73"/>
      <c r="TH105" s="73"/>
      <c r="TI105" s="73"/>
      <c r="TJ105" s="73"/>
      <c r="TK105" s="73"/>
      <c r="TL105" s="73"/>
      <c r="TM105" s="73"/>
      <c r="TN105" s="73"/>
      <c r="TO105" s="73"/>
      <c r="TP105" s="73"/>
      <c r="TQ105" s="73"/>
      <c r="TR105" s="73"/>
      <c r="TS105" s="73"/>
      <c r="TT105" s="73"/>
      <c r="TU105" s="73"/>
      <c r="TV105" s="73"/>
      <c r="TW105" s="73"/>
      <c r="TX105" s="73"/>
      <c r="TY105" s="73"/>
      <c r="TZ105" s="73"/>
      <c r="UA105" s="73"/>
      <c r="UB105" s="73"/>
      <c r="UC105" s="73"/>
      <c r="UD105" s="73"/>
      <c r="UE105" s="73"/>
      <c r="UF105" s="73"/>
      <c r="UG105" s="73"/>
      <c r="UH105" s="73"/>
      <c r="UI105" s="73"/>
      <c r="UJ105" s="73"/>
      <c r="UK105" s="73"/>
      <c r="UL105" s="73"/>
      <c r="UM105" s="73"/>
      <c r="UN105" s="73"/>
      <c r="UO105" s="73"/>
      <c r="UP105" s="73"/>
      <c r="UQ105" s="73"/>
      <c r="UR105" s="73"/>
      <c r="US105" s="73"/>
      <c r="UT105" s="73"/>
      <c r="UU105" s="73"/>
      <c r="UV105" s="73"/>
      <c r="UW105" s="73"/>
      <c r="UX105" s="73"/>
      <c r="UY105" s="73"/>
      <c r="UZ105" s="73"/>
      <c r="VA105" s="73"/>
      <c r="VB105" s="73"/>
      <c r="VC105" s="73"/>
      <c r="VD105" s="73"/>
      <c r="VE105" s="73"/>
      <c r="VF105" s="73"/>
      <c r="VG105" s="73"/>
      <c r="VH105" s="73"/>
      <c r="VI105" s="73"/>
      <c r="VJ105" s="73"/>
      <c r="VK105" s="73"/>
      <c r="VL105" s="73"/>
      <c r="VM105" s="73"/>
      <c r="VN105" s="73"/>
      <c r="VO105" s="73"/>
      <c r="VP105" s="73"/>
      <c r="VQ105" s="73"/>
      <c r="VR105" s="73"/>
      <c r="VS105" s="73"/>
      <c r="VT105" s="73"/>
      <c r="VU105" s="73"/>
      <c r="VV105" s="73"/>
      <c r="VW105" s="73"/>
      <c r="VX105" s="73"/>
      <c r="VY105" s="73"/>
      <c r="VZ105" s="73"/>
      <c r="WA105" s="73"/>
      <c r="WB105" s="73"/>
      <c r="WC105" s="73"/>
      <c r="WD105" s="73"/>
      <c r="WE105" s="73"/>
      <c r="WF105" s="73"/>
      <c r="WG105" s="73"/>
      <c r="WH105" s="73"/>
      <c r="WI105" s="73"/>
      <c r="WJ105" s="73"/>
      <c r="WK105" s="73"/>
      <c r="WL105" s="73"/>
      <c r="WM105" s="73"/>
      <c r="WN105" s="73"/>
      <c r="WO105" s="73"/>
      <c r="WP105" s="73"/>
      <c r="WQ105" s="73"/>
      <c r="WR105" s="73"/>
      <c r="WS105" s="73"/>
      <c r="WT105" s="73"/>
      <c r="WU105" s="73"/>
      <c r="WV105" s="73"/>
      <c r="WW105" s="73"/>
      <c r="WX105" s="73"/>
      <c r="WY105" s="73"/>
      <c r="WZ105" s="73"/>
      <c r="XA105" s="73"/>
      <c r="XB105" s="73"/>
      <c r="XC105" s="73"/>
      <c r="XD105" s="73"/>
      <c r="XE105" s="73"/>
      <c r="XF105" s="73"/>
      <c r="XG105" s="73"/>
      <c r="XH105" s="73"/>
      <c r="XI105" s="73"/>
      <c r="XJ105" s="73"/>
      <c r="XK105" s="73"/>
      <c r="XL105" s="73"/>
      <c r="XM105" s="73"/>
      <c r="XN105" s="73"/>
      <c r="XO105" s="73"/>
      <c r="XP105" s="73"/>
      <c r="XQ105" s="73"/>
      <c r="XR105" s="73"/>
      <c r="XS105" s="73"/>
      <c r="XT105" s="73"/>
      <c r="XU105" s="73"/>
      <c r="XV105" s="73"/>
      <c r="XW105" s="73"/>
      <c r="XX105" s="73"/>
      <c r="XY105" s="73"/>
      <c r="XZ105" s="73"/>
      <c r="YA105" s="73"/>
      <c r="YB105" s="73"/>
      <c r="YC105" s="73"/>
      <c r="YD105" s="73"/>
      <c r="YE105" s="73"/>
      <c r="YF105" s="73"/>
      <c r="YG105" s="73"/>
      <c r="YH105" s="73"/>
      <c r="YI105" s="73"/>
      <c r="YJ105" s="73"/>
      <c r="YK105" s="73"/>
      <c r="YL105" s="73"/>
      <c r="YM105" s="73"/>
      <c r="YN105" s="73"/>
      <c r="YO105" s="73"/>
      <c r="YP105" s="73"/>
      <c r="YQ105" s="73"/>
      <c r="YR105" s="73"/>
    </row>
    <row r="106" spans="1:668">
      <c r="A106" s="71" t="s">
        <v>191</v>
      </c>
      <c r="B106" s="72">
        <f t="shared" si="130"/>
        <v>0</v>
      </c>
      <c r="C106" s="72">
        <f t="shared" si="131"/>
        <v>0</v>
      </c>
      <c r="D106" s="72">
        <f t="shared" si="132"/>
        <v>0</v>
      </c>
      <c r="E106" s="72">
        <f t="shared" si="133"/>
        <v>0</v>
      </c>
      <c r="F106" s="72">
        <f t="shared" si="134"/>
        <v>0</v>
      </c>
      <c r="G106" s="72">
        <f t="shared" si="135"/>
        <v>0</v>
      </c>
      <c r="H106" s="72">
        <f t="shared" si="136"/>
        <v>0</v>
      </c>
      <c r="I106" s="72">
        <f t="shared" si="137"/>
        <v>0</v>
      </c>
      <c r="J106" s="72">
        <f t="shared" si="138"/>
        <v>0</v>
      </c>
      <c r="K106" s="72">
        <f t="shared" si="139"/>
        <v>0</v>
      </c>
      <c r="L106" s="72">
        <f t="shared" si="140"/>
        <v>0</v>
      </c>
      <c r="M106" s="72">
        <f t="shared" si="141"/>
        <v>0</v>
      </c>
      <c r="N106" s="72">
        <f t="shared" si="142"/>
        <v>0</v>
      </c>
      <c r="O106" s="72">
        <f t="shared" si="143"/>
        <v>0</v>
      </c>
      <c r="P106" s="72">
        <f t="shared" si="144"/>
        <v>0</v>
      </c>
      <c r="Q106" s="72">
        <f t="shared" si="145"/>
        <v>0</v>
      </c>
      <c r="R106" s="72">
        <f t="shared" si="146"/>
        <v>0</v>
      </c>
      <c r="S106" s="72">
        <f t="shared" si="147"/>
        <v>0</v>
      </c>
      <c r="T106" s="72">
        <f t="shared" si="148"/>
        <v>0</v>
      </c>
      <c r="U106" s="72">
        <f t="shared" si="149"/>
        <v>0</v>
      </c>
      <c r="V106" s="72">
        <f t="shared" si="150"/>
        <v>0</v>
      </c>
      <c r="W106" s="72">
        <f t="shared" si="151"/>
        <v>0</v>
      </c>
      <c r="X106" s="72">
        <f t="shared" si="152"/>
        <v>0</v>
      </c>
      <c r="Y106" s="72">
        <f t="shared" si="153"/>
        <v>0</v>
      </c>
      <c r="Z106" s="72">
        <f t="shared" si="154"/>
        <v>0</v>
      </c>
      <c r="AA106" s="72">
        <f t="shared" si="155"/>
        <v>0</v>
      </c>
      <c r="AB106" s="72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  <c r="MH106" s="73"/>
      <c r="MI106" s="73"/>
      <c r="MJ106" s="73"/>
      <c r="MK106" s="73"/>
      <c r="ML106" s="73"/>
      <c r="MM106" s="73"/>
      <c r="MN106" s="73"/>
      <c r="MO106" s="73"/>
      <c r="MP106" s="73"/>
      <c r="MQ106" s="73"/>
      <c r="MR106" s="73"/>
      <c r="MS106" s="73"/>
      <c r="MT106" s="73"/>
      <c r="MU106" s="73"/>
      <c r="MV106" s="73"/>
      <c r="MW106" s="73"/>
      <c r="MX106" s="73"/>
      <c r="MY106" s="73"/>
      <c r="MZ106" s="73"/>
      <c r="NA106" s="73"/>
      <c r="NB106" s="73"/>
      <c r="NC106" s="73"/>
      <c r="ND106" s="73"/>
      <c r="NE106" s="73"/>
      <c r="NF106" s="73"/>
      <c r="NG106" s="73"/>
      <c r="NH106" s="73"/>
      <c r="NI106" s="73"/>
      <c r="NJ106" s="73"/>
      <c r="NK106" s="73"/>
      <c r="NL106" s="73"/>
      <c r="NM106" s="73"/>
      <c r="NN106" s="73"/>
      <c r="NO106" s="73"/>
      <c r="NP106" s="73"/>
      <c r="NQ106" s="73"/>
      <c r="NR106" s="73"/>
      <c r="NS106" s="73"/>
      <c r="NT106" s="73"/>
      <c r="NU106" s="73"/>
      <c r="NV106" s="73"/>
      <c r="NW106" s="73"/>
      <c r="NX106" s="73"/>
      <c r="NY106" s="73"/>
      <c r="NZ106" s="73"/>
      <c r="OA106" s="73"/>
      <c r="OB106" s="73"/>
      <c r="OC106" s="73"/>
      <c r="OD106" s="73"/>
      <c r="OE106" s="73"/>
      <c r="OF106" s="73"/>
      <c r="OG106" s="73"/>
      <c r="OH106" s="73"/>
      <c r="OI106" s="73"/>
      <c r="OJ106" s="73"/>
      <c r="OK106" s="73"/>
      <c r="OL106" s="73"/>
      <c r="OM106" s="73"/>
      <c r="ON106" s="73"/>
      <c r="OO106" s="73"/>
      <c r="OP106" s="73"/>
      <c r="OQ106" s="73"/>
      <c r="OR106" s="73"/>
      <c r="OS106" s="73"/>
      <c r="OT106" s="73"/>
      <c r="OU106" s="73"/>
      <c r="OV106" s="73"/>
      <c r="OW106" s="73"/>
      <c r="OX106" s="73"/>
      <c r="OY106" s="73"/>
      <c r="OZ106" s="73"/>
      <c r="PA106" s="73"/>
      <c r="PB106" s="73"/>
      <c r="PC106" s="73"/>
      <c r="PD106" s="73"/>
      <c r="PE106" s="73"/>
      <c r="PF106" s="73"/>
      <c r="PG106" s="73"/>
      <c r="PH106" s="73"/>
      <c r="PI106" s="73"/>
      <c r="PJ106" s="73"/>
      <c r="PK106" s="73"/>
      <c r="PL106" s="73"/>
      <c r="PM106" s="73"/>
      <c r="PN106" s="73"/>
      <c r="PO106" s="73"/>
      <c r="PP106" s="73"/>
      <c r="PQ106" s="73"/>
      <c r="PR106" s="73"/>
      <c r="PS106" s="73"/>
      <c r="PT106" s="73"/>
      <c r="PU106" s="73"/>
      <c r="PV106" s="73"/>
      <c r="PW106" s="73"/>
      <c r="PX106" s="73"/>
      <c r="PY106" s="73"/>
      <c r="PZ106" s="73"/>
      <c r="QA106" s="73"/>
      <c r="QB106" s="73"/>
      <c r="QC106" s="73"/>
      <c r="QD106" s="73"/>
      <c r="QE106" s="73"/>
      <c r="QF106" s="73"/>
      <c r="QG106" s="73"/>
      <c r="QH106" s="73"/>
      <c r="QI106" s="73"/>
      <c r="QJ106" s="73"/>
      <c r="QK106" s="73"/>
      <c r="QL106" s="73"/>
      <c r="QM106" s="73"/>
      <c r="QN106" s="73"/>
      <c r="QO106" s="73"/>
      <c r="QP106" s="73"/>
      <c r="QQ106" s="73"/>
      <c r="QR106" s="73"/>
      <c r="QS106" s="73"/>
      <c r="QT106" s="73"/>
      <c r="QU106" s="73"/>
      <c r="QV106" s="73"/>
      <c r="QW106" s="73"/>
      <c r="QX106" s="73"/>
      <c r="QY106" s="73"/>
      <c r="QZ106" s="73"/>
      <c r="RA106" s="73"/>
      <c r="RB106" s="73"/>
      <c r="RC106" s="73"/>
      <c r="RD106" s="73"/>
      <c r="RE106" s="73"/>
      <c r="RF106" s="73"/>
      <c r="RG106" s="73"/>
      <c r="RH106" s="73"/>
      <c r="RI106" s="73"/>
      <c r="RJ106" s="73"/>
      <c r="RK106" s="73"/>
      <c r="RL106" s="73"/>
      <c r="RM106" s="73"/>
      <c r="RN106" s="73"/>
      <c r="RO106" s="73"/>
      <c r="RP106" s="73"/>
      <c r="RQ106" s="73"/>
      <c r="RR106" s="73"/>
      <c r="RS106" s="73"/>
      <c r="RT106" s="73"/>
      <c r="RU106" s="73"/>
      <c r="RV106" s="73"/>
      <c r="RW106" s="73"/>
      <c r="RX106" s="73"/>
      <c r="RY106" s="73"/>
      <c r="RZ106" s="73"/>
      <c r="SA106" s="73"/>
      <c r="SB106" s="73"/>
      <c r="SC106" s="73"/>
      <c r="SD106" s="73"/>
      <c r="SE106" s="73"/>
      <c r="SF106" s="73"/>
      <c r="SG106" s="73"/>
      <c r="SH106" s="73"/>
      <c r="SI106" s="73"/>
      <c r="SJ106" s="73"/>
      <c r="SK106" s="73"/>
      <c r="SL106" s="73"/>
      <c r="SM106" s="73"/>
      <c r="SN106" s="73"/>
      <c r="SO106" s="73"/>
      <c r="SP106" s="73"/>
      <c r="SQ106" s="73"/>
      <c r="SR106" s="73"/>
      <c r="SS106" s="73"/>
      <c r="ST106" s="73"/>
      <c r="SU106" s="73"/>
      <c r="SV106" s="73"/>
      <c r="SW106" s="73"/>
      <c r="SX106" s="73"/>
      <c r="SY106" s="73"/>
      <c r="SZ106" s="73"/>
      <c r="TA106" s="73"/>
      <c r="TB106" s="73"/>
      <c r="TC106" s="73"/>
      <c r="TD106" s="73"/>
      <c r="TE106" s="73"/>
      <c r="TF106" s="73"/>
      <c r="TG106" s="73"/>
      <c r="TH106" s="73"/>
      <c r="TI106" s="73"/>
      <c r="TJ106" s="73"/>
      <c r="TK106" s="73"/>
      <c r="TL106" s="73"/>
      <c r="TM106" s="73"/>
      <c r="TN106" s="73"/>
      <c r="TO106" s="73"/>
      <c r="TP106" s="73"/>
      <c r="TQ106" s="73"/>
      <c r="TR106" s="73"/>
      <c r="TS106" s="73"/>
      <c r="TT106" s="73"/>
      <c r="TU106" s="73"/>
      <c r="TV106" s="73"/>
      <c r="TW106" s="73"/>
      <c r="TX106" s="73"/>
      <c r="TY106" s="73"/>
      <c r="TZ106" s="73"/>
      <c r="UA106" s="73"/>
      <c r="UB106" s="73"/>
      <c r="UC106" s="73"/>
      <c r="UD106" s="73"/>
      <c r="UE106" s="73"/>
      <c r="UF106" s="73"/>
      <c r="UG106" s="73"/>
      <c r="UH106" s="73"/>
      <c r="UI106" s="73"/>
      <c r="UJ106" s="73"/>
      <c r="UK106" s="73"/>
      <c r="UL106" s="73"/>
      <c r="UM106" s="73"/>
      <c r="UN106" s="73"/>
      <c r="UO106" s="73"/>
      <c r="UP106" s="73"/>
      <c r="UQ106" s="73"/>
      <c r="UR106" s="73"/>
      <c r="US106" s="73"/>
      <c r="UT106" s="73"/>
      <c r="UU106" s="73"/>
      <c r="UV106" s="73"/>
      <c r="UW106" s="73"/>
      <c r="UX106" s="73"/>
      <c r="UY106" s="73"/>
      <c r="UZ106" s="73"/>
      <c r="VA106" s="73"/>
      <c r="VB106" s="73"/>
      <c r="VC106" s="73"/>
      <c r="VD106" s="73"/>
      <c r="VE106" s="73"/>
      <c r="VF106" s="73"/>
      <c r="VG106" s="73"/>
      <c r="VH106" s="73"/>
      <c r="VI106" s="73"/>
      <c r="VJ106" s="73"/>
      <c r="VK106" s="73"/>
      <c r="VL106" s="73"/>
      <c r="VM106" s="73"/>
      <c r="VN106" s="73"/>
      <c r="VO106" s="73"/>
      <c r="VP106" s="73"/>
      <c r="VQ106" s="73"/>
      <c r="VR106" s="73"/>
      <c r="VS106" s="73"/>
      <c r="VT106" s="73"/>
      <c r="VU106" s="73"/>
      <c r="VV106" s="73"/>
      <c r="VW106" s="73"/>
      <c r="VX106" s="73"/>
      <c r="VY106" s="73"/>
      <c r="VZ106" s="73"/>
      <c r="WA106" s="73"/>
      <c r="WB106" s="73"/>
      <c r="WC106" s="73"/>
      <c r="WD106" s="73"/>
      <c r="WE106" s="73"/>
      <c r="WF106" s="73"/>
      <c r="WG106" s="73"/>
      <c r="WH106" s="73"/>
      <c r="WI106" s="73"/>
      <c r="WJ106" s="73"/>
      <c r="WK106" s="73"/>
      <c r="WL106" s="73"/>
      <c r="WM106" s="73"/>
      <c r="WN106" s="73"/>
      <c r="WO106" s="73"/>
      <c r="WP106" s="73"/>
      <c r="WQ106" s="73"/>
      <c r="WR106" s="73"/>
      <c r="WS106" s="73"/>
      <c r="WT106" s="73"/>
      <c r="WU106" s="73"/>
      <c r="WV106" s="73"/>
      <c r="WW106" s="73"/>
      <c r="WX106" s="73"/>
      <c r="WY106" s="73"/>
      <c r="WZ106" s="73"/>
      <c r="XA106" s="73"/>
      <c r="XB106" s="73"/>
      <c r="XC106" s="73"/>
      <c r="XD106" s="73"/>
      <c r="XE106" s="73"/>
      <c r="XF106" s="73"/>
      <c r="XG106" s="73"/>
      <c r="XH106" s="73"/>
      <c r="XI106" s="73"/>
      <c r="XJ106" s="73"/>
      <c r="XK106" s="73"/>
      <c r="XL106" s="73"/>
      <c r="XM106" s="73"/>
      <c r="XN106" s="73"/>
      <c r="XO106" s="73"/>
      <c r="XP106" s="73"/>
      <c r="XQ106" s="73"/>
      <c r="XR106" s="73"/>
      <c r="XS106" s="73"/>
      <c r="XT106" s="73"/>
      <c r="XU106" s="73"/>
      <c r="XV106" s="73"/>
      <c r="XW106" s="73"/>
      <c r="XX106" s="73"/>
      <c r="XY106" s="73"/>
      <c r="XZ106" s="73"/>
      <c r="YA106" s="73"/>
      <c r="YB106" s="73"/>
      <c r="YC106" s="73"/>
      <c r="YD106" s="73"/>
      <c r="YE106" s="73"/>
      <c r="YF106" s="73"/>
      <c r="YG106" s="73"/>
      <c r="YH106" s="73"/>
      <c r="YI106" s="73"/>
      <c r="YJ106" s="73"/>
      <c r="YK106" s="73"/>
      <c r="YL106" s="73"/>
      <c r="YM106" s="73"/>
      <c r="YN106" s="73"/>
      <c r="YO106" s="73"/>
      <c r="YP106" s="73"/>
      <c r="YQ106" s="73"/>
      <c r="YR106" s="73"/>
    </row>
    <row r="107" spans="1:668">
      <c r="A107" s="71" t="s">
        <v>192</v>
      </c>
      <c r="B107" s="72">
        <f t="shared" si="130"/>
        <v>2.2502891699999999E-2</v>
      </c>
      <c r="C107" s="72">
        <f t="shared" si="131"/>
        <v>5.4721867499999994E-4</v>
      </c>
      <c r="D107" s="72">
        <f t="shared" si="132"/>
        <v>0</v>
      </c>
      <c r="E107" s="72">
        <f t="shared" si="133"/>
        <v>0</v>
      </c>
      <c r="F107" s="72">
        <f t="shared" si="134"/>
        <v>0</v>
      </c>
      <c r="G107" s="72">
        <f t="shared" si="135"/>
        <v>0</v>
      </c>
      <c r="H107" s="72">
        <f t="shared" si="136"/>
        <v>0</v>
      </c>
      <c r="I107" s="72">
        <f t="shared" si="137"/>
        <v>0</v>
      </c>
      <c r="J107" s="72">
        <f t="shared" si="138"/>
        <v>0</v>
      </c>
      <c r="K107" s="72">
        <f t="shared" si="139"/>
        <v>0</v>
      </c>
      <c r="L107" s="72">
        <f t="shared" si="140"/>
        <v>0</v>
      </c>
      <c r="M107" s="72">
        <f t="shared" si="141"/>
        <v>0</v>
      </c>
      <c r="N107" s="72">
        <f t="shared" si="142"/>
        <v>1.0235745E-4</v>
      </c>
      <c r="O107" s="72">
        <f t="shared" si="143"/>
        <v>0</v>
      </c>
      <c r="P107" s="72">
        <f t="shared" si="144"/>
        <v>0</v>
      </c>
      <c r="Q107" s="72">
        <f t="shared" si="145"/>
        <v>0</v>
      </c>
      <c r="R107" s="72">
        <f t="shared" si="146"/>
        <v>0</v>
      </c>
      <c r="S107" s="72">
        <f t="shared" si="147"/>
        <v>0</v>
      </c>
      <c r="T107" s="72">
        <f t="shared" si="148"/>
        <v>0</v>
      </c>
      <c r="U107" s="72">
        <f t="shared" si="149"/>
        <v>0</v>
      </c>
      <c r="V107" s="72">
        <f t="shared" si="150"/>
        <v>0</v>
      </c>
      <c r="W107" s="72">
        <f t="shared" si="151"/>
        <v>0</v>
      </c>
      <c r="X107" s="72">
        <f t="shared" si="152"/>
        <v>0</v>
      </c>
      <c r="Y107" s="72">
        <f t="shared" si="153"/>
        <v>0</v>
      </c>
      <c r="Z107" s="72">
        <f t="shared" si="154"/>
        <v>0</v>
      </c>
      <c r="AA107" s="72">
        <f t="shared" si="155"/>
        <v>0</v>
      </c>
      <c r="AB107" s="72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>
        <v>15.711868575</v>
      </c>
      <c r="AN107" s="73">
        <v>6.7910231249999997</v>
      </c>
      <c r="AO107" s="73"/>
      <c r="AP107" s="73"/>
      <c r="AQ107" s="73"/>
      <c r="AR107" s="73"/>
      <c r="AS107" s="73"/>
      <c r="AT107" s="73"/>
      <c r="AU107" s="73">
        <v>0.54721867499999999</v>
      </c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73"/>
      <c r="FG107" s="73"/>
      <c r="FH107" s="73"/>
      <c r="FI107" s="73"/>
      <c r="FJ107" s="73"/>
      <c r="FK107" s="73"/>
      <c r="FL107" s="73"/>
      <c r="FM107" s="73"/>
      <c r="FN107" s="73"/>
      <c r="FO107" s="73"/>
      <c r="FP107" s="73"/>
      <c r="FQ107" s="73"/>
      <c r="FR107" s="73"/>
      <c r="FS107" s="73">
        <v>0.10235745</v>
      </c>
      <c r="FT107" s="73"/>
      <c r="FU107" s="73"/>
      <c r="FV107" s="73"/>
      <c r="FW107" s="73"/>
      <c r="FX107" s="73"/>
      <c r="FY107" s="73"/>
      <c r="FZ107" s="73"/>
      <c r="GA107" s="73"/>
      <c r="GB107" s="73"/>
      <c r="GC107" s="73"/>
      <c r="GD107" s="73"/>
      <c r="GE107" s="73"/>
      <c r="GF107" s="73"/>
      <c r="GG107" s="73"/>
      <c r="GH107" s="73"/>
      <c r="GI107" s="73"/>
      <c r="GJ107" s="73"/>
      <c r="GK107" s="73"/>
      <c r="GL107" s="73"/>
      <c r="GM107" s="73"/>
      <c r="GN107" s="73"/>
      <c r="GO107" s="73"/>
      <c r="GP107" s="73"/>
      <c r="GQ107" s="73"/>
      <c r="GR107" s="73"/>
      <c r="GS107" s="73"/>
      <c r="GT107" s="73"/>
      <c r="GU107" s="73"/>
      <c r="GV107" s="73"/>
      <c r="GW107" s="73"/>
      <c r="GX107" s="73"/>
      <c r="GY107" s="73"/>
      <c r="GZ107" s="73"/>
      <c r="HA107" s="73"/>
      <c r="HB107" s="73"/>
      <c r="HC107" s="73"/>
      <c r="HD107" s="73"/>
      <c r="HE107" s="73"/>
      <c r="HF107" s="73"/>
      <c r="HG107" s="73"/>
      <c r="HH107" s="73"/>
      <c r="HI107" s="73"/>
      <c r="HJ107" s="73"/>
      <c r="HK107" s="73"/>
      <c r="HL107" s="73"/>
      <c r="HM107" s="73"/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  <c r="IB107" s="73"/>
      <c r="IC107" s="73"/>
      <c r="ID107" s="73"/>
      <c r="IE107" s="73"/>
      <c r="IF107" s="73"/>
      <c r="IG107" s="73"/>
      <c r="IH107" s="73"/>
      <c r="II107" s="73"/>
      <c r="IJ107" s="73"/>
      <c r="IK107" s="73"/>
      <c r="IL107" s="73"/>
      <c r="IM107" s="73"/>
      <c r="IN107" s="73"/>
      <c r="IO107" s="73"/>
      <c r="IP107" s="73"/>
      <c r="IQ107" s="73"/>
      <c r="IR107" s="73"/>
      <c r="IS107" s="73"/>
      <c r="IT107" s="73"/>
      <c r="IU107" s="73"/>
      <c r="IV107" s="73"/>
      <c r="IW107" s="73"/>
      <c r="IX107" s="73"/>
      <c r="IY107" s="73"/>
      <c r="IZ107" s="73"/>
      <c r="JA107" s="73"/>
      <c r="JB107" s="73"/>
      <c r="JC107" s="73"/>
      <c r="JD107" s="73"/>
      <c r="JE107" s="73"/>
      <c r="JF107" s="73"/>
      <c r="JG107" s="73"/>
      <c r="JH107" s="73"/>
      <c r="JI107" s="73"/>
      <c r="JJ107" s="73"/>
      <c r="JK107" s="73"/>
      <c r="JL107" s="73"/>
      <c r="JM107" s="73"/>
      <c r="JN107" s="73"/>
      <c r="JO107" s="73"/>
      <c r="JP107" s="73"/>
      <c r="JQ107" s="73"/>
      <c r="JR107" s="73"/>
      <c r="JS107" s="73"/>
      <c r="JT107" s="73"/>
      <c r="JU107" s="73"/>
      <c r="JV107" s="73"/>
      <c r="JW107" s="73"/>
      <c r="JX107" s="73"/>
      <c r="JY107" s="73"/>
      <c r="JZ107" s="73"/>
      <c r="KA107" s="73"/>
      <c r="KB107" s="73"/>
      <c r="KC107" s="73"/>
      <c r="KD107" s="73"/>
      <c r="KE107" s="73"/>
      <c r="KF107" s="73"/>
      <c r="KG107" s="73"/>
      <c r="KH107" s="73"/>
      <c r="KI107" s="73"/>
      <c r="KJ107" s="73"/>
      <c r="KK107" s="73"/>
      <c r="KL107" s="73"/>
      <c r="KM107" s="73"/>
      <c r="KN107" s="73"/>
      <c r="KO107" s="73"/>
      <c r="KP107" s="73"/>
      <c r="KQ107" s="73"/>
      <c r="KR107" s="73"/>
      <c r="KS107" s="73"/>
      <c r="KT107" s="73"/>
      <c r="KU107" s="73"/>
      <c r="KV107" s="73"/>
      <c r="KW107" s="73"/>
      <c r="KX107" s="73"/>
      <c r="KY107" s="73"/>
      <c r="KZ107" s="73"/>
      <c r="LA107" s="73"/>
      <c r="LB107" s="73"/>
      <c r="LC107" s="73"/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  <c r="MH107" s="73"/>
      <c r="MI107" s="73"/>
      <c r="MJ107" s="73"/>
      <c r="MK107" s="73"/>
      <c r="ML107" s="73"/>
      <c r="MM107" s="73"/>
      <c r="MN107" s="73"/>
      <c r="MO107" s="73"/>
      <c r="MP107" s="73"/>
      <c r="MQ107" s="73"/>
      <c r="MR107" s="73"/>
      <c r="MS107" s="73"/>
      <c r="MT107" s="73"/>
      <c r="MU107" s="73"/>
      <c r="MV107" s="73"/>
      <c r="MW107" s="73"/>
      <c r="MX107" s="73"/>
      <c r="MY107" s="73"/>
      <c r="MZ107" s="73"/>
      <c r="NA107" s="73"/>
      <c r="NB107" s="73"/>
      <c r="NC107" s="73"/>
      <c r="ND107" s="73"/>
      <c r="NE107" s="73"/>
      <c r="NF107" s="73"/>
      <c r="NG107" s="73"/>
      <c r="NH107" s="73"/>
      <c r="NI107" s="73"/>
      <c r="NJ107" s="73"/>
      <c r="NK107" s="73"/>
      <c r="NL107" s="73"/>
      <c r="NM107" s="73"/>
      <c r="NN107" s="73"/>
      <c r="NO107" s="73"/>
      <c r="NP107" s="73"/>
      <c r="NQ107" s="73"/>
      <c r="NR107" s="73"/>
      <c r="NS107" s="73"/>
      <c r="NT107" s="73"/>
      <c r="NU107" s="73"/>
      <c r="NV107" s="73"/>
      <c r="NW107" s="73"/>
      <c r="NX107" s="73"/>
      <c r="NY107" s="73"/>
      <c r="NZ107" s="73"/>
      <c r="OA107" s="73"/>
      <c r="OB107" s="73"/>
      <c r="OC107" s="73"/>
      <c r="OD107" s="73"/>
      <c r="OE107" s="73"/>
      <c r="OF107" s="73"/>
      <c r="OG107" s="73"/>
      <c r="OH107" s="73"/>
      <c r="OI107" s="73"/>
      <c r="OJ107" s="73"/>
      <c r="OK107" s="73"/>
      <c r="OL107" s="73"/>
      <c r="OM107" s="73"/>
      <c r="ON107" s="73"/>
      <c r="OO107" s="73"/>
      <c r="OP107" s="73"/>
      <c r="OQ107" s="73"/>
      <c r="OR107" s="73"/>
      <c r="OS107" s="73"/>
      <c r="OT107" s="73"/>
      <c r="OU107" s="73"/>
      <c r="OV107" s="73"/>
      <c r="OW107" s="73"/>
      <c r="OX107" s="73"/>
      <c r="OY107" s="73"/>
      <c r="OZ107" s="73"/>
      <c r="PA107" s="73"/>
      <c r="PB107" s="73"/>
      <c r="PC107" s="73"/>
      <c r="PD107" s="73"/>
      <c r="PE107" s="73"/>
      <c r="PF107" s="73"/>
      <c r="PG107" s="73"/>
      <c r="PH107" s="73"/>
      <c r="PI107" s="73"/>
      <c r="PJ107" s="73"/>
      <c r="PK107" s="73"/>
      <c r="PL107" s="73"/>
      <c r="PM107" s="73"/>
      <c r="PN107" s="73"/>
      <c r="PO107" s="73"/>
      <c r="PP107" s="73"/>
      <c r="PQ107" s="73"/>
      <c r="PR107" s="73"/>
      <c r="PS107" s="73"/>
      <c r="PT107" s="73"/>
      <c r="PU107" s="73"/>
      <c r="PV107" s="73"/>
      <c r="PW107" s="73"/>
      <c r="PX107" s="73"/>
      <c r="PY107" s="73"/>
      <c r="PZ107" s="73"/>
      <c r="QA107" s="73"/>
      <c r="QB107" s="73"/>
      <c r="QC107" s="73"/>
      <c r="QD107" s="73"/>
      <c r="QE107" s="73"/>
      <c r="QF107" s="73"/>
      <c r="QG107" s="73"/>
      <c r="QH107" s="73"/>
      <c r="QI107" s="73"/>
      <c r="QJ107" s="73"/>
      <c r="QK107" s="73"/>
      <c r="QL107" s="73"/>
      <c r="QM107" s="73"/>
      <c r="QN107" s="73"/>
      <c r="QO107" s="73"/>
      <c r="QP107" s="73"/>
      <c r="QQ107" s="73"/>
      <c r="QR107" s="73"/>
      <c r="QS107" s="73"/>
      <c r="QT107" s="73"/>
      <c r="QU107" s="73"/>
      <c r="QV107" s="73"/>
      <c r="QW107" s="73"/>
      <c r="QX107" s="73"/>
      <c r="QY107" s="73"/>
      <c r="QZ107" s="73"/>
      <c r="RA107" s="73"/>
      <c r="RB107" s="73"/>
      <c r="RC107" s="73"/>
      <c r="RD107" s="73"/>
      <c r="RE107" s="73"/>
      <c r="RF107" s="73"/>
      <c r="RG107" s="73"/>
      <c r="RH107" s="73"/>
      <c r="RI107" s="73"/>
      <c r="RJ107" s="73"/>
      <c r="RK107" s="73"/>
      <c r="RL107" s="73"/>
      <c r="RM107" s="73"/>
      <c r="RN107" s="73"/>
      <c r="RO107" s="73"/>
      <c r="RP107" s="73"/>
      <c r="RQ107" s="73"/>
      <c r="RR107" s="73"/>
      <c r="RS107" s="73"/>
      <c r="RT107" s="73"/>
      <c r="RU107" s="73"/>
      <c r="RV107" s="73"/>
      <c r="RW107" s="73"/>
      <c r="RX107" s="73"/>
      <c r="RY107" s="73"/>
      <c r="RZ107" s="73"/>
      <c r="SA107" s="73"/>
      <c r="SB107" s="73"/>
      <c r="SC107" s="73"/>
      <c r="SD107" s="73"/>
      <c r="SE107" s="73"/>
      <c r="SF107" s="73"/>
      <c r="SG107" s="73"/>
      <c r="SH107" s="73"/>
      <c r="SI107" s="73"/>
      <c r="SJ107" s="73"/>
      <c r="SK107" s="73"/>
      <c r="SL107" s="73"/>
      <c r="SM107" s="73"/>
      <c r="SN107" s="73"/>
      <c r="SO107" s="73"/>
      <c r="SP107" s="73"/>
      <c r="SQ107" s="73"/>
      <c r="SR107" s="73"/>
      <c r="SS107" s="73"/>
      <c r="ST107" s="73"/>
      <c r="SU107" s="73"/>
      <c r="SV107" s="73"/>
      <c r="SW107" s="73"/>
      <c r="SX107" s="73"/>
      <c r="SY107" s="73"/>
      <c r="SZ107" s="73"/>
      <c r="TA107" s="73"/>
      <c r="TB107" s="73"/>
      <c r="TC107" s="73"/>
      <c r="TD107" s="73"/>
      <c r="TE107" s="73"/>
      <c r="TF107" s="73"/>
      <c r="TG107" s="73"/>
      <c r="TH107" s="73"/>
      <c r="TI107" s="73"/>
      <c r="TJ107" s="73"/>
      <c r="TK107" s="73"/>
      <c r="TL107" s="73"/>
      <c r="TM107" s="73"/>
      <c r="TN107" s="73"/>
      <c r="TO107" s="73"/>
      <c r="TP107" s="73"/>
      <c r="TQ107" s="73"/>
      <c r="TR107" s="73"/>
      <c r="TS107" s="73"/>
      <c r="TT107" s="73"/>
      <c r="TU107" s="73"/>
      <c r="TV107" s="73"/>
      <c r="TW107" s="73"/>
      <c r="TX107" s="73"/>
      <c r="TY107" s="73"/>
      <c r="TZ107" s="73"/>
      <c r="UA107" s="73"/>
      <c r="UB107" s="73"/>
      <c r="UC107" s="73"/>
      <c r="UD107" s="73"/>
      <c r="UE107" s="73"/>
      <c r="UF107" s="73"/>
      <c r="UG107" s="73"/>
      <c r="UH107" s="73"/>
      <c r="UI107" s="73"/>
      <c r="UJ107" s="73"/>
      <c r="UK107" s="73"/>
      <c r="UL107" s="73"/>
      <c r="UM107" s="73"/>
      <c r="UN107" s="73"/>
      <c r="UO107" s="73"/>
      <c r="UP107" s="73"/>
      <c r="UQ107" s="73"/>
      <c r="UR107" s="73"/>
      <c r="US107" s="73"/>
      <c r="UT107" s="73"/>
      <c r="UU107" s="73"/>
      <c r="UV107" s="73"/>
      <c r="UW107" s="73"/>
      <c r="UX107" s="73"/>
      <c r="UY107" s="73"/>
      <c r="UZ107" s="73"/>
      <c r="VA107" s="73"/>
      <c r="VB107" s="73"/>
      <c r="VC107" s="73"/>
      <c r="VD107" s="73"/>
      <c r="VE107" s="73"/>
      <c r="VF107" s="73"/>
      <c r="VG107" s="73"/>
      <c r="VH107" s="73"/>
      <c r="VI107" s="73"/>
      <c r="VJ107" s="73"/>
      <c r="VK107" s="73"/>
      <c r="VL107" s="73"/>
      <c r="VM107" s="73"/>
      <c r="VN107" s="73"/>
      <c r="VO107" s="73"/>
      <c r="VP107" s="73"/>
      <c r="VQ107" s="73"/>
      <c r="VR107" s="73"/>
      <c r="VS107" s="73"/>
      <c r="VT107" s="73"/>
      <c r="VU107" s="73"/>
      <c r="VV107" s="73"/>
      <c r="VW107" s="73"/>
      <c r="VX107" s="73"/>
      <c r="VY107" s="73"/>
      <c r="VZ107" s="73"/>
      <c r="WA107" s="73"/>
      <c r="WB107" s="73"/>
      <c r="WC107" s="73"/>
      <c r="WD107" s="73"/>
      <c r="WE107" s="73"/>
      <c r="WF107" s="73"/>
      <c r="WG107" s="73"/>
      <c r="WH107" s="73"/>
      <c r="WI107" s="73"/>
      <c r="WJ107" s="73"/>
      <c r="WK107" s="73"/>
      <c r="WL107" s="73"/>
      <c r="WM107" s="73"/>
      <c r="WN107" s="73"/>
      <c r="WO107" s="73"/>
      <c r="WP107" s="73"/>
      <c r="WQ107" s="73"/>
      <c r="WR107" s="73"/>
      <c r="WS107" s="73"/>
      <c r="WT107" s="73"/>
      <c r="WU107" s="73"/>
      <c r="WV107" s="73"/>
      <c r="WW107" s="73"/>
      <c r="WX107" s="73"/>
      <c r="WY107" s="73"/>
      <c r="WZ107" s="73"/>
      <c r="XA107" s="73"/>
      <c r="XB107" s="73"/>
      <c r="XC107" s="73"/>
      <c r="XD107" s="73"/>
      <c r="XE107" s="73"/>
      <c r="XF107" s="73"/>
      <c r="XG107" s="73"/>
      <c r="XH107" s="73"/>
      <c r="XI107" s="73"/>
      <c r="XJ107" s="73"/>
      <c r="XK107" s="73"/>
      <c r="XL107" s="73"/>
      <c r="XM107" s="73"/>
      <c r="XN107" s="73"/>
      <c r="XO107" s="73"/>
      <c r="XP107" s="73"/>
      <c r="XQ107" s="73"/>
      <c r="XR107" s="73"/>
      <c r="XS107" s="73"/>
      <c r="XT107" s="73"/>
      <c r="XU107" s="73"/>
      <c r="XV107" s="73"/>
      <c r="XW107" s="73"/>
      <c r="XX107" s="73"/>
      <c r="XY107" s="73"/>
      <c r="XZ107" s="73"/>
      <c r="YA107" s="73"/>
      <c r="YB107" s="73"/>
      <c r="YC107" s="73"/>
      <c r="YD107" s="73"/>
      <c r="YE107" s="73"/>
      <c r="YF107" s="73"/>
      <c r="YG107" s="73"/>
      <c r="YH107" s="73"/>
      <c r="YI107" s="73"/>
      <c r="YJ107" s="73"/>
      <c r="YK107" s="73"/>
      <c r="YL107" s="73"/>
      <c r="YM107" s="73"/>
      <c r="YN107" s="73"/>
      <c r="YO107" s="73"/>
      <c r="YP107" s="73"/>
      <c r="YQ107" s="73"/>
      <c r="YR107" s="73"/>
    </row>
    <row r="108" spans="1:668">
      <c r="A108" s="71" t="s">
        <v>193</v>
      </c>
      <c r="B108" s="72">
        <f t="shared" si="130"/>
        <v>0</v>
      </c>
      <c r="C108" s="72">
        <f t="shared" si="131"/>
        <v>0</v>
      </c>
      <c r="D108" s="72">
        <f t="shared" si="132"/>
        <v>0</v>
      </c>
      <c r="E108" s="72">
        <f t="shared" si="133"/>
        <v>3.3463012500000002E-3</v>
      </c>
      <c r="F108" s="72">
        <f t="shared" si="134"/>
        <v>0</v>
      </c>
      <c r="G108" s="72">
        <f t="shared" si="135"/>
        <v>0</v>
      </c>
      <c r="H108" s="72">
        <f t="shared" si="136"/>
        <v>0</v>
      </c>
      <c r="I108" s="72">
        <f t="shared" si="137"/>
        <v>0</v>
      </c>
      <c r="J108" s="72">
        <f t="shared" si="138"/>
        <v>0</v>
      </c>
      <c r="K108" s="72">
        <f t="shared" si="139"/>
        <v>0</v>
      </c>
      <c r="L108" s="72">
        <f t="shared" si="140"/>
        <v>6.2989200000000003E-5</v>
      </c>
      <c r="M108" s="72">
        <f t="shared" si="141"/>
        <v>0</v>
      </c>
      <c r="N108" s="72">
        <f t="shared" si="142"/>
        <v>0</v>
      </c>
      <c r="O108" s="72">
        <f t="shared" si="143"/>
        <v>0</v>
      </c>
      <c r="P108" s="72">
        <f t="shared" si="144"/>
        <v>0</v>
      </c>
      <c r="Q108" s="72">
        <f t="shared" si="145"/>
        <v>3.9368250000000002E-6</v>
      </c>
      <c r="R108" s="72">
        <f t="shared" si="146"/>
        <v>0</v>
      </c>
      <c r="S108" s="72">
        <f t="shared" si="147"/>
        <v>0</v>
      </c>
      <c r="T108" s="72">
        <f t="shared" si="148"/>
        <v>0</v>
      </c>
      <c r="U108" s="72">
        <f t="shared" si="149"/>
        <v>0</v>
      </c>
      <c r="V108" s="72">
        <f t="shared" si="150"/>
        <v>0</v>
      </c>
      <c r="W108" s="72">
        <f t="shared" si="151"/>
        <v>0</v>
      </c>
      <c r="X108" s="72">
        <f t="shared" si="152"/>
        <v>0</v>
      </c>
      <c r="Y108" s="72">
        <f t="shared" si="153"/>
        <v>0</v>
      </c>
      <c r="Z108" s="72">
        <f t="shared" si="154"/>
        <v>0</v>
      </c>
      <c r="AA108" s="72">
        <f t="shared" si="155"/>
        <v>0</v>
      </c>
      <c r="AB108" s="72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>
        <v>3.3463012500000002</v>
      </c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  <c r="ED108" s="73"/>
      <c r="EE108" s="73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73"/>
      <c r="EQ108" s="73"/>
      <c r="ER108" s="73"/>
      <c r="ES108" s="73"/>
      <c r="ET108" s="73"/>
      <c r="EU108" s="73"/>
      <c r="EV108" s="73"/>
      <c r="EW108" s="73"/>
      <c r="EX108" s="73"/>
      <c r="EY108" s="73"/>
      <c r="EZ108" s="73"/>
      <c r="FA108" s="73"/>
      <c r="FB108" s="73"/>
      <c r="FC108" s="73"/>
      <c r="FD108" s="73"/>
      <c r="FE108" s="73">
        <v>6.2989200000000009E-2</v>
      </c>
      <c r="FF108" s="73"/>
      <c r="FG108" s="73"/>
      <c r="FH108" s="73"/>
      <c r="FI108" s="73"/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3"/>
      <c r="GA108" s="73"/>
      <c r="GB108" s="73"/>
      <c r="GC108" s="73"/>
      <c r="GD108" s="73"/>
      <c r="GE108" s="73"/>
      <c r="GF108" s="73"/>
      <c r="GG108" s="73"/>
      <c r="GH108" s="73"/>
      <c r="GI108" s="73"/>
      <c r="GJ108" s="73"/>
      <c r="GK108" s="73"/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3"/>
      <c r="HA108" s="73"/>
      <c r="HB108" s="73">
        <v>3.9368250000000006E-3</v>
      </c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3"/>
      <c r="IG108" s="73"/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3"/>
      <c r="IW108" s="73"/>
      <c r="IX108" s="73"/>
      <c r="IY108" s="73"/>
      <c r="IZ108" s="73"/>
      <c r="JA108" s="73"/>
      <c r="JB108" s="73"/>
      <c r="JC108" s="73"/>
      <c r="JD108" s="73"/>
      <c r="JE108" s="73"/>
      <c r="JF108" s="73"/>
      <c r="JG108" s="73"/>
      <c r="JH108" s="73"/>
      <c r="JI108" s="73"/>
      <c r="JJ108" s="73"/>
      <c r="JK108" s="73"/>
      <c r="JL108" s="73"/>
      <c r="JM108" s="73"/>
      <c r="JN108" s="73"/>
      <c r="JO108" s="73"/>
      <c r="JP108" s="73"/>
      <c r="JQ108" s="73"/>
      <c r="JR108" s="73"/>
      <c r="JS108" s="73"/>
      <c r="JT108" s="73"/>
      <c r="JU108" s="73"/>
      <c r="JV108" s="73"/>
      <c r="JW108" s="73"/>
      <c r="JX108" s="73"/>
      <c r="JY108" s="73"/>
      <c r="JZ108" s="73"/>
      <c r="KA108" s="73"/>
      <c r="KB108" s="73"/>
      <c r="KC108" s="73"/>
      <c r="KD108" s="73"/>
      <c r="KE108" s="73"/>
      <c r="KF108" s="73"/>
      <c r="KG108" s="73"/>
      <c r="KH108" s="73"/>
      <c r="KI108" s="73"/>
      <c r="KJ108" s="73"/>
      <c r="KK108" s="73"/>
      <c r="KL108" s="73"/>
      <c r="KM108" s="73"/>
      <c r="KN108" s="73"/>
      <c r="KO108" s="73"/>
      <c r="KP108" s="73"/>
      <c r="KQ108" s="73"/>
      <c r="KR108" s="73"/>
      <c r="KS108" s="73"/>
      <c r="KT108" s="73"/>
      <c r="KU108" s="73"/>
      <c r="KV108" s="73"/>
      <c r="KW108" s="73"/>
      <c r="KX108" s="73"/>
      <c r="KY108" s="73"/>
      <c r="KZ108" s="73"/>
      <c r="LA108" s="73"/>
      <c r="LB108" s="73"/>
      <c r="LC108" s="73"/>
      <c r="LD108" s="73"/>
      <c r="LE108" s="73"/>
      <c r="LF108" s="73"/>
      <c r="LG108" s="73"/>
      <c r="LH108" s="73"/>
      <c r="LI108" s="73"/>
      <c r="LJ108" s="73"/>
      <c r="LK108" s="73"/>
      <c r="LL108" s="73"/>
      <c r="LM108" s="73"/>
      <c r="LN108" s="73"/>
      <c r="LO108" s="73"/>
      <c r="LP108" s="73"/>
      <c r="LQ108" s="73"/>
      <c r="LR108" s="73"/>
      <c r="LS108" s="73"/>
      <c r="LT108" s="73"/>
      <c r="LU108" s="73"/>
      <c r="LV108" s="73"/>
      <c r="LW108" s="73"/>
      <c r="LX108" s="73"/>
      <c r="LY108" s="73"/>
      <c r="LZ108" s="73"/>
      <c r="MA108" s="73"/>
      <c r="MB108" s="73"/>
      <c r="MC108" s="73"/>
      <c r="MD108" s="73"/>
      <c r="ME108" s="73"/>
      <c r="MF108" s="73"/>
      <c r="MG108" s="73"/>
      <c r="MH108" s="73"/>
      <c r="MI108" s="73"/>
      <c r="MJ108" s="73"/>
      <c r="MK108" s="73"/>
      <c r="ML108" s="73"/>
      <c r="MM108" s="73"/>
      <c r="MN108" s="73"/>
      <c r="MO108" s="73"/>
      <c r="MP108" s="73"/>
      <c r="MQ108" s="73"/>
      <c r="MR108" s="73"/>
      <c r="MS108" s="73"/>
      <c r="MT108" s="73"/>
      <c r="MU108" s="73"/>
      <c r="MV108" s="73"/>
      <c r="MW108" s="73"/>
      <c r="MX108" s="73"/>
      <c r="MY108" s="73"/>
      <c r="MZ108" s="73"/>
      <c r="NA108" s="73"/>
      <c r="NB108" s="73"/>
      <c r="NC108" s="73"/>
      <c r="ND108" s="73"/>
      <c r="NE108" s="73"/>
      <c r="NF108" s="73"/>
      <c r="NG108" s="73"/>
      <c r="NH108" s="73"/>
      <c r="NI108" s="73"/>
      <c r="NJ108" s="73"/>
      <c r="NK108" s="73"/>
      <c r="NL108" s="73"/>
      <c r="NM108" s="73"/>
      <c r="NN108" s="73"/>
      <c r="NO108" s="73"/>
      <c r="NP108" s="73"/>
      <c r="NQ108" s="73"/>
      <c r="NR108" s="73"/>
      <c r="NS108" s="73"/>
      <c r="NT108" s="73"/>
      <c r="NU108" s="73"/>
      <c r="NV108" s="73"/>
      <c r="NW108" s="73"/>
      <c r="NX108" s="73"/>
      <c r="NY108" s="73"/>
      <c r="NZ108" s="73"/>
      <c r="OA108" s="73"/>
      <c r="OB108" s="73"/>
      <c r="OC108" s="73"/>
      <c r="OD108" s="73"/>
      <c r="OE108" s="73"/>
      <c r="OF108" s="73"/>
      <c r="OG108" s="73"/>
      <c r="OH108" s="73"/>
      <c r="OI108" s="73"/>
      <c r="OJ108" s="73"/>
      <c r="OK108" s="73"/>
      <c r="OL108" s="73"/>
      <c r="OM108" s="73"/>
      <c r="ON108" s="73"/>
      <c r="OO108" s="73"/>
      <c r="OP108" s="73"/>
      <c r="OQ108" s="73"/>
      <c r="OR108" s="73"/>
      <c r="OS108" s="73"/>
      <c r="OT108" s="73"/>
      <c r="OU108" s="73"/>
      <c r="OV108" s="73"/>
      <c r="OW108" s="73"/>
      <c r="OX108" s="73"/>
      <c r="OY108" s="73"/>
      <c r="OZ108" s="73"/>
      <c r="PA108" s="73"/>
      <c r="PB108" s="73"/>
      <c r="PC108" s="73"/>
      <c r="PD108" s="73"/>
      <c r="PE108" s="73"/>
      <c r="PF108" s="73"/>
      <c r="PG108" s="73"/>
      <c r="PH108" s="73"/>
      <c r="PI108" s="73"/>
      <c r="PJ108" s="73"/>
      <c r="PK108" s="73"/>
      <c r="PL108" s="73"/>
      <c r="PM108" s="73"/>
      <c r="PN108" s="73"/>
      <c r="PO108" s="73"/>
      <c r="PP108" s="73"/>
      <c r="PQ108" s="73"/>
      <c r="PR108" s="73"/>
      <c r="PS108" s="73"/>
      <c r="PT108" s="73"/>
      <c r="PU108" s="73"/>
      <c r="PV108" s="73"/>
      <c r="PW108" s="73"/>
      <c r="PX108" s="73"/>
      <c r="PY108" s="73"/>
      <c r="PZ108" s="73"/>
      <c r="QA108" s="73"/>
      <c r="QB108" s="73"/>
      <c r="QC108" s="73"/>
      <c r="QD108" s="73"/>
      <c r="QE108" s="73"/>
      <c r="QF108" s="73"/>
      <c r="QG108" s="73"/>
      <c r="QH108" s="73"/>
      <c r="QI108" s="73"/>
      <c r="QJ108" s="73"/>
      <c r="QK108" s="73"/>
      <c r="QL108" s="73"/>
      <c r="QM108" s="73"/>
      <c r="QN108" s="73"/>
      <c r="QO108" s="73"/>
      <c r="QP108" s="73"/>
      <c r="QQ108" s="73"/>
      <c r="QR108" s="73"/>
      <c r="QS108" s="73"/>
      <c r="QT108" s="73"/>
      <c r="QU108" s="73"/>
      <c r="QV108" s="73"/>
      <c r="QW108" s="73"/>
      <c r="QX108" s="73"/>
      <c r="QY108" s="73"/>
      <c r="QZ108" s="73"/>
      <c r="RA108" s="73"/>
      <c r="RB108" s="73"/>
      <c r="RC108" s="73"/>
      <c r="RD108" s="73"/>
      <c r="RE108" s="73"/>
      <c r="RF108" s="73"/>
      <c r="RG108" s="73"/>
      <c r="RH108" s="73"/>
      <c r="RI108" s="73"/>
      <c r="RJ108" s="73"/>
      <c r="RK108" s="73"/>
      <c r="RL108" s="73"/>
      <c r="RM108" s="73"/>
      <c r="RN108" s="73"/>
      <c r="RO108" s="73"/>
      <c r="RP108" s="73"/>
      <c r="RQ108" s="73"/>
      <c r="RR108" s="73"/>
      <c r="RS108" s="73"/>
      <c r="RT108" s="73"/>
      <c r="RU108" s="73"/>
      <c r="RV108" s="73"/>
      <c r="RW108" s="73"/>
      <c r="RX108" s="73"/>
      <c r="RY108" s="73"/>
      <c r="RZ108" s="73"/>
      <c r="SA108" s="73"/>
      <c r="SB108" s="73"/>
      <c r="SC108" s="73"/>
      <c r="SD108" s="73"/>
      <c r="SE108" s="73"/>
      <c r="SF108" s="73"/>
      <c r="SG108" s="73"/>
      <c r="SH108" s="73"/>
      <c r="SI108" s="73"/>
      <c r="SJ108" s="73"/>
      <c r="SK108" s="73"/>
      <c r="SL108" s="73"/>
      <c r="SM108" s="73"/>
      <c r="SN108" s="73"/>
      <c r="SO108" s="73"/>
      <c r="SP108" s="73"/>
      <c r="SQ108" s="73"/>
      <c r="SR108" s="73"/>
      <c r="SS108" s="73"/>
      <c r="ST108" s="73"/>
      <c r="SU108" s="73"/>
      <c r="SV108" s="73"/>
      <c r="SW108" s="73"/>
      <c r="SX108" s="73"/>
      <c r="SY108" s="73"/>
      <c r="SZ108" s="73"/>
      <c r="TA108" s="73"/>
      <c r="TB108" s="73"/>
      <c r="TC108" s="73"/>
      <c r="TD108" s="73"/>
      <c r="TE108" s="73"/>
      <c r="TF108" s="73"/>
      <c r="TG108" s="73"/>
      <c r="TH108" s="73"/>
      <c r="TI108" s="73"/>
      <c r="TJ108" s="73"/>
      <c r="TK108" s="73"/>
      <c r="TL108" s="73"/>
      <c r="TM108" s="73"/>
      <c r="TN108" s="73"/>
      <c r="TO108" s="73"/>
      <c r="TP108" s="73"/>
      <c r="TQ108" s="73"/>
      <c r="TR108" s="73"/>
      <c r="TS108" s="73"/>
      <c r="TT108" s="73"/>
      <c r="TU108" s="73"/>
      <c r="TV108" s="73"/>
      <c r="TW108" s="73"/>
      <c r="TX108" s="73"/>
      <c r="TY108" s="73"/>
      <c r="TZ108" s="73"/>
      <c r="UA108" s="73"/>
      <c r="UB108" s="73"/>
      <c r="UC108" s="73"/>
      <c r="UD108" s="73"/>
      <c r="UE108" s="73"/>
      <c r="UF108" s="73"/>
      <c r="UG108" s="73"/>
      <c r="UH108" s="73"/>
      <c r="UI108" s="73"/>
      <c r="UJ108" s="73"/>
      <c r="UK108" s="73"/>
      <c r="UL108" s="73"/>
      <c r="UM108" s="73"/>
      <c r="UN108" s="73"/>
      <c r="UO108" s="73"/>
      <c r="UP108" s="73"/>
      <c r="UQ108" s="73"/>
      <c r="UR108" s="73"/>
      <c r="US108" s="73"/>
      <c r="UT108" s="73"/>
      <c r="UU108" s="73"/>
      <c r="UV108" s="73"/>
      <c r="UW108" s="73"/>
      <c r="UX108" s="73"/>
      <c r="UY108" s="73"/>
      <c r="UZ108" s="73"/>
      <c r="VA108" s="73"/>
      <c r="VB108" s="73"/>
      <c r="VC108" s="73"/>
      <c r="VD108" s="73"/>
      <c r="VE108" s="73"/>
      <c r="VF108" s="73"/>
      <c r="VG108" s="73"/>
      <c r="VH108" s="73"/>
      <c r="VI108" s="73"/>
      <c r="VJ108" s="73"/>
      <c r="VK108" s="73"/>
      <c r="VL108" s="73"/>
      <c r="VM108" s="73"/>
      <c r="VN108" s="73"/>
      <c r="VO108" s="73"/>
      <c r="VP108" s="73"/>
      <c r="VQ108" s="73"/>
      <c r="VR108" s="73"/>
      <c r="VS108" s="73"/>
      <c r="VT108" s="73"/>
      <c r="VU108" s="73"/>
      <c r="VV108" s="73"/>
      <c r="VW108" s="73"/>
      <c r="VX108" s="73"/>
      <c r="VY108" s="73"/>
      <c r="VZ108" s="73"/>
      <c r="WA108" s="73"/>
      <c r="WB108" s="73"/>
      <c r="WC108" s="73"/>
      <c r="WD108" s="73"/>
      <c r="WE108" s="73"/>
      <c r="WF108" s="73"/>
      <c r="WG108" s="73"/>
      <c r="WH108" s="73"/>
      <c r="WI108" s="73"/>
      <c r="WJ108" s="73"/>
      <c r="WK108" s="73"/>
      <c r="WL108" s="73"/>
      <c r="WM108" s="73"/>
      <c r="WN108" s="73"/>
      <c r="WO108" s="73"/>
      <c r="WP108" s="73"/>
      <c r="WQ108" s="73"/>
      <c r="WR108" s="73"/>
      <c r="WS108" s="73"/>
      <c r="WT108" s="73"/>
      <c r="WU108" s="73"/>
      <c r="WV108" s="73"/>
      <c r="WW108" s="73"/>
      <c r="WX108" s="73"/>
      <c r="WY108" s="73"/>
      <c r="WZ108" s="73"/>
      <c r="XA108" s="73"/>
      <c r="XB108" s="73"/>
      <c r="XC108" s="73"/>
      <c r="XD108" s="73"/>
      <c r="XE108" s="73"/>
      <c r="XF108" s="73"/>
      <c r="XG108" s="73"/>
      <c r="XH108" s="73"/>
      <c r="XI108" s="73"/>
      <c r="XJ108" s="73"/>
      <c r="XK108" s="73"/>
      <c r="XL108" s="73"/>
      <c r="XM108" s="73"/>
      <c r="XN108" s="73"/>
      <c r="XO108" s="73"/>
      <c r="XP108" s="73"/>
      <c r="XQ108" s="73"/>
      <c r="XR108" s="73"/>
      <c r="XS108" s="73"/>
      <c r="XT108" s="73"/>
      <c r="XU108" s="73"/>
      <c r="XV108" s="73"/>
      <c r="XW108" s="73"/>
      <c r="XX108" s="73"/>
      <c r="XY108" s="73"/>
      <c r="XZ108" s="73"/>
      <c r="YA108" s="73"/>
      <c r="YB108" s="73"/>
      <c r="YC108" s="73"/>
      <c r="YD108" s="73"/>
      <c r="YE108" s="73"/>
      <c r="YF108" s="73"/>
      <c r="YG108" s="73"/>
      <c r="YH108" s="73"/>
      <c r="YI108" s="73"/>
      <c r="YJ108" s="73"/>
      <c r="YK108" s="73"/>
      <c r="YL108" s="73"/>
      <c r="YM108" s="73"/>
      <c r="YN108" s="73"/>
      <c r="YO108" s="73"/>
      <c r="YP108" s="73"/>
      <c r="YQ108" s="73"/>
      <c r="YR108" s="73"/>
    </row>
    <row r="109" spans="1:668">
      <c r="A109" s="71" t="s">
        <v>194</v>
      </c>
      <c r="B109" s="72">
        <f t="shared" si="130"/>
        <v>0</v>
      </c>
      <c r="C109" s="72">
        <f t="shared" si="131"/>
        <v>0</v>
      </c>
      <c r="D109" s="72">
        <f t="shared" si="132"/>
        <v>0</v>
      </c>
      <c r="E109" s="72">
        <f t="shared" si="133"/>
        <v>0</v>
      </c>
      <c r="F109" s="72">
        <f t="shared" si="134"/>
        <v>0</v>
      </c>
      <c r="G109" s="72">
        <f t="shared" si="135"/>
        <v>0</v>
      </c>
      <c r="H109" s="72">
        <f t="shared" si="136"/>
        <v>0</v>
      </c>
      <c r="I109" s="72">
        <f t="shared" si="137"/>
        <v>0</v>
      </c>
      <c r="J109" s="72">
        <f t="shared" si="138"/>
        <v>0</v>
      </c>
      <c r="K109" s="72">
        <f t="shared" si="139"/>
        <v>0</v>
      </c>
      <c r="L109" s="72">
        <f t="shared" si="140"/>
        <v>0</v>
      </c>
      <c r="M109" s="72">
        <f t="shared" si="141"/>
        <v>0</v>
      </c>
      <c r="N109" s="72">
        <f t="shared" si="142"/>
        <v>0</v>
      </c>
      <c r="O109" s="72">
        <f t="shared" si="143"/>
        <v>0</v>
      </c>
      <c r="P109" s="72">
        <f t="shared" si="144"/>
        <v>0</v>
      </c>
      <c r="Q109" s="72">
        <f t="shared" si="145"/>
        <v>0</v>
      </c>
      <c r="R109" s="72">
        <f t="shared" si="146"/>
        <v>0</v>
      </c>
      <c r="S109" s="72">
        <f t="shared" si="147"/>
        <v>0</v>
      </c>
      <c r="T109" s="72">
        <f t="shared" si="148"/>
        <v>0</v>
      </c>
      <c r="U109" s="72">
        <f t="shared" si="149"/>
        <v>0</v>
      </c>
      <c r="V109" s="72">
        <f t="shared" si="150"/>
        <v>0</v>
      </c>
      <c r="W109" s="72">
        <f t="shared" si="151"/>
        <v>0</v>
      </c>
      <c r="X109" s="72">
        <f t="shared" si="152"/>
        <v>0</v>
      </c>
      <c r="Y109" s="72">
        <f t="shared" si="153"/>
        <v>0</v>
      </c>
      <c r="Z109" s="72">
        <f t="shared" si="154"/>
        <v>0</v>
      </c>
      <c r="AA109" s="72">
        <f t="shared" si="155"/>
        <v>0</v>
      </c>
      <c r="AB109" s="72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  <c r="ED109" s="73"/>
      <c r="EE109" s="73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73"/>
      <c r="EQ109" s="73"/>
      <c r="ER109" s="73"/>
      <c r="ES109" s="73"/>
      <c r="ET109" s="73"/>
      <c r="EU109" s="73"/>
      <c r="EV109" s="73"/>
      <c r="EW109" s="73"/>
      <c r="EX109" s="73"/>
      <c r="EY109" s="73"/>
      <c r="EZ109" s="73"/>
      <c r="FA109" s="73"/>
      <c r="FB109" s="73"/>
      <c r="FC109" s="73"/>
      <c r="FD109" s="73"/>
      <c r="FE109" s="73"/>
      <c r="FF109" s="73"/>
      <c r="FG109" s="73"/>
      <c r="FH109" s="73"/>
      <c r="FI109" s="73"/>
      <c r="FJ109" s="73"/>
      <c r="FK109" s="73"/>
      <c r="FL109" s="73"/>
      <c r="FM109" s="73"/>
      <c r="FN109" s="73"/>
      <c r="FO109" s="73"/>
      <c r="FP109" s="73"/>
      <c r="FQ109" s="73"/>
      <c r="FR109" s="73"/>
      <c r="FS109" s="73"/>
      <c r="FT109" s="73"/>
      <c r="FU109" s="73"/>
      <c r="FV109" s="73"/>
      <c r="FW109" s="73"/>
      <c r="FX109" s="73"/>
      <c r="FY109" s="73"/>
      <c r="FZ109" s="73"/>
      <c r="GA109" s="73"/>
      <c r="GB109" s="73"/>
      <c r="GC109" s="73"/>
      <c r="GD109" s="73"/>
      <c r="GE109" s="73"/>
      <c r="GF109" s="73"/>
      <c r="GG109" s="73"/>
      <c r="GH109" s="73"/>
      <c r="GI109" s="73"/>
      <c r="GJ109" s="73"/>
      <c r="GK109" s="73"/>
      <c r="GL109" s="73"/>
      <c r="GM109" s="73"/>
      <c r="GN109" s="73"/>
      <c r="GO109" s="73"/>
      <c r="GP109" s="73"/>
      <c r="GQ109" s="73"/>
      <c r="GR109" s="73"/>
      <c r="GS109" s="73"/>
      <c r="GT109" s="73"/>
      <c r="GU109" s="73"/>
      <c r="GV109" s="73"/>
      <c r="GW109" s="73"/>
      <c r="GX109" s="73"/>
      <c r="GY109" s="73"/>
      <c r="GZ109" s="73"/>
      <c r="HA109" s="73"/>
      <c r="HB109" s="73"/>
      <c r="HC109" s="73"/>
      <c r="HD109" s="73"/>
      <c r="HE109" s="73"/>
      <c r="HF109" s="73"/>
      <c r="HG109" s="73"/>
      <c r="HH109" s="73"/>
      <c r="HI109" s="73"/>
      <c r="HJ109" s="73"/>
      <c r="HK109" s="73"/>
      <c r="HL109" s="73"/>
      <c r="HM109" s="73"/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  <c r="IB109" s="73"/>
      <c r="IC109" s="73"/>
      <c r="ID109" s="73"/>
      <c r="IE109" s="73"/>
      <c r="IF109" s="73"/>
      <c r="IG109" s="73"/>
      <c r="IH109" s="73"/>
      <c r="II109" s="73"/>
      <c r="IJ109" s="73"/>
      <c r="IK109" s="73"/>
      <c r="IL109" s="73"/>
      <c r="IM109" s="73"/>
      <c r="IN109" s="73"/>
      <c r="IO109" s="73"/>
      <c r="IP109" s="73"/>
      <c r="IQ109" s="73"/>
      <c r="IR109" s="73"/>
      <c r="IS109" s="73"/>
      <c r="IT109" s="73"/>
      <c r="IU109" s="73"/>
      <c r="IV109" s="73"/>
      <c r="IW109" s="73"/>
      <c r="IX109" s="73"/>
      <c r="IY109" s="73"/>
      <c r="IZ109" s="73"/>
      <c r="JA109" s="73"/>
      <c r="JB109" s="73"/>
      <c r="JC109" s="73"/>
      <c r="JD109" s="73"/>
      <c r="JE109" s="73"/>
      <c r="JF109" s="73"/>
      <c r="JG109" s="73"/>
      <c r="JH109" s="73"/>
      <c r="JI109" s="73"/>
      <c r="JJ109" s="73"/>
      <c r="JK109" s="73"/>
      <c r="JL109" s="73"/>
      <c r="JM109" s="73"/>
      <c r="JN109" s="73"/>
      <c r="JO109" s="73"/>
      <c r="JP109" s="73"/>
      <c r="JQ109" s="73"/>
      <c r="JR109" s="73"/>
      <c r="JS109" s="73"/>
      <c r="JT109" s="73"/>
      <c r="JU109" s="73"/>
      <c r="JV109" s="73"/>
      <c r="JW109" s="73"/>
      <c r="JX109" s="73"/>
      <c r="JY109" s="73"/>
      <c r="JZ109" s="73"/>
      <c r="KA109" s="73"/>
      <c r="KB109" s="73"/>
      <c r="KC109" s="73"/>
      <c r="KD109" s="73"/>
      <c r="KE109" s="73"/>
      <c r="KF109" s="73"/>
      <c r="KG109" s="73"/>
      <c r="KH109" s="73"/>
      <c r="KI109" s="73"/>
      <c r="KJ109" s="73"/>
      <c r="KK109" s="73"/>
      <c r="KL109" s="73"/>
      <c r="KM109" s="73"/>
      <c r="KN109" s="73"/>
      <c r="KO109" s="73"/>
      <c r="KP109" s="73"/>
      <c r="KQ109" s="73"/>
      <c r="KR109" s="73"/>
      <c r="KS109" s="73"/>
      <c r="KT109" s="73"/>
      <c r="KU109" s="73"/>
      <c r="KV109" s="73"/>
      <c r="KW109" s="73"/>
      <c r="KX109" s="73"/>
      <c r="KY109" s="73"/>
      <c r="KZ109" s="73"/>
      <c r="LA109" s="73"/>
      <c r="LB109" s="73"/>
      <c r="LC109" s="73"/>
      <c r="LD109" s="73"/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  <c r="MH109" s="73"/>
      <c r="MI109" s="73"/>
      <c r="MJ109" s="73"/>
      <c r="MK109" s="73"/>
      <c r="ML109" s="73"/>
      <c r="MM109" s="73"/>
      <c r="MN109" s="73"/>
      <c r="MO109" s="73"/>
      <c r="MP109" s="73"/>
      <c r="MQ109" s="73"/>
      <c r="MR109" s="73"/>
      <c r="MS109" s="73"/>
      <c r="MT109" s="73"/>
      <c r="MU109" s="73"/>
      <c r="MV109" s="73"/>
      <c r="MW109" s="73"/>
      <c r="MX109" s="73"/>
      <c r="MY109" s="73"/>
      <c r="MZ109" s="73"/>
      <c r="NA109" s="73"/>
      <c r="NB109" s="73"/>
      <c r="NC109" s="73"/>
      <c r="ND109" s="73"/>
      <c r="NE109" s="73"/>
      <c r="NF109" s="73"/>
      <c r="NG109" s="73"/>
      <c r="NH109" s="73"/>
      <c r="NI109" s="73"/>
      <c r="NJ109" s="73"/>
      <c r="NK109" s="73"/>
      <c r="NL109" s="73"/>
      <c r="NM109" s="73"/>
      <c r="NN109" s="73"/>
      <c r="NO109" s="73"/>
      <c r="NP109" s="73"/>
      <c r="NQ109" s="73"/>
      <c r="NR109" s="73"/>
      <c r="NS109" s="73"/>
      <c r="NT109" s="73"/>
      <c r="NU109" s="73"/>
      <c r="NV109" s="73"/>
      <c r="NW109" s="73"/>
      <c r="NX109" s="73"/>
      <c r="NY109" s="73"/>
      <c r="NZ109" s="73"/>
      <c r="OA109" s="73"/>
      <c r="OB109" s="73"/>
      <c r="OC109" s="73"/>
      <c r="OD109" s="73"/>
      <c r="OE109" s="73"/>
      <c r="OF109" s="73"/>
      <c r="OG109" s="73"/>
      <c r="OH109" s="73"/>
      <c r="OI109" s="73"/>
      <c r="OJ109" s="73"/>
      <c r="OK109" s="73"/>
      <c r="OL109" s="73"/>
      <c r="OM109" s="73"/>
      <c r="ON109" s="73"/>
      <c r="OO109" s="73"/>
      <c r="OP109" s="73"/>
      <c r="OQ109" s="73"/>
      <c r="OR109" s="73"/>
      <c r="OS109" s="73"/>
      <c r="OT109" s="73"/>
      <c r="OU109" s="73"/>
      <c r="OV109" s="73"/>
      <c r="OW109" s="73"/>
      <c r="OX109" s="73"/>
      <c r="OY109" s="73"/>
      <c r="OZ109" s="73"/>
      <c r="PA109" s="73"/>
      <c r="PB109" s="73"/>
      <c r="PC109" s="73"/>
      <c r="PD109" s="73"/>
      <c r="PE109" s="73"/>
      <c r="PF109" s="73"/>
      <c r="PG109" s="73"/>
      <c r="PH109" s="73"/>
      <c r="PI109" s="73"/>
      <c r="PJ109" s="73"/>
      <c r="PK109" s="73"/>
      <c r="PL109" s="73"/>
      <c r="PM109" s="73"/>
      <c r="PN109" s="73"/>
      <c r="PO109" s="73"/>
      <c r="PP109" s="73"/>
      <c r="PQ109" s="73"/>
      <c r="PR109" s="73"/>
      <c r="PS109" s="73"/>
      <c r="PT109" s="73"/>
      <c r="PU109" s="73"/>
      <c r="PV109" s="73"/>
      <c r="PW109" s="73"/>
      <c r="PX109" s="73"/>
      <c r="PY109" s="73"/>
      <c r="PZ109" s="73"/>
      <c r="QA109" s="73"/>
      <c r="QB109" s="73"/>
      <c r="QC109" s="73"/>
      <c r="QD109" s="73"/>
      <c r="QE109" s="73"/>
      <c r="QF109" s="73"/>
      <c r="QG109" s="73"/>
      <c r="QH109" s="73"/>
      <c r="QI109" s="73"/>
      <c r="QJ109" s="73"/>
      <c r="QK109" s="73"/>
      <c r="QL109" s="73"/>
      <c r="QM109" s="73"/>
      <c r="QN109" s="73"/>
      <c r="QO109" s="73"/>
      <c r="QP109" s="73"/>
      <c r="QQ109" s="73"/>
      <c r="QR109" s="73"/>
      <c r="QS109" s="73"/>
      <c r="QT109" s="73"/>
      <c r="QU109" s="73"/>
      <c r="QV109" s="73"/>
      <c r="QW109" s="73"/>
      <c r="QX109" s="73"/>
      <c r="QY109" s="73"/>
      <c r="QZ109" s="73"/>
      <c r="RA109" s="73"/>
      <c r="RB109" s="73"/>
      <c r="RC109" s="73"/>
      <c r="RD109" s="73"/>
      <c r="RE109" s="73"/>
      <c r="RF109" s="73"/>
      <c r="RG109" s="73"/>
      <c r="RH109" s="73"/>
      <c r="RI109" s="73"/>
      <c r="RJ109" s="73"/>
      <c r="RK109" s="73"/>
      <c r="RL109" s="73"/>
      <c r="RM109" s="73"/>
      <c r="RN109" s="73"/>
      <c r="RO109" s="73"/>
      <c r="RP109" s="73"/>
      <c r="RQ109" s="73"/>
      <c r="RR109" s="73"/>
      <c r="RS109" s="73"/>
      <c r="RT109" s="73"/>
      <c r="RU109" s="73"/>
      <c r="RV109" s="73"/>
      <c r="RW109" s="73"/>
      <c r="RX109" s="73"/>
      <c r="RY109" s="73"/>
      <c r="RZ109" s="73"/>
      <c r="SA109" s="73"/>
      <c r="SB109" s="73"/>
      <c r="SC109" s="73"/>
      <c r="SD109" s="73"/>
      <c r="SE109" s="73"/>
      <c r="SF109" s="73"/>
      <c r="SG109" s="73"/>
      <c r="SH109" s="73"/>
      <c r="SI109" s="73"/>
      <c r="SJ109" s="73"/>
      <c r="SK109" s="73"/>
      <c r="SL109" s="73"/>
      <c r="SM109" s="73"/>
      <c r="SN109" s="73"/>
      <c r="SO109" s="73"/>
      <c r="SP109" s="73"/>
      <c r="SQ109" s="73"/>
      <c r="SR109" s="73"/>
      <c r="SS109" s="73"/>
      <c r="ST109" s="73"/>
      <c r="SU109" s="73"/>
      <c r="SV109" s="73"/>
      <c r="SW109" s="73"/>
      <c r="SX109" s="73"/>
      <c r="SY109" s="73"/>
      <c r="SZ109" s="73"/>
      <c r="TA109" s="73"/>
      <c r="TB109" s="73"/>
      <c r="TC109" s="73"/>
      <c r="TD109" s="73"/>
      <c r="TE109" s="73"/>
      <c r="TF109" s="73"/>
      <c r="TG109" s="73"/>
      <c r="TH109" s="73"/>
      <c r="TI109" s="73"/>
      <c r="TJ109" s="73"/>
      <c r="TK109" s="73"/>
      <c r="TL109" s="73"/>
      <c r="TM109" s="73"/>
      <c r="TN109" s="73"/>
      <c r="TO109" s="73"/>
      <c r="TP109" s="73"/>
      <c r="TQ109" s="73"/>
      <c r="TR109" s="73"/>
      <c r="TS109" s="73"/>
      <c r="TT109" s="73"/>
      <c r="TU109" s="73"/>
      <c r="TV109" s="73"/>
      <c r="TW109" s="73"/>
      <c r="TX109" s="73"/>
      <c r="TY109" s="73"/>
      <c r="TZ109" s="73"/>
      <c r="UA109" s="73"/>
      <c r="UB109" s="73"/>
      <c r="UC109" s="73"/>
      <c r="UD109" s="73"/>
      <c r="UE109" s="73"/>
      <c r="UF109" s="73"/>
      <c r="UG109" s="73"/>
      <c r="UH109" s="73"/>
      <c r="UI109" s="73"/>
      <c r="UJ109" s="73"/>
      <c r="UK109" s="73"/>
      <c r="UL109" s="73"/>
      <c r="UM109" s="73"/>
      <c r="UN109" s="73"/>
      <c r="UO109" s="73"/>
      <c r="UP109" s="73"/>
      <c r="UQ109" s="73"/>
      <c r="UR109" s="73"/>
      <c r="US109" s="73"/>
      <c r="UT109" s="73"/>
      <c r="UU109" s="73"/>
      <c r="UV109" s="73"/>
      <c r="UW109" s="73"/>
      <c r="UX109" s="73"/>
      <c r="UY109" s="73"/>
      <c r="UZ109" s="73"/>
      <c r="VA109" s="73"/>
      <c r="VB109" s="73"/>
      <c r="VC109" s="73"/>
      <c r="VD109" s="73"/>
      <c r="VE109" s="73"/>
      <c r="VF109" s="73"/>
      <c r="VG109" s="73"/>
      <c r="VH109" s="73"/>
      <c r="VI109" s="73"/>
      <c r="VJ109" s="73"/>
      <c r="VK109" s="73"/>
      <c r="VL109" s="73"/>
      <c r="VM109" s="73"/>
      <c r="VN109" s="73"/>
      <c r="VO109" s="73"/>
      <c r="VP109" s="73"/>
      <c r="VQ109" s="73"/>
      <c r="VR109" s="73"/>
      <c r="VS109" s="73"/>
      <c r="VT109" s="73"/>
      <c r="VU109" s="73"/>
      <c r="VV109" s="73"/>
      <c r="VW109" s="73"/>
      <c r="VX109" s="73"/>
      <c r="VY109" s="73"/>
      <c r="VZ109" s="73"/>
      <c r="WA109" s="73"/>
      <c r="WB109" s="73"/>
      <c r="WC109" s="73"/>
      <c r="WD109" s="73"/>
      <c r="WE109" s="73"/>
      <c r="WF109" s="73"/>
      <c r="WG109" s="73"/>
      <c r="WH109" s="73"/>
      <c r="WI109" s="73"/>
      <c r="WJ109" s="73"/>
      <c r="WK109" s="73"/>
      <c r="WL109" s="73"/>
      <c r="WM109" s="73"/>
      <c r="WN109" s="73"/>
      <c r="WO109" s="73"/>
      <c r="WP109" s="73"/>
      <c r="WQ109" s="73"/>
      <c r="WR109" s="73"/>
      <c r="WS109" s="73"/>
      <c r="WT109" s="73"/>
      <c r="WU109" s="73"/>
      <c r="WV109" s="73"/>
      <c r="WW109" s="73"/>
      <c r="WX109" s="73"/>
      <c r="WY109" s="73"/>
      <c r="WZ109" s="73"/>
      <c r="XA109" s="73"/>
      <c r="XB109" s="73"/>
      <c r="XC109" s="73"/>
      <c r="XD109" s="73"/>
      <c r="XE109" s="73"/>
      <c r="XF109" s="73"/>
      <c r="XG109" s="73"/>
      <c r="XH109" s="73"/>
      <c r="XI109" s="73"/>
      <c r="XJ109" s="73"/>
      <c r="XK109" s="73"/>
      <c r="XL109" s="73"/>
      <c r="XM109" s="73"/>
      <c r="XN109" s="73"/>
      <c r="XO109" s="73"/>
      <c r="XP109" s="73"/>
      <c r="XQ109" s="73"/>
      <c r="XR109" s="73"/>
      <c r="XS109" s="73"/>
      <c r="XT109" s="73"/>
      <c r="XU109" s="73"/>
      <c r="XV109" s="73"/>
      <c r="XW109" s="73"/>
      <c r="XX109" s="73"/>
      <c r="XY109" s="73"/>
      <c r="XZ109" s="73"/>
      <c r="YA109" s="73"/>
      <c r="YB109" s="73"/>
      <c r="YC109" s="73"/>
      <c r="YD109" s="73"/>
      <c r="YE109" s="73"/>
      <c r="YF109" s="73"/>
      <c r="YG109" s="73"/>
      <c r="YH109" s="73"/>
      <c r="YI109" s="73"/>
      <c r="YJ109" s="73"/>
      <c r="YK109" s="73"/>
      <c r="YL109" s="73"/>
      <c r="YM109" s="73"/>
      <c r="YN109" s="73"/>
      <c r="YO109" s="73"/>
      <c r="YP109" s="73"/>
      <c r="YQ109" s="73"/>
      <c r="YR109" s="73"/>
    </row>
    <row r="110" spans="1:668">
      <c r="A110" s="71" t="s">
        <v>195</v>
      </c>
      <c r="B110" s="72">
        <f t="shared" si="130"/>
        <v>0</v>
      </c>
      <c r="C110" s="72">
        <f t="shared" si="131"/>
        <v>0</v>
      </c>
      <c r="D110" s="72">
        <f t="shared" si="132"/>
        <v>0</v>
      </c>
      <c r="E110" s="72">
        <f t="shared" si="133"/>
        <v>0</v>
      </c>
      <c r="F110" s="72">
        <f t="shared" si="134"/>
        <v>0</v>
      </c>
      <c r="G110" s="72">
        <f t="shared" si="135"/>
        <v>0</v>
      </c>
      <c r="H110" s="72">
        <f t="shared" si="136"/>
        <v>0</v>
      </c>
      <c r="I110" s="72">
        <f t="shared" si="137"/>
        <v>0</v>
      </c>
      <c r="J110" s="72">
        <f t="shared" si="138"/>
        <v>0</v>
      </c>
      <c r="K110" s="72">
        <f t="shared" si="139"/>
        <v>0</v>
      </c>
      <c r="L110" s="72">
        <f t="shared" si="140"/>
        <v>0</v>
      </c>
      <c r="M110" s="72">
        <f t="shared" si="141"/>
        <v>0</v>
      </c>
      <c r="N110" s="72">
        <f t="shared" si="142"/>
        <v>0</v>
      </c>
      <c r="O110" s="72">
        <f t="shared" si="143"/>
        <v>0</v>
      </c>
      <c r="P110" s="72">
        <f t="shared" si="144"/>
        <v>0</v>
      </c>
      <c r="Q110" s="72">
        <f t="shared" si="145"/>
        <v>0</v>
      </c>
      <c r="R110" s="72">
        <f t="shared" si="146"/>
        <v>0</v>
      </c>
      <c r="S110" s="72">
        <f t="shared" si="147"/>
        <v>0</v>
      </c>
      <c r="T110" s="72">
        <f t="shared" si="148"/>
        <v>0</v>
      </c>
      <c r="U110" s="72">
        <f t="shared" si="149"/>
        <v>0</v>
      </c>
      <c r="V110" s="72">
        <f t="shared" si="150"/>
        <v>0</v>
      </c>
      <c r="W110" s="72">
        <f t="shared" si="151"/>
        <v>0</v>
      </c>
      <c r="X110" s="72">
        <f t="shared" si="152"/>
        <v>0</v>
      </c>
      <c r="Y110" s="72">
        <f t="shared" si="153"/>
        <v>0</v>
      </c>
      <c r="Z110" s="72">
        <f t="shared" si="154"/>
        <v>0</v>
      </c>
      <c r="AA110" s="72">
        <f t="shared" si="155"/>
        <v>0</v>
      </c>
      <c r="AB110" s="72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  <c r="JD110" s="73"/>
      <c r="JE110" s="73"/>
      <c r="JF110" s="73"/>
      <c r="JG110" s="73"/>
      <c r="JH110" s="73"/>
      <c r="JI110" s="73"/>
      <c r="JJ110" s="73"/>
      <c r="JK110" s="73"/>
      <c r="JL110" s="73"/>
      <c r="JM110" s="73"/>
      <c r="JN110" s="73"/>
      <c r="JO110" s="73"/>
      <c r="JP110" s="73"/>
      <c r="JQ110" s="73"/>
      <c r="JR110" s="73"/>
      <c r="JS110" s="73"/>
      <c r="JT110" s="73"/>
      <c r="JU110" s="73"/>
      <c r="JV110" s="73"/>
      <c r="JW110" s="73"/>
      <c r="JX110" s="73"/>
      <c r="JY110" s="73"/>
      <c r="JZ110" s="73"/>
      <c r="KA110" s="73"/>
      <c r="KB110" s="73"/>
      <c r="KC110" s="73"/>
      <c r="KD110" s="73"/>
      <c r="KE110" s="73"/>
      <c r="KF110" s="73"/>
      <c r="KG110" s="73"/>
      <c r="KH110" s="73"/>
      <c r="KI110" s="73"/>
      <c r="KJ110" s="73"/>
      <c r="KK110" s="73"/>
      <c r="KL110" s="73"/>
      <c r="KM110" s="73"/>
      <c r="KN110" s="73"/>
      <c r="KO110" s="73"/>
      <c r="KP110" s="73"/>
      <c r="KQ110" s="73"/>
      <c r="KR110" s="73"/>
      <c r="KS110" s="73"/>
      <c r="KT110" s="73"/>
      <c r="KU110" s="73"/>
      <c r="KV110" s="73"/>
      <c r="KW110" s="73"/>
      <c r="KX110" s="73"/>
      <c r="KY110" s="73"/>
      <c r="KZ110" s="73"/>
      <c r="LA110" s="73"/>
      <c r="LB110" s="73"/>
      <c r="LC110" s="73"/>
      <c r="LD110" s="73"/>
      <c r="LE110" s="73"/>
      <c r="LF110" s="73"/>
      <c r="LG110" s="73"/>
      <c r="LH110" s="73"/>
      <c r="LI110" s="73"/>
      <c r="LJ110" s="73"/>
      <c r="LK110" s="73"/>
      <c r="LL110" s="73"/>
      <c r="LM110" s="73"/>
      <c r="LN110" s="73"/>
      <c r="LO110" s="73"/>
      <c r="LP110" s="73"/>
      <c r="LQ110" s="73"/>
      <c r="LR110" s="73"/>
      <c r="LS110" s="73"/>
      <c r="LT110" s="73"/>
      <c r="LU110" s="73"/>
      <c r="LV110" s="73"/>
      <c r="LW110" s="73"/>
      <c r="LX110" s="73"/>
      <c r="LY110" s="73"/>
      <c r="LZ110" s="73"/>
      <c r="MA110" s="73"/>
      <c r="MB110" s="73"/>
      <c r="MC110" s="73"/>
      <c r="MD110" s="73"/>
      <c r="ME110" s="73"/>
      <c r="MF110" s="73"/>
      <c r="MG110" s="73"/>
      <c r="MH110" s="73"/>
      <c r="MI110" s="73"/>
      <c r="MJ110" s="73"/>
      <c r="MK110" s="73"/>
      <c r="ML110" s="73"/>
      <c r="MM110" s="73"/>
      <c r="MN110" s="73"/>
      <c r="MO110" s="73"/>
      <c r="MP110" s="73"/>
      <c r="MQ110" s="73"/>
      <c r="MR110" s="73"/>
      <c r="MS110" s="73"/>
      <c r="MT110" s="73"/>
      <c r="MU110" s="73"/>
      <c r="MV110" s="73"/>
      <c r="MW110" s="73"/>
      <c r="MX110" s="73"/>
      <c r="MY110" s="73"/>
      <c r="MZ110" s="73"/>
      <c r="NA110" s="73"/>
      <c r="NB110" s="73"/>
      <c r="NC110" s="73"/>
      <c r="ND110" s="73"/>
      <c r="NE110" s="73"/>
      <c r="NF110" s="73"/>
      <c r="NG110" s="73"/>
      <c r="NH110" s="73"/>
      <c r="NI110" s="73"/>
      <c r="NJ110" s="73"/>
      <c r="NK110" s="73"/>
      <c r="NL110" s="73"/>
      <c r="NM110" s="73"/>
      <c r="NN110" s="73"/>
      <c r="NO110" s="73"/>
      <c r="NP110" s="73"/>
      <c r="NQ110" s="73"/>
      <c r="NR110" s="73"/>
      <c r="NS110" s="73"/>
      <c r="NT110" s="73"/>
      <c r="NU110" s="73"/>
      <c r="NV110" s="73"/>
      <c r="NW110" s="73"/>
      <c r="NX110" s="73"/>
      <c r="NY110" s="73"/>
      <c r="NZ110" s="73"/>
      <c r="OA110" s="73"/>
      <c r="OB110" s="73"/>
      <c r="OC110" s="73"/>
      <c r="OD110" s="73"/>
      <c r="OE110" s="73"/>
      <c r="OF110" s="73"/>
      <c r="OG110" s="73"/>
      <c r="OH110" s="73"/>
      <c r="OI110" s="73"/>
      <c r="OJ110" s="73"/>
      <c r="OK110" s="73"/>
      <c r="OL110" s="73"/>
      <c r="OM110" s="73"/>
      <c r="ON110" s="73"/>
      <c r="OO110" s="73"/>
      <c r="OP110" s="73"/>
      <c r="OQ110" s="73"/>
      <c r="OR110" s="73"/>
      <c r="OS110" s="73"/>
      <c r="OT110" s="73"/>
      <c r="OU110" s="73"/>
      <c r="OV110" s="73"/>
      <c r="OW110" s="73"/>
      <c r="OX110" s="73"/>
      <c r="OY110" s="73"/>
      <c r="OZ110" s="73"/>
      <c r="PA110" s="73"/>
      <c r="PB110" s="73"/>
      <c r="PC110" s="73"/>
      <c r="PD110" s="73"/>
      <c r="PE110" s="73"/>
      <c r="PF110" s="73"/>
      <c r="PG110" s="73"/>
      <c r="PH110" s="73"/>
      <c r="PI110" s="73"/>
      <c r="PJ110" s="73"/>
      <c r="PK110" s="73"/>
      <c r="PL110" s="73"/>
      <c r="PM110" s="73"/>
      <c r="PN110" s="73"/>
      <c r="PO110" s="73"/>
      <c r="PP110" s="73"/>
      <c r="PQ110" s="73"/>
      <c r="PR110" s="73"/>
      <c r="PS110" s="73"/>
      <c r="PT110" s="73"/>
      <c r="PU110" s="73"/>
      <c r="PV110" s="73"/>
      <c r="PW110" s="73"/>
      <c r="PX110" s="73"/>
      <c r="PY110" s="73"/>
      <c r="PZ110" s="73"/>
      <c r="QA110" s="73"/>
      <c r="QB110" s="73"/>
      <c r="QC110" s="73"/>
      <c r="QD110" s="73"/>
      <c r="QE110" s="73"/>
      <c r="QF110" s="73"/>
      <c r="QG110" s="73"/>
      <c r="QH110" s="73"/>
      <c r="QI110" s="73"/>
      <c r="QJ110" s="73"/>
      <c r="QK110" s="73"/>
      <c r="QL110" s="73"/>
      <c r="QM110" s="73"/>
      <c r="QN110" s="73"/>
      <c r="QO110" s="73"/>
      <c r="QP110" s="73"/>
      <c r="QQ110" s="73"/>
      <c r="QR110" s="73"/>
      <c r="QS110" s="73"/>
      <c r="QT110" s="73"/>
      <c r="QU110" s="73"/>
      <c r="QV110" s="73"/>
      <c r="QW110" s="73"/>
      <c r="QX110" s="73"/>
      <c r="QY110" s="73"/>
      <c r="QZ110" s="73"/>
      <c r="RA110" s="73"/>
      <c r="RB110" s="73"/>
      <c r="RC110" s="73"/>
      <c r="RD110" s="73"/>
      <c r="RE110" s="73"/>
      <c r="RF110" s="73"/>
      <c r="RG110" s="73"/>
      <c r="RH110" s="73"/>
      <c r="RI110" s="73"/>
      <c r="RJ110" s="73"/>
      <c r="RK110" s="73"/>
      <c r="RL110" s="73"/>
      <c r="RM110" s="73"/>
      <c r="RN110" s="73"/>
      <c r="RO110" s="73"/>
      <c r="RP110" s="73"/>
      <c r="RQ110" s="73"/>
      <c r="RR110" s="73"/>
      <c r="RS110" s="73"/>
      <c r="RT110" s="73"/>
      <c r="RU110" s="73"/>
      <c r="RV110" s="73"/>
      <c r="RW110" s="73"/>
      <c r="RX110" s="73"/>
      <c r="RY110" s="73"/>
      <c r="RZ110" s="73"/>
      <c r="SA110" s="73"/>
      <c r="SB110" s="73"/>
      <c r="SC110" s="73"/>
      <c r="SD110" s="73"/>
      <c r="SE110" s="73"/>
      <c r="SF110" s="73"/>
      <c r="SG110" s="73"/>
      <c r="SH110" s="73"/>
      <c r="SI110" s="73"/>
      <c r="SJ110" s="73"/>
      <c r="SK110" s="73"/>
      <c r="SL110" s="73"/>
      <c r="SM110" s="73"/>
      <c r="SN110" s="73"/>
      <c r="SO110" s="73"/>
      <c r="SP110" s="73"/>
      <c r="SQ110" s="73"/>
      <c r="SR110" s="73"/>
      <c r="SS110" s="73"/>
      <c r="ST110" s="73"/>
      <c r="SU110" s="73"/>
      <c r="SV110" s="73"/>
      <c r="SW110" s="73"/>
      <c r="SX110" s="73"/>
      <c r="SY110" s="73"/>
      <c r="SZ110" s="73"/>
      <c r="TA110" s="73"/>
      <c r="TB110" s="73"/>
      <c r="TC110" s="73"/>
      <c r="TD110" s="73"/>
      <c r="TE110" s="73"/>
      <c r="TF110" s="73"/>
      <c r="TG110" s="73"/>
      <c r="TH110" s="73"/>
      <c r="TI110" s="73"/>
      <c r="TJ110" s="73"/>
      <c r="TK110" s="73"/>
      <c r="TL110" s="73"/>
      <c r="TM110" s="73"/>
      <c r="TN110" s="73"/>
      <c r="TO110" s="73"/>
      <c r="TP110" s="73"/>
      <c r="TQ110" s="73"/>
      <c r="TR110" s="73"/>
      <c r="TS110" s="73"/>
      <c r="TT110" s="73"/>
      <c r="TU110" s="73"/>
      <c r="TV110" s="73"/>
      <c r="TW110" s="73"/>
      <c r="TX110" s="73"/>
      <c r="TY110" s="73"/>
      <c r="TZ110" s="73"/>
      <c r="UA110" s="73"/>
      <c r="UB110" s="73"/>
      <c r="UC110" s="73"/>
      <c r="UD110" s="73"/>
      <c r="UE110" s="73"/>
      <c r="UF110" s="73"/>
      <c r="UG110" s="73"/>
      <c r="UH110" s="73"/>
      <c r="UI110" s="73"/>
      <c r="UJ110" s="73"/>
      <c r="UK110" s="73"/>
      <c r="UL110" s="73"/>
      <c r="UM110" s="73"/>
      <c r="UN110" s="73"/>
      <c r="UO110" s="73"/>
      <c r="UP110" s="73"/>
      <c r="UQ110" s="73"/>
      <c r="UR110" s="73"/>
      <c r="US110" s="73"/>
      <c r="UT110" s="73"/>
      <c r="UU110" s="73"/>
      <c r="UV110" s="73"/>
      <c r="UW110" s="73"/>
      <c r="UX110" s="73"/>
      <c r="UY110" s="73"/>
      <c r="UZ110" s="73"/>
      <c r="VA110" s="73"/>
      <c r="VB110" s="73"/>
      <c r="VC110" s="73"/>
      <c r="VD110" s="73"/>
      <c r="VE110" s="73"/>
      <c r="VF110" s="73"/>
      <c r="VG110" s="73"/>
      <c r="VH110" s="73"/>
      <c r="VI110" s="73"/>
      <c r="VJ110" s="73"/>
      <c r="VK110" s="73"/>
      <c r="VL110" s="73"/>
      <c r="VM110" s="73"/>
      <c r="VN110" s="73"/>
      <c r="VO110" s="73"/>
      <c r="VP110" s="73"/>
      <c r="VQ110" s="73"/>
      <c r="VR110" s="73"/>
      <c r="VS110" s="73"/>
      <c r="VT110" s="73"/>
      <c r="VU110" s="73"/>
      <c r="VV110" s="73"/>
      <c r="VW110" s="73"/>
      <c r="VX110" s="73"/>
      <c r="VY110" s="73"/>
      <c r="VZ110" s="73"/>
      <c r="WA110" s="73"/>
      <c r="WB110" s="73"/>
      <c r="WC110" s="73"/>
      <c r="WD110" s="73"/>
      <c r="WE110" s="73"/>
      <c r="WF110" s="73"/>
      <c r="WG110" s="73"/>
      <c r="WH110" s="73"/>
      <c r="WI110" s="73"/>
      <c r="WJ110" s="73"/>
      <c r="WK110" s="73"/>
      <c r="WL110" s="73"/>
      <c r="WM110" s="73"/>
      <c r="WN110" s="73"/>
      <c r="WO110" s="73"/>
      <c r="WP110" s="73"/>
      <c r="WQ110" s="73"/>
      <c r="WR110" s="73"/>
      <c r="WS110" s="73"/>
      <c r="WT110" s="73"/>
      <c r="WU110" s="73"/>
      <c r="WV110" s="73"/>
      <c r="WW110" s="73"/>
      <c r="WX110" s="73"/>
      <c r="WY110" s="73"/>
      <c r="WZ110" s="73"/>
      <c r="XA110" s="73"/>
      <c r="XB110" s="73"/>
      <c r="XC110" s="73"/>
      <c r="XD110" s="73"/>
      <c r="XE110" s="73"/>
      <c r="XF110" s="73"/>
      <c r="XG110" s="73"/>
      <c r="XH110" s="73"/>
      <c r="XI110" s="73"/>
      <c r="XJ110" s="73"/>
      <c r="XK110" s="73"/>
      <c r="XL110" s="73"/>
      <c r="XM110" s="73"/>
      <c r="XN110" s="73"/>
      <c r="XO110" s="73"/>
      <c r="XP110" s="73"/>
      <c r="XQ110" s="73"/>
      <c r="XR110" s="73"/>
      <c r="XS110" s="73"/>
      <c r="XT110" s="73"/>
      <c r="XU110" s="73"/>
      <c r="XV110" s="73"/>
      <c r="XW110" s="73"/>
      <c r="XX110" s="73"/>
      <c r="XY110" s="73"/>
      <c r="XZ110" s="73"/>
      <c r="YA110" s="73"/>
      <c r="YB110" s="73"/>
      <c r="YC110" s="73"/>
      <c r="YD110" s="73"/>
      <c r="YE110" s="73"/>
      <c r="YF110" s="73"/>
      <c r="YG110" s="73"/>
      <c r="YH110" s="73"/>
      <c r="YI110" s="73"/>
      <c r="YJ110" s="73"/>
      <c r="YK110" s="73"/>
      <c r="YL110" s="73"/>
      <c r="YM110" s="73"/>
      <c r="YN110" s="73"/>
      <c r="YO110" s="73"/>
      <c r="YP110" s="73"/>
      <c r="YQ110" s="73"/>
      <c r="YR110" s="73"/>
    </row>
    <row r="111" spans="1:668">
      <c r="A111" s="71" t="s">
        <v>196</v>
      </c>
      <c r="B111" s="72">
        <f t="shared" si="130"/>
        <v>0</v>
      </c>
      <c r="C111" s="72">
        <f t="shared" si="131"/>
        <v>0</v>
      </c>
      <c r="D111" s="72">
        <f t="shared" si="132"/>
        <v>0</v>
      </c>
      <c r="E111" s="72">
        <f t="shared" si="133"/>
        <v>0</v>
      </c>
      <c r="F111" s="72">
        <f t="shared" si="134"/>
        <v>0</v>
      </c>
      <c r="G111" s="72">
        <f t="shared" si="135"/>
        <v>0</v>
      </c>
      <c r="H111" s="72">
        <f t="shared" si="136"/>
        <v>0</v>
      </c>
      <c r="I111" s="72">
        <f t="shared" si="137"/>
        <v>0</v>
      </c>
      <c r="J111" s="72">
        <f t="shared" si="138"/>
        <v>0</v>
      </c>
      <c r="K111" s="72">
        <f t="shared" si="139"/>
        <v>0</v>
      </c>
      <c r="L111" s="72">
        <f t="shared" si="140"/>
        <v>0</v>
      </c>
      <c r="M111" s="72">
        <f t="shared" si="141"/>
        <v>0</v>
      </c>
      <c r="N111" s="72">
        <f t="shared" si="142"/>
        <v>0</v>
      </c>
      <c r="O111" s="72">
        <f t="shared" si="143"/>
        <v>0</v>
      </c>
      <c r="P111" s="72">
        <f t="shared" si="144"/>
        <v>0</v>
      </c>
      <c r="Q111" s="72">
        <f t="shared" si="145"/>
        <v>0</v>
      </c>
      <c r="R111" s="72">
        <f t="shared" si="146"/>
        <v>0</v>
      </c>
      <c r="S111" s="72">
        <f t="shared" si="147"/>
        <v>0</v>
      </c>
      <c r="T111" s="72">
        <f t="shared" si="148"/>
        <v>0</v>
      </c>
      <c r="U111" s="72">
        <f t="shared" si="149"/>
        <v>0</v>
      </c>
      <c r="V111" s="72">
        <f t="shared" si="150"/>
        <v>0</v>
      </c>
      <c r="W111" s="72">
        <f t="shared" si="151"/>
        <v>0</v>
      </c>
      <c r="X111" s="72">
        <f t="shared" si="152"/>
        <v>0</v>
      </c>
      <c r="Y111" s="72">
        <f t="shared" si="153"/>
        <v>0</v>
      </c>
      <c r="Z111" s="72">
        <f t="shared" si="154"/>
        <v>0</v>
      </c>
      <c r="AA111" s="72">
        <f t="shared" si="155"/>
        <v>0</v>
      </c>
      <c r="AB111" s="72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73"/>
      <c r="MQ111" s="73"/>
      <c r="MR111" s="73"/>
      <c r="MS111" s="73"/>
      <c r="MT111" s="73"/>
      <c r="MU111" s="73"/>
      <c r="MV111" s="73"/>
      <c r="MW111" s="73"/>
      <c r="MX111" s="73"/>
      <c r="MY111" s="73"/>
      <c r="MZ111" s="73"/>
      <c r="NA111" s="73"/>
      <c r="NB111" s="73"/>
      <c r="NC111" s="73"/>
      <c r="ND111" s="73"/>
      <c r="NE111" s="73"/>
      <c r="NF111" s="73"/>
      <c r="NG111" s="73"/>
      <c r="NH111" s="73"/>
      <c r="NI111" s="73"/>
      <c r="NJ111" s="73"/>
      <c r="NK111" s="73"/>
      <c r="NL111" s="73"/>
      <c r="NM111" s="73"/>
      <c r="NN111" s="73"/>
      <c r="NO111" s="73"/>
      <c r="NP111" s="73"/>
      <c r="NQ111" s="73"/>
      <c r="NR111" s="73"/>
      <c r="NS111" s="73"/>
      <c r="NT111" s="73"/>
      <c r="NU111" s="73"/>
      <c r="NV111" s="73"/>
      <c r="NW111" s="73"/>
      <c r="NX111" s="73"/>
      <c r="NY111" s="73"/>
      <c r="NZ111" s="73"/>
      <c r="OA111" s="73"/>
      <c r="OB111" s="73"/>
      <c r="OC111" s="73"/>
      <c r="OD111" s="73"/>
      <c r="OE111" s="73"/>
      <c r="OF111" s="73"/>
      <c r="OG111" s="73"/>
      <c r="OH111" s="73"/>
      <c r="OI111" s="73"/>
      <c r="OJ111" s="73"/>
      <c r="OK111" s="73"/>
      <c r="OL111" s="73"/>
      <c r="OM111" s="73"/>
      <c r="ON111" s="73"/>
      <c r="OO111" s="73"/>
      <c r="OP111" s="73"/>
      <c r="OQ111" s="73"/>
      <c r="OR111" s="73"/>
      <c r="OS111" s="73"/>
      <c r="OT111" s="73"/>
      <c r="OU111" s="73"/>
      <c r="OV111" s="73"/>
      <c r="OW111" s="73"/>
      <c r="OX111" s="73"/>
      <c r="OY111" s="73"/>
      <c r="OZ111" s="73"/>
      <c r="PA111" s="73"/>
      <c r="PB111" s="73"/>
      <c r="PC111" s="73"/>
      <c r="PD111" s="73"/>
      <c r="PE111" s="73"/>
      <c r="PF111" s="73"/>
      <c r="PG111" s="73"/>
      <c r="PH111" s="73"/>
      <c r="PI111" s="73"/>
      <c r="PJ111" s="73"/>
      <c r="PK111" s="73"/>
      <c r="PL111" s="73"/>
      <c r="PM111" s="73"/>
      <c r="PN111" s="73"/>
      <c r="PO111" s="73"/>
      <c r="PP111" s="73"/>
      <c r="PQ111" s="73"/>
      <c r="PR111" s="73"/>
      <c r="PS111" s="73"/>
      <c r="PT111" s="73"/>
      <c r="PU111" s="73"/>
      <c r="PV111" s="73"/>
      <c r="PW111" s="73"/>
      <c r="PX111" s="73"/>
      <c r="PY111" s="73"/>
      <c r="PZ111" s="73"/>
      <c r="QA111" s="73"/>
      <c r="QB111" s="73"/>
      <c r="QC111" s="73"/>
      <c r="QD111" s="73"/>
      <c r="QE111" s="73"/>
      <c r="QF111" s="73"/>
      <c r="QG111" s="73"/>
      <c r="QH111" s="73"/>
      <c r="QI111" s="73"/>
      <c r="QJ111" s="73"/>
      <c r="QK111" s="73"/>
      <c r="QL111" s="73"/>
      <c r="QM111" s="73"/>
      <c r="QN111" s="73"/>
      <c r="QO111" s="73"/>
      <c r="QP111" s="73"/>
      <c r="QQ111" s="73"/>
      <c r="QR111" s="73"/>
      <c r="QS111" s="73"/>
      <c r="QT111" s="73"/>
      <c r="QU111" s="73"/>
      <c r="QV111" s="73"/>
      <c r="QW111" s="73"/>
      <c r="QX111" s="73"/>
      <c r="QY111" s="73"/>
      <c r="QZ111" s="73"/>
      <c r="RA111" s="73"/>
      <c r="RB111" s="73"/>
      <c r="RC111" s="73"/>
      <c r="RD111" s="73"/>
      <c r="RE111" s="73"/>
      <c r="RF111" s="73"/>
      <c r="RG111" s="73"/>
      <c r="RH111" s="73"/>
      <c r="RI111" s="73"/>
      <c r="RJ111" s="73"/>
      <c r="RK111" s="73"/>
      <c r="RL111" s="73"/>
      <c r="RM111" s="73"/>
      <c r="RN111" s="73"/>
      <c r="RO111" s="73"/>
      <c r="RP111" s="73"/>
      <c r="RQ111" s="73"/>
      <c r="RR111" s="73"/>
      <c r="RS111" s="73"/>
      <c r="RT111" s="73"/>
      <c r="RU111" s="73"/>
      <c r="RV111" s="73"/>
      <c r="RW111" s="73"/>
      <c r="RX111" s="73"/>
      <c r="RY111" s="73"/>
      <c r="RZ111" s="73"/>
      <c r="SA111" s="73"/>
      <c r="SB111" s="73"/>
      <c r="SC111" s="73"/>
      <c r="SD111" s="73"/>
      <c r="SE111" s="73"/>
      <c r="SF111" s="73"/>
      <c r="SG111" s="73"/>
      <c r="SH111" s="73"/>
      <c r="SI111" s="73"/>
      <c r="SJ111" s="73"/>
      <c r="SK111" s="73"/>
      <c r="SL111" s="73"/>
      <c r="SM111" s="73"/>
      <c r="SN111" s="73"/>
      <c r="SO111" s="73"/>
      <c r="SP111" s="73"/>
      <c r="SQ111" s="73"/>
      <c r="SR111" s="73"/>
      <c r="SS111" s="73"/>
      <c r="ST111" s="73"/>
      <c r="SU111" s="73"/>
      <c r="SV111" s="73"/>
      <c r="SW111" s="73"/>
      <c r="SX111" s="73"/>
      <c r="SY111" s="73"/>
      <c r="SZ111" s="73"/>
      <c r="TA111" s="73"/>
      <c r="TB111" s="73"/>
      <c r="TC111" s="73"/>
      <c r="TD111" s="73"/>
      <c r="TE111" s="73"/>
      <c r="TF111" s="73"/>
      <c r="TG111" s="73"/>
      <c r="TH111" s="73"/>
      <c r="TI111" s="73"/>
      <c r="TJ111" s="73"/>
      <c r="TK111" s="73"/>
      <c r="TL111" s="73"/>
      <c r="TM111" s="73"/>
      <c r="TN111" s="73"/>
      <c r="TO111" s="73"/>
      <c r="TP111" s="73"/>
      <c r="TQ111" s="73"/>
      <c r="TR111" s="73"/>
      <c r="TS111" s="73"/>
      <c r="TT111" s="73"/>
      <c r="TU111" s="73"/>
      <c r="TV111" s="73"/>
      <c r="TW111" s="73"/>
      <c r="TX111" s="73"/>
      <c r="TY111" s="73"/>
      <c r="TZ111" s="73"/>
      <c r="UA111" s="73"/>
      <c r="UB111" s="73"/>
      <c r="UC111" s="73"/>
      <c r="UD111" s="73"/>
      <c r="UE111" s="73"/>
      <c r="UF111" s="73"/>
      <c r="UG111" s="73"/>
      <c r="UH111" s="73"/>
      <c r="UI111" s="73"/>
      <c r="UJ111" s="73"/>
      <c r="UK111" s="73"/>
      <c r="UL111" s="73"/>
      <c r="UM111" s="73"/>
      <c r="UN111" s="73"/>
      <c r="UO111" s="73"/>
      <c r="UP111" s="73"/>
      <c r="UQ111" s="73"/>
      <c r="UR111" s="73"/>
      <c r="US111" s="73"/>
      <c r="UT111" s="73"/>
      <c r="UU111" s="73"/>
      <c r="UV111" s="73"/>
      <c r="UW111" s="73"/>
      <c r="UX111" s="73"/>
      <c r="UY111" s="73"/>
      <c r="UZ111" s="73"/>
      <c r="VA111" s="73"/>
      <c r="VB111" s="73"/>
      <c r="VC111" s="73"/>
      <c r="VD111" s="73"/>
      <c r="VE111" s="73"/>
      <c r="VF111" s="73"/>
      <c r="VG111" s="73"/>
      <c r="VH111" s="73"/>
      <c r="VI111" s="73"/>
      <c r="VJ111" s="73"/>
      <c r="VK111" s="73"/>
      <c r="VL111" s="73"/>
      <c r="VM111" s="73"/>
      <c r="VN111" s="73"/>
      <c r="VO111" s="73"/>
      <c r="VP111" s="73"/>
      <c r="VQ111" s="73"/>
      <c r="VR111" s="73"/>
      <c r="VS111" s="73"/>
      <c r="VT111" s="73"/>
      <c r="VU111" s="73"/>
      <c r="VV111" s="73"/>
      <c r="VW111" s="73"/>
      <c r="VX111" s="73"/>
      <c r="VY111" s="73"/>
      <c r="VZ111" s="73"/>
      <c r="WA111" s="73"/>
      <c r="WB111" s="73"/>
      <c r="WC111" s="73"/>
      <c r="WD111" s="73"/>
      <c r="WE111" s="73"/>
      <c r="WF111" s="73"/>
      <c r="WG111" s="73"/>
      <c r="WH111" s="73"/>
      <c r="WI111" s="73"/>
      <c r="WJ111" s="73"/>
      <c r="WK111" s="73"/>
      <c r="WL111" s="73"/>
      <c r="WM111" s="73"/>
      <c r="WN111" s="73"/>
      <c r="WO111" s="73"/>
      <c r="WP111" s="73"/>
      <c r="WQ111" s="73"/>
      <c r="WR111" s="73"/>
      <c r="WS111" s="73"/>
      <c r="WT111" s="73"/>
      <c r="WU111" s="73"/>
      <c r="WV111" s="73"/>
      <c r="WW111" s="73"/>
      <c r="WX111" s="73"/>
      <c r="WY111" s="73"/>
      <c r="WZ111" s="73"/>
      <c r="XA111" s="73"/>
      <c r="XB111" s="73"/>
      <c r="XC111" s="73"/>
      <c r="XD111" s="73"/>
      <c r="XE111" s="73"/>
      <c r="XF111" s="73"/>
      <c r="XG111" s="73"/>
      <c r="XH111" s="73"/>
      <c r="XI111" s="73"/>
      <c r="XJ111" s="73"/>
      <c r="XK111" s="73"/>
      <c r="XL111" s="73"/>
      <c r="XM111" s="73"/>
      <c r="XN111" s="73"/>
      <c r="XO111" s="73"/>
      <c r="XP111" s="73"/>
      <c r="XQ111" s="73"/>
      <c r="XR111" s="73"/>
      <c r="XS111" s="73"/>
      <c r="XT111" s="73"/>
      <c r="XU111" s="73"/>
      <c r="XV111" s="73"/>
      <c r="XW111" s="73"/>
      <c r="XX111" s="73"/>
      <c r="XY111" s="73"/>
      <c r="XZ111" s="73"/>
      <c r="YA111" s="73"/>
      <c r="YB111" s="73"/>
      <c r="YC111" s="73"/>
      <c r="YD111" s="73"/>
      <c r="YE111" s="73"/>
      <c r="YF111" s="73"/>
      <c r="YG111" s="73"/>
      <c r="YH111" s="73"/>
      <c r="YI111" s="73"/>
      <c r="YJ111" s="73"/>
      <c r="YK111" s="73"/>
      <c r="YL111" s="73"/>
      <c r="YM111" s="73"/>
      <c r="YN111" s="73"/>
      <c r="YO111" s="73"/>
      <c r="YP111" s="73"/>
      <c r="YQ111" s="73"/>
      <c r="YR111" s="73"/>
    </row>
    <row r="112" spans="1:668">
      <c r="A112" s="71" t="s">
        <v>197</v>
      </c>
      <c r="B112" s="72">
        <f t="shared" si="130"/>
        <v>7.4799675E-5</v>
      </c>
      <c r="C112" s="72">
        <f t="shared" si="131"/>
        <v>6.2989200000000003E-5</v>
      </c>
      <c r="D112" s="72">
        <f t="shared" si="132"/>
        <v>3.5431425000000003E-5</v>
      </c>
      <c r="E112" s="72">
        <f t="shared" si="133"/>
        <v>0</v>
      </c>
      <c r="F112" s="72">
        <f t="shared" si="134"/>
        <v>2.6770409999999999E-4</v>
      </c>
      <c r="G112" s="72">
        <f t="shared" si="135"/>
        <v>0</v>
      </c>
      <c r="H112" s="72">
        <f t="shared" si="136"/>
        <v>0</v>
      </c>
      <c r="I112" s="72">
        <f t="shared" si="137"/>
        <v>0</v>
      </c>
      <c r="J112" s="72">
        <f t="shared" si="138"/>
        <v>1.1810475E-4</v>
      </c>
      <c r="K112" s="72">
        <f t="shared" si="139"/>
        <v>2.362095E-5</v>
      </c>
      <c r="L112" s="72">
        <f t="shared" si="140"/>
        <v>5.5115550000000001E-5</v>
      </c>
      <c r="M112" s="72">
        <f t="shared" si="141"/>
        <v>0</v>
      </c>
      <c r="N112" s="72">
        <f t="shared" si="142"/>
        <v>5.9052375000000002E-5</v>
      </c>
      <c r="O112" s="72">
        <f t="shared" si="143"/>
        <v>0</v>
      </c>
      <c r="P112" s="72">
        <f t="shared" si="144"/>
        <v>6.298919999999999E-5</v>
      </c>
      <c r="Q112" s="72">
        <f t="shared" si="145"/>
        <v>2.1258854999999999E-4</v>
      </c>
      <c r="R112" s="72">
        <f t="shared" si="146"/>
        <v>2.0865172499999999E-4</v>
      </c>
      <c r="S112" s="72">
        <f t="shared" si="147"/>
        <v>0</v>
      </c>
      <c r="T112" s="72">
        <f t="shared" si="148"/>
        <v>0</v>
      </c>
      <c r="U112" s="72">
        <f t="shared" si="149"/>
        <v>6.298919999999999E-5</v>
      </c>
      <c r="V112" s="72">
        <f t="shared" si="150"/>
        <v>0</v>
      </c>
      <c r="W112" s="72">
        <f t="shared" si="151"/>
        <v>0</v>
      </c>
      <c r="X112" s="72">
        <f t="shared" si="152"/>
        <v>0</v>
      </c>
      <c r="Y112" s="72">
        <f t="shared" si="153"/>
        <v>1.9684125000000002E-5</v>
      </c>
      <c r="Z112" s="72">
        <f t="shared" si="154"/>
        <v>0</v>
      </c>
      <c r="AA112" s="72">
        <f t="shared" si="155"/>
        <v>0</v>
      </c>
      <c r="AB112" s="72"/>
      <c r="AD112" s="73"/>
      <c r="AE112" s="73"/>
      <c r="AF112" s="73"/>
      <c r="AG112" s="73">
        <v>7.4799674999999996E-2</v>
      </c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>
        <v>6.2989200000000009E-2</v>
      </c>
      <c r="BA112" s="73"/>
      <c r="BB112" s="73"/>
      <c r="BC112" s="73"/>
      <c r="BD112" s="73"/>
      <c r="BE112" s="73">
        <v>3.5431425000000003E-2</v>
      </c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>
        <v>8.6610150000000011E-2</v>
      </c>
      <c r="CA112" s="73"/>
      <c r="CB112" s="73">
        <v>0.14172570000000001</v>
      </c>
      <c r="CC112" s="73"/>
      <c r="CD112" s="73"/>
      <c r="CE112" s="73"/>
      <c r="CF112" s="73">
        <v>3.936825E-2</v>
      </c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>
        <v>4.3305075000000005E-2</v>
      </c>
      <c r="ED112" s="73"/>
      <c r="EE112" s="73">
        <v>7.4799674999999996E-2</v>
      </c>
      <c r="EF112" s="73"/>
      <c r="EG112" s="73"/>
      <c r="EH112" s="73"/>
      <c r="EI112" s="73"/>
      <c r="EJ112" s="73"/>
      <c r="EK112" s="73"/>
      <c r="EL112" s="73">
        <v>2.3620949999999998E-2</v>
      </c>
      <c r="EM112" s="73"/>
      <c r="EN112" s="73"/>
      <c r="EO112" s="73"/>
      <c r="EP112" s="73"/>
      <c r="EQ112" s="73"/>
      <c r="ER112" s="73"/>
      <c r="ES112" s="73"/>
      <c r="ET112" s="73"/>
      <c r="EU112" s="73"/>
      <c r="EV112" s="73"/>
      <c r="EW112" s="73"/>
      <c r="EX112" s="73"/>
      <c r="EY112" s="73">
        <v>5.5115549999999999E-2</v>
      </c>
      <c r="EZ112" s="73"/>
      <c r="FA112" s="73"/>
      <c r="FB112" s="73"/>
      <c r="FC112" s="73"/>
      <c r="FD112" s="73"/>
      <c r="FE112" s="73"/>
      <c r="FF112" s="73"/>
      <c r="FG112" s="73"/>
      <c r="FH112" s="73"/>
      <c r="FI112" s="73"/>
      <c r="FJ112" s="73"/>
      <c r="FK112" s="73"/>
      <c r="FL112" s="73"/>
      <c r="FM112" s="73"/>
      <c r="FN112" s="73"/>
      <c r="FO112" s="73"/>
      <c r="FP112" s="73"/>
      <c r="FQ112" s="73"/>
      <c r="FR112" s="73"/>
      <c r="FS112" s="73"/>
      <c r="FT112" s="73"/>
      <c r="FU112" s="73"/>
      <c r="FV112" s="73"/>
      <c r="FW112" s="73"/>
      <c r="FX112" s="73"/>
      <c r="FY112" s="73"/>
      <c r="FZ112" s="73">
        <v>5.9052375000000004E-2</v>
      </c>
      <c r="GA112" s="73"/>
      <c r="GB112" s="73"/>
      <c r="GC112" s="73"/>
      <c r="GD112" s="73"/>
      <c r="GE112" s="73"/>
      <c r="GF112" s="73"/>
      <c r="GG112" s="73"/>
      <c r="GH112" s="73"/>
      <c r="GI112" s="73"/>
      <c r="GJ112" s="73"/>
      <c r="GK112" s="73"/>
      <c r="GL112" s="73"/>
      <c r="GM112" s="73"/>
      <c r="GN112" s="73"/>
      <c r="GO112" s="73"/>
      <c r="GP112" s="73"/>
      <c r="GQ112" s="73"/>
      <c r="GR112" s="73"/>
      <c r="GS112" s="73"/>
      <c r="GT112" s="73"/>
      <c r="GU112" s="73">
        <v>1.1810474999999999E-2</v>
      </c>
      <c r="GV112" s="73"/>
      <c r="GW112" s="73"/>
      <c r="GX112" s="73">
        <v>1.5747300000000002E-2</v>
      </c>
      <c r="GY112" s="73"/>
      <c r="GZ112" s="73">
        <v>3.5431425000000003E-2</v>
      </c>
      <c r="HA112" s="73"/>
      <c r="HB112" s="73"/>
      <c r="HC112" s="73">
        <v>3.5431425000000003E-2</v>
      </c>
      <c r="HD112" s="73"/>
      <c r="HE112" s="73">
        <v>7.4799674999999996E-2</v>
      </c>
      <c r="HF112" s="73"/>
      <c r="HG112" s="73"/>
      <c r="HH112" s="73"/>
      <c r="HI112" s="73"/>
      <c r="HJ112" s="73"/>
      <c r="HK112" s="73">
        <v>6.2989200000000009E-2</v>
      </c>
      <c r="HL112" s="73">
        <v>3.936825E-2</v>
      </c>
      <c r="HM112" s="73"/>
      <c r="HN112" s="73"/>
      <c r="HO112" s="73"/>
      <c r="HP112" s="73">
        <v>3.936825E-2</v>
      </c>
      <c r="HQ112" s="73"/>
      <c r="HR112" s="73"/>
      <c r="HS112" s="73"/>
      <c r="HT112" s="73"/>
      <c r="HU112" s="73"/>
      <c r="HV112" s="73"/>
      <c r="HW112" s="73">
        <v>0.16928347499999999</v>
      </c>
      <c r="HX112" s="73"/>
      <c r="HY112" s="73"/>
      <c r="HZ112" s="73"/>
      <c r="IA112" s="73"/>
      <c r="IB112" s="73"/>
      <c r="IC112" s="73"/>
      <c r="ID112" s="73"/>
      <c r="IE112" s="73"/>
      <c r="IF112" s="73"/>
      <c r="IG112" s="73"/>
      <c r="IH112" s="73"/>
      <c r="II112" s="73"/>
      <c r="IJ112" s="73"/>
      <c r="IK112" s="73"/>
      <c r="IL112" s="73"/>
      <c r="IM112" s="73"/>
      <c r="IN112" s="73"/>
      <c r="IO112" s="73"/>
      <c r="IP112" s="73"/>
      <c r="IQ112" s="73"/>
      <c r="IR112" s="73"/>
      <c r="IS112" s="73"/>
      <c r="IT112" s="73"/>
      <c r="IU112" s="73"/>
      <c r="IV112" s="73"/>
      <c r="IW112" s="73"/>
      <c r="IX112" s="73">
        <v>6.2989199999999995E-2</v>
      </c>
      <c r="IY112" s="73"/>
      <c r="IZ112" s="73"/>
      <c r="JA112" s="73"/>
      <c r="JB112" s="73"/>
      <c r="JC112" s="73"/>
      <c r="JD112" s="73"/>
      <c r="JE112" s="73"/>
      <c r="JF112" s="73"/>
      <c r="JG112" s="73"/>
      <c r="JH112" s="73"/>
      <c r="JI112" s="73"/>
      <c r="JJ112" s="73"/>
      <c r="JK112" s="73"/>
      <c r="JL112" s="73"/>
      <c r="JM112" s="73"/>
      <c r="JN112" s="73"/>
      <c r="JO112" s="73"/>
      <c r="JP112" s="73"/>
      <c r="JQ112" s="73"/>
      <c r="JR112" s="73"/>
      <c r="JS112" s="73"/>
      <c r="JT112" s="73"/>
      <c r="JU112" s="73"/>
      <c r="JV112" s="73"/>
      <c r="JW112" s="73"/>
      <c r="JX112" s="73"/>
      <c r="JY112" s="73"/>
      <c r="JZ112" s="73"/>
      <c r="KA112" s="73"/>
      <c r="KB112" s="73"/>
      <c r="KC112" s="73"/>
      <c r="KD112" s="73"/>
      <c r="KE112" s="73"/>
      <c r="KF112" s="73"/>
      <c r="KG112" s="73"/>
      <c r="KH112" s="73"/>
      <c r="KI112" s="73"/>
      <c r="KJ112" s="73"/>
      <c r="KK112" s="73"/>
      <c r="KL112" s="73"/>
      <c r="KM112" s="73"/>
      <c r="KN112" s="73"/>
      <c r="KO112" s="73"/>
      <c r="KP112" s="73"/>
      <c r="KQ112" s="73"/>
      <c r="KR112" s="73"/>
      <c r="KS112" s="73"/>
      <c r="KT112" s="73"/>
      <c r="KU112" s="73"/>
      <c r="KV112" s="73"/>
      <c r="KW112" s="73"/>
      <c r="KX112" s="73"/>
      <c r="KY112" s="73"/>
      <c r="KZ112" s="73">
        <v>1.9684125E-2</v>
      </c>
      <c r="LA112" s="73"/>
      <c r="LB112" s="73"/>
      <c r="LC112" s="73"/>
      <c r="LD112" s="73"/>
      <c r="LE112" s="73"/>
      <c r="LF112" s="73"/>
      <c r="LG112" s="73"/>
      <c r="LH112" s="73"/>
      <c r="LI112" s="73"/>
      <c r="LJ112" s="73"/>
      <c r="LK112" s="73"/>
      <c r="LL112" s="73"/>
      <c r="LM112" s="73"/>
      <c r="LN112" s="73"/>
      <c r="LO112" s="73"/>
      <c r="LP112" s="73"/>
      <c r="LQ112" s="73"/>
      <c r="LR112" s="73"/>
      <c r="LS112" s="73"/>
      <c r="LT112" s="73"/>
      <c r="LU112" s="73"/>
      <c r="LV112" s="73"/>
      <c r="LW112" s="73"/>
      <c r="LX112" s="73"/>
      <c r="LY112" s="73"/>
      <c r="LZ112" s="73"/>
      <c r="MA112" s="73"/>
      <c r="MB112" s="73"/>
      <c r="MC112" s="73"/>
      <c r="MD112" s="73"/>
      <c r="ME112" s="73"/>
      <c r="MF112" s="73"/>
      <c r="MG112" s="73"/>
      <c r="MH112" s="73"/>
      <c r="MI112" s="73"/>
      <c r="MJ112" s="73"/>
      <c r="MK112" s="73"/>
      <c r="ML112" s="73"/>
      <c r="MM112" s="73"/>
      <c r="MN112" s="73"/>
      <c r="MO112" s="73"/>
      <c r="MP112" s="73"/>
      <c r="MQ112" s="73"/>
      <c r="MR112" s="73"/>
      <c r="MS112" s="73"/>
      <c r="MT112" s="73"/>
      <c r="MU112" s="73"/>
      <c r="MV112" s="73"/>
      <c r="MW112" s="73"/>
      <c r="MX112" s="73"/>
      <c r="MY112" s="73"/>
      <c r="MZ112" s="73"/>
      <c r="NA112" s="73"/>
      <c r="NB112" s="73"/>
      <c r="NC112" s="73"/>
      <c r="ND112" s="73"/>
      <c r="NE112" s="73"/>
      <c r="NF112" s="73"/>
      <c r="NG112" s="73"/>
      <c r="NH112" s="73"/>
      <c r="NI112" s="73"/>
      <c r="NJ112" s="73"/>
      <c r="NK112" s="73"/>
      <c r="NL112" s="73"/>
      <c r="NM112" s="73"/>
      <c r="NN112" s="73"/>
      <c r="NO112" s="73"/>
      <c r="NP112" s="73"/>
      <c r="NQ112" s="73"/>
      <c r="NR112" s="73"/>
      <c r="NS112" s="73"/>
      <c r="NT112" s="73"/>
      <c r="NU112" s="73"/>
      <c r="NV112" s="73"/>
      <c r="NW112" s="73"/>
      <c r="NX112" s="73"/>
      <c r="NY112" s="73"/>
      <c r="NZ112" s="73"/>
      <c r="OA112" s="73"/>
      <c r="OB112" s="73"/>
      <c r="OC112" s="73"/>
      <c r="OD112" s="73"/>
      <c r="OE112" s="73"/>
      <c r="OF112" s="73"/>
      <c r="OG112" s="73"/>
      <c r="OH112" s="73"/>
      <c r="OI112" s="73"/>
      <c r="OJ112" s="73"/>
      <c r="OK112" s="73"/>
      <c r="OL112" s="73"/>
      <c r="OM112" s="73"/>
      <c r="ON112" s="73"/>
      <c r="OO112" s="73"/>
      <c r="OP112" s="73"/>
      <c r="OQ112" s="73"/>
      <c r="OR112" s="73"/>
      <c r="OS112" s="73"/>
      <c r="OT112" s="73"/>
      <c r="OU112" s="73"/>
      <c r="OV112" s="73"/>
      <c r="OW112" s="73"/>
      <c r="OX112" s="73"/>
      <c r="OY112" s="73"/>
      <c r="OZ112" s="73"/>
      <c r="PA112" s="73"/>
      <c r="PB112" s="73"/>
      <c r="PC112" s="73"/>
      <c r="PD112" s="73"/>
      <c r="PE112" s="73"/>
      <c r="PF112" s="73"/>
      <c r="PG112" s="73"/>
      <c r="PH112" s="73"/>
      <c r="PI112" s="73"/>
      <c r="PJ112" s="73"/>
      <c r="PK112" s="73"/>
      <c r="PL112" s="73"/>
      <c r="PM112" s="73"/>
      <c r="PN112" s="73"/>
      <c r="PO112" s="73"/>
      <c r="PP112" s="73"/>
      <c r="PQ112" s="73"/>
      <c r="PR112" s="73"/>
      <c r="PS112" s="73"/>
      <c r="PT112" s="73"/>
      <c r="PU112" s="73"/>
      <c r="PV112" s="73"/>
      <c r="PW112" s="73"/>
      <c r="PX112" s="73"/>
      <c r="PY112" s="73"/>
      <c r="PZ112" s="73"/>
      <c r="QA112" s="73"/>
      <c r="QB112" s="73"/>
      <c r="QC112" s="73"/>
      <c r="QD112" s="73"/>
      <c r="QE112" s="73"/>
      <c r="QF112" s="73"/>
      <c r="QG112" s="73"/>
      <c r="QH112" s="73"/>
      <c r="QI112" s="73"/>
      <c r="QJ112" s="73"/>
      <c r="QK112" s="73"/>
      <c r="QL112" s="73"/>
      <c r="QM112" s="73"/>
      <c r="QN112" s="73"/>
      <c r="QO112" s="73"/>
      <c r="QP112" s="73"/>
      <c r="QQ112" s="73"/>
      <c r="QR112" s="73"/>
      <c r="QS112" s="73"/>
      <c r="QT112" s="73"/>
      <c r="QU112" s="73"/>
      <c r="QV112" s="73"/>
      <c r="QW112" s="73"/>
      <c r="QX112" s="73"/>
      <c r="QY112" s="73"/>
      <c r="QZ112" s="73"/>
      <c r="RA112" s="73"/>
      <c r="RB112" s="73"/>
      <c r="RC112" s="73"/>
      <c r="RD112" s="73"/>
      <c r="RE112" s="73"/>
      <c r="RF112" s="73"/>
      <c r="RG112" s="73"/>
      <c r="RH112" s="73"/>
      <c r="RI112" s="73"/>
      <c r="RJ112" s="73"/>
      <c r="RK112" s="73"/>
      <c r="RL112" s="73"/>
      <c r="RM112" s="73"/>
      <c r="RN112" s="73"/>
      <c r="RO112" s="73"/>
      <c r="RP112" s="73"/>
      <c r="RQ112" s="73"/>
      <c r="RR112" s="73"/>
      <c r="RS112" s="73"/>
      <c r="RT112" s="73"/>
      <c r="RU112" s="73"/>
      <c r="RV112" s="73"/>
      <c r="RW112" s="73"/>
      <c r="RX112" s="73"/>
      <c r="RY112" s="73"/>
      <c r="RZ112" s="73"/>
      <c r="SA112" s="73"/>
      <c r="SB112" s="73"/>
      <c r="SC112" s="73"/>
      <c r="SD112" s="73"/>
      <c r="SE112" s="73"/>
      <c r="SF112" s="73"/>
      <c r="SG112" s="73"/>
      <c r="SH112" s="73"/>
      <c r="SI112" s="73"/>
      <c r="SJ112" s="73"/>
      <c r="SK112" s="73"/>
      <c r="SL112" s="73"/>
      <c r="SM112" s="73"/>
      <c r="SN112" s="73"/>
      <c r="SO112" s="73"/>
      <c r="SP112" s="73"/>
      <c r="SQ112" s="73"/>
      <c r="SR112" s="73"/>
      <c r="SS112" s="73"/>
      <c r="ST112" s="73"/>
      <c r="SU112" s="73"/>
      <c r="SV112" s="73"/>
      <c r="SW112" s="73"/>
      <c r="SX112" s="73"/>
      <c r="SY112" s="73"/>
      <c r="SZ112" s="73"/>
      <c r="TA112" s="73"/>
      <c r="TB112" s="73"/>
      <c r="TC112" s="73"/>
      <c r="TD112" s="73"/>
      <c r="TE112" s="73"/>
      <c r="TF112" s="73"/>
      <c r="TG112" s="73"/>
      <c r="TH112" s="73"/>
      <c r="TI112" s="73"/>
      <c r="TJ112" s="73"/>
      <c r="TK112" s="73"/>
      <c r="TL112" s="73"/>
      <c r="TM112" s="73"/>
      <c r="TN112" s="73"/>
      <c r="TO112" s="73"/>
      <c r="TP112" s="73"/>
      <c r="TQ112" s="73"/>
      <c r="TR112" s="73"/>
      <c r="TS112" s="73"/>
      <c r="TT112" s="73"/>
      <c r="TU112" s="73"/>
      <c r="TV112" s="73"/>
      <c r="TW112" s="73"/>
      <c r="TX112" s="73"/>
      <c r="TY112" s="73"/>
      <c r="TZ112" s="73"/>
      <c r="UA112" s="73"/>
      <c r="UB112" s="73"/>
      <c r="UC112" s="73"/>
      <c r="UD112" s="73"/>
      <c r="UE112" s="73"/>
      <c r="UF112" s="73"/>
      <c r="UG112" s="73"/>
      <c r="UH112" s="73"/>
      <c r="UI112" s="73"/>
      <c r="UJ112" s="73"/>
      <c r="UK112" s="73"/>
      <c r="UL112" s="73"/>
      <c r="UM112" s="73"/>
      <c r="UN112" s="73"/>
      <c r="UO112" s="73"/>
      <c r="UP112" s="73"/>
      <c r="UQ112" s="73"/>
      <c r="UR112" s="73"/>
      <c r="US112" s="73"/>
      <c r="UT112" s="73"/>
      <c r="UU112" s="73"/>
      <c r="UV112" s="73"/>
      <c r="UW112" s="73"/>
      <c r="UX112" s="73"/>
      <c r="UY112" s="73"/>
      <c r="UZ112" s="73"/>
      <c r="VA112" s="73"/>
      <c r="VB112" s="73"/>
      <c r="VC112" s="73"/>
      <c r="VD112" s="73"/>
      <c r="VE112" s="73"/>
      <c r="VF112" s="73"/>
      <c r="VG112" s="73"/>
      <c r="VH112" s="73"/>
      <c r="VI112" s="73"/>
      <c r="VJ112" s="73"/>
      <c r="VK112" s="73"/>
      <c r="VL112" s="73"/>
      <c r="VM112" s="73"/>
      <c r="VN112" s="73"/>
      <c r="VO112" s="73"/>
      <c r="VP112" s="73"/>
      <c r="VQ112" s="73"/>
      <c r="VR112" s="73"/>
      <c r="VS112" s="73"/>
      <c r="VT112" s="73"/>
      <c r="VU112" s="73"/>
      <c r="VV112" s="73"/>
      <c r="VW112" s="73"/>
      <c r="VX112" s="73"/>
      <c r="VY112" s="73"/>
      <c r="VZ112" s="73"/>
      <c r="WA112" s="73"/>
      <c r="WB112" s="73"/>
      <c r="WC112" s="73"/>
      <c r="WD112" s="73"/>
      <c r="WE112" s="73"/>
      <c r="WF112" s="73"/>
      <c r="WG112" s="73"/>
      <c r="WH112" s="73"/>
      <c r="WI112" s="73"/>
      <c r="WJ112" s="73"/>
      <c r="WK112" s="73"/>
      <c r="WL112" s="73"/>
      <c r="WM112" s="73"/>
      <c r="WN112" s="73"/>
      <c r="WO112" s="73"/>
      <c r="WP112" s="73"/>
      <c r="WQ112" s="73"/>
      <c r="WR112" s="73"/>
      <c r="WS112" s="73"/>
      <c r="WT112" s="73"/>
      <c r="WU112" s="73"/>
      <c r="WV112" s="73"/>
      <c r="WW112" s="73"/>
      <c r="WX112" s="73"/>
      <c r="WY112" s="73"/>
      <c r="WZ112" s="73"/>
      <c r="XA112" s="73"/>
      <c r="XB112" s="73"/>
      <c r="XC112" s="73"/>
      <c r="XD112" s="73"/>
      <c r="XE112" s="73"/>
      <c r="XF112" s="73"/>
      <c r="XG112" s="73"/>
      <c r="XH112" s="73"/>
      <c r="XI112" s="73"/>
      <c r="XJ112" s="73"/>
      <c r="XK112" s="73"/>
      <c r="XL112" s="73"/>
      <c r="XM112" s="73"/>
      <c r="XN112" s="73"/>
      <c r="XO112" s="73"/>
      <c r="XP112" s="73"/>
      <c r="XQ112" s="73"/>
      <c r="XR112" s="73"/>
      <c r="XS112" s="73"/>
      <c r="XT112" s="73"/>
      <c r="XU112" s="73"/>
      <c r="XV112" s="73"/>
      <c r="XW112" s="73"/>
      <c r="XX112" s="73"/>
      <c r="XY112" s="73"/>
      <c r="XZ112" s="73"/>
      <c r="YA112" s="73"/>
      <c r="YB112" s="73"/>
      <c r="YC112" s="73"/>
      <c r="YD112" s="73"/>
      <c r="YE112" s="73"/>
      <c r="YF112" s="73"/>
      <c r="YG112" s="73"/>
      <c r="YH112" s="73"/>
      <c r="YI112" s="73"/>
      <c r="YJ112" s="73"/>
      <c r="YK112" s="73"/>
      <c r="YL112" s="73"/>
      <c r="YM112" s="73"/>
      <c r="YN112" s="73"/>
      <c r="YO112" s="73"/>
      <c r="YP112" s="73"/>
      <c r="YQ112" s="73"/>
      <c r="YR112" s="73"/>
    </row>
    <row r="113" spans="1:668">
      <c r="A113" s="71" t="s">
        <v>198</v>
      </c>
      <c r="B113" s="72">
        <f t="shared" si="130"/>
        <v>0</v>
      </c>
      <c r="C113" s="72">
        <f t="shared" si="131"/>
        <v>0</v>
      </c>
      <c r="D113" s="72">
        <f t="shared" si="132"/>
        <v>0</v>
      </c>
      <c r="E113" s="72">
        <f t="shared" si="133"/>
        <v>0</v>
      </c>
      <c r="F113" s="72">
        <f t="shared" si="134"/>
        <v>0</v>
      </c>
      <c r="G113" s="72">
        <f t="shared" si="135"/>
        <v>0</v>
      </c>
      <c r="H113" s="72">
        <f t="shared" si="136"/>
        <v>0</v>
      </c>
      <c r="I113" s="72">
        <f t="shared" si="137"/>
        <v>0</v>
      </c>
      <c r="J113" s="72">
        <f t="shared" si="138"/>
        <v>0</v>
      </c>
      <c r="K113" s="72">
        <f t="shared" si="139"/>
        <v>0</v>
      </c>
      <c r="L113" s="72">
        <f t="shared" si="140"/>
        <v>0</v>
      </c>
      <c r="M113" s="72">
        <f t="shared" si="141"/>
        <v>0</v>
      </c>
      <c r="N113" s="72">
        <f t="shared" si="142"/>
        <v>0</v>
      </c>
      <c r="O113" s="72">
        <f t="shared" si="143"/>
        <v>0</v>
      </c>
      <c r="P113" s="72">
        <f t="shared" si="144"/>
        <v>0</v>
      </c>
      <c r="Q113" s="72">
        <f t="shared" si="145"/>
        <v>0</v>
      </c>
      <c r="R113" s="72">
        <f t="shared" si="146"/>
        <v>0</v>
      </c>
      <c r="S113" s="72">
        <f t="shared" si="147"/>
        <v>0</v>
      </c>
      <c r="T113" s="72">
        <f t="shared" si="148"/>
        <v>0</v>
      </c>
      <c r="U113" s="72">
        <f t="shared" si="149"/>
        <v>0</v>
      </c>
      <c r="V113" s="72">
        <f t="shared" si="150"/>
        <v>0</v>
      </c>
      <c r="W113" s="72">
        <f t="shared" si="151"/>
        <v>0</v>
      </c>
      <c r="X113" s="72">
        <f t="shared" si="152"/>
        <v>0</v>
      </c>
      <c r="Y113" s="72">
        <f t="shared" si="153"/>
        <v>0</v>
      </c>
      <c r="Z113" s="72">
        <f t="shared" si="154"/>
        <v>0</v>
      </c>
      <c r="AA113" s="72">
        <f t="shared" si="155"/>
        <v>0</v>
      </c>
      <c r="AB113" s="72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  <c r="ED113" s="73"/>
      <c r="EE113" s="73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73"/>
      <c r="EQ113" s="73"/>
      <c r="ER113" s="73"/>
      <c r="ES113" s="73"/>
      <c r="ET113" s="73"/>
      <c r="EU113" s="73"/>
      <c r="EV113" s="73"/>
      <c r="EW113" s="73"/>
      <c r="EX113" s="73"/>
      <c r="EY113" s="73"/>
      <c r="EZ113" s="73"/>
      <c r="FA113" s="73"/>
      <c r="FB113" s="73"/>
      <c r="FC113" s="73"/>
      <c r="FD113" s="73"/>
      <c r="FE113" s="73"/>
      <c r="FF113" s="73"/>
      <c r="FG113" s="73"/>
      <c r="FH113" s="73"/>
      <c r="FI113" s="73"/>
      <c r="FJ113" s="73"/>
      <c r="FK113" s="73"/>
      <c r="FL113" s="73"/>
      <c r="FM113" s="73"/>
      <c r="FN113" s="73"/>
      <c r="FO113" s="73"/>
      <c r="FP113" s="73"/>
      <c r="FQ113" s="73"/>
      <c r="FR113" s="73"/>
      <c r="FS113" s="73"/>
      <c r="FT113" s="73"/>
      <c r="FU113" s="73"/>
      <c r="FV113" s="73"/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/>
      <c r="GH113" s="73"/>
      <c r="GI113" s="73"/>
      <c r="GJ113" s="73"/>
      <c r="GK113" s="73"/>
      <c r="GL113" s="73"/>
      <c r="GM113" s="73"/>
      <c r="GN113" s="73"/>
      <c r="GO113" s="73"/>
      <c r="GP113" s="73"/>
      <c r="GQ113" s="73"/>
      <c r="GR113" s="73"/>
      <c r="GS113" s="73"/>
      <c r="GT113" s="73"/>
      <c r="GU113" s="73"/>
      <c r="GV113" s="73"/>
      <c r="GW113" s="73"/>
      <c r="GX113" s="73"/>
      <c r="GY113" s="73"/>
      <c r="GZ113" s="73"/>
      <c r="HA113" s="73"/>
      <c r="HB113" s="73"/>
      <c r="HC113" s="73"/>
      <c r="HD113" s="73"/>
      <c r="HE113" s="73"/>
      <c r="HF113" s="73"/>
      <c r="HG113" s="73"/>
      <c r="HH113" s="73"/>
      <c r="HI113" s="73"/>
      <c r="HJ113" s="73"/>
      <c r="HK113" s="73"/>
      <c r="HL113" s="73"/>
      <c r="HM113" s="73"/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  <c r="JD113" s="73"/>
      <c r="JE113" s="73"/>
      <c r="JF113" s="73"/>
      <c r="JG113" s="73"/>
      <c r="JH113" s="73"/>
      <c r="JI113" s="73"/>
      <c r="JJ113" s="73"/>
      <c r="JK113" s="73"/>
      <c r="JL113" s="73"/>
      <c r="JM113" s="73"/>
      <c r="JN113" s="73"/>
      <c r="JO113" s="73"/>
      <c r="JP113" s="73"/>
      <c r="JQ113" s="73"/>
      <c r="JR113" s="73"/>
      <c r="JS113" s="73"/>
      <c r="JT113" s="73"/>
      <c r="JU113" s="73"/>
      <c r="JV113" s="73"/>
      <c r="JW113" s="73"/>
      <c r="JX113" s="73"/>
      <c r="JY113" s="73"/>
      <c r="JZ113" s="73"/>
      <c r="KA113" s="73"/>
      <c r="KB113" s="73"/>
      <c r="KC113" s="73"/>
      <c r="KD113" s="73"/>
      <c r="KE113" s="73"/>
      <c r="KF113" s="73"/>
      <c r="KG113" s="73"/>
      <c r="KH113" s="73"/>
      <c r="KI113" s="73"/>
      <c r="KJ113" s="73"/>
      <c r="KK113" s="73"/>
      <c r="KL113" s="73"/>
      <c r="KM113" s="73"/>
      <c r="KN113" s="73"/>
      <c r="KO113" s="73"/>
      <c r="KP113" s="73"/>
      <c r="KQ113" s="73"/>
      <c r="KR113" s="73"/>
      <c r="KS113" s="73"/>
      <c r="KT113" s="73"/>
      <c r="KU113" s="73"/>
      <c r="KV113" s="73"/>
      <c r="KW113" s="73"/>
      <c r="KX113" s="73"/>
      <c r="KY113" s="73"/>
      <c r="KZ113" s="73"/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  <c r="MH113" s="73"/>
      <c r="MI113" s="73"/>
      <c r="MJ113" s="73"/>
      <c r="MK113" s="73"/>
      <c r="ML113" s="73"/>
      <c r="MM113" s="73"/>
      <c r="MN113" s="73"/>
      <c r="MO113" s="73"/>
      <c r="MP113" s="73"/>
      <c r="MQ113" s="73"/>
      <c r="MR113" s="73"/>
      <c r="MS113" s="73"/>
      <c r="MT113" s="73"/>
      <c r="MU113" s="73"/>
      <c r="MV113" s="73"/>
      <c r="MW113" s="73"/>
      <c r="MX113" s="73"/>
      <c r="MY113" s="73"/>
      <c r="MZ113" s="73"/>
      <c r="NA113" s="73"/>
      <c r="NB113" s="73"/>
      <c r="NC113" s="73"/>
      <c r="ND113" s="73"/>
      <c r="NE113" s="73"/>
      <c r="NF113" s="73"/>
      <c r="NG113" s="73"/>
      <c r="NH113" s="73"/>
      <c r="NI113" s="73"/>
      <c r="NJ113" s="73"/>
      <c r="NK113" s="73"/>
      <c r="NL113" s="73"/>
      <c r="NM113" s="73"/>
      <c r="NN113" s="73"/>
      <c r="NO113" s="73"/>
      <c r="NP113" s="73"/>
      <c r="NQ113" s="73"/>
      <c r="NR113" s="73"/>
      <c r="NS113" s="73"/>
      <c r="NT113" s="73"/>
      <c r="NU113" s="73"/>
      <c r="NV113" s="73"/>
      <c r="NW113" s="73"/>
      <c r="NX113" s="73"/>
      <c r="NY113" s="73"/>
      <c r="NZ113" s="73"/>
      <c r="OA113" s="73"/>
      <c r="OB113" s="73"/>
      <c r="OC113" s="73"/>
      <c r="OD113" s="73"/>
      <c r="OE113" s="73"/>
      <c r="OF113" s="73"/>
      <c r="OG113" s="73"/>
      <c r="OH113" s="73"/>
      <c r="OI113" s="73"/>
      <c r="OJ113" s="73"/>
      <c r="OK113" s="73"/>
      <c r="OL113" s="73"/>
      <c r="OM113" s="73"/>
      <c r="ON113" s="73"/>
      <c r="OO113" s="73"/>
      <c r="OP113" s="73"/>
      <c r="OQ113" s="73"/>
      <c r="OR113" s="73"/>
      <c r="OS113" s="73"/>
      <c r="OT113" s="73"/>
      <c r="OU113" s="73"/>
      <c r="OV113" s="73"/>
      <c r="OW113" s="73"/>
      <c r="OX113" s="73"/>
      <c r="OY113" s="73"/>
      <c r="OZ113" s="73"/>
      <c r="PA113" s="73"/>
      <c r="PB113" s="73"/>
      <c r="PC113" s="73"/>
      <c r="PD113" s="73"/>
      <c r="PE113" s="73"/>
      <c r="PF113" s="73"/>
      <c r="PG113" s="73"/>
      <c r="PH113" s="73"/>
      <c r="PI113" s="73"/>
      <c r="PJ113" s="73"/>
      <c r="PK113" s="73"/>
      <c r="PL113" s="73"/>
      <c r="PM113" s="73"/>
      <c r="PN113" s="73"/>
      <c r="PO113" s="73"/>
      <c r="PP113" s="73"/>
      <c r="PQ113" s="73"/>
      <c r="PR113" s="73"/>
      <c r="PS113" s="73"/>
      <c r="PT113" s="73"/>
      <c r="PU113" s="73"/>
      <c r="PV113" s="73"/>
      <c r="PW113" s="73"/>
      <c r="PX113" s="73"/>
      <c r="PY113" s="73"/>
      <c r="PZ113" s="73"/>
      <c r="QA113" s="73"/>
      <c r="QB113" s="73"/>
      <c r="QC113" s="73"/>
      <c r="QD113" s="73"/>
      <c r="QE113" s="73"/>
      <c r="QF113" s="73"/>
      <c r="QG113" s="73"/>
      <c r="QH113" s="73"/>
      <c r="QI113" s="73"/>
      <c r="QJ113" s="73"/>
      <c r="QK113" s="73"/>
      <c r="QL113" s="73"/>
      <c r="QM113" s="73"/>
      <c r="QN113" s="73"/>
      <c r="QO113" s="73"/>
      <c r="QP113" s="73"/>
      <c r="QQ113" s="73"/>
      <c r="QR113" s="73"/>
      <c r="QS113" s="73"/>
      <c r="QT113" s="73"/>
      <c r="QU113" s="73"/>
      <c r="QV113" s="73"/>
      <c r="QW113" s="73"/>
      <c r="QX113" s="73"/>
      <c r="QY113" s="73"/>
      <c r="QZ113" s="73"/>
      <c r="RA113" s="73"/>
      <c r="RB113" s="73"/>
      <c r="RC113" s="73"/>
      <c r="RD113" s="73"/>
      <c r="RE113" s="73"/>
      <c r="RF113" s="73"/>
      <c r="RG113" s="73"/>
      <c r="RH113" s="73"/>
      <c r="RI113" s="73"/>
      <c r="RJ113" s="73"/>
      <c r="RK113" s="73"/>
      <c r="RL113" s="73"/>
      <c r="RM113" s="73"/>
      <c r="RN113" s="73"/>
      <c r="RO113" s="73"/>
      <c r="RP113" s="73"/>
      <c r="RQ113" s="73"/>
      <c r="RR113" s="73"/>
      <c r="RS113" s="73"/>
      <c r="RT113" s="73"/>
      <c r="RU113" s="73"/>
      <c r="RV113" s="73"/>
      <c r="RW113" s="73"/>
      <c r="RX113" s="73"/>
      <c r="RY113" s="73"/>
      <c r="RZ113" s="73"/>
      <c r="SA113" s="73"/>
      <c r="SB113" s="73"/>
      <c r="SC113" s="73"/>
      <c r="SD113" s="73"/>
      <c r="SE113" s="73"/>
      <c r="SF113" s="73"/>
      <c r="SG113" s="73"/>
      <c r="SH113" s="73"/>
      <c r="SI113" s="73"/>
      <c r="SJ113" s="73"/>
      <c r="SK113" s="73"/>
      <c r="SL113" s="73"/>
      <c r="SM113" s="73"/>
      <c r="SN113" s="73"/>
      <c r="SO113" s="73"/>
      <c r="SP113" s="73"/>
      <c r="SQ113" s="73"/>
      <c r="SR113" s="73"/>
      <c r="SS113" s="73"/>
      <c r="ST113" s="73"/>
      <c r="SU113" s="73"/>
      <c r="SV113" s="73"/>
      <c r="SW113" s="73"/>
      <c r="SX113" s="73"/>
      <c r="SY113" s="73"/>
      <c r="SZ113" s="73"/>
      <c r="TA113" s="73"/>
      <c r="TB113" s="73"/>
      <c r="TC113" s="73"/>
      <c r="TD113" s="73"/>
      <c r="TE113" s="73"/>
      <c r="TF113" s="73"/>
      <c r="TG113" s="73"/>
      <c r="TH113" s="73"/>
      <c r="TI113" s="73"/>
      <c r="TJ113" s="73"/>
      <c r="TK113" s="73"/>
      <c r="TL113" s="73"/>
      <c r="TM113" s="73"/>
      <c r="TN113" s="73"/>
      <c r="TO113" s="73"/>
      <c r="TP113" s="73"/>
      <c r="TQ113" s="73"/>
      <c r="TR113" s="73"/>
      <c r="TS113" s="73"/>
      <c r="TT113" s="73"/>
      <c r="TU113" s="73"/>
      <c r="TV113" s="73"/>
      <c r="TW113" s="73"/>
      <c r="TX113" s="73"/>
      <c r="TY113" s="73"/>
      <c r="TZ113" s="73"/>
      <c r="UA113" s="73"/>
      <c r="UB113" s="73"/>
      <c r="UC113" s="73"/>
      <c r="UD113" s="73"/>
      <c r="UE113" s="73"/>
      <c r="UF113" s="73"/>
      <c r="UG113" s="73"/>
      <c r="UH113" s="73"/>
      <c r="UI113" s="73"/>
      <c r="UJ113" s="73"/>
      <c r="UK113" s="73"/>
      <c r="UL113" s="73"/>
      <c r="UM113" s="73"/>
      <c r="UN113" s="73"/>
      <c r="UO113" s="73"/>
      <c r="UP113" s="73"/>
      <c r="UQ113" s="73"/>
      <c r="UR113" s="73"/>
      <c r="US113" s="73"/>
      <c r="UT113" s="73"/>
      <c r="UU113" s="73"/>
      <c r="UV113" s="73"/>
      <c r="UW113" s="73"/>
      <c r="UX113" s="73"/>
      <c r="UY113" s="73"/>
      <c r="UZ113" s="73"/>
      <c r="VA113" s="73"/>
      <c r="VB113" s="73"/>
      <c r="VC113" s="73"/>
      <c r="VD113" s="73"/>
      <c r="VE113" s="73"/>
      <c r="VF113" s="73"/>
      <c r="VG113" s="73"/>
      <c r="VH113" s="73"/>
      <c r="VI113" s="73"/>
      <c r="VJ113" s="73"/>
      <c r="VK113" s="73"/>
      <c r="VL113" s="73"/>
      <c r="VM113" s="73"/>
      <c r="VN113" s="73"/>
      <c r="VO113" s="73"/>
      <c r="VP113" s="73"/>
      <c r="VQ113" s="73"/>
      <c r="VR113" s="73"/>
      <c r="VS113" s="73"/>
      <c r="VT113" s="73"/>
      <c r="VU113" s="73"/>
      <c r="VV113" s="73"/>
      <c r="VW113" s="73"/>
      <c r="VX113" s="73"/>
      <c r="VY113" s="73"/>
      <c r="VZ113" s="73"/>
      <c r="WA113" s="73"/>
      <c r="WB113" s="73"/>
      <c r="WC113" s="73"/>
      <c r="WD113" s="73"/>
      <c r="WE113" s="73"/>
      <c r="WF113" s="73"/>
      <c r="WG113" s="73"/>
      <c r="WH113" s="73"/>
      <c r="WI113" s="73"/>
      <c r="WJ113" s="73"/>
      <c r="WK113" s="73"/>
      <c r="WL113" s="73"/>
      <c r="WM113" s="73"/>
      <c r="WN113" s="73"/>
      <c r="WO113" s="73"/>
      <c r="WP113" s="73"/>
      <c r="WQ113" s="73"/>
      <c r="WR113" s="73"/>
      <c r="WS113" s="73"/>
      <c r="WT113" s="73"/>
      <c r="WU113" s="73"/>
      <c r="WV113" s="73"/>
      <c r="WW113" s="73"/>
      <c r="WX113" s="73"/>
      <c r="WY113" s="73"/>
      <c r="WZ113" s="73"/>
      <c r="XA113" s="73"/>
      <c r="XB113" s="73"/>
      <c r="XC113" s="73"/>
      <c r="XD113" s="73"/>
      <c r="XE113" s="73"/>
      <c r="XF113" s="73"/>
      <c r="XG113" s="73"/>
      <c r="XH113" s="73"/>
      <c r="XI113" s="73"/>
      <c r="XJ113" s="73"/>
      <c r="XK113" s="73"/>
      <c r="XL113" s="73"/>
      <c r="XM113" s="73"/>
      <c r="XN113" s="73"/>
      <c r="XO113" s="73"/>
      <c r="XP113" s="73"/>
      <c r="XQ113" s="73"/>
      <c r="XR113" s="73"/>
      <c r="XS113" s="73"/>
      <c r="XT113" s="73"/>
      <c r="XU113" s="73"/>
      <c r="XV113" s="73"/>
      <c r="XW113" s="73"/>
      <c r="XX113" s="73"/>
      <c r="XY113" s="73"/>
      <c r="XZ113" s="73"/>
      <c r="YA113" s="73"/>
      <c r="YB113" s="73"/>
      <c r="YC113" s="73"/>
      <c r="YD113" s="73"/>
      <c r="YE113" s="73"/>
      <c r="YF113" s="73"/>
      <c r="YG113" s="73"/>
      <c r="YH113" s="73"/>
      <c r="YI113" s="73"/>
      <c r="YJ113" s="73"/>
      <c r="YK113" s="73"/>
      <c r="YL113" s="73"/>
      <c r="YM113" s="73"/>
      <c r="YN113" s="73"/>
      <c r="YO113" s="73"/>
      <c r="YP113" s="73"/>
      <c r="YQ113" s="73"/>
      <c r="YR113" s="73"/>
    </row>
    <row r="114" spans="1:668">
      <c r="A114" s="71" t="s">
        <v>199</v>
      </c>
      <c r="B114" s="72">
        <f t="shared" si="130"/>
        <v>0</v>
      </c>
      <c r="C114" s="72">
        <f t="shared" si="131"/>
        <v>0</v>
      </c>
      <c r="D114" s="72">
        <f t="shared" si="132"/>
        <v>0</v>
      </c>
      <c r="E114" s="72">
        <f t="shared" si="133"/>
        <v>0</v>
      </c>
      <c r="F114" s="72">
        <f t="shared" si="134"/>
        <v>0</v>
      </c>
      <c r="G114" s="72">
        <f t="shared" si="135"/>
        <v>0</v>
      </c>
      <c r="H114" s="72">
        <f t="shared" si="136"/>
        <v>0</v>
      </c>
      <c r="I114" s="72">
        <f t="shared" si="137"/>
        <v>0</v>
      </c>
      <c r="J114" s="72">
        <f t="shared" si="138"/>
        <v>0</v>
      </c>
      <c r="K114" s="72">
        <f t="shared" si="139"/>
        <v>0</v>
      </c>
      <c r="L114" s="72">
        <f t="shared" si="140"/>
        <v>0</v>
      </c>
      <c r="M114" s="72">
        <f t="shared" si="141"/>
        <v>0</v>
      </c>
      <c r="N114" s="72">
        <f t="shared" si="142"/>
        <v>0</v>
      </c>
      <c r="O114" s="72">
        <f t="shared" si="143"/>
        <v>0</v>
      </c>
      <c r="P114" s="72">
        <f t="shared" si="144"/>
        <v>0</v>
      </c>
      <c r="Q114" s="72">
        <f t="shared" si="145"/>
        <v>0</v>
      </c>
      <c r="R114" s="72">
        <f t="shared" si="146"/>
        <v>0</v>
      </c>
      <c r="S114" s="72">
        <f t="shared" si="147"/>
        <v>0</v>
      </c>
      <c r="T114" s="72">
        <f t="shared" si="148"/>
        <v>0</v>
      </c>
      <c r="U114" s="72">
        <f t="shared" si="149"/>
        <v>0</v>
      </c>
      <c r="V114" s="72">
        <f t="shared" si="150"/>
        <v>0</v>
      </c>
      <c r="W114" s="72">
        <f t="shared" si="151"/>
        <v>0</v>
      </c>
      <c r="X114" s="72">
        <f t="shared" si="152"/>
        <v>0</v>
      </c>
      <c r="Y114" s="72">
        <f t="shared" si="153"/>
        <v>0</v>
      </c>
      <c r="Z114" s="72">
        <f t="shared" si="154"/>
        <v>0</v>
      </c>
      <c r="AA114" s="72">
        <f t="shared" si="155"/>
        <v>0</v>
      </c>
      <c r="AB114" s="72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73"/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  <c r="JD114" s="73"/>
      <c r="JE114" s="73"/>
      <c r="JF114" s="73"/>
      <c r="JG114" s="73"/>
      <c r="JH114" s="73"/>
      <c r="JI114" s="73"/>
      <c r="JJ114" s="73"/>
      <c r="JK114" s="73"/>
      <c r="JL114" s="73"/>
      <c r="JM114" s="73"/>
      <c r="JN114" s="73"/>
      <c r="JO114" s="73"/>
      <c r="JP114" s="73"/>
      <c r="JQ114" s="73"/>
      <c r="JR114" s="73"/>
      <c r="JS114" s="73"/>
      <c r="JT114" s="73"/>
      <c r="JU114" s="73"/>
      <c r="JV114" s="73"/>
      <c r="JW114" s="73"/>
      <c r="JX114" s="73"/>
      <c r="JY114" s="73"/>
      <c r="JZ114" s="73"/>
      <c r="KA114" s="73"/>
      <c r="KB114" s="73"/>
      <c r="KC114" s="73"/>
      <c r="KD114" s="73"/>
      <c r="KE114" s="73"/>
      <c r="KF114" s="73"/>
      <c r="KG114" s="73"/>
      <c r="KH114" s="73"/>
      <c r="KI114" s="73"/>
      <c r="KJ114" s="73"/>
      <c r="KK114" s="73"/>
      <c r="KL114" s="73"/>
      <c r="KM114" s="73"/>
      <c r="KN114" s="73"/>
      <c r="KO114" s="73"/>
      <c r="KP114" s="73"/>
      <c r="KQ114" s="73"/>
      <c r="KR114" s="73"/>
      <c r="KS114" s="73"/>
      <c r="KT114" s="73"/>
      <c r="KU114" s="73"/>
      <c r="KV114" s="73"/>
      <c r="KW114" s="73"/>
      <c r="KX114" s="73"/>
      <c r="KY114" s="73"/>
      <c r="KZ114" s="73"/>
      <c r="LA114" s="73"/>
      <c r="LB114" s="73"/>
      <c r="LC114" s="73"/>
      <c r="LD114" s="73"/>
      <c r="LE114" s="73"/>
      <c r="LF114" s="73"/>
      <c r="LG114" s="73"/>
      <c r="LH114" s="73"/>
      <c r="LI114" s="73"/>
      <c r="LJ114" s="73"/>
      <c r="LK114" s="73"/>
      <c r="LL114" s="73"/>
      <c r="LM114" s="73"/>
      <c r="LN114" s="73"/>
      <c r="LO114" s="73"/>
      <c r="LP114" s="73"/>
      <c r="LQ114" s="73"/>
      <c r="LR114" s="73"/>
      <c r="LS114" s="73"/>
      <c r="LT114" s="73"/>
      <c r="LU114" s="73"/>
      <c r="LV114" s="73"/>
      <c r="LW114" s="73"/>
      <c r="LX114" s="73"/>
      <c r="LY114" s="73"/>
      <c r="LZ114" s="73"/>
      <c r="MA114" s="73"/>
      <c r="MB114" s="73"/>
      <c r="MC114" s="73"/>
      <c r="MD114" s="73"/>
      <c r="ME114" s="73"/>
      <c r="MF114" s="73"/>
      <c r="MG114" s="73"/>
      <c r="MH114" s="73"/>
      <c r="MI114" s="73"/>
      <c r="MJ114" s="73"/>
      <c r="MK114" s="73"/>
      <c r="ML114" s="73"/>
      <c r="MM114" s="73"/>
      <c r="MN114" s="73"/>
      <c r="MO114" s="73"/>
      <c r="MP114" s="73"/>
      <c r="MQ114" s="73"/>
      <c r="MR114" s="73"/>
      <c r="MS114" s="73"/>
      <c r="MT114" s="73"/>
      <c r="MU114" s="73"/>
      <c r="MV114" s="73"/>
      <c r="MW114" s="73"/>
      <c r="MX114" s="73"/>
      <c r="MY114" s="73"/>
      <c r="MZ114" s="73"/>
      <c r="NA114" s="73"/>
      <c r="NB114" s="73"/>
      <c r="NC114" s="73"/>
      <c r="ND114" s="73"/>
      <c r="NE114" s="73"/>
      <c r="NF114" s="73"/>
      <c r="NG114" s="73"/>
      <c r="NH114" s="73"/>
      <c r="NI114" s="73"/>
      <c r="NJ114" s="73"/>
      <c r="NK114" s="73"/>
      <c r="NL114" s="73"/>
      <c r="NM114" s="73"/>
      <c r="NN114" s="73"/>
      <c r="NO114" s="73"/>
      <c r="NP114" s="73"/>
      <c r="NQ114" s="73"/>
      <c r="NR114" s="73"/>
      <c r="NS114" s="73"/>
      <c r="NT114" s="73"/>
      <c r="NU114" s="73"/>
      <c r="NV114" s="73"/>
      <c r="NW114" s="73"/>
      <c r="NX114" s="73"/>
      <c r="NY114" s="73"/>
      <c r="NZ114" s="73"/>
      <c r="OA114" s="73"/>
      <c r="OB114" s="73"/>
      <c r="OC114" s="73"/>
      <c r="OD114" s="73"/>
      <c r="OE114" s="73"/>
      <c r="OF114" s="73"/>
      <c r="OG114" s="73"/>
      <c r="OH114" s="73"/>
      <c r="OI114" s="73"/>
      <c r="OJ114" s="73"/>
      <c r="OK114" s="73"/>
      <c r="OL114" s="73"/>
      <c r="OM114" s="73"/>
      <c r="ON114" s="73"/>
      <c r="OO114" s="73"/>
      <c r="OP114" s="73"/>
      <c r="OQ114" s="73"/>
      <c r="OR114" s="73"/>
      <c r="OS114" s="73"/>
      <c r="OT114" s="73"/>
      <c r="OU114" s="73"/>
      <c r="OV114" s="73"/>
      <c r="OW114" s="73"/>
      <c r="OX114" s="73"/>
      <c r="OY114" s="73"/>
      <c r="OZ114" s="73"/>
      <c r="PA114" s="73"/>
      <c r="PB114" s="73"/>
      <c r="PC114" s="73"/>
      <c r="PD114" s="73"/>
      <c r="PE114" s="73"/>
      <c r="PF114" s="73"/>
      <c r="PG114" s="73"/>
      <c r="PH114" s="73"/>
      <c r="PI114" s="73"/>
      <c r="PJ114" s="73"/>
      <c r="PK114" s="73"/>
      <c r="PL114" s="73"/>
      <c r="PM114" s="73"/>
      <c r="PN114" s="73"/>
      <c r="PO114" s="73"/>
      <c r="PP114" s="73"/>
      <c r="PQ114" s="73"/>
      <c r="PR114" s="73"/>
      <c r="PS114" s="73"/>
      <c r="PT114" s="73"/>
      <c r="PU114" s="73"/>
      <c r="PV114" s="73"/>
      <c r="PW114" s="73"/>
      <c r="PX114" s="73"/>
      <c r="PY114" s="73"/>
      <c r="PZ114" s="73"/>
      <c r="QA114" s="73"/>
      <c r="QB114" s="73"/>
      <c r="QC114" s="73"/>
      <c r="QD114" s="73"/>
      <c r="QE114" s="73"/>
      <c r="QF114" s="73"/>
      <c r="QG114" s="73"/>
      <c r="QH114" s="73"/>
      <c r="QI114" s="73"/>
      <c r="QJ114" s="73"/>
      <c r="QK114" s="73"/>
      <c r="QL114" s="73"/>
      <c r="QM114" s="73"/>
      <c r="QN114" s="73"/>
      <c r="QO114" s="73"/>
      <c r="QP114" s="73"/>
      <c r="QQ114" s="73"/>
      <c r="QR114" s="73"/>
      <c r="QS114" s="73"/>
      <c r="QT114" s="73"/>
      <c r="QU114" s="73"/>
      <c r="QV114" s="73"/>
      <c r="QW114" s="73"/>
      <c r="QX114" s="73"/>
      <c r="QY114" s="73"/>
      <c r="QZ114" s="73"/>
      <c r="RA114" s="73"/>
      <c r="RB114" s="73"/>
      <c r="RC114" s="73"/>
      <c r="RD114" s="73"/>
      <c r="RE114" s="73"/>
      <c r="RF114" s="73"/>
      <c r="RG114" s="73"/>
      <c r="RH114" s="73"/>
      <c r="RI114" s="73"/>
      <c r="RJ114" s="73"/>
      <c r="RK114" s="73"/>
      <c r="RL114" s="73"/>
      <c r="RM114" s="73"/>
      <c r="RN114" s="73"/>
      <c r="RO114" s="73"/>
      <c r="RP114" s="73"/>
      <c r="RQ114" s="73"/>
      <c r="RR114" s="73"/>
      <c r="RS114" s="73"/>
      <c r="RT114" s="73"/>
      <c r="RU114" s="73"/>
      <c r="RV114" s="73"/>
      <c r="RW114" s="73"/>
      <c r="RX114" s="73"/>
      <c r="RY114" s="73"/>
      <c r="RZ114" s="73"/>
      <c r="SA114" s="73"/>
      <c r="SB114" s="73"/>
      <c r="SC114" s="73"/>
      <c r="SD114" s="73"/>
      <c r="SE114" s="73"/>
      <c r="SF114" s="73"/>
      <c r="SG114" s="73"/>
      <c r="SH114" s="73"/>
      <c r="SI114" s="73"/>
      <c r="SJ114" s="73"/>
      <c r="SK114" s="73"/>
      <c r="SL114" s="73"/>
      <c r="SM114" s="73"/>
      <c r="SN114" s="73"/>
      <c r="SO114" s="73"/>
      <c r="SP114" s="73"/>
      <c r="SQ114" s="73"/>
      <c r="SR114" s="73"/>
      <c r="SS114" s="73"/>
      <c r="ST114" s="73"/>
      <c r="SU114" s="73"/>
      <c r="SV114" s="73"/>
      <c r="SW114" s="73"/>
      <c r="SX114" s="73"/>
      <c r="SY114" s="73"/>
      <c r="SZ114" s="73"/>
      <c r="TA114" s="73"/>
      <c r="TB114" s="73"/>
      <c r="TC114" s="73"/>
      <c r="TD114" s="73"/>
      <c r="TE114" s="73"/>
      <c r="TF114" s="73"/>
      <c r="TG114" s="73"/>
      <c r="TH114" s="73"/>
      <c r="TI114" s="73"/>
      <c r="TJ114" s="73"/>
      <c r="TK114" s="73"/>
      <c r="TL114" s="73"/>
      <c r="TM114" s="73"/>
      <c r="TN114" s="73"/>
      <c r="TO114" s="73"/>
      <c r="TP114" s="73"/>
      <c r="TQ114" s="73"/>
      <c r="TR114" s="73"/>
      <c r="TS114" s="73"/>
      <c r="TT114" s="73"/>
      <c r="TU114" s="73"/>
      <c r="TV114" s="73"/>
      <c r="TW114" s="73"/>
      <c r="TX114" s="73"/>
      <c r="TY114" s="73"/>
      <c r="TZ114" s="73"/>
      <c r="UA114" s="73"/>
      <c r="UB114" s="73"/>
      <c r="UC114" s="73"/>
      <c r="UD114" s="73"/>
      <c r="UE114" s="73"/>
      <c r="UF114" s="73"/>
      <c r="UG114" s="73"/>
      <c r="UH114" s="73"/>
      <c r="UI114" s="73"/>
      <c r="UJ114" s="73"/>
      <c r="UK114" s="73"/>
      <c r="UL114" s="73"/>
      <c r="UM114" s="73"/>
      <c r="UN114" s="73"/>
      <c r="UO114" s="73"/>
      <c r="UP114" s="73"/>
      <c r="UQ114" s="73"/>
      <c r="UR114" s="73"/>
      <c r="US114" s="73"/>
      <c r="UT114" s="73"/>
      <c r="UU114" s="73"/>
      <c r="UV114" s="73"/>
      <c r="UW114" s="73"/>
      <c r="UX114" s="73"/>
      <c r="UY114" s="73"/>
      <c r="UZ114" s="73"/>
      <c r="VA114" s="73"/>
      <c r="VB114" s="73"/>
      <c r="VC114" s="73"/>
      <c r="VD114" s="73"/>
      <c r="VE114" s="73"/>
      <c r="VF114" s="73"/>
      <c r="VG114" s="73"/>
      <c r="VH114" s="73"/>
      <c r="VI114" s="73"/>
      <c r="VJ114" s="73"/>
      <c r="VK114" s="73"/>
      <c r="VL114" s="73"/>
      <c r="VM114" s="73"/>
      <c r="VN114" s="73"/>
      <c r="VO114" s="73"/>
      <c r="VP114" s="73"/>
      <c r="VQ114" s="73"/>
      <c r="VR114" s="73"/>
      <c r="VS114" s="73"/>
      <c r="VT114" s="73"/>
      <c r="VU114" s="73"/>
      <c r="VV114" s="73"/>
      <c r="VW114" s="73"/>
      <c r="VX114" s="73"/>
      <c r="VY114" s="73"/>
      <c r="VZ114" s="73"/>
      <c r="WA114" s="73"/>
      <c r="WB114" s="73"/>
      <c r="WC114" s="73"/>
      <c r="WD114" s="73"/>
      <c r="WE114" s="73"/>
      <c r="WF114" s="73"/>
      <c r="WG114" s="73"/>
      <c r="WH114" s="73"/>
      <c r="WI114" s="73"/>
      <c r="WJ114" s="73"/>
      <c r="WK114" s="73"/>
      <c r="WL114" s="73"/>
      <c r="WM114" s="73"/>
      <c r="WN114" s="73"/>
      <c r="WO114" s="73"/>
      <c r="WP114" s="73"/>
      <c r="WQ114" s="73"/>
      <c r="WR114" s="73"/>
      <c r="WS114" s="73"/>
      <c r="WT114" s="73"/>
      <c r="WU114" s="73"/>
      <c r="WV114" s="73"/>
      <c r="WW114" s="73"/>
      <c r="WX114" s="73"/>
      <c r="WY114" s="73"/>
      <c r="WZ114" s="73"/>
      <c r="XA114" s="73"/>
      <c r="XB114" s="73"/>
      <c r="XC114" s="73"/>
      <c r="XD114" s="73"/>
      <c r="XE114" s="73"/>
      <c r="XF114" s="73"/>
      <c r="XG114" s="73"/>
      <c r="XH114" s="73"/>
      <c r="XI114" s="73"/>
      <c r="XJ114" s="73"/>
      <c r="XK114" s="73"/>
      <c r="XL114" s="73"/>
      <c r="XM114" s="73"/>
      <c r="XN114" s="73"/>
      <c r="XO114" s="73"/>
      <c r="XP114" s="73"/>
      <c r="XQ114" s="73"/>
      <c r="XR114" s="73"/>
      <c r="XS114" s="73"/>
      <c r="XT114" s="73"/>
      <c r="XU114" s="73"/>
      <c r="XV114" s="73"/>
      <c r="XW114" s="73"/>
      <c r="XX114" s="73"/>
      <c r="XY114" s="73"/>
      <c r="XZ114" s="73"/>
      <c r="YA114" s="73"/>
      <c r="YB114" s="73"/>
      <c r="YC114" s="73"/>
      <c r="YD114" s="73"/>
      <c r="YE114" s="73"/>
      <c r="YF114" s="73"/>
      <c r="YG114" s="73"/>
      <c r="YH114" s="73"/>
      <c r="YI114" s="73"/>
      <c r="YJ114" s="73"/>
      <c r="YK114" s="73"/>
      <c r="YL114" s="73"/>
      <c r="YM114" s="73"/>
      <c r="YN114" s="73"/>
      <c r="YO114" s="73"/>
      <c r="YP114" s="73"/>
      <c r="YQ114" s="73"/>
      <c r="YR114" s="73"/>
    </row>
    <row r="115" spans="1:668">
      <c r="A115" s="71" t="s">
        <v>200</v>
      </c>
      <c r="B115" s="72">
        <f t="shared" si="130"/>
        <v>0</v>
      </c>
      <c r="C115" s="72">
        <f t="shared" si="131"/>
        <v>0</v>
      </c>
      <c r="D115" s="72">
        <f t="shared" si="132"/>
        <v>0</v>
      </c>
      <c r="E115" s="72">
        <f t="shared" si="133"/>
        <v>0</v>
      </c>
      <c r="F115" s="72">
        <f t="shared" si="134"/>
        <v>0</v>
      </c>
      <c r="G115" s="72">
        <f t="shared" si="135"/>
        <v>0</v>
      </c>
      <c r="H115" s="72">
        <f t="shared" si="136"/>
        <v>0</v>
      </c>
      <c r="I115" s="72">
        <f t="shared" si="137"/>
        <v>0</v>
      </c>
      <c r="J115" s="72">
        <f t="shared" si="138"/>
        <v>0</v>
      </c>
      <c r="K115" s="72">
        <f t="shared" si="139"/>
        <v>0</v>
      </c>
      <c r="L115" s="72">
        <f t="shared" si="140"/>
        <v>0</v>
      </c>
      <c r="M115" s="72">
        <f t="shared" si="141"/>
        <v>0</v>
      </c>
      <c r="N115" s="72">
        <f t="shared" si="142"/>
        <v>0</v>
      </c>
      <c r="O115" s="72">
        <f t="shared" si="143"/>
        <v>0</v>
      </c>
      <c r="P115" s="72">
        <f t="shared" si="144"/>
        <v>0</v>
      </c>
      <c r="Q115" s="72">
        <f t="shared" si="145"/>
        <v>0</v>
      </c>
      <c r="R115" s="72">
        <f t="shared" si="146"/>
        <v>0</v>
      </c>
      <c r="S115" s="72">
        <f t="shared" si="147"/>
        <v>0</v>
      </c>
      <c r="T115" s="72">
        <f t="shared" si="148"/>
        <v>0</v>
      </c>
      <c r="U115" s="72">
        <f t="shared" si="149"/>
        <v>0</v>
      </c>
      <c r="V115" s="72">
        <f t="shared" si="150"/>
        <v>0</v>
      </c>
      <c r="W115" s="72">
        <f t="shared" si="151"/>
        <v>0</v>
      </c>
      <c r="X115" s="72">
        <f t="shared" si="152"/>
        <v>0</v>
      </c>
      <c r="Y115" s="72">
        <f t="shared" si="153"/>
        <v>0</v>
      </c>
      <c r="Z115" s="72">
        <f t="shared" si="154"/>
        <v>0</v>
      </c>
      <c r="AA115" s="72">
        <f t="shared" si="155"/>
        <v>0</v>
      </c>
      <c r="AB115" s="72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  <c r="ED115" s="73"/>
      <c r="EE115" s="73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73"/>
      <c r="EQ115" s="73"/>
      <c r="ER115" s="73"/>
      <c r="ES115" s="73"/>
      <c r="ET115" s="73"/>
      <c r="EU115" s="73"/>
      <c r="EV115" s="73"/>
      <c r="EW115" s="73"/>
      <c r="EX115" s="73"/>
      <c r="EY115" s="73"/>
      <c r="EZ115" s="73"/>
      <c r="FA115" s="73"/>
      <c r="FB115" s="73"/>
      <c r="FC115" s="73"/>
      <c r="FD115" s="73"/>
      <c r="FE115" s="73"/>
      <c r="FF115" s="73"/>
      <c r="FG115" s="73"/>
      <c r="FH115" s="73"/>
      <c r="FI115" s="73"/>
      <c r="FJ115" s="73"/>
      <c r="FK115" s="73"/>
      <c r="FL115" s="73"/>
      <c r="FM115" s="73"/>
      <c r="FN115" s="73"/>
      <c r="FO115" s="73"/>
      <c r="FP115" s="73"/>
      <c r="FQ115" s="73"/>
      <c r="FR115" s="73"/>
      <c r="FS115" s="73"/>
      <c r="FT115" s="73"/>
      <c r="FU115" s="73"/>
      <c r="FV115" s="73"/>
      <c r="FW115" s="73"/>
      <c r="FX115" s="73"/>
      <c r="FY115" s="73"/>
      <c r="FZ115" s="73"/>
      <c r="GA115" s="73"/>
      <c r="GB115" s="73"/>
      <c r="GC115" s="73"/>
      <c r="GD115" s="73"/>
      <c r="GE115" s="73"/>
      <c r="GF115" s="73"/>
      <c r="GG115" s="73"/>
      <c r="GH115" s="73"/>
      <c r="GI115" s="73"/>
      <c r="GJ115" s="73"/>
      <c r="GK115" s="73"/>
      <c r="GL115" s="73"/>
      <c r="GM115" s="73"/>
      <c r="GN115" s="73"/>
      <c r="GO115" s="73"/>
      <c r="GP115" s="73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  <c r="OL115" s="73"/>
      <c r="OM115" s="73"/>
      <c r="ON115" s="73"/>
      <c r="OO115" s="73"/>
      <c r="OP115" s="73"/>
      <c r="OQ115" s="73"/>
      <c r="OR115" s="73"/>
      <c r="OS115" s="73"/>
      <c r="OT115" s="73"/>
      <c r="OU115" s="73"/>
      <c r="OV115" s="73"/>
      <c r="OW115" s="73"/>
      <c r="OX115" s="73"/>
      <c r="OY115" s="73"/>
      <c r="OZ115" s="73"/>
      <c r="PA115" s="73"/>
      <c r="PB115" s="73"/>
      <c r="PC115" s="73"/>
      <c r="PD115" s="73"/>
      <c r="PE115" s="73"/>
      <c r="PF115" s="73"/>
      <c r="PG115" s="73"/>
      <c r="PH115" s="73"/>
      <c r="PI115" s="73"/>
      <c r="PJ115" s="73"/>
      <c r="PK115" s="73"/>
      <c r="PL115" s="73"/>
      <c r="PM115" s="73"/>
      <c r="PN115" s="73"/>
      <c r="PO115" s="73"/>
      <c r="PP115" s="73"/>
      <c r="PQ115" s="73"/>
      <c r="PR115" s="73"/>
      <c r="PS115" s="73"/>
      <c r="PT115" s="73"/>
      <c r="PU115" s="73"/>
      <c r="PV115" s="73"/>
      <c r="PW115" s="73"/>
      <c r="PX115" s="73"/>
      <c r="PY115" s="73"/>
      <c r="PZ115" s="73"/>
      <c r="QA115" s="73"/>
      <c r="QB115" s="73"/>
      <c r="QC115" s="73"/>
      <c r="QD115" s="73"/>
      <c r="QE115" s="73"/>
      <c r="QF115" s="73"/>
      <c r="QG115" s="73"/>
      <c r="QH115" s="73"/>
      <c r="QI115" s="73"/>
      <c r="QJ115" s="73"/>
      <c r="QK115" s="73"/>
      <c r="QL115" s="73"/>
      <c r="QM115" s="73"/>
      <c r="QN115" s="73"/>
      <c r="QO115" s="73"/>
      <c r="QP115" s="73"/>
      <c r="QQ115" s="73"/>
      <c r="QR115" s="73"/>
      <c r="QS115" s="73"/>
      <c r="QT115" s="73"/>
      <c r="QU115" s="73"/>
      <c r="QV115" s="73"/>
      <c r="QW115" s="73"/>
      <c r="QX115" s="73"/>
      <c r="QY115" s="73"/>
      <c r="QZ115" s="73"/>
      <c r="RA115" s="73"/>
      <c r="RB115" s="73"/>
      <c r="RC115" s="73"/>
      <c r="RD115" s="73"/>
      <c r="RE115" s="73"/>
      <c r="RF115" s="73"/>
      <c r="RG115" s="73"/>
      <c r="RH115" s="73"/>
      <c r="RI115" s="73"/>
      <c r="RJ115" s="73"/>
      <c r="RK115" s="73"/>
      <c r="RL115" s="73"/>
      <c r="RM115" s="73"/>
      <c r="RN115" s="73"/>
      <c r="RO115" s="73"/>
      <c r="RP115" s="73"/>
      <c r="RQ115" s="73"/>
      <c r="RR115" s="73"/>
      <c r="RS115" s="73"/>
      <c r="RT115" s="73"/>
      <c r="RU115" s="73"/>
      <c r="RV115" s="73"/>
      <c r="RW115" s="73"/>
      <c r="RX115" s="73"/>
      <c r="RY115" s="73"/>
      <c r="RZ115" s="73"/>
      <c r="SA115" s="73"/>
      <c r="SB115" s="73"/>
      <c r="SC115" s="73"/>
      <c r="SD115" s="73"/>
      <c r="SE115" s="73"/>
      <c r="SF115" s="73"/>
      <c r="SG115" s="73"/>
      <c r="SH115" s="73"/>
      <c r="SI115" s="73"/>
      <c r="SJ115" s="73"/>
      <c r="SK115" s="73"/>
      <c r="SL115" s="73"/>
      <c r="SM115" s="73"/>
      <c r="SN115" s="73"/>
      <c r="SO115" s="73"/>
      <c r="SP115" s="73"/>
      <c r="SQ115" s="73"/>
      <c r="SR115" s="73"/>
      <c r="SS115" s="73"/>
      <c r="ST115" s="73"/>
      <c r="SU115" s="73"/>
      <c r="SV115" s="73"/>
      <c r="SW115" s="73"/>
      <c r="SX115" s="73"/>
      <c r="SY115" s="73"/>
      <c r="SZ115" s="73"/>
      <c r="TA115" s="73"/>
      <c r="TB115" s="73"/>
      <c r="TC115" s="73"/>
      <c r="TD115" s="73"/>
      <c r="TE115" s="73"/>
      <c r="TF115" s="73"/>
      <c r="TG115" s="73"/>
      <c r="TH115" s="73"/>
      <c r="TI115" s="73"/>
      <c r="TJ115" s="73"/>
      <c r="TK115" s="73"/>
      <c r="TL115" s="73"/>
      <c r="TM115" s="73"/>
      <c r="TN115" s="73"/>
      <c r="TO115" s="73"/>
      <c r="TP115" s="73"/>
      <c r="TQ115" s="73"/>
      <c r="TR115" s="73"/>
      <c r="TS115" s="73"/>
      <c r="TT115" s="73"/>
      <c r="TU115" s="73"/>
      <c r="TV115" s="73"/>
      <c r="TW115" s="73"/>
      <c r="TX115" s="73"/>
      <c r="TY115" s="73"/>
      <c r="TZ115" s="73"/>
      <c r="UA115" s="73"/>
      <c r="UB115" s="73"/>
      <c r="UC115" s="73"/>
      <c r="UD115" s="73"/>
      <c r="UE115" s="73"/>
      <c r="UF115" s="73"/>
      <c r="UG115" s="73"/>
      <c r="UH115" s="73"/>
      <c r="UI115" s="73"/>
      <c r="UJ115" s="73"/>
      <c r="UK115" s="73"/>
      <c r="UL115" s="73"/>
      <c r="UM115" s="73"/>
      <c r="UN115" s="73"/>
      <c r="UO115" s="73"/>
      <c r="UP115" s="73"/>
      <c r="UQ115" s="73"/>
      <c r="UR115" s="73"/>
      <c r="US115" s="73"/>
      <c r="UT115" s="73"/>
      <c r="UU115" s="73"/>
      <c r="UV115" s="73"/>
      <c r="UW115" s="73"/>
      <c r="UX115" s="73"/>
      <c r="UY115" s="73"/>
      <c r="UZ115" s="73"/>
      <c r="VA115" s="73"/>
      <c r="VB115" s="73"/>
      <c r="VC115" s="73"/>
      <c r="VD115" s="73"/>
      <c r="VE115" s="73"/>
      <c r="VF115" s="73"/>
      <c r="VG115" s="73"/>
      <c r="VH115" s="73"/>
      <c r="VI115" s="73"/>
      <c r="VJ115" s="73"/>
      <c r="VK115" s="73"/>
      <c r="VL115" s="73"/>
      <c r="VM115" s="73"/>
      <c r="VN115" s="73"/>
      <c r="VO115" s="73"/>
      <c r="VP115" s="73"/>
      <c r="VQ115" s="73"/>
      <c r="VR115" s="73"/>
      <c r="VS115" s="73"/>
      <c r="VT115" s="73"/>
      <c r="VU115" s="73"/>
      <c r="VV115" s="73"/>
      <c r="VW115" s="73"/>
      <c r="VX115" s="73"/>
      <c r="VY115" s="73"/>
      <c r="VZ115" s="73"/>
      <c r="WA115" s="73"/>
      <c r="WB115" s="73"/>
      <c r="WC115" s="73"/>
      <c r="WD115" s="73"/>
      <c r="WE115" s="73"/>
      <c r="WF115" s="73"/>
      <c r="WG115" s="73"/>
      <c r="WH115" s="73"/>
      <c r="WI115" s="73"/>
      <c r="WJ115" s="73"/>
      <c r="WK115" s="73"/>
      <c r="WL115" s="73"/>
      <c r="WM115" s="73"/>
      <c r="WN115" s="73"/>
      <c r="WO115" s="73"/>
      <c r="WP115" s="73"/>
      <c r="WQ115" s="73"/>
      <c r="WR115" s="73"/>
      <c r="WS115" s="73"/>
      <c r="WT115" s="73"/>
      <c r="WU115" s="73"/>
      <c r="WV115" s="73"/>
      <c r="WW115" s="73"/>
      <c r="WX115" s="73"/>
      <c r="WY115" s="73"/>
      <c r="WZ115" s="73"/>
      <c r="XA115" s="73"/>
      <c r="XB115" s="73"/>
      <c r="XC115" s="73"/>
      <c r="XD115" s="73"/>
      <c r="XE115" s="73"/>
      <c r="XF115" s="73"/>
      <c r="XG115" s="73"/>
      <c r="XH115" s="73"/>
      <c r="XI115" s="73"/>
      <c r="XJ115" s="73"/>
      <c r="XK115" s="73"/>
      <c r="XL115" s="73"/>
      <c r="XM115" s="73"/>
      <c r="XN115" s="73"/>
      <c r="XO115" s="73"/>
      <c r="XP115" s="73"/>
      <c r="XQ115" s="73"/>
      <c r="XR115" s="73"/>
      <c r="XS115" s="73"/>
      <c r="XT115" s="73"/>
      <c r="XU115" s="73"/>
      <c r="XV115" s="73"/>
      <c r="XW115" s="73"/>
      <c r="XX115" s="73"/>
      <c r="XY115" s="73"/>
      <c r="XZ115" s="73"/>
      <c r="YA115" s="73"/>
      <c r="YB115" s="73"/>
      <c r="YC115" s="73"/>
      <c r="YD115" s="73"/>
      <c r="YE115" s="73"/>
      <c r="YF115" s="73"/>
      <c r="YG115" s="73"/>
      <c r="YH115" s="73"/>
      <c r="YI115" s="73"/>
      <c r="YJ115" s="73"/>
      <c r="YK115" s="73"/>
      <c r="YL115" s="73"/>
      <c r="YM115" s="73"/>
      <c r="YN115" s="73"/>
      <c r="YO115" s="73"/>
      <c r="YP115" s="73"/>
      <c r="YQ115" s="73"/>
      <c r="YR115" s="73"/>
    </row>
    <row r="116" spans="1:668">
      <c r="A116" s="71" t="s">
        <v>201</v>
      </c>
      <c r="B116" s="72">
        <f t="shared" si="130"/>
        <v>0</v>
      </c>
      <c r="C116" s="72">
        <f t="shared" si="131"/>
        <v>0</v>
      </c>
      <c r="D116" s="72">
        <f t="shared" si="132"/>
        <v>0</v>
      </c>
      <c r="E116" s="72">
        <f t="shared" si="133"/>
        <v>0</v>
      </c>
      <c r="F116" s="72">
        <f t="shared" si="134"/>
        <v>0</v>
      </c>
      <c r="G116" s="72">
        <f t="shared" si="135"/>
        <v>0</v>
      </c>
      <c r="H116" s="72">
        <f t="shared" si="136"/>
        <v>0</v>
      </c>
      <c r="I116" s="72">
        <f t="shared" si="137"/>
        <v>0</v>
      </c>
      <c r="J116" s="72">
        <f t="shared" si="138"/>
        <v>0</v>
      </c>
      <c r="K116" s="72">
        <f t="shared" si="139"/>
        <v>0</v>
      </c>
      <c r="L116" s="72">
        <f t="shared" si="140"/>
        <v>0</v>
      </c>
      <c r="M116" s="72">
        <f t="shared" si="141"/>
        <v>0</v>
      </c>
      <c r="N116" s="72">
        <f t="shared" si="142"/>
        <v>0</v>
      </c>
      <c r="O116" s="72">
        <f t="shared" si="143"/>
        <v>0</v>
      </c>
      <c r="P116" s="72">
        <f t="shared" si="144"/>
        <v>0</v>
      </c>
      <c r="Q116" s="72">
        <f t="shared" si="145"/>
        <v>0</v>
      </c>
      <c r="R116" s="72">
        <f t="shared" si="146"/>
        <v>0</v>
      </c>
      <c r="S116" s="72">
        <f t="shared" si="147"/>
        <v>0</v>
      </c>
      <c r="T116" s="72">
        <f t="shared" si="148"/>
        <v>0</v>
      </c>
      <c r="U116" s="72">
        <f t="shared" si="149"/>
        <v>0</v>
      </c>
      <c r="V116" s="72">
        <f t="shared" si="150"/>
        <v>0</v>
      </c>
      <c r="W116" s="72">
        <f t="shared" si="151"/>
        <v>0</v>
      </c>
      <c r="X116" s="72">
        <f t="shared" si="152"/>
        <v>0</v>
      </c>
      <c r="Y116" s="72">
        <f t="shared" si="153"/>
        <v>0</v>
      </c>
      <c r="Z116" s="72">
        <f t="shared" si="154"/>
        <v>0</v>
      </c>
      <c r="AA116" s="72">
        <f t="shared" si="155"/>
        <v>0</v>
      </c>
      <c r="AB116" s="72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  <c r="MH116" s="73"/>
      <c r="MI116" s="73"/>
      <c r="MJ116" s="73"/>
      <c r="MK116" s="73"/>
      <c r="ML116" s="73"/>
      <c r="MM116" s="73"/>
      <c r="MN116" s="73"/>
      <c r="MO116" s="73"/>
      <c r="MP116" s="73"/>
      <c r="MQ116" s="73"/>
      <c r="MR116" s="73"/>
      <c r="MS116" s="73"/>
      <c r="MT116" s="73"/>
      <c r="MU116" s="73"/>
      <c r="MV116" s="73"/>
      <c r="MW116" s="73"/>
      <c r="MX116" s="73"/>
      <c r="MY116" s="73"/>
      <c r="MZ116" s="73"/>
      <c r="NA116" s="73"/>
      <c r="NB116" s="73"/>
      <c r="NC116" s="73"/>
      <c r="ND116" s="73"/>
      <c r="NE116" s="73"/>
      <c r="NF116" s="73"/>
      <c r="NG116" s="73"/>
      <c r="NH116" s="73"/>
      <c r="NI116" s="73"/>
      <c r="NJ116" s="73"/>
      <c r="NK116" s="73"/>
      <c r="NL116" s="73"/>
      <c r="NM116" s="73"/>
      <c r="NN116" s="73"/>
      <c r="NO116" s="73"/>
      <c r="NP116" s="73"/>
      <c r="NQ116" s="73"/>
      <c r="NR116" s="73"/>
      <c r="NS116" s="73"/>
      <c r="NT116" s="73"/>
      <c r="NU116" s="73"/>
      <c r="NV116" s="73"/>
      <c r="NW116" s="73"/>
      <c r="NX116" s="73"/>
      <c r="NY116" s="73"/>
      <c r="NZ116" s="73"/>
      <c r="OA116" s="73"/>
      <c r="OB116" s="73"/>
      <c r="OC116" s="73"/>
      <c r="OD116" s="73"/>
      <c r="OE116" s="73"/>
      <c r="OF116" s="73"/>
      <c r="OG116" s="73"/>
      <c r="OH116" s="73"/>
      <c r="OI116" s="73"/>
      <c r="OJ116" s="73"/>
      <c r="OK116" s="73"/>
      <c r="OL116" s="73"/>
      <c r="OM116" s="73"/>
      <c r="ON116" s="73"/>
      <c r="OO116" s="73"/>
      <c r="OP116" s="73"/>
      <c r="OQ116" s="73"/>
      <c r="OR116" s="73"/>
      <c r="OS116" s="73"/>
      <c r="OT116" s="73"/>
      <c r="OU116" s="73"/>
      <c r="OV116" s="73"/>
      <c r="OW116" s="73"/>
      <c r="OX116" s="73"/>
      <c r="OY116" s="73"/>
      <c r="OZ116" s="73"/>
      <c r="PA116" s="73"/>
      <c r="PB116" s="73"/>
      <c r="PC116" s="73"/>
      <c r="PD116" s="73"/>
      <c r="PE116" s="73"/>
      <c r="PF116" s="73"/>
      <c r="PG116" s="73"/>
      <c r="PH116" s="73"/>
      <c r="PI116" s="73"/>
      <c r="PJ116" s="73"/>
      <c r="PK116" s="73"/>
      <c r="PL116" s="73"/>
      <c r="PM116" s="73"/>
      <c r="PN116" s="73"/>
      <c r="PO116" s="73"/>
      <c r="PP116" s="73"/>
      <c r="PQ116" s="73"/>
      <c r="PR116" s="73"/>
      <c r="PS116" s="73"/>
      <c r="PT116" s="73"/>
      <c r="PU116" s="73"/>
      <c r="PV116" s="73"/>
      <c r="PW116" s="73"/>
      <c r="PX116" s="73"/>
      <c r="PY116" s="73"/>
      <c r="PZ116" s="73"/>
      <c r="QA116" s="73"/>
      <c r="QB116" s="73"/>
      <c r="QC116" s="73"/>
      <c r="QD116" s="73"/>
      <c r="QE116" s="73"/>
      <c r="QF116" s="73"/>
      <c r="QG116" s="73"/>
      <c r="QH116" s="73"/>
      <c r="QI116" s="73"/>
      <c r="QJ116" s="73"/>
      <c r="QK116" s="73"/>
      <c r="QL116" s="73"/>
      <c r="QM116" s="73"/>
      <c r="QN116" s="73"/>
      <c r="QO116" s="73"/>
      <c r="QP116" s="73"/>
      <c r="QQ116" s="73"/>
      <c r="QR116" s="73"/>
      <c r="QS116" s="73"/>
      <c r="QT116" s="73"/>
      <c r="QU116" s="73"/>
      <c r="QV116" s="73"/>
      <c r="QW116" s="73"/>
      <c r="QX116" s="73"/>
      <c r="QY116" s="73"/>
      <c r="QZ116" s="73"/>
      <c r="RA116" s="73"/>
      <c r="RB116" s="73"/>
      <c r="RC116" s="73"/>
      <c r="RD116" s="73"/>
      <c r="RE116" s="73"/>
      <c r="RF116" s="73"/>
      <c r="RG116" s="73"/>
      <c r="RH116" s="73"/>
      <c r="RI116" s="73"/>
      <c r="RJ116" s="73"/>
      <c r="RK116" s="73"/>
      <c r="RL116" s="73"/>
      <c r="RM116" s="73"/>
      <c r="RN116" s="73"/>
      <c r="RO116" s="73"/>
      <c r="RP116" s="73"/>
      <c r="RQ116" s="73"/>
      <c r="RR116" s="73"/>
      <c r="RS116" s="73"/>
      <c r="RT116" s="73"/>
      <c r="RU116" s="73"/>
      <c r="RV116" s="73"/>
      <c r="RW116" s="73"/>
      <c r="RX116" s="73"/>
      <c r="RY116" s="73"/>
      <c r="RZ116" s="73"/>
      <c r="SA116" s="73"/>
      <c r="SB116" s="73"/>
      <c r="SC116" s="73"/>
      <c r="SD116" s="73"/>
      <c r="SE116" s="73"/>
      <c r="SF116" s="73"/>
      <c r="SG116" s="73"/>
      <c r="SH116" s="73"/>
      <c r="SI116" s="73"/>
      <c r="SJ116" s="73"/>
      <c r="SK116" s="73"/>
      <c r="SL116" s="73"/>
      <c r="SM116" s="73"/>
      <c r="SN116" s="73"/>
      <c r="SO116" s="73"/>
      <c r="SP116" s="73"/>
      <c r="SQ116" s="73"/>
      <c r="SR116" s="73"/>
      <c r="SS116" s="73"/>
      <c r="ST116" s="73"/>
      <c r="SU116" s="73"/>
      <c r="SV116" s="73"/>
      <c r="SW116" s="73"/>
      <c r="SX116" s="73"/>
      <c r="SY116" s="73"/>
      <c r="SZ116" s="73"/>
      <c r="TA116" s="73"/>
      <c r="TB116" s="73"/>
      <c r="TC116" s="73"/>
      <c r="TD116" s="73"/>
      <c r="TE116" s="73"/>
      <c r="TF116" s="73"/>
      <c r="TG116" s="73"/>
      <c r="TH116" s="73"/>
      <c r="TI116" s="73"/>
      <c r="TJ116" s="73"/>
      <c r="TK116" s="73"/>
      <c r="TL116" s="73"/>
      <c r="TM116" s="73"/>
      <c r="TN116" s="73"/>
      <c r="TO116" s="73"/>
      <c r="TP116" s="73"/>
      <c r="TQ116" s="73"/>
      <c r="TR116" s="73"/>
      <c r="TS116" s="73"/>
      <c r="TT116" s="73"/>
      <c r="TU116" s="73"/>
      <c r="TV116" s="73"/>
      <c r="TW116" s="73"/>
      <c r="TX116" s="73"/>
      <c r="TY116" s="73"/>
      <c r="TZ116" s="73"/>
      <c r="UA116" s="73"/>
      <c r="UB116" s="73"/>
      <c r="UC116" s="73"/>
      <c r="UD116" s="73"/>
      <c r="UE116" s="73"/>
      <c r="UF116" s="73"/>
      <c r="UG116" s="73"/>
      <c r="UH116" s="73"/>
      <c r="UI116" s="73"/>
      <c r="UJ116" s="73"/>
      <c r="UK116" s="73"/>
      <c r="UL116" s="73"/>
      <c r="UM116" s="73"/>
      <c r="UN116" s="73"/>
      <c r="UO116" s="73"/>
      <c r="UP116" s="73"/>
      <c r="UQ116" s="73"/>
      <c r="UR116" s="73"/>
      <c r="US116" s="73"/>
      <c r="UT116" s="73"/>
      <c r="UU116" s="73"/>
      <c r="UV116" s="73"/>
      <c r="UW116" s="73"/>
      <c r="UX116" s="73"/>
      <c r="UY116" s="73"/>
      <c r="UZ116" s="73"/>
      <c r="VA116" s="73"/>
      <c r="VB116" s="73"/>
      <c r="VC116" s="73"/>
      <c r="VD116" s="73"/>
      <c r="VE116" s="73"/>
      <c r="VF116" s="73"/>
      <c r="VG116" s="73"/>
      <c r="VH116" s="73"/>
      <c r="VI116" s="73"/>
      <c r="VJ116" s="73"/>
      <c r="VK116" s="73"/>
      <c r="VL116" s="73"/>
      <c r="VM116" s="73"/>
      <c r="VN116" s="73"/>
      <c r="VO116" s="73"/>
      <c r="VP116" s="73"/>
      <c r="VQ116" s="73"/>
      <c r="VR116" s="73"/>
      <c r="VS116" s="73"/>
      <c r="VT116" s="73"/>
      <c r="VU116" s="73"/>
      <c r="VV116" s="73"/>
      <c r="VW116" s="73"/>
      <c r="VX116" s="73"/>
      <c r="VY116" s="73"/>
      <c r="VZ116" s="73"/>
      <c r="WA116" s="73"/>
      <c r="WB116" s="73"/>
      <c r="WC116" s="73"/>
      <c r="WD116" s="73"/>
      <c r="WE116" s="73"/>
      <c r="WF116" s="73"/>
      <c r="WG116" s="73"/>
      <c r="WH116" s="73"/>
      <c r="WI116" s="73"/>
      <c r="WJ116" s="73"/>
      <c r="WK116" s="73"/>
      <c r="WL116" s="73"/>
      <c r="WM116" s="73"/>
      <c r="WN116" s="73"/>
      <c r="WO116" s="73"/>
      <c r="WP116" s="73"/>
      <c r="WQ116" s="73"/>
      <c r="WR116" s="73"/>
      <c r="WS116" s="73"/>
      <c r="WT116" s="73"/>
      <c r="WU116" s="73"/>
      <c r="WV116" s="73"/>
      <c r="WW116" s="73"/>
      <c r="WX116" s="73"/>
      <c r="WY116" s="73"/>
      <c r="WZ116" s="73"/>
      <c r="XA116" s="73"/>
      <c r="XB116" s="73"/>
      <c r="XC116" s="73"/>
      <c r="XD116" s="73"/>
      <c r="XE116" s="73"/>
      <c r="XF116" s="73"/>
      <c r="XG116" s="73"/>
      <c r="XH116" s="73"/>
      <c r="XI116" s="73"/>
      <c r="XJ116" s="73"/>
      <c r="XK116" s="73"/>
      <c r="XL116" s="73"/>
      <c r="XM116" s="73"/>
      <c r="XN116" s="73"/>
      <c r="XO116" s="73"/>
      <c r="XP116" s="73"/>
      <c r="XQ116" s="73"/>
      <c r="XR116" s="73"/>
      <c r="XS116" s="73"/>
      <c r="XT116" s="73"/>
      <c r="XU116" s="73"/>
      <c r="XV116" s="73"/>
      <c r="XW116" s="73"/>
      <c r="XX116" s="73"/>
      <c r="XY116" s="73"/>
      <c r="XZ116" s="73"/>
      <c r="YA116" s="73"/>
      <c r="YB116" s="73"/>
      <c r="YC116" s="73"/>
      <c r="YD116" s="73"/>
      <c r="YE116" s="73"/>
      <c r="YF116" s="73"/>
      <c r="YG116" s="73"/>
      <c r="YH116" s="73"/>
      <c r="YI116" s="73"/>
      <c r="YJ116" s="73"/>
      <c r="YK116" s="73"/>
      <c r="YL116" s="73"/>
      <c r="YM116" s="73"/>
      <c r="YN116" s="73"/>
      <c r="YO116" s="73"/>
      <c r="YP116" s="73"/>
      <c r="YQ116" s="73"/>
      <c r="YR116" s="73"/>
    </row>
    <row r="117" spans="1:668">
      <c r="A117" s="71" t="s">
        <v>202</v>
      </c>
      <c r="B117" s="72">
        <f t="shared" si="130"/>
        <v>0</v>
      </c>
      <c r="C117" s="72">
        <f t="shared" si="131"/>
        <v>0</v>
      </c>
      <c r="D117" s="72">
        <f t="shared" si="132"/>
        <v>0</v>
      </c>
      <c r="E117" s="72">
        <f t="shared" si="133"/>
        <v>0</v>
      </c>
      <c r="F117" s="72">
        <f t="shared" si="134"/>
        <v>0</v>
      </c>
      <c r="G117" s="72">
        <f t="shared" si="135"/>
        <v>0</v>
      </c>
      <c r="H117" s="72">
        <f t="shared" si="136"/>
        <v>0</v>
      </c>
      <c r="I117" s="72">
        <f t="shared" si="137"/>
        <v>0</v>
      </c>
      <c r="J117" s="72">
        <f t="shared" si="138"/>
        <v>0</v>
      </c>
      <c r="K117" s="72">
        <f t="shared" si="139"/>
        <v>0</v>
      </c>
      <c r="L117" s="72">
        <f t="shared" si="140"/>
        <v>0</v>
      </c>
      <c r="M117" s="72">
        <f t="shared" si="141"/>
        <v>0</v>
      </c>
      <c r="N117" s="72">
        <f t="shared" si="142"/>
        <v>0</v>
      </c>
      <c r="O117" s="72">
        <f t="shared" si="143"/>
        <v>0</v>
      </c>
      <c r="P117" s="72">
        <f t="shared" si="144"/>
        <v>0</v>
      </c>
      <c r="Q117" s="72">
        <f t="shared" si="145"/>
        <v>0</v>
      </c>
      <c r="R117" s="72">
        <f t="shared" si="146"/>
        <v>0</v>
      </c>
      <c r="S117" s="72">
        <f t="shared" si="147"/>
        <v>0</v>
      </c>
      <c r="T117" s="72">
        <f t="shared" si="148"/>
        <v>0</v>
      </c>
      <c r="U117" s="72">
        <f t="shared" si="149"/>
        <v>0</v>
      </c>
      <c r="V117" s="72">
        <f t="shared" si="150"/>
        <v>0</v>
      </c>
      <c r="W117" s="72">
        <f t="shared" si="151"/>
        <v>0</v>
      </c>
      <c r="X117" s="72">
        <f t="shared" si="152"/>
        <v>0</v>
      </c>
      <c r="Y117" s="72">
        <f t="shared" si="153"/>
        <v>0</v>
      </c>
      <c r="Z117" s="72">
        <f t="shared" si="154"/>
        <v>0</v>
      </c>
      <c r="AA117" s="72">
        <f t="shared" si="155"/>
        <v>0</v>
      </c>
      <c r="AB117" s="72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  <c r="JD117" s="73"/>
      <c r="JE117" s="73"/>
      <c r="JF117" s="73"/>
      <c r="JG117" s="73"/>
      <c r="JH117" s="73"/>
      <c r="JI117" s="73"/>
      <c r="JJ117" s="73"/>
      <c r="JK117" s="73"/>
      <c r="JL117" s="73"/>
      <c r="JM117" s="73"/>
      <c r="JN117" s="73"/>
      <c r="JO117" s="73"/>
      <c r="JP117" s="73"/>
      <c r="JQ117" s="73"/>
      <c r="JR117" s="73"/>
      <c r="JS117" s="73"/>
      <c r="JT117" s="73"/>
      <c r="JU117" s="73"/>
      <c r="JV117" s="73"/>
      <c r="JW117" s="73"/>
      <c r="JX117" s="73"/>
      <c r="JY117" s="73"/>
      <c r="JZ117" s="73"/>
      <c r="KA117" s="73"/>
      <c r="KB117" s="73"/>
      <c r="KC117" s="73"/>
      <c r="KD117" s="73"/>
      <c r="KE117" s="73"/>
      <c r="KF117" s="73"/>
      <c r="KG117" s="73"/>
      <c r="KH117" s="73"/>
      <c r="KI117" s="73"/>
      <c r="KJ117" s="73"/>
      <c r="KK117" s="73"/>
      <c r="KL117" s="73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73"/>
      <c r="MQ117" s="73"/>
      <c r="MR117" s="73"/>
      <c r="MS117" s="73"/>
      <c r="MT117" s="73"/>
      <c r="MU117" s="73"/>
      <c r="MV117" s="73"/>
      <c r="MW117" s="73"/>
      <c r="MX117" s="73"/>
      <c r="MY117" s="73"/>
      <c r="MZ117" s="73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73"/>
      <c r="OR117" s="73"/>
      <c r="OS117" s="73"/>
      <c r="OT117" s="73"/>
      <c r="OU117" s="73"/>
      <c r="OV117" s="73"/>
      <c r="OW117" s="73"/>
      <c r="OX117" s="73"/>
      <c r="OY117" s="73"/>
      <c r="OZ117" s="73"/>
      <c r="PA117" s="73"/>
      <c r="PB117" s="73"/>
      <c r="PC117" s="73"/>
      <c r="PD117" s="73"/>
      <c r="PE117" s="73"/>
      <c r="PF117" s="73"/>
      <c r="PG117" s="73"/>
      <c r="PH117" s="73"/>
      <c r="PI117" s="73"/>
      <c r="PJ117" s="73"/>
      <c r="PK117" s="73"/>
      <c r="PL117" s="73"/>
      <c r="PM117" s="73"/>
      <c r="PN117" s="73"/>
      <c r="PO117" s="73"/>
      <c r="PP117" s="73"/>
      <c r="PQ117" s="73"/>
      <c r="PR117" s="73"/>
      <c r="PS117" s="73"/>
      <c r="PT117" s="73"/>
      <c r="PU117" s="73"/>
      <c r="PV117" s="73"/>
      <c r="PW117" s="73"/>
      <c r="PX117" s="73"/>
      <c r="PY117" s="73"/>
      <c r="PZ117" s="73"/>
      <c r="QA117" s="73"/>
      <c r="QB117" s="73"/>
      <c r="QC117" s="73"/>
      <c r="QD117" s="73"/>
      <c r="QE117" s="73"/>
      <c r="QF117" s="73"/>
      <c r="QG117" s="73"/>
      <c r="QH117" s="73"/>
      <c r="QI117" s="73"/>
      <c r="QJ117" s="73"/>
      <c r="QK117" s="73"/>
      <c r="QL117" s="73"/>
      <c r="QM117" s="73"/>
      <c r="QN117" s="73"/>
      <c r="QO117" s="73"/>
      <c r="QP117" s="73"/>
      <c r="QQ117" s="73"/>
      <c r="QR117" s="73"/>
      <c r="QS117" s="73"/>
      <c r="QT117" s="73"/>
      <c r="QU117" s="73"/>
      <c r="QV117" s="73"/>
      <c r="QW117" s="73"/>
      <c r="QX117" s="73"/>
      <c r="QY117" s="73"/>
      <c r="QZ117" s="73"/>
      <c r="RA117" s="73"/>
      <c r="RB117" s="73"/>
      <c r="RC117" s="73"/>
      <c r="RD117" s="73"/>
      <c r="RE117" s="73"/>
      <c r="RF117" s="73"/>
      <c r="RG117" s="73"/>
      <c r="RH117" s="73"/>
      <c r="RI117" s="73"/>
      <c r="RJ117" s="73"/>
      <c r="RK117" s="73"/>
      <c r="RL117" s="73"/>
      <c r="RM117" s="73"/>
      <c r="RN117" s="73"/>
      <c r="RO117" s="73"/>
      <c r="RP117" s="73"/>
      <c r="RQ117" s="73"/>
      <c r="RR117" s="73"/>
      <c r="RS117" s="73"/>
      <c r="RT117" s="73"/>
      <c r="RU117" s="73"/>
      <c r="RV117" s="73"/>
      <c r="RW117" s="73"/>
      <c r="RX117" s="73"/>
      <c r="RY117" s="73"/>
      <c r="RZ117" s="73"/>
      <c r="SA117" s="73"/>
      <c r="SB117" s="73"/>
      <c r="SC117" s="73"/>
      <c r="SD117" s="73"/>
      <c r="SE117" s="73"/>
      <c r="SF117" s="73"/>
      <c r="SG117" s="73"/>
      <c r="SH117" s="73"/>
      <c r="SI117" s="73"/>
      <c r="SJ117" s="73"/>
      <c r="SK117" s="73"/>
      <c r="SL117" s="73"/>
      <c r="SM117" s="73"/>
      <c r="SN117" s="73"/>
      <c r="SO117" s="73"/>
      <c r="SP117" s="73"/>
      <c r="SQ117" s="73"/>
      <c r="SR117" s="73"/>
      <c r="SS117" s="73"/>
      <c r="ST117" s="73"/>
      <c r="SU117" s="73"/>
      <c r="SV117" s="73"/>
      <c r="SW117" s="73"/>
      <c r="SX117" s="73"/>
      <c r="SY117" s="73"/>
      <c r="SZ117" s="73"/>
      <c r="TA117" s="73"/>
      <c r="TB117" s="73"/>
      <c r="TC117" s="73"/>
      <c r="TD117" s="73"/>
      <c r="TE117" s="73"/>
      <c r="TF117" s="73"/>
      <c r="TG117" s="73"/>
      <c r="TH117" s="73"/>
      <c r="TI117" s="73"/>
      <c r="TJ117" s="73"/>
      <c r="TK117" s="73"/>
      <c r="TL117" s="73"/>
      <c r="TM117" s="73"/>
      <c r="TN117" s="73"/>
      <c r="TO117" s="73"/>
      <c r="TP117" s="73"/>
      <c r="TQ117" s="73"/>
      <c r="TR117" s="73"/>
      <c r="TS117" s="73"/>
      <c r="TT117" s="73"/>
      <c r="TU117" s="73"/>
      <c r="TV117" s="73"/>
      <c r="TW117" s="73"/>
      <c r="TX117" s="73"/>
      <c r="TY117" s="73"/>
      <c r="TZ117" s="73"/>
      <c r="UA117" s="73"/>
      <c r="UB117" s="73"/>
      <c r="UC117" s="73"/>
      <c r="UD117" s="73"/>
      <c r="UE117" s="73"/>
      <c r="UF117" s="73"/>
      <c r="UG117" s="73"/>
      <c r="UH117" s="73"/>
      <c r="UI117" s="73"/>
      <c r="UJ117" s="73"/>
      <c r="UK117" s="73"/>
      <c r="UL117" s="73"/>
      <c r="UM117" s="73"/>
      <c r="UN117" s="73"/>
      <c r="UO117" s="73"/>
      <c r="UP117" s="73"/>
      <c r="UQ117" s="73"/>
      <c r="UR117" s="73"/>
      <c r="US117" s="73"/>
      <c r="UT117" s="73"/>
      <c r="UU117" s="73"/>
      <c r="UV117" s="73"/>
      <c r="UW117" s="73"/>
      <c r="UX117" s="73"/>
      <c r="UY117" s="73"/>
      <c r="UZ117" s="73"/>
      <c r="VA117" s="73"/>
      <c r="VB117" s="73"/>
      <c r="VC117" s="73"/>
      <c r="VD117" s="73"/>
      <c r="VE117" s="73"/>
      <c r="VF117" s="73"/>
      <c r="VG117" s="73"/>
      <c r="VH117" s="73"/>
      <c r="VI117" s="73"/>
      <c r="VJ117" s="73"/>
      <c r="VK117" s="73"/>
      <c r="VL117" s="73"/>
      <c r="VM117" s="73"/>
      <c r="VN117" s="73"/>
      <c r="VO117" s="73"/>
      <c r="VP117" s="73"/>
      <c r="VQ117" s="73"/>
      <c r="VR117" s="73"/>
      <c r="VS117" s="73"/>
      <c r="VT117" s="73"/>
      <c r="VU117" s="73"/>
      <c r="VV117" s="73"/>
      <c r="VW117" s="73"/>
      <c r="VX117" s="73"/>
      <c r="VY117" s="73"/>
      <c r="VZ117" s="73"/>
      <c r="WA117" s="73"/>
      <c r="WB117" s="73"/>
      <c r="WC117" s="73"/>
      <c r="WD117" s="73"/>
      <c r="WE117" s="73"/>
      <c r="WF117" s="73"/>
      <c r="WG117" s="73"/>
      <c r="WH117" s="73"/>
      <c r="WI117" s="73"/>
      <c r="WJ117" s="73"/>
      <c r="WK117" s="73"/>
      <c r="WL117" s="73"/>
      <c r="WM117" s="73"/>
      <c r="WN117" s="73"/>
      <c r="WO117" s="73"/>
      <c r="WP117" s="73"/>
      <c r="WQ117" s="73"/>
      <c r="WR117" s="73"/>
      <c r="WS117" s="73"/>
      <c r="WT117" s="73"/>
      <c r="WU117" s="73"/>
      <c r="WV117" s="73"/>
      <c r="WW117" s="73"/>
      <c r="WX117" s="73"/>
      <c r="WY117" s="73"/>
      <c r="WZ117" s="73"/>
      <c r="XA117" s="73"/>
      <c r="XB117" s="73"/>
      <c r="XC117" s="73"/>
      <c r="XD117" s="73"/>
      <c r="XE117" s="73"/>
      <c r="XF117" s="73"/>
      <c r="XG117" s="73"/>
      <c r="XH117" s="73"/>
      <c r="XI117" s="73"/>
      <c r="XJ117" s="73"/>
      <c r="XK117" s="73"/>
      <c r="XL117" s="73"/>
      <c r="XM117" s="73"/>
      <c r="XN117" s="73"/>
      <c r="XO117" s="73"/>
      <c r="XP117" s="73"/>
      <c r="XQ117" s="73"/>
      <c r="XR117" s="73"/>
      <c r="XS117" s="73"/>
      <c r="XT117" s="73"/>
      <c r="XU117" s="73"/>
      <c r="XV117" s="73"/>
      <c r="XW117" s="73"/>
      <c r="XX117" s="73"/>
      <c r="XY117" s="73"/>
      <c r="XZ117" s="73"/>
      <c r="YA117" s="73"/>
      <c r="YB117" s="73"/>
      <c r="YC117" s="73"/>
      <c r="YD117" s="73"/>
      <c r="YE117" s="73"/>
      <c r="YF117" s="73"/>
      <c r="YG117" s="73"/>
      <c r="YH117" s="73"/>
      <c r="YI117" s="73"/>
      <c r="YJ117" s="73"/>
      <c r="YK117" s="73"/>
      <c r="YL117" s="73"/>
      <c r="YM117" s="73"/>
      <c r="YN117" s="73"/>
      <c r="YO117" s="73"/>
      <c r="YP117" s="73"/>
      <c r="YQ117" s="73"/>
      <c r="YR117" s="73"/>
    </row>
    <row r="118" spans="1:668">
      <c r="A118" s="71" t="s">
        <v>203</v>
      </c>
      <c r="B118" s="72">
        <f t="shared" si="130"/>
        <v>0</v>
      </c>
      <c r="C118" s="72">
        <f t="shared" si="131"/>
        <v>0</v>
      </c>
      <c r="D118" s="72">
        <f t="shared" si="132"/>
        <v>0</v>
      </c>
      <c r="E118" s="72">
        <f t="shared" si="133"/>
        <v>0</v>
      </c>
      <c r="F118" s="72">
        <f t="shared" si="134"/>
        <v>0</v>
      </c>
      <c r="G118" s="72">
        <f t="shared" si="135"/>
        <v>0</v>
      </c>
      <c r="H118" s="72">
        <f t="shared" si="136"/>
        <v>0</v>
      </c>
      <c r="I118" s="72">
        <f t="shared" si="137"/>
        <v>0</v>
      </c>
      <c r="J118" s="72">
        <f t="shared" si="138"/>
        <v>0</v>
      </c>
      <c r="K118" s="72">
        <f t="shared" si="139"/>
        <v>0</v>
      </c>
      <c r="L118" s="72">
        <f t="shared" si="140"/>
        <v>0</v>
      </c>
      <c r="M118" s="72">
        <f t="shared" si="141"/>
        <v>0</v>
      </c>
      <c r="N118" s="72">
        <f t="shared" si="142"/>
        <v>0</v>
      </c>
      <c r="O118" s="72">
        <f t="shared" si="143"/>
        <v>0</v>
      </c>
      <c r="P118" s="72">
        <f t="shared" si="144"/>
        <v>0</v>
      </c>
      <c r="Q118" s="72">
        <f t="shared" si="145"/>
        <v>0</v>
      </c>
      <c r="R118" s="72">
        <f t="shared" si="146"/>
        <v>0</v>
      </c>
      <c r="S118" s="72">
        <f t="shared" si="147"/>
        <v>0</v>
      </c>
      <c r="T118" s="72">
        <f t="shared" si="148"/>
        <v>0</v>
      </c>
      <c r="U118" s="72">
        <f t="shared" si="149"/>
        <v>0</v>
      </c>
      <c r="V118" s="72">
        <f t="shared" si="150"/>
        <v>0</v>
      </c>
      <c r="W118" s="72">
        <f t="shared" si="151"/>
        <v>0</v>
      </c>
      <c r="X118" s="72">
        <f t="shared" si="152"/>
        <v>0</v>
      </c>
      <c r="Y118" s="72">
        <f t="shared" si="153"/>
        <v>0</v>
      </c>
      <c r="Z118" s="72">
        <f t="shared" si="154"/>
        <v>0</v>
      </c>
      <c r="AA118" s="72">
        <f t="shared" si="155"/>
        <v>0</v>
      </c>
      <c r="AB118" s="72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  <c r="MH118" s="73"/>
      <c r="MI118" s="73"/>
      <c r="MJ118" s="73"/>
      <c r="MK118" s="73"/>
      <c r="ML118" s="73"/>
      <c r="MM118" s="73"/>
      <c r="MN118" s="73"/>
      <c r="MO118" s="73"/>
      <c r="MP118" s="73"/>
      <c r="MQ118" s="73"/>
      <c r="MR118" s="73"/>
      <c r="MS118" s="73"/>
      <c r="MT118" s="73"/>
      <c r="MU118" s="73"/>
      <c r="MV118" s="73"/>
      <c r="MW118" s="73"/>
      <c r="MX118" s="73"/>
      <c r="MY118" s="73"/>
      <c r="MZ118" s="73"/>
      <c r="NA118" s="73"/>
      <c r="NB118" s="73"/>
      <c r="NC118" s="73"/>
      <c r="ND118" s="73"/>
      <c r="NE118" s="73"/>
      <c r="NF118" s="73"/>
      <c r="NG118" s="73"/>
      <c r="NH118" s="73"/>
      <c r="NI118" s="73"/>
      <c r="NJ118" s="73"/>
      <c r="NK118" s="73"/>
      <c r="NL118" s="73"/>
      <c r="NM118" s="73"/>
      <c r="NN118" s="73"/>
      <c r="NO118" s="73"/>
      <c r="NP118" s="73"/>
      <c r="NQ118" s="73"/>
      <c r="NR118" s="73"/>
      <c r="NS118" s="73"/>
      <c r="NT118" s="73"/>
      <c r="NU118" s="73"/>
      <c r="NV118" s="73"/>
      <c r="NW118" s="73"/>
      <c r="NX118" s="73"/>
      <c r="NY118" s="73"/>
      <c r="NZ118" s="73"/>
      <c r="OA118" s="73"/>
      <c r="OB118" s="73"/>
      <c r="OC118" s="73"/>
      <c r="OD118" s="73"/>
      <c r="OE118" s="73"/>
      <c r="OF118" s="73"/>
      <c r="OG118" s="73"/>
      <c r="OH118" s="73"/>
      <c r="OI118" s="73"/>
      <c r="OJ118" s="73"/>
      <c r="OK118" s="73"/>
      <c r="OL118" s="73"/>
      <c r="OM118" s="73"/>
      <c r="ON118" s="73"/>
      <c r="OO118" s="73"/>
      <c r="OP118" s="73"/>
      <c r="OQ118" s="73"/>
      <c r="OR118" s="73"/>
      <c r="OS118" s="73"/>
      <c r="OT118" s="73"/>
      <c r="OU118" s="73"/>
      <c r="OV118" s="73"/>
      <c r="OW118" s="73"/>
      <c r="OX118" s="73"/>
      <c r="OY118" s="73"/>
      <c r="OZ118" s="73"/>
      <c r="PA118" s="73"/>
      <c r="PB118" s="73"/>
      <c r="PC118" s="73"/>
      <c r="PD118" s="73"/>
      <c r="PE118" s="73"/>
      <c r="PF118" s="73"/>
      <c r="PG118" s="73"/>
      <c r="PH118" s="73"/>
      <c r="PI118" s="73"/>
      <c r="PJ118" s="73"/>
      <c r="PK118" s="73"/>
      <c r="PL118" s="73"/>
      <c r="PM118" s="73"/>
      <c r="PN118" s="73"/>
      <c r="PO118" s="73"/>
      <c r="PP118" s="73"/>
      <c r="PQ118" s="73"/>
      <c r="PR118" s="73"/>
      <c r="PS118" s="73"/>
      <c r="PT118" s="73"/>
      <c r="PU118" s="73"/>
      <c r="PV118" s="73"/>
      <c r="PW118" s="73"/>
      <c r="PX118" s="73"/>
      <c r="PY118" s="73"/>
      <c r="PZ118" s="73"/>
      <c r="QA118" s="73"/>
      <c r="QB118" s="73"/>
      <c r="QC118" s="73"/>
      <c r="QD118" s="73"/>
      <c r="QE118" s="73"/>
      <c r="QF118" s="73"/>
      <c r="QG118" s="73"/>
      <c r="QH118" s="73"/>
      <c r="QI118" s="73"/>
      <c r="QJ118" s="73"/>
      <c r="QK118" s="73"/>
      <c r="QL118" s="73"/>
      <c r="QM118" s="73"/>
      <c r="QN118" s="73"/>
      <c r="QO118" s="73"/>
      <c r="QP118" s="73"/>
      <c r="QQ118" s="73"/>
      <c r="QR118" s="73"/>
      <c r="QS118" s="73"/>
      <c r="QT118" s="73"/>
      <c r="QU118" s="73"/>
      <c r="QV118" s="73"/>
      <c r="QW118" s="73"/>
      <c r="QX118" s="73"/>
      <c r="QY118" s="73"/>
      <c r="QZ118" s="73"/>
      <c r="RA118" s="73"/>
      <c r="RB118" s="73"/>
      <c r="RC118" s="73"/>
      <c r="RD118" s="73"/>
      <c r="RE118" s="73"/>
      <c r="RF118" s="73"/>
      <c r="RG118" s="73"/>
      <c r="RH118" s="73"/>
      <c r="RI118" s="73"/>
      <c r="RJ118" s="73"/>
      <c r="RK118" s="73"/>
      <c r="RL118" s="73"/>
      <c r="RM118" s="73"/>
      <c r="RN118" s="73"/>
      <c r="RO118" s="73"/>
      <c r="RP118" s="73"/>
      <c r="RQ118" s="73"/>
      <c r="RR118" s="73"/>
      <c r="RS118" s="73"/>
      <c r="RT118" s="73"/>
      <c r="RU118" s="73"/>
      <c r="RV118" s="73"/>
      <c r="RW118" s="73"/>
      <c r="RX118" s="73"/>
      <c r="RY118" s="73"/>
      <c r="RZ118" s="73"/>
      <c r="SA118" s="73"/>
      <c r="SB118" s="73"/>
      <c r="SC118" s="73"/>
      <c r="SD118" s="73"/>
      <c r="SE118" s="73"/>
      <c r="SF118" s="73"/>
      <c r="SG118" s="73"/>
      <c r="SH118" s="73"/>
      <c r="SI118" s="73"/>
      <c r="SJ118" s="73"/>
      <c r="SK118" s="73"/>
      <c r="SL118" s="73"/>
      <c r="SM118" s="73"/>
      <c r="SN118" s="73"/>
      <c r="SO118" s="73"/>
      <c r="SP118" s="73"/>
      <c r="SQ118" s="73"/>
      <c r="SR118" s="73"/>
      <c r="SS118" s="73"/>
      <c r="ST118" s="73"/>
      <c r="SU118" s="73"/>
      <c r="SV118" s="73"/>
      <c r="SW118" s="73"/>
      <c r="SX118" s="73"/>
      <c r="SY118" s="73"/>
      <c r="SZ118" s="73"/>
      <c r="TA118" s="73"/>
      <c r="TB118" s="73"/>
      <c r="TC118" s="73"/>
      <c r="TD118" s="73"/>
      <c r="TE118" s="73"/>
      <c r="TF118" s="73"/>
      <c r="TG118" s="73"/>
      <c r="TH118" s="73"/>
      <c r="TI118" s="73"/>
      <c r="TJ118" s="73"/>
      <c r="TK118" s="73"/>
      <c r="TL118" s="73"/>
      <c r="TM118" s="73"/>
      <c r="TN118" s="73"/>
      <c r="TO118" s="73"/>
      <c r="TP118" s="73"/>
      <c r="TQ118" s="73"/>
      <c r="TR118" s="73"/>
      <c r="TS118" s="73"/>
      <c r="TT118" s="73"/>
      <c r="TU118" s="73"/>
      <c r="TV118" s="73"/>
      <c r="TW118" s="73"/>
      <c r="TX118" s="73"/>
      <c r="TY118" s="73"/>
      <c r="TZ118" s="73"/>
      <c r="UA118" s="73"/>
      <c r="UB118" s="73"/>
      <c r="UC118" s="73"/>
      <c r="UD118" s="73"/>
      <c r="UE118" s="73"/>
      <c r="UF118" s="73"/>
      <c r="UG118" s="73"/>
      <c r="UH118" s="73"/>
      <c r="UI118" s="73"/>
      <c r="UJ118" s="73"/>
      <c r="UK118" s="73"/>
      <c r="UL118" s="73"/>
      <c r="UM118" s="73"/>
      <c r="UN118" s="73"/>
      <c r="UO118" s="73"/>
      <c r="UP118" s="73"/>
      <c r="UQ118" s="73"/>
      <c r="UR118" s="73"/>
      <c r="US118" s="73"/>
      <c r="UT118" s="73"/>
      <c r="UU118" s="73"/>
      <c r="UV118" s="73"/>
      <c r="UW118" s="73"/>
      <c r="UX118" s="73"/>
      <c r="UY118" s="73"/>
      <c r="UZ118" s="73"/>
      <c r="VA118" s="73"/>
      <c r="VB118" s="73"/>
      <c r="VC118" s="73"/>
      <c r="VD118" s="73"/>
      <c r="VE118" s="73"/>
      <c r="VF118" s="73"/>
      <c r="VG118" s="73"/>
      <c r="VH118" s="73"/>
      <c r="VI118" s="73"/>
      <c r="VJ118" s="73"/>
      <c r="VK118" s="73"/>
      <c r="VL118" s="73"/>
      <c r="VM118" s="73"/>
      <c r="VN118" s="73"/>
      <c r="VO118" s="73"/>
      <c r="VP118" s="73"/>
      <c r="VQ118" s="73"/>
      <c r="VR118" s="73"/>
      <c r="VS118" s="73"/>
      <c r="VT118" s="73"/>
      <c r="VU118" s="73"/>
      <c r="VV118" s="73"/>
      <c r="VW118" s="73"/>
      <c r="VX118" s="73"/>
      <c r="VY118" s="73"/>
      <c r="VZ118" s="73"/>
      <c r="WA118" s="73"/>
      <c r="WB118" s="73"/>
      <c r="WC118" s="73"/>
      <c r="WD118" s="73"/>
      <c r="WE118" s="73"/>
      <c r="WF118" s="73"/>
      <c r="WG118" s="73"/>
      <c r="WH118" s="73"/>
      <c r="WI118" s="73"/>
      <c r="WJ118" s="73"/>
      <c r="WK118" s="73"/>
      <c r="WL118" s="73"/>
      <c r="WM118" s="73"/>
      <c r="WN118" s="73"/>
      <c r="WO118" s="73"/>
      <c r="WP118" s="73"/>
      <c r="WQ118" s="73"/>
      <c r="WR118" s="73"/>
      <c r="WS118" s="73"/>
      <c r="WT118" s="73"/>
      <c r="WU118" s="73"/>
      <c r="WV118" s="73"/>
      <c r="WW118" s="73"/>
      <c r="WX118" s="73"/>
      <c r="WY118" s="73"/>
      <c r="WZ118" s="73"/>
      <c r="XA118" s="73"/>
      <c r="XB118" s="73"/>
      <c r="XC118" s="73"/>
      <c r="XD118" s="73"/>
      <c r="XE118" s="73"/>
      <c r="XF118" s="73"/>
      <c r="XG118" s="73"/>
      <c r="XH118" s="73"/>
      <c r="XI118" s="73"/>
      <c r="XJ118" s="73"/>
      <c r="XK118" s="73"/>
      <c r="XL118" s="73"/>
      <c r="XM118" s="73"/>
      <c r="XN118" s="73"/>
      <c r="XO118" s="73"/>
      <c r="XP118" s="73"/>
      <c r="XQ118" s="73"/>
      <c r="XR118" s="73"/>
      <c r="XS118" s="73"/>
      <c r="XT118" s="73"/>
      <c r="XU118" s="73"/>
      <c r="XV118" s="73"/>
      <c r="XW118" s="73"/>
      <c r="XX118" s="73"/>
      <c r="XY118" s="73"/>
      <c r="XZ118" s="73"/>
      <c r="YA118" s="73"/>
      <c r="YB118" s="73"/>
      <c r="YC118" s="73"/>
      <c r="YD118" s="73"/>
      <c r="YE118" s="73"/>
      <c r="YF118" s="73"/>
      <c r="YG118" s="73"/>
      <c r="YH118" s="73"/>
      <c r="YI118" s="73"/>
      <c r="YJ118" s="73"/>
      <c r="YK118" s="73"/>
      <c r="YL118" s="73"/>
      <c r="YM118" s="73"/>
      <c r="YN118" s="73"/>
      <c r="YO118" s="73"/>
      <c r="YP118" s="73"/>
      <c r="YQ118" s="73"/>
      <c r="YR118" s="73"/>
    </row>
    <row r="119" spans="1:668">
      <c r="A119" s="71" t="s">
        <v>204</v>
      </c>
      <c r="B119" s="72">
        <f t="shared" si="130"/>
        <v>0</v>
      </c>
      <c r="C119" s="72">
        <f t="shared" si="131"/>
        <v>0</v>
      </c>
      <c r="D119" s="72">
        <f t="shared" si="132"/>
        <v>0</v>
      </c>
      <c r="E119" s="72">
        <f t="shared" si="133"/>
        <v>0</v>
      </c>
      <c r="F119" s="72">
        <f t="shared" si="134"/>
        <v>0</v>
      </c>
      <c r="G119" s="72">
        <f t="shared" si="135"/>
        <v>0</v>
      </c>
      <c r="H119" s="72">
        <f t="shared" si="136"/>
        <v>0</v>
      </c>
      <c r="I119" s="72">
        <f t="shared" si="137"/>
        <v>0</v>
      </c>
      <c r="J119" s="72">
        <f t="shared" si="138"/>
        <v>0</v>
      </c>
      <c r="K119" s="72">
        <f t="shared" si="139"/>
        <v>0</v>
      </c>
      <c r="L119" s="72">
        <f t="shared" si="140"/>
        <v>0</v>
      </c>
      <c r="M119" s="72">
        <f t="shared" si="141"/>
        <v>0</v>
      </c>
      <c r="N119" s="72">
        <f t="shared" si="142"/>
        <v>0</v>
      </c>
      <c r="O119" s="72">
        <f t="shared" si="143"/>
        <v>0</v>
      </c>
      <c r="P119" s="72">
        <f t="shared" si="144"/>
        <v>0</v>
      </c>
      <c r="Q119" s="72">
        <f t="shared" si="145"/>
        <v>0</v>
      </c>
      <c r="R119" s="72">
        <f t="shared" si="146"/>
        <v>0</v>
      </c>
      <c r="S119" s="72">
        <f t="shared" si="147"/>
        <v>0</v>
      </c>
      <c r="T119" s="72">
        <f t="shared" si="148"/>
        <v>0</v>
      </c>
      <c r="U119" s="72">
        <f t="shared" si="149"/>
        <v>0</v>
      </c>
      <c r="V119" s="72">
        <f t="shared" si="150"/>
        <v>0</v>
      </c>
      <c r="W119" s="72">
        <f t="shared" si="151"/>
        <v>0</v>
      </c>
      <c r="X119" s="72">
        <f t="shared" si="152"/>
        <v>0</v>
      </c>
      <c r="Y119" s="72">
        <f t="shared" si="153"/>
        <v>0</v>
      </c>
      <c r="Z119" s="72">
        <f t="shared" si="154"/>
        <v>0</v>
      </c>
      <c r="AA119" s="72">
        <f t="shared" si="155"/>
        <v>0</v>
      </c>
      <c r="AB119" s="72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73"/>
      <c r="MQ119" s="73"/>
      <c r="MR119" s="73"/>
      <c r="MS119" s="73"/>
      <c r="MT119" s="73"/>
      <c r="MU119" s="73"/>
      <c r="MV119" s="73"/>
      <c r="MW119" s="73"/>
      <c r="MX119" s="73"/>
      <c r="MY119" s="73"/>
      <c r="MZ119" s="73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73"/>
      <c r="OR119" s="73"/>
      <c r="OS119" s="73"/>
      <c r="OT119" s="73"/>
      <c r="OU119" s="73"/>
      <c r="OV119" s="73"/>
      <c r="OW119" s="73"/>
      <c r="OX119" s="73"/>
      <c r="OY119" s="73"/>
      <c r="OZ119" s="73"/>
      <c r="PA119" s="73"/>
      <c r="PB119" s="73"/>
      <c r="PC119" s="73"/>
      <c r="PD119" s="73"/>
      <c r="PE119" s="73"/>
      <c r="PF119" s="73"/>
      <c r="PG119" s="73"/>
      <c r="PH119" s="73"/>
      <c r="PI119" s="73"/>
      <c r="PJ119" s="73"/>
      <c r="PK119" s="73"/>
      <c r="PL119" s="73"/>
      <c r="PM119" s="73"/>
      <c r="PN119" s="73"/>
      <c r="PO119" s="73"/>
      <c r="PP119" s="73"/>
      <c r="PQ119" s="73"/>
      <c r="PR119" s="73"/>
      <c r="PS119" s="73"/>
      <c r="PT119" s="73"/>
      <c r="PU119" s="73"/>
      <c r="PV119" s="73"/>
      <c r="PW119" s="73"/>
      <c r="PX119" s="73"/>
      <c r="PY119" s="73"/>
      <c r="PZ119" s="73"/>
      <c r="QA119" s="73"/>
      <c r="QB119" s="73"/>
      <c r="QC119" s="73"/>
      <c r="QD119" s="73"/>
      <c r="QE119" s="73"/>
      <c r="QF119" s="73"/>
      <c r="QG119" s="73"/>
      <c r="QH119" s="73"/>
      <c r="QI119" s="73"/>
      <c r="QJ119" s="73"/>
      <c r="QK119" s="73"/>
      <c r="QL119" s="73"/>
      <c r="QM119" s="73"/>
      <c r="QN119" s="73"/>
      <c r="QO119" s="73"/>
      <c r="QP119" s="73"/>
      <c r="QQ119" s="73"/>
      <c r="QR119" s="73"/>
      <c r="QS119" s="73"/>
      <c r="QT119" s="73"/>
      <c r="QU119" s="73"/>
      <c r="QV119" s="73"/>
      <c r="QW119" s="73"/>
      <c r="QX119" s="73"/>
      <c r="QY119" s="73"/>
      <c r="QZ119" s="73"/>
      <c r="RA119" s="73"/>
      <c r="RB119" s="73"/>
      <c r="RC119" s="73"/>
      <c r="RD119" s="73"/>
      <c r="RE119" s="73"/>
      <c r="RF119" s="73"/>
      <c r="RG119" s="73"/>
      <c r="RH119" s="73"/>
      <c r="RI119" s="73"/>
      <c r="RJ119" s="73"/>
      <c r="RK119" s="73"/>
      <c r="RL119" s="73"/>
      <c r="RM119" s="73"/>
      <c r="RN119" s="73"/>
      <c r="RO119" s="73"/>
      <c r="RP119" s="73"/>
      <c r="RQ119" s="73"/>
      <c r="RR119" s="73"/>
      <c r="RS119" s="73"/>
      <c r="RT119" s="73"/>
      <c r="RU119" s="73"/>
      <c r="RV119" s="73"/>
      <c r="RW119" s="73"/>
      <c r="RX119" s="73"/>
      <c r="RY119" s="73"/>
      <c r="RZ119" s="73"/>
      <c r="SA119" s="73"/>
      <c r="SB119" s="73"/>
      <c r="SC119" s="73"/>
      <c r="SD119" s="73"/>
      <c r="SE119" s="73"/>
      <c r="SF119" s="73"/>
      <c r="SG119" s="73"/>
      <c r="SH119" s="73"/>
      <c r="SI119" s="73"/>
      <c r="SJ119" s="73"/>
      <c r="SK119" s="73"/>
      <c r="SL119" s="73"/>
      <c r="SM119" s="73"/>
      <c r="SN119" s="73"/>
      <c r="SO119" s="73"/>
      <c r="SP119" s="73"/>
      <c r="SQ119" s="73"/>
      <c r="SR119" s="73"/>
      <c r="SS119" s="73"/>
      <c r="ST119" s="73"/>
      <c r="SU119" s="73"/>
      <c r="SV119" s="73"/>
      <c r="SW119" s="73"/>
      <c r="SX119" s="73"/>
      <c r="SY119" s="73"/>
      <c r="SZ119" s="73"/>
      <c r="TA119" s="73"/>
      <c r="TB119" s="73"/>
      <c r="TC119" s="73"/>
      <c r="TD119" s="73"/>
      <c r="TE119" s="73"/>
      <c r="TF119" s="73"/>
      <c r="TG119" s="73"/>
      <c r="TH119" s="73"/>
      <c r="TI119" s="73"/>
      <c r="TJ119" s="73"/>
      <c r="TK119" s="73"/>
      <c r="TL119" s="73"/>
      <c r="TM119" s="73"/>
      <c r="TN119" s="73"/>
      <c r="TO119" s="73"/>
      <c r="TP119" s="73"/>
      <c r="TQ119" s="73"/>
      <c r="TR119" s="73"/>
      <c r="TS119" s="73"/>
      <c r="TT119" s="73"/>
      <c r="TU119" s="73"/>
      <c r="TV119" s="73"/>
      <c r="TW119" s="73"/>
      <c r="TX119" s="73"/>
      <c r="TY119" s="73"/>
      <c r="TZ119" s="73"/>
      <c r="UA119" s="73"/>
      <c r="UB119" s="73"/>
      <c r="UC119" s="73"/>
      <c r="UD119" s="73"/>
      <c r="UE119" s="73"/>
      <c r="UF119" s="73"/>
      <c r="UG119" s="73"/>
      <c r="UH119" s="73"/>
      <c r="UI119" s="73"/>
      <c r="UJ119" s="73"/>
      <c r="UK119" s="73"/>
      <c r="UL119" s="73"/>
      <c r="UM119" s="73"/>
      <c r="UN119" s="73"/>
      <c r="UO119" s="73"/>
      <c r="UP119" s="73"/>
      <c r="UQ119" s="73"/>
      <c r="UR119" s="73"/>
      <c r="US119" s="73"/>
      <c r="UT119" s="73"/>
      <c r="UU119" s="73"/>
      <c r="UV119" s="73"/>
      <c r="UW119" s="73"/>
      <c r="UX119" s="73"/>
      <c r="UY119" s="73"/>
      <c r="UZ119" s="73"/>
      <c r="VA119" s="73"/>
      <c r="VB119" s="73"/>
      <c r="VC119" s="73"/>
      <c r="VD119" s="73"/>
      <c r="VE119" s="73"/>
      <c r="VF119" s="73"/>
      <c r="VG119" s="73"/>
      <c r="VH119" s="73"/>
      <c r="VI119" s="73"/>
      <c r="VJ119" s="73"/>
      <c r="VK119" s="73"/>
      <c r="VL119" s="73"/>
      <c r="VM119" s="73"/>
      <c r="VN119" s="73"/>
      <c r="VO119" s="73"/>
      <c r="VP119" s="73"/>
      <c r="VQ119" s="73"/>
      <c r="VR119" s="73"/>
      <c r="VS119" s="73"/>
      <c r="VT119" s="73"/>
      <c r="VU119" s="73"/>
      <c r="VV119" s="73"/>
      <c r="VW119" s="73"/>
      <c r="VX119" s="73"/>
      <c r="VY119" s="73"/>
      <c r="VZ119" s="73"/>
      <c r="WA119" s="73"/>
      <c r="WB119" s="73"/>
      <c r="WC119" s="73"/>
      <c r="WD119" s="73"/>
      <c r="WE119" s="73"/>
      <c r="WF119" s="73"/>
      <c r="WG119" s="73"/>
      <c r="WH119" s="73"/>
      <c r="WI119" s="73"/>
      <c r="WJ119" s="73"/>
      <c r="WK119" s="73"/>
      <c r="WL119" s="73"/>
      <c r="WM119" s="73"/>
      <c r="WN119" s="73"/>
      <c r="WO119" s="73"/>
      <c r="WP119" s="73"/>
      <c r="WQ119" s="73"/>
      <c r="WR119" s="73"/>
      <c r="WS119" s="73"/>
      <c r="WT119" s="73"/>
      <c r="WU119" s="73"/>
      <c r="WV119" s="73"/>
      <c r="WW119" s="73"/>
      <c r="WX119" s="73"/>
      <c r="WY119" s="73"/>
      <c r="WZ119" s="73"/>
      <c r="XA119" s="73"/>
      <c r="XB119" s="73"/>
      <c r="XC119" s="73"/>
      <c r="XD119" s="73"/>
      <c r="XE119" s="73"/>
      <c r="XF119" s="73"/>
      <c r="XG119" s="73"/>
      <c r="XH119" s="73"/>
      <c r="XI119" s="73"/>
      <c r="XJ119" s="73"/>
      <c r="XK119" s="73"/>
      <c r="XL119" s="73"/>
      <c r="XM119" s="73"/>
      <c r="XN119" s="73"/>
      <c r="XO119" s="73"/>
      <c r="XP119" s="73"/>
      <c r="XQ119" s="73"/>
      <c r="XR119" s="73"/>
      <c r="XS119" s="73"/>
      <c r="XT119" s="73"/>
      <c r="XU119" s="73"/>
      <c r="XV119" s="73"/>
      <c r="XW119" s="73"/>
      <c r="XX119" s="73"/>
      <c r="XY119" s="73"/>
      <c r="XZ119" s="73"/>
      <c r="YA119" s="73"/>
      <c r="YB119" s="73"/>
      <c r="YC119" s="73"/>
      <c r="YD119" s="73"/>
      <c r="YE119" s="73"/>
      <c r="YF119" s="73"/>
      <c r="YG119" s="73"/>
      <c r="YH119" s="73"/>
      <c r="YI119" s="73"/>
      <c r="YJ119" s="73"/>
      <c r="YK119" s="73"/>
      <c r="YL119" s="73"/>
      <c r="YM119" s="73"/>
      <c r="YN119" s="73"/>
      <c r="YO119" s="73"/>
      <c r="YP119" s="73"/>
      <c r="YQ119" s="73"/>
      <c r="YR119" s="73"/>
    </row>
    <row r="120" spans="1:668">
      <c r="A120" s="71" t="s">
        <v>205</v>
      </c>
      <c r="B120" s="72">
        <f t="shared" si="130"/>
        <v>0</v>
      </c>
      <c r="C120" s="72">
        <f t="shared" si="131"/>
        <v>0</v>
      </c>
      <c r="D120" s="72">
        <f t="shared" si="132"/>
        <v>0</v>
      </c>
      <c r="E120" s="72">
        <f t="shared" si="133"/>
        <v>0</v>
      </c>
      <c r="F120" s="72">
        <f t="shared" si="134"/>
        <v>0</v>
      </c>
      <c r="G120" s="72">
        <f t="shared" si="135"/>
        <v>0</v>
      </c>
      <c r="H120" s="72">
        <f t="shared" si="136"/>
        <v>0</v>
      </c>
      <c r="I120" s="72">
        <f t="shared" si="137"/>
        <v>0</v>
      </c>
      <c r="J120" s="72">
        <f t="shared" si="138"/>
        <v>0</v>
      </c>
      <c r="K120" s="72">
        <f t="shared" si="139"/>
        <v>0</v>
      </c>
      <c r="L120" s="72">
        <f t="shared" si="140"/>
        <v>0</v>
      </c>
      <c r="M120" s="72">
        <f t="shared" si="141"/>
        <v>0</v>
      </c>
      <c r="N120" s="72">
        <f t="shared" si="142"/>
        <v>0</v>
      </c>
      <c r="O120" s="72">
        <f t="shared" si="143"/>
        <v>0</v>
      </c>
      <c r="P120" s="72">
        <f t="shared" si="144"/>
        <v>0</v>
      </c>
      <c r="Q120" s="72">
        <f t="shared" si="145"/>
        <v>0</v>
      </c>
      <c r="R120" s="72">
        <f t="shared" si="146"/>
        <v>0</v>
      </c>
      <c r="S120" s="72">
        <f t="shared" si="147"/>
        <v>0</v>
      </c>
      <c r="T120" s="72">
        <f t="shared" si="148"/>
        <v>0</v>
      </c>
      <c r="U120" s="72">
        <f t="shared" si="149"/>
        <v>0</v>
      </c>
      <c r="V120" s="72">
        <f t="shared" si="150"/>
        <v>0</v>
      </c>
      <c r="W120" s="72">
        <f t="shared" si="151"/>
        <v>0</v>
      </c>
      <c r="X120" s="72">
        <f t="shared" si="152"/>
        <v>0</v>
      </c>
      <c r="Y120" s="72">
        <f t="shared" si="153"/>
        <v>0</v>
      </c>
      <c r="Z120" s="72">
        <f t="shared" si="154"/>
        <v>0</v>
      </c>
      <c r="AA120" s="72">
        <f t="shared" si="155"/>
        <v>0</v>
      </c>
      <c r="AB120" s="72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  <c r="JD120" s="73"/>
      <c r="JE120" s="73"/>
      <c r="JF120" s="73"/>
      <c r="JG120" s="73"/>
      <c r="JH120" s="73"/>
      <c r="JI120" s="73"/>
      <c r="JJ120" s="73"/>
      <c r="JK120" s="73"/>
      <c r="JL120" s="73"/>
      <c r="JM120" s="73"/>
      <c r="JN120" s="73"/>
      <c r="JO120" s="73"/>
      <c r="JP120" s="73"/>
      <c r="JQ120" s="73"/>
      <c r="JR120" s="73"/>
      <c r="JS120" s="73"/>
      <c r="JT120" s="73"/>
      <c r="JU120" s="73"/>
      <c r="JV120" s="73"/>
      <c r="JW120" s="73"/>
      <c r="JX120" s="73"/>
      <c r="JY120" s="73"/>
      <c r="JZ120" s="73"/>
      <c r="KA120" s="73"/>
      <c r="KB120" s="73"/>
      <c r="KC120" s="73"/>
      <c r="KD120" s="73"/>
      <c r="KE120" s="73"/>
      <c r="KF120" s="73"/>
      <c r="KG120" s="73"/>
      <c r="KH120" s="73"/>
      <c r="KI120" s="73"/>
      <c r="KJ120" s="73"/>
      <c r="KK120" s="73"/>
      <c r="KL120" s="73"/>
      <c r="KM120" s="73"/>
      <c r="KN120" s="73"/>
      <c r="KO120" s="73"/>
      <c r="KP120" s="73"/>
      <c r="KQ120" s="73"/>
      <c r="KR120" s="73"/>
      <c r="KS120" s="73"/>
      <c r="KT120" s="73"/>
      <c r="KU120" s="73"/>
      <c r="KV120" s="73"/>
      <c r="KW120" s="73"/>
      <c r="KX120" s="73"/>
      <c r="KY120" s="73"/>
      <c r="KZ120" s="73"/>
      <c r="LA120" s="73"/>
      <c r="LB120" s="73"/>
      <c r="LC120" s="73"/>
      <c r="LD120" s="73"/>
      <c r="LE120" s="73"/>
      <c r="LF120" s="73"/>
      <c r="LG120" s="73"/>
      <c r="LH120" s="73"/>
      <c r="LI120" s="73"/>
      <c r="LJ120" s="73"/>
      <c r="LK120" s="73"/>
      <c r="LL120" s="73"/>
      <c r="LM120" s="73"/>
      <c r="LN120" s="73"/>
      <c r="LO120" s="73"/>
      <c r="LP120" s="73"/>
      <c r="LQ120" s="73"/>
      <c r="LR120" s="73"/>
      <c r="LS120" s="73"/>
      <c r="LT120" s="73"/>
      <c r="LU120" s="73"/>
      <c r="LV120" s="73"/>
      <c r="LW120" s="73"/>
      <c r="LX120" s="73"/>
      <c r="LY120" s="73"/>
      <c r="LZ120" s="73"/>
      <c r="MA120" s="73"/>
      <c r="MB120" s="73"/>
      <c r="MC120" s="73"/>
      <c r="MD120" s="73"/>
      <c r="ME120" s="73"/>
      <c r="MF120" s="73"/>
      <c r="MG120" s="73"/>
      <c r="MH120" s="73"/>
      <c r="MI120" s="73"/>
      <c r="MJ120" s="73"/>
      <c r="MK120" s="73"/>
      <c r="ML120" s="73"/>
      <c r="MM120" s="73"/>
      <c r="MN120" s="73"/>
      <c r="MO120" s="73"/>
      <c r="MP120" s="73"/>
      <c r="MQ120" s="73"/>
      <c r="MR120" s="73"/>
      <c r="MS120" s="73"/>
      <c r="MT120" s="73"/>
      <c r="MU120" s="73"/>
      <c r="MV120" s="73"/>
      <c r="MW120" s="73"/>
      <c r="MX120" s="73"/>
      <c r="MY120" s="73"/>
      <c r="MZ120" s="73"/>
      <c r="NA120" s="73"/>
      <c r="NB120" s="73"/>
      <c r="NC120" s="73"/>
      <c r="ND120" s="73"/>
      <c r="NE120" s="73"/>
      <c r="NF120" s="73"/>
      <c r="NG120" s="73"/>
      <c r="NH120" s="73"/>
      <c r="NI120" s="73"/>
      <c r="NJ120" s="73"/>
      <c r="NK120" s="73"/>
      <c r="NL120" s="73"/>
      <c r="NM120" s="73"/>
      <c r="NN120" s="73"/>
      <c r="NO120" s="73"/>
      <c r="NP120" s="73"/>
      <c r="NQ120" s="73"/>
      <c r="NR120" s="73"/>
      <c r="NS120" s="73"/>
      <c r="NT120" s="73"/>
      <c r="NU120" s="73"/>
      <c r="NV120" s="73"/>
      <c r="NW120" s="73"/>
      <c r="NX120" s="73"/>
      <c r="NY120" s="73"/>
      <c r="NZ120" s="73"/>
      <c r="OA120" s="73"/>
      <c r="OB120" s="73"/>
      <c r="OC120" s="73"/>
      <c r="OD120" s="73"/>
      <c r="OE120" s="73"/>
      <c r="OF120" s="73"/>
      <c r="OG120" s="73"/>
      <c r="OH120" s="73"/>
      <c r="OI120" s="73"/>
      <c r="OJ120" s="73"/>
      <c r="OK120" s="73"/>
      <c r="OL120" s="73"/>
      <c r="OM120" s="73"/>
      <c r="ON120" s="73"/>
      <c r="OO120" s="73"/>
      <c r="OP120" s="73"/>
      <c r="OQ120" s="73"/>
      <c r="OR120" s="73"/>
      <c r="OS120" s="73"/>
      <c r="OT120" s="73"/>
      <c r="OU120" s="73"/>
      <c r="OV120" s="73"/>
      <c r="OW120" s="73"/>
      <c r="OX120" s="73"/>
      <c r="OY120" s="73"/>
      <c r="OZ120" s="73"/>
      <c r="PA120" s="73"/>
      <c r="PB120" s="73"/>
      <c r="PC120" s="73"/>
      <c r="PD120" s="73"/>
      <c r="PE120" s="73"/>
      <c r="PF120" s="73"/>
      <c r="PG120" s="73"/>
      <c r="PH120" s="73"/>
      <c r="PI120" s="73"/>
      <c r="PJ120" s="73"/>
      <c r="PK120" s="73"/>
      <c r="PL120" s="73"/>
      <c r="PM120" s="73"/>
      <c r="PN120" s="73"/>
      <c r="PO120" s="73"/>
      <c r="PP120" s="73"/>
      <c r="PQ120" s="73"/>
      <c r="PR120" s="73"/>
      <c r="PS120" s="73"/>
      <c r="PT120" s="73"/>
      <c r="PU120" s="73"/>
      <c r="PV120" s="73"/>
      <c r="PW120" s="73"/>
      <c r="PX120" s="73"/>
      <c r="PY120" s="73"/>
      <c r="PZ120" s="73"/>
      <c r="QA120" s="73"/>
      <c r="QB120" s="73"/>
      <c r="QC120" s="73"/>
      <c r="QD120" s="73"/>
      <c r="QE120" s="73"/>
      <c r="QF120" s="73"/>
      <c r="QG120" s="73"/>
      <c r="QH120" s="73"/>
      <c r="QI120" s="73"/>
      <c r="QJ120" s="73"/>
      <c r="QK120" s="73"/>
      <c r="QL120" s="73"/>
      <c r="QM120" s="73"/>
      <c r="QN120" s="73"/>
      <c r="QO120" s="73"/>
      <c r="QP120" s="73"/>
      <c r="QQ120" s="73"/>
      <c r="QR120" s="73"/>
      <c r="QS120" s="73"/>
      <c r="QT120" s="73"/>
      <c r="QU120" s="73"/>
      <c r="QV120" s="73"/>
      <c r="QW120" s="73"/>
      <c r="QX120" s="73"/>
      <c r="QY120" s="73"/>
      <c r="QZ120" s="73"/>
      <c r="RA120" s="73"/>
      <c r="RB120" s="73"/>
      <c r="RC120" s="73"/>
      <c r="RD120" s="73"/>
      <c r="RE120" s="73"/>
      <c r="RF120" s="73"/>
      <c r="RG120" s="73"/>
      <c r="RH120" s="73"/>
      <c r="RI120" s="73"/>
      <c r="RJ120" s="73"/>
      <c r="RK120" s="73"/>
      <c r="RL120" s="73"/>
      <c r="RM120" s="73"/>
      <c r="RN120" s="73"/>
      <c r="RO120" s="73"/>
      <c r="RP120" s="73"/>
      <c r="RQ120" s="73"/>
      <c r="RR120" s="73"/>
      <c r="RS120" s="73"/>
      <c r="RT120" s="73"/>
      <c r="RU120" s="73"/>
      <c r="RV120" s="73"/>
      <c r="RW120" s="73"/>
      <c r="RX120" s="73"/>
      <c r="RY120" s="73"/>
      <c r="RZ120" s="73"/>
      <c r="SA120" s="73"/>
      <c r="SB120" s="73"/>
      <c r="SC120" s="73"/>
      <c r="SD120" s="73"/>
      <c r="SE120" s="73"/>
      <c r="SF120" s="73"/>
      <c r="SG120" s="73"/>
      <c r="SH120" s="73"/>
      <c r="SI120" s="73"/>
      <c r="SJ120" s="73"/>
      <c r="SK120" s="73"/>
      <c r="SL120" s="73"/>
      <c r="SM120" s="73"/>
      <c r="SN120" s="73"/>
      <c r="SO120" s="73"/>
      <c r="SP120" s="73"/>
      <c r="SQ120" s="73"/>
      <c r="SR120" s="73"/>
      <c r="SS120" s="73"/>
      <c r="ST120" s="73"/>
      <c r="SU120" s="73"/>
      <c r="SV120" s="73"/>
      <c r="SW120" s="73"/>
      <c r="SX120" s="73"/>
      <c r="SY120" s="73"/>
      <c r="SZ120" s="73"/>
      <c r="TA120" s="73"/>
      <c r="TB120" s="73"/>
      <c r="TC120" s="73"/>
      <c r="TD120" s="73"/>
      <c r="TE120" s="73"/>
      <c r="TF120" s="73"/>
      <c r="TG120" s="73"/>
      <c r="TH120" s="73"/>
      <c r="TI120" s="73"/>
      <c r="TJ120" s="73"/>
      <c r="TK120" s="73"/>
      <c r="TL120" s="73"/>
      <c r="TM120" s="73"/>
      <c r="TN120" s="73"/>
      <c r="TO120" s="73"/>
      <c r="TP120" s="73"/>
      <c r="TQ120" s="73"/>
      <c r="TR120" s="73"/>
      <c r="TS120" s="73"/>
      <c r="TT120" s="73"/>
      <c r="TU120" s="73"/>
      <c r="TV120" s="73"/>
      <c r="TW120" s="73"/>
      <c r="TX120" s="73"/>
      <c r="TY120" s="73"/>
      <c r="TZ120" s="73"/>
      <c r="UA120" s="73"/>
      <c r="UB120" s="73"/>
      <c r="UC120" s="73"/>
      <c r="UD120" s="73"/>
      <c r="UE120" s="73"/>
      <c r="UF120" s="73"/>
      <c r="UG120" s="73"/>
      <c r="UH120" s="73"/>
      <c r="UI120" s="73"/>
      <c r="UJ120" s="73"/>
      <c r="UK120" s="73"/>
      <c r="UL120" s="73"/>
      <c r="UM120" s="73"/>
      <c r="UN120" s="73"/>
      <c r="UO120" s="73"/>
      <c r="UP120" s="73"/>
      <c r="UQ120" s="73"/>
      <c r="UR120" s="73"/>
      <c r="US120" s="73"/>
      <c r="UT120" s="73"/>
      <c r="UU120" s="73"/>
      <c r="UV120" s="73"/>
      <c r="UW120" s="73"/>
      <c r="UX120" s="73"/>
      <c r="UY120" s="73"/>
      <c r="UZ120" s="73"/>
      <c r="VA120" s="73"/>
      <c r="VB120" s="73"/>
      <c r="VC120" s="73"/>
      <c r="VD120" s="73"/>
      <c r="VE120" s="73"/>
      <c r="VF120" s="73"/>
      <c r="VG120" s="73"/>
      <c r="VH120" s="73"/>
      <c r="VI120" s="73"/>
      <c r="VJ120" s="73"/>
      <c r="VK120" s="73"/>
      <c r="VL120" s="73"/>
      <c r="VM120" s="73"/>
      <c r="VN120" s="73"/>
      <c r="VO120" s="73"/>
      <c r="VP120" s="73"/>
      <c r="VQ120" s="73"/>
      <c r="VR120" s="73"/>
      <c r="VS120" s="73"/>
      <c r="VT120" s="73"/>
      <c r="VU120" s="73"/>
      <c r="VV120" s="73"/>
      <c r="VW120" s="73"/>
      <c r="VX120" s="73"/>
      <c r="VY120" s="73"/>
      <c r="VZ120" s="73"/>
      <c r="WA120" s="73"/>
      <c r="WB120" s="73"/>
      <c r="WC120" s="73"/>
      <c r="WD120" s="73"/>
      <c r="WE120" s="73"/>
      <c r="WF120" s="73"/>
      <c r="WG120" s="73"/>
      <c r="WH120" s="73"/>
      <c r="WI120" s="73"/>
      <c r="WJ120" s="73"/>
      <c r="WK120" s="73"/>
      <c r="WL120" s="73"/>
      <c r="WM120" s="73"/>
      <c r="WN120" s="73"/>
      <c r="WO120" s="73"/>
      <c r="WP120" s="73"/>
      <c r="WQ120" s="73"/>
      <c r="WR120" s="73"/>
      <c r="WS120" s="73"/>
      <c r="WT120" s="73"/>
      <c r="WU120" s="73"/>
      <c r="WV120" s="73"/>
      <c r="WW120" s="73"/>
      <c r="WX120" s="73"/>
      <c r="WY120" s="73"/>
      <c r="WZ120" s="73"/>
      <c r="XA120" s="73"/>
      <c r="XB120" s="73"/>
      <c r="XC120" s="73"/>
      <c r="XD120" s="73"/>
      <c r="XE120" s="73"/>
      <c r="XF120" s="73"/>
      <c r="XG120" s="73"/>
      <c r="XH120" s="73"/>
      <c r="XI120" s="73"/>
      <c r="XJ120" s="73"/>
      <c r="XK120" s="73"/>
      <c r="XL120" s="73"/>
      <c r="XM120" s="73"/>
      <c r="XN120" s="73"/>
      <c r="XO120" s="73"/>
      <c r="XP120" s="73"/>
      <c r="XQ120" s="73"/>
      <c r="XR120" s="73"/>
      <c r="XS120" s="73"/>
      <c r="XT120" s="73"/>
      <c r="XU120" s="73"/>
      <c r="XV120" s="73"/>
      <c r="XW120" s="73"/>
      <c r="XX120" s="73"/>
      <c r="XY120" s="73"/>
      <c r="XZ120" s="73"/>
      <c r="YA120" s="73"/>
      <c r="YB120" s="73"/>
      <c r="YC120" s="73"/>
      <c r="YD120" s="73"/>
      <c r="YE120" s="73"/>
      <c r="YF120" s="73"/>
      <c r="YG120" s="73"/>
      <c r="YH120" s="73"/>
      <c r="YI120" s="73"/>
      <c r="YJ120" s="73"/>
      <c r="YK120" s="73"/>
      <c r="YL120" s="73"/>
      <c r="YM120" s="73"/>
      <c r="YN120" s="73"/>
      <c r="YO120" s="73"/>
      <c r="YP120" s="73"/>
      <c r="YQ120" s="73"/>
      <c r="YR120" s="73"/>
    </row>
    <row r="121" spans="1:668">
      <c r="A121" s="71" t="s">
        <v>206</v>
      </c>
      <c r="B121" s="72">
        <f t="shared" si="130"/>
        <v>0</v>
      </c>
      <c r="C121" s="72">
        <f t="shared" si="131"/>
        <v>0</v>
      </c>
      <c r="D121" s="72">
        <f t="shared" si="132"/>
        <v>0</v>
      </c>
      <c r="E121" s="72">
        <f t="shared" si="133"/>
        <v>0</v>
      </c>
      <c r="F121" s="72">
        <f t="shared" si="134"/>
        <v>0</v>
      </c>
      <c r="G121" s="72">
        <f t="shared" si="135"/>
        <v>0</v>
      </c>
      <c r="H121" s="72">
        <f t="shared" si="136"/>
        <v>0</v>
      </c>
      <c r="I121" s="72">
        <f t="shared" si="137"/>
        <v>0</v>
      </c>
      <c r="J121" s="72">
        <f t="shared" si="138"/>
        <v>0</v>
      </c>
      <c r="K121" s="72">
        <f t="shared" si="139"/>
        <v>0</v>
      </c>
      <c r="L121" s="72">
        <f t="shared" si="140"/>
        <v>0</v>
      </c>
      <c r="M121" s="72">
        <f t="shared" si="141"/>
        <v>0</v>
      </c>
      <c r="N121" s="72">
        <f t="shared" si="142"/>
        <v>0</v>
      </c>
      <c r="O121" s="72">
        <f t="shared" si="143"/>
        <v>0</v>
      </c>
      <c r="P121" s="72">
        <f t="shared" si="144"/>
        <v>0</v>
      </c>
      <c r="Q121" s="72">
        <f t="shared" si="145"/>
        <v>0</v>
      </c>
      <c r="R121" s="72">
        <f t="shared" si="146"/>
        <v>0</v>
      </c>
      <c r="S121" s="72">
        <f t="shared" si="147"/>
        <v>0</v>
      </c>
      <c r="T121" s="72">
        <f t="shared" si="148"/>
        <v>0</v>
      </c>
      <c r="U121" s="72">
        <f t="shared" si="149"/>
        <v>0</v>
      </c>
      <c r="V121" s="72">
        <f t="shared" si="150"/>
        <v>0</v>
      </c>
      <c r="W121" s="72">
        <f t="shared" si="151"/>
        <v>0</v>
      </c>
      <c r="X121" s="72">
        <f t="shared" si="152"/>
        <v>0</v>
      </c>
      <c r="Y121" s="72">
        <f t="shared" si="153"/>
        <v>0</v>
      </c>
      <c r="Z121" s="72">
        <f t="shared" si="154"/>
        <v>0</v>
      </c>
      <c r="AA121" s="72">
        <f t="shared" si="155"/>
        <v>0</v>
      </c>
      <c r="AB121" s="72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  <c r="JD121" s="73"/>
      <c r="JE121" s="73"/>
      <c r="JF121" s="73"/>
      <c r="JG121" s="73"/>
      <c r="JH121" s="73"/>
      <c r="JI121" s="73"/>
      <c r="JJ121" s="73"/>
      <c r="JK121" s="73"/>
      <c r="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JV121" s="73"/>
      <c r="JW121" s="73"/>
      <c r="JX121" s="73"/>
      <c r="JY121" s="73"/>
      <c r="JZ121" s="73"/>
      <c r="KA121" s="73"/>
      <c r="KB121" s="73"/>
      <c r="KC121" s="73"/>
      <c r="KD121" s="73"/>
      <c r="KE121" s="73"/>
      <c r="KF121" s="73"/>
      <c r="KG121" s="73"/>
      <c r="KH121" s="73"/>
      <c r="KI121" s="73"/>
      <c r="KJ121" s="73"/>
      <c r="KK121" s="73"/>
      <c r="KL121" s="73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  <c r="OL121" s="73"/>
      <c r="OM121" s="73"/>
      <c r="ON121" s="73"/>
      <c r="OO121" s="73"/>
      <c r="OP121" s="73"/>
      <c r="OQ121" s="73"/>
      <c r="OR121" s="73"/>
      <c r="OS121" s="73"/>
      <c r="OT121" s="73"/>
      <c r="OU121" s="73"/>
      <c r="OV121" s="73"/>
      <c r="OW121" s="73"/>
      <c r="OX121" s="73"/>
      <c r="OY121" s="73"/>
      <c r="OZ121" s="73"/>
      <c r="PA121" s="73"/>
      <c r="PB121" s="73"/>
      <c r="PC121" s="73"/>
      <c r="PD121" s="73"/>
      <c r="PE121" s="73"/>
      <c r="PF121" s="73"/>
      <c r="PG121" s="73"/>
      <c r="PH121" s="73"/>
      <c r="PI121" s="73"/>
      <c r="PJ121" s="73"/>
      <c r="PK121" s="73"/>
      <c r="PL121" s="73"/>
      <c r="PM121" s="73"/>
      <c r="PN121" s="73"/>
      <c r="PO121" s="73"/>
      <c r="PP121" s="73"/>
      <c r="PQ121" s="73"/>
      <c r="PR121" s="73"/>
      <c r="PS121" s="73"/>
      <c r="PT121" s="73"/>
      <c r="PU121" s="73"/>
      <c r="PV121" s="73"/>
      <c r="PW121" s="73"/>
      <c r="PX121" s="73"/>
      <c r="PY121" s="73"/>
      <c r="PZ121" s="73"/>
      <c r="QA121" s="73"/>
      <c r="QB121" s="73"/>
      <c r="QC121" s="73"/>
      <c r="QD121" s="73"/>
      <c r="QE121" s="73"/>
      <c r="QF121" s="73"/>
      <c r="QG121" s="73"/>
      <c r="QH121" s="73"/>
      <c r="QI121" s="73"/>
      <c r="QJ121" s="73"/>
      <c r="QK121" s="73"/>
      <c r="QL121" s="73"/>
      <c r="QM121" s="73"/>
      <c r="QN121" s="73"/>
      <c r="QO121" s="73"/>
      <c r="QP121" s="73"/>
      <c r="QQ121" s="73"/>
      <c r="QR121" s="73"/>
      <c r="QS121" s="73"/>
      <c r="QT121" s="73"/>
      <c r="QU121" s="73"/>
      <c r="QV121" s="73"/>
      <c r="QW121" s="73"/>
      <c r="QX121" s="73"/>
      <c r="QY121" s="73"/>
      <c r="QZ121" s="73"/>
      <c r="RA121" s="73"/>
      <c r="RB121" s="73"/>
      <c r="RC121" s="73"/>
      <c r="RD121" s="73"/>
      <c r="RE121" s="73"/>
      <c r="RF121" s="73"/>
      <c r="RG121" s="73"/>
      <c r="RH121" s="73"/>
      <c r="RI121" s="73"/>
      <c r="RJ121" s="73"/>
      <c r="RK121" s="73"/>
      <c r="RL121" s="73"/>
      <c r="RM121" s="73"/>
      <c r="RN121" s="73"/>
      <c r="RO121" s="73"/>
      <c r="RP121" s="73"/>
      <c r="RQ121" s="73"/>
      <c r="RR121" s="73"/>
      <c r="RS121" s="73"/>
      <c r="RT121" s="73"/>
      <c r="RU121" s="73"/>
      <c r="RV121" s="73"/>
      <c r="RW121" s="73"/>
      <c r="RX121" s="73"/>
      <c r="RY121" s="73"/>
      <c r="RZ121" s="73"/>
      <c r="SA121" s="73"/>
      <c r="SB121" s="73"/>
      <c r="SC121" s="73"/>
      <c r="SD121" s="73"/>
      <c r="SE121" s="73"/>
      <c r="SF121" s="73"/>
      <c r="SG121" s="73"/>
      <c r="SH121" s="73"/>
      <c r="SI121" s="73"/>
      <c r="SJ121" s="73"/>
      <c r="SK121" s="73"/>
      <c r="SL121" s="73"/>
      <c r="SM121" s="73"/>
      <c r="SN121" s="73"/>
      <c r="SO121" s="73"/>
      <c r="SP121" s="73"/>
      <c r="SQ121" s="73"/>
      <c r="SR121" s="73"/>
      <c r="SS121" s="73"/>
      <c r="ST121" s="73"/>
      <c r="SU121" s="73"/>
      <c r="SV121" s="73"/>
      <c r="SW121" s="73"/>
      <c r="SX121" s="73"/>
      <c r="SY121" s="73"/>
      <c r="SZ121" s="73"/>
      <c r="TA121" s="73"/>
      <c r="TB121" s="73"/>
      <c r="TC121" s="73"/>
      <c r="TD121" s="73"/>
      <c r="TE121" s="73"/>
      <c r="TF121" s="73"/>
      <c r="TG121" s="73"/>
      <c r="TH121" s="73"/>
      <c r="TI121" s="73"/>
      <c r="TJ121" s="73"/>
      <c r="TK121" s="73"/>
      <c r="TL121" s="73"/>
      <c r="TM121" s="73"/>
      <c r="TN121" s="73"/>
      <c r="TO121" s="73"/>
      <c r="TP121" s="73"/>
      <c r="TQ121" s="73"/>
      <c r="TR121" s="73"/>
      <c r="TS121" s="73"/>
      <c r="TT121" s="73"/>
      <c r="TU121" s="73"/>
      <c r="TV121" s="73"/>
      <c r="TW121" s="73"/>
      <c r="TX121" s="73"/>
      <c r="TY121" s="73"/>
      <c r="TZ121" s="73"/>
      <c r="UA121" s="73"/>
      <c r="UB121" s="73"/>
      <c r="UC121" s="73"/>
      <c r="UD121" s="73"/>
      <c r="UE121" s="73"/>
      <c r="UF121" s="73"/>
      <c r="UG121" s="73"/>
      <c r="UH121" s="73"/>
      <c r="UI121" s="73"/>
      <c r="UJ121" s="73"/>
      <c r="UK121" s="73"/>
      <c r="UL121" s="73"/>
      <c r="UM121" s="73"/>
      <c r="UN121" s="73"/>
      <c r="UO121" s="73"/>
      <c r="UP121" s="73"/>
      <c r="UQ121" s="73"/>
      <c r="UR121" s="73"/>
      <c r="US121" s="73"/>
      <c r="UT121" s="73"/>
      <c r="UU121" s="73"/>
      <c r="UV121" s="73"/>
      <c r="UW121" s="73"/>
      <c r="UX121" s="73"/>
      <c r="UY121" s="73"/>
      <c r="UZ121" s="73"/>
      <c r="VA121" s="73"/>
      <c r="VB121" s="73"/>
      <c r="VC121" s="73"/>
      <c r="VD121" s="73"/>
      <c r="VE121" s="73"/>
      <c r="VF121" s="73"/>
      <c r="VG121" s="73"/>
      <c r="VH121" s="73"/>
      <c r="VI121" s="73"/>
      <c r="VJ121" s="73"/>
      <c r="VK121" s="73"/>
      <c r="VL121" s="73"/>
      <c r="VM121" s="73"/>
      <c r="VN121" s="73"/>
      <c r="VO121" s="73"/>
      <c r="VP121" s="73"/>
      <c r="VQ121" s="73"/>
      <c r="VR121" s="73"/>
      <c r="VS121" s="73"/>
      <c r="VT121" s="73"/>
      <c r="VU121" s="73"/>
      <c r="VV121" s="73"/>
      <c r="VW121" s="73"/>
      <c r="VX121" s="73"/>
      <c r="VY121" s="73"/>
      <c r="VZ121" s="73"/>
      <c r="WA121" s="73"/>
      <c r="WB121" s="73"/>
      <c r="WC121" s="73"/>
      <c r="WD121" s="73"/>
      <c r="WE121" s="73"/>
      <c r="WF121" s="73"/>
      <c r="WG121" s="73"/>
      <c r="WH121" s="73"/>
      <c r="WI121" s="73"/>
      <c r="WJ121" s="73"/>
      <c r="WK121" s="73"/>
      <c r="WL121" s="73"/>
      <c r="WM121" s="73"/>
      <c r="WN121" s="73"/>
      <c r="WO121" s="73"/>
      <c r="WP121" s="73"/>
      <c r="WQ121" s="73"/>
      <c r="WR121" s="73"/>
      <c r="WS121" s="73"/>
      <c r="WT121" s="73"/>
      <c r="WU121" s="73"/>
      <c r="WV121" s="73"/>
      <c r="WW121" s="73"/>
      <c r="WX121" s="73"/>
      <c r="WY121" s="73"/>
      <c r="WZ121" s="73"/>
      <c r="XA121" s="73"/>
      <c r="XB121" s="73"/>
      <c r="XC121" s="73"/>
      <c r="XD121" s="73"/>
      <c r="XE121" s="73"/>
      <c r="XF121" s="73"/>
      <c r="XG121" s="73"/>
      <c r="XH121" s="73"/>
      <c r="XI121" s="73"/>
      <c r="XJ121" s="73"/>
      <c r="XK121" s="73"/>
      <c r="XL121" s="73"/>
      <c r="XM121" s="73"/>
      <c r="XN121" s="73"/>
      <c r="XO121" s="73"/>
      <c r="XP121" s="73"/>
      <c r="XQ121" s="73"/>
      <c r="XR121" s="73"/>
      <c r="XS121" s="73"/>
      <c r="XT121" s="73"/>
      <c r="XU121" s="73"/>
      <c r="XV121" s="73"/>
      <c r="XW121" s="73"/>
      <c r="XX121" s="73"/>
      <c r="XY121" s="73"/>
      <c r="XZ121" s="73"/>
      <c r="YA121" s="73"/>
      <c r="YB121" s="73"/>
      <c r="YC121" s="73"/>
      <c r="YD121" s="73"/>
      <c r="YE121" s="73"/>
      <c r="YF121" s="73"/>
      <c r="YG121" s="73"/>
      <c r="YH121" s="73"/>
      <c r="YI121" s="73"/>
      <c r="YJ121" s="73"/>
      <c r="YK121" s="73"/>
      <c r="YL121" s="73"/>
      <c r="YM121" s="73"/>
      <c r="YN121" s="73"/>
      <c r="YO121" s="73"/>
      <c r="YP121" s="73"/>
      <c r="YQ121" s="73"/>
      <c r="YR121" s="73"/>
    </row>
    <row r="122" spans="1:668">
      <c r="A122" s="71" t="s">
        <v>207</v>
      </c>
      <c r="B122" s="72">
        <f t="shared" si="130"/>
        <v>0</v>
      </c>
      <c r="C122" s="72">
        <f t="shared" si="131"/>
        <v>0</v>
      </c>
      <c r="D122" s="72">
        <f t="shared" si="132"/>
        <v>0</v>
      </c>
      <c r="E122" s="72">
        <f t="shared" si="133"/>
        <v>0</v>
      </c>
      <c r="F122" s="72">
        <f t="shared" si="134"/>
        <v>0</v>
      </c>
      <c r="G122" s="72">
        <f t="shared" si="135"/>
        <v>0</v>
      </c>
      <c r="H122" s="72">
        <f t="shared" si="136"/>
        <v>0</v>
      </c>
      <c r="I122" s="72">
        <f t="shared" si="137"/>
        <v>0</v>
      </c>
      <c r="J122" s="72">
        <f t="shared" si="138"/>
        <v>0</v>
      </c>
      <c r="K122" s="72">
        <f t="shared" si="139"/>
        <v>0</v>
      </c>
      <c r="L122" s="72">
        <f t="shared" si="140"/>
        <v>0</v>
      </c>
      <c r="M122" s="72">
        <f t="shared" si="141"/>
        <v>0</v>
      </c>
      <c r="N122" s="72">
        <f t="shared" si="142"/>
        <v>0</v>
      </c>
      <c r="O122" s="72">
        <f t="shared" si="143"/>
        <v>0</v>
      </c>
      <c r="P122" s="72">
        <f t="shared" si="144"/>
        <v>0</v>
      </c>
      <c r="Q122" s="72">
        <f t="shared" si="145"/>
        <v>0</v>
      </c>
      <c r="R122" s="72">
        <f t="shared" si="146"/>
        <v>0</v>
      </c>
      <c r="S122" s="72">
        <f t="shared" si="147"/>
        <v>0</v>
      </c>
      <c r="T122" s="72">
        <f t="shared" si="148"/>
        <v>0</v>
      </c>
      <c r="U122" s="72">
        <f t="shared" si="149"/>
        <v>0</v>
      </c>
      <c r="V122" s="72">
        <f t="shared" si="150"/>
        <v>0</v>
      </c>
      <c r="W122" s="72">
        <f t="shared" si="151"/>
        <v>0</v>
      </c>
      <c r="X122" s="72">
        <f t="shared" si="152"/>
        <v>0</v>
      </c>
      <c r="Y122" s="72">
        <f t="shared" si="153"/>
        <v>0</v>
      </c>
      <c r="Z122" s="72">
        <f t="shared" si="154"/>
        <v>0</v>
      </c>
      <c r="AA122" s="72">
        <f t="shared" si="155"/>
        <v>0</v>
      </c>
      <c r="AB122" s="72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J122" s="73"/>
      <c r="JK122" s="73"/>
      <c r="JL122" s="73"/>
      <c r="JM122" s="73"/>
      <c r="JN122" s="73"/>
      <c r="JO122" s="73"/>
      <c r="JP122" s="73"/>
      <c r="JQ122" s="73"/>
      <c r="JR122" s="73"/>
      <c r="JS122" s="73"/>
      <c r="JT122" s="73"/>
      <c r="JU122" s="73"/>
      <c r="JV122" s="73"/>
      <c r="JW122" s="73"/>
      <c r="JX122" s="73"/>
      <c r="JY122" s="73"/>
      <c r="JZ122" s="73"/>
      <c r="KA122" s="73"/>
      <c r="KB122" s="73"/>
      <c r="KC122" s="73"/>
      <c r="KD122" s="73"/>
      <c r="KE122" s="73"/>
      <c r="KF122" s="73"/>
      <c r="KG122" s="73"/>
      <c r="KH122" s="73"/>
      <c r="KI122" s="73"/>
      <c r="KJ122" s="73"/>
      <c r="KK122" s="73"/>
      <c r="KL122" s="73"/>
      <c r="KM122" s="73"/>
      <c r="KN122" s="73"/>
      <c r="KO122" s="73"/>
      <c r="KP122" s="73"/>
      <c r="KQ122" s="73"/>
      <c r="KR122" s="73"/>
      <c r="KS122" s="73"/>
      <c r="KT122" s="73"/>
      <c r="KU122" s="73"/>
      <c r="KV122" s="73"/>
      <c r="KW122" s="73"/>
      <c r="KX122" s="73"/>
      <c r="KY122" s="73"/>
      <c r="KZ122" s="73"/>
      <c r="LA122" s="73"/>
      <c r="LB122" s="73"/>
      <c r="LC122" s="73"/>
      <c r="LD122" s="73"/>
      <c r="LE122" s="73"/>
      <c r="LF122" s="73"/>
      <c r="LG122" s="73"/>
      <c r="LH122" s="73"/>
      <c r="LI122" s="73"/>
      <c r="LJ122" s="73"/>
      <c r="LK122" s="73"/>
      <c r="LL122" s="73"/>
      <c r="LM122" s="73"/>
      <c r="LN122" s="73"/>
      <c r="LO122" s="73"/>
      <c r="LP122" s="73"/>
      <c r="LQ122" s="73"/>
      <c r="LR122" s="73"/>
      <c r="LS122" s="73"/>
      <c r="LT122" s="73"/>
      <c r="LU122" s="73"/>
      <c r="LV122" s="73"/>
      <c r="LW122" s="73"/>
      <c r="LX122" s="73"/>
      <c r="LY122" s="73"/>
      <c r="LZ122" s="73"/>
      <c r="MA122" s="73"/>
      <c r="MB122" s="73"/>
      <c r="MC122" s="73"/>
      <c r="MD122" s="73"/>
      <c r="ME122" s="73"/>
      <c r="MF122" s="73"/>
      <c r="MG122" s="73"/>
      <c r="MH122" s="73"/>
      <c r="MI122" s="73"/>
      <c r="MJ122" s="73"/>
      <c r="MK122" s="73"/>
      <c r="ML122" s="73"/>
      <c r="MM122" s="73"/>
      <c r="MN122" s="73"/>
      <c r="MO122" s="73"/>
      <c r="MP122" s="73"/>
      <c r="MQ122" s="73"/>
      <c r="MR122" s="73"/>
      <c r="MS122" s="73"/>
      <c r="MT122" s="73"/>
      <c r="MU122" s="73"/>
      <c r="MV122" s="73"/>
      <c r="MW122" s="73"/>
      <c r="MX122" s="73"/>
      <c r="MY122" s="73"/>
      <c r="MZ122" s="73"/>
      <c r="NA122" s="73"/>
      <c r="NB122" s="73"/>
      <c r="NC122" s="73"/>
      <c r="ND122" s="73"/>
      <c r="NE122" s="73"/>
      <c r="NF122" s="73"/>
      <c r="NG122" s="73"/>
      <c r="NH122" s="73"/>
      <c r="NI122" s="73"/>
      <c r="NJ122" s="73"/>
      <c r="NK122" s="73"/>
      <c r="NL122" s="73"/>
      <c r="NM122" s="73"/>
      <c r="NN122" s="73"/>
      <c r="NO122" s="73"/>
      <c r="NP122" s="73"/>
      <c r="NQ122" s="73"/>
      <c r="NR122" s="73"/>
      <c r="NS122" s="73"/>
      <c r="NT122" s="73"/>
      <c r="NU122" s="73"/>
      <c r="NV122" s="73"/>
      <c r="NW122" s="73"/>
      <c r="NX122" s="73"/>
      <c r="NY122" s="73"/>
      <c r="NZ122" s="73"/>
      <c r="OA122" s="73"/>
      <c r="OB122" s="73"/>
      <c r="OC122" s="73"/>
      <c r="OD122" s="73"/>
      <c r="OE122" s="73"/>
      <c r="OF122" s="73"/>
      <c r="OG122" s="73"/>
      <c r="OH122" s="73"/>
      <c r="OI122" s="73"/>
      <c r="OJ122" s="73"/>
      <c r="OK122" s="73"/>
      <c r="OL122" s="73"/>
      <c r="OM122" s="73"/>
      <c r="ON122" s="73"/>
      <c r="OO122" s="73"/>
      <c r="OP122" s="73"/>
      <c r="OQ122" s="73"/>
      <c r="OR122" s="73"/>
      <c r="OS122" s="73"/>
      <c r="OT122" s="73"/>
      <c r="OU122" s="73"/>
      <c r="OV122" s="73"/>
      <c r="OW122" s="73"/>
      <c r="OX122" s="73"/>
      <c r="OY122" s="73"/>
      <c r="OZ122" s="73"/>
      <c r="PA122" s="73"/>
      <c r="PB122" s="73"/>
      <c r="PC122" s="73"/>
      <c r="PD122" s="73"/>
      <c r="PE122" s="73"/>
      <c r="PF122" s="73"/>
      <c r="PG122" s="73"/>
      <c r="PH122" s="73"/>
      <c r="PI122" s="73"/>
      <c r="PJ122" s="73"/>
      <c r="PK122" s="73"/>
      <c r="PL122" s="73"/>
      <c r="PM122" s="73"/>
      <c r="PN122" s="73"/>
      <c r="PO122" s="73"/>
      <c r="PP122" s="73"/>
      <c r="PQ122" s="73"/>
      <c r="PR122" s="73"/>
      <c r="PS122" s="73"/>
      <c r="PT122" s="73"/>
      <c r="PU122" s="73"/>
      <c r="PV122" s="73"/>
      <c r="PW122" s="73"/>
      <c r="PX122" s="73"/>
      <c r="PY122" s="73"/>
      <c r="PZ122" s="73"/>
      <c r="QA122" s="73"/>
      <c r="QB122" s="73"/>
      <c r="QC122" s="73"/>
      <c r="QD122" s="73"/>
      <c r="QE122" s="73"/>
      <c r="QF122" s="73"/>
      <c r="QG122" s="73"/>
      <c r="QH122" s="73"/>
      <c r="QI122" s="73"/>
      <c r="QJ122" s="73"/>
      <c r="QK122" s="73"/>
      <c r="QL122" s="73"/>
      <c r="QM122" s="73"/>
      <c r="QN122" s="73"/>
      <c r="QO122" s="73"/>
      <c r="QP122" s="73"/>
      <c r="QQ122" s="73"/>
      <c r="QR122" s="73"/>
      <c r="QS122" s="73"/>
      <c r="QT122" s="73"/>
      <c r="QU122" s="73"/>
      <c r="QV122" s="73"/>
      <c r="QW122" s="73"/>
      <c r="QX122" s="73"/>
      <c r="QY122" s="73"/>
      <c r="QZ122" s="73"/>
      <c r="RA122" s="73"/>
      <c r="RB122" s="73"/>
      <c r="RC122" s="73"/>
      <c r="RD122" s="73"/>
      <c r="RE122" s="73"/>
      <c r="RF122" s="73"/>
      <c r="RG122" s="73"/>
      <c r="RH122" s="73"/>
      <c r="RI122" s="73"/>
      <c r="RJ122" s="73"/>
      <c r="RK122" s="73"/>
      <c r="RL122" s="73"/>
      <c r="RM122" s="73"/>
      <c r="RN122" s="73"/>
      <c r="RO122" s="73"/>
      <c r="RP122" s="73"/>
      <c r="RQ122" s="73"/>
      <c r="RR122" s="73"/>
      <c r="RS122" s="73"/>
      <c r="RT122" s="73"/>
      <c r="RU122" s="73"/>
      <c r="RV122" s="73"/>
      <c r="RW122" s="73"/>
      <c r="RX122" s="73"/>
      <c r="RY122" s="73"/>
      <c r="RZ122" s="73"/>
      <c r="SA122" s="73"/>
      <c r="SB122" s="73"/>
      <c r="SC122" s="73"/>
      <c r="SD122" s="73"/>
      <c r="SE122" s="73"/>
      <c r="SF122" s="73"/>
      <c r="SG122" s="73"/>
      <c r="SH122" s="73"/>
      <c r="SI122" s="73"/>
      <c r="SJ122" s="73"/>
      <c r="SK122" s="73"/>
      <c r="SL122" s="73"/>
      <c r="SM122" s="73"/>
      <c r="SN122" s="73"/>
      <c r="SO122" s="73"/>
      <c r="SP122" s="73"/>
      <c r="SQ122" s="73"/>
      <c r="SR122" s="73"/>
      <c r="SS122" s="73"/>
      <c r="ST122" s="73"/>
      <c r="SU122" s="73"/>
      <c r="SV122" s="73"/>
      <c r="SW122" s="73"/>
      <c r="SX122" s="73"/>
      <c r="SY122" s="73"/>
      <c r="SZ122" s="73"/>
      <c r="TA122" s="73"/>
      <c r="TB122" s="73"/>
      <c r="TC122" s="73"/>
      <c r="TD122" s="73"/>
      <c r="TE122" s="73"/>
      <c r="TF122" s="73"/>
      <c r="TG122" s="73"/>
      <c r="TH122" s="73"/>
      <c r="TI122" s="73"/>
      <c r="TJ122" s="73"/>
      <c r="TK122" s="73"/>
      <c r="TL122" s="73"/>
      <c r="TM122" s="73"/>
      <c r="TN122" s="73"/>
      <c r="TO122" s="73"/>
      <c r="TP122" s="73"/>
      <c r="TQ122" s="73"/>
      <c r="TR122" s="73"/>
      <c r="TS122" s="73"/>
      <c r="TT122" s="73"/>
      <c r="TU122" s="73"/>
      <c r="TV122" s="73"/>
      <c r="TW122" s="73"/>
      <c r="TX122" s="73"/>
      <c r="TY122" s="73"/>
      <c r="TZ122" s="73"/>
      <c r="UA122" s="73"/>
      <c r="UB122" s="73"/>
      <c r="UC122" s="73"/>
      <c r="UD122" s="73"/>
      <c r="UE122" s="73"/>
      <c r="UF122" s="73"/>
      <c r="UG122" s="73"/>
      <c r="UH122" s="73"/>
      <c r="UI122" s="73"/>
      <c r="UJ122" s="73"/>
      <c r="UK122" s="73"/>
      <c r="UL122" s="73"/>
      <c r="UM122" s="73"/>
      <c r="UN122" s="73"/>
      <c r="UO122" s="73"/>
      <c r="UP122" s="73"/>
      <c r="UQ122" s="73"/>
      <c r="UR122" s="73"/>
      <c r="US122" s="73"/>
      <c r="UT122" s="73"/>
      <c r="UU122" s="73"/>
      <c r="UV122" s="73"/>
      <c r="UW122" s="73"/>
      <c r="UX122" s="73"/>
      <c r="UY122" s="73"/>
      <c r="UZ122" s="73"/>
      <c r="VA122" s="73"/>
      <c r="VB122" s="73"/>
      <c r="VC122" s="73"/>
      <c r="VD122" s="73"/>
      <c r="VE122" s="73"/>
      <c r="VF122" s="73"/>
      <c r="VG122" s="73"/>
      <c r="VH122" s="73"/>
      <c r="VI122" s="73"/>
      <c r="VJ122" s="73"/>
      <c r="VK122" s="73"/>
      <c r="VL122" s="73"/>
      <c r="VM122" s="73"/>
      <c r="VN122" s="73"/>
      <c r="VO122" s="73"/>
      <c r="VP122" s="73"/>
      <c r="VQ122" s="73"/>
      <c r="VR122" s="73"/>
      <c r="VS122" s="73"/>
      <c r="VT122" s="73"/>
      <c r="VU122" s="73"/>
      <c r="VV122" s="73"/>
      <c r="VW122" s="73"/>
      <c r="VX122" s="73"/>
      <c r="VY122" s="73"/>
      <c r="VZ122" s="73"/>
      <c r="WA122" s="73"/>
      <c r="WB122" s="73"/>
      <c r="WC122" s="73"/>
      <c r="WD122" s="73"/>
      <c r="WE122" s="73"/>
      <c r="WF122" s="73"/>
      <c r="WG122" s="73"/>
      <c r="WH122" s="73"/>
      <c r="WI122" s="73"/>
      <c r="WJ122" s="73"/>
      <c r="WK122" s="73"/>
      <c r="WL122" s="73"/>
      <c r="WM122" s="73"/>
      <c r="WN122" s="73"/>
      <c r="WO122" s="73"/>
      <c r="WP122" s="73"/>
      <c r="WQ122" s="73"/>
      <c r="WR122" s="73"/>
      <c r="WS122" s="73"/>
      <c r="WT122" s="73"/>
      <c r="WU122" s="73"/>
      <c r="WV122" s="73"/>
      <c r="WW122" s="73"/>
      <c r="WX122" s="73"/>
      <c r="WY122" s="73"/>
      <c r="WZ122" s="73"/>
      <c r="XA122" s="73"/>
      <c r="XB122" s="73"/>
      <c r="XC122" s="73"/>
      <c r="XD122" s="73"/>
      <c r="XE122" s="73"/>
      <c r="XF122" s="73"/>
      <c r="XG122" s="73"/>
      <c r="XH122" s="73"/>
      <c r="XI122" s="73"/>
      <c r="XJ122" s="73"/>
      <c r="XK122" s="73"/>
      <c r="XL122" s="73"/>
      <c r="XM122" s="73"/>
      <c r="XN122" s="73"/>
      <c r="XO122" s="73"/>
      <c r="XP122" s="73"/>
      <c r="XQ122" s="73"/>
      <c r="XR122" s="73"/>
      <c r="XS122" s="73"/>
      <c r="XT122" s="73"/>
      <c r="XU122" s="73"/>
      <c r="XV122" s="73"/>
      <c r="XW122" s="73"/>
      <c r="XX122" s="73"/>
      <c r="XY122" s="73"/>
      <c r="XZ122" s="73"/>
      <c r="YA122" s="73"/>
      <c r="YB122" s="73"/>
      <c r="YC122" s="73"/>
      <c r="YD122" s="73"/>
      <c r="YE122" s="73"/>
      <c r="YF122" s="73"/>
      <c r="YG122" s="73"/>
      <c r="YH122" s="73"/>
      <c r="YI122" s="73"/>
      <c r="YJ122" s="73"/>
      <c r="YK122" s="73"/>
      <c r="YL122" s="73"/>
      <c r="YM122" s="73"/>
      <c r="YN122" s="73"/>
      <c r="YO122" s="73"/>
      <c r="YP122" s="73"/>
      <c r="YQ122" s="73"/>
      <c r="YR122" s="73"/>
    </row>
    <row r="123" spans="1:668">
      <c r="A123" s="71" t="s">
        <v>208</v>
      </c>
      <c r="B123" s="72">
        <f t="shared" si="130"/>
        <v>0</v>
      </c>
      <c r="C123" s="72">
        <f t="shared" si="131"/>
        <v>0</v>
      </c>
      <c r="D123" s="72">
        <f t="shared" si="132"/>
        <v>0</v>
      </c>
      <c r="E123" s="72">
        <f t="shared" si="133"/>
        <v>0</v>
      </c>
      <c r="F123" s="72">
        <f t="shared" si="134"/>
        <v>0</v>
      </c>
      <c r="G123" s="72">
        <f t="shared" si="135"/>
        <v>0</v>
      </c>
      <c r="H123" s="72">
        <f t="shared" si="136"/>
        <v>0</v>
      </c>
      <c r="I123" s="72">
        <f t="shared" si="137"/>
        <v>0</v>
      </c>
      <c r="J123" s="72">
        <f t="shared" si="138"/>
        <v>0</v>
      </c>
      <c r="K123" s="72">
        <f t="shared" si="139"/>
        <v>0</v>
      </c>
      <c r="L123" s="72">
        <f t="shared" si="140"/>
        <v>0</v>
      </c>
      <c r="M123" s="72">
        <f t="shared" si="141"/>
        <v>0</v>
      </c>
      <c r="N123" s="72">
        <f t="shared" si="142"/>
        <v>0</v>
      </c>
      <c r="O123" s="72">
        <f t="shared" si="143"/>
        <v>0</v>
      </c>
      <c r="P123" s="72">
        <f t="shared" si="144"/>
        <v>0</v>
      </c>
      <c r="Q123" s="72">
        <f t="shared" si="145"/>
        <v>0</v>
      </c>
      <c r="R123" s="72">
        <f t="shared" si="146"/>
        <v>0</v>
      </c>
      <c r="S123" s="72">
        <f t="shared" si="147"/>
        <v>0</v>
      </c>
      <c r="T123" s="72">
        <f t="shared" si="148"/>
        <v>0</v>
      </c>
      <c r="U123" s="72">
        <f t="shared" si="149"/>
        <v>0</v>
      </c>
      <c r="V123" s="72">
        <f t="shared" si="150"/>
        <v>0</v>
      </c>
      <c r="W123" s="72">
        <f t="shared" si="151"/>
        <v>0</v>
      </c>
      <c r="X123" s="72">
        <f t="shared" si="152"/>
        <v>0</v>
      </c>
      <c r="Y123" s="72">
        <f t="shared" si="153"/>
        <v>0</v>
      </c>
      <c r="Z123" s="72">
        <f t="shared" si="154"/>
        <v>0</v>
      </c>
      <c r="AA123" s="72">
        <f t="shared" si="155"/>
        <v>0</v>
      </c>
      <c r="AB123" s="72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  <c r="JD123" s="73"/>
      <c r="JE123" s="73"/>
      <c r="JF123" s="73"/>
      <c r="JG123" s="73"/>
      <c r="JH123" s="73"/>
      <c r="JI123" s="73"/>
      <c r="JJ123" s="73"/>
      <c r="JK123" s="73"/>
      <c r="JL123" s="73"/>
      <c r="JM123" s="73"/>
      <c r="JN123" s="73"/>
      <c r="JO123" s="73"/>
      <c r="JP123" s="73"/>
      <c r="JQ123" s="73"/>
      <c r="JR123" s="73"/>
      <c r="JS123" s="73"/>
      <c r="JT123" s="73"/>
      <c r="JU123" s="73"/>
      <c r="JV123" s="73"/>
      <c r="JW123" s="73"/>
      <c r="JX123" s="73"/>
      <c r="JY123" s="73"/>
      <c r="JZ123" s="73"/>
      <c r="KA123" s="73"/>
      <c r="KB123" s="73"/>
      <c r="KC123" s="73"/>
      <c r="KD123" s="73"/>
      <c r="KE123" s="73"/>
      <c r="KF123" s="73"/>
      <c r="KG123" s="73"/>
      <c r="KH123" s="73"/>
      <c r="KI123" s="73"/>
      <c r="KJ123" s="73"/>
      <c r="KK123" s="73"/>
      <c r="KL123" s="73"/>
      <c r="KM123" s="73"/>
      <c r="KN123" s="73"/>
      <c r="KO123" s="73"/>
      <c r="KP123" s="73"/>
      <c r="KQ123" s="73"/>
      <c r="KR123" s="73"/>
      <c r="KS123" s="73"/>
      <c r="KT123" s="73"/>
      <c r="KU123" s="73"/>
      <c r="KV123" s="73"/>
      <c r="KW123" s="73"/>
      <c r="KX123" s="73"/>
      <c r="KY123" s="73"/>
      <c r="KZ123" s="73"/>
      <c r="LA123" s="73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  <c r="OL123" s="73"/>
      <c r="OM123" s="73"/>
      <c r="ON123" s="73"/>
      <c r="OO123" s="73"/>
      <c r="OP123" s="73"/>
      <c r="OQ123" s="73"/>
      <c r="OR123" s="73"/>
      <c r="OS123" s="73"/>
      <c r="OT123" s="73"/>
      <c r="OU123" s="73"/>
      <c r="OV123" s="73"/>
      <c r="OW123" s="73"/>
      <c r="OX123" s="73"/>
      <c r="OY123" s="73"/>
      <c r="OZ123" s="73"/>
      <c r="PA123" s="73"/>
      <c r="PB123" s="73"/>
      <c r="PC123" s="73"/>
      <c r="PD123" s="73"/>
      <c r="PE123" s="73"/>
      <c r="PF123" s="73"/>
      <c r="PG123" s="73"/>
      <c r="PH123" s="73"/>
      <c r="PI123" s="73"/>
      <c r="PJ123" s="73"/>
      <c r="PK123" s="73"/>
      <c r="PL123" s="73"/>
      <c r="PM123" s="73"/>
      <c r="PN123" s="73"/>
      <c r="PO123" s="73"/>
      <c r="PP123" s="73"/>
      <c r="PQ123" s="73"/>
      <c r="PR123" s="73"/>
      <c r="PS123" s="73"/>
      <c r="PT123" s="73"/>
      <c r="PU123" s="73"/>
      <c r="PV123" s="73"/>
      <c r="PW123" s="73"/>
      <c r="PX123" s="73"/>
      <c r="PY123" s="73"/>
      <c r="PZ123" s="73"/>
      <c r="QA123" s="73"/>
      <c r="QB123" s="73"/>
      <c r="QC123" s="73"/>
      <c r="QD123" s="73"/>
      <c r="QE123" s="73"/>
      <c r="QF123" s="73"/>
      <c r="QG123" s="73"/>
      <c r="QH123" s="73"/>
      <c r="QI123" s="73"/>
      <c r="QJ123" s="73"/>
      <c r="QK123" s="73"/>
      <c r="QL123" s="73"/>
      <c r="QM123" s="73"/>
      <c r="QN123" s="73"/>
      <c r="QO123" s="73"/>
      <c r="QP123" s="73"/>
      <c r="QQ123" s="73"/>
      <c r="QR123" s="73"/>
      <c r="QS123" s="73"/>
      <c r="QT123" s="73"/>
      <c r="QU123" s="73"/>
      <c r="QV123" s="73"/>
      <c r="QW123" s="73"/>
      <c r="QX123" s="73"/>
      <c r="QY123" s="73"/>
      <c r="QZ123" s="73"/>
      <c r="RA123" s="73"/>
      <c r="RB123" s="73"/>
      <c r="RC123" s="73"/>
      <c r="RD123" s="73"/>
      <c r="RE123" s="73"/>
      <c r="RF123" s="73"/>
      <c r="RG123" s="73"/>
      <c r="RH123" s="73"/>
      <c r="RI123" s="73"/>
      <c r="RJ123" s="73"/>
      <c r="RK123" s="73"/>
      <c r="RL123" s="73"/>
      <c r="RM123" s="73"/>
      <c r="RN123" s="73"/>
      <c r="RO123" s="73"/>
      <c r="RP123" s="73"/>
      <c r="RQ123" s="73"/>
      <c r="RR123" s="73"/>
      <c r="RS123" s="73"/>
      <c r="RT123" s="73"/>
      <c r="RU123" s="73"/>
      <c r="RV123" s="73"/>
      <c r="RW123" s="73"/>
      <c r="RX123" s="73"/>
      <c r="RY123" s="73"/>
      <c r="RZ123" s="73"/>
      <c r="SA123" s="73"/>
      <c r="SB123" s="73"/>
      <c r="SC123" s="73"/>
      <c r="SD123" s="73"/>
      <c r="SE123" s="73"/>
      <c r="SF123" s="73"/>
      <c r="SG123" s="73"/>
      <c r="SH123" s="73"/>
      <c r="SI123" s="73"/>
      <c r="SJ123" s="73"/>
      <c r="SK123" s="73"/>
      <c r="SL123" s="73"/>
      <c r="SM123" s="73"/>
      <c r="SN123" s="73"/>
      <c r="SO123" s="73"/>
      <c r="SP123" s="73"/>
      <c r="SQ123" s="73"/>
      <c r="SR123" s="73"/>
      <c r="SS123" s="73"/>
      <c r="ST123" s="73"/>
      <c r="SU123" s="73"/>
      <c r="SV123" s="73"/>
      <c r="SW123" s="73"/>
      <c r="SX123" s="73"/>
      <c r="SY123" s="73"/>
      <c r="SZ123" s="73"/>
      <c r="TA123" s="73"/>
      <c r="TB123" s="73"/>
      <c r="TC123" s="73"/>
      <c r="TD123" s="73"/>
      <c r="TE123" s="73"/>
      <c r="TF123" s="73"/>
      <c r="TG123" s="73"/>
      <c r="TH123" s="73"/>
      <c r="TI123" s="73"/>
      <c r="TJ123" s="73"/>
      <c r="TK123" s="73"/>
      <c r="TL123" s="73"/>
      <c r="TM123" s="73"/>
      <c r="TN123" s="73"/>
      <c r="TO123" s="73"/>
      <c r="TP123" s="73"/>
      <c r="TQ123" s="73"/>
      <c r="TR123" s="73"/>
      <c r="TS123" s="73"/>
      <c r="TT123" s="73"/>
      <c r="TU123" s="73"/>
      <c r="TV123" s="73"/>
      <c r="TW123" s="73"/>
      <c r="TX123" s="73"/>
      <c r="TY123" s="73"/>
      <c r="TZ123" s="73"/>
      <c r="UA123" s="73"/>
      <c r="UB123" s="73"/>
      <c r="UC123" s="73"/>
      <c r="UD123" s="73"/>
      <c r="UE123" s="73"/>
      <c r="UF123" s="73"/>
      <c r="UG123" s="73"/>
      <c r="UH123" s="73"/>
      <c r="UI123" s="73"/>
      <c r="UJ123" s="73"/>
      <c r="UK123" s="73"/>
      <c r="UL123" s="73"/>
      <c r="UM123" s="73"/>
      <c r="UN123" s="73"/>
      <c r="UO123" s="73"/>
      <c r="UP123" s="73"/>
      <c r="UQ123" s="73"/>
      <c r="UR123" s="73"/>
      <c r="US123" s="73"/>
      <c r="UT123" s="73"/>
      <c r="UU123" s="73"/>
      <c r="UV123" s="73"/>
      <c r="UW123" s="73"/>
      <c r="UX123" s="73"/>
      <c r="UY123" s="73"/>
      <c r="UZ123" s="73"/>
      <c r="VA123" s="73"/>
      <c r="VB123" s="73"/>
      <c r="VC123" s="73"/>
      <c r="VD123" s="73"/>
      <c r="VE123" s="73"/>
      <c r="VF123" s="73"/>
      <c r="VG123" s="73"/>
      <c r="VH123" s="73"/>
      <c r="VI123" s="73"/>
      <c r="VJ123" s="73"/>
      <c r="VK123" s="73"/>
      <c r="VL123" s="73"/>
      <c r="VM123" s="73"/>
      <c r="VN123" s="73"/>
      <c r="VO123" s="73"/>
      <c r="VP123" s="73"/>
      <c r="VQ123" s="73"/>
      <c r="VR123" s="73"/>
      <c r="VS123" s="73"/>
      <c r="VT123" s="73"/>
      <c r="VU123" s="73"/>
      <c r="VV123" s="73"/>
      <c r="VW123" s="73"/>
      <c r="VX123" s="73"/>
      <c r="VY123" s="73"/>
      <c r="VZ123" s="73"/>
      <c r="WA123" s="73"/>
      <c r="WB123" s="73"/>
      <c r="WC123" s="73"/>
      <c r="WD123" s="73"/>
      <c r="WE123" s="73"/>
      <c r="WF123" s="73"/>
      <c r="WG123" s="73"/>
      <c r="WH123" s="73"/>
      <c r="WI123" s="73"/>
      <c r="WJ123" s="73"/>
      <c r="WK123" s="73"/>
      <c r="WL123" s="73"/>
      <c r="WM123" s="73"/>
      <c r="WN123" s="73"/>
      <c r="WO123" s="73"/>
      <c r="WP123" s="73"/>
      <c r="WQ123" s="73"/>
      <c r="WR123" s="73"/>
      <c r="WS123" s="73"/>
      <c r="WT123" s="73"/>
      <c r="WU123" s="73"/>
      <c r="WV123" s="73"/>
      <c r="WW123" s="73"/>
      <c r="WX123" s="73"/>
      <c r="WY123" s="73"/>
      <c r="WZ123" s="73"/>
      <c r="XA123" s="73"/>
      <c r="XB123" s="73"/>
      <c r="XC123" s="73"/>
      <c r="XD123" s="73"/>
      <c r="XE123" s="73"/>
      <c r="XF123" s="73"/>
      <c r="XG123" s="73"/>
      <c r="XH123" s="73"/>
      <c r="XI123" s="73"/>
      <c r="XJ123" s="73"/>
      <c r="XK123" s="73"/>
      <c r="XL123" s="73"/>
      <c r="XM123" s="73"/>
      <c r="XN123" s="73"/>
      <c r="XO123" s="73"/>
      <c r="XP123" s="73"/>
      <c r="XQ123" s="73"/>
      <c r="XR123" s="73"/>
      <c r="XS123" s="73"/>
      <c r="XT123" s="73"/>
      <c r="XU123" s="73"/>
      <c r="XV123" s="73"/>
      <c r="XW123" s="73"/>
      <c r="XX123" s="73"/>
      <c r="XY123" s="73"/>
      <c r="XZ123" s="73"/>
      <c r="YA123" s="73"/>
      <c r="YB123" s="73"/>
      <c r="YC123" s="73"/>
      <c r="YD123" s="73"/>
      <c r="YE123" s="73"/>
      <c r="YF123" s="73"/>
      <c r="YG123" s="73"/>
      <c r="YH123" s="73"/>
      <c r="YI123" s="73"/>
      <c r="YJ123" s="73"/>
      <c r="YK123" s="73"/>
      <c r="YL123" s="73"/>
      <c r="YM123" s="73"/>
      <c r="YN123" s="73"/>
      <c r="YO123" s="73"/>
      <c r="YP123" s="73"/>
      <c r="YQ123" s="73"/>
      <c r="YR123" s="73"/>
    </row>
    <row r="124" spans="1:668">
      <c r="A124" s="71" t="s">
        <v>209</v>
      </c>
      <c r="B124" s="72">
        <f t="shared" si="130"/>
        <v>0</v>
      </c>
      <c r="C124" s="72">
        <f t="shared" si="131"/>
        <v>0</v>
      </c>
      <c r="D124" s="72">
        <f t="shared" si="132"/>
        <v>0</v>
      </c>
      <c r="E124" s="72">
        <f t="shared" si="133"/>
        <v>0</v>
      </c>
      <c r="F124" s="72">
        <f t="shared" si="134"/>
        <v>0</v>
      </c>
      <c r="G124" s="72">
        <f t="shared" si="135"/>
        <v>0</v>
      </c>
      <c r="H124" s="72">
        <f t="shared" si="136"/>
        <v>0</v>
      </c>
      <c r="I124" s="72">
        <f t="shared" si="137"/>
        <v>0</v>
      </c>
      <c r="J124" s="72">
        <f t="shared" si="138"/>
        <v>0</v>
      </c>
      <c r="K124" s="72">
        <f t="shared" si="139"/>
        <v>0</v>
      </c>
      <c r="L124" s="72">
        <f t="shared" si="140"/>
        <v>0</v>
      </c>
      <c r="M124" s="72">
        <f t="shared" si="141"/>
        <v>0</v>
      </c>
      <c r="N124" s="72">
        <f t="shared" si="142"/>
        <v>0</v>
      </c>
      <c r="O124" s="72">
        <f t="shared" si="143"/>
        <v>0</v>
      </c>
      <c r="P124" s="72">
        <f t="shared" si="144"/>
        <v>0</v>
      </c>
      <c r="Q124" s="72">
        <f t="shared" si="145"/>
        <v>0</v>
      </c>
      <c r="R124" s="72">
        <f t="shared" si="146"/>
        <v>0</v>
      </c>
      <c r="S124" s="72">
        <f t="shared" si="147"/>
        <v>0</v>
      </c>
      <c r="T124" s="72">
        <f t="shared" si="148"/>
        <v>0</v>
      </c>
      <c r="U124" s="72">
        <f t="shared" si="149"/>
        <v>0</v>
      </c>
      <c r="V124" s="72">
        <f t="shared" si="150"/>
        <v>0</v>
      </c>
      <c r="W124" s="72">
        <f t="shared" si="151"/>
        <v>0</v>
      </c>
      <c r="X124" s="72">
        <f t="shared" si="152"/>
        <v>0</v>
      </c>
      <c r="Y124" s="72">
        <f t="shared" si="153"/>
        <v>0</v>
      </c>
      <c r="Z124" s="72">
        <f t="shared" si="154"/>
        <v>0</v>
      </c>
      <c r="AA124" s="72">
        <f t="shared" si="155"/>
        <v>0</v>
      </c>
      <c r="AB124" s="72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  <c r="JD124" s="73"/>
      <c r="JE124" s="73"/>
      <c r="JF124" s="73"/>
      <c r="JG124" s="73"/>
      <c r="JH124" s="73"/>
      <c r="JI124" s="73"/>
      <c r="JJ124" s="73"/>
      <c r="JK124" s="73"/>
      <c r="JL124" s="73"/>
      <c r="JM124" s="73"/>
      <c r="JN124" s="73"/>
      <c r="JO124" s="73"/>
      <c r="JP124" s="73"/>
      <c r="JQ124" s="73"/>
      <c r="JR124" s="73"/>
      <c r="JS124" s="73"/>
      <c r="JT124" s="73"/>
      <c r="JU124" s="73"/>
      <c r="JV124" s="73"/>
      <c r="JW124" s="73"/>
      <c r="JX124" s="73"/>
      <c r="JY124" s="73"/>
      <c r="JZ124" s="73"/>
      <c r="KA124" s="73"/>
      <c r="KB124" s="73"/>
      <c r="KC124" s="73"/>
      <c r="KD124" s="73"/>
      <c r="KE124" s="73"/>
      <c r="KF124" s="73"/>
      <c r="KG124" s="73"/>
      <c r="KH124" s="73"/>
      <c r="KI124" s="73"/>
      <c r="KJ124" s="73"/>
      <c r="KK124" s="73"/>
      <c r="KL124" s="73"/>
      <c r="KM124" s="73"/>
      <c r="KN124" s="73"/>
      <c r="KO124" s="73"/>
      <c r="KP124" s="73"/>
      <c r="KQ124" s="73"/>
      <c r="KR124" s="73"/>
      <c r="KS124" s="73"/>
      <c r="KT124" s="73"/>
      <c r="KU124" s="73"/>
      <c r="KV124" s="73"/>
      <c r="KW124" s="73"/>
      <c r="KX124" s="73"/>
      <c r="KY124" s="73"/>
      <c r="KZ124" s="73"/>
      <c r="LA124" s="73"/>
      <c r="LB124" s="73"/>
      <c r="LC124" s="73"/>
      <c r="LD124" s="73"/>
      <c r="LE124" s="73"/>
      <c r="LF124" s="73"/>
      <c r="LG124" s="73"/>
      <c r="LH124" s="73"/>
      <c r="LI124" s="73"/>
      <c r="LJ124" s="73"/>
      <c r="LK124" s="73"/>
      <c r="LL124" s="73"/>
      <c r="LM124" s="73"/>
      <c r="LN124" s="73"/>
      <c r="LO124" s="73"/>
      <c r="LP124" s="73"/>
      <c r="LQ124" s="73"/>
      <c r="LR124" s="73"/>
      <c r="LS124" s="73"/>
      <c r="LT124" s="73"/>
      <c r="LU124" s="73"/>
      <c r="LV124" s="73"/>
      <c r="LW124" s="73"/>
      <c r="LX124" s="73"/>
      <c r="LY124" s="73"/>
      <c r="LZ124" s="73"/>
      <c r="MA124" s="73"/>
      <c r="MB124" s="73"/>
      <c r="MC124" s="73"/>
      <c r="MD124" s="73"/>
      <c r="ME124" s="73"/>
      <c r="MF124" s="73"/>
      <c r="MG124" s="73"/>
      <c r="MH124" s="73"/>
      <c r="MI124" s="73"/>
      <c r="MJ124" s="73"/>
      <c r="MK124" s="73"/>
      <c r="ML124" s="73"/>
      <c r="MM124" s="73"/>
      <c r="MN124" s="73"/>
      <c r="MO124" s="73"/>
      <c r="MP124" s="73"/>
      <c r="MQ124" s="73"/>
      <c r="MR124" s="73"/>
      <c r="MS124" s="73"/>
      <c r="MT124" s="73"/>
      <c r="MU124" s="73"/>
      <c r="MV124" s="73"/>
      <c r="MW124" s="73"/>
      <c r="MX124" s="73"/>
      <c r="MY124" s="73"/>
      <c r="MZ124" s="73"/>
      <c r="NA124" s="73"/>
      <c r="NB124" s="73"/>
      <c r="NC124" s="73"/>
      <c r="ND124" s="73"/>
      <c r="NE124" s="73"/>
      <c r="NF124" s="73"/>
      <c r="NG124" s="73"/>
      <c r="NH124" s="73"/>
      <c r="NI124" s="73"/>
      <c r="NJ124" s="73"/>
      <c r="NK124" s="73"/>
      <c r="NL124" s="73"/>
      <c r="NM124" s="73"/>
      <c r="NN124" s="73"/>
      <c r="NO124" s="73"/>
      <c r="NP124" s="73"/>
      <c r="NQ124" s="73"/>
      <c r="NR124" s="73"/>
      <c r="NS124" s="73"/>
      <c r="NT124" s="73"/>
      <c r="NU124" s="73"/>
      <c r="NV124" s="73"/>
      <c r="NW124" s="73"/>
      <c r="NX124" s="73"/>
      <c r="NY124" s="73"/>
      <c r="NZ124" s="73"/>
      <c r="OA124" s="73"/>
      <c r="OB124" s="73"/>
      <c r="OC124" s="73"/>
      <c r="OD124" s="73"/>
      <c r="OE124" s="73"/>
      <c r="OF124" s="73"/>
      <c r="OG124" s="73"/>
      <c r="OH124" s="73"/>
      <c r="OI124" s="73"/>
      <c r="OJ124" s="73"/>
      <c r="OK124" s="73"/>
      <c r="OL124" s="73"/>
      <c r="OM124" s="73"/>
      <c r="ON124" s="73"/>
      <c r="OO124" s="73"/>
      <c r="OP124" s="73"/>
      <c r="OQ124" s="73"/>
      <c r="OR124" s="73"/>
      <c r="OS124" s="73"/>
      <c r="OT124" s="73"/>
      <c r="OU124" s="73"/>
      <c r="OV124" s="73"/>
      <c r="OW124" s="73"/>
      <c r="OX124" s="73"/>
      <c r="OY124" s="73"/>
      <c r="OZ124" s="73"/>
      <c r="PA124" s="73"/>
      <c r="PB124" s="73"/>
      <c r="PC124" s="73"/>
      <c r="PD124" s="73"/>
      <c r="PE124" s="73"/>
      <c r="PF124" s="73"/>
      <c r="PG124" s="73"/>
      <c r="PH124" s="73"/>
      <c r="PI124" s="73"/>
      <c r="PJ124" s="73"/>
      <c r="PK124" s="73"/>
      <c r="PL124" s="73"/>
      <c r="PM124" s="73"/>
      <c r="PN124" s="73"/>
      <c r="PO124" s="73"/>
      <c r="PP124" s="73"/>
      <c r="PQ124" s="73"/>
      <c r="PR124" s="73"/>
      <c r="PS124" s="73"/>
      <c r="PT124" s="73"/>
      <c r="PU124" s="73"/>
      <c r="PV124" s="73"/>
      <c r="PW124" s="73"/>
      <c r="PX124" s="73"/>
      <c r="PY124" s="73"/>
      <c r="PZ124" s="73"/>
      <c r="QA124" s="73"/>
      <c r="QB124" s="73"/>
      <c r="QC124" s="73"/>
      <c r="QD124" s="73"/>
      <c r="QE124" s="73"/>
      <c r="QF124" s="73"/>
      <c r="QG124" s="73"/>
      <c r="QH124" s="73"/>
      <c r="QI124" s="73"/>
      <c r="QJ124" s="73"/>
      <c r="QK124" s="73"/>
      <c r="QL124" s="73"/>
      <c r="QM124" s="73"/>
      <c r="QN124" s="73"/>
      <c r="QO124" s="73"/>
      <c r="QP124" s="73"/>
      <c r="QQ124" s="73"/>
      <c r="QR124" s="73"/>
      <c r="QS124" s="73"/>
      <c r="QT124" s="73"/>
      <c r="QU124" s="73"/>
      <c r="QV124" s="73"/>
      <c r="QW124" s="73"/>
      <c r="QX124" s="73"/>
      <c r="QY124" s="73"/>
      <c r="QZ124" s="73"/>
      <c r="RA124" s="73"/>
      <c r="RB124" s="73"/>
      <c r="RC124" s="73"/>
      <c r="RD124" s="73"/>
      <c r="RE124" s="73"/>
      <c r="RF124" s="73"/>
      <c r="RG124" s="73"/>
      <c r="RH124" s="73"/>
      <c r="RI124" s="73"/>
      <c r="RJ124" s="73"/>
      <c r="RK124" s="73"/>
      <c r="RL124" s="73"/>
      <c r="RM124" s="73"/>
      <c r="RN124" s="73"/>
      <c r="RO124" s="73"/>
      <c r="RP124" s="73"/>
      <c r="RQ124" s="73"/>
      <c r="RR124" s="73"/>
      <c r="RS124" s="73"/>
      <c r="RT124" s="73"/>
      <c r="RU124" s="73"/>
      <c r="RV124" s="73"/>
      <c r="RW124" s="73"/>
      <c r="RX124" s="73"/>
      <c r="RY124" s="73"/>
      <c r="RZ124" s="73"/>
      <c r="SA124" s="73"/>
      <c r="SB124" s="73"/>
      <c r="SC124" s="73"/>
      <c r="SD124" s="73"/>
      <c r="SE124" s="73"/>
      <c r="SF124" s="73"/>
      <c r="SG124" s="73"/>
      <c r="SH124" s="73"/>
      <c r="SI124" s="73"/>
      <c r="SJ124" s="73"/>
      <c r="SK124" s="73"/>
      <c r="SL124" s="73"/>
      <c r="SM124" s="73"/>
      <c r="SN124" s="73"/>
      <c r="SO124" s="73"/>
      <c r="SP124" s="73"/>
      <c r="SQ124" s="73"/>
      <c r="SR124" s="73"/>
      <c r="SS124" s="73"/>
      <c r="ST124" s="73"/>
      <c r="SU124" s="73"/>
      <c r="SV124" s="73"/>
      <c r="SW124" s="73"/>
      <c r="SX124" s="73"/>
      <c r="SY124" s="73"/>
      <c r="SZ124" s="73"/>
      <c r="TA124" s="73"/>
      <c r="TB124" s="73"/>
      <c r="TC124" s="73"/>
      <c r="TD124" s="73"/>
      <c r="TE124" s="73"/>
      <c r="TF124" s="73"/>
      <c r="TG124" s="73"/>
      <c r="TH124" s="73"/>
      <c r="TI124" s="73"/>
      <c r="TJ124" s="73"/>
      <c r="TK124" s="73"/>
      <c r="TL124" s="73"/>
      <c r="TM124" s="73"/>
      <c r="TN124" s="73"/>
      <c r="TO124" s="73"/>
      <c r="TP124" s="73"/>
      <c r="TQ124" s="73"/>
      <c r="TR124" s="73"/>
      <c r="TS124" s="73"/>
      <c r="TT124" s="73"/>
      <c r="TU124" s="73"/>
      <c r="TV124" s="73"/>
      <c r="TW124" s="73"/>
      <c r="TX124" s="73"/>
      <c r="TY124" s="73"/>
      <c r="TZ124" s="73"/>
      <c r="UA124" s="73"/>
      <c r="UB124" s="73"/>
      <c r="UC124" s="73"/>
      <c r="UD124" s="73"/>
      <c r="UE124" s="73"/>
      <c r="UF124" s="73"/>
      <c r="UG124" s="73"/>
      <c r="UH124" s="73"/>
      <c r="UI124" s="73"/>
      <c r="UJ124" s="73"/>
      <c r="UK124" s="73"/>
      <c r="UL124" s="73"/>
      <c r="UM124" s="73"/>
      <c r="UN124" s="73"/>
      <c r="UO124" s="73"/>
      <c r="UP124" s="73"/>
      <c r="UQ124" s="73"/>
      <c r="UR124" s="73"/>
      <c r="US124" s="73"/>
      <c r="UT124" s="73"/>
      <c r="UU124" s="73"/>
      <c r="UV124" s="73"/>
      <c r="UW124" s="73"/>
      <c r="UX124" s="73"/>
      <c r="UY124" s="73"/>
      <c r="UZ124" s="73"/>
      <c r="VA124" s="73"/>
      <c r="VB124" s="73"/>
      <c r="VC124" s="73"/>
      <c r="VD124" s="73"/>
      <c r="VE124" s="73"/>
      <c r="VF124" s="73"/>
      <c r="VG124" s="73"/>
      <c r="VH124" s="73"/>
      <c r="VI124" s="73"/>
      <c r="VJ124" s="73"/>
      <c r="VK124" s="73"/>
      <c r="VL124" s="73"/>
      <c r="VM124" s="73"/>
      <c r="VN124" s="73"/>
      <c r="VO124" s="73"/>
      <c r="VP124" s="73"/>
      <c r="VQ124" s="73"/>
      <c r="VR124" s="73"/>
      <c r="VS124" s="73"/>
      <c r="VT124" s="73"/>
      <c r="VU124" s="73"/>
      <c r="VV124" s="73"/>
      <c r="VW124" s="73"/>
      <c r="VX124" s="73"/>
      <c r="VY124" s="73"/>
      <c r="VZ124" s="73"/>
      <c r="WA124" s="73"/>
      <c r="WB124" s="73"/>
      <c r="WC124" s="73"/>
      <c r="WD124" s="73"/>
      <c r="WE124" s="73"/>
      <c r="WF124" s="73"/>
      <c r="WG124" s="73"/>
      <c r="WH124" s="73"/>
      <c r="WI124" s="73"/>
      <c r="WJ124" s="73"/>
      <c r="WK124" s="73"/>
      <c r="WL124" s="73"/>
      <c r="WM124" s="73"/>
      <c r="WN124" s="73"/>
      <c r="WO124" s="73"/>
      <c r="WP124" s="73"/>
      <c r="WQ124" s="73"/>
      <c r="WR124" s="73"/>
      <c r="WS124" s="73"/>
      <c r="WT124" s="73"/>
      <c r="WU124" s="73"/>
      <c r="WV124" s="73"/>
      <c r="WW124" s="73"/>
      <c r="WX124" s="73"/>
      <c r="WY124" s="73"/>
      <c r="WZ124" s="73"/>
      <c r="XA124" s="73"/>
      <c r="XB124" s="73"/>
      <c r="XC124" s="73"/>
      <c r="XD124" s="73"/>
      <c r="XE124" s="73"/>
      <c r="XF124" s="73"/>
      <c r="XG124" s="73"/>
      <c r="XH124" s="73"/>
      <c r="XI124" s="73"/>
      <c r="XJ124" s="73"/>
      <c r="XK124" s="73"/>
      <c r="XL124" s="73"/>
      <c r="XM124" s="73"/>
      <c r="XN124" s="73"/>
      <c r="XO124" s="73"/>
      <c r="XP124" s="73"/>
      <c r="XQ124" s="73"/>
      <c r="XR124" s="73"/>
      <c r="XS124" s="73"/>
      <c r="XT124" s="73"/>
      <c r="XU124" s="73"/>
      <c r="XV124" s="73"/>
      <c r="XW124" s="73"/>
      <c r="XX124" s="73"/>
      <c r="XY124" s="73"/>
      <c r="XZ124" s="73"/>
      <c r="YA124" s="73"/>
      <c r="YB124" s="73"/>
      <c r="YC124" s="73"/>
      <c r="YD124" s="73"/>
      <c r="YE124" s="73"/>
      <c r="YF124" s="73"/>
      <c r="YG124" s="73"/>
      <c r="YH124" s="73"/>
      <c r="YI124" s="73"/>
      <c r="YJ124" s="73"/>
      <c r="YK124" s="73"/>
      <c r="YL124" s="73"/>
      <c r="YM124" s="73"/>
      <c r="YN124" s="73"/>
      <c r="YO124" s="73"/>
      <c r="YP124" s="73"/>
      <c r="YQ124" s="73"/>
      <c r="YR124" s="73"/>
    </row>
    <row r="125" spans="1:668">
      <c r="A125" s="71" t="s">
        <v>210</v>
      </c>
      <c r="B125" s="72">
        <f t="shared" si="130"/>
        <v>0</v>
      </c>
      <c r="C125" s="72">
        <f t="shared" si="131"/>
        <v>0</v>
      </c>
      <c r="D125" s="72">
        <f t="shared" si="132"/>
        <v>0</v>
      </c>
      <c r="E125" s="72">
        <f t="shared" si="133"/>
        <v>0</v>
      </c>
      <c r="F125" s="72">
        <f t="shared" si="134"/>
        <v>0</v>
      </c>
      <c r="G125" s="72">
        <f t="shared" si="135"/>
        <v>0</v>
      </c>
      <c r="H125" s="72">
        <f t="shared" si="136"/>
        <v>0</v>
      </c>
      <c r="I125" s="72">
        <f t="shared" si="137"/>
        <v>0</v>
      </c>
      <c r="J125" s="72">
        <f t="shared" si="138"/>
        <v>0</v>
      </c>
      <c r="K125" s="72">
        <f t="shared" si="139"/>
        <v>0</v>
      </c>
      <c r="L125" s="72">
        <f t="shared" si="140"/>
        <v>0</v>
      </c>
      <c r="M125" s="72">
        <f t="shared" si="141"/>
        <v>0</v>
      </c>
      <c r="N125" s="72">
        <f t="shared" si="142"/>
        <v>0</v>
      </c>
      <c r="O125" s="72">
        <f t="shared" si="143"/>
        <v>0</v>
      </c>
      <c r="P125" s="72">
        <f t="shared" si="144"/>
        <v>0</v>
      </c>
      <c r="Q125" s="72">
        <f t="shared" si="145"/>
        <v>0</v>
      </c>
      <c r="R125" s="72">
        <f t="shared" si="146"/>
        <v>0</v>
      </c>
      <c r="S125" s="72">
        <f t="shared" si="147"/>
        <v>0</v>
      </c>
      <c r="T125" s="72">
        <f t="shared" si="148"/>
        <v>0</v>
      </c>
      <c r="U125" s="72">
        <f t="shared" si="149"/>
        <v>0</v>
      </c>
      <c r="V125" s="72">
        <f t="shared" si="150"/>
        <v>0</v>
      </c>
      <c r="W125" s="72">
        <f t="shared" si="151"/>
        <v>0</v>
      </c>
      <c r="X125" s="72">
        <f t="shared" si="152"/>
        <v>0</v>
      </c>
      <c r="Y125" s="72">
        <f t="shared" si="153"/>
        <v>0</v>
      </c>
      <c r="Z125" s="72">
        <f t="shared" si="154"/>
        <v>0</v>
      </c>
      <c r="AA125" s="72">
        <f t="shared" si="155"/>
        <v>0</v>
      </c>
      <c r="AB125" s="72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  <c r="JD125" s="73"/>
      <c r="JE125" s="73"/>
      <c r="JF125" s="73"/>
      <c r="JG125" s="73"/>
      <c r="JH125" s="73"/>
      <c r="JI125" s="73"/>
      <c r="JJ125" s="73"/>
      <c r="JK125" s="73"/>
      <c r="JL125" s="73"/>
      <c r="JM125" s="73"/>
      <c r="JN125" s="73"/>
      <c r="JO125" s="73"/>
      <c r="JP125" s="73"/>
      <c r="JQ125" s="73"/>
      <c r="JR125" s="73"/>
      <c r="JS125" s="73"/>
      <c r="JT125" s="73"/>
      <c r="JU125" s="73"/>
      <c r="JV125" s="73"/>
      <c r="JW125" s="73"/>
      <c r="JX125" s="73"/>
      <c r="JY125" s="73"/>
      <c r="JZ125" s="73"/>
      <c r="KA125" s="73"/>
      <c r="KB125" s="73"/>
      <c r="KC125" s="73"/>
      <c r="KD125" s="73"/>
      <c r="KE125" s="73"/>
      <c r="KF125" s="73"/>
      <c r="KG125" s="73"/>
      <c r="KH125" s="73"/>
      <c r="KI125" s="73"/>
      <c r="KJ125" s="73"/>
      <c r="KK125" s="73"/>
      <c r="KL125" s="73"/>
      <c r="KM125" s="73"/>
      <c r="KN125" s="73"/>
      <c r="KO125" s="73"/>
      <c r="KP125" s="73"/>
      <c r="KQ125" s="73"/>
      <c r="KR125" s="73"/>
      <c r="KS125" s="73"/>
      <c r="KT125" s="73"/>
      <c r="KU125" s="73"/>
      <c r="KV125" s="73"/>
      <c r="KW125" s="73"/>
      <c r="KX125" s="73"/>
      <c r="KY125" s="73"/>
      <c r="KZ125" s="73"/>
      <c r="LA125" s="73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  <c r="MH125" s="73"/>
      <c r="MI125" s="73"/>
      <c r="MJ125" s="73"/>
      <c r="MK125" s="73"/>
      <c r="ML125" s="73"/>
      <c r="MM125" s="73"/>
      <c r="MN125" s="73"/>
      <c r="MO125" s="73"/>
      <c r="MP125" s="73"/>
      <c r="MQ125" s="73"/>
      <c r="MR125" s="73"/>
      <c r="MS125" s="73"/>
      <c r="MT125" s="73"/>
      <c r="MU125" s="73"/>
      <c r="MV125" s="73"/>
      <c r="MW125" s="73"/>
      <c r="MX125" s="73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  <c r="OL125" s="73"/>
      <c r="OM125" s="73"/>
      <c r="ON125" s="73"/>
      <c r="OO125" s="73"/>
      <c r="OP125" s="73"/>
      <c r="OQ125" s="73"/>
      <c r="OR125" s="73"/>
      <c r="OS125" s="73"/>
      <c r="OT125" s="73"/>
      <c r="OU125" s="73"/>
      <c r="OV125" s="73"/>
      <c r="OW125" s="73"/>
      <c r="OX125" s="73"/>
      <c r="OY125" s="73"/>
      <c r="OZ125" s="73"/>
      <c r="PA125" s="73"/>
      <c r="PB125" s="73"/>
      <c r="PC125" s="73"/>
      <c r="PD125" s="73"/>
      <c r="PE125" s="73"/>
      <c r="PF125" s="73"/>
      <c r="PG125" s="73"/>
      <c r="PH125" s="73"/>
      <c r="PI125" s="73"/>
      <c r="PJ125" s="73"/>
      <c r="PK125" s="73"/>
      <c r="PL125" s="73"/>
      <c r="PM125" s="73"/>
      <c r="PN125" s="73"/>
      <c r="PO125" s="73"/>
      <c r="PP125" s="73"/>
      <c r="PQ125" s="73"/>
      <c r="PR125" s="73"/>
      <c r="PS125" s="73"/>
      <c r="PT125" s="73"/>
      <c r="PU125" s="73"/>
      <c r="PV125" s="73"/>
      <c r="PW125" s="73"/>
      <c r="PX125" s="73"/>
      <c r="PY125" s="73"/>
      <c r="PZ125" s="73"/>
      <c r="QA125" s="73"/>
      <c r="QB125" s="73"/>
      <c r="QC125" s="73"/>
      <c r="QD125" s="73"/>
      <c r="QE125" s="73"/>
      <c r="QF125" s="73"/>
      <c r="QG125" s="73"/>
      <c r="QH125" s="73"/>
      <c r="QI125" s="73"/>
      <c r="QJ125" s="73"/>
      <c r="QK125" s="73"/>
      <c r="QL125" s="73"/>
      <c r="QM125" s="73"/>
      <c r="QN125" s="73"/>
      <c r="QO125" s="73"/>
      <c r="QP125" s="73"/>
      <c r="QQ125" s="73"/>
      <c r="QR125" s="73"/>
      <c r="QS125" s="73"/>
      <c r="QT125" s="73"/>
      <c r="QU125" s="73"/>
      <c r="QV125" s="73"/>
      <c r="QW125" s="73"/>
      <c r="QX125" s="73"/>
      <c r="QY125" s="73"/>
      <c r="QZ125" s="73"/>
      <c r="RA125" s="73"/>
      <c r="RB125" s="73"/>
      <c r="RC125" s="73"/>
      <c r="RD125" s="73"/>
      <c r="RE125" s="73"/>
      <c r="RF125" s="73"/>
      <c r="RG125" s="73"/>
      <c r="RH125" s="73"/>
      <c r="RI125" s="73"/>
      <c r="RJ125" s="73"/>
      <c r="RK125" s="73"/>
      <c r="RL125" s="73"/>
      <c r="RM125" s="73"/>
      <c r="RN125" s="73"/>
      <c r="RO125" s="73"/>
      <c r="RP125" s="73"/>
      <c r="RQ125" s="73"/>
      <c r="RR125" s="73"/>
      <c r="RS125" s="73"/>
      <c r="RT125" s="73"/>
      <c r="RU125" s="73"/>
      <c r="RV125" s="73"/>
      <c r="RW125" s="73"/>
      <c r="RX125" s="73"/>
      <c r="RY125" s="73"/>
      <c r="RZ125" s="73"/>
      <c r="SA125" s="73"/>
      <c r="SB125" s="73"/>
      <c r="SC125" s="73"/>
      <c r="SD125" s="73"/>
      <c r="SE125" s="73"/>
      <c r="SF125" s="73"/>
      <c r="SG125" s="73"/>
      <c r="SH125" s="73"/>
      <c r="SI125" s="73"/>
      <c r="SJ125" s="73"/>
      <c r="SK125" s="73"/>
      <c r="SL125" s="73"/>
      <c r="SM125" s="73"/>
      <c r="SN125" s="73"/>
      <c r="SO125" s="73"/>
      <c r="SP125" s="73"/>
      <c r="SQ125" s="73"/>
      <c r="SR125" s="73"/>
      <c r="SS125" s="73"/>
      <c r="ST125" s="73"/>
      <c r="SU125" s="73"/>
      <c r="SV125" s="73"/>
      <c r="SW125" s="73"/>
      <c r="SX125" s="73"/>
      <c r="SY125" s="73"/>
      <c r="SZ125" s="73"/>
      <c r="TA125" s="73"/>
      <c r="TB125" s="73"/>
      <c r="TC125" s="73"/>
      <c r="TD125" s="73"/>
      <c r="TE125" s="73"/>
      <c r="TF125" s="73"/>
      <c r="TG125" s="73"/>
      <c r="TH125" s="73"/>
      <c r="TI125" s="73"/>
      <c r="TJ125" s="73"/>
      <c r="TK125" s="73"/>
      <c r="TL125" s="73"/>
      <c r="TM125" s="73"/>
      <c r="TN125" s="73"/>
      <c r="TO125" s="73"/>
      <c r="TP125" s="73"/>
      <c r="TQ125" s="73"/>
      <c r="TR125" s="73"/>
      <c r="TS125" s="73"/>
      <c r="TT125" s="73"/>
      <c r="TU125" s="73"/>
      <c r="TV125" s="73"/>
      <c r="TW125" s="73"/>
      <c r="TX125" s="73"/>
      <c r="TY125" s="73"/>
      <c r="TZ125" s="73"/>
      <c r="UA125" s="73"/>
      <c r="UB125" s="73"/>
      <c r="UC125" s="73"/>
      <c r="UD125" s="73"/>
      <c r="UE125" s="73"/>
      <c r="UF125" s="73"/>
      <c r="UG125" s="73"/>
      <c r="UH125" s="73"/>
      <c r="UI125" s="73"/>
      <c r="UJ125" s="73"/>
      <c r="UK125" s="73"/>
      <c r="UL125" s="73"/>
      <c r="UM125" s="73"/>
      <c r="UN125" s="73"/>
      <c r="UO125" s="73"/>
      <c r="UP125" s="73"/>
      <c r="UQ125" s="73"/>
      <c r="UR125" s="73"/>
      <c r="US125" s="73"/>
      <c r="UT125" s="73"/>
      <c r="UU125" s="73"/>
      <c r="UV125" s="73"/>
      <c r="UW125" s="73"/>
      <c r="UX125" s="73"/>
      <c r="UY125" s="73"/>
      <c r="UZ125" s="73"/>
      <c r="VA125" s="73"/>
      <c r="VB125" s="73"/>
      <c r="VC125" s="73"/>
      <c r="VD125" s="73"/>
      <c r="VE125" s="73"/>
      <c r="VF125" s="73"/>
      <c r="VG125" s="73"/>
      <c r="VH125" s="73"/>
      <c r="VI125" s="73"/>
      <c r="VJ125" s="73"/>
      <c r="VK125" s="73"/>
      <c r="VL125" s="73"/>
      <c r="VM125" s="73"/>
      <c r="VN125" s="73"/>
      <c r="VO125" s="73"/>
      <c r="VP125" s="73"/>
      <c r="VQ125" s="73"/>
      <c r="VR125" s="73"/>
      <c r="VS125" s="73"/>
      <c r="VT125" s="73"/>
      <c r="VU125" s="73"/>
      <c r="VV125" s="73"/>
      <c r="VW125" s="73"/>
      <c r="VX125" s="73"/>
      <c r="VY125" s="73"/>
      <c r="VZ125" s="73"/>
      <c r="WA125" s="73"/>
      <c r="WB125" s="73"/>
      <c r="WC125" s="73"/>
      <c r="WD125" s="73"/>
      <c r="WE125" s="73"/>
      <c r="WF125" s="73"/>
      <c r="WG125" s="73"/>
      <c r="WH125" s="73"/>
      <c r="WI125" s="73"/>
      <c r="WJ125" s="73"/>
      <c r="WK125" s="73"/>
      <c r="WL125" s="73"/>
      <c r="WM125" s="73"/>
      <c r="WN125" s="73"/>
      <c r="WO125" s="73"/>
      <c r="WP125" s="73"/>
      <c r="WQ125" s="73"/>
      <c r="WR125" s="73"/>
      <c r="WS125" s="73"/>
      <c r="WT125" s="73"/>
      <c r="WU125" s="73"/>
      <c r="WV125" s="73"/>
      <c r="WW125" s="73"/>
      <c r="WX125" s="73"/>
      <c r="WY125" s="73"/>
      <c r="WZ125" s="73"/>
      <c r="XA125" s="73"/>
      <c r="XB125" s="73"/>
      <c r="XC125" s="73"/>
      <c r="XD125" s="73"/>
      <c r="XE125" s="73"/>
      <c r="XF125" s="73"/>
      <c r="XG125" s="73"/>
      <c r="XH125" s="73"/>
      <c r="XI125" s="73"/>
      <c r="XJ125" s="73"/>
      <c r="XK125" s="73"/>
      <c r="XL125" s="73"/>
      <c r="XM125" s="73"/>
      <c r="XN125" s="73"/>
      <c r="XO125" s="73"/>
      <c r="XP125" s="73"/>
      <c r="XQ125" s="73"/>
      <c r="XR125" s="73"/>
      <c r="XS125" s="73"/>
      <c r="XT125" s="73"/>
      <c r="XU125" s="73"/>
      <c r="XV125" s="73"/>
      <c r="XW125" s="73"/>
      <c r="XX125" s="73"/>
      <c r="XY125" s="73"/>
      <c r="XZ125" s="73"/>
      <c r="YA125" s="73"/>
      <c r="YB125" s="73"/>
      <c r="YC125" s="73"/>
      <c r="YD125" s="73"/>
      <c r="YE125" s="73"/>
      <c r="YF125" s="73"/>
      <c r="YG125" s="73"/>
      <c r="YH125" s="73"/>
      <c r="YI125" s="73"/>
      <c r="YJ125" s="73"/>
      <c r="YK125" s="73"/>
      <c r="YL125" s="73"/>
      <c r="YM125" s="73"/>
      <c r="YN125" s="73"/>
      <c r="YO125" s="73"/>
      <c r="YP125" s="73"/>
      <c r="YQ125" s="73"/>
      <c r="YR125" s="73"/>
    </row>
    <row r="126" spans="1:668">
      <c r="A126" s="71" t="s">
        <v>211</v>
      </c>
      <c r="B126" s="72">
        <f t="shared" si="130"/>
        <v>0</v>
      </c>
      <c r="C126" s="72">
        <f t="shared" si="131"/>
        <v>1.5747300000000001E-5</v>
      </c>
      <c r="D126" s="72">
        <f t="shared" si="132"/>
        <v>1.14167925E-4</v>
      </c>
      <c r="E126" s="72">
        <f t="shared" si="133"/>
        <v>9.054697499999999E-5</v>
      </c>
      <c r="F126" s="72">
        <f t="shared" si="134"/>
        <v>0</v>
      </c>
      <c r="G126" s="72">
        <f t="shared" si="135"/>
        <v>5.3777029500000004E-3</v>
      </c>
      <c r="H126" s="72">
        <f t="shared" si="136"/>
        <v>0</v>
      </c>
      <c r="I126" s="72">
        <f t="shared" si="137"/>
        <v>0</v>
      </c>
      <c r="J126" s="72">
        <f t="shared" si="138"/>
        <v>0</v>
      </c>
      <c r="K126" s="72">
        <f t="shared" si="139"/>
        <v>0</v>
      </c>
      <c r="L126" s="72">
        <f t="shared" si="140"/>
        <v>2.1652537499999998E-4</v>
      </c>
      <c r="M126" s="72">
        <f t="shared" si="141"/>
        <v>1.7715712499999999E-4</v>
      </c>
      <c r="N126" s="72">
        <f t="shared" si="142"/>
        <v>2.2802090399999999E-2</v>
      </c>
      <c r="O126" s="72">
        <f t="shared" si="143"/>
        <v>2.1932052074999996E-2</v>
      </c>
      <c r="P126" s="72">
        <f t="shared" si="144"/>
        <v>7.4799674999999994E-4</v>
      </c>
      <c r="Q126" s="72">
        <f t="shared" si="145"/>
        <v>2.1652537499999998E-4</v>
      </c>
      <c r="R126" s="72">
        <f t="shared" si="146"/>
        <v>3.3541749E-3</v>
      </c>
      <c r="S126" s="72">
        <f t="shared" si="147"/>
        <v>1.2125420999999999E-3</v>
      </c>
      <c r="T126" s="72">
        <f t="shared" si="148"/>
        <v>1.9880966249999996E-3</v>
      </c>
      <c r="U126" s="72">
        <f t="shared" si="149"/>
        <v>6.1414469999999997E-4</v>
      </c>
      <c r="V126" s="72">
        <f t="shared" si="150"/>
        <v>1.4172569999999998E-4</v>
      </c>
      <c r="W126" s="72">
        <f t="shared" si="151"/>
        <v>2.2833584999999999E-4</v>
      </c>
      <c r="X126" s="72">
        <f t="shared" si="152"/>
        <v>1.0353849749999999E-3</v>
      </c>
      <c r="Y126" s="72">
        <f t="shared" si="153"/>
        <v>9.2515387499999993E-4</v>
      </c>
      <c r="Z126" s="72">
        <f t="shared" si="154"/>
        <v>0</v>
      </c>
      <c r="AA126" s="72">
        <f t="shared" si="155"/>
        <v>0</v>
      </c>
      <c r="AB126" s="72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>
        <v>1.5747300000000002E-2</v>
      </c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>
        <v>0.114167925</v>
      </c>
      <c r="BI126" s="73"/>
      <c r="BJ126" s="73"/>
      <c r="BK126" s="73"/>
      <c r="BL126" s="73"/>
      <c r="BM126" s="73"/>
      <c r="BN126" s="73"/>
      <c r="BO126" s="73"/>
      <c r="BP126" s="73"/>
      <c r="BQ126" s="73"/>
      <c r="BR126" s="73">
        <v>9.0546974999999988E-2</v>
      </c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>
        <v>4.9603995000000003</v>
      </c>
      <c r="CV126" s="73">
        <v>0.41730344999999996</v>
      </c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73"/>
      <c r="EQ126" s="73"/>
      <c r="ER126" s="73"/>
      <c r="ES126" s="73"/>
      <c r="ET126" s="73"/>
      <c r="EU126" s="73"/>
      <c r="EV126" s="73"/>
      <c r="EW126" s="73"/>
      <c r="EX126" s="73"/>
      <c r="EY126" s="73"/>
      <c r="EZ126" s="73"/>
      <c r="FA126" s="73">
        <v>1.9684125E-2</v>
      </c>
      <c r="FB126" s="73">
        <v>0.19684125</v>
      </c>
      <c r="FC126" s="73"/>
      <c r="FD126" s="73"/>
      <c r="FE126" s="73"/>
      <c r="FF126" s="73"/>
      <c r="FG126" s="73"/>
      <c r="FH126" s="73"/>
      <c r="FI126" s="73">
        <v>9.4483799999999993E-2</v>
      </c>
      <c r="FJ126" s="73"/>
      <c r="FK126" s="73"/>
      <c r="FL126" s="73"/>
      <c r="FM126" s="73"/>
      <c r="FN126" s="73"/>
      <c r="FO126" s="73"/>
      <c r="FP126" s="73">
        <v>4.3305075000000005E-2</v>
      </c>
      <c r="FQ126" s="73">
        <v>3.936825E-2</v>
      </c>
      <c r="FR126" s="73"/>
      <c r="FS126" s="73"/>
      <c r="FT126" s="73"/>
      <c r="FU126" s="73"/>
      <c r="FV126" s="73">
        <v>13.963918274999999</v>
      </c>
      <c r="FW126" s="73"/>
      <c r="FX126" s="73">
        <v>1.9684125E-2</v>
      </c>
      <c r="FY126" s="73"/>
      <c r="FZ126" s="73"/>
      <c r="GA126" s="73">
        <v>8.8184880000000003</v>
      </c>
      <c r="GB126" s="73"/>
      <c r="GC126" s="73"/>
      <c r="GD126" s="73">
        <v>8.361816300000001</v>
      </c>
      <c r="GE126" s="73">
        <v>5.9052375000000004E-2</v>
      </c>
      <c r="GF126" s="73">
        <v>6.2477412749999992</v>
      </c>
      <c r="GG126" s="73"/>
      <c r="GH126" s="73">
        <v>6.8618859750000007</v>
      </c>
      <c r="GI126" s="73"/>
      <c r="GJ126" s="73"/>
      <c r="GK126" s="73"/>
      <c r="GL126" s="73"/>
      <c r="GM126" s="73">
        <v>3.5431425000000003E-2</v>
      </c>
      <c r="GN126" s="73"/>
      <c r="GO126" s="73">
        <v>0.36612472500000004</v>
      </c>
      <c r="GP126" s="73"/>
      <c r="GQ126" s="73"/>
      <c r="GR126" s="73"/>
      <c r="GS126" s="73"/>
      <c r="GT126" s="73"/>
      <c r="GU126" s="73"/>
      <c r="GV126" s="73"/>
      <c r="GW126" s="73"/>
      <c r="GX126" s="73"/>
      <c r="GY126" s="73">
        <v>0.11810475000000001</v>
      </c>
      <c r="GZ126" s="73"/>
      <c r="HA126" s="73">
        <v>0.62989200000000001</v>
      </c>
      <c r="HB126" s="73"/>
      <c r="HC126" s="73"/>
      <c r="HD126" s="73"/>
      <c r="HE126" s="73"/>
      <c r="HF126" s="73"/>
      <c r="HG126" s="73"/>
      <c r="HH126" s="73"/>
      <c r="HI126" s="73">
        <v>0.20471490000000001</v>
      </c>
      <c r="HJ126" s="73"/>
      <c r="HK126" s="73"/>
      <c r="HL126" s="73">
        <v>1.1810474999999999E-2</v>
      </c>
      <c r="HM126" s="73"/>
      <c r="HN126" s="73"/>
      <c r="HO126" s="73"/>
      <c r="HP126" s="73"/>
      <c r="HQ126" s="73"/>
      <c r="HR126" s="73"/>
      <c r="HS126" s="73"/>
      <c r="HT126" s="73"/>
      <c r="HU126" s="73">
        <v>1.5707931749999999</v>
      </c>
      <c r="HV126" s="73">
        <v>1.7794449000000001</v>
      </c>
      <c r="HW126" s="73"/>
      <c r="HX126" s="73">
        <v>3.9368249999999997E-3</v>
      </c>
      <c r="HY126" s="73"/>
      <c r="HZ126" s="73"/>
      <c r="IA126" s="73"/>
      <c r="IB126" s="73"/>
      <c r="IC126" s="73"/>
      <c r="ID126" s="73"/>
      <c r="IE126" s="73"/>
      <c r="IF126" s="73">
        <v>1.1810475000000001E-2</v>
      </c>
      <c r="IG126" s="73">
        <v>0.72043897499999998</v>
      </c>
      <c r="IH126" s="73">
        <v>0.32281965000000001</v>
      </c>
      <c r="II126" s="73">
        <v>0.157473</v>
      </c>
      <c r="IJ126" s="73"/>
      <c r="IK126" s="73"/>
      <c r="IL126" s="73"/>
      <c r="IM126" s="73"/>
      <c r="IN126" s="73"/>
      <c r="IO126" s="73"/>
      <c r="IP126" s="73"/>
      <c r="IQ126" s="73"/>
      <c r="IR126" s="73">
        <v>0.153536175</v>
      </c>
      <c r="IS126" s="73">
        <v>1.444814775</v>
      </c>
      <c r="IT126" s="73">
        <v>0.21258854999999999</v>
      </c>
      <c r="IU126" s="73"/>
      <c r="IV126" s="73">
        <v>0.177157125</v>
      </c>
      <c r="IW126" s="73"/>
      <c r="IX126" s="73"/>
      <c r="IY126" s="73"/>
      <c r="IZ126" s="73"/>
      <c r="JA126" s="73"/>
      <c r="JB126" s="73"/>
      <c r="JC126" s="73"/>
      <c r="JD126" s="73">
        <v>0.25589362500000001</v>
      </c>
      <c r="JE126" s="73">
        <v>4.3305074999999998E-2</v>
      </c>
      <c r="JF126" s="73">
        <v>0.2677041</v>
      </c>
      <c r="JG126" s="73">
        <v>2.3620950000000002E-2</v>
      </c>
      <c r="JH126" s="73">
        <v>2.3620950000000002E-2</v>
      </c>
      <c r="JI126" s="73"/>
      <c r="JJ126" s="73"/>
      <c r="JK126" s="73"/>
      <c r="JL126" s="73"/>
      <c r="JM126" s="73"/>
      <c r="JN126" s="73"/>
      <c r="JO126" s="73"/>
      <c r="JP126" s="73">
        <v>7.8736499999999994E-3</v>
      </c>
      <c r="JQ126" s="73">
        <v>0.11810474999999999</v>
      </c>
      <c r="JR126" s="73"/>
      <c r="JS126" s="73"/>
      <c r="JT126" s="73">
        <v>1.1810475000000001E-2</v>
      </c>
      <c r="JU126" s="73">
        <v>3.9368249999999997E-3</v>
      </c>
      <c r="JV126" s="73"/>
      <c r="JW126" s="73"/>
      <c r="JX126" s="73"/>
      <c r="JY126" s="73"/>
      <c r="JZ126" s="73"/>
      <c r="KA126" s="73"/>
      <c r="KB126" s="73">
        <v>3.936825E-2</v>
      </c>
      <c r="KC126" s="73">
        <v>7.8736500000000001E-2</v>
      </c>
      <c r="KD126" s="73">
        <v>9.8420624999999998E-2</v>
      </c>
      <c r="KE126" s="73">
        <v>1.1810475000000001E-2</v>
      </c>
      <c r="KF126" s="73"/>
      <c r="KG126" s="73"/>
      <c r="KH126" s="73"/>
      <c r="KI126" s="73"/>
      <c r="KJ126" s="73"/>
      <c r="KK126" s="73"/>
      <c r="KL126" s="73">
        <v>7.8736499999999994E-3</v>
      </c>
      <c r="KM126" s="73"/>
      <c r="KN126" s="73"/>
      <c r="KO126" s="73">
        <v>0.61414469999999999</v>
      </c>
      <c r="KP126" s="73">
        <v>0.41336662499999999</v>
      </c>
      <c r="KQ126" s="73"/>
      <c r="KR126" s="73"/>
      <c r="KS126" s="73"/>
      <c r="KT126" s="73"/>
      <c r="KU126" s="73"/>
      <c r="KV126" s="73"/>
      <c r="KW126" s="73"/>
      <c r="KX126" s="73"/>
      <c r="KY126" s="73">
        <v>1.1810475000000001E-2</v>
      </c>
      <c r="KZ126" s="73"/>
      <c r="LA126" s="73">
        <v>6.2989199999999995E-2</v>
      </c>
      <c r="LB126" s="73">
        <v>0.85035419999999995</v>
      </c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  <c r="MH126" s="73"/>
      <c r="MI126" s="73"/>
      <c r="MJ126" s="73"/>
      <c r="MK126" s="73"/>
      <c r="ML126" s="73"/>
      <c r="MM126" s="73"/>
      <c r="MN126" s="73"/>
      <c r="MO126" s="73"/>
      <c r="MP126" s="73"/>
      <c r="MQ126" s="73"/>
      <c r="MR126" s="73"/>
      <c r="MS126" s="73"/>
      <c r="MT126" s="73"/>
      <c r="MU126" s="73"/>
      <c r="MV126" s="73"/>
      <c r="MW126" s="73"/>
      <c r="MX126" s="73"/>
      <c r="MY126" s="73"/>
      <c r="MZ126" s="73"/>
      <c r="NA126" s="73"/>
      <c r="NB126" s="73"/>
      <c r="NC126" s="73"/>
      <c r="ND126" s="73"/>
      <c r="NE126" s="73"/>
      <c r="NF126" s="73"/>
      <c r="NG126" s="73"/>
      <c r="NH126" s="73"/>
      <c r="NI126" s="73"/>
      <c r="NJ126" s="73"/>
      <c r="NK126" s="73"/>
      <c r="NL126" s="73"/>
      <c r="NM126" s="73"/>
      <c r="NN126" s="73"/>
      <c r="NO126" s="73"/>
      <c r="NP126" s="73"/>
      <c r="NQ126" s="73"/>
      <c r="NR126" s="73"/>
      <c r="NS126" s="73"/>
      <c r="NT126" s="73"/>
      <c r="NU126" s="73"/>
      <c r="NV126" s="73"/>
      <c r="NW126" s="73"/>
      <c r="NX126" s="73"/>
      <c r="NY126" s="73"/>
      <c r="NZ126" s="73"/>
      <c r="OA126" s="73"/>
      <c r="OB126" s="73"/>
      <c r="OC126" s="73"/>
      <c r="OD126" s="73"/>
      <c r="OE126" s="73"/>
      <c r="OF126" s="73"/>
      <c r="OG126" s="73"/>
      <c r="OH126" s="73"/>
      <c r="OI126" s="73"/>
      <c r="OJ126" s="73"/>
      <c r="OK126" s="73"/>
      <c r="OL126" s="73"/>
      <c r="OM126" s="73"/>
      <c r="ON126" s="73"/>
      <c r="OO126" s="73"/>
      <c r="OP126" s="73"/>
      <c r="OQ126" s="73"/>
      <c r="OR126" s="73"/>
      <c r="OS126" s="73"/>
      <c r="OT126" s="73"/>
      <c r="OU126" s="73"/>
      <c r="OV126" s="73"/>
      <c r="OW126" s="73"/>
      <c r="OX126" s="73"/>
      <c r="OY126" s="73"/>
      <c r="OZ126" s="73"/>
      <c r="PA126" s="73"/>
      <c r="PB126" s="73"/>
      <c r="PC126" s="73"/>
      <c r="PD126" s="73"/>
      <c r="PE126" s="73"/>
      <c r="PF126" s="73"/>
      <c r="PG126" s="73"/>
      <c r="PH126" s="73"/>
      <c r="PI126" s="73"/>
      <c r="PJ126" s="73"/>
      <c r="PK126" s="73"/>
      <c r="PL126" s="73"/>
      <c r="PM126" s="73"/>
      <c r="PN126" s="73"/>
      <c r="PO126" s="73"/>
      <c r="PP126" s="73"/>
      <c r="PQ126" s="73"/>
      <c r="PR126" s="73"/>
      <c r="PS126" s="73"/>
      <c r="PT126" s="73"/>
      <c r="PU126" s="73"/>
      <c r="PV126" s="73"/>
      <c r="PW126" s="73"/>
      <c r="PX126" s="73"/>
      <c r="PY126" s="73"/>
      <c r="PZ126" s="73"/>
      <c r="QA126" s="73"/>
      <c r="QB126" s="73"/>
      <c r="QC126" s="73"/>
      <c r="QD126" s="73"/>
      <c r="QE126" s="73"/>
      <c r="QF126" s="73"/>
      <c r="QG126" s="73"/>
      <c r="QH126" s="73"/>
      <c r="QI126" s="73"/>
      <c r="QJ126" s="73"/>
      <c r="QK126" s="73"/>
      <c r="QL126" s="73"/>
      <c r="QM126" s="73"/>
      <c r="QN126" s="73"/>
      <c r="QO126" s="73"/>
      <c r="QP126" s="73"/>
      <c r="QQ126" s="73"/>
      <c r="QR126" s="73"/>
      <c r="QS126" s="73"/>
      <c r="QT126" s="73"/>
      <c r="QU126" s="73"/>
      <c r="QV126" s="73"/>
      <c r="QW126" s="73"/>
      <c r="QX126" s="73"/>
      <c r="QY126" s="73"/>
      <c r="QZ126" s="73"/>
      <c r="RA126" s="73"/>
      <c r="RB126" s="73"/>
      <c r="RC126" s="73"/>
      <c r="RD126" s="73"/>
      <c r="RE126" s="73"/>
      <c r="RF126" s="73"/>
      <c r="RG126" s="73"/>
      <c r="RH126" s="73"/>
      <c r="RI126" s="73"/>
      <c r="RJ126" s="73"/>
      <c r="RK126" s="73"/>
      <c r="RL126" s="73"/>
      <c r="RM126" s="73"/>
      <c r="RN126" s="73"/>
      <c r="RO126" s="73"/>
      <c r="RP126" s="73"/>
      <c r="RQ126" s="73"/>
      <c r="RR126" s="73"/>
      <c r="RS126" s="73"/>
      <c r="RT126" s="73"/>
      <c r="RU126" s="73"/>
      <c r="RV126" s="73"/>
      <c r="RW126" s="73"/>
      <c r="RX126" s="73"/>
      <c r="RY126" s="73"/>
      <c r="RZ126" s="73"/>
      <c r="SA126" s="73"/>
      <c r="SB126" s="73"/>
      <c r="SC126" s="73"/>
      <c r="SD126" s="73"/>
      <c r="SE126" s="73"/>
      <c r="SF126" s="73"/>
      <c r="SG126" s="73"/>
      <c r="SH126" s="73"/>
      <c r="SI126" s="73"/>
      <c r="SJ126" s="73"/>
      <c r="SK126" s="73"/>
      <c r="SL126" s="73"/>
      <c r="SM126" s="73"/>
      <c r="SN126" s="73"/>
      <c r="SO126" s="73"/>
      <c r="SP126" s="73"/>
      <c r="SQ126" s="73"/>
      <c r="SR126" s="73"/>
      <c r="SS126" s="73"/>
      <c r="ST126" s="73"/>
      <c r="SU126" s="73"/>
      <c r="SV126" s="73"/>
      <c r="SW126" s="73"/>
      <c r="SX126" s="73"/>
      <c r="SY126" s="73"/>
      <c r="SZ126" s="73"/>
      <c r="TA126" s="73"/>
      <c r="TB126" s="73"/>
      <c r="TC126" s="73"/>
      <c r="TD126" s="73"/>
      <c r="TE126" s="73"/>
      <c r="TF126" s="73"/>
      <c r="TG126" s="73"/>
      <c r="TH126" s="73"/>
      <c r="TI126" s="73"/>
      <c r="TJ126" s="73"/>
      <c r="TK126" s="73"/>
      <c r="TL126" s="73"/>
      <c r="TM126" s="73"/>
      <c r="TN126" s="73"/>
      <c r="TO126" s="73"/>
      <c r="TP126" s="73"/>
      <c r="TQ126" s="73"/>
      <c r="TR126" s="73"/>
      <c r="TS126" s="73"/>
      <c r="TT126" s="73"/>
      <c r="TU126" s="73"/>
      <c r="TV126" s="73"/>
      <c r="TW126" s="73"/>
      <c r="TX126" s="73"/>
      <c r="TY126" s="73"/>
      <c r="TZ126" s="73"/>
      <c r="UA126" s="73"/>
      <c r="UB126" s="73"/>
      <c r="UC126" s="73"/>
      <c r="UD126" s="73"/>
      <c r="UE126" s="73"/>
      <c r="UF126" s="73"/>
      <c r="UG126" s="73"/>
      <c r="UH126" s="73"/>
      <c r="UI126" s="73"/>
      <c r="UJ126" s="73"/>
      <c r="UK126" s="73"/>
      <c r="UL126" s="73"/>
      <c r="UM126" s="73"/>
      <c r="UN126" s="73"/>
      <c r="UO126" s="73"/>
      <c r="UP126" s="73"/>
      <c r="UQ126" s="73"/>
      <c r="UR126" s="73"/>
      <c r="US126" s="73"/>
      <c r="UT126" s="73"/>
      <c r="UU126" s="73"/>
      <c r="UV126" s="73"/>
      <c r="UW126" s="73"/>
      <c r="UX126" s="73"/>
      <c r="UY126" s="73"/>
      <c r="UZ126" s="73"/>
      <c r="VA126" s="73"/>
      <c r="VB126" s="73"/>
      <c r="VC126" s="73"/>
      <c r="VD126" s="73"/>
      <c r="VE126" s="73"/>
      <c r="VF126" s="73"/>
      <c r="VG126" s="73"/>
      <c r="VH126" s="73"/>
      <c r="VI126" s="73"/>
      <c r="VJ126" s="73"/>
      <c r="VK126" s="73"/>
      <c r="VL126" s="73"/>
      <c r="VM126" s="73"/>
      <c r="VN126" s="73"/>
      <c r="VO126" s="73"/>
      <c r="VP126" s="73"/>
      <c r="VQ126" s="73"/>
      <c r="VR126" s="73"/>
      <c r="VS126" s="73"/>
      <c r="VT126" s="73"/>
      <c r="VU126" s="73"/>
      <c r="VV126" s="73"/>
      <c r="VW126" s="73"/>
      <c r="VX126" s="73"/>
      <c r="VY126" s="73"/>
      <c r="VZ126" s="73"/>
      <c r="WA126" s="73"/>
      <c r="WB126" s="73"/>
      <c r="WC126" s="73"/>
      <c r="WD126" s="73"/>
      <c r="WE126" s="73"/>
      <c r="WF126" s="73"/>
      <c r="WG126" s="73"/>
      <c r="WH126" s="73"/>
      <c r="WI126" s="73"/>
      <c r="WJ126" s="73"/>
      <c r="WK126" s="73"/>
      <c r="WL126" s="73"/>
      <c r="WM126" s="73"/>
      <c r="WN126" s="73"/>
      <c r="WO126" s="73"/>
      <c r="WP126" s="73"/>
      <c r="WQ126" s="73"/>
      <c r="WR126" s="73"/>
      <c r="WS126" s="73"/>
      <c r="WT126" s="73"/>
      <c r="WU126" s="73"/>
      <c r="WV126" s="73"/>
      <c r="WW126" s="73"/>
      <c r="WX126" s="73"/>
      <c r="WY126" s="73"/>
      <c r="WZ126" s="73"/>
      <c r="XA126" s="73"/>
      <c r="XB126" s="73"/>
      <c r="XC126" s="73"/>
      <c r="XD126" s="73"/>
      <c r="XE126" s="73"/>
      <c r="XF126" s="73"/>
      <c r="XG126" s="73"/>
      <c r="XH126" s="73"/>
      <c r="XI126" s="73"/>
      <c r="XJ126" s="73"/>
      <c r="XK126" s="73"/>
      <c r="XL126" s="73"/>
      <c r="XM126" s="73"/>
      <c r="XN126" s="73"/>
      <c r="XO126" s="73"/>
      <c r="XP126" s="73"/>
      <c r="XQ126" s="73"/>
      <c r="XR126" s="73"/>
      <c r="XS126" s="73"/>
      <c r="XT126" s="73"/>
      <c r="XU126" s="73"/>
      <c r="XV126" s="73"/>
      <c r="XW126" s="73"/>
      <c r="XX126" s="73"/>
      <c r="XY126" s="73"/>
      <c r="XZ126" s="73"/>
      <c r="YA126" s="73"/>
      <c r="YB126" s="73"/>
      <c r="YC126" s="73"/>
      <c r="YD126" s="73"/>
      <c r="YE126" s="73"/>
      <c r="YF126" s="73"/>
      <c r="YG126" s="73"/>
      <c r="YH126" s="73"/>
      <c r="YI126" s="73"/>
      <c r="YJ126" s="73"/>
      <c r="YK126" s="73"/>
      <c r="YL126" s="73"/>
      <c r="YM126" s="73"/>
      <c r="YN126" s="73"/>
      <c r="YO126" s="73"/>
      <c r="YP126" s="73"/>
      <c r="YQ126" s="73"/>
      <c r="YR126" s="73"/>
    </row>
    <row r="127" spans="1:668">
      <c r="A127" s="71" t="s">
        <v>212</v>
      </c>
      <c r="B127" s="72">
        <f t="shared" si="130"/>
        <v>0</v>
      </c>
      <c r="C127" s="72">
        <f t="shared" si="131"/>
        <v>0</v>
      </c>
      <c r="D127" s="72">
        <f t="shared" si="132"/>
        <v>0</v>
      </c>
      <c r="E127" s="72">
        <f t="shared" si="133"/>
        <v>0</v>
      </c>
      <c r="F127" s="72">
        <f t="shared" si="134"/>
        <v>0</v>
      </c>
      <c r="G127" s="72">
        <f t="shared" si="135"/>
        <v>0</v>
      </c>
      <c r="H127" s="72">
        <f t="shared" si="136"/>
        <v>0</v>
      </c>
      <c r="I127" s="72">
        <f t="shared" si="137"/>
        <v>0</v>
      </c>
      <c r="J127" s="72">
        <f t="shared" si="138"/>
        <v>0</v>
      </c>
      <c r="K127" s="72">
        <f t="shared" si="139"/>
        <v>0</v>
      </c>
      <c r="L127" s="72">
        <f t="shared" si="140"/>
        <v>0</v>
      </c>
      <c r="M127" s="72">
        <f t="shared" si="141"/>
        <v>0</v>
      </c>
      <c r="N127" s="72">
        <f t="shared" si="142"/>
        <v>0</v>
      </c>
      <c r="O127" s="72">
        <f t="shared" si="143"/>
        <v>0</v>
      </c>
      <c r="P127" s="72">
        <f t="shared" si="144"/>
        <v>0</v>
      </c>
      <c r="Q127" s="72">
        <f t="shared" si="145"/>
        <v>0</v>
      </c>
      <c r="R127" s="72">
        <f t="shared" si="146"/>
        <v>0</v>
      </c>
      <c r="S127" s="72">
        <f t="shared" si="147"/>
        <v>0</v>
      </c>
      <c r="T127" s="72">
        <f t="shared" si="148"/>
        <v>0</v>
      </c>
      <c r="U127" s="72">
        <f t="shared" si="149"/>
        <v>0</v>
      </c>
      <c r="V127" s="72">
        <f t="shared" si="150"/>
        <v>0</v>
      </c>
      <c r="W127" s="72">
        <f t="shared" si="151"/>
        <v>0</v>
      </c>
      <c r="X127" s="72">
        <f t="shared" si="152"/>
        <v>0</v>
      </c>
      <c r="Y127" s="72">
        <f t="shared" si="153"/>
        <v>0</v>
      </c>
      <c r="Z127" s="72">
        <f t="shared" si="154"/>
        <v>0</v>
      </c>
      <c r="AA127" s="72">
        <f t="shared" si="155"/>
        <v>0</v>
      </c>
      <c r="AB127" s="72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73"/>
      <c r="EQ127" s="73"/>
      <c r="ER127" s="73"/>
      <c r="ES127" s="73"/>
      <c r="ET127" s="73"/>
      <c r="EU127" s="73"/>
      <c r="EV127" s="73"/>
      <c r="EW127" s="73"/>
      <c r="EX127" s="73"/>
      <c r="EY127" s="73"/>
      <c r="EZ127" s="73"/>
      <c r="FA127" s="73"/>
      <c r="FB127" s="73"/>
      <c r="FC127" s="73"/>
      <c r="FD127" s="73"/>
      <c r="FE127" s="73"/>
      <c r="FF127" s="73"/>
      <c r="FG127" s="73"/>
      <c r="FH127" s="73"/>
      <c r="FI127" s="73"/>
      <c r="FJ127" s="73"/>
      <c r="FK127" s="73"/>
      <c r="FL127" s="73"/>
      <c r="FM127" s="73"/>
      <c r="FN127" s="73"/>
      <c r="FO127" s="73"/>
      <c r="FP127" s="73"/>
      <c r="FQ127" s="73"/>
      <c r="FR127" s="73"/>
      <c r="FS127" s="73"/>
      <c r="FT127" s="73"/>
      <c r="FU127" s="73"/>
      <c r="FV127" s="73"/>
      <c r="FW127" s="73"/>
      <c r="FX127" s="73"/>
      <c r="FY127" s="73"/>
      <c r="FZ127" s="73"/>
      <c r="GA127" s="73"/>
      <c r="GB127" s="73"/>
      <c r="GC127" s="73"/>
      <c r="GD127" s="73"/>
      <c r="GE127" s="73"/>
      <c r="GF127" s="73"/>
      <c r="GG127" s="73"/>
      <c r="GH127" s="73"/>
      <c r="GI127" s="73"/>
      <c r="GJ127" s="73"/>
      <c r="GK127" s="73"/>
      <c r="GL127" s="73"/>
      <c r="GM127" s="73"/>
      <c r="GN127" s="73"/>
      <c r="GO127" s="73"/>
      <c r="GP127" s="73"/>
      <c r="GQ127" s="73"/>
      <c r="GR127" s="73"/>
      <c r="GS127" s="73"/>
      <c r="GT127" s="73"/>
      <c r="GU127" s="73"/>
      <c r="GV127" s="73"/>
      <c r="GW127" s="73"/>
      <c r="GX127" s="73"/>
      <c r="GY127" s="73"/>
      <c r="GZ127" s="73"/>
      <c r="HA127" s="73"/>
      <c r="HB127" s="73"/>
      <c r="HC127" s="73"/>
      <c r="HD127" s="73"/>
      <c r="HE127" s="73"/>
      <c r="HF127" s="73"/>
      <c r="HG127" s="73"/>
      <c r="HH127" s="73"/>
      <c r="HI127" s="73"/>
      <c r="HJ127" s="73"/>
      <c r="HK127" s="73"/>
      <c r="HL127" s="73"/>
      <c r="HM127" s="73"/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  <c r="IB127" s="73"/>
      <c r="IC127" s="73"/>
      <c r="ID127" s="73"/>
      <c r="IE127" s="73"/>
      <c r="IF127" s="73"/>
      <c r="IG127" s="73"/>
      <c r="IH127" s="73"/>
      <c r="II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J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X127" s="73"/>
      <c r="JY127" s="73"/>
      <c r="JZ127" s="73"/>
      <c r="KA127" s="73"/>
      <c r="KB127" s="73"/>
      <c r="KC127" s="73"/>
      <c r="KD127" s="73"/>
      <c r="KE127" s="73"/>
      <c r="KF127" s="73"/>
      <c r="KG127" s="73"/>
      <c r="KH127" s="73"/>
      <c r="KI127" s="73"/>
      <c r="KJ127" s="73"/>
      <c r="KK127" s="73"/>
      <c r="KL127" s="73"/>
      <c r="KM127" s="73"/>
      <c r="KN127" s="73"/>
      <c r="KO127" s="73"/>
      <c r="KP127" s="73"/>
      <c r="KQ127" s="73"/>
      <c r="KR127" s="73"/>
      <c r="KS127" s="73"/>
      <c r="KT127" s="73"/>
      <c r="KU127" s="73"/>
      <c r="KV127" s="73"/>
      <c r="KW127" s="73"/>
      <c r="KX127" s="73"/>
      <c r="KY127" s="73"/>
      <c r="KZ127" s="73"/>
      <c r="LA127" s="73"/>
      <c r="LB127" s="73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  <c r="MH127" s="73"/>
      <c r="MI127" s="73"/>
      <c r="MJ127" s="73"/>
      <c r="MK127" s="73"/>
      <c r="ML127" s="73"/>
      <c r="MM127" s="73"/>
      <c r="MN127" s="73"/>
      <c r="MO127" s="73"/>
      <c r="MP127" s="73"/>
      <c r="MQ127" s="73"/>
      <c r="MR127" s="73"/>
      <c r="MS127" s="73"/>
      <c r="MT127" s="73"/>
      <c r="MU127" s="73"/>
      <c r="MV127" s="73"/>
      <c r="MW127" s="73"/>
      <c r="MX127" s="73"/>
      <c r="MY127" s="73"/>
      <c r="MZ127" s="73"/>
      <c r="NA127" s="73"/>
      <c r="NB127" s="73"/>
      <c r="NC127" s="73"/>
      <c r="ND127" s="73"/>
      <c r="NE127" s="73"/>
      <c r="NF127" s="73"/>
      <c r="NG127" s="73"/>
      <c r="NH127" s="73"/>
      <c r="NI127" s="73"/>
      <c r="NJ127" s="73"/>
      <c r="NK127" s="73"/>
      <c r="NL127" s="73"/>
      <c r="NM127" s="73"/>
      <c r="NN127" s="73"/>
      <c r="NO127" s="73"/>
      <c r="NP127" s="73"/>
      <c r="NQ127" s="73"/>
      <c r="NR127" s="73"/>
      <c r="NS127" s="73"/>
      <c r="NT127" s="73"/>
      <c r="NU127" s="73"/>
      <c r="NV127" s="73"/>
      <c r="NW127" s="73"/>
      <c r="NX127" s="73"/>
      <c r="NY127" s="73"/>
      <c r="NZ127" s="73"/>
      <c r="OA127" s="73"/>
      <c r="OB127" s="73"/>
      <c r="OC127" s="73"/>
      <c r="OD127" s="73"/>
      <c r="OE127" s="73"/>
      <c r="OF127" s="73"/>
      <c r="OG127" s="73"/>
      <c r="OH127" s="73"/>
      <c r="OI127" s="73"/>
      <c r="OJ127" s="73"/>
      <c r="OK127" s="73"/>
      <c r="OL127" s="73"/>
      <c r="OM127" s="73"/>
      <c r="ON127" s="73"/>
      <c r="OO127" s="73"/>
      <c r="OP127" s="73"/>
      <c r="OQ127" s="73"/>
      <c r="OR127" s="73"/>
      <c r="OS127" s="73"/>
      <c r="OT127" s="73"/>
      <c r="OU127" s="73"/>
      <c r="OV127" s="73"/>
      <c r="OW127" s="73"/>
      <c r="OX127" s="73"/>
      <c r="OY127" s="73"/>
      <c r="OZ127" s="73"/>
      <c r="PA127" s="73"/>
      <c r="PB127" s="73"/>
      <c r="PC127" s="73"/>
      <c r="PD127" s="73"/>
      <c r="PE127" s="73"/>
      <c r="PF127" s="73"/>
      <c r="PG127" s="73"/>
      <c r="PH127" s="73"/>
      <c r="PI127" s="73"/>
      <c r="PJ127" s="73"/>
      <c r="PK127" s="73"/>
      <c r="PL127" s="73"/>
      <c r="PM127" s="73"/>
      <c r="PN127" s="73"/>
      <c r="PO127" s="73"/>
      <c r="PP127" s="73"/>
      <c r="PQ127" s="73"/>
      <c r="PR127" s="73"/>
      <c r="PS127" s="73"/>
      <c r="PT127" s="73"/>
      <c r="PU127" s="73"/>
      <c r="PV127" s="73"/>
      <c r="PW127" s="73"/>
      <c r="PX127" s="73"/>
      <c r="PY127" s="73"/>
      <c r="PZ127" s="73"/>
      <c r="QA127" s="73"/>
      <c r="QB127" s="73"/>
      <c r="QC127" s="73"/>
      <c r="QD127" s="73"/>
      <c r="QE127" s="73"/>
      <c r="QF127" s="73"/>
      <c r="QG127" s="73"/>
      <c r="QH127" s="73"/>
      <c r="QI127" s="73"/>
      <c r="QJ127" s="73"/>
      <c r="QK127" s="73"/>
      <c r="QL127" s="73"/>
      <c r="QM127" s="73"/>
      <c r="QN127" s="73"/>
      <c r="QO127" s="73"/>
      <c r="QP127" s="73"/>
      <c r="QQ127" s="73"/>
      <c r="QR127" s="73"/>
      <c r="QS127" s="73"/>
      <c r="QT127" s="73"/>
      <c r="QU127" s="73"/>
      <c r="QV127" s="73"/>
      <c r="QW127" s="73"/>
      <c r="QX127" s="73"/>
      <c r="QY127" s="73"/>
      <c r="QZ127" s="73"/>
      <c r="RA127" s="73"/>
      <c r="RB127" s="73"/>
      <c r="RC127" s="73"/>
      <c r="RD127" s="73"/>
      <c r="RE127" s="73"/>
      <c r="RF127" s="73"/>
      <c r="RG127" s="73"/>
      <c r="RH127" s="73"/>
      <c r="RI127" s="73"/>
      <c r="RJ127" s="73"/>
      <c r="RK127" s="73"/>
      <c r="RL127" s="73"/>
      <c r="RM127" s="73"/>
      <c r="RN127" s="73"/>
      <c r="RO127" s="73"/>
      <c r="RP127" s="73"/>
      <c r="RQ127" s="73"/>
      <c r="RR127" s="73"/>
      <c r="RS127" s="73"/>
      <c r="RT127" s="73"/>
      <c r="RU127" s="73"/>
      <c r="RV127" s="73"/>
      <c r="RW127" s="73"/>
      <c r="RX127" s="73"/>
      <c r="RY127" s="73"/>
      <c r="RZ127" s="73"/>
      <c r="SA127" s="73"/>
      <c r="SB127" s="73"/>
      <c r="SC127" s="73"/>
      <c r="SD127" s="73"/>
      <c r="SE127" s="73"/>
      <c r="SF127" s="73"/>
      <c r="SG127" s="73"/>
      <c r="SH127" s="73"/>
      <c r="SI127" s="73"/>
      <c r="SJ127" s="73"/>
      <c r="SK127" s="73"/>
      <c r="SL127" s="73"/>
      <c r="SM127" s="73"/>
      <c r="SN127" s="73"/>
      <c r="SO127" s="73"/>
      <c r="SP127" s="73"/>
      <c r="SQ127" s="73"/>
      <c r="SR127" s="73"/>
      <c r="SS127" s="73"/>
      <c r="ST127" s="73"/>
      <c r="SU127" s="73"/>
      <c r="SV127" s="73"/>
      <c r="SW127" s="73"/>
      <c r="SX127" s="73"/>
      <c r="SY127" s="73"/>
      <c r="SZ127" s="73"/>
      <c r="TA127" s="73"/>
      <c r="TB127" s="73"/>
      <c r="TC127" s="73"/>
      <c r="TD127" s="73"/>
      <c r="TE127" s="73"/>
      <c r="TF127" s="73"/>
      <c r="TG127" s="73"/>
      <c r="TH127" s="73"/>
      <c r="TI127" s="73"/>
      <c r="TJ127" s="73"/>
      <c r="TK127" s="73"/>
      <c r="TL127" s="73"/>
      <c r="TM127" s="73"/>
      <c r="TN127" s="73"/>
      <c r="TO127" s="73"/>
      <c r="TP127" s="73"/>
      <c r="TQ127" s="73"/>
      <c r="TR127" s="73"/>
      <c r="TS127" s="73"/>
      <c r="TT127" s="73"/>
      <c r="TU127" s="73"/>
      <c r="TV127" s="73"/>
      <c r="TW127" s="73"/>
      <c r="TX127" s="73"/>
      <c r="TY127" s="73"/>
      <c r="TZ127" s="73"/>
      <c r="UA127" s="73"/>
      <c r="UB127" s="73"/>
      <c r="UC127" s="73"/>
      <c r="UD127" s="73"/>
      <c r="UE127" s="73"/>
      <c r="UF127" s="73"/>
      <c r="UG127" s="73"/>
      <c r="UH127" s="73"/>
      <c r="UI127" s="73"/>
      <c r="UJ127" s="73"/>
      <c r="UK127" s="73"/>
      <c r="UL127" s="73"/>
      <c r="UM127" s="73"/>
      <c r="UN127" s="73"/>
      <c r="UO127" s="73"/>
      <c r="UP127" s="73"/>
      <c r="UQ127" s="73"/>
      <c r="UR127" s="73"/>
      <c r="US127" s="73"/>
      <c r="UT127" s="73"/>
      <c r="UU127" s="73"/>
      <c r="UV127" s="73"/>
      <c r="UW127" s="73"/>
      <c r="UX127" s="73"/>
      <c r="UY127" s="73"/>
      <c r="UZ127" s="73"/>
      <c r="VA127" s="73"/>
      <c r="VB127" s="73"/>
      <c r="VC127" s="73"/>
      <c r="VD127" s="73"/>
      <c r="VE127" s="73"/>
      <c r="VF127" s="73"/>
      <c r="VG127" s="73"/>
      <c r="VH127" s="73"/>
      <c r="VI127" s="73"/>
      <c r="VJ127" s="73"/>
      <c r="VK127" s="73"/>
      <c r="VL127" s="73"/>
      <c r="VM127" s="73"/>
      <c r="VN127" s="73"/>
      <c r="VO127" s="73"/>
      <c r="VP127" s="73"/>
      <c r="VQ127" s="73"/>
      <c r="VR127" s="73"/>
      <c r="VS127" s="73"/>
      <c r="VT127" s="73"/>
      <c r="VU127" s="73"/>
      <c r="VV127" s="73"/>
      <c r="VW127" s="73"/>
      <c r="VX127" s="73"/>
      <c r="VY127" s="73"/>
      <c r="VZ127" s="73"/>
      <c r="WA127" s="73"/>
      <c r="WB127" s="73"/>
      <c r="WC127" s="73"/>
      <c r="WD127" s="73"/>
      <c r="WE127" s="73"/>
      <c r="WF127" s="73"/>
      <c r="WG127" s="73"/>
      <c r="WH127" s="73"/>
      <c r="WI127" s="73"/>
      <c r="WJ127" s="73"/>
      <c r="WK127" s="73"/>
      <c r="WL127" s="73"/>
      <c r="WM127" s="73"/>
      <c r="WN127" s="73"/>
      <c r="WO127" s="73"/>
      <c r="WP127" s="73"/>
      <c r="WQ127" s="73"/>
      <c r="WR127" s="73"/>
      <c r="WS127" s="73"/>
      <c r="WT127" s="73"/>
      <c r="WU127" s="73"/>
      <c r="WV127" s="73"/>
      <c r="WW127" s="73"/>
      <c r="WX127" s="73"/>
      <c r="WY127" s="73"/>
      <c r="WZ127" s="73"/>
      <c r="XA127" s="73"/>
      <c r="XB127" s="73"/>
      <c r="XC127" s="73"/>
      <c r="XD127" s="73"/>
      <c r="XE127" s="73"/>
      <c r="XF127" s="73"/>
      <c r="XG127" s="73"/>
      <c r="XH127" s="73"/>
      <c r="XI127" s="73"/>
      <c r="XJ127" s="73"/>
      <c r="XK127" s="73"/>
      <c r="XL127" s="73"/>
      <c r="XM127" s="73"/>
      <c r="XN127" s="73"/>
      <c r="XO127" s="73"/>
      <c r="XP127" s="73"/>
      <c r="XQ127" s="73"/>
      <c r="XR127" s="73"/>
      <c r="XS127" s="73"/>
      <c r="XT127" s="73"/>
      <c r="XU127" s="73"/>
      <c r="XV127" s="73"/>
      <c r="XW127" s="73"/>
      <c r="XX127" s="73"/>
      <c r="XY127" s="73"/>
      <c r="XZ127" s="73"/>
      <c r="YA127" s="73"/>
      <c r="YB127" s="73"/>
      <c r="YC127" s="73"/>
      <c r="YD127" s="73"/>
      <c r="YE127" s="73"/>
      <c r="YF127" s="73"/>
      <c r="YG127" s="73"/>
      <c r="YH127" s="73"/>
      <c r="YI127" s="73"/>
      <c r="YJ127" s="73"/>
      <c r="YK127" s="73"/>
      <c r="YL127" s="73"/>
      <c r="YM127" s="73"/>
      <c r="YN127" s="73"/>
      <c r="YO127" s="73"/>
      <c r="YP127" s="73"/>
      <c r="YQ127" s="73"/>
      <c r="YR127" s="73"/>
    </row>
    <row r="128" spans="1:668">
      <c r="A128" s="71" t="s">
        <v>213</v>
      </c>
      <c r="B128" s="72">
        <f t="shared" si="130"/>
        <v>0</v>
      </c>
      <c r="C128" s="72">
        <f t="shared" si="131"/>
        <v>0</v>
      </c>
      <c r="D128" s="72">
        <f t="shared" si="132"/>
        <v>0</v>
      </c>
      <c r="E128" s="72">
        <f t="shared" si="133"/>
        <v>0</v>
      </c>
      <c r="F128" s="72">
        <f t="shared" si="134"/>
        <v>0</v>
      </c>
      <c r="G128" s="72">
        <f t="shared" si="135"/>
        <v>0</v>
      </c>
      <c r="H128" s="72">
        <f t="shared" si="136"/>
        <v>0</v>
      </c>
      <c r="I128" s="72">
        <f t="shared" si="137"/>
        <v>0</v>
      </c>
      <c r="J128" s="72">
        <f t="shared" si="138"/>
        <v>0</v>
      </c>
      <c r="K128" s="72">
        <f t="shared" si="139"/>
        <v>0</v>
      </c>
      <c r="L128" s="72">
        <f t="shared" si="140"/>
        <v>0</v>
      </c>
      <c r="M128" s="72">
        <f t="shared" si="141"/>
        <v>0</v>
      </c>
      <c r="N128" s="72">
        <f t="shared" si="142"/>
        <v>0</v>
      </c>
      <c r="O128" s="72">
        <f t="shared" si="143"/>
        <v>0</v>
      </c>
      <c r="P128" s="72">
        <f t="shared" si="144"/>
        <v>0</v>
      </c>
      <c r="Q128" s="72">
        <f t="shared" si="145"/>
        <v>0</v>
      </c>
      <c r="R128" s="72">
        <f t="shared" si="146"/>
        <v>0</v>
      </c>
      <c r="S128" s="72">
        <f t="shared" si="147"/>
        <v>0</v>
      </c>
      <c r="T128" s="72">
        <f t="shared" si="148"/>
        <v>0</v>
      </c>
      <c r="U128" s="72">
        <f t="shared" si="149"/>
        <v>0</v>
      </c>
      <c r="V128" s="72">
        <f t="shared" si="150"/>
        <v>0</v>
      </c>
      <c r="W128" s="72">
        <f t="shared" si="151"/>
        <v>0</v>
      </c>
      <c r="X128" s="72">
        <f t="shared" si="152"/>
        <v>0</v>
      </c>
      <c r="Y128" s="72">
        <f t="shared" si="153"/>
        <v>0</v>
      </c>
      <c r="Z128" s="72">
        <f t="shared" si="154"/>
        <v>0</v>
      </c>
      <c r="AA128" s="72">
        <f t="shared" si="155"/>
        <v>0</v>
      </c>
      <c r="AB128" s="72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73"/>
      <c r="EQ128" s="73"/>
      <c r="ER128" s="73"/>
      <c r="ES128" s="73"/>
      <c r="ET128" s="73"/>
      <c r="EU128" s="73"/>
      <c r="EV128" s="73"/>
      <c r="EW128" s="73"/>
      <c r="EX128" s="73"/>
      <c r="EY128" s="73"/>
      <c r="EZ128" s="73"/>
      <c r="FA128" s="73"/>
      <c r="FB128" s="73"/>
      <c r="FC128" s="73"/>
      <c r="FD128" s="73"/>
      <c r="FE128" s="73"/>
      <c r="FF128" s="73"/>
      <c r="FG128" s="73"/>
      <c r="FH128" s="73"/>
      <c r="FI128" s="73"/>
      <c r="FJ128" s="73"/>
      <c r="FK128" s="73"/>
      <c r="FL128" s="73"/>
      <c r="FM128" s="73"/>
      <c r="FN128" s="73"/>
      <c r="FO128" s="73"/>
      <c r="FP128" s="73"/>
      <c r="FQ128" s="73"/>
      <c r="FR128" s="73"/>
      <c r="FS128" s="73"/>
      <c r="FT128" s="73"/>
      <c r="FU128" s="73"/>
      <c r="FV128" s="73"/>
      <c r="FW128" s="73"/>
      <c r="FX128" s="73"/>
      <c r="FY128" s="73"/>
      <c r="FZ128" s="73"/>
      <c r="GA128" s="73"/>
      <c r="GB128" s="73"/>
      <c r="GC128" s="73"/>
      <c r="GD128" s="73"/>
      <c r="GE128" s="73"/>
      <c r="GF128" s="73"/>
      <c r="GG128" s="73"/>
      <c r="GH128" s="73"/>
      <c r="GI128" s="73"/>
      <c r="GJ128" s="73"/>
      <c r="GK128" s="73"/>
      <c r="GL128" s="73"/>
      <c r="GM128" s="73"/>
      <c r="GN128" s="73"/>
      <c r="GO128" s="73"/>
      <c r="GP128" s="73"/>
      <c r="GQ128" s="73"/>
      <c r="GR128" s="73"/>
      <c r="GS128" s="73"/>
      <c r="GT128" s="73"/>
      <c r="GU128" s="73"/>
      <c r="GV128" s="73"/>
      <c r="GW128" s="73"/>
      <c r="GX128" s="73"/>
      <c r="GY128" s="73"/>
      <c r="GZ128" s="73"/>
      <c r="HA128" s="73"/>
      <c r="HB128" s="73"/>
      <c r="HC128" s="73"/>
      <c r="HD128" s="73"/>
      <c r="HE128" s="73"/>
      <c r="HF128" s="73"/>
      <c r="HG128" s="73"/>
      <c r="HH128" s="73"/>
      <c r="HI128" s="73"/>
      <c r="HJ128" s="73"/>
      <c r="HK128" s="73"/>
      <c r="HL128" s="73"/>
      <c r="HM128" s="73"/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  <c r="IB128" s="73"/>
      <c r="IC128" s="73"/>
      <c r="ID128" s="73"/>
      <c r="IE128" s="73"/>
      <c r="IF128" s="73"/>
      <c r="IG128" s="73"/>
      <c r="IH128" s="73"/>
      <c r="II128" s="73"/>
      <c r="IJ128" s="73"/>
      <c r="IK128" s="73"/>
      <c r="IL128" s="73"/>
      <c r="IM128" s="73"/>
      <c r="IN128" s="73"/>
      <c r="IO128" s="73"/>
      <c r="IP128" s="73"/>
      <c r="IQ128" s="73"/>
      <c r="IR128" s="73"/>
      <c r="IS128" s="73"/>
      <c r="IT128" s="73"/>
      <c r="IU128" s="73"/>
      <c r="IV128" s="73"/>
      <c r="IW128" s="73"/>
      <c r="IX128" s="73"/>
      <c r="IY128" s="73"/>
      <c r="IZ128" s="73"/>
      <c r="JA128" s="73"/>
      <c r="JB128" s="73"/>
      <c r="JC128" s="73"/>
      <c r="JD128" s="73"/>
      <c r="JE128" s="73"/>
      <c r="JF128" s="73"/>
      <c r="JG128" s="73"/>
      <c r="JH128" s="73"/>
      <c r="JI128" s="73"/>
      <c r="JJ128" s="73"/>
      <c r="JK128" s="73"/>
      <c r="JL128" s="73"/>
      <c r="JM128" s="73"/>
      <c r="JN128" s="73"/>
      <c r="JO128" s="73"/>
      <c r="JP128" s="73"/>
      <c r="JQ128" s="73"/>
      <c r="JR128" s="73"/>
      <c r="JS128" s="73"/>
      <c r="JT128" s="73"/>
      <c r="JU128" s="73"/>
      <c r="JV128" s="73"/>
      <c r="JW128" s="73"/>
      <c r="JX128" s="73"/>
      <c r="JY128" s="73"/>
      <c r="JZ128" s="73"/>
      <c r="KA128" s="73"/>
      <c r="KB128" s="73"/>
      <c r="KC128" s="73"/>
      <c r="KD128" s="73"/>
      <c r="KE128" s="73"/>
      <c r="KF128" s="73"/>
      <c r="KG128" s="73"/>
      <c r="KH128" s="73"/>
      <c r="KI128" s="73"/>
      <c r="KJ128" s="73"/>
      <c r="KK128" s="73"/>
      <c r="KL128" s="73"/>
      <c r="KM128" s="73"/>
      <c r="KN128" s="73"/>
      <c r="KO128" s="73"/>
      <c r="KP128" s="73"/>
      <c r="KQ128" s="73"/>
      <c r="KR128" s="73"/>
      <c r="KS128" s="73"/>
      <c r="KT128" s="73"/>
      <c r="KU128" s="73"/>
      <c r="KV128" s="73"/>
      <c r="KW128" s="73"/>
      <c r="KX128" s="73"/>
      <c r="KY128" s="73"/>
      <c r="KZ128" s="73"/>
      <c r="LA128" s="73"/>
      <c r="LB128" s="73"/>
      <c r="LC128" s="73"/>
      <c r="LD128" s="73"/>
      <c r="LE128" s="73"/>
      <c r="LF128" s="73"/>
      <c r="LG128" s="73"/>
      <c r="LH128" s="73"/>
      <c r="LI128" s="73"/>
      <c r="LJ128" s="73"/>
      <c r="LK128" s="73"/>
      <c r="LL128" s="73"/>
      <c r="LM128" s="73"/>
      <c r="LN128" s="73"/>
      <c r="LO128" s="73"/>
      <c r="LP128" s="73"/>
      <c r="LQ128" s="73"/>
      <c r="LR128" s="73"/>
      <c r="LS128" s="73"/>
      <c r="LT128" s="73"/>
      <c r="LU128" s="73"/>
      <c r="LV128" s="73"/>
      <c r="LW128" s="73"/>
      <c r="LX128" s="73"/>
      <c r="LY128" s="73"/>
      <c r="LZ128" s="73"/>
      <c r="MA128" s="73"/>
      <c r="MB128" s="73"/>
      <c r="MC128" s="73"/>
      <c r="MD128" s="73"/>
      <c r="ME128" s="73"/>
      <c r="MF128" s="73"/>
      <c r="MG128" s="73"/>
      <c r="MH128" s="73"/>
      <c r="MI128" s="73"/>
      <c r="MJ128" s="73"/>
      <c r="MK128" s="73"/>
      <c r="ML128" s="73"/>
      <c r="MM128" s="73"/>
      <c r="MN128" s="73"/>
      <c r="MO128" s="73"/>
      <c r="MP128" s="73"/>
      <c r="MQ128" s="73"/>
      <c r="MR128" s="73"/>
      <c r="MS128" s="73"/>
      <c r="MT128" s="73"/>
      <c r="MU128" s="73"/>
      <c r="MV128" s="73"/>
      <c r="MW128" s="73"/>
      <c r="MX128" s="73"/>
      <c r="MY128" s="73"/>
      <c r="MZ128" s="73"/>
      <c r="NA128" s="73"/>
      <c r="NB128" s="73"/>
      <c r="NC128" s="73"/>
      <c r="ND128" s="73"/>
      <c r="NE128" s="73"/>
      <c r="NF128" s="73"/>
      <c r="NG128" s="73"/>
      <c r="NH128" s="73"/>
      <c r="NI128" s="73"/>
      <c r="NJ128" s="73"/>
      <c r="NK128" s="73"/>
      <c r="NL128" s="73"/>
      <c r="NM128" s="73"/>
      <c r="NN128" s="73"/>
      <c r="NO128" s="73"/>
      <c r="NP128" s="73"/>
      <c r="NQ128" s="73"/>
      <c r="NR128" s="73"/>
      <c r="NS128" s="73"/>
      <c r="NT128" s="73"/>
      <c r="NU128" s="73"/>
      <c r="NV128" s="73"/>
      <c r="NW128" s="73"/>
      <c r="NX128" s="73"/>
      <c r="NY128" s="73"/>
      <c r="NZ128" s="73"/>
      <c r="OA128" s="73"/>
      <c r="OB128" s="73"/>
      <c r="OC128" s="73"/>
      <c r="OD128" s="73"/>
      <c r="OE128" s="73"/>
      <c r="OF128" s="73"/>
      <c r="OG128" s="73"/>
      <c r="OH128" s="73"/>
      <c r="OI128" s="73"/>
      <c r="OJ128" s="73"/>
      <c r="OK128" s="73"/>
      <c r="OL128" s="73"/>
      <c r="OM128" s="73"/>
      <c r="ON128" s="73"/>
      <c r="OO128" s="73"/>
      <c r="OP128" s="73"/>
      <c r="OQ128" s="73"/>
      <c r="OR128" s="73"/>
      <c r="OS128" s="73"/>
      <c r="OT128" s="73"/>
      <c r="OU128" s="73"/>
      <c r="OV128" s="73"/>
      <c r="OW128" s="73"/>
      <c r="OX128" s="73"/>
      <c r="OY128" s="73"/>
      <c r="OZ128" s="73"/>
      <c r="PA128" s="73"/>
      <c r="PB128" s="73"/>
      <c r="PC128" s="73"/>
      <c r="PD128" s="73"/>
      <c r="PE128" s="73"/>
      <c r="PF128" s="73"/>
      <c r="PG128" s="73"/>
      <c r="PH128" s="73"/>
      <c r="PI128" s="73"/>
      <c r="PJ128" s="73"/>
      <c r="PK128" s="73"/>
      <c r="PL128" s="73"/>
      <c r="PM128" s="73"/>
      <c r="PN128" s="73"/>
      <c r="PO128" s="73"/>
      <c r="PP128" s="73"/>
      <c r="PQ128" s="73"/>
      <c r="PR128" s="73"/>
      <c r="PS128" s="73"/>
      <c r="PT128" s="73"/>
      <c r="PU128" s="73"/>
      <c r="PV128" s="73"/>
      <c r="PW128" s="73"/>
      <c r="PX128" s="73"/>
      <c r="PY128" s="73"/>
      <c r="PZ128" s="73"/>
      <c r="QA128" s="73"/>
      <c r="QB128" s="73"/>
      <c r="QC128" s="73"/>
      <c r="QD128" s="73"/>
      <c r="QE128" s="73"/>
      <c r="QF128" s="73"/>
      <c r="QG128" s="73"/>
      <c r="QH128" s="73"/>
      <c r="QI128" s="73"/>
      <c r="QJ128" s="73"/>
      <c r="QK128" s="73"/>
      <c r="QL128" s="73"/>
      <c r="QM128" s="73"/>
      <c r="QN128" s="73"/>
      <c r="QO128" s="73"/>
      <c r="QP128" s="73"/>
      <c r="QQ128" s="73"/>
      <c r="QR128" s="73"/>
      <c r="QS128" s="73"/>
      <c r="QT128" s="73"/>
      <c r="QU128" s="73"/>
      <c r="QV128" s="73"/>
      <c r="QW128" s="73"/>
      <c r="QX128" s="73"/>
      <c r="QY128" s="73"/>
      <c r="QZ128" s="73"/>
      <c r="RA128" s="73"/>
      <c r="RB128" s="73"/>
      <c r="RC128" s="73"/>
      <c r="RD128" s="73"/>
      <c r="RE128" s="73"/>
      <c r="RF128" s="73"/>
      <c r="RG128" s="73"/>
      <c r="RH128" s="73"/>
      <c r="RI128" s="73"/>
      <c r="RJ128" s="73"/>
      <c r="RK128" s="73"/>
      <c r="RL128" s="73"/>
      <c r="RM128" s="73"/>
      <c r="RN128" s="73"/>
      <c r="RO128" s="73"/>
      <c r="RP128" s="73"/>
      <c r="RQ128" s="73"/>
      <c r="RR128" s="73"/>
      <c r="RS128" s="73"/>
      <c r="RT128" s="73"/>
      <c r="RU128" s="73"/>
      <c r="RV128" s="73"/>
      <c r="RW128" s="73"/>
      <c r="RX128" s="73"/>
      <c r="RY128" s="73"/>
      <c r="RZ128" s="73"/>
      <c r="SA128" s="73"/>
      <c r="SB128" s="73"/>
      <c r="SC128" s="73"/>
      <c r="SD128" s="73"/>
      <c r="SE128" s="73"/>
      <c r="SF128" s="73"/>
      <c r="SG128" s="73"/>
      <c r="SH128" s="73"/>
      <c r="SI128" s="73"/>
      <c r="SJ128" s="73"/>
      <c r="SK128" s="73"/>
      <c r="SL128" s="73"/>
      <c r="SM128" s="73"/>
      <c r="SN128" s="73"/>
      <c r="SO128" s="73"/>
      <c r="SP128" s="73"/>
      <c r="SQ128" s="73"/>
      <c r="SR128" s="73"/>
      <c r="SS128" s="73"/>
      <c r="ST128" s="73"/>
      <c r="SU128" s="73"/>
      <c r="SV128" s="73"/>
      <c r="SW128" s="73"/>
      <c r="SX128" s="73"/>
      <c r="SY128" s="73"/>
      <c r="SZ128" s="73"/>
      <c r="TA128" s="73"/>
      <c r="TB128" s="73"/>
      <c r="TC128" s="73"/>
      <c r="TD128" s="73"/>
      <c r="TE128" s="73"/>
      <c r="TF128" s="73"/>
      <c r="TG128" s="73"/>
      <c r="TH128" s="73"/>
      <c r="TI128" s="73"/>
      <c r="TJ128" s="73"/>
      <c r="TK128" s="73"/>
      <c r="TL128" s="73"/>
      <c r="TM128" s="73"/>
      <c r="TN128" s="73"/>
      <c r="TO128" s="73"/>
      <c r="TP128" s="73"/>
      <c r="TQ128" s="73"/>
      <c r="TR128" s="73"/>
      <c r="TS128" s="73"/>
      <c r="TT128" s="73"/>
      <c r="TU128" s="73"/>
      <c r="TV128" s="73"/>
      <c r="TW128" s="73"/>
      <c r="TX128" s="73"/>
      <c r="TY128" s="73"/>
      <c r="TZ128" s="73"/>
      <c r="UA128" s="73"/>
      <c r="UB128" s="73"/>
      <c r="UC128" s="73"/>
      <c r="UD128" s="73"/>
      <c r="UE128" s="73"/>
      <c r="UF128" s="73"/>
      <c r="UG128" s="73"/>
      <c r="UH128" s="73"/>
      <c r="UI128" s="73"/>
      <c r="UJ128" s="73"/>
      <c r="UK128" s="73"/>
      <c r="UL128" s="73"/>
      <c r="UM128" s="73"/>
      <c r="UN128" s="73"/>
      <c r="UO128" s="73"/>
      <c r="UP128" s="73"/>
      <c r="UQ128" s="73"/>
      <c r="UR128" s="73"/>
      <c r="US128" s="73"/>
      <c r="UT128" s="73"/>
      <c r="UU128" s="73"/>
      <c r="UV128" s="73"/>
      <c r="UW128" s="73"/>
      <c r="UX128" s="73"/>
      <c r="UY128" s="73"/>
      <c r="UZ128" s="73"/>
      <c r="VA128" s="73"/>
      <c r="VB128" s="73"/>
      <c r="VC128" s="73"/>
      <c r="VD128" s="73"/>
      <c r="VE128" s="73"/>
      <c r="VF128" s="73"/>
      <c r="VG128" s="73"/>
      <c r="VH128" s="73"/>
      <c r="VI128" s="73"/>
      <c r="VJ128" s="73"/>
      <c r="VK128" s="73"/>
      <c r="VL128" s="73"/>
      <c r="VM128" s="73"/>
      <c r="VN128" s="73"/>
      <c r="VO128" s="73"/>
      <c r="VP128" s="73"/>
      <c r="VQ128" s="73"/>
      <c r="VR128" s="73"/>
      <c r="VS128" s="73"/>
      <c r="VT128" s="73"/>
      <c r="VU128" s="73"/>
      <c r="VV128" s="73"/>
      <c r="VW128" s="73"/>
      <c r="VX128" s="73"/>
      <c r="VY128" s="73"/>
      <c r="VZ128" s="73"/>
      <c r="WA128" s="73"/>
      <c r="WB128" s="73"/>
      <c r="WC128" s="73"/>
      <c r="WD128" s="73"/>
      <c r="WE128" s="73"/>
      <c r="WF128" s="73"/>
      <c r="WG128" s="73"/>
      <c r="WH128" s="73"/>
      <c r="WI128" s="73"/>
      <c r="WJ128" s="73"/>
      <c r="WK128" s="73"/>
      <c r="WL128" s="73"/>
      <c r="WM128" s="73"/>
      <c r="WN128" s="73"/>
      <c r="WO128" s="73"/>
      <c r="WP128" s="73"/>
      <c r="WQ128" s="73"/>
      <c r="WR128" s="73"/>
      <c r="WS128" s="73"/>
      <c r="WT128" s="73"/>
      <c r="WU128" s="73"/>
      <c r="WV128" s="73"/>
      <c r="WW128" s="73"/>
      <c r="WX128" s="73"/>
      <c r="WY128" s="73"/>
      <c r="WZ128" s="73"/>
      <c r="XA128" s="73"/>
      <c r="XB128" s="73"/>
      <c r="XC128" s="73"/>
      <c r="XD128" s="73"/>
      <c r="XE128" s="73"/>
      <c r="XF128" s="73"/>
      <c r="XG128" s="73"/>
      <c r="XH128" s="73"/>
      <c r="XI128" s="73"/>
      <c r="XJ128" s="73"/>
      <c r="XK128" s="73"/>
      <c r="XL128" s="73"/>
      <c r="XM128" s="73"/>
      <c r="XN128" s="73"/>
      <c r="XO128" s="73"/>
      <c r="XP128" s="73"/>
      <c r="XQ128" s="73"/>
      <c r="XR128" s="73"/>
      <c r="XS128" s="73"/>
      <c r="XT128" s="73"/>
      <c r="XU128" s="73"/>
      <c r="XV128" s="73"/>
      <c r="XW128" s="73"/>
      <c r="XX128" s="73"/>
      <c r="XY128" s="73"/>
      <c r="XZ128" s="73"/>
      <c r="YA128" s="73"/>
      <c r="YB128" s="73"/>
      <c r="YC128" s="73"/>
      <c r="YD128" s="73"/>
      <c r="YE128" s="73"/>
      <c r="YF128" s="73"/>
      <c r="YG128" s="73"/>
      <c r="YH128" s="73"/>
      <c r="YI128" s="73"/>
      <c r="YJ128" s="73"/>
      <c r="YK128" s="73"/>
      <c r="YL128" s="73"/>
      <c r="YM128" s="73"/>
      <c r="YN128" s="73"/>
      <c r="YO128" s="73"/>
      <c r="YP128" s="73"/>
      <c r="YQ128" s="73"/>
      <c r="YR128" s="73"/>
    </row>
    <row r="129" spans="1:668">
      <c r="A129" s="71" t="s">
        <v>214</v>
      </c>
      <c r="B129" s="72">
        <f t="shared" si="130"/>
        <v>0</v>
      </c>
      <c r="C129" s="72">
        <f t="shared" si="131"/>
        <v>0</v>
      </c>
      <c r="D129" s="72">
        <f t="shared" si="132"/>
        <v>0</v>
      </c>
      <c r="E129" s="72">
        <f t="shared" si="133"/>
        <v>0</v>
      </c>
      <c r="F129" s="72">
        <f t="shared" si="134"/>
        <v>0</v>
      </c>
      <c r="G129" s="72">
        <f t="shared" si="135"/>
        <v>0</v>
      </c>
      <c r="H129" s="72">
        <f t="shared" si="136"/>
        <v>0</v>
      </c>
      <c r="I129" s="72">
        <f t="shared" si="137"/>
        <v>0</v>
      </c>
      <c r="J129" s="72">
        <f t="shared" si="138"/>
        <v>0</v>
      </c>
      <c r="K129" s="72">
        <f t="shared" si="139"/>
        <v>0</v>
      </c>
      <c r="L129" s="72">
        <f t="shared" si="140"/>
        <v>0</v>
      </c>
      <c r="M129" s="72">
        <f t="shared" si="141"/>
        <v>0</v>
      </c>
      <c r="N129" s="72">
        <f t="shared" si="142"/>
        <v>0</v>
      </c>
      <c r="O129" s="72">
        <f t="shared" si="143"/>
        <v>0</v>
      </c>
      <c r="P129" s="72">
        <f t="shared" si="144"/>
        <v>0</v>
      </c>
      <c r="Q129" s="72">
        <f t="shared" si="145"/>
        <v>0</v>
      </c>
      <c r="R129" s="72">
        <f t="shared" si="146"/>
        <v>0</v>
      </c>
      <c r="S129" s="72">
        <f t="shared" si="147"/>
        <v>0</v>
      </c>
      <c r="T129" s="72">
        <f t="shared" si="148"/>
        <v>0</v>
      </c>
      <c r="U129" s="72">
        <f t="shared" si="149"/>
        <v>0</v>
      </c>
      <c r="V129" s="72">
        <f t="shared" si="150"/>
        <v>0</v>
      </c>
      <c r="W129" s="72">
        <f t="shared" si="151"/>
        <v>0</v>
      </c>
      <c r="X129" s="72">
        <f t="shared" si="152"/>
        <v>0</v>
      </c>
      <c r="Y129" s="72">
        <f t="shared" si="153"/>
        <v>0</v>
      </c>
      <c r="Z129" s="72">
        <f t="shared" si="154"/>
        <v>0</v>
      </c>
      <c r="AA129" s="72">
        <f t="shared" si="155"/>
        <v>0</v>
      </c>
      <c r="AB129" s="72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73"/>
      <c r="EQ129" s="73"/>
      <c r="ER129" s="73"/>
      <c r="ES129" s="73"/>
      <c r="ET129" s="73"/>
      <c r="EU129" s="73"/>
      <c r="EV129" s="73"/>
      <c r="EW129" s="73"/>
      <c r="EX129" s="73"/>
      <c r="EY129" s="73"/>
      <c r="EZ129" s="73"/>
      <c r="FA129" s="73"/>
      <c r="FB129" s="73"/>
      <c r="FC129" s="73"/>
      <c r="FD129" s="73"/>
      <c r="FE129" s="73"/>
      <c r="FF129" s="73"/>
      <c r="FG129" s="73"/>
      <c r="FH129" s="73"/>
      <c r="FI129" s="73"/>
      <c r="FJ129" s="73"/>
      <c r="FK129" s="73"/>
      <c r="FL129" s="73"/>
      <c r="FM129" s="73"/>
      <c r="FN129" s="73"/>
      <c r="FO129" s="73"/>
      <c r="FP129" s="73"/>
      <c r="FQ129" s="73"/>
      <c r="FR129" s="73"/>
      <c r="FS129" s="73"/>
      <c r="FT129" s="73"/>
      <c r="FU129" s="73"/>
      <c r="FV129" s="73"/>
      <c r="FW129" s="73"/>
      <c r="FX129" s="73"/>
      <c r="FY129" s="73"/>
      <c r="FZ129" s="73"/>
      <c r="GA129" s="73"/>
      <c r="GB129" s="73"/>
      <c r="GC129" s="73"/>
      <c r="GD129" s="73"/>
      <c r="GE129" s="73"/>
      <c r="GF129" s="73"/>
      <c r="GG129" s="73"/>
      <c r="GH129" s="73"/>
      <c r="GI129" s="73"/>
      <c r="GJ129" s="73"/>
      <c r="GK129" s="73"/>
      <c r="GL129" s="73"/>
      <c r="GM129" s="73"/>
      <c r="GN129" s="73"/>
      <c r="GO129" s="73"/>
      <c r="GP129" s="73"/>
      <c r="GQ129" s="73"/>
      <c r="GR129" s="73"/>
      <c r="GS129" s="73"/>
      <c r="GT129" s="73"/>
      <c r="GU129" s="73"/>
      <c r="GV129" s="73"/>
      <c r="GW129" s="73"/>
      <c r="GX129" s="73"/>
      <c r="GY129" s="73"/>
      <c r="GZ129" s="73"/>
      <c r="HA129" s="73"/>
      <c r="HB129" s="73"/>
      <c r="HC129" s="73"/>
      <c r="HD129" s="73"/>
      <c r="HE129" s="73"/>
      <c r="HF129" s="73"/>
      <c r="HG129" s="73"/>
      <c r="HH129" s="73"/>
      <c r="HI129" s="73"/>
      <c r="HJ129" s="73"/>
      <c r="HK129" s="73"/>
      <c r="HL129" s="73"/>
      <c r="HM129" s="73"/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  <c r="IB129" s="73"/>
      <c r="IC129" s="73"/>
      <c r="ID129" s="73"/>
      <c r="IE129" s="73"/>
      <c r="IF129" s="73"/>
      <c r="IG129" s="73"/>
      <c r="IH129" s="73"/>
      <c r="II129" s="73"/>
      <c r="IJ129" s="73"/>
      <c r="IK129" s="73"/>
      <c r="IL129" s="73"/>
      <c r="IM129" s="73"/>
      <c r="IN129" s="73"/>
      <c r="IO129" s="73"/>
      <c r="IP129" s="73"/>
      <c r="IQ129" s="73"/>
      <c r="IR129" s="73"/>
      <c r="IS129" s="73"/>
      <c r="IT129" s="73"/>
      <c r="IU129" s="73"/>
      <c r="IV129" s="73"/>
      <c r="IW129" s="73"/>
      <c r="IX129" s="73"/>
      <c r="IY129" s="73"/>
      <c r="IZ129" s="73"/>
      <c r="JA129" s="73"/>
      <c r="JB129" s="73"/>
      <c r="JC129" s="73"/>
      <c r="JD129" s="73"/>
      <c r="JE129" s="73"/>
      <c r="JF129" s="73"/>
      <c r="JG129" s="73"/>
      <c r="JH129" s="73"/>
      <c r="JI129" s="73"/>
      <c r="JJ129" s="73"/>
      <c r="JK129" s="73"/>
      <c r="JL129" s="73"/>
      <c r="JM129" s="73"/>
      <c r="JN129" s="73"/>
      <c r="JO129" s="73"/>
      <c r="JP129" s="73"/>
      <c r="JQ129" s="73"/>
      <c r="JR129" s="73"/>
      <c r="JS129" s="73"/>
      <c r="JT129" s="73"/>
      <c r="JU129" s="73"/>
      <c r="JV129" s="73"/>
      <c r="JW129" s="73"/>
      <c r="JX129" s="73"/>
      <c r="JY129" s="73"/>
      <c r="JZ129" s="73"/>
      <c r="KA129" s="73"/>
      <c r="KB129" s="73"/>
      <c r="KC129" s="73"/>
      <c r="KD129" s="73"/>
      <c r="KE129" s="73"/>
      <c r="KF129" s="73"/>
      <c r="KG129" s="73"/>
      <c r="KH129" s="73"/>
      <c r="KI129" s="73"/>
      <c r="KJ129" s="73"/>
      <c r="KK129" s="73"/>
      <c r="KL129" s="73"/>
      <c r="KM129" s="73"/>
      <c r="KN129" s="73"/>
      <c r="KO129" s="73"/>
      <c r="KP129" s="73"/>
      <c r="KQ129" s="73"/>
      <c r="KR129" s="73"/>
      <c r="KS129" s="73"/>
      <c r="KT129" s="73"/>
      <c r="KU129" s="73"/>
      <c r="KV129" s="73"/>
      <c r="KW129" s="73"/>
      <c r="KX129" s="73"/>
      <c r="KY129" s="73"/>
      <c r="KZ129" s="73"/>
      <c r="LA129" s="73"/>
      <c r="LB129" s="73"/>
      <c r="LC129" s="73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  <c r="OL129" s="73"/>
      <c r="OM129" s="73"/>
      <c r="ON129" s="73"/>
      <c r="OO129" s="73"/>
      <c r="OP129" s="73"/>
      <c r="OQ129" s="73"/>
      <c r="OR129" s="73"/>
      <c r="OS129" s="73"/>
      <c r="OT129" s="73"/>
      <c r="OU129" s="73"/>
      <c r="OV129" s="73"/>
      <c r="OW129" s="73"/>
      <c r="OX129" s="73"/>
      <c r="OY129" s="73"/>
      <c r="OZ129" s="73"/>
      <c r="PA129" s="73"/>
      <c r="PB129" s="73"/>
      <c r="PC129" s="73"/>
      <c r="PD129" s="73"/>
      <c r="PE129" s="73"/>
      <c r="PF129" s="73"/>
      <c r="PG129" s="73"/>
      <c r="PH129" s="73"/>
      <c r="PI129" s="73"/>
      <c r="PJ129" s="73"/>
      <c r="PK129" s="73"/>
      <c r="PL129" s="73"/>
      <c r="PM129" s="73"/>
      <c r="PN129" s="73"/>
      <c r="PO129" s="73"/>
      <c r="PP129" s="73"/>
      <c r="PQ129" s="73"/>
      <c r="PR129" s="73"/>
      <c r="PS129" s="73"/>
      <c r="PT129" s="73"/>
      <c r="PU129" s="73"/>
      <c r="PV129" s="73"/>
      <c r="PW129" s="73"/>
      <c r="PX129" s="73"/>
      <c r="PY129" s="73"/>
      <c r="PZ129" s="73"/>
      <c r="QA129" s="73"/>
      <c r="QB129" s="73"/>
      <c r="QC129" s="73"/>
      <c r="QD129" s="73"/>
      <c r="QE129" s="73"/>
      <c r="QF129" s="73"/>
      <c r="QG129" s="73"/>
      <c r="QH129" s="73"/>
      <c r="QI129" s="73"/>
      <c r="QJ129" s="73"/>
      <c r="QK129" s="73"/>
      <c r="QL129" s="73"/>
      <c r="QM129" s="73"/>
      <c r="QN129" s="73"/>
      <c r="QO129" s="73"/>
      <c r="QP129" s="73"/>
      <c r="QQ129" s="73"/>
      <c r="QR129" s="73"/>
      <c r="QS129" s="73"/>
      <c r="QT129" s="73"/>
      <c r="QU129" s="73"/>
      <c r="QV129" s="73"/>
      <c r="QW129" s="73"/>
      <c r="QX129" s="73"/>
      <c r="QY129" s="73"/>
      <c r="QZ129" s="73"/>
      <c r="RA129" s="73"/>
      <c r="RB129" s="73"/>
      <c r="RC129" s="73"/>
      <c r="RD129" s="73"/>
      <c r="RE129" s="73"/>
      <c r="RF129" s="73"/>
      <c r="RG129" s="73"/>
      <c r="RH129" s="73"/>
      <c r="RI129" s="73"/>
      <c r="RJ129" s="73"/>
      <c r="RK129" s="73"/>
      <c r="RL129" s="73"/>
      <c r="RM129" s="73"/>
      <c r="RN129" s="73"/>
      <c r="RO129" s="73"/>
      <c r="RP129" s="73"/>
      <c r="RQ129" s="73"/>
      <c r="RR129" s="73"/>
      <c r="RS129" s="73"/>
      <c r="RT129" s="73"/>
      <c r="RU129" s="73"/>
      <c r="RV129" s="73"/>
      <c r="RW129" s="73"/>
      <c r="RX129" s="73"/>
      <c r="RY129" s="73"/>
      <c r="RZ129" s="73"/>
      <c r="SA129" s="73"/>
      <c r="SB129" s="73"/>
      <c r="SC129" s="73"/>
      <c r="SD129" s="73"/>
      <c r="SE129" s="73"/>
      <c r="SF129" s="73"/>
      <c r="SG129" s="73"/>
      <c r="SH129" s="73"/>
      <c r="SI129" s="73"/>
      <c r="SJ129" s="73"/>
      <c r="SK129" s="73"/>
      <c r="SL129" s="73"/>
      <c r="SM129" s="73"/>
      <c r="SN129" s="73"/>
      <c r="SO129" s="73"/>
      <c r="SP129" s="73"/>
      <c r="SQ129" s="73"/>
      <c r="SR129" s="73"/>
      <c r="SS129" s="73"/>
      <c r="ST129" s="73"/>
      <c r="SU129" s="73"/>
      <c r="SV129" s="73"/>
      <c r="SW129" s="73"/>
      <c r="SX129" s="73"/>
      <c r="SY129" s="73"/>
      <c r="SZ129" s="73"/>
      <c r="TA129" s="73"/>
      <c r="TB129" s="73"/>
      <c r="TC129" s="73"/>
      <c r="TD129" s="73"/>
      <c r="TE129" s="73"/>
      <c r="TF129" s="73"/>
      <c r="TG129" s="73"/>
      <c r="TH129" s="73"/>
      <c r="TI129" s="73"/>
      <c r="TJ129" s="73"/>
      <c r="TK129" s="73"/>
      <c r="TL129" s="73"/>
      <c r="TM129" s="73"/>
      <c r="TN129" s="73"/>
      <c r="TO129" s="73"/>
      <c r="TP129" s="73"/>
      <c r="TQ129" s="73"/>
      <c r="TR129" s="73"/>
      <c r="TS129" s="73"/>
      <c r="TT129" s="73"/>
      <c r="TU129" s="73"/>
      <c r="TV129" s="73"/>
      <c r="TW129" s="73"/>
      <c r="TX129" s="73"/>
      <c r="TY129" s="73"/>
      <c r="TZ129" s="73"/>
      <c r="UA129" s="73"/>
      <c r="UB129" s="73"/>
      <c r="UC129" s="73"/>
      <c r="UD129" s="73"/>
      <c r="UE129" s="73"/>
      <c r="UF129" s="73"/>
      <c r="UG129" s="73"/>
      <c r="UH129" s="73"/>
      <c r="UI129" s="73"/>
      <c r="UJ129" s="73"/>
      <c r="UK129" s="73"/>
      <c r="UL129" s="73"/>
      <c r="UM129" s="73"/>
      <c r="UN129" s="73"/>
      <c r="UO129" s="73"/>
      <c r="UP129" s="73"/>
      <c r="UQ129" s="73"/>
      <c r="UR129" s="73"/>
      <c r="US129" s="73"/>
      <c r="UT129" s="73"/>
      <c r="UU129" s="73"/>
      <c r="UV129" s="73"/>
      <c r="UW129" s="73"/>
      <c r="UX129" s="73"/>
      <c r="UY129" s="73"/>
      <c r="UZ129" s="73"/>
      <c r="VA129" s="73"/>
      <c r="VB129" s="73"/>
      <c r="VC129" s="73"/>
      <c r="VD129" s="73"/>
      <c r="VE129" s="73"/>
      <c r="VF129" s="73"/>
      <c r="VG129" s="73"/>
      <c r="VH129" s="73"/>
      <c r="VI129" s="73"/>
      <c r="VJ129" s="73"/>
      <c r="VK129" s="73"/>
      <c r="VL129" s="73"/>
      <c r="VM129" s="73"/>
      <c r="VN129" s="73"/>
      <c r="VO129" s="73"/>
      <c r="VP129" s="73"/>
      <c r="VQ129" s="73"/>
      <c r="VR129" s="73"/>
      <c r="VS129" s="73"/>
      <c r="VT129" s="73"/>
      <c r="VU129" s="73"/>
      <c r="VV129" s="73"/>
      <c r="VW129" s="73"/>
      <c r="VX129" s="73"/>
      <c r="VY129" s="73"/>
      <c r="VZ129" s="73"/>
      <c r="WA129" s="73"/>
      <c r="WB129" s="73"/>
      <c r="WC129" s="73"/>
      <c r="WD129" s="73"/>
      <c r="WE129" s="73"/>
      <c r="WF129" s="73"/>
      <c r="WG129" s="73"/>
      <c r="WH129" s="73"/>
      <c r="WI129" s="73"/>
      <c r="WJ129" s="73"/>
      <c r="WK129" s="73"/>
      <c r="WL129" s="73"/>
      <c r="WM129" s="73"/>
      <c r="WN129" s="73"/>
      <c r="WO129" s="73"/>
      <c r="WP129" s="73"/>
      <c r="WQ129" s="73"/>
      <c r="WR129" s="73"/>
      <c r="WS129" s="73"/>
      <c r="WT129" s="73"/>
      <c r="WU129" s="73"/>
      <c r="WV129" s="73"/>
      <c r="WW129" s="73"/>
      <c r="WX129" s="73"/>
      <c r="WY129" s="73"/>
      <c r="WZ129" s="73"/>
      <c r="XA129" s="73"/>
      <c r="XB129" s="73"/>
      <c r="XC129" s="73"/>
      <c r="XD129" s="73"/>
      <c r="XE129" s="73"/>
      <c r="XF129" s="73"/>
      <c r="XG129" s="73"/>
      <c r="XH129" s="73"/>
      <c r="XI129" s="73"/>
      <c r="XJ129" s="73"/>
      <c r="XK129" s="73"/>
      <c r="XL129" s="73"/>
      <c r="XM129" s="73"/>
      <c r="XN129" s="73"/>
      <c r="XO129" s="73"/>
      <c r="XP129" s="73"/>
      <c r="XQ129" s="73"/>
      <c r="XR129" s="73"/>
      <c r="XS129" s="73"/>
      <c r="XT129" s="73"/>
      <c r="XU129" s="73"/>
      <c r="XV129" s="73"/>
      <c r="XW129" s="73"/>
      <c r="XX129" s="73"/>
      <c r="XY129" s="73"/>
      <c r="XZ129" s="73"/>
      <c r="YA129" s="73"/>
      <c r="YB129" s="73"/>
      <c r="YC129" s="73"/>
      <c r="YD129" s="73"/>
      <c r="YE129" s="73"/>
      <c r="YF129" s="73"/>
      <c r="YG129" s="73"/>
      <c r="YH129" s="73"/>
      <c r="YI129" s="73"/>
      <c r="YJ129" s="73"/>
      <c r="YK129" s="73"/>
      <c r="YL129" s="73"/>
      <c r="YM129" s="73"/>
      <c r="YN129" s="73"/>
      <c r="YO129" s="73"/>
      <c r="YP129" s="73"/>
      <c r="YQ129" s="73"/>
      <c r="YR129" s="73"/>
    </row>
    <row r="130" spans="1:668">
      <c r="A130" s="71" t="s">
        <v>215</v>
      </c>
      <c r="B130" s="72">
        <f t="shared" si="130"/>
        <v>0</v>
      </c>
      <c r="C130" s="72">
        <f t="shared" si="131"/>
        <v>0</v>
      </c>
      <c r="D130" s="72">
        <f t="shared" si="132"/>
        <v>0</v>
      </c>
      <c r="E130" s="72">
        <f t="shared" si="133"/>
        <v>0</v>
      </c>
      <c r="F130" s="72">
        <f t="shared" si="134"/>
        <v>0</v>
      </c>
      <c r="G130" s="72">
        <f t="shared" si="135"/>
        <v>0</v>
      </c>
      <c r="H130" s="72">
        <f t="shared" si="136"/>
        <v>0</v>
      </c>
      <c r="I130" s="72">
        <f t="shared" si="137"/>
        <v>0</v>
      </c>
      <c r="J130" s="72">
        <f t="shared" si="138"/>
        <v>0</v>
      </c>
      <c r="K130" s="72">
        <f t="shared" si="139"/>
        <v>0</v>
      </c>
      <c r="L130" s="72">
        <f t="shared" si="140"/>
        <v>0</v>
      </c>
      <c r="M130" s="72">
        <f t="shared" si="141"/>
        <v>0</v>
      </c>
      <c r="N130" s="72">
        <f t="shared" si="142"/>
        <v>0</v>
      </c>
      <c r="O130" s="72">
        <f t="shared" si="143"/>
        <v>0</v>
      </c>
      <c r="P130" s="72">
        <f t="shared" si="144"/>
        <v>0</v>
      </c>
      <c r="Q130" s="72">
        <f t="shared" si="145"/>
        <v>0</v>
      </c>
      <c r="R130" s="72">
        <f t="shared" si="146"/>
        <v>0</v>
      </c>
      <c r="S130" s="72">
        <f t="shared" si="147"/>
        <v>0</v>
      </c>
      <c r="T130" s="72">
        <f t="shared" si="148"/>
        <v>0</v>
      </c>
      <c r="U130" s="72">
        <f t="shared" si="149"/>
        <v>0</v>
      </c>
      <c r="V130" s="72">
        <f t="shared" si="150"/>
        <v>0</v>
      </c>
      <c r="W130" s="72">
        <f t="shared" si="151"/>
        <v>0</v>
      </c>
      <c r="X130" s="72">
        <f t="shared" si="152"/>
        <v>0</v>
      </c>
      <c r="Y130" s="72">
        <f t="shared" si="153"/>
        <v>0</v>
      </c>
      <c r="Z130" s="72">
        <f t="shared" si="154"/>
        <v>0</v>
      </c>
      <c r="AA130" s="72">
        <f t="shared" si="155"/>
        <v>0</v>
      </c>
      <c r="AB130" s="72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  <c r="ED130" s="73"/>
      <c r="EE130" s="73"/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73"/>
      <c r="EQ130" s="73"/>
      <c r="ER130" s="73"/>
      <c r="ES130" s="73"/>
      <c r="ET130" s="73"/>
      <c r="EU130" s="73"/>
      <c r="EV130" s="73"/>
      <c r="EW130" s="73"/>
      <c r="EX130" s="73"/>
      <c r="EY130" s="73"/>
      <c r="EZ130" s="73"/>
      <c r="FA130" s="73"/>
      <c r="FB130" s="73"/>
      <c r="FC130" s="73"/>
      <c r="FD130" s="73"/>
      <c r="FE130" s="73"/>
      <c r="FF130" s="73"/>
      <c r="FG130" s="73"/>
      <c r="FH130" s="73"/>
      <c r="FI130" s="73"/>
      <c r="FJ130" s="73"/>
      <c r="FK130" s="73"/>
      <c r="FL130" s="73"/>
      <c r="FM130" s="73"/>
      <c r="FN130" s="73"/>
      <c r="FO130" s="73"/>
      <c r="FP130" s="73"/>
      <c r="FQ130" s="73"/>
      <c r="FR130" s="73"/>
      <c r="FS130" s="73"/>
      <c r="FT130" s="73"/>
      <c r="FU130" s="73"/>
      <c r="FV130" s="73"/>
      <c r="FW130" s="73"/>
      <c r="FX130" s="73"/>
      <c r="FY130" s="73"/>
      <c r="FZ130" s="73"/>
      <c r="GA130" s="73"/>
      <c r="GB130" s="73"/>
      <c r="GC130" s="73"/>
      <c r="GD130" s="73"/>
      <c r="GE130" s="73"/>
      <c r="GF130" s="73"/>
      <c r="GG130" s="73"/>
      <c r="GH130" s="73"/>
      <c r="GI130" s="73"/>
      <c r="GJ130" s="73"/>
      <c r="GK130" s="73"/>
      <c r="GL130" s="73"/>
      <c r="GM130" s="73"/>
      <c r="GN130" s="73"/>
      <c r="GO130" s="73"/>
      <c r="GP130" s="73"/>
      <c r="GQ130" s="73"/>
      <c r="GR130" s="73"/>
      <c r="GS130" s="73"/>
      <c r="GT130" s="73"/>
      <c r="GU130" s="73"/>
      <c r="GV130" s="73"/>
      <c r="GW130" s="73"/>
      <c r="GX130" s="73"/>
      <c r="GY130" s="73"/>
      <c r="GZ130" s="73"/>
      <c r="HA130" s="73"/>
      <c r="HB130" s="73"/>
      <c r="HC130" s="73"/>
      <c r="HD130" s="73"/>
      <c r="HE130" s="73"/>
      <c r="HF130" s="73"/>
      <c r="HG130" s="73"/>
      <c r="HH130" s="73"/>
      <c r="HI130" s="73"/>
      <c r="HJ130" s="73"/>
      <c r="HK130" s="73"/>
      <c r="HL130" s="73"/>
      <c r="HM130" s="73"/>
      <c r="HN130" s="73"/>
      <c r="HO130" s="73"/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  <c r="IB130" s="73"/>
      <c r="IC130" s="73"/>
      <c r="ID130" s="73"/>
      <c r="IE130" s="73"/>
      <c r="IF130" s="73"/>
      <c r="IG130" s="73"/>
      <c r="IH130" s="73"/>
      <c r="II130" s="73"/>
      <c r="IJ130" s="73"/>
      <c r="IK130" s="73"/>
      <c r="IL130" s="73"/>
      <c r="IM130" s="73"/>
      <c r="IN130" s="73"/>
      <c r="IO130" s="73"/>
      <c r="IP130" s="73"/>
      <c r="IQ130" s="73"/>
      <c r="IR130" s="73"/>
      <c r="IS130" s="73"/>
      <c r="IT130" s="73"/>
      <c r="IU130" s="73"/>
      <c r="IV130" s="73"/>
      <c r="IW130" s="73"/>
      <c r="IX130" s="73"/>
      <c r="IY130" s="73"/>
      <c r="IZ130" s="73"/>
      <c r="JA130" s="73"/>
      <c r="JB130" s="73"/>
      <c r="JC130" s="73"/>
      <c r="JD130" s="73"/>
      <c r="JE130" s="73"/>
      <c r="JF130" s="73"/>
      <c r="JG130" s="73"/>
      <c r="JH130" s="73"/>
      <c r="JI130" s="73"/>
      <c r="JJ130" s="73"/>
      <c r="JK130" s="73"/>
      <c r="JL130" s="73"/>
      <c r="JM130" s="73"/>
      <c r="JN130" s="73"/>
      <c r="JO130" s="73"/>
      <c r="JP130" s="73"/>
      <c r="JQ130" s="73"/>
      <c r="JR130" s="73"/>
      <c r="JS130" s="73"/>
      <c r="JT130" s="73"/>
      <c r="JU130" s="73"/>
      <c r="JV130" s="73"/>
      <c r="JW130" s="73"/>
      <c r="JX130" s="73"/>
      <c r="JY130" s="73"/>
      <c r="JZ130" s="73"/>
      <c r="KA130" s="73"/>
      <c r="KB130" s="73"/>
      <c r="KC130" s="73"/>
      <c r="KD130" s="73"/>
      <c r="KE130" s="73"/>
      <c r="KF130" s="73"/>
      <c r="KG130" s="73"/>
      <c r="KH130" s="73"/>
      <c r="KI130" s="73"/>
      <c r="KJ130" s="73"/>
      <c r="KK130" s="73"/>
      <c r="KL130" s="73"/>
      <c r="KM130" s="73"/>
      <c r="KN130" s="73"/>
      <c r="KO130" s="73"/>
      <c r="KP130" s="73"/>
      <c r="KQ130" s="73"/>
      <c r="KR130" s="73"/>
      <c r="KS130" s="73"/>
      <c r="KT130" s="73"/>
      <c r="KU130" s="73"/>
      <c r="KV130" s="73"/>
      <c r="KW130" s="73"/>
      <c r="KX130" s="73"/>
      <c r="KY130" s="73"/>
      <c r="KZ130" s="73"/>
      <c r="LA130" s="73"/>
      <c r="LB130" s="73"/>
      <c r="LC130" s="73"/>
      <c r="LD130" s="73"/>
      <c r="LE130" s="73"/>
      <c r="LF130" s="73"/>
      <c r="LG130" s="73"/>
      <c r="LH130" s="73"/>
      <c r="LI130" s="73"/>
      <c r="LJ130" s="73"/>
      <c r="LK130" s="73"/>
      <c r="LL130" s="73"/>
      <c r="LM130" s="73"/>
      <c r="LN130" s="73"/>
      <c r="LO130" s="73"/>
      <c r="LP130" s="73"/>
      <c r="LQ130" s="73"/>
      <c r="LR130" s="73"/>
      <c r="LS130" s="73"/>
      <c r="LT130" s="73"/>
      <c r="LU130" s="73"/>
      <c r="LV130" s="73"/>
      <c r="LW130" s="73"/>
      <c r="LX130" s="73"/>
      <c r="LY130" s="73"/>
      <c r="LZ130" s="73"/>
      <c r="MA130" s="73"/>
      <c r="MB130" s="73"/>
      <c r="MC130" s="73"/>
      <c r="MD130" s="73"/>
      <c r="ME130" s="73"/>
      <c r="MF130" s="73"/>
      <c r="MG130" s="73"/>
      <c r="MH130" s="73"/>
      <c r="MI130" s="73"/>
      <c r="MJ130" s="73"/>
      <c r="MK130" s="73"/>
      <c r="ML130" s="73"/>
      <c r="MM130" s="73"/>
      <c r="MN130" s="73"/>
      <c r="MO130" s="73"/>
      <c r="MP130" s="73"/>
      <c r="MQ130" s="73"/>
      <c r="MR130" s="73"/>
      <c r="MS130" s="73"/>
      <c r="MT130" s="73"/>
      <c r="MU130" s="73"/>
      <c r="MV130" s="73"/>
      <c r="MW130" s="73"/>
      <c r="MX130" s="73"/>
      <c r="MY130" s="73"/>
      <c r="MZ130" s="73"/>
      <c r="NA130" s="73"/>
      <c r="NB130" s="73"/>
      <c r="NC130" s="73"/>
      <c r="ND130" s="73"/>
      <c r="NE130" s="73"/>
      <c r="NF130" s="73"/>
      <c r="NG130" s="73"/>
      <c r="NH130" s="73"/>
      <c r="NI130" s="73"/>
      <c r="NJ130" s="73"/>
      <c r="NK130" s="73"/>
      <c r="NL130" s="73"/>
      <c r="NM130" s="73"/>
      <c r="NN130" s="73"/>
      <c r="NO130" s="73"/>
      <c r="NP130" s="73"/>
      <c r="NQ130" s="73"/>
      <c r="NR130" s="73"/>
      <c r="NS130" s="73"/>
      <c r="NT130" s="73"/>
      <c r="NU130" s="73"/>
      <c r="NV130" s="73"/>
      <c r="NW130" s="73"/>
      <c r="NX130" s="73"/>
      <c r="NY130" s="73"/>
      <c r="NZ130" s="73"/>
      <c r="OA130" s="73"/>
      <c r="OB130" s="73"/>
      <c r="OC130" s="73"/>
      <c r="OD130" s="73"/>
      <c r="OE130" s="73"/>
      <c r="OF130" s="73"/>
      <c r="OG130" s="73"/>
      <c r="OH130" s="73"/>
      <c r="OI130" s="73"/>
      <c r="OJ130" s="73"/>
      <c r="OK130" s="73"/>
      <c r="OL130" s="73"/>
      <c r="OM130" s="73"/>
      <c r="ON130" s="73"/>
      <c r="OO130" s="73"/>
      <c r="OP130" s="73"/>
      <c r="OQ130" s="73"/>
      <c r="OR130" s="73"/>
      <c r="OS130" s="73"/>
      <c r="OT130" s="73"/>
      <c r="OU130" s="73"/>
      <c r="OV130" s="73"/>
      <c r="OW130" s="73"/>
      <c r="OX130" s="73"/>
      <c r="OY130" s="73"/>
      <c r="OZ130" s="73"/>
      <c r="PA130" s="73"/>
      <c r="PB130" s="73"/>
      <c r="PC130" s="73"/>
      <c r="PD130" s="73"/>
      <c r="PE130" s="73"/>
      <c r="PF130" s="73"/>
      <c r="PG130" s="73"/>
      <c r="PH130" s="73"/>
      <c r="PI130" s="73"/>
      <c r="PJ130" s="73"/>
      <c r="PK130" s="73"/>
      <c r="PL130" s="73"/>
      <c r="PM130" s="73"/>
      <c r="PN130" s="73"/>
      <c r="PO130" s="73"/>
      <c r="PP130" s="73"/>
      <c r="PQ130" s="73"/>
      <c r="PR130" s="73"/>
      <c r="PS130" s="73"/>
      <c r="PT130" s="73"/>
      <c r="PU130" s="73"/>
      <c r="PV130" s="73"/>
      <c r="PW130" s="73"/>
      <c r="PX130" s="73"/>
      <c r="PY130" s="73"/>
      <c r="PZ130" s="73"/>
      <c r="QA130" s="73"/>
      <c r="QB130" s="73"/>
      <c r="QC130" s="73"/>
      <c r="QD130" s="73"/>
      <c r="QE130" s="73"/>
      <c r="QF130" s="73"/>
      <c r="QG130" s="73"/>
      <c r="QH130" s="73"/>
      <c r="QI130" s="73"/>
      <c r="QJ130" s="73"/>
      <c r="QK130" s="73"/>
      <c r="QL130" s="73"/>
      <c r="QM130" s="73"/>
      <c r="QN130" s="73"/>
      <c r="QO130" s="73"/>
      <c r="QP130" s="73"/>
      <c r="QQ130" s="73"/>
      <c r="QR130" s="73"/>
      <c r="QS130" s="73"/>
      <c r="QT130" s="73"/>
      <c r="QU130" s="73"/>
      <c r="QV130" s="73"/>
      <c r="QW130" s="73"/>
      <c r="QX130" s="73"/>
      <c r="QY130" s="73"/>
      <c r="QZ130" s="73"/>
      <c r="RA130" s="73"/>
      <c r="RB130" s="73"/>
      <c r="RC130" s="73"/>
      <c r="RD130" s="73"/>
      <c r="RE130" s="73"/>
      <c r="RF130" s="73"/>
      <c r="RG130" s="73"/>
      <c r="RH130" s="73"/>
      <c r="RI130" s="73"/>
      <c r="RJ130" s="73"/>
      <c r="RK130" s="73"/>
      <c r="RL130" s="73"/>
      <c r="RM130" s="73"/>
      <c r="RN130" s="73"/>
      <c r="RO130" s="73"/>
      <c r="RP130" s="73"/>
      <c r="RQ130" s="73"/>
      <c r="RR130" s="73"/>
      <c r="RS130" s="73"/>
      <c r="RT130" s="73"/>
      <c r="RU130" s="73"/>
      <c r="RV130" s="73"/>
      <c r="RW130" s="73"/>
      <c r="RX130" s="73"/>
      <c r="RY130" s="73"/>
      <c r="RZ130" s="73"/>
      <c r="SA130" s="73"/>
      <c r="SB130" s="73"/>
      <c r="SC130" s="73"/>
      <c r="SD130" s="73"/>
      <c r="SE130" s="73"/>
      <c r="SF130" s="73"/>
      <c r="SG130" s="73"/>
      <c r="SH130" s="73"/>
      <c r="SI130" s="73"/>
      <c r="SJ130" s="73"/>
      <c r="SK130" s="73"/>
      <c r="SL130" s="73"/>
      <c r="SM130" s="73"/>
      <c r="SN130" s="73"/>
      <c r="SO130" s="73"/>
      <c r="SP130" s="73"/>
      <c r="SQ130" s="73"/>
      <c r="SR130" s="73"/>
      <c r="SS130" s="73"/>
      <c r="ST130" s="73"/>
      <c r="SU130" s="73"/>
      <c r="SV130" s="73"/>
      <c r="SW130" s="73"/>
      <c r="SX130" s="73"/>
      <c r="SY130" s="73"/>
      <c r="SZ130" s="73"/>
      <c r="TA130" s="73"/>
      <c r="TB130" s="73"/>
      <c r="TC130" s="73"/>
      <c r="TD130" s="73"/>
      <c r="TE130" s="73"/>
      <c r="TF130" s="73"/>
      <c r="TG130" s="73"/>
      <c r="TH130" s="73"/>
      <c r="TI130" s="73"/>
      <c r="TJ130" s="73"/>
      <c r="TK130" s="73"/>
      <c r="TL130" s="73"/>
      <c r="TM130" s="73"/>
      <c r="TN130" s="73"/>
      <c r="TO130" s="73"/>
      <c r="TP130" s="73"/>
      <c r="TQ130" s="73"/>
      <c r="TR130" s="73"/>
      <c r="TS130" s="73"/>
      <c r="TT130" s="73"/>
      <c r="TU130" s="73"/>
      <c r="TV130" s="73"/>
      <c r="TW130" s="73"/>
      <c r="TX130" s="73"/>
      <c r="TY130" s="73"/>
      <c r="TZ130" s="73"/>
      <c r="UA130" s="73"/>
      <c r="UB130" s="73"/>
      <c r="UC130" s="73"/>
      <c r="UD130" s="73"/>
      <c r="UE130" s="73"/>
      <c r="UF130" s="73"/>
      <c r="UG130" s="73"/>
      <c r="UH130" s="73"/>
      <c r="UI130" s="73"/>
      <c r="UJ130" s="73"/>
      <c r="UK130" s="73"/>
      <c r="UL130" s="73"/>
      <c r="UM130" s="73"/>
      <c r="UN130" s="73"/>
      <c r="UO130" s="73"/>
      <c r="UP130" s="73"/>
      <c r="UQ130" s="73"/>
      <c r="UR130" s="73"/>
      <c r="US130" s="73"/>
      <c r="UT130" s="73"/>
      <c r="UU130" s="73"/>
      <c r="UV130" s="73"/>
      <c r="UW130" s="73"/>
      <c r="UX130" s="73"/>
      <c r="UY130" s="73"/>
      <c r="UZ130" s="73"/>
      <c r="VA130" s="73"/>
      <c r="VB130" s="73"/>
      <c r="VC130" s="73"/>
      <c r="VD130" s="73"/>
      <c r="VE130" s="73"/>
      <c r="VF130" s="73"/>
      <c r="VG130" s="73"/>
      <c r="VH130" s="73"/>
      <c r="VI130" s="73"/>
      <c r="VJ130" s="73"/>
      <c r="VK130" s="73"/>
      <c r="VL130" s="73"/>
      <c r="VM130" s="73"/>
      <c r="VN130" s="73"/>
      <c r="VO130" s="73"/>
      <c r="VP130" s="73"/>
      <c r="VQ130" s="73"/>
      <c r="VR130" s="73"/>
      <c r="VS130" s="73"/>
      <c r="VT130" s="73"/>
      <c r="VU130" s="73"/>
      <c r="VV130" s="73"/>
      <c r="VW130" s="73"/>
      <c r="VX130" s="73"/>
      <c r="VY130" s="73"/>
      <c r="VZ130" s="73"/>
      <c r="WA130" s="73"/>
      <c r="WB130" s="73"/>
      <c r="WC130" s="73"/>
      <c r="WD130" s="73"/>
      <c r="WE130" s="73"/>
      <c r="WF130" s="73"/>
      <c r="WG130" s="73"/>
      <c r="WH130" s="73"/>
      <c r="WI130" s="73"/>
      <c r="WJ130" s="73"/>
      <c r="WK130" s="73"/>
      <c r="WL130" s="73"/>
      <c r="WM130" s="73"/>
      <c r="WN130" s="73"/>
      <c r="WO130" s="73"/>
      <c r="WP130" s="73"/>
      <c r="WQ130" s="73"/>
      <c r="WR130" s="73"/>
      <c r="WS130" s="73"/>
      <c r="WT130" s="73"/>
      <c r="WU130" s="73"/>
      <c r="WV130" s="73"/>
      <c r="WW130" s="73"/>
      <c r="WX130" s="73"/>
      <c r="WY130" s="73"/>
      <c r="WZ130" s="73"/>
      <c r="XA130" s="73"/>
      <c r="XB130" s="73"/>
      <c r="XC130" s="73"/>
      <c r="XD130" s="73"/>
      <c r="XE130" s="73"/>
      <c r="XF130" s="73"/>
      <c r="XG130" s="73"/>
      <c r="XH130" s="73"/>
      <c r="XI130" s="73"/>
      <c r="XJ130" s="73"/>
      <c r="XK130" s="73"/>
      <c r="XL130" s="73"/>
      <c r="XM130" s="73"/>
      <c r="XN130" s="73"/>
      <c r="XO130" s="73"/>
      <c r="XP130" s="73"/>
      <c r="XQ130" s="73"/>
      <c r="XR130" s="73"/>
      <c r="XS130" s="73"/>
      <c r="XT130" s="73"/>
      <c r="XU130" s="73"/>
      <c r="XV130" s="73"/>
      <c r="XW130" s="73"/>
      <c r="XX130" s="73"/>
      <c r="XY130" s="73"/>
      <c r="XZ130" s="73"/>
      <c r="YA130" s="73"/>
      <c r="YB130" s="73"/>
      <c r="YC130" s="73"/>
      <c r="YD130" s="73"/>
      <c r="YE130" s="73"/>
      <c r="YF130" s="73"/>
      <c r="YG130" s="73"/>
      <c r="YH130" s="73"/>
      <c r="YI130" s="73"/>
      <c r="YJ130" s="73"/>
      <c r="YK130" s="73"/>
      <c r="YL130" s="73"/>
      <c r="YM130" s="73"/>
      <c r="YN130" s="73"/>
      <c r="YO130" s="73"/>
      <c r="YP130" s="73"/>
      <c r="YQ130" s="73"/>
      <c r="YR130" s="73"/>
    </row>
    <row r="131" spans="1:668">
      <c r="A131" s="71" t="s">
        <v>216</v>
      </c>
      <c r="B131" s="72">
        <f t="shared" si="130"/>
        <v>0</v>
      </c>
      <c r="C131" s="72">
        <f t="shared" si="131"/>
        <v>0</v>
      </c>
      <c r="D131" s="72">
        <f t="shared" si="132"/>
        <v>0</v>
      </c>
      <c r="E131" s="72">
        <f t="shared" si="133"/>
        <v>0</v>
      </c>
      <c r="F131" s="72">
        <f t="shared" si="134"/>
        <v>0</v>
      </c>
      <c r="G131" s="72">
        <f t="shared" si="135"/>
        <v>0</v>
      </c>
      <c r="H131" s="72">
        <f t="shared" si="136"/>
        <v>0</v>
      </c>
      <c r="I131" s="72">
        <f t="shared" si="137"/>
        <v>0</v>
      </c>
      <c r="J131" s="72">
        <f t="shared" si="138"/>
        <v>0</v>
      </c>
      <c r="K131" s="72">
        <f t="shared" si="139"/>
        <v>0</v>
      </c>
      <c r="L131" s="72">
        <f t="shared" si="140"/>
        <v>0</v>
      </c>
      <c r="M131" s="72">
        <f t="shared" si="141"/>
        <v>0</v>
      </c>
      <c r="N131" s="72">
        <f t="shared" si="142"/>
        <v>0</v>
      </c>
      <c r="O131" s="72">
        <f t="shared" si="143"/>
        <v>0</v>
      </c>
      <c r="P131" s="72">
        <f t="shared" si="144"/>
        <v>0</v>
      </c>
      <c r="Q131" s="72">
        <f t="shared" si="145"/>
        <v>0</v>
      </c>
      <c r="R131" s="72">
        <f t="shared" si="146"/>
        <v>0</v>
      </c>
      <c r="S131" s="72">
        <f t="shared" si="147"/>
        <v>0</v>
      </c>
      <c r="T131" s="72">
        <f t="shared" si="148"/>
        <v>0</v>
      </c>
      <c r="U131" s="72">
        <f t="shared" si="149"/>
        <v>0</v>
      </c>
      <c r="V131" s="72">
        <f t="shared" si="150"/>
        <v>0</v>
      </c>
      <c r="W131" s="72">
        <f t="shared" si="151"/>
        <v>0</v>
      </c>
      <c r="X131" s="72">
        <f t="shared" si="152"/>
        <v>0</v>
      </c>
      <c r="Y131" s="72">
        <f t="shared" si="153"/>
        <v>0</v>
      </c>
      <c r="Z131" s="72">
        <f t="shared" si="154"/>
        <v>0</v>
      </c>
      <c r="AA131" s="72">
        <f t="shared" si="155"/>
        <v>0</v>
      </c>
      <c r="AB131" s="72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73"/>
      <c r="EQ131" s="73"/>
      <c r="ER131" s="73"/>
      <c r="ES131" s="73"/>
      <c r="ET131" s="73"/>
      <c r="EU131" s="73"/>
      <c r="EV131" s="73"/>
      <c r="EW131" s="73"/>
      <c r="EX131" s="73"/>
      <c r="EY131" s="73"/>
      <c r="EZ131" s="73"/>
      <c r="FA131" s="73"/>
      <c r="FB131" s="73"/>
      <c r="FC131" s="73"/>
      <c r="FD131" s="73"/>
      <c r="FE131" s="73"/>
      <c r="FF131" s="73"/>
      <c r="FG131" s="73"/>
      <c r="FH131" s="73"/>
      <c r="FI131" s="73"/>
      <c r="FJ131" s="73"/>
      <c r="FK131" s="73"/>
      <c r="FL131" s="73"/>
      <c r="FM131" s="73"/>
      <c r="FN131" s="73"/>
      <c r="FO131" s="73"/>
      <c r="FP131" s="73"/>
      <c r="FQ131" s="73"/>
      <c r="FR131" s="73"/>
      <c r="FS131" s="73"/>
      <c r="FT131" s="73"/>
      <c r="FU131" s="73"/>
      <c r="FV131" s="73"/>
      <c r="FW131" s="73"/>
      <c r="FX131" s="73"/>
      <c r="FY131" s="73"/>
      <c r="FZ131" s="73"/>
      <c r="GA131" s="73"/>
      <c r="GB131" s="73"/>
      <c r="GC131" s="73"/>
      <c r="GD131" s="73"/>
      <c r="GE131" s="73"/>
      <c r="GF131" s="73"/>
      <c r="GG131" s="73"/>
      <c r="GH131" s="73"/>
      <c r="GI131" s="73"/>
      <c r="GJ131" s="73"/>
      <c r="GK131" s="73"/>
      <c r="GL131" s="73"/>
      <c r="GM131" s="73"/>
      <c r="GN131" s="73"/>
      <c r="GO131" s="73"/>
      <c r="GP131" s="73"/>
      <c r="GQ131" s="73"/>
      <c r="GR131" s="73"/>
      <c r="GS131" s="73"/>
      <c r="GT131" s="73"/>
      <c r="GU131" s="73"/>
      <c r="GV131" s="73"/>
      <c r="GW131" s="73"/>
      <c r="GX131" s="73"/>
      <c r="GY131" s="73"/>
      <c r="GZ131" s="73"/>
      <c r="HA131" s="73"/>
      <c r="HB131" s="73"/>
      <c r="HC131" s="73"/>
      <c r="HD131" s="73"/>
      <c r="HE131" s="73"/>
      <c r="HF131" s="73"/>
      <c r="HG131" s="73"/>
      <c r="HH131" s="73"/>
      <c r="HI131" s="73"/>
      <c r="HJ131" s="73"/>
      <c r="HK131" s="73"/>
      <c r="HL131" s="73"/>
      <c r="HM131" s="73"/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  <c r="IB131" s="73"/>
      <c r="IC131" s="73"/>
      <c r="ID131" s="73"/>
      <c r="IE131" s="73"/>
      <c r="IF131" s="73"/>
      <c r="IG131" s="73"/>
      <c r="IH131" s="73"/>
      <c r="II131" s="73"/>
      <c r="IJ131" s="73"/>
      <c r="IK131" s="73"/>
      <c r="IL131" s="73"/>
      <c r="IM131" s="73"/>
      <c r="IN131" s="73"/>
      <c r="IO131" s="73"/>
      <c r="IP131" s="73"/>
      <c r="IQ131" s="73"/>
      <c r="IR131" s="73"/>
      <c r="IS131" s="73"/>
      <c r="IT131" s="73"/>
      <c r="IU131" s="73"/>
      <c r="IV131" s="73"/>
      <c r="IW131" s="73"/>
      <c r="IX131" s="73"/>
      <c r="IY131" s="73"/>
      <c r="IZ131" s="73"/>
      <c r="JA131" s="73"/>
      <c r="JB131" s="73"/>
      <c r="JC131" s="73"/>
      <c r="JD131" s="73"/>
      <c r="JE131" s="73"/>
      <c r="JF131" s="73"/>
      <c r="JG131" s="73"/>
      <c r="JH131" s="73"/>
      <c r="JI131" s="73"/>
      <c r="JJ131" s="73"/>
      <c r="JK131" s="73"/>
      <c r="JL131" s="73"/>
      <c r="JM131" s="73"/>
      <c r="JN131" s="73"/>
      <c r="JO131" s="73"/>
      <c r="JP131" s="73"/>
      <c r="JQ131" s="73"/>
      <c r="JR131" s="73"/>
      <c r="JS131" s="73"/>
      <c r="JT131" s="73"/>
      <c r="JU131" s="73"/>
      <c r="JV131" s="73"/>
      <c r="JW131" s="73"/>
      <c r="JX131" s="73"/>
      <c r="JY131" s="73"/>
      <c r="JZ131" s="73"/>
      <c r="KA131" s="73"/>
      <c r="KB131" s="73"/>
      <c r="KC131" s="73"/>
      <c r="KD131" s="73"/>
      <c r="KE131" s="73"/>
      <c r="KF131" s="73"/>
      <c r="KG131" s="73"/>
      <c r="KH131" s="73"/>
      <c r="KI131" s="73"/>
      <c r="KJ131" s="73"/>
      <c r="KK131" s="73"/>
      <c r="KL131" s="73"/>
      <c r="KM131" s="73"/>
      <c r="KN131" s="73"/>
      <c r="KO131" s="73"/>
      <c r="KP131" s="73"/>
      <c r="KQ131" s="73"/>
      <c r="KR131" s="73"/>
      <c r="KS131" s="73"/>
      <c r="KT131" s="73"/>
      <c r="KU131" s="73"/>
      <c r="KV131" s="73"/>
      <c r="KW131" s="73"/>
      <c r="KX131" s="73"/>
      <c r="KY131" s="73"/>
      <c r="KZ131" s="73"/>
      <c r="LA131" s="73"/>
      <c r="LB131" s="73"/>
      <c r="LC131" s="73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  <c r="MH131" s="73"/>
      <c r="MI131" s="73"/>
      <c r="MJ131" s="73"/>
      <c r="MK131" s="73"/>
      <c r="ML131" s="73"/>
      <c r="MM131" s="73"/>
      <c r="MN131" s="73"/>
      <c r="MO131" s="73"/>
      <c r="MP131" s="73"/>
      <c r="MQ131" s="73"/>
      <c r="MR131" s="73"/>
      <c r="MS131" s="73"/>
      <c r="MT131" s="73"/>
      <c r="MU131" s="73"/>
      <c r="MV131" s="73"/>
      <c r="MW131" s="73"/>
      <c r="MX131" s="73"/>
      <c r="MY131" s="73"/>
      <c r="MZ131" s="73"/>
      <c r="NA131" s="73"/>
      <c r="NB131" s="73"/>
      <c r="NC131" s="73"/>
      <c r="ND131" s="73"/>
      <c r="NE131" s="73"/>
      <c r="NF131" s="73"/>
      <c r="NG131" s="73"/>
      <c r="NH131" s="73"/>
      <c r="NI131" s="73"/>
      <c r="NJ131" s="73"/>
      <c r="NK131" s="73"/>
      <c r="NL131" s="73"/>
      <c r="NM131" s="73"/>
      <c r="NN131" s="73"/>
      <c r="NO131" s="73"/>
      <c r="NP131" s="73"/>
      <c r="NQ131" s="73"/>
      <c r="NR131" s="73"/>
      <c r="NS131" s="73"/>
      <c r="NT131" s="73"/>
      <c r="NU131" s="73"/>
      <c r="NV131" s="73"/>
      <c r="NW131" s="73"/>
      <c r="NX131" s="73"/>
      <c r="NY131" s="73"/>
      <c r="NZ131" s="73"/>
      <c r="OA131" s="73"/>
      <c r="OB131" s="73"/>
      <c r="OC131" s="73"/>
      <c r="OD131" s="73"/>
      <c r="OE131" s="73"/>
      <c r="OF131" s="73"/>
      <c r="OG131" s="73"/>
      <c r="OH131" s="73"/>
      <c r="OI131" s="73"/>
      <c r="OJ131" s="73"/>
      <c r="OK131" s="73"/>
      <c r="OL131" s="73"/>
      <c r="OM131" s="73"/>
      <c r="ON131" s="73"/>
      <c r="OO131" s="73"/>
      <c r="OP131" s="73"/>
      <c r="OQ131" s="73"/>
      <c r="OR131" s="73"/>
      <c r="OS131" s="73"/>
      <c r="OT131" s="73"/>
      <c r="OU131" s="73"/>
      <c r="OV131" s="73"/>
      <c r="OW131" s="73"/>
      <c r="OX131" s="73"/>
      <c r="OY131" s="73"/>
      <c r="OZ131" s="73"/>
      <c r="PA131" s="73"/>
      <c r="PB131" s="73"/>
      <c r="PC131" s="73"/>
      <c r="PD131" s="73"/>
      <c r="PE131" s="73"/>
      <c r="PF131" s="73"/>
      <c r="PG131" s="73"/>
      <c r="PH131" s="73"/>
      <c r="PI131" s="73"/>
      <c r="PJ131" s="73"/>
      <c r="PK131" s="73"/>
      <c r="PL131" s="73"/>
      <c r="PM131" s="73"/>
      <c r="PN131" s="73"/>
      <c r="PO131" s="73"/>
      <c r="PP131" s="73"/>
      <c r="PQ131" s="73"/>
      <c r="PR131" s="73"/>
      <c r="PS131" s="73"/>
      <c r="PT131" s="73"/>
      <c r="PU131" s="73"/>
      <c r="PV131" s="73"/>
      <c r="PW131" s="73"/>
      <c r="PX131" s="73"/>
      <c r="PY131" s="73"/>
      <c r="PZ131" s="73"/>
      <c r="QA131" s="73"/>
      <c r="QB131" s="73"/>
      <c r="QC131" s="73"/>
      <c r="QD131" s="73"/>
      <c r="QE131" s="73"/>
      <c r="QF131" s="73"/>
      <c r="QG131" s="73"/>
      <c r="QH131" s="73"/>
      <c r="QI131" s="73"/>
      <c r="QJ131" s="73"/>
      <c r="QK131" s="73"/>
      <c r="QL131" s="73"/>
      <c r="QM131" s="73"/>
      <c r="QN131" s="73"/>
      <c r="QO131" s="73"/>
      <c r="QP131" s="73"/>
      <c r="QQ131" s="73"/>
      <c r="QR131" s="73"/>
      <c r="QS131" s="73"/>
      <c r="QT131" s="73"/>
      <c r="QU131" s="73"/>
      <c r="QV131" s="73"/>
      <c r="QW131" s="73"/>
      <c r="QX131" s="73"/>
      <c r="QY131" s="73"/>
      <c r="QZ131" s="73"/>
      <c r="RA131" s="73"/>
      <c r="RB131" s="73"/>
      <c r="RC131" s="73"/>
      <c r="RD131" s="73"/>
      <c r="RE131" s="73"/>
      <c r="RF131" s="73"/>
      <c r="RG131" s="73"/>
      <c r="RH131" s="73"/>
      <c r="RI131" s="73"/>
      <c r="RJ131" s="73"/>
      <c r="RK131" s="73"/>
      <c r="RL131" s="73"/>
      <c r="RM131" s="73"/>
      <c r="RN131" s="73"/>
      <c r="RO131" s="73"/>
      <c r="RP131" s="73"/>
      <c r="RQ131" s="73"/>
      <c r="RR131" s="73"/>
      <c r="RS131" s="73"/>
      <c r="RT131" s="73"/>
      <c r="RU131" s="73"/>
      <c r="RV131" s="73"/>
      <c r="RW131" s="73"/>
      <c r="RX131" s="73"/>
      <c r="RY131" s="73"/>
      <c r="RZ131" s="73"/>
      <c r="SA131" s="73"/>
      <c r="SB131" s="73"/>
      <c r="SC131" s="73"/>
      <c r="SD131" s="73"/>
      <c r="SE131" s="73"/>
      <c r="SF131" s="73"/>
      <c r="SG131" s="73"/>
      <c r="SH131" s="73"/>
      <c r="SI131" s="73"/>
      <c r="SJ131" s="73"/>
      <c r="SK131" s="73"/>
      <c r="SL131" s="73"/>
      <c r="SM131" s="73"/>
      <c r="SN131" s="73"/>
      <c r="SO131" s="73"/>
      <c r="SP131" s="73"/>
      <c r="SQ131" s="73"/>
      <c r="SR131" s="73"/>
      <c r="SS131" s="73"/>
      <c r="ST131" s="73"/>
      <c r="SU131" s="73"/>
      <c r="SV131" s="73"/>
      <c r="SW131" s="73"/>
      <c r="SX131" s="73"/>
      <c r="SY131" s="73"/>
      <c r="SZ131" s="73"/>
      <c r="TA131" s="73"/>
      <c r="TB131" s="73"/>
      <c r="TC131" s="73"/>
      <c r="TD131" s="73"/>
      <c r="TE131" s="73"/>
      <c r="TF131" s="73"/>
      <c r="TG131" s="73"/>
      <c r="TH131" s="73"/>
      <c r="TI131" s="73"/>
      <c r="TJ131" s="73"/>
      <c r="TK131" s="73"/>
      <c r="TL131" s="73"/>
      <c r="TM131" s="73"/>
      <c r="TN131" s="73"/>
      <c r="TO131" s="73"/>
      <c r="TP131" s="73"/>
      <c r="TQ131" s="73"/>
      <c r="TR131" s="73"/>
      <c r="TS131" s="73"/>
      <c r="TT131" s="73"/>
      <c r="TU131" s="73"/>
      <c r="TV131" s="73"/>
      <c r="TW131" s="73"/>
      <c r="TX131" s="73"/>
      <c r="TY131" s="73"/>
      <c r="TZ131" s="73"/>
      <c r="UA131" s="73"/>
      <c r="UB131" s="73"/>
      <c r="UC131" s="73"/>
      <c r="UD131" s="73"/>
      <c r="UE131" s="73"/>
      <c r="UF131" s="73"/>
      <c r="UG131" s="73"/>
      <c r="UH131" s="73"/>
      <c r="UI131" s="73"/>
      <c r="UJ131" s="73"/>
      <c r="UK131" s="73"/>
      <c r="UL131" s="73"/>
      <c r="UM131" s="73"/>
      <c r="UN131" s="73"/>
      <c r="UO131" s="73"/>
      <c r="UP131" s="73"/>
      <c r="UQ131" s="73"/>
      <c r="UR131" s="73"/>
      <c r="US131" s="73"/>
      <c r="UT131" s="73"/>
      <c r="UU131" s="73"/>
      <c r="UV131" s="73"/>
      <c r="UW131" s="73"/>
      <c r="UX131" s="73"/>
      <c r="UY131" s="73"/>
      <c r="UZ131" s="73"/>
      <c r="VA131" s="73"/>
      <c r="VB131" s="73"/>
      <c r="VC131" s="73"/>
      <c r="VD131" s="73"/>
      <c r="VE131" s="73"/>
      <c r="VF131" s="73"/>
      <c r="VG131" s="73"/>
      <c r="VH131" s="73"/>
      <c r="VI131" s="73"/>
      <c r="VJ131" s="73"/>
      <c r="VK131" s="73"/>
      <c r="VL131" s="73"/>
      <c r="VM131" s="73"/>
      <c r="VN131" s="73"/>
      <c r="VO131" s="73"/>
      <c r="VP131" s="73"/>
      <c r="VQ131" s="73"/>
      <c r="VR131" s="73"/>
      <c r="VS131" s="73"/>
      <c r="VT131" s="73"/>
      <c r="VU131" s="73"/>
      <c r="VV131" s="73"/>
      <c r="VW131" s="73"/>
      <c r="VX131" s="73"/>
      <c r="VY131" s="73"/>
      <c r="VZ131" s="73"/>
      <c r="WA131" s="73"/>
      <c r="WB131" s="73"/>
      <c r="WC131" s="73"/>
      <c r="WD131" s="73"/>
      <c r="WE131" s="73"/>
      <c r="WF131" s="73"/>
      <c r="WG131" s="73"/>
      <c r="WH131" s="73"/>
      <c r="WI131" s="73"/>
      <c r="WJ131" s="73"/>
      <c r="WK131" s="73"/>
      <c r="WL131" s="73"/>
      <c r="WM131" s="73"/>
      <c r="WN131" s="73"/>
      <c r="WO131" s="73"/>
      <c r="WP131" s="73"/>
      <c r="WQ131" s="73"/>
      <c r="WR131" s="73"/>
      <c r="WS131" s="73"/>
      <c r="WT131" s="73"/>
      <c r="WU131" s="73"/>
      <c r="WV131" s="73"/>
      <c r="WW131" s="73"/>
      <c r="WX131" s="73"/>
      <c r="WY131" s="73"/>
      <c r="WZ131" s="73"/>
      <c r="XA131" s="73"/>
      <c r="XB131" s="73"/>
      <c r="XC131" s="73"/>
      <c r="XD131" s="73"/>
      <c r="XE131" s="73"/>
      <c r="XF131" s="73"/>
      <c r="XG131" s="73"/>
      <c r="XH131" s="73"/>
      <c r="XI131" s="73"/>
      <c r="XJ131" s="73"/>
      <c r="XK131" s="73"/>
      <c r="XL131" s="73"/>
      <c r="XM131" s="73"/>
      <c r="XN131" s="73"/>
      <c r="XO131" s="73"/>
      <c r="XP131" s="73"/>
      <c r="XQ131" s="73"/>
      <c r="XR131" s="73"/>
      <c r="XS131" s="73"/>
      <c r="XT131" s="73"/>
      <c r="XU131" s="73"/>
      <c r="XV131" s="73"/>
      <c r="XW131" s="73"/>
      <c r="XX131" s="73"/>
      <c r="XY131" s="73"/>
      <c r="XZ131" s="73"/>
      <c r="YA131" s="73"/>
      <c r="YB131" s="73"/>
      <c r="YC131" s="73"/>
      <c r="YD131" s="73"/>
      <c r="YE131" s="73"/>
      <c r="YF131" s="73"/>
      <c r="YG131" s="73"/>
      <c r="YH131" s="73"/>
      <c r="YI131" s="73"/>
      <c r="YJ131" s="73"/>
      <c r="YK131" s="73"/>
      <c r="YL131" s="73"/>
      <c r="YM131" s="73"/>
      <c r="YN131" s="73"/>
      <c r="YO131" s="73"/>
      <c r="YP131" s="73"/>
      <c r="YQ131" s="73"/>
      <c r="YR131" s="73"/>
    </row>
    <row r="132" spans="1:668">
      <c r="A132" s="71" t="s">
        <v>217</v>
      </c>
      <c r="B132" s="72">
        <f t="shared" si="130"/>
        <v>0</v>
      </c>
      <c r="C132" s="72">
        <f t="shared" si="131"/>
        <v>0</v>
      </c>
      <c r="D132" s="72">
        <f t="shared" si="132"/>
        <v>0</v>
      </c>
      <c r="E132" s="72">
        <f t="shared" si="133"/>
        <v>0</v>
      </c>
      <c r="F132" s="72">
        <f t="shared" si="134"/>
        <v>0</v>
      </c>
      <c r="G132" s="72">
        <f t="shared" si="135"/>
        <v>0</v>
      </c>
      <c r="H132" s="72">
        <f t="shared" si="136"/>
        <v>0</v>
      </c>
      <c r="I132" s="72">
        <f t="shared" si="137"/>
        <v>0</v>
      </c>
      <c r="J132" s="72">
        <f t="shared" si="138"/>
        <v>0</v>
      </c>
      <c r="K132" s="72">
        <f t="shared" si="139"/>
        <v>0</v>
      </c>
      <c r="L132" s="72">
        <f t="shared" si="140"/>
        <v>0</v>
      </c>
      <c r="M132" s="72">
        <f t="shared" si="141"/>
        <v>0</v>
      </c>
      <c r="N132" s="72">
        <f t="shared" si="142"/>
        <v>0</v>
      </c>
      <c r="O132" s="72">
        <f t="shared" si="143"/>
        <v>0</v>
      </c>
      <c r="P132" s="72">
        <f t="shared" si="144"/>
        <v>0</v>
      </c>
      <c r="Q132" s="72">
        <f t="shared" si="145"/>
        <v>0</v>
      </c>
      <c r="R132" s="72">
        <f t="shared" si="146"/>
        <v>0</v>
      </c>
      <c r="S132" s="72">
        <f t="shared" si="147"/>
        <v>0</v>
      </c>
      <c r="T132" s="72">
        <f t="shared" si="148"/>
        <v>0</v>
      </c>
      <c r="U132" s="72">
        <f t="shared" si="149"/>
        <v>0</v>
      </c>
      <c r="V132" s="72">
        <f t="shared" si="150"/>
        <v>0</v>
      </c>
      <c r="W132" s="72">
        <f t="shared" si="151"/>
        <v>0</v>
      </c>
      <c r="X132" s="72">
        <f t="shared" si="152"/>
        <v>0</v>
      </c>
      <c r="Y132" s="72">
        <f t="shared" si="153"/>
        <v>0</v>
      </c>
      <c r="Z132" s="72">
        <f t="shared" si="154"/>
        <v>0</v>
      </c>
      <c r="AA132" s="72">
        <f t="shared" si="155"/>
        <v>0</v>
      </c>
      <c r="AB132" s="72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3"/>
      <c r="DY132" s="73"/>
      <c r="DZ132" s="73"/>
      <c r="EA132" s="73"/>
      <c r="EB132" s="73"/>
      <c r="EC132" s="73"/>
      <c r="ED132" s="73"/>
      <c r="EE132" s="73"/>
      <c r="EF132" s="73"/>
      <c r="EG132" s="73"/>
      <c r="EH132" s="73"/>
      <c r="EI132" s="73"/>
      <c r="EJ132" s="73"/>
      <c r="EK132" s="73"/>
      <c r="EL132" s="73"/>
      <c r="EM132" s="73"/>
      <c r="EN132" s="73"/>
      <c r="EO132" s="73"/>
      <c r="EP132" s="73"/>
      <c r="EQ132" s="73"/>
      <c r="ER132" s="73"/>
      <c r="ES132" s="73"/>
      <c r="ET132" s="73"/>
      <c r="EU132" s="73"/>
      <c r="EV132" s="73"/>
      <c r="EW132" s="73"/>
      <c r="EX132" s="73"/>
      <c r="EY132" s="73"/>
      <c r="EZ132" s="73"/>
      <c r="FA132" s="73"/>
      <c r="FB132" s="73"/>
      <c r="FC132" s="73"/>
      <c r="FD132" s="73"/>
      <c r="FE132" s="73"/>
      <c r="FF132" s="73"/>
      <c r="FG132" s="73"/>
      <c r="FH132" s="73"/>
      <c r="FI132" s="73"/>
      <c r="FJ132" s="73"/>
      <c r="FK132" s="73"/>
      <c r="FL132" s="73"/>
      <c r="FM132" s="73"/>
      <c r="FN132" s="73"/>
      <c r="FO132" s="73"/>
      <c r="FP132" s="73"/>
      <c r="FQ132" s="73"/>
      <c r="FR132" s="73"/>
      <c r="FS132" s="73"/>
      <c r="FT132" s="73"/>
      <c r="FU132" s="73"/>
      <c r="FV132" s="73"/>
      <c r="FW132" s="73"/>
      <c r="FX132" s="73"/>
      <c r="FY132" s="73"/>
      <c r="FZ132" s="73"/>
      <c r="GA132" s="73"/>
      <c r="GB132" s="73"/>
      <c r="GC132" s="73"/>
      <c r="GD132" s="73"/>
      <c r="GE132" s="73"/>
      <c r="GF132" s="73"/>
      <c r="GG132" s="73"/>
      <c r="GH132" s="73"/>
      <c r="GI132" s="73"/>
      <c r="GJ132" s="73"/>
      <c r="GK132" s="73"/>
      <c r="GL132" s="73"/>
      <c r="GM132" s="73"/>
      <c r="GN132" s="73"/>
      <c r="GO132" s="73"/>
      <c r="GP132" s="73"/>
      <c r="GQ132" s="73"/>
      <c r="GR132" s="73"/>
      <c r="GS132" s="73"/>
      <c r="GT132" s="73"/>
      <c r="GU132" s="73"/>
      <c r="GV132" s="73"/>
      <c r="GW132" s="73"/>
      <c r="GX132" s="73"/>
      <c r="GY132" s="73"/>
      <c r="GZ132" s="73"/>
      <c r="HA132" s="73"/>
      <c r="HB132" s="73"/>
      <c r="HC132" s="73"/>
      <c r="HD132" s="73"/>
      <c r="HE132" s="73"/>
      <c r="HF132" s="73"/>
      <c r="HG132" s="73"/>
      <c r="HH132" s="73"/>
      <c r="HI132" s="73"/>
      <c r="HJ132" s="73"/>
      <c r="HK132" s="73"/>
      <c r="HL132" s="73"/>
      <c r="HM132" s="73"/>
      <c r="HN132" s="73"/>
      <c r="HO132" s="73"/>
      <c r="HP132" s="73"/>
      <c r="HQ132" s="73"/>
      <c r="HR132" s="73"/>
      <c r="HS132" s="73"/>
      <c r="HT132" s="73"/>
      <c r="HU132" s="73"/>
      <c r="HV132" s="73"/>
      <c r="HW132" s="73"/>
      <c r="HX132" s="73"/>
      <c r="HY132" s="73"/>
      <c r="HZ132" s="73"/>
      <c r="IA132" s="73"/>
      <c r="IB132" s="73"/>
      <c r="IC132" s="73"/>
      <c r="ID132" s="73"/>
      <c r="IE132" s="73"/>
      <c r="IF132" s="73"/>
      <c r="IG132" s="73"/>
      <c r="IH132" s="73"/>
      <c r="II132" s="73"/>
      <c r="IJ132" s="73"/>
      <c r="IK132" s="73"/>
      <c r="IL132" s="73"/>
      <c r="IM132" s="73"/>
      <c r="IN132" s="73"/>
      <c r="IO132" s="73"/>
      <c r="IP132" s="73"/>
      <c r="IQ132" s="73"/>
      <c r="IR132" s="73"/>
      <c r="IS132" s="73"/>
      <c r="IT132" s="73"/>
      <c r="IU132" s="73"/>
      <c r="IV132" s="73"/>
      <c r="IW132" s="73"/>
      <c r="IX132" s="73"/>
      <c r="IY132" s="73"/>
      <c r="IZ132" s="73"/>
      <c r="JA132" s="73"/>
      <c r="JB132" s="73"/>
      <c r="JC132" s="73"/>
      <c r="JD132" s="73"/>
      <c r="JE132" s="73"/>
      <c r="JF132" s="73"/>
      <c r="JG132" s="73"/>
      <c r="JH132" s="73"/>
      <c r="JI132" s="73"/>
      <c r="JJ132" s="73"/>
      <c r="JK132" s="73"/>
      <c r="JL132" s="73"/>
      <c r="JM132" s="73"/>
      <c r="JN132" s="73"/>
      <c r="JO132" s="73"/>
      <c r="JP132" s="73"/>
      <c r="JQ132" s="73"/>
      <c r="JR132" s="73"/>
      <c r="JS132" s="73"/>
      <c r="JT132" s="73"/>
      <c r="JU132" s="73"/>
      <c r="JV132" s="73"/>
      <c r="JW132" s="73"/>
      <c r="JX132" s="73"/>
      <c r="JY132" s="73"/>
      <c r="JZ132" s="73"/>
      <c r="KA132" s="73"/>
      <c r="KB132" s="73"/>
      <c r="KC132" s="73"/>
      <c r="KD132" s="73"/>
      <c r="KE132" s="73"/>
      <c r="KF132" s="73"/>
      <c r="KG132" s="73"/>
      <c r="KH132" s="73"/>
      <c r="KI132" s="73"/>
      <c r="KJ132" s="73"/>
      <c r="KK132" s="73"/>
      <c r="KL132" s="73"/>
      <c r="KM132" s="73"/>
      <c r="KN132" s="73"/>
      <c r="KO132" s="73"/>
      <c r="KP132" s="73"/>
      <c r="KQ132" s="73"/>
      <c r="KR132" s="73"/>
      <c r="KS132" s="73"/>
      <c r="KT132" s="73"/>
      <c r="KU132" s="73"/>
      <c r="KV132" s="73"/>
      <c r="KW132" s="73"/>
      <c r="KX132" s="73"/>
      <c r="KY132" s="73"/>
      <c r="KZ132" s="73"/>
      <c r="LA132" s="73"/>
      <c r="LB132" s="73"/>
      <c r="LC132" s="73"/>
      <c r="LD132" s="73"/>
      <c r="LE132" s="73"/>
      <c r="LF132" s="73"/>
      <c r="LG132" s="73"/>
      <c r="LH132" s="73"/>
      <c r="LI132" s="73"/>
      <c r="LJ132" s="73"/>
      <c r="LK132" s="73"/>
      <c r="LL132" s="73"/>
      <c r="LM132" s="73"/>
      <c r="LN132" s="73"/>
      <c r="LO132" s="73"/>
      <c r="LP132" s="73"/>
      <c r="LQ132" s="73"/>
      <c r="LR132" s="73"/>
      <c r="LS132" s="73"/>
      <c r="LT132" s="73"/>
      <c r="LU132" s="73"/>
      <c r="LV132" s="73"/>
      <c r="LW132" s="73"/>
      <c r="LX132" s="73"/>
      <c r="LY132" s="73"/>
      <c r="LZ132" s="73"/>
      <c r="MA132" s="73"/>
      <c r="MB132" s="73"/>
      <c r="MC132" s="73"/>
      <c r="MD132" s="73"/>
      <c r="ME132" s="73"/>
      <c r="MF132" s="73"/>
      <c r="MG132" s="73"/>
      <c r="MH132" s="73"/>
      <c r="MI132" s="73"/>
      <c r="MJ132" s="73"/>
      <c r="MK132" s="73"/>
      <c r="ML132" s="73"/>
      <c r="MM132" s="73"/>
      <c r="MN132" s="73"/>
      <c r="MO132" s="73"/>
      <c r="MP132" s="73"/>
      <c r="MQ132" s="73"/>
      <c r="MR132" s="73"/>
      <c r="MS132" s="73"/>
      <c r="MT132" s="73"/>
      <c r="MU132" s="73"/>
      <c r="MV132" s="73"/>
      <c r="MW132" s="73"/>
      <c r="MX132" s="73"/>
      <c r="MY132" s="73"/>
      <c r="MZ132" s="73"/>
      <c r="NA132" s="73"/>
      <c r="NB132" s="73"/>
      <c r="NC132" s="73"/>
      <c r="ND132" s="73"/>
      <c r="NE132" s="73"/>
      <c r="NF132" s="73"/>
      <c r="NG132" s="73"/>
      <c r="NH132" s="73"/>
      <c r="NI132" s="73"/>
      <c r="NJ132" s="73"/>
      <c r="NK132" s="73"/>
      <c r="NL132" s="73"/>
      <c r="NM132" s="73"/>
      <c r="NN132" s="73"/>
      <c r="NO132" s="73"/>
      <c r="NP132" s="73"/>
      <c r="NQ132" s="73"/>
      <c r="NR132" s="73"/>
      <c r="NS132" s="73"/>
      <c r="NT132" s="73"/>
      <c r="NU132" s="73"/>
      <c r="NV132" s="73"/>
      <c r="NW132" s="73"/>
      <c r="NX132" s="73"/>
      <c r="NY132" s="73"/>
      <c r="NZ132" s="73"/>
      <c r="OA132" s="73"/>
      <c r="OB132" s="73"/>
      <c r="OC132" s="73"/>
      <c r="OD132" s="73"/>
      <c r="OE132" s="73"/>
      <c r="OF132" s="73"/>
      <c r="OG132" s="73"/>
      <c r="OH132" s="73"/>
      <c r="OI132" s="73"/>
      <c r="OJ132" s="73"/>
      <c r="OK132" s="73"/>
      <c r="OL132" s="73"/>
      <c r="OM132" s="73"/>
      <c r="ON132" s="73"/>
      <c r="OO132" s="73"/>
      <c r="OP132" s="73"/>
      <c r="OQ132" s="73"/>
      <c r="OR132" s="73"/>
      <c r="OS132" s="73"/>
      <c r="OT132" s="73"/>
      <c r="OU132" s="73"/>
      <c r="OV132" s="73"/>
      <c r="OW132" s="73"/>
      <c r="OX132" s="73"/>
      <c r="OY132" s="73"/>
      <c r="OZ132" s="73"/>
      <c r="PA132" s="73"/>
      <c r="PB132" s="73"/>
      <c r="PC132" s="73"/>
      <c r="PD132" s="73"/>
      <c r="PE132" s="73"/>
      <c r="PF132" s="73"/>
      <c r="PG132" s="73"/>
      <c r="PH132" s="73"/>
      <c r="PI132" s="73"/>
      <c r="PJ132" s="73"/>
      <c r="PK132" s="73"/>
      <c r="PL132" s="73"/>
      <c r="PM132" s="73"/>
      <c r="PN132" s="73"/>
      <c r="PO132" s="73"/>
      <c r="PP132" s="73"/>
      <c r="PQ132" s="73"/>
      <c r="PR132" s="73"/>
      <c r="PS132" s="73"/>
      <c r="PT132" s="73"/>
      <c r="PU132" s="73"/>
      <c r="PV132" s="73"/>
      <c r="PW132" s="73"/>
      <c r="PX132" s="73"/>
      <c r="PY132" s="73"/>
      <c r="PZ132" s="73"/>
      <c r="QA132" s="73"/>
      <c r="QB132" s="73"/>
      <c r="QC132" s="73"/>
      <c r="QD132" s="73"/>
      <c r="QE132" s="73"/>
      <c r="QF132" s="73"/>
      <c r="QG132" s="73"/>
      <c r="QH132" s="73"/>
      <c r="QI132" s="73"/>
      <c r="QJ132" s="73"/>
      <c r="QK132" s="73"/>
      <c r="QL132" s="73"/>
      <c r="QM132" s="73"/>
      <c r="QN132" s="73"/>
      <c r="QO132" s="73"/>
      <c r="QP132" s="73"/>
      <c r="QQ132" s="73"/>
      <c r="QR132" s="73"/>
      <c r="QS132" s="73"/>
      <c r="QT132" s="73"/>
      <c r="QU132" s="73"/>
      <c r="QV132" s="73"/>
      <c r="QW132" s="73"/>
      <c r="QX132" s="73"/>
      <c r="QY132" s="73"/>
      <c r="QZ132" s="73"/>
      <c r="RA132" s="73"/>
      <c r="RB132" s="73"/>
      <c r="RC132" s="73"/>
      <c r="RD132" s="73"/>
      <c r="RE132" s="73"/>
      <c r="RF132" s="73"/>
      <c r="RG132" s="73"/>
      <c r="RH132" s="73"/>
      <c r="RI132" s="73"/>
      <c r="RJ132" s="73"/>
      <c r="RK132" s="73"/>
      <c r="RL132" s="73"/>
      <c r="RM132" s="73"/>
      <c r="RN132" s="73"/>
      <c r="RO132" s="73"/>
      <c r="RP132" s="73"/>
      <c r="RQ132" s="73"/>
      <c r="RR132" s="73"/>
      <c r="RS132" s="73"/>
      <c r="RT132" s="73"/>
      <c r="RU132" s="73"/>
      <c r="RV132" s="73"/>
      <c r="RW132" s="73"/>
      <c r="RX132" s="73"/>
      <c r="RY132" s="73"/>
      <c r="RZ132" s="73"/>
      <c r="SA132" s="73"/>
      <c r="SB132" s="73"/>
      <c r="SC132" s="73"/>
      <c r="SD132" s="73"/>
      <c r="SE132" s="73"/>
      <c r="SF132" s="73"/>
      <c r="SG132" s="73"/>
      <c r="SH132" s="73"/>
      <c r="SI132" s="73"/>
      <c r="SJ132" s="73"/>
      <c r="SK132" s="73"/>
      <c r="SL132" s="73"/>
      <c r="SM132" s="73"/>
      <c r="SN132" s="73"/>
      <c r="SO132" s="73"/>
      <c r="SP132" s="73"/>
      <c r="SQ132" s="73"/>
      <c r="SR132" s="73"/>
      <c r="SS132" s="73"/>
      <c r="ST132" s="73"/>
      <c r="SU132" s="73"/>
      <c r="SV132" s="73"/>
      <c r="SW132" s="73"/>
      <c r="SX132" s="73"/>
      <c r="SY132" s="73"/>
      <c r="SZ132" s="73"/>
      <c r="TA132" s="73"/>
      <c r="TB132" s="73"/>
      <c r="TC132" s="73"/>
      <c r="TD132" s="73"/>
      <c r="TE132" s="73"/>
      <c r="TF132" s="73"/>
      <c r="TG132" s="73"/>
      <c r="TH132" s="73"/>
      <c r="TI132" s="73"/>
      <c r="TJ132" s="73"/>
      <c r="TK132" s="73"/>
      <c r="TL132" s="73"/>
      <c r="TM132" s="73"/>
      <c r="TN132" s="73"/>
      <c r="TO132" s="73"/>
      <c r="TP132" s="73"/>
      <c r="TQ132" s="73"/>
      <c r="TR132" s="73"/>
      <c r="TS132" s="73"/>
      <c r="TT132" s="73"/>
      <c r="TU132" s="73"/>
      <c r="TV132" s="73"/>
      <c r="TW132" s="73"/>
      <c r="TX132" s="73"/>
      <c r="TY132" s="73"/>
      <c r="TZ132" s="73"/>
      <c r="UA132" s="73"/>
      <c r="UB132" s="73"/>
      <c r="UC132" s="73"/>
      <c r="UD132" s="73"/>
      <c r="UE132" s="73"/>
      <c r="UF132" s="73"/>
      <c r="UG132" s="73"/>
      <c r="UH132" s="73"/>
      <c r="UI132" s="73"/>
      <c r="UJ132" s="73"/>
      <c r="UK132" s="73"/>
      <c r="UL132" s="73"/>
      <c r="UM132" s="73"/>
      <c r="UN132" s="73"/>
      <c r="UO132" s="73"/>
      <c r="UP132" s="73"/>
      <c r="UQ132" s="73"/>
      <c r="UR132" s="73"/>
      <c r="US132" s="73"/>
      <c r="UT132" s="73"/>
      <c r="UU132" s="73"/>
      <c r="UV132" s="73"/>
      <c r="UW132" s="73"/>
      <c r="UX132" s="73"/>
      <c r="UY132" s="73"/>
      <c r="UZ132" s="73"/>
      <c r="VA132" s="73"/>
      <c r="VB132" s="73"/>
      <c r="VC132" s="73"/>
      <c r="VD132" s="73"/>
      <c r="VE132" s="73"/>
      <c r="VF132" s="73"/>
      <c r="VG132" s="73"/>
      <c r="VH132" s="73"/>
      <c r="VI132" s="73"/>
      <c r="VJ132" s="73"/>
      <c r="VK132" s="73"/>
      <c r="VL132" s="73"/>
      <c r="VM132" s="73"/>
      <c r="VN132" s="73"/>
      <c r="VO132" s="73"/>
      <c r="VP132" s="73"/>
      <c r="VQ132" s="73"/>
      <c r="VR132" s="73"/>
      <c r="VS132" s="73"/>
      <c r="VT132" s="73"/>
      <c r="VU132" s="73"/>
      <c r="VV132" s="73"/>
      <c r="VW132" s="73"/>
      <c r="VX132" s="73"/>
      <c r="VY132" s="73"/>
      <c r="VZ132" s="73"/>
      <c r="WA132" s="73"/>
      <c r="WB132" s="73"/>
      <c r="WC132" s="73"/>
      <c r="WD132" s="73"/>
      <c r="WE132" s="73"/>
      <c r="WF132" s="73"/>
      <c r="WG132" s="73"/>
      <c r="WH132" s="73"/>
      <c r="WI132" s="73"/>
      <c r="WJ132" s="73"/>
      <c r="WK132" s="73"/>
      <c r="WL132" s="73"/>
      <c r="WM132" s="73"/>
      <c r="WN132" s="73"/>
      <c r="WO132" s="73"/>
      <c r="WP132" s="73"/>
      <c r="WQ132" s="73"/>
      <c r="WR132" s="73"/>
      <c r="WS132" s="73"/>
      <c r="WT132" s="73"/>
      <c r="WU132" s="73"/>
      <c r="WV132" s="73"/>
      <c r="WW132" s="73"/>
      <c r="WX132" s="73"/>
      <c r="WY132" s="73"/>
      <c r="WZ132" s="73"/>
      <c r="XA132" s="73"/>
      <c r="XB132" s="73"/>
      <c r="XC132" s="73"/>
      <c r="XD132" s="73"/>
      <c r="XE132" s="73"/>
      <c r="XF132" s="73"/>
      <c r="XG132" s="73"/>
      <c r="XH132" s="73"/>
      <c r="XI132" s="73"/>
      <c r="XJ132" s="73"/>
      <c r="XK132" s="73"/>
      <c r="XL132" s="73"/>
      <c r="XM132" s="73"/>
      <c r="XN132" s="73"/>
      <c r="XO132" s="73"/>
      <c r="XP132" s="73"/>
      <c r="XQ132" s="73"/>
      <c r="XR132" s="73"/>
      <c r="XS132" s="73"/>
      <c r="XT132" s="73"/>
      <c r="XU132" s="73"/>
      <c r="XV132" s="73"/>
      <c r="XW132" s="73"/>
      <c r="XX132" s="73"/>
      <c r="XY132" s="73"/>
      <c r="XZ132" s="73"/>
      <c r="YA132" s="73"/>
      <c r="YB132" s="73"/>
      <c r="YC132" s="73"/>
      <c r="YD132" s="73"/>
      <c r="YE132" s="73"/>
      <c r="YF132" s="73"/>
      <c r="YG132" s="73"/>
      <c r="YH132" s="73"/>
      <c r="YI132" s="73"/>
      <c r="YJ132" s="73"/>
      <c r="YK132" s="73"/>
      <c r="YL132" s="73"/>
      <c r="YM132" s="73"/>
      <c r="YN132" s="73"/>
      <c r="YO132" s="73"/>
      <c r="YP132" s="73"/>
      <c r="YQ132" s="73"/>
      <c r="YR132" s="73"/>
    </row>
    <row r="133" spans="1:668">
      <c r="A133" s="71" t="s">
        <v>218</v>
      </c>
      <c r="B133" s="72">
        <f t="shared" si="130"/>
        <v>0</v>
      </c>
      <c r="C133" s="72">
        <f t="shared" si="131"/>
        <v>0</v>
      </c>
      <c r="D133" s="72">
        <f t="shared" si="132"/>
        <v>0</v>
      </c>
      <c r="E133" s="72">
        <f t="shared" si="133"/>
        <v>0</v>
      </c>
      <c r="F133" s="72">
        <f t="shared" si="134"/>
        <v>0</v>
      </c>
      <c r="G133" s="72">
        <f t="shared" si="135"/>
        <v>0</v>
      </c>
      <c r="H133" s="72">
        <f t="shared" si="136"/>
        <v>0</v>
      </c>
      <c r="I133" s="72">
        <f t="shared" si="137"/>
        <v>0</v>
      </c>
      <c r="J133" s="72">
        <f t="shared" si="138"/>
        <v>0</v>
      </c>
      <c r="K133" s="72">
        <f t="shared" si="139"/>
        <v>0</v>
      </c>
      <c r="L133" s="72">
        <f t="shared" si="140"/>
        <v>0</v>
      </c>
      <c r="M133" s="72">
        <f t="shared" si="141"/>
        <v>0</v>
      </c>
      <c r="N133" s="72">
        <f t="shared" si="142"/>
        <v>0</v>
      </c>
      <c r="O133" s="72">
        <f t="shared" si="143"/>
        <v>0</v>
      </c>
      <c r="P133" s="72">
        <f t="shared" si="144"/>
        <v>0</v>
      </c>
      <c r="Q133" s="72">
        <f t="shared" si="145"/>
        <v>0</v>
      </c>
      <c r="R133" s="72">
        <f t="shared" si="146"/>
        <v>0</v>
      </c>
      <c r="S133" s="72">
        <f t="shared" si="147"/>
        <v>0</v>
      </c>
      <c r="T133" s="72">
        <f t="shared" si="148"/>
        <v>0</v>
      </c>
      <c r="U133" s="72">
        <f t="shared" si="149"/>
        <v>0</v>
      </c>
      <c r="V133" s="72">
        <f t="shared" si="150"/>
        <v>0</v>
      </c>
      <c r="W133" s="72">
        <f t="shared" si="151"/>
        <v>0</v>
      </c>
      <c r="X133" s="72">
        <f t="shared" si="152"/>
        <v>0</v>
      </c>
      <c r="Y133" s="72">
        <f t="shared" si="153"/>
        <v>0</v>
      </c>
      <c r="Z133" s="72">
        <f t="shared" si="154"/>
        <v>0</v>
      </c>
      <c r="AA133" s="72">
        <f t="shared" si="155"/>
        <v>0</v>
      </c>
      <c r="AB133" s="72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  <c r="JD133" s="73"/>
      <c r="JE133" s="73"/>
      <c r="JF133" s="73"/>
      <c r="JG133" s="73"/>
      <c r="JH133" s="73"/>
      <c r="JI133" s="73"/>
      <c r="JJ133" s="73"/>
      <c r="JK133" s="73"/>
      <c r="JL133" s="73"/>
      <c r="JM133" s="73"/>
      <c r="JN133" s="73"/>
      <c r="JO133" s="73"/>
      <c r="JP133" s="73"/>
      <c r="JQ133" s="73"/>
      <c r="JR133" s="73"/>
      <c r="JS133" s="73"/>
      <c r="JT133" s="73"/>
      <c r="JU133" s="73"/>
      <c r="JV133" s="73"/>
      <c r="JW133" s="73"/>
      <c r="JX133" s="73"/>
      <c r="JY133" s="73"/>
      <c r="JZ133" s="73"/>
      <c r="KA133" s="73"/>
      <c r="KB133" s="73"/>
      <c r="KC133" s="73"/>
      <c r="KD133" s="73"/>
      <c r="KE133" s="73"/>
      <c r="KF133" s="73"/>
      <c r="KG133" s="73"/>
      <c r="KH133" s="73"/>
      <c r="KI133" s="73"/>
      <c r="KJ133" s="73"/>
      <c r="KK133" s="73"/>
      <c r="KL133" s="73"/>
      <c r="KM133" s="73"/>
      <c r="KN133" s="73"/>
      <c r="KO133" s="73"/>
      <c r="KP133" s="73"/>
      <c r="KQ133" s="73"/>
      <c r="KR133" s="73"/>
      <c r="KS133" s="73"/>
      <c r="KT133" s="73"/>
      <c r="KU133" s="73"/>
      <c r="KV133" s="73"/>
      <c r="KW133" s="73"/>
      <c r="KX133" s="73"/>
      <c r="KY133" s="73"/>
      <c r="KZ133" s="73"/>
      <c r="LA133" s="73"/>
      <c r="LB133" s="73"/>
      <c r="LC133" s="73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  <c r="MH133" s="73"/>
      <c r="MI133" s="73"/>
      <c r="MJ133" s="73"/>
      <c r="MK133" s="73"/>
      <c r="ML133" s="73"/>
      <c r="MM133" s="73"/>
      <c r="MN133" s="73"/>
      <c r="MO133" s="73"/>
      <c r="MP133" s="73"/>
      <c r="MQ133" s="73"/>
      <c r="MR133" s="73"/>
      <c r="MS133" s="73"/>
      <c r="MT133" s="73"/>
      <c r="MU133" s="73"/>
      <c r="MV133" s="73"/>
      <c r="MW133" s="73"/>
      <c r="MX133" s="73"/>
      <c r="MY133" s="73"/>
      <c r="MZ133" s="73"/>
      <c r="NA133" s="73"/>
      <c r="NB133" s="73"/>
      <c r="NC133" s="73"/>
      <c r="ND133" s="73"/>
      <c r="NE133" s="73"/>
      <c r="NF133" s="73"/>
      <c r="NG133" s="73"/>
      <c r="NH133" s="73"/>
      <c r="NI133" s="73"/>
      <c r="NJ133" s="73"/>
      <c r="NK133" s="73"/>
      <c r="NL133" s="73"/>
      <c r="NM133" s="73"/>
      <c r="NN133" s="73"/>
      <c r="NO133" s="73"/>
      <c r="NP133" s="73"/>
      <c r="NQ133" s="73"/>
      <c r="NR133" s="73"/>
      <c r="NS133" s="73"/>
      <c r="NT133" s="73"/>
      <c r="NU133" s="73"/>
      <c r="NV133" s="73"/>
      <c r="NW133" s="73"/>
      <c r="NX133" s="73"/>
      <c r="NY133" s="73"/>
      <c r="NZ133" s="73"/>
      <c r="OA133" s="73"/>
      <c r="OB133" s="73"/>
      <c r="OC133" s="73"/>
      <c r="OD133" s="73"/>
      <c r="OE133" s="73"/>
      <c r="OF133" s="73"/>
      <c r="OG133" s="73"/>
      <c r="OH133" s="73"/>
      <c r="OI133" s="73"/>
      <c r="OJ133" s="73"/>
      <c r="OK133" s="73"/>
      <c r="OL133" s="73"/>
      <c r="OM133" s="73"/>
      <c r="ON133" s="73"/>
      <c r="OO133" s="73"/>
      <c r="OP133" s="73"/>
      <c r="OQ133" s="73"/>
      <c r="OR133" s="73"/>
      <c r="OS133" s="73"/>
      <c r="OT133" s="73"/>
      <c r="OU133" s="73"/>
      <c r="OV133" s="73"/>
      <c r="OW133" s="73"/>
      <c r="OX133" s="73"/>
      <c r="OY133" s="73"/>
      <c r="OZ133" s="73"/>
      <c r="PA133" s="73"/>
      <c r="PB133" s="73"/>
      <c r="PC133" s="73"/>
      <c r="PD133" s="73"/>
      <c r="PE133" s="73"/>
      <c r="PF133" s="73"/>
      <c r="PG133" s="73"/>
      <c r="PH133" s="73"/>
      <c r="PI133" s="73"/>
      <c r="PJ133" s="73"/>
      <c r="PK133" s="73"/>
      <c r="PL133" s="73"/>
      <c r="PM133" s="73"/>
      <c r="PN133" s="73"/>
      <c r="PO133" s="73"/>
      <c r="PP133" s="73"/>
      <c r="PQ133" s="73"/>
      <c r="PR133" s="73"/>
      <c r="PS133" s="73"/>
      <c r="PT133" s="73"/>
      <c r="PU133" s="73"/>
      <c r="PV133" s="73"/>
      <c r="PW133" s="73"/>
      <c r="PX133" s="73"/>
      <c r="PY133" s="73"/>
      <c r="PZ133" s="73"/>
      <c r="QA133" s="73"/>
      <c r="QB133" s="73"/>
      <c r="QC133" s="73"/>
      <c r="QD133" s="73"/>
      <c r="QE133" s="73"/>
      <c r="QF133" s="73"/>
      <c r="QG133" s="73"/>
      <c r="QH133" s="73"/>
      <c r="QI133" s="73"/>
      <c r="QJ133" s="73"/>
      <c r="QK133" s="73"/>
      <c r="QL133" s="73"/>
      <c r="QM133" s="73"/>
      <c r="QN133" s="73"/>
      <c r="QO133" s="73"/>
      <c r="QP133" s="73"/>
      <c r="QQ133" s="73"/>
      <c r="QR133" s="73"/>
      <c r="QS133" s="73"/>
      <c r="QT133" s="73"/>
      <c r="QU133" s="73"/>
      <c r="QV133" s="73"/>
      <c r="QW133" s="73"/>
      <c r="QX133" s="73"/>
      <c r="QY133" s="73"/>
      <c r="QZ133" s="73"/>
      <c r="RA133" s="73"/>
      <c r="RB133" s="73"/>
      <c r="RC133" s="73"/>
      <c r="RD133" s="73"/>
      <c r="RE133" s="73"/>
      <c r="RF133" s="73"/>
      <c r="RG133" s="73"/>
      <c r="RH133" s="73"/>
      <c r="RI133" s="73"/>
      <c r="RJ133" s="73"/>
      <c r="RK133" s="73"/>
      <c r="RL133" s="73"/>
      <c r="RM133" s="73"/>
      <c r="RN133" s="73"/>
      <c r="RO133" s="73"/>
      <c r="RP133" s="73"/>
      <c r="RQ133" s="73"/>
      <c r="RR133" s="73"/>
      <c r="RS133" s="73"/>
      <c r="RT133" s="73"/>
      <c r="RU133" s="73"/>
      <c r="RV133" s="73"/>
      <c r="RW133" s="73"/>
      <c r="RX133" s="73"/>
      <c r="RY133" s="73"/>
      <c r="RZ133" s="73"/>
      <c r="SA133" s="73"/>
      <c r="SB133" s="73"/>
      <c r="SC133" s="73"/>
      <c r="SD133" s="73"/>
      <c r="SE133" s="73"/>
      <c r="SF133" s="73"/>
      <c r="SG133" s="73"/>
      <c r="SH133" s="73"/>
      <c r="SI133" s="73"/>
      <c r="SJ133" s="73"/>
      <c r="SK133" s="73"/>
      <c r="SL133" s="73"/>
      <c r="SM133" s="73"/>
      <c r="SN133" s="73"/>
      <c r="SO133" s="73"/>
      <c r="SP133" s="73"/>
      <c r="SQ133" s="73"/>
      <c r="SR133" s="73"/>
      <c r="SS133" s="73"/>
      <c r="ST133" s="73"/>
      <c r="SU133" s="73"/>
      <c r="SV133" s="73"/>
      <c r="SW133" s="73"/>
      <c r="SX133" s="73"/>
      <c r="SY133" s="73"/>
      <c r="SZ133" s="73"/>
      <c r="TA133" s="73"/>
      <c r="TB133" s="73"/>
      <c r="TC133" s="73"/>
      <c r="TD133" s="73"/>
      <c r="TE133" s="73"/>
      <c r="TF133" s="73"/>
      <c r="TG133" s="73"/>
      <c r="TH133" s="73"/>
      <c r="TI133" s="73"/>
      <c r="TJ133" s="73"/>
      <c r="TK133" s="73"/>
      <c r="TL133" s="73"/>
      <c r="TM133" s="73"/>
      <c r="TN133" s="73"/>
      <c r="TO133" s="73"/>
      <c r="TP133" s="73"/>
      <c r="TQ133" s="73"/>
      <c r="TR133" s="73"/>
      <c r="TS133" s="73"/>
      <c r="TT133" s="73"/>
      <c r="TU133" s="73"/>
      <c r="TV133" s="73"/>
      <c r="TW133" s="73"/>
      <c r="TX133" s="73"/>
      <c r="TY133" s="73"/>
      <c r="TZ133" s="73"/>
      <c r="UA133" s="73"/>
      <c r="UB133" s="73"/>
      <c r="UC133" s="73"/>
      <c r="UD133" s="73"/>
      <c r="UE133" s="73"/>
      <c r="UF133" s="73"/>
      <c r="UG133" s="73"/>
      <c r="UH133" s="73"/>
      <c r="UI133" s="73"/>
      <c r="UJ133" s="73"/>
      <c r="UK133" s="73"/>
      <c r="UL133" s="73"/>
      <c r="UM133" s="73"/>
      <c r="UN133" s="73"/>
      <c r="UO133" s="73"/>
      <c r="UP133" s="73"/>
      <c r="UQ133" s="73"/>
      <c r="UR133" s="73"/>
      <c r="US133" s="73"/>
      <c r="UT133" s="73"/>
      <c r="UU133" s="73"/>
      <c r="UV133" s="73"/>
      <c r="UW133" s="73"/>
      <c r="UX133" s="73"/>
      <c r="UY133" s="73"/>
      <c r="UZ133" s="73"/>
      <c r="VA133" s="73"/>
      <c r="VB133" s="73"/>
      <c r="VC133" s="73"/>
      <c r="VD133" s="73"/>
      <c r="VE133" s="73"/>
      <c r="VF133" s="73"/>
      <c r="VG133" s="73"/>
      <c r="VH133" s="73"/>
      <c r="VI133" s="73"/>
      <c r="VJ133" s="73"/>
      <c r="VK133" s="73"/>
      <c r="VL133" s="73"/>
      <c r="VM133" s="73"/>
      <c r="VN133" s="73"/>
      <c r="VO133" s="73"/>
      <c r="VP133" s="73"/>
      <c r="VQ133" s="73"/>
      <c r="VR133" s="73"/>
      <c r="VS133" s="73"/>
      <c r="VT133" s="73"/>
      <c r="VU133" s="73"/>
      <c r="VV133" s="73"/>
      <c r="VW133" s="73"/>
      <c r="VX133" s="73"/>
      <c r="VY133" s="73"/>
      <c r="VZ133" s="73"/>
      <c r="WA133" s="73"/>
      <c r="WB133" s="73"/>
      <c r="WC133" s="73"/>
      <c r="WD133" s="73"/>
      <c r="WE133" s="73"/>
      <c r="WF133" s="73"/>
      <c r="WG133" s="73"/>
      <c r="WH133" s="73"/>
      <c r="WI133" s="73"/>
      <c r="WJ133" s="73"/>
      <c r="WK133" s="73"/>
      <c r="WL133" s="73"/>
      <c r="WM133" s="73"/>
      <c r="WN133" s="73"/>
      <c r="WO133" s="73"/>
      <c r="WP133" s="73"/>
      <c r="WQ133" s="73"/>
      <c r="WR133" s="73"/>
      <c r="WS133" s="73"/>
      <c r="WT133" s="73"/>
      <c r="WU133" s="73"/>
      <c r="WV133" s="73"/>
      <c r="WW133" s="73"/>
      <c r="WX133" s="73"/>
      <c r="WY133" s="73"/>
      <c r="WZ133" s="73"/>
      <c r="XA133" s="73"/>
      <c r="XB133" s="73"/>
      <c r="XC133" s="73"/>
      <c r="XD133" s="73"/>
      <c r="XE133" s="73"/>
      <c r="XF133" s="73"/>
      <c r="XG133" s="73"/>
      <c r="XH133" s="73"/>
      <c r="XI133" s="73"/>
      <c r="XJ133" s="73"/>
      <c r="XK133" s="73"/>
      <c r="XL133" s="73"/>
      <c r="XM133" s="73"/>
      <c r="XN133" s="73"/>
      <c r="XO133" s="73"/>
      <c r="XP133" s="73"/>
      <c r="XQ133" s="73"/>
      <c r="XR133" s="73"/>
      <c r="XS133" s="73"/>
      <c r="XT133" s="73"/>
      <c r="XU133" s="73"/>
      <c r="XV133" s="73"/>
      <c r="XW133" s="73"/>
      <c r="XX133" s="73"/>
      <c r="XY133" s="73"/>
      <c r="XZ133" s="73"/>
      <c r="YA133" s="73"/>
      <c r="YB133" s="73"/>
      <c r="YC133" s="73"/>
      <c r="YD133" s="73"/>
      <c r="YE133" s="73"/>
      <c r="YF133" s="73"/>
      <c r="YG133" s="73"/>
      <c r="YH133" s="73"/>
      <c r="YI133" s="73"/>
      <c r="YJ133" s="73"/>
      <c r="YK133" s="73"/>
      <c r="YL133" s="73"/>
      <c r="YM133" s="73"/>
      <c r="YN133" s="73"/>
      <c r="YO133" s="73"/>
      <c r="YP133" s="73"/>
      <c r="YQ133" s="73"/>
      <c r="YR133" s="73"/>
    </row>
    <row r="134" spans="1:668">
      <c r="A134" s="71" t="s">
        <v>219</v>
      </c>
      <c r="B134" s="72">
        <f t="shared" si="130"/>
        <v>0</v>
      </c>
      <c r="C134" s="72">
        <f t="shared" si="131"/>
        <v>0</v>
      </c>
      <c r="D134" s="72">
        <f t="shared" si="132"/>
        <v>0</v>
      </c>
      <c r="E134" s="72">
        <f t="shared" si="133"/>
        <v>0</v>
      </c>
      <c r="F134" s="72">
        <f t="shared" si="134"/>
        <v>0</v>
      </c>
      <c r="G134" s="72">
        <f t="shared" si="135"/>
        <v>0</v>
      </c>
      <c r="H134" s="72">
        <f t="shared" si="136"/>
        <v>0</v>
      </c>
      <c r="I134" s="72">
        <f t="shared" si="137"/>
        <v>0</v>
      </c>
      <c r="J134" s="72">
        <f t="shared" si="138"/>
        <v>0</v>
      </c>
      <c r="K134" s="72">
        <f t="shared" si="139"/>
        <v>0</v>
      </c>
      <c r="L134" s="72">
        <f t="shared" si="140"/>
        <v>0</v>
      </c>
      <c r="M134" s="72">
        <f t="shared" si="141"/>
        <v>0</v>
      </c>
      <c r="N134" s="72">
        <f t="shared" si="142"/>
        <v>0</v>
      </c>
      <c r="O134" s="72">
        <f t="shared" si="143"/>
        <v>0</v>
      </c>
      <c r="P134" s="72">
        <f t="shared" si="144"/>
        <v>0</v>
      </c>
      <c r="Q134" s="72">
        <f t="shared" si="145"/>
        <v>0</v>
      </c>
      <c r="R134" s="72">
        <f t="shared" si="146"/>
        <v>0</v>
      </c>
      <c r="S134" s="72">
        <f t="shared" si="147"/>
        <v>0</v>
      </c>
      <c r="T134" s="72">
        <f t="shared" si="148"/>
        <v>0</v>
      </c>
      <c r="U134" s="72">
        <f t="shared" si="149"/>
        <v>0</v>
      </c>
      <c r="V134" s="72">
        <f t="shared" si="150"/>
        <v>0</v>
      </c>
      <c r="W134" s="72">
        <f t="shared" si="151"/>
        <v>0</v>
      </c>
      <c r="X134" s="72">
        <f t="shared" si="152"/>
        <v>0</v>
      </c>
      <c r="Y134" s="72">
        <f t="shared" si="153"/>
        <v>0</v>
      </c>
      <c r="Z134" s="72">
        <f t="shared" si="154"/>
        <v>0</v>
      </c>
      <c r="AA134" s="72">
        <f t="shared" si="155"/>
        <v>0</v>
      </c>
      <c r="AB134" s="72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  <c r="MH134" s="73"/>
      <c r="MI134" s="73"/>
      <c r="MJ134" s="73"/>
      <c r="MK134" s="73"/>
      <c r="ML134" s="73"/>
      <c r="MM134" s="73"/>
      <c r="MN134" s="73"/>
      <c r="MO134" s="73"/>
      <c r="MP134" s="73"/>
      <c r="MQ134" s="73"/>
      <c r="MR134" s="73"/>
      <c r="MS134" s="73"/>
      <c r="MT134" s="73"/>
      <c r="MU134" s="73"/>
      <c r="MV134" s="73"/>
      <c r="MW134" s="73"/>
      <c r="MX134" s="73"/>
      <c r="MY134" s="73"/>
      <c r="MZ134" s="73"/>
      <c r="NA134" s="73"/>
      <c r="NB134" s="73"/>
      <c r="NC134" s="73"/>
      <c r="ND134" s="73"/>
      <c r="NE134" s="73"/>
      <c r="NF134" s="73"/>
      <c r="NG134" s="73"/>
      <c r="NH134" s="73"/>
      <c r="NI134" s="73"/>
      <c r="NJ134" s="73"/>
      <c r="NK134" s="73"/>
      <c r="NL134" s="73"/>
      <c r="NM134" s="73"/>
      <c r="NN134" s="73"/>
      <c r="NO134" s="73"/>
      <c r="NP134" s="73"/>
      <c r="NQ134" s="73"/>
      <c r="NR134" s="73"/>
      <c r="NS134" s="73"/>
      <c r="NT134" s="73"/>
      <c r="NU134" s="73"/>
      <c r="NV134" s="73"/>
      <c r="NW134" s="73"/>
      <c r="NX134" s="73"/>
      <c r="NY134" s="73"/>
      <c r="NZ134" s="73"/>
      <c r="OA134" s="73"/>
      <c r="OB134" s="73"/>
      <c r="OC134" s="73"/>
      <c r="OD134" s="73"/>
      <c r="OE134" s="73"/>
      <c r="OF134" s="73"/>
      <c r="OG134" s="73"/>
      <c r="OH134" s="73"/>
      <c r="OI134" s="73"/>
      <c r="OJ134" s="73"/>
      <c r="OK134" s="73"/>
      <c r="OL134" s="73"/>
      <c r="OM134" s="73"/>
      <c r="ON134" s="73"/>
      <c r="OO134" s="73"/>
      <c r="OP134" s="73"/>
      <c r="OQ134" s="73"/>
      <c r="OR134" s="73"/>
      <c r="OS134" s="73"/>
      <c r="OT134" s="73"/>
      <c r="OU134" s="73"/>
      <c r="OV134" s="73"/>
      <c r="OW134" s="73"/>
      <c r="OX134" s="73"/>
      <c r="OY134" s="73"/>
      <c r="OZ134" s="73"/>
      <c r="PA134" s="73"/>
      <c r="PB134" s="73"/>
      <c r="PC134" s="73"/>
      <c r="PD134" s="73"/>
      <c r="PE134" s="73"/>
      <c r="PF134" s="73"/>
      <c r="PG134" s="73"/>
      <c r="PH134" s="73"/>
      <c r="PI134" s="73"/>
      <c r="PJ134" s="73"/>
      <c r="PK134" s="73"/>
      <c r="PL134" s="73"/>
      <c r="PM134" s="73"/>
      <c r="PN134" s="73"/>
      <c r="PO134" s="73"/>
      <c r="PP134" s="73"/>
      <c r="PQ134" s="73"/>
      <c r="PR134" s="73"/>
      <c r="PS134" s="73"/>
      <c r="PT134" s="73"/>
      <c r="PU134" s="73"/>
      <c r="PV134" s="73"/>
      <c r="PW134" s="73"/>
      <c r="PX134" s="73"/>
      <c r="PY134" s="73"/>
      <c r="PZ134" s="73"/>
      <c r="QA134" s="73"/>
      <c r="QB134" s="73"/>
      <c r="QC134" s="73"/>
      <c r="QD134" s="73"/>
      <c r="QE134" s="73"/>
      <c r="QF134" s="73"/>
      <c r="QG134" s="73"/>
      <c r="QH134" s="73"/>
      <c r="QI134" s="73"/>
      <c r="QJ134" s="73"/>
      <c r="QK134" s="73"/>
      <c r="QL134" s="73"/>
      <c r="QM134" s="73"/>
      <c r="QN134" s="73"/>
      <c r="QO134" s="73"/>
      <c r="QP134" s="73"/>
      <c r="QQ134" s="73"/>
      <c r="QR134" s="73"/>
      <c r="QS134" s="73"/>
      <c r="QT134" s="73"/>
      <c r="QU134" s="73"/>
      <c r="QV134" s="73"/>
      <c r="QW134" s="73"/>
      <c r="QX134" s="73"/>
      <c r="QY134" s="73"/>
      <c r="QZ134" s="73"/>
      <c r="RA134" s="73"/>
      <c r="RB134" s="73"/>
      <c r="RC134" s="73"/>
      <c r="RD134" s="73"/>
      <c r="RE134" s="73"/>
      <c r="RF134" s="73"/>
      <c r="RG134" s="73"/>
      <c r="RH134" s="73"/>
      <c r="RI134" s="73"/>
      <c r="RJ134" s="73"/>
      <c r="RK134" s="73"/>
      <c r="RL134" s="73"/>
      <c r="RM134" s="73"/>
      <c r="RN134" s="73"/>
      <c r="RO134" s="73"/>
      <c r="RP134" s="73"/>
      <c r="RQ134" s="73"/>
      <c r="RR134" s="73"/>
      <c r="RS134" s="73"/>
      <c r="RT134" s="73"/>
      <c r="RU134" s="73"/>
      <c r="RV134" s="73"/>
      <c r="RW134" s="73"/>
      <c r="RX134" s="73"/>
      <c r="RY134" s="73"/>
      <c r="RZ134" s="73"/>
      <c r="SA134" s="73"/>
      <c r="SB134" s="73"/>
      <c r="SC134" s="73"/>
      <c r="SD134" s="73"/>
      <c r="SE134" s="73"/>
      <c r="SF134" s="73"/>
      <c r="SG134" s="73"/>
      <c r="SH134" s="73"/>
      <c r="SI134" s="73"/>
      <c r="SJ134" s="73"/>
      <c r="SK134" s="73"/>
      <c r="SL134" s="73"/>
      <c r="SM134" s="73"/>
      <c r="SN134" s="73"/>
      <c r="SO134" s="73"/>
      <c r="SP134" s="73"/>
      <c r="SQ134" s="73"/>
      <c r="SR134" s="73"/>
      <c r="SS134" s="73"/>
      <c r="ST134" s="73"/>
      <c r="SU134" s="73"/>
      <c r="SV134" s="73"/>
      <c r="SW134" s="73"/>
      <c r="SX134" s="73"/>
      <c r="SY134" s="73"/>
      <c r="SZ134" s="73"/>
      <c r="TA134" s="73"/>
      <c r="TB134" s="73"/>
      <c r="TC134" s="73"/>
      <c r="TD134" s="73"/>
      <c r="TE134" s="73"/>
      <c r="TF134" s="73"/>
      <c r="TG134" s="73"/>
      <c r="TH134" s="73"/>
      <c r="TI134" s="73"/>
      <c r="TJ134" s="73"/>
      <c r="TK134" s="73"/>
      <c r="TL134" s="73"/>
      <c r="TM134" s="73"/>
      <c r="TN134" s="73"/>
      <c r="TO134" s="73"/>
      <c r="TP134" s="73"/>
      <c r="TQ134" s="73"/>
      <c r="TR134" s="73"/>
      <c r="TS134" s="73"/>
      <c r="TT134" s="73"/>
      <c r="TU134" s="73"/>
      <c r="TV134" s="73"/>
      <c r="TW134" s="73"/>
      <c r="TX134" s="73"/>
      <c r="TY134" s="73"/>
      <c r="TZ134" s="73"/>
      <c r="UA134" s="73"/>
      <c r="UB134" s="73"/>
      <c r="UC134" s="73"/>
      <c r="UD134" s="73"/>
      <c r="UE134" s="73"/>
      <c r="UF134" s="73"/>
      <c r="UG134" s="73"/>
      <c r="UH134" s="73"/>
      <c r="UI134" s="73"/>
      <c r="UJ134" s="73"/>
      <c r="UK134" s="73"/>
      <c r="UL134" s="73"/>
      <c r="UM134" s="73"/>
      <c r="UN134" s="73"/>
      <c r="UO134" s="73"/>
      <c r="UP134" s="73"/>
      <c r="UQ134" s="73"/>
      <c r="UR134" s="73"/>
      <c r="US134" s="73"/>
      <c r="UT134" s="73"/>
      <c r="UU134" s="73"/>
      <c r="UV134" s="73"/>
      <c r="UW134" s="73"/>
      <c r="UX134" s="73"/>
      <c r="UY134" s="73"/>
      <c r="UZ134" s="73"/>
      <c r="VA134" s="73"/>
      <c r="VB134" s="73"/>
      <c r="VC134" s="73"/>
      <c r="VD134" s="73"/>
      <c r="VE134" s="73"/>
      <c r="VF134" s="73"/>
      <c r="VG134" s="73"/>
      <c r="VH134" s="73"/>
      <c r="VI134" s="73"/>
      <c r="VJ134" s="73"/>
      <c r="VK134" s="73"/>
      <c r="VL134" s="73"/>
      <c r="VM134" s="73"/>
      <c r="VN134" s="73"/>
      <c r="VO134" s="73"/>
      <c r="VP134" s="73"/>
      <c r="VQ134" s="73"/>
      <c r="VR134" s="73"/>
      <c r="VS134" s="73"/>
      <c r="VT134" s="73"/>
      <c r="VU134" s="73"/>
      <c r="VV134" s="73"/>
      <c r="VW134" s="73"/>
      <c r="VX134" s="73"/>
      <c r="VY134" s="73"/>
      <c r="VZ134" s="73"/>
      <c r="WA134" s="73"/>
      <c r="WB134" s="73"/>
      <c r="WC134" s="73"/>
      <c r="WD134" s="73"/>
      <c r="WE134" s="73"/>
      <c r="WF134" s="73"/>
      <c r="WG134" s="73"/>
      <c r="WH134" s="73"/>
      <c r="WI134" s="73"/>
      <c r="WJ134" s="73"/>
      <c r="WK134" s="73"/>
      <c r="WL134" s="73"/>
      <c r="WM134" s="73"/>
      <c r="WN134" s="73"/>
      <c r="WO134" s="73"/>
      <c r="WP134" s="73"/>
      <c r="WQ134" s="73"/>
      <c r="WR134" s="73"/>
      <c r="WS134" s="73"/>
      <c r="WT134" s="73"/>
      <c r="WU134" s="73"/>
      <c r="WV134" s="73"/>
      <c r="WW134" s="73"/>
      <c r="WX134" s="73"/>
      <c r="WY134" s="73"/>
      <c r="WZ134" s="73"/>
      <c r="XA134" s="73"/>
      <c r="XB134" s="73"/>
      <c r="XC134" s="73"/>
      <c r="XD134" s="73"/>
      <c r="XE134" s="73"/>
      <c r="XF134" s="73"/>
      <c r="XG134" s="73"/>
      <c r="XH134" s="73"/>
      <c r="XI134" s="73"/>
      <c r="XJ134" s="73"/>
      <c r="XK134" s="73"/>
      <c r="XL134" s="73"/>
      <c r="XM134" s="73"/>
      <c r="XN134" s="73"/>
      <c r="XO134" s="73"/>
      <c r="XP134" s="73"/>
      <c r="XQ134" s="73"/>
      <c r="XR134" s="73"/>
      <c r="XS134" s="73"/>
      <c r="XT134" s="73"/>
      <c r="XU134" s="73"/>
      <c r="XV134" s="73"/>
      <c r="XW134" s="73"/>
      <c r="XX134" s="73"/>
      <c r="XY134" s="73"/>
      <c r="XZ134" s="73"/>
      <c r="YA134" s="73"/>
      <c r="YB134" s="73"/>
      <c r="YC134" s="73"/>
      <c r="YD134" s="73"/>
      <c r="YE134" s="73"/>
      <c r="YF134" s="73"/>
      <c r="YG134" s="73"/>
      <c r="YH134" s="73"/>
      <c r="YI134" s="73"/>
      <c r="YJ134" s="73"/>
      <c r="YK134" s="73"/>
      <c r="YL134" s="73"/>
      <c r="YM134" s="73"/>
      <c r="YN134" s="73"/>
      <c r="YO134" s="73"/>
      <c r="YP134" s="73"/>
      <c r="YQ134" s="73"/>
      <c r="YR134" s="73"/>
    </row>
    <row r="135" spans="1:668">
      <c r="A135" s="71" t="s">
        <v>220</v>
      </c>
      <c r="B135" s="72">
        <f t="shared" si="130"/>
        <v>0</v>
      </c>
      <c r="C135" s="72">
        <f t="shared" si="131"/>
        <v>0</v>
      </c>
      <c r="D135" s="72">
        <f t="shared" si="132"/>
        <v>0</v>
      </c>
      <c r="E135" s="72">
        <f t="shared" si="133"/>
        <v>0</v>
      </c>
      <c r="F135" s="72">
        <f t="shared" si="134"/>
        <v>0</v>
      </c>
      <c r="G135" s="72">
        <f t="shared" si="135"/>
        <v>0</v>
      </c>
      <c r="H135" s="72">
        <f t="shared" si="136"/>
        <v>0</v>
      </c>
      <c r="I135" s="72">
        <f t="shared" si="137"/>
        <v>0</v>
      </c>
      <c r="J135" s="72">
        <f t="shared" si="138"/>
        <v>0</v>
      </c>
      <c r="K135" s="72">
        <f t="shared" si="139"/>
        <v>0</v>
      </c>
      <c r="L135" s="72">
        <f t="shared" si="140"/>
        <v>0</v>
      </c>
      <c r="M135" s="72">
        <f t="shared" si="141"/>
        <v>0</v>
      </c>
      <c r="N135" s="72">
        <f t="shared" si="142"/>
        <v>0</v>
      </c>
      <c r="O135" s="72">
        <f t="shared" si="143"/>
        <v>0</v>
      </c>
      <c r="P135" s="72">
        <f t="shared" si="144"/>
        <v>0</v>
      </c>
      <c r="Q135" s="72">
        <f t="shared" si="145"/>
        <v>0</v>
      </c>
      <c r="R135" s="72">
        <f t="shared" si="146"/>
        <v>0</v>
      </c>
      <c r="S135" s="72">
        <f t="shared" si="147"/>
        <v>0</v>
      </c>
      <c r="T135" s="72">
        <f t="shared" si="148"/>
        <v>0</v>
      </c>
      <c r="U135" s="72">
        <f t="shared" si="149"/>
        <v>0</v>
      </c>
      <c r="V135" s="72">
        <f t="shared" si="150"/>
        <v>0</v>
      </c>
      <c r="W135" s="72">
        <f t="shared" si="151"/>
        <v>0</v>
      </c>
      <c r="X135" s="72">
        <f t="shared" si="152"/>
        <v>0</v>
      </c>
      <c r="Y135" s="72">
        <f t="shared" si="153"/>
        <v>0</v>
      </c>
      <c r="Z135" s="72">
        <f t="shared" si="154"/>
        <v>0</v>
      </c>
      <c r="AA135" s="72">
        <f t="shared" si="155"/>
        <v>0</v>
      </c>
      <c r="AB135" s="72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  <c r="JD135" s="73"/>
      <c r="JE135" s="73"/>
      <c r="JF135" s="73"/>
      <c r="JG135" s="73"/>
      <c r="JH135" s="73"/>
      <c r="JI135" s="73"/>
      <c r="JJ135" s="73"/>
      <c r="JK135" s="73"/>
      <c r="JL135" s="73"/>
      <c r="JM135" s="73"/>
      <c r="JN135" s="73"/>
      <c r="JO135" s="73"/>
      <c r="JP135" s="73"/>
      <c r="JQ135" s="73"/>
      <c r="JR135" s="73"/>
      <c r="JS135" s="73"/>
      <c r="JT135" s="73"/>
      <c r="JU135" s="73"/>
      <c r="JV135" s="73"/>
      <c r="JW135" s="73"/>
      <c r="JX135" s="73"/>
      <c r="JY135" s="73"/>
      <c r="JZ135" s="73"/>
      <c r="KA135" s="73"/>
      <c r="KB135" s="73"/>
      <c r="KC135" s="73"/>
      <c r="KD135" s="73"/>
      <c r="KE135" s="73"/>
      <c r="KF135" s="73"/>
      <c r="KG135" s="73"/>
      <c r="KH135" s="73"/>
      <c r="KI135" s="73"/>
      <c r="KJ135" s="73"/>
      <c r="KK135" s="73"/>
      <c r="KL135" s="73"/>
      <c r="KM135" s="73"/>
      <c r="KN135" s="73"/>
      <c r="KO135" s="73"/>
      <c r="KP135" s="73"/>
      <c r="KQ135" s="73"/>
      <c r="KR135" s="73"/>
      <c r="KS135" s="73"/>
      <c r="KT135" s="73"/>
      <c r="KU135" s="73"/>
      <c r="KV135" s="73"/>
      <c r="KW135" s="73"/>
      <c r="KX135" s="73"/>
      <c r="KY135" s="73"/>
      <c r="KZ135" s="73"/>
      <c r="LA135" s="73"/>
      <c r="LB135" s="73"/>
      <c r="LC135" s="73"/>
      <c r="LD135" s="73"/>
      <c r="LE135" s="73"/>
      <c r="LF135" s="73"/>
      <c r="LG135" s="73"/>
      <c r="LH135" s="73"/>
      <c r="LI135" s="73"/>
      <c r="LJ135" s="73"/>
      <c r="LK135" s="73"/>
      <c r="LL135" s="73"/>
      <c r="LM135" s="73"/>
      <c r="LN135" s="73"/>
      <c r="LO135" s="73"/>
      <c r="LP135" s="73"/>
      <c r="LQ135" s="73"/>
      <c r="LR135" s="73"/>
      <c r="LS135" s="73"/>
      <c r="LT135" s="73"/>
      <c r="LU135" s="73"/>
      <c r="LV135" s="73"/>
      <c r="LW135" s="73"/>
      <c r="LX135" s="73"/>
      <c r="LY135" s="73"/>
      <c r="LZ135" s="73"/>
      <c r="MA135" s="73"/>
      <c r="MB135" s="73"/>
      <c r="MC135" s="73"/>
      <c r="MD135" s="73"/>
      <c r="ME135" s="73"/>
      <c r="MF135" s="73"/>
      <c r="MG135" s="73"/>
      <c r="MH135" s="73"/>
      <c r="MI135" s="73"/>
      <c r="MJ135" s="73"/>
      <c r="MK135" s="73"/>
      <c r="ML135" s="73"/>
      <c r="MM135" s="73"/>
      <c r="MN135" s="73"/>
      <c r="MO135" s="73"/>
      <c r="MP135" s="73"/>
      <c r="MQ135" s="73"/>
      <c r="MR135" s="73"/>
      <c r="MS135" s="73"/>
      <c r="MT135" s="73"/>
      <c r="MU135" s="73"/>
      <c r="MV135" s="73"/>
      <c r="MW135" s="73"/>
      <c r="MX135" s="73"/>
      <c r="MY135" s="73"/>
      <c r="MZ135" s="73"/>
      <c r="NA135" s="73"/>
      <c r="NB135" s="73"/>
      <c r="NC135" s="73"/>
      <c r="ND135" s="73"/>
      <c r="NE135" s="73"/>
      <c r="NF135" s="73"/>
      <c r="NG135" s="73"/>
      <c r="NH135" s="73"/>
      <c r="NI135" s="73"/>
      <c r="NJ135" s="73"/>
      <c r="NK135" s="73"/>
      <c r="NL135" s="73"/>
      <c r="NM135" s="73"/>
      <c r="NN135" s="73"/>
      <c r="NO135" s="73"/>
      <c r="NP135" s="73"/>
      <c r="NQ135" s="73"/>
      <c r="NR135" s="73"/>
      <c r="NS135" s="73"/>
      <c r="NT135" s="73"/>
      <c r="NU135" s="73"/>
      <c r="NV135" s="73"/>
      <c r="NW135" s="73"/>
      <c r="NX135" s="73"/>
      <c r="NY135" s="73"/>
      <c r="NZ135" s="73"/>
      <c r="OA135" s="73"/>
      <c r="OB135" s="73"/>
      <c r="OC135" s="73"/>
      <c r="OD135" s="73"/>
      <c r="OE135" s="73"/>
      <c r="OF135" s="73"/>
      <c r="OG135" s="73"/>
      <c r="OH135" s="73"/>
      <c r="OI135" s="73"/>
      <c r="OJ135" s="73"/>
      <c r="OK135" s="73"/>
      <c r="OL135" s="73"/>
      <c r="OM135" s="73"/>
      <c r="ON135" s="73"/>
      <c r="OO135" s="73"/>
      <c r="OP135" s="73"/>
      <c r="OQ135" s="73"/>
      <c r="OR135" s="73"/>
      <c r="OS135" s="73"/>
      <c r="OT135" s="73"/>
      <c r="OU135" s="73"/>
      <c r="OV135" s="73"/>
      <c r="OW135" s="73"/>
      <c r="OX135" s="73"/>
      <c r="OY135" s="73"/>
      <c r="OZ135" s="73"/>
      <c r="PA135" s="73"/>
      <c r="PB135" s="73"/>
      <c r="PC135" s="73"/>
      <c r="PD135" s="73"/>
      <c r="PE135" s="73"/>
      <c r="PF135" s="73"/>
      <c r="PG135" s="73"/>
      <c r="PH135" s="73"/>
      <c r="PI135" s="73"/>
      <c r="PJ135" s="73"/>
      <c r="PK135" s="73"/>
      <c r="PL135" s="73"/>
      <c r="PM135" s="73"/>
      <c r="PN135" s="73"/>
      <c r="PO135" s="73"/>
      <c r="PP135" s="73"/>
      <c r="PQ135" s="73"/>
      <c r="PR135" s="73"/>
      <c r="PS135" s="73"/>
      <c r="PT135" s="73"/>
      <c r="PU135" s="73"/>
      <c r="PV135" s="73"/>
      <c r="PW135" s="73"/>
      <c r="PX135" s="73"/>
      <c r="PY135" s="73"/>
      <c r="PZ135" s="73"/>
      <c r="QA135" s="73"/>
      <c r="QB135" s="73"/>
      <c r="QC135" s="73"/>
      <c r="QD135" s="73"/>
      <c r="QE135" s="73"/>
      <c r="QF135" s="73"/>
      <c r="QG135" s="73"/>
      <c r="QH135" s="73"/>
      <c r="QI135" s="73"/>
      <c r="QJ135" s="73"/>
      <c r="QK135" s="73"/>
      <c r="QL135" s="73"/>
      <c r="QM135" s="73"/>
      <c r="QN135" s="73"/>
      <c r="QO135" s="73"/>
      <c r="QP135" s="73"/>
      <c r="QQ135" s="73"/>
      <c r="QR135" s="73"/>
      <c r="QS135" s="73"/>
      <c r="QT135" s="73"/>
      <c r="QU135" s="73"/>
      <c r="QV135" s="73"/>
      <c r="QW135" s="73"/>
      <c r="QX135" s="73"/>
      <c r="QY135" s="73"/>
      <c r="QZ135" s="73"/>
      <c r="RA135" s="73"/>
      <c r="RB135" s="73"/>
      <c r="RC135" s="73"/>
      <c r="RD135" s="73"/>
      <c r="RE135" s="73"/>
      <c r="RF135" s="73"/>
      <c r="RG135" s="73"/>
      <c r="RH135" s="73"/>
      <c r="RI135" s="73"/>
      <c r="RJ135" s="73"/>
      <c r="RK135" s="73"/>
      <c r="RL135" s="73"/>
      <c r="RM135" s="73"/>
      <c r="RN135" s="73"/>
      <c r="RO135" s="73"/>
      <c r="RP135" s="73"/>
      <c r="RQ135" s="73"/>
      <c r="RR135" s="73"/>
      <c r="RS135" s="73"/>
      <c r="RT135" s="73"/>
      <c r="RU135" s="73"/>
      <c r="RV135" s="73"/>
      <c r="RW135" s="73"/>
      <c r="RX135" s="73"/>
      <c r="RY135" s="73"/>
      <c r="RZ135" s="73"/>
      <c r="SA135" s="73"/>
      <c r="SB135" s="73"/>
      <c r="SC135" s="73"/>
      <c r="SD135" s="73"/>
      <c r="SE135" s="73"/>
      <c r="SF135" s="73"/>
      <c r="SG135" s="73"/>
      <c r="SH135" s="73"/>
      <c r="SI135" s="73"/>
      <c r="SJ135" s="73"/>
      <c r="SK135" s="73"/>
      <c r="SL135" s="73"/>
      <c r="SM135" s="73"/>
      <c r="SN135" s="73"/>
      <c r="SO135" s="73"/>
      <c r="SP135" s="73"/>
      <c r="SQ135" s="73"/>
      <c r="SR135" s="73"/>
      <c r="SS135" s="73"/>
      <c r="ST135" s="73"/>
      <c r="SU135" s="73"/>
      <c r="SV135" s="73"/>
      <c r="SW135" s="73"/>
      <c r="SX135" s="73"/>
      <c r="SY135" s="73"/>
      <c r="SZ135" s="73"/>
      <c r="TA135" s="73"/>
      <c r="TB135" s="73"/>
      <c r="TC135" s="73"/>
      <c r="TD135" s="73"/>
      <c r="TE135" s="73"/>
      <c r="TF135" s="73"/>
      <c r="TG135" s="73"/>
      <c r="TH135" s="73"/>
      <c r="TI135" s="73"/>
      <c r="TJ135" s="73"/>
      <c r="TK135" s="73"/>
      <c r="TL135" s="73"/>
      <c r="TM135" s="73"/>
      <c r="TN135" s="73"/>
      <c r="TO135" s="73"/>
      <c r="TP135" s="73"/>
      <c r="TQ135" s="73"/>
      <c r="TR135" s="73"/>
      <c r="TS135" s="73"/>
      <c r="TT135" s="73"/>
      <c r="TU135" s="73"/>
      <c r="TV135" s="73"/>
      <c r="TW135" s="73"/>
      <c r="TX135" s="73"/>
      <c r="TY135" s="73"/>
      <c r="TZ135" s="73"/>
      <c r="UA135" s="73"/>
      <c r="UB135" s="73"/>
      <c r="UC135" s="73"/>
      <c r="UD135" s="73"/>
      <c r="UE135" s="73"/>
      <c r="UF135" s="73"/>
      <c r="UG135" s="73"/>
      <c r="UH135" s="73"/>
      <c r="UI135" s="73"/>
      <c r="UJ135" s="73"/>
      <c r="UK135" s="73"/>
      <c r="UL135" s="73"/>
      <c r="UM135" s="73"/>
      <c r="UN135" s="73"/>
      <c r="UO135" s="73"/>
      <c r="UP135" s="73"/>
      <c r="UQ135" s="73"/>
      <c r="UR135" s="73"/>
      <c r="US135" s="73"/>
      <c r="UT135" s="73"/>
      <c r="UU135" s="73"/>
      <c r="UV135" s="73"/>
      <c r="UW135" s="73"/>
      <c r="UX135" s="73"/>
      <c r="UY135" s="73"/>
      <c r="UZ135" s="73"/>
      <c r="VA135" s="73"/>
      <c r="VB135" s="73"/>
      <c r="VC135" s="73"/>
      <c r="VD135" s="73"/>
      <c r="VE135" s="73"/>
      <c r="VF135" s="73"/>
      <c r="VG135" s="73"/>
      <c r="VH135" s="73"/>
      <c r="VI135" s="73"/>
      <c r="VJ135" s="73"/>
      <c r="VK135" s="73"/>
      <c r="VL135" s="73"/>
      <c r="VM135" s="73"/>
      <c r="VN135" s="73"/>
      <c r="VO135" s="73"/>
      <c r="VP135" s="73"/>
      <c r="VQ135" s="73"/>
      <c r="VR135" s="73"/>
      <c r="VS135" s="73"/>
      <c r="VT135" s="73"/>
      <c r="VU135" s="73"/>
      <c r="VV135" s="73"/>
      <c r="VW135" s="73"/>
      <c r="VX135" s="73"/>
      <c r="VY135" s="73"/>
      <c r="VZ135" s="73"/>
      <c r="WA135" s="73"/>
      <c r="WB135" s="73"/>
      <c r="WC135" s="73"/>
      <c r="WD135" s="73"/>
      <c r="WE135" s="73"/>
      <c r="WF135" s="73"/>
      <c r="WG135" s="73"/>
      <c r="WH135" s="73"/>
      <c r="WI135" s="73"/>
      <c r="WJ135" s="73"/>
      <c r="WK135" s="73"/>
      <c r="WL135" s="73"/>
      <c r="WM135" s="73"/>
      <c r="WN135" s="73"/>
      <c r="WO135" s="73"/>
      <c r="WP135" s="73"/>
      <c r="WQ135" s="73"/>
      <c r="WR135" s="73"/>
      <c r="WS135" s="73"/>
      <c r="WT135" s="73"/>
      <c r="WU135" s="73"/>
      <c r="WV135" s="73"/>
      <c r="WW135" s="73"/>
      <c r="WX135" s="73"/>
      <c r="WY135" s="73"/>
      <c r="WZ135" s="73"/>
      <c r="XA135" s="73"/>
      <c r="XB135" s="73"/>
      <c r="XC135" s="73"/>
      <c r="XD135" s="73"/>
      <c r="XE135" s="73"/>
      <c r="XF135" s="73"/>
      <c r="XG135" s="73"/>
      <c r="XH135" s="73"/>
      <c r="XI135" s="73"/>
      <c r="XJ135" s="73"/>
      <c r="XK135" s="73"/>
      <c r="XL135" s="73"/>
      <c r="XM135" s="73"/>
      <c r="XN135" s="73"/>
      <c r="XO135" s="73"/>
      <c r="XP135" s="73"/>
      <c r="XQ135" s="73"/>
      <c r="XR135" s="73"/>
      <c r="XS135" s="73"/>
      <c r="XT135" s="73"/>
      <c r="XU135" s="73"/>
      <c r="XV135" s="73"/>
      <c r="XW135" s="73"/>
      <c r="XX135" s="73"/>
      <c r="XY135" s="73"/>
      <c r="XZ135" s="73"/>
      <c r="YA135" s="73"/>
      <c r="YB135" s="73"/>
      <c r="YC135" s="73"/>
      <c r="YD135" s="73"/>
      <c r="YE135" s="73"/>
      <c r="YF135" s="73"/>
      <c r="YG135" s="73"/>
      <c r="YH135" s="73"/>
      <c r="YI135" s="73"/>
      <c r="YJ135" s="73"/>
      <c r="YK135" s="73"/>
      <c r="YL135" s="73"/>
      <c r="YM135" s="73"/>
      <c r="YN135" s="73"/>
      <c r="YO135" s="73"/>
      <c r="YP135" s="73"/>
      <c r="YQ135" s="73"/>
      <c r="YR135" s="73"/>
    </row>
    <row r="136" spans="1:668">
      <c r="A136" s="71" t="s">
        <v>221</v>
      </c>
      <c r="B136" s="72">
        <f t="shared" si="130"/>
        <v>0</v>
      </c>
      <c r="C136" s="72">
        <f t="shared" si="131"/>
        <v>4.7241899999999999E-5</v>
      </c>
      <c r="D136" s="72">
        <f t="shared" si="132"/>
        <v>0</v>
      </c>
      <c r="E136" s="72">
        <f t="shared" si="133"/>
        <v>0</v>
      </c>
      <c r="F136" s="72">
        <f t="shared" si="134"/>
        <v>0</v>
      </c>
      <c r="G136" s="72">
        <f t="shared" si="135"/>
        <v>0</v>
      </c>
      <c r="H136" s="72">
        <f t="shared" si="136"/>
        <v>0</v>
      </c>
      <c r="I136" s="72">
        <f t="shared" si="137"/>
        <v>0</v>
      </c>
      <c r="J136" s="72">
        <f t="shared" si="138"/>
        <v>0</v>
      </c>
      <c r="K136" s="72">
        <f t="shared" si="139"/>
        <v>0</v>
      </c>
      <c r="L136" s="72">
        <f t="shared" si="140"/>
        <v>0</v>
      </c>
      <c r="M136" s="72">
        <f t="shared" si="141"/>
        <v>0</v>
      </c>
      <c r="N136" s="72">
        <f t="shared" si="142"/>
        <v>0</v>
      </c>
      <c r="O136" s="72">
        <f t="shared" si="143"/>
        <v>0</v>
      </c>
      <c r="P136" s="72">
        <f t="shared" si="144"/>
        <v>0</v>
      </c>
      <c r="Q136" s="72">
        <f t="shared" si="145"/>
        <v>0</v>
      </c>
      <c r="R136" s="72">
        <f t="shared" si="146"/>
        <v>0</v>
      </c>
      <c r="S136" s="72">
        <f t="shared" si="147"/>
        <v>1.6534665E-4</v>
      </c>
      <c r="T136" s="72">
        <f t="shared" si="148"/>
        <v>0</v>
      </c>
      <c r="U136" s="72">
        <f t="shared" si="149"/>
        <v>0</v>
      </c>
      <c r="V136" s="72">
        <f t="shared" si="150"/>
        <v>0</v>
      </c>
      <c r="W136" s="72">
        <f t="shared" si="151"/>
        <v>0</v>
      </c>
      <c r="X136" s="72">
        <f t="shared" si="152"/>
        <v>0</v>
      </c>
      <c r="Y136" s="72">
        <f t="shared" si="153"/>
        <v>0</v>
      </c>
      <c r="Z136" s="72">
        <f t="shared" si="154"/>
        <v>0</v>
      </c>
      <c r="AA136" s="72">
        <f t="shared" si="155"/>
        <v>0</v>
      </c>
      <c r="AB136" s="72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>
        <v>4.7241899999999996E-2</v>
      </c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3"/>
      <c r="FF136" s="73"/>
      <c r="FG136" s="73"/>
      <c r="FH136" s="73"/>
      <c r="FI136" s="73"/>
      <c r="FJ136" s="73"/>
      <c r="FK136" s="73"/>
      <c r="FL136" s="73"/>
      <c r="FM136" s="73"/>
      <c r="FN136" s="73"/>
      <c r="FO136" s="73"/>
      <c r="FP136" s="73"/>
      <c r="FQ136" s="73"/>
      <c r="FR136" s="73"/>
      <c r="FS136" s="73"/>
      <c r="FT136" s="73"/>
      <c r="FU136" s="73"/>
      <c r="FV136" s="73"/>
      <c r="FW136" s="73"/>
      <c r="FX136" s="73"/>
      <c r="FY136" s="73"/>
      <c r="FZ136" s="73"/>
      <c r="GA136" s="73"/>
      <c r="GB136" s="73"/>
      <c r="GC136" s="73"/>
      <c r="GD136" s="73"/>
      <c r="GE136" s="73"/>
      <c r="GF136" s="73"/>
      <c r="GG136" s="73"/>
      <c r="GH136" s="73"/>
      <c r="GI136" s="73"/>
      <c r="GJ136" s="73"/>
      <c r="GK136" s="73"/>
      <c r="GL136" s="73"/>
      <c r="GM136" s="73"/>
      <c r="GN136" s="73"/>
      <c r="GO136" s="73"/>
      <c r="GP136" s="73"/>
      <c r="GQ136" s="73"/>
      <c r="GR136" s="73"/>
      <c r="GS136" s="73"/>
      <c r="GT136" s="73"/>
      <c r="GU136" s="73"/>
      <c r="GV136" s="73"/>
      <c r="GW136" s="73"/>
      <c r="GX136" s="73"/>
      <c r="GY136" s="73"/>
      <c r="GZ136" s="73"/>
      <c r="HA136" s="73"/>
      <c r="HB136" s="73"/>
      <c r="HC136" s="73"/>
      <c r="HD136" s="73"/>
      <c r="HE136" s="73"/>
      <c r="HF136" s="73"/>
      <c r="HG136" s="73"/>
      <c r="HH136" s="73"/>
      <c r="HI136" s="73"/>
      <c r="HJ136" s="73"/>
      <c r="HK136" s="73"/>
      <c r="HL136" s="73"/>
      <c r="HM136" s="73"/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  <c r="IB136" s="73">
        <v>0.16534665000000001</v>
      </c>
      <c r="IC136" s="73"/>
      <c r="ID136" s="73"/>
      <c r="IE136" s="73"/>
      <c r="IF136" s="73"/>
      <c r="IG136" s="73"/>
      <c r="IH136" s="73"/>
      <c r="II136" s="73"/>
      <c r="IJ136" s="73"/>
      <c r="IK136" s="73"/>
      <c r="IL136" s="73"/>
      <c r="IM136" s="73"/>
      <c r="IN136" s="73"/>
      <c r="IO136" s="73"/>
      <c r="IP136" s="73"/>
      <c r="IQ136" s="73"/>
      <c r="IR136" s="73"/>
      <c r="IS136" s="73"/>
      <c r="IT136" s="73"/>
      <c r="IU136" s="73"/>
      <c r="IV136" s="73"/>
      <c r="IW136" s="73"/>
      <c r="IX136" s="73"/>
      <c r="IY136" s="73"/>
      <c r="IZ136" s="73"/>
      <c r="JA136" s="73"/>
      <c r="JB136" s="73"/>
      <c r="JC136" s="73"/>
      <c r="JD136" s="73"/>
      <c r="JE136" s="73"/>
      <c r="JF136" s="73"/>
      <c r="JG136" s="73"/>
      <c r="JH136" s="73"/>
      <c r="JI136" s="73"/>
      <c r="JJ136" s="73"/>
      <c r="JK136" s="73"/>
      <c r="JL136" s="73"/>
      <c r="JM136" s="73"/>
      <c r="JN136" s="73"/>
      <c r="JO136" s="73"/>
      <c r="JP136" s="73"/>
      <c r="JQ136" s="73"/>
      <c r="JR136" s="73"/>
      <c r="JS136" s="73"/>
      <c r="JT136" s="73"/>
      <c r="JU136" s="73"/>
      <c r="JV136" s="73"/>
      <c r="JW136" s="73"/>
      <c r="JX136" s="73"/>
      <c r="JY136" s="73"/>
      <c r="JZ136" s="73"/>
      <c r="KA136" s="73"/>
      <c r="KB136" s="73"/>
      <c r="KC136" s="73"/>
      <c r="KD136" s="73"/>
      <c r="KE136" s="73"/>
      <c r="KF136" s="73"/>
      <c r="KG136" s="73"/>
      <c r="KH136" s="73"/>
      <c r="KI136" s="73"/>
      <c r="KJ136" s="73"/>
      <c r="KK136" s="73"/>
      <c r="KL136" s="73"/>
      <c r="KM136" s="73"/>
      <c r="KN136" s="73"/>
      <c r="KO136" s="73"/>
      <c r="KP136" s="73"/>
      <c r="KQ136" s="73"/>
      <c r="KR136" s="73"/>
      <c r="KS136" s="73"/>
      <c r="KT136" s="73"/>
      <c r="KU136" s="73"/>
      <c r="KV136" s="73"/>
      <c r="KW136" s="73"/>
      <c r="KX136" s="73"/>
      <c r="KY136" s="73"/>
      <c r="KZ136" s="73"/>
      <c r="LA136" s="73"/>
      <c r="LB136" s="73"/>
      <c r="LC136" s="73"/>
      <c r="LD136" s="73"/>
      <c r="LE136" s="73"/>
      <c r="LF136" s="73"/>
      <c r="LG136" s="73"/>
      <c r="LH136" s="73"/>
      <c r="LI136" s="73"/>
      <c r="LJ136" s="73"/>
      <c r="LK136" s="73"/>
      <c r="LL136" s="73"/>
      <c r="LM136" s="73"/>
      <c r="LN136" s="73"/>
      <c r="LO136" s="73"/>
      <c r="LP136" s="73"/>
      <c r="LQ136" s="73"/>
      <c r="LR136" s="73"/>
      <c r="LS136" s="73"/>
      <c r="LT136" s="73"/>
      <c r="LU136" s="73"/>
      <c r="LV136" s="73"/>
      <c r="LW136" s="73"/>
      <c r="LX136" s="73"/>
      <c r="LY136" s="73"/>
      <c r="LZ136" s="73"/>
      <c r="MA136" s="73"/>
      <c r="MB136" s="73"/>
      <c r="MC136" s="73"/>
      <c r="MD136" s="73"/>
      <c r="ME136" s="73"/>
      <c r="MF136" s="73"/>
      <c r="MG136" s="73"/>
      <c r="MH136" s="73"/>
      <c r="MI136" s="73"/>
      <c r="MJ136" s="73"/>
      <c r="MK136" s="73"/>
      <c r="ML136" s="73"/>
      <c r="MM136" s="73"/>
      <c r="MN136" s="73"/>
      <c r="MO136" s="73"/>
      <c r="MP136" s="73"/>
      <c r="MQ136" s="73"/>
      <c r="MR136" s="73"/>
      <c r="MS136" s="73"/>
      <c r="MT136" s="73"/>
      <c r="MU136" s="73"/>
      <c r="MV136" s="73"/>
      <c r="MW136" s="73"/>
      <c r="MX136" s="73"/>
      <c r="MY136" s="73"/>
      <c r="MZ136" s="73"/>
      <c r="NA136" s="73"/>
      <c r="NB136" s="73"/>
      <c r="NC136" s="73"/>
      <c r="ND136" s="73"/>
      <c r="NE136" s="73"/>
      <c r="NF136" s="73"/>
      <c r="NG136" s="73"/>
      <c r="NH136" s="73"/>
      <c r="NI136" s="73"/>
      <c r="NJ136" s="73"/>
      <c r="NK136" s="73"/>
      <c r="NL136" s="73"/>
      <c r="NM136" s="73"/>
      <c r="NN136" s="73"/>
      <c r="NO136" s="73"/>
      <c r="NP136" s="73"/>
      <c r="NQ136" s="73"/>
      <c r="NR136" s="73"/>
      <c r="NS136" s="73"/>
      <c r="NT136" s="73"/>
      <c r="NU136" s="73"/>
      <c r="NV136" s="73"/>
      <c r="NW136" s="73"/>
      <c r="NX136" s="73"/>
      <c r="NY136" s="73"/>
      <c r="NZ136" s="73"/>
      <c r="OA136" s="73"/>
      <c r="OB136" s="73"/>
      <c r="OC136" s="73"/>
      <c r="OD136" s="73"/>
      <c r="OE136" s="73"/>
      <c r="OF136" s="73"/>
      <c r="OG136" s="73"/>
      <c r="OH136" s="73"/>
      <c r="OI136" s="73"/>
      <c r="OJ136" s="73"/>
      <c r="OK136" s="73"/>
      <c r="OL136" s="73"/>
      <c r="OM136" s="73"/>
      <c r="ON136" s="73"/>
      <c r="OO136" s="73"/>
      <c r="OP136" s="73"/>
      <c r="OQ136" s="73"/>
      <c r="OR136" s="73"/>
      <c r="OS136" s="73"/>
      <c r="OT136" s="73"/>
      <c r="OU136" s="73"/>
      <c r="OV136" s="73"/>
      <c r="OW136" s="73"/>
      <c r="OX136" s="73"/>
      <c r="OY136" s="73"/>
      <c r="OZ136" s="73"/>
      <c r="PA136" s="73"/>
      <c r="PB136" s="73"/>
      <c r="PC136" s="73"/>
      <c r="PD136" s="73"/>
      <c r="PE136" s="73"/>
      <c r="PF136" s="73"/>
      <c r="PG136" s="73"/>
      <c r="PH136" s="73"/>
      <c r="PI136" s="73"/>
      <c r="PJ136" s="73"/>
      <c r="PK136" s="73"/>
      <c r="PL136" s="73"/>
      <c r="PM136" s="73"/>
      <c r="PN136" s="73"/>
      <c r="PO136" s="73"/>
      <c r="PP136" s="73"/>
      <c r="PQ136" s="73"/>
      <c r="PR136" s="73"/>
      <c r="PS136" s="73"/>
      <c r="PT136" s="73"/>
      <c r="PU136" s="73"/>
      <c r="PV136" s="73"/>
      <c r="PW136" s="73"/>
      <c r="PX136" s="73"/>
      <c r="PY136" s="73"/>
      <c r="PZ136" s="73"/>
      <c r="QA136" s="73"/>
      <c r="QB136" s="73"/>
      <c r="QC136" s="73"/>
      <c r="QD136" s="73"/>
      <c r="QE136" s="73"/>
      <c r="QF136" s="73"/>
      <c r="QG136" s="73"/>
      <c r="QH136" s="73"/>
      <c r="QI136" s="73"/>
      <c r="QJ136" s="73"/>
      <c r="QK136" s="73"/>
      <c r="QL136" s="73"/>
      <c r="QM136" s="73"/>
      <c r="QN136" s="73"/>
      <c r="QO136" s="73"/>
      <c r="QP136" s="73"/>
      <c r="QQ136" s="73"/>
      <c r="QR136" s="73"/>
      <c r="QS136" s="73"/>
      <c r="QT136" s="73"/>
      <c r="QU136" s="73"/>
      <c r="QV136" s="73"/>
      <c r="QW136" s="73"/>
      <c r="QX136" s="73"/>
      <c r="QY136" s="73"/>
      <c r="QZ136" s="73"/>
      <c r="RA136" s="73"/>
      <c r="RB136" s="73"/>
      <c r="RC136" s="73"/>
      <c r="RD136" s="73"/>
      <c r="RE136" s="73"/>
      <c r="RF136" s="73"/>
      <c r="RG136" s="73"/>
      <c r="RH136" s="73"/>
      <c r="RI136" s="73"/>
      <c r="RJ136" s="73"/>
      <c r="RK136" s="73"/>
      <c r="RL136" s="73"/>
      <c r="RM136" s="73"/>
      <c r="RN136" s="73"/>
      <c r="RO136" s="73"/>
      <c r="RP136" s="73"/>
      <c r="RQ136" s="73"/>
      <c r="RR136" s="73"/>
      <c r="RS136" s="73"/>
      <c r="RT136" s="73"/>
      <c r="RU136" s="73"/>
      <c r="RV136" s="73"/>
      <c r="RW136" s="73"/>
      <c r="RX136" s="73"/>
      <c r="RY136" s="73"/>
      <c r="RZ136" s="73"/>
      <c r="SA136" s="73"/>
      <c r="SB136" s="73"/>
      <c r="SC136" s="73"/>
      <c r="SD136" s="73"/>
      <c r="SE136" s="73"/>
      <c r="SF136" s="73"/>
      <c r="SG136" s="73"/>
      <c r="SH136" s="73"/>
      <c r="SI136" s="73"/>
      <c r="SJ136" s="73"/>
      <c r="SK136" s="73"/>
      <c r="SL136" s="73"/>
      <c r="SM136" s="73"/>
      <c r="SN136" s="73"/>
      <c r="SO136" s="73"/>
      <c r="SP136" s="73"/>
      <c r="SQ136" s="73"/>
      <c r="SR136" s="73"/>
      <c r="SS136" s="73"/>
      <c r="ST136" s="73"/>
      <c r="SU136" s="73"/>
      <c r="SV136" s="73"/>
      <c r="SW136" s="73"/>
      <c r="SX136" s="73"/>
      <c r="SY136" s="73"/>
      <c r="SZ136" s="73"/>
      <c r="TA136" s="73"/>
      <c r="TB136" s="73"/>
      <c r="TC136" s="73"/>
      <c r="TD136" s="73"/>
      <c r="TE136" s="73"/>
      <c r="TF136" s="73"/>
      <c r="TG136" s="73"/>
      <c r="TH136" s="73"/>
      <c r="TI136" s="73"/>
      <c r="TJ136" s="73"/>
      <c r="TK136" s="73"/>
      <c r="TL136" s="73"/>
      <c r="TM136" s="73"/>
      <c r="TN136" s="73"/>
      <c r="TO136" s="73"/>
      <c r="TP136" s="73"/>
      <c r="TQ136" s="73"/>
      <c r="TR136" s="73"/>
      <c r="TS136" s="73"/>
      <c r="TT136" s="73"/>
      <c r="TU136" s="73"/>
      <c r="TV136" s="73"/>
      <c r="TW136" s="73"/>
      <c r="TX136" s="73"/>
      <c r="TY136" s="73"/>
      <c r="TZ136" s="73"/>
      <c r="UA136" s="73"/>
      <c r="UB136" s="73"/>
      <c r="UC136" s="73"/>
      <c r="UD136" s="73"/>
      <c r="UE136" s="73"/>
      <c r="UF136" s="73"/>
      <c r="UG136" s="73"/>
      <c r="UH136" s="73"/>
      <c r="UI136" s="73"/>
      <c r="UJ136" s="73"/>
      <c r="UK136" s="73"/>
      <c r="UL136" s="73"/>
      <c r="UM136" s="73"/>
      <c r="UN136" s="73"/>
      <c r="UO136" s="73"/>
      <c r="UP136" s="73"/>
      <c r="UQ136" s="73"/>
      <c r="UR136" s="73"/>
      <c r="US136" s="73"/>
      <c r="UT136" s="73"/>
      <c r="UU136" s="73"/>
      <c r="UV136" s="73"/>
      <c r="UW136" s="73"/>
      <c r="UX136" s="73"/>
      <c r="UY136" s="73"/>
      <c r="UZ136" s="73"/>
      <c r="VA136" s="73"/>
      <c r="VB136" s="73"/>
      <c r="VC136" s="73"/>
      <c r="VD136" s="73"/>
      <c r="VE136" s="73"/>
      <c r="VF136" s="73"/>
      <c r="VG136" s="73"/>
      <c r="VH136" s="73"/>
      <c r="VI136" s="73"/>
      <c r="VJ136" s="73"/>
      <c r="VK136" s="73"/>
      <c r="VL136" s="73"/>
      <c r="VM136" s="73"/>
      <c r="VN136" s="73"/>
      <c r="VO136" s="73"/>
      <c r="VP136" s="73"/>
      <c r="VQ136" s="73"/>
      <c r="VR136" s="73"/>
      <c r="VS136" s="73"/>
      <c r="VT136" s="73"/>
      <c r="VU136" s="73"/>
      <c r="VV136" s="73"/>
      <c r="VW136" s="73"/>
      <c r="VX136" s="73"/>
      <c r="VY136" s="73"/>
      <c r="VZ136" s="73"/>
      <c r="WA136" s="73"/>
      <c r="WB136" s="73"/>
      <c r="WC136" s="73"/>
      <c r="WD136" s="73"/>
      <c r="WE136" s="73"/>
      <c r="WF136" s="73"/>
      <c r="WG136" s="73"/>
      <c r="WH136" s="73"/>
      <c r="WI136" s="73"/>
      <c r="WJ136" s="73"/>
      <c r="WK136" s="73"/>
      <c r="WL136" s="73"/>
      <c r="WM136" s="73"/>
      <c r="WN136" s="73"/>
      <c r="WO136" s="73"/>
      <c r="WP136" s="73"/>
      <c r="WQ136" s="73"/>
      <c r="WR136" s="73"/>
      <c r="WS136" s="73"/>
      <c r="WT136" s="73"/>
      <c r="WU136" s="73"/>
      <c r="WV136" s="73"/>
      <c r="WW136" s="73"/>
      <c r="WX136" s="73"/>
      <c r="WY136" s="73"/>
      <c r="WZ136" s="73"/>
      <c r="XA136" s="73"/>
      <c r="XB136" s="73"/>
      <c r="XC136" s="73"/>
      <c r="XD136" s="73"/>
      <c r="XE136" s="73"/>
      <c r="XF136" s="73"/>
      <c r="XG136" s="73"/>
      <c r="XH136" s="73"/>
      <c r="XI136" s="73"/>
      <c r="XJ136" s="73"/>
      <c r="XK136" s="73"/>
      <c r="XL136" s="73"/>
      <c r="XM136" s="73"/>
      <c r="XN136" s="73"/>
      <c r="XO136" s="73"/>
      <c r="XP136" s="73"/>
      <c r="XQ136" s="73"/>
      <c r="XR136" s="73"/>
      <c r="XS136" s="73"/>
      <c r="XT136" s="73"/>
      <c r="XU136" s="73"/>
      <c r="XV136" s="73"/>
      <c r="XW136" s="73"/>
      <c r="XX136" s="73"/>
      <c r="XY136" s="73"/>
      <c r="XZ136" s="73"/>
      <c r="YA136" s="73"/>
      <c r="YB136" s="73"/>
      <c r="YC136" s="73"/>
      <c r="YD136" s="73"/>
      <c r="YE136" s="73"/>
      <c r="YF136" s="73"/>
      <c r="YG136" s="73"/>
      <c r="YH136" s="73"/>
      <c r="YI136" s="73"/>
      <c r="YJ136" s="73"/>
      <c r="YK136" s="73"/>
      <c r="YL136" s="73"/>
      <c r="YM136" s="73"/>
      <c r="YN136" s="73"/>
      <c r="YO136" s="73"/>
      <c r="YP136" s="73"/>
      <c r="YQ136" s="73"/>
      <c r="YR136" s="73"/>
    </row>
    <row r="137" spans="1:668">
      <c r="A137" s="71" t="s">
        <v>222</v>
      </c>
      <c r="B137" s="72">
        <f t="shared" si="130"/>
        <v>0</v>
      </c>
      <c r="C137" s="72">
        <f t="shared" si="131"/>
        <v>0</v>
      </c>
      <c r="D137" s="72">
        <f t="shared" si="132"/>
        <v>0</v>
      </c>
      <c r="E137" s="72">
        <f t="shared" si="133"/>
        <v>0</v>
      </c>
      <c r="F137" s="72">
        <f t="shared" si="134"/>
        <v>0</v>
      </c>
      <c r="G137" s="72">
        <f t="shared" si="135"/>
        <v>0</v>
      </c>
      <c r="H137" s="72">
        <f t="shared" si="136"/>
        <v>0</v>
      </c>
      <c r="I137" s="72">
        <f t="shared" si="137"/>
        <v>0</v>
      </c>
      <c r="J137" s="72">
        <f t="shared" si="138"/>
        <v>0</v>
      </c>
      <c r="K137" s="72">
        <f t="shared" si="139"/>
        <v>0</v>
      </c>
      <c r="L137" s="72">
        <f t="shared" si="140"/>
        <v>0</v>
      </c>
      <c r="M137" s="72">
        <f t="shared" si="141"/>
        <v>0</v>
      </c>
      <c r="N137" s="72">
        <f t="shared" si="142"/>
        <v>0</v>
      </c>
      <c r="O137" s="72">
        <f t="shared" si="143"/>
        <v>0</v>
      </c>
      <c r="P137" s="72">
        <f t="shared" si="144"/>
        <v>0</v>
      </c>
      <c r="Q137" s="72">
        <f t="shared" si="145"/>
        <v>0</v>
      </c>
      <c r="R137" s="72">
        <f t="shared" si="146"/>
        <v>0</v>
      </c>
      <c r="S137" s="72">
        <f t="shared" si="147"/>
        <v>0</v>
      </c>
      <c r="T137" s="72">
        <f t="shared" si="148"/>
        <v>0</v>
      </c>
      <c r="U137" s="72">
        <f t="shared" si="149"/>
        <v>0</v>
      </c>
      <c r="V137" s="72">
        <f t="shared" si="150"/>
        <v>0</v>
      </c>
      <c r="W137" s="72">
        <f t="shared" si="151"/>
        <v>0</v>
      </c>
      <c r="X137" s="72">
        <f t="shared" si="152"/>
        <v>0</v>
      </c>
      <c r="Y137" s="72">
        <f t="shared" si="153"/>
        <v>0</v>
      </c>
      <c r="Z137" s="72">
        <f t="shared" si="154"/>
        <v>0</v>
      </c>
      <c r="AA137" s="72">
        <f t="shared" si="155"/>
        <v>0</v>
      </c>
      <c r="AB137" s="72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  <c r="JD137" s="73"/>
      <c r="JE137" s="73"/>
      <c r="JF137" s="73"/>
      <c r="JG137" s="73"/>
      <c r="JH137" s="73"/>
      <c r="JI137" s="73"/>
      <c r="JJ137" s="73"/>
      <c r="JK137" s="73"/>
      <c r="JL137" s="73"/>
      <c r="JM137" s="73"/>
      <c r="JN137" s="73"/>
      <c r="JO137" s="73"/>
      <c r="JP137" s="73"/>
      <c r="JQ137" s="73"/>
      <c r="JR137" s="73"/>
      <c r="JS137" s="73"/>
      <c r="JT137" s="73"/>
      <c r="JU137" s="73"/>
      <c r="JV137" s="73"/>
      <c r="JW137" s="73"/>
      <c r="JX137" s="73"/>
      <c r="JY137" s="73"/>
      <c r="JZ137" s="73"/>
      <c r="KA137" s="73"/>
      <c r="KB137" s="73"/>
      <c r="KC137" s="73"/>
      <c r="KD137" s="73"/>
      <c r="KE137" s="73"/>
      <c r="KF137" s="73"/>
      <c r="KG137" s="73"/>
      <c r="KH137" s="73"/>
      <c r="KI137" s="73"/>
      <c r="KJ137" s="73"/>
      <c r="KK137" s="73"/>
      <c r="KL137" s="73"/>
      <c r="KM137" s="73"/>
      <c r="KN137" s="73"/>
      <c r="KO137" s="73"/>
      <c r="KP137" s="73"/>
      <c r="KQ137" s="73"/>
      <c r="KR137" s="73"/>
      <c r="KS137" s="73"/>
      <c r="KT137" s="73"/>
      <c r="KU137" s="73"/>
      <c r="KV137" s="73"/>
      <c r="KW137" s="73"/>
      <c r="KX137" s="73"/>
      <c r="KY137" s="73"/>
      <c r="KZ137" s="73"/>
      <c r="LA137" s="73"/>
      <c r="LB137" s="73"/>
      <c r="LC137" s="73"/>
      <c r="LD137" s="73"/>
      <c r="LE137" s="73"/>
      <c r="LF137" s="73"/>
      <c r="LG137" s="73"/>
      <c r="LH137" s="73"/>
      <c r="LI137" s="73"/>
      <c r="LJ137" s="73"/>
      <c r="LK137" s="73"/>
      <c r="LL137" s="73"/>
      <c r="LM137" s="73"/>
      <c r="LN137" s="73"/>
      <c r="LO137" s="73"/>
      <c r="LP137" s="73"/>
      <c r="LQ137" s="73"/>
      <c r="LR137" s="73"/>
      <c r="LS137" s="73"/>
      <c r="LT137" s="73"/>
      <c r="LU137" s="73"/>
      <c r="LV137" s="73"/>
      <c r="LW137" s="73"/>
      <c r="LX137" s="73"/>
      <c r="LY137" s="73"/>
      <c r="LZ137" s="73"/>
      <c r="MA137" s="73"/>
      <c r="MB137" s="73"/>
      <c r="MC137" s="73"/>
      <c r="MD137" s="73"/>
      <c r="ME137" s="73"/>
      <c r="MF137" s="73"/>
      <c r="MG137" s="73"/>
      <c r="MH137" s="73"/>
      <c r="MI137" s="73"/>
      <c r="MJ137" s="73"/>
      <c r="MK137" s="73"/>
      <c r="ML137" s="73"/>
      <c r="MM137" s="73"/>
      <c r="MN137" s="73"/>
      <c r="MO137" s="73"/>
      <c r="MP137" s="73"/>
      <c r="MQ137" s="73"/>
      <c r="MR137" s="73"/>
      <c r="MS137" s="73"/>
      <c r="MT137" s="73"/>
      <c r="MU137" s="73"/>
      <c r="MV137" s="73"/>
      <c r="MW137" s="73"/>
      <c r="MX137" s="73"/>
      <c r="MY137" s="73"/>
      <c r="MZ137" s="73"/>
      <c r="NA137" s="73"/>
      <c r="NB137" s="73"/>
      <c r="NC137" s="73"/>
      <c r="ND137" s="73"/>
      <c r="NE137" s="73"/>
      <c r="NF137" s="73"/>
      <c r="NG137" s="73"/>
      <c r="NH137" s="73"/>
      <c r="NI137" s="73"/>
      <c r="NJ137" s="73"/>
      <c r="NK137" s="73"/>
      <c r="NL137" s="73"/>
      <c r="NM137" s="73"/>
      <c r="NN137" s="73"/>
      <c r="NO137" s="73"/>
      <c r="NP137" s="73"/>
      <c r="NQ137" s="73"/>
      <c r="NR137" s="73"/>
      <c r="NS137" s="73"/>
      <c r="NT137" s="73"/>
      <c r="NU137" s="73"/>
      <c r="NV137" s="73"/>
      <c r="NW137" s="73"/>
      <c r="NX137" s="73"/>
      <c r="NY137" s="73"/>
      <c r="NZ137" s="73"/>
      <c r="OA137" s="73"/>
      <c r="OB137" s="73"/>
      <c r="OC137" s="73"/>
      <c r="OD137" s="73"/>
      <c r="OE137" s="73"/>
      <c r="OF137" s="73"/>
      <c r="OG137" s="73"/>
      <c r="OH137" s="73"/>
      <c r="OI137" s="73"/>
      <c r="OJ137" s="73"/>
      <c r="OK137" s="73"/>
      <c r="OL137" s="73"/>
      <c r="OM137" s="73"/>
      <c r="ON137" s="73"/>
      <c r="OO137" s="73"/>
      <c r="OP137" s="73"/>
      <c r="OQ137" s="73"/>
      <c r="OR137" s="73"/>
      <c r="OS137" s="73"/>
      <c r="OT137" s="73"/>
      <c r="OU137" s="73"/>
      <c r="OV137" s="73"/>
      <c r="OW137" s="73"/>
      <c r="OX137" s="73"/>
      <c r="OY137" s="73"/>
      <c r="OZ137" s="73"/>
      <c r="PA137" s="73"/>
      <c r="PB137" s="73"/>
      <c r="PC137" s="73"/>
      <c r="PD137" s="73"/>
      <c r="PE137" s="73"/>
      <c r="PF137" s="73"/>
      <c r="PG137" s="73"/>
      <c r="PH137" s="73"/>
      <c r="PI137" s="73"/>
      <c r="PJ137" s="73"/>
      <c r="PK137" s="73"/>
      <c r="PL137" s="73"/>
      <c r="PM137" s="73"/>
      <c r="PN137" s="73"/>
      <c r="PO137" s="73"/>
      <c r="PP137" s="73"/>
      <c r="PQ137" s="73"/>
      <c r="PR137" s="73"/>
      <c r="PS137" s="73"/>
      <c r="PT137" s="73"/>
      <c r="PU137" s="73"/>
      <c r="PV137" s="73"/>
      <c r="PW137" s="73"/>
      <c r="PX137" s="73"/>
      <c r="PY137" s="73"/>
      <c r="PZ137" s="73"/>
      <c r="QA137" s="73"/>
      <c r="QB137" s="73"/>
      <c r="QC137" s="73"/>
      <c r="QD137" s="73"/>
      <c r="QE137" s="73"/>
      <c r="QF137" s="73"/>
      <c r="QG137" s="73"/>
      <c r="QH137" s="73"/>
      <c r="QI137" s="73"/>
      <c r="QJ137" s="73"/>
      <c r="QK137" s="73"/>
      <c r="QL137" s="73"/>
      <c r="QM137" s="73"/>
      <c r="QN137" s="73"/>
      <c r="QO137" s="73"/>
      <c r="QP137" s="73"/>
      <c r="QQ137" s="73"/>
      <c r="QR137" s="73"/>
      <c r="QS137" s="73"/>
      <c r="QT137" s="73"/>
      <c r="QU137" s="73"/>
      <c r="QV137" s="73"/>
      <c r="QW137" s="73"/>
      <c r="QX137" s="73"/>
      <c r="QY137" s="73"/>
      <c r="QZ137" s="73"/>
      <c r="RA137" s="73"/>
      <c r="RB137" s="73"/>
      <c r="RC137" s="73"/>
      <c r="RD137" s="73"/>
      <c r="RE137" s="73"/>
      <c r="RF137" s="73"/>
      <c r="RG137" s="73"/>
      <c r="RH137" s="73"/>
      <c r="RI137" s="73"/>
      <c r="RJ137" s="73"/>
      <c r="RK137" s="73"/>
      <c r="RL137" s="73"/>
      <c r="RM137" s="73"/>
      <c r="RN137" s="73"/>
      <c r="RO137" s="73"/>
      <c r="RP137" s="73"/>
      <c r="RQ137" s="73"/>
      <c r="RR137" s="73"/>
      <c r="RS137" s="73"/>
      <c r="RT137" s="73"/>
      <c r="RU137" s="73"/>
      <c r="RV137" s="73"/>
      <c r="RW137" s="73"/>
      <c r="RX137" s="73"/>
      <c r="RY137" s="73"/>
      <c r="RZ137" s="73"/>
      <c r="SA137" s="73"/>
      <c r="SB137" s="73"/>
      <c r="SC137" s="73"/>
      <c r="SD137" s="73"/>
      <c r="SE137" s="73"/>
      <c r="SF137" s="73"/>
      <c r="SG137" s="73"/>
      <c r="SH137" s="73"/>
      <c r="SI137" s="73"/>
      <c r="SJ137" s="73"/>
      <c r="SK137" s="73"/>
      <c r="SL137" s="73"/>
      <c r="SM137" s="73"/>
      <c r="SN137" s="73"/>
      <c r="SO137" s="73"/>
      <c r="SP137" s="73"/>
      <c r="SQ137" s="73"/>
      <c r="SR137" s="73"/>
      <c r="SS137" s="73"/>
      <c r="ST137" s="73"/>
      <c r="SU137" s="73"/>
      <c r="SV137" s="73"/>
      <c r="SW137" s="73"/>
      <c r="SX137" s="73"/>
      <c r="SY137" s="73"/>
      <c r="SZ137" s="73"/>
      <c r="TA137" s="73"/>
      <c r="TB137" s="73"/>
      <c r="TC137" s="73"/>
      <c r="TD137" s="73"/>
      <c r="TE137" s="73"/>
      <c r="TF137" s="73"/>
      <c r="TG137" s="73"/>
      <c r="TH137" s="73"/>
      <c r="TI137" s="73"/>
      <c r="TJ137" s="73"/>
      <c r="TK137" s="73"/>
      <c r="TL137" s="73"/>
      <c r="TM137" s="73"/>
      <c r="TN137" s="73"/>
      <c r="TO137" s="73"/>
      <c r="TP137" s="73"/>
      <c r="TQ137" s="73"/>
      <c r="TR137" s="73"/>
      <c r="TS137" s="73"/>
      <c r="TT137" s="73"/>
      <c r="TU137" s="73"/>
      <c r="TV137" s="73"/>
      <c r="TW137" s="73"/>
      <c r="TX137" s="73"/>
      <c r="TY137" s="73"/>
      <c r="TZ137" s="73"/>
      <c r="UA137" s="73"/>
      <c r="UB137" s="73"/>
      <c r="UC137" s="73"/>
      <c r="UD137" s="73"/>
      <c r="UE137" s="73"/>
      <c r="UF137" s="73"/>
      <c r="UG137" s="73"/>
      <c r="UH137" s="73"/>
      <c r="UI137" s="73"/>
      <c r="UJ137" s="73"/>
      <c r="UK137" s="73"/>
      <c r="UL137" s="73"/>
      <c r="UM137" s="73"/>
      <c r="UN137" s="73"/>
      <c r="UO137" s="73"/>
      <c r="UP137" s="73"/>
      <c r="UQ137" s="73"/>
      <c r="UR137" s="73"/>
      <c r="US137" s="73"/>
      <c r="UT137" s="73"/>
      <c r="UU137" s="73"/>
      <c r="UV137" s="73"/>
      <c r="UW137" s="73"/>
      <c r="UX137" s="73"/>
      <c r="UY137" s="73"/>
      <c r="UZ137" s="73"/>
      <c r="VA137" s="73"/>
      <c r="VB137" s="73"/>
      <c r="VC137" s="73"/>
      <c r="VD137" s="73"/>
      <c r="VE137" s="73"/>
      <c r="VF137" s="73"/>
      <c r="VG137" s="73"/>
      <c r="VH137" s="73"/>
      <c r="VI137" s="73"/>
      <c r="VJ137" s="73"/>
      <c r="VK137" s="73"/>
      <c r="VL137" s="73"/>
      <c r="VM137" s="73"/>
      <c r="VN137" s="73"/>
      <c r="VO137" s="73"/>
      <c r="VP137" s="73"/>
      <c r="VQ137" s="73"/>
      <c r="VR137" s="73"/>
      <c r="VS137" s="73"/>
      <c r="VT137" s="73"/>
      <c r="VU137" s="73"/>
      <c r="VV137" s="73"/>
      <c r="VW137" s="73"/>
      <c r="VX137" s="73"/>
      <c r="VY137" s="73"/>
      <c r="VZ137" s="73"/>
      <c r="WA137" s="73"/>
      <c r="WB137" s="73"/>
      <c r="WC137" s="73"/>
      <c r="WD137" s="73"/>
      <c r="WE137" s="73"/>
      <c r="WF137" s="73"/>
      <c r="WG137" s="73"/>
      <c r="WH137" s="73"/>
      <c r="WI137" s="73"/>
      <c r="WJ137" s="73"/>
      <c r="WK137" s="73"/>
      <c r="WL137" s="73"/>
      <c r="WM137" s="73"/>
      <c r="WN137" s="73"/>
      <c r="WO137" s="73"/>
      <c r="WP137" s="73"/>
      <c r="WQ137" s="73"/>
      <c r="WR137" s="73"/>
      <c r="WS137" s="73"/>
      <c r="WT137" s="73"/>
      <c r="WU137" s="73"/>
      <c r="WV137" s="73"/>
      <c r="WW137" s="73"/>
      <c r="WX137" s="73"/>
      <c r="WY137" s="73"/>
      <c r="WZ137" s="73"/>
      <c r="XA137" s="73"/>
      <c r="XB137" s="73"/>
      <c r="XC137" s="73"/>
      <c r="XD137" s="73"/>
      <c r="XE137" s="73"/>
      <c r="XF137" s="73"/>
      <c r="XG137" s="73"/>
      <c r="XH137" s="73"/>
      <c r="XI137" s="73"/>
      <c r="XJ137" s="73"/>
      <c r="XK137" s="73"/>
      <c r="XL137" s="73"/>
      <c r="XM137" s="73"/>
      <c r="XN137" s="73"/>
      <c r="XO137" s="73"/>
      <c r="XP137" s="73"/>
      <c r="XQ137" s="73"/>
      <c r="XR137" s="73"/>
      <c r="XS137" s="73"/>
      <c r="XT137" s="73"/>
      <c r="XU137" s="73"/>
      <c r="XV137" s="73"/>
      <c r="XW137" s="73"/>
      <c r="XX137" s="73"/>
      <c r="XY137" s="73"/>
      <c r="XZ137" s="73"/>
      <c r="YA137" s="73"/>
      <c r="YB137" s="73"/>
      <c r="YC137" s="73"/>
      <c r="YD137" s="73"/>
      <c r="YE137" s="73"/>
      <c r="YF137" s="73"/>
      <c r="YG137" s="73"/>
      <c r="YH137" s="73"/>
      <c r="YI137" s="73"/>
      <c r="YJ137" s="73"/>
      <c r="YK137" s="73"/>
      <c r="YL137" s="73"/>
      <c r="YM137" s="73"/>
      <c r="YN137" s="73"/>
      <c r="YO137" s="73"/>
      <c r="YP137" s="73"/>
      <c r="YQ137" s="73"/>
      <c r="YR137" s="73"/>
    </row>
    <row r="138" spans="1:668">
      <c r="A138" s="71" t="s">
        <v>223</v>
      </c>
      <c r="B138" s="72">
        <f t="shared" si="130"/>
        <v>0</v>
      </c>
      <c r="C138" s="72">
        <f t="shared" si="131"/>
        <v>0</v>
      </c>
      <c r="D138" s="72">
        <f t="shared" si="132"/>
        <v>0</v>
      </c>
      <c r="E138" s="72">
        <f t="shared" si="133"/>
        <v>0</v>
      </c>
      <c r="F138" s="72">
        <f t="shared" si="134"/>
        <v>0</v>
      </c>
      <c r="G138" s="72">
        <f t="shared" si="135"/>
        <v>0</v>
      </c>
      <c r="H138" s="72">
        <f t="shared" si="136"/>
        <v>0</v>
      </c>
      <c r="I138" s="72">
        <f t="shared" si="137"/>
        <v>0</v>
      </c>
      <c r="J138" s="72">
        <f t="shared" si="138"/>
        <v>0</v>
      </c>
      <c r="K138" s="72">
        <f t="shared" si="139"/>
        <v>0</v>
      </c>
      <c r="L138" s="72">
        <f t="shared" si="140"/>
        <v>0</v>
      </c>
      <c r="M138" s="72">
        <f t="shared" si="141"/>
        <v>0</v>
      </c>
      <c r="N138" s="72">
        <f t="shared" si="142"/>
        <v>0</v>
      </c>
      <c r="O138" s="72">
        <f t="shared" si="143"/>
        <v>0</v>
      </c>
      <c r="P138" s="72">
        <f t="shared" si="144"/>
        <v>0</v>
      </c>
      <c r="Q138" s="72">
        <f t="shared" si="145"/>
        <v>0</v>
      </c>
      <c r="R138" s="72">
        <f t="shared" si="146"/>
        <v>0</v>
      </c>
      <c r="S138" s="72">
        <f t="shared" si="147"/>
        <v>0</v>
      </c>
      <c r="T138" s="72">
        <f t="shared" si="148"/>
        <v>0</v>
      </c>
      <c r="U138" s="72">
        <f t="shared" si="149"/>
        <v>0</v>
      </c>
      <c r="V138" s="72">
        <f t="shared" si="150"/>
        <v>0</v>
      </c>
      <c r="W138" s="72">
        <f t="shared" si="151"/>
        <v>0</v>
      </c>
      <c r="X138" s="72">
        <f t="shared" si="152"/>
        <v>0</v>
      </c>
      <c r="Y138" s="72">
        <f t="shared" si="153"/>
        <v>0</v>
      </c>
      <c r="Z138" s="72">
        <f t="shared" si="154"/>
        <v>0</v>
      </c>
      <c r="AA138" s="72">
        <f t="shared" si="155"/>
        <v>0</v>
      </c>
      <c r="AB138" s="72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J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X138" s="73"/>
      <c r="JY138" s="73"/>
      <c r="JZ138" s="73"/>
      <c r="KA138" s="73"/>
      <c r="KB138" s="73"/>
      <c r="KC138" s="73"/>
      <c r="KD138" s="73"/>
      <c r="KE138" s="73"/>
      <c r="KF138" s="73"/>
      <c r="KG138" s="73"/>
      <c r="KH138" s="73"/>
      <c r="KI138" s="73"/>
      <c r="KJ138" s="73"/>
      <c r="KK138" s="73"/>
      <c r="KL138" s="73"/>
      <c r="KM138" s="73"/>
      <c r="KN138" s="73"/>
      <c r="KO138" s="73"/>
      <c r="KP138" s="73"/>
      <c r="KQ138" s="73"/>
      <c r="KR138" s="73"/>
      <c r="KS138" s="73"/>
      <c r="KT138" s="73"/>
      <c r="KU138" s="73"/>
      <c r="KV138" s="73"/>
      <c r="KW138" s="73"/>
      <c r="KX138" s="73"/>
      <c r="KY138" s="73"/>
      <c r="KZ138" s="73"/>
      <c r="LA138" s="73"/>
      <c r="LB138" s="73"/>
      <c r="LC138" s="73"/>
      <c r="LD138" s="73"/>
      <c r="LE138" s="73"/>
      <c r="LF138" s="73"/>
      <c r="LG138" s="73"/>
      <c r="LH138" s="73"/>
      <c r="LI138" s="73"/>
      <c r="LJ138" s="73"/>
      <c r="LK138" s="73"/>
      <c r="LL138" s="73"/>
      <c r="LM138" s="73"/>
      <c r="LN138" s="73"/>
      <c r="LO138" s="73"/>
      <c r="LP138" s="73"/>
      <c r="LQ138" s="73"/>
      <c r="LR138" s="73"/>
      <c r="LS138" s="73"/>
      <c r="LT138" s="73"/>
      <c r="LU138" s="73"/>
      <c r="LV138" s="73"/>
      <c r="LW138" s="73"/>
      <c r="LX138" s="73"/>
      <c r="LY138" s="73"/>
      <c r="LZ138" s="73"/>
      <c r="MA138" s="73"/>
      <c r="MB138" s="73"/>
      <c r="MC138" s="73"/>
      <c r="MD138" s="73"/>
      <c r="ME138" s="73"/>
      <c r="MF138" s="73"/>
      <c r="MG138" s="73"/>
      <c r="MH138" s="73"/>
      <c r="MI138" s="73"/>
      <c r="MJ138" s="73"/>
      <c r="MK138" s="73"/>
      <c r="ML138" s="73"/>
      <c r="MM138" s="73"/>
      <c r="MN138" s="73"/>
      <c r="MO138" s="73"/>
      <c r="MP138" s="73"/>
      <c r="MQ138" s="73"/>
      <c r="MR138" s="73"/>
      <c r="MS138" s="73"/>
      <c r="MT138" s="73"/>
      <c r="MU138" s="73"/>
      <c r="MV138" s="73"/>
      <c r="MW138" s="73"/>
      <c r="MX138" s="73"/>
      <c r="MY138" s="73"/>
      <c r="MZ138" s="73"/>
      <c r="NA138" s="73"/>
      <c r="NB138" s="73"/>
      <c r="NC138" s="73"/>
      <c r="ND138" s="73"/>
      <c r="NE138" s="73"/>
      <c r="NF138" s="73"/>
      <c r="NG138" s="73"/>
      <c r="NH138" s="73"/>
      <c r="NI138" s="73"/>
      <c r="NJ138" s="73"/>
      <c r="NK138" s="73"/>
      <c r="NL138" s="73"/>
      <c r="NM138" s="73"/>
      <c r="NN138" s="73"/>
      <c r="NO138" s="73"/>
      <c r="NP138" s="73"/>
      <c r="NQ138" s="73"/>
      <c r="NR138" s="73"/>
      <c r="NS138" s="73"/>
      <c r="NT138" s="73"/>
      <c r="NU138" s="73"/>
      <c r="NV138" s="73"/>
      <c r="NW138" s="73"/>
      <c r="NX138" s="73"/>
      <c r="NY138" s="73"/>
      <c r="NZ138" s="73"/>
      <c r="OA138" s="73"/>
      <c r="OB138" s="73"/>
      <c r="OC138" s="73"/>
      <c r="OD138" s="73"/>
      <c r="OE138" s="73"/>
      <c r="OF138" s="73"/>
      <c r="OG138" s="73"/>
      <c r="OH138" s="73"/>
      <c r="OI138" s="73"/>
      <c r="OJ138" s="73"/>
      <c r="OK138" s="73"/>
      <c r="OL138" s="73"/>
      <c r="OM138" s="73"/>
      <c r="ON138" s="73"/>
      <c r="OO138" s="73"/>
      <c r="OP138" s="73"/>
      <c r="OQ138" s="73"/>
      <c r="OR138" s="73"/>
      <c r="OS138" s="73"/>
      <c r="OT138" s="73"/>
      <c r="OU138" s="73"/>
      <c r="OV138" s="73"/>
      <c r="OW138" s="73"/>
      <c r="OX138" s="73"/>
      <c r="OY138" s="73"/>
      <c r="OZ138" s="73"/>
      <c r="PA138" s="73"/>
      <c r="PB138" s="73"/>
      <c r="PC138" s="73"/>
      <c r="PD138" s="73"/>
      <c r="PE138" s="73"/>
      <c r="PF138" s="73"/>
      <c r="PG138" s="73"/>
      <c r="PH138" s="73"/>
      <c r="PI138" s="73"/>
      <c r="PJ138" s="73"/>
      <c r="PK138" s="73"/>
      <c r="PL138" s="73"/>
      <c r="PM138" s="73"/>
      <c r="PN138" s="73"/>
      <c r="PO138" s="73"/>
      <c r="PP138" s="73"/>
      <c r="PQ138" s="73"/>
      <c r="PR138" s="73"/>
      <c r="PS138" s="73"/>
      <c r="PT138" s="73"/>
      <c r="PU138" s="73"/>
      <c r="PV138" s="73"/>
      <c r="PW138" s="73"/>
      <c r="PX138" s="73"/>
      <c r="PY138" s="73"/>
      <c r="PZ138" s="73"/>
      <c r="QA138" s="73"/>
      <c r="QB138" s="73"/>
      <c r="QC138" s="73"/>
      <c r="QD138" s="73"/>
      <c r="QE138" s="73"/>
      <c r="QF138" s="73"/>
      <c r="QG138" s="73"/>
      <c r="QH138" s="73"/>
      <c r="QI138" s="73"/>
      <c r="QJ138" s="73"/>
      <c r="QK138" s="73"/>
      <c r="QL138" s="73"/>
      <c r="QM138" s="73"/>
      <c r="QN138" s="73"/>
      <c r="QO138" s="73"/>
      <c r="QP138" s="73"/>
      <c r="QQ138" s="73"/>
      <c r="QR138" s="73"/>
      <c r="QS138" s="73"/>
      <c r="QT138" s="73"/>
      <c r="QU138" s="73"/>
      <c r="QV138" s="73"/>
      <c r="QW138" s="73"/>
      <c r="QX138" s="73"/>
      <c r="QY138" s="73"/>
      <c r="QZ138" s="73"/>
      <c r="RA138" s="73"/>
      <c r="RB138" s="73"/>
      <c r="RC138" s="73"/>
      <c r="RD138" s="73"/>
      <c r="RE138" s="73"/>
      <c r="RF138" s="73"/>
      <c r="RG138" s="73"/>
      <c r="RH138" s="73"/>
      <c r="RI138" s="73"/>
      <c r="RJ138" s="73"/>
      <c r="RK138" s="73"/>
      <c r="RL138" s="73"/>
      <c r="RM138" s="73"/>
      <c r="RN138" s="73"/>
      <c r="RO138" s="73"/>
      <c r="RP138" s="73"/>
      <c r="RQ138" s="73"/>
      <c r="RR138" s="73"/>
      <c r="RS138" s="73"/>
      <c r="RT138" s="73"/>
      <c r="RU138" s="73"/>
      <c r="RV138" s="73"/>
      <c r="RW138" s="73"/>
      <c r="RX138" s="73"/>
      <c r="RY138" s="73"/>
      <c r="RZ138" s="73"/>
      <c r="SA138" s="73"/>
      <c r="SB138" s="73"/>
      <c r="SC138" s="73"/>
      <c r="SD138" s="73"/>
      <c r="SE138" s="73"/>
      <c r="SF138" s="73"/>
      <c r="SG138" s="73"/>
      <c r="SH138" s="73"/>
      <c r="SI138" s="73"/>
      <c r="SJ138" s="73"/>
      <c r="SK138" s="73"/>
      <c r="SL138" s="73"/>
      <c r="SM138" s="73"/>
      <c r="SN138" s="73"/>
      <c r="SO138" s="73"/>
      <c r="SP138" s="73"/>
      <c r="SQ138" s="73"/>
      <c r="SR138" s="73"/>
      <c r="SS138" s="73"/>
      <c r="ST138" s="73"/>
      <c r="SU138" s="73"/>
      <c r="SV138" s="73"/>
      <c r="SW138" s="73"/>
      <c r="SX138" s="73"/>
      <c r="SY138" s="73"/>
      <c r="SZ138" s="73"/>
      <c r="TA138" s="73"/>
      <c r="TB138" s="73"/>
      <c r="TC138" s="73"/>
      <c r="TD138" s="73"/>
      <c r="TE138" s="73"/>
      <c r="TF138" s="73"/>
      <c r="TG138" s="73"/>
      <c r="TH138" s="73"/>
      <c r="TI138" s="73"/>
      <c r="TJ138" s="73"/>
      <c r="TK138" s="73"/>
      <c r="TL138" s="73"/>
      <c r="TM138" s="73"/>
      <c r="TN138" s="73"/>
      <c r="TO138" s="73"/>
      <c r="TP138" s="73"/>
      <c r="TQ138" s="73"/>
      <c r="TR138" s="73"/>
      <c r="TS138" s="73"/>
      <c r="TT138" s="73"/>
      <c r="TU138" s="73"/>
      <c r="TV138" s="73"/>
      <c r="TW138" s="73"/>
      <c r="TX138" s="73"/>
      <c r="TY138" s="73"/>
      <c r="TZ138" s="73"/>
      <c r="UA138" s="73"/>
      <c r="UB138" s="73"/>
      <c r="UC138" s="73"/>
      <c r="UD138" s="73"/>
      <c r="UE138" s="73"/>
      <c r="UF138" s="73"/>
      <c r="UG138" s="73"/>
      <c r="UH138" s="73"/>
      <c r="UI138" s="73"/>
      <c r="UJ138" s="73"/>
      <c r="UK138" s="73"/>
      <c r="UL138" s="73"/>
      <c r="UM138" s="73"/>
      <c r="UN138" s="73"/>
      <c r="UO138" s="73"/>
      <c r="UP138" s="73"/>
      <c r="UQ138" s="73"/>
      <c r="UR138" s="73"/>
      <c r="US138" s="73"/>
      <c r="UT138" s="73"/>
      <c r="UU138" s="73"/>
      <c r="UV138" s="73"/>
      <c r="UW138" s="73"/>
      <c r="UX138" s="73"/>
      <c r="UY138" s="73"/>
      <c r="UZ138" s="73"/>
      <c r="VA138" s="73"/>
      <c r="VB138" s="73"/>
      <c r="VC138" s="73"/>
      <c r="VD138" s="73"/>
      <c r="VE138" s="73"/>
      <c r="VF138" s="73"/>
      <c r="VG138" s="73"/>
      <c r="VH138" s="73"/>
      <c r="VI138" s="73"/>
      <c r="VJ138" s="73"/>
      <c r="VK138" s="73"/>
      <c r="VL138" s="73"/>
      <c r="VM138" s="73"/>
      <c r="VN138" s="73"/>
      <c r="VO138" s="73"/>
      <c r="VP138" s="73"/>
      <c r="VQ138" s="73"/>
      <c r="VR138" s="73"/>
      <c r="VS138" s="73"/>
      <c r="VT138" s="73"/>
      <c r="VU138" s="73"/>
      <c r="VV138" s="73"/>
      <c r="VW138" s="73"/>
      <c r="VX138" s="73"/>
      <c r="VY138" s="73"/>
      <c r="VZ138" s="73"/>
      <c r="WA138" s="73"/>
      <c r="WB138" s="73"/>
      <c r="WC138" s="73"/>
      <c r="WD138" s="73"/>
      <c r="WE138" s="73"/>
      <c r="WF138" s="73"/>
      <c r="WG138" s="73"/>
      <c r="WH138" s="73"/>
      <c r="WI138" s="73"/>
      <c r="WJ138" s="73"/>
      <c r="WK138" s="73"/>
      <c r="WL138" s="73"/>
      <c r="WM138" s="73"/>
      <c r="WN138" s="73"/>
      <c r="WO138" s="73"/>
      <c r="WP138" s="73"/>
      <c r="WQ138" s="73"/>
      <c r="WR138" s="73"/>
      <c r="WS138" s="73"/>
      <c r="WT138" s="73"/>
      <c r="WU138" s="73"/>
      <c r="WV138" s="73"/>
      <c r="WW138" s="73"/>
      <c r="WX138" s="73"/>
      <c r="WY138" s="73"/>
      <c r="WZ138" s="73"/>
      <c r="XA138" s="73"/>
      <c r="XB138" s="73"/>
      <c r="XC138" s="73"/>
      <c r="XD138" s="73"/>
      <c r="XE138" s="73"/>
      <c r="XF138" s="73"/>
      <c r="XG138" s="73"/>
      <c r="XH138" s="73"/>
      <c r="XI138" s="73"/>
      <c r="XJ138" s="73"/>
      <c r="XK138" s="73"/>
      <c r="XL138" s="73"/>
      <c r="XM138" s="73"/>
      <c r="XN138" s="73"/>
      <c r="XO138" s="73"/>
      <c r="XP138" s="73"/>
      <c r="XQ138" s="73"/>
      <c r="XR138" s="73"/>
      <c r="XS138" s="73"/>
      <c r="XT138" s="73"/>
      <c r="XU138" s="73"/>
      <c r="XV138" s="73"/>
      <c r="XW138" s="73"/>
      <c r="XX138" s="73"/>
      <c r="XY138" s="73"/>
      <c r="XZ138" s="73"/>
      <c r="YA138" s="73"/>
      <c r="YB138" s="73"/>
      <c r="YC138" s="73"/>
      <c r="YD138" s="73"/>
      <c r="YE138" s="73"/>
      <c r="YF138" s="73"/>
      <c r="YG138" s="73"/>
      <c r="YH138" s="73"/>
      <c r="YI138" s="73"/>
      <c r="YJ138" s="73"/>
      <c r="YK138" s="73"/>
      <c r="YL138" s="73"/>
      <c r="YM138" s="73"/>
      <c r="YN138" s="73"/>
      <c r="YO138" s="73"/>
      <c r="YP138" s="73"/>
      <c r="YQ138" s="73"/>
      <c r="YR138" s="73"/>
    </row>
    <row r="139" spans="1:668">
      <c r="A139" s="71" t="s">
        <v>224</v>
      </c>
      <c r="B139" s="72">
        <f t="shared" ref="B139:B162" si="156">SUM(AD139:AO139)/1000</f>
        <v>0</v>
      </c>
      <c r="C139" s="72">
        <f t="shared" ref="C139:C162" si="157">SUM(AP139:BA139)/1000</f>
        <v>0</v>
      </c>
      <c r="D139" s="72">
        <f t="shared" ref="D139:D162" si="158">SUM(BB139:BM139)/1000</f>
        <v>0</v>
      </c>
      <c r="E139" s="72">
        <f t="shared" ref="E139:E162" si="159">SUM(BN139:BY139)/1000</f>
        <v>0</v>
      </c>
      <c r="F139" s="72">
        <f t="shared" ref="F139:F162" si="160">SUM(BZ139:CK139)/1000</f>
        <v>0</v>
      </c>
      <c r="G139" s="72">
        <f t="shared" ref="G139:G162" si="161">SUM(CL139:CW139)/1000</f>
        <v>0</v>
      </c>
      <c r="H139" s="72">
        <f t="shared" ref="H139:H162" si="162">SUM(CX139:DI139)/1000</f>
        <v>0</v>
      </c>
      <c r="I139" s="72">
        <f t="shared" ref="I139:I162" si="163">SUM(DJ139:DU139)/1000</f>
        <v>0</v>
      </c>
      <c r="J139" s="72">
        <f t="shared" ref="J139:J162" si="164">SUM(DV139:EG139)/1000</f>
        <v>0</v>
      </c>
      <c r="K139" s="72">
        <f t="shared" ref="K139:K162" si="165">SUM(EH139:ES139)/1000</f>
        <v>0</v>
      </c>
      <c r="L139" s="72">
        <f t="shared" ref="L139:L162" si="166">SUM(ET139:FE139)/1000</f>
        <v>0</v>
      </c>
      <c r="M139" s="72">
        <f t="shared" ref="M139:M162" si="167">SUM(FF139:FQ139)/1000</f>
        <v>0</v>
      </c>
      <c r="N139" s="72">
        <f t="shared" ref="N139:N162" si="168">SUM(FR139:GC139)/1000</f>
        <v>0</v>
      </c>
      <c r="O139" s="72">
        <f t="shared" ref="O139:O162" si="169">SUM(GD139:GO139)/1000</f>
        <v>0</v>
      </c>
      <c r="P139" s="72">
        <f t="shared" ref="P139:P162" si="170">SUM(GP139:HA139)/1000</f>
        <v>0</v>
      </c>
      <c r="Q139" s="72">
        <f t="shared" ref="Q139:Q162" si="171">SUM(HB139:HM139)/1000</f>
        <v>0</v>
      </c>
      <c r="R139" s="72">
        <f t="shared" ref="R139:R162" si="172">SUM(HN139:HY139)/1000</f>
        <v>0</v>
      </c>
      <c r="S139" s="72">
        <f t="shared" ref="S139:S162" si="173">SUM(HZ139:IK139)/1000</f>
        <v>0</v>
      </c>
      <c r="T139" s="72">
        <f t="shared" ref="T139:T162" si="174">SUM(IL139:IW139)/1000</f>
        <v>0</v>
      </c>
      <c r="U139" s="72">
        <f t="shared" ref="U139:U162" si="175">SUM(IX139:JI139)/1000</f>
        <v>0</v>
      </c>
      <c r="V139" s="72">
        <f t="shared" ref="V139:V162" si="176">SUM(JJ139:JU139)/1000</f>
        <v>0</v>
      </c>
      <c r="W139" s="72">
        <f t="shared" ref="W139:W162" si="177">SUM(JV139:KG139)/1000</f>
        <v>0</v>
      </c>
      <c r="X139" s="72">
        <f t="shared" ref="X139:X162" si="178">SUM(KH139:KS139)/1000</f>
        <v>0</v>
      </c>
      <c r="Y139" s="72">
        <f t="shared" ref="Y139:Y162" si="179">SUM(KT139:LE139)/1000</f>
        <v>0</v>
      </c>
      <c r="Z139" s="72">
        <f t="shared" ref="Z139:Z162" si="180">SUM(LF139:LQ139)/1000</f>
        <v>0</v>
      </c>
      <c r="AA139" s="72">
        <f t="shared" ref="AA139:AA162" si="181">SUM(LR139:MC139)/1000</f>
        <v>0</v>
      </c>
      <c r="AB139" s="72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73"/>
      <c r="EQ139" s="73"/>
      <c r="ER139" s="73"/>
      <c r="ES139" s="73"/>
      <c r="ET139" s="73"/>
      <c r="EU139" s="73"/>
      <c r="EV139" s="73"/>
      <c r="EW139" s="73"/>
      <c r="EX139" s="73"/>
      <c r="EY139" s="73"/>
      <c r="EZ139" s="73"/>
      <c r="FA139" s="73"/>
      <c r="FB139" s="73"/>
      <c r="FC139" s="73"/>
      <c r="FD139" s="73"/>
      <c r="FE139" s="73"/>
      <c r="FF139" s="73"/>
      <c r="FG139" s="73"/>
      <c r="FH139" s="73"/>
      <c r="FI139" s="73"/>
      <c r="FJ139" s="73"/>
      <c r="FK139" s="73"/>
      <c r="FL139" s="73"/>
      <c r="FM139" s="73"/>
      <c r="FN139" s="73"/>
      <c r="FO139" s="73"/>
      <c r="FP139" s="73"/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/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/>
      <c r="IY139" s="73"/>
      <c r="IZ139" s="73"/>
      <c r="JA139" s="73"/>
      <c r="JB139" s="73"/>
      <c r="JC139" s="73"/>
      <c r="JD139" s="73"/>
      <c r="JE139" s="73"/>
      <c r="JF139" s="73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  <c r="OL139" s="73"/>
      <c r="OM139" s="73"/>
      <c r="ON139" s="73"/>
      <c r="OO139" s="73"/>
      <c r="OP139" s="73"/>
      <c r="OQ139" s="73"/>
      <c r="OR139" s="73"/>
      <c r="OS139" s="73"/>
      <c r="OT139" s="73"/>
      <c r="OU139" s="73"/>
      <c r="OV139" s="73"/>
      <c r="OW139" s="73"/>
      <c r="OX139" s="73"/>
      <c r="OY139" s="73"/>
      <c r="OZ139" s="73"/>
      <c r="PA139" s="73"/>
      <c r="PB139" s="73"/>
      <c r="PC139" s="73"/>
      <c r="PD139" s="73"/>
      <c r="PE139" s="73"/>
      <c r="PF139" s="73"/>
      <c r="PG139" s="73"/>
      <c r="PH139" s="73"/>
      <c r="PI139" s="73"/>
      <c r="PJ139" s="73"/>
      <c r="PK139" s="73"/>
      <c r="PL139" s="73"/>
      <c r="PM139" s="73"/>
      <c r="PN139" s="73"/>
      <c r="PO139" s="73"/>
      <c r="PP139" s="73"/>
      <c r="PQ139" s="73"/>
      <c r="PR139" s="73"/>
      <c r="PS139" s="73"/>
      <c r="PT139" s="73"/>
      <c r="PU139" s="73"/>
      <c r="PV139" s="73"/>
      <c r="PW139" s="73"/>
      <c r="PX139" s="73"/>
      <c r="PY139" s="73"/>
      <c r="PZ139" s="73"/>
      <c r="QA139" s="73"/>
      <c r="QB139" s="73"/>
      <c r="QC139" s="73"/>
      <c r="QD139" s="73"/>
      <c r="QE139" s="73"/>
      <c r="QF139" s="73"/>
      <c r="QG139" s="73"/>
      <c r="QH139" s="73"/>
      <c r="QI139" s="73"/>
      <c r="QJ139" s="73"/>
      <c r="QK139" s="73"/>
      <c r="QL139" s="73"/>
      <c r="QM139" s="73"/>
      <c r="QN139" s="73"/>
      <c r="QO139" s="73"/>
      <c r="QP139" s="73"/>
      <c r="QQ139" s="73"/>
      <c r="QR139" s="73"/>
      <c r="QS139" s="73"/>
      <c r="QT139" s="73"/>
      <c r="QU139" s="73"/>
      <c r="QV139" s="73"/>
      <c r="QW139" s="73"/>
      <c r="QX139" s="73"/>
      <c r="QY139" s="73"/>
      <c r="QZ139" s="73"/>
      <c r="RA139" s="73"/>
      <c r="RB139" s="73"/>
      <c r="RC139" s="73"/>
      <c r="RD139" s="73"/>
      <c r="RE139" s="73"/>
      <c r="RF139" s="73"/>
      <c r="RG139" s="73"/>
      <c r="RH139" s="73"/>
      <c r="RI139" s="73"/>
      <c r="RJ139" s="73"/>
      <c r="RK139" s="73"/>
      <c r="RL139" s="73"/>
      <c r="RM139" s="73"/>
      <c r="RN139" s="73"/>
      <c r="RO139" s="73"/>
      <c r="RP139" s="73"/>
      <c r="RQ139" s="73"/>
      <c r="RR139" s="73"/>
      <c r="RS139" s="73"/>
      <c r="RT139" s="73"/>
      <c r="RU139" s="73"/>
      <c r="RV139" s="73"/>
      <c r="RW139" s="73"/>
      <c r="RX139" s="73"/>
      <c r="RY139" s="73"/>
      <c r="RZ139" s="73"/>
      <c r="SA139" s="73"/>
      <c r="SB139" s="73"/>
      <c r="SC139" s="73"/>
      <c r="SD139" s="73"/>
      <c r="SE139" s="73"/>
      <c r="SF139" s="73"/>
      <c r="SG139" s="73"/>
      <c r="SH139" s="73"/>
      <c r="SI139" s="73"/>
      <c r="SJ139" s="73"/>
      <c r="SK139" s="73"/>
      <c r="SL139" s="73"/>
      <c r="SM139" s="73"/>
      <c r="SN139" s="73"/>
      <c r="SO139" s="73"/>
      <c r="SP139" s="73"/>
      <c r="SQ139" s="73"/>
      <c r="SR139" s="73"/>
      <c r="SS139" s="73"/>
      <c r="ST139" s="73"/>
      <c r="SU139" s="73"/>
      <c r="SV139" s="73"/>
      <c r="SW139" s="73"/>
      <c r="SX139" s="73"/>
      <c r="SY139" s="73"/>
      <c r="SZ139" s="73"/>
      <c r="TA139" s="73"/>
      <c r="TB139" s="73"/>
      <c r="TC139" s="73"/>
      <c r="TD139" s="73"/>
      <c r="TE139" s="73"/>
      <c r="TF139" s="73"/>
      <c r="TG139" s="73"/>
      <c r="TH139" s="73"/>
      <c r="TI139" s="73"/>
      <c r="TJ139" s="73"/>
      <c r="TK139" s="73"/>
      <c r="TL139" s="73"/>
      <c r="TM139" s="73"/>
      <c r="TN139" s="73"/>
      <c r="TO139" s="73"/>
      <c r="TP139" s="73"/>
      <c r="TQ139" s="73"/>
      <c r="TR139" s="73"/>
      <c r="TS139" s="73"/>
      <c r="TT139" s="73"/>
      <c r="TU139" s="73"/>
      <c r="TV139" s="73"/>
      <c r="TW139" s="73"/>
      <c r="TX139" s="73"/>
      <c r="TY139" s="73"/>
      <c r="TZ139" s="73"/>
      <c r="UA139" s="73"/>
      <c r="UB139" s="73"/>
      <c r="UC139" s="73"/>
      <c r="UD139" s="73"/>
      <c r="UE139" s="73"/>
      <c r="UF139" s="73"/>
      <c r="UG139" s="73"/>
      <c r="UH139" s="73"/>
      <c r="UI139" s="73"/>
      <c r="UJ139" s="73"/>
      <c r="UK139" s="73"/>
      <c r="UL139" s="73"/>
      <c r="UM139" s="73"/>
      <c r="UN139" s="73"/>
      <c r="UO139" s="73"/>
      <c r="UP139" s="73"/>
      <c r="UQ139" s="73"/>
      <c r="UR139" s="73"/>
      <c r="US139" s="73"/>
      <c r="UT139" s="73"/>
      <c r="UU139" s="73"/>
      <c r="UV139" s="73"/>
      <c r="UW139" s="73"/>
      <c r="UX139" s="73"/>
      <c r="UY139" s="73"/>
      <c r="UZ139" s="73"/>
      <c r="VA139" s="73"/>
      <c r="VB139" s="73"/>
      <c r="VC139" s="73"/>
      <c r="VD139" s="73"/>
      <c r="VE139" s="73"/>
      <c r="VF139" s="73"/>
      <c r="VG139" s="73"/>
      <c r="VH139" s="73"/>
      <c r="VI139" s="73"/>
      <c r="VJ139" s="73"/>
      <c r="VK139" s="73"/>
      <c r="VL139" s="73"/>
      <c r="VM139" s="73"/>
      <c r="VN139" s="73"/>
      <c r="VO139" s="73"/>
      <c r="VP139" s="73"/>
      <c r="VQ139" s="73"/>
      <c r="VR139" s="73"/>
      <c r="VS139" s="73"/>
      <c r="VT139" s="73"/>
      <c r="VU139" s="73"/>
      <c r="VV139" s="73"/>
      <c r="VW139" s="73"/>
      <c r="VX139" s="73"/>
      <c r="VY139" s="73"/>
      <c r="VZ139" s="73"/>
      <c r="WA139" s="73"/>
      <c r="WB139" s="73"/>
      <c r="WC139" s="73"/>
      <c r="WD139" s="73"/>
      <c r="WE139" s="73"/>
      <c r="WF139" s="73"/>
      <c r="WG139" s="73"/>
      <c r="WH139" s="73"/>
      <c r="WI139" s="73"/>
      <c r="WJ139" s="73"/>
      <c r="WK139" s="73"/>
      <c r="WL139" s="73"/>
      <c r="WM139" s="73"/>
      <c r="WN139" s="73"/>
      <c r="WO139" s="73"/>
      <c r="WP139" s="73"/>
      <c r="WQ139" s="73"/>
      <c r="WR139" s="73"/>
      <c r="WS139" s="73"/>
      <c r="WT139" s="73"/>
      <c r="WU139" s="73"/>
      <c r="WV139" s="73"/>
      <c r="WW139" s="73"/>
      <c r="WX139" s="73"/>
      <c r="WY139" s="73"/>
      <c r="WZ139" s="73"/>
      <c r="XA139" s="73"/>
      <c r="XB139" s="73"/>
      <c r="XC139" s="73"/>
      <c r="XD139" s="73"/>
      <c r="XE139" s="73"/>
      <c r="XF139" s="73"/>
      <c r="XG139" s="73"/>
      <c r="XH139" s="73"/>
      <c r="XI139" s="73"/>
      <c r="XJ139" s="73"/>
      <c r="XK139" s="73"/>
      <c r="XL139" s="73"/>
      <c r="XM139" s="73"/>
      <c r="XN139" s="73"/>
      <c r="XO139" s="73"/>
      <c r="XP139" s="73"/>
      <c r="XQ139" s="73"/>
      <c r="XR139" s="73"/>
      <c r="XS139" s="73"/>
      <c r="XT139" s="73"/>
      <c r="XU139" s="73"/>
      <c r="XV139" s="73"/>
      <c r="XW139" s="73"/>
      <c r="XX139" s="73"/>
      <c r="XY139" s="73"/>
      <c r="XZ139" s="73"/>
      <c r="YA139" s="73"/>
      <c r="YB139" s="73"/>
      <c r="YC139" s="73"/>
      <c r="YD139" s="73"/>
      <c r="YE139" s="73"/>
      <c r="YF139" s="73"/>
      <c r="YG139" s="73"/>
      <c r="YH139" s="73"/>
      <c r="YI139" s="73"/>
      <c r="YJ139" s="73"/>
      <c r="YK139" s="73"/>
      <c r="YL139" s="73"/>
      <c r="YM139" s="73"/>
      <c r="YN139" s="73"/>
      <c r="YO139" s="73"/>
      <c r="YP139" s="73"/>
      <c r="YQ139" s="73"/>
      <c r="YR139" s="73"/>
    </row>
    <row r="140" spans="1:668">
      <c r="A140" s="71" t="s">
        <v>225</v>
      </c>
      <c r="B140" s="72">
        <f t="shared" si="156"/>
        <v>0</v>
      </c>
      <c r="C140" s="72">
        <f t="shared" si="157"/>
        <v>0</v>
      </c>
      <c r="D140" s="72">
        <f t="shared" si="158"/>
        <v>0</v>
      </c>
      <c r="E140" s="72">
        <f t="shared" si="159"/>
        <v>0</v>
      </c>
      <c r="F140" s="72">
        <f t="shared" si="160"/>
        <v>0</v>
      </c>
      <c r="G140" s="72">
        <f t="shared" si="161"/>
        <v>0</v>
      </c>
      <c r="H140" s="72">
        <f t="shared" si="162"/>
        <v>0</v>
      </c>
      <c r="I140" s="72">
        <f t="shared" si="163"/>
        <v>0</v>
      </c>
      <c r="J140" s="72">
        <f t="shared" si="164"/>
        <v>0</v>
      </c>
      <c r="K140" s="72">
        <f t="shared" si="165"/>
        <v>0</v>
      </c>
      <c r="L140" s="72">
        <f t="shared" si="166"/>
        <v>0</v>
      </c>
      <c r="M140" s="72">
        <f t="shared" si="167"/>
        <v>0</v>
      </c>
      <c r="N140" s="72">
        <f t="shared" si="168"/>
        <v>0</v>
      </c>
      <c r="O140" s="72">
        <f t="shared" si="169"/>
        <v>0</v>
      </c>
      <c r="P140" s="72">
        <f t="shared" si="170"/>
        <v>0</v>
      </c>
      <c r="Q140" s="72">
        <f t="shared" si="171"/>
        <v>0</v>
      </c>
      <c r="R140" s="72">
        <f t="shared" si="172"/>
        <v>0</v>
      </c>
      <c r="S140" s="72">
        <f t="shared" si="173"/>
        <v>0</v>
      </c>
      <c r="T140" s="72">
        <f t="shared" si="174"/>
        <v>0</v>
      </c>
      <c r="U140" s="72">
        <f t="shared" si="175"/>
        <v>0</v>
      </c>
      <c r="V140" s="72">
        <f t="shared" si="176"/>
        <v>0</v>
      </c>
      <c r="W140" s="72">
        <f t="shared" si="177"/>
        <v>0</v>
      </c>
      <c r="X140" s="72">
        <f t="shared" si="178"/>
        <v>0</v>
      </c>
      <c r="Y140" s="72">
        <f t="shared" si="179"/>
        <v>0</v>
      </c>
      <c r="Z140" s="72">
        <f t="shared" si="180"/>
        <v>0</v>
      </c>
      <c r="AA140" s="72">
        <f t="shared" si="181"/>
        <v>0</v>
      </c>
      <c r="AB140" s="72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3"/>
      <c r="DY140" s="73"/>
      <c r="DZ140" s="73"/>
      <c r="EA140" s="73"/>
      <c r="EB140" s="73"/>
      <c r="EC140" s="73"/>
      <c r="ED140" s="73"/>
      <c r="EE140" s="73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73"/>
      <c r="EQ140" s="73"/>
      <c r="ER140" s="73"/>
      <c r="ES140" s="73"/>
      <c r="ET140" s="73"/>
      <c r="EU140" s="73"/>
      <c r="EV140" s="73"/>
      <c r="EW140" s="73"/>
      <c r="EX140" s="73"/>
      <c r="EY140" s="73"/>
      <c r="EZ140" s="73"/>
      <c r="FA140" s="73"/>
      <c r="FB140" s="73"/>
      <c r="FC140" s="73"/>
      <c r="FD140" s="73"/>
      <c r="FE140" s="73"/>
      <c r="FF140" s="73"/>
      <c r="FG140" s="73"/>
      <c r="FH140" s="73"/>
      <c r="FI140" s="73"/>
      <c r="FJ140" s="73"/>
      <c r="FK140" s="73"/>
      <c r="FL140" s="73"/>
      <c r="FM140" s="73"/>
      <c r="FN140" s="73"/>
      <c r="FO140" s="73"/>
      <c r="FP140" s="73"/>
      <c r="FQ140" s="73"/>
      <c r="FR140" s="73"/>
      <c r="FS140" s="73"/>
      <c r="FT140" s="73"/>
      <c r="FU140" s="73"/>
      <c r="FV140" s="73"/>
      <c r="FW140" s="73"/>
      <c r="FX140" s="73"/>
      <c r="FY140" s="73"/>
      <c r="FZ140" s="73"/>
      <c r="GA140" s="73"/>
      <c r="GB140" s="73"/>
      <c r="GC140" s="73"/>
      <c r="GD140" s="73"/>
      <c r="GE140" s="73"/>
      <c r="GF140" s="73"/>
      <c r="GG140" s="73"/>
      <c r="GH140" s="73"/>
      <c r="GI140" s="73"/>
      <c r="GJ140" s="73"/>
      <c r="GK140" s="73"/>
      <c r="GL140" s="73"/>
      <c r="GM140" s="73"/>
      <c r="GN140" s="73"/>
      <c r="GO140" s="73"/>
      <c r="GP140" s="73"/>
      <c r="GQ140" s="73"/>
      <c r="GR140" s="73"/>
      <c r="GS140" s="73"/>
      <c r="GT140" s="73"/>
      <c r="GU140" s="73"/>
      <c r="GV140" s="73"/>
      <c r="GW140" s="73"/>
      <c r="GX140" s="73"/>
      <c r="GY140" s="73"/>
      <c r="GZ140" s="73"/>
      <c r="HA140" s="73"/>
      <c r="HB140" s="73"/>
      <c r="HC140" s="73"/>
      <c r="HD140" s="73"/>
      <c r="HE140" s="73"/>
      <c r="HF140" s="73"/>
      <c r="HG140" s="73"/>
      <c r="HH140" s="73"/>
      <c r="HI140" s="73"/>
      <c r="HJ140" s="73"/>
      <c r="HK140" s="73"/>
      <c r="HL140" s="73"/>
      <c r="HM140" s="73"/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  <c r="IB140" s="73"/>
      <c r="IC140" s="73"/>
      <c r="ID140" s="73"/>
      <c r="IE140" s="73"/>
      <c r="IF140" s="73"/>
      <c r="IG140" s="73"/>
      <c r="IH140" s="73"/>
      <c r="II140" s="73"/>
      <c r="IJ140" s="73"/>
      <c r="IK140" s="73"/>
      <c r="IL140" s="73"/>
      <c r="IM140" s="73"/>
      <c r="IN140" s="73"/>
      <c r="IO140" s="73"/>
      <c r="IP140" s="73"/>
      <c r="IQ140" s="73"/>
      <c r="IR140" s="73"/>
      <c r="IS140" s="73"/>
      <c r="IT140" s="73"/>
      <c r="IU140" s="73"/>
      <c r="IV140" s="73"/>
      <c r="IW140" s="73"/>
      <c r="IX140" s="73"/>
      <c r="IY140" s="73"/>
      <c r="IZ140" s="73"/>
      <c r="JA140" s="73"/>
      <c r="JB140" s="73"/>
      <c r="JC140" s="73"/>
      <c r="JD140" s="73"/>
      <c r="JE140" s="73"/>
      <c r="JF140" s="73"/>
      <c r="JG140" s="73"/>
      <c r="JH140" s="73"/>
      <c r="JI140" s="73"/>
      <c r="JJ140" s="73"/>
      <c r="JK140" s="73"/>
      <c r="JL140" s="73"/>
      <c r="JM140" s="73"/>
      <c r="JN140" s="73"/>
      <c r="JO140" s="73"/>
      <c r="JP140" s="73"/>
      <c r="JQ140" s="73"/>
      <c r="JR140" s="73"/>
      <c r="JS140" s="73"/>
      <c r="JT140" s="73"/>
      <c r="JU140" s="73"/>
      <c r="JV140" s="73"/>
      <c r="JW140" s="73"/>
      <c r="JX140" s="73"/>
      <c r="JY140" s="73"/>
      <c r="JZ140" s="73"/>
      <c r="KA140" s="73"/>
      <c r="KB140" s="73"/>
      <c r="KC140" s="73"/>
      <c r="KD140" s="73"/>
      <c r="KE140" s="73"/>
      <c r="KF140" s="73"/>
      <c r="KG140" s="73"/>
      <c r="KH140" s="73"/>
      <c r="KI140" s="73"/>
      <c r="KJ140" s="73"/>
      <c r="KK140" s="73"/>
      <c r="KL140" s="73"/>
      <c r="KM140" s="73"/>
      <c r="KN140" s="73"/>
      <c r="KO140" s="73"/>
      <c r="KP140" s="73"/>
      <c r="KQ140" s="73"/>
      <c r="KR140" s="73"/>
      <c r="KS140" s="73"/>
      <c r="KT140" s="73"/>
      <c r="KU140" s="73"/>
      <c r="KV140" s="73"/>
      <c r="KW140" s="73"/>
      <c r="KX140" s="73"/>
      <c r="KY140" s="73"/>
      <c r="KZ140" s="73"/>
      <c r="LA140" s="73"/>
      <c r="LB140" s="73"/>
      <c r="LC140" s="73"/>
      <c r="LD140" s="73"/>
      <c r="LE140" s="73"/>
      <c r="LF140" s="73"/>
      <c r="LG140" s="73"/>
      <c r="LH140" s="73"/>
      <c r="LI140" s="73"/>
      <c r="LJ140" s="73"/>
      <c r="LK140" s="73"/>
      <c r="LL140" s="73"/>
      <c r="LM140" s="73"/>
      <c r="LN140" s="73"/>
      <c r="LO140" s="73"/>
      <c r="LP140" s="73"/>
      <c r="LQ140" s="73"/>
      <c r="LR140" s="73"/>
      <c r="LS140" s="73"/>
      <c r="LT140" s="73"/>
      <c r="LU140" s="73"/>
      <c r="LV140" s="73"/>
      <c r="LW140" s="73"/>
      <c r="LX140" s="73"/>
      <c r="LY140" s="73"/>
      <c r="LZ140" s="73"/>
      <c r="MA140" s="73"/>
      <c r="MB140" s="73"/>
      <c r="MC140" s="73"/>
      <c r="MD140" s="73"/>
      <c r="ME140" s="73"/>
      <c r="MF140" s="73"/>
      <c r="MG140" s="73"/>
      <c r="MH140" s="73"/>
      <c r="MI140" s="73"/>
      <c r="MJ140" s="73"/>
      <c r="MK140" s="73"/>
      <c r="ML140" s="73"/>
      <c r="MM140" s="73"/>
      <c r="MN140" s="73"/>
      <c r="MO140" s="73"/>
      <c r="MP140" s="73"/>
      <c r="MQ140" s="73"/>
      <c r="MR140" s="73"/>
      <c r="MS140" s="73"/>
      <c r="MT140" s="73"/>
      <c r="MU140" s="73"/>
      <c r="MV140" s="73"/>
      <c r="MW140" s="73"/>
      <c r="MX140" s="73"/>
      <c r="MY140" s="73"/>
      <c r="MZ140" s="73"/>
      <c r="NA140" s="73"/>
      <c r="NB140" s="73"/>
      <c r="NC140" s="73"/>
      <c r="ND140" s="73"/>
      <c r="NE140" s="73"/>
      <c r="NF140" s="73"/>
      <c r="NG140" s="73"/>
      <c r="NH140" s="73"/>
      <c r="NI140" s="73"/>
      <c r="NJ140" s="73"/>
      <c r="NK140" s="73"/>
      <c r="NL140" s="73"/>
      <c r="NM140" s="73"/>
      <c r="NN140" s="73"/>
      <c r="NO140" s="73"/>
      <c r="NP140" s="73"/>
      <c r="NQ140" s="73"/>
      <c r="NR140" s="73"/>
      <c r="NS140" s="73"/>
      <c r="NT140" s="73"/>
      <c r="NU140" s="73"/>
      <c r="NV140" s="73"/>
      <c r="NW140" s="73"/>
      <c r="NX140" s="73"/>
      <c r="NY140" s="73"/>
      <c r="NZ140" s="73"/>
      <c r="OA140" s="73"/>
      <c r="OB140" s="73"/>
      <c r="OC140" s="73"/>
      <c r="OD140" s="73"/>
      <c r="OE140" s="73"/>
      <c r="OF140" s="73"/>
      <c r="OG140" s="73"/>
      <c r="OH140" s="73"/>
      <c r="OI140" s="73"/>
      <c r="OJ140" s="73"/>
      <c r="OK140" s="73"/>
      <c r="OL140" s="73"/>
      <c r="OM140" s="73"/>
      <c r="ON140" s="73"/>
      <c r="OO140" s="73"/>
      <c r="OP140" s="73"/>
      <c r="OQ140" s="73"/>
      <c r="OR140" s="73"/>
      <c r="OS140" s="73"/>
      <c r="OT140" s="73"/>
      <c r="OU140" s="73"/>
      <c r="OV140" s="73"/>
      <c r="OW140" s="73"/>
      <c r="OX140" s="73"/>
      <c r="OY140" s="73"/>
      <c r="OZ140" s="73"/>
      <c r="PA140" s="73"/>
      <c r="PB140" s="73"/>
      <c r="PC140" s="73"/>
      <c r="PD140" s="73"/>
      <c r="PE140" s="73"/>
      <c r="PF140" s="73"/>
      <c r="PG140" s="73"/>
      <c r="PH140" s="73"/>
      <c r="PI140" s="73"/>
      <c r="PJ140" s="73"/>
      <c r="PK140" s="73"/>
      <c r="PL140" s="73"/>
      <c r="PM140" s="73"/>
      <c r="PN140" s="73"/>
      <c r="PO140" s="73"/>
      <c r="PP140" s="73"/>
      <c r="PQ140" s="73"/>
      <c r="PR140" s="73"/>
      <c r="PS140" s="73"/>
      <c r="PT140" s="73"/>
      <c r="PU140" s="73"/>
      <c r="PV140" s="73"/>
      <c r="PW140" s="73"/>
      <c r="PX140" s="73"/>
      <c r="PY140" s="73"/>
      <c r="PZ140" s="73"/>
      <c r="QA140" s="73"/>
      <c r="QB140" s="73"/>
      <c r="QC140" s="73"/>
      <c r="QD140" s="73"/>
      <c r="QE140" s="73"/>
      <c r="QF140" s="73"/>
      <c r="QG140" s="73"/>
      <c r="QH140" s="73"/>
      <c r="QI140" s="73"/>
      <c r="QJ140" s="73"/>
      <c r="QK140" s="73"/>
      <c r="QL140" s="73"/>
      <c r="QM140" s="73"/>
      <c r="QN140" s="73"/>
      <c r="QO140" s="73"/>
      <c r="QP140" s="73"/>
      <c r="QQ140" s="73"/>
      <c r="QR140" s="73"/>
      <c r="QS140" s="73"/>
      <c r="QT140" s="73"/>
      <c r="QU140" s="73"/>
      <c r="QV140" s="73"/>
      <c r="QW140" s="73"/>
      <c r="QX140" s="73"/>
      <c r="QY140" s="73"/>
      <c r="QZ140" s="73"/>
      <c r="RA140" s="73"/>
      <c r="RB140" s="73"/>
      <c r="RC140" s="73"/>
      <c r="RD140" s="73"/>
      <c r="RE140" s="73"/>
      <c r="RF140" s="73"/>
      <c r="RG140" s="73"/>
      <c r="RH140" s="73"/>
      <c r="RI140" s="73"/>
      <c r="RJ140" s="73"/>
      <c r="RK140" s="73"/>
      <c r="RL140" s="73"/>
      <c r="RM140" s="73"/>
      <c r="RN140" s="73"/>
      <c r="RO140" s="73"/>
      <c r="RP140" s="73"/>
      <c r="RQ140" s="73"/>
      <c r="RR140" s="73"/>
      <c r="RS140" s="73"/>
      <c r="RT140" s="73"/>
      <c r="RU140" s="73"/>
      <c r="RV140" s="73"/>
      <c r="RW140" s="73"/>
      <c r="RX140" s="73"/>
      <c r="RY140" s="73"/>
      <c r="RZ140" s="73"/>
      <c r="SA140" s="73"/>
      <c r="SB140" s="73"/>
      <c r="SC140" s="73"/>
      <c r="SD140" s="73"/>
      <c r="SE140" s="73"/>
      <c r="SF140" s="73"/>
      <c r="SG140" s="73"/>
      <c r="SH140" s="73"/>
      <c r="SI140" s="73"/>
      <c r="SJ140" s="73"/>
      <c r="SK140" s="73"/>
      <c r="SL140" s="73"/>
      <c r="SM140" s="73"/>
      <c r="SN140" s="73"/>
      <c r="SO140" s="73"/>
      <c r="SP140" s="73"/>
      <c r="SQ140" s="73"/>
      <c r="SR140" s="73"/>
      <c r="SS140" s="73"/>
      <c r="ST140" s="73"/>
      <c r="SU140" s="73"/>
      <c r="SV140" s="73"/>
      <c r="SW140" s="73"/>
      <c r="SX140" s="73"/>
      <c r="SY140" s="73"/>
      <c r="SZ140" s="73"/>
      <c r="TA140" s="73"/>
      <c r="TB140" s="73"/>
      <c r="TC140" s="73"/>
      <c r="TD140" s="73"/>
      <c r="TE140" s="73"/>
      <c r="TF140" s="73"/>
      <c r="TG140" s="73"/>
      <c r="TH140" s="73"/>
      <c r="TI140" s="73"/>
      <c r="TJ140" s="73"/>
      <c r="TK140" s="73"/>
      <c r="TL140" s="73"/>
      <c r="TM140" s="73"/>
      <c r="TN140" s="73"/>
      <c r="TO140" s="73"/>
      <c r="TP140" s="73"/>
      <c r="TQ140" s="73"/>
      <c r="TR140" s="73"/>
      <c r="TS140" s="73"/>
      <c r="TT140" s="73"/>
      <c r="TU140" s="73"/>
      <c r="TV140" s="73"/>
      <c r="TW140" s="73"/>
      <c r="TX140" s="73"/>
      <c r="TY140" s="73"/>
      <c r="TZ140" s="73"/>
      <c r="UA140" s="73"/>
      <c r="UB140" s="73"/>
      <c r="UC140" s="73"/>
      <c r="UD140" s="73"/>
      <c r="UE140" s="73"/>
      <c r="UF140" s="73"/>
      <c r="UG140" s="73"/>
      <c r="UH140" s="73"/>
      <c r="UI140" s="73"/>
      <c r="UJ140" s="73"/>
      <c r="UK140" s="73"/>
      <c r="UL140" s="73"/>
      <c r="UM140" s="73"/>
      <c r="UN140" s="73"/>
      <c r="UO140" s="73"/>
      <c r="UP140" s="73"/>
      <c r="UQ140" s="73"/>
      <c r="UR140" s="73"/>
      <c r="US140" s="73"/>
      <c r="UT140" s="73"/>
      <c r="UU140" s="73"/>
      <c r="UV140" s="73"/>
      <c r="UW140" s="73"/>
      <c r="UX140" s="73"/>
      <c r="UY140" s="73"/>
      <c r="UZ140" s="73"/>
      <c r="VA140" s="73"/>
      <c r="VB140" s="73"/>
      <c r="VC140" s="73"/>
      <c r="VD140" s="73"/>
      <c r="VE140" s="73"/>
      <c r="VF140" s="73"/>
      <c r="VG140" s="73"/>
      <c r="VH140" s="73"/>
      <c r="VI140" s="73"/>
      <c r="VJ140" s="73"/>
      <c r="VK140" s="73"/>
      <c r="VL140" s="73"/>
      <c r="VM140" s="73"/>
      <c r="VN140" s="73"/>
      <c r="VO140" s="73"/>
      <c r="VP140" s="73"/>
      <c r="VQ140" s="73"/>
      <c r="VR140" s="73"/>
      <c r="VS140" s="73"/>
      <c r="VT140" s="73"/>
      <c r="VU140" s="73"/>
      <c r="VV140" s="73"/>
      <c r="VW140" s="73"/>
      <c r="VX140" s="73"/>
      <c r="VY140" s="73"/>
      <c r="VZ140" s="73"/>
      <c r="WA140" s="73"/>
      <c r="WB140" s="73"/>
      <c r="WC140" s="73"/>
      <c r="WD140" s="73"/>
      <c r="WE140" s="73"/>
      <c r="WF140" s="73"/>
      <c r="WG140" s="73"/>
      <c r="WH140" s="73"/>
      <c r="WI140" s="73"/>
      <c r="WJ140" s="73"/>
      <c r="WK140" s="73"/>
      <c r="WL140" s="73"/>
      <c r="WM140" s="73"/>
      <c r="WN140" s="73"/>
      <c r="WO140" s="73"/>
      <c r="WP140" s="73"/>
      <c r="WQ140" s="73"/>
      <c r="WR140" s="73"/>
      <c r="WS140" s="73"/>
      <c r="WT140" s="73"/>
      <c r="WU140" s="73"/>
      <c r="WV140" s="73"/>
      <c r="WW140" s="73"/>
      <c r="WX140" s="73"/>
      <c r="WY140" s="73"/>
      <c r="WZ140" s="73"/>
      <c r="XA140" s="73"/>
      <c r="XB140" s="73"/>
      <c r="XC140" s="73"/>
      <c r="XD140" s="73"/>
      <c r="XE140" s="73"/>
      <c r="XF140" s="73"/>
      <c r="XG140" s="73"/>
      <c r="XH140" s="73"/>
      <c r="XI140" s="73"/>
      <c r="XJ140" s="73"/>
      <c r="XK140" s="73"/>
      <c r="XL140" s="73"/>
      <c r="XM140" s="73"/>
      <c r="XN140" s="73"/>
      <c r="XO140" s="73"/>
      <c r="XP140" s="73"/>
      <c r="XQ140" s="73"/>
      <c r="XR140" s="73"/>
      <c r="XS140" s="73"/>
      <c r="XT140" s="73"/>
      <c r="XU140" s="73"/>
      <c r="XV140" s="73"/>
      <c r="XW140" s="73"/>
      <c r="XX140" s="73"/>
      <c r="XY140" s="73"/>
      <c r="XZ140" s="73"/>
      <c r="YA140" s="73"/>
      <c r="YB140" s="73"/>
      <c r="YC140" s="73"/>
      <c r="YD140" s="73"/>
      <c r="YE140" s="73"/>
      <c r="YF140" s="73"/>
      <c r="YG140" s="73"/>
      <c r="YH140" s="73"/>
      <c r="YI140" s="73"/>
      <c r="YJ140" s="73"/>
      <c r="YK140" s="73"/>
      <c r="YL140" s="73"/>
      <c r="YM140" s="73"/>
      <c r="YN140" s="73"/>
      <c r="YO140" s="73"/>
      <c r="YP140" s="73"/>
      <c r="YQ140" s="73"/>
      <c r="YR140" s="73"/>
    </row>
    <row r="141" spans="1:668">
      <c r="A141" s="71" t="s">
        <v>226</v>
      </c>
      <c r="B141" s="72">
        <f t="shared" si="156"/>
        <v>0</v>
      </c>
      <c r="C141" s="72">
        <f t="shared" si="157"/>
        <v>0</v>
      </c>
      <c r="D141" s="72">
        <f t="shared" si="158"/>
        <v>0</v>
      </c>
      <c r="E141" s="72">
        <f t="shared" si="159"/>
        <v>0</v>
      </c>
      <c r="F141" s="72">
        <f t="shared" si="160"/>
        <v>0</v>
      </c>
      <c r="G141" s="72">
        <f t="shared" si="161"/>
        <v>0</v>
      </c>
      <c r="H141" s="72">
        <f t="shared" si="162"/>
        <v>0</v>
      </c>
      <c r="I141" s="72">
        <f t="shared" si="163"/>
        <v>0</v>
      </c>
      <c r="J141" s="72">
        <f t="shared" si="164"/>
        <v>0</v>
      </c>
      <c r="K141" s="72">
        <f t="shared" si="165"/>
        <v>0</v>
      </c>
      <c r="L141" s="72">
        <f t="shared" si="166"/>
        <v>0</v>
      </c>
      <c r="M141" s="72">
        <f t="shared" si="167"/>
        <v>0</v>
      </c>
      <c r="N141" s="72">
        <f t="shared" si="168"/>
        <v>0</v>
      </c>
      <c r="O141" s="72">
        <f t="shared" si="169"/>
        <v>0</v>
      </c>
      <c r="P141" s="72">
        <f t="shared" si="170"/>
        <v>0</v>
      </c>
      <c r="Q141" s="72">
        <f t="shared" si="171"/>
        <v>0</v>
      </c>
      <c r="R141" s="72">
        <f t="shared" si="172"/>
        <v>0</v>
      </c>
      <c r="S141" s="72">
        <f t="shared" si="173"/>
        <v>0</v>
      </c>
      <c r="T141" s="72">
        <f t="shared" si="174"/>
        <v>0</v>
      </c>
      <c r="U141" s="72">
        <f t="shared" si="175"/>
        <v>0</v>
      </c>
      <c r="V141" s="72">
        <f t="shared" si="176"/>
        <v>0</v>
      </c>
      <c r="W141" s="72">
        <f t="shared" si="177"/>
        <v>0</v>
      </c>
      <c r="X141" s="72">
        <f t="shared" si="178"/>
        <v>0</v>
      </c>
      <c r="Y141" s="72">
        <f t="shared" si="179"/>
        <v>0</v>
      </c>
      <c r="Z141" s="72">
        <f t="shared" si="180"/>
        <v>0</v>
      </c>
      <c r="AA141" s="72">
        <f t="shared" si="181"/>
        <v>0</v>
      </c>
      <c r="AB141" s="72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3"/>
      <c r="DY141" s="73"/>
      <c r="DZ141" s="73"/>
      <c r="EA141" s="73"/>
      <c r="EB141" s="73"/>
      <c r="EC141" s="73"/>
      <c r="ED141" s="73"/>
      <c r="EE141" s="73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73"/>
      <c r="EQ141" s="73"/>
      <c r="ER141" s="73"/>
      <c r="ES141" s="73"/>
      <c r="ET141" s="73"/>
      <c r="EU141" s="73"/>
      <c r="EV141" s="73"/>
      <c r="EW141" s="73"/>
      <c r="EX141" s="73"/>
      <c r="EY141" s="73"/>
      <c r="EZ141" s="73"/>
      <c r="FA141" s="73"/>
      <c r="FB141" s="73"/>
      <c r="FC141" s="73"/>
      <c r="FD141" s="73"/>
      <c r="FE141" s="73"/>
      <c r="FF141" s="73"/>
      <c r="FG141" s="73"/>
      <c r="FH141" s="73"/>
      <c r="FI141" s="73"/>
      <c r="FJ141" s="73"/>
      <c r="FK141" s="73"/>
      <c r="FL141" s="73"/>
      <c r="FM141" s="73"/>
      <c r="FN141" s="73"/>
      <c r="FO141" s="73"/>
      <c r="FP141" s="73"/>
      <c r="FQ141" s="73"/>
      <c r="FR141" s="73"/>
      <c r="FS141" s="73"/>
      <c r="FT141" s="73"/>
      <c r="FU141" s="73"/>
      <c r="FV141" s="73"/>
      <c r="FW141" s="73"/>
      <c r="FX141" s="73"/>
      <c r="FY141" s="73"/>
      <c r="FZ141" s="73"/>
      <c r="GA141" s="73"/>
      <c r="GB141" s="73"/>
      <c r="GC141" s="73"/>
      <c r="GD141" s="73"/>
      <c r="GE141" s="73"/>
      <c r="GF141" s="73"/>
      <c r="GG141" s="73"/>
      <c r="GH141" s="73"/>
      <c r="GI141" s="73"/>
      <c r="GJ141" s="73"/>
      <c r="GK141" s="73"/>
      <c r="GL141" s="73"/>
      <c r="GM141" s="73"/>
      <c r="GN141" s="73"/>
      <c r="GO141" s="73"/>
      <c r="GP141" s="73"/>
      <c r="GQ141" s="73"/>
      <c r="GR141" s="73"/>
      <c r="GS141" s="73"/>
      <c r="GT141" s="73"/>
      <c r="GU141" s="73"/>
      <c r="GV141" s="73"/>
      <c r="GW141" s="73"/>
      <c r="GX141" s="73"/>
      <c r="GY141" s="73"/>
      <c r="GZ141" s="73"/>
      <c r="HA141" s="73"/>
      <c r="HB141" s="73"/>
      <c r="HC141" s="73"/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/>
      <c r="IL141" s="73"/>
      <c r="IM141" s="73"/>
      <c r="IN141" s="73"/>
      <c r="IO141" s="73"/>
      <c r="IP141" s="73"/>
      <c r="IQ141" s="73"/>
      <c r="IR141" s="73"/>
      <c r="IS141" s="73"/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  <c r="JD141" s="73"/>
      <c r="JE141" s="73"/>
      <c r="JF141" s="73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  <c r="OL141" s="73"/>
      <c r="OM141" s="73"/>
      <c r="ON141" s="73"/>
      <c r="OO141" s="73"/>
      <c r="OP141" s="73"/>
      <c r="OQ141" s="73"/>
      <c r="OR141" s="73"/>
      <c r="OS141" s="73"/>
      <c r="OT141" s="73"/>
      <c r="OU141" s="73"/>
      <c r="OV141" s="73"/>
      <c r="OW141" s="73"/>
      <c r="OX141" s="73"/>
      <c r="OY141" s="73"/>
      <c r="OZ141" s="73"/>
      <c r="PA141" s="73"/>
      <c r="PB141" s="73"/>
      <c r="PC141" s="73"/>
      <c r="PD141" s="73"/>
      <c r="PE141" s="73"/>
      <c r="PF141" s="73"/>
      <c r="PG141" s="73"/>
      <c r="PH141" s="73"/>
      <c r="PI141" s="73"/>
      <c r="PJ141" s="73"/>
      <c r="PK141" s="73"/>
      <c r="PL141" s="73"/>
      <c r="PM141" s="73"/>
      <c r="PN141" s="73"/>
      <c r="PO141" s="73"/>
      <c r="PP141" s="73"/>
      <c r="PQ141" s="73"/>
      <c r="PR141" s="73"/>
      <c r="PS141" s="73"/>
      <c r="PT141" s="73"/>
      <c r="PU141" s="73"/>
      <c r="PV141" s="73"/>
      <c r="PW141" s="73"/>
      <c r="PX141" s="73"/>
      <c r="PY141" s="73"/>
      <c r="PZ141" s="73"/>
      <c r="QA141" s="73"/>
      <c r="QB141" s="73"/>
      <c r="QC141" s="73"/>
      <c r="QD141" s="73"/>
      <c r="QE141" s="73"/>
      <c r="QF141" s="73"/>
      <c r="QG141" s="73"/>
      <c r="QH141" s="73"/>
      <c r="QI141" s="73"/>
      <c r="QJ141" s="73"/>
      <c r="QK141" s="73"/>
      <c r="QL141" s="73"/>
      <c r="QM141" s="73"/>
      <c r="QN141" s="73"/>
      <c r="QO141" s="73"/>
      <c r="QP141" s="73"/>
      <c r="QQ141" s="73"/>
      <c r="QR141" s="73"/>
      <c r="QS141" s="73"/>
      <c r="QT141" s="73"/>
      <c r="QU141" s="73"/>
      <c r="QV141" s="73"/>
      <c r="QW141" s="73"/>
      <c r="QX141" s="73"/>
      <c r="QY141" s="73"/>
      <c r="QZ141" s="73"/>
      <c r="RA141" s="73"/>
      <c r="RB141" s="73"/>
      <c r="RC141" s="73"/>
      <c r="RD141" s="73"/>
      <c r="RE141" s="73"/>
      <c r="RF141" s="73"/>
      <c r="RG141" s="73"/>
      <c r="RH141" s="73"/>
      <c r="RI141" s="73"/>
      <c r="RJ141" s="73"/>
      <c r="RK141" s="73"/>
      <c r="RL141" s="73"/>
      <c r="RM141" s="73"/>
      <c r="RN141" s="73"/>
      <c r="RO141" s="73"/>
      <c r="RP141" s="73"/>
      <c r="RQ141" s="73"/>
      <c r="RR141" s="73"/>
      <c r="RS141" s="73"/>
      <c r="RT141" s="73"/>
      <c r="RU141" s="73"/>
      <c r="RV141" s="73"/>
      <c r="RW141" s="73"/>
      <c r="RX141" s="73"/>
      <c r="RY141" s="73"/>
      <c r="RZ141" s="73"/>
      <c r="SA141" s="73"/>
      <c r="SB141" s="73"/>
      <c r="SC141" s="73"/>
      <c r="SD141" s="73"/>
      <c r="SE141" s="73"/>
      <c r="SF141" s="73"/>
      <c r="SG141" s="73"/>
      <c r="SH141" s="73"/>
      <c r="SI141" s="73"/>
      <c r="SJ141" s="73"/>
      <c r="SK141" s="73"/>
      <c r="SL141" s="73"/>
      <c r="SM141" s="73"/>
      <c r="SN141" s="73"/>
      <c r="SO141" s="73"/>
      <c r="SP141" s="73"/>
      <c r="SQ141" s="73"/>
      <c r="SR141" s="73"/>
      <c r="SS141" s="73"/>
      <c r="ST141" s="73"/>
      <c r="SU141" s="73"/>
      <c r="SV141" s="73"/>
      <c r="SW141" s="73"/>
      <c r="SX141" s="73"/>
      <c r="SY141" s="73"/>
      <c r="SZ141" s="73"/>
      <c r="TA141" s="73"/>
      <c r="TB141" s="73"/>
      <c r="TC141" s="73"/>
      <c r="TD141" s="73"/>
      <c r="TE141" s="73"/>
      <c r="TF141" s="73"/>
      <c r="TG141" s="73"/>
      <c r="TH141" s="73"/>
      <c r="TI141" s="73"/>
      <c r="TJ141" s="73"/>
      <c r="TK141" s="73"/>
      <c r="TL141" s="73"/>
      <c r="TM141" s="73"/>
      <c r="TN141" s="73"/>
      <c r="TO141" s="73"/>
      <c r="TP141" s="73"/>
      <c r="TQ141" s="73"/>
      <c r="TR141" s="73"/>
      <c r="TS141" s="73"/>
      <c r="TT141" s="73"/>
      <c r="TU141" s="73"/>
      <c r="TV141" s="73"/>
      <c r="TW141" s="73"/>
      <c r="TX141" s="73"/>
      <c r="TY141" s="73"/>
      <c r="TZ141" s="73"/>
      <c r="UA141" s="73"/>
      <c r="UB141" s="73"/>
      <c r="UC141" s="73"/>
      <c r="UD141" s="73"/>
      <c r="UE141" s="73"/>
      <c r="UF141" s="73"/>
      <c r="UG141" s="73"/>
      <c r="UH141" s="73"/>
      <c r="UI141" s="73"/>
      <c r="UJ141" s="73"/>
      <c r="UK141" s="73"/>
      <c r="UL141" s="73"/>
      <c r="UM141" s="73"/>
      <c r="UN141" s="73"/>
      <c r="UO141" s="73"/>
      <c r="UP141" s="73"/>
      <c r="UQ141" s="73"/>
      <c r="UR141" s="73"/>
      <c r="US141" s="73"/>
      <c r="UT141" s="73"/>
      <c r="UU141" s="73"/>
      <c r="UV141" s="73"/>
      <c r="UW141" s="73"/>
      <c r="UX141" s="73"/>
      <c r="UY141" s="73"/>
      <c r="UZ141" s="73"/>
      <c r="VA141" s="73"/>
      <c r="VB141" s="73"/>
      <c r="VC141" s="73"/>
      <c r="VD141" s="73"/>
      <c r="VE141" s="73"/>
      <c r="VF141" s="73"/>
      <c r="VG141" s="73"/>
      <c r="VH141" s="73"/>
      <c r="VI141" s="73"/>
      <c r="VJ141" s="73"/>
      <c r="VK141" s="73"/>
      <c r="VL141" s="73"/>
      <c r="VM141" s="73"/>
      <c r="VN141" s="73"/>
      <c r="VO141" s="73"/>
      <c r="VP141" s="73"/>
      <c r="VQ141" s="73"/>
      <c r="VR141" s="73"/>
      <c r="VS141" s="73"/>
      <c r="VT141" s="73"/>
      <c r="VU141" s="73"/>
      <c r="VV141" s="73"/>
      <c r="VW141" s="73"/>
      <c r="VX141" s="73"/>
      <c r="VY141" s="73"/>
      <c r="VZ141" s="73"/>
      <c r="WA141" s="73"/>
      <c r="WB141" s="73"/>
      <c r="WC141" s="73"/>
      <c r="WD141" s="73"/>
      <c r="WE141" s="73"/>
      <c r="WF141" s="73"/>
      <c r="WG141" s="73"/>
      <c r="WH141" s="73"/>
      <c r="WI141" s="73"/>
      <c r="WJ141" s="73"/>
      <c r="WK141" s="73"/>
      <c r="WL141" s="73"/>
      <c r="WM141" s="73"/>
      <c r="WN141" s="73"/>
      <c r="WO141" s="73"/>
      <c r="WP141" s="73"/>
      <c r="WQ141" s="73"/>
      <c r="WR141" s="73"/>
      <c r="WS141" s="73"/>
      <c r="WT141" s="73"/>
      <c r="WU141" s="73"/>
      <c r="WV141" s="73"/>
      <c r="WW141" s="73"/>
      <c r="WX141" s="73"/>
      <c r="WY141" s="73"/>
      <c r="WZ141" s="73"/>
      <c r="XA141" s="73"/>
      <c r="XB141" s="73"/>
      <c r="XC141" s="73"/>
      <c r="XD141" s="73"/>
      <c r="XE141" s="73"/>
      <c r="XF141" s="73"/>
      <c r="XG141" s="73"/>
      <c r="XH141" s="73"/>
      <c r="XI141" s="73"/>
      <c r="XJ141" s="73"/>
      <c r="XK141" s="73"/>
      <c r="XL141" s="73"/>
      <c r="XM141" s="73"/>
      <c r="XN141" s="73"/>
      <c r="XO141" s="73"/>
      <c r="XP141" s="73"/>
      <c r="XQ141" s="73"/>
      <c r="XR141" s="73"/>
      <c r="XS141" s="73"/>
      <c r="XT141" s="73"/>
      <c r="XU141" s="73"/>
      <c r="XV141" s="73"/>
      <c r="XW141" s="73"/>
      <c r="XX141" s="73"/>
      <c r="XY141" s="73"/>
      <c r="XZ141" s="73"/>
      <c r="YA141" s="73"/>
      <c r="YB141" s="73"/>
      <c r="YC141" s="73"/>
      <c r="YD141" s="73"/>
      <c r="YE141" s="73"/>
      <c r="YF141" s="73"/>
      <c r="YG141" s="73"/>
      <c r="YH141" s="73"/>
      <c r="YI141" s="73"/>
      <c r="YJ141" s="73"/>
      <c r="YK141" s="73"/>
      <c r="YL141" s="73"/>
      <c r="YM141" s="73"/>
      <c r="YN141" s="73"/>
      <c r="YO141" s="73"/>
      <c r="YP141" s="73"/>
      <c r="YQ141" s="73"/>
      <c r="YR141" s="73"/>
    </row>
    <row r="142" spans="1:668">
      <c r="A142" s="71" t="s">
        <v>227</v>
      </c>
      <c r="B142" s="72">
        <f t="shared" si="156"/>
        <v>0</v>
      </c>
      <c r="C142" s="72">
        <f t="shared" si="157"/>
        <v>0</v>
      </c>
      <c r="D142" s="72">
        <f t="shared" si="158"/>
        <v>0</v>
      </c>
      <c r="E142" s="72">
        <f t="shared" si="159"/>
        <v>0</v>
      </c>
      <c r="F142" s="72">
        <f t="shared" si="160"/>
        <v>0</v>
      </c>
      <c r="G142" s="72">
        <f t="shared" si="161"/>
        <v>0</v>
      </c>
      <c r="H142" s="72">
        <f t="shared" si="162"/>
        <v>0</v>
      </c>
      <c r="I142" s="72">
        <f t="shared" si="163"/>
        <v>0</v>
      </c>
      <c r="J142" s="72">
        <f t="shared" si="164"/>
        <v>0</v>
      </c>
      <c r="K142" s="72">
        <f t="shared" si="165"/>
        <v>0</v>
      </c>
      <c r="L142" s="72">
        <f t="shared" si="166"/>
        <v>0</v>
      </c>
      <c r="M142" s="72">
        <f t="shared" si="167"/>
        <v>0</v>
      </c>
      <c r="N142" s="72">
        <f t="shared" si="168"/>
        <v>0</v>
      </c>
      <c r="O142" s="72">
        <f t="shared" si="169"/>
        <v>0</v>
      </c>
      <c r="P142" s="72">
        <f t="shared" si="170"/>
        <v>0</v>
      </c>
      <c r="Q142" s="72">
        <f t="shared" si="171"/>
        <v>0</v>
      </c>
      <c r="R142" s="72">
        <f t="shared" si="172"/>
        <v>0</v>
      </c>
      <c r="S142" s="72">
        <f t="shared" si="173"/>
        <v>0</v>
      </c>
      <c r="T142" s="72">
        <f t="shared" si="174"/>
        <v>0</v>
      </c>
      <c r="U142" s="72">
        <f t="shared" si="175"/>
        <v>0</v>
      </c>
      <c r="V142" s="72">
        <f t="shared" si="176"/>
        <v>0</v>
      </c>
      <c r="W142" s="72">
        <f t="shared" si="177"/>
        <v>0</v>
      </c>
      <c r="X142" s="72">
        <f t="shared" si="178"/>
        <v>0</v>
      </c>
      <c r="Y142" s="72">
        <f t="shared" si="179"/>
        <v>0</v>
      </c>
      <c r="Z142" s="72">
        <f t="shared" si="180"/>
        <v>0</v>
      </c>
      <c r="AA142" s="72">
        <f t="shared" si="181"/>
        <v>0</v>
      </c>
      <c r="AB142" s="72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J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X142" s="73"/>
      <c r="JY142" s="73"/>
      <c r="JZ142" s="73"/>
      <c r="KA142" s="73"/>
      <c r="KB142" s="73"/>
      <c r="KC142" s="73"/>
      <c r="KD142" s="73"/>
      <c r="KE142" s="73"/>
      <c r="KF142" s="73"/>
      <c r="KG142" s="73"/>
      <c r="KH142" s="73"/>
      <c r="KI142" s="73"/>
      <c r="KJ142" s="73"/>
      <c r="KK142" s="73"/>
      <c r="KL142" s="73"/>
      <c r="KM142" s="73"/>
      <c r="KN142" s="73"/>
      <c r="KO142" s="73"/>
      <c r="KP142" s="73"/>
      <c r="KQ142" s="73"/>
      <c r="KR142" s="73"/>
      <c r="KS142" s="73"/>
      <c r="KT142" s="73"/>
      <c r="KU142" s="73"/>
      <c r="KV142" s="73"/>
      <c r="KW142" s="73"/>
      <c r="KX142" s="73"/>
      <c r="KY142" s="73"/>
      <c r="KZ142" s="73"/>
      <c r="LA142" s="73"/>
      <c r="LB142" s="73"/>
      <c r="LC142" s="73"/>
      <c r="LD142" s="73"/>
      <c r="LE142" s="73"/>
      <c r="LF142" s="73"/>
      <c r="LG142" s="73"/>
      <c r="LH142" s="73"/>
      <c r="LI142" s="73"/>
      <c r="LJ142" s="73"/>
      <c r="LK142" s="73"/>
      <c r="LL142" s="73"/>
      <c r="LM142" s="73"/>
      <c r="LN142" s="73"/>
      <c r="LO142" s="73"/>
      <c r="LP142" s="73"/>
      <c r="LQ142" s="73"/>
      <c r="LR142" s="73"/>
      <c r="LS142" s="73"/>
      <c r="LT142" s="73"/>
      <c r="LU142" s="73"/>
      <c r="LV142" s="73"/>
      <c r="LW142" s="73"/>
      <c r="LX142" s="73"/>
      <c r="LY142" s="73"/>
      <c r="LZ142" s="73"/>
      <c r="MA142" s="73"/>
      <c r="MB142" s="73"/>
      <c r="MC142" s="73"/>
      <c r="MD142" s="73"/>
      <c r="ME142" s="73"/>
      <c r="MF142" s="73"/>
      <c r="MG142" s="73"/>
      <c r="MH142" s="73"/>
      <c r="MI142" s="73"/>
      <c r="MJ142" s="73"/>
      <c r="MK142" s="73"/>
      <c r="ML142" s="73"/>
      <c r="MM142" s="73"/>
      <c r="MN142" s="73"/>
      <c r="MO142" s="73"/>
      <c r="MP142" s="73"/>
      <c r="MQ142" s="73"/>
      <c r="MR142" s="73"/>
      <c r="MS142" s="73"/>
      <c r="MT142" s="73"/>
      <c r="MU142" s="73"/>
      <c r="MV142" s="73"/>
      <c r="MW142" s="73"/>
      <c r="MX142" s="73"/>
      <c r="MY142" s="73"/>
      <c r="MZ142" s="73"/>
      <c r="NA142" s="73"/>
      <c r="NB142" s="73"/>
      <c r="NC142" s="73"/>
      <c r="ND142" s="73"/>
      <c r="NE142" s="73"/>
      <c r="NF142" s="73"/>
      <c r="NG142" s="73"/>
      <c r="NH142" s="73"/>
      <c r="NI142" s="73"/>
      <c r="NJ142" s="73"/>
      <c r="NK142" s="73"/>
      <c r="NL142" s="73"/>
      <c r="NM142" s="73"/>
      <c r="NN142" s="73"/>
      <c r="NO142" s="73"/>
      <c r="NP142" s="73"/>
      <c r="NQ142" s="73"/>
      <c r="NR142" s="73"/>
      <c r="NS142" s="73"/>
      <c r="NT142" s="73"/>
      <c r="NU142" s="73"/>
      <c r="NV142" s="73"/>
      <c r="NW142" s="73"/>
      <c r="NX142" s="73"/>
      <c r="NY142" s="73"/>
      <c r="NZ142" s="73"/>
      <c r="OA142" s="73"/>
      <c r="OB142" s="73"/>
      <c r="OC142" s="73"/>
      <c r="OD142" s="73"/>
      <c r="OE142" s="73"/>
      <c r="OF142" s="73"/>
      <c r="OG142" s="73"/>
      <c r="OH142" s="73"/>
      <c r="OI142" s="73"/>
      <c r="OJ142" s="73"/>
      <c r="OK142" s="73"/>
      <c r="OL142" s="73"/>
      <c r="OM142" s="73"/>
      <c r="ON142" s="73"/>
      <c r="OO142" s="73"/>
      <c r="OP142" s="73"/>
      <c r="OQ142" s="73"/>
      <c r="OR142" s="73"/>
      <c r="OS142" s="73"/>
      <c r="OT142" s="73"/>
      <c r="OU142" s="73"/>
      <c r="OV142" s="73"/>
      <c r="OW142" s="73"/>
      <c r="OX142" s="73"/>
      <c r="OY142" s="73"/>
      <c r="OZ142" s="73"/>
      <c r="PA142" s="73"/>
      <c r="PB142" s="73"/>
      <c r="PC142" s="73"/>
      <c r="PD142" s="73"/>
      <c r="PE142" s="73"/>
      <c r="PF142" s="73"/>
      <c r="PG142" s="73"/>
      <c r="PH142" s="73"/>
      <c r="PI142" s="73"/>
      <c r="PJ142" s="73"/>
      <c r="PK142" s="73"/>
      <c r="PL142" s="73"/>
      <c r="PM142" s="73"/>
      <c r="PN142" s="73"/>
      <c r="PO142" s="73"/>
      <c r="PP142" s="73"/>
      <c r="PQ142" s="73"/>
      <c r="PR142" s="73"/>
      <c r="PS142" s="73"/>
      <c r="PT142" s="73"/>
      <c r="PU142" s="73"/>
      <c r="PV142" s="73"/>
      <c r="PW142" s="73"/>
      <c r="PX142" s="73"/>
      <c r="PY142" s="73"/>
      <c r="PZ142" s="73"/>
      <c r="QA142" s="73"/>
      <c r="QB142" s="73"/>
      <c r="QC142" s="73"/>
      <c r="QD142" s="73"/>
      <c r="QE142" s="73"/>
      <c r="QF142" s="73"/>
      <c r="QG142" s="73"/>
      <c r="QH142" s="73"/>
      <c r="QI142" s="73"/>
      <c r="QJ142" s="73"/>
      <c r="QK142" s="73"/>
      <c r="QL142" s="73"/>
      <c r="QM142" s="73"/>
      <c r="QN142" s="73"/>
      <c r="QO142" s="73"/>
      <c r="QP142" s="73"/>
      <c r="QQ142" s="73"/>
      <c r="QR142" s="73"/>
      <c r="QS142" s="73"/>
      <c r="QT142" s="73"/>
      <c r="QU142" s="73"/>
      <c r="QV142" s="73"/>
      <c r="QW142" s="73"/>
      <c r="QX142" s="73"/>
      <c r="QY142" s="73"/>
      <c r="QZ142" s="73"/>
      <c r="RA142" s="73"/>
      <c r="RB142" s="73"/>
      <c r="RC142" s="73"/>
      <c r="RD142" s="73"/>
      <c r="RE142" s="73"/>
      <c r="RF142" s="73"/>
      <c r="RG142" s="73"/>
      <c r="RH142" s="73"/>
      <c r="RI142" s="73"/>
      <c r="RJ142" s="73"/>
      <c r="RK142" s="73"/>
      <c r="RL142" s="73"/>
      <c r="RM142" s="73"/>
      <c r="RN142" s="73"/>
      <c r="RO142" s="73"/>
      <c r="RP142" s="73"/>
      <c r="RQ142" s="73"/>
      <c r="RR142" s="73"/>
      <c r="RS142" s="73"/>
      <c r="RT142" s="73"/>
      <c r="RU142" s="73"/>
      <c r="RV142" s="73"/>
      <c r="RW142" s="73"/>
      <c r="RX142" s="73"/>
      <c r="RY142" s="73"/>
      <c r="RZ142" s="73"/>
      <c r="SA142" s="73"/>
      <c r="SB142" s="73"/>
      <c r="SC142" s="73"/>
      <c r="SD142" s="73"/>
      <c r="SE142" s="73"/>
      <c r="SF142" s="73"/>
      <c r="SG142" s="73"/>
      <c r="SH142" s="73"/>
      <c r="SI142" s="73"/>
      <c r="SJ142" s="73"/>
      <c r="SK142" s="73"/>
      <c r="SL142" s="73"/>
      <c r="SM142" s="73"/>
      <c r="SN142" s="73"/>
      <c r="SO142" s="73"/>
      <c r="SP142" s="73"/>
      <c r="SQ142" s="73"/>
      <c r="SR142" s="73"/>
      <c r="SS142" s="73"/>
      <c r="ST142" s="73"/>
      <c r="SU142" s="73"/>
      <c r="SV142" s="73"/>
      <c r="SW142" s="73"/>
      <c r="SX142" s="73"/>
      <c r="SY142" s="73"/>
      <c r="SZ142" s="73"/>
      <c r="TA142" s="73"/>
      <c r="TB142" s="73"/>
      <c r="TC142" s="73"/>
      <c r="TD142" s="73"/>
      <c r="TE142" s="73"/>
      <c r="TF142" s="73"/>
      <c r="TG142" s="73"/>
      <c r="TH142" s="73"/>
      <c r="TI142" s="73"/>
      <c r="TJ142" s="73"/>
      <c r="TK142" s="73"/>
      <c r="TL142" s="73"/>
      <c r="TM142" s="73"/>
      <c r="TN142" s="73"/>
      <c r="TO142" s="73"/>
      <c r="TP142" s="73"/>
      <c r="TQ142" s="73"/>
      <c r="TR142" s="73"/>
      <c r="TS142" s="73"/>
      <c r="TT142" s="73"/>
      <c r="TU142" s="73"/>
      <c r="TV142" s="73"/>
      <c r="TW142" s="73"/>
      <c r="TX142" s="73"/>
      <c r="TY142" s="73"/>
      <c r="TZ142" s="73"/>
      <c r="UA142" s="73"/>
      <c r="UB142" s="73"/>
      <c r="UC142" s="73"/>
      <c r="UD142" s="73"/>
      <c r="UE142" s="73"/>
      <c r="UF142" s="73"/>
      <c r="UG142" s="73"/>
      <c r="UH142" s="73"/>
      <c r="UI142" s="73"/>
      <c r="UJ142" s="73"/>
      <c r="UK142" s="73"/>
      <c r="UL142" s="73"/>
      <c r="UM142" s="73"/>
      <c r="UN142" s="73"/>
      <c r="UO142" s="73"/>
      <c r="UP142" s="73"/>
      <c r="UQ142" s="73"/>
      <c r="UR142" s="73"/>
      <c r="US142" s="73"/>
      <c r="UT142" s="73"/>
      <c r="UU142" s="73"/>
      <c r="UV142" s="73"/>
      <c r="UW142" s="73"/>
      <c r="UX142" s="73"/>
      <c r="UY142" s="73"/>
      <c r="UZ142" s="73"/>
      <c r="VA142" s="73"/>
      <c r="VB142" s="73"/>
      <c r="VC142" s="73"/>
      <c r="VD142" s="73"/>
      <c r="VE142" s="73"/>
      <c r="VF142" s="73"/>
      <c r="VG142" s="73"/>
      <c r="VH142" s="73"/>
      <c r="VI142" s="73"/>
      <c r="VJ142" s="73"/>
      <c r="VK142" s="73"/>
      <c r="VL142" s="73"/>
      <c r="VM142" s="73"/>
      <c r="VN142" s="73"/>
      <c r="VO142" s="73"/>
      <c r="VP142" s="73"/>
      <c r="VQ142" s="73"/>
      <c r="VR142" s="73"/>
      <c r="VS142" s="73"/>
      <c r="VT142" s="73"/>
      <c r="VU142" s="73"/>
      <c r="VV142" s="73"/>
      <c r="VW142" s="73"/>
      <c r="VX142" s="73"/>
      <c r="VY142" s="73"/>
      <c r="VZ142" s="73"/>
      <c r="WA142" s="73"/>
      <c r="WB142" s="73"/>
      <c r="WC142" s="73"/>
      <c r="WD142" s="73"/>
      <c r="WE142" s="73"/>
      <c r="WF142" s="73"/>
      <c r="WG142" s="73"/>
      <c r="WH142" s="73"/>
      <c r="WI142" s="73"/>
      <c r="WJ142" s="73"/>
      <c r="WK142" s="73"/>
      <c r="WL142" s="73"/>
      <c r="WM142" s="73"/>
      <c r="WN142" s="73"/>
      <c r="WO142" s="73"/>
      <c r="WP142" s="73"/>
      <c r="WQ142" s="73"/>
      <c r="WR142" s="73"/>
      <c r="WS142" s="73"/>
      <c r="WT142" s="73"/>
      <c r="WU142" s="73"/>
      <c r="WV142" s="73"/>
      <c r="WW142" s="73"/>
      <c r="WX142" s="73"/>
      <c r="WY142" s="73"/>
      <c r="WZ142" s="73"/>
      <c r="XA142" s="73"/>
      <c r="XB142" s="73"/>
      <c r="XC142" s="73"/>
      <c r="XD142" s="73"/>
      <c r="XE142" s="73"/>
      <c r="XF142" s="73"/>
      <c r="XG142" s="73"/>
      <c r="XH142" s="73"/>
      <c r="XI142" s="73"/>
      <c r="XJ142" s="73"/>
      <c r="XK142" s="73"/>
      <c r="XL142" s="73"/>
      <c r="XM142" s="73"/>
      <c r="XN142" s="73"/>
      <c r="XO142" s="73"/>
      <c r="XP142" s="73"/>
      <c r="XQ142" s="73"/>
      <c r="XR142" s="73"/>
      <c r="XS142" s="73"/>
      <c r="XT142" s="73"/>
      <c r="XU142" s="73"/>
      <c r="XV142" s="73"/>
      <c r="XW142" s="73"/>
      <c r="XX142" s="73"/>
      <c r="XY142" s="73"/>
      <c r="XZ142" s="73"/>
      <c r="YA142" s="73"/>
      <c r="YB142" s="73"/>
      <c r="YC142" s="73"/>
      <c r="YD142" s="73"/>
      <c r="YE142" s="73"/>
      <c r="YF142" s="73"/>
      <c r="YG142" s="73"/>
      <c r="YH142" s="73"/>
      <c r="YI142" s="73"/>
      <c r="YJ142" s="73"/>
      <c r="YK142" s="73"/>
      <c r="YL142" s="73"/>
      <c r="YM142" s="73"/>
      <c r="YN142" s="73"/>
      <c r="YO142" s="73"/>
      <c r="YP142" s="73"/>
      <c r="YQ142" s="73"/>
      <c r="YR142" s="73"/>
    </row>
    <row r="143" spans="1:668">
      <c r="A143" s="71" t="s">
        <v>228</v>
      </c>
      <c r="B143" s="72">
        <f t="shared" si="156"/>
        <v>0</v>
      </c>
      <c r="C143" s="72">
        <f t="shared" si="157"/>
        <v>0</v>
      </c>
      <c r="D143" s="72">
        <f t="shared" si="158"/>
        <v>0</v>
      </c>
      <c r="E143" s="72">
        <f t="shared" si="159"/>
        <v>0</v>
      </c>
      <c r="F143" s="72">
        <f t="shared" si="160"/>
        <v>0</v>
      </c>
      <c r="G143" s="72">
        <f t="shared" si="161"/>
        <v>0</v>
      </c>
      <c r="H143" s="72">
        <f t="shared" si="162"/>
        <v>0</v>
      </c>
      <c r="I143" s="72">
        <f t="shared" si="163"/>
        <v>0</v>
      </c>
      <c r="J143" s="72">
        <f t="shared" si="164"/>
        <v>0</v>
      </c>
      <c r="K143" s="72">
        <f t="shared" si="165"/>
        <v>0</v>
      </c>
      <c r="L143" s="72">
        <f t="shared" si="166"/>
        <v>0</v>
      </c>
      <c r="M143" s="72">
        <f t="shared" si="167"/>
        <v>0</v>
      </c>
      <c r="N143" s="72">
        <f t="shared" si="168"/>
        <v>0</v>
      </c>
      <c r="O143" s="72">
        <f t="shared" si="169"/>
        <v>0</v>
      </c>
      <c r="P143" s="72">
        <f t="shared" si="170"/>
        <v>0</v>
      </c>
      <c r="Q143" s="72">
        <f t="shared" si="171"/>
        <v>0</v>
      </c>
      <c r="R143" s="72">
        <f t="shared" si="172"/>
        <v>0</v>
      </c>
      <c r="S143" s="72">
        <f t="shared" si="173"/>
        <v>0</v>
      </c>
      <c r="T143" s="72">
        <f t="shared" si="174"/>
        <v>0</v>
      </c>
      <c r="U143" s="72">
        <f t="shared" si="175"/>
        <v>0</v>
      </c>
      <c r="V143" s="72">
        <f t="shared" si="176"/>
        <v>0</v>
      </c>
      <c r="W143" s="72">
        <f t="shared" si="177"/>
        <v>0</v>
      </c>
      <c r="X143" s="72">
        <f t="shared" si="178"/>
        <v>0</v>
      </c>
      <c r="Y143" s="72">
        <f t="shared" si="179"/>
        <v>0</v>
      </c>
      <c r="Z143" s="72">
        <f t="shared" si="180"/>
        <v>0</v>
      </c>
      <c r="AA143" s="72">
        <f t="shared" si="181"/>
        <v>0</v>
      </c>
      <c r="AB143" s="72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  <c r="JD143" s="73"/>
      <c r="JE143" s="73"/>
      <c r="JF143" s="73"/>
      <c r="JG143" s="73"/>
      <c r="JH143" s="73"/>
      <c r="JI143" s="73"/>
      <c r="JJ143" s="73"/>
      <c r="JK143" s="73"/>
      <c r="JL143" s="73"/>
      <c r="JM143" s="73"/>
      <c r="JN143" s="73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  <c r="OL143" s="73"/>
      <c r="OM143" s="73"/>
      <c r="ON143" s="73"/>
      <c r="OO143" s="73"/>
      <c r="OP143" s="73"/>
      <c r="OQ143" s="73"/>
      <c r="OR143" s="73"/>
      <c r="OS143" s="73"/>
      <c r="OT143" s="73"/>
      <c r="OU143" s="73"/>
      <c r="OV143" s="73"/>
      <c r="OW143" s="73"/>
      <c r="OX143" s="73"/>
      <c r="OY143" s="73"/>
      <c r="OZ143" s="73"/>
      <c r="PA143" s="73"/>
      <c r="PB143" s="73"/>
      <c r="PC143" s="73"/>
      <c r="PD143" s="73"/>
      <c r="PE143" s="73"/>
      <c r="PF143" s="73"/>
      <c r="PG143" s="73"/>
      <c r="PH143" s="73"/>
      <c r="PI143" s="73"/>
      <c r="PJ143" s="73"/>
      <c r="PK143" s="73"/>
      <c r="PL143" s="73"/>
      <c r="PM143" s="73"/>
      <c r="PN143" s="73"/>
      <c r="PO143" s="73"/>
      <c r="PP143" s="73"/>
      <c r="PQ143" s="73"/>
      <c r="PR143" s="73"/>
      <c r="PS143" s="73"/>
      <c r="PT143" s="73"/>
      <c r="PU143" s="73"/>
      <c r="PV143" s="73"/>
      <c r="PW143" s="73"/>
      <c r="PX143" s="73"/>
      <c r="PY143" s="73"/>
      <c r="PZ143" s="73"/>
      <c r="QA143" s="73"/>
      <c r="QB143" s="73"/>
      <c r="QC143" s="73"/>
      <c r="QD143" s="73"/>
      <c r="QE143" s="73"/>
      <c r="QF143" s="73"/>
      <c r="QG143" s="73"/>
      <c r="QH143" s="73"/>
      <c r="QI143" s="73"/>
      <c r="QJ143" s="73"/>
      <c r="QK143" s="73"/>
      <c r="QL143" s="73"/>
      <c r="QM143" s="73"/>
      <c r="QN143" s="73"/>
      <c r="QO143" s="73"/>
      <c r="QP143" s="73"/>
      <c r="QQ143" s="73"/>
      <c r="QR143" s="73"/>
      <c r="QS143" s="73"/>
      <c r="QT143" s="73"/>
      <c r="QU143" s="73"/>
      <c r="QV143" s="73"/>
      <c r="QW143" s="73"/>
      <c r="QX143" s="73"/>
      <c r="QY143" s="73"/>
      <c r="QZ143" s="73"/>
      <c r="RA143" s="73"/>
      <c r="RB143" s="73"/>
      <c r="RC143" s="73"/>
      <c r="RD143" s="73"/>
      <c r="RE143" s="73"/>
      <c r="RF143" s="73"/>
      <c r="RG143" s="73"/>
      <c r="RH143" s="73"/>
      <c r="RI143" s="73"/>
      <c r="RJ143" s="73"/>
      <c r="RK143" s="73"/>
      <c r="RL143" s="73"/>
      <c r="RM143" s="73"/>
      <c r="RN143" s="73"/>
      <c r="RO143" s="73"/>
      <c r="RP143" s="73"/>
      <c r="RQ143" s="73"/>
      <c r="RR143" s="73"/>
      <c r="RS143" s="73"/>
      <c r="RT143" s="73"/>
      <c r="RU143" s="73"/>
      <c r="RV143" s="73"/>
      <c r="RW143" s="73"/>
      <c r="RX143" s="73"/>
      <c r="RY143" s="73"/>
      <c r="RZ143" s="73"/>
      <c r="SA143" s="73"/>
      <c r="SB143" s="73"/>
      <c r="SC143" s="73"/>
      <c r="SD143" s="73"/>
      <c r="SE143" s="73"/>
      <c r="SF143" s="73"/>
      <c r="SG143" s="73"/>
      <c r="SH143" s="73"/>
      <c r="SI143" s="73"/>
      <c r="SJ143" s="73"/>
      <c r="SK143" s="73"/>
      <c r="SL143" s="73"/>
      <c r="SM143" s="73"/>
      <c r="SN143" s="73"/>
      <c r="SO143" s="73"/>
      <c r="SP143" s="73"/>
      <c r="SQ143" s="73"/>
      <c r="SR143" s="73"/>
      <c r="SS143" s="73"/>
      <c r="ST143" s="73"/>
      <c r="SU143" s="73"/>
      <c r="SV143" s="73"/>
      <c r="SW143" s="73"/>
      <c r="SX143" s="73"/>
      <c r="SY143" s="73"/>
      <c r="SZ143" s="73"/>
      <c r="TA143" s="73"/>
      <c r="TB143" s="73"/>
      <c r="TC143" s="73"/>
      <c r="TD143" s="73"/>
      <c r="TE143" s="73"/>
      <c r="TF143" s="73"/>
      <c r="TG143" s="73"/>
      <c r="TH143" s="73"/>
      <c r="TI143" s="73"/>
      <c r="TJ143" s="73"/>
      <c r="TK143" s="73"/>
      <c r="TL143" s="73"/>
      <c r="TM143" s="73"/>
      <c r="TN143" s="73"/>
      <c r="TO143" s="73"/>
      <c r="TP143" s="73"/>
      <c r="TQ143" s="73"/>
      <c r="TR143" s="73"/>
      <c r="TS143" s="73"/>
      <c r="TT143" s="73"/>
      <c r="TU143" s="73"/>
      <c r="TV143" s="73"/>
      <c r="TW143" s="73"/>
      <c r="TX143" s="73"/>
      <c r="TY143" s="73"/>
      <c r="TZ143" s="73"/>
      <c r="UA143" s="73"/>
      <c r="UB143" s="73"/>
      <c r="UC143" s="73"/>
      <c r="UD143" s="73"/>
      <c r="UE143" s="73"/>
      <c r="UF143" s="73"/>
      <c r="UG143" s="73"/>
      <c r="UH143" s="73"/>
      <c r="UI143" s="73"/>
      <c r="UJ143" s="73"/>
      <c r="UK143" s="73"/>
      <c r="UL143" s="73"/>
      <c r="UM143" s="73"/>
      <c r="UN143" s="73"/>
      <c r="UO143" s="73"/>
      <c r="UP143" s="73"/>
      <c r="UQ143" s="73"/>
      <c r="UR143" s="73"/>
      <c r="US143" s="73"/>
      <c r="UT143" s="73"/>
      <c r="UU143" s="73"/>
      <c r="UV143" s="73"/>
      <c r="UW143" s="73"/>
      <c r="UX143" s="73"/>
      <c r="UY143" s="73"/>
      <c r="UZ143" s="73"/>
      <c r="VA143" s="73"/>
      <c r="VB143" s="73"/>
      <c r="VC143" s="73"/>
      <c r="VD143" s="73"/>
      <c r="VE143" s="73"/>
      <c r="VF143" s="73"/>
      <c r="VG143" s="73"/>
      <c r="VH143" s="73"/>
      <c r="VI143" s="73"/>
      <c r="VJ143" s="73"/>
      <c r="VK143" s="73"/>
      <c r="VL143" s="73"/>
      <c r="VM143" s="73"/>
      <c r="VN143" s="73"/>
      <c r="VO143" s="73"/>
      <c r="VP143" s="73"/>
      <c r="VQ143" s="73"/>
      <c r="VR143" s="73"/>
      <c r="VS143" s="73"/>
      <c r="VT143" s="73"/>
      <c r="VU143" s="73"/>
      <c r="VV143" s="73"/>
      <c r="VW143" s="73"/>
      <c r="VX143" s="73"/>
      <c r="VY143" s="73"/>
      <c r="VZ143" s="73"/>
      <c r="WA143" s="73"/>
      <c r="WB143" s="73"/>
      <c r="WC143" s="73"/>
      <c r="WD143" s="73"/>
      <c r="WE143" s="73"/>
      <c r="WF143" s="73"/>
      <c r="WG143" s="73"/>
      <c r="WH143" s="73"/>
      <c r="WI143" s="73"/>
      <c r="WJ143" s="73"/>
      <c r="WK143" s="73"/>
      <c r="WL143" s="73"/>
      <c r="WM143" s="73"/>
      <c r="WN143" s="73"/>
      <c r="WO143" s="73"/>
      <c r="WP143" s="73"/>
      <c r="WQ143" s="73"/>
      <c r="WR143" s="73"/>
      <c r="WS143" s="73"/>
      <c r="WT143" s="73"/>
      <c r="WU143" s="73"/>
      <c r="WV143" s="73"/>
      <c r="WW143" s="73"/>
      <c r="WX143" s="73"/>
      <c r="WY143" s="73"/>
      <c r="WZ143" s="73"/>
      <c r="XA143" s="73"/>
      <c r="XB143" s="73"/>
      <c r="XC143" s="73"/>
      <c r="XD143" s="73"/>
      <c r="XE143" s="73"/>
      <c r="XF143" s="73"/>
      <c r="XG143" s="73"/>
      <c r="XH143" s="73"/>
      <c r="XI143" s="73"/>
      <c r="XJ143" s="73"/>
      <c r="XK143" s="73"/>
      <c r="XL143" s="73"/>
      <c r="XM143" s="73"/>
      <c r="XN143" s="73"/>
      <c r="XO143" s="73"/>
      <c r="XP143" s="73"/>
      <c r="XQ143" s="73"/>
      <c r="XR143" s="73"/>
      <c r="XS143" s="73"/>
      <c r="XT143" s="73"/>
      <c r="XU143" s="73"/>
      <c r="XV143" s="73"/>
      <c r="XW143" s="73"/>
      <c r="XX143" s="73"/>
      <c r="XY143" s="73"/>
      <c r="XZ143" s="73"/>
      <c r="YA143" s="73"/>
      <c r="YB143" s="73"/>
      <c r="YC143" s="73"/>
      <c r="YD143" s="73"/>
      <c r="YE143" s="73"/>
      <c r="YF143" s="73"/>
      <c r="YG143" s="73"/>
      <c r="YH143" s="73"/>
      <c r="YI143" s="73"/>
      <c r="YJ143" s="73"/>
      <c r="YK143" s="73"/>
      <c r="YL143" s="73"/>
      <c r="YM143" s="73"/>
      <c r="YN143" s="73"/>
      <c r="YO143" s="73"/>
      <c r="YP143" s="73"/>
      <c r="YQ143" s="73"/>
      <c r="YR143" s="73"/>
    </row>
    <row r="144" spans="1:668">
      <c r="A144" s="71" t="s">
        <v>229</v>
      </c>
      <c r="B144" s="72">
        <f t="shared" si="156"/>
        <v>0</v>
      </c>
      <c r="C144" s="72">
        <f t="shared" si="157"/>
        <v>0</v>
      </c>
      <c r="D144" s="72">
        <f t="shared" si="158"/>
        <v>0</v>
      </c>
      <c r="E144" s="72">
        <f t="shared" si="159"/>
        <v>0</v>
      </c>
      <c r="F144" s="72">
        <f t="shared" si="160"/>
        <v>0</v>
      </c>
      <c r="G144" s="72">
        <f t="shared" si="161"/>
        <v>0</v>
      </c>
      <c r="H144" s="72">
        <f t="shared" si="162"/>
        <v>0</v>
      </c>
      <c r="I144" s="72">
        <f t="shared" si="163"/>
        <v>0</v>
      </c>
      <c r="J144" s="72">
        <f t="shared" si="164"/>
        <v>0</v>
      </c>
      <c r="K144" s="72">
        <f t="shared" si="165"/>
        <v>0</v>
      </c>
      <c r="L144" s="72">
        <f t="shared" si="166"/>
        <v>0</v>
      </c>
      <c r="M144" s="72">
        <f t="shared" si="167"/>
        <v>0</v>
      </c>
      <c r="N144" s="72">
        <f t="shared" si="168"/>
        <v>0</v>
      </c>
      <c r="O144" s="72">
        <f t="shared" si="169"/>
        <v>0</v>
      </c>
      <c r="P144" s="72">
        <f t="shared" si="170"/>
        <v>0</v>
      </c>
      <c r="Q144" s="72">
        <f t="shared" si="171"/>
        <v>0</v>
      </c>
      <c r="R144" s="72">
        <f t="shared" si="172"/>
        <v>0</v>
      </c>
      <c r="S144" s="72">
        <f t="shared" si="173"/>
        <v>0</v>
      </c>
      <c r="T144" s="72">
        <f t="shared" si="174"/>
        <v>0</v>
      </c>
      <c r="U144" s="72">
        <f t="shared" si="175"/>
        <v>0</v>
      </c>
      <c r="V144" s="72">
        <f t="shared" si="176"/>
        <v>0</v>
      </c>
      <c r="W144" s="72">
        <f t="shared" si="177"/>
        <v>0</v>
      </c>
      <c r="X144" s="72">
        <f t="shared" si="178"/>
        <v>0</v>
      </c>
      <c r="Y144" s="72">
        <f t="shared" si="179"/>
        <v>0</v>
      </c>
      <c r="Z144" s="72">
        <f t="shared" si="180"/>
        <v>0</v>
      </c>
      <c r="AA144" s="72">
        <f t="shared" si="181"/>
        <v>0</v>
      </c>
      <c r="AB144" s="72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  <c r="JD144" s="73"/>
      <c r="JE144" s="73"/>
      <c r="JF144" s="73"/>
      <c r="JG144" s="73"/>
      <c r="JH144" s="73"/>
      <c r="JI144" s="73"/>
      <c r="JJ144" s="73"/>
      <c r="JK144" s="73"/>
      <c r="JL144" s="73"/>
      <c r="JM144" s="73"/>
      <c r="JN144" s="73"/>
      <c r="JO144" s="73"/>
      <c r="JP144" s="73"/>
      <c r="JQ144" s="73"/>
      <c r="JR144" s="73"/>
      <c r="JS144" s="73"/>
      <c r="JT144" s="73"/>
      <c r="JU144" s="73"/>
      <c r="JV144" s="73"/>
      <c r="JW144" s="73"/>
      <c r="JX144" s="73"/>
      <c r="JY144" s="73"/>
      <c r="JZ144" s="73"/>
      <c r="KA144" s="73"/>
      <c r="KB144" s="73"/>
      <c r="KC144" s="73"/>
      <c r="KD144" s="73"/>
      <c r="KE144" s="73"/>
      <c r="KF144" s="73"/>
      <c r="KG144" s="73"/>
      <c r="KH144" s="73"/>
      <c r="KI144" s="73"/>
      <c r="KJ144" s="73"/>
      <c r="KK144" s="73"/>
      <c r="KL144" s="73"/>
      <c r="KM144" s="73"/>
      <c r="KN144" s="73"/>
      <c r="KO144" s="73"/>
      <c r="KP144" s="73"/>
      <c r="KQ144" s="73"/>
      <c r="KR144" s="73"/>
      <c r="KS144" s="73"/>
      <c r="KT144" s="73"/>
      <c r="KU144" s="73"/>
      <c r="KV144" s="73"/>
      <c r="KW144" s="73"/>
      <c r="KX144" s="73"/>
      <c r="KY144" s="73"/>
      <c r="KZ144" s="73"/>
      <c r="LA144" s="73"/>
      <c r="LB144" s="73"/>
      <c r="LC144" s="73"/>
      <c r="LD144" s="73"/>
      <c r="LE144" s="73"/>
      <c r="LF144" s="73"/>
      <c r="LG144" s="73"/>
      <c r="LH144" s="73"/>
      <c r="LI144" s="73"/>
      <c r="LJ144" s="73"/>
      <c r="LK144" s="73"/>
      <c r="LL144" s="73"/>
      <c r="LM144" s="73"/>
      <c r="LN144" s="73"/>
      <c r="LO144" s="73"/>
      <c r="LP144" s="73"/>
      <c r="LQ144" s="73"/>
      <c r="LR144" s="73"/>
      <c r="LS144" s="73"/>
      <c r="LT144" s="73"/>
      <c r="LU144" s="73"/>
      <c r="LV144" s="73"/>
      <c r="LW144" s="73"/>
      <c r="LX144" s="73"/>
      <c r="LY144" s="73"/>
      <c r="LZ144" s="73"/>
      <c r="MA144" s="73"/>
      <c r="MB144" s="73"/>
      <c r="MC144" s="73"/>
      <c r="MD144" s="73"/>
      <c r="ME144" s="73"/>
      <c r="MF144" s="73"/>
      <c r="MG144" s="73"/>
      <c r="MH144" s="73"/>
      <c r="MI144" s="73"/>
      <c r="MJ144" s="73"/>
      <c r="MK144" s="73"/>
      <c r="ML144" s="73"/>
      <c r="MM144" s="73"/>
      <c r="MN144" s="73"/>
      <c r="MO144" s="73"/>
      <c r="MP144" s="73"/>
      <c r="MQ144" s="73"/>
      <c r="MR144" s="73"/>
      <c r="MS144" s="73"/>
      <c r="MT144" s="73"/>
      <c r="MU144" s="73"/>
      <c r="MV144" s="73"/>
      <c r="MW144" s="73"/>
      <c r="MX144" s="73"/>
      <c r="MY144" s="73"/>
      <c r="MZ144" s="73"/>
      <c r="NA144" s="73"/>
      <c r="NB144" s="73"/>
      <c r="NC144" s="73"/>
      <c r="ND144" s="73"/>
      <c r="NE144" s="73"/>
      <c r="NF144" s="73"/>
      <c r="NG144" s="73"/>
      <c r="NH144" s="73"/>
      <c r="NI144" s="73"/>
      <c r="NJ144" s="73"/>
      <c r="NK144" s="73"/>
      <c r="NL144" s="73"/>
      <c r="NM144" s="73"/>
      <c r="NN144" s="73"/>
      <c r="NO144" s="73"/>
      <c r="NP144" s="73"/>
      <c r="NQ144" s="73"/>
      <c r="NR144" s="73"/>
      <c r="NS144" s="73"/>
      <c r="NT144" s="73"/>
      <c r="NU144" s="73"/>
      <c r="NV144" s="73"/>
      <c r="NW144" s="73"/>
      <c r="NX144" s="73"/>
      <c r="NY144" s="73"/>
      <c r="NZ144" s="73"/>
      <c r="OA144" s="73"/>
      <c r="OB144" s="73"/>
      <c r="OC144" s="73"/>
      <c r="OD144" s="73"/>
      <c r="OE144" s="73"/>
      <c r="OF144" s="73"/>
      <c r="OG144" s="73"/>
      <c r="OH144" s="73"/>
      <c r="OI144" s="73"/>
      <c r="OJ144" s="73"/>
      <c r="OK144" s="73"/>
      <c r="OL144" s="73"/>
      <c r="OM144" s="73"/>
      <c r="ON144" s="73"/>
      <c r="OO144" s="73"/>
      <c r="OP144" s="73"/>
      <c r="OQ144" s="73"/>
      <c r="OR144" s="73"/>
      <c r="OS144" s="73"/>
      <c r="OT144" s="73"/>
      <c r="OU144" s="73"/>
      <c r="OV144" s="73"/>
      <c r="OW144" s="73"/>
      <c r="OX144" s="73"/>
      <c r="OY144" s="73"/>
      <c r="OZ144" s="73"/>
      <c r="PA144" s="73"/>
      <c r="PB144" s="73"/>
      <c r="PC144" s="73"/>
      <c r="PD144" s="73"/>
      <c r="PE144" s="73"/>
      <c r="PF144" s="73"/>
      <c r="PG144" s="73"/>
      <c r="PH144" s="73"/>
      <c r="PI144" s="73"/>
      <c r="PJ144" s="73"/>
      <c r="PK144" s="73"/>
      <c r="PL144" s="73"/>
      <c r="PM144" s="73"/>
      <c r="PN144" s="73"/>
      <c r="PO144" s="73"/>
      <c r="PP144" s="73"/>
      <c r="PQ144" s="73"/>
      <c r="PR144" s="73"/>
      <c r="PS144" s="73"/>
      <c r="PT144" s="73"/>
      <c r="PU144" s="73"/>
      <c r="PV144" s="73"/>
      <c r="PW144" s="73"/>
      <c r="PX144" s="73"/>
      <c r="PY144" s="73"/>
      <c r="PZ144" s="73"/>
      <c r="QA144" s="73"/>
      <c r="QB144" s="73"/>
      <c r="QC144" s="73"/>
      <c r="QD144" s="73"/>
      <c r="QE144" s="73"/>
      <c r="QF144" s="73"/>
      <c r="QG144" s="73"/>
      <c r="QH144" s="73"/>
      <c r="QI144" s="73"/>
      <c r="QJ144" s="73"/>
      <c r="QK144" s="73"/>
      <c r="QL144" s="73"/>
      <c r="QM144" s="73"/>
      <c r="QN144" s="73"/>
      <c r="QO144" s="73"/>
      <c r="QP144" s="73"/>
      <c r="QQ144" s="73"/>
      <c r="QR144" s="73"/>
      <c r="QS144" s="73"/>
      <c r="QT144" s="73"/>
      <c r="QU144" s="73"/>
      <c r="QV144" s="73"/>
      <c r="QW144" s="73"/>
      <c r="QX144" s="73"/>
      <c r="QY144" s="73"/>
      <c r="QZ144" s="73"/>
      <c r="RA144" s="73"/>
      <c r="RB144" s="73"/>
      <c r="RC144" s="73"/>
      <c r="RD144" s="73"/>
      <c r="RE144" s="73"/>
      <c r="RF144" s="73"/>
      <c r="RG144" s="73"/>
      <c r="RH144" s="73"/>
      <c r="RI144" s="73"/>
      <c r="RJ144" s="73"/>
      <c r="RK144" s="73"/>
      <c r="RL144" s="73"/>
      <c r="RM144" s="73"/>
      <c r="RN144" s="73"/>
      <c r="RO144" s="73"/>
      <c r="RP144" s="73"/>
      <c r="RQ144" s="73"/>
      <c r="RR144" s="73"/>
      <c r="RS144" s="73"/>
      <c r="RT144" s="73"/>
      <c r="RU144" s="73"/>
      <c r="RV144" s="73"/>
      <c r="RW144" s="73"/>
      <c r="RX144" s="73"/>
      <c r="RY144" s="73"/>
      <c r="RZ144" s="73"/>
      <c r="SA144" s="73"/>
      <c r="SB144" s="73"/>
      <c r="SC144" s="73"/>
      <c r="SD144" s="73"/>
      <c r="SE144" s="73"/>
      <c r="SF144" s="73"/>
      <c r="SG144" s="73"/>
      <c r="SH144" s="73"/>
      <c r="SI144" s="73"/>
      <c r="SJ144" s="73"/>
      <c r="SK144" s="73"/>
      <c r="SL144" s="73"/>
      <c r="SM144" s="73"/>
      <c r="SN144" s="73"/>
      <c r="SO144" s="73"/>
      <c r="SP144" s="73"/>
      <c r="SQ144" s="73"/>
      <c r="SR144" s="73"/>
      <c r="SS144" s="73"/>
      <c r="ST144" s="73"/>
      <c r="SU144" s="73"/>
      <c r="SV144" s="73"/>
      <c r="SW144" s="73"/>
      <c r="SX144" s="73"/>
      <c r="SY144" s="73"/>
      <c r="SZ144" s="73"/>
      <c r="TA144" s="73"/>
      <c r="TB144" s="73"/>
      <c r="TC144" s="73"/>
      <c r="TD144" s="73"/>
      <c r="TE144" s="73"/>
      <c r="TF144" s="73"/>
      <c r="TG144" s="73"/>
      <c r="TH144" s="73"/>
      <c r="TI144" s="73"/>
      <c r="TJ144" s="73"/>
      <c r="TK144" s="73"/>
      <c r="TL144" s="73"/>
      <c r="TM144" s="73"/>
      <c r="TN144" s="73"/>
      <c r="TO144" s="73"/>
      <c r="TP144" s="73"/>
      <c r="TQ144" s="73"/>
      <c r="TR144" s="73"/>
      <c r="TS144" s="73"/>
      <c r="TT144" s="73"/>
      <c r="TU144" s="73"/>
      <c r="TV144" s="73"/>
      <c r="TW144" s="73"/>
      <c r="TX144" s="73"/>
      <c r="TY144" s="73"/>
      <c r="TZ144" s="73"/>
      <c r="UA144" s="73"/>
      <c r="UB144" s="73"/>
      <c r="UC144" s="73"/>
      <c r="UD144" s="73"/>
      <c r="UE144" s="73"/>
      <c r="UF144" s="73"/>
      <c r="UG144" s="73"/>
      <c r="UH144" s="73"/>
      <c r="UI144" s="73"/>
      <c r="UJ144" s="73"/>
      <c r="UK144" s="73"/>
      <c r="UL144" s="73"/>
      <c r="UM144" s="73"/>
      <c r="UN144" s="73"/>
      <c r="UO144" s="73"/>
      <c r="UP144" s="73"/>
      <c r="UQ144" s="73"/>
      <c r="UR144" s="73"/>
      <c r="US144" s="73"/>
      <c r="UT144" s="73"/>
      <c r="UU144" s="73"/>
      <c r="UV144" s="73"/>
      <c r="UW144" s="73"/>
      <c r="UX144" s="73"/>
      <c r="UY144" s="73"/>
      <c r="UZ144" s="73"/>
      <c r="VA144" s="73"/>
      <c r="VB144" s="73"/>
      <c r="VC144" s="73"/>
      <c r="VD144" s="73"/>
      <c r="VE144" s="73"/>
      <c r="VF144" s="73"/>
      <c r="VG144" s="73"/>
      <c r="VH144" s="73"/>
      <c r="VI144" s="73"/>
      <c r="VJ144" s="73"/>
      <c r="VK144" s="73"/>
      <c r="VL144" s="73"/>
      <c r="VM144" s="73"/>
      <c r="VN144" s="73"/>
      <c r="VO144" s="73"/>
      <c r="VP144" s="73"/>
      <c r="VQ144" s="73"/>
      <c r="VR144" s="73"/>
      <c r="VS144" s="73"/>
      <c r="VT144" s="73"/>
      <c r="VU144" s="73"/>
      <c r="VV144" s="73"/>
      <c r="VW144" s="73"/>
      <c r="VX144" s="73"/>
      <c r="VY144" s="73"/>
      <c r="VZ144" s="73"/>
      <c r="WA144" s="73"/>
      <c r="WB144" s="73"/>
      <c r="WC144" s="73"/>
      <c r="WD144" s="73"/>
      <c r="WE144" s="73"/>
      <c r="WF144" s="73"/>
      <c r="WG144" s="73"/>
      <c r="WH144" s="73"/>
      <c r="WI144" s="73"/>
      <c r="WJ144" s="73"/>
      <c r="WK144" s="73"/>
      <c r="WL144" s="73"/>
      <c r="WM144" s="73"/>
      <c r="WN144" s="73"/>
      <c r="WO144" s="73"/>
      <c r="WP144" s="73"/>
      <c r="WQ144" s="73"/>
      <c r="WR144" s="73"/>
      <c r="WS144" s="73"/>
      <c r="WT144" s="73"/>
      <c r="WU144" s="73"/>
      <c r="WV144" s="73"/>
      <c r="WW144" s="73"/>
      <c r="WX144" s="73"/>
      <c r="WY144" s="73"/>
      <c r="WZ144" s="73"/>
      <c r="XA144" s="73"/>
      <c r="XB144" s="73"/>
      <c r="XC144" s="73"/>
      <c r="XD144" s="73"/>
      <c r="XE144" s="73"/>
      <c r="XF144" s="73"/>
      <c r="XG144" s="73"/>
      <c r="XH144" s="73"/>
      <c r="XI144" s="73"/>
      <c r="XJ144" s="73"/>
      <c r="XK144" s="73"/>
      <c r="XL144" s="73"/>
      <c r="XM144" s="73"/>
      <c r="XN144" s="73"/>
      <c r="XO144" s="73"/>
      <c r="XP144" s="73"/>
      <c r="XQ144" s="73"/>
      <c r="XR144" s="73"/>
      <c r="XS144" s="73"/>
      <c r="XT144" s="73"/>
      <c r="XU144" s="73"/>
      <c r="XV144" s="73"/>
      <c r="XW144" s="73"/>
      <c r="XX144" s="73"/>
      <c r="XY144" s="73"/>
      <c r="XZ144" s="73"/>
      <c r="YA144" s="73"/>
      <c r="YB144" s="73"/>
      <c r="YC144" s="73"/>
      <c r="YD144" s="73"/>
      <c r="YE144" s="73"/>
      <c r="YF144" s="73"/>
      <c r="YG144" s="73"/>
      <c r="YH144" s="73"/>
      <c r="YI144" s="73"/>
      <c r="YJ144" s="73"/>
      <c r="YK144" s="73"/>
      <c r="YL144" s="73"/>
      <c r="YM144" s="73"/>
      <c r="YN144" s="73"/>
      <c r="YO144" s="73"/>
      <c r="YP144" s="73"/>
      <c r="YQ144" s="73"/>
      <c r="YR144" s="73"/>
    </row>
    <row r="145" spans="1:668">
      <c r="A145" s="71" t="s">
        <v>230</v>
      </c>
      <c r="B145" s="72">
        <f t="shared" si="156"/>
        <v>0</v>
      </c>
      <c r="C145" s="72">
        <f t="shared" si="157"/>
        <v>0</v>
      </c>
      <c r="D145" s="72">
        <f t="shared" si="158"/>
        <v>0</v>
      </c>
      <c r="E145" s="72">
        <f t="shared" si="159"/>
        <v>0</v>
      </c>
      <c r="F145" s="72">
        <f t="shared" si="160"/>
        <v>0</v>
      </c>
      <c r="G145" s="72">
        <f t="shared" si="161"/>
        <v>0</v>
      </c>
      <c r="H145" s="72">
        <f t="shared" si="162"/>
        <v>0</v>
      </c>
      <c r="I145" s="72">
        <f t="shared" si="163"/>
        <v>0</v>
      </c>
      <c r="J145" s="72">
        <f t="shared" si="164"/>
        <v>0</v>
      </c>
      <c r="K145" s="72">
        <f t="shared" si="165"/>
        <v>0</v>
      </c>
      <c r="L145" s="72">
        <f t="shared" si="166"/>
        <v>0</v>
      </c>
      <c r="M145" s="72">
        <f t="shared" si="167"/>
        <v>0</v>
      </c>
      <c r="N145" s="72">
        <f t="shared" si="168"/>
        <v>0</v>
      </c>
      <c r="O145" s="72">
        <f t="shared" si="169"/>
        <v>0</v>
      </c>
      <c r="P145" s="72">
        <f t="shared" si="170"/>
        <v>0</v>
      </c>
      <c r="Q145" s="72">
        <f t="shared" si="171"/>
        <v>0</v>
      </c>
      <c r="R145" s="72">
        <f t="shared" si="172"/>
        <v>0</v>
      </c>
      <c r="S145" s="72">
        <f t="shared" si="173"/>
        <v>0</v>
      </c>
      <c r="T145" s="72">
        <f t="shared" si="174"/>
        <v>0</v>
      </c>
      <c r="U145" s="72">
        <f t="shared" si="175"/>
        <v>0</v>
      </c>
      <c r="V145" s="72">
        <f t="shared" si="176"/>
        <v>0</v>
      </c>
      <c r="W145" s="72">
        <f t="shared" si="177"/>
        <v>0</v>
      </c>
      <c r="X145" s="72">
        <f t="shared" si="178"/>
        <v>0</v>
      </c>
      <c r="Y145" s="72">
        <f t="shared" si="179"/>
        <v>0</v>
      </c>
      <c r="Z145" s="72">
        <f t="shared" si="180"/>
        <v>0</v>
      </c>
      <c r="AA145" s="72">
        <f t="shared" si="181"/>
        <v>0</v>
      </c>
      <c r="AB145" s="72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J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X145" s="73"/>
      <c r="JY145" s="73"/>
      <c r="JZ145" s="73"/>
      <c r="KA145" s="73"/>
      <c r="KB145" s="73"/>
      <c r="KC145" s="73"/>
      <c r="KD145" s="73"/>
      <c r="KE145" s="73"/>
      <c r="KF145" s="73"/>
      <c r="KG145" s="73"/>
      <c r="KH145" s="73"/>
      <c r="KI145" s="73"/>
      <c r="KJ145" s="73"/>
      <c r="KK145" s="73"/>
      <c r="KL145" s="73"/>
      <c r="KM145" s="73"/>
      <c r="KN145" s="73"/>
      <c r="KO145" s="73"/>
      <c r="KP145" s="73"/>
      <c r="KQ145" s="73"/>
      <c r="KR145" s="73"/>
      <c r="KS145" s="73"/>
      <c r="KT145" s="73"/>
      <c r="KU145" s="73"/>
      <c r="KV145" s="73"/>
      <c r="KW145" s="73"/>
      <c r="KX145" s="73"/>
      <c r="KY145" s="73"/>
      <c r="KZ145" s="73"/>
      <c r="LA145" s="73"/>
      <c r="LB145" s="73"/>
      <c r="LC145" s="73"/>
      <c r="LD145" s="73"/>
      <c r="LE145" s="73"/>
      <c r="LF145" s="73"/>
      <c r="LG145" s="73"/>
      <c r="LH145" s="73"/>
      <c r="LI145" s="73"/>
      <c r="LJ145" s="73"/>
      <c r="LK145" s="73"/>
      <c r="LL145" s="73"/>
      <c r="LM145" s="73"/>
      <c r="LN145" s="73"/>
      <c r="LO145" s="73"/>
      <c r="LP145" s="73"/>
      <c r="LQ145" s="73"/>
      <c r="LR145" s="73"/>
      <c r="LS145" s="73"/>
      <c r="LT145" s="73"/>
      <c r="LU145" s="73"/>
      <c r="LV145" s="73"/>
      <c r="LW145" s="73"/>
      <c r="LX145" s="73"/>
      <c r="LY145" s="73"/>
      <c r="LZ145" s="73"/>
      <c r="MA145" s="73"/>
      <c r="MB145" s="73"/>
      <c r="MC145" s="73"/>
      <c r="MD145" s="73"/>
      <c r="ME145" s="73"/>
      <c r="MF145" s="73"/>
      <c r="MG145" s="73"/>
      <c r="MH145" s="73"/>
      <c r="MI145" s="73"/>
      <c r="MJ145" s="73"/>
      <c r="MK145" s="73"/>
      <c r="ML145" s="73"/>
      <c r="MM145" s="73"/>
      <c r="MN145" s="73"/>
      <c r="MO145" s="73"/>
      <c r="MP145" s="73"/>
      <c r="MQ145" s="73"/>
      <c r="MR145" s="73"/>
      <c r="MS145" s="73"/>
      <c r="MT145" s="73"/>
      <c r="MU145" s="73"/>
      <c r="MV145" s="73"/>
      <c r="MW145" s="73"/>
      <c r="MX145" s="73"/>
      <c r="MY145" s="73"/>
      <c r="MZ145" s="73"/>
      <c r="NA145" s="73"/>
      <c r="NB145" s="73"/>
      <c r="NC145" s="73"/>
      <c r="ND145" s="73"/>
      <c r="NE145" s="73"/>
      <c r="NF145" s="73"/>
      <c r="NG145" s="73"/>
      <c r="NH145" s="73"/>
      <c r="NI145" s="73"/>
      <c r="NJ145" s="73"/>
      <c r="NK145" s="73"/>
      <c r="NL145" s="73"/>
      <c r="NM145" s="73"/>
      <c r="NN145" s="73"/>
      <c r="NO145" s="73"/>
      <c r="NP145" s="73"/>
      <c r="NQ145" s="73"/>
      <c r="NR145" s="73"/>
      <c r="NS145" s="73"/>
      <c r="NT145" s="73"/>
      <c r="NU145" s="73"/>
      <c r="NV145" s="73"/>
      <c r="NW145" s="73"/>
      <c r="NX145" s="73"/>
      <c r="NY145" s="73"/>
      <c r="NZ145" s="73"/>
      <c r="OA145" s="73"/>
      <c r="OB145" s="73"/>
      <c r="OC145" s="73"/>
      <c r="OD145" s="73"/>
      <c r="OE145" s="73"/>
      <c r="OF145" s="73"/>
      <c r="OG145" s="73"/>
      <c r="OH145" s="73"/>
      <c r="OI145" s="73"/>
      <c r="OJ145" s="73"/>
      <c r="OK145" s="73"/>
      <c r="OL145" s="73"/>
      <c r="OM145" s="73"/>
      <c r="ON145" s="73"/>
      <c r="OO145" s="73"/>
      <c r="OP145" s="73"/>
      <c r="OQ145" s="73"/>
      <c r="OR145" s="73"/>
      <c r="OS145" s="73"/>
      <c r="OT145" s="73"/>
      <c r="OU145" s="73"/>
      <c r="OV145" s="73"/>
      <c r="OW145" s="73"/>
      <c r="OX145" s="73"/>
      <c r="OY145" s="73"/>
      <c r="OZ145" s="73"/>
      <c r="PA145" s="73"/>
      <c r="PB145" s="73"/>
      <c r="PC145" s="73"/>
      <c r="PD145" s="73"/>
      <c r="PE145" s="73"/>
      <c r="PF145" s="73"/>
      <c r="PG145" s="73"/>
      <c r="PH145" s="73"/>
      <c r="PI145" s="73"/>
      <c r="PJ145" s="73"/>
      <c r="PK145" s="73"/>
      <c r="PL145" s="73"/>
      <c r="PM145" s="73"/>
      <c r="PN145" s="73"/>
      <c r="PO145" s="73"/>
      <c r="PP145" s="73"/>
      <c r="PQ145" s="73"/>
      <c r="PR145" s="73"/>
      <c r="PS145" s="73"/>
      <c r="PT145" s="73"/>
      <c r="PU145" s="73"/>
      <c r="PV145" s="73"/>
      <c r="PW145" s="73"/>
      <c r="PX145" s="73"/>
      <c r="PY145" s="73"/>
      <c r="PZ145" s="73"/>
      <c r="QA145" s="73"/>
      <c r="QB145" s="73"/>
      <c r="QC145" s="73"/>
      <c r="QD145" s="73"/>
      <c r="QE145" s="73"/>
      <c r="QF145" s="73"/>
      <c r="QG145" s="73"/>
      <c r="QH145" s="73"/>
      <c r="QI145" s="73"/>
      <c r="QJ145" s="73"/>
      <c r="QK145" s="73"/>
      <c r="QL145" s="73"/>
      <c r="QM145" s="73"/>
      <c r="QN145" s="73"/>
      <c r="QO145" s="73"/>
      <c r="QP145" s="73"/>
      <c r="QQ145" s="73"/>
      <c r="QR145" s="73"/>
      <c r="QS145" s="73"/>
      <c r="QT145" s="73"/>
      <c r="QU145" s="73"/>
      <c r="QV145" s="73"/>
      <c r="QW145" s="73"/>
      <c r="QX145" s="73"/>
      <c r="QY145" s="73"/>
      <c r="QZ145" s="73"/>
      <c r="RA145" s="73"/>
      <c r="RB145" s="73"/>
      <c r="RC145" s="73"/>
      <c r="RD145" s="73"/>
      <c r="RE145" s="73"/>
      <c r="RF145" s="73"/>
      <c r="RG145" s="73"/>
      <c r="RH145" s="73"/>
      <c r="RI145" s="73"/>
      <c r="RJ145" s="73"/>
      <c r="RK145" s="73"/>
      <c r="RL145" s="73"/>
      <c r="RM145" s="73"/>
      <c r="RN145" s="73"/>
      <c r="RO145" s="73"/>
      <c r="RP145" s="73"/>
      <c r="RQ145" s="73"/>
      <c r="RR145" s="73"/>
      <c r="RS145" s="73"/>
      <c r="RT145" s="73"/>
      <c r="RU145" s="73"/>
      <c r="RV145" s="73"/>
      <c r="RW145" s="73"/>
      <c r="RX145" s="73"/>
      <c r="RY145" s="73"/>
      <c r="RZ145" s="73"/>
      <c r="SA145" s="73"/>
      <c r="SB145" s="73"/>
      <c r="SC145" s="73"/>
      <c r="SD145" s="73"/>
      <c r="SE145" s="73"/>
      <c r="SF145" s="73"/>
      <c r="SG145" s="73"/>
      <c r="SH145" s="73"/>
      <c r="SI145" s="73"/>
      <c r="SJ145" s="73"/>
      <c r="SK145" s="73"/>
      <c r="SL145" s="73"/>
      <c r="SM145" s="73"/>
      <c r="SN145" s="73"/>
      <c r="SO145" s="73"/>
      <c r="SP145" s="73"/>
      <c r="SQ145" s="73"/>
      <c r="SR145" s="73"/>
      <c r="SS145" s="73"/>
      <c r="ST145" s="73"/>
      <c r="SU145" s="73"/>
      <c r="SV145" s="73"/>
      <c r="SW145" s="73"/>
      <c r="SX145" s="73"/>
      <c r="SY145" s="73"/>
      <c r="SZ145" s="73"/>
      <c r="TA145" s="73"/>
      <c r="TB145" s="73"/>
      <c r="TC145" s="73"/>
      <c r="TD145" s="73"/>
      <c r="TE145" s="73"/>
      <c r="TF145" s="73"/>
      <c r="TG145" s="73"/>
      <c r="TH145" s="73"/>
      <c r="TI145" s="73"/>
      <c r="TJ145" s="73"/>
      <c r="TK145" s="73"/>
      <c r="TL145" s="73"/>
      <c r="TM145" s="73"/>
      <c r="TN145" s="73"/>
      <c r="TO145" s="73"/>
      <c r="TP145" s="73"/>
      <c r="TQ145" s="73"/>
      <c r="TR145" s="73"/>
      <c r="TS145" s="73"/>
      <c r="TT145" s="73"/>
      <c r="TU145" s="73"/>
      <c r="TV145" s="73"/>
      <c r="TW145" s="73"/>
      <c r="TX145" s="73"/>
      <c r="TY145" s="73"/>
      <c r="TZ145" s="73"/>
      <c r="UA145" s="73"/>
      <c r="UB145" s="73"/>
      <c r="UC145" s="73"/>
      <c r="UD145" s="73"/>
      <c r="UE145" s="73"/>
      <c r="UF145" s="73"/>
      <c r="UG145" s="73"/>
      <c r="UH145" s="73"/>
      <c r="UI145" s="73"/>
      <c r="UJ145" s="73"/>
      <c r="UK145" s="73"/>
      <c r="UL145" s="73"/>
      <c r="UM145" s="73"/>
      <c r="UN145" s="73"/>
      <c r="UO145" s="73"/>
      <c r="UP145" s="73"/>
      <c r="UQ145" s="73"/>
      <c r="UR145" s="73"/>
      <c r="US145" s="73"/>
      <c r="UT145" s="73"/>
      <c r="UU145" s="73"/>
      <c r="UV145" s="73"/>
      <c r="UW145" s="73"/>
      <c r="UX145" s="73"/>
      <c r="UY145" s="73"/>
      <c r="UZ145" s="73"/>
      <c r="VA145" s="73"/>
      <c r="VB145" s="73"/>
      <c r="VC145" s="73"/>
      <c r="VD145" s="73"/>
      <c r="VE145" s="73"/>
      <c r="VF145" s="73"/>
      <c r="VG145" s="73"/>
      <c r="VH145" s="73"/>
      <c r="VI145" s="73"/>
      <c r="VJ145" s="73"/>
      <c r="VK145" s="73"/>
      <c r="VL145" s="73"/>
      <c r="VM145" s="73"/>
      <c r="VN145" s="73"/>
      <c r="VO145" s="73"/>
      <c r="VP145" s="73"/>
      <c r="VQ145" s="73"/>
      <c r="VR145" s="73"/>
      <c r="VS145" s="73"/>
      <c r="VT145" s="73"/>
      <c r="VU145" s="73"/>
      <c r="VV145" s="73"/>
      <c r="VW145" s="73"/>
      <c r="VX145" s="73"/>
      <c r="VY145" s="73"/>
      <c r="VZ145" s="73"/>
      <c r="WA145" s="73"/>
      <c r="WB145" s="73"/>
      <c r="WC145" s="73"/>
      <c r="WD145" s="73"/>
      <c r="WE145" s="73"/>
      <c r="WF145" s="73"/>
      <c r="WG145" s="73"/>
      <c r="WH145" s="73"/>
      <c r="WI145" s="73"/>
      <c r="WJ145" s="73"/>
      <c r="WK145" s="73"/>
      <c r="WL145" s="73"/>
      <c r="WM145" s="73"/>
      <c r="WN145" s="73"/>
      <c r="WO145" s="73"/>
      <c r="WP145" s="73"/>
      <c r="WQ145" s="73"/>
      <c r="WR145" s="73"/>
      <c r="WS145" s="73"/>
      <c r="WT145" s="73"/>
      <c r="WU145" s="73"/>
      <c r="WV145" s="73"/>
      <c r="WW145" s="73"/>
      <c r="WX145" s="73"/>
      <c r="WY145" s="73"/>
      <c r="WZ145" s="73"/>
      <c r="XA145" s="73"/>
      <c r="XB145" s="73"/>
      <c r="XC145" s="73"/>
      <c r="XD145" s="73"/>
      <c r="XE145" s="73"/>
      <c r="XF145" s="73"/>
      <c r="XG145" s="73"/>
      <c r="XH145" s="73"/>
      <c r="XI145" s="73"/>
      <c r="XJ145" s="73"/>
      <c r="XK145" s="73"/>
      <c r="XL145" s="73"/>
      <c r="XM145" s="73"/>
      <c r="XN145" s="73"/>
      <c r="XO145" s="73"/>
      <c r="XP145" s="73"/>
      <c r="XQ145" s="73"/>
      <c r="XR145" s="73"/>
      <c r="XS145" s="73"/>
      <c r="XT145" s="73"/>
      <c r="XU145" s="73"/>
      <c r="XV145" s="73"/>
      <c r="XW145" s="73"/>
      <c r="XX145" s="73"/>
      <c r="XY145" s="73"/>
      <c r="XZ145" s="73"/>
      <c r="YA145" s="73"/>
      <c r="YB145" s="73"/>
      <c r="YC145" s="73"/>
      <c r="YD145" s="73"/>
      <c r="YE145" s="73"/>
      <c r="YF145" s="73"/>
      <c r="YG145" s="73"/>
      <c r="YH145" s="73"/>
      <c r="YI145" s="73"/>
      <c r="YJ145" s="73"/>
      <c r="YK145" s="73"/>
      <c r="YL145" s="73"/>
      <c r="YM145" s="73"/>
      <c r="YN145" s="73"/>
      <c r="YO145" s="73"/>
      <c r="YP145" s="73"/>
      <c r="YQ145" s="73"/>
      <c r="YR145" s="73"/>
    </row>
    <row r="146" spans="1:668">
      <c r="A146" s="71" t="s">
        <v>231</v>
      </c>
      <c r="B146" s="72">
        <f t="shared" si="156"/>
        <v>0</v>
      </c>
      <c r="C146" s="72">
        <f t="shared" si="157"/>
        <v>0</v>
      </c>
      <c r="D146" s="72">
        <f t="shared" si="158"/>
        <v>0</v>
      </c>
      <c r="E146" s="72">
        <f t="shared" si="159"/>
        <v>0</v>
      </c>
      <c r="F146" s="72">
        <f t="shared" si="160"/>
        <v>0</v>
      </c>
      <c r="G146" s="72">
        <f t="shared" si="161"/>
        <v>0</v>
      </c>
      <c r="H146" s="72">
        <f t="shared" si="162"/>
        <v>0</v>
      </c>
      <c r="I146" s="72">
        <f t="shared" si="163"/>
        <v>0</v>
      </c>
      <c r="J146" s="72">
        <f t="shared" si="164"/>
        <v>0</v>
      </c>
      <c r="K146" s="72">
        <f t="shared" si="165"/>
        <v>0</v>
      </c>
      <c r="L146" s="72">
        <f t="shared" si="166"/>
        <v>0</v>
      </c>
      <c r="M146" s="72">
        <f t="shared" si="167"/>
        <v>0</v>
      </c>
      <c r="N146" s="72">
        <f t="shared" si="168"/>
        <v>0</v>
      </c>
      <c r="O146" s="72">
        <f t="shared" si="169"/>
        <v>0</v>
      </c>
      <c r="P146" s="72">
        <f t="shared" si="170"/>
        <v>0</v>
      </c>
      <c r="Q146" s="72">
        <f t="shared" si="171"/>
        <v>0</v>
      </c>
      <c r="R146" s="72">
        <f t="shared" si="172"/>
        <v>0</v>
      </c>
      <c r="S146" s="72">
        <f t="shared" si="173"/>
        <v>0</v>
      </c>
      <c r="T146" s="72">
        <f t="shared" si="174"/>
        <v>0</v>
      </c>
      <c r="U146" s="72">
        <f t="shared" si="175"/>
        <v>0</v>
      </c>
      <c r="V146" s="72">
        <f t="shared" si="176"/>
        <v>0</v>
      </c>
      <c r="W146" s="72">
        <f t="shared" si="177"/>
        <v>0</v>
      </c>
      <c r="X146" s="72">
        <f t="shared" si="178"/>
        <v>0</v>
      </c>
      <c r="Y146" s="72">
        <f t="shared" si="179"/>
        <v>0</v>
      </c>
      <c r="Z146" s="72">
        <f t="shared" si="180"/>
        <v>0</v>
      </c>
      <c r="AA146" s="72">
        <f t="shared" si="181"/>
        <v>0</v>
      </c>
      <c r="AB146" s="72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  <c r="IX146" s="73"/>
      <c r="IY146" s="73"/>
      <c r="IZ146" s="73"/>
      <c r="JA146" s="73"/>
      <c r="JB146" s="73"/>
      <c r="JC146" s="73"/>
      <c r="JD146" s="73"/>
      <c r="JE146" s="73"/>
      <c r="JF146" s="73"/>
      <c r="JG146" s="73"/>
      <c r="JH146" s="73"/>
      <c r="JI146" s="73"/>
      <c r="JJ146" s="73"/>
      <c r="JK146" s="73"/>
      <c r="JL146" s="73"/>
      <c r="JM146" s="73"/>
      <c r="JN146" s="73"/>
      <c r="JO146" s="73"/>
      <c r="JP146" s="73"/>
      <c r="JQ146" s="73"/>
      <c r="JR146" s="73"/>
      <c r="JS146" s="73"/>
      <c r="JT146" s="73"/>
      <c r="JU146" s="73"/>
      <c r="JV146" s="73"/>
      <c r="JW146" s="73"/>
      <c r="JX146" s="73"/>
      <c r="JY146" s="73"/>
      <c r="JZ146" s="73"/>
      <c r="KA146" s="73"/>
      <c r="KB146" s="73"/>
      <c r="KC146" s="73"/>
      <c r="KD146" s="73"/>
      <c r="KE146" s="73"/>
      <c r="KF146" s="73"/>
      <c r="KG146" s="73"/>
      <c r="KH146" s="73"/>
      <c r="KI146" s="73"/>
      <c r="KJ146" s="73"/>
      <c r="KK146" s="73"/>
      <c r="KL146" s="73"/>
      <c r="KM146" s="73"/>
      <c r="KN146" s="73"/>
      <c r="KO146" s="73"/>
      <c r="KP146" s="73"/>
      <c r="KQ146" s="73"/>
      <c r="KR146" s="73"/>
      <c r="KS146" s="73"/>
      <c r="KT146" s="73"/>
      <c r="KU146" s="73"/>
      <c r="KV146" s="73"/>
      <c r="KW146" s="73"/>
      <c r="KX146" s="73"/>
      <c r="KY146" s="73"/>
      <c r="KZ146" s="73"/>
      <c r="LA146" s="73"/>
      <c r="LB146" s="73"/>
      <c r="LC146" s="73"/>
      <c r="LD146" s="73"/>
      <c r="LE146" s="73"/>
      <c r="LF146" s="73"/>
      <c r="LG146" s="73"/>
      <c r="LH146" s="73"/>
      <c r="LI146" s="73"/>
      <c r="LJ146" s="73"/>
      <c r="LK146" s="73"/>
      <c r="LL146" s="73"/>
      <c r="LM146" s="73"/>
      <c r="LN146" s="73"/>
      <c r="LO146" s="73"/>
      <c r="LP146" s="73"/>
      <c r="LQ146" s="73"/>
      <c r="LR146" s="73"/>
      <c r="LS146" s="73"/>
      <c r="LT146" s="73"/>
      <c r="LU146" s="73"/>
      <c r="LV146" s="73"/>
      <c r="LW146" s="73"/>
      <c r="LX146" s="73"/>
      <c r="LY146" s="73"/>
      <c r="LZ146" s="73"/>
      <c r="MA146" s="73"/>
      <c r="MB146" s="73"/>
      <c r="MC146" s="73"/>
      <c r="MD146" s="73"/>
      <c r="ME146" s="73"/>
      <c r="MF146" s="73"/>
      <c r="MG146" s="73"/>
      <c r="MH146" s="73"/>
      <c r="MI146" s="73"/>
      <c r="MJ146" s="73"/>
      <c r="MK146" s="73"/>
      <c r="ML146" s="73"/>
      <c r="MM146" s="73"/>
      <c r="MN146" s="73"/>
      <c r="MO146" s="73"/>
      <c r="MP146" s="73"/>
      <c r="MQ146" s="73"/>
      <c r="MR146" s="73"/>
      <c r="MS146" s="73"/>
      <c r="MT146" s="73"/>
      <c r="MU146" s="73"/>
      <c r="MV146" s="73"/>
      <c r="MW146" s="73"/>
      <c r="MX146" s="73"/>
      <c r="MY146" s="73"/>
      <c r="MZ146" s="73"/>
      <c r="NA146" s="73"/>
      <c r="NB146" s="73"/>
      <c r="NC146" s="73"/>
      <c r="ND146" s="73"/>
      <c r="NE146" s="73"/>
      <c r="NF146" s="73"/>
      <c r="NG146" s="73"/>
      <c r="NH146" s="73"/>
      <c r="NI146" s="73"/>
      <c r="NJ146" s="73"/>
      <c r="NK146" s="73"/>
      <c r="NL146" s="73"/>
      <c r="NM146" s="73"/>
      <c r="NN146" s="73"/>
      <c r="NO146" s="73"/>
      <c r="NP146" s="73"/>
      <c r="NQ146" s="73"/>
      <c r="NR146" s="73"/>
      <c r="NS146" s="73"/>
      <c r="NT146" s="73"/>
      <c r="NU146" s="73"/>
      <c r="NV146" s="73"/>
      <c r="NW146" s="73"/>
      <c r="NX146" s="73"/>
      <c r="NY146" s="73"/>
      <c r="NZ146" s="73"/>
      <c r="OA146" s="73"/>
      <c r="OB146" s="73"/>
      <c r="OC146" s="73"/>
      <c r="OD146" s="73"/>
      <c r="OE146" s="73"/>
      <c r="OF146" s="73"/>
      <c r="OG146" s="73"/>
      <c r="OH146" s="73"/>
      <c r="OI146" s="73"/>
      <c r="OJ146" s="73"/>
      <c r="OK146" s="73"/>
      <c r="OL146" s="73"/>
      <c r="OM146" s="73"/>
      <c r="ON146" s="73"/>
      <c r="OO146" s="73"/>
      <c r="OP146" s="73"/>
      <c r="OQ146" s="73"/>
      <c r="OR146" s="73"/>
      <c r="OS146" s="73"/>
      <c r="OT146" s="73"/>
      <c r="OU146" s="73"/>
      <c r="OV146" s="73"/>
      <c r="OW146" s="73"/>
      <c r="OX146" s="73"/>
      <c r="OY146" s="73"/>
      <c r="OZ146" s="73"/>
      <c r="PA146" s="73"/>
      <c r="PB146" s="73"/>
      <c r="PC146" s="73"/>
      <c r="PD146" s="73"/>
      <c r="PE146" s="73"/>
      <c r="PF146" s="73"/>
      <c r="PG146" s="73"/>
      <c r="PH146" s="73"/>
      <c r="PI146" s="73"/>
      <c r="PJ146" s="73"/>
      <c r="PK146" s="73"/>
      <c r="PL146" s="73"/>
      <c r="PM146" s="73"/>
      <c r="PN146" s="73"/>
      <c r="PO146" s="73"/>
      <c r="PP146" s="73"/>
      <c r="PQ146" s="73"/>
      <c r="PR146" s="73"/>
      <c r="PS146" s="73"/>
      <c r="PT146" s="73"/>
      <c r="PU146" s="73"/>
      <c r="PV146" s="73"/>
      <c r="PW146" s="73"/>
      <c r="PX146" s="73"/>
      <c r="PY146" s="73"/>
      <c r="PZ146" s="73"/>
      <c r="QA146" s="73"/>
      <c r="QB146" s="73"/>
      <c r="QC146" s="73"/>
      <c r="QD146" s="73"/>
      <c r="QE146" s="73"/>
      <c r="QF146" s="73"/>
      <c r="QG146" s="73"/>
      <c r="QH146" s="73"/>
      <c r="QI146" s="73"/>
      <c r="QJ146" s="73"/>
      <c r="QK146" s="73"/>
      <c r="QL146" s="73"/>
      <c r="QM146" s="73"/>
      <c r="QN146" s="73"/>
      <c r="QO146" s="73"/>
      <c r="QP146" s="73"/>
      <c r="QQ146" s="73"/>
      <c r="QR146" s="73"/>
      <c r="QS146" s="73"/>
      <c r="QT146" s="73"/>
      <c r="QU146" s="73"/>
      <c r="QV146" s="73"/>
      <c r="QW146" s="73"/>
      <c r="QX146" s="73"/>
      <c r="QY146" s="73"/>
      <c r="QZ146" s="73"/>
      <c r="RA146" s="73"/>
      <c r="RB146" s="73"/>
      <c r="RC146" s="73"/>
      <c r="RD146" s="73"/>
      <c r="RE146" s="73"/>
      <c r="RF146" s="73"/>
      <c r="RG146" s="73"/>
      <c r="RH146" s="73"/>
      <c r="RI146" s="73"/>
      <c r="RJ146" s="73"/>
      <c r="RK146" s="73"/>
      <c r="RL146" s="73"/>
      <c r="RM146" s="73"/>
      <c r="RN146" s="73"/>
      <c r="RO146" s="73"/>
      <c r="RP146" s="73"/>
      <c r="RQ146" s="73"/>
      <c r="RR146" s="73"/>
      <c r="RS146" s="73"/>
      <c r="RT146" s="73"/>
      <c r="RU146" s="73"/>
      <c r="RV146" s="73"/>
      <c r="RW146" s="73"/>
      <c r="RX146" s="73"/>
      <c r="RY146" s="73"/>
      <c r="RZ146" s="73"/>
      <c r="SA146" s="73"/>
      <c r="SB146" s="73"/>
      <c r="SC146" s="73"/>
      <c r="SD146" s="73"/>
      <c r="SE146" s="73"/>
      <c r="SF146" s="73"/>
      <c r="SG146" s="73"/>
      <c r="SH146" s="73"/>
      <c r="SI146" s="73"/>
      <c r="SJ146" s="73"/>
      <c r="SK146" s="73"/>
      <c r="SL146" s="73"/>
      <c r="SM146" s="73"/>
      <c r="SN146" s="73"/>
      <c r="SO146" s="73"/>
      <c r="SP146" s="73"/>
      <c r="SQ146" s="73"/>
      <c r="SR146" s="73"/>
      <c r="SS146" s="73"/>
      <c r="ST146" s="73"/>
      <c r="SU146" s="73"/>
      <c r="SV146" s="73"/>
      <c r="SW146" s="73"/>
      <c r="SX146" s="73"/>
      <c r="SY146" s="73"/>
      <c r="SZ146" s="73"/>
      <c r="TA146" s="73"/>
      <c r="TB146" s="73"/>
      <c r="TC146" s="73"/>
      <c r="TD146" s="73"/>
      <c r="TE146" s="73"/>
      <c r="TF146" s="73"/>
      <c r="TG146" s="73"/>
      <c r="TH146" s="73"/>
      <c r="TI146" s="73"/>
      <c r="TJ146" s="73"/>
      <c r="TK146" s="73"/>
      <c r="TL146" s="73"/>
      <c r="TM146" s="73"/>
      <c r="TN146" s="73"/>
      <c r="TO146" s="73"/>
      <c r="TP146" s="73"/>
      <c r="TQ146" s="73"/>
      <c r="TR146" s="73"/>
      <c r="TS146" s="73"/>
      <c r="TT146" s="73"/>
      <c r="TU146" s="73"/>
      <c r="TV146" s="73"/>
      <c r="TW146" s="73"/>
      <c r="TX146" s="73"/>
      <c r="TY146" s="73"/>
      <c r="TZ146" s="73"/>
      <c r="UA146" s="73"/>
      <c r="UB146" s="73"/>
      <c r="UC146" s="73"/>
      <c r="UD146" s="73"/>
      <c r="UE146" s="73"/>
      <c r="UF146" s="73"/>
      <c r="UG146" s="73"/>
      <c r="UH146" s="73"/>
      <c r="UI146" s="73"/>
      <c r="UJ146" s="73"/>
      <c r="UK146" s="73"/>
      <c r="UL146" s="73"/>
      <c r="UM146" s="73"/>
      <c r="UN146" s="73"/>
      <c r="UO146" s="73"/>
      <c r="UP146" s="73"/>
      <c r="UQ146" s="73"/>
      <c r="UR146" s="73"/>
      <c r="US146" s="73"/>
      <c r="UT146" s="73"/>
      <c r="UU146" s="73"/>
      <c r="UV146" s="73"/>
      <c r="UW146" s="73"/>
      <c r="UX146" s="73"/>
      <c r="UY146" s="73"/>
      <c r="UZ146" s="73"/>
      <c r="VA146" s="73"/>
      <c r="VB146" s="73"/>
      <c r="VC146" s="73"/>
      <c r="VD146" s="73"/>
      <c r="VE146" s="73"/>
      <c r="VF146" s="73"/>
      <c r="VG146" s="73"/>
      <c r="VH146" s="73"/>
      <c r="VI146" s="73"/>
      <c r="VJ146" s="73"/>
      <c r="VK146" s="73"/>
      <c r="VL146" s="73"/>
      <c r="VM146" s="73"/>
      <c r="VN146" s="73"/>
      <c r="VO146" s="73"/>
      <c r="VP146" s="73"/>
      <c r="VQ146" s="73"/>
      <c r="VR146" s="73"/>
      <c r="VS146" s="73"/>
      <c r="VT146" s="73"/>
      <c r="VU146" s="73"/>
      <c r="VV146" s="73"/>
      <c r="VW146" s="73"/>
      <c r="VX146" s="73"/>
      <c r="VY146" s="73"/>
      <c r="VZ146" s="73"/>
      <c r="WA146" s="73"/>
      <c r="WB146" s="73"/>
      <c r="WC146" s="73"/>
      <c r="WD146" s="73"/>
      <c r="WE146" s="73"/>
      <c r="WF146" s="73"/>
      <c r="WG146" s="73"/>
      <c r="WH146" s="73"/>
      <c r="WI146" s="73"/>
      <c r="WJ146" s="73"/>
      <c r="WK146" s="73"/>
      <c r="WL146" s="73"/>
      <c r="WM146" s="73"/>
      <c r="WN146" s="73"/>
      <c r="WO146" s="73"/>
      <c r="WP146" s="73"/>
      <c r="WQ146" s="73"/>
      <c r="WR146" s="73"/>
      <c r="WS146" s="73"/>
      <c r="WT146" s="73"/>
      <c r="WU146" s="73"/>
      <c r="WV146" s="73"/>
      <c r="WW146" s="73"/>
      <c r="WX146" s="73"/>
      <c r="WY146" s="73"/>
      <c r="WZ146" s="73"/>
      <c r="XA146" s="73"/>
      <c r="XB146" s="73"/>
      <c r="XC146" s="73"/>
      <c r="XD146" s="73"/>
      <c r="XE146" s="73"/>
      <c r="XF146" s="73"/>
      <c r="XG146" s="73"/>
      <c r="XH146" s="73"/>
      <c r="XI146" s="73"/>
      <c r="XJ146" s="73"/>
      <c r="XK146" s="73"/>
      <c r="XL146" s="73"/>
      <c r="XM146" s="73"/>
      <c r="XN146" s="73"/>
      <c r="XO146" s="73"/>
      <c r="XP146" s="73"/>
      <c r="XQ146" s="73"/>
      <c r="XR146" s="73"/>
      <c r="XS146" s="73"/>
      <c r="XT146" s="73"/>
      <c r="XU146" s="73"/>
      <c r="XV146" s="73"/>
      <c r="XW146" s="73"/>
      <c r="XX146" s="73"/>
      <c r="XY146" s="73"/>
      <c r="XZ146" s="73"/>
      <c r="YA146" s="73"/>
      <c r="YB146" s="73"/>
      <c r="YC146" s="73"/>
      <c r="YD146" s="73"/>
      <c r="YE146" s="73"/>
      <c r="YF146" s="73"/>
      <c r="YG146" s="73"/>
      <c r="YH146" s="73"/>
      <c r="YI146" s="73"/>
      <c r="YJ146" s="73"/>
      <c r="YK146" s="73"/>
      <c r="YL146" s="73"/>
      <c r="YM146" s="73"/>
      <c r="YN146" s="73"/>
      <c r="YO146" s="73"/>
      <c r="YP146" s="73"/>
      <c r="YQ146" s="73"/>
      <c r="YR146" s="73"/>
    </row>
    <row r="147" spans="1:668">
      <c r="A147" s="71" t="s">
        <v>232</v>
      </c>
      <c r="B147" s="72">
        <f t="shared" si="156"/>
        <v>0</v>
      </c>
      <c r="C147" s="72">
        <f t="shared" si="157"/>
        <v>0</v>
      </c>
      <c r="D147" s="72">
        <f t="shared" si="158"/>
        <v>0</v>
      </c>
      <c r="E147" s="72">
        <f t="shared" si="159"/>
        <v>0</v>
      </c>
      <c r="F147" s="72">
        <f t="shared" si="160"/>
        <v>0</v>
      </c>
      <c r="G147" s="72">
        <f t="shared" si="161"/>
        <v>0</v>
      </c>
      <c r="H147" s="72">
        <f t="shared" si="162"/>
        <v>0</v>
      </c>
      <c r="I147" s="72">
        <f t="shared" si="163"/>
        <v>0</v>
      </c>
      <c r="J147" s="72">
        <f t="shared" si="164"/>
        <v>0</v>
      </c>
      <c r="K147" s="72">
        <f t="shared" si="165"/>
        <v>0</v>
      </c>
      <c r="L147" s="72">
        <f t="shared" si="166"/>
        <v>0</v>
      </c>
      <c r="M147" s="72">
        <f t="shared" si="167"/>
        <v>0</v>
      </c>
      <c r="N147" s="72">
        <f t="shared" si="168"/>
        <v>0</v>
      </c>
      <c r="O147" s="72">
        <f t="shared" si="169"/>
        <v>0</v>
      </c>
      <c r="P147" s="72">
        <f t="shared" si="170"/>
        <v>0</v>
      </c>
      <c r="Q147" s="72">
        <f t="shared" si="171"/>
        <v>0</v>
      </c>
      <c r="R147" s="72">
        <f t="shared" si="172"/>
        <v>0</v>
      </c>
      <c r="S147" s="72">
        <f t="shared" si="173"/>
        <v>0</v>
      </c>
      <c r="T147" s="72">
        <f t="shared" si="174"/>
        <v>0</v>
      </c>
      <c r="U147" s="72">
        <f t="shared" si="175"/>
        <v>0</v>
      </c>
      <c r="V147" s="72">
        <f t="shared" si="176"/>
        <v>0</v>
      </c>
      <c r="W147" s="72">
        <f t="shared" si="177"/>
        <v>0</v>
      </c>
      <c r="X147" s="72">
        <f t="shared" si="178"/>
        <v>0</v>
      </c>
      <c r="Y147" s="72">
        <f t="shared" si="179"/>
        <v>0</v>
      </c>
      <c r="Z147" s="72">
        <f t="shared" si="180"/>
        <v>0</v>
      </c>
      <c r="AA147" s="72">
        <f t="shared" si="181"/>
        <v>0</v>
      </c>
      <c r="AB147" s="72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  <c r="IX147" s="73"/>
      <c r="IY147" s="73"/>
      <c r="IZ147" s="73"/>
      <c r="JA147" s="73"/>
      <c r="JB147" s="73"/>
      <c r="JC147" s="73"/>
      <c r="JD147" s="73"/>
      <c r="JE147" s="73"/>
      <c r="JF147" s="73"/>
      <c r="JG147" s="73"/>
      <c r="JH147" s="73"/>
      <c r="JI147" s="73"/>
      <c r="JJ147" s="73"/>
      <c r="JK147" s="73"/>
      <c r="JL147" s="73"/>
      <c r="JM147" s="73"/>
      <c r="JN147" s="73"/>
      <c r="JO147" s="73"/>
      <c r="JP147" s="73"/>
      <c r="JQ147" s="73"/>
      <c r="JR147" s="73"/>
      <c r="JS147" s="73"/>
      <c r="JT147" s="73"/>
      <c r="JU147" s="73"/>
      <c r="JV147" s="73"/>
      <c r="JW147" s="73"/>
      <c r="JX147" s="73"/>
      <c r="JY147" s="73"/>
      <c r="JZ147" s="73"/>
      <c r="KA147" s="73"/>
      <c r="KB147" s="73"/>
      <c r="KC147" s="73"/>
      <c r="KD147" s="73"/>
      <c r="KE147" s="73"/>
      <c r="KF147" s="73"/>
      <c r="KG147" s="73"/>
      <c r="KH147" s="73"/>
      <c r="KI147" s="73"/>
      <c r="KJ147" s="73"/>
      <c r="KK147" s="73"/>
      <c r="KL147" s="73"/>
      <c r="KM147" s="73"/>
      <c r="KN147" s="73"/>
      <c r="KO147" s="73"/>
      <c r="KP147" s="73"/>
      <c r="KQ147" s="73"/>
      <c r="KR147" s="73"/>
      <c r="KS147" s="73"/>
      <c r="KT147" s="73"/>
      <c r="KU147" s="73"/>
      <c r="KV147" s="73"/>
      <c r="KW147" s="73"/>
      <c r="KX147" s="73"/>
      <c r="KY147" s="73"/>
      <c r="KZ147" s="73"/>
      <c r="LA147" s="73"/>
      <c r="LB147" s="73"/>
      <c r="LC147" s="73"/>
      <c r="LD147" s="73"/>
      <c r="LE147" s="73"/>
      <c r="LF147" s="73"/>
      <c r="LG147" s="73"/>
      <c r="LH147" s="73"/>
      <c r="LI147" s="73"/>
      <c r="LJ147" s="73"/>
      <c r="LK147" s="73"/>
      <c r="LL147" s="73"/>
      <c r="LM147" s="73"/>
      <c r="LN147" s="73"/>
      <c r="LO147" s="73"/>
      <c r="LP147" s="73"/>
      <c r="LQ147" s="73"/>
      <c r="LR147" s="73"/>
      <c r="LS147" s="73"/>
      <c r="LT147" s="73"/>
      <c r="LU147" s="73"/>
      <c r="LV147" s="73"/>
      <c r="LW147" s="73"/>
      <c r="LX147" s="73"/>
      <c r="LY147" s="73"/>
      <c r="LZ147" s="73"/>
      <c r="MA147" s="73"/>
      <c r="MB147" s="73"/>
      <c r="MC147" s="73"/>
      <c r="MD147" s="73"/>
      <c r="ME147" s="73"/>
      <c r="MF147" s="73"/>
      <c r="MG147" s="73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  <c r="OL147" s="73"/>
      <c r="OM147" s="73"/>
      <c r="ON147" s="73"/>
      <c r="OO147" s="73"/>
      <c r="OP147" s="73"/>
      <c r="OQ147" s="73"/>
      <c r="OR147" s="73"/>
      <c r="OS147" s="73"/>
      <c r="OT147" s="73"/>
      <c r="OU147" s="73"/>
      <c r="OV147" s="73"/>
      <c r="OW147" s="73"/>
      <c r="OX147" s="73"/>
      <c r="OY147" s="73"/>
      <c r="OZ147" s="73"/>
      <c r="PA147" s="73"/>
      <c r="PB147" s="73"/>
      <c r="PC147" s="73"/>
      <c r="PD147" s="73"/>
      <c r="PE147" s="73"/>
      <c r="PF147" s="73"/>
      <c r="PG147" s="73"/>
      <c r="PH147" s="73"/>
      <c r="PI147" s="73"/>
      <c r="PJ147" s="73"/>
      <c r="PK147" s="73"/>
      <c r="PL147" s="73"/>
      <c r="PM147" s="73"/>
      <c r="PN147" s="73"/>
      <c r="PO147" s="73"/>
      <c r="PP147" s="73"/>
      <c r="PQ147" s="73"/>
      <c r="PR147" s="73"/>
      <c r="PS147" s="73"/>
      <c r="PT147" s="73"/>
      <c r="PU147" s="73"/>
      <c r="PV147" s="73"/>
      <c r="PW147" s="73"/>
      <c r="PX147" s="73"/>
      <c r="PY147" s="73"/>
      <c r="PZ147" s="73"/>
      <c r="QA147" s="73"/>
      <c r="QB147" s="73"/>
      <c r="QC147" s="73"/>
      <c r="QD147" s="73"/>
      <c r="QE147" s="73"/>
      <c r="QF147" s="73"/>
      <c r="QG147" s="73"/>
      <c r="QH147" s="73"/>
      <c r="QI147" s="73"/>
      <c r="QJ147" s="73"/>
      <c r="QK147" s="73"/>
      <c r="QL147" s="73"/>
      <c r="QM147" s="73"/>
      <c r="QN147" s="73"/>
      <c r="QO147" s="73"/>
      <c r="QP147" s="73"/>
      <c r="QQ147" s="73"/>
      <c r="QR147" s="73"/>
      <c r="QS147" s="73"/>
      <c r="QT147" s="73"/>
      <c r="QU147" s="73"/>
      <c r="QV147" s="73"/>
      <c r="QW147" s="73"/>
      <c r="QX147" s="73"/>
      <c r="QY147" s="73"/>
      <c r="QZ147" s="73"/>
      <c r="RA147" s="73"/>
      <c r="RB147" s="73"/>
      <c r="RC147" s="73"/>
      <c r="RD147" s="73"/>
      <c r="RE147" s="73"/>
      <c r="RF147" s="73"/>
      <c r="RG147" s="73"/>
      <c r="RH147" s="73"/>
      <c r="RI147" s="73"/>
      <c r="RJ147" s="73"/>
      <c r="RK147" s="73"/>
      <c r="RL147" s="73"/>
      <c r="RM147" s="73"/>
      <c r="RN147" s="73"/>
      <c r="RO147" s="73"/>
      <c r="RP147" s="73"/>
      <c r="RQ147" s="73"/>
      <c r="RR147" s="73"/>
      <c r="RS147" s="73"/>
      <c r="RT147" s="73"/>
      <c r="RU147" s="73"/>
      <c r="RV147" s="73"/>
      <c r="RW147" s="73"/>
      <c r="RX147" s="73"/>
      <c r="RY147" s="73"/>
      <c r="RZ147" s="73"/>
      <c r="SA147" s="73"/>
      <c r="SB147" s="73"/>
      <c r="SC147" s="73"/>
      <c r="SD147" s="73"/>
      <c r="SE147" s="73"/>
      <c r="SF147" s="73"/>
      <c r="SG147" s="73"/>
      <c r="SH147" s="73"/>
      <c r="SI147" s="73"/>
      <c r="SJ147" s="73"/>
      <c r="SK147" s="73"/>
      <c r="SL147" s="73"/>
      <c r="SM147" s="73"/>
      <c r="SN147" s="73"/>
      <c r="SO147" s="73"/>
      <c r="SP147" s="73"/>
      <c r="SQ147" s="73"/>
      <c r="SR147" s="73"/>
      <c r="SS147" s="73"/>
      <c r="ST147" s="73"/>
      <c r="SU147" s="73"/>
      <c r="SV147" s="73"/>
      <c r="SW147" s="73"/>
      <c r="SX147" s="73"/>
      <c r="SY147" s="73"/>
      <c r="SZ147" s="73"/>
      <c r="TA147" s="73"/>
      <c r="TB147" s="73"/>
      <c r="TC147" s="73"/>
      <c r="TD147" s="73"/>
      <c r="TE147" s="73"/>
      <c r="TF147" s="73"/>
      <c r="TG147" s="73"/>
      <c r="TH147" s="73"/>
      <c r="TI147" s="73"/>
      <c r="TJ147" s="73"/>
      <c r="TK147" s="73"/>
      <c r="TL147" s="73"/>
      <c r="TM147" s="73"/>
      <c r="TN147" s="73"/>
      <c r="TO147" s="73"/>
      <c r="TP147" s="73"/>
      <c r="TQ147" s="73"/>
      <c r="TR147" s="73"/>
      <c r="TS147" s="73"/>
      <c r="TT147" s="73"/>
      <c r="TU147" s="73"/>
      <c r="TV147" s="73"/>
      <c r="TW147" s="73"/>
      <c r="TX147" s="73"/>
      <c r="TY147" s="73"/>
      <c r="TZ147" s="73"/>
      <c r="UA147" s="73"/>
      <c r="UB147" s="73"/>
      <c r="UC147" s="73"/>
      <c r="UD147" s="73"/>
      <c r="UE147" s="73"/>
      <c r="UF147" s="73"/>
      <c r="UG147" s="73"/>
      <c r="UH147" s="73"/>
      <c r="UI147" s="73"/>
      <c r="UJ147" s="73"/>
      <c r="UK147" s="73"/>
      <c r="UL147" s="73"/>
      <c r="UM147" s="73"/>
      <c r="UN147" s="73"/>
      <c r="UO147" s="73"/>
      <c r="UP147" s="73"/>
      <c r="UQ147" s="73"/>
      <c r="UR147" s="73"/>
      <c r="US147" s="73"/>
      <c r="UT147" s="73"/>
      <c r="UU147" s="73"/>
      <c r="UV147" s="73"/>
      <c r="UW147" s="73"/>
      <c r="UX147" s="73"/>
      <c r="UY147" s="73"/>
      <c r="UZ147" s="73"/>
      <c r="VA147" s="73"/>
      <c r="VB147" s="73"/>
      <c r="VC147" s="73"/>
      <c r="VD147" s="73"/>
      <c r="VE147" s="73"/>
      <c r="VF147" s="73"/>
      <c r="VG147" s="73"/>
      <c r="VH147" s="73"/>
      <c r="VI147" s="73"/>
      <c r="VJ147" s="73"/>
      <c r="VK147" s="73"/>
      <c r="VL147" s="73"/>
      <c r="VM147" s="73"/>
      <c r="VN147" s="73"/>
      <c r="VO147" s="73"/>
      <c r="VP147" s="73"/>
      <c r="VQ147" s="73"/>
      <c r="VR147" s="73"/>
      <c r="VS147" s="73"/>
      <c r="VT147" s="73"/>
      <c r="VU147" s="73"/>
      <c r="VV147" s="73"/>
      <c r="VW147" s="73"/>
      <c r="VX147" s="73"/>
      <c r="VY147" s="73"/>
      <c r="VZ147" s="73"/>
      <c r="WA147" s="73"/>
      <c r="WB147" s="73"/>
      <c r="WC147" s="73"/>
      <c r="WD147" s="73"/>
      <c r="WE147" s="73"/>
      <c r="WF147" s="73"/>
      <c r="WG147" s="73"/>
      <c r="WH147" s="73"/>
      <c r="WI147" s="73"/>
      <c r="WJ147" s="73"/>
      <c r="WK147" s="73"/>
      <c r="WL147" s="73"/>
      <c r="WM147" s="73"/>
      <c r="WN147" s="73"/>
      <c r="WO147" s="73"/>
      <c r="WP147" s="73"/>
      <c r="WQ147" s="73"/>
      <c r="WR147" s="73"/>
      <c r="WS147" s="73"/>
      <c r="WT147" s="73"/>
      <c r="WU147" s="73"/>
      <c r="WV147" s="73"/>
      <c r="WW147" s="73"/>
      <c r="WX147" s="73"/>
      <c r="WY147" s="73"/>
      <c r="WZ147" s="73"/>
      <c r="XA147" s="73"/>
      <c r="XB147" s="73"/>
      <c r="XC147" s="73"/>
      <c r="XD147" s="73"/>
      <c r="XE147" s="73"/>
      <c r="XF147" s="73"/>
      <c r="XG147" s="73"/>
      <c r="XH147" s="73"/>
      <c r="XI147" s="73"/>
      <c r="XJ147" s="73"/>
      <c r="XK147" s="73"/>
      <c r="XL147" s="73"/>
      <c r="XM147" s="73"/>
      <c r="XN147" s="73"/>
      <c r="XO147" s="73"/>
      <c r="XP147" s="73"/>
      <c r="XQ147" s="73"/>
      <c r="XR147" s="73"/>
      <c r="XS147" s="73"/>
      <c r="XT147" s="73"/>
      <c r="XU147" s="73"/>
      <c r="XV147" s="73"/>
      <c r="XW147" s="73"/>
      <c r="XX147" s="73"/>
      <c r="XY147" s="73"/>
      <c r="XZ147" s="73"/>
      <c r="YA147" s="73"/>
      <c r="YB147" s="73"/>
      <c r="YC147" s="73"/>
      <c r="YD147" s="73"/>
      <c r="YE147" s="73"/>
      <c r="YF147" s="73"/>
      <c r="YG147" s="73"/>
      <c r="YH147" s="73"/>
      <c r="YI147" s="73"/>
      <c r="YJ147" s="73"/>
      <c r="YK147" s="73"/>
      <c r="YL147" s="73"/>
      <c r="YM147" s="73"/>
      <c r="YN147" s="73"/>
      <c r="YO147" s="73"/>
      <c r="YP147" s="73"/>
      <c r="YQ147" s="73"/>
      <c r="YR147" s="73"/>
    </row>
    <row r="148" spans="1:668">
      <c r="A148" s="71" t="s">
        <v>233</v>
      </c>
      <c r="B148" s="72">
        <f t="shared" si="156"/>
        <v>6.2583707025000004E-2</v>
      </c>
      <c r="C148" s="72">
        <f t="shared" si="157"/>
        <v>8.4208686749999997E-2</v>
      </c>
      <c r="D148" s="72">
        <f t="shared" si="158"/>
        <v>3.5825107500000002E-2</v>
      </c>
      <c r="E148" s="72">
        <f t="shared" si="159"/>
        <v>1.3570235775E-2</v>
      </c>
      <c r="F148" s="72">
        <f t="shared" si="160"/>
        <v>1.31489955E-2</v>
      </c>
      <c r="G148" s="72">
        <f t="shared" si="161"/>
        <v>9.290907000000001E-3</v>
      </c>
      <c r="H148" s="72">
        <f t="shared" si="162"/>
        <v>1.3652909099999999E-2</v>
      </c>
      <c r="I148" s="72">
        <f t="shared" si="163"/>
        <v>1.2212031150000002E-2</v>
      </c>
      <c r="J148" s="72">
        <f t="shared" si="164"/>
        <v>4.3147602E-3</v>
      </c>
      <c r="K148" s="72">
        <f t="shared" si="165"/>
        <v>1.00940193E-2</v>
      </c>
      <c r="L148" s="72">
        <f t="shared" si="166"/>
        <v>5.9131111500000007E-3</v>
      </c>
      <c r="M148" s="72">
        <f t="shared" si="167"/>
        <v>6.605992350000001E-3</v>
      </c>
      <c r="N148" s="72">
        <f t="shared" si="168"/>
        <v>7.3224945000000007E-4</v>
      </c>
      <c r="O148" s="72">
        <f t="shared" si="169"/>
        <v>0</v>
      </c>
      <c r="P148" s="72">
        <f t="shared" si="170"/>
        <v>0</v>
      </c>
      <c r="Q148" s="72">
        <f t="shared" si="171"/>
        <v>0</v>
      </c>
      <c r="R148" s="72">
        <f t="shared" si="172"/>
        <v>0</v>
      </c>
      <c r="S148" s="72">
        <f t="shared" si="173"/>
        <v>1.47237255E-3</v>
      </c>
      <c r="T148" s="72">
        <f t="shared" si="174"/>
        <v>0</v>
      </c>
      <c r="U148" s="72">
        <f t="shared" si="175"/>
        <v>0</v>
      </c>
      <c r="V148" s="72">
        <f t="shared" si="176"/>
        <v>0</v>
      </c>
      <c r="W148" s="72">
        <f t="shared" si="177"/>
        <v>0</v>
      </c>
      <c r="X148" s="72">
        <f t="shared" si="178"/>
        <v>0</v>
      </c>
      <c r="Y148" s="72">
        <f t="shared" si="179"/>
        <v>0</v>
      </c>
      <c r="Z148" s="72">
        <f t="shared" si="180"/>
        <v>0</v>
      </c>
      <c r="AA148" s="72">
        <f t="shared" si="181"/>
        <v>0</v>
      </c>
      <c r="AB148" s="72"/>
      <c r="AD148" s="73">
        <v>1.4959935</v>
      </c>
      <c r="AE148" s="73">
        <v>1.4959935</v>
      </c>
      <c r="AF148" s="73">
        <v>0.59052375000000001</v>
      </c>
      <c r="AG148" s="73">
        <v>18.89676</v>
      </c>
      <c r="AH148" s="73">
        <v>7.4799674999999999</v>
      </c>
      <c r="AI148" s="73"/>
      <c r="AJ148" s="73">
        <v>11.511276299999999</v>
      </c>
      <c r="AK148" s="73"/>
      <c r="AL148" s="73">
        <v>10.6294275</v>
      </c>
      <c r="AM148" s="73">
        <v>7.4799674999999999</v>
      </c>
      <c r="AN148" s="73"/>
      <c r="AO148" s="73">
        <v>3.0037974749999998</v>
      </c>
      <c r="AP148" s="73">
        <v>10.546754174999998</v>
      </c>
      <c r="AQ148" s="73"/>
      <c r="AR148" s="73"/>
      <c r="AS148" s="73"/>
      <c r="AT148" s="73"/>
      <c r="AU148" s="73">
        <v>10.117640250000001</v>
      </c>
      <c r="AV148" s="73">
        <v>21.109255650000001</v>
      </c>
      <c r="AW148" s="73">
        <v>3.1022181</v>
      </c>
      <c r="AX148" s="73">
        <v>7.2673789499999994</v>
      </c>
      <c r="AY148" s="73">
        <v>10.708164</v>
      </c>
      <c r="AZ148" s="73"/>
      <c r="BA148" s="73">
        <v>21.357275625</v>
      </c>
      <c r="BB148" s="73">
        <v>11.365613775</v>
      </c>
      <c r="BC148" s="73">
        <v>1.4605620750000001</v>
      </c>
      <c r="BD148" s="73">
        <v>0.74799674999999999</v>
      </c>
      <c r="BE148" s="73">
        <v>1.0590059249999999</v>
      </c>
      <c r="BF148" s="73">
        <v>0.736186275</v>
      </c>
      <c r="BG148" s="73">
        <v>10.692416700000001</v>
      </c>
      <c r="BH148" s="73">
        <v>1.4330042999999999</v>
      </c>
      <c r="BI148" s="73"/>
      <c r="BJ148" s="73">
        <v>0.33856694999999998</v>
      </c>
      <c r="BK148" s="73">
        <v>7.9917547500000001</v>
      </c>
      <c r="BL148" s="73"/>
      <c r="BM148" s="73"/>
      <c r="BN148" s="73">
        <v>0.71650214999999995</v>
      </c>
      <c r="BO148" s="73">
        <v>0.71650214999999995</v>
      </c>
      <c r="BP148" s="73"/>
      <c r="BQ148" s="73">
        <v>0.71650214999999995</v>
      </c>
      <c r="BR148" s="73">
        <v>1.4330042999999999</v>
      </c>
      <c r="BS148" s="73">
        <v>2.0943909000000001</v>
      </c>
      <c r="BT148" s="73">
        <v>1.4644989000000002</v>
      </c>
      <c r="BU148" s="73"/>
      <c r="BV148" s="73">
        <v>0.71650214999999995</v>
      </c>
      <c r="BW148" s="73">
        <v>0.71650214999999995</v>
      </c>
      <c r="BX148" s="73">
        <v>0.70075485000000004</v>
      </c>
      <c r="BY148" s="73">
        <v>4.2950760749999999</v>
      </c>
      <c r="BZ148" s="73">
        <v>2.8541981249999999</v>
      </c>
      <c r="CA148" s="73">
        <v>1.7755080750000001</v>
      </c>
      <c r="CB148" s="73">
        <v>1.417257</v>
      </c>
      <c r="CC148" s="73">
        <v>2.1258854999999999</v>
      </c>
      <c r="CD148" s="73">
        <v>0.35825107499999997</v>
      </c>
      <c r="CE148" s="73">
        <v>1.4566252500000001</v>
      </c>
      <c r="CF148" s="73"/>
      <c r="CG148" s="73">
        <v>0.35825107499999997</v>
      </c>
      <c r="CH148" s="73">
        <v>0.74799674999999999</v>
      </c>
      <c r="CI148" s="73">
        <v>0.74799674999999999</v>
      </c>
      <c r="CJ148" s="73">
        <v>0.65351295000000009</v>
      </c>
      <c r="CK148" s="73">
        <v>0.65351295000000009</v>
      </c>
      <c r="CL148" s="73">
        <v>0.74799674999999999</v>
      </c>
      <c r="CM148" s="73">
        <v>0.65351295000000009</v>
      </c>
      <c r="CN148" s="73"/>
      <c r="CO148" s="73">
        <v>2.1416328</v>
      </c>
      <c r="CP148" s="73"/>
      <c r="CQ148" s="73">
        <v>1.4290674749999999</v>
      </c>
      <c r="CR148" s="73"/>
      <c r="CS148" s="73">
        <v>0.71256532500000003</v>
      </c>
      <c r="CT148" s="73"/>
      <c r="CU148" s="73">
        <v>0.71256532500000003</v>
      </c>
      <c r="CV148" s="73"/>
      <c r="CW148" s="73">
        <v>2.8935663750000002</v>
      </c>
      <c r="CX148" s="73">
        <v>1.3385205</v>
      </c>
      <c r="CY148" s="73">
        <v>2.2085588249999999</v>
      </c>
      <c r="CZ148" s="73"/>
      <c r="DA148" s="73">
        <v>1.4841830250000001</v>
      </c>
      <c r="DB148" s="73">
        <v>2.24399025</v>
      </c>
      <c r="DC148" s="73">
        <v>0.74799674999999999</v>
      </c>
      <c r="DD148" s="73">
        <v>1.3070259000000002</v>
      </c>
      <c r="DE148" s="73">
        <v>0.71650214999999995</v>
      </c>
      <c r="DF148" s="73">
        <v>1.39363605</v>
      </c>
      <c r="DG148" s="73"/>
      <c r="DH148" s="73"/>
      <c r="DI148" s="73">
        <v>2.2124956500000001</v>
      </c>
      <c r="DJ148" s="73">
        <v>0.74799674999999999</v>
      </c>
      <c r="DK148" s="73">
        <v>1.4881198499999999</v>
      </c>
      <c r="DL148" s="73">
        <v>1.4802462000000001</v>
      </c>
      <c r="DM148" s="73">
        <v>1.4881198499999999</v>
      </c>
      <c r="DN148" s="73">
        <v>1.499930325</v>
      </c>
      <c r="DO148" s="73">
        <v>1.8148763250000002</v>
      </c>
      <c r="DP148" s="73"/>
      <c r="DQ148" s="73">
        <v>1.4448147750000002</v>
      </c>
      <c r="DR148" s="73"/>
      <c r="DS148" s="73">
        <v>0.74799674999999999</v>
      </c>
      <c r="DT148" s="73"/>
      <c r="DU148" s="73">
        <v>1.499930325</v>
      </c>
      <c r="DV148" s="73"/>
      <c r="DW148" s="73">
        <v>0.75193357500000002</v>
      </c>
      <c r="DX148" s="73">
        <v>0.75193357500000002</v>
      </c>
      <c r="DY148" s="73">
        <v>4.7241899999999996E-2</v>
      </c>
      <c r="DZ148" s="73">
        <v>2.0510858249999999</v>
      </c>
      <c r="EA148" s="73"/>
      <c r="EB148" s="73"/>
      <c r="EC148" s="73"/>
      <c r="ED148" s="73"/>
      <c r="EE148" s="73"/>
      <c r="EF148" s="73">
        <v>0.71256532500000003</v>
      </c>
      <c r="EG148" s="73"/>
      <c r="EH148" s="73"/>
      <c r="EI148" s="73">
        <v>1.3030890750000002</v>
      </c>
      <c r="EJ148" s="73"/>
      <c r="EK148" s="73">
        <v>0.7243757999999999</v>
      </c>
      <c r="EL148" s="73"/>
      <c r="EM148" s="73"/>
      <c r="EN148" s="73"/>
      <c r="EO148" s="73"/>
      <c r="EP148" s="73">
        <v>0.74405992499999996</v>
      </c>
      <c r="EQ148" s="73">
        <v>2.19674835</v>
      </c>
      <c r="ER148" s="73">
        <v>2.19674835</v>
      </c>
      <c r="ES148" s="73">
        <v>2.9289978000000003</v>
      </c>
      <c r="ET148" s="73"/>
      <c r="EU148" s="73">
        <v>0.73224945000000008</v>
      </c>
      <c r="EV148" s="73"/>
      <c r="EW148" s="73">
        <v>0.73224945000000008</v>
      </c>
      <c r="EX148" s="73"/>
      <c r="EY148" s="73">
        <v>2.2321797750000001</v>
      </c>
      <c r="EZ148" s="73">
        <v>0.75193357500000002</v>
      </c>
      <c r="FA148" s="73"/>
      <c r="FB148" s="73"/>
      <c r="FC148" s="73"/>
      <c r="FD148" s="73"/>
      <c r="FE148" s="73">
        <v>1.4644989000000002</v>
      </c>
      <c r="FF148" s="73">
        <v>1.4644989000000002</v>
      </c>
      <c r="FG148" s="73">
        <v>0.73224945000000008</v>
      </c>
      <c r="FH148" s="73">
        <v>0.73224945000000008</v>
      </c>
      <c r="FI148" s="73">
        <v>0.73224945000000008</v>
      </c>
      <c r="FJ148" s="73">
        <v>1.4644989000000002</v>
      </c>
      <c r="FK148" s="73">
        <v>0.73224945000000008</v>
      </c>
      <c r="FL148" s="73"/>
      <c r="FM148" s="73"/>
      <c r="FN148" s="73">
        <v>0.74799674999999999</v>
      </c>
      <c r="FO148" s="73"/>
      <c r="FP148" s="73"/>
      <c r="FQ148" s="73"/>
      <c r="FR148" s="73">
        <v>0.73224945000000008</v>
      </c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>
        <v>1.47237255</v>
      </c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  <c r="IX148" s="73"/>
      <c r="IY148" s="73"/>
      <c r="IZ148" s="73"/>
      <c r="JA148" s="73"/>
      <c r="JB148" s="73"/>
      <c r="JC148" s="73"/>
      <c r="JD148" s="73"/>
      <c r="JE148" s="73"/>
      <c r="JF148" s="73"/>
      <c r="JG148" s="73"/>
      <c r="JH148" s="73"/>
      <c r="JI148" s="73"/>
      <c r="JJ148" s="73"/>
      <c r="JK148" s="73"/>
      <c r="JL148" s="73"/>
      <c r="JM148" s="73"/>
      <c r="JN148" s="73"/>
      <c r="JO148" s="73"/>
      <c r="JP148" s="73"/>
      <c r="JQ148" s="73"/>
      <c r="JR148" s="73"/>
      <c r="JS148" s="73"/>
      <c r="JT148" s="73"/>
      <c r="JU148" s="73"/>
      <c r="JV148" s="73"/>
      <c r="JW148" s="73"/>
      <c r="JX148" s="73"/>
      <c r="JY148" s="73"/>
      <c r="JZ148" s="73"/>
      <c r="KA148" s="73"/>
      <c r="KB148" s="73"/>
      <c r="KC148" s="73"/>
      <c r="KD148" s="73"/>
      <c r="KE148" s="73"/>
      <c r="KF148" s="73"/>
      <c r="KG148" s="73"/>
      <c r="KH148" s="73"/>
      <c r="KI148" s="73"/>
      <c r="KJ148" s="73"/>
      <c r="KK148" s="73"/>
      <c r="KL148" s="73"/>
      <c r="KM148" s="73"/>
      <c r="KN148" s="73"/>
      <c r="KO148" s="73"/>
      <c r="KP148" s="73"/>
      <c r="KQ148" s="73"/>
      <c r="KR148" s="73"/>
      <c r="KS148" s="73"/>
      <c r="KT148" s="73"/>
      <c r="KU148" s="73"/>
      <c r="KV148" s="73"/>
      <c r="KW148" s="73"/>
      <c r="KX148" s="73"/>
      <c r="KY148" s="73"/>
      <c r="KZ148" s="73"/>
      <c r="LA148" s="73"/>
      <c r="LB148" s="73"/>
      <c r="LC148" s="73"/>
      <c r="LD148" s="73"/>
      <c r="LE148" s="73"/>
      <c r="LF148" s="73"/>
      <c r="LG148" s="73"/>
      <c r="LH148" s="73"/>
      <c r="LI148" s="73"/>
      <c r="LJ148" s="73"/>
      <c r="LK148" s="73"/>
      <c r="LL148" s="73"/>
      <c r="LM148" s="73"/>
      <c r="LN148" s="73"/>
      <c r="LO148" s="73"/>
      <c r="LP148" s="73"/>
      <c r="LQ148" s="73"/>
      <c r="LR148" s="73"/>
      <c r="LS148" s="73"/>
      <c r="LT148" s="73"/>
      <c r="LU148" s="73"/>
      <c r="LV148" s="73"/>
      <c r="LW148" s="73"/>
      <c r="LX148" s="73"/>
      <c r="LY148" s="73"/>
      <c r="LZ148" s="73"/>
      <c r="MA148" s="73"/>
      <c r="MB148" s="73"/>
      <c r="MC148" s="73"/>
      <c r="MD148" s="73"/>
      <c r="ME148" s="73"/>
      <c r="MF148" s="73"/>
      <c r="MG148" s="73"/>
      <c r="MH148" s="73"/>
      <c r="MI148" s="73"/>
      <c r="MJ148" s="73"/>
      <c r="MK148" s="73"/>
      <c r="ML148" s="73"/>
      <c r="MM148" s="73"/>
      <c r="MN148" s="73"/>
      <c r="MO148" s="73"/>
      <c r="MP148" s="73"/>
      <c r="MQ148" s="73"/>
      <c r="MR148" s="73"/>
      <c r="MS148" s="73"/>
      <c r="MT148" s="73"/>
      <c r="MU148" s="73"/>
      <c r="MV148" s="73"/>
      <c r="MW148" s="73"/>
      <c r="MX148" s="73"/>
      <c r="MY148" s="73"/>
      <c r="MZ148" s="73"/>
      <c r="NA148" s="73"/>
      <c r="NB148" s="73"/>
      <c r="NC148" s="73"/>
      <c r="ND148" s="73"/>
      <c r="NE148" s="73"/>
      <c r="NF148" s="73"/>
      <c r="NG148" s="73"/>
      <c r="NH148" s="73"/>
      <c r="NI148" s="73"/>
      <c r="NJ148" s="73"/>
      <c r="NK148" s="73"/>
      <c r="NL148" s="73"/>
      <c r="NM148" s="73"/>
      <c r="NN148" s="73"/>
      <c r="NO148" s="73"/>
      <c r="NP148" s="73"/>
      <c r="NQ148" s="73"/>
      <c r="NR148" s="73"/>
      <c r="NS148" s="73"/>
      <c r="NT148" s="73"/>
      <c r="NU148" s="73"/>
      <c r="NV148" s="73"/>
      <c r="NW148" s="73"/>
      <c r="NX148" s="73"/>
      <c r="NY148" s="73"/>
      <c r="NZ148" s="73"/>
      <c r="OA148" s="73"/>
      <c r="OB148" s="73"/>
      <c r="OC148" s="73"/>
      <c r="OD148" s="73"/>
      <c r="OE148" s="73"/>
      <c r="OF148" s="73"/>
      <c r="OG148" s="73"/>
      <c r="OH148" s="73"/>
      <c r="OI148" s="73"/>
      <c r="OJ148" s="73"/>
      <c r="OK148" s="73"/>
      <c r="OL148" s="73"/>
      <c r="OM148" s="73"/>
      <c r="ON148" s="73"/>
      <c r="OO148" s="73"/>
      <c r="OP148" s="73"/>
      <c r="OQ148" s="73"/>
      <c r="OR148" s="73"/>
      <c r="OS148" s="73"/>
      <c r="OT148" s="73"/>
      <c r="OU148" s="73"/>
      <c r="OV148" s="73"/>
      <c r="OW148" s="73"/>
      <c r="OX148" s="73"/>
      <c r="OY148" s="73"/>
      <c r="OZ148" s="73"/>
      <c r="PA148" s="73"/>
      <c r="PB148" s="73"/>
      <c r="PC148" s="73"/>
      <c r="PD148" s="73"/>
      <c r="PE148" s="73"/>
      <c r="PF148" s="73"/>
      <c r="PG148" s="73"/>
      <c r="PH148" s="73"/>
      <c r="PI148" s="73"/>
      <c r="PJ148" s="73"/>
      <c r="PK148" s="73"/>
      <c r="PL148" s="73"/>
      <c r="PM148" s="73"/>
      <c r="PN148" s="73"/>
      <c r="PO148" s="73"/>
      <c r="PP148" s="73"/>
      <c r="PQ148" s="73"/>
      <c r="PR148" s="73"/>
      <c r="PS148" s="73"/>
      <c r="PT148" s="73"/>
      <c r="PU148" s="73"/>
      <c r="PV148" s="73"/>
      <c r="PW148" s="73"/>
      <c r="PX148" s="73"/>
      <c r="PY148" s="73"/>
      <c r="PZ148" s="73"/>
      <c r="QA148" s="73"/>
      <c r="QB148" s="73"/>
      <c r="QC148" s="73"/>
      <c r="QD148" s="73"/>
      <c r="QE148" s="73"/>
      <c r="QF148" s="73"/>
      <c r="QG148" s="73"/>
      <c r="QH148" s="73"/>
      <c r="QI148" s="73"/>
      <c r="QJ148" s="73"/>
      <c r="QK148" s="73"/>
      <c r="QL148" s="73"/>
      <c r="QM148" s="73"/>
      <c r="QN148" s="73"/>
      <c r="QO148" s="73"/>
      <c r="QP148" s="73"/>
      <c r="QQ148" s="73"/>
      <c r="QR148" s="73"/>
      <c r="QS148" s="73"/>
      <c r="QT148" s="73"/>
      <c r="QU148" s="73"/>
      <c r="QV148" s="73"/>
      <c r="QW148" s="73"/>
      <c r="QX148" s="73"/>
      <c r="QY148" s="73"/>
      <c r="QZ148" s="73"/>
      <c r="RA148" s="73"/>
      <c r="RB148" s="73"/>
      <c r="RC148" s="73"/>
      <c r="RD148" s="73"/>
      <c r="RE148" s="73"/>
      <c r="RF148" s="73"/>
      <c r="RG148" s="73"/>
      <c r="RH148" s="73"/>
      <c r="RI148" s="73"/>
      <c r="RJ148" s="73"/>
      <c r="RK148" s="73"/>
      <c r="RL148" s="73"/>
      <c r="RM148" s="73"/>
      <c r="RN148" s="73"/>
      <c r="RO148" s="73"/>
      <c r="RP148" s="73"/>
      <c r="RQ148" s="73"/>
      <c r="RR148" s="73"/>
      <c r="RS148" s="73"/>
      <c r="RT148" s="73"/>
      <c r="RU148" s="73"/>
      <c r="RV148" s="73"/>
      <c r="RW148" s="73"/>
      <c r="RX148" s="73"/>
      <c r="RY148" s="73"/>
      <c r="RZ148" s="73"/>
      <c r="SA148" s="73"/>
      <c r="SB148" s="73"/>
      <c r="SC148" s="73"/>
      <c r="SD148" s="73"/>
      <c r="SE148" s="73"/>
      <c r="SF148" s="73"/>
      <c r="SG148" s="73"/>
      <c r="SH148" s="73"/>
      <c r="SI148" s="73"/>
      <c r="SJ148" s="73"/>
      <c r="SK148" s="73"/>
      <c r="SL148" s="73"/>
      <c r="SM148" s="73"/>
      <c r="SN148" s="73"/>
      <c r="SO148" s="73"/>
      <c r="SP148" s="73"/>
      <c r="SQ148" s="73"/>
      <c r="SR148" s="73"/>
      <c r="SS148" s="73"/>
      <c r="ST148" s="73"/>
      <c r="SU148" s="73"/>
      <c r="SV148" s="73"/>
      <c r="SW148" s="73"/>
      <c r="SX148" s="73"/>
      <c r="SY148" s="73"/>
      <c r="SZ148" s="73"/>
      <c r="TA148" s="73"/>
      <c r="TB148" s="73"/>
      <c r="TC148" s="73"/>
      <c r="TD148" s="73"/>
      <c r="TE148" s="73"/>
      <c r="TF148" s="73"/>
      <c r="TG148" s="73"/>
      <c r="TH148" s="73"/>
      <c r="TI148" s="73"/>
      <c r="TJ148" s="73"/>
      <c r="TK148" s="73"/>
      <c r="TL148" s="73"/>
      <c r="TM148" s="73"/>
      <c r="TN148" s="73"/>
      <c r="TO148" s="73"/>
      <c r="TP148" s="73"/>
      <c r="TQ148" s="73"/>
      <c r="TR148" s="73"/>
      <c r="TS148" s="73"/>
      <c r="TT148" s="73"/>
      <c r="TU148" s="73"/>
      <c r="TV148" s="73"/>
      <c r="TW148" s="73"/>
      <c r="TX148" s="73"/>
      <c r="TY148" s="73"/>
      <c r="TZ148" s="73"/>
      <c r="UA148" s="73"/>
      <c r="UB148" s="73"/>
      <c r="UC148" s="73"/>
      <c r="UD148" s="73"/>
      <c r="UE148" s="73"/>
      <c r="UF148" s="73"/>
      <c r="UG148" s="73"/>
      <c r="UH148" s="73"/>
      <c r="UI148" s="73"/>
      <c r="UJ148" s="73"/>
      <c r="UK148" s="73"/>
      <c r="UL148" s="73"/>
      <c r="UM148" s="73"/>
      <c r="UN148" s="73"/>
      <c r="UO148" s="73"/>
      <c r="UP148" s="73"/>
      <c r="UQ148" s="73"/>
      <c r="UR148" s="73"/>
      <c r="US148" s="73"/>
      <c r="UT148" s="73"/>
      <c r="UU148" s="73"/>
      <c r="UV148" s="73"/>
      <c r="UW148" s="73"/>
      <c r="UX148" s="73"/>
      <c r="UY148" s="73"/>
      <c r="UZ148" s="73"/>
      <c r="VA148" s="73"/>
      <c r="VB148" s="73"/>
      <c r="VC148" s="73"/>
      <c r="VD148" s="73"/>
      <c r="VE148" s="73"/>
      <c r="VF148" s="73"/>
      <c r="VG148" s="73"/>
      <c r="VH148" s="73"/>
      <c r="VI148" s="73"/>
      <c r="VJ148" s="73"/>
      <c r="VK148" s="73"/>
      <c r="VL148" s="73"/>
      <c r="VM148" s="73"/>
      <c r="VN148" s="73"/>
      <c r="VO148" s="73"/>
      <c r="VP148" s="73"/>
      <c r="VQ148" s="73"/>
      <c r="VR148" s="73"/>
      <c r="VS148" s="73"/>
      <c r="VT148" s="73"/>
      <c r="VU148" s="73"/>
      <c r="VV148" s="73"/>
      <c r="VW148" s="73"/>
      <c r="VX148" s="73"/>
      <c r="VY148" s="73"/>
      <c r="VZ148" s="73"/>
      <c r="WA148" s="73"/>
      <c r="WB148" s="73"/>
      <c r="WC148" s="73"/>
      <c r="WD148" s="73"/>
      <c r="WE148" s="73"/>
      <c r="WF148" s="73"/>
      <c r="WG148" s="73"/>
      <c r="WH148" s="73"/>
      <c r="WI148" s="73"/>
      <c r="WJ148" s="73"/>
      <c r="WK148" s="73"/>
      <c r="WL148" s="73"/>
      <c r="WM148" s="73"/>
      <c r="WN148" s="73"/>
      <c r="WO148" s="73"/>
      <c r="WP148" s="73"/>
      <c r="WQ148" s="73"/>
      <c r="WR148" s="73"/>
      <c r="WS148" s="73"/>
      <c r="WT148" s="73"/>
      <c r="WU148" s="73"/>
      <c r="WV148" s="73"/>
      <c r="WW148" s="73"/>
      <c r="WX148" s="73"/>
      <c r="WY148" s="73"/>
      <c r="WZ148" s="73"/>
      <c r="XA148" s="73"/>
      <c r="XB148" s="73"/>
      <c r="XC148" s="73"/>
      <c r="XD148" s="73"/>
      <c r="XE148" s="73"/>
      <c r="XF148" s="73"/>
      <c r="XG148" s="73"/>
      <c r="XH148" s="73"/>
      <c r="XI148" s="73"/>
      <c r="XJ148" s="73"/>
      <c r="XK148" s="73"/>
      <c r="XL148" s="73"/>
      <c r="XM148" s="73"/>
      <c r="XN148" s="73"/>
      <c r="XO148" s="73"/>
      <c r="XP148" s="73"/>
      <c r="XQ148" s="73"/>
      <c r="XR148" s="73"/>
      <c r="XS148" s="73"/>
      <c r="XT148" s="73"/>
      <c r="XU148" s="73"/>
      <c r="XV148" s="73"/>
      <c r="XW148" s="73"/>
      <c r="XX148" s="73"/>
      <c r="XY148" s="73"/>
      <c r="XZ148" s="73"/>
      <c r="YA148" s="73"/>
      <c r="YB148" s="73"/>
      <c r="YC148" s="73"/>
      <c r="YD148" s="73"/>
      <c r="YE148" s="73"/>
      <c r="YF148" s="73"/>
      <c r="YG148" s="73"/>
      <c r="YH148" s="73"/>
      <c r="YI148" s="73"/>
      <c r="YJ148" s="73"/>
      <c r="YK148" s="73"/>
      <c r="YL148" s="73"/>
      <c r="YM148" s="73"/>
      <c r="YN148" s="73"/>
      <c r="YO148" s="73"/>
      <c r="YP148" s="73"/>
      <c r="YQ148" s="73"/>
      <c r="YR148" s="73"/>
    </row>
    <row r="149" spans="1:668">
      <c r="A149" s="71" t="s">
        <v>234</v>
      </c>
      <c r="B149" s="72">
        <f t="shared" si="156"/>
        <v>0</v>
      </c>
      <c r="C149" s="72">
        <f t="shared" si="157"/>
        <v>0</v>
      </c>
      <c r="D149" s="72">
        <f t="shared" si="158"/>
        <v>0</v>
      </c>
      <c r="E149" s="72">
        <f t="shared" si="159"/>
        <v>0</v>
      </c>
      <c r="F149" s="72">
        <f t="shared" si="160"/>
        <v>0</v>
      </c>
      <c r="G149" s="72">
        <f t="shared" si="161"/>
        <v>0</v>
      </c>
      <c r="H149" s="72">
        <f t="shared" si="162"/>
        <v>0</v>
      </c>
      <c r="I149" s="72">
        <f t="shared" si="163"/>
        <v>0</v>
      </c>
      <c r="J149" s="72">
        <f t="shared" si="164"/>
        <v>0</v>
      </c>
      <c r="K149" s="72">
        <f t="shared" si="165"/>
        <v>0</v>
      </c>
      <c r="L149" s="72">
        <f t="shared" si="166"/>
        <v>0</v>
      </c>
      <c r="M149" s="72">
        <f t="shared" si="167"/>
        <v>0</v>
      </c>
      <c r="N149" s="72">
        <f t="shared" si="168"/>
        <v>0</v>
      </c>
      <c r="O149" s="72">
        <f t="shared" si="169"/>
        <v>0</v>
      </c>
      <c r="P149" s="72">
        <f t="shared" si="170"/>
        <v>0</v>
      </c>
      <c r="Q149" s="72">
        <f t="shared" si="171"/>
        <v>0</v>
      </c>
      <c r="R149" s="72">
        <f t="shared" si="172"/>
        <v>0</v>
      </c>
      <c r="S149" s="72">
        <f t="shared" si="173"/>
        <v>0</v>
      </c>
      <c r="T149" s="72">
        <f t="shared" si="174"/>
        <v>0</v>
      </c>
      <c r="U149" s="72">
        <f t="shared" si="175"/>
        <v>0</v>
      </c>
      <c r="V149" s="72">
        <f t="shared" si="176"/>
        <v>0</v>
      </c>
      <c r="W149" s="72">
        <f t="shared" si="177"/>
        <v>0</v>
      </c>
      <c r="X149" s="72">
        <f t="shared" si="178"/>
        <v>0</v>
      </c>
      <c r="Y149" s="72">
        <f t="shared" si="179"/>
        <v>0</v>
      </c>
      <c r="Z149" s="72">
        <f t="shared" si="180"/>
        <v>0</v>
      </c>
      <c r="AA149" s="72">
        <f t="shared" si="181"/>
        <v>0</v>
      </c>
      <c r="AB149" s="72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  <c r="JD149" s="73"/>
      <c r="JE149" s="73"/>
      <c r="JF149" s="73"/>
      <c r="JG149" s="73"/>
      <c r="JH149" s="73"/>
      <c r="JI149" s="73"/>
      <c r="JJ149" s="73"/>
      <c r="JK149" s="73"/>
      <c r="JL149" s="73"/>
      <c r="JM149" s="73"/>
      <c r="JN149" s="73"/>
      <c r="JO149" s="73"/>
      <c r="JP149" s="73"/>
      <c r="JQ149" s="73"/>
      <c r="JR149" s="73"/>
      <c r="JS149" s="73"/>
      <c r="JT149" s="73"/>
      <c r="JU149" s="73"/>
      <c r="JV149" s="73"/>
      <c r="JW149" s="73"/>
      <c r="JX149" s="73"/>
      <c r="JY149" s="73"/>
      <c r="JZ149" s="73"/>
      <c r="KA149" s="73"/>
      <c r="KB149" s="73"/>
      <c r="KC149" s="73"/>
      <c r="KD149" s="73"/>
      <c r="KE149" s="73"/>
      <c r="KF149" s="73"/>
      <c r="KG149" s="73"/>
      <c r="KH149" s="73"/>
      <c r="KI149" s="73"/>
      <c r="KJ149" s="73"/>
      <c r="KK149" s="73"/>
      <c r="KL149" s="73"/>
      <c r="KM149" s="73"/>
      <c r="KN149" s="73"/>
      <c r="KO149" s="73"/>
      <c r="KP149" s="73"/>
      <c r="KQ149" s="73"/>
      <c r="KR149" s="73"/>
      <c r="KS149" s="73"/>
      <c r="KT149" s="73"/>
      <c r="KU149" s="73"/>
      <c r="KV149" s="73"/>
      <c r="KW149" s="73"/>
      <c r="KX149" s="73"/>
      <c r="KY149" s="73"/>
      <c r="KZ149" s="73"/>
      <c r="LA149" s="73"/>
      <c r="LB149" s="73"/>
      <c r="LC149" s="73"/>
      <c r="LD149" s="73"/>
      <c r="LE149" s="73"/>
      <c r="LF149" s="73"/>
      <c r="LG149" s="73"/>
      <c r="LH149" s="73"/>
      <c r="LI149" s="73"/>
      <c r="LJ149" s="73"/>
      <c r="LK149" s="73"/>
      <c r="LL149" s="73"/>
      <c r="LM149" s="73"/>
      <c r="LN149" s="73"/>
      <c r="LO149" s="73"/>
      <c r="LP149" s="73"/>
      <c r="LQ149" s="73"/>
      <c r="LR149" s="73"/>
      <c r="LS149" s="73"/>
      <c r="LT149" s="73"/>
      <c r="LU149" s="73"/>
      <c r="LV149" s="73"/>
      <c r="LW149" s="73"/>
      <c r="LX149" s="73"/>
      <c r="LY149" s="73"/>
      <c r="LZ149" s="73"/>
      <c r="MA149" s="73"/>
      <c r="MB149" s="73"/>
      <c r="MC149" s="73"/>
      <c r="MD149" s="73"/>
      <c r="ME149" s="73"/>
      <c r="MF149" s="73"/>
      <c r="MG149" s="73"/>
      <c r="MH149" s="73"/>
      <c r="MI149" s="73"/>
      <c r="MJ149" s="73"/>
      <c r="MK149" s="73"/>
      <c r="ML149" s="73"/>
      <c r="MM149" s="73"/>
      <c r="MN149" s="73"/>
      <c r="MO149" s="73"/>
      <c r="MP149" s="73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  <c r="OL149" s="73"/>
      <c r="OM149" s="73"/>
      <c r="ON149" s="73"/>
      <c r="OO149" s="73"/>
      <c r="OP149" s="73"/>
      <c r="OQ149" s="73"/>
      <c r="OR149" s="73"/>
      <c r="OS149" s="73"/>
      <c r="OT149" s="73"/>
      <c r="OU149" s="73"/>
      <c r="OV149" s="73"/>
      <c r="OW149" s="73"/>
      <c r="OX149" s="73"/>
      <c r="OY149" s="73"/>
      <c r="OZ149" s="73"/>
      <c r="PA149" s="73"/>
      <c r="PB149" s="73"/>
      <c r="PC149" s="73"/>
      <c r="PD149" s="73"/>
      <c r="PE149" s="73"/>
      <c r="PF149" s="73"/>
      <c r="PG149" s="73"/>
      <c r="PH149" s="73"/>
      <c r="PI149" s="73"/>
      <c r="PJ149" s="73"/>
      <c r="PK149" s="73"/>
      <c r="PL149" s="73"/>
      <c r="PM149" s="73"/>
      <c r="PN149" s="73"/>
      <c r="PO149" s="73"/>
      <c r="PP149" s="73"/>
      <c r="PQ149" s="73"/>
      <c r="PR149" s="73"/>
      <c r="PS149" s="73"/>
      <c r="PT149" s="73"/>
      <c r="PU149" s="73"/>
      <c r="PV149" s="73"/>
      <c r="PW149" s="73"/>
      <c r="PX149" s="73"/>
      <c r="PY149" s="73"/>
      <c r="PZ149" s="73"/>
      <c r="QA149" s="73"/>
      <c r="QB149" s="73"/>
      <c r="QC149" s="73"/>
      <c r="QD149" s="73"/>
      <c r="QE149" s="73"/>
      <c r="QF149" s="73"/>
      <c r="QG149" s="73"/>
      <c r="QH149" s="73"/>
      <c r="QI149" s="73"/>
      <c r="QJ149" s="73"/>
      <c r="QK149" s="73"/>
      <c r="QL149" s="73"/>
      <c r="QM149" s="73"/>
      <c r="QN149" s="73"/>
      <c r="QO149" s="73"/>
      <c r="QP149" s="73"/>
      <c r="QQ149" s="73"/>
      <c r="QR149" s="73"/>
      <c r="QS149" s="73"/>
      <c r="QT149" s="73"/>
      <c r="QU149" s="73"/>
      <c r="QV149" s="73"/>
      <c r="QW149" s="73"/>
      <c r="QX149" s="73"/>
      <c r="QY149" s="73"/>
      <c r="QZ149" s="73"/>
      <c r="RA149" s="73"/>
      <c r="RB149" s="73"/>
      <c r="RC149" s="73"/>
      <c r="RD149" s="73"/>
      <c r="RE149" s="73"/>
      <c r="RF149" s="73"/>
      <c r="RG149" s="73"/>
      <c r="RH149" s="73"/>
      <c r="RI149" s="73"/>
      <c r="RJ149" s="73"/>
      <c r="RK149" s="73"/>
      <c r="RL149" s="73"/>
      <c r="RM149" s="73"/>
      <c r="RN149" s="73"/>
      <c r="RO149" s="73"/>
      <c r="RP149" s="73"/>
      <c r="RQ149" s="73"/>
      <c r="RR149" s="73"/>
      <c r="RS149" s="73"/>
      <c r="RT149" s="73"/>
      <c r="RU149" s="73"/>
      <c r="RV149" s="73"/>
      <c r="RW149" s="73"/>
      <c r="RX149" s="73"/>
      <c r="RY149" s="73"/>
      <c r="RZ149" s="73"/>
      <c r="SA149" s="73"/>
      <c r="SB149" s="73"/>
      <c r="SC149" s="73"/>
      <c r="SD149" s="73"/>
      <c r="SE149" s="73"/>
      <c r="SF149" s="73"/>
      <c r="SG149" s="73"/>
      <c r="SH149" s="73"/>
      <c r="SI149" s="73"/>
      <c r="SJ149" s="73"/>
      <c r="SK149" s="73"/>
      <c r="SL149" s="73"/>
      <c r="SM149" s="73"/>
      <c r="SN149" s="73"/>
      <c r="SO149" s="73"/>
      <c r="SP149" s="73"/>
      <c r="SQ149" s="73"/>
      <c r="SR149" s="73"/>
      <c r="SS149" s="73"/>
      <c r="ST149" s="73"/>
      <c r="SU149" s="73"/>
      <c r="SV149" s="73"/>
      <c r="SW149" s="73"/>
      <c r="SX149" s="73"/>
      <c r="SY149" s="73"/>
      <c r="SZ149" s="73"/>
      <c r="TA149" s="73"/>
      <c r="TB149" s="73"/>
      <c r="TC149" s="73"/>
      <c r="TD149" s="73"/>
      <c r="TE149" s="73"/>
      <c r="TF149" s="73"/>
      <c r="TG149" s="73"/>
      <c r="TH149" s="73"/>
      <c r="TI149" s="73"/>
      <c r="TJ149" s="73"/>
      <c r="TK149" s="73"/>
      <c r="TL149" s="73"/>
      <c r="TM149" s="73"/>
      <c r="TN149" s="73"/>
      <c r="TO149" s="73"/>
      <c r="TP149" s="73"/>
      <c r="TQ149" s="73"/>
      <c r="TR149" s="73"/>
      <c r="TS149" s="73"/>
      <c r="TT149" s="73"/>
      <c r="TU149" s="73"/>
      <c r="TV149" s="73"/>
      <c r="TW149" s="73"/>
      <c r="TX149" s="73"/>
      <c r="TY149" s="73"/>
      <c r="TZ149" s="73"/>
      <c r="UA149" s="73"/>
      <c r="UB149" s="73"/>
      <c r="UC149" s="73"/>
      <c r="UD149" s="73"/>
      <c r="UE149" s="73"/>
      <c r="UF149" s="73"/>
      <c r="UG149" s="73"/>
      <c r="UH149" s="73"/>
      <c r="UI149" s="73"/>
      <c r="UJ149" s="73"/>
      <c r="UK149" s="73"/>
      <c r="UL149" s="73"/>
      <c r="UM149" s="73"/>
      <c r="UN149" s="73"/>
      <c r="UO149" s="73"/>
      <c r="UP149" s="73"/>
      <c r="UQ149" s="73"/>
      <c r="UR149" s="73"/>
      <c r="US149" s="73"/>
      <c r="UT149" s="73"/>
      <c r="UU149" s="73"/>
      <c r="UV149" s="73"/>
      <c r="UW149" s="73"/>
      <c r="UX149" s="73"/>
      <c r="UY149" s="73"/>
      <c r="UZ149" s="73"/>
      <c r="VA149" s="73"/>
      <c r="VB149" s="73"/>
      <c r="VC149" s="73"/>
      <c r="VD149" s="73"/>
      <c r="VE149" s="73"/>
      <c r="VF149" s="73"/>
      <c r="VG149" s="73"/>
      <c r="VH149" s="73"/>
      <c r="VI149" s="73"/>
      <c r="VJ149" s="73"/>
      <c r="VK149" s="73"/>
      <c r="VL149" s="73"/>
      <c r="VM149" s="73"/>
      <c r="VN149" s="73"/>
      <c r="VO149" s="73"/>
      <c r="VP149" s="73"/>
      <c r="VQ149" s="73"/>
      <c r="VR149" s="73"/>
      <c r="VS149" s="73"/>
      <c r="VT149" s="73"/>
      <c r="VU149" s="73"/>
      <c r="VV149" s="73"/>
      <c r="VW149" s="73"/>
      <c r="VX149" s="73"/>
      <c r="VY149" s="73"/>
      <c r="VZ149" s="73"/>
      <c r="WA149" s="73"/>
      <c r="WB149" s="73"/>
      <c r="WC149" s="73"/>
      <c r="WD149" s="73"/>
      <c r="WE149" s="73"/>
      <c r="WF149" s="73"/>
      <c r="WG149" s="73"/>
      <c r="WH149" s="73"/>
      <c r="WI149" s="73"/>
      <c r="WJ149" s="73"/>
      <c r="WK149" s="73"/>
      <c r="WL149" s="73"/>
      <c r="WM149" s="73"/>
      <c r="WN149" s="73"/>
      <c r="WO149" s="73"/>
      <c r="WP149" s="73"/>
      <c r="WQ149" s="73"/>
      <c r="WR149" s="73"/>
      <c r="WS149" s="73"/>
      <c r="WT149" s="73"/>
      <c r="WU149" s="73"/>
      <c r="WV149" s="73"/>
      <c r="WW149" s="73"/>
      <c r="WX149" s="73"/>
      <c r="WY149" s="73"/>
      <c r="WZ149" s="73"/>
      <c r="XA149" s="73"/>
      <c r="XB149" s="73"/>
      <c r="XC149" s="73"/>
      <c r="XD149" s="73"/>
      <c r="XE149" s="73"/>
      <c r="XF149" s="73"/>
      <c r="XG149" s="73"/>
      <c r="XH149" s="73"/>
      <c r="XI149" s="73"/>
      <c r="XJ149" s="73"/>
      <c r="XK149" s="73"/>
      <c r="XL149" s="73"/>
      <c r="XM149" s="73"/>
      <c r="XN149" s="73"/>
      <c r="XO149" s="73"/>
      <c r="XP149" s="73"/>
      <c r="XQ149" s="73"/>
      <c r="XR149" s="73"/>
      <c r="XS149" s="73"/>
      <c r="XT149" s="73"/>
      <c r="XU149" s="73"/>
      <c r="XV149" s="73"/>
      <c r="XW149" s="73"/>
      <c r="XX149" s="73"/>
      <c r="XY149" s="73"/>
      <c r="XZ149" s="73"/>
      <c r="YA149" s="73"/>
      <c r="YB149" s="73"/>
      <c r="YC149" s="73"/>
      <c r="YD149" s="73"/>
      <c r="YE149" s="73"/>
      <c r="YF149" s="73"/>
      <c r="YG149" s="73"/>
      <c r="YH149" s="73"/>
      <c r="YI149" s="73"/>
      <c r="YJ149" s="73"/>
      <c r="YK149" s="73"/>
      <c r="YL149" s="73"/>
      <c r="YM149" s="73"/>
      <c r="YN149" s="73"/>
      <c r="YO149" s="73"/>
      <c r="YP149" s="73"/>
      <c r="YQ149" s="73"/>
      <c r="YR149" s="73"/>
    </row>
    <row r="150" spans="1:668">
      <c r="A150" s="71" t="s">
        <v>235</v>
      </c>
      <c r="B150" s="72">
        <f t="shared" si="156"/>
        <v>0</v>
      </c>
      <c r="C150" s="72">
        <f t="shared" si="157"/>
        <v>0</v>
      </c>
      <c r="D150" s="72">
        <f t="shared" si="158"/>
        <v>0</v>
      </c>
      <c r="E150" s="72">
        <f t="shared" si="159"/>
        <v>0</v>
      </c>
      <c r="F150" s="72">
        <f t="shared" si="160"/>
        <v>0</v>
      </c>
      <c r="G150" s="72">
        <f t="shared" si="161"/>
        <v>0</v>
      </c>
      <c r="H150" s="72">
        <f t="shared" si="162"/>
        <v>0</v>
      </c>
      <c r="I150" s="72">
        <f t="shared" si="163"/>
        <v>0</v>
      </c>
      <c r="J150" s="72">
        <f t="shared" si="164"/>
        <v>0</v>
      </c>
      <c r="K150" s="72">
        <f t="shared" si="165"/>
        <v>0</v>
      </c>
      <c r="L150" s="72">
        <f t="shared" si="166"/>
        <v>0</v>
      </c>
      <c r="M150" s="72">
        <f t="shared" si="167"/>
        <v>0</v>
      </c>
      <c r="N150" s="72">
        <f t="shared" si="168"/>
        <v>0</v>
      </c>
      <c r="O150" s="72">
        <f t="shared" si="169"/>
        <v>0</v>
      </c>
      <c r="P150" s="72">
        <f t="shared" si="170"/>
        <v>0</v>
      </c>
      <c r="Q150" s="72">
        <f t="shared" si="171"/>
        <v>0</v>
      </c>
      <c r="R150" s="72">
        <f t="shared" si="172"/>
        <v>0</v>
      </c>
      <c r="S150" s="72">
        <f t="shared" si="173"/>
        <v>0</v>
      </c>
      <c r="T150" s="72">
        <f t="shared" si="174"/>
        <v>0</v>
      </c>
      <c r="U150" s="72">
        <f t="shared" si="175"/>
        <v>0</v>
      </c>
      <c r="V150" s="72">
        <f t="shared" si="176"/>
        <v>0</v>
      </c>
      <c r="W150" s="72">
        <f t="shared" si="177"/>
        <v>0</v>
      </c>
      <c r="X150" s="72">
        <f t="shared" si="178"/>
        <v>0</v>
      </c>
      <c r="Y150" s="72">
        <f t="shared" si="179"/>
        <v>0</v>
      </c>
      <c r="Z150" s="72">
        <f t="shared" si="180"/>
        <v>0</v>
      </c>
      <c r="AA150" s="72">
        <f t="shared" si="181"/>
        <v>0</v>
      </c>
      <c r="AB150" s="72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  <c r="JD150" s="73"/>
      <c r="JE150" s="73"/>
      <c r="JF150" s="73"/>
      <c r="JG150" s="73"/>
      <c r="JH150" s="73"/>
      <c r="JI150" s="73"/>
      <c r="JJ150" s="73"/>
      <c r="JK150" s="73"/>
      <c r="JL150" s="73"/>
      <c r="JM150" s="73"/>
      <c r="JN150" s="73"/>
      <c r="JO150" s="73"/>
      <c r="JP150" s="73"/>
      <c r="JQ150" s="73"/>
      <c r="JR150" s="73"/>
      <c r="JS150" s="73"/>
      <c r="JT150" s="73"/>
      <c r="JU150" s="73"/>
      <c r="JV150" s="73"/>
      <c r="JW150" s="73"/>
      <c r="JX150" s="73"/>
      <c r="JY150" s="73"/>
      <c r="JZ150" s="73"/>
      <c r="KA150" s="73"/>
      <c r="KB150" s="73"/>
      <c r="KC150" s="73"/>
      <c r="KD150" s="73"/>
      <c r="KE150" s="73"/>
      <c r="KF150" s="73"/>
      <c r="KG150" s="73"/>
      <c r="KH150" s="73"/>
      <c r="KI150" s="73"/>
      <c r="KJ150" s="73"/>
      <c r="KK150" s="73"/>
      <c r="KL150" s="73"/>
      <c r="KM150" s="73"/>
      <c r="KN150" s="73"/>
      <c r="KO150" s="73"/>
      <c r="KP150" s="73"/>
      <c r="KQ150" s="73"/>
      <c r="KR150" s="73"/>
      <c r="KS150" s="73"/>
      <c r="KT150" s="73"/>
      <c r="KU150" s="73"/>
      <c r="KV150" s="73"/>
      <c r="KW150" s="73"/>
      <c r="KX150" s="73"/>
      <c r="KY150" s="73"/>
      <c r="KZ150" s="73"/>
      <c r="LA150" s="73"/>
      <c r="LB150" s="73"/>
      <c r="LC150" s="73"/>
      <c r="LD150" s="73"/>
      <c r="LE150" s="73"/>
      <c r="LF150" s="73"/>
      <c r="LG150" s="73"/>
      <c r="LH150" s="73"/>
      <c r="LI150" s="73"/>
      <c r="LJ150" s="73"/>
      <c r="LK150" s="73"/>
      <c r="LL150" s="73"/>
      <c r="LM150" s="73"/>
      <c r="LN150" s="73"/>
      <c r="LO150" s="73"/>
      <c r="LP150" s="73"/>
      <c r="LQ150" s="73"/>
      <c r="LR150" s="73"/>
      <c r="LS150" s="73"/>
      <c r="LT150" s="73"/>
      <c r="LU150" s="73"/>
      <c r="LV150" s="73"/>
      <c r="LW150" s="73"/>
      <c r="LX150" s="73"/>
      <c r="LY150" s="73"/>
      <c r="LZ150" s="73"/>
      <c r="MA150" s="73"/>
      <c r="MB150" s="73"/>
      <c r="MC150" s="73"/>
      <c r="MD150" s="73"/>
      <c r="ME150" s="73"/>
      <c r="MF150" s="73"/>
      <c r="MG150" s="73"/>
      <c r="MH150" s="73"/>
      <c r="MI150" s="73"/>
      <c r="MJ150" s="73"/>
      <c r="MK150" s="73"/>
      <c r="ML150" s="73"/>
      <c r="MM150" s="73"/>
      <c r="MN150" s="73"/>
      <c r="MO150" s="73"/>
      <c r="MP150" s="73"/>
      <c r="MQ150" s="73"/>
      <c r="MR150" s="73"/>
      <c r="MS150" s="73"/>
      <c r="MT150" s="73"/>
      <c r="MU150" s="73"/>
      <c r="MV150" s="73"/>
      <c r="MW150" s="73"/>
      <c r="MX150" s="73"/>
      <c r="MY150" s="73"/>
      <c r="MZ150" s="73"/>
      <c r="NA150" s="73"/>
      <c r="NB150" s="73"/>
      <c r="NC150" s="73"/>
      <c r="ND150" s="73"/>
      <c r="NE150" s="73"/>
      <c r="NF150" s="73"/>
      <c r="NG150" s="73"/>
      <c r="NH150" s="73"/>
      <c r="NI150" s="73"/>
      <c r="NJ150" s="73"/>
      <c r="NK150" s="73"/>
      <c r="NL150" s="73"/>
      <c r="NM150" s="73"/>
      <c r="NN150" s="73"/>
      <c r="NO150" s="73"/>
      <c r="NP150" s="73"/>
      <c r="NQ150" s="73"/>
      <c r="NR150" s="73"/>
      <c r="NS150" s="73"/>
      <c r="NT150" s="73"/>
      <c r="NU150" s="73"/>
      <c r="NV150" s="73"/>
      <c r="NW150" s="73"/>
      <c r="NX150" s="73"/>
      <c r="NY150" s="73"/>
      <c r="NZ150" s="73"/>
      <c r="OA150" s="73"/>
      <c r="OB150" s="73"/>
      <c r="OC150" s="73"/>
      <c r="OD150" s="73"/>
      <c r="OE150" s="73"/>
      <c r="OF150" s="73"/>
      <c r="OG150" s="73"/>
      <c r="OH150" s="73"/>
      <c r="OI150" s="73"/>
      <c r="OJ150" s="73"/>
      <c r="OK150" s="73"/>
      <c r="OL150" s="73"/>
      <c r="OM150" s="73"/>
      <c r="ON150" s="73"/>
      <c r="OO150" s="73"/>
      <c r="OP150" s="73"/>
      <c r="OQ150" s="73"/>
      <c r="OR150" s="73"/>
      <c r="OS150" s="73"/>
      <c r="OT150" s="73"/>
      <c r="OU150" s="73"/>
      <c r="OV150" s="73"/>
      <c r="OW150" s="73"/>
      <c r="OX150" s="73"/>
      <c r="OY150" s="73"/>
      <c r="OZ150" s="73"/>
      <c r="PA150" s="73"/>
      <c r="PB150" s="73"/>
      <c r="PC150" s="73"/>
      <c r="PD150" s="73"/>
      <c r="PE150" s="73"/>
      <c r="PF150" s="73"/>
      <c r="PG150" s="73"/>
      <c r="PH150" s="73"/>
      <c r="PI150" s="73"/>
      <c r="PJ150" s="73"/>
      <c r="PK150" s="73"/>
      <c r="PL150" s="73"/>
      <c r="PM150" s="73"/>
      <c r="PN150" s="73"/>
      <c r="PO150" s="73"/>
      <c r="PP150" s="73"/>
      <c r="PQ150" s="73"/>
      <c r="PR150" s="73"/>
      <c r="PS150" s="73"/>
      <c r="PT150" s="73"/>
      <c r="PU150" s="73"/>
      <c r="PV150" s="73"/>
      <c r="PW150" s="73"/>
      <c r="PX150" s="73"/>
      <c r="PY150" s="73"/>
      <c r="PZ150" s="73"/>
      <c r="QA150" s="73"/>
      <c r="QB150" s="73"/>
      <c r="QC150" s="73"/>
      <c r="QD150" s="73"/>
      <c r="QE150" s="73"/>
      <c r="QF150" s="73"/>
      <c r="QG150" s="73"/>
      <c r="QH150" s="73"/>
      <c r="QI150" s="73"/>
      <c r="QJ150" s="73"/>
      <c r="QK150" s="73"/>
      <c r="QL150" s="73"/>
      <c r="QM150" s="73"/>
      <c r="QN150" s="73"/>
      <c r="QO150" s="73"/>
      <c r="QP150" s="73"/>
      <c r="QQ150" s="73"/>
      <c r="QR150" s="73"/>
      <c r="QS150" s="73"/>
      <c r="QT150" s="73"/>
      <c r="QU150" s="73"/>
      <c r="QV150" s="73"/>
      <c r="QW150" s="73"/>
      <c r="QX150" s="73"/>
      <c r="QY150" s="73"/>
      <c r="QZ150" s="73"/>
      <c r="RA150" s="73"/>
      <c r="RB150" s="73"/>
      <c r="RC150" s="73"/>
      <c r="RD150" s="73"/>
      <c r="RE150" s="73"/>
      <c r="RF150" s="73"/>
      <c r="RG150" s="73"/>
      <c r="RH150" s="73"/>
      <c r="RI150" s="73"/>
      <c r="RJ150" s="73"/>
      <c r="RK150" s="73"/>
      <c r="RL150" s="73"/>
      <c r="RM150" s="73"/>
      <c r="RN150" s="73"/>
      <c r="RO150" s="73"/>
      <c r="RP150" s="73"/>
      <c r="RQ150" s="73"/>
      <c r="RR150" s="73"/>
      <c r="RS150" s="73"/>
      <c r="RT150" s="73"/>
      <c r="RU150" s="73"/>
      <c r="RV150" s="73"/>
      <c r="RW150" s="73"/>
      <c r="RX150" s="73"/>
      <c r="RY150" s="73"/>
      <c r="RZ150" s="73"/>
      <c r="SA150" s="73"/>
      <c r="SB150" s="73"/>
      <c r="SC150" s="73"/>
      <c r="SD150" s="73"/>
      <c r="SE150" s="73"/>
      <c r="SF150" s="73"/>
      <c r="SG150" s="73"/>
      <c r="SH150" s="73"/>
      <c r="SI150" s="73"/>
      <c r="SJ150" s="73"/>
      <c r="SK150" s="73"/>
      <c r="SL150" s="73"/>
      <c r="SM150" s="73"/>
      <c r="SN150" s="73"/>
      <c r="SO150" s="73"/>
      <c r="SP150" s="73"/>
      <c r="SQ150" s="73"/>
      <c r="SR150" s="73"/>
      <c r="SS150" s="73"/>
      <c r="ST150" s="73"/>
      <c r="SU150" s="73"/>
      <c r="SV150" s="73"/>
      <c r="SW150" s="73"/>
      <c r="SX150" s="73"/>
      <c r="SY150" s="73"/>
      <c r="SZ150" s="73"/>
      <c r="TA150" s="73"/>
      <c r="TB150" s="73"/>
      <c r="TC150" s="73"/>
      <c r="TD150" s="73"/>
      <c r="TE150" s="73"/>
      <c r="TF150" s="73"/>
      <c r="TG150" s="73"/>
      <c r="TH150" s="73"/>
      <c r="TI150" s="73"/>
      <c r="TJ150" s="73"/>
      <c r="TK150" s="73"/>
      <c r="TL150" s="73"/>
      <c r="TM150" s="73"/>
      <c r="TN150" s="73"/>
      <c r="TO150" s="73"/>
      <c r="TP150" s="73"/>
      <c r="TQ150" s="73"/>
      <c r="TR150" s="73"/>
      <c r="TS150" s="73"/>
      <c r="TT150" s="73"/>
      <c r="TU150" s="73"/>
      <c r="TV150" s="73"/>
      <c r="TW150" s="73"/>
      <c r="TX150" s="73"/>
      <c r="TY150" s="73"/>
      <c r="TZ150" s="73"/>
      <c r="UA150" s="73"/>
      <c r="UB150" s="73"/>
      <c r="UC150" s="73"/>
      <c r="UD150" s="73"/>
      <c r="UE150" s="73"/>
      <c r="UF150" s="73"/>
      <c r="UG150" s="73"/>
      <c r="UH150" s="73"/>
      <c r="UI150" s="73"/>
      <c r="UJ150" s="73"/>
      <c r="UK150" s="73"/>
      <c r="UL150" s="73"/>
      <c r="UM150" s="73"/>
      <c r="UN150" s="73"/>
      <c r="UO150" s="73"/>
      <c r="UP150" s="73"/>
      <c r="UQ150" s="73"/>
      <c r="UR150" s="73"/>
      <c r="US150" s="73"/>
      <c r="UT150" s="73"/>
      <c r="UU150" s="73"/>
      <c r="UV150" s="73"/>
      <c r="UW150" s="73"/>
      <c r="UX150" s="73"/>
      <c r="UY150" s="73"/>
      <c r="UZ150" s="73"/>
      <c r="VA150" s="73"/>
      <c r="VB150" s="73"/>
      <c r="VC150" s="73"/>
      <c r="VD150" s="73"/>
      <c r="VE150" s="73"/>
      <c r="VF150" s="73"/>
      <c r="VG150" s="73"/>
      <c r="VH150" s="73"/>
      <c r="VI150" s="73"/>
      <c r="VJ150" s="73"/>
      <c r="VK150" s="73"/>
      <c r="VL150" s="73"/>
      <c r="VM150" s="73"/>
      <c r="VN150" s="73"/>
      <c r="VO150" s="73"/>
      <c r="VP150" s="73"/>
      <c r="VQ150" s="73"/>
      <c r="VR150" s="73"/>
      <c r="VS150" s="73"/>
      <c r="VT150" s="73"/>
      <c r="VU150" s="73"/>
      <c r="VV150" s="73"/>
      <c r="VW150" s="73"/>
      <c r="VX150" s="73"/>
      <c r="VY150" s="73"/>
      <c r="VZ150" s="73"/>
      <c r="WA150" s="73"/>
      <c r="WB150" s="73"/>
      <c r="WC150" s="73"/>
      <c r="WD150" s="73"/>
      <c r="WE150" s="73"/>
      <c r="WF150" s="73"/>
      <c r="WG150" s="73"/>
      <c r="WH150" s="73"/>
      <c r="WI150" s="73"/>
      <c r="WJ150" s="73"/>
      <c r="WK150" s="73"/>
      <c r="WL150" s="73"/>
      <c r="WM150" s="73"/>
      <c r="WN150" s="73"/>
      <c r="WO150" s="73"/>
      <c r="WP150" s="73"/>
      <c r="WQ150" s="73"/>
      <c r="WR150" s="73"/>
      <c r="WS150" s="73"/>
      <c r="WT150" s="73"/>
      <c r="WU150" s="73"/>
      <c r="WV150" s="73"/>
      <c r="WW150" s="73"/>
      <c r="WX150" s="73"/>
      <c r="WY150" s="73"/>
      <c r="WZ150" s="73"/>
      <c r="XA150" s="73"/>
      <c r="XB150" s="73"/>
      <c r="XC150" s="73"/>
      <c r="XD150" s="73"/>
      <c r="XE150" s="73"/>
      <c r="XF150" s="73"/>
      <c r="XG150" s="73"/>
      <c r="XH150" s="73"/>
      <c r="XI150" s="73"/>
      <c r="XJ150" s="73"/>
      <c r="XK150" s="73"/>
      <c r="XL150" s="73"/>
      <c r="XM150" s="73"/>
      <c r="XN150" s="73"/>
      <c r="XO150" s="73"/>
      <c r="XP150" s="73"/>
      <c r="XQ150" s="73"/>
      <c r="XR150" s="73"/>
      <c r="XS150" s="73"/>
      <c r="XT150" s="73"/>
      <c r="XU150" s="73"/>
      <c r="XV150" s="73"/>
      <c r="XW150" s="73"/>
      <c r="XX150" s="73"/>
      <c r="XY150" s="73"/>
      <c r="XZ150" s="73"/>
      <c r="YA150" s="73"/>
      <c r="YB150" s="73"/>
      <c r="YC150" s="73"/>
      <c r="YD150" s="73"/>
      <c r="YE150" s="73"/>
      <c r="YF150" s="73"/>
      <c r="YG150" s="73"/>
      <c r="YH150" s="73"/>
      <c r="YI150" s="73"/>
      <c r="YJ150" s="73"/>
      <c r="YK150" s="73"/>
      <c r="YL150" s="73"/>
      <c r="YM150" s="73"/>
      <c r="YN150" s="73"/>
      <c r="YO150" s="73"/>
      <c r="YP150" s="73"/>
      <c r="YQ150" s="73"/>
      <c r="YR150" s="73"/>
    </row>
    <row r="151" spans="1:668">
      <c r="A151" s="71" t="s">
        <v>236</v>
      </c>
      <c r="B151" s="72">
        <f t="shared" si="156"/>
        <v>1.147190805E-2</v>
      </c>
      <c r="C151" s="72">
        <f t="shared" si="157"/>
        <v>1.3385204999999999E-3</v>
      </c>
      <c r="D151" s="72">
        <f t="shared" si="158"/>
        <v>8.9877714750000014E-3</v>
      </c>
      <c r="E151" s="72">
        <f t="shared" si="159"/>
        <v>0</v>
      </c>
      <c r="F151" s="72">
        <f t="shared" si="160"/>
        <v>0</v>
      </c>
      <c r="G151" s="72">
        <f t="shared" si="161"/>
        <v>0</v>
      </c>
      <c r="H151" s="72">
        <f t="shared" si="162"/>
        <v>0</v>
      </c>
      <c r="I151" s="72">
        <f t="shared" si="163"/>
        <v>0</v>
      </c>
      <c r="J151" s="72">
        <f t="shared" si="164"/>
        <v>0</v>
      </c>
      <c r="K151" s="72">
        <f t="shared" si="165"/>
        <v>0</v>
      </c>
      <c r="L151" s="72">
        <f t="shared" si="166"/>
        <v>0</v>
      </c>
      <c r="M151" s="72">
        <f t="shared" si="167"/>
        <v>0</v>
      </c>
      <c r="N151" s="72">
        <f t="shared" si="168"/>
        <v>0</v>
      </c>
      <c r="O151" s="72">
        <f t="shared" si="169"/>
        <v>0</v>
      </c>
      <c r="P151" s="72">
        <f t="shared" si="170"/>
        <v>0</v>
      </c>
      <c r="Q151" s="72">
        <f t="shared" si="171"/>
        <v>5.6395018125000008E-2</v>
      </c>
      <c r="R151" s="72">
        <f t="shared" si="172"/>
        <v>0</v>
      </c>
      <c r="S151" s="72">
        <f t="shared" si="173"/>
        <v>0</v>
      </c>
      <c r="T151" s="72">
        <f t="shared" si="174"/>
        <v>0.53584912439999999</v>
      </c>
      <c r="U151" s="72">
        <f t="shared" si="175"/>
        <v>1.7501824797750001</v>
      </c>
      <c r="V151" s="72">
        <f t="shared" si="176"/>
        <v>3.1186543443750003</v>
      </c>
      <c r="W151" s="72">
        <f t="shared" si="177"/>
        <v>2.1047211288000001</v>
      </c>
      <c r="X151" s="72">
        <f t="shared" si="178"/>
        <v>14.574193076024999</v>
      </c>
      <c r="Y151" s="72">
        <f t="shared" si="179"/>
        <v>13.848801575174999</v>
      </c>
      <c r="Z151" s="72">
        <f t="shared" si="180"/>
        <v>0</v>
      </c>
      <c r="AA151" s="72">
        <f t="shared" si="181"/>
        <v>0</v>
      </c>
      <c r="AB151" s="72"/>
      <c r="AD151" s="73"/>
      <c r="AE151" s="73"/>
      <c r="AF151" s="73"/>
      <c r="AG151" s="73"/>
      <c r="AH151" s="73"/>
      <c r="AI151" s="73"/>
      <c r="AJ151" s="73"/>
      <c r="AK151" s="73"/>
      <c r="AL151" s="73">
        <v>11.47190805</v>
      </c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>
        <v>1.3385205</v>
      </c>
      <c r="AX151" s="73"/>
      <c r="AY151" s="73"/>
      <c r="AZ151" s="73"/>
      <c r="BA151" s="73"/>
      <c r="BB151" s="73"/>
      <c r="BC151" s="73"/>
      <c r="BD151" s="73"/>
      <c r="BE151" s="73"/>
      <c r="BF151" s="73"/>
      <c r="BG151" s="73">
        <v>8.3578794750000007</v>
      </c>
      <c r="BH151" s="73">
        <v>0.62989200000000001</v>
      </c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>
        <v>17.286598575000003</v>
      </c>
      <c r="HF151" s="73"/>
      <c r="HG151" s="73">
        <v>9.8656834500000006</v>
      </c>
      <c r="HH151" s="73">
        <v>8.9444663999999996</v>
      </c>
      <c r="HI151" s="73">
        <v>20.298269700000002</v>
      </c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>
        <v>15.747299999999999</v>
      </c>
      <c r="IR151" s="73">
        <v>53.548693649999997</v>
      </c>
      <c r="IS151" s="73">
        <v>72.595052999999993</v>
      </c>
      <c r="IT151" s="73">
        <v>41.572871999999997</v>
      </c>
      <c r="IU151" s="73">
        <v>79.602601500000006</v>
      </c>
      <c r="IV151" s="73">
        <v>133.55285129999999</v>
      </c>
      <c r="IW151" s="73">
        <v>139.22975295000001</v>
      </c>
      <c r="IX151" s="73">
        <v>212.27360400000001</v>
      </c>
      <c r="IY151" s="73">
        <v>112.329427725</v>
      </c>
      <c r="IZ151" s="73">
        <v>72.815515199999993</v>
      </c>
      <c r="JA151" s="73">
        <v>490.65831022499998</v>
      </c>
      <c r="JB151" s="73">
        <v>154.83532725000001</v>
      </c>
      <c r="JC151" s="73">
        <v>160.256335275</v>
      </c>
      <c r="JD151" s="73">
        <v>27.337312799999999</v>
      </c>
      <c r="JE151" s="73">
        <v>136.8597843</v>
      </c>
      <c r="JF151" s="73">
        <v>106.313959125</v>
      </c>
      <c r="JG151" s="73">
        <v>127.580687775</v>
      </c>
      <c r="JH151" s="73">
        <v>68.5322496</v>
      </c>
      <c r="JI151" s="73">
        <v>80.3899665</v>
      </c>
      <c r="JJ151" s="73">
        <v>41.222494574999999</v>
      </c>
      <c r="JK151" s="73">
        <v>11.06247825</v>
      </c>
      <c r="JL151" s="73">
        <v>110.67989805000001</v>
      </c>
      <c r="JM151" s="73">
        <v>113.6325168</v>
      </c>
      <c r="JN151" s="73">
        <v>119.4432705</v>
      </c>
      <c r="JO151" s="73">
        <v>190.554140475</v>
      </c>
      <c r="JP151" s="73">
        <v>175.420985175</v>
      </c>
      <c r="JQ151" s="73">
        <v>293.17142092500001</v>
      </c>
      <c r="JR151" s="73">
        <v>416.51608499999998</v>
      </c>
      <c r="JS151" s="73">
        <v>573.40249807500004</v>
      </c>
      <c r="JT151" s="73">
        <v>727.12764067499995</v>
      </c>
      <c r="JU151" s="73">
        <v>346.42091587499999</v>
      </c>
      <c r="JV151" s="73">
        <v>283.28605334999997</v>
      </c>
      <c r="JW151" s="73">
        <v>151.15439587500001</v>
      </c>
      <c r="JX151" s="73">
        <v>1.1810475</v>
      </c>
      <c r="JY151" s="73">
        <v>13.857623999999999</v>
      </c>
      <c r="JZ151" s="73">
        <v>224.871444</v>
      </c>
      <c r="KA151" s="73">
        <v>144.87515999999999</v>
      </c>
      <c r="KB151" s="73">
        <v>201.3922197</v>
      </c>
      <c r="KC151" s="73">
        <v>152.59921065</v>
      </c>
      <c r="KD151" s="73">
        <v>107.56193265</v>
      </c>
      <c r="KE151" s="73">
        <v>366.727059225</v>
      </c>
      <c r="KF151" s="73">
        <v>209.90363535</v>
      </c>
      <c r="KG151" s="73">
        <v>247.31134650000001</v>
      </c>
      <c r="KH151" s="73">
        <v>225.221821425</v>
      </c>
      <c r="KI151" s="73">
        <v>404.57963160000003</v>
      </c>
      <c r="KJ151" s="73">
        <v>2039.2241712749999</v>
      </c>
      <c r="KK151" s="73">
        <v>585.69720255000004</v>
      </c>
      <c r="KL151" s="73">
        <v>2403.7111770749998</v>
      </c>
      <c r="KM151" s="73"/>
      <c r="KN151" s="73">
        <v>1928.103348825</v>
      </c>
      <c r="KO151" s="73">
        <v>1060.8798537</v>
      </c>
      <c r="KP151" s="73">
        <v>1611.393651225</v>
      </c>
      <c r="KQ151" s="73">
        <v>2032.03946565</v>
      </c>
      <c r="KR151" s="73">
        <v>1024.790978925</v>
      </c>
      <c r="KS151" s="73">
        <v>1258.5517737749999</v>
      </c>
      <c r="KT151" s="73">
        <v>1733.31318465</v>
      </c>
      <c r="KU151" s="73">
        <v>1328.8122895500001</v>
      </c>
      <c r="KV151" s="73">
        <v>1214.419965525</v>
      </c>
      <c r="KW151" s="73">
        <v>345.86188672499998</v>
      </c>
      <c r="KX151" s="73">
        <v>2104.1345418750002</v>
      </c>
      <c r="KY151" s="73">
        <v>581.6422728</v>
      </c>
      <c r="KZ151" s="73">
        <v>502.36249094999999</v>
      </c>
      <c r="LA151" s="73">
        <v>2227.6563630750002</v>
      </c>
      <c r="LB151" s="73">
        <v>1775.2600550249999</v>
      </c>
      <c r="LC151" s="73">
        <v>1012.7403576</v>
      </c>
      <c r="LD151" s="73">
        <v>1022.5981674</v>
      </c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  <c r="MH151" s="73"/>
      <c r="MI151" s="73"/>
      <c r="MJ151" s="73"/>
      <c r="MK151" s="73"/>
      <c r="ML151" s="73"/>
      <c r="MM151" s="73"/>
      <c r="MN151" s="73"/>
      <c r="MO151" s="73"/>
      <c r="MP151" s="73"/>
      <c r="MQ151" s="73"/>
      <c r="MR151" s="73"/>
      <c r="MS151" s="73"/>
      <c r="MT151" s="73"/>
      <c r="MU151" s="73"/>
      <c r="MV151" s="73"/>
      <c r="MW151" s="73"/>
      <c r="MX151" s="73"/>
      <c r="MY151" s="73"/>
      <c r="MZ151" s="73"/>
      <c r="NA151" s="73"/>
      <c r="NB151" s="73"/>
      <c r="NC151" s="73"/>
      <c r="ND151" s="73"/>
      <c r="NE151" s="73"/>
      <c r="NF151" s="73"/>
      <c r="NG151" s="73"/>
      <c r="NH151" s="73"/>
      <c r="NI151" s="73"/>
      <c r="NJ151" s="73"/>
      <c r="NK151" s="73"/>
      <c r="NL151" s="73"/>
      <c r="NM151" s="73"/>
      <c r="NN151" s="73"/>
      <c r="NO151" s="73"/>
      <c r="NP151" s="73"/>
      <c r="NQ151" s="73"/>
      <c r="NR151" s="73"/>
      <c r="NS151" s="73"/>
      <c r="NT151" s="73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  <c r="OL151" s="73"/>
      <c r="OM151" s="73"/>
      <c r="ON151" s="73"/>
      <c r="OO151" s="73"/>
      <c r="OP151" s="73"/>
      <c r="OQ151" s="73"/>
      <c r="OR151" s="73"/>
      <c r="OS151" s="73"/>
      <c r="OT151" s="73"/>
      <c r="OU151" s="73"/>
      <c r="OV151" s="73"/>
      <c r="OW151" s="73"/>
      <c r="OX151" s="73"/>
      <c r="OY151" s="73"/>
      <c r="OZ151" s="73"/>
      <c r="PA151" s="73"/>
      <c r="PB151" s="73"/>
      <c r="PC151" s="73"/>
      <c r="PD151" s="73"/>
      <c r="PE151" s="73"/>
      <c r="PF151" s="73"/>
      <c r="PG151" s="73"/>
      <c r="PH151" s="73"/>
      <c r="PI151" s="73"/>
      <c r="PJ151" s="73"/>
      <c r="PK151" s="73"/>
      <c r="PL151" s="73"/>
      <c r="PM151" s="73"/>
      <c r="PN151" s="73"/>
      <c r="PO151" s="73"/>
      <c r="PP151" s="73"/>
      <c r="PQ151" s="73"/>
      <c r="PR151" s="73"/>
      <c r="PS151" s="73"/>
      <c r="PT151" s="73"/>
      <c r="PU151" s="73"/>
      <c r="PV151" s="73"/>
      <c r="PW151" s="73"/>
      <c r="PX151" s="73"/>
      <c r="PY151" s="73"/>
      <c r="PZ151" s="73"/>
      <c r="QA151" s="73"/>
      <c r="QB151" s="73"/>
      <c r="QC151" s="73"/>
      <c r="QD151" s="73"/>
      <c r="QE151" s="73"/>
      <c r="QF151" s="73"/>
      <c r="QG151" s="73"/>
      <c r="QH151" s="73"/>
      <c r="QI151" s="73"/>
      <c r="QJ151" s="73"/>
      <c r="QK151" s="73"/>
      <c r="QL151" s="73"/>
      <c r="QM151" s="73"/>
      <c r="QN151" s="73"/>
      <c r="QO151" s="73"/>
      <c r="QP151" s="73"/>
      <c r="QQ151" s="73"/>
      <c r="QR151" s="73"/>
      <c r="QS151" s="73"/>
      <c r="QT151" s="73"/>
      <c r="QU151" s="73"/>
      <c r="QV151" s="73"/>
      <c r="QW151" s="73"/>
      <c r="QX151" s="73"/>
      <c r="QY151" s="73"/>
      <c r="QZ151" s="73"/>
      <c r="RA151" s="73"/>
      <c r="RB151" s="73"/>
      <c r="RC151" s="73"/>
      <c r="RD151" s="73"/>
      <c r="RE151" s="73"/>
      <c r="RF151" s="73"/>
      <c r="RG151" s="73"/>
      <c r="RH151" s="73"/>
      <c r="RI151" s="73"/>
      <c r="RJ151" s="73"/>
      <c r="RK151" s="73"/>
      <c r="RL151" s="73"/>
      <c r="RM151" s="73"/>
      <c r="RN151" s="73"/>
      <c r="RO151" s="73"/>
      <c r="RP151" s="73"/>
      <c r="RQ151" s="73"/>
      <c r="RR151" s="73"/>
      <c r="RS151" s="73"/>
      <c r="RT151" s="73"/>
      <c r="RU151" s="73"/>
      <c r="RV151" s="73"/>
      <c r="RW151" s="73"/>
      <c r="RX151" s="73"/>
      <c r="RY151" s="73"/>
      <c r="RZ151" s="73"/>
      <c r="SA151" s="73"/>
      <c r="SB151" s="73"/>
      <c r="SC151" s="73"/>
      <c r="SD151" s="73"/>
      <c r="SE151" s="73"/>
      <c r="SF151" s="73"/>
      <c r="SG151" s="73"/>
      <c r="SH151" s="73"/>
      <c r="SI151" s="73"/>
      <c r="SJ151" s="73"/>
      <c r="SK151" s="73"/>
      <c r="SL151" s="73"/>
      <c r="SM151" s="73"/>
      <c r="SN151" s="73"/>
      <c r="SO151" s="73"/>
      <c r="SP151" s="73"/>
      <c r="SQ151" s="73"/>
      <c r="SR151" s="73"/>
      <c r="SS151" s="73"/>
      <c r="ST151" s="73"/>
      <c r="SU151" s="73"/>
      <c r="SV151" s="73"/>
      <c r="SW151" s="73"/>
      <c r="SX151" s="73"/>
      <c r="SY151" s="73"/>
      <c r="SZ151" s="73"/>
      <c r="TA151" s="73"/>
      <c r="TB151" s="73"/>
      <c r="TC151" s="73"/>
      <c r="TD151" s="73"/>
      <c r="TE151" s="73"/>
      <c r="TF151" s="73"/>
      <c r="TG151" s="73"/>
      <c r="TH151" s="73"/>
      <c r="TI151" s="73"/>
      <c r="TJ151" s="73"/>
      <c r="TK151" s="73"/>
      <c r="TL151" s="73"/>
      <c r="TM151" s="73"/>
      <c r="TN151" s="73"/>
      <c r="TO151" s="73"/>
      <c r="TP151" s="73"/>
      <c r="TQ151" s="73"/>
      <c r="TR151" s="73"/>
      <c r="TS151" s="73"/>
      <c r="TT151" s="73"/>
      <c r="TU151" s="73"/>
      <c r="TV151" s="73"/>
      <c r="TW151" s="73"/>
      <c r="TX151" s="73"/>
      <c r="TY151" s="73"/>
      <c r="TZ151" s="73"/>
      <c r="UA151" s="73"/>
      <c r="UB151" s="73"/>
      <c r="UC151" s="73"/>
      <c r="UD151" s="73"/>
      <c r="UE151" s="73"/>
      <c r="UF151" s="73"/>
      <c r="UG151" s="73"/>
      <c r="UH151" s="73"/>
      <c r="UI151" s="73"/>
      <c r="UJ151" s="73"/>
      <c r="UK151" s="73"/>
      <c r="UL151" s="73"/>
      <c r="UM151" s="73"/>
      <c r="UN151" s="73"/>
      <c r="UO151" s="73"/>
      <c r="UP151" s="73"/>
      <c r="UQ151" s="73"/>
      <c r="UR151" s="73"/>
      <c r="US151" s="73"/>
      <c r="UT151" s="73"/>
      <c r="UU151" s="73"/>
      <c r="UV151" s="73"/>
      <c r="UW151" s="73"/>
      <c r="UX151" s="73"/>
      <c r="UY151" s="73"/>
      <c r="UZ151" s="73"/>
      <c r="VA151" s="73"/>
      <c r="VB151" s="73"/>
      <c r="VC151" s="73"/>
      <c r="VD151" s="73"/>
      <c r="VE151" s="73"/>
      <c r="VF151" s="73"/>
      <c r="VG151" s="73"/>
      <c r="VH151" s="73"/>
      <c r="VI151" s="73"/>
      <c r="VJ151" s="73"/>
      <c r="VK151" s="73"/>
      <c r="VL151" s="73"/>
      <c r="VM151" s="73"/>
      <c r="VN151" s="73"/>
      <c r="VO151" s="73"/>
      <c r="VP151" s="73"/>
      <c r="VQ151" s="73"/>
      <c r="VR151" s="73"/>
      <c r="VS151" s="73"/>
      <c r="VT151" s="73"/>
      <c r="VU151" s="73"/>
      <c r="VV151" s="73"/>
      <c r="VW151" s="73"/>
      <c r="VX151" s="73"/>
      <c r="VY151" s="73"/>
      <c r="VZ151" s="73"/>
      <c r="WA151" s="73"/>
      <c r="WB151" s="73"/>
      <c r="WC151" s="73"/>
      <c r="WD151" s="73"/>
      <c r="WE151" s="73"/>
      <c r="WF151" s="73"/>
      <c r="WG151" s="73"/>
      <c r="WH151" s="73"/>
      <c r="WI151" s="73"/>
      <c r="WJ151" s="73"/>
      <c r="WK151" s="73"/>
      <c r="WL151" s="73"/>
      <c r="WM151" s="73"/>
      <c r="WN151" s="73"/>
      <c r="WO151" s="73"/>
      <c r="WP151" s="73"/>
      <c r="WQ151" s="73"/>
      <c r="WR151" s="73"/>
      <c r="WS151" s="73"/>
      <c r="WT151" s="73"/>
      <c r="WU151" s="73"/>
      <c r="WV151" s="73"/>
      <c r="WW151" s="73"/>
      <c r="WX151" s="73"/>
      <c r="WY151" s="73"/>
      <c r="WZ151" s="73"/>
      <c r="XA151" s="73"/>
      <c r="XB151" s="73"/>
      <c r="XC151" s="73"/>
      <c r="XD151" s="73"/>
      <c r="XE151" s="73"/>
      <c r="XF151" s="73"/>
      <c r="XG151" s="73"/>
      <c r="XH151" s="73"/>
      <c r="XI151" s="73"/>
      <c r="XJ151" s="73"/>
      <c r="XK151" s="73"/>
      <c r="XL151" s="73"/>
      <c r="XM151" s="73"/>
      <c r="XN151" s="73"/>
      <c r="XO151" s="73"/>
      <c r="XP151" s="73"/>
      <c r="XQ151" s="73"/>
      <c r="XR151" s="73"/>
      <c r="XS151" s="73"/>
      <c r="XT151" s="73"/>
      <c r="XU151" s="73"/>
      <c r="XV151" s="73"/>
      <c r="XW151" s="73"/>
      <c r="XX151" s="73"/>
      <c r="XY151" s="73"/>
      <c r="XZ151" s="73"/>
      <c r="YA151" s="73"/>
      <c r="YB151" s="73"/>
      <c r="YC151" s="73"/>
      <c r="YD151" s="73"/>
      <c r="YE151" s="73"/>
      <c r="YF151" s="73"/>
      <c r="YG151" s="73"/>
      <c r="YH151" s="73"/>
      <c r="YI151" s="73"/>
      <c r="YJ151" s="73"/>
      <c r="YK151" s="73"/>
      <c r="YL151" s="73"/>
      <c r="YM151" s="73"/>
      <c r="YN151" s="73"/>
      <c r="YO151" s="73"/>
      <c r="YP151" s="73"/>
      <c r="YQ151" s="73"/>
      <c r="YR151" s="73"/>
    </row>
    <row r="152" spans="1:668">
      <c r="A152" s="71" t="s">
        <v>237</v>
      </c>
      <c r="B152" s="72">
        <f t="shared" si="156"/>
        <v>0</v>
      </c>
      <c r="C152" s="72">
        <f t="shared" si="157"/>
        <v>0</v>
      </c>
      <c r="D152" s="72">
        <f t="shared" si="158"/>
        <v>0</v>
      </c>
      <c r="E152" s="72">
        <f t="shared" si="159"/>
        <v>0</v>
      </c>
      <c r="F152" s="72">
        <f t="shared" si="160"/>
        <v>0</v>
      </c>
      <c r="G152" s="72">
        <f t="shared" si="161"/>
        <v>0</v>
      </c>
      <c r="H152" s="72">
        <f t="shared" si="162"/>
        <v>0</v>
      </c>
      <c r="I152" s="72">
        <f t="shared" si="163"/>
        <v>0</v>
      </c>
      <c r="J152" s="72">
        <f t="shared" si="164"/>
        <v>0</v>
      </c>
      <c r="K152" s="72">
        <f t="shared" si="165"/>
        <v>0</v>
      </c>
      <c r="L152" s="72">
        <f t="shared" si="166"/>
        <v>0</v>
      </c>
      <c r="M152" s="72">
        <f t="shared" si="167"/>
        <v>0</v>
      </c>
      <c r="N152" s="72">
        <f t="shared" si="168"/>
        <v>0</v>
      </c>
      <c r="O152" s="72">
        <f t="shared" si="169"/>
        <v>0</v>
      </c>
      <c r="P152" s="72">
        <f t="shared" si="170"/>
        <v>0</v>
      </c>
      <c r="Q152" s="72">
        <f t="shared" si="171"/>
        <v>0</v>
      </c>
      <c r="R152" s="72">
        <f t="shared" si="172"/>
        <v>0</v>
      </c>
      <c r="S152" s="72">
        <f t="shared" si="173"/>
        <v>0</v>
      </c>
      <c r="T152" s="72">
        <f t="shared" si="174"/>
        <v>0</v>
      </c>
      <c r="U152" s="72">
        <f t="shared" si="175"/>
        <v>0</v>
      </c>
      <c r="V152" s="72">
        <f t="shared" si="176"/>
        <v>0</v>
      </c>
      <c r="W152" s="72">
        <f t="shared" si="177"/>
        <v>0</v>
      </c>
      <c r="X152" s="72">
        <f t="shared" si="178"/>
        <v>0</v>
      </c>
      <c r="Y152" s="72">
        <f t="shared" si="179"/>
        <v>0</v>
      </c>
      <c r="Z152" s="72">
        <f t="shared" si="180"/>
        <v>0</v>
      </c>
      <c r="AA152" s="72">
        <f t="shared" si="181"/>
        <v>0</v>
      </c>
      <c r="AB152" s="72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J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X152" s="73"/>
      <c r="JY152" s="73"/>
      <c r="JZ152" s="73"/>
      <c r="KA152" s="73"/>
      <c r="KB152" s="73"/>
      <c r="KC152" s="73"/>
      <c r="KD152" s="73"/>
      <c r="KE152" s="73"/>
      <c r="KF152" s="73"/>
      <c r="KG152" s="73"/>
      <c r="KH152" s="73"/>
      <c r="KI152" s="73"/>
      <c r="KJ152" s="73"/>
      <c r="KK152" s="73"/>
      <c r="KL152" s="73"/>
      <c r="KM152" s="73"/>
      <c r="KN152" s="73"/>
      <c r="KO152" s="73"/>
      <c r="KP152" s="73"/>
      <c r="KQ152" s="73"/>
      <c r="KR152" s="73"/>
      <c r="KS152" s="73"/>
      <c r="KT152" s="73"/>
      <c r="KU152" s="73"/>
      <c r="KV152" s="73"/>
      <c r="KW152" s="73"/>
      <c r="KX152" s="73"/>
      <c r="KY152" s="73"/>
      <c r="KZ152" s="73"/>
      <c r="LA152" s="73"/>
      <c r="LB152" s="73"/>
      <c r="LC152" s="73"/>
      <c r="LD152" s="73"/>
      <c r="LE152" s="73"/>
      <c r="LF152" s="73"/>
      <c r="LG152" s="73"/>
      <c r="LH152" s="73"/>
      <c r="LI152" s="73"/>
      <c r="LJ152" s="73"/>
      <c r="LK152" s="73"/>
      <c r="LL152" s="73"/>
      <c r="LM152" s="73"/>
      <c r="LN152" s="73"/>
      <c r="LO152" s="73"/>
      <c r="LP152" s="73"/>
      <c r="LQ152" s="73"/>
      <c r="LR152" s="73"/>
      <c r="LS152" s="73"/>
      <c r="LT152" s="73"/>
      <c r="LU152" s="73"/>
      <c r="LV152" s="73"/>
      <c r="LW152" s="73"/>
      <c r="LX152" s="73"/>
      <c r="LY152" s="73"/>
      <c r="LZ152" s="73"/>
      <c r="MA152" s="73"/>
      <c r="MB152" s="73"/>
      <c r="MC152" s="73"/>
      <c r="MD152" s="73"/>
      <c r="ME152" s="73"/>
      <c r="MF152" s="73"/>
      <c r="MG152" s="73"/>
      <c r="MH152" s="73"/>
      <c r="MI152" s="73"/>
      <c r="MJ152" s="73"/>
      <c r="MK152" s="73"/>
      <c r="ML152" s="73"/>
      <c r="MM152" s="73"/>
      <c r="MN152" s="73"/>
      <c r="MO152" s="73"/>
      <c r="MP152" s="73"/>
      <c r="MQ152" s="73"/>
      <c r="MR152" s="73"/>
      <c r="MS152" s="73"/>
      <c r="MT152" s="73"/>
      <c r="MU152" s="73"/>
      <c r="MV152" s="73"/>
      <c r="MW152" s="73"/>
      <c r="MX152" s="73"/>
      <c r="MY152" s="73"/>
      <c r="MZ152" s="73"/>
      <c r="NA152" s="73"/>
      <c r="NB152" s="73"/>
      <c r="NC152" s="73"/>
      <c r="ND152" s="73"/>
      <c r="NE152" s="73"/>
      <c r="NF152" s="73"/>
      <c r="NG152" s="73"/>
      <c r="NH152" s="73"/>
      <c r="NI152" s="73"/>
      <c r="NJ152" s="73"/>
      <c r="NK152" s="73"/>
      <c r="NL152" s="73"/>
      <c r="NM152" s="73"/>
      <c r="NN152" s="73"/>
      <c r="NO152" s="73"/>
      <c r="NP152" s="73"/>
      <c r="NQ152" s="73"/>
      <c r="NR152" s="73"/>
      <c r="NS152" s="73"/>
      <c r="NT152" s="73"/>
      <c r="NU152" s="73"/>
      <c r="NV152" s="73"/>
      <c r="NW152" s="73"/>
      <c r="NX152" s="73"/>
      <c r="NY152" s="73"/>
      <c r="NZ152" s="73"/>
      <c r="OA152" s="73"/>
      <c r="OB152" s="73"/>
      <c r="OC152" s="73"/>
      <c r="OD152" s="73"/>
      <c r="OE152" s="73"/>
      <c r="OF152" s="73"/>
      <c r="OG152" s="73"/>
      <c r="OH152" s="73"/>
      <c r="OI152" s="73"/>
      <c r="OJ152" s="73"/>
      <c r="OK152" s="73"/>
      <c r="OL152" s="73"/>
      <c r="OM152" s="73"/>
      <c r="ON152" s="73"/>
      <c r="OO152" s="73"/>
      <c r="OP152" s="73"/>
      <c r="OQ152" s="73"/>
      <c r="OR152" s="73"/>
      <c r="OS152" s="73"/>
      <c r="OT152" s="73"/>
      <c r="OU152" s="73"/>
      <c r="OV152" s="73"/>
      <c r="OW152" s="73"/>
      <c r="OX152" s="73"/>
      <c r="OY152" s="73"/>
      <c r="OZ152" s="73"/>
      <c r="PA152" s="73"/>
      <c r="PB152" s="73"/>
      <c r="PC152" s="73"/>
      <c r="PD152" s="73"/>
      <c r="PE152" s="73"/>
      <c r="PF152" s="73"/>
      <c r="PG152" s="73"/>
      <c r="PH152" s="73"/>
      <c r="PI152" s="73"/>
      <c r="PJ152" s="73"/>
      <c r="PK152" s="73"/>
      <c r="PL152" s="73"/>
      <c r="PM152" s="73"/>
      <c r="PN152" s="73"/>
      <c r="PO152" s="73"/>
      <c r="PP152" s="73"/>
      <c r="PQ152" s="73"/>
      <c r="PR152" s="73"/>
      <c r="PS152" s="73"/>
      <c r="PT152" s="73"/>
      <c r="PU152" s="73"/>
      <c r="PV152" s="73"/>
      <c r="PW152" s="73"/>
      <c r="PX152" s="73"/>
      <c r="PY152" s="73"/>
      <c r="PZ152" s="73"/>
      <c r="QA152" s="73"/>
      <c r="QB152" s="73"/>
      <c r="QC152" s="73"/>
      <c r="QD152" s="73"/>
      <c r="QE152" s="73"/>
      <c r="QF152" s="73"/>
      <c r="QG152" s="73"/>
      <c r="QH152" s="73"/>
      <c r="QI152" s="73"/>
      <c r="QJ152" s="73"/>
      <c r="QK152" s="73"/>
      <c r="QL152" s="73"/>
      <c r="QM152" s="73"/>
      <c r="QN152" s="73"/>
      <c r="QO152" s="73"/>
      <c r="QP152" s="73"/>
      <c r="QQ152" s="73"/>
      <c r="QR152" s="73"/>
      <c r="QS152" s="73"/>
      <c r="QT152" s="73"/>
      <c r="QU152" s="73"/>
      <c r="QV152" s="73"/>
      <c r="QW152" s="73"/>
      <c r="QX152" s="73"/>
      <c r="QY152" s="73"/>
      <c r="QZ152" s="73"/>
      <c r="RA152" s="73"/>
      <c r="RB152" s="73"/>
      <c r="RC152" s="73"/>
      <c r="RD152" s="73"/>
      <c r="RE152" s="73"/>
      <c r="RF152" s="73"/>
      <c r="RG152" s="73"/>
      <c r="RH152" s="73"/>
      <c r="RI152" s="73"/>
      <c r="RJ152" s="73"/>
      <c r="RK152" s="73"/>
      <c r="RL152" s="73"/>
      <c r="RM152" s="73"/>
      <c r="RN152" s="73"/>
      <c r="RO152" s="73"/>
      <c r="RP152" s="73"/>
      <c r="RQ152" s="73"/>
      <c r="RR152" s="73"/>
      <c r="RS152" s="73"/>
      <c r="RT152" s="73"/>
      <c r="RU152" s="73"/>
      <c r="RV152" s="73"/>
      <c r="RW152" s="73"/>
      <c r="RX152" s="73"/>
      <c r="RY152" s="73"/>
      <c r="RZ152" s="73"/>
      <c r="SA152" s="73"/>
      <c r="SB152" s="73"/>
      <c r="SC152" s="73"/>
      <c r="SD152" s="73"/>
      <c r="SE152" s="73"/>
      <c r="SF152" s="73"/>
      <c r="SG152" s="73"/>
      <c r="SH152" s="73"/>
      <c r="SI152" s="73"/>
      <c r="SJ152" s="73"/>
      <c r="SK152" s="73"/>
      <c r="SL152" s="73"/>
      <c r="SM152" s="73"/>
      <c r="SN152" s="73"/>
      <c r="SO152" s="73"/>
      <c r="SP152" s="73"/>
      <c r="SQ152" s="73"/>
      <c r="SR152" s="73"/>
      <c r="SS152" s="73"/>
      <c r="ST152" s="73"/>
      <c r="SU152" s="73"/>
      <c r="SV152" s="73"/>
      <c r="SW152" s="73"/>
      <c r="SX152" s="73"/>
      <c r="SY152" s="73"/>
      <c r="SZ152" s="73"/>
      <c r="TA152" s="73"/>
      <c r="TB152" s="73"/>
      <c r="TC152" s="73"/>
      <c r="TD152" s="73"/>
      <c r="TE152" s="73"/>
      <c r="TF152" s="73"/>
      <c r="TG152" s="73"/>
      <c r="TH152" s="73"/>
      <c r="TI152" s="73"/>
      <c r="TJ152" s="73"/>
      <c r="TK152" s="73"/>
      <c r="TL152" s="73"/>
      <c r="TM152" s="73"/>
      <c r="TN152" s="73"/>
      <c r="TO152" s="73"/>
      <c r="TP152" s="73"/>
      <c r="TQ152" s="73"/>
      <c r="TR152" s="73"/>
      <c r="TS152" s="73"/>
      <c r="TT152" s="73"/>
      <c r="TU152" s="73"/>
      <c r="TV152" s="73"/>
      <c r="TW152" s="73"/>
      <c r="TX152" s="73"/>
      <c r="TY152" s="73"/>
      <c r="TZ152" s="73"/>
      <c r="UA152" s="73"/>
      <c r="UB152" s="73"/>
      <c r="UC152" s="73"/>
      <c r="UD152" s="73"/>
      <c r="UE152" s="73"/>
      <c r="UF152" s="73"/>
      <c r="UG152" s="73"/>
      <c r="UH152" s="73"/>
      <c r="UI152" s="73"/>
      <c r="UJ152" s="73"/>
      <c r="UK152" s="73"/>
      <c r="UL152" s="73"/>
      <c r="UM152" s="73"/>
      <c r="UN152" s="73"/>
      <c r="UO152" s="73"/>
      <c r="UP152" s="73"/>
      <c r="UQ152" s="73"/>
      <c r="UR152" s="73"/>
      <c r="US152" s="73"/>
      <c r="UT152" s="73"/>
      <c r="UU152" s="73"/>
      <c r="UV152" s="73"/>
      <c r="UW152" s="73"/>
      <c r="UX152" s="73"/>
      <c r="UY152" s="73"/>
      <c r="UZ152" s="73"/>
      <c r="VA152" s="73"/>
      <c r="VB152" s="73"/>
      <c r="VC152" s="73"/>
      <c r="VD152" s="73"/>
      <c r="VE152" s="73"/>
      <c r="VF152" s="73"/>
      <c r="VG152" s="73"/>
      <c r="VH152" s="73"/>
      <c r="VI152" s="73"/>
      <c r="VJ152" s="73"/>
      <c r="VK152" s="73"/>
      <c r="VL152" s="73"/>
      <c r="VM152" s="73"/>
      <c r="VN152" s="73"/>
      <c r="VO152" s="73"/>
      <c r="VP152" s="73"/>
      <c r="VQ152" s="73"/>
      <c r="VR152" s="73"/>
      <c r="VS152" s="73"/>
      <c r="VT152" s="73"/>
      <c r="VU152" s="73"/>
      <c r="VV152" s="73"/>
      <c r="VW152" s="73"/>
      <c r="VX152" s="73"/>
      <c r="VY152" s="73"/>
      <c r="VZ152" s="73"/>
      <c r="WA152" s="73"/>
      <c r="WB152" s="73"/>
      <c r="WC152" s="73"/>
      <c r="WD152" s="73"/>
      <c r="WE152" s="73"/>
      <c r="WF152" s="73"/>
      <c r="WG152" s="73"/>
      <c r="WH152" s="73"/>
      <c r="WI152" s="73"/>
      <c r="WJ152" s="73"/>
      <c r="WK152" s="73"/>
      <c r="WL152" s="73"/>
      <c r="WM152" s="73"/>
      <c r="WN152" s="73"/>
      <c r="WO152" s="73"/>
      <c r="WP152" s="73"/>
      <c r="WQ152" s="73"/>
      <c r="WR152" s="73"/>
      <c r="WS152" s="73"/>
      <c r="WT152" s="73"/>
      <c r="WU152" s="73"/>
      <c r="WV152" s="73"/>
      <c r="WW152" s="73"/>
      <c r="WX152" s="73"/>
      <c r="WY152" s="73"/>
      <c r="WZ152" s="73"/>
      <c r="XA152" s="73"/>
      <c r="XB152" s="73"/>
      <c r="XC152" s="73"/>
      <c r="XD152" s="73"/>
      <c r="XE152" s="73"/>
      <c r="XF152" s="73"/>
      <c r="XG152" s="73"/>
      <c r="XH152" s="73"/>
      <c r="XI152" s="73"/>
      <c r="XJ152" s="73"/>
      <c r="XK152" s="73"/>
      <c r="XL152" s="73"/>
      <c r="XM152" s="73"/>
      <c r="XN152" s="73"/>
      <c r="XO152" s="73"/>
      <c r="XP152" s="73"/>
      <c r="XQ152" s="73"/>
      <c r="XR152" s="73"/>
      <c r="XS152" s="73"/>
      <c r="XT152" s="73"/>
      <c r="XU152" s="73"/>
      <c r="XV152" s="73"/>
      <c r="XW152" s="73"/>
      <c r="XX152" s="73"/>
      <c r="XY152" s="73"/>
      <c r="XZ152" s="73"/>
      <c r="YA152" s="73"/>
      <c r="YB152" s="73"/>
      <c r="YC152" s="73"/>
      <c r="YD152" s="73"/>
      <c r="YE152" s="73"/>
      <c r="YF152" s="73"/>
      <c r="YG152" s="73"/>
      <c r="YH152" s="73"/>
      <c r="YI152" s="73"/>
      <c r="YJ152" s="73"/>
      <c r="YK152" s="73"/>
      <c r="YL152" s="73"/>
      <c r="YM152" s="73"/>
      <c r="YN152" s="73"/>
      <c r="YO152" s="73"/>
      <c r="YP152" s="73"/>
      <c r="YQ152" s="73"/>
      <c r="YR152" s="73"/>
    </row>
    <row r="153" spans="1:668">
      <c r="A153" s="71" t="s">
        <v>238</v>
      </c>
      <c r="B153" s="72">
        <f t="shared" si="156"/>
        <v>0</v>
      </c>
      <c r="C153" s="72">
        <f t="shared" si="157"/>
        <v>0</v>
      </c>
      <c r="D153" s="72">
        <f t="shared" si="158"/>
        <v>0</v>
      </c>
      <c r="E153" s="72">
        <f t="shared" si="159"/>
        <v>0</v>
      </c>
      <c r="F153" s="72">
        <f t="shared" si="160"/>
        <v>0</v>
      </c>
      <c r="G153" s="72">
        <f t="shared" si="161"/>
        <v>0</v>
      </c>
      <c r="H153" s="72">
        <f t="shared" si="162"/>
        <v>0</v>
      </c>
      <c r="I153" s="72">
        <f t="shared" si="163"/>
        <v>0</v>
      </c>
      <c r="J153" s="72">
        <f t="shared" si="164"/>
        <v>0</v>
      </c>
      <c r="K153" s="72">
        <f t="shared" si="165"/>
        <v>0</v>
      </c>
      <c r="L153" s="72">
        <f t="shared" si="166"/>
        <v>0</v>
      </c>
      <c r="M153" s="72">
        <f t="shared" si="167"/>
        <v>0</v>
      </c>
      <c r="N153" s="72">
        <f t="shared" si="168"/>
        <v>0</v>
      </c>
      <c r="O153" s="72">
        <f t="shared" si="169"/>
        <v>0</v>
      </c>
      <c r="P153" s="72">
        <f t="shared" si="170"/>
        <v>0</v>
      </c>
      <c r="Q153" s="72">
        <f t="shared" si="171"/>
        <v>6.9288120000000008E-4</v>
      </c>
      <c r="R153" s="72">
        <f t="shared" si="172"/>
        <v>0</v>
      </c>
      <c r="S153" s="72">
        <f t="shared" si="173"/>
        <v>0</v>
      </c>
      <c r="T153" s="72">
        <f t="shared" si="174"/>
        <v>0</v>
      </c>
      <c r="U153" s="72">
        <f t="shared" si="175"/>
        <v>0</v>
      </c>
      <c r="V153" s="72">
        <f t="shared" si="176"/>
        <v>0</v>
      </c>
      <c r="W153" s="72">
        <f t="shared" si="177"/>
        <v>0</v>
      </c>
      <c r="X153" s="72">
        <f t="shared" si="178"/>
        <v>8.0704912500000007E-3</v>
      </c>
      <c r="Y153" s="72">
        <f t="shared" si="179"/>
        <v>2.6455463999999998E-2</v>
      </c>
      <c r="Z153" s="72">
        <f t="shared" si="180"/>
        <v>0</v>
      </c>
      <c r="AA153" s="72">
        <f t="shared" si="181"/>
        <v>0</v>
      </c>
      <c r="AB153" s="72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>
        <v>0.69288120000000009</v>
      </c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  <c r="IX153" s="73"/>
      <c r="IY153" s="73"/>
      <c r="IZ153" s="73"/>
      <c r="JA153" s="73"/>
      <c r="JB153" s="73"/>
      <c r="JC153" s="73"/>
      <c r="JD153" s="73"/>
      <c r="JE153" s="73"/>
      <c r="JF153" s="73"/>
      <c r="JG153" s="73"/>
      <c r="JH153" s="73"/>
      <c r="JI153" s="73"/>
      <c r="JJ153" s="73"/>
      <c r="JK153" s="73"/>
      <c r="JL153" s="73"/>
      <c r="JM153" s="73"/>
      <c r="JN153" s="73"/>
      <c r="JO153" s="73"/>
      <c r="JP153" s="73"/>
      <c r="JQ153" s="73"/>
      <c r="JR153" s="73"/>
      <c r="JS153" s="73"/>
      <c r="JT153" s="73"/>
      <c r="JU153" s="73"/>
      <c r="JV153" s="73"/>
      <c r="JW153" s="73"/>
      <c r="JX153" s="73"/>
      <c r="JY153" s="73"/>
      <c r="JZ153" s="73"/>
      <c r="KA153" s="73"/>
      <c r="KB153" s="73"/>
      <c r="KC153" s="73"/>
      <c r="KD153" s="73"/>
      <c r="KE153" s="73"/>
      <c r="KF153" s="73"/>
      <c r="KG153" s="73"/>
      <c r="KH153" s="73"/>
      <c r="KI153" s="73"/>
      <c r="KJ153" s="73"/>
      <c r="KK153" s="73"/>
      <c r="KL153" s="73"/>
      <c r="KM153" s="73"/>
      <c r="KN153" s="73"/>
      <c r="KO153" s="73"/>
      <c r="KP153" s="73"/>
      <c r="KQ153" s="73"/>
      <c r="KR153" s="73">
        <v>3.9368249999999998</v>
      </c>
      <c r="KS153" s="73">
        <v>4.1336662500000001</v>
      </c>
      <c r="KT153" s="73">
        <v>13.227732</v>
      </c>
      <c r="KU153" s="73">
        <v>13.227732</v>
      </c>
      <c r="KV153" s="73"/>
      <c r="KW153" s="73"/>
      <c r="KX153" s="73"/>
      <c r="KY153" s="73"/>
      <c r="KZ153" s="73"/>
      <c r="LA153" s="73"/>
      <c r="LB153" s="73"/>
      <c r="LC153" s="73"/>
      <c r="LD153" s="73"/>
      <c r="LE153" s="73"/>
      <c r="LF153" s="73"/>
      <c r="LG153" s="73"/>
      <c r="LH153" s="73"/>
      <c r="LI153" s="73"/>
      <c r="LJ153" s="73"/>
      <c r="LK153" s="73"/>
      <c r="LL153" s="73"/>
      <c r="LM153" s="73"/>
      <c r="LN153" s="73"/>
      <c r="LO153" s="73"/>
      <c r="LP153" s="73"/>
      <c r="LQ153" s="73"/>
      <c r="LR153" s="73"/>
      <c r="LS153" s="73"/>
      <c r="LT153" s="73"/>
      <c r="LU153" s="73"/>
      <c r="LV153" s="73"/>
      <c r="LW153" s="73"/>
      <c r="LX153" s="73"/>
      <c r="LY153" s="73"/>
      <c r="LZ153" s="73"/>
      <c r="MA153" s="73"/>
      <c r="MB153" s="73"/>
      <c r="MC153" s="73"/>
      <c r="MD153" s="73"/>
      <c r="ME153" s="73"/>
      <c r="MF153" s="73"/>
      <c r="MG153" s="73"/>
      <c r="MH153" s="73"/>
      <c r="MI153" s="73"/>
      <c r="MJ153" s="73"/>
      <c r="MK153" s="73"/>
      <c r="ML153" s="73"/>
      <c r="MM153" s="73"/>
      <c r="MN153" s="73"/>
      <c r="MO153" s="73"/>
      <c r="MP153" s="73"/>
      <c r="MQ153" s="73"/>
      <c r="MR153" s="73"/>
      <c r="MS153" s="73"/>
      <c r="MT153" s="73"/>
      <c r="MU153" s="73"/>
      <c r="MV153" s="73"/>
      <c r="MW153" s="73"/>
      <c r="MX153" s="73"/>
      <c r="MY153" s="73"/>
      <c r="MZ153" s="73"/>
      <c r="NA153" s="73"/>
      <c r="NB153" s="73"/>
      <c r="NC153" s="73"/>
      <c r="ND153" s="73"/>
      <c r="NE153" s="73"/>
      <c r="NF153" s="73"/>
      <c r="NG153" s="73"/>
      <c r="NH153" s="73"/>
      <c r="NI153" s="73"/>
      <c r="NJ153" s="73"/>
      <c r="NK153" s="73"/>
      <c r="NL153" s="73"/>
      <c r="NM153" s="73"/>
      <c r="NN153" s="73"/>
      <c r="NO153" s="73"/>
      <c r="NP153" s="73"/>
      <c r="NQ153" s="73"/>
      <c r="NR153" s="73"/>
      <c r="NS153" s="73"/>
      <c r="NT153" s="73"/>
      <c r="NU153" s="73"/>
      <c r="NV153" s="73"/>
      <c r="NW153" s="73"/>
      <c r="NX153" s="73"/>
      <c r="NY153" s="73"/>
      <c r="NZ153" s="73"/>
      <c r="OA153" s="73"/>
      <c r="OB153" s="73"/>
      <c r="OC153" s="73"/>
      <c r="OD153" s="73"/>
      <c r="OE153" s="73"/>
      <c r="OF153" s="73"/>
      <c r="OG153" s="73"/>
      <c r="OH153" s="73"/>
      <c r="OI153" s="73"/>
      <c r="OJ153" s="73"/>
      <c r="OK153" s="73"/>
      <c r="OL153" s="73"/>
      <c r="OM153" s="73"/>
      <c r="ON153" s="73"/>
      <c r="OO153" s="73"/>
      <c r="OP153" s="73"/>
      <c r="OQ153" s="73"/>
      <c r="OR153" s="73"/>
      <c r="OS153" s="73"/>
      <c r="OT153" s="73"/>
      <c r="OU153" s="73"/>
      <c r="OV153" s="73"/>
      <c r="OW153" s="73"/>
      <c r="OX153" s="73"/>
      <c r="OY153" s="73"/>
      <c r="OZ153" s="73"/>
      <c r="PA153" s="73"/>
      <c r="PB153" s="73"/>
      <c r="PC153" s="73"/>
      <c r="PD153" s="73"/>
      <c r="PE153" s="73"/>
      <c r="PF153" s="73"/>
      <c r="PG153" s="73"/>
      <c r="PH153" s="73"/>
      <c r="PI153" s="73"/>
      <c r="PJ153" s="73"/>
      <c r="PK153" s="73"/>
      <c r="PL153" s="73"/>
      <c r="PM153" s="73"/>
      <c r="PN153" s="73"/>
      <c r="PO153" s="73"/>
      <c r="PP153" s="73"/>
      <c r="PQ153" s="73"/>
      <c r="PR153" s="73"/>
      <c r="PS153" s="73"/>
      <c r="PT153" s="73"/>
      <c r="PU153" s="73"/>
      <c r="PV153" s="73"/>
      <c r="PW153" s="73"/>
      <c r="PX153" s="73"/>
      <c r="PY153" s="73"/>
      <c r="PZ153" s="73"/>
      <c r="QA153" s="73"/>
      <c r="QB153" s="73"/>
      <c r="QC153" s="73"/>
      <c r="QD153" s="73"/>
      <c r="QE153" s="73"/>
      <c r="QF153" s="73"/>
      <c r="QG153" s="73"/>
      <c r="QH153" s="73"/>
      <c r="QI153" s="73"/>
      <c r="QJ153" s="73"/>
      <c r="QK153" s="73"/>
      <c r="QL153" s="73"/>
      <c r="QM153" s="73"/>
      <c r="QN153" s="73"/>
      <c r="QO153" s="73"/>
      <c r="QP153" s="73"/>
      <c r="QQ153" s="73"/>
      <c r="QR153" s="73"/>
      <c r="QS153" s="73"/>
      <c r="QT153" s="73"/>
      <c r="QU153" s="73"/>
      <c r="QV153" s="73"/>
      <c r="QW153" s="73"/>
      <c r="QX153" s="73"/>
      <c r="QY153" s="73"/>
      <c r="QZ153" s="73"/>
      <c r="RA153" s="73"/>
      <c r="RB153" s="73"/>
      <c r="RC153" s="73"/>
      <c r="RD153" s="73"/>
      <c r="RE153" s="73"/>
      <c r="RF153" s="73"/>
      <c r="RG153" s="73"/>
      <c r="RH153" s="73"/>
      <c r="RI153" s="73"/>
      <c r="RJ153" s="73"/>
      <c r="RK153" s="73"/>
      <c r="RL153" s="73"/>
      <c r="RM153" s="73"/>
      <c r="RN153" s="73"/>
      <c r="RO153" s="73"/>
      <c r="RP153" s="73"/>
      <c r="RQ153" s="73"/>
      <c r="RR153" s="73"/>
      <c r="RS153" s="73"/>
      <c r="RT153" s="73"/>
      <c r="RU153" s="73"/>
      <c r="RV153" s="73"/>
      <c r="RW153" s="73"/>
      <c r="RX153" s="73"/>
      <c r="RY153" s="73"/>
      <c r="RZ153" s="73"/>
      <c r="SA153" s="73"/>
      <c r="SB153" s="73"/>
      <c r="SC153" s="73"/>
      <c r="SD153" s="73"/>
      <c r="SE153" s="73"/>
      <c r="SF153" s="73"/>
      <c r="SG153" s="73"/>
      <c r="SH153" s="73"/>
      <c r="SI153" s="73"/>
      <c r="SJ153" s="73"/>
      <c r="SK153" s="73"/>
      <c r="SL153" s="73"/>
      <c r="SM153" s="73"/>
      <c r="SN153" s="73"/>
      <c r="SO153" s="73"/>
      <c r="SP153" s="73"/>
      <c r="SQ153" s="73"/>
      <c r="SR153" s="73"/>
      <c r="SS153" s="73"/>
      <c r="ST153" s="73"/>
      <c r="SU153" s="73"/>
      <c r="SV153" s="73"/>
      <c r="SW153" s="73"/>
      <c r="SX153" s="73"/>
      <c r="SY153" s="73"/>
      <c r="SZ153" s="73"/>
      <c r="TA153" s="73"/>
      <c r="TB153" s="73"/>
      <c r="TC153" s="73"/>
      <c r="TD153" s="73"/>
      <c r="TE153" s="73"/>
      <c r="TF153" s="73"/>
      <c r="TG153" s="73"/>
      <c r="TH153" s="73"/>
      <c r="TI153" s="73"/>
      <c r="TJ153" s="73"/>
      <c r="TK153" s="73"/>
      <c r="TL153" s="73"/>
      <c r="TM153" s="73"/>
      <c r="TN153" s="73"/>
      <c r="TO153" s="73"/>
      <c r="TP153" s="73"/>
      <c r="TQ153" s="73"/>
      <c r="TR153" s="73"/>
      <c r="TS153" s="73"/>
      <c r="TT153" s="73"/>
      <c r="TU153" s="73"/>
      <c r="TV153" s="73"/>
      <c r="TW153" s="73"/>
      <c r="TX153" s="73"/>
      <c r="TY153" s="73"/>
      <c r="TZ153" s="73"/>
      <c r="UA153" s="73"/>
      <c r="UB153" s="73"/>
      <c r="UC153" s="73"/>
      <c r="UD153" s="73"/>
      <c r="UE153" s="73"/>
      <c r="UF153" s="73"/>
      <c r="UG153" s="73"/>
      <c r="UH153" s="73"/>
      <c r="UI153" s="73"/>
      <c r="UJ153" s="73"/>
      <c r="UK153" s="73"/>
      <c r="UL153" s="73"/>
      <c r="UM153" s="73"/>
      <c r="UN153" s="73"/>
      <c r="UO153" s="73"/>
      <c r="UP153" s="73"/>
      <c r="UQ153" s="73"/>
      <c r="UR153" s="73"/>
      <c r="US153" s="73"/>
      <c r="UT153" s="73"/>
      <c r="UU153" s="73"/>
      <c r="UV153" s="73"/>
      <c r="UW153" s="73"/>
      <c r="UX153" s="73"/>
      <c r="UY153" s="73"/>
      <c r="UZ153" s="73"/>
      <c r="VA153" s="73"/>
      <c r="VB153" s="73"/>
      <c r="VC153" s="73"/>
      <c r="VD153" s="73"/>
      <c r="VE153" s="73"/>
      <c r="VF153" s="73"/>
      <c r="VG153" s="73"/>
      <c r="VH153" s="73"/>
      <c r="VI153" s="73"/>
      <c r="VJ153" s="73"/>
      <c r="VK153" s="73"/>
      <c r="VL153" s="73"/>
      <c r="VM153" s="73"/>
      <c r="VN153" s="73"/>
      <c r="VO153" s="73"/>
      <c r="VP153" s="73"/>
      <c r="VQ153" s="73"/>
      <c r="VR153" s="73"/>
      <c r="VS153" s="73"/>
      <c r="VT153" s="73"/>
      <c r="VU153" s="73"/>
      <c r="VV153" s="73"/>
      <c r="VW153" s="73"/>
      <c r="VX153" s="73"/>
      <c r="VY153" s="73"/>
      <c r="VZ153" s="73"/>
      <c r="WA153" s="73"/>
      <c r="WB153" s="73"/>
      <c r="WC153" s="73"/>
      <c r="WD153" s="73"/>
      <c r="WE153" s="73"/>
      <c r="WF153" s="73"/>
      <c r="WG153" s="73"/>
      <c r="WH153" s="73"/>
      <c r="WI153" s="73"/>
      <c r="WJ153" s="73"/>
      <c r="WK153" s="73"/>
      <c r="WL153" s="73"/>
      <c r="WM153" s="73"/>
      <c r="WN153" s="73"/>
      <c r="WO153" s="73"/>
      <c r="WP153" s="73"/>
      <c r="WQ153" s="73"/>
      <c r="WR153" s="73"/>
      <c r="WS153" s="73"/>
      <c r="WT153" s="73"/>
      <c r="WU153" s="73"/>
      <c r="WV153" s="73"/>
      <c r="WW153" s="73"/>
      <c r="WX153" s="73"/>
      <c r="WY153" s="73"/>
      <c r="WZ153" s="73"/>
      <c r="XA153" s="73"/>
      <c r="XB153" s="73"/>
      <c r="XC153" s="73"/>
      <c r="XD153" s="73"/>
      <c r="XE153" s="73"/>
      <c r="XF153" s="73"/>
      <c r="XG153" s="73"/>
      <c r="XH153" s="73"/>
      <c r="XI153" s="73"/>
      <c r="XJ153" s="73"/>
      <c r="XK153" s="73"/>
      <c r="XL153" s="73"/>
      <c r="XM153" s="73"/>
      <c r="XN153" s="73"/>
      <c r="XO153" s="73"/>
      <c r="XP153" s="73"/>
      <c r="XQ153" s="73"/>
      <c r="XR153" s="73"/>
      <c r="XS153" s="73"/>
      <c r="XT153" s="73"/>
      <c r="XU153" s="73"/>
      <c r="XV153" s="73"/>
      <c r="XW153" s="73"/>
      <c r="XX153" s="73"/>
      <c r="XY153" s="73"/>
      <c r="XZ153" s="73"/>
      <c r="YA153" s="73"/>
      <c r="YB153" s="73"/>
      <c r="YC153" s="73"/>
      <c r="YD153" s="73"/>
      <c r="YE153" s="73"/>
      <c r="YF153" s="73"/>
      <c r="YG153" s="73"/>
      <c r="YH153" s="73"/>
      <c r="YI153" s="73"/>
      <c r="YJ153" s="73"/>
      <c r="YK153" s="73"/>
      <c r="YL153" s="73"/>
      <c r="YM153" s="73"/>
      <c r="YN153" s="73"/>
      <c r="YO153" s="73"/>
      <c r="YP153" s="73"/>
      <c r="YQ153" s="73"/>
      <c r="YR153" s="73"/>
    </row>
    <row r="154" spans="1:668">
      <c r="A154" s="71" t="s">
        <v>239</v>
      </c>
      <c r="B154" s="72">
        <f t="shared" si="156"/>
        <v>0</v>
      </c>
      <c r="C154" s="72">
        <f t="shared" si="157"/>
        <v>0</v>
      </c>
      <c r="D154" s="72">
        <f t="shared" si="158"/>
        <v>0</v>
      </c>
      <c r="E154" s="72">
        <f t="shared" si="159"/>
        <v>0</v>
      </c>
      <c r="F154" s="72">
        <f t="shared" si="160"/>
        <v>0</v>
      </c>
      <c r="G154" s="72">
        <f t="shared" si="161"/>
        <v>0</v>
      </c>
      <c r="H154" s="72">
        <f t="shared" si="162"/>
        <v>0</v>
      </c>
      <c r="I154" s="72">
        <f t="shared" si="163"/>
        <v>0</v>
      </c>
      <c r="J154" s="72">
        <f t="shared" si="164"/>
        <v>0</v>
      </c>
      <c r="K154" s="72">
        <f t="shared" si="165"/>
        <v>0</v>
      </c>
      <c r="L154" s="72">
        <f t="shared" si="166"/>
        <v>0</v>
      </c>
      <c r="M154" s="72">
        <f t="shared" si="167"/>
        <v>0</v>
      </c>
      <c r="N154" s="72">
        <f t="shared" si="168"/>
        <v>0</v>
      </c>
      <c r="O154" s="72">
        <f t="shared" si="169"/>
        <v>0</v>
      </c>
      <c r="P154" s="72">
        <f t="shared" si="170"/>
        <v>0</v>
      </c>
      <c r="Q154" s="72">
        <f t="shared" si="171"/>
        <v>0</v>
      </c>
      <c r="R154" s="72">
        <f t="shared" si="172"/>
        <v>0</v>
      </c>
      <c r="S154" s="72">
        <f t="shared" si="173"/>
        <v>0</v>
      </c>
      <c r="T154" s="72">
        <f t="shared" si="174"/>
        <v>0</v>
      </c>
      <c r="U154" s="72">
        <f t="shared" si="175"/>
        <v>0</v>
      </c>
      <c r="V154" s="72">
        <f t="shared" si="176"/>
        <v>0</v>
      </c>
      <c r="W154" s="72">
        <f t="shared" si="177"/>
        <v>0</v>
      </c>
      <c r="X154" s="72">
        <f t="shared" si="178"/>
        <v>0</v>
      </c>
      <c r="Y154" s="72">
        <f t="shared" si="179"/>
        <v>0</v>
      </c>
      <c r="Z154" s="72">
        <f t="shared" si="180"/>
        <v>0</v>
      </c>
      <c r="AA154" s="72">
        <f t="shared" si="181"/>
        <v>0</v>
      </c>
      <c r="AB154" s="72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  <c r="JD154" s="73"/>
      <c r="JE154" s="73"/>
      <c r="JF154" s="73"/>
      <c r="JG154" s="73"/>
      <c r="JH154" s="73"/>
      <c r="JI154" s="73"/>
      <c r="JJ154" s="73"/>
      <c r="JK154" s="73"/>
      <c r="JL154" s="73"/>
      <c r="JM154" s="73"/>
      <c r="JN154" s="73"/>
      <c r="JO154" s="73"/>
      <c r="JP154" s="73"/>
      <c r="JQ154" s="73"/>
      <c r="JR154" s="73"/>
      <c r="JS154" s="73"/>
      <c r="JT154" s="73"/>
      <c r="JU154" s="73"/>
      <c r="JV154" s="73"/>
      <c r="JW154" s="73"/>
      <c r="JX154" s="73"/>
      <c r="JY154" s="73"/>
      <c r="JZ154" s="73"/>
      <c r="KA154" s="73"/>
      <c r="KB154" s="73"/>
      <c r="KC154" s="73"/>
      <c r="KD154" s="73"/>
      <c r="KE154" s="73"/>
      <c r="KF154" s="73"/>
      <c r="KG154" s="73"/>
      <c r="KH154" s="73"/>
      <c r="KI154" s="73"/>
      <c r="KJ154" s="73"/>
      <c r="KK154" s="73"/>
      <c r="KL154" s="73"/>
      <c r="KM154" s="73"/>
      <c r="KN154" s="73"/>
      <c r="KO154" s="73"/>
      <c r="KP154" s="73"/>
      <c r="KQ154" s="73"/>
      <c r="KR154" s="73"/>
      <c r="KS154" s="73"/>
      <c r="KT154" s="73"/>
      <c r="KU154" s="73"/>
      <c r="KV154" s="73"/>
      <c r="KW154" s="73"/>
      <c r="KX154" s="73"/>
      <c r="KY154" s="73"/>
      <c r="KZ154" s="73"/>
      <c r="LA154" s="73"/>
      <c r="LB154" s="73"/>
      <c r="LC154" s="73"/>
      <c r="LD154" s="73"/>
      <c r="LE154" s="73"/>
      <c r="LF154" s="73"/>
      <c r="LG154" s="73"/>
      <c r="LH154" s="73"/>
      <c r="LI154" s="73"/>
      <c r="LJ154" s="73"/>
      <c r="LK154" s="73"/>
      <c r="LL154" s="73"/>
      <c r="LM154" s="73"/>
      <c r="LN154" s="73"/>
      <c r="LO154" s="73"/>
      <c r="LP154" s="73"/>
      <c r="LQ154" s="73"/>
      <c r="LR154" s="73"/>
      <c r="LS154" s="73"/>
      <c r="LT154" s="73"/>
      <c r="LU154" s="73"/>
      <c r="LV154" s="73"/>
      <c r="LW154" s="73"/>
      <c r="LX154" s="73"/>
      <c r="LY154" s="73"/>
      <c r="LZ154" s="73"/>
      <c r="MA154" s="73"/>
      <c r="MB154" s="73"/>
      <c r="MC154" s="73"/>
      <c r="MD154" s="73"/>
      <c r="ME154" s="73"/>
      <c r="MF154" s="73"/>
      <c r="MG154" s="73"/>
      <c r="MH154" s="73"/>
      <c r="MI154" s="73"/>
      <c r="MJ154" s="73"/>
      <c r="MK154" s="73"/>
      <c r="ML154" s="73"/>
      <c r="MM154" s="73"/>
      <c r="MN154" s="73"/>
      <c r="MO154" s="73"/>
      <c r="MP154" s="73"/>
      <c r="MQ154" s="73"/>
      <c r="MR154" s="73"/>
      <c r="MS154" s="73"/>
      <c r="MT154" s="73"/>
      <c r="MU154" s="73"/>
      <c r="MV154" s="73"/>
      <c r="MW154" s="73"/>
      <c r="MX154" s="73"/>
      <c r="MY154" s="73"/>
      <c r="MZ154" s="73"/>
      <c r="NA154" s="73"/>
      <c r="NB154" s="73"/>
      <c r="NC154" s="73"/>
      <c r="ND154" s="73"/>
      <c r="NE154" s="73"/>
      <c r="NF154" s="73"/>
      <c r="NG154" s="73"/>
      <c r="NH154" s="73"/>
      <c r="NI154" s="73"/>
      <c r="NJ154" s="73"/>
      <c r="NK154" s="73"/>
      <c r="NL154" s="73"/>
      <c r="NM154" s="73"/>
      <c r="NN154" s="73"/>
      <c r="NO154" s="73"/>
      <c r="NP154" s="73"/>
      <c r="NQ154" s="73"/>
      <c r="NR154" s="73"/>
      <c r="NS154" s="73"/>
      <c r="NT154" s="73"/>
      <c r="NU154" s="73"/>
      <c r="NV154" s="73"/>
      <c r="NW154" s="73"/>
      <c r="NX154" s="73"/>
      <c r="NY154" s="73"/>
      <c r="NZ154" s="73"/>
      <c r="OA154" s="73"/>
      <c r="OB154" s="73"/>
      <c r="OC154" s="73"/>
      <c r="OD154" s="73"/>
      <c r="OE154" s="73"/>
      <c r="OF154" s="73"/>
      <c r="OG154" s="73"/>
      <c r="OH154" s="73"/>
      <c r="OI154" s="73"/>
      <c r="OJ154" s="73"/>
      <c r="OK154" s="73"/>
      <c r="OL154" s="73"/>
      <c r="OM154" s="73"/>
      <c r="ON154" s="73"/>
      <c r="OO154" s="73"/>
      <c r="OP154" s="73"/>
      <c r="OQ154" s="73"/>
      <c r="OR154" s="73"/>
      <c r="OS154" s="73"/>
      <c r="OT154" s="73"/>
      <c r="OU154" s="73"/>
      <c r="OV154" s="73"/>
      <c r="OW154" s="73"/>
      <c r="OX154" s="73"/>
      <c r="OY154" s="73"/>
      <c r="OZ154" s="73"/>
      <c r="PA154" s="73"/>
      <c r="PB154" s="73"/>
      <c r="PC154" s="73"/>
      <c r="PD154" s="73"/>
      <c r="PE154" s="73"/>
      <c r="PF154" s="73"/>
      <c r="PG154" s="73"/>
      <c r="PH154" s="73"/>
      <c r="PI154" s="73"/>
      <c r="PJ154" s="73"/>
      <c r="PK154" s="73"/>
      <c r="PL154" s="73"/>
      <c r="PM154" s="73"/>
      <c r="PN154" s="73"/>
      <c r="PO154" s="73"/>
      <c r="PP154" s="73"/>
      <c r="PQ154" s="73"/>
      <c r="PR154" s="73"/>
      <c r="PS154" s="73"/>
      <c r="PT154" s="73"/>
      <c r="PU154" s="73"/>
      <c r="PV154" s="73"/>
      <c r="PW154" s="73"/>
      <c r="PX154" s="73"/>
      <c r="PY154" s="73"/>
      <c r="PZ154" s="73"/>
      <c r="QA154" s="73"/>
      <c r="QB154" s="73"/>
      <c r="QC154" s="73"/>
      <c r="QD154" s="73"/>
      <c r="QE154" s="73"/>
      <c r="QF154" s="73"/>
      <c r="QG154" s="73"/>
      <c r="QH154" s="73"/>
      <c r="QI154" s="73"/>
      <c r="QJ154" s="73"/>
      <c r="QK154" s="73"/>
      <c r="QL154" s="73"/>
      <c r="QM154" s="73"/>
      <c r="QN154" s="73"/>
      <c r="QO154" s="73"/>
      <c r="QP154" s="73"/>
      <c r="QQ154" s="73"/>
      <c r="QR154" s="73"/>
      <c r="QS154" s="73"/>
      <c r="QT154" s="73"/>
      <c r="QU154" s="73"/>
      <c r="QV154" s="73"/>
      <c r="QW154" s="73"/>
      <c r="QX154" s="73"/>
      <c r="QY154" s="73"/>
      <c r="QZ154" s="73"/>
      <c r="RA154" s="73"/>
      <c r="RB154" s="73"/>
      <c r="RC154" s="73"/>
      <c r="RD154" s="73"/>
      <c r="RE154" s="73"/>
      <c r="RF154" s="73"/>
      <c r="RG154" s="73"/>
      <c r="RH154" s="73"/>
      <c r="RI154" s="73"/>
      <c r="RJ154" s="73"/>
      <c r="RK154" s="73"/>
      <c r="RL154" s="73"/>
      <c r="RM154" s="73"/>
      <c r="RN154" s="73"/>
      <c r="RO154" s="73"/>
      <c r="RP154" s="73"/>
      <c r="RQ154" s="73"/>
      <c r="RR154" s="73"/>
      <c r="RS154" s="73"/>
      <c r="RT154" s="73"/>
      <c r="RU154" s="73"/>
      <c r="RV154" s="73"/>
      <c r="RW154" s="73"/>
      <c r="RX154" s="73"/>
      <c r="RY154" s="73"/>
      <c r="RZ154" s="73"/>
      <c r="SA154" s="73"/>
      <c r="SB154" s="73"/>
      <c r="SC154" s="73"/>
      <c r="SD154" s="73"/>
      <c r="SE154" s="73"/>
      <c r="SF154" s="73"/>
      <c r="SG154" s="73"/>
      <c r="SH154" s="73"/>
      <c r="SI154" s="73"/>
      <c r="SJ154" s="73"/>
      <c r="SK154" s="73"/>
      <c r="SL154" s="73"/>
      <c r="SM154" s="73"/>
      <c r="SN154" s="73"/>
      <c r="SO154" s="73"/>
      <c r="SP154" s="73"/>
      <c r="SQ154" s="73"/>
      <c r="SR154" s="73"/>
      <c r="SS154" s="73"/>
      <c r="ST154" s="73"/>
      <c r="SU154" s="73"/>
      <c r="SV154" s="73"/>
      <c r="SW154" s="73"/>
      <c r="SX154" s="73"/>
      <c r="SY154" s="73"/>
      <c r="SZ154" s="73"/>
      <c r="TA154" s="73"/>
      <c r="TB154" s="73"/>
      <c r="TC154" s="73"/>
      <c r="TD154" s="73"/>
      <c r="TE154" s="73"/>
      <c r="TF154" s="73"/>
      <c r="TG154" s="73"/>
      <c r="TH154" s="73"/>
      <c r="TI154" s="73"/>
      <c r="TJ154" s="73"/>
      <c r="TK154" s="73"/>
      <c r="TL154" s="73"/>
      <c r="TM154" s="73"/>
      <c r="TN154" s="73"/>
      <c r="TO154" s="73"/>
      <c r="TP154" s="73"/>
      <c r="TQ154" s="73"/>
      <c r="TR154" s="73"/>
      <c r="TS154" s="73"/>
      <c r="TT154" s="73"/>
      <c r="TU154" s="73"/>
      <c r="TV154" s="73"/>
      <c r="TW154" s="73"/>
      <c r="TX154" s="73"/>
      <c r="TY154" s="73"/>
      <c r="TZ154" s="73"/>
      <c r="UA154" s="73"/>
      <c r="UB154" s="73"/>
      <c r="UC154" s="73"/>
      <c r="UD154" s="73"/>
      <c r="UE154" s="73"/>
      <c r="UF154" s="73"/>
      <c r="UG154" s="73"/>
      <c r="UH154" s="73"/>
      <c r="UI154" s="73"/>
      <c r="UJ154" s="73"/>
      <c r="UK154" s="73"/>
      <c r="UL154" s="73"/>
      <c r="UM154" s="73"/>
      <c r="UN154" s="73"/>
      <c r="UO154" s="73"/>
      <c r="UP154" s="73"/>
      <c r="UQ154" s="73"/>
      <c r="UR154" s="73"/>
      <c r="US154" s="73"/>
      <c r="UT154" s="73"/>
      <c r="UU154" s="73"/>
      <c r="UV154" s="73"/>
      <c r="UW154" s="73"/>
      <c r="UX154" s="73"/>
      <c r="UY154" s="73"/>
      <c r="UZ154" s="73"/>
      <c r="VA154" s="73"/>
      <c r="VB154" s="73"/>
      <c r="VC154" s="73"/>
      <c r="VD154" s="73"/>
      <c r="VE154" s="73"/>
      <c r="VF154" s="73"/>
      <c r="VG154" s="73"/>
      <c r="VH154" s="73"/>
      <c r="VI154" s="73"/>
      <c r="VJ154" s="73"/>
      <c r="VK154" s="73"/>
      <c r="VL154" s="73"/>
      <c r="VM154" s="73"/>
      <c r="VN154" s="73"/>
      <c r="VO154" s="73"/>
      <c r="VP154" s="73"/>
      <c r="VQ154" s="73"/>
      <c r="VR154" s="73"/>
      <c r="VS154" s="73"/>
      <c r="VT154" s="73"/>
      <c r="VU154" s="73"/>
      <c r="VV154" s="73"/>
      <c r="VW154" s="73"/>
      <c r="VX154" s="73"/>
      <c r="VY154" s="73"/>
      <c r="VZ154" s="73"/>
      <c r="WA154" s="73"/>
      <c r="WB154" s="73"/>
      <c r="WC154" s="73"/>
      <c r="WD154" s="73"/>
      <c r="WE154" s="73"/>
      <c r="WF154" s="73"/>
      <c r="WG154" s="73"/>
      <c r="WH154" s="73"/>
      <c r="WI154" s="73"/>
      <c r="WJ154" s="73"/>
      <c r="WK154" s="73"/>
      <c r="WL154" s="73"/>
      <c r="WM154" s="73"/>
      <c r="WN154" s="73"/>
      <c r="WO154" s="73"/>
      <c r="WP154" s="73"/>
      <c r="WQ154" s="73"/>
      <c r="WR154" s="73"/>
      <c r="WS154" s="73"/>
      <c r="WT154" s="73"/>
      <c r="WU154" s="73"/>
      <c r="WV154" s="73"/>
      <c r="WW154" s="73"/>
      <c r="WX154" s="73"/>
      <c r="WY154" s="73"/>
      <c r="WZ154" s="73"/>
      <c r="XA154" s="73"/>
      <c r="XB154" s="73"/>
      <c r="XC154" s="73"/>
      <c r="XD154" s="73"/>
      <c r="XE154" s="73"/>
      <c r="XF154" s="73"/>
      <c r="XG154" s="73"/>
      <c r="XH154" s="73"/>
      <c r="XI154" s="73"/>
      <c r="XJ154" s="73"/>
      <c r="XK154" s="73"/>
      <c r="XL154" s="73"/>
      <c r="XM154" s="73"/>
      <c r="XN154" s="73"/>
      <c r="XO154" s="73"/>
      <c r="XP154" s="73"/>
      <c r="XQ154" s="73"/>
      <c r="XR154" s="73"/>
      <c r="XS154" s="73"/>
      <c r="XT154" s="73"/>
      <c r="XU154" s="73"/>
      <c r="XV154" s="73"/>
      <c r="XW154" s="73"/>
      <c r="XX154" s="73"/>
      <c r="XY154" s="73"/>
      <c r="XZ154" s="73"/>
      <c r="YA154" s="73"/>
      <c r="YB154" s="73"/>
      <c r="YC154" s="73"/>
      <c r="YD154" s="73"/>
      <c r="YE154" s="73"/>
      <c r="YF154" s="73"/>
      <c r="YG154" s="73"/>
      <c r="YH154" s="73"/>
      <c r="YI154" s="73"/>
      <c r="YJ154" s="73"/>
      <c r="YK154" s="73"/>
      <c r="YL154" s="73"/>
      <c r="YM154" s="73"/>
      <c r="YN154" s="73"/>
      <c r="YO154" s="73"/>
      <c r="YP154" s="73"/>
      <c r="YQ154" s="73"/>
      <c r="YR154" s="73"/>
    </row>
    <row r="155" spans="1:668">
      <c r="A155" s="71" t="s">
        <v>240</v>
      </c>
      <c r="B155" s="72">
        <f t="shared" si="156"/>
        <v>0</v>
      </c>
      <c r="C155" s="72">
        <f t="shared" si="157"/>
        <v>0</v>
      </c>
      <c r="D155" s="72">
        <f t="shared" si="158"/>
        <v>0</v>
      </c>
      <c r="E155" s="72">
        <f t="shared" si="159"/>
        <v>0</v>
      </c>
      <c r="F155" s="72">
        <f t="shared" si="160"/>
        <v>0</v>
      </c>
      <c r="G155" s="72">
        <f t="shared" si="161"/>
        <v>0</v>
      </c>
      <c r="H155" s="72">
        <f t="shared" si="162"/>
        <v>0</v>
      </c>
      <c r="I155" s="72">
        <f t="shared" si="163"/>
        <v>0</v>
      </c>
      <c r="J155" s="72">
        <f t="shared" si="164"/>
        <v>0</v>
      </c>
      <c r="K155" s="72">
        <f t="shared" si="165"/>
        <v>0</v>
      </c>
      <c r="L155" s="72">
        <f t="shared" si="166"/>
        <v>0</v>
      </c>
      <c r="M155" s="72">
        <f t="shared" si="167"/>
        <v>0</v>
      </c>
      <c r="N155" s="72">
        <f t="shared" si="168"/>
        <v>0</v>
      </c>
      <c r="O155" s="72">
        <f t="shared" si="169"/>
        <v>0</v>
      </c>
      <c r="P155" s="72">
        <f t="shared" si="170"/>
        <v>0</v>
      </c>
      <c r="Q155" s="72">
        <f t="shared" si="171"/>
        <v>0</v>
      </c>
      <c r="R155" s="72">
        <f t="shared" si="172"/>
        <v>0</v>
      </c>
      <c r="S155" s="72">
        <f t="shared" si="173"/>
        <v>0</v>
      </c>
      <c r="T155" s="72">
        <f t="shared" si="174"/>
        <v>0</v>
      </c>
      <c r="U155" s="72">
        <f t="shared" si="175"/>
        <v>0</v>
      </c>
      <c r="V155" s="72">
        <f t="shared" si="176"/>
        <v>0</v>
      </c>
      <c r="W155" s="72">
        <f t="shared" si="177"/>
        <v>0</v>
      </c>
      <c r="X155" s="72">
        <f t="shared" si="178"/>
        <v>0</v>
      </c>
      <c r="Y155" s="72">
        <f t="shared" si="179"/>
        <v>0</v>
      </c>
      <c r="Z155" s="72">
        <f t="shared" si="180"/>
        <v>0</v>
      </c>
      <c r="AA155" s="72">
        <f t="shared" si="181"/>
        <v>0</v>
      </c>
      <c r="AB155" s="72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  <c r="JD155" s="73"/>
      <c r="JE155" s="73"/>
      <c r="JF155" s="73"/>
      <c r="JG155" s="73"/>
      <c r="JH155" s="73"/>
      <c r="JI155" s="73"/>
      <c r="JJ155" s="73"/>
      <c r="JK155" s="73"/>
      <c r="JL155" s="73"/>
      <c r="JM155" s="73"/>
      <c r="JN155" s="73"/>
      <c r="JO155" s="73"/>
      <c r="JP155" s="73"/>
      <c r="JQ155" s="73"/>
      <c r="JR155" s="73"/>
      <c r="JS155" s="73"/>
      <c r="JT155" s="73"/>
      <c r="JU155" s="73"/>
      <c r="JV155" s="73"/>
      <c r="JW155" s="73"/>
      <c r="JX155" s="73"/>
      <c r="JY155" s="73"/>
      <c r="JZ155" s="73"/>
      <c r="KA155" s="73"/>
      <c r="KB155" s="73"/>
      <c r="KC155" s="73"/>
      <c r="KD155" s="73"/>
      <c r="KE155" s="73"/>
      <c r="KF155" s="73"/>
      <c r="KG155" s="73"/>
      <c r="KH155" s="73"/>
      <c r="KI155" s="73"/>
      <c r="KJ155" s="73"/>
      <c r="KK155" s="73"/>
      <c r="KL155" s="73"/>
      <c r="KM155" s="73"/>
      <c r="KN155" s="73"/>
      <c r="KO155" s="73"/>
      <c r="KP155" s="73"/>
      <c r="KQ155" s="73"/>
      <c r="KR155" s="73"/>
      <c r="KS155" s="73"/>
      <c r="KT155" s="73"/>
      <c r="KU155" s="73"/>
      <c r="KV155" s="73"/>
      <c r="KW155" s="73"/>
      <c r="KX155" s="73"/>
      <c r="KY155" s="73"/>
      <c r="KZ155" s="73"/>
      <c r="LA155" s="73"/>
      <c r="LB155" s="73"/>
      <c r="LC155" s="73"/>
      <c r="LD155" s="73"/>
      <c r="LE155" s="73"/>
      <c r="LF155" s="73"/>
      <c r="LG155" s="73"/>
      <c r="LH155" s="73"/>
      <c r="LI155" s="73"/>
      <c r="LJ155" s="73"/>
      <c r="LK155" s="73"/>
      <c r="LL155" s="73"/>
      <c r="LM155" s="73"/>
      <c r="LN155" s="73"/>
      <c r="LO155" s="73"/>
      <c r="LP155" s="73"/>
      <c r="LQ155" s="73"/>
      <c r="LR155" s="73"/>
      <c r="LS155" s="73"/>
      <c r="LT155" s="73"/>
      <c r="LU155" s="73"/>
      <c r="LV155" s="73"/>
      <c r="LW155" s="73"/>
      <c r="LX155" s="73"/>
      <c r="LY155" s="73"/>
      <c r="LZ155" s="73"/>
      <c r="MA155" s="73"/>
      <c r="MB155" s="73"/>
      <c r="MC155" s="73"/>
      <c r="MD155" s="73"/>
      <c r="ME155" s="73"/>
      <c r="MF155" s="73"/>
      <c r="MG155" s="73"/>
      <c r="MH155" s="73"/>
      <c r="MI155" s="73"/>
      <c r="MJ155" s="73"/>
      <c r="MK155" s="73"/>
      <c r="ML155" s="73"/>
      <c r="MM155" s="73"/>
      <c r="MN155" s="73"/>
      <c r="MO155" s="73"/>
      <c r="MP155" s="73"/>
      <c r="MQ155" s="73"/>
      <c r="MR155" s="73"/>
      <c r="MS155" s="73"/>
      <c r="MT155" s="73"/>
      <c r="MU155" s="73"/>
      <c r="MV155" s="73"/>
      <c r="MW155" s="73"/>
      <c r="MX155" s="73"/>
      <c r="MY155" s="73"/>
      <c r="MZ155" s="73"/>
      <c r="NA155" s="73"/>
      <c r="NB155" s="73"/>
      <c r="NC155" s="73"/>
      <c r="ND155" s="73"/>
      <c r="NE155" s="73"/>
      <c r="NF155" s="73"/>
      <c r="NG155" s="73"/>
      <c r="NH155" s="73"/>
      <c r="NI155" s="73"/>
      <c r="NJ155" s="73"/>
      <c r="NK155" s="73"/>
      <c r="NL155" s="73"/>
      <c r="NM155" s="73"/>
      <c r="NN155" s="73"/>
      <c r="NO155" s="73"/>
      <c r="NP155" s="73"/>
      <c r="NQ155" s="73"/>
      <c r="NR155" s="73"/>
      <c r="NS155" s="73"/>
      <c r="NT155" s="73"/>
      <c r="NU155" s="73"/>
      <c r="NV155" s="73"/>
      <c r="NW155" s="73"/>
      <c r="NX155" s="73"/>
      <c r="NY155" s="73"/>
      <c r="NZ155" s="73"/>
      <c r="OA155" s="73"/>
      <c r="OB155" s="73"/>
      <c r="OC155" s="73"/>
      <c r="OD155" s="73"/>
      <c r="OE155" s="73"/>
      <c r="OF155" s="73"/>
      <c r="OG155" s="73"/>
      <c r="OH155" s="73"/>
      <c r="OI155" s="73"/>
      <c r="OJ155" s="73"/>
      <c r="OK155" s="73"/>
      <c r="OL155" s="73"/>
      <c r="OM155" s="73"/>
      <c r="ON155" s="73"/>
      <c r="OO155" s="73"/>
      <c r="OP155" s="73"/>
      <c r="OQ155" s="73"/>
      <c r="OR155" s="73"/>
      <c r="OS155" s="73"/>
      <c r="OT155" s="73"/>
      <c r="OU155" s="73"/>
      <c r="OV155" s="73"/>
      <c r="OW155" s="73"/>
      <c r="OX155" s="73"/>
      <c r="OY155" s="73"/>
      <c r="OZ155" s="73"/>
      <c r="PA155" s="73"/>
      <c r="PB155" s="73"/>
      <c r="PC155" s="73"/>
      <c r="PD155" s="73"/>
      <c r="PE155" s="73"/>
      <c r="PF155" s="73"/>
      <c r="PG155" s="73"/>
      <c r="PH155" s="73"/>
      <c r="PI155" s="73"/>
      <c r="PJ155" s="73"/>
      <c r="PK155" s="73"/>
      <c r="PL155" s="73"/>
      <c r="PM155" s="73"/>
      <c r="PN155" s="73"/>
      <c r="PO155" s="73"/>
      <c r="PP155" s="73"/>
      <c r="PQ155" s="73"/>
      <c r="PR155" s="73"/>
      <c r="PS155" s="73"/>
      <c r="PT155" s="73"/>
      <c r="PU155" s="73"/>
      <c r="PV155" s="73"/>
      <c r="PW155" s="73"/>
      <c r="PX155" s="73"/>
      <c r="PY155" s="73"/>
      <c r="PZ155" s="73"/>
      <c r="QA155" s="73"/>
      <c r="QB155" s="73"/>
      <c r="QC155" s="73"/>
      <c r="QD155" s="73"/>
      <c r="QE155" s="73"/>
      <c r="QF155" s="73"/>
      <c r="QG155" s="73"/>
      <c r="QH155" s="73"/>
      <c r="QI155" s="73"/>
      <c r="QJ155" s="73"/>
      <c r="QK155" s="73"/>
      <c r="QL155" s="73"/>
      <c r="QM155" s="73"/>
      <c r="QN155" s="73"/>
      <c r="QO155" s="73"/>
      <c r="QP155" s="73"/>
      <c r="QQ155" s="73"/>
      <c r="QR155" s="73"/>
      <c r="QS155" s="73"/>
      <c r="QT155" s="73"/>
      <c r="QU155" s="73"/>
      <c r="QV155" s="73"/>
      <c r="QW155" s="73"/>
      <c r="QX155" s="73"/>
      <c r="QY155" s="73"/>
      <c r="QZ155" s="73"/>
      <c r="RA155" s="73"/>
      <c r="RB155" s="73"/>
      <c r="RC155" s="73"/>
      <c r="RD155" s="73"/>
      <c r="RE155" s="73"/>
      <c r="RF155" s="73"/>
      <c r="RG155" s="73"/>
      <c r="RH155" s="73"/>
      <c r="RI155" s="73"/>
      <c r="RJ155" s="73"/>
      <c r="RK155" s="73"/>
      <c r="RL155" s="73"/>
      <c r="RM155" s="73"/>
      <c r="RN155" s="73"/>
      <c r="RO155" s="73"/>
      <c r="RP155" s="73"/>
      <c r="RQ155" s="73"/>
      <c r="RR155" s="73"/>
      <c r="RS155" s="73"/>
      <c r="RT155" s="73"/>
      <c r="RU155" s="73"/>
      <c r="RV155" s="73"/>
      <c r="RW155" s="73"/>
      <c r="RX155" s="73"/>
      <c r="RY155" s="73"/>
      <c r="RZ155" s="73"/>
      <c r="SA155" s="73"/>
      <c r="SB155" s="73"/>
      <c r="SC155" s="73"/>
      <c r="SD155" s="73"/>
      <c r="SE155" s="73"/>
      <c r="SF155" s="73"/>
      <c r="SG155" s="73"/>
      <c r="SH155" s="73"/>
      <c r="SI155" s="73"/>
      <c r="SJ155" s="73"/>
      <c r="SK155" s="73"/>
      <c r="SL155" s="73"/>
      <c r="SM155" s="73"/>
      <c r="SN155" s="73"/>
      <c r="SO155" s="73"/>
      <c r="SP155" s="73"/>
      <c r="SQ155" s="73"/>
      <c r="SR155" s="73"/>
      <c r="SS155" s="73"/>
      <c r="ST155" s="73"/>
      <c r="SU155" s="73"/>
      <c r="SV155" s="73"/>
      <c r="SW155" s="73"/>
      <c r="SX155" s="73"/>
      <c r="SY155" s="73"/>
      <c r="SZ155" s="73"/>
      <c r="TA155" s="73"/>
      <c r="TB155" s="73"/>
      <c r="TC155" s="73"/>
      <c r="TD155" s="73"/>
      <c r="TE155" s="73"/>
      <c r="TF155" s="73"/>
      <c r="TG155" s="73"/>
      <c r="TH155" s="73"/>
      <c r="TI155" s="73"/>
      <c r="TJ155" s="73"/>
      <c r="TK155" s="73"/>
      <c r="TL155" s="73"/>
      <c r="TM155" s="73"/>
      <c r="TN155" s="73"/>
      <c r="TO155" s="73"/>
      <c r="TP155" s="73"/>
      <c r="TQ155" s="73"/>
      <c r="TR155" s="73"/>
      <c r="TS155" s="73"/>
      <c r="TT155" s="73"/>
      <c r="TU155" s="73"/>
      <c r="TV155" s="73"/>
      <c r="TW155" s="73"/>
      <c r="TX155" s="73"/>
      <c r="TY155" s="73"/>
      <c r="TZ155" s="73"/>
      <c r="UA155" s="73"/>
      <c r="UB155" s="73"/>
      <c r="UC155" s="73"/>
      <c r="UD155" s="73"/>
      <c r="UE155" s="73"/>
      <c r="UF155" s="73"/>
      <c r="UG155" s="73"/>
      <c r="UH155" s="73"/>
      <c r="UI155" s="73"/>
      <c r="UJ155" s="73"/>
      <c r="UK155" s="73"/>
      <c r="UL155" s="73"/>
      <c r="UM155" s="73"/>
      <c r="UN155" s="73"/>
      <c r="UO155" s="73"/>
      <c r="UP155" s="73"/>
      <c r="UQ155" s="73"/>
      <c r="UR155" s="73"/>
      <c r="US155" s="73"/>
      <c r="UT155" s="73"/>
      <c r="UU155" s="73"/>
      <c r="UV155" s="73"/>
      <c r="UW155" s="73"/>
      <c r="UX155" s="73"/>
      <c r="UY155" s="73"/>
      <c r="UZ155" s="73"/>
      <c r="VA155" s="73"/>
      <c r="VB155" s="73"/>
      <c r="VC155" s="73"/>
      <c r="VD155" s="73"/>
      <c r="VE155" s="73"/>
      <c r="VF155" s="73"/>
      <c r="VG155" s="73"/>
      <c r="VH155" s="73"/>
      <c r="VI155" s="73"/>
      <c r="VJ155" s="73"/>
      <c r="VK155" s="73"/>
      <c r="VL155" s="73"/>
      <c r="VM155" s="73"/>
      <c r="VN155" s="73"/>
      <c r="VO155" s="73"/>
      <c r="VP155" s="73"/>
      <c r="VQ155" s="73"/>
      <c r="VR155" s="73"/>
      <c r="VS155" s="73"/>
      <c r="VT155" s="73"/>
      <c r="VU155" s="73"/>
      <c r="VV155" s="73"/>
      <c r="VW155" s="73"/>
      <c r="VX155" s="73"/>
      <c r="VY155" s="73"/>
      <c r="VZ155" s="73"/>
      <c r="WA155" s="73"/>
      <c r="WB155" s="73"/>
      <c r="WC155" s="73"/>
      <c r="WD155" s="73"/>
      <c r="WE155" s="73"/>
      <c r="WF155" s="73"/>
      <c r="WG155" s="73"/>
      <c r="WH155" s="73"/>
      <c r="WI155" s="73"/>
      <c r="WJ155" s="73"/>
      <c r="WK155" s="73"/>
      <c r="WL155" s="73"/>
      <c r="WM155" s="73"/>
      <c r="WN155" s="73"/>
      <c r="WO155" s="73"/>
      <c r="WP155" s="73"/>
      <c r="WQ155" s="73"/>
      <c r="WR155" s="73"/>
      <c r="WS155" s="73"/>
      <c r="WT155" s="73"/>
      <c r="WU155" s="73"/>
      <c r="WV155" s="73"/>
      <c r="WW155" s="73"/>
      <c r="WX155" s="73"/>
      <c r="WY155" s="73"/>
      <c r="WZ155" s="73"/>
      <c r="XA155" s="73"/>
      <c r="XB155" s="73"/>
      <c r="XC155" s="73"/>
      <c r="XD155" s="73"/>
      <c r="XE155" s="73"/>
      <c r="XF155" s="73"/>
      <c r="XG155" s="73"/>
      <c r="XH155" s="73"/>
      <c r="XI155" s="73"/>
      <c r="XJ155" s="73"/>
      <c r="XK155" s="73"/>
      <c r="XL155" s="73"/>
      <c r="XM155" s="73"/>
      <c r="XN155" s="73"/>
      <c r="XO155" s="73"/>
      <c r="XP155" s="73"/>
      <c r="XQ155" s="73"/>
      <c r="XR155" s="73"/>
      <c r="XS155" s="73"/>
      <c r="XT155" s="73"/>
      <c r="XU155" s="73"/>
      <c r="XV155" s="73"/>
      <c r="XW155" s="73"/>
      <c r="XX155" s="73"/>
      <c r="XY155" s="73"/>
      <c r="XZ155" s="73"/>
      <c r="YA155" s="73"/>
      <c r="YB155" s="73"/>
      <c r="YC155" s="73"/>
      <c r="YD155" s="73"/>
      <c r="YE155" s="73"/>
      <c r="YF155" s="73"/>
      <c r="YG155" s="73"/>
      <c r="YH155" s="73"/>
      <c r="YI155" s="73"/>
      <c r="YJ155" s="73"/>
      <c r="YK155" s="73"/>
      <c r="YL155" s="73"/>
      <c r="YM155" s="73"/>
      <c r="YN155" s="73"/>
      <c r="YO155" s="73"/>
      <c r="YP155" s="73"/>
      <c r="YQ155" s="73"/>
      <c r="YR155" s="73"/>
    </row>
    <row r="156" spans="1:668">
      <c r="A156" s="71" t="s">
        <v>241</v>
      </c>
      <c r="B156" s="72">
        <f t="shared" si="156"/>
        <v>0</v>
      </c>
      <c r="C156" s="72">
        <f t="shared" si="157"/>
        <v>0</v>
      </c>
      <c r="D156" s="72">
        <f t="shared" si="158"/>
        <v>1.0507385925E-2</v>
      </c>
      <c r="E156" s="72">
        <f t="shared" si="159"/>
        <v>4.7163163499999994E-3</v>
      </c>
      <c r="F156" s="72">
        <f t="shared" si="160"/>
        <v>2.8856927250000002E-3</v>
      </c>
      <c r="G156" s="72">
        <f t="shared" si="161"/>
        <v>5.4013239000000003E-3</v>
      </c>
      <c r="H156" s="72">
        <f t="shared" si="162"/>
        <v>0</v>
      </c>
      <c r="I156" s="72">
        <f t="shared" si="163"/>
        <v>0</v>
      </c>
      <c r="J156" s="72">
        <f t="shared" si="164"/>
        <v>1.0708164E-3</v>
      </c>
      <c r="K156" s="72">
        <f t="shared" si="165"/>
        <v>0</v>
      </c>
      <c r="L156" s="72">
        <f t="shared" si="166"/>
        <v>0</v>
      </c>
      <c r="M156" s="72">
        <f t="shared" si="167"/>
        <v>0</v>
      </c>
      <c r="N156" s="72">
        <f t="shared" si="168"/>
        <v>2.5195679999999996E-4</v>
      </c>
      <c r="O156" s="72">
        <f t="shared" si="169"/>
        <v>6.1020787499999995E-4</v>
      </c>
      <c r="P156" s="72">
        <f t="shared" si="170"/>
        <v>1.822749975E-3</v>
      </c>
      <c r="Q156" s="72">
        <f t="shared" si="171"/>
        <v>1.744013475E-3</v>
      </c>
      <c r="R156" s="72">
        <f t="shared" si="172"/>
        <v>0</v>
      </c>
      <c r="S156" s="72">
        <f t="shared" si="173"/>
        <v>5.983974E-4</v>
      </c>
      <c r="T156" s="72">
        <f t="shared" si="174"/>
        <v>6.3776564999999999E-4</v>
      </c>
      <c r="U156" s="72">
        <f t="shared" si="175"/>
        <v>6.2595517499999993E-4</v>
      </c>
      <c r="V156" s="72">
        <f t="shared" si="176"/>
        <v>5.5509232500000009E-4</v>
      </c>
      <c r="W156" s="72">
        <f t="shared" si="177"/>
        <v>2.9132504999999996E-4</v>
      </c>
      <c r="X156" s="72">
        <f t="shared" si="178"/>
        <v>3.7399837499999997E-4</v>
      </c>
      <c r="Y156" s="72">
        <f t="shared" si="179"/>
        <v>7.8342817499999992E-4</v>
      </c>
      <c r="Z156" s="72">
        <f t="shared" si="180"/>
        <v>0</v>
      </c>
      <c r="AA156" s="72">
        <f t="shared" si="181"/>
        <v>0</v>
      </c>
      <c r="AB156" s="72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>
        <v>10.507385924999999</v>
      </c>
      <c r="BK156" s="73"/>
      <c r="BL156" s="73"/>
      <c r="BM156" s="73"/>
      <c r="BN156" s="73"/>
      <c r="BO156" s="73">
        <v>0.42911392500000001</v>
      </c>
      <c r="BP156" s="73"/>
      <c r="BQ156" s="73"/>
      <c r="BR156" s="73"/>
      <c r="BS156" s="73"/>
      <c r="BT156" s="73">
        <v>0.71650214999999995</v>
      </c>
      <c r="BU156" s="73"/>
      <c r="BV156" s="73"/>
      <c r="BW156" s="73">
        <v>1.4290674749999999</v>
      </c>
      <c r="BX156" s="73"/>
      <c r="BY156" s="73">
        <v>2.1416328</v>
      </c>
      <c r="BZ156" s="73">
        <v>1.4251306500000001</v>
      </c>
      <c r="CA156" s="73"/>
      <c r="CB156" s="73"/>
      <c r="CC156" s="73">
        <v>0.71256532500000003</v>
      </c>
      <c r="CD156" s="73"/>
      <c r="CE156" s="73"/>
      <c r="CF156" s="73"/>
      <c r="CG156" s="73"/>
      <c r="CH156" s="73"/>
      <c r="CI156" s="73"/>
      <c r="CJ156" s="73">
        <v>0.74799674999999999</v>
      </c>
      <c r="CK156" s="73"/>
      <c r="CL156" s="73">
        <v>1.4605620750000001</v>
      </c>
      <c r="CM156" s="73">
        <v>0.71256532500000003</v>
      </c>
      <c r="CN156" s="73">
        <v>0.71256532500000003</v>
      </c>
      <c r="CO156" s="73">
        <v>1.4290674749999999</v>
      </c>
      <c r="CP156" s="73">
        <v>1.0865637000000001</v>
      </c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>
        <v>0.83460689999999993</v>
      </c>
      <c r="ED156" s="73"/>
      <c r="EE156" s="73"/>
      <c r="EF156" s="73">
        <v>0.11810475000000001</v>
      </c>
      <c r="EG156" s="73">
        <v>0.11810475000000001</v>
      </c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>
        <v>0.13385205</v>
      </c>
      <c r="GB156" s="73"/>
      <c r="GC156" s="73">
        <v>0.11810475000000001</v>
      </c>
      <c r="GD156" s="73"/>
      <c r="GE156" s="73"/>
      <c r="GF156" s="73">
        <v>0.23620950000000002</v>
      </c>
      <c r="GG156" s="73"/>
      <c r="GH156" s="73"/>
      <c r="GI156" s="73"/>
      <c r="GJ156" s="73"/>
      <c r="GK156" s="73"/>
      <c r="GL156" s="73">
        <v>0.13385205</v>
      </c>
      <c r="GM156" s="73"/>
      <c r="GN156" s="73">
        <v>0.24014632499999999</v>
      </c>
      <c r="GO156" s="73"/>
      <c r="GP156" s="73"/>
      <c r="GQ156" s="73"/>
      <c r="GR156" s="73"/>
      <c r="GS156" s="73"/>
      <c r="GT156" s="73"/>
      <c r="GU156" s="73"/>
      <c r="GV156" s="73"/>
      <c r="GW156" s="73">
        <v>1.499930325</v>
      </c>
      <c r="GX156" s="73">
        <v>6.6926025E-2</v>
      </c>
      <c r="GY156" s="73"/>
      <c r="GZ156" s="73">
        <v>0.122041575</v>
      </c>
      <c r="HA156" s="73">
        <v>0.13385205</v>
      </c>
      <c r="HB156" s="73"/>
      <c r="HC156" s="73"/>
      <c r="HD156" s="73">
        <v>0.47635582500000001</v>
      </c>
      <c r="HE156" s="73">
        <v>0.177157125</v>
      </c>
      <c r="HF156" s="73"/>
      <c r="HG156" s="73"/>
      <c r="HH156" s="73"/>
      <c r="HI156" s="73">
        <v>0.1102311</v>
      </c>
      <c r="HJ156" s="73"/>
      <c r="HK156" s="73">
        <v>0.20471490000000001</v>
      </c>
      <c r="HL156" s="73">
        <v>0.27557775000000001</v>
      </c>
      <c r="HM156" s="73">
        <v>0.49997677499999998</v>
      </c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>
        <v>0.16928347499999999</v>
      </c>
      <c r="IA156" s="73">
        <v>6.6926025E-2</v>
      </c>
      <c r="IB156" s="73"/>
      <c r="IC156" s="73">
        <v>0.23227267500000001</v>
      </c>
      <c r="ID156" s="73"/>
      <c r="IE156" s="73"/>
      <c r="IF156" s="73"/>
      <c r="IG156" s="73"/>
      <c r="IH156" s="73"/>
      <c r="II156" s="73">
        <v>0.129915225</v>
      </c>
      <c r="IJ156" s="73"/>
      <c r="IK156" s="73"/>
      <c r="IL156" s="73">
        <v>0.177157125</v>
      </c>
      <c r="IM156" s="73"/>
      <c r="IN156" s="73">
        <v>0.11810474999999999</v>
      </c>
      <c r="IO156" s="73">
        <v>0.114167925</v>
      </c>
      <c r="IP156" s="73"/>
      <c r="IQ156" s="73">
        <v>0.1102311</v>
      </c>
      <c r="IR156" s="73"/>
      <c r="IS156" s="73">
        <v>6.6926025E-2</v>
      </c>
      <c r="IT156" s="73"/>
      <c r="IU156" s="73"/>
      <c r="IV156" s="73">
        <v>5.1178725000000001E-2</v>
      </c>
      <c r="IW156" s="73"/>
      <c r="IX156" s="73">
        <v>0.12597839999999999</v>
      </c>
      <c r="IY156" s="73">
        <v>6.6926025E-2</v>
      </c>
      <c r="IZ156" s="73"/>
      <c r="JA156" s="73">
        <v>0.25589362500000001</v>
      </c>
      <c r="JB156" s="73"/>
      <c r="JC156" s="73"/>
      <c r="JD156" s="73"/>
      <c r="JE156" s="73"/>
      <c r="JF156" s="73"/>
      <c r="JG156" s="73">
        <v>0.177157125</v>
      </c>
      <c r="JH156" s="73"/>
      <c r="JI156" s="73"/>
      <c r="JJ156" s="73">
        <v>0.177157125</v>
      </c>
      <c r="JK156" s="73"/>
      <c r="JL156" s="73">
        <v>0.11810474999999999</v>
      </c>
      <c r="JM156" s="73"/>
      <c r="JN156" s="73"/>
      <c r="JO156" s="73"/>
      <c r="JP156" s="73">
        <v>0.1102311</v>
      </c>
      <c r="JQ156" s="73"/>
      <c r="JR156" s="73">
        <v>0.14959934999999999</v>
      </c>
      <c r="JS156" s="73"/>
      <c r="JT156" s="73"/>
      <c r="JU156" s="73"/>
      <c r="JV156" s="73"/>
      <c r="JW156" s="73">
        <v>0.157473</v>
      </c>
      <c r="JX156" s="73"/>
      <c r="JY156" s="73"/>
      <c r="JZ156" s="73">
        <v>6.6926025E-2</v>
      </c>
      <c r="KA156" s="73"/>
      <c r="KB156" s="73"/>
      <c r="KC156" s="73"/>
      <c r="KD156" s="73"/>
      <c r="KE156" s="73"/>
      <c r="KF156" s="73"/>
      <c r="KG156" s="73">
        <v>6.6926025E-2</v>
      </c>
      <c r="KH156" s="73"/>
      <c r="KI156" s="73"/>
      <c r="KJ156" s="73">
        <v>0.1102311</v>
      </c>
      <c r="KK156" s="73"/>
      <c r="KL156" s="73"/>
      <c r="KM156" s="73"/>
      <c r="KN156" s="73"/>
      <c r="KO156" s="73"/>
      <c r="KP156" s="73">
        <v>0.12597839999999999</v>
      </c>
      <c r="KQ156" s="73"/>
      <c r="KR156" s="73"/>
      <c r="KS156" s="73">
        <v>0.13778887500000001</v>
      </c>
      <c r="KT156" s="73">
        <v>0.20865172500000001</v>
      </c>
      <c r="KU156" s="73"/>
      <c r="KV156" s="73">
        <v>6.6926025E-2</v>
      </c>
      <c r="KW156" s="73"/>
      <c r="KX156" s="73"/>
      <c r="KY156" s="73"/>
      <c r="KZ156" s="73"/>
      <c r="LA156" s="73"/>
      <c r="LB156" s="73">
        <v>6.6926025E-2</v>
      </c>
      <c r="LC156" s="73">
        <v>0.20471490000000001</v>
      </c>
      <c r="LD156" s="73">
        <v>0.23620949999999999</v>
      </c>
      <c r="LE156" s="73"/>
      <c r="LF156" s="73"/>
      <c r="LG156" s="73"/>
      <c r="LH156" s="73"/>
      <c r="LI156" s="73"/>
      <c r="LJ156" s="73"/>
      <c r="LK156" s="73"/>
      <c r="LL156" s="73"/>
      <c r="LM156" s="73"/>
      <c r="LN156" s="73"/>
      <c r="LO156" s="73"/>
      <c r="LP156" s="73"/>
      <c r="LQ156" s="73"/>
      <c r="LR156" s="73"/>
      <c r="LS156" s="73"/>
      <c r="LT156" s="73"/>
      <c r="LU156" s="73"/>
      <c r="LV156" s="73"/>
      <c r="LW156" s="73"/>
      <c r="LX156" s="73"/>
      <c r="LY156" s="73"/>
      <c r="LZ156" s="73"/>
      <c r="MA156" s="73"/>
      <c r="MB156" s="73"/>
      <c r="MC156" s="73"/>
      <c r="MD156" s="73"/>
      <c r="ME156" s="73"/>
      <c r="MF156" s="73"/>
      <c r="MG156" s="73"/>
      <c r="MH156" s="73"/>
      <c r="MI156" s="73"/>
      <c r="MJ156" s="73"/>
      <c r="MK156" s="73"/>
      <c r="ML156" s="73"/>
      <c r="MM156" s="73"/>
      <c r="MN156" s="73"/>
      <c r="MO156" s="73"/>
      <c r="MP156" s="73"/>
      <c r="MQ156" s="73"/>
      <c r="MR156" s="73"/>
      <c r="MS156" s="73"/>
      <c r="MT156" s="73"/>
      <c r="MU156" s="73"/>
      <c r="MV156" s="73"/>
      <c r="MW156" s="73"/>
      <c r="MX156" s="73"/>
      <c r="MY156" s="73"/>
      <c r="MZ156" s="73"/>
      <c r="NA156" s="73"/>
      <c r="NB156" s="73"/>
      <c r="NC156" s="73"/>
      <c r="ND156" s="73"/>
      <c r="NE156" s="73"/>
      <c r="NF156" s="73"/>
      <c r="NG156" s="73"/>
      <c r="NH156" s="73"/>
      <c r="NI156" s="73"/>
      <c r="NJ156" s="73"/>
      <c r="NK156" s="73"/>
      <c r="NL156" s="73"/>
      <c r="NM156" s="73"/>
      <c r="NN156" s="73"/>
      <c r="NO156" s="73"/>
      <c r="NP156" s="73"/>
      <c r="NQ156" s="73"/>
      <c r="NR156" s="73"/>
      <c r="NS156" s="73"/>
      <c r="NT156" s="73"/>
      <c r="NU156" s="73"/>
      <c r="NV156" s="73"/>
      <c r="NW156" s="73"/>
      <c r="NX156" s="73"/>
      <c r="NY156" s="73"/>
      <c r="NZ156" s="73"/>
      <c r="OA156" s="73"/>
      <c r="OB156" s="73"/>
      <c r="OC156" s="73"/>
      <c r="OD156" s="73"/>
      <c r="OE156" s="73"/>
      <c r="OF156" s="73"/>
      <c r="OG156" s="73"/>
      <c r="OH156" s="73"/>
      <c r="OI156" s="73"/>
      <c r="OJ156" s="73"/>
      <c r="OK156" s="73"/>
      <c r="OL156" s="73"/>
      <c r="OM156" s="73"/>
      <c r="ON156" s="73"/>
      <c r="OO156" s="73"/>
      <c r="OP156" s="73"/>
      <c r="OQ156" s="73"/>
      <c r="OR156" s="73"/>
      <c r="OS156" s="73"/>
      <c r="OT156" s="73"/>
      <c r="OU156" s="73"/>
      <c r="OV156" s="73"/>
      <c r="OW156" s="73"/>
      <c r="OX156" s="73"/>
      <c r="OY156" s="73"/>
      <c r="OZ156" s="73"/>
      <c r="PA156" s="73"/>
      <c r="PB156" s="73"/>
      <c r="PC156" s="73"/>
      <c r="PD156" s="73"/>
      <c r="PE156" s="73"/>
      <c r="PF156" s="73"/>
      <c r="PG156" s="73"/>
      <c r="PH156" s="73"/>
      <c r="PI156" s="73"/>
      <c r="PJ156" s="73"/>
      <c r="PK156" s="73"/>
      <c r="PL156" s="73"/>
      <c r="PM156" s="73"/>
      <c r="PN156" s="73"/>
      <c r="PO156" s="73"/>
      <c r="PP156" s="73"/>
      <c r="PQ156" s="73"/>
      <c r="PR156" s="73"/>
      <c r="PS156" s="73"/>
      <c r="PT156" s="73"/>
      <c r="PU156" s="73"/>
      <c r="PV156" s="73"/>
      <c r="PW156" s="73"/>
      <c r="PX156" s="73"/>
      <c r="PY156" s="73"/>
      <c r="PZ156" s="73"/>
      <c r="QA156" s="73"/>
      <c r="QB156" s="73"/>
      <c r="QC156" s="73"/>
      <c r="QD156" s="73"/>
      <c r="QE156" s="73"/>
      <c r="QF156" s="73"/>
      <c r="QG156" s="73"/>
      <c r="QH156" s="73"/>
      <c r="QI156" s="73"/>
      <c r="QJ156" s="73"/>
      <c r="QK156" s="73"/>
      <c r="QL156" s="73"/>
      <c r="QM156" s="73"/>
      <c r="QN156" s="73"/>
      <c r="QO156" s="73"/>
      <c r="QP156" s="73"/>
      <c r="QQ156" s="73"/>
      <c r="QR156" s="73"/>
      <c r="QS156" s="73"/>
      <c r="QT156" s="73"/>
      <c r="QU156" s="73"/>
      <c r="QV156" s="73"/>
      <c r="QW156" s="73"/>
      <c r="QX156" s="73"/>
      <c r="QY156" s="73"/>
      <c r="QZ156" s="73"/>
      <c r="RA156" s="73"/>
      <c r="RB156" s="73"/>
      <c r="RC156" s="73"/>
      <c r="RD156" s="73"/>
      <c r="RE156" s="73"/>
      <c r="RF156" s="73"/>
      <c r="RG156" s="73"/>
      <c r="RH156" s="73"/>
      <c r="RI156" s="73"/>
      <c r="RJ156" s="73"/>
      <c r="RK156" s="73"/>
      <c r="RL156" s="73"/>
      <c r="RM156" s="73"/>
      <c r="RN156" s="73"/>
      <c r="RO156" s="73"/>
      <c r="RP156" s="73"/>
      <c r="RQ156" s="73"/>
      <c r="RR156" s="73"/>
      <c r="RS156" s="73"/>
      <c r="RT156" s="73"/>
      <c r="RU156" s="73"/>
      <c r="RV156" s="73"/>
      <c r="RW156" s="73"/>
      <c r="RX156" s="73"/>
      <c r="RY156" s="73"/>
      <c r="RZ156" s="73"/>
      <c r="SA156" s="73"/>
      <c r="SB156" s="73"/>
      <c r="SC156" s="73"/>
      <c r="SD156" s="73"/>
      <c r="SE156" s="73"/>
      <c r="SF156" s="73"/>
      <c r="SG156" s="73"/>
      <c r="SH156" s="73"/>
      <c r="SI156" s="73"/>
      <c r="SJ156" s="73"/>
      <c r="SK156" s="73"/>
      <c r="SL156" s="73"/>
      <c r="SM156" s="73"/>
      <c r="SN156" s="73"/>
      <c r="SO156" s="73"/>
      <c r="SP156" s="73"/>
      <c r="SQ156" s="73"/>
      <c r="SR156" s="73"/>
      <c r="SS156" s="73"/>
      <c r="ST156" s="73"/>
      <c r="SU156" s="73"/>
      <c r="SV156" s="73"/>
      <c r="SW156" s="73"/>
      <c r="SX156" s="73"/>
      <c r="SY156" s="73"/>
      <c r="SZ156" s="73"/>
      <c r="TA156" s="73"/>
      <c r="TB156" s="73"/>
      <c r="TC156" s="73"/>
      <c r="TD156" s="73"/>
      <c r="TE156" s="73"/>
      <c r="TF156" s="73"/>
      <c r="TG156" s="73"/>
      <c r="TH156" s="73"/>
      <c r="TI156" s="73"/>
      <c r="TJ156" s="73"/>
      <c r="TK156" s="73"/>
      <c r="TL156" s="73"/>
      <c r="TM156" s="73"/>
      <c r="TN156" s="73"/>
      <c r="TO156" s="73"/>
      <c r="TP156" s="73"/>
      <c r="TQ156" s="73"/>
      <c r="TR156" s="73"/>
      <c r="TS156" s="73"/>
      <c r="TT156" s="73"/>
      <c r="TU156" s="73"/>
      <c r="TV156" s="73"/>
      <c r="TW156" s="73"/>
      <c r="TX156" s="73"/>
      <c r="TY156" s="73"/>
      <c r="TZ156" s="73"/>
      <c r="UA156" s="73"/>
      <c r="UB156" s="73"/>
      <c r="UC156" s="73"/>
      <c r="UD156" s="73"/>
      <c r="UE156" s="73"/>
      <c r="UF156" s="73"/>
      <c r="UG156" s="73"/>
      <c r="UH156" s="73"/>
      <c r="UI156" s="73"/>
      <c r="UJ156" s="73"/>
      <c r="UK156" s="73"/>
      <c r="UL156" s="73"/>
      <c r="UM156" s="73"/>
      <c r="UN156" s="73"/>
      <c r="UO156" s="73"/>
      <c r="UP156" s="73"/>
      <c r="UQ156" s="73"/>
      <c r="UR156" s="73"/>
      <c r="US156" s="73"/>
      <c r="UT156" s="73"/>
      <c r="UU156" s="73"/>
      <c r="UV156" s="73"/>
      <c r="UW156" s="73"/>
      <c r="UX156" s="73"/>
      <c r="UY156" s="73"/>
      <c r="UZ156" s="73"/>
      <c r="VA156" s="73"/>
      <c r="VB156" s="73"/>
      <c r="VC156" s="73"/>
      <c r="VD156" s="73"/>
      <c r="VE156" s="73"/>
      <c r="VF156" s="73"/>
      <c r="VG156" s="73"/>
      <c r="VH156" s="73"/>
      <c r="VI156" s="73"/>
      <c r="VJ156" s="73"/>
      <c r="VK156" s="73"/>
      <c r="VL156" s="73"/>
      <c r="VM156" s="73"/>
      <c r="VN156" s="73"/>
      <c r="VO156" s="73"/>
      <c r="VP156" s="73"/>
      <c r="VQ156" s="73"/>
      <c r="VR156" s="73"/>
      <c r="VS156" s="73"/>
      <c r="VT156" s="73"/>
      <c r="VU156" s="73"/>
      <c r="VV156" s="73"/>
      <c r="VW156" s="73"/>
      <c r="VX156" s="73"/>
      <c r="VY156" s="73"/>
      <c r="VZ156" s="73"/>
      <c r="WA156" s="73"/>
      <c r="WB156" s="73"/>
      <c r="WC156" s="73"/>
      <c r="WD156" s="73"/>
      <c r="WE156" s="73"/>
      <c r="WF156" s="73"/>
      <c r="WG156" s="73"/>
      <c r="WH156" s="73"/>
      <c r="WI156" s="73"/>
      <c r="WJ156" s="73"/>
      <c r="WK156" s="73"/>
      <c r="WL156" s="73"/>
      <c r="WM156" s="73"/>
      <c r="WN156" s="73"/>
      <c r="WO156" s="73"/>
      <c r="WP156" s="73"/>
      <c r="WQ156" s="73"/>
      <c r="WR156" s="73"/>
      <c r="WS156" s="73"/>
      <c r="WT156" s="73"/>
      <c r="WU156" s="73"/>
      <c r="WV156" s="73"/>
      <c r="WW156" s="73"/>
      <c r="WX156" s="73"/>
      <c r="WY156" s="73"/>
      <c r="WZ156" s="73"/>
      <c r="XA156" s="73"/>
      <c r="XB156" s="73"/>
      <c r="XC156" s="73"/>
      <c r="XD156" s="73"/>
      <c r="XE156" s="73"/>
      <c r="XF156" s="73"/>
      <c r="XG156" s="73"/>
      <c r="XH156" s="73"/>
      <c r="XI156" s="73"/>
      <c r="XJ156" s="73"/>
      <c r="XK156" s="73"/>
      <c r="XL156" s="73"/>
      <c r="XM156" s="73"/>
      <c r="XN156" s="73"/>
      <c r="XO156" s="73"/>
      <c r="XP156" s="73"/>
      <c r="XQ156" s="73"/>
      <c r="XR156" s="73"/>
      <c r="XS156" s="73"/>
      <c r="XT156" s="73"/>
      <c r="XU156" s="73"/>
      <c r="XV156" s="73"/>
      <c r="XW156" s="73"/>
      <c r="XX156" s="73"/>
      <c r="XY156" s="73"/>
      <c r="XZ156" s="73"/>
      <c r="YA156" s="73"/>
      <c r="YB156" s="73"/>
      <c r="YC156" s="73"/>
      <c r="YD156" s="73"/>
      <c r="YE156" s="73"/>
      <c r="YF156" s="73"/>
      <c r="YG156" s="73"/>
      <c r="YH156" s="73"/>
      <c r="YI156" s="73"/>
      <c r="YJ156" s="73"/>
      <c r="YK156" s="73"/>
      <c r="YL156" s="73"/>
      <c r="YM156" s="73"/>
      <c r="YN156" s="73"/>
      <c r="YO156" s="73"/>
      <c r="YP156" s="73"/>
      <c r="YQ156" s="73"/>
      <c r="YR156" s="73"/>
    </row>
    <row r="157" spans="1:668">
      <c r="A157" s="71" t="s">
        <v>242</v>
      </c>
      <c r="B157" s="72">
        <f t="shared" si="156"/>
        <v>0</v>
      </c>
      <c r="C157" s="72">
        <f t="shared" si="157"/>
        <v>0</v>
      </c>
      <c r="D157" s="72">
        <f t="shared" si="158"/>
        <v>0</v>
      </c>
      <c r="E157" s="72">
        <f t="shared" si="159"/>
        <v>0</v>
      </c>
      <c r="F157" s="72">
        <f t="shared" si="160"/>
        <v>0</v>
      </c>
      <c r="G157" s="72">
        <f t="shared" si="161"/>
        <v>0</v>
      </c>
      <c r="H157" s="72">
        <f t="shared" si="162"/>
        <v>0</v>
      </c>
      <c r="I157" s="72">
        <f t="shared" si="163"/>
        <v>0</v>
      </c>
      <c r="J157" s="72">
        <f t="shared" si="164"/>
        <v>0</v>
      </c>
      <c r="K157" s="72">
        <f t="shared" si="165"/>
        <v>0</v>
      </c>
      <c r="L157" s="72">
        <f t="shared" si="166"/>
        <v>0</v>
      </c>
      <c r="M157" s="72">
        <f t="shared" si="167"/>
        <v>0</v>
      </c>
      <c r="N157" s="72">
        <f t="shared" si="168"/>
        <v>0</v>
      </c>
      <c r="O157" s="72">
        <f t="shared" si="169"/>
        <v>0</v>
      </c>
      <c r="P157" s="72">
        <f t="shared" si="170"/>
        <v>0</v>
      </c>
      <c r="Q157" s="72">
        <f t="shared" si="171"/>
        <v>0</v>
      </c>
      <c r="R157" s="72">
        <f t="shared" si="172"/>
        <v>0</v>
      </c>
      <c r="S157" s="72">
        <f t="shared" si="173"/>
        <v>0</v>
      </c>
      <c r="T157" s="72">
        <f t="shared" si="174"/>
        <v>0</v>
      </c>
      <c r="U157" s="72">
        <f t="shared" si="175"/>
        <v>0</v>
      </c>
      <c r="V157" s="72">
        <f t="shared" si="176"/>
        <v>0</v>
      </c>
      <c r="W157" s="72">
        <f t="shared" si="177"/>
        <v>0</v>
      </c>
      <c r="X157" s="72">
        <f t="shared" si="178"/>
        <v>0</v>
      </c>
      <c r="Y157" s="72">
        <f t="shared" si="179"/>
        <v>0</v>
      </c>
      <c r="Z157" s="72">
        <f t="shared" si="180"/>
        <v>0</v>
      </c>
      <c r="AA157" s="72">
        <f t="shared" si="181"/>
        <v>0</v>
      </c>
      <c r="AB157" s="72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  <c r="KQ157" s="73"/>
      <c r="KR157" s="73"/>
      <c r="KS157" s="73"/>
      <c r="KT157" s="73"/>
      <c r="KU157" s="73"/>
      <c r="KV157" s="73"/>
      <c r="KW157" s="73"/>
      <c r="KX157" s="73"/>
      <c r="KY157" s="73"/>
      <c r="KZ157" s="73"/>
      <c r="LA157" s="73"/>
      <c r="LB157" s="73"/>
      <c r="LC157" s="73"/>
      <c r="LD157" s="73"/>
      <c r="LE157" s="73"/>
      <c r="LF157" s="73"/>
      <c r="LG157" s="73"/>
      <c r="LH157" s="73"/>
      <c r="LI157" s="73"/>
      <c r="LJ157" s="73"/>
      <c r="LK157" s="73"/>
      <c r="LL157" s="73"/>
      <c r="LM157" s="73"/>
      <c r="LN157" s="73"/>
      <c r="LO157" s="73"/>
      <c r="LP157" s="73"/>
      <c r="LQ157" s="73"/>
      <c r="LR157" s="73"/>
      <c r="LS157" s="73"/>
      <c r="LT157" s="73"/>
      <c r="LU157" s="73"/>
      <c r="LV157" s="73"/>
      <c r="LW157" s="73"/>
      <c r="LX157" s="73"/>
      <c r="LY157" s="73"/>
      <c r="LZ157" s="73"/>
      <c r="MA157" s="73"/>
      <c r="MB157" s="73"/>
      <c r="MC157" s="73"/>
      <c r="MD157" s="73"/>
      <c r="ME157" s="73"/>
      <c r="MF157" s="73"/>
      <c r="MG157" s="73"/>
      <c r="MH157" s="73"/>
      <c r="MI157" s="73"/>
      <c r="MJ157" s="73"/>
      <c r="MK157" s="73"/>
      <c r="ML157" s="73"/>
      <c r="MM157" s="73"/>
      <c r="MN157" s="73"/>
      <c r="MO157" s="73"/>
      <c r="MP157" s="73"/>
      <c r="MQ157" s="73"/>
      <c r="MR157" s="73"/>
      <c r="MS157" s="73"/>
      <c r="MT157" s="73"/>
      <c r="MU157" s="73"/>
      <c r="MV157" s="73"/>
      <c r="MW157" s="73"/>
      <c r="MX157" s="73"/>
      <c r="MY157" s="73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  <c r="OL157" s="73"/>
      <c r="OM157" s="73"/>
      <c r="ON157" s="73"/>
      <c r="OO157" s="73"/>
      <c r="OP157" s="73"/>
      <c r="OQ157" s="73"/>
      <c r="OR157" s="73"/>
      <c r="OS157" s="73"/>
      <c r="OT157" s="73"/>
      <c r="OU157" s="73"/>
      <c r="OV157" s="73"/>
      <c r="OW157" s="73"/>
      <c r="OX157" s="73"/>
      <c r="OY157" s="73"/>
      <c r="OZ157" s="73"/>
      <c r="PA157" s="73"/>
      <c r="PB157" s="73"/>
      <c r="PC157" s="73"/>
      <c r="PD157" s="73"/>
      <c r="PE157" s="73"/>
      <c r="PF157" s="73"/>
      <c r="PG157" s="73"/>
      <c r="PH157" s="73"/>
      <c r="PI157" s="73"/>
      <c r="PJ157" s="73"/>
      <c r="PK157" s="73"/>
      <c r="PL157" s="73"/>
      <c r="PM157" s="73"/>
      <c r="PN157" s="73"/>
      <c r="PO157" s="73"/>
      <c r="PP157" s="73"/>
      <c r="PQ157" s="73"/>
      <c r="PR157" s="73"/>
      <c r="PS157" s="73"/>
      <c r="PT157" s="73"/>
      <c r="PU157" s="73"/>
      <c r="PV157" s="73"/>
      <c r="PW157" s="73"/>
      <c r="PX157" s="73"/>
      <c r="PY157" s="73"/>
      <c r="PZ157" s="73"/>
      <c r="QA157" s="73"/>
      <c r="QB157" s="73"/>
      <c r="QC157" s="73"/>
      <c r="QD157" s="73"/>
      <c r="QE157" s="73"/>
      <c r="QF157" s="73"/>
      <c r="QG157" s="73"/>
      <c r="QH157" s="73"/>
      <c r="QI157" s="73"/>
      <c r="QJ157" s="73"/>
      <c r="QK157" s="73"/>
      <c r="QL157" s="73"/>
      <c r="QM157" s="73"/>
      <c r="QN157" s="73"/>
      <c r="QO157" s="73"/>
      <c r="QP157" s="73"/>
      <c r="QQ157" s="73"/>
      <c r="QR157" s="73"/>
      <c r="QS157" s="73"/>
      <c r="QT157" s="73"/>
      <c r="QU157" s="73"/>
      <c r="QV157" s="73"/>
      <c r="QW157" s="73"/>
      <c r="QX157" s="73"/>
      <c r="QY157" s="73"/>
      <c r="QZ157" s="73"/>
      <c r="RA157" s="73"/>
      <c r="RB157" s="73"/>
      <c r="RC157" s="73"/>
      <c r="RD157" s="73"/>
      <c r="RE157" s="73"/>
      <c r="RF157" s="73"/>
      <c r="RG157" s="73"/>
      <c r="RH157" s="73"/>
      <c r="RI157" s="73"/>
      <c r="RJ157" s="73"/>
      <c r="RK157" s="73"/>
      <c r="RL157" s="73"/>
      <c r="RM157" s="73"/>
      <c r="RN157" s="73"/>
      <c r="RO157" s="73"/>
      <c r="RP157" s="73"/>
      <c r="RQ157" s="73"/>
      <c r="RR157" s="73"/>
      <c r="RS157" s="73"/>
      <c r="RT157" s="73"/>
      <c r="RU157" s="73"/>
      <c r="RV157" s="73"/>
      <c r="RW157" s="73"/>
      <c r="RX157" s="73"/>
      <c r="RY157" s="73"/>
      <c r="RZ157" s="73"/>
      <c r="SA157" s="73"/>
      <c r="SB157" s="73"/>
      <c r="SC157" s="73"/>
      <c r="SD157" s="73"/>
      <c r="SE157" s="73"/>
      <c r="SF157" s="73"/>
      <c r="SG157" s="73"/>
      <c r="SH157" s="73"/>
      <c r="SI157" s="73"/>
      <c r="SJ157" s="73"/>
      <c r="SK157" s="73"/>
      <c r="SL157" s="73"/>
      <c r="SM157" s="73"/>
      <c r="SN157" s="73"/>
      <c r="SO157" s="73"/>
      <c r="SP157" s="73"/>
      <c r="SQ157" s="73"/>
      <c r="SR157" s="73"/>
      <c r="SS157" s="73"/>
      <c r="ST157" s="73"/>
      <c r="SU157" s="73"/>
      <c r="SV157" s="73"/>
      <c r="SW157" s="73"/>
      <c r="SX157" s="73"/>
      <c r="SY157" s="73"/>
      <c r="SZ157" s="73"/>
      <c r="TA157" s="73"/>
      <c r="TB157" s="73"/>
      <c r="TC157" s="73"/>
      <c r="TD157" s="73"/>
      <c r="TE157" s="73"/>
      <c r="TF157" s="73"/>
      <c r="TG157" s="73"/>
      <c r="TH157" s="73"/>
      <c r="TI157" s="73"/>
      <c r="TJ157" s="73"/>
      <c r="TK157" s="73"/>
      <c r="TL157" s="73"/>
      <c r="TM157" s="73"/>
      <c r="TN157" s="73"/>
      <c r="TO157" s="73"/>
      <c r="TP157" s="73"/>
      <c r="TQ157" s="73"/>
      <c r="TR157" s="73"/>
      <c r="TS157" s="73"/>
      <c r="TT157" s="73"/>
      <c r="TU157" s="73"/>
      <c r="TV157" s="73"/>
      <c r="TW157" s="73"/>
      <c r="TX157" s="73"/>
      <c r="TY157" s="73"/>
      <c r="TZ157" s="73"/>
      <c r="UA157" s="73"/>
      <c r="UB157" s="73"/>
      <c r="UC157" s="73"/>
      <c r="UD157" s="73"/>
      <c r="UE157" s="73"/>
      <c r="UF157" s="73"/>
      <c r="UG157" s="73"/>
      <c r="UH157" s="73"/>
      <c r="UI157" s="73"/>
      <c r="UJ157" s="73"/>
      <c r="UK157" s="73"/>
      <c r="UL157" s="73"/>
      <c r="UM157" s="73"/>
      <c r="UN157" s="73"/>
      <c r="UO157" s="73"/>
      <c r="UP157" s="73"/>
      <c r="UQ157" s="73"/>
      <c r="UR157" s="73"/>
      <c r="US157" s="73"/>
      <c r="UT157" s="73"/>
      <c r="UU157" s="73"/>
      <c r="UV157" s="73"/>
      <c r="UW157" s="73"/>
      <c r="UX157" s="73"/>
      <c r="UY157" s="73"/>
      <c r="UZ157" s="73"/>
      <c r="VA157" s="73"/>
      <c r="VB157" s="73"/>
      <c r="VC157" s="73"/>
      <c r="VD157" s="73"/>
      <c r="VE157" s="73"/>
      <c r="VF157" s="73"/>
      <c r="VG157" s="73"/>
      <c r="VH157" s="73"/>
      <c r="VI157" s="73"/>
      <c r="VJ157" s="73"/>
      <c r="VK157" s="73"/>
      <c r="VL157" s="73"/>
      <c r="VM157" s="73"/>
      <c r="VN157" s="73"/>
      <c r="VO157" s="73"/>
      <c r="VP157" s="73"/>
      <c r="VQ157" s="73"/>
      <c r="VR157" s="73"/>
      <c r="VS157" s="73"/>
      <c r="VT157" s="73"/>
      <c r="VU157" s="73"/>
      <c r="VV157" s="73"/>
      <c r="VW157" s="73"/>
      <c r="VX157" s="73"/>
      <c r="VY157" s="73"/>
      <c r="VZ157" s="73"/>
      <c r="WA157" s="73"/>
      <c r="WB157" s="73"/>
      <c r="WC157" s="73"/>
      <c r="WD157" s="73"/>
      <c r="WE157" s="73"/>
      <c r="WF157" s="73"/>
      <c r="WG157" s="73"/>
      <c r="WH157" s="73"/>
      <c r="WI157" s="73"/>
      <c r="WJ157" s="73"/>
      <c r="WK157" s="73"/>
      <c r="WL157" s="73"/>
      <c r="WM157" s="73"/>
      <c r="WN157" s="73"/>
      <c r="WO157" s="73"/>
      <c r="WP157" s="73"/>
      <c r="WQ157" s="73"/>
      <c r="WR157" s="73"/>
      <c r="WS157" s="73"/>
      <c r="WT157" s="73"/>
      <c r="WU157" s="73"/>
      <c r="WV157" s="73"/>
      <c r="WW157" s="73"/>
      <c r="WX157" s="73"/>
      <c r="WY157" s="73"/>
      <c r="WZ157" s="73"/>
      <c r="XA157" s="73"/>
      <c r="XB157" s="73"/>
      <c r="XC157" s="73"/>
      <c r="XD157" s="73"/>
      <c r="XE157" s="73"/>
      <c r="XF157" s="73"/>
      <c r="XG157" s="73"/>
      <c r="XH157" s="73"/>
      <c r="XI157" s="73"/>
      <c r="XJ157" s="73"/>
      <c r="XK157" s="73"/>
      <c r="XL157" s="73"/>
      <c r="XM157" s="73"/>
      <c r="XN157" s="73"/>
      <c r="XO157" s="73"/>
      <c r="XP157" s="73"/>
      <c r="XQ157" s="73"/>
      <c r="XR157" s="73"/>
      <c r="XS157" s="73"/>
      <c r="XT157" s="73"/>
      <c r="XU157" s="73"/>
      <c r="XV157" s="73"/>
      <c r="XW157" s="73"/>
      <c r="XX157" s="73"/>
      <c r="XY157" s="73"/>
      <c r="XZ157" s="73"/>
      <c r="YA157" s="73"/>
      <c r="YB157" s="73"/>
      <c r="YC157" s="73"/>
      <c r="YD157" s="73"/>
      <c r="YE157" s="73"/>
      <c r="YF157" s="73"/>
      <c r="YG157" s="73"/>
      <c r="YH157" s="73"/>
      <c r="YI157" s="73"/>
      <c r="YJ157" s="73"/>
      <c r="YK157" s="73"/>
      <c r="YL157" s="73"/>
      <c r="YM157" s="73"/>
      <c r="YN157" s="73"/>
      <c r="YO157" s="73"/>
      <c r="YP157" s="73"/>
      <c r="YQ157" s="73"/>
      <c r="YR157" s="73"/>
    </row>
    <row r="158" spans="1:668">
      <c r="A158" s="71" t="s">
        <v>243</v>
      </c>
      <c r="B158" s="72">
        <f t="shared" si="156"/>
        <v>0</v>
      </c>
      <c r="C158" s="72">
        <f t="shared" si="157"/>
        <v>0</v>
      </c>
      <c r="D158" s="72">
        <f t="shared" si="158"/>
        <v>0</v>
      </c>
      <c r="E158" s="72">
        <f t="shared" si="159"/>
        <v>0</v>
      </c>
      <c r="F158" s="72">
        <f t="shared" si="160"/>
        <v>0</v>
      </c>
      <c r="G158" s="72">
        <f t="shared" si="161"/>
        <v>0</v>
      </c>
      <c r="H158" s="72">
        <f t="shared" si="162"/>
        <v>0</v>
      </c>
      <c r="I158" s="72">
        <f t="shared" si="163"/>
        <v>0</v>
      </c>
      <c r="J158" s="72">
        <f t="shared" si="164"/>
        <v>0</v>
      </c>
      <c r="K158" s="72">
        <f t="shared" si="165"/>
        <v>0</v>
      </c>
      <c r="L158" s="72">
        <f t="shared" si="166"/>
        <v>0</v>
      </c>
      <c r="M158" s="72">
        <f t="shared" si="167"/>
        <v>0</v>
      </c>
      <c r="N158" s="72">
        <f t="shared" si="168"/>
        <v>0</v>
      </c>
      <c r="O158" s="72">
        <f t="shared" si="169"/>
        <v>0</v>
      </c>
      <c r="P158" s="72">
        <f t="shared" si="170"/>
        <v>0</v>
      </c>
      <c r="Q158" s="72">
        <f t="shared" si="171"/>
        <v>0</v>
      </c>
      <c r="R158" s="72">
        <f t="shared" si="172"/>
        <v>0</v>
      </c>
      <c r="S158" s="72">
        <f t="shared" si="173"/>
        <v>0</v>
      </c>
      <c r="T158" s="72">
        <f t="shared" si="174"/>
        <v>0</v>
      </c>
      <c r="U158" s="72">
        <f t="shared" si="175"/>
        <v>0</v>
      </c>
      <c r="V158" s="72">
        <f t="shared" si="176"/>
        <v>0</v>
      </c>
      <c r="W158" s="72">
        <f t="shared" si="177"/>
        <v>0</v>
      </c>
      <c r="X158" s="72">
        <f t="shared" si="178"/>
        <v>0</v>
      </c>
      <c r="Y158" s="72">
        <f t="shared" si="179"/>
        <v>0</v>
      </c>
      <c r="Z158" s="72">
        <f t="shared" si="180"/>
        <v>0</v>
      </c>
      <c r="AA158" s="72">
        <f t="shared" si="181"/>
        <v>0</v>
      </c>
      <c r="AB158" s="72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  <c r="KQ158" s="73"/>
      <c r="KR158" s="73"/>
      <c r="KS158" s="73"/>
      <c r="KT158" s="73"/>
      <c r="KU158" s="73"/>
      <c r="KV158" s="73"/>
      <c r="KW158" s="73"/>
      <c r="KX158" s="73"/>
      <c r="KY158" s="73"/>
      <c r="KZ158" s="73"/>
      <c r="LA158" s="73"/>
      <c r="LB158" s="73"/>
      <c r="LC158" s="73"/>
      <c r="LD158" s="73"/>
      <c r="LE158" s="73"/>
      <c r="LF158" s="73"/>
      <c r="LG158" s="73"/>
      <c r="LH158" s="73"/>
      <c r="LI158" s="73"/>
      <c r="LJ158" s="73"/>
      <c r="LK158" s="73"/>
      <c r="LL158" s="73"/>
      <c r="LM158" s="73"/>
      <c r="LN158" s="73"/>
      <c r="LO158" s="73"/>
      <c r="LP158" s="73"/>
      <c r="LQ158" s="73"/>
      <c r="LR158" s="73"/>
      <c r="LS158" s="73"/>
      <c r="LT158" s="73"/>
      <c r="LU158" s="73"/>
      <c r="LV158" s="73"/>
      <c r="LW158" s="73"/>
      <c r="LX158" s="73"/>
      <c r="LY158" s="73"/>
      <c r="LZ158" s="73"/>
      <c r="MA158" s="73"/>
      <c r="MB158" s="73"/>
      <c r="MC158" s="73"/>
      <c r="MD158" s="73"/>
      <c r="ME158" s="73"/>
      <c r="MF158" s="73"/>
      <c r="MG158" s="73"/>
      <c r="MH158" s="73"/>
      <c r="MI158" s="73"/>
      <c r="MJ158" s="73"/>
      <c r="MK158" s="73"/>
      <c r="ML158" s="73"/>
      <c r="MM158" s="73"/>
      <c r="MN158" s="73"/>
      <c r="MO158" s="73"/>
      <c r="MP158" s="73"/>
      <c r="MQ158" s="73"/>
      <c r="MR158" s="73"/>
      <c r="MS158" s="73"/>
      <c r="MT158" s="73"/>
      <c r="MU158" s="73"/>
      <c r="MV158" s="73"/>
      <c r="MW158" s="73"/>
      <c r="MX158" s="73"/>
      <c r="MY158" s="73"/>
      <c r="MZ158" s="73"/>
      <c r="NA158" s="73"/>
      <c r="NB158" s="73"/>
      <c r="NC158" s="73"/>
      <c r="ND158" s="73"/>
      <c r="NE158" s="73"/>
      <c r="NF158" s="73"/>
      <c r="NG158" s="73"/>
      <c r="NH158" s="73"/>
      <c r="NI158" s="73"/>
      <c r="NJ158" s="73"/>
      <c r="NK158" s="73"/>
      <c r="NL158" s="73"/>
      <c r="NM158" s="73"/>
      <c r="NN158" s="73"/>
      <c r="NO158" s="73"/>
      <c r="NP158" s="73"/>
      <c r="NQ158" s="73"/>
      <c r="NR158" s="73"/>
      <c r="NS158" s="73"/>
      <c r="NT158" s="73"/>
      <c r="NU158" s="73"/>
      <c r="NV158" s="73"/>
      <c r="NW158" s="73"/>
      <c r="NX158" s="73"/>
      <c r="NY158" s="73"/>
      <c r="NZ158" s="73"/>
      <c r="OA158" s="73"/>
      <c r="OB158" s="73"/>
      <c r="OC158" s="73"/>
      <c r="OD158" s="73"/>
      <c r="OE158" s="73"/>
      <c r="OF158" s="73"/>
      <c r="OG158" s="73"/>
      <c r="OH158" s="73"/>
      <c r="OI158" s="73"/>
      <c r="OJ158" s="73"/>
      <c r="OK158" s="73"/>
      <c r="OL158" s="73"/>
      <c r="OM158" s="73"/>
      <c r="ON158" s="73"/>
      <c r="OO158" s="73"/>
      <c r="OP158" s="73"/>
      <c r="OQ158" s="73"/>
      <c r="OR158" s="73"/>
      <c r="OS158" s="73"/>
      <c r="OT158" s="73"/>
      <c r="OU158" s="73"/>
      <c r="OV158" s="73"/>
      <c r="OW158" s="73"/>
      <c r="OX158" s="73"/>
      <c r="OY158" s="73"/>
      <c r="OZ158" s="73"/>
      <c r="PA158" s="73"/>
      <c r="PB158" s="73"/>
      <c r="PC158" s="73"/>
      <c r="PD158" s="73"/>
      <c r="PE158" s="73"/>
      <c r="PF158" s="73"/>
      <c r="PG158" s="73"/>
      <c r="PH158" s="73"/>
      <c r="PI158" s="73"/>
      <c r="PJ158" s="73"/>
      <c r="PK158" s="73"/>
      <c r="PL158" s="73"/>
      <c r="PM158" s="73"/>
      <c r="PN158" s="73"/>
      <c r="PO158" s="73"/>
      <c r="PP158" s="73"/>
      <c r="PQ158" s="73"/>
      <c r="PR158" s="73"/>
      <c r="PS158" s="73"/>
      <c r="PT158" s="73"/>
      <c r="PU158" s="73"/>
      <c r="PV158" s="73"/>
      <c r="PW158" s="73"/>
      <c r="PX158" s="73"/>
      <c r="PY158" s="73"/>
      <c r="PZ158" s="73"/>
      <c r="QA158" s="73"/>
      <c r="QB158" s="73"/>
      <c r="QC158" s="73"/>
      <c r="QD158" s="73"/>
      <c r="QE158" s="73"/>
      <c r="QF158" s="73"/>
      <c r="QG158" s="73"/>
      <c r="QH158" s="73"/>
      <c r="QI158" s="73"/>
      <c r="QJ158" s="73"/>
      <c r="QK158" s="73"/>
      <c r="QL158" s="73"/>
      <c r="QM158" s="73"/>
      <c r="QN158" s="73"/>
      <c r="QO158" s="73"/>
      <c r="QP158" s="73"/>
      <c r="QQ158" s="73"/>
      <c r="QR158" s="73"/>
      <c r="QS158" s="73"/>
      <c r="QT158" s="73"/>
      <c r="QU158" s="73"/>
      <c r="QV158" s="73"/>
      <c r="QW158" s="73"/>
      <c r="QX158" s="73"/>
      <c r="QY158" s="73"/>
      <c r="QZ158" s="73"/>
      <c r="RA158" s="73"/>
      <c r="RB158" s="73"/>
      <c r="RC158" s="73"/>
      <c r="RD158" s="73"/>
      <c r="RE158" s="73"/>
      <c r="RF158" s="73"/>
      <c r="RG158" s="73"/>
      <c r="RH158" s="73"/>
      <c r="RI158" s="73"/>
      <c r="RJ158" s="73"/>
      <c r="RK158" s="73"/>
      <c r="RL158" s="73"/>
      <c r="RM158" s="73"/>
      <c r="RN158" s="73"/>
      <c r="RO158" s="73"/>
      <c r="RP158" s="73"/>
      <c r="RQ158" s="73"/>
      <c r="RR158" s="73"/>
      <c r="RS158" s="73"/>
      <c r="RT158" s="73"/>
      <c r="RU158" s="73"/>
      <c r="RV158" s="73"/>
      <c r="RW158" s="73"/>
      <c r="RX158" s="73"/>
      <c r="RY158" s="73"/>
      <c r="RZ158" s="73"/>
      <c r="SA158" s="73"/>
      <c r="SB158" s="73"/>
      <c r="SC158" s="73"/>
      <c r="SD158" s="73"/>
      <c r="SE158" s="73"/>
      <c r="SF158" s="73"/>
      <c r="SG158" s="73"/>
      <c r="SH158" s="73"/>
      <c r="SI158" s="73"/>
      <c r="SJ158" s="73"/>
      <c r="SK158" s="73"/>
      <c r="SL158" s="73"/>
      <c r="SM158" s="73"/>
      <c r="SN158" s="73"/>
      <c r="SO158" s="73"/>
      <c r="SP158" s="73"/>
      <c r="SQ158" s="73"/>
      <c r="SR158" s="73"/>
      <c r="SS158" s="73"/>
      <c r="ST158" s="73"/>
      <c r="SU158" s="73"/>
      <c r="SV158" s="73"/>
      <c r="SW158" s="73"/>
      <c r="SX158" s="73"/>
      <c r="SY158" s="73"/>
      <c r="SZ158" s="73"/>
      <c r="TA158" s="73"/>
      <c r="TB158" s="73"/>
      <c r="TC158" s="73"/>
      <c r="TD158" s="73"/>
      <c r="TE158" s="73"/>
      <c r="TF158" s="73"/>
      <c r="TG158" s="73"/>
      <c r="TH158" s="73"/>
      <c r="TI158" s="73"/>
      <c r="TJ158" s="73"/>
      <c r="TK158" s="73"/>
      <c r="TL158" s="73"/>
      <c r="TM158" s="73"/>
      <c r="TN158" s="73"/>
      <c r="TO158" s="73"/>
      <c r="TP158" s="73"/>
      <c r="TQ158" s="73"/>
      <c r="TR158" s="73"/>
      <c r="TS158" s="73"/>
      <c r="TT158" s="73"/>
      <c r="TU158" s="73"/>
      <c r="TV158" s="73"/>
      <c r="TW158" s="73"/>
      <c r="TX158" s="73"/>
      <c r="TY158" s="73"/>
      <c r="TZ158" s="73"/>
      <c r="UA158" s="73"/>
      <c r="UB158" s="73"/>
      <c r="UC158" s="73"/>
      <c r="UD158" s="73"/>
      <c r="UE158" s="73"/>
      <c r="UF158" s="73"/>
      <c r="UG158" s="73"/>
      <c r="UH158" s="73"/>
      <c r="UI158" s="73"/>
      <c r="UJ158" s="73"/>
      <c r="UK158" s="73"/>
      <c r="UL158" s="73"/>
      <c r="UM158" s="73"/>
      <c r="UN158" s="73"/>
      <c r="UO158" s="73"/>
      <c r="UP158" s="73"/>
      <c r="UQ158" s="73"/>
      <c r="UR158" s="73"/>
      <c r="US158" s="73"/>
      <c r="UT158" s="73"/>
      <c r="UU158" s="73"/>
      <c r="UV158" s="73"/>
      <c r="UW158" s="73"/>
      <c r="UX158" s="73"/>
      <c r="UY158" s="73"/>
      <c r="UZ158" s="73"/>
      <c r="VA158" s="73"/>
      <c r="VB158" s="73"/>
      <c r="VC158" s="73"/>
      <c r="VD158" s="73"/>
      <c r="VE158" s="73"/>
      <c r="VF158" s="73"/>
      <c r="VG158" s="73"/>
      <c r="VH158" s="73"/>
      <c r="VI158" s="73"/>
      <c r="VJ158" s="73"/>
      <c r="VK158" s="73"/>
      <c r="VL158" s="73"/>
      <c r="VM158" s="73"/>
      <c r="VN158" s="73"/>
      <c r="VO158" s="73"/>
      <c r="VP158" s="73"/>
      <c r="VQ158" s="73"/>
      <c r="VR158" s="73"/>
      <c r="VS158" s="73"/>
      <c r="VT158" s="73"/>
      <c r="VU158" s="73"/>
      <c r="VV158" s="73"/>
      <c r="VW158" s="73"/>
      <c r="VX158" s="73"/>
      <c r="VY158" s="73"/>
      <c r="VZ158" s="73"/>
      <c r="WA158" s="73"/>
      <c r="WB158" s="73"/>
      <c r="WC158" s="73"/>
      <c r="WD158" s="73"/>
      <c r="WE158" s="73"/>
      <c r="WF158" s="73"/>
      <c r="WG158" s="73"/>
      <c r="WH158" s="73"/>
      <c r="WI158" s="73"/>
      <c r="WJ158" s="73"/>
      <c r="WK158" s="73"/>
      <c r="WL158" s="73"/>
      <c r="WM158" s="73"/>
      <c r="WN158" s="73"/>
      <c r="WO158" s="73"/>
      <c r="WP158" s="73"/>
      <c r="WQ158" s="73"/>
      <c r="WR158" s="73"/>
      <c r="WS158" s="73"/>
      <c r="WT158" s="73"/>
      <c r="WU158" s="73"/>
      <c r="WV158" s="73"/>
      <c r="WW158" s="73"/>
      <c r="WX158" s="73"/>
      <c r="WY158" s="73"/>
      <c r="WZ158" s="73"/>
      <c r="XA158" s="73"/>
      <c r="XB158" s="73"/>
      <c r="XC158" s="73"/>
      <c r="XD158" s="73"/>
      <c r="XE158" s="73"/>
      <c r="XF158" s="73"/>
      <c r="XG158" s="73"/>
      <c r="XH158" s="73"/>
      <c r="XI158" s="73"/>
      <c r="XJ158" s="73"/>
      <c r="XK158" s="73"/>
      <c r="XL158" s="73"/>
      <c r="XM158" s="73"/>
      <c r="XN158" s="73"/>
      <c r="XO158" s="73"/>
      <c r="XP158" s="73"/>
      <c r="XQ158" s="73"/>
      <c r="XR158" s="73"/>
      <c r="XS158" s="73"/>
      <c r="XT158" s="73"/>
      <c r="XU158" s="73"/>
      <c r="XV158" s="73"/>
      <c r="XW158" s="73"/>
      <c r="XX158" s="73"/>
      <c r="XY158" s="73"/>
      <c r="XZ158" s="73"/>
      <c r="YA158" s="73"/>
      <c r="YB158" s="73"/>
      <c r="YC158" s="73"/>
      <c r="YD158" s="73"/>
      <c r="YE158" s="73"/>
      <c r="YF158" s="73"/>
      <c r="YG158" s="73"/>
      <c r="YH158" s="73"/>
      <c r="YI158" s="73"/>
      <c r="YJ158" s="73"/>
      <c r="YK158" s="73"/>
      <c r="YL158" s="73"/>
      <c r="YM158" s="73"/>
      <c r="YN158" s="73"/>
      <c r="YO158" s="73"/>
      <c r="YP158" s="73"/>
      <c r="YQ158" s="73"/>
      <c r="YR158" s="73"/>
    </row>
    <row r="159" spans="1:668">
      <c r="A159" s="71" t="s">
        <v>244</v>
      </c>
      <c r="B159" s="72">
        <f t="shared" si="156"/>
        <v>0</v>
      </c>
      <c r="C159" s="72">
        <f t="shared" si="157"/>
        <v>0</v>
      </c>
      <c r="D159" s="72">
        <f t="shared" si="158"/>
        <v>0</v>
      </c>
      <c r="E159" s="72">
        <f t="shared" si="159"/>
        <v>0</v>
      </c>
      <c r="F159" s="72">
        <f t="shared" si="160"/>
        <v>0</v>
      </c>
      <c r="G159" s="72">
        <f t="shared" si="161"/>
        <v>0</v>
      </c>
      <c r="H159" s="72">
        <f t="shared" si="162"/>
        <v>0</v>
      </c>
      <c r="I159" s="72">
        <f t="shared" si="163"/>
        <v>0</v>
      </c>
      <c r="J159" s="72">
        <f t="shared" si="164"/>
        <v>0</v>
      </c>
      <c r="K159" s="72">
        <f t="shared" si="165"/>
        <v>0</v>
      </c>
      <c r="L159" s="72">
        <f t="shared" si="166"/>
        <v>0</v>
      </c>
      <c r="M159" s="72">
        <f t="shared" si="167"/>
        <v>0</v>
      </c>
      <c r="N159" s="72">
        <f t="shared" si="168"/>
        <v>0</v>
      </c>
      <c r="O159" s="72">
        <f t="shared" si="169"/>
        <v>0</v>
      </c>
      <c r="P159" s="72">
        <f t="shared" si="170"/>
        <v>0</v>
      </c>
      <c r="Q159" s="72">
        <f t="shared" si="171"/>
        <v>0</v>
      </c>
      <c r="R159" s="72">
        <f t="shared" si="172"/>
        <v>0</v>
      </c>
      <c r="S159" s="72">
        <f t="shared" si="173"/>
        <v>0</v>
      </c>
      <c r="T159" s="72">
        <f t="shared" si="174"/>
        <v>0</v>
      </c>
      <c r="U159" s="72">
        <f t="shared" si="175"/>
        <v>0</v>
      </c>
      <c r="V159" s="72">
        <f t="shared" si="176"/>
        <v>0</v>
      </c>
      <c r="W159" s="72">
        <f t="shared" si="177"/>
        <v>0</v>
      </c>
      <c r="X159" s="72">
        <f t="shared" si="178"/>
        <v>0</v>
      </c>
      <c r="Y159" s="72">
        <f t="shared" si="179"/>
        <v>0</v>
      </c>
      <c r="Z159" s="72">
        <f t="shared" si="180"/>
        <v>0</v>
      </c>
      <c r="AA159" s="72">
        <f t="shared" si="181"/>
        <v>0</v>
      </c>
      <c r="AB159" s="72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  <c r="MH159" s="73"/>
      <c r="MI159" s="73"/>
      <c r="MJ159" s="73"/>
      <c r="MK159" s="73"/>
      <c r="ML159" s="73"/>
      <c r="MM159" s="73"/>
      <c r="MN159" s="73"/>
      <c r="MO159" s="73"/>
      <c r="MP159" s="73"/>
      <c r="MQ159" s="73"/>
      <c r="MR159" s="73"/>
      <c r="MS159" s="73"/>
      <c r="MT159" s="73"/>
      <c r="MU159" s="73"/>
      <c r="MV159" s="73"/>
      <c r="MW159" s="73"/>
      <c r="MX159" s="73"/>
      <c r="MY159" s="73"/>
      <c r="MZ159" s="73"/>
      <c r="NA159" s="73"/>
      <c r="NB159" s="73"/>
      <c r="NC159" s="73"/>
      <c r="ND159" s="73"/>
      <c r="NE159" s="73"/>
      <c r="NF159" s="73"/>
      <c r="NG159" s="73"/>
      <c r="NH159" s="73"/>
      <c r="NI159" s="73"/>
      <c r="NJ159" s="73"/>
      <c r="NK159" s="73"/>
      <c r="NL159" s="73"/>
      <c r="NM159" s="73"/>
      <c r="NN159" s="73"/>
      <c r="NO159" s="73"/>
      <c r="NP159" s="73"/>
      <c r="NQ159" s="73"/>
      <c r="NR159" s="73"/>
      <c r="NS159" s="73"/>
      <c r="NT159" s="73"/>
      <c r="NU159" s="73"/>
      <c r="NV159" s="73"/>
      <c r="NW159" s="73"/>
      <c r="NX159" s="73"/>
      <c r="NY159" s="73"/>
      <c r="NZ159" s="73"/>
      <c r="OA159" s="73"/>
      <c r="OB159" s="73"/>
      <c r="OC159" s="73"/>
      <c r="OD159" s="73"/>
      <c r="OE159" s="73"/>
      <c r="OF159" s="73"/>
      <c r="OG159" s="73"/>
      <c r="OH159" s="73"/>
      <c r="OI159" s="73"/>
      <c r="OJ159" s="73"/>
      <c r="OK159" s="73"/>
      <c r="OL159" s="73"/>
      <c r="OM159" s="73"/>
      <c r="ON159" s="73"/>
      <c r="OO159" s="73"/>
      <c r="OP159" s="73"/>
      <c r="OQ159" s="73"/>
      <c r="OR159" s="73"/>
      <c r="OS159" s="73"/>
      <c r="OT159" s="73"/>
      <c r="OU159" s="73"/>
      <c r="OV159" s="73"/>
      <c r="OW159" s="73"/>
      <c r="OX159" s="73"/>
      <c r="OY159" s="73"/>
      <c r="OZ159" s="73"/>
      <c r="PA159" s="73"/>
      <c r="PB159" s="73"/>
      <c r="PC159" s="73"/>
      <c r="PD159" s="73"/>
      <c r="PE159" s="73"/>
      <c r="PF159" s="73"/>
      <c r="PG159" s="73"/>
      <c r="PH159" s="73"/>
      <c r="PI159" s="73"/>
      <c r="PJ159" s="73"/>
      <c r="PK159" s="73"/>
      <c r="PL159" s="73"/>
      <c r="PM159" s="73"/>
      <c r="PN159" s="73"/>
      <c r="PO159" s="73"/>
      <c r="PP159" s="73"/>
      <c r="PQ159" s="73"/>
      <c r="PR159" s="73"/>
      <c r="PS159" s="73"/>
      <c r="PT159" s="73"/>
      <c r="PU159" s="73"/>
      <c r="PV159" s="73"/>
      <c r="PW159" s="73"/>
      <c r="PX159" s="73"/>
      <c r="PY159" s="73"/>
      <c r="PZ159" s="73"/>
      <c r="QA159" s="73"/>
      <c r="QB159" s="73"/>
      <c r="QC159" s="73"/>
      <c r="QD159" s="73"/>
      <c r="QE159" s="73"/>
      <c r="QF159" s="73"/>
      <c r="QG159" s="73"/>
      <c r="QH159" s="73"/>
      <c r="QI159" s="73"/>
      <c r="QJ159" s="73"/>
      <c r="QK159" s="73"/>
      <c r="QL159" s="73"/>
      <c r="QM159" s="73"/>
      <c r="QN159" s="73"/>
      <c r="QO159" s="73"/>
      <c r="QP159" s="73"/>
      <c r="QQ159" s="73"/>
      <c r="QR159" s="73"/>
      <c r="QS159" s="73"/>
      <c r="QT159" s="73"/>
      <c r="QU159" s="73"/>
      <c r="QV159" s="73"/>
      <c r="QW159" s="73"/>
      <c r="QX159" s="73"/>
      <c r="QY159" s="73"/>
      <c r="QZ159" s="73"/>
      <c r="RA159" s="73"/>
      <c r="RB159" s="73"/>
      <c r="RC159" s="73"/>
      <c r="RD159" s="73"/>
      <c r="RE159" s="73"/>
      <c r="RF159" s="73"/>
      <c r="RG159" s="73"/>
      <c r="RH159" s="73"/>
      <c r="RI159" s="73"/>
      <c r="RJ159" s="73"/>
      <c r="RK159" s="73"/>
      <c r="RL159" s="73"/>
      <c r="RM159" s="73"/>
      <c r="RN159" s="73"/>
      <c r="RO159" s="73"/>
      <c r="RP159" s="73"/>
      <c r="RQ159" s="73"/>
      <c r="RR159" s="73"/>
      <c r="RS159" s="73"/>
      <c r="RT159" s="73"/>
      <c r="RU159" s="73"/>
      <c r="RV159" s="73"/>
      <c r="RW159" s="73"/>
      <c r="RX159" s="73"/>
      <c r="RY159" s="73"/>
      <c r="RZ159" s="73"/>
      <c r="SA159" s="73"/>
      <c r="SB159" s="73"/>
      <c r="SC159" s="73"/>
      <c r="SD159" s="73"/>
      <c r="SE159" s="73"/>
      <c r="SF159" s="73"/>
      <c r="SG159" s="73"/>
      <c r="SH159" s="73"/>
      <c r="SI159" s="73"/>
      <c r="SJ159" s="73"/>
      <c r="SK159" s="73"/>
      <c r="SL159" s="73"/>
      <c r="SM159" s="73"/>
      <c r="SN159" s="73"/>
      <c r="SO159" s="73"/>
      <c r="SP159" s="73"/>
      <c r="SQ159" s="73"/>
      <c r="SR159" s="73"/>
      <c r="SS159" s="73"/>
      <c r="ST159" s="73"/>
      <c r="SU159" s="73"/>
      <c r="SV159" s="73"/>
      <c r="SW159" s="73"/>
      <c r="SX159" s="73"/>
      <c r="SY159" s="73"/>
      <c r="SZ159" s="73"/>
      <c r="TA159" s="73"/>
      <c r="TB159" s="73"/>
      <c r="TC159" s="73"/>
      <c r="TD159" s="73"/>
      <c r="TE159" s="73"/>
      <c r="TF159" s="73"/>
      <c r="TG159" s="73"/>
      <c r="TH159" s="73"/>
      <c r="TI159" s="73"/>
      <c r="TJ159" s="73"/>
      <c r="TK159" s="73"/>
      <c r="TL159" s="73"/>
      <c r="TM159" s="73"/>
      <c r="TN159" s="73"/>
      <c r="TO159" s="73"/>
      <c r="TP159" s="73"/>
      <c r="TQ159" s="73"/>
      <c r="TR159" s="73"/>
      <c r="TS159" s="73"/>
      <c r="TT159" s="73"/>
      <c r="TU159" s="73"/>
      <c r="TV159" s="73"/>
      <c r="TW159" s="73"/>
      <c r="TX159" s="73"/>
      <c r="TY159" s="73"/>
      <c r="TZ159" s="73"/>
      <c r="UA159" s="73"/>
      <c r="UB159" s="73"/>
      <c r="UC159" s="73"/>
      <c r="UD159" s="73"/>
      <c r="UE159" s="73"/>
      <c r="UF159" s="73"/>
      <c r="UG159" s="73"/>
      <c r="UH159" s="73"/>
      <c r="UI159" s="73"/>
      <c r="UJ159" s="73"/>
      <c r="UK159" s="73"/>
      <c r="UL159" s="73"/>
      <c r="UM159" s="73"/>
      <c r="UN159" s="73"/>
      <c r="UO159" s="73"/>
      <c r="UP159" s="73"/>
      <c r="UQ159" s="73"/>
      <c r="UR159" s="73"/>
      <c r="US159" s="73"/>
      <c r="UT159" s="73"/>
      <c r="UU159" s="73"/>
      <c r="UV159" s="73"/>
      <c r="UW159" s="73"/>
      <c r="UX159" s="73"/>
      <c r="UY159" s="73"/>
      <c r="UZ159" s="73"/>
      <c r="VA159" s="73"/>
      <c r="VB159" s="73"/>
      <c r="VC159" s="73"/>
      <c r="VD159" s="73"/>
      <c r="VE159" s="73"/>
      <c r="VF159" s="73"/>
      <c r="VG159" s="73"/>
      <c r="VH159" s="73"/>
      <c r="VI159" s="73"/>
      <c r="VJ159" s="73"/>
      <c r="VK159" s="73"/>
      <c r="VL159" s="73"/>
      <c r="VM159" s="73"/>
      <c r="VN159" s="73"/>
      <c r="VO159" s="73"/>
      <c r="VP159" s="73"/>
      <c r="VQ159" s="73"/>
      <c r="VR159" s="73"/>
      <c r="VS159" s="73"/>
      <c r="VT159" s="73"/>
      <c r="VU159" s="73"/>
      <c r="VV159" s="73"/>
      <c r="VW159" s="73"/>
      <c r="VX159" s="73"/>
      <c r="VY159" s="73"/>
      <c r="VZ159" s="73"/>
      <c r="WA159" s="73"/>
      <c r="WB159" s="73"/>
      <c r="WC159" s="73"/>
      <c r="WD159" s="73"/>
      <c r="WE159" s="73"/>
      <c r="WF159" s="73"/>
      <c r="WG159" s="73"/>
      <c r="WH159" s="73"/>
      <c r="WI159" s="73"/>
      <c r="WJ159" s="73"/>
      <c r="WK159" s="73"/>
      <c r="WL159" s="73"/>
      <c r="WM159" s="73"/>
      <c r="WN159" s="73"/>
      <c r="WO159" s="73"/>
      <c r="WP159" s="73"/>
      <c r="WQ159" s="73"/>
      <c r="WR159" s="73"/>
      <c r="WS159" s="73"/>
      <c r="WT159" s="73"/>
      <c r="WU159" s="73"/>
      <c r="WV159" s="73"/>
      <c r="WW159" s="73"/>
      <c r="WX159" s="73"/>
      <c r="WY159" s="73"/>
      <c r="WZ159" s="73"/>
      <c r="XA159" s="73"/>
      <c r="XB159" s="73"/>
      <c r="XC159" s="73"/>
      <c r="XD159" s="73"/>
      <c r="XE159" s="73"/>
      <c r="XF159" s="73"/>
      <c r="XG159" s="73"/>
      <c r="XH159" s="73"/>
      <c r="XI159" s="73"/>
      <c r="XJ159" s="73"/>
      <c r="XK159" s="73"/>
      <c r="XL159" s="73"/>
      <c r="XM159" s="73"/>
      <c r="XN159" s="73"/>
      <c r="XO159" s="73"/>
      <c r="XP159" s="73"/>
      <c r="XQ159" s="73"/>
      <c r="XR159" s="73"/>
      <c r="XS159" s="73"/>
      <c r="XT159" s="73"/>
      <c r="XU159" s="73"/>
      <c r="XV159" s="73"/>
      <c r="XW159" s="73"/>
      <c r="XX159" s="73"/>
      <c r="XY159" s="73"/>
      <c r="XZ159" s="73"/>
      <c r="YA159" s="73"/>
      <c r="YB159" s="73"/>
      <c r="YC159" s="73"/>
      <c r="YD159" s="73"/>
      <c r="YE159" s="73"/>
      <c r="YF159" s="73"/>
      <c r="YG159" s="73"/>
      <c r="YH159" s="73"/>
      <c r="YI159" s="73"/>
      <c r="YJ159" s="73"/>
      <c r="YK159" s="73"/>
      <c r="YL159" s="73"/>
      <c r="YM159" s="73"/>
      <c r="YN159" s="73"/>
      <c r="YO159" s="73"/>
      <c r="YP159" s="73"/>
      <c r="YQ159" s="73"/>
      <c r="YR159" s="73"/>
    </row>
    <row r="160" spans="1:668">
      <c r="A160" s="71" t="s">
        <v>245</v>
      </c>
      <c r="B160" s="72">
        <f t="shared" si="156"/>
        <v>0</v>
      </c>
      <c r="C160" s="72">
        <f t="shared" si="157"/>
        <v>0</v>
      </c>
      <c r="D160" s="72">
        <f t="shared" si="158"/>
        <v>0</v>
      </c>
      <c r="E160" s="72">
        <f t="shared" si="159"/>
        <v>0</v>
      </c>
      <c r="F160" s="72">
        <f t="shared" si="160"/>
        <v>0</v>
      </c>
      <c r="G160" s="72">
        <f t="shared" si="161"/>
        <v>0</v>
      </c>
      <c r="H160" s="72">
        <f t="shared" si="162"/>
        <v>0</v>
      </c>
      <c r="I160" s="72">
        <f t="shared" si="163"/>
        <v>0</v>
      </c>
      <c r="J160" s="72">
        <f t="shared" si="164"/>
        <v>0</v>
      </c>
      <c r="K160" s="72">
        <f t="shared" si="165"/>
        <v>0</v>
      </c>
      <c r="L160" s="72">
        <f t="shared" si="166"/>
        <v>0</v>
      </c>
      <c r="M160" s="72">
        <f t="shared" si="167"/>
        <v>0</v>
      </c>
      <c r="N160" s="72">
        <f t="shared" si="168"/>
        <v>0</v>
      </c>
      <c r="O160" s="72">
        <f t="shared" si="169"/>
        <v>0</v>
      </c>
      <c r="P160" s="72">
        <f t="shared" si="170"/>
        <v>0</v>
      </c>
      <c r="Q160" s="72">
        <f t="shared" si="171"/>
        <v>0</v>
      </c>
      <c r="R160" s="72">
        <f t="shared" si="172"/>
        <v>0</v>
      </c>
      <c r="S160" s="72">
        <f t="shared" si="173"/>
        <v>0</v>
      </c>
      <c r="T160" s="72">
        <f t="shared" si="174"/>
        <v>0</v>
      </c>
      <c r="U160" s="72">
        <f t="shared" si="175"/>
        <v>0</v>
      </c>
      <c r="V160" s="72">
        <f t="shared" si="176"/>
        <v>0</v>
      </c>
      <c r="W160" s="72">
        <f t="shared" si="177"/>
        <v>0</v>
      </c>
      <c r="X160" s="72">
        <f t="shared" si="178"/>
        <v>0</v>
      </c>
      <c r="Y160" s="72">
        <f t="shared" si="179"/>
        <v>0</v>
      </c>
      <c r="Z160" s="72">
        <f t="shared" si="180"/>
        <v>0</v>
      </c>
      <c r="AA160" s="72">
        <f t="shared" si="181"/>
        <v>0</v>
      </c>
      <c r="AB160" s="72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  <c r="JD160" s="73"/>
      <c r="JE160" s="73"/>
      <c r="JF160" s="73"/>
      <c r="JG160" s="73"/>
      <c r="JH160" s="73"/>
      <c r="JI160" s="73"/>
      <c r="JJ160" s="73"/>
      <c r="JK160" s="73"/>
      <c r="JL160" s="73"/>
      <c r="JM160" s="73"/>
      <c r="JN160" s="73"/>
      <c r="JO160" s="73"/>
      <c r="JP160" s="73"/>
      <c r="JQ160" s="73"/>
      <c r="JR160" s="73"/>
      <c r="JS160" s="73"/>
      <c r="JT160" s="73"/>
      <c r="JU160" s="73"/>
      <c r="JV160" s="73"/>
      <c r="JW160" s="73"/>
      <c r="JX160" s="73"/>
      <c r="JY160" s="73"/>
      <c r="JZ160" s="73"/>
      <c r="KA160" s="73"/>
      <c r="KB160" s="73"/>
      <c r="KC160" s="73"/>
      <c r="KD160" s="73"/>
      <c r="KE160" s="73"/>
      <c r="KF160" s="73"/>
      <c r="KG160" s="73"/>
      <c r="KH160" s="73"/>
      <c r="KI160" s="73"/>
      <c r="KJ160" s="73"/>
      <c r="KK160" s="73"/>
      <c r="KL160" s="73"/>
      <c r="KM160" s="73"/>
      <c r="KN160" s="73"/>
      <c r="KO160" s="73"/>
      <c r="KP160" s="73"/>
      <c r="KQ160" s="73"/>
      <c r="KR160" s="73"/>
      <c r="KS160" s="73"/>
      <c r="KT160" s="73"/>
      <c r="KU160" s="73"/>
      <c r="KV160" s="73"/>
      <c r="KW160" s="73"/>
      <c r="KX160" s="73"/>
      <c r="KY160" s="73"/>
      <c r="KZ160" s="73"/>
      <c r="LA160" s="73"/>
      <c r="LB160" s="73"/>
      <c r="LC160" s="73"/>
      <c r="LD160" s="73"/>
      <c r="LE160" s="73"/>
      <c r="LF160" s="73"/>
      <c r="LG160" s="73"/>
      <c r="LH160" s="73"/>
      <c r="LI160" s="73"/>
      <c r="LJ160" s="73"/>
      <c r="LK160" s="73"/>
      <c r="LL160" s="73"/>
      <c r="LM160" s="73"/>
      <c r="LN160" s="73"/>
      <c r="LO160" s="73"/>
      <c r="LP160" s="73"/>
      <c r="LQ160" s="73"/>
      <c r="LR160" s="73"/>
      <c r="LS160" s="73"/>
      <c r="LT160" s="73"/>
      <c r="LU160" s="73"/>
      <c r="LV160" s="73"/>
      <c r="LW160" s="73"/>
      <c r="LX160" s="73"/>
      <c r="LY160" s="73"/>
      <c r="LZ160" s="73"/>
      <c r="MA160" s="73"/>
      <c r="MB160" s="73"/>
      <c r="MC160" s="73"/>
      <c r="MD160" s="73"/>
      <c r="ME160" s="73"/>
      <c r="MF160" s="73"/>
      <c r="MG160" s="73"/>
      <c r="MH160" s="73"/>
      <c r="MI160" s="73"/>
      <c r="MJ160" s="73"/>
      <c r="MK160" s="73"/>
      <c r="ML160" s="73"/>
      <c r="MM160" s="73"/>
      <c r="MN160" s="73"/>
      <c r="MO160" s="73"/>
      <c r="MP160" s="73"/>
      <c r="MQ160" s="73"/>
      <c r="MR160" s="73"/>
      <c r="MS160" s="73"/>
      <c r="MT160" s="73"/>
      <c r="MU160" s="73"/>
      <c r="MV160" s="73"/>
      <c r="MW160" s="73"/>
      <c r="MX160" s="73"/>
      <c r="MY160" s="73"/>
      <c r="MZ160" s="73"/>
      <c r="NA160" s="73"/>
      <c r="NB160" s="73"/>
      <c r="NC160" s="73"/>
      <c r="ND160" s="73"/>
      <c r="NE160" s="73"/>
      <c r="NF160" s="73"/>
      <c r="NG160" s="73"/>
      <c r="NH160" s="73"/>
      <c r="NI160" s="73"/>
      <c r="NJ160" s="73"/>
      <c r="NK160" s="73"/>
      <c r="NL160" s="73"/>
      <c r="NM160" s="73"/>
      <c r="NN160" s="73"/>
      <c r="NO160" s="73"/>
      <c r="NP160" s="73"/>
      <c r="NQ160" s="73"/>
      <c r="NR160" s="73"/>
      <c r="NS160" s="73"/>
      <c r="NT160" s="73"/>
      <c r="NU160" s="73"/>
      <c r="NV160" s="73"/>
      <c r="NW160" s="73"/>
      <c r="NX160" s="73"/>
      <c r="NY160" s="73"/>
      <c r="NZ160" s="73"/>
      <c r="OA160" s="73"/>
      <c r="OB160" s="73"/>
      <c r="OC160" s="73"/>
      <c r="OD160" s="73"/>
      <c r="OE160" s="73"/>
      <c r="OF160" s="73"/>
      <c r="OG160" s="73"/>
      <c r="OH160" s="73"/>
      <c r="OI160" s="73"/>
      <c r="OJ160" s="73"/>
      <c r="OK160" s="73"/>
      <c r="OL160" s="73"/>
      <c r="OM160" s="73"/>
      <c r="ON160" s="73"/>
      <c r="OO160" s="73"/>
      <c r="OP160" s="73"/>
      <c r="OQ160" s="73"/>
      <c r="OR160" s="73"/>
      <c r="OS160" s="73"/>
      <c r="OT160" s="73"/>
      <c r="OU160" s="73"/>
      <c r="OV160" s="73"/>
      <c r="OW160" s="73"/>
      <c r="OX160" s="73"/>
      <c r="OY160" s="73"/>
      <c r="OZ160" s="73"/>
      <c r="PA160" s="73"/>
      <c r="PB160" s="73"/>
      <c r="PC160" s="73"/>
      <c r="PD160" s="73"/>
      <c r="PE160" s="73"/>
      <c r="PF160" s="73"/>
      <c r="PG160" s="73"/>
      <c r="PH160" s="73"/>
      <c r="PI160" s="73"/>
      <c r="PJ160" s="73"/>
      <c r="PK160" s="73"/>
      <c r="PL160" s="73"/>
      <c r="PM160" s="73"/>
      <c r="PN160" s="73"/>
      <c r="PO160" s="73"/>
      <c r="PP160" s="73"/>
      <c r="PQ160" s="73"/>
      <c r="PR160" s="73"/>
      <c r="PS160" s="73"/>
      <c r="PT160" s="73"/>
      <c r="PU160" s="73"/>
      <c r="PV160" s="73"/>
      <c r="PW160" s="73"/>
      <c r="PX160" s="73"/>
      <c r="PY160" s="73"/>
      <c r="PZ160" s="73"/>
      <c r="QA160" s="73"/>
      <c r="QB160" s="73"/>
      <c r="QC160" s="73"/>
      <c r="QD160" s="73"/>
      <c r="QE160" s="73"/>
      <c r="QF160" s="73"/>
      <c r="QG160" s="73"/>
      <c r="QH160" s="73"/>
      <c r="QI160" s="73"/>
      <c r="QJ160" s="73"/>
      <c r="QK160" s="73"/>
      <c r="QL160" s="73"/>
      <c r="QM160" s="73"/>
      <c r="QN160" s="73"/>
      <c r="QO160" s="73"/>
      <c r="QP160" s="73"/>
      <c r="QQ160" s="73"/>
      <c r="QR160" s="73"/>
      <c r="QS160" s="73"/>
      <c r="QT160" s="73"/>
      <c r="QU160" s="73"/>
      <c r="QV160" s="73"/>
      <c r="QW160" s="73"/>
      <c r="QX160" s="73"/>
      <c r="QY160" s="73"/>
      <c r="QZ160" s="73"/>
      <c r="RA160" s="73"/>
      <c r="RB160" s="73"/>
      <c r="RC160" s="73"/>
      <c r="RD160" s="73"/>
      <c r="RE160" s="73"/>
      <c r="RF160" s="73"/>
      <c r="RG160" s="73"/>
      <c r="RH160" s="73"/>
      <c r="RI160" s="73"/>
      <c r="RJ160" s="73"/>
      <c r="RK160" s="73"/>
      <c r="RL160" s="73"/>
      <c r="RM160" s="73"/>
      <c r="RN160" s="73"/>
      <c r="RO160" s="73"/>
      <c r="RP160" s="73"/>
      <c r="RQ160" s="73"/>
      <c r="RR160" s="73"/>
      <c r="RS160" s="73"/>
      <c r="RT160" s="73"/>
      <c r="RU160" s="73"/>
      <c r="RV160" s="73"/>
      <c r="RW160" s="73"/>
      <c r="RX160" s="73"/>
      <c r="RY160" s="73"/>
      <c r="RZ160" s="73"/>
      <c r="SA160" s="73"/>
      <c r="SB160" s="73"/>
      <c r="SC160" s="73"/>
      <c r="SD160" s="73"/>
      <c r="SE160" s="73"/>
      <c r="SF160" s="73"/>
      <c r="SG160" s="73"/>
      <c r="SH160" s="73"/>
      <c r="SI160" s="73"/>
      <c r="SJ160" s="73"/>
      <c r="SK160" s="73"/>
      <c r="SL160" s="73"/>
      <c r="SM160" s="73"/>
      <c r="SN160" s="73"/>
      <c r="SO160" s="73"/>
      <c r="SP160" s="73"/>
      <c r="SQ160" s="73"/>
      <c r="SR160" s="73"/>
      <c r="SS160" s="73"/>
      <c r="ST160" s="73"/>
      <c r="SU160" s="73"/>
      <c r="SV160" s="73"/>
      <c r="SW160" s="73"/>
      <c r="SX160" s="73"/>
      <c r="SY160" s="73"/>
      <c r="SZ160" s="73"/>
      <c r="TA160" s="73"/>
      <c r="TB160" s="73"/>
      <c r="TC160" s="73"/>
      <c r="TD160" s="73"/>
      <c r="TE160" s="73"/>
      <c r="TF160" s="73"/>
      <c r="TG160" s="73"/>
      <c r="TH160" s="73"/>
      <c r="TI160" s="73"/>
      <c r="TJ160" s="73"/>
      <c r="TK160" s="73"/>
      <c r="TL160" s="73"/>
      <c r="TM160" s="73"/>
      <c r="TN160" s="73"/>
      <c r="TO160" s="73"/>
      <c r="TP160" s="73"/>
      <c r="TQ160" s="73"/>
      <c r="TR160" s="73"/>
      <c r="TS160" s="73"/>
      <c r="TT160" s="73"/>
      <c r="TU160" s="73"/>
      <c r="TV160" s="73"/>
      <c r="TW160" s="73"/>
      <c r="TX160" s="73"/>
      <c r="TY160" s="73"/>
      <c r="TZ160" s="73"/>
      <c r="UA160" s="73"/>
      <c r="UB160" s="73"/>
      <c r="UC160" s="73"/>
      <c r="UD160" s="73"/>
      <c r="UE160" s="73"/>
      <c r="UF160" s="73"/>
      <c r="UG160" s="73"/>
      <c r="UH160" s="73"/>
      <c r="UI160" s="73"/>
      <c r="UJ160" s="73"/>
      <c r="UK160" s="73"/>
      <c r="UL160" s="73"/>
      <c r="UM160" s="73"/>
      <c r="UN160" s="73"/>
      <c r="UO160" s="73"/>
      <c r="UP160" s="73"/>
      <c r="UQ160" s="73"/>
      <c r="UR160" s="73"/>
      <c r="US160" s="73"/>
      <c r="UT160" s="73"/>
      <c r="UU160" s="73"/>
      <c r="UV160" s="73"/>
      <c r="UW160" s="73"/>
      <c r="UX160" s="73"/>
      <c r="UY160" s="73"/>
      <c r="UZ160" s="73"/>
      <c r="VA160" s="73"/>
      <c r="VB160" s="73"/>
      <c r="VC160" s="73"/>
      <c r="VD160" s="73"/>
      <c r="VE160" s="73"/>
      <c r="VF160" s="73"/>
      <c r="VG160" s="73"/>
      <c r="VH160" s="73"/>
      <c r="VI160" s="73"/>
      <c r="VJ160" s="73"/>
      <c r="VK160" s="73"/>
      <c r="VL160" s="73"/>
      <c r="VM160" s="73"/>
      <c r="VN160" s="73"/>
      <c r="VO160" s="73"/>
      <c r="VP160" s="73"/>
      <c r="VQ160" s="73"/>
      <c r="VR160" s="73"/>
      <c r="VS160" s="73"/>
      <c r="VT160" s="73"/>
      <c r="VU160" s="73"/>
      <c r="VV160" s="73"/>
      <c r="VW160" s="73"/>
      <c r="VX160" s="73"/>
      <c r="VY160" s="73"/>
      <c r="VZ160" s="73"/>
      <c r="WA160" s="73"/>
      <c r="WB160" s="73"/>
      <c r="WC160" s="73"/>
      <c r="WD160" s="73"/>
      <c r="WE160" s="73"/>
      <c r="WF160" s="73"/>
      <c r="WG160" s="73"/>
      <c r="WH160" s="73"/>
      <c r="WI160" s="73"/>
      <c r="WJ160" s="73"/>
      <c r="WK160" s="73"/>
      <c r="WL160" s="73"/>
      <c r="WM160" s="73"/>
      <c r="WN160" s="73"/>
      <c r="WO160" s="73"/>
      <c r="WP160" s="73"/>
      <c r="WQ160" s="73"/>
      <c r="WR160" s="73"/>
      <c r="WS160" s="73"/>
      <c r="WT160" s="73"/>
      <c r="WU160" s="73"/>
      <c r="WV160" s="73"/>
      <c r="WW160" s="73"/>
      <c r="WX160" s="73"/>
      <c r="WY160" s="73"/>
      <c r="WZ160" s="73"/>
      <c r="XA160" s="73"/>
      <c r="XB160" s="73"/>
      <c r="XC160" s="73"/>
      <c r="XD160" s="73"/>
      <c r="XE160" s="73"/>
      <c r="XF160" s="73"/>
      <c r="XG160" s="73"/>
      <c r="XH160" s="73"/>
      <c r="XI160" s="73"/>
      <c r="XJ160" s="73"/>
      <c r="XK160" s="73"/>
      <c r="XL160" s="73"/>
      <c r="XM160" s="73"/>
      <c r="XN160" s="73"/>
      <c r="XO160" s="73"/>
      <c r="XP160" s="73"/>
      <c r="XQ160" s="73"/>
      <c r="XR160" s="73"/>
      <c r="XS160" s="73"/>
      <c r="XT160" s="73"/>
      <c r="XU160" s="73"/>
      <c r="XV160" s="73"/>
      <c r="XW160" s="73"/>
      <c r="XX160" s="73"/>
      <c r="XY160" s="73"/>
      <c r="XZ160" s="73"/>
      <c r="YA160" s="73"/>
      <c r="YB160" s="73"/>
      <c r="YC160" s="73"/>
      <c r="YD160" s="73"/>
      <c r="YE160" s="73"/>
      <c r="YF160" s="73"/>
      <c r="YG160" s="73"/>
      <c r="YH160" s="73"/>
      <c r="YI160" s="73"/>
      <c r="YJ160" s="73"/>
      <c r="YK160" s="73"/>
      <c r="YL160" s="73"/>
      <c r="YM160" s="73"/>
      <c r="YN160" s="73"/>
      <c r="YO160" s="73"/>
      <c r="YP160" s="73"/>
      <c r="YQ160" s="73"/>
      <c r="YR160" s="73"/>
    </row>
    <row r="161" spans="1:668">
      <c r="A161" s="71" t="s">
        <v>246</v>
      </c>
      <c r="B161" s="72">
        <f t="shared" si="156"/>
        <v>0</v>
      </c>
      <c r="C161" s="72">
        <f t="shared" si="157"/>
        <v>0</v>
      </c>
      <c r="D161" s="72">
        <f t="shared" si="158"/>
        <v>0</v>
      </c>
      <c r="E161" s="72">
        <f t="shared" si="159"/>
        <v>0</v>
      </c>
      <c r="F161" s="72">
        <f t="shared" si="160"/>
        <v>0</v>
      </c>
      <c r="G161" s="72">
        <f t="shared" si="161"/>
        <v>0</v>
      </c>
      <c r="H161" s="72">
        <f t="shared" si="162"/>
        <v>0</v>
      </c>
      <c r="I161" s="72">
        <f t="shared" si="163"/>
        <v>0</v>
      </c>
      <c r="J161" s="72">
        <f t="shared" si="164"/>
        <v>0</v>
      </c>
      <c r="K161" s="72">
        <f t="shared" si="165"/>
        <v>0</v>
      </c>
      <c r="L161" s="72">
        <f t="shared" si="166"/>
        <v>0</v>
      </c>
      <c r="M161" s="72">
        <f t="shared" si="167"/>
        <v>0</v>
      </c>
      <c r="N161" s="72">
        <f t="shared" si="168"/>
        <v>0</v>
      </c>
      <c r="O161" s="72">
        <f t="shared" si="169"/>
        <v>0</v>
      </c>
      <c r="P161" s="72">
        <f t="shared" si="170"/>
        <v>0</v>
      </c>
      <c r="Q161" s="72">
        <f t="shared" si="171"/>
        <v>0</v>
      </c>
      <c r="R161" s="72">
        <f t="shared" si="172"/>
        <v>0</v>
      </c>
      <c r="S161" s="72">
        <f t="shared" si="173"/>
        <v>0</v>
      </c>
      <c r="T161" s="72">
        <f t="shared" si="174"/>
        <v>0</v>
      </c>
      <c r="U161" s="72">
        <f t="shared" si="175"/>
        <v>0</v>
      </c>
      <c r="V161" s="72">
        <f t="shared" si="176"/>
        <v>0</v>
      </c>
      <c r="W161" s="72">
        <f t="shared" si="177"/>
        <v>0</v>
      </c>
      <c r="X161" s="72">
        <f t="shared" si="178"/>
        <v>0</v>
      </c>
      <c r="Y161" s="72">
        <f t="shared" si="179"/>
        <v>0</v>
      </c>
      <c r="Z161" s="72">
        <f t="shared" si="180"/>
        <v>0</v>
      </c>
      <c r="AA161" s="72">
        <f t="shared" si="181"/>
        <v>0</v>
      </c>
      <c r="AB161" s="72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  <c r="JD161" s="73"/>
      <c r="JE161" s="73"/>
      <c r="JF161" s="73"/>
      <c r="JG161" s="73"/>
      <c r="JH161" s="73"/>
      <c r="JI161" s="73"/>
      <c r="JJ161" s="73"/>
      <c r="JK161" s="73"/>
      <c r="JL161" s="73"/>
      <c r="JM161" s="73"/>
      <c r="JN161" s="73"/>
      <c r="JO161" s="73"/>
      <c r="JP161" s="73"/>
      <c r="JQ161" s="73"/>
      <c r="JR161" s="73"/>
      <c r="JS161" s="73"/>
      <c r="JT161" s="73"/>
      <c r="JU161" s="73"/>
      <c r="JV161" s="73"/>
      <c r="JW161" s="73"/>
      <c r="JX161" s="73"/>
      <c r="JY161" s="73"/>
      <c r="JZ161" s="73"/>
      <c r="KA161" s="73"/>
      <c r="KB161" s="73"/>
      <c r="KC161" s="73"/>
      <c r="KD161" s="73"/>
      <c r="KE161" s="73"/>
      <c r="KF161" s="73"/>
      <c r="KG161" s="73"/>
      <c r="KH161" s="73"/>
      <c r="KI161" s="73"/>
      <c r="KJ161" s="73"/>
      <c r="KK161" s="73"/>
      <c r="KL161" s="73"/>
      <c r="KM161" s="73"/>
      <c r="KN161" s="73"/>
      <c r="KO161" s="73"/>
      <c r="KP161" s="73"/>
      <c r="KQ161" s="73"/>
      <c r="KR161" s="73"/>
      <c r="KS161" s="73"/>
      <c r="KT161" s="73"/>
      <c r="KU161" s="73"/>
      <c r="KV161" s="73"/>
      <c r="KW161" s="73"/>
      <c r="KX161" s="73"/>
      <c r="KY161" s="73"/>
      <c r="KZ161" s="73"/>
      <c r="LA161" s="73"/>
      <c r="LB161" s="73"/>
      <c r="LC161" s="73"/>
      <c r="LD161" s="73"/>
      <c r="LE161" s="73"/>
      <c r="LF161" s="73"/>
      <c r="LG161" s="73"/>
      <c r="LH161" s="73"/>
      <c r="LI161" s="73"/>
      <c r="LJ161" s="73"/>
      <c r="LK161" s="73"/>
      <c r="LL161" s="73"/>
      <c r="LM161" s="73"/>
      <c r="LN161" s="73"/>
      <c r="LO161" s="73"/>
      <c r="LP161" s="73"/>
      <c r="LQ161" s="73"/>
      <c r="LR161" s="73"/>
      <c r="LS161" s="73"/>
      <c r="LT161" s="73"/>
      <c r="LU161" s="73"/>
      <c r="LV161" s="73"/>
      <c r="LW161" s="73"/>
      <c r="LX161" s="73"/>
      <c r="LY161" s="73"/>
      <c r="LZ161" s="73"/>
      <c r="MA161" s="73"/>
      <c r="MB161" s="73"/>
      <c r="MC161" s="73"/>
      <c r="MD161" s="73"/>
      <c r="ME161" s="73"/>
      <c r="MF161" s="73"/>
      <c r="MG161" s="73"/>
      <c r="MH161" s="73"/>
      <c r="MI161" s="73"/>
      <c r="MJ161" s="73"/>
      <c r="MK161" s="73"/>
      <c r="ML161" s="73"/>
      <c r="MM161" s="73"/>
      <c r="MN161" s="73"/>
      <c r="MO161" s="73"/>
      <c r="MP161" s="73"/>
      <c r="MQ161" s="73"/>
      <c r="MR161" s="73"/>
      <c r="MS161" s="73"/>
      <c r="MT161" s="73"/>
      <c r="MU161" s="73"/>
      <c r="MV161" s="73"/>
      <c r="MW161" s="73"/>
      <c r="MX161" s="73"/>
      <c r="MY161" s="73"/>
      <c r="MZ161" s="73"/>
      <c r="NA161" s="73"/>
      <c r="NB161" s="73"/>
      <c r="NC161" s="73"/>
      <c r="ND161" s="73"/>
      <c r="NE161" s="73"/>
      <c r="NF161" s="73"/>
      <c r="NG161" s="73"/>
      <c r="NH161" s="73"/>
      <c r="NI161" s="73"/>
      <c r="NJ161" s="73"/>
      <c r="NK161" s="73"/>
      <c r="NL161" s="73"/>
      <c r="NM161" s="73"/>
      <c r="NN161" s="73"/>
      <c r="NO161" s="73"/>
      <c r="NP161" s="73"/>
      <c r="NQ161" s="73"/>
      <c r="NR161" s="73"/>
      <c r="NS161" s="73"/>
      <c r="NT161" s="73"/>
      <c r="NU161" s="73"/>
      <c r="NV161" s="73"/>
      <c r="NW161" s="73"/>
      <c r="NX161" s="73"/>
      <c r="NY161" s="73"/>
      <c r="NZ161" s="73"/>
      <c r="OA161" s="73"/>
      <c r="OB161" s="73"/>
      <c r="OC161" s="73"/>
      <c r="OD161" s="73"/>
      <c r="OE161" s="73"/>
      <c r="OF161" s="73"/>
      <c r="OG161" s="73"/>
      <c r="OH161" s="73"/>
      <c r="OI161" s="73"/>
      <c r="OJ161" s="73"/>
      <c r="OK161" s="73"/>
      <c r="OL161" s="73"/>
      <c r="OM161" s="73"/>
      <c r="ON161" s="73"/>
      <c r="OO161" s="73"/>
      <c r="OP161" s="73"/>
      <c r="OQ161" s="73"/>
      <c r="OR161" s="73"/>
      <c r="OS161" s="73"/>
      <c r="OT161" s="73"/>
      <c r="OU161" s="73"/>
      <c r="OV161" s="73"/>
      <c r="OW161" s="73"/>
      <c r="OX161" s="73"/>
      <c r="OY161" s="73"/>
      <c r="OZ161" s="73"/>
      <c r="PA161" s="73"/>
      <c r="PB161" s="73"/>
      <c r="PC161" s="73"/>
      <c r="PD161" s="73"/>
      <c r="PE161" s="73"/>
      <c r="PF161" s="73"/>
      <c r="PG161" s="73"/>
      <c r="PH161" s="73"/>
      <c r="PI161" s="73"/>
      <c r="PJ161" s="73"/>
      <c r="PK161" s="73"/>
      <c r="PL161" s="73"/>
      <c r="PM161" s="73"/>
      <c r="PN161" s="73"/>
      <c r="PO161" s="73"/>
      <c r="PP161" s="73"/>
      <c r="PQ161" s="73"/>
      <c r="PR161" s="73"/>
      <c r="PS161" s="73"/>
      <c r="PT161" s="73"/>
      <c r="PU161" s="73"/>
      <c r="PV161" s="73"/>
      <c r="PW161" s="73"/>
      <c r="PX161" s="73"/>
      <c r="PY161" s="73"/>
      <c r="PZ161" s="73"/>
      <c r="QA161" s="73"/>
      <c r="QB161" s="73"/>
      <c r="QC161" s="73"/>
      <c r="QD161" s="73"/>
      <c r="QE161" s="73"/>
      <c r="QF161" s="73"/>
      <c r="QG161" s="73"/>
      <c r="QH161" s="73"/>
      <c r="QI161" s="73"/>
      <c r="QJ161" s="73"/>
      <c r="QK161" s="73"/>
      <c r="QL161" s="73"/>
      <c r="QM161" s="73"/>
      <c r="QN161" s="73"/>
      <c r="QO161" s="73"/>
      <c r="QP161" s="73"/>
      <c r="QQ161" s="73"/>
      <c r="QR161" s="73"/>
      <c r="QS161" s="73"/>
      <c r="QT161" s="73"/>
      <c r="QU161" s="73"/>
      <c r="QV161" s="73"/>
      <c r="QW161" s="73"/>
      <c r="QX161" s="73"/>
      <c r="QY161" s="73"/>
      <c r="QZ161" s="73"/>
      <c r="RA161" s="73"/>
      <c r="RB161" s="73"/>
      <c r="RC161" s="73"/>
      <c r="RD161" s="73"/>
      <c r="RE161" s="73"/>
      <c r="RF161" s="73"/>
      <c r="RG161" s="73"/>
      <c r="RH161" s="73"/>
      <c r="RI161" s="73"/>
      <c r="RJ161" s="73"/>
      <c r="RK161" s="73"/>
      <c r="RL161" s="73"/>
      <c r="RM161" s="73"/>
      <c r="RN161" s="73"/>
      <c r="RO161" s="73"/>
      <c r="RP161" s="73"/>
      <c r="RQ161" s="73"/>
      <c r="RR161" s="73"/>
      <c r="RS161" s="73"/>
      <c r="RT161" s="73"/>
      <c r="RU161" s="73"/>
      <c r="RV161" s="73"/>
      <c r="RW161" s="73"/>
      <c r="RX161" s="73"/>
      <c r="RY161" s="73"/>
      <c r="RZ161" s="73"/>
      <c r="SA161" s="73"/>
      <c r="SB161" s="73"/>
      <c r="SC161" s="73"/>
      <c r="SD161" s="73"/>
      <c r="SE161" s="73"/>
      <c r="SF161" s="73"/>
      <c r="SG161" s="73"/>
      <c r="SH161" s="73"/>
      <c r="SI161" s="73"/>
      <c r="SJ161" s="73"/>
      <c r="SK161" s="73"/>
      <c r="SL161" s="73"/>
      <c r="SM161" s="73"/>
      <c r="SN161" s="73"/>
      <c r="SO161" s="73"/>
      <c r="SP161" s="73"/>
      <c r="SQ161" s="73"/>
      <c r="SR161" s="73"/>
      <c r="SS161" s="73"/>
      <c r="ST161" s="73"/>
      <c r="SU161" s="73"/>
      <c r="SV161" s="73"/>
      <c r="SW161" s="73"/>
      <c r="SX161" s="73"/>
      <c r="SY161" s="73"/>
      <c r="SZ161" s="73"/>
      <c r="TA161" s="73"/>
      <c r="TB161" s="73"/>
      <c r="TC161" s="73"/>
      <c r="TD161" s="73"/>
      <c r="TE161" s="73"/>
      <c r="TF161" s="73"/>
      <c r="TG161" s="73"/>
      <c r="TH161" s="73"/>
      <c r="TI161" s="73"/>
      <c r="TJ161" s="73"/>
      <c r="TK161" s="73"/>
      <c r="TL161" s="73"/>
      <c r="TM161" s="73"/>
      <c r="TN161" s="73"/>
      <c r="TO161" s="73"/>
      <c r="TP161" s="73"/>
      <c r="TQ161" s="73"/>
      <c r="TR161" s="73"/>
      <c r="TS161" s="73"/>
      <c r="TT161" s="73"/>
      <c r="TU161" s="73"/>
      <c r="TV161" s="73"/>
      <c r="TW161" s="73"/>
      <c r="TX161" s="73"/>
      <c r="TY161" s="73"/>
      <c r="TZ161" s="73"/>
      <c r="UA161" s="73"/>
      <c r="UB161" s="73"/>
      <c r="UC161" s="73"/>
      <c r="UD161" s="73"/>
      <c r="UE161" s="73"/>
      <c r="UF161" s="73"/>
      <c r="UG161" s="73"/>
      <c r="UH161" s="73"/>
      <c r="UI161" s="73"/>
      <c r="UJ161" s="73"/>
      <c r="UK161" s="73"/>
      <c r="UL161" s="73"/>
      <c r="UM161" s="73"/>
      <c r="UN161" s="73"/>
      <c r="UO161" s="73"/>
      <c r="UP161" s="73"/>
      <c r="UQ161" s="73"/>
      <c r="UR161" s="73"/>
      <c r="US161" s="73"/>
      <c r="UT161" s="73"/>
      <c r="UU161" s="73"/>
      <c r="UV161" s="73"/>
      <c r="UW161" s="73"/>
      <c r="UX161" s="73"/>
      <c r="UY161" s="73"/>
      <c r="UZ161" s="73"/>
      <c r="VA161" s="73"/>
      <c r="VB161" s="73"/>
      <c r="VC161" s="73"/>
      <c r="VD161" s="73"/>
      <c r="VE161" s="73"/>
      <c r="VF161" s="73"/>
      <c r="VG161" s="73"/>
      <c r="VH161" s="73"/>
      <c r="VI161" s="73"/>
      <c r="VJ161" s="73"/>
      <c r="VK161" s="73"/>
      <c r="VL161" s="73"/>
      <c r="VM161" s="73"/>
      <c r="VN161" s="73"/>
      <c r="VO161" s="73"/>
      <c r="VP161" s="73"/>
      <c r="VQ161" s="73"/>
      <c r="VR161" s="73"/>
      <c r="VS161" s="73"/>
      <c r="VT161" s="73"/>
      <c r="VU161" s="73"/>
      <c r="VV161" s="73"/>
      <c r="VW161" s="73"/>
      <c r="VX161" s="73"/>
      <c r="VY161" s="73"/>
      <c r="VZ161" s="73"/>
      <c r="WA161" s="73"/>
      <c r="WB161" s="73"/>
      <c r="WC161" s="73"/>
      <c r="WD161" s="73"/>
      <c r="WE161" s="73"/>
      <c r="WF161" s="73"/>
      <c r="WG161" s="73"/>
      <c r="WH161" s="73"/>
      <c r="WI161" s="73"/>
      <c r="WJ161" s="73"/>
      <c r="WK161" s="73"/>
      <c r="WL161" s="73"/>
      <c r="WM161" s="73"/>
      <c r="WN161" s="73"/>
      <c r="WO161" s="73"/>
      <c r="WP161" s="73"/>
      <c r="WQ161" s="73"/>
      <c r="WR161" s="73"/>
      <c r="WS161" s="73"/>
      <c r="WT161" s="73"/>
      <c r="WU161" s="73"/>
      <c r="WV161" s="73"/>
      <c r="WW161" s="73"/>
      <c r="WX161" s="73"/>
      <c r="WY161" s="73"/>
      <c r="WZ161" s="73"/>
      <c r="XA161" s="73"/>
      <c r="XB161" s="73"/>
      <c r="XC161" s="73"/>
      <c r="XD161" s="73"/>
      <c r="XE161" s="73"/>
      <c r="XF161" s="73"/>
      <c r="XG161" s="73"/>
      <c r="XH161" s="73"/>
      <c r="XI161" s="73"/>
      <c r="XJ161" s="73"/>
      <c r="XK161" s="73"/>
      <c r="XL161" s="73"/>
      <c r="XM161" s="73"/>
      <c r="XN161" s="73"/>
      <c r="XO161" s="73"/>
      <c r="XP161" s="73"/>
      <c r="XQ161" s="73"/>
      <c r="XR161" s="73"/>
      <c r="XS161" s="73"/>
      <c r="XT161" s="73"/>
      <c r="XU161" s="73"/>
      <c r="XV161" s="73"/>
      <c r="XW161" s="73"/>
      <c r="XX161" s="73"/>
      <c r="XY161" s="73"/>
      <c r="XZ161" s="73"/>
      <c r="YA161" s="73"/>
      <c r="YB161" s="73"/>
      <c r="YC161" s="73"/>
      <c r="YD161" s="73"/>
      <c r="YE161" s="73"/>
      <c r="YF161" s="73"/>
      <c r="YG161" s="73"/>
      <c r="YH161" s="73"/>
      <c r="YI161" s="73"/>
      <c r="YJ161" s="73"/>
      <c r="YK161" s="73"/>
      <c r="YL161" s="73"/>
      <c r="YM161" s="73"/>
      <c r="YN161" s="73"/>
      <c r="YO161" s="73"/>
      <c r="YP161" s="73"/>
      <c r="YQ161" s="73"/>
      <c r="YR161" s="73"/>
    </row>
    <row r="162" spans="1:668">
      <c r="A162" s="71" t="s">
        <v>247</v>
      </c>
      <c r="B162" s="72">
        <f t="shared" si="156"/>
        <v>0</v>
      </c>
      <c r="C162" s="72">
        <f t="shared" si="157"/>
        <v>0</v>
      </c>
      <c r="D162" s="72">
        <f t="shared" si="158"/>
        <v>0</v>
      </c>
      <c r="E162" s="72">
        <f t="shared" si="159"/>
        <v>0</v>
      </c>
      <c r="F162" s="72">
        <f t="shared" si="160"/>
        <v>0</v>
      </c>
      <c r="G162" s="72">
        <f t="shared" si="161"/>
        <v>0</v>
      </c>
      <c r="H162" s="72">
        <f t="shared" si="162"/>
        <v>0</v>
      </c>
      <c r="I162" s="72">
        <f t="shared" si="163"/>
        <v>0</v>
      </c>
      <c r="J162" s="72">
        <f t="shared" si="164"/>
        <v>0</v>
      </c>
      <c r="K162" s="72">
        <f t="shared" si="165"/>
        <v>0</v>
      </c>
      <c r="L162" s="72">
        <f t="shared" si="166"/>
        <v>0</v>
      </c>
      <c r="M162" s="72">
        <f t="shared" si="167"/>
        <v>0</v>
      </c>
      <c r="N162" s="72">
        <f t="shared" si="168"/>
        <v>0</v>
      </c>
      <c r="O162" s="72">
        <f t="shared" si="169"/>
        <v>0</v>
      </c>
      <c r="P162" s="72">
        <f t="shared" si="170"/>
        <v>0</v>
      </c>
      <c r="Q162" s="72">
        <f t="shared" si="171"/>
        <v>0</v>
      </c>
      <c r="R162" s="72">
        <f t="shared" si="172"/>
        <v>0</v>
      </c>
      <c r="S162" s="72">
        <f t="shared" si="173"/>
        <v>0</v>
      </c>
      <c r="T162" s="72">
        <f t="shared" si="174"/>
        <v>0</v>
      </c>
      <c r="U162" s="72">
        <f t="shared" si="175"/>
        <v>0</v>
      </c>
      <c r="V162" s="72">
        <f t="shared" si="176"/>
        <v>0</v>
      </c>
      <c r="W162" s="72">
        <f t="shared" si="177"/>
        <v>0</v>
      </c>
      <c r="X162" s="72">
        <f t="shared" si="178"/>
        <v>0</v>
      </c>
      <c r="Y162" s="72">
        <f t="shared" si="179"/>
        <v>0</v>
      </c>
      <c r="Z162" s="72">
        <f t="shared" si="180"/>
        <v>0</v>
      </c>
      <c r="AA162" s="72">
        <f t="shared" si="181"/>
        <v>0</v>
      </c>
      <c r="AB162" s="72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  <c r="JD162" s="73"/>
      <c r="JE162" s="73"/>
      <c r="JF162" s="73"/>
      <c r="JG162" s="73"/>
      <c r="JH162" s="73"/>
      <c r="JI162" s="73"/>
      <c r="JJ162" s="73"/>
      <c r="JK162" s="73"/>
      <c r="JL162" s="73"/>
      <c r="JM162" s="73"/>
      <c r="JN162" s="73"/>
      <c r="JO162" s="73"/>
      <c r="JP162" s="73"/>
      <c r="JQ162" s="73"/>
      <c r="JR162" s="73"/>
      <c r="JS162" s="73"/>
      <c r="JT162" s="73"/>
      <c r="JU162" s="73"/>
      <c r="JV162" s="73"/>
      <c r="JW162" s="73"/>
      <c r="JX162" s="73"/>
      <c r="JY162" s="73"/>
      <c r="JZ162" s="73"/>
      <c r="KA162" s="73"/>
      <c r="KB162" s="73"/>
      <c r="KC162" s="73"/>
      <c r="KD162" s="73"/>
      <c r="KE162" s="73"/>
      <c r="KF162" s="73"/>
      <c r="KG162" s="73"/>
      <c r="KH162" s="73"/>
      <c r="KI162" s="73"/>
      <c r="KJ162" s="73"/>
      <c r="KK162" s="73"/>
      <c r="KL162" s="73"/>
      <c r="KM162" s="73"/>
      <c r="KN162" s="73"/>
      <c r="KO162" s="73"/>
      <c r="KP162" s="73"/>
      <c r="KQ162" s="73"/>
      <c r="KR162" s="73"/>
      <c r="KS162" s="73"/>
      <c r="KT162" s="73"/>
      <c r="KU162" s="73"/>
      <c r="KV162" s="73"/>
      <c r="KW162" s="73"/>
      <c r="KX162" s="73"/>
      <c r="KY162" s="73"/>
      <c r="KZ162" s="73"/>
      <c r="LA162" s="73"/>
      <c r="LB162" s="73"/>
      <c r="LC162" s="73"/>
      <c r="LD162" s="73"/>
      <c r="LE162" s="73"/>
      <c r="LF162" s="73"/>
      <c r="LG162" s="73"/>
      <c r="LH162" s="73"/>
      <c r="LI162" s="73"/>
      <c r="LJ162" s="73"/>
      <c r="LK162" s="73"/>
      <c r="LL162" s="73"/>
      <c r="LM162" s="73"/>
      <c r="LN162" s="73"/>
      <c r="LO162" s="73"/>
      <c r="LP162" s="73"/>
      <c r="LQ162" s="73"/>
      <c r="LR162" s="73"/>
      <c r="LS162" s="73"/>
      <c r="LT162" s="73"/>
      <c r="LU162" s="73"/>
      <c r="LV162" s="73"/>
      <c r="LW162" s="73"/>
      <c r="LX162" s="73"/>
      <c r="LY162" s="73"/>
      <c r="LZ162" s="73"/>
      <c r="MA162" s="73"/>
      <c r="MB162" s="73"/>
      <c r="MC162" s="73"/>
      <c r="MD162" s="73"/>
      <c r="ME162" s="73"/>
      <c r="MF162" s="73"/>
      <c r="MG162" s="73"/>
      <c r="MH162" s="73"/>
      <c r="MI162" s="73"/>
      <c r="MJ162" s="73"/>
      <c r="MK162" s="73"/>
      <c r="ML162" s="73"/>
      <c r="MM162" s="73"/>
      <c r="MN162" s="73"/>
      <c r="MO162" s="73"/>
      <c r="MP162" s="73"/>
      <c r="MQ162" s="73"/>
      <c r="MR162" s="73"/>
      <c r="MS162" s="73"/>
      <c r="MT162" s="73"/>
      <c r="MU162" s="73"/>
      <c r="MV162" s="73"/>
      <c r="MW162" s="73"/>
      <c r="MX162" s="73"/>
      <c r="MY162" s="73"/>
      <c r="MZ162" s="73"/>
      <c r="NA162" s="73"/>
      <c r="NB162" s="73"/>
      <c r="NC162" s="73"/>
      <c r="ND162" s="73"/>
      <c r="NE162" s="73"/>
      <c r="NF162" s="73"/>
      <c r="NG162" s="73"/>
      <c r="NH162" s="73"/>
      <c r="NI162" s="73"/>
      <c r="NJ162" s="73"/>
      <c r="NK162" s="73"/>
      <c r="NL162" s="73"/>
      <c r="NM162" s="73"/>
      <c r="NN162" s="73"/>
      <c r="NO162" s="73"/>
      <c r="NP162" s="73"/>
      <c r="NQ162" s="73"/>
      <c r="NR162" s="73"/>
      <c r="NS162" s="73"/>
      <c r="NT162" s="73"/>
      <c r="NU162" s="73"/>
      <c r="NV162" s="73"/>
      <c r="NW162" s="73"/>
      <c r="NX162" s="73"/>
      <c r="NY162" s="73"/>
      <c r="NZ162" s="73"/>
      <c r="OA162" s="73"/>
      <c r="OB162" s="73"/>
      <c r="OC162" s="73"/>
      <c r="OD162" s="73"/>
      <c r="OE162" s="73"/>
      <c r="OF162" s="73"/>
      <c r="OG162" s="73"/>
      <c r="OH162" s="73"/>
      <c r="OI162" s="73"/>
      <c r="OJ162" s="73"/>
      <c r="OK162" s="73"/>
      <c r="OL162" s="73"/>
      <c r="OM162" s="73"/>
      <c r="ON162" s="73"/>
      <c r="OO162" s="73"/>
      <c r="OP162" s="73"/>
      <c r="OQ162" s="73"/>
      <c r="OR162" s="73"/>
      <c r="OS162" s="73"/>
      <c r="OT162" s="73"/>
      <c r="OU162" s="73"/>
      <c r="OV162" s="73"/>
      <c r="OW162" s="73"/>
      <c r="OX162" s="73"/>
      <c r="OY162" s="73"/>
      <c r="OZ162" s="73"/>
      <c r="PA162" s="73"/>
      <c r="PB162" s="73"/>
      <c r="PC162" s="73"/>
      <c r="PD162" s="73"/>
      <c r="PE162" s="73"/>
      <c r="PF162" s="73"/>
      <c r="PG162" s="73"/>
      <c r="PH162" s="73"/>
      <c r="PI162" s="73"/>
      <c r="PJ162" s="73"/>
      <c r="PK162" s="73"/>
      <c r="PL162" s="73"/>
      <c r="PM162" s="73"/>
      <c r="PN162" s="73"/>
      <c r="PO162" s="73"/>
      <c r="PP162" s="73"/>
      <c r="PQ162" s="73"/>
      <c r="PR162" s="73"/>
      <c r="PS162" s="73"/>
      <c r="PT162" s="73"/>
      <c r="PU162" s="73"/>
      <c r="PV162" s="73"/>
      <c r="PW162" s="73"/>
      <c r="PX162" s="73"/>
      <c r="PY162" s="73"/>
      <c r="PZ162" s="73"/>
      <c r="QA162" s="73"/>
      <c r="QB162" s="73"/>
      <c r="QC162" s="73"/>
      <c r="QD162" s="73"/>
      <c r="QE162" s="73"/>
      <c r="QF162" s="73"/>
      <c r="QG162" s="73"/>
      <c r="QH162" s="73"/>
      <c r="QI162" s="73"/>
      <c r="QJ162" s="73"/>
      <c r="QK162" s="73"/>
      <c r="QL162" s="73"/>
      <c r="QM162" s="73"/>
      <c r="QN162" s="73"/>
      <c r="QO162" s="73"/>
      <c r="QP162" s="73"/>
      <c r="QQ162" s="73"/>
      <c r="QR162" s="73"/>
      <c r="QS162" s="73"/>
      <c r="QT162" s="73"/>
      <c r="QU162" s="73"/>
      <c r="QV162" s="73"/>
      <c r="QW162" s="73"/>
      <c r="QX162" s="73"/>
      <c r="QY162" s="73"/>
      <c r="QZ162" s="73"/>
      <c r="RA162" s="73"/>
      <c r="RB162" s="73"/>
      <c r="RC162" s="73"/>
      <c r="RD162" s="73"/>
      <c r="RE162" s="73"/>
      <c r="RF162" s="73"/>
      <c r="RG162" s="73"/>
      <c r="RH162" s="73"/>
      <c r="RI162" s="73"/>
      <c r="RJ162" s="73"/>
      <c r="RK162" s="73"/>
      <c r="RL162" s="73"/>
      <c r="RM162" s="73"/>
      <c r="RN162" s="73"/>
      <c r="RO162" s="73"/>
      <c r="RP162" s="73"/>
      <c r="RQ162" s="73"/>
      <c r="RR162" s="73"/>
      <c r="RS162" s="73"/>
      <c r="RT162" s="73"/>
      <c r="RU162" s="73"/>
      <c r="RV162" s="73"/>
      <c r="RW162" s="73"/>
      <c r="RX162" s="73"/>
      <c r="RY162" s="73"/>
      <c r="RZ162" s="73"/>
      <c r="SA162" s="73"/>
      <c r="SB162" s="73"/>
      <c r="SC162" s="73"/>
      <c r="SD162" s="73"/>
      <c r="SE162" s="73"/>
      <c r="SF162" s="73"/>
      <c r="SG162" s="73"/>
      <c r="SH162" s="73"/>
      <c r="SI162" s="73"/>
      <c r="SJ162" s="73"/>
      <c r="SK162" s="73"/>
      <c r="SL162" s="73"/>
      <c r="SM162" s="73"/>
      <c r="SN162" s="73"/>
      <c r="SO162" s="73"/>
      <c r="SP162" s="73"/>
      <c r="SQ162" s="73"/>
      <c r="SR162" s="73"/>
      <c r="SS162" s="73"/>
      <c r="ST162" s="73"/>
      <c r="SU162" s="73"/>
      <c r="SV162" s="73"/>
      <c r="SW162" s="73"/>
      <c r="SX162" s="73"/>
      <c r="SY162" s="73"/>
      <c r="SZ162" s="73"/>
      <c r="TA162" s="73"/>
      <c r="TB162" s="73"/>
      <c r="TC162" s="73"/>
      <c r="TD162" s="73"/>
      <c r="TE162" s="73"/>
      <c r="TF162" s="73"/>
      <c r="TG162" s="73"/>
      <c r="TH162" s="73"/>
      <c r="TI162" s="73"/>
      <c r="TJ162" s="73"/>
      <c r="TK162" s="73"/>
      <c r="TL162" s="73"/>
      <c r="TM162" s="73"/>
      <c r="TN162" s="73"/>
      <c r="TO162" s="73"/>
      <c r="TP162" s="73"/>
      <c r="TQ162" s="73"/>
      <c r="TR162" s="73"/>
      <c r="TS162" s="73"/>
      <c r="TT162" s="73"/>
      <c r="TU162" s="73"/>
      <c r="TV162" s="73"/>
      <c r="TW162" s="73"/>
      <c r="TX162" s="73"/>
      <c r="TY162" s="73"/>
      <c r="TZ162" s="73"/>
      <c r="UA162" s="73"/>
      <c r="UB162" s="73"/>
      <c r="UC162" s="73"/>
      <c r="UD162" s="73"/>
      <c r="UE162" s="73"/>
      <c r="UF162" s="73"/>
      <c r="UG162" s="73"/>
      <c r="UH162" s="73"/>
      <c r="UI162" s="73"/>
      <c r="UJ162" s="73"/>
      <c r="UK162" s="73"/>
      <c r="UL162" s="73"/>
      <c r="UM162" s="73"/>
      <c r="UN162" s="73"/>
      <c r="UO162" s="73"/>
      <c r="UP162" s="73"/>
      <c r="UQ162" s="73"/>
      <c r="UR162" s="73"/>
      <c r="US162" s="73"/>
      <c r="UT162" s="73"/>
      <c r="UU162" s="73"/>
      <c r="UV162" s="73"/>
      <c r="UW162" s="73"/>
      <c r="UX162" s="73"/>
      <c r="UY162" s="73"/>
      <c r="UZ162" s="73"/>
      <c r="VA162" s="73"/>
      <c r="VB162" s="73"/>
      <c r="VC162" s="73"/>
      <c r="VD162" s="73"/>
      <c r="VE162" s="73"/>
      <c r="VF162" s="73"/>
      <c r="VG162" s="73"/>
      <c r="VH162" s="73"/>
      <c r="VI162" s="73"/>
      <c r="VJ162" s="73"/>
      <c r="VK162" s="73"/>
      <c r="VL162" s="73"/>
      <c r="VM162" s="73"/>
      <c r="VN162" s="73"/>
      <c r="VO162" s="73"/>
      <c r="VP162" s="73"/>
      <c r="VQ162" s="73"/>
      <c r="VR162" s="73"/>
      <c r="VS162" s="73"/>
      <c r="VT162" s="73"/>
      <c r="VU162" s="73"/>
      <c r="VV162" s="73"/>
      <c r="VW162" s="73"/>
      <c r="VX162" s="73"/>
      <c r="VY162" s="73"/>
      <c r="VZ162" s="73"/>
      <c r="WA162" s="73"/>
      <c r="WB162" s="73"/>
      <c r="WC162" s="73"/>
      <c r="WD162" s="73"/>
      <c r="WE162" s="73"/>
      <c r="WF162" s="73"/>
      <c r="WG162" s="73"/>
      <c r="WH162" s="73"/>
      <c r="WI162" s="73"/>
      <c r="WJ162" s="73"/>
      <c r="WK162" s="73"/>
      <c r="WL162" s="73"/>
      <c r="WM162" s="73"/>
      <c r="WN162" s="73"/>
      <c r="WO162" s="73"/>
      <c r="WP162" s="73"/>
      <c r="WQ162" s="73"/>
      <c r="WR162" s="73"/>
      <c r="WS162" s="73"/>
      <c r="WT162" s="73"/>
      <c r="WU162" s="73"/>
      <c r="WV162" s="73"/>
      <c r="WW162" s="73"/>
      <c r="WX162" s="73"/>
      <c r="WY162" s="73"/>
      <c r="WZ162" s="73"/>
      <c r="XA162" s="73"/>
      <c r="XB162" s="73"/>
      <c r="XC162" s="73"/>
      <c r="XD162" s="73"/>
      <c r="XE162" s="73"/>
      <c r="XF162" s="73"/>
      <c r="XG162" s="73"/>
      <c r="XH162" s="73"/>
      <c r="XI162" s="73"/>
      <c r="XJ162" s="73"/>
      <c r="XK162" s="73"/>
      <c r="XL162" s="73"/>
      <c r="XM162" s="73"/>
      <c r="XN162" s="73"/>
      <c r="XO162" s="73"/>
      <c r="XP162" s="73"/>
      <c r="XQ162" s="73"/>
      <c r="XR162" s="73"/>
      <c r="XS162" s="73"/>
      <c r="XT162" s="73"/>
      <c r="XU162" s="73"/>
      <c r="XV162" s="73"/>
      <c r="XW162" s="73"/>
      <c r="XX162" s="73"/>
      <c r="XY162" s="73"/>
      <c r="XZ162" s="73"/>
      <c r="YA162" s="73"/>
      <c r="YB162" s="73"/>
      <c r="YC162" s="73"/>
      <c r="YD162" s="73"/>
      <c r="YE162" s="73"/>
      <c r="YF162" s="73"/>
      <c r="YG162" s="73"/>
      <c r="YH162" s="73"/>
      <c r="YI162" s="73"/>
      <c r="YJ162" s="73"/>
      <c r="YK162" s="73"/>
      <c r="YL162" s="73"/>
      <c r="YM162" s="73"/>
      <c r="YN162" s="73"/>
      <c r="YO162" s="73"/>
      <c r="YP162" s="73"/>
      <c r="YQ162" s="73"/>
      <c r="YR162" s="73"/>
    </row>
    <row r="163" spans="1:668">
      <c r="A163" s="71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  <c r="JD163" s="73"/>
      <c r="JE163" s="73"/>
      <c r="JF163" s="73"/>
      <c r="JG163" s="73"/>
      <c r="JH163" s="73"/>
      <c r="JI163" s="73"/>
      <c r="JJ163" s="73"/>
      <c r="JK163" s="73"/>
      <c r="JL163" s="73"/>
      <c r="JM163" s="73"/>
      <c r="JN163" s="73"/>
      <c r="JO163" s="73"/>
      <c r="JP163" s="73"/>
      <c r="JQ163" s="73"/>
      <c r="JR163" s="73"/>
      <c r="JS163" s="73"/>
      <c r="JT163" s="73"/>
      <c r="JU163" s="73"/>
      <c r="JV163" s="73"/>
      <c r="JW163" s="73"/>
      <c r="JX163" s="73"/>
      <c r="JY163" s="73"/>
      <c r="JZ163" s="73"/>
      <c r="KA163" s="73"/>
      <c r="KB163" s="73"/>
      <c r="KC163" s="73"/>
      <c r="KD163" s="73"/>
      <c r="KE163" s="73"/>
      <c r="KF163" s="73"/>
      <c r="KG163" s="73"/>
      <c r="KH163" s="73"/>
      <c r="KI163" s="73"/>
      <c r="KJ163" s="73"/>
      <c r="KK163" s="73"/>
      <c r="KL163" s="73"/>
      <c r="KM163" s="73"/>
      <c r="KN163" s="73"/>
      <c r="KO163" s="73"/>
      <c r="KP163" s="73"/>
      <c r="KQ163" s="73"/>
      <c r="KR163" s="73"/>
      <c r="KS163" s="73"/>
      <c r="KT163" s="73"/>
      <c r="KU163" s="73"/>
      <c r="KV163" s="73"/>
      <c r="KW163" s="73"/>
      <c r="KX163" s="73"/>
      <c r="KY163" s="73"/>
      <c r="KZ163" s="73"/>
      <c r="LA163" s="73"/>
      <c r="LB163" s="73"/>
      <c r="LC163" s="73"/>
      <c r="LD163" s="73"/>
      <c r="LE163" s="73"/>
      <c r="LF163" s="73"/>
      <c r="LG163" s="73"/>
      <c r="LH163" s="73"/>
      <c r="LI163" s="73"/>
      <c r="LJ163" s="73"/>
      <c r="LK163" s="73"/>
      <c r="LL163" s="73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  <c r="MH163" s="73"/>
      <c r="MI163" s="73"/>
      <c r="MJ163" s="73"/>
      <c r="MK163" s="73"/>
      <c r="ML163" s="73"/>
      <c r="MM163" s="73"/>
      <c r="MN163" s="73"/>
      <c r="MO163" s="73"/>
      <c r="MP163" s="73"/>
      <c r="MQ163" s="73"/>
      <c r="MR163" s="73"/>
      <c r="MS163" s="73"/>
      <c r="MT163" s="73"/>
      <c r="MU163" s="73"/>
      <c r="MV163" s="73"/>
      <c r="MW163" s="73"/>
      <c r="MX163" s="73"/>
      <c r="MY163" s="73"/>
      <c r="MZ163" s="73"/>
      <c r="NA163" s="73"/>
      <c r="NB163" s="73"/>
      <c r="NC163" s="73"/>
      <c r="ND163" s="73"/>
      <c r="NE163" s="73"/>
      <c r="NF163" s="73"/>
      <c r="NG163" s="73"/>
      <c r="NH163" s="73"/>
      <c r="NI163" s="73"/>
      <c r="NJ163" s="73"/>
      <c r="NK163" s="73"/>
      <c r="NL163" s="73"/>
      <c r="NM163" s="73"/>
      <c r="NN163" s="73"/>
      <c r="NO163" s="73"/>
      <c r="NP163" s="73"/>
      <c r="NQ163" s="73"/>
      <c r="NR163" s="73"/>
      <c r="NS163" s="73"/>
      <c r="NT163" s="73"/>
      <c r="NU163" s="73"/>
      <c r="NV163" s="73"/>
      <c r="NW163" s="73"/>
      <c r="NX163" s="73"/>
      <c r="NY163" s="73"/>
      <c r="NZ163" s="73"/>
      <c r="OA163" s="73"/>
      <c r="OB163" s="73"/>
      <c r="OC163" s="73"/>
      <c r="OD163" s="73"/>
      <c r="OE163" s="73"/>
      <c r="OF163" s="73"/>
      <c r="OG163" s="73"/>
      <c r="OH163" s="73"/>
      <c r="OI163" s="73"/>
      <c r="OJ163" s="73"/>
      <c r="OK163" s="73"/>
      <c r="OL163" s="73"/>
      <c r="OM163" s="73"/>
      <c r="ON163" s="73"/>
      <c r="OO163" s="73"/>
      <c r="OP163" s="73"/>
      <c r="OQ163" s="73"/>
      <c r="OR163" s="73"/>
      <c r="OS163" s="73"/>
      <c r="OT163" s="73"/>
      <c r="OU163" s="73"/>
      <c r="OV163" s="73"/>
      <c r="OW163" s="73"/>
      <c r="OX163" s="73"/>
      <c r="OY163" s="73"/>
      <c r="OZ163" s="73"/>
      <c r="PA163" s="73"/>
      <c r="PB163" s="73"/>
      <c r="PC163" s="73"/>
      <c r="PD163" s="73"/>
      <c r="PE163" s="73"/>
      <c r="PF163" s="73"/>
      <c r="PG163" s="73"/>
      <c r="PH163" s="73"/>
      <c r="PI163" s="73"/>
      <c r="PJ163" s="73"/>
      <c r="PK163" s="73"/>
      <c r="PL163" s="73"/>
      <c r="PM163" s="73"/>
      <c r="PN163" s="73"/>
      <c r="PO163" s="73"/>
      <c r="PP163" s="73"/>
      <c r="PQ163" s="73"/>
      <c r="PR163" s="73"/>
      <c r="PS163" s="73"/>
      <c r="PT163" s="73"/>
      <c r="PU163" s="73"/>
      <c r="PV163" s="73"/>
      <c r="PW163" s="73"/>
      <c r="PX163" s="73"/>
      <c r="PY163" s="73"/>
      <c r="PZ163" s="73"/>
      <c r="QA163" s="73"/>
      <c r="QB163" s="73"/>
      <c r="QC163" s="73"/>
      <c r="QD163" s="73"/>
      <c r="QE163" s="73"/>
      <c r="QF163" s="73"/>
      <c r="QG163" s="73"/>
      <c r="QH163" s="73"/>
      <c r="QI163" s="73"/>
      <c r="QJ163" s="73"/>
      <c r="QK163" s="73"/>
      <c r="QL163" s="73"/>
      <c r="QM163" s="73"/>
      <c r="QN163" s="73"/>
      <c r="QO163" s="73"/>
      <c r="QP163" s="73"/>
      <c r="QQ163" s="73"/>
      <c r="QR163" s="73"/>
      <c r="QS163" s="73"/>
      <c r="QT163" s="73"/>
      <c r="QU163" s="73"/>
      <c r="QV163" s="73"/>
      <c r="QW163" s="73"/>
      <c r="QX163" s="73"/>
      <c r="QY163" s="73"/>
      <c r="QZ163" s="73"/>
      <c r="RA163" s="73"/>
      <c r="RB163" s="73"/>
      <c r="RC163" s="73"/>
      <c r="RD163" s="73"/>
      <c r="RE163" s="73"/>
      <c r="RF163" s="73"/>
      <c r="RG163" s="73"/>
      <c r="RH163" s="73"/>
      <c r="RI163" s="73"/>
      <c r="RJ163" s="73"/>
      <c r="RK163" s="73"/>
      <c r="RL163" s="73"/>
      <c r="RM163" s="73"/>
      <c r="RN163" s="73"/>
      <c r="RO163" s="73"/>
      <c r="RP163" s="73"/>
      <c r="RQ163" s="73"/>
      <c r="RR163" s="73"/>
      <c r="RS163" s="73"/>
      <c r="RT163" s="73"/>
      <c r="RU163" s="73"/>
      <c r="RV163" s="73"/>
      <c r="RW163" s="73"/>
      <c r="RX163" s="73"/>
      <c r="RY163" s="73"/>
      <c r="RZ163" s="73"/>
      <c r="SA163" s="73"/>
      <c r="SB163" s="73"/>
      <c r="SC163" s="73"/>
      <c r="SD163" s="73"/>
      <c r="SE163" s="73"/>
      <c r="SF163" s="73"/>
      <c r="SG163" s="73"/>
      <c r="SH163" s="73"/>
      <c r="SI163" s="73"/>
      <c r="SJ163" s="73"/>
      <c r="SK163" s="73"/>
      <c r="SL163" s="73"/>
      <c r="SM163" s="73"/>
      <c r="SN163" s="73"/>
      <c r="SO163" s="73"/>
      <c r="SP163" s="73"/>
      <c r="SQ163" s="73"/>
      <c r="SR163" s="73"/>
      <c r="SS163" s="73"/>
      <c r="ST163" s="73"/>
      <c r="SU163" s="73"/>
      <c r="SV163" s="73"/>
      <c r="SW163" s="73"/>
      <c r="SX163" s="73"/>
      <c r="SY163" s="73"/>
      <c r="SZ163" s="73"/>
      <c r="TA163" s="73"/>
      <c r="TB163" s="73"/>
      <c r="TC163" s="73"/>
      <c r="TD163" s="73"/>
      <c r="TE163" s="73"/>
      <c r="TF163" s="73"/>
      <c r="TG163" s="73"/>
      <c r="TH163" s="73"/>
      <c r="TI163" s="73"/>
      <c r="TJ163" s="73"/>
      <c r="TK163" s="73"/>
      <c r="TL163" s="73"/>
      <c r="TM163" s="73"/>
      <c r="TN163" s="73"/>
      <c r="TO163" s="73"/>
      <c r="TP163" s="73"/>
      <c r="TQ163" s="73"/>
      <c r="TR163" s="73"/>
      <c r="TS163" s="73"/>
      <c r="TT163" s="73"/>
      <c r="TU163" s="73"/>
      <c r="TV163" s="73"/>
      <c r="TW163" s="73"/>
      <c r="TX163" s="73"/>
      <c r="TY163" s="73"/>
      <c r="TZ163" s="73"/>
      <c r="UA163" s="73"/>
      <c r="UB163" s="73"/>
      <c r="UC163" s="73"/>
      <c r="UD163" s="73"/>
      <c r="UE163" s="73"/>
      <c r="UF163" s="73"/>
      <c r="UG163" s="73"/>
      <c r="UH163" s="73"/>
      <c r="UI163" s="73"/>
      <c r="UJ163" s="73"/>
      <c r="UK163" s="73"/>
      <c r="UL163" s="73"/>
      <c r="UM163" s="73"/>
      <c r="UN163" s="73"/>
      <c r="UO163" s="73"/>
      <c r="UP163" s="73"/>
      <c r="UQ163" s="73"/>
      <c r="UR163" s="73"/>
      <c r="US163" s="73"/>
      <c r="UT163" s="73"/>
      <c r="UU163" s="73"/>
      <c r="UV163" s="73"/>
      <c r="UW163" s="73"/>
      <c r="UX163" s="73"/>
      <c r="UY163" s="73"/>
      <c r="UZ163" s="73"/>
      <c r="VA163" s="73"/>
      <c r="VB163" s="73"/>
      <c r="VC163" s="73"/>
      <c r="VD163" s="73"/>
      <c r="VE163" s="73"/>
      <c r="VF163" s="73"/>
      <c r="VG163" s="73"/>
      <c r="VH163" s="73"/>
      <c r="VI163" s="73"/>
      <c r="VJ163" s="73"/>
      <c r="VK163" s="73"/>
      <c r="VL163" s="73"/>
      <c r="VM163" s="73"/>
      <c r="VN163" s="73"/>
      <c r="VO163" s="73"/>
      <c r="VP163" s="73"/>
      <c r="VQ163" s="73"/>
      <c r="VR163" s="73"/>
      <c r="VS163" s="73"/>
      <c r="VT163" s="73"/>
      <c r="VU163" s="73"/>
      <c r="VV163" s="73"/>
      <c r="VW163" s="73"/>
      <c r="VX163" s="73"/>
      <c r="VY163" s="73"/>
      <c r="VZ163" s="73"/>
      <c r="WA163" s="73"/>
      <c r="WB163" s="73"/>
      <c r="WC163" s="73"/>
      <c r="WD163" s="73"/>
      <c r="WE163" s="73"/>
      <c r="WF163" s="73"/>
      <c r="WG163" s="73"/>
      <c r="WH163" s="73"/>
      <c r="WI163" s="73"/>
      <c r="WJ163" s="73"/>
      <c r="WK163" s="73"/>
      <c r="WL163" s="73"/>
      <c r="WM163" s="73"/>
      <c r="WN163" s="73"/>
      <c r="WO163" s="73"/>
      <c r="WP163" s="73"/>
      <c r="WQ163" s="73"/>
      <c r="WR163" s="73"/>
      <c r="WS163" s="73"/>
      <c r="WT163" s="73"/>
      <c r="WU163" s="73"/>
      <c r="WV163" s="73"/>
      <c r="WW163" s="73"/>
      <c r="WX163" s="73"/>
      <c r="WY163" s="73"/>
      <c r="WZ163" s="73"/>
      <c r="XA163" s="73"/>
      <c r="XB163" s="73"/>
      <c r="XC163" s="73"/>
      <c r="XD163" s="73"/>
      <c r="XE163" s="73"/>
      <c r="XF163" s="73"/>
      <c r="XG163" s="73"/>
      <c r="XH163" s="73"/>
      <c r="XI163" s="73"/>
      <c r="XJ163" s="73"/>
      <c r="XK163" s="73"/>
      <c r="XL163" s="73"/>
      <c r="XM163" s="73"/>
      <c r="XN163" s="73"/>
      <c r="XO163" s="73"/>
      <c r="XP163" s="73"/>
      <c r="XQ163" s="73"/>
      <c r="XR163" s="73"/>
      <c r="XS163" s="73"/>
      <c r="XT163" s="73"/>
      <c r="XU163" s="73"/>
      <c r="XV163" s="73"/>
      <c r="XW163" s="73"/>
      <c r="XX163" s="73"/>
      <c r="XY163" s="73"/>
      <c r="XZ163" s="73"/>
      <c r="YA163" s="73"/>
      <c r="YB163" s="73"/>
      <c r="YC163" s="73"/>
      <c r="YD163" s="73"/>
      <c r="YE163" s="73"/>
      <c r="YF163" s="73"/>
      <c r="YG163" s="73"/>
      <c r="YH163" s="73"/>
      <c r="YI163" s="73"/>
      <c r="YJ163" s="73"/>
      <c r="YK163" s="73"/>
      <c r="YL163" s="73"/>
      <c r="YM163" s="73"/>
      <c r="YN163" s="73"/>
      <c r="YO163" s="73"/>
      <c r="YP163" s="73"/>
      <c r="YQ163" s="73"/>
      <c r="YR163" s="73"/>
    </row>
    <row r="164" spans="1:668">
      <c r="A164" s="71" t="s">
        <v>248</v>
      </c>
      <c r="B164" s="72">
        <f>SUM(B165:B229)</f>
        <v>0</v>
      </c>
      <c r="C164" s="72">
        <f>SUM(C165:C229)</f>
        <v>0</v>
      </c>
      <c r="D164" s="72">
        <f>SUM(D165:D229)</f>
        <v>1.889676E-4</v>
      </c>
      <c r="E164" s="72">
        <f>SUM(E165:E229)/1000</f>
        <v>0</v>
      </c>
      <c r="F164" s="72">
        <f t="shared" ref="F164:AA164" si="182">SUM(F165:F229)</f>
        <v>9.054697499999999E-5</v>
      </c>
      <c r="G164" s="72">
        <f t="shared" si="182"/>
        <v>0</v>
      </c>
      <c r="H164" s="72">
        <f t="shared" si="182"/>
        <v>0</v>
      </c>
      <c r="I164" s="72">
        <f t="shared" si="182"/>
        <v>0</v>
      </c>
      <c r="J164" s="72">
        <f t="shared" si="182"/>
        <v>3.9368249999999997E-4</v>
      </c>
      <c r="K164" s="72">
        <f t="shared" si="182"/>
        <v>0</v>
      </c>
      <c r="L164" s="72">
        <f t="shared" si="182"/>
        <v>5.5115550000000001E-5</v>
      </c>
      <c r="M164" s="72">
        <f t="shared" si="182"/>
        <v>0</v>
      </c>
      <c r="N164" s="72">
        <f t="shared" si="182"/>
        <v>0</v>
      </c>
      <c r="O164" s="72">
        <f t="shared" si="182"/>
        <v>0</v>
      </c>
      <c r="P164" s="72">
        <f t="shared" si="182"/>
        <v>0</v>
      </c>
      <c r="Q164" s="72">
        <f t="shared" si="182"/>
        <v>0</v>
      </c>
      <c r="R164" s="72">
        <f t="shared" si="182"/>
        <v>0</v>
      </c>
      <c r="S164" s="72">
        <f t="shared" si="182"/>
        <v>0</v>
      </c>
      <c r="T164" s="72">
        <f t="shared" si="182"/>
        <v>1.7715712499999999E-4</v>
      </c>
      <c r="U164" s="72">
        <f t="shared" si="182"/>
        <v>0</v>
      </c>
      <c r="V164" s="72">
        <f t="shared" si="182"/>
        <v>0</v>
      </c>
      <c r="W164" s="72">
        <f t="shared" si="182"/>
        <v>0</v>
      </c>
      <c r="X164" s="72">
        <f t="shared" si="182"/>
        <v>0</v>
      </c>
      <c r="Y164" s="72">
        <f t="shared" si="182"/>
        <v>0</v>
      </c>
      <c r="Z164" s="72">
        <f t="shared" si="182"/>
        <v>0</v>
      </c>
      <c r="AA164" s="72">
        <f t="shared" si="182"/>
        <v>0</v>
      </c>
      <c r="AB164" s="72"/>
      <c r="AD164" s="73">
        <f t="shared" ref="AD164:CO164" si="183">SUM(AD165:AD229)</f>
        <v>0</v>
      </c>
      <c r="AE164" s="73">
        <f t="shared" si="183"/>
        <v>0</v>
      </c>
      <c r="AF164" s="73">
        <f t="shared" si="183"/>
        <v>0</v>
      </c>
      <c r="AG164" s="73">
        <f t="shared" si="183"/>
        <v>0</v>
      </c>
      <c r="AH164" s="73">
        <f t="shared" si="183"/>
        <v>0</v>
      </c>
      <c r="AI164" s="73">
        <f t="shared" si="183"/>
        <v>0</v>
      </c>
      <c r="AJ164" s="73">
        <f t="shared" si="183"/>
        <v>0</v>
      </c>
      <c r="AK164" s="73">
        <f t="shared" si="183"/>
        <v>0</v>
      </c>
      <c r="AL164" s="73">
        <f t="shared" si="183"/>
        <v>0</v>
      </c>
      <c r="AM164" s="73">
        <f t="shared" si="183"/>
        <v>0</v>
      </c>
      <c r="AN164" s="73">
        <f t="shared" si="183"/>
        <v>0</v>
      </c>
      <c r="AO164" s="73">
        <f t="shared" si="183"/>
        <v>0</v>
      </c>
      <c r="AP164" s="73">
        <f t="shared" si="183"/>
        <v>0</v>
      </c>
      <c r="AQ164" s="73">
        <f t="shared" si="183"/>
        <v>0</v>
      </c>
      <c r="AR164" s="73">
        <f t="shared" si="183"/>
        <v>0</v>
      </c>
      <c r="AS164" s="73">
        <f t="shared" si="183"/>
        <v>0</v>
      </c>
      <c r="AT164" s="73">
        <f t="shared" si="183"/>
        <v>0</v>
      </c>
      <c r="AU164" s="73">
        <f t="shared" si="183"/>
        <v>0</v>
      </c>
      <c r="AV164" s="73">
        <f t="shared" si="183"/>
        <v>0</v>
      </c>
      <c r="AW164" s="73">
        <f t="shared" si="183"/>
        <v>0</v>
      </c>
      <c r="AX164" s="73">
        <f t="shared" si="183"/>
        <v>0</v>
      </c>
      <c r="AY164" s="73">
        <f t="shared" si="183"/>
        <v>0</v>
      </c>
      <c r="AZ164" s="73">
        <f t="shared" si="183"/>
        <v>0</v>
      </c>
      <c r="BA164" s="73">
        <f t="shared" si="183"/>
        <v>0</v>
      </c>
      <c r="BB164" s="73">
        <f t="shared" si="183"/>
        <v>0</v>
      </c>
      <c r="BC164" s="73">
        <f t="shared" si="183"/>
        <v>0.18896759999999999</v>
      </c>
      <c r="BD164" s="73">
        <f t="shared" si="183"/>
        <v>0</v>
      </c>
      <c r="BE164" s="73">
        <f t="shared" si="183"/>
        <v>0</v>
      </c>
      <c r="BF164" s="73">
        <f t="shared" si="183"/>
        <v>0</v>
      </c>
      <c r="BG164" s="73">
        <f t="shared" si="183"/>
        <v>0</v>
      </c>
      <c r="BH164" s="73">
        <f t="shared" si="183"/>
        <v>0</v>
      </c>
      <c r="BI164" s="73">
        <f t="shared" si="183"/>
        <v>0</v>
      </c>
      <c r="BJ164" s="73">
        <f t="shared" si="183"/>
        <v>0</v>
      </c>
      <c r="BK164" s="73">
        <f t="shared" si="183"/>
        <v>0</v>
      </c>
      <c r="BL164" s="73">
        <f t="shared" si="183"/>
        <v>0</v>
      </c>
      <c r="BM164" s="73">
        <f t="shared" si="183"/>
        <v>0</v>
      </c>
      <c r="BN164" s="73">
        <f t="shared" si="183"/>
        <v>0</v>
      </c>
      <c r="BO164" s="73">
        <f t="shared" si="183"/>
        <v>0</v>
      </c>
      <c r="BP164" s="73">
        <f t="shared" si="183"/>
        <v>0</v>
      </c>
      <c r="BQ164" s="73">
        <f t="shared" si="183"/>
        <v>0</v>
      </c>
      <c r="BR164" s="73">
        <f t="shared" si="183"/>
        <v>0</v>
      </c>
      <c r="BS164" s="73">
        <f t="shared" si="183"/>
        <v>0</v>
      </c>
      <c r="BT164" s="73">
        <f t="shared" si="183"/>
        <v>0</v>
      </c>
      <c r="BU164" s="73">
        <f t="shared" si="183"/>
        <v>0</v>
      </c>
      <c r="BV164" s="73">
        <f t="shared" si="183"/>
        <v>0</v>
      </c>
      <c r="BW164" s="73">
        <f t="shared" si="183"/>
        <v>0</v>
      </c>
      <c r="BX164" s="73">
        <f t="shared" si="183"/>
        <v>0</v>
      </c>
      <c r="BY164" s="73">
        <f t="shared" si="183"/>
        <v>0</v>
      </c>
      <c r="BZ164" s="73">
        <f t="shared" si="183"/>
        <v>0</v>
      </c>
      <c r="CA164" s="73">
        <f t="shared" si="183"/>
        <v>0</v>
      </c>
      <c r="CB164" s="73">
        <f t="shared" si="183"/>
        <v>0</v>
      </c>
      <c r="CC164" s="73">
        <f t="shared" si="183"/>
        <v>0</v>
      </c>
      <c r="CD164" s="73">
        <f t="shared" si="183"/>
        <v>9.0546974999999988E-2</v>
      </c>
      <c r="CE164" s="73">
        <f t="shared" si="183"/>
        <v>0</v>
      </c>
      <c r="CF164" s="73">
        <f t="shared" si="183"/>
        <v>0</v>
      </c>
      <c r="CG164" s="73">
        <f t="shared" si="183"/>
        <v>0</v>
      </c>
      <c r="CH164" s="73">
        <f t="shared" si="183"/>
        <v>0</v>
      </c>
      <c r="CI164" s="73">
        <f t="shared" si="183"/>
        <v>0</v>
      </c>
      <c r="CJ164" s="73">
        <f t="shared" si="183"/>
        <v>0</v>
      </c>
      <c r="CK164" s="73">
        <f t="shared" si="183"/>
        <v>0</v>
      </c>
      <c r="CL164" s="73">
        <f t="shared" si="183"/>
        <v>0</v>
      </c>
      <c r="CM164" s="73">
        <f t="shared" si="183"/>
        <v>0</v>
      </c>
      <c r="CN164" s="73">
        <f t="shared" si="183"/>
        <v>0</v>
      </c>
      <c r="CO164" s="73">
        <f t="shared" si="183"/>
        <v>0</v>
      </c>
      <c r="CP164" s="73">
        <f t="shared" ref="CP164:FA164" si="184">SUM(CP165:CP229)</f>
        <v>0</v>
      </c>
      <c r="CQ164" s="73">
        <f t="shared" si="184"/>
        <v>0</v>
      </c>
      <c r="CR164" s="73">
        <f t="shared" si="184"/>
        <v>0</v>
      </c>
      <c r="CS164" s="73">
        <f t="shared" si="184"/>
        <v>0</v>
      </c>
      <c r="CT164" s="73">
        <f t="shared" si="184"/>
        <v>0</v>
      </c>
      <c r="CU164" s="73">
        <f t="shared" si="184"/>
        <v>0</v>
      </c>
      <c r="CV164" s="73">
        <f t="shared" si="184"/>
        <v>0</v>
      </c>
      <c r="CW164" s="73">
        <f t="shared" si="184"/>
        <v>0</v>
      </c>
      <c r="CX164" s="73">
        <f t="shared" si="184"/>
        <v>0</v>
      </c>
      <c r="CY164" s="73">
        <f t="shared" si="184"/>
        <v>0</v>
      </c>
      <c r="CZ164" s="73">
        <f t="shared" si="184"/>
        <v>0</v>
      </c>
      <c r="DA164" s="73">
        <f t="shared" si="184"/>
        <v>0</v>
      </c>
      <c r="DB164" s="73">
        <f t="shared" si="184"/>
        <v>0</v>
      </c>
      <c r="DC164" s="73">
        <f t="shared" si="184"/>
        <v>0</v>
      </c>
      <c r="DD164" s="73">
        <f t="shared" si="184"/>
        <v>0</v>
      </c>
      <c r="DE164" s="73">
        <f t="shared" si="184"/>
        <v>0</v>
      </c>
      <c r="DF164" s="73">
        <f t="shared" si="184"/>
        <v>0</v>
      </c>
      <c r="DG164" s="73">
        <f t="shared" si="184"/>
        <v>0</v>
      </c>
      <c r="DH164" s="73">
        <f t="shared" si="184"/>
        <v>0</v>
      </c>
      <c r="DI164" s="73">
        <f t="shared" si="184"/>
        <v>0</v>
      </c>
      <c r="DJ164" s="73">
        <f t="shared" si="184"/>
        <v>0</v>
      </c>
      <c r="DK164" s="73">
        <f t="shared" si="184"/>
        <v>0</v>
      </c>
      <c r="DL164" s="73">
        <f t="shared" si="184"/>
        <v>0</v>
      </c>
      <c r="DM164" s="73">
        <f t="shared" si="184"/>
        <v>0</v>
      </c>
      <c r="DN164" s="73">
        <f t="shared" si="184"/>
        <v>0</v>
      </c>
      <c r="DO164" s="73">
        <f t="shared" si="184"/>
        <v>0</v>
      </c>
      <c r="DP164" s="73">
        <f t="shared" si="184"/>
        <v>0</v>
      </c>
      <c r="DQ164" s="73">
        <f t="shared" si="184"/>
        <v>0</v>
      </c>
      <c r="DR164" s="73">
        <f t="shared" si="184"/>
        <v>0</v>
      </c>
      <c r="DS164" s="73">
        <f t="shared" si="184"/>
        <v>0</v>
      </c>
      <c r="DT164" s="73">
        <f t="shared" si="184"/>
        <v>0</v>
      </c>
      <c r="DU164" s="73">
        <f t="shared" si="184"/>
        <v>0</v>
      </c>
      <c r="DV164" s="73">
        <f t="shared" si="184"/>
        <v>0</v>
      </c>
      <c r="DW164" s="73">
        <f t="shared" si="184"/>
        <v>0</v>
      </c>
      <c r="DX164" s="73">
        <f t="shared" si="184"/>
        <v>0</v>
      </c>
      <c r="DY164" s="73">
        <f t="shared" si="184"/>
        <v>0</v>
      </c>
      <c r="DZ164" s="73">
        <f t="shared" si="184"/>
        <v>0</v>
      </c>
      <c r="EA164" s="73">
        <f t="shared" si="184"/>
        <v>0</v>
      </c>
      <c r="EB164" s="73">
        <f t="shared" si="184"/>
        <v>0.39368249999999999</v>
      </c>
      <c r="EC164" s="73">
        <f t="shared" si="184"/>
        <v>0</v>
      </c>
      <c r="ED164" s="73">
        <f t="shared" si="184"/>
        <v>0</v>
      </c>
      <c r="EE164" s="73">
        <f t="shared" si="184"/>
        <v>0</v>
      </c>
      <c r="EF164" s="73">
        <f t="shared" si="184"/>
        <v>0</v>
      </c>
      <c r="EG164" s="73">
        <f t="shared" si="184"/>
        <v>0</v>
      </c>
      <c r="EH164" s="73">
        <f t="shared" si="184"/>
        <v>0</v>
      </c>
      <c r="EI164" s="73">
        <f t="shared" si="184"/>
        <v>0</v>
      </c>
      <c r="EJ164" s="73">
        <f t="shared" si="184"/>
        <v>0</v>
      </c>
      <c r="EK164" s="73">
        <f t="shared" si="184"/>
        <v>0</v>
      </c>
      <c r="EL164" s="73">
        <f t="shared" si="184"/>
        <v>0</v>
      </c>
      <c r="EM164" s="73">
        <f t="shared" si="184"/>
        <v>0</v>
      </c>
      <c r="EN164" s="73">
        <f t="shared" si="184"/>
        <v>0</v>
      </c>
      <c r="EO164" s="73">
        <f t="shared" si="184"/>
        <v>0</v>
      </c>
      <c r="EP164" s="73">
        <f t="shared" si="184"/>
        <v>0</v>
      </c>
      <c r="EQ164" s="73">
        <f t="shared" si="184"/>
        <v>0</v>
      </c>
      <c r="ER164" s="73">
        <f t="shared" si="184"/>
        <v>0</v>
      </c>
      <c r="ES164" s="73">
        <f t="shared" si="184"/>
        <v>0</v>
      </c>
      <c r="ET164" s="73">
        <f t="shared" si="184"/>
        <v>0</v>
      </c>
      <c r="EU164" s="73">
        <f t="shared" si="184"/>
        <v>0</v>
      </c>
      <c r="EV164" s="73">
        <f t="shared" si="184"/>
        <v>0</v>
      </c>
      <c r="EW164" s="73">
        <f t="shared" si="184"/>
        <v>0</v>
      </c>
      <c r="EX164" s="73">
        <f t="shared" si="184"/>
        <v>0</v>
      </c>
      <c r="EY164" s="73">
        <f t="shared" si="184"/>
        <v>0</v>
      </c>
      <c r="EZ164" s="73">
        <f t="shared" si="184"/>
        <v>0</v>
      </c>
      <c r="FA164" s="73">
        <f t="shared" si="184"/>
        <v>0</v>
      </c>
      <c r="FB164" s="73">
        <f t="shared" ref="FB164:HM164" si="185">SUM(FB165:FB229)</f>
        <v>5.5115549999999999E-2</v>
      </c>
      <c r="FC164" s="73">
        <f t="shared" si="185"/>
        <v>0</v>
      </c>
      <c r="FD164" s="73">
        <f t="shared" si="185"/>
        <v>0</v>
      </c>
      <c r="FE164" s="73">
        <f t="shared" si="185"/>
        <v>0</v>
      </c>
      <c r="FF164" s="73">
        <f t="shared" si="185"/>
        <v>0</v>
      </c>
      <c r="FG164" s="73">
        <f t="shared" si="185"/>
        <v>0</v>
      </c>
      <c r="FH164" s="73">
        <f t="shared" si="185"/>
        <v>0</v>
      </c>
      <c r="FI164" s="73">
        <f t="shared" si="185"/>
        <v>0</v>
      </c>
      <c r="FJ164" s="73">
        <f t="shared" si="185"/>
        <v>0</v>
      </c>
      <c r="FK164" s="73">
        <f t="shared" si="185"/>
        <v>0</v>
      </c>
      <c r="FL164" s="73">
        <f t="shared" si="185"/>
        <v>0</v>
      </c>
      <c r="FM164" s="73">
        <f t="shared" si="185"/>
        <v>0</v>
      </c>
      <c r="FN164" s="73">
        <f t="shared" si="185"/>
        <v>0</v>
      </c>
      <c r="FO164" s="73">
        <f t="shared" si="185"/>
        <v>0</v>
      </c>
      <c r="FP164" s="73">
        <f t="shared" si="185"/>
        <v>0</v>
      </c>
      <c r="FQ164" s="73">
        <f t="shared" si="185"/>
        <v>0</v>
      </c>
      <c r="FR164" s="73">
        <f t="shared" si="185"/>
        <v>0</v>
      </c>
      <c r="FS164" s="73">
        <f t="shared" si="185"/>
        <v>0</v>
      </c>
      <c r="FT164" s="73">
        <f t="shared" si="185"/>
        <v>0</v>
      </c>
      <c r="FU164" s="73">
        <f t="shared" si="185"/>
        <v>0</v>
      </c>
      <c r="FV164" s="73">
        <f t="shared" si="185"/>
        <v>0</v>
      </c>
      <c r="FW164" s="73">
        <f t="shared" si="185"/>
        <v>0</v>
      </c>
      <c r="FX164" s="73">
        <f t="shared" si="185"/>
        <v>0</v>
      </c>
      <c r="FY164" s="73">
        <f t="shared" si="185"/>
        <v>0</v>
      </c>
      <c r="FZ164" s="73">
        <f t="shared" si="185"/>
        <v>0</v>
      </c>
      <c r="GA164" s="73">
        <f t="shared" si="185"/>
        <v>0</v>
      </c>
      <c r="GB164" s="73">
        <f t="shared" si="185"/>
        <v>0</v>
      </c>
      <c r="GC164" s="73">
        <f t="shared" si="185"/>
        <v>0</v>
      </c>
      <c r="GD164" s="73">
        <f t="shared" si="185"/>
        <v>0</v>
      </c>
      <c r="GE164" s="73">
        <f t="shared" si="185"/>
        <v>0</v>
      </c>
      <c r="GF164" s="73">
        <f t="shared" si="185"/>
        <v>0</v>
      </c>
      <c r="GG164" s="73">
        <f t="shared" si="185"/>
        <v>0</v>
      </c>
      <c r="GH164" s="73">
        <f t="shared" si="185"/>
        <v>0</v>
      </c>
      <c r="GI164" s="73">
        <f t="shared" si="185"/>
        <v>0</v>
      </c>
      <c r="GJ164" s="73">
        <f t="shared" si="185"/>
        <v>0</v>
      </c>
      <c r="GK164" s="73">
        <f t="shared" si="185"/>
        <v>0</v>
      </c>
      <c r="GL164" s="73">
        <f t="shared" si="185"/>
        <v>0</v>
      </c>
      <c r="GM164" s="73">
        <f t="shared" si="185"/>
        <v>0</v>
      </c>
      <c r="GN164" s="73">
        <f t="shared" si="185"/>
        <v>0</v>
      </c>
      <c r="GO164" s="73">
        <f t="shared" si="185"/>
        <v>0</v>
      </c>
      <c r="GP164" s="73">
        <f t="shared" si="185"/>
        <v>0</v>
      </c>
      <c r="GQ164" s="73">
        <f t="shared" si="185"/>
        <v>0</v>
      </c>
      <c r="GR164" s="73">
        <f t="shared" si="185"/>
        <v>0</v>
      </c>
      <c r="GS164" s="73">
        <f t="shared" si="185"/>
        <v>0</v>
      </c>
      <c r="GT164" s="73">
        <f t="shared" si="185"/>
        <v>0</v>
      </c>
      <c r="GU164" s="73">
        <f t="shared" si="185"/>
        <v>0</v>
      </c>
      <c r="GV164" s="73">
        <f t="shared" si="185"/>
        <v>0</v>
      </c>
      <c r="GW164" s="73">
        <f t="shared" si="185"/>
        <v>0</v>
      </c>
      <c r="GX164" s="73">
        <f t="shared" si="185"/>
        <v>0</v>
      </c>
      <c r="GY164" s="73">
        <f t="shared" si="185"/>
        <v>0</v>
      </c>
      <c r="GZ164" s="73">
        <f t="shared" si="185"/>
        <v>0</v>
      </c>
      <c r="HA164" s="73">
        <f t="shared" si="185"/>
        <v>0</v>
      </c>
      <c r="HB164" s="73">
        <f t="shared" si="185"/>
        <v>0</v>
      </c>
      <c r="HC164" s="73">
        <f t="shared" si="185"/>
        <v>0</v>
      </c>
      <c r="HD164" s="73">
        <f t="shared" si="185"/>
        <v>0</v>
      </c>
      <c r="HE164" s="73">
        <f t="shared" si="185"/>
        <v>0</v>
      </c>
      <c r="HF164" s="73">
        <f t="shared" si="185"/>
        <v>0</v>
      </c>
      <c r="HG164" s="73">
        <f t="shared" si="185"/>
        <v>0</v>
      </c>
      <c r="HH164" s="73">
        <f t="shared" si="185"/>
        <v>0</v>
      </c>
      <c r="HI164" s="73">
        <f t="shared" si="185"/>
        <v>0</v>
      </c>
      <c r="HJ164" s="73">
        <f t="shared" si="185"/>
        <v>0</v>
      </c>
      <c r="HK164" s="73">
        <f t="shared" si="185"/>
        <v>0</v>
      </c>
      <c r="HL164" s="73">
        <f t="shared" si="185"/>
        <v>0</v>
      </c>
      <c r="HM164" s="73">
        <f t="shared" si="185"/>
        <v>0</v>
      </c>
      <c r="HN164" s="73">
        <f t="shared" ref="HN164:JY164" si="186">SUM(HN165:HN229)</f>
        <v>0</v>
      </c>
      <c r="HO164" s="73">
        <f t="shared" si="186"/>
        <v>0</v>
      </c>
      <c r="HP164" s="73">
        <f t="shared" si="186"/>
        <v>0</v>
      </c>
      <c r="HQ164" s="73">
        <f t="shared" si="186"/>
        <v>0</v>
      </c>
      <c r="HR164" s="73">
        <f t="shared" si="186"/>
        <v>0</v>
      </c>
      <c r="HS164" s="73">
        <f t="shared" si="186"/>
        <v>0</v>
      </c>
      <c r="HT164" s="73">
        <f t="shared" si="186"/>
        <v>0</v>
      </c>
      <c r="HU164" s="73">
        <f t="shared" si="186"/>
        <v>0</v>
      </c>
      <c r="HV164" s="73">
        <f t="shared" si="186"/>
        <v>0</v>
      </c>
      <c r="HW164" s="73">
        <f t="shared" si="186"/>
        <v>0</v>
      </c>
      <c r="HX164" s="73">
        <f t="shared" si="186"/>
        <v>0</v>
      </c>
      <c r="HY164" s="73">
        <f t="shared" si="186"/>
        <v>0</v>
      </c>
      <c r="HZ164" s="73">
        <f t="shared" si="186"/>
        <v>0</v>
      </c>
      <c r="IA164" s="73">
        <f t="shared" si="186"/>
        <v>0</v>
      </c>
      <c r="IB164" s="73">
        <f t="shared" si="186"/>
        <v>0</v>
      </c>
      <c r="IC164" s="73">
        <f t="shared" si="186"/>
        <v>0</v>
      </c>
      <c r="ID164" s="73">
        <f t="shared" si="186"/>
        <v>0</v>
      </c>
      <c r="IE164" s="73">
        <f t="shared" si="186"/>
        <v>0</v>
      </c>
      <c r="IF164" s="73">
        <f t="shared" si="186"/>
        <v>0</v>
      </c>
      <c r="IG164" s="73">
        <f t="shared" si="186"/>
        <v>0</v>
      </c>
      <c r="IH164" s="73">
        <f t="shared" si="186"/>
        <v>0</v>
      </c>
      <c r="II164" s="73">
        <f t="shared" si="186"/>
        <v>0</v>
      </c>
      <c r="IJ164" s="73">
        <f t="shared" si="186"/>
        <v>0</v>
      </c>
      <c r="IK164" s="73">
        <f t="shared" si="186"/>
        <v>0</v>
      </c>
      <c r="IL164" s="73">
        <f t="shared" si="186"/>
        <v>0</v>
      </c>
      <c r="IM164" s="73">
        <f t="shared" si="186"/>
        <v>0</v>
      </c>
      <c r="IN164" s="73">
        <f t="shared" si="186"/>
        <v>0</v>
      </c>
      <c r="IO164" s="73">
        <f t="shared" si="186"/>
        <v>0</v>
      </c>
      <c r="IP164" s="73">
        <f t="shared" si="186"/>
        <v>0</v>
      </c>
      <c r="IQ164" s="73">
        <f t="shared" si="186"/>
        <v>0.177157125</v>
      </c>
      <c r="IR164" s="73">
        <f t="shared" si="186"/>
        <v>0</v>
      </c>
      <c r="IS164" s="73">
        <f t="shared" si="186"/>
        <v>0</v>
      </c>
      <c r="IT164" s="73">
        <f t="shared" si="186"/>
        <v>0</v>
      </c>
      <c r="IU164" s="73">
        <f t="shared" si="186"/>
        <v>0</v>
      </c>
      <c r="IV164" s="73">
        <f t="shared" si="186"/>
        <v>0</v>
      </c>
      <c r="IW164" s="73">
        <f t="shared" si="186"/>
        <v>0</v>
      </c>
      <c r="IX164" s="73">
        <f t="shared" si="186"/>
        <v>0</v>
      </c>
      <c r="IY164" s="73">
        <f t="shared" si="186"/>
        <v>0</v>
      </c>
      <c r="IZ164" s="73">
        <f t="shared" si="186"/>
        <v>0</v>
      </c>
      <c r="JA164" s="73">
        <f t="shared" si="186"/>
        <v>0</v>
      </c>
      <c r="JB164" s="73">
        <f t="shared" si="186"/>
        <v>0</v>
      </c>
      <c r="JC164" s="73">
        <f t="shared" si="186"/>
        <v>0</v>
      </c>
      <c r="JD164" s="73">
        <f t="shared" si="186"/>
        <v>0</v>
      </c>
      <c r="JE164" s="73">
        <f t="shared" si="186"/>
        <v>0</v>
      </c>
      <c r="JF164" s="73">
        <f t="shared" si="186"/>
        <v>0</v>
      </c>
      <c r="JG164" s="73">
        <f t="shared" si="186"/>
        <v>0</v>
      </c>
      <c r="JH164" s="73">
        <f t="shared" si="186"/>
        <v>0</v>
      </c>
      <c r="JI164" s="73">
        <f t="shared" si="186"/>
        <v>0</v>
      </c>
      <c r="JJ164" s="73">
        <f t="shared" si="186"/>
        <v>0</v>
      </c>
      <c r="JK164" s="73">
        <f t="shared" si="186"/>
        <v>0</v>
      </c>
      <c r="JL164" s="73">
        <f t="shared" si="186"/>
        <v>0</v>
      </c>
      <c r="JM164" s="73">
        <f t="shared" si="186"/>
        <v>0</v>
      </c>
      <c r="JN164" s="73">
        <f t="shared" si="186"/>
        <v>0</v>
      </c>
      <c r="JO164" s="73">
        <f t="shared" si="186"/>
        <v>0</v>
      </c>
      <c r="JP164" s="73">
        <f t="shared" si="186"/>
        <v>0</v>
      </c>
      <c r="JQ164" s="73">
        <f t="shared" si="186"/>
        <v>0</v>
      </c>
      <c r="JR164" s="73">
        <f t="shared" si="186"/>
        <v>0</v>
      </c>
      <c r="JS164" s="73">
        <f t="shared" si="186"/>
        <v>0</v>
      </c>
      <c r="JT164" s="73">
        <f t="shared" si="186"/>
        <v>0</v>
      </c>
      <c r="JU164" s="73">
        <f t="shared" si="186"/>
        <v>0</v>
      </c>
      <c r="JV164" s="73">
        <f t="shared" si="186"/>
        <v>0</v>
      </c>
      <c r="JW164" s="73">
        <f t="shared" si="186"/>
        <v>0</v>
      </c>
      <c r="JX164" s="73">
        <f t="shared" si="186"/>
        <v>0</v>
      </c>
      <c r="JY164" s="73">
        <f t="shared" si="186"/>
        <v>0</v>
      </c>
      <c r="JZ164" s="73">
        <f t="shared" ref="JZ164:MK164" si="187">SUM(JZ165:JZ229)</f>
        <v>0</v>
      </c>
      <c r="KA164" s="73">
        <f t="shared" si="187"/>
        <v>0</v>
      </c>
      <c r="KB164" s="73">
        <f t="shared" si="187"/>
        <v>0</v>
      </c>
      <c r="KC164" s="73">
        <f t="shared" si="187"/>
        <v>0</v>
      </c>
      <c r="KD164" s="73">
        <f t="shared" si="187"/>
        <v>0</v>
      </c>
      <c r="KE164" s="73">
        <f t="shared" si="187"/>
        <v>0</v>
      </c>
      <c r="KF164" s="73">
        <f t="shared" si="187"/>
        <v>0</v>
      </c>
      <c r="KG164" s="73">
        <f t="shared" si="187"/>
        <v>0</v>
      </c>
      <c r="KH164" s="73">
        <f t="shared" si="187"/>
        <v>0</v>
      </c>
      <c r="KI164" s="73">
        <f t="shared" si="187"/>
        <v>0</v>
      </c>
      <c r="KJ164" s="73">
        <f t="shared" si="187"/>
        <v>0</v>
      </c>
      <c r="KK164" s="73">
        <f t="shared" si="187"/>
        <v>0</v>
      </c>
      <c r="KL164" s="73">
        <f t="shared" si="187"/>
        <v>0</v>
      </c>
      <c r="KM164" s="73">
        <f t="shared" si="187"/>
        <v>0</v>
      </c>
      <c r="KN164" s="73">
        <f t="shared" si="187"/>
        <v>0</v>
      </c>
      <c r="KO164" s="73">
        <f t="shared" si="187"/>
        <v>0</v>
      </c>
      <c r="KP164" s="73">
        <f t="shared" si="187"/>
        <v>0</v>
      </c>
      <c r="KQ164" s="73">
        <f t="shared" si="187"/>
        <v>0</v>
      </c>
      <c r="KR164" s="73">
        <f t="shared" si="187"/>
        <v>0</v>
      </c>
      <c r="KS164" s="73">
        <f t="shared" si="187"/>
        <v>0</v>
      </c>
      <c r="KT164" s="73">
        <f t="shared" si="187"/>
        <v>0</v>
      </c>
      <c r="KU164" s="73">
        <f t="shared" si="187"/>
        <v>0</v>
      </c>
      <c r="KV164" s="73">
        <f t="shared" si="187"/>
        <v>0</v>
      </c>
      <c r="KW164" s="73">
        <f t="shared" si="187"/>
        <v>0</v>
      </c>
      <c r="KX164" s="73">
        <f t="shared" si="187"/>
        <v>0</v>
      </c>
      <c r="KY164" s="73">
        <f t="shared" si="187"/>
        <v>0</v>
      </c>
      <c r="KZ164" s="73">
        <f t="shared" si="187"/>
        <v>0</v>
      </c>
      <c r="LA164" s="73">
        <f t="shared" si="187"/>
        <v>0</v>
      </c>
      <c r="LB164" s="73">
        <f t="shared" si="187"/>
        <v>0</v>
      </c>
      <c r="LC164" s="73">
        <f t="shared" si="187"/>
        <v>0</v>
      </c>
      <c r="LD164" s="73">
        <f t="shared" si="187"/>
        <v>0</v>
      </c>
      <c r="LE164" s="73">
        <f t="shared" si="187"/>
        <v>0</v>
      </c>
      <c r="LF164" s="73">
        <f t="shared" si="187"/>
        <v>0</v>
      </c>
      <c r="LG164" s="73">
        <f t="shared" si="187"/>
        <v>0</v>
      </c>
      <c r="LH164" s="73">
        <f t="shared" si="187"/>
        <v>0</v>
      </c>
      <c r="LI164" s="73">
        <f t="shared" si="187"/>
        <v>0</v>
      </c>
      <c r="LJ164" s="73">
        <f t="shared" si="187"/>
        <v>0</v>
      </c>
      <c r="LK164" s="73">
        <f t="shared" si="187"/>
        <v>0</v>
      </c>
      <c r="LL164" s="73">
        <f t="shared" si="187"/>
        <v>0</v>
      </c>
      <c r="LM164" s="73">
        <f t="shared" si="187"/>
        <v>0</v>
      </c>
      <c r="LN164" s="73">
        <f t="shared" si="187"/>
        <v>0</v>
      </c>
      <c r="LO164" s="73">
        <f t="shared" si="187"/>
        <v>0</v>
      </c>
      <c r="LP164" s="73">
        <f t="shared" si="187"/>
        <v>0</v>
      </c>
      <c r="LQ164" s="73">
        <f t="shared" si="187"/>
        <v>0</v>
      </c>
      <c r="LR164" s="73">
        <f t="shared" si="187"/>
        <v>0</v>
      </c>
      <c r="LS164" s="73">
        <f t="shared" si="187"/>
        <v>0</v>
      </c>
      <c r="LT164" s="73">
        <f t="shared" si="187"/>
        <v>0</v>
      </c>
      <c r="LU164" s="73">
        <f t="shared" si="187"/>
        <v>0</v>
      </c>
      <c r="LV164" s="73">
        <f t="shared" si="187"/>
        <v>0</v>
      </c>
      <c r="LW164" s="73">
        <f t="shared" si="187"/>
        <v>0</v>
      </c>
      <c r="LX164" s="73">
        <f t="shared" si="187"/>
        <v>0</v>
      </c>
      <c r="LY164" s="73">
        <f t="shared" si="187"/>
        <v>0</v>
      </c>
      <c r="LZ164" s="73">
        <f t="shared" si="187"/>
        <v>0</v>
      </c>
      <c r="MA164" s="73">
        <f t="shared" si="187"/>
        <v>0</v>
      </c>
      <c r="MB164" s="73">
        <f t="shared" si="187"/>
        <v>0</v>
      </c>
      <c r="MC164" s="73">
        <f t="shared" si="187"/>
        <v>0</v>
      </c>
      <c r="MD164" s="73">
        <f t="shared" si="187"/>
        <v>0</v>
      </c>
      <c r="ME164" s="73">
        <f t="shared" si="187"/>
        <v>0</v>
      </c>
      <c r="MF164" s="73">
        <f t="shared" si="187"/>
        <v>0</v>
      </c>
      <c r="MG164" s="73">
        <f t="shared" si="187"/>
        <v>0</v>
      </c>
      <c r="MH164" s="73">
        <f t="shared" si="187"/>
        <v>0</v>
      </c>
      <c r="MI164" s="73">
        <f t="shared" si="187"/>
        <v>0</v>
      </c>
      <c r="MJ164" s="73">
        <f t="shared" si="187"/>
        <v>0</v>
      </c>
      <c r="MK164" s="73">
        <f t="shared" si="187"/>
        <v>0</v>
      </c>
      <c r="ML164" s="73">
        <f t="shared" ref="ML164:MP164" si="188">SUM(ML165:ML229)</f>
        <v>0</v>
      </c>
      <c r="MM164" s="73">
        <f t="shared" si="188"/>
        <v>0</v>
      </c>
      <c r="MN164" s="73">
        <f t="shared" si="188"/>
        <v>0</v>
      </c>
      <c r="MO164" s="73">
        <f t="shared" si="188"/>
        <v>0</v>
      </c>
      <c r="MP164" s="73">
        <f t="shared" si="188"/>
        <v>0</v>
      </c>
      <c r="MQ164" s="73">
        <f t="shared" ref="MQ164:MS164" si="189">SUM(MQ165:MQ229)</f>
        <v>0</v>
      </c>
      <c r="MR164" s="73">
        <f t="shared" si="189"/>
        <v>0</v>
      </c>
      <c r="MS164" s="73">
        <f t="shared" si="189"/>
        <v>0</v>
      </c>
      <c r="MT164" s="73">
        <f t="shared" ref="MT164:PE164" si="190">SUM(MT165:MT229)</f>
        <v>0</v>
      </c>
      <c r="MU164" s="73">
        <f t="shared" si="190"/>
        <v>0</v>
      </c>
      <c r="MV164" s="73">
        <f t="shared" si="190"/>
        <v>0</v>
      </c>
      <c r="MW164" s="73">
        <f t="shared" si="190"/>
        <v>0</v>
      </c>
      <c r="MX164" s="73">
        <f t="shared" si="190"/>
        <v>0</v>
      </c>
      <c r="MY164" s="73">
        <f t="shared" si="190"/>
        <v>0</v>
      </c>
      <c r="MZ164" s="73">
        <f t="shared" si="190"/>
        <v>0</v>
      </c>
      <c r="NA164" s="73">
        <f t="shared" si="190"/>
        <v>0</v>
      </c>
      <c r="NB164" s="73">
        <f t="shared" si="190"/>
        <v>0</v>
      </c>
      <c r="NC164" s="73">
        <f t="shared" si="190"/>
        <v>0</v>
      </c>
      <c r="ND164" s="73">
        <f t="shared" si="190"/>
        <v>0</v>
      </c>
      <c r="NE164" s="73">
        <f t="shared" si="190"/>
        <v>0</v>
      </c>
      <c r="NF164" s="73">
        <f t="shared" si="190"/>
        <v>0</v>
      </c>
      <c r="NG164" s="73">
        <f t="shared" si="190"/>
        <v>0</v>
      </c>
      <c r="NH164" s="73">
        <f t="shared" si="190"/>
        <v>0</v>
      </c>
      <c r="NI164" s="73">
        <f t="shared" si="190"/>
        <v>0</v>
      </c>
      <c r="NJ164" s="73">
        <f t="shared" si="190"/>
        <v>0</v>
      </c>
      <c r="NK164" s="73">
        <f t="shared" si="190"/>
        <v>0</v>
      </c>
      <c r="NL164" s="73">
        <f t="shared" si="190"/>
        <v>0</v>
      </c>
      <c r="NM164" s="73">
        <f t="shared" si="190"/>
        <v>0</v>
      </c>
      <c r="NN164" s="73">
        <f t="shared" si="190"/>
        <v>0</v>
      </c>
      <c r="NO164" s="73">
        <f t="shared" si="190"/>
        <v>0</v>
      </c>
      <c r="NP164" s="73">
        <f t="shared" si="190"/>
        <v>0</v>
      </c>
      <c r="NQ164" s="73">
        <f t="shared" si="190"/>
        <v>0</v>
      </c>
      <c r="NR164" s="73">
        <f t="shared" si="190"/>
        <v>0</v>
      </c>
      <c r="NS164" s="73">
        <f t="shared" si="190"/>
        <v>0</v>
      </c>
      <c r="NT164" s="73">
        <f t="shared" si="190"/>
        <v>0</v>
      </c>
      <c r="NU164" s="73">
        <f t="shared" si="190"/>
        <v>0</v>
      </c>
      <c r="NV164" s="73">
        <f t="shared" si="190"/>
        <v>0</v>
      </c>
      <c r="NW164" s="73">
        <f t="shared" si="190"/>
        <v>0</v>
      </c>
      <c r="NX164" s="73">
        <f t="shared" si="190"/>
        <v>0</v>
      </c>
      <c r="NY164" s="73">
        <f t="shared" si="190"/>
        <v>0</v>
      </c>
      <c r="NZ164" s="73">
        <f t="shared" si="190"/>
        <v>0</v>
      </c>
      <c r="OA164" s="73">
        <f t="shared" si="190"/>
        <v>0</v>
      </c>
      <c r="OB164" s="73">
        <f t="shared" si="190"/>
        <v>0</v>
      </c>
      <c r="OC164" s="73">
        <f t="shared" si="190"/>
        <v>0</v>
      </c>
      <c r="OD164" s="73">
        <f t="shared" si="190"/>
        <v>0</v>
      </c>
      <c r="OE164" s="73">
        <f t="shared" si="190"/>
        <v>0</v>
      </c>
      <c r="OF164" s="73">
        <f t="shared" si="190"/>
        <v>0</v>
      </c>
      <c r="OG164" s="73">
        <f t="shared" si="190"/>
        <v>0</v>
      </c>
      <c r="OH164" s="73">
        <f t="shared" si="190"/>
        <v>0</v>
      </c>
      <c r="OI164" s="73">
        <f t="shared" si="190"/>
        <v>0</v>
      </c>
      <c r="OJ164" s="73">
        <f t="shared" si="190"/>
        <v>0</v>
      </c>
      <c r="OK164" s="73">
        <f t="shared" si="190"/>
        <v>0</v>
      </c>
      <c r="OL164" s="73">
        <f t="shared" si="190"/>
        <v>0</v>
      </c>
      <c r="OM164" s="73">
        <f t="shared" si="190"/>
        <v>0</v>
      </c>
      <c r="ON164" s="73">
        <f t="shared" si="190"/>
        <v>0</v>
      </c>
      <c r="OO164" s="73">
        <f t="shared" si="190"/>
        <v>0</v>
      </c>
      <c r="OP164" s="73">
        <f t="shared" si="190"/>
        <v>0</v>
      </c>
      <c r="OQ164" s="73">
        <f t="shared" si="190"/>
        <v>0</v>
      </c>
      <c r="OR164" s="73">
        <f t="shared" si="190"/>
        <v>0</v>
      </c>
      <c r="OS164" s="73">
        <f t="shared" si="190"/>
        <v>0</v>
      </c>
      <c r="OT164" s="73">
        <f t="shared" si="190"/>
        <v>0</v>
      </c>
      <c r="OU164" s="73">
        <f t="shared" si="190"/>
        <v>0</v>
      </c>
      <c r="OV164" s="73">
        <f t="shared" si="190"/>
        <v>0</v>
      </c>
      <c r="OW164" s="73">
        <f t="shared" si="190"/>
        <v>0</v>
      </c>
      <c r="OX164" s="73">
        <f t="shared" si="190"/>
        <v>0</v>
      </c>
      <c r="OY164" s="73">
        <f t="shared" si="190"/>
        <v>0</v>
      </c>
      <c r="OZ164" s="73">
        <f t="shared" si="190"/>
        <v>0</v>
      </c>
      <c r="PA164" s="73">
        <f t="shared" si="190"/>
        <v>0</v>
      </c>
      <c r="PB164" s="73">
        <f t="shared" si="190"/>
        <v>0</v>
      </c>
      <c r="PC164" s="73">
        <f t="shared" si="190"/>
        <v>0</v>
      </c>
      <c r="PD164" s="73">
        <f t="shared" si="190"/>
        <v>0</v>
      </c>
      <c r="PE164" s="73">
        <f t="shared" si="190"/>
        <v>0</v>
      </c>
      <c r="PF164" s="73">
        <f t="shared" ref="PF164:RQ164" si="191">SUM(PF165:PF229)</f>
        <v>0</v>
      </c>
      <c r="PG164" s="73">
        <f t="shared" si="191"/>
        <v>0</v>
      </c>
      <c r="PH164" s="73">
        <f t="shared" si="191"/>
        <v>0</v>
      </c>
      <c r="PI164" s="73">
        <f t="shared" si="191"/>
        <v>0</v>
      </c>
      <c r="PJ164" s="73">
        <f t="shared" si="191"/>
        <v>0</v>
      </c>
      <c r="PK164" s="73">
        <f t="shared" si="191"/>
        <v>0</v>
      </c>
      <c r="PL164" s="73">
        <f t="shared" si="191"/>
        <v>0</v>
      </c>
      <c r="PM164" s="73">
        <f t="shared" si="191"/>
        <v>0</v>
      </c>
      <c r="PN164" s="73">
        <f t="shared" si="191"/>
        <v>0</v>
      </c>
      <c r="PO164" s="73">
        <f t="shared" si="191"/>
        <v>0</v>
      </c>
      <c r="PP164" s="73">
        <f t="shared" si="191"/>
        <v>0</v>
      </c>
      <c r="PQ164" s="73">
        <f t="shared" si="191"/>
        <v>0</v>
      </c>
      <c r="PR164" s="73">
        <f t="shared" si="191"/>
        <v>0</v>
      </c>
      <c r="PS164" s="73">
        <f t="shared" si="191"/>
        <v>0</v>
      </c>
      <c r="PT164" s="73">
        <f t="shared" si="191"/>
        <v>0</v>
      </c>
      <c r="PU164" s="73">
        <f t="shared" si="191"/>
        <v>0</v>
      </c>
      <c r="PV164" s="73">
        <f t="shared" si="191"/>
        <v>0</v>
      </c>
      <c r="PW164" s="73">
        <f t="shared" si="191"/>
        <v>0</v>
      </c>
      <c r="PX164" s="73">
        <f t="shared" si="191"/>
        <v>0</v>
      </c>
      <c r="PY164" s="73">
        <f t="shared" si="191"/>
        <v>0</v>
      </c>
      <c r="PZ164" s="73">
        <f t="shared" si="191"/>
        <v>0</v>
      </c>
      <c r="QA164" s="73">
        <f t="shared" si="191"/>
        <v>0</v>
      </c>
      <c r="QB164" s="73">
        <f t="shared" si="191"/>
        <v>0</v>
      </c>
      <c r="QC164" s="73">
        <f t="shared" si="191"/>
        <v>0</v>
      </c>
      <c r="QD164" s="73">
        <f t="shared" si="191"/>
        <v>0</v>
      </c>
      <c r="QE164" s="73">
        <f t="shared" si="191"/>
        <v>0</v>
      </c>
      <c r="QF164" s="73">
        <f t="shared" si="191"/>
        <v>0</v>
      </c>
      <c r="QG164" s="73">
        <f t="shared" si="191"/>
        <v>0</v>
      </c>
      <c r="QH164" s="73">
        <f t="shared" si="191"/>
        <v>0</v>
      </c>
      <c r="QI164" s="73">
        <f t="shared" si="191"/>
        <v>0</v>
      </c>
      <c r="QJ164" s="73">
        <f t="shared" si="191"/>
        <v>0</v>
      </c>
      <c r="QK164" s="73">
        <f t="shared" si="191"/>
        <v>0</v>
      </c>
      <c r="QL164" s="73">
        <f t="shared" si="191"/>
        <v>0</v>
      </c>
      <c r="QM164" s="73">
        <f t="shared" si="191"/>
        <v>0</v>
      </c>
      <c r="QN164" s="73">
        <f t="shared" si="191"/>
        <v>0</v>
      </c>
      <c r="QO164" s="73">
        <f t="shared" si="191"/>
        <v>0</v>
      </c>
      <c r="QP164" s="73">
        <f t="shared" si="191"/>
        <v>0</v>
      </c>
      <c r="QQ164" s="73">
        <f t="shared" si="191"/>
        <v>0</v>
      </c>
      <c r="QR164" s="73">
        <f t="shared" si="191"/>
        <v>0</v>
      </c>
      <c r="QS164" s="73">
        <f t="shared" si="191"/>
        <v>0</v>
      </c>
      <c r="QT164" s="73">
        <f t="shared" si="191"/>
        <v>0</v>
      </c>
      <c r="QU164" s="73">
        <f t="shared" si="191"/>
        <v>0</v>
      </c>
      <c r="QV164" s="73">
        <f t="shared" si="191"/>
        <v>0</v>
      </c>
      <c r="QW164" s="73">
        <f t="shared" si="191"/>
        <v>0</v>
      </c>
      <c r="QX164" s="73">
        <f t="shared" si="191"/>
        <v>0</v>
      </c>
      <c r="QY164" s="73">
        <f t="shared" si="191"/>
        <v>0</v>
      </c>
      <c r="QZ164" s="73">
        <f t="shared" si="191"/>
        <v>0</v>
      </c>
      <c r="RA164" s="73">
        <f t="shared" si="191"/>
        <v>0</v>
      </c>
      <c r="RB164" s="73">
        <f t="shared" si="191"/>
        <v>0</v>
      </c>
      <c r="RC164" s="73">
        <f t="shared" si="191"/>
        <v>0</v>
      </c>
      <c r="RD164" s="73">
        <f t="shared" si="191"/>
        <v>0</v>
      </c>
      <c r="RE164" s="73">
        <f t="shared" si="191"/>
        <v>0</v>
      </c>
      <c r="RF164" s="73">
        <f t="shared" si="191"/>
        <v>0</v>
      </c>
      <c r="RG164" s="73">
        <f t="shared" si="191"/>
        <v>0</v>
      </c>
      <c r="RH164" s="73">
        <f t="shared" si="191"/>
        <v>0</v>
      </c>
      <c r="RI164" s="73">
        <f t="shared" si="191"/>
        <v>0</v>
      </c>
      <c r="RJ164" s="73">
        <f t="shared" si="191"/>
        <v>0</v>
      </c>
      <c r="RK164" s="73">
        <f t="shared" si="191"/>
        <v>0</v>
      </c>
      <c r="RL164" s="73">
        <f t="shared" si="191"/>
        <v>0</v>
      </c>
      <c r="RM164" s="73">
        <f t="shared" si="191"/>
        <v>0</v>
      </c>
      <c r="RN164" s="73">
        <f t="shared" si="191"/>
        <v>0</v>
      </c>
      <c r="RO164" s="73">
        <f t="shared" si="191"/>
        <v>0</v>
      </c>
      <c r="RP164" s="73">
        <f t="shared" si="191"/>
        <v>0</v>
      </c>
      <c r="RQ164" s="73">
        <f t="shared" si="191"/>
        <v>0</v>
      </c>
      <c r="RR164" s="73">
        <f t="shared" ref="RR164:UC164" si="192">SUM(RR165:RR229)</f>
        <v>0</v>
      </c>
      <c r="RS164" s="73">
        <f t="shared" si="192"/>
        <v>0</v>
      </c>
      <c r="RT164" s="73">
        <f t="shared" si="192"/>
        <v>0</v>
      </c>
      <c r="RU164" s="73">
        <f t="shared" si="192"/>
        <v>0</v>
      </c>
      <c r="RV164" s="73">
        <f t="shared" si="192"/>
        <v>0</v>
      </c>
      <c r="RW164" s="73">
        <f t="shared" si="192"/>
        <v>0</v>
      </c>
      <c r="RX164" s="73">
        <f t="shared" si="192"/>
        <v>0</v>
      </c>
      <c r="RY164" s="73">
        <f t="shared" si="192"/>
        <v>0</v>
      </c>
      <c r="RZ164" s="73">
        <f t="shared" si="192"/>
        <v>0</v>
      </c>
      <c r="SA164" s="73">
        <f t="shared" si="192"/>
        <v>0</v>
      </c>
      <c r="SB164" s="73">
        <f t="shared" si="192"/>
        <v>0</v>
      </c>
      <c r="SC164" s="73">
        <f t="shared" si="192"/>
        <v>0</v>
      </c>
      <c r="SD164" s="73">
        <f t="shared" si="192"/>
        <v>0</v>
      </c>
      <c r="SE164" s="73">
        <f t="shared" si="192"/>
        <v>0</v>
      </c>
      <c r="SF164" s="73">
        <f t="shared" si="192"/>
        <v>0</v>
      </c>
      <c r="SG164" s="73">
        <f t="shared" si="192"/>
        <v>0</v>
      </c>
      <c r="SH164" s="73">
        <f t="shared" si="192"/>
        <v>0</v>
      </c>
      <c r="SI164" s="73">
        <f t="shared" si="192"/>
        <v>0</v>
      </c>
      <c r="SJ164" s="73">
        <f t="shared" si="192"/>
        <v>0</v>
      </c>
      <c r="SK164" s="73">
        <f t="shared" si="192"/>
        <v>0</v>
      </c>
      <c r="SL164" s="73">
        <f t="shared" si="192"/>
        <v>0</v>
      </c>
      <c r="SM164" s="73">
        <f t="shared" si="192"/>
        <v>0</v>
      </c>
      <c r="SN164" s="73">
        <f t="shared" si="192"/>
        <v>0</v>
      </c>
      <c r="SO164" s="73">
        <f t="shared" si="192"/>
        <v>0</v>
      </c>
      <c r="SP164" s="73">
        <f t="shared" si="192"/>
        <v>0</v>
      </c>
      <c r="SQ164" s="73">
        <f t="shared" si="192"/>
        <v>0</v>
      </c>
      <c r="SR164" s="73">
        <f t="shared" si="192"/>
        <v>0</v>
      </c>
      <c r="SS164" s="73">
        <f t="shared" si="192"/>
        <v>0</v>
      </c>
      <c r="ST164" s="73">
        <f t="shared" si="192"/>
        <v>0</v>
      </c>
      <c r="SU164" s="73">
        <f t="shared" si="192"/>
        <v>0</v>
      </c>
      <c r="SV164" s="73">
        <f t="shared" si="192"/>
        <v>0</v>
      </c>
      <c r="SW164" s="73">
        <f t="shared" si="192"/>
        <v>0</v>
      </c>
      <c r="SX164" s="73">
        <f t="shared" si="192"/>
        <v>0</v>
      </c>
      <c r="SY164" s="73">
        <f t="shared" si="192"/>
        <v>0</v>
      </c>
      <c r="SZ164" s="73">
        <f t="shared" si="192"/>
        <v>0</v>
      </c>
      <c r="TA164" s="73">
        <f t="shared" si="192"/>
        <v>0</v>
      </c>
      <c r="TB164" s="73">
        <f t="shared" si="192"/>
        <v>0</v>
      </c>
      <c r="TC164" s="73">
        <f t="shared" si="192"/>
        <v>0</v>
      </c>
      <c r="TD164" s="73">
        <f t="shared" si="192"/>
        <v>0</v>
      </c>
      <c r="TE164" s="73">
        <f t="shared" si="192"/>
        <v>0</v>
      </c>
      <c r="TF164" s="73">
        <f t="shared" si="192"/>
        <v>0</v>
      </c>
      <c r="TG164" s="73">
        <f t="shared" si="192"/>
        <v>0</v>
      </c>
      <c r="TH164" s="73">
        <f t="shared" si="192"/>
        <v>0</v>
      </c>
      <c r="TI164" s="73">
        <f t="shared" si="192"/>
        <v>0</v>
      </c>
      <c r="TJ164" s="73">
        <f t="shared" si="192"/>
        <v>0</v>
      </c>
      <c r="TK164" s="73">
        <f t="shared" si="192"/>
        <v>0</v>
      </c>
      <c r="TL164" s="73">
        <f t="shared" si="192"/>
        <v>0</v>
      </c>
      <c r="TM164" s="73">
        <f t="shared" si="192"/>
        <v>0</v>
      </c>
      <c r="TN164" s="73">
        <f t="shared" si="192"/>
        <v>0</v>
      </c>
      <c r="TO164" s="73">
        <f t="shared" si="192"/>
        <v>0</v>
      </c>
      <c r="TP164" s="73">
        <f t="shared" si="192"/>
        <v>0</v>
      </c>
      <c r="TQ164" s="73">
        <f t="shared" si="192"/>
        <v>0</v>
      </c>
      <c r="TR164" s="73">
        <f t="shared" si="192"/>
        <v>0</v>
      </c>
      <c r="TS164" s="73">
        <f t="shared" si="192"/>
        <v>0</v>
      </c>
      <c r="TT164" s="73">
        <f t="shared" si="192"/>
        <v>0</v>
      </c>
      <c r="TU164" s="73">
        <f t="shared" si="192"/>
        <v>0</v>
      </c>
      <c r="TV164" s="73">
        <f t="shared" si="192"/>
        <v>0</v>
      </c>
      <c r="TW164" s="73">
        <f t="shared" si="192"/>
        <v>0</v>
      </c>
      <c r="TX164" s="73">
        <f t="shared" si="192"/>
        <v>0</v>
      </c>
      <c r="TY164" s="73">
        <f t="shared" si="192"/>
        <v>0</v>
      </c>
      <c r="TZ164" s="73">
        <f t="shared" si="192"/>
        <v>0</v>
      </c>
      <c r="UA164" s="73">
        <f t="shared" si="192"/>
        <v>0</v>
      </c>
      <c r="UB164" s="73">
        <f t="shared" si="192"/>
        <v>0</v>
      </c>
      <c r="UC164" s="73">
        <f t="shared" si="192"/>
        <v>0</v>
      </c>
      <c r="UD164" s="73">
        <f t="shared" ref="UD164:WO164" si="193">SUM(UD165:UD229)</f>
        <v>0</v>
      </c>
      <c r="UE164" s="73">
        <f t="shared" si="193"/>
        <v>0</v>
      </c>
      <c r="UF164" s="73">
        <f t="shared" si="193"/>
        <v>0</v>
      </c>
      <c r="UG164" s="73">
        <f t="shared" si="193"/>
        <v>0</v>
      </c>
      <c r="UH164" s="73">
        <f t="shared" si="193"/>
        <v>0</v>
      </c>
      <c r="UI164" s="73">
        <f t="shared" si="193"/>
        <v>0</v>
      </c>
      <c r="UJ164" s="73">
        <f t="shared" si="193"/>
        <v>0</v>
      </c>
      <c r="UK164" s="73">
        <f t="shared" si="193"/>
        <v>0</v>
      </c>
      <c r="UL164" s="73">
        <f t="shared" si="193"/>
        <v>0</v>
      </c>
      <c r="UM164" s="73">
        <f t="shared" si="193"/>
        <v>0</v>
      </c>
      <c r="UN164" s="73">
        <f t="shared" si="193"/>
        <v>0</v>
      </c>
      <c r="UO164" s="73">
        <f t="shared" si="193"/>
        <v>0</v>
      </c>
      <c r="UP164" s="73">
        <f t="shared" si="193"/>
        <v>0</v>
      </c>
      <c r="UQ164" s="73">
        <f t="shared" si="193"/>
        <v>0</v>
      </c>
      <c r="UR164" s="73">
        <f t="shared" si="193"/>
        <v>0</v>
      </c>
      <c r="US164" s="73">
        <f t="shared" si="193"/>
        <v>0</v>
      </c>
      <c r="UT164" s="73">
        <f t="shared" si="193"/>
        <v>0</v>
      </c>
      <c r="UU164" s="73">
        <f t="shared" si="193"/>
        <v>0</v>
      </c>
      <c r="UV164" s="73">
        <f t="shared" si="193"/>
        <v>0</v>
      </c>
      <c r="UW164" s="73">
        <f t="shared" si="193"/>
        <v>0</v>
      </c>
      <c r="UX164" s="73">
        <f t="shared" si="193"/>
        <v>0</v>
      </c>
      <c r="UY164" s="73">
        <f t="shared" si="193"/>
        <v>0</v>
      </c>
      <c r="UZ164" s="73">
        <f t="shared" si="193"/>
        <v>0</v>
      </c>
      <c r="VA164" s="73">
        <f t="shared" si="193"/>
        <v>0</v>
      </c>
      <c r="VB164" s="73">
        <f t="shared" si="193"/>
        <v>0</v>
      </c>
      <c r="VC164" s="73">
        <f t="shared" si="193"/>
        <v>0</v>
      </c>
      <c r="VD164" s="73">
        <f t="shared" si="193"/>
        <v>0</v>
      </c>
      <c r="VE164" s="73">
        <f t="shared" si="193"/>
        <v>0</v>
      </c>
      <c r="VF164" s="73">
        <f t="shared" si="193"/>
        <v>0</v>
      </c>
      <c r="VG164" s="73">
        <f t="shared" si="193"/>
        <v>0</v>
      </c>
      <c r="VH164" s="73">
        <f t="shared" si="193"/>
        <v>0</v>
      </c>
      <c r="VI164" s="73">
        <f t="shared" si="193"/>
        <v>0</v>
      </c>
      <c r="VJ164" s="73">
        <f t="shared" si="193"/>
        <v>0</v>
      </c>
      <c r="VK164" s="73">
        <f t="shared" si="193"/>
        <v>0</v>
      </c>
      <c r="VL164" s="73">
        <f t="shared" si="193"/>
        <v>0</v>
      </c>
      <c r="VM164" s="73">
        <f t="shared" si="193"/>
        <v>0</v>
      </c>
      <c r="VN164" s="73">
        <f t="shared" si="193"/>
        <v>0</v>
      </c>
      <c r="VO164" s="73">
        <f t="shared" si="193"/>
        <v>0</v>
      </c>
      <c r="VP164" s="73">
        <f t="shared" si="193"/>
        <v>0</v>
      </c>
      <c r="VQ164" s="73">
        <f t="shared" si="193"/>
        <v>0</v>
      </c>
      <c r="VR164" s="73">
        <f t="shared" si="193"/>
        <v>0</v>
      </c>
      <c r="VS164" s="73">
        <f t="shared" si="193"/>
        <v>0</v>
      </c>
      <c r="VT164" s="73">
        <f t="shared" si="193"/>
        <v>0</v>
      </c>
      <c r="VU164" s="73">
        <f t="shared" si="193"/>
        <v>0</v>
      </c>
      <c r="VV164" s="73">
        <f t="shared" si="193"/>
        <v>0</v>
      </c>
      <c r="VW164" s="73">
        <f t="shared" si="193"/>
        <v>0</v>
      </c>
      <c r="VX164" s="73">
        <f t="shared" si="193"/>
        <v>0</v>
      </c>
      <c r="VY164" s="73">
        <f t="shared" si="193"/>
        <v>0</v>
      </c>
      <c r="VZ164" s="73">
        <f t="shared" si="193"/>
        <v>0</v>
      </c>
      <c r="WA164" s="73">
        <f t="shared" si="193"/>
        <v>0</v>
      </c>
      <c r="WB164" s="73">
        <f t="shared" si="193"/>
        <v>0</v>
      </c>
      <c r="WC164" s="73">
        <f t="shared" si="193"/>
        <v>0</v>
      </c>
      <c r="WD164" s="73">
        <f t="shared" si="193"/>
        <v>0</v>
      </c>
      <c r="WE164" s="73">
        <f t="shared" si="193"/>
        <v>0</v>
      </c>
      <c r="WF164" s="73">
        <f t="shared" si="193"/>
        <v>0</v>
      </c>
      <c r="WG164" s="73">
        <f t="shared" si="193"/>
        <v>0</v>
      </c>
      <c r="WH164" s="73">
        <f t="shared" si="193"/>
        <v>0</v>
      </c>
      <c r="WI164" s="73">
        <f t="shared" si="193"/>
        <v>0</v>
      </c>
      <c r="WJ164" s="73">
        <f t="shared" si="193"/>
        <v>0</v>
      </c>
      <c r="WK164" s="73">
        <f t="shared" si="193"/>
        <v>0</v>
      </c>
      <c r="WL164" s="73">
        <f t="shared" si="193"/>
        <v>0</v>
      </c>
      <c r="WM164" s="73">
        <f t="shared" si="193"/>
        <v>0</v>
      </c>
      <c r="WN164" s="73">
        <f t="shared" si="193"/>
        <v>0</v>
      </c>
      <c r="WO164" s="73">
        <f t="shared" si="193"/>
        <v>0</v>
      </c>
      <c r="WP164" s="73">
        <f t="shared" ref="WP164:YR164" si="194">SUM(WP165:WP229)</f>
        <v>0</v>
      </c>
      <c r="WQ164" s="73">
        <f t="shared" si="194"/>
        <v>0</v>
      </c>
      <c r="WR164" s="73">
        <f t="shared" si="194"/>
        <v>0</v>
      </c>
      <c r="WS164" s="73">
        <f t="shared" si="194"/>
        <v>0</v>
      </c>
      <c r="WT164" s="73">
        <f t="shared" si="194"/>
        <v>0</v>
      </c>
      <c r="WU164" s="73">
        <f t="shared" si="194"/>
        <v>0</v>
      </c>
      <c r="WV164" s="73">
        <f t="shared" si="194"/>
        <v>0</v>
      </c>
      <c r="WW164" s="73">
        <f t="shared" si="194"/>
        <v>0</v>
      </c>
      <c r="WX164" s="73">
        <f t="shared" si="194"/>
        <v>0</v>
      </c>
      <c r="WY164" s="73">
        <f t="shared" si="194"/>
        <v>0</v>
      </c>
      <c r="WZ164" s="73">
        <f t="shared" si="194"/>
        <v>0</v>
      </c>
      <c r="XA164" s="73">
        <f t="shared" si="194"/>
        <v>0</v>
      </c>
      <c r="XB164" s="73">
        <f t="shared" si="194"/>
        <v>0</v>
      </c>
      <c r="XC164" s="73">
        <f t="shared" si="194"/>
        <v>0</v>
      </c>
      <c r="XD164" s="73">
        <f t="shared" si="194"/>
        <v>0</v>
      </c>
      <c r="XE164" s="73">
        <f t="shared" si="194"/>
        <v>0</v>
      </c>
      <c r="XF164" s="73">
        <f t="shared" si="194"/>
        <v>0</v>
      </c>
      <c r="XG164" s="73">
        <f t="shared" si="194"/>
        <v>0</v>
      </c>
      <c r="XH164" s="73">
        <f t="shared" si="194"/>
        <v>0</v>
      </c>
      <c r="XI164" s="73">
        <f t="shared" si="194"/>
        <v>0</v>
      </c>
      <c r="XJ164" s="73">
        <f t="shared" si="194"/>
        <v>0</v>
      </c>
      <c r="XK164" s="73">
        <f t="shared" si="194"/>
        <v>0</v>
      </c>
      <c r="XL164" s="73">
        <f t="shared" si="194"/>
        <v>0</v>
      </c>
      <c r="XM164" s="73">
        <f t="shared" si="194"/>
        <v>0</v>
      </c>
      <c r="XN164" s="73">
        <f t="shared" si="194"/>
        <v>0</v>
      </c>
      <c r="XO164" s="73">
        <f t="shared" si="194"/>
        <v>0</v>
      </c>
      <c r="XP164" s="73">
        <f t="shared" si="194"/>
        <v>0</v>
      </c>
      <c r="XQ164" s="73">
        <f t="shared" si="194"/>
        <v>0</v>
      </c>
      <c r="XR164" s="73">
        <f t="shared" si="194"/>
        <v>0</v>
      </c>
      <c r="XS164" s="73">
        <f t="shared" si="194"/>
        <v>0</v>
      </c>
      <c r="XT164" s="73">
        <f t="shared" si="194"/>
        <v>0</v>
      </c>
      <c r="XU164" s="73">
        <f t="shared" si="194"/>
        <v>0</v>
      </c>
      <c r="XV164" s="73">
        <f t="shared" si="194"/>
        <v>0</v>
      </c>
      <c r="XW164" s="73">
        <f t="shared" si="194"/>
        <v>0</v>
      </c>
      <c r="XX164" s="73">
        <f t="shared" si="194"/>
        <v>0</v>
      </c>
      <c r="XY164" s="73">
        <f t="shared" si="194"/>
        <v>0</v>
      </c>
      <c r="XZ164" s="73">
        <f t="shared" si="194"/>
        <v>0</v>
      </c>
      <c r="YA164" s="73">
        <f t="shared" si="194"/>
        <v>0</v>
      </c>
      <c r="YB164" s="73">
        <f t="shared" si="194"/>
        <v>0</v>
      </c>
      <c r="YC164" s="73">
        <f t="shared" si="194"/>
        <v>0</v>
      </c>
      <c r="YD164" s="73">
        <f t="shared" si="194"/>
        <v>0</v>
      </c>
      <c r="YE164" s="73">
        <f t="shared" si="194"/>
        <v>0</v>
      </c>
      <c r="YF164" s="73">
        <f t="shared" si="194"/>
        <v>0</v>
      </c>
      <c r="YG164" s="73">
        <f t="shared" si="194"/>
        <v>0</v>
      </c>
      <c r="YH164" s="73">
        <f t="shared" si="194"/>
        <v>0</v>
      </c>
      <c r="YI164" s="73">
        <f t="shared" si="194"/>
        <v>0</v>
      </c>
      <c r="YJ164" s="73">
        <f t="shared" si="194"/>
        <v>0</v>
      </c>
      <c r="YK164" s="73">
        <f t="shared" si="194"/>
        <v>0</v>
      </c>
      <c r="YL164" s="73">
        <f t="shared" si="194"/>
        <v>0</v>
      </c>
      <c r="YM164" s="73">
        <f t="shared" si="194"/>
        <v>0</v>
      </c>
      <c r="YN164" s="73">
        <f t="shared" si="194"/>
        <v>0</v>
      </c>
      <c r="YO164" s="73">
        <f t="shared" si="194"/>
        <v>0</v>
      </c>
      <c r="YP164" s="73">
        <f t="shared" si="194"/>
        <v>0</v>
      </c>
      <c r="YQ164" s="73">
        <f t="shared" si="194"/>
        <v>0</v>
      </c>
      <c r="YR164" s="73">
        <f t="shared" si="194"/>
        <v>0</v>
      </c>
    </row>
    <row r="165" spans="1:668">
      <c r="A165" s="71" t="s">
        <v>249</v>
      </c>
      <c r="B165" s="72">
        <f t="shared" ref="B165:B228" si="195">SUM(AD165:AO165)/1000</f>
        <v>0</v>
      </c>
      <c r="C165" s="72">
        <f t="shared" ref="C165:C228" si="196">SUM(AP165:BA165)/1000</f>
        <v>0</v>
      </c>
      <c r="D165" s="72">
        <f t="shared" ref="D165:D228" si="197">SUM(BB165:BM165)/1000</f>
        <v>0</v>
      </c>
      <c r="E165" s="72">
        <f t="shared" ref="E165:E228" si="198">SUM(BN165:BY165)/1000</f>
        <v>0</v>
      </c>
      <c r="F165" s="72">
        <f t="shared" ref="F165:F228" si="199">SUM(BZ165:CK165)/1000</f>
        <v>0</v>
      </c>
      <c r="G165" s="72">
        <f t="shared" ref="G165:G228" si="200">SUM(CL165:CW165)/1000</f>
        <v>0</v>
      </c>
      <c r="H165" s="72">
        <f t="shared" ref="H165:H228" si="201">SUM(CX165:DI165)/1000</f>
        <v>0</v>
      </c>
      <c r="I165" s="72">
        <f t="shared" ref="I165:I228" si="202">SUM(DJ165:DU165)/1000</f>
        <v>0</v>
      </c>
      <c r="J165" s="72">
        <f t="shared" ref="J165:J228" si="203">SUM(DV165:EG165)/1000</f>
        <v>0</v>
      </c>
      <c r="K165" s="72">
        <f t="shared" ref="K165:K228" si="204">SUM(EH165:ES165)/1000</f>
        <v>0</v>
      </c>
      <c r="L165" s="72">
        <f t="shared" ref="L165:L228" si="205">SUM(ET165:FE165)/1000</f>
        <v>0</v>
      </c>
      <c r="M165" s="72">
        <f t="shared" ref="M165:M228" si="206">SUM(FF165:FQ165)/1000</f>
        <v>0</v>
      </c>
      <c r="N165" s="72">
        <f t="shared" ref="N165:N228" si="207">SUM(FR165:GC165)/1000</f>
        <v>0</v>
      </c>
      <c r="O165" s="72">
        <f t="shared" ref="O165:O228" si="208">SUM(GD165:GO165)/1000</f>
        <v>0</v>
      </c>
      <c r="P165" s="72">
        <f t="shared" ref="P165:P228" si="209">SUM(GP165:HA165)/1000</f>
        <v>0</v>
      </c>
      <c r="Q165" s="72">
        <f t="shared" ref="Q165:Q228" si="210">SUM(HB165:HM165)/1000</f>
        <v>0</v>
      </c>
      <c r="R165" s="72">
        <f t="shared" ref="R165:R228" si="211">SUM(HN165:HY165)/1000</f>
        <v>0</v>
      </c>
      <c r="S165" s="72">
        <f t="shared" ref="S165:S228" si="212">SUM(HZ165:IK165)/1000</f>
        <v>0</v>
      </c>
      <c r="T165" s="72">
        <f t="shared" ref="T165:T228" si="213">SUM(IL165:IW165)/1000</f>
        <v>0</v>
      </c>
      <c r="U165" s="72">
        <f t="shared" ref="U165:U228" si="214">SUM(IX165:JI165)/1000</f>
        <v>0</v>
      </c>
      <c r="V165" s="72">
        <f t="shared" ref="V165:V228" si="215">SUM(JJ165:JU165)/1000</f>
        <v>0</v>
      </c>
      <c r="W165" s="72">
        <f t="shared" ref="W165:W228" si="216">SUM(JV165:KG165)/1000</f>
        <v>0</v>
      </c>
      <c r="X165" s="72">
        <f t="shared" ref="X165:X228" si="217">SUM(KH165:KS165)/1000</f>
        <v>0</v>
      </c>
      <c r="Y165" s="72">
        <f t="shared" ref="Y165:Y228" si="218">SUM(KT165:LE165)/1000</f>
        <v>0</v>
      </c>
      <c r="Z165" s="72">
        <f t="shared" ref="Z165:Z228" si="219">SUM(LF165:LQ165)/1000</f>
        <v>0</v>
      </c>
      <c r="AA165" s="72">
        <f t="shared" ref="AA165:AA228" si="220">SUM(LR165:MC165)/1000</f>
        <v>0</v>
      </c>
      <c r="AB165" s="72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/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/>
      <c r="KB165" s="73"/>
      <c r="KC165" s="73"/>
      <c r="KD165" s="73"/>
      <c r="KE165" s="73"/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/>
      <c r="KQ165" s="73"/>
      <c r="KR165" s="73"/>
      <c r="KS165" s="73"/>
      <c r="KT165" s="73"/>
      <c r="KU165" s="73"/>
      <c r="KV165" s="73"/>
      <c r="KW165" s="73"/>
      <c r="KX165" s="73"/>
      <c r="KY165" s="73"/>
      <c r="KZ165" s="73"/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  <c r="MH165" s="73"/>
      <c r="MI165" s="73"/>
      <c r="MJ165" s="73"/>
      <c r="MK165" s="73"/>
      <c r="ML165" s="73"/>
      <c r="MM165" s="73"/>
      <c r="MN165" s="73"/>
      <c r="MO165" s="73"/>
      <c r="MP165" s="73"/>
      <c r="MQ165" s="73"/>
      <c r="MR165" s="73"/>
      <c r="MS165" s="73"/>
      <c r="MT165" s="73"/>
      <c r="MU165" s="73"/>
      <c r="MV165" s="73"/>
      <c r="MW165" s="73"/>
      <c r="MX165" s="73"/>
      <c r="MY165" s="73"/>
      <c r="MZ165" s="73"/>
      <c r="NA165" s="73"/>
      <c r="NB165" s="73"/>
      <c r="NC165" s="73"/>
      <c r="ND165" s="73"/>
      <c r="NE165" s="73"/>
      <c r="NF165" s="73"/>
      <c r="NG165" s="73"/>
      <c r="NH165" s="73"/>
      <c r="NI165" s="73"/>
      <c r="NJ165" s="73"/>
      <c r="NK165" s="73"/>
      <c r="NL165" s="73"/>
      <c r="NM165" s="73"/>
      <c r="NN165" s="73"/>
      <c r="NO165" s="73"/>
      <c r="NP165" s="73"/>
      <c r="NQ165" s="73"/>
      <c r="NR165" s="73"/>
      <c r="NS165" s="73"/>
      <c r="NT165" s="73"/>
      <c r="NU165" s="73"/>
      <c r="NV165" s="73"/>
      <c r="NW165" s="73"/>
      <c r="NX165" s="73"/>
      <c r="NY165" s="73"/>
      <c r="NZ165" s="73"/>
      <c r="OA165" s="73"/>
      <c r="OB165" s="73"/>
      <c r="OC165" s="73"/>
      <c r="OD165" s="73"/>
      <c r="OE165" s="73"/>
      <c r="OF165" s="73"/>
      <c r="OG165" s="73"/>
      <c r="OH165" s="73"/>
      <c r="OI165" s="73"/>
      <c r="OJ165" s="73"/>
      <c r="OK165" s="73"/>
      <c r="OL165" s="73"/>
      <c r="OM165" s="73"/>
      <c r="ON165" s="73"/>
      <c r="OO165" s="73"/>
      <c r="OP165" s="73"/>
      <c r="OQ165" s="73"/>
      <c r="OR165" s="73"/>
      <c r="OS165" s="73"/>
      <c r="OT165" s="73"/>
      <c r="OU165" s="73"/>
      <c r="OV165" s="73"/>
      <c r="OW165" s="73"/>
      <c r="OX165" s="73"/>
      <c r="OY165" s="73"/>
      <c r="OZ165" s="73"/>
      <c r="PA165" s="73"/>
      <c r="PB165" s="73"/>
      <c r="PC165" s="73"/>
      <c r="PD165" s="73"/>
      <c r="PE165" s="73"/>
      <c r="PF165" s="73"/>
      <c r="PG165" s="73"/>
      <c r="PH165" s="73"/>
      <c r="PI165" s="73"/>
      <c r="PJ165" s="73"/>
      <c r="PK165" s="73"/>
      <c r="PL165" s="73"/>
      <c r="PM165" s="73"/>
      <c r="PN165" s="73"/>
      <c r="PO165" s="73"/>
      <c r="PP165" s="73"/>
      <c r="PQ165" s="73"/>
      <c r="PR165" s="73"/>
      <c r="PS165" s="73"/>
      <c r="PT165" s="73"/>
      <c r="PU165" s="73"/>
      <c r="PV165" s="73"/>
      <c r="PW165" s="73"/>
      <c r="PX165" s="73"/>
      <c r="PY165" s="73"/>
      <c r="PZ165" s="73"/>
      <c r="QA165" s="73"/>
      <c r="QB165" s="73"/>
      <c r="QC165" s="73"/>
      <c r="QD165" s="73"/>
      <c r="QE165" s="73"/>
      <c r="QF165" s="73"/>
      <c r="QG165" s="73"/>
      <c r="QH165" s="73"/>
      <c r="QI165" s="73"/>
      <c r="QJ165" s="73"/>
      <c r="QK165" s="73"/>
      <c r="QL165" s="73"/>
      <c r="QM165" s="73"/>
      <c r="QN165" s="73"/>
      <c r="QO165" s="73"/>
      <c r="QP165" s="73"/>
      <c r="QQ165" s="73"/>
      <c r="QR165" s="73"/>
      <c r="QS165" s="73"/>
      <c r="QT165" s="73"/>
      <c r="QU165" s="73"/>
      <c r="QV165" s="73"/>
      <c r="QW165" s="73"/>
      <c r="QX165" s="73"/>
      <c r="QY165" s="73"/>
      <c r="QZ165" s="73"/>
      <c r="RA165" s="73"/>
      <c r="RB165" s="73"/>
      <c r="RC165" s="73"/>
      <c r="RD165" s="73"/>
      <c r="RE165" s="73"/>
      <c r="RF165" s="73"/>
      <c r="RG165" s="73"/>
      <c r="RH165" s="73"/>
      <c r="RI165" s="73"/>
      <c r="RJ165" s="73"/>
      <c r="RK165" s="73"/>
      <c r="RL165" s="73"/>
      <c r="RM165" s="73"/>
      <c r="RN165" s="73"/>
      <c r="RO165" s="73"/>
      <c r="RP165" s="73"/>
      <c r="RQ165" s="73"/>
      <c r="RR165" s="73"/>
      <c r="RS165" s="73"/>
      <c r="RT165" s="73"/>
      <c r="RU165" s="73"/>
      <c r="RV165" s="73"/>
      <c r="RW165" s="73"/>
      <c r="RX165" s="73"/>
      <c r="RY165" s="73"/>
      <c r="RZ165" s="73"/>
      <c r="SA165" s="73"/>
      <c r="SB165" s="73"/>
      <c r="SC165" s="73"/>
      <c r="SD165" s="73"/>
      <c r="SE165" s="73"/>
      <c r="SF165" s="73"/>
      <c r="SG165" s="73"/>
      <c r="SH165" s="73"/>
      <c r="SI165" s="73"/>
      <c r="SJ165" s="73"/>
      <c r="SK165" s="73"/>
      <c r="SL165" s="73"/>
      <c r="SM165" s="73"/>
      <c r="SN165" s="73"/>
      <c r="SO165" s="73"/>
      <c r="SP165" s="73"/>
      <c r="SQ165" s="73"/>
      <c r="SR165" s="73"/>
      <c r="SS165" s="73"/>
      <c r="ST165" s="73"/>
      <c r="SU165" s="73"/>
      <c r="SV165" s="73"/>
      <c r="SW165" s="73"/>
      <c r="SX165" s="73"/>
      <c r="SY165" s="73"/>
      <c r="SZ165" s="73"/>
      <c r="TA165" s="73"/>
      <c r="TB165" s="73"/>
      <c r="TC165" s="73"/>
      <c r="TD165" s="73"/>
      <c r="TE165" s="73"/>
      <c r="TF165" s="73"/>
      <c r="TG165" s="73"/>
      <c r="TH165" s="73"/>
      <c r="TI165" s="73"/>
      <c r="TJ165" s="73"/>
      <c r="TK165" s="73"/>
      <c r="TL165" s="73"/>
      <c r="TM165" s="73"/>
      <c r="TN165" s="73"/>
      <c r="TO165" s="73"/>
      <c r="TP165" s="73"/>
      <c r="TQ165" s="73"/>
      <c r="TR165" s="73"/>
      <c r="TS165" s="73"/>
      <c r="TT165" s="73"/>
      <c r="TU165" s="73"/>
      <c r="TV165" s="73"/>
      <c r="TW165" s="73"/>
      <c r="TX165" s="73"/>
      <c r="TY165" s="73"/>
      <c r="TZ165" s="73"/>
      <c r="UA165" s="73"/>
      <c r="UB165" s="73"/>
      <c r="UC165" s="73"/>
      <c r="UD165" s="73"/>
      <c r="UE165" s="73"/>
      <c r="UF165" s="73"/>
      <c r="UG165" s="73"/>
      <c r="UH165" s="73"/>
      <c r="UI165" s="73"/>
      <c r="UJ165" s="73"/>
      <c r="UK165" s="73"/>
      <c r="UL165" s="73"/>
      <c r="UM165" s="73"/>
      <c r="UN165" s="73"/>
      <c r="UO165" s="73"/>
      <c r="UP165" s="73"/>
      <c r="UQ165" s="73"/>
      <c r="UR165" s="73"/>
      <c r="US165" s="73"/>
      <c r="UT165" s="73"/>
      <c r="UU165" s="73"/>
      <c r="UV165" s="73"/>
      <c r="UW165" s="73"/>
      <c r="UX165" s="73"/>
      <c r="UY165" s="73"/>
      <c r="UZ165" s="73"/>
      <c r="VA165" s="73"/>
      <c r="VB165" s="73"/>
      <c r="VC165" s="73"/>
      <c r="VD165" s="73"/>
      <c r="VE165" s="73"/>
      <c r="VF165" s="73"/>
      <c r="VG165" s="73"/>
      <c r="VH165" s="73"/>
      <c r="VI165" s="73"/>
      <c r="VJ165" s="73"/>
      <c r="VK165" s="73"/>
      <c r="VL165" s="73"/>
      <c r="VM165" s="73"/>
      <c r="VN165" s="73"/>
      <c r="VO165" s="73"/>
      <c r="VP165" s="73"/>
      <c r="VQ165" s="73"/>
      <c r="VR165" s="73"/>
      <c r="VS165" s="73"/>
      <c r="VT165" s="73"/>
      <c r="VU165" s="73"/>
      <c r="VV165" s="73"/>
      <c r="VW165" s="73"/>
      <c r="VX165" s="73"/>
      <c r="VY165" s="73"/>
      <c r="VZ165" s="73"/>
      <c r="WA165" s="73"/>
      <c r="WB165" s="73"/>
      <c r="WC165" s="73"/>
      <c r="WD165" s="73"/>
      <c r="WE165" s="73"/>
      <c r="WF165" s="73"/>
      <c r="WG165" s="73"/>
      <c r="WH165" s="73"/>
      <c r="WI165" s="73"/>
      <c r="WJ165" s="73"/>
      <c r="WK165" s="73"/>
      <c r="WL165" s="73"/>
      <c r="WM165" s="73"/>
      <c r="WN165" s="73"/>
      <c r="WO165" s="73"/>
      <c r="WP165" s="73"/>
      <c r="WQ165" s="73"/>
      <c r="WR165" s="73"/>
      <c r="WS165" s="73"/>
      <c r="WT165" s="73"/>
      <c r="WU165" s="73"/>
      <c r="WV165" s="73"/>
      <c r="WW165" s="73"/>
      <c r="WX165" s="73"/>
      <c r="WY165" s="73"/>
      <c r="WZ165" s="73"/>
      <c r="XA165" s="73"/>
      <c r="XB165" s="73"/>
      <c r="XC165" s="73"/>
      <c r="XD165" s="73"/>
      <c r="XE165" s="73"/>
      <c r="XF165" s="73"/>
      <c r="XG165" s="73"/>
      <c r="XH165" s="73"/>
      <c r="XI165" s="73"/>
      <c r="XJ165" s="73"/>
      <c r="XK165" s="73"/>
      <c r="XL165" s="73"/>
      <c r="XM165" s="73"/>
      <c r="XN165" s="73"/>
      <c r="XO165" s="73"/>
      <c r="XP165" s="73"/>
      <c r="XQ165" s="73"/>
      <c r="XR165" s="73"/>
      <c r="XS165" s="73"/>
      <c r="XT165" s="73"/>
      <c r="XU165" s="73"/>
      <c r="XV165" s="73"/>
      <c r="XW165" s="73"/>
      <c r="XX165" s="73"/>
      <c r="XY165" s="73"/>
      <c r="XZ165" s="73"/>
      <c r="YA165" s="73"/>
      <c r="YB165" s="73"/>
      <c r="YC165" s="73"/>
      <c r="YD165" s="73"/>
      <c r="YE165" s="73"/>
      <c r="YF165" s="73"/>
      <c r="YG165" s="73"/>
      <c r="YH165" s="73"/>
      <c r="YI165" s="73"/>
      <c r="YJ165" s="73"/>
      <c r="YK165" s="73"/>
      <c r="YL165" s="73"/>
      <c r="YM165" s="73"/>
      <c r="YN165" s="73"/>
      <c r="YO165" s="73"/>
      <c r="YP165" s="73"/>
      <c r="YQ165" s="73"/>
      <c r="YR165" s="73"/>
    </row>
    <row r="166" spans="1:668">
      <c r="A166" s="71" t="s">
        <v>250</v>
      </c>
      <c r="B166" s="72">
        <f t="shared" si="195"/>
        <v>0</v>
      </c>
      <c r="C166" s="72">
        <f t="shared" si="196"/>
        <v>0</v>
      </c>
      <c r="D166" s="72">
        <f t="shared" si="197"/>
        <v>0</v>
      </c>
      <c r="E166" s="72">
        <f t="shared" si="198"/>
        <v>0</v>
      </c>
      <c r="F166" s="72">
        <f t="shared" si="199"/>
        <v>0</v>
      </c>
      <c r="G166" s="72">
        <f t="shared" si="200"/>
        <v>0</v>
      </c>
      <c r="H166" s="72">
        <f t="shared" si="201"/>
        <v>0</v>
      </c>
      <c r="I166" s="72">
        <f t="shared" si="202"/>
        <v>0</v>
      </c>
      <c r="J166" s="72">
        <f t="shared" si="203"/>
        <v>0</v>
      </c>
      <c r="K166" s="72">
        <f t="shared" si="204"/>
        <v>0</v>
      </c>
      <c r="L166" s="72">
        <f t="shared" si="205"/>
        <v>0</v>
      </c>
      <c r="M166" s="72">
        <f t="shared" si="206"/>
        <v>0</v>
      </c>
      <c r="N166" s="72">
        <f t="shared" si="207"/>
        <v>0</v>
      </c>
      <c r="O166" s="72">
        <f t="shared" si="208"/>
        <v>0</v>
      </c>
      <c r="P166" s="72">
        <f t="shared" si="209"/>
        <v>0</v>
      </c>
      <c r="Q166" s="72">
        <f t="shared" si="210"/>
        <v>0</v>
      </c>
      <c r="R166" s="72">
        <f t="shared" si="211"/>
        <v>0</v>
      </c>
      <c r="S166" s="72">
        <f t="shared" si="212"/>
        <v>0</v>
      </c>
      <c r="T166" s="72">
        <f t="shared" si="213"/>
        <v>0</v>
      </c>
      <c r="U166" s="72">
        <f t="shared" si="214"/>
        <v>0</v>
      </c>
      <c r="V166" s="72">
        <f t="shared" si="215"/>
        <v>0</v>
      </c>
      <c r="W166" s="72">
        <f t="shared" si="216"/>
        <v>0</v>
      </c>
      <c r="X166" s="72">
        <f t="shared" si="217"/>
        <v>0</v>
      </c>
      <c r="Y166" s="72">
        <f t="shared" si="218"/>
        <v>0</v>
      </c>
      <c r="Z166" s="72">
        <f t="shared" si="219"/>
        <v>0</v>
      </c>
      <c r="AA166" s="72">
        <f t="shared" si="220"/>
        <v>0</v>
      </c>
      <c r="AB166" s="72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J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/>
      <c r="JX166" s="73"/>
      <c r="JY166" s="73"/>
      <c r="JZ166" s="73"/>
      <c r="KA166" s="73"/>
      <c r="KB166" s="73"/>
      <c r="KC166" s="73"/>
      <c r="KD166" s="73"/>
      <c r="KE166" s="73"/>
      <c r="KF166" s="73"/>
      <c r="KG166" s="73"/>
      <c r="KH166" s="73"/>
      <c r="KI166" s="73"/>
      <c r="KJ166" s="73"/>
      <c r="KK166" s="73"/>
      <c r="KL166" s="73"/>
      <c r="KM166" s="73"/>
      <c r="KN166" s="73"/>
      <c r="KO166" s="73"/>
      <c r="KP166" s="73"/>
      <c r="KQ166" s="73"/>
      <c r="KR166" s="73"/>
      <c r="KS166" s="73"/>
      <c r="KT166" s="73"/>
      <c r="KU166" s="73"/>
      <c r="KV166" s="73"/>
      <c r="KW166" s="73"/>
      <c r="KX166" s="73"/>
      <c r="KY166" s="73"/>
      <c r="KZ166" s="73"/>
      <c r="LA166" s="73"/>
      <c r="LB166" s="73"/>
      <c r="LC166" s="73"/>
      <c r="LD166" s="73"/>
      <c r="LE166" s="73"/>
      <c r="LF166" s="73"/>
      <c r="LG166" s="73"/>
      <c r="LH166" s="73"/>
      <c r="LI166" s="73"/>
      <c r="LJ166" s="73"/>
      <c r="LK166" s="73"/>
      <c r="LL166" s="73"/>
      <c r="LM166" s="73"/>
      <c r="LN166" s="73"/>
      <c r="LO166" s="73"/>
      <c r="LP166" s="73"/>
      <c r="LQ166" s="73"/>
      <c r="LR166" s="73"/>
      <c r="LS166" s="73"/>
      <c r="LT166" s="73"/>
      <c r="LU166" s="73"/>
      <c r="LV166" s="73"/>
      <c r="LW166" s="73"/>
      <c r="LX166" s="73"/>
      <c r="LY166" s="73"/>
      <c r="LZ166" s="73"/>
      <c r="MA166" s="73"/>
      <c r="MB166" s="73"/>
      <c r="MC166" s="73"/>
      <c r="MD166" s="73"/>
      <c r="ME166" s="73"/>
      <c r="MF166" s="73"/>
      <c r="MG166" s="73"/>
      <c r="MH166" s="73"/>
      <c r="MI166" s="73"/>
      <c r="MJ166" s="73"/>
      <c r="MK166" s="73"/>
      <c r="ML166" s="73"/>
      <c r="MM166" s="73"/>
      <c r="MN166" s="73"/>
      <c r="MO166" s="73"/>
      <c r="MP166" s="73"/>
      <c r="MQ166" s="73"/>
      <c r="MR166" s="73"/>
      <c r="MS166" s="73"/>
      <c r="MT166" s="73"/>
      <c r="MU166" s="73"/>
      <c r="MV166" s="73"/>
      <c r="MW166" s="73"/>
      <c r="MX166" s="73"/>
      <c r="MY166" s="73"/>
      <c r="MZ166" s="73"/>
      <c r="NA166" s="73"/>
      <c r="NB166" s="73"/>
      <c r="NC166" s="73"/>
      <c r="ND166" s="73"/>
      <c r="NE166" s="73"/>
      <c r="NF166" s="73"/>
      <c r="NG166" s="73"/>
      <c r="NH166" s="73"/>
      <c r="NI166" s="73"/>
      <c r="NJ166" s="73"/>
      <c r="NK166" s="73"/>
      <c r="NL166" s="73"/>
      <c r="NM166" s="73"/>
      <c r="NN166" s="73"/>
      <c r="NO166" s="73"/>
      <c r="NP166" s="73"/>
      <c r="NQ166" s="73"/>
      <c r="NR166" s="73"/>
      <c r="NS166" s="73"/>
      <c r="NT166" s="73"/>
      <c r="NU166" s="73"/>
      <c r="NV166" s="73"/>
      <c r="NW166" s="73"/>
      <c r="NX166" s="73"/>
      <c r="NY166" s="73"/>
      <c r="NZ166" s="73"/>
      <c r="OA166" s="73"/>
      <c r="OB166" s="73"/>
      <c r="OC166" s="73"/>
      <c r="OD166" s="73"/>
      <c r="OE166" s="73"/>
      <c r="OF166" s="73"/>
      <c r="OG166" s="73"/>
      <c r="OH166" s="73"/>
      <c r="OI166" s="73"/>
      <c r="OJ166" s="73"/>
      <c r="OK166" s="73"/>
      <c r="OL166" s="73"/>
      <c r="OM166" s="73"/>
      <c r="ON166" s="73"/>
      <c r="OO166" s="73"/>
      <c r="OP166" s="73"/>
      <c r="OQ166" s="73"/>
      <c r="OR166" s="73"/>
      <c r="OS166" s="73"/>
      <c r="OT166" s="73"/>
      <c r="OU166" s="73"/>
      <c r="OV166" s="73"/>
      <c r="OW166" s="73"/>
      <c r="OX166" s="73"/>
      <c r="OY166" s="73"/>
      <c r="OZ166" s="73"/>
      <c r="PA166" s="73"/>
      <c r="PB166" s="73"/>
      <c r="PC166" s="73"/>
      <c r="PD166" s="73"/>
      <c r="PE166" s="73"/>
      <c r="PF166" s="73"/>
      <c r="PG166" s="73"/>
      <c r="PH166" s="73"/>
      <c r="PI166" s="73"/>
      <c r="PJ166" s="73"/>
      <c r="PK166" s="73"/>
      <c r="PL166" s="73"/>
      <c r="PM166" s="73"/>
      <c r="PN166" s="73"/>
      <c r="PO166" s="73"/>
      <c r="PP166" s="73"/>
      <c r="PQ166" s="73"/>
      <c r="PR166" s="73"/>
      <c r="PS166" s="73"/>
      <c r="PT166" s="73"/>
      <c r="PU166" s="73"/>
      <c r="PV166" s="73"/>
      <c r="PW166" s="73"/>
      <c r="PX166" s="73"/>
      <c r="PY166" s="73"/>
      <c r="PZ166" s="73"/>
      <c r="QA166" s="73"/>
      <c r="QB166" s="73"/>
      <c r="QC166" s="73"/>
      <c r="QD166" s="73"/>
      <c r="QE166" s="73"/>
      <c r="QF166" s="73"/>
      <c r="QG166" s="73"/>
      <c r="QH166" s="73"/>
      <c r="QI166" s="73"/>
      <c r="QJ166" s="73"/>
      <c r="QK166" s="73"/>
      <c r="QL166" s="73"/>
      <c r="QM166" s="73"/>
      <c r="QN166" s="73"/>
      <c r="QO166" s="73"/>
      <c r="QP166" s="73"/>
      <c r="QQ166" s="73"/>
      <c r="QR166" s="73"/>
      <c r="QS166" s="73"/>
      <c r="QT166" s="73"/>
      <c r="QU166" s="73"/>
      <c r="QV166" s="73"/>
      <c r="QW166" s="73"/>
      <c r="QX166" s="73"/>
      <c r="QY166" s="73"/>
      <c r="QZ166" s="73"/>
      <c r="RA166" s="73"/>
      <c r="RB166" s="73"/>
      <c r="RC166" s="73"/>
      <c r="RD166" s="73"/>
      <c r="RE166" s="73"/>
      <c r="RF166" s="73"/>
      <c r="RG166" s="73"/>
      <c r="RH166" s="73"/>
      <c r="RI166" s="73"/>
      <c r="RJ166" s="73"/>
      <c r="RK166" s="73"/>
      <c r="RL166" s="73"/>
      <c r="RM166" s="73"/>
      <c r="RN166" s="73"/>
      <c r="RO166" s="73"/>
      <c r="RP166" s="73"/>
      <c r="RQ166" s="73"/>
      <c r="RR166" s="73"/>
      <c r="RS166" s="73"/>
      <c r="RT166" s="73"/>
      <c r="RU166" s="73"/>
      <c r="RV166" s="73"/>
      <c r="RW166" s="73"/>
      <c r="RX166" s="73"/>
      <c r="RY166" s="73"/>
      <c r="RZ166" s="73"/>
      <c r="SA166" s="73"/>
      <c r="SB166" s="73"/>
      <c r="SC166" s="73"/>
      <c r="SD166" s="73"/>
      <c r="SE166" s="73"/>
      <c r="SF166" s="73"/>
      <c r="SG166" s="73"/>
      <c r="SH166" s="73"/>
      <c r="SI166" s="73"/>
      <c r="SJ166" s="73"/>
      <c r="SK166" s="73"/>
      <c r="SL166" s="73"/>
      <c r="SM166" s="73"/>
      <c r="SN166" s="73"/>
      <c r="SO166" s="73"/>
      <c r="SP166" s="73"/>
      <c r="SQ166" s="73"/>
      <c r="SR166" s="73"/>
      <c r="SS166" s="73"/>
      <c r="ST166" s="73"/>
      <c r="SU166" s="73"/>
      <c r="SV166" s="73"/>
      <c r="SW166" s="73"/>
      <c r="SX166" s="73"/>
      <c r="SY166" s="73"/>
      <c r="SZ166" s="73"/>
      <c r="TA166" s="73"/>
      <c r="TB166" s="73"/>
      <c r="TC166" s="73"/>
      <c r="TD166" s="73"/>
      <c r="TE166" s="73"/>
      <c r="TF166" s="73"/>
      <c r="TG166" s="73"/>
      <c r="TH166" s="73"/>
      <c r="TI166" s="73"/>
      <c r="TJ166" s="73"/>
      <c r="TK166" s="73"/>
      <c r="TL166" s="73"/>
      <c r="TM166" s="73"/>
      <c r="TN166" s="73"/>
      <c r="TO166" s="73"/>
      <c r="TP166" s="73"/>
      <c r="TQ166" s="73"/>
      <c r="TR166" s="73"/>
      <c r="TS166" s="73"/>
      <c r="TT166" s="73"/>
      <c r="TU166" s="73"/>
      <c r="TV166" s="73"/>
      <c r="TW166" s="73"/>
      <c r="TX166" s="73"/>
      <c r="TY166" s="73"/>
      <c r="TZ166" s="73"/>
      <c r="UA166" s="73"/>
      <c r="UB166" s="73"/>
      <c r="UC166" s="73"/>
      <c r="UD166" s="73"/>
      <c r="UE166" s="73"/>
      <c r="UF166" s="73"/>
      <c r="UG166" s="73"/>
      <c r="UH166" s="73"/>
      <c r="UI166" s="73"/>
      <c r="UJ166" s="73"/>
      <c r="UK166" s="73"/>
      <c r="UL166" s="73"/>
      <c r="UM166" s="73"/>
      <c r="UN166" s="73"/>
      <c r="UO166" s="73"/>
      <c r="UP166" s="73"/>
      <c r="UQ166" s="73"/>
      <c r="UR166" s="73"/>
      <c r="US166" s="73"/>
      <c r="UT166" s="73"/>
      <c r="UU166" s="73"/>
      <c r="UV166" s="73"/>
      <c r="UW166" s="73"/>
      <c r="UX166" s="73"/>
      <c r="UY166" s="73"/>
      <c r="UZ166" s="73"/>
      <c r="VA166" s="73"/>
      <c r="VB166" s="73"/>
      <c r="VC166" s="73"/>
      <c r="VD166" s="73"/>
      <c r="VE166" s="73"/>
      <c r="VF166" s="73"/>
      <c r="VG166" s="73"/>
      <c r="VH166" s="73"/>
      <c r="VI166" s="73"/>
      <c r="VJ166" s="73"/>
      <c r="VK166" s="73"/>
      <c r="VL166" s="73"/>
      <c r="VM166" s="73"/>
      <c r="VN166" s="73"/>
      <c r="VO166" s="73"/>
      <c r="VP166" s="73"/>
      <c r="VQ166" s="73"/>
      <c r="VR166" s="73"/>
      <c r="VS166" s="73"/>
      <c r="VT166" s="73"/>
      <c r="VU166" s="73"/>
      <c r="VV166" s="73"/>
      <c r="VW166" s="73"/>
      <c r="VX166" s="73"/>
      <c r="VY166" s="73"/>
      <c r="VZ166" s="73"/>
      <c r="WA166" s="73"/>
      <c r="WB166" s="73"/>
      <c r="WC166" s="73"/>
      <c r="WD166" s="73"/>
      <c r="WE166" s="73"/>
      <c r="WF166" s="73"/>
      <c r="WG166" s="73"/>
      <c r="WH166" s="73"/>
      <c r="WI166" s="73"/>
      <c r="WJ166" s="73"/>
      <c r="WK166" s="73"/>
      <c r="WL166" s="73"/>
      <c r="WM166" s="73"/>
      <c r="WN166" s="73"/>
      <c r="WO166" s="73"/>
      <c r="WP166" s="73"/>
      <c r="WQ166" s="73"/>
      <c r="WR166" s="73"/>
      <c r="WS166" s="73"/>
      <c r="WT166" s="73"/>
      <c r="WU166" s="73"/>
      <c r="WV166" s="73"/>
      <c r="WW166" s="73"/>
      <c r="WX166" s="73"/>
      <c r="WY166" s="73"/>
      <c r="WZ166" s="73"/>
      <c r="XA166" s="73"/>
      <c r="XB166" s="73"/>
      <c r="XC166" s="73"/>
      <c r="XD166" s="73"/>
      <c r="XE166" s="73"/>
      <c r="XF166" s="73"/>
      <c r="XG166" s="73"/>
      <c r="XH166" s="73"/>
      <c r="XI166" s="73"/>
      <c r="XJ166" s="73"/>
      <c r="XK166" s="73"/>
      <c r="XL166" s="73"/>
      <c r="XM166" s="73"/>
      <c r="XN166" s="73"/>
      <c r="XO166" s="73"/>
      <c r="XP166" s="73"/>
      <c r="XQ166" s="73"/>
      <c r="XR166" s="73"/>
      <c r="XS166" s="73"/>
      <c r="XT166" s="73"/>
      <c r="XU166" s="73"/>
      <c r="XV166" s="73"/>
      <c r="XW166" s="73"/>
      <c r="XX166" s="73"/>
      <c r="XY166" s="73"/>
      <c r="XZ166" s="73"/>
      <c r="YA166" s="73"/>
      <c r="YB166" s="73"/>
      <c r="YC166" s="73"/>
      <c r="YD166" s="73"/>
      <c r="YE166" s="73"/>
      <c r="YF166" s="73"/>
      <c r="YG166" s="73"/>
      <c r="YH166" s="73"/>
      <c r="YI166" s="73"/>
      <c r="YJ166" s="73"/>
      <c r="YK166" s="73"/>
      <c r="YL166" s="73"/>
      <c r="YM166" s="73"/>
      <c r="YN166" s="73"/>
      <c r="YO166" s="73"/>
      <c r="YP166" s="73"/>
      <c r="YQ166" s="73"/>
      <c r="YR166" s="73"/>
    </row>
    <row r="167" spans="1:668">
      <c r="A167" s="71" t="s">
        <v>251</v>
      </c>
      <c r="B167" s="72">
        <f t="shared" si="195"/>
        <v>0</v>
      </c>
      <c r="C167" s="72">
        <f t="shared" si="196"/>
        <v>0</v>
      </c>
      <c r="D167" s="72">
        <f t="shared" si="197"/>
        <v>0</v>
      </c>
      <c r="E167" s="72">
        <f t="shared" si="198"/>
        <v>0</v>
      </c>
      <c r="F167" s="72">
        <f t="shared" si="199"/>
        <v>0</v>
      </c>
      <c r="G167" s="72">
        <f t="shared" si="200"/>
        <v>0</v>
      </c>
      <c r="H167" s="72">
        <f t="shared" si="201"/>
        <v>0</v>
      </c>
      <c r="I167" s="72">
        <f t="shared" si="202"/>
        <v>0</v>
      </c>
      <c r="J167" s="72">
        <f t="shared" si="203"/>
        <v>0</v>
      </c>
      <c r="K167" s="72">
        <f t="shared" si="204"/>
        <v>0</v>
      </c>
      <c r="L167" s="72">
        <f t="shared" si="205"/>
        <v>0</v>
      </c>
      <c r="M167" s="72">
        <f t="shared" si="206"/>
        <v>0</v>
      </c>
      <c r="N167" s="72">
        <f t="shared" si="207"/>
        <v>0</v>
      </c>
      <c r="O167" s="72">
        <f t="shared" si="208"/>
        <v>0</v>
      </c>
      <c r="P167" s="72">
        <f t="shared" si="209"/>
        <v>0</v>
      </c>
      <c r="Q167" s="72">
        <f t="shared" si="210"/>
        <v>0</v>
      </c>
      <c r="R167" s="72">
        <f t="shared" si="211"/>
        <v>0</v>
      </c>
      <c r="S167" s="72">
        <f t="shared" si="212"/>
        <v>0</v>
      </c>
      <c r="T167" s="72">
        <f t="shared" si="213"/>
        <v>0</v>
      </c>
      <c r="U167" s="72">
        <f t="shared" si="214"/>
        <v>0</v>
      </c>
      <c r="V167" s="72">
        <f t="shared" si="215"/>
        <v>0</v>
      </c>
      <c r="W167" s="72">
        <f t="shared" si="216"/>
        <v>0</v>
      </c>
      <c r="X167" s="72">
        <f t="shared" si="217"/>
        <v>0</v>
      </c>
      <c r="Y167" s="72">
        <f t="shared" si="218"/>
        <v>0</v>
      </c>
      <c r="Z167" s="72">
        <f t="shared" si="219"/>
        <v>0</v>
      </c>
      <c r="AA167" s="72">
        <f t="shared" si="220"/>
        <v>0</v>
      </c>
      <c r="AB167" s="72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J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X167" s="73"/>
      <c r="JY167" s="73"/>
      <c r="JZ167" s="73"/>
      <c r="KA167" s="73"/>
      <c r="KB167" s="73"/>
      <c r="KC167" s="73"/>
      <c r="KD167" s="73"/>
      <c r="KE167" s="73"/>
      <c r="KF167" s="73"/>
      <c r="KG167" s="73"/>
      <c r="KH167" s="73"/>
      <c r="KI167" s="73"/>
      <c r="KJ167" s="73"/>
      <c r="KK167" s="73"/>
      <c r="KL167" s="73"/>
      <c r="KM167" s="73"/>
      <c r="KN167" s="73"/>
      <c r="KO167" s="73"/>
      <c r="KP167" s="73"/>
      <c r="KQ167" s="73"/>
      <c r="KR167" s="73"/>
      <c r="KS167" s="73"/>
      <c r="KT167" s="73"/>
      <c r="KU167" s="73"/>
      <c r="KV167" s="73"/>
      <c r="KW167" s="73"/>
      <c r="KX167" s="73"/>
      <c r="KY167" s="73"/>
      <c r="KZ167" s="73"/>
      <c r="LA167" s="73"/>
      <c r="LB167" s="73"/>
      <c r="LC167" s="73"/>
      <c r="LD167" s="73"/>
      <c r="LE167" s="73"/>
      <c r="LF167" s="73"/>
      <c r="LG167" s="73"/>
      <c r="LH167" s="73"/>
      <c r="LI167" s="73"/>
      <c r="LJ167" s="73"/>
      <c r="LK167" s="73"/>
      <c r="LL167" s="73"/>
      <c r="LM167" s="73"/>
      <c r="LN167" s="73"/>
      <c r="LO167" s="73"/>
      <c r="LP167" s="73"/>
      <c r="LQ167" s="73"/>
      <c r="LR167" s="73"/>
      <c r="LS167" s="73"/>
      <c r="LT167" s="73"/>
      <c r="LU167" s="73"/>
      <c r="LV167" s="73"/>
      <c r="LW167" s="73"/>
      <c r="LX167" s="73"/>
      <c r="LY167" s="73"/>
      <c r="LZ167" s="73"/>
      <c r="MA167" s="73"/>
      <c r="MB167" s="73"/>
      <c r="MC167" s="73"/>
      <c r="MD167" s="73"/>
      <c r="ME167" s="73"/>
      <c r="MF167" s="73"/>
      <c r="MG167" s="73"/>
      <c r="MH167" s="73"/>
      <c r="MI167" s="73"/>
      <c r="MJ167" s="73"/>
      <c r="MK167" s="73"/>
      <c r="ML167" s="73"/>
      <c r="MM167" s="73"/>
      <c r="MN167" s="73"/>
      <c r="MO167" s="73"/>
      <c r="MP167" s="73"/>
      <c r="MQ167" s="73"/>
      <c r="MR167" s="73"/>
      <c r="MS167" s="73"/>
      <c r="MT167" s="73"/>
      <c r="MU167" s="73"/>
      <c r="MV167" s="73"/>
      <c r="MW167" s="73"/>
      <c r="MX167" s="73"/>
      <c r="MY167" s="73"/>
      <c r="MZ167" s="73"/>
      <c r="NA167" s="73"/>
      <c r="NB167" s="73"/>
      <c r="NC167" s="73"/>
      <c r="ND167" s="73"/>
      <c r="NE167" s="73"/>
      <c r="NF167" s="73"/>
      <c r="NG167" s="73"/>
      <c r="NH167" s="73"/>
      <c r="NI167" s="73"/>
      <c r="NJ167" s="73"/>
      <c r="NK167" s="73"/>
      <c r="NL167" s="73"/>
      <c r="NM167" s="73"/>
      <c r="NN167" s="73"/>
      <c r="NO167" s="73"/>
      <c r="NP167" s="73"/>
      <c r="NQ167" s="73"/>
      <c r="NR167" s="73"/>
      <c r="NS167" s="73"/>
      <c r="NT167" s="73"/>
      <c r="NU167" s="73"/>
      <c r="NV167" s="73"/>
      <c r="NW167" s="73"/>
      <c r="NX167" s="73"/>
      <c r="NY167" s="73"/>
      <c r="NZ167" s="73"/>
      <c r="OA167" s="73"/>
      <c r="OB167" s="73"/>
      <c r="OC167" s="73"/>
      <c r="OD167" s="73"/>
      <c r="OE167" s="73"/>
      <c r="OF167" s="73"/>
      <c r="OG167" s="73"/>
      <c r="OH167" s="73"/>
      <c r="OI167" s="73"/>
      <c r="OJ167" s="73"/>
      <c r="OK167" s="73"/>
      <c r="OL167" s="73"/>
      <c r="OM167" s="73"/>
      <c r="ON167" s="73"/>
      <c r="OO167" s="73"/>
      <c r="OP167" s="73"/>
      <c r="OQ167" s="73"/>
      <c r="OR167" s="73"/>
      <c r="OS167" s="73"/>
      <c r="OT167" s="73"/>
      <c r="OU167" s="73"/>
      <c r="OV167" s="73"/>
      <c r="OW167" s="73"/>
      <c r="OX167" s="73"/>
      <c r="OY167" s="73"/>
      <c r="OZ167" s="73"/>
      <c r="PA167" s="73"/>
      <c r="PB167" s="73"/>
      <c r="PC167" s="73"/>
      <c r="PD167" s="73"/>
      <c r="PE167" s="73"/>
      <c r="PF167" s="73"/>
      <c r="PG167" s="73"/>
      <c r="PH167" s="73"/>
      <c r="PI167" s="73"/>
      <c r="PJ167" s="73"/>
      <c r="PK167" s="73"/>
      <c r="PL167" s="73"/>
      <c r="PM167" s="73"/>
      <c r="PN167" s="73"/>
      <c r="PO167" s="73"/>
      <c r="PP167" s="73"/>
      <c r="PQ167" s="73"/>
      <c r="PR167" s="73"/>
      <c r="PS167" s="73"/>
      <c r="PT167" s="73"/>
      <c r="PU167" s="73"/>
      <c r="PV167" s="73"/>
      <c r="PW167" s="73"/>
      <c r="PX167" s="73"/>
      <c r="PY167" s="73"/>
      <c r="PZ167" s="73"/>
      <c r="QA167" s="73"/>
      <c r="QB167" s="73"/>
      <c r="QC167" s="73"/>
      <c r="QD167" s="73"/>
      <c r="QE167" s="73"/>
      <c r="QF167" s="73"/>
      <c r="QG167" s="73"/>
      <c r="QH167" s="73"/>
      <c r="QI167" s="73"/>
      <c r="QJ167" s="73"/>
      <c r="QK167" s="73"/>
      <c r="QL167" s="73"/>
      <c r="QM167" s="73"/>
      <c r="QN167" s="73"/>
      <c r="QO167" s="73"/>
      <c r="QP167" s="73"/>
      <c r="QQ167" s="73"/>
      <c r="QR167" s="73"/>
      <c r="QS167" s="73"/>
      <c r="QT167" s="73"/>
      <c r="QU167" s="73"/>
      <c r="QV167" s="73"/>
      <c r="QW167" s="73"/>
      <c r="QX167" s="73"/>
      <c r="QY167" s="73"/>
      <c r="QZ167" s="73"/>
      <c r="RA167" s="73"/>
      <c r="RB167" s="73"/>
      <c r="RC167" s="73"/>
      <c r="RD167" s="73"/>
      <c r="RE167" s="73"/>
      <c r="RF167" s="73"/>
      <c r="RG167" s="73"/>
      <c r="RH167" s="73"/>
      <c r="RI167" s="73"/>
      <c r="RJ167" s="73"/>
      <c r="RK167" s="73"/>
      <c r="RL167" s="73"/>
      <c r="RM167" s="73"/>
      <c r="RN167" s="73"/>
      <c r="RO167" s="73"/>
      <c r="RP167" s="73"/>
      <c r="RQ167" s="73"/>
      <c r="RR167" s="73"/>
      <c r="RS167" s="73"/>
      <c r="RT167" s="73"/>
      <c r="RU167" s="73"/>
      <c r="RV167" s="73"/>
      <c r="RW167" s="73"/>
      <c r="RX167" s="73"/>
      <c r="RY167" s="73"/>
      <c r="RZ167" s="73"/>
      <c r="SA167" s="73"/>
      <c r="SB167" s="73"/>
      <c r="SC167" s="73"/>
      <c r="SD167" s="73"/>
      <c r="SE167" s="73"/>
      <c r="SF167" s="73"/>
      <c r="SG167" s="73"/>
      <c r="SH167" s="73"/>
      <c r="SI167" s="73"/>
      <c r="SJ167" s="73"/>
      <c r="SK167" s="73"/>
      <c r="SL167" s="73"/>
      <c r="SM167" s="73"/>
      <c r="SN167" s="73"/>
      <c r="SO167" s="73"/>
      <c r="SP167" s="73"/>
      <c r="SQ167" s="73"/>
      <c r="SR167" s="73"/>
      <c r="SS167" s="73"/>
      <c r="ST167" s="73"/>
      <c r="SU167" s="73"/>
      <c r="SV167" s="73"/>
      <c r="SW167" s="73"/>
      <c r="SX167" s="73"/>
      <c r="SY167" s="73"/>
      <c r="SZ167" s="73"/>
      <c r="TA167" s="73"/>
      <c r="TB167" s="73"/>
      <c r="TC167" s="73"/>
      <c r="TD167" s="73"/>
      <c r="TE167" s="73"/>
      <c r="TF167" s="73"/>
      <c r="TG167" s="73"/>
      <c r="TH167" s="73"/>
      <c r="TI167" s="73"/>
      <c r="TJ167" s="73"/>
      <c r="TK167" s="73"/>
      <c r="TL167" s="73"/>
      <c r="TM167" s="73"/>
      <c r="TN167" s="73"/>
      <c r="TO167" s="73"/>
      <c r="TP167" s="73"/>
      <c r="TQ167" s="73"/>
      <c r="TR167" s="73"/>
      <c r="TS167" s="73"/>
      <c r="TT167" s="73"/>
      <c r="TU167" s="73"/>
      <c r="TV167" s="73"/>
      <c r="TW167" s="73"/>
      <c r="TX167" s="73"/>
      <c r="TY167" s="73"/>
      <c r="TZ167" s="73"/>
      <c r="UA167" s="73"/>
      <c r="UB167" s="73"/>
      <c r="UC167" s="73"/>
      <c r="UD167" s="73"/>
      <c r="UE167" s="73"/>
      <c r="UF167" s="73"/>
      <c r="UG167" s="73"/>
      <c r="UH167" s="73"/>
      <c r="UI167" s="73"/>
      <c r="UJ167" s="73"/>
      <c r="UK167" s="73"/>
      <c r="UL167" s="73"/>
      <c r="UM167" s="73"/>
      <c r="UN167" s="73"/>
      <c r="UO167" s="73"/>
      <c r="UP167" s="73"/>
      <c r="UQ167" s="73"/>
      <c r="UR167" s="73"/>
      <c r="US167" s="73"/>
      <c r="UT167" s="73"/>
      <c r="UU167" s="73"/>
      <c r="UV167" s="73"/>
      <c r="UW167" s="73"/>
      <c r="UX167" s="73"/>
      <c r="UY167" s="73"/>
      <c r="UZ167" s="73"/>
      <c r="VA167" s="73"/>
      <c r="VB167" s="73"/>
      <c r="VC167" s="73"/>
      <c r="VD167" s="73"/>
      <c r="VE167" s="73"/>
      <c r="VF167" s="73"/>
      <c r="VG167" s="73"/>
      <c r="VH167" s="73"/>
      <c r="VI167" s="73"/>
      <c r="VJ167" s="73"/>
      <c r="VK167" s="73"/>
      <c r="VL167" s="73"/>
      <c r="VM167" s="73"/>
      <c r="VN167" s="73"/>
      <c r="VO167" s="73"/>
      <c r="VP167" s="73"/>
      <c r="VQ167" s="73"/>
      <c r="VR167" s="73"/>
      <c r="VS167" s="73"/>
      <c r="VT167" s="73"/>
      <c r="VU167" s="73"/>
      <c r="VV167" s="73"/>
      <c r="VW167" s="73"/>
      <c r="VX167" s="73"/>
      <c r="VY167" s="73"/>
      <c r="VZ167" s="73"/>
      <c r="WA167" s="73"/>
      <c r="WB167" s="73"/>
      <c r="WC167" s="73"/>
      <c r="WD167" s="73"/>
      <c r="WE167" s="73"/>
      <c r="WF167" s="73"/>
      <c r="WG167" s="73"/>
      <c r="WH167" s="73"/>
      <c r="WI167" s="73"/>
      <c r="WJ167" s="73"/>
      <c r="WK167" s="73"/>
      <c r="WL167" s="73"/>
      <c r="WM167" s="73"/>
      <c r="WN167" s="73"/>
      <c r="WO167" s="73"/>
      <c r="WP167" s="73"/>
      <c r="WQ167" s="73"/>
      <c r="WR167" s="73"/>
      <c r="WS167" s="73"/>
      <c r="WT167" s="73"/>
      <c r="WU167" s="73"/>
      <c r="WV167" s="73"/>
      <c r="WW167" s="73"/>
      <c r="WX167" s="73"/>
      <c r="WY167" s="73"/>
      <c r="WZ167" s="73"/>
      <c r="XA167" s="73"/>
      <c r="XB167" s="73"/>
      <c r="XC167" s="73"/>
      <c r="XD167" s="73"/>
      <c r="XE167" s="73"/>
      <c r="XF167" s="73"/>
      <c r="XG167" s="73"/>
      <c r="XH167" s="73"/>
      <c r="XI167" s="73"/>
      <c r="XJ167" s="73"/>
      <c r="XK167" s="73"/>
      <c r="XL167" s="73"/>
      <c r="XM167" s="73"/>
      <c r="XN167" s="73"/>
      <c r="XO167" s="73"/>
      <c r="XP167" s="73"/>
      <c r="XQ167" s="73"/>
      <c r="XR167" s="73"/>
      <c r="XS167" s="73"/>
      <c r="XT167" s="73"/>
      <c r="XU167" s="73"/>
      <c r="XV167" s="73"/>
      <c r="XW167" s="73"/>
      <c r="XX167" s="73"/>
      <c r="XY167" s="73"/>
      <c r="XZ167" s="73"/>
      <c r="YA167" s="73"/>
      <c r="YB167" s="73"/>
      <c r="YC167" s="73"/>
      <c r="YD167" s="73"/>
      <c r="YE167" s="73"/>
      <c r="YF167" s="73"/>
      <c r="YG167" s="73"/>
      <c r="YH167" s="73"/>
      <c r="YI167" s="73"/>
      <c r="YJ167" s="73"/>
      <c r="YK167" s="73"/>
      <c r="YL167" s="73"/>
      <c r="YM167" s="73"/>
      <c r="YN167" s="73"/>
      <c r="YO167" s="73"/>
      <c r="YP167" s="73"/>
      <c r="YQ167" s="73"/>
      <c r="YR167" s="73"/>
    </row>
    <row r="168" spans="1:668">
      <c r="A168" s="71" t="s">
        <v>252</v>
      </c>
      <c r="B168" s="72">
        <f t="shared" si="195"/>
        <v>0</v>
      </c>
      <c r="C168" s="72">
        <f t="shared" si="196"/>
        <v>0</v>
      </c>
      <c r="D168" s="72">
        <f t="shared" si="197"/>
        <v>0</v>
      </c>
      <c r="E168" s="72">
        <f t="shared" si="198"/>
        <v>0</v>
      </c>
      <c r="F168" s="72">
        <f t="shared" si="199"/>
        <v>0</v>
      </c>
      <c r="G168" s="72">
        <f t="shared" si="200"/>
        <v>0</v>
      </c>
      <c r="H168" s="72">
        <f t="shared" si="201"/>
        <v>0</v>
      </c>
      <c r="I168" s="72">
        <f t="shared" si="202"/>
        <v>0</v>
      </c>
      <c r="J168" s="72">
        <f t="shared" si="203"/>
        <v>0</v>
      </c>
      <c r="K168" s="72">
        <f t="shared" si="204"/>
        <v>0</v>
      </c>
      <c r="L168" s="72">
        <f t="shared" si="205"/>
        <v>0</v>
      </c>
      <c r="M168" s="72">
        <f t="shared" si="206"/>
        <v>0</v>
      </c>
      <c r="N168" s="72">
        <f t="shared" si="207"/>
        <v>0</v>
      </c>
      <c r="O168" s="72">
        <f t="shared" si="208"/>
        <v>0</v>
      </c>
      <c r="P168" s="72">
        <f t="shared" si="209"/>
        <v>0</v>
      </c>
      <c r="Q168" s="72">
        <f t="shared" si="210"/>
        <v>0</v>
      </c>
      <c r="R168" s="72">
        <f t="shared" si="211"/>
        <v>0</v>
      </c>
      <c r="S168" s="72">
        <f t="shared" si="212"/>
        <v>0</v>
      </c>
      <c r="T168" s="72">
        <f t="shared" si="213"/>
        <v>0</v>
      </c>
      <c r="U168" s="72">
        <f t="shared" si="214"/>
        <v>0</v>
      </c>
      <c r="V168" s="72">
        <f t="shared" si="215"/>
        <v>0</v>
      </c>
      <c r="W168" s="72">
        <f t="shared" si="216"/>
        <v>0</v>
      </c>
      <c r="X168" s="72">
        <f t="shared" si="217"/>
        <v>0</v>
      </c>
      <c r="Y168" s="72">
        <f t="shared" si="218"/>
        <v>0</v>
      </c>
      <c r="Z168" s="72">
        <f t="shared" si="219"/>
        <v>0</v>
      </c>
      <c r="AA168" s="72">
        <f t="shared" si="220"/>
        <v>0</v>
      </c>
      <c r="AB168" s="72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J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X168" s="73"/>
      <c r="JY168" s="73"/>
      <c r="JZ168" s="73"/>
      <c r="KA168" s="73"/>
      <c r="KB168" s="73"/>
      <c r="KC168" s="73"/>
      <c r="KD168" s="73"/>
      <c r="KE168" s="73"/>
      <c r="KF168" s="73"/>
      <c r="KG168" s="73"/>
      <c r="KH168" s="73"/>
      <c r="KI168" s="73"/>
      <c r="KJ168" s="73"/>
      <c r="KK168" s="73"/>
      <c r="KL168" s="73"/>
      <c r="KM168" s="73"/>
      <c r="KN168" s="73"/>
      <c r="KO168" s="73"/>
      <c r="KP168" s="73"/>
      <c r="KQ168" s="73"/>
      <c r="KR168" s="73"/>
      <c r="KS168" s="73"/>
      <c r="KT168" s="73"/>
      <c r="KU168" s="73"/>
      <c r="KV168" s="73"/>
      <c r="KW168" s="73"/>
      <c r="KX168" s="73"/>
      <c r="KY168" s="73"/>
      <c r="KZ168" s="73"/>
      <c r="LA168" s="73"/>
      <c r="LB168" s="73"/>
      <c r="LC168" s="73"/>
      <c r="LD168" s="73"/>
      <c r="LE168" s="73"/>
      <c r="LF168" s="73"/>
      <c r="LG168" s="73"/>
      <c r="LH168" s="73"/>
      <c r="LI168" s="73"/>
      <c r="LJ168" s="73"/>
      <c r="LK168" s="73"/>
      <c r="LL168" s="73"/>
      <c r="LM168" s="73"/>
      <c r="LN168" s="73"/>
      <c r="LO168" s="73"/>
      <c r="LP168" s="73"/>
      <c r="LQ168" s="73"/>
      <c r="LR168" s="73"/>
      <c r="LS168" s="73"/>
      <c r="LT168" s="73"/>
      <c r="LU168" s="73"/>
      <c r="LV168" s="73"/>
      <c r="LW168" s="73"/>
      <c r="LX168" s="73"/>
      <c r="LY168" s="73"/>
      <c r="LZ168" s="73"/>
      <c r="MA168" s="73"/>
      <c r="MB168" s="73"/>
      <c r="MC168" s="73"/>
      <c r="MD168" s="73"/>
      <c r="ME168" s="73"/>
      <c r="MF168" s="73"/>
      <c r="MG168" s="73"/>
      <c r="MH168" s="73"/>
      <c r="MI168" s="73"/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73"/>
      <c r="MU168" s="73"/>
      <c r="MV168" s="73"/>
      <c r="MW168" s="73"/>
      <c r="MX168" s="73"/>
      <c r="MY168" s="73"/>
      <c r="MZ168" s="73"/>
      <c r="NA168" s="73"/>
      <c r="NB168" s="73"/>
      <c r="NC168" s="73"/>
      <c r="ND168" s="73"/>
      <c r="NE168" s="73"/>
      <c r="NF168" s="73"/>
      <c r="NG168" s="73"/>
      <c r="NH168" s="73"/>
      <c r="NI168" s="73"/>
      <c r="NJ168" s="73"/>
      <c r="NK168" s="73"/>
      <c r="NL168" s="73"/>
      <c r="NM168" s="73"/>
      <c r="NN168" s="73"/>
      <c r="NO168" s="73"/>
      <c r="NP168" s="73"/>
      <c r="NQ168" s="73"/>
      <c r="NR168" s="73"/>
      <c r="NS168" s="73"/>
      <c r="NT168" s="73"/>
      <c r="NU168" s="73"/>
      <c r="NV168" s="73"/>
      <c r="NW168" s="73"/>
      <c r="NX168" s="73"/>
      <c r="NY168" s="73"/>
      <c r="NZ168" s="73"/>
      <c r="OA168" s="73"/>
      <c r="OB168" s="73"/>
      <c r="OC168" s="73"/>
      <c r="OD168" s="73"/>
      <c r="OE168" s="73"/>
      <c r="OF168" s="73"/>
      <c r="OG168" s="73"/>
      <c r="OH168" s="73"/>
      <c r="OI168" s="73"/>
      <c r="OJ168" s="73"/>
      <c r="OK168" s="73"/>
      <c r="OL168" s="73"/>
      <c r="OM168" s="73"/>
      <c r="ON168" s="73"/>
      <c r="OO168" s="73"/>
      <c r="OP168" s="73"/>
      <c r="OQ168" s="73"/>
      <c r="OR168" s="73"/>
      <c r="OS168" s="73"/>
      <c r="OT168" s="73"/>
      <c r="OU168" s="73"/>
      <c r="OV168" s="73"/>
      <c r="OW168" s="73"/>
      <c r="OX168" s="73"/>
      <c r="OY168" s="73"/>
      <c r="OZ168" s="73"/>
      <c r="PA168" s="73"/>
      <c r="PB168" s="73"/>
      <c r="PC168" s="73"/>
      <c r="PD168" s="73"/>
      <c r="PE168" s="73"/>
      <c r="PF168" s="73"/>
      <c r="PG168" s="73"/>
      <c r="PH168" s="73"/>
      <c r="PI168" s="73"/>
      <c r="PJ168" s="73"/>
      <c r="PK168" s="73"/>
      <c r="PL168" s="73"/>
      <c r="PM168" s="73"/>
      <c r="PN168" s="73"/>
      <c r="PO168" s="73"/>
      <c r="PP168" s="73"/>
      <c r="PQ168" s="73"/>
      <c r="PR168" s="73"/>
      <c r="PS168" s="73"/>
      <c r="PT168" s="73"/>
      <c r="PU168" s="73"/>
      <c r="PV168" s="73"/>
      <c r="PW168" s="73"/>
      <c r="PX168" s="73"/>
      <c r="PY168" s="73"/>
      <c r="PZ168" s="73"/>
      <c r="QA168" s="73"/>
      <c r="QB168" s="73"/>
      <c r="QC168" s="73"/>
      <c r="QD168" s="73"/>
      <c r="QE168" s="73"/>
      <c r="QF168" s="73"/>
      <c r="QG168" s="73"/>
      <c r="QH168" s="73"/>
      <c r="QI168" s="73"/>
      <c r="QJ168" s="73"/>
      <c r="QK168" s="73"/>
      <c r="QL168" s="73"/>
      <c r="QM168" s="73"/>
      <c r="QN168" s="73"/>
      <c r="QO168" s="73"/>
      <c r="QP168" s="73"/>
      <c r="QQ168" s="73"/>
      <c r="QR168" s="73"/>
      <c r="QS168" s="73"/>
      <c r="QT168" s="73"/>
      <c r="QU168" s="73"/>
      <c r="QV168" s="73"/>
      <c r="QW168" s="73"/>
      <c r="QX168" s="73"/>
      <c r="QY168" s="73"/>
      <c r="QZ168" s="73"/>
      <c r="RA168" s="73"/>
      <c r="RB168" s="73"/>
      <c r="RC168" s="73"/>
      <c r="RD168" s="73"/>
      <c r="RE168" s="73"/>
      <c r="RF168" s="73"/>
      <c r="RG168" s="73"/>
      <c r="RH168" s="73"/>
      <c r="RI168" s="73"/>
      <c r="RJ168" s="73"/>
      <c r="RK168" s="73"/>
      <c r="RL168" s="73"/>
      <c r="RM168" s="73"/>
      <c r="RN168" s="73"/>
      <c r="RO168" s="73"/>
      <c r="RP168" s="73"/>
      <c r="RQ168" s="73"/>
      <c r="RR168" s="73"/>
      <c r="RS168" s="73"/>
      <c r="RT168" s="73"/>
      <c r="RU168" s="73"/>
      <c r="RV168" s="73"/>
      <c r="RW168" s="73"/>
      <c r="RX168" s="73"/>
      <c r="RY168" s="73"/>
      <c r="RZ168" s="73"/>
      <c r="SA168" s="73"/>
      <c r="SB168" s="73"/>
      <c r="SC168" s="73"/>
      <c r="SD168" s="73"/>
      <c r="SE168" s="73"/>
      <c r="SF168" s="73"/>
      <c r="SG168" s="73"/>
      <c r="SH168" s="73"/>
      <c r="SI168" s="73"/>
      <c r="SJ168" s="73"/>
      <c r="SK168" s="73"/>
      <c r="SL168" s="73"/>
      <c r="SM168" s="73"/>
      <c r="SN168" s="73"/>
      <c r="SO168" s="73"/>
      <c r="SP168" s="73"/>
      <c r="SQ168" s="73"/>
      <c r="SR168" s="73"/>
      <c r="SS168" s="73"/>
      <c r="ST168" s="73"/>
      <c r="SU168" s="73"/>
      <c r="SV168" s="73"/>
      <c r="SW168" s="73"/>
      <c r="SX168" s="73"/>
      <c r="SY168" s="73"/>
      <c r="SZ168" s="73"/>
      <c r="TA168" s="73"/>
      <c r="TB168" s="73"/>
      <c r="TC168" s="73"/>
      <c r="TD168" s="73"/>
      <c r="TE168" s="73"/>
      <c r="TF168" s="73"/>
      <c r="TG168" s="73"/>
      <c r="TH168" s="73"/>
      <c r="TI168" s="73"/>
      <c r="TJ168" s="73"/>
      <c r="TK168" s="73"/>
      <c r="TL168" s="73"/>
      <c r="TM168" s="73"/>
      <c r="TN168" s="73"/>
      <c r="TO168" s="73"/>
      <c r="TP168" s="73"/>
      <c r="TQ168" s="73"/>
      <c r="TR168" s="73"/>
      <c r="TS168" s="73"/>
      <c r="TT168" s="73"/>
      <c r="TU168" s="73"/>
      <c r="TV168" s="73"/>
      <c r="TW168" s="73"/>
      <c r="TX168" s="73"/>
      <c r="TY168" s="73"/>
      <c r="TZ168" s="73"/>
      <c r="UA168" s="73"/>
      <c r="UB168" s="73"/>
      <c r="UC168" s="73"/>
      <c r="UD168" s="73"/>
      <c r="UE168" s="73"/>
      <c r="UF168" s="73"/>
      <c r="UG168" s="73"/>
      <c r="UH168" s="73"/>
      <c r="UI168" s="73"/>
      <c r="UJ168" s="73"/>
      <c r="UK168" s="73"/>
      <c r="UL168" s="73"/>
      <c r="UM168" s="73"/>
      <c r="UN168" s="73"/>
      <c r="UO168" s="73"/>
      <c r="UP168" s="73"/>
      <c r="UQ168" s="73"/>
      <c r="UR168" s="73"/>
      <c r="US168" s="73"/>
      <c r="UT168" s="73"/>
      <c r="UU168" s="73"/>
      <c r="UV168" s="73"/>
      <c r="UW168" s="73"/>
      <c r="UX168" s="73"/>
      <c r="UY168" s="73"/>
      <c r="UZ168" s="73"/>
      <c r="VA168" s="73"/>
      <c r="VB168" s="73"/>
      <c r="VC168" s="73"/>
      <c r="VD168" s="73"/>
      <c r="VE168" s="73"/>
      <c r="VF168" s="73"/>
      <c r="VG168" s="73"/>
      <c r="VH168" s="73"/>
      <c r="VI168" s="73"/>
      <c r="VJ168" s="73"/>
      <c r="VK168" s="73"/>
      <c r="VL168" s="73"/>
      <c r="VM168" s="73"/>
      <c r="VN168" s="73"/>
      <c r="VO168" s="73"/>
      <c r="VP168" s="73"/>
      <c r="VQ168" s="73"/>
      <c r="VR168" s="73"/>
      <c r="VS168" s="73"/>
      <c r="VT168" s="73"/>
      <c r="VU168" s="73"/>
      <c r="VV168" s="73"/>
      <c r="VW168" s="73"/>
      <c r="VX168" s="73"/>
      <c r="VY168" s="73"/>
      <c r="VZ168" s="73"/>
      <c r="WA168" s="73"/>
      <c r="WB168" s="73"/>
      <c r="WC168" s="73"/>
      <c r="WD168" s="73"/>
      <c r="WE168" s="73"/>
      <c r="WF168" s="73"/>
      <c r="WG168" s="73"/>
      <c r="WH168" s="73"/>
      <c r="WI168" s="73"/>
      <c r="WJ168" s="73"/>
      <c r="WK168" s="73"/>
      <c r="WL168" s="73"/>
      <c r="WM168" s="73"/>
      <c r="WN168" s="73"/>
      <c r="WO168" s="73"/>
      <c r="WP168" s="73"/>
      <c r="WQ168" s="73"/>
      <c r="WR168" s="73"/>
      <c r="WS168" s="73"/>
      <c r="WT168" s="73"/>
      <c r="WU168" s="73"/>
      <c r="WV168" s="73"/>
      <c r="WW168" s="73"/>
      <c r="WX168" s="73"/>
      <c r="WY168" s="73"/>
      <c r="WZ168" s="73"/>
      <c r="XA168" s="73"/>
      <c r="XB168" s="73"/>
      <c r="XC168" s="73"/>
      <c r="XD168" s="73"/>
      <c r="XE168" s="73"/>
      <c r="XF168" s="73"/>
      <c r="XG168" s="73"/>
      <c r="XH168" s="73"/>
      <c r="XI168" s="73"/>
      <c r="XJ168" s="73"/>
      <c r="XK168" s="73"/>
      <c r="XL168" s="73"/>
      <c r="XM168" s="73"/>
      <c r="XN168" s="73"/>
      <c r="XO168" s="73"/>
      <c r="XP168" s="73"/>
      <c r="XQ168" s="73"/>
      <c r="XR168" s="73"/>
      <c r="XS168" s="73"/>
      <c r="XT168" s="73"/>
      <c r="XU168" s="73"/>
      <c r="XV168" s="73"/>
      <c r="XW168" s="73"/>
      <c r="XX168" s="73"/>
      <c r="XY168" s="73"/>
      <c r="XZ168" s="73"/>
      <c r="YA168" s="73"/>
      <c r="YB168" s="73"/>
      <c r="YC168" s="73"/>
      <c r="YD168" s="73"/>
      <c r="YE168" s="73"/>
      <c r="YF168" s="73"/>
      <c r="YG168" s="73"/>
      <c r="YH168" s="73"/>
      <c r="YI168" s="73"/>
      <c r="YJ168" s="73"/>
      <c r="YK168" s="73"/>
      <c r="YL168" s="73"/>
      <c r="YM168" s="73"/>
      <c r="YN168" s="73"/>
      <c r="YO168" s="73"/>
      <c r="YP168" s="73"/>
      <c r="YQ168" s="73"/>
      <c r="YR168" s="73"/>
    </row>
    <row r="169" spans="1:668">
      <c r="A169" s="71" t="s">
        <v>253</v>
      </c>
      <c r="B169" s="72">
        <f t="shared" si="195"/>
        <v>0</v>
      </c>
      <c r="C169" s="72">
        <f t="shared" si="196"/>
        <v>0</v>
      </c>
      <c r="D169" s="72">
        <f t="shared" si="197"/>
        <v>0</v>
      </c>
      <c r="E169" s="72">
        <f t="shared" si="198"/>
        <v>0</v>
      </c>
      <c r="F169" s="72">
        <f t="shared" si="199"/>
        <v>0</v>
      </c>
      <c r="G169" s="72">
        <f t="shared" si="200"/>
        <v>0</v>
      </c>
      <c r="H169" s="72">
        <f t="shared" si="201"/>
        <v>0</v>
      </c>
      <c r="I169" s="72">
        <f t="shared" si="202"/>
        <v>0</v>
      </c>
      <c r="J169" s="72">
        <f t="shared" si="203"/>
        <v>0</v>
      </c>
      <c r="K169" s="72">
        <f t="shared" si="204"/>
        <v>0</v>
      </c>
      <c r="L169" s="72">
        <f t="shared" si="205"/>
        <v>0</v>
      </c>
      <c r="M169" s="72">
        <f t="shared" si="206"/>
        <v>0</v>
      </c>
      <c r="N169" s="72">
        <f t="shared" si="207"/>
        <v>0</v>
      </c>
      <c r="O169" s="72">
        <f t="shared" si="208"/>
        <v>0</v>
      </c>
      <c r="P169" s="72">
        <f t="shared" si="209"/>
        <v>0</v>
      </c>
      <c r="Q169" s="72">
        <f t="shared" si="210"/>
        <v>0</v>
      </c>
      <c r="R169" s="72">
        <f t="shared" si="211"/>
        <v>0</v>
      </c>
      <c r="S169" s="72">
        <f t="shared" si="212"/>
        <v>0</v>
      </c>
      <c r="T169" s="72">
        <f t="shared" si="213"/>
        <v>0</v>
      </c>
      <c r="U169" s="72">
        <f t="shared" si="214"/>
        <v>0</v>
      </c>
      <c r="V169" s="72">
        <f t="shared" si="215"/>
        <v>0</v>
      </c>
      <c r="W169" s="72">
        <f t="shared" si="216"/>
        <v>0</v>
      </c>
      <c r="X169" s="72">
        <f t="shared" si="217"/>
        <v>0</v>
      </c>
      <c r="Y169" s="72">
        <f t="shared" si="218"/>
        <v>0</v>
      </c>
      <c r="Z169" s="72">
        <f t="shared" si="219"/>
        <v>0</v>
      </c>
      <c r="AA169" s="72">
        <f t="shared" si="220"/>
        <v>0</v>
      </c>
      <c r="AB169" s="72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  <c r="JD169" s="73"/>
      <c r="JE169" s="73"/>
      <c r="JF169" s="73"/>
      <c r="JG169" s="73"/>
      <c r="JH169" s="73"/>
      <c r="JI169" s="73"/>
      <c r="JJ169" s="73"/>
      <c r="JK169" s="73"/>
      <c r="JL169" s="73"/>
      <c r="JM169" s="73"/>
      <c r="JN169" s="73"/>
      <c r="JO169" s="73"/>
      <c r="JP169" s="73"/>
      <c r="JQ169" s="73"/>
      <c r="JR169" s="73"/>
      <c r="JS169" s="73"/>
      <c r="JT169" s="73"/>
      <c r="JU169" s="73"/>
      <c r="JV169" s="73"/>
      <c r="JW169" s="73"/>
      <c r="JX169" s="73"/>
      <c r="JY169" s="73"/>
      <c r="JZ169" s="73"/>
      <c r="KA169" s="73"/>
      <c r="KB169" s="73"/>
      <c r="KC169" s="73"/>
      <c r="KD169" s="73"/>
      <c r="KE169" s="73"/>
      <c r="KF169" s="73"/>
      <c r="KG169" s="73"/>
      <c r="KH169" s="73"/>
      <c r="KI169" s="73"/>
      <c r="KJ169" s="73"/>
      <c r="KK169" s="73"/>
      <c r="KL169" s="73"/>
      <c r="KM169" s="73"/>
      <c r="KN169" s="73"/>
      <c r="KO169" s="73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73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  <c r="MH169" s="73"/>
      <c r="MI169" s="73"/>
      <c r="MJ169" s="73"/>
      <c r="MK169" s="73"/>
      <c r="ML169" s="73"/>
      <c r="MM169" s="73"/>
      <c r="MN169" s="73"/>
      <c r="MO169" s="73"/>
      <c r="MP169" s="73"/>
      <c r="MQ169" s="73"/>
      <c r="MR169" s="73"/>
      <c r="MS169" s="73"/>
      <c r="MT169" s="73"/>
      <c r="MU169" s="73"/>
      <c r="MV169" s="73"/>
      <c r="MW169" s="73"/>
      <c r="MX169" s="73"/>
      <c r="MY169" s="73"/>
      <c r="MZ169" s="73"/>
      <c r="NA169" s="73"/>
      <c r="NB169" s="73"/>
      <c r="NC169" s="73"/>
      <c r="ND169" s="73"/>
      <c r="NE169" s="73"/>
      <c r="NF169" s="73"/>
      <c r="NG169" s="73"/>
      <c r="NH169" s="73"/>
      <c r="NI169" s="73"/>
      <c r="NJ169" s="73"/>
      <c r="NK169" s="73"/>
      <c r="NL169" s="73"/>
      <c r="NM169" s="73"/>
      <c r="NN169" s="73"/>
      <c r="NO169" s="73"/>
      <c r="NP169" s="73"/>
      <c r="NQ169" s="73"/>
      <c r="NR169" s="73"/>
      <c r="NS169" s="73"/>
      <c r="NT169" s="73"/>
      <c r="NU169" s="73"/>
      <c r="NV169" s="73"/>
      <c r="NW169" s="73"/>
      <c r="NX169" s="73"/>
      <c r="NY169" s="73"/>
      <c r="NZ169" s="73"/>
      <c r="OA169" s="73"/>
      <c r="OB169" s="73"/>
      <c r="OC169" s="73"/>
      <c r="OD169" s="73"/>
      <c r="OE169" s="73"/>
      <c r="OF169" s="73"/>
      <c r="OG169" s="73"/>
      <c r="OH169" s="73"/>
      <c r="OI169" s="73"/>
      <c r="OJ169" s="73"/>
      <c r="OK169" s="73"/>
      <c r="OL169" s="73"/>
      <c r="OM169" s="73"/>
      <c r="ON169" s="73"/>
      <c r="OO169" s="73"/>
      <c r="OP169" s="73"/>
      <c r="OQ169" s="73"/>
      <c r="OR169" s="73"/>
      <c r="OS169" s="73"/>
      <c r="OT169" s="73"/>
      <c r="OU169" s="73"/>
      <c r="OV169" s="73"/>
      <c r="OW169" s="73"/>
      <c r="OX169" s="73"/>
      <c r="OY169" s="73"/>
      <c r="OZ169" s="73"/>
      <c r="PA169" s="73"/>
      <c r="PB169" s="73"/>
      <c r="PC169" s="73"/>
      <c r="PD169" s="73"/>
      <c r="PE169" s="73"/>
      <c r="PF169" s="73"/>
      <c r="PG169" s="73"/>
      <c r="PH169" s="73"/>
      <c r="PI169" s="73"/>
      <c r="PJ169" s="73"/>
      <c r="PK169" s="73"/>
      <c r="PL169" s="73"/>
      <c r="PM169" s="73"/>
      <c r="PN169" s="73"/>
      <c r="PO169" s="73"/>
      <c r="PP169" s="73"/>
      <c r="PQ169" s="73"/>
      <c r="PR169" s="73"/>
      <c r="PS169" s="73"/>
      <c r="PT169" s="73"/>
      <c r="PU169" s="73"/>
      <c r="PV169" s="73"/>
      <c r="PW169" s="73"/>
      <c r="PX169" s="73"/>
      <c r="PY169" s="73"/>
      <c r="PZ169" s="73"/>
      <c r="QA169" s="73"/>
      <c r="QB169" s="73"/>
      <c r="QC169" s="73"/>
      <c r="QD169" s="73"/>
      <c r="QE169" s="73"/>
      <c r="QF169" s="73"/>
      <c r="QG169" s="73"/>
      <c r="QH169" s="73"/>
      <c r="QI169" s="73"/>
      <c r="QJ169" s="73"/>
      <c r="QK169" s="73"/>
      <c r="QL169" s="73"/>
      <c r="QM169" s="73"/>
      <c r="QN169" s="73"/>
      <c r="QO169" s="73"/>
      <c r="QP169" s="73"/>
      <c r="QQ169" s="73"/>
      <c r="QR169" s="73"/>
      <c r="QS169" s="73"/>
      <c r="QT169" s="73"/>
      <c r="QU169" s="73"/>
      <c r="QV169" s="73"/>
      <c r="QW169" s="73"/>
      <c r="QX169" s="73"/>
      <c r="QY169" s="73"/>
      <c r="QZ169" s="73"/>
      <c r="RA169" s="73"/>
      <c r="RB169" s="73"/>
      <c r="RC169" s="73"/>
      <c r="RD169" s="73"/>
      <c r="RE169" s="73"/>
      <c r="RF169" s="73"/>
      <c r="RG169" s="73"/>
      <c r="RH169" s="73"/>
      <c r="RI169" s="73"/>
      <c r="RJ169" s="73"/>
      <c r="RK169" s="73"/>
      <c r="RL169" s="73"/>
      <c r="RM169" s="73"/>
      <c r="RN169" s="73"/>
      <c r="RO169" s="73"/>
      <c r="RP169" s="73"/>
      <c r="RQ169" s="73"/>
      <c r="RR169" s="73"/>
      <c r="RS169" s="73"/>
      <c r="RT169" s="73"/>
      <c r="RU169" s="73"/>
      <c r="RV169" s="73"/>
      <c r="RW169" s="73"/>
      <c r="RX169" s="73"/>
      <c r="RY169" s="73"/>
      <c r="RZ169" s="73"/>
      <c r="SA169" s="73"/>
      <c r="SB169" s="73"/>
      <c r="SC169" s="73"/>
      <c r="SD169" s="73"/>
      <c r="SE169" s="73"/>
      <c r="SF169" s="73"/>
      <c r="SG169" s="73"/>
      <c r="SH169" s="73"/>
      <c r="SI169" s="73"/>
      <c r="SJ169" s="73"/>
      <c r="SK169" s="73"/>
      <c r="SL169" s="73"/>
      <c r="SM169" s="73"/>
      <c r="SN169" s="73"/>
      <c r="SO169" s="73"/>
      <c r="SP169" s="73"/>
      <c r="SQ169" s="73"/>
      <c r="SR169" s="73"/>
      <c r="SS169" s="73"/>
      <c r="ST169" s="73"/>
      <c r="SU169" s="73"/>
      <c r="SV169" s="73"/>
      <c r="SW169" s="73"/>
      <c r="SX169" s="73"/>
      <c r="SY169" s="73"/>
      <c r="SZ169" s="73"/>
      <c r="TA169" s="73"/>
      <c r="TB169" s="73"/>
      <c r="TC169" s="73"/>
      <c r="TD169" s="73"/>
      <c r="TE169" s="73"/>
      <c r="TF169" s="73"/>
      <c r="TG169" s="73"/>
      <c r="TH169" s="73"/>
      <c r="TI169" s="73"/>
      <c r="TJ169" s="73"/>
      <c r="TK169" s="73"/>
      <c r="TL169" s="73"/>
      <c r="TM169" s="73"/>
      <c r="TN169" s="73"/>
      <c r="TO169" s="73"/>
      <c r="TP169" s="73"/>
      <c r="TQ169" s="73"/>
      <c r="TR169" s="73"/>
      <c r="TS169" s="73"/>
      <c r="TT169" s="73"/>
      <c r="TU169" s="73"/>
      <c r="TV169" s="73"/>
      <c r="TW169" s="73"/>
      <c r="TX169" s="73"/>
      <c r="TY169" s="73"/>
      <c r="TZ169" s="73"/>
      <c r="UA169" s="73"/>
      <c r="UB169" s="73"/>
      <c r="UC169" s="73"/>
      <c r="UD169" s="73"/>
      <c r="UE169" s="73"/>
      <c r="UF169" s="73"/>
      <c r="UG169" s="73"/>
      <c r="UH169" s="73"/>
      <c r="UI169" s="73"/>
      <c r="UJ169" s="73"/>
      <c r="UK169" s="73"/>
      <c r="UL169" s="73"/>
      <c r="UM169" s="73"/>
      <c r="UN169" s="73"/>
      <c r="UO169" s="73"/>
      <c r="UP169" s="73"/>
      <c r="UQ169" s="73"/>
      <c r="UR169" s="73"/>
      <c r="US169" s="73"/>
      <c r="UT169" s="73"/>
      <c r="UU169" s="73"/>
      <c r="UV169" s="73"/>
      <c r="UW169" s="73"/>
      <c r="UX169" s="73"/>
      <c r="UY169" s="73"/>
      <c r="UZ169" s="73"/>
      <c r="VA169" s="73"/>
      <c r="VB169" s="73"/>
      <c r="VC169" s="73"/>
      <c r="VD169" s="73"/>
      <c r="VE169" s="73"/>
      <c r="VF169" s="73"/>
      <c r="VG169" s="73"/>
      <c r="VH169" s="73"/>
      <c r="VI169" s="73"/>
      <c r="VJ169" s="73"/>
      <c r="VK169" s="73"/>
      <c r="VL169" s="73"/>
      <c r="VM169" s="73"/>
      <c r="VN169" s="73"/>
      <c r="VO169" s="73"/>
      <c r="VP169" s="73"/>
      <c r="VQ169" s="73"/>
      <c r="VR169" s="73"/>
      <c r="VS169" s="73"/>
      <c r="VT169" s="73"/>
      <c r="VU169" s="73"/>
      <c r="VV169" s="73"/>
      <c r="VW169" s="73"/>
      <c r="VX169" s="73"/>
      <c r="VY169" s="73"/>
      <c r="VZ169" s="73"/>
      <c r="WA169" s="73"/>
      <c r="WB169" s="73"/>
      <c r="WC169" s="73"/>
      <c r="WD169" s="73"/>
      <c r="WE169" s="73"/>
      <c r="WF169" s="73"/>
      <c r="WG169" s="73"/>
      <c r="WH169" s="73"/>
      <c r="WI169" s="73"/>
      <c r="WJ169" s="73"/>
      <c r="WK169" s="73"/>
      <c r="WL169" s="73"/>
      <c r="WM169" s="73"/>
      <c r="WN169" s="73"/>
      <c r="WO169" s="73"/>
      <c r="WP169" s="73"/>
      <c r="WQ169" s="73"/>
      <c r="WR169" s="73"/>
      <c r="WS169" s="73"/>
      <c r="WT169" s="73"/>
      <c r="WU169" s="73"/>
      <c r="WV169" s="73"/>
      <c r="WW169" s="73"/>
      <c r="WX169" s="73"/>
      <c r="WY169" s="73"/>
      <c r="WZ169" s="73"/>
      <c r="XA169" s="73"/>
      <c r="XB169" s="73"/>
      <c r="XC169" s="73"/>
      <c r="XD169" s="73"/>
      <c r="XE169" s="73"/>
      <c r="XF169" s="73"/>
      <c r="XG169" s="73"/>
      <c r="XH169" s="73"/>
      <c r="XI169" s="73"/>
      <c r="XJ169" s="73"/>
      <c r="XK169" s="73"/>
      <c r="XL169" s="73"/>
      <c r="XM169" s="73"/>
      <c r="XN169" s="73"/>
      <c r="XO169" s="73"/>
      <c r="XP169" s="73"/>
      <c r="XQ169" s="73"/>
      <c r="XR169" s="73"/>
      <c r="XS169" s="73"/>
      <c r="XT169" s="73"/>
      <c r="XU169" s="73"/>
      <c r="XV169" s="73"/>
      <c r="XW169" s="73"/>
      <c r="XX169" s="73"/>
      <c r="XY169" s="73"/>
      <c r="XZ169" s="73"/>
      <c r="YA169" s="73"/>
      <c r="YB169" s="73"/>
      <c r="YC169" s="73"/>
      <c r="YD169" s="73"/>
      <c r="YE169" s="73"/>
      <c r="YF169" s="73"/>
      <c r="YG169" s="73"/>
      <c r="YH169" s="73"/>
      <c r="YI169" s="73"/>
      <c r="YJ169" s="73"/>
      <c r="YK169" s="73"/>
      <c r="YL169" s="73"/>
      <c r="YM169" s="73"/>
      <c r="YN169" s="73"/>
      <c r="YO169" s="73"/>
      <c r="YP169" s="73"/>
      <c r="YQ169" s="73"/>
      <c r="YR169" s="73"/>
    </row>
    <row r="170" spans="1:668">
      <c r="A170" s="71" t="s">
        <v>254</v>
      </c>
      <c r="B170" s="72">
        <f t="shared" si="195"/>
        <v>0</v>
      </c>
      <c r="C170" s="72">
        <f t="shared" si="196"/>
        <v>0</v>
      </c>
      <c r="D170" s="72">
        <f t="shared" si="197"/>
        <v>0</v>
      </c>
      <c r="E170" s="72">
        <f t="shared" si="198"/>
        <v>0</v>
      </c>
      <c r="F170" s="72">
        <f t="shared" si="199"/>
        <v>0</v>
      </c>
      <c r="G170" s="72">
        <f t="shared" si="200"/>
        <v>0</v>
      </c>
      <c r="H170" s="72">
        <f t="shared" si="201"/>
        <v>0</v>
      </c>
      <c r="I170" s="72">
        <f t="shared" si="202"/>
        <v>0</v>
      </c>
      <c r="J170" s="72">
        <f t="shared" si="203"/>
        <v>0</v>
      </c>
      <c r="K170" s="72">
        <f t="shared" si="204"/>
        <v>0</v>
      </c>
      <c r="L170" s="72">
        <f t="shared" si="205"/>
        <v>0</v>
      </c>
      <c r="M170" s="72">
        <f t="shared" si="206"/>
        <v>0</v>
      </c>
      <c r="N170" s="72">
        <f t="shared" si="207"/>
        <v>0</v>
      </c>
      <c r="O170" s="72">
        <f t="shared" si="208"/>
        <v>0</v>
      </c>
      <c r="P170" s="72">
        <f t="shared" si="209"/>
        <v>0</v>
      </c>
      <c r="Q170" s="72">
        <f t="shared" si="210"/>
        <v>0</v>
      </c>
      <c r="R170" s="72">
        <f t="shared" si="211"/>
        <v>0</v>
      </c>
      <c r="S170" s="72">
        <f t="shared" si="212"/>
        <v>0</v>
      </c>
      <c r="T170" s="72">
        <f t="shared" si="213"/>
        <v>0</v>
      </c>
      <c r="U170" s="72">
        <f t="shared" si="214"/>
        <v>0</v>
      </c>
      <c r="V170" s="72">
        <f t="shared" si="215"/>
        <v>0</v>
      </c>
      <c r="W170" s="72">
        <f t="shared" si="216"/>
        <v>0</v>
      </c>
      <c r="X170" s="72">
        <f t="shared" si="217"/>
        <v>0</v>
      </c>
      <c r="Y170" s="72">
        <f t="shared" si="218"/>
        <v>0</v>
      </c>
      <c r="Z170" s="72">
        <f t="shared" si="219"/>
        <v>0</v>
      </c>
      <c r="AA170" s="72">
        <f t="shared" si="220"/>
        <v>0</v>
      </c>
      <c r="AB170" s="72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J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X170" s="73"/>
      <c r="JY170" s="73"/>
      <c r="JZ170" s="73"/>
      <c r="KA170" s="73"/>
      <c r="KB170" s="73"/>
      <c r="KC170" s="73"/>
      <c r="KD170" s="73"/>
      <c r="KE170" s="73"/>
      <c r="KF170" s="73"/>
      <c r="KG170" s="73"/>
      <c r="KH170" s="73"/>
      <c r="KI170" s="73"/>
      <c r="KJ170" s="73"/>
      <c r="KK170" s="73"/>
      <c r="KL170" s="73"/>
      <c r="KM170" s="73"/>
      <c r="KN170" s="73"/>
      <c r="KO170" s="73"/>
      <c r="KP170" s="73"/>
      <c r="KQ170" s="73"/>
      <c r="KR170" s="73"/>
      <c r="KS170" s="73"/>
      <c r="KT170" s="73"/>
      <c r="KU170" s="73"/>
      <c r="KV170" s="73"/>
      <c r="KW170" s="73"/>
      <c r="KX170" s="73"/>
      <c r="KY170" s="73"/>
      <c r="KZ170" s="73"/>
      <c r="LA170" s="73"/>
      <c r="LB170" s="73"/>
      <c r="LC170" s="73"/>
      <c r="LD170" s="73"/>
      <c r="LE170" s="73"/>
      <c r="LF170" s="73"/>
      <c r="LG170" s="73"/>
      <c r="LH170" s="73"/>
      <c r="LI170" s="73"/>
      <c r="LJ170" s="73"/>
      <c r="LK170" s="73"/>
      <c r="LL170" s="73"/>
      <c r="LM170" s="73"/>
      <c r="LN170" s="73"/>
      <c r="LO170" s="73"/>
      <c r="LP170" s="73"/>
      <c r="LQ170" s="73"/>
      <c r="LR170" s="73"/>
      <c r="LS170" s="73"/>
      <c r="LT170" s="73"/>
      <c r="LU170" s="73"/>
      <c r="LV170" s="73"/>
      <c r="LW170" s="73"/>
      <c r="LX170" s="73"/>
      <c r="LY170" s="73"/>
      <c r="LZ170" s="73"/>
      <c r="MA170" s="73"/>
      <c r="MB170" s="73"/>
      <c r="MC170" s="73"/>
      <c r="MD170" s="73"/>
      <c r="ME170" s="73"/>
      <c r="MF170" s="73"/>
      <c r="MG170" s="73"/>
      <c r="MH170" s="73"/>
      <c r="MI170" s="73"/>
      <c r="MJ170" s="73"/>
      <c r="MK170" s="73"/>
      <c r="ML170" s="73"/>
      <c r="MM170" s="73"/>
      <c r="MN170" s="73"/>
      <c r="MO170" s="73"/>
      <c r="MP170" s="73"/>
      <c r="MQ170" s="73"/>
      <c r="MR170" s="73"/>
      <c r="MS170" s="73"/>
      <c r="MT170" s="73"/>
      <c r="MU170" s="73"/>
      <c r="MV170" s="73"/>
      <c r="MW170" s="73"/>
      <c r="MX170" s="73"/>
      <c r="MY170" s="73"/>
      <c r="MZ170" s="73"/>
      <c r="NA170" s="73"/>
      <c r="NB170" s="73"/>
      <c r="NC170" s="73"/>
      <c r="ND170" s="73"/>
      <c r="NE170" s="73"/>
      <c r="NF170" s="73"/>
      <c r="NG170" s="73"/>
      <c r="NH170" s="73"/>
      <c r="NI170" s="73"/>
      <c r="NJ170" s="73"/>
      <c r="NK170" s="73"/>
      <c r="NL170" s="73"/>
      <c r="NM170" s="73"/>
      <c r="NN170" s="73"/>
      <c r="NO170" s="73"/>
      <c r="NP170" s="73"/>
      <c r="NQ170" s="73"/>
      <c r="NR170" s="73"/>
      <c r="NS170" s="73"/>
      <c r="NT170" s="73"/>
      <c r="NU170" s="73"/>
      <c r="NV170" s="73"/>
      <c r="NW170" s="73"/>
      <c r="NX170" s="73"/>
      <c r="NY170" s="73"/>
      <c r="NZ170" s="73"/>
      <c r="OA170" s="73"/>
      <c r="OB170" s="73"/>
      <c r="OC170" s="73"/>
      <c r="OD170" s="73"/>
      <c r="OE170" s="73"/>
      <c r="OF170" s="73"/>
      <c r="OG170" s="73"/>
      <c r="OH170" s="73"/>
      <c r="OI170" s="73"/>
      <c r="OJ170" s="73"/>
      <c r="OK170" s="73"/>
      <c r="OL170" s="73"/>
      <c r="OM170" s="73"/>
      <c r="ON170" s="73"/>
      <c r="OO170" s="73"/>
      <c r="OP170" s="73"/>
      <c r="OQ170" s="73"/>
      <c r="OR170" s="73"/>
      <c r="OS170" s="73"/>
      <c r="OT170" s="73"/>
      <c r="OU170" s="73"/>
      <c r="OV170" s="73"/>
      <c r="OW170" s="73"/>
      <c r="OX170" s="73"/>
      <c r="OY170" s="73"/>
      <c r="OZ170" s="73"/>
      <c r="PA170" s="73"/>
      <c r="PB170" s="73"/>
      <c r="PC170" s="73"/>
      <c r="PD170" s="73"/>
      <c r="PE170" s="73"/>
      <c r="PF170" s="73"/>
      <c r="PG170" s="73"/>
      <c r="PH170" s="73"/>
      <c r="PI170" s="73"/>
      <c r="PJ170" s="73"/>
      <c r="PK170" s="73"/>
      <c r="PL170" s="73"/>
      <c r="PM170" s="73"/>
      <c r="PN170" s="73"/>
      <c r="PO170" s="73"/>
      <c r="PP170" s="73"/>
      <c r="PQ170" s="73"/>
      <c r="PR170" s="73"/>
      <c r="PS170" s="73"/>
      <c r="PT170" s="73"/>
      <c r="PU170" s="73"/>
      <c r="PV170" s="73"/>
      <c r="PW170" s="73"/>
      <c r="PX170" s="73"/>
      <c r="PY170" s="73"/>
      <c r="PZ170" s="73"/>
      <c r="QA170" s="73"/>
      <c r="QB170" s="73"/>
      <c r="QC170" s="73"/>
      <c r="QD170" s="73"/>
      <c r="QE170" s="73"/>
      <c r="QF170" s="73"/>
      <c r="QG170" s="73"/>
      <c r="QH170" s="73"/>
      <c r="QI170" s="73"/>
      <c r="QJ170" s="73"/>
      <c r="QK170" s="73"/>
      <c r="QL170" s="73"/>
      <c r="QM170" s="73"/>
      <c r="QN170" s="73"/>
      <c r="QO170" s="73"/>
      <c r="QP170" s="73"/>
      <c r="QQ170" s="73"/>
      <c r="QR170" s="73"/>
      <c r="QS170" s="73"/>
      <c r="QT170" s="73"/>
      <c r="QU170" s="73"/>
      <c r="QV170" s="73"/>
      <c r="QW170" s="73"/>
      <c r="QX170" s="73"/>
      <c r="QY170" s="73"/>
      <c r="QZ170" s="73"/>
      <c r="RA170" s="73"/>
      <c r="RB170" s="73"/>
      <c r="RC170" s="73"/>
      <c r="RD170" s="73"/>
      <c r="RE170" s="73"/>
      <c r="RF170" s="73"/>
      <c r="RG170" s="73"/>
      <c r="RH170" s="73"/>
      <c r="RI170" s="73"/>
      <c r="RJ170" s="73"/>
      <c r="RK170" s="73"/>
      <c r="RL170" s="73"/>
      <c r="RM170" s="73"/>
      <c r="RN170" s="73"/>
      <c r="RO170" s="73"/>
      <c r="RP170" s="73"/>
      <c r="RQ170" s="73"/>
      <c r="RR170" s="73"/>
      <c r="RS170" s="73"/>
      <c r="RT170" s="73"/>
      <c r="RU170" s="73"/>
      <c r="RV170" s="73"/>
      <c r="RW170" s="73"/>
      <c r="RX170" s="73"/>
      <c r="RY170" s="73"/>
      <c r="RZ170" s="73"/>
      <c r="SA170" s="73"/>
      <c r="SB170" s="73"/>
      <c r="SC170" s="73"/>
      <c r="SD170" s="73"/>
      <c r="SE170" s="73"/>
      <c r="SF170" s="73"/>
      <c r="SG170" s="73"/>
      <c r="SH170" s="73"/>
      <c r="SI170" s="73"/>
      <c r="SJ170" s="73"/>
      <c r="SK170" s="73"/>
      <c r="SL170" s="73"/>
      <c r="SM170" s="73"/>
      <c r="SN170" s="73"/>
      <c r="SO170" s="73"/>
      <c r="SP170" s="73"/>
      <c r="SQ170" s="73"/>
      <c r="SR170" s="73"/>
      <c r="SS170" s="73"/>
      <c r="ST170" s="73"/>
      <c r="SU170" s="73"/>
      <c r="SV170" s="73"/>
      <c r="SW170" s="73"/>
      <c r="SX170" s="73"/>
      <c r="SY170" s="73"/>
      <c r="SZ170" s="73"/>
      <c r="TA170" s="73"/>
      <c r="TB170" s="73"/>
      <c r="TC170" s="73"/>
      <c r="TD170" s="73"/>
      <c r="TE170" s="73"/>
      <c r="TF170" s="73"/>
      <c r="TG170" s="73"/>
      <c r="TH170" s="73"/>
      <c r="TI170" s="73"/>
      <c r="TJ170" s="73"/>
      <c r="TK170" s="73"/>
      <c r="TL170" s="73"/>
      <c r="TM170" s="73"/>
      <c r="TN170" s="73"/>
      <c r="TO170" s="73"/>
      <c r="TP170" s="73"/>
      <c r="TQ170" s="73"/>
      <c r="TR170" s="73"/>
      <c r="TS170" s="73"/>
      <c r="TT170" s="73"/>
      <c r="TU170" s="73"/>
      <c r="TV170" s="73"/>
      <c r="TW170" s="73"/>
      <c r="TX170" s="73"/>
      <c r="TY170" s="73"/>
      <c r="TZ170" s="73"/>
      <c r="UA170" s="73"/>
      <c r="UB170" s="73"/>
      <c r="UC170" s="73"/>
      <c r="UD170" s="73"/>
      <c r="UE170" s="73"/>
      <c r="UF170" s="73"/>
      <c r="UG170" s="73"/>
      <c r="UH170" s="73"/>
      <c r="UI170" s="73"/>
      <c r="UJ170" s="73"/>
      <c r="UK170" s="73"/>
      <c r="UL170" s="73"/>
      <c r="UM170" s="73"/>
      <c r="UN170" s="73"/>
      <c r="UO170" s="73"/>
      <c r="UP170" s="73"/>
      <c r="UQ170" s="73"/>
      <c r="UR170" s="73"/>
      <c r="US170" s="73"/>
      <c r="UT170" s="73"/>
      <c r="UU170" s="73"/>
      <c r="UV170" s="73"/>
      <c r="UW170" s="73"/>
      <c r="UX170" s="73"/>
      <c r="UY170" s="73"/>
      <c r="UZ170" s="73"/>
      <c r="VA170" s="73"/>
      <c r="VB170" s="73"/>
      <c r="VC170" s="73"/>
      <c r="VD170" s="73"/>
      <c r="VE170" s="73"/>
      <c r="VF170" s="73"/>
      <c r="VG170" s="73"/>
      <c r="VH170" s="73"/>
      <c r="VI170" s="73"/>
      <c r="VJ170" s="73"/>
      <c r="VK170" s="73"/>
      <c r="VL170" s="73"/>
      <c r="VM170" s="73"/>
      <c r="VN170" s="73"/>
      <c r="VO170" s="73"/>
      <c r="VP170" s="73"/>
      <c r="VQ170" s="73"/>
      <c r="VR170" s="73"/>
      <c r="VS170" s="73"/>
      <c r="VT170" s="73"/>
      <c r="VU170" s="73"/>
      <c r="VV170" s="73"/>
      <c r="VW170" s="73"/>
      <c r="VX170" s="73"/>
      <c r="VY170" s="73"/>
      <c r="VZ170" s="73"/>
      <c r="WA170" s="73"/>
      <c r="WB170" s="73"/>
      <c r="WC170" s="73"/>
      <c r="WD170" s="73"/>
      <c r="WE170" s="73"/>
      <c r="WF170" s="73"/>
      <c r="WG170" s="73"/>
      <c r="WH170" s="73"/>
      <c r="WI170" s="73"/>
      <c r="WJ170" s="73"/>
      <c r="WK170" s="73"/>
      <c r="WL170" s="73"/>
      <c r="WM170" s="73"/>
      <c r="WN170" s="73"/>
      <c r="WO170" s="73"/>
      <c r="WP170" s="73"/>
      <c r="WQ170" s="73"/>
      <c r="WR170" s="73"/>
      <c r="WS170" s="73"/>
      <c r="WT170" s="73"/>
      <c r="WU170" s="73"/>
      <c r="WV170" s="73"/>
      <c r="WW170" s="73"/>
      <c r="WX170" s="73"/>
      <c r="WY170" s="73"/>
      <c r="WZ170" s="73"/>
      <c r="XA170" s="73"/>
      <c r="XB170" s="73"/>
      <c r="XC170" s="73"/>
      <c r="XD170" s="73"/>
      <c r="XE170" s="73"/>
      <c r="XF170" s="73"/>
      <c r="XG170" s="73"/>
      <c r="XH170" s="73"/>
      <c r="XI170" s="73"/>
      <c r="XJ170" s="73"/>
      <c r="XK170" s="73"/>
      <c r="XL170" s="73"/>
      <c r="XM170" s="73"/>
      <c r="XN170" s="73"/>
      <c r="XO170" s="73"/>
      <c r="XP170" s="73"/>
      <c r="XQ170" s="73"/>
      <c r="XR170" s="73"/>
      <c r="XS170" s="73"/>
      <c r="XT170" s="73"/>
      <c r="XU170" s="73"/>
      <c r="XV170" s="73"/>
      <c r="XW170" s="73"/>
      <c r="XX170" s="73"/>
      <c r="XY170" s="73"/>
      <c r="XZ170" s="73"/>
      <c r="YA170" s="73"/>
      <c r="YB170" s="73"/>
      <c r="YC170" s="73"/>
      <c r="YD170" s="73"/>
      <c r="YE170" s="73"/>
      <c r="YF170" s="73"/>
      <c r="YG170" s="73"/>
      <c r="YH170" s="73"/>
      <c r="YI170" s="73"/>
      <c r="YJ170" s="73"/>
      <c r="YK170" s="73"/>
      <c r="YL170" s="73"/>
      <c r="YM170" s="73"/>
      <c r="YN170" s="73"/>
      <c r="YO170" s="73"/>
      <c r="YP170" s="73"/>
      <c r="YQ170" s="73"/>
      <c r="YR170" s="73"/>
    </row>
    <row r="171" spans="1:668">
      <c r="A171" s="71" t="s">
        <v>255</v>
      </c>
      <c r="B171" s="72">
        <f t="shared" si="195"/>
        <v>0</v>
      </c>
      <c r="C171" s="72">
        <f t="shared" si="196"/>
        <v>0</v>
      </c>
      <c r="D171" s="72">
        <f t="shared" si="197"/>
        <v>0</v>
      </c>
      <c r="E171" s="72">
        <f t="shared" si="198"/>
        <v>0</v>
      </c>
      <c r="F171" s="72">
        <f t="shared" si="199"/>
        <v>0</v>
      </c>
      <c r="G171" s="72">
        <f t="shared" si="200"/>
        <v>0</v>
      </c>
      <c r="H171" s="72">
        <f t="shared" si="201"/>
        <v>0</v>
      </c>
      <c r="I171" s="72">
        <f t="shared" si="202"/>
        <v>0</v>
      </c>
      <c r="J171" s="72">
        <f t="shared" si="203"/>
        <v>0</v>
      </c>
      <c r="K171" s="72">
        <f t="shared" si="204"/>
        <v>0</v>
      </c>
      <c r="L171" s="72">
        <f t="shared" si="205"/>
        <v>0</v>
      </c>
      <c r="M171" s="72">
        <f t="shared" si="206"/>
        <v>0</v>
      </c>
      <c r="N171" s="72">
        <f t="shared" si="207"/>
        <v>0</v>
      </c>
      <c r="O171" s="72">
        <f t="shared" si="208"/>
        <v>0</v>
      </c>
      <c r="P171" s="72">
        <f t="shared" si="209"/>
        <v>0</v>
      </c>
      <c r="Q171" s="72">
        <f t="shared" si="210"/>
        <v>0</v>
      </c>
      <c r="R171" s="72">
        <f t="shared" si="211"/>
        <v>0</v>
      </c>
      <c r="S171" s="72">
        <f t="shared" si="212"/>
        <v>0</v>
      </c>
      <c r="T171" s="72">
        <f t="shared" si="213"/>
        <v>0</v>
      </c>
      <c r="U171" s="72">
        <f t="shared" si="214"/>
        <v>0</v>
      </c>
      <c r="V171" s="72">
        <f t="shared" si="215"/>
        <v>0</v>
      </c>
      <c r="W171" s="72">
        <f t="shared" si="216"/>
        <v>0</v>
      </c>
      <c r="X171" s="72">
        <f t="shared" si="217"/>
        <v>0</v>
      </c>
      <c r="Y171" s="72">
        <f t="shared" si="218"/>
        <v>0</v>
      </c>
      <c r="Z171" s="72">
        <f t="shared" si="219"/>
        <v>0</v>
      </c>
      <c r="AA171" s="72">
        <f t="shared" si="220"/>
        <v>0</v>
      </c>
      <c r="AB171" s="72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  <c r="JD171" s="73"/>
      <c r="JE171" s="73"/>
      <c r="JF171" s="73"/>
      <c r="JG171" s="73"/>
      <c r="JH171" s="73"/>
      <c r="JI171" s="73"/>
      <c r="JJ171" s="73"/>
      <c r="JK171" s="73"/>
      <c r="JL171" s="73"/>
      <c r="JM171" s="73"/>
      <c r="JN171" s="73"/>
      <c r="JO171" s="73"/>
      <c r="JP171" s="73"/>
      <c r="JQ171" s="73"/>
      <c r="JR171" s="73"/>
      <c r="JS171" s="73"/>
      <c r="JT171" s="73"/>
      <c r="JU171" s="73"/>
      <c r="JV171" s="73"/>
      <c r="JW171" s="73"/>
      <c r="JX171" s="73"/>
      <c r="JY171" s="73"/>
      <c r="JZ171" s="73"/>
      <c r="KA171" s="73"/>
      <c r="KB171" s="73"/>
      <c r="KC171" s="73"/>
      <c r="KD171" s="73"/>
      <c r="KE171" s="73"/>
      <c r="KF171" s="73"/>
      <c r="KG171" s="73"/>
      <c r="KH171" s="73"/>
      <c r="KI171" s="73"/>
      <c r="KJ171" s="73"/>
      <c r="KK171" s="73"/>
      <c r="KL171" s="73"/>
      <c r="KM171" s="73"/>
      <c r="KN171" s="73"/>
      <c r="KO171" s="73"/>
      <c r="KP171" s="73"/>
      <c r="KQ171" s="73"/>
      <c r="KR171" s="73"/>
      <c r="KS171" s="73"/>
      <c r="KT171" s="73"/>
      <c r="KU171" s="73"/>
      <c r="KV171" s="73"/>
      <c r="KW171" s="73"/>
      <c r="KX171" s="73"/>
      <c r="KY171" s="73"/>
      <c r="KZ171" s="73"/>
      <c r="LA171" s="73"/>
      <c r="LB171" s="73"/>
      <c r="LC171" s="73"/>
      <c r="LD171" s="73"/>
      <c r="LE171" s="73"/>
      <c r="LF171" s="73"/>
      <c r="LG171" s="73"/>
      <c r="LH171" s="73"/>
      <c r="LI171" s="73"/>
      <c r="LJ171" s="73"/>
      <c r="LK171" s="73"/>
      <c r="LL171" s="73"/>
      <c r="LM171" s="73"/>
      <c r="LN171" s="73"/>
      <c r="LO171" s="73"/>
      <c r="LP171" s="73"/>
      <c r="LQ171" s="73"/>
      <c r="LR171" s="73"/>
      <c r="LS171" s="73"/>
      <c r="LT171" s="73"/>
      <c r="LU171" s="73"/>
      <c r="LV171" s="73"/>
      <c r="LW171" s="73"/>
      <c r="LX171" s="73"/>
      <c r="LY171" s="73"/>
      <c r="LZ171" s="73"/>
      <c r="MA171" s="73"/>
      <c r="MB171" s="73"/>
      <c r="MC171" s="73"/>
      <c r="MD171" s="73"/>
      <c r="ME171" s="73"/>
      <c r="MF171" s="73"/>
      <c r="MG171" s="73"/>
      <c r="MH171" s="73"/>
      <c r="MI171" s="73"/>
      <c r="MJ171" s="73"/>
      <c r="MK171" s="73"/>
      <c r="ML171" s="73"/>
      <c r="MM171" s="73"/>
      <c r="MN171" s="73"/>
      <c r="MO171" s="73"/>
      <c r="MP171" s="73"/>
      <c r="MQ171" s="73"/>
      <c r="MR171" s="73"/>
      <c r="MS171" s="73"/>
      <c r="MT171" s="73"/>
      <c r="MU171" s="73"/>
      <c r="MV171" s="73"/>
      <c r="MW171" s="73"/>
      <c r="MX171" s="73"/>
      <c r="MY171" s="73"/>
      <c r="MZ171" s="73"/>
      <c r="NA171" s="73"/>
      <c r="NB171" s="73"/>
      <c r="NC171" s="73"/>
      <c r="ND171" s="73"/>
      <c r="NE171" s="73"/>
      <c r="NF171" s="73"/>
      <c r="NG171" s="73"/>
      <c r="NH171" s="73"/>
      <c r="NI171" s="73"/>
      <c r="NJ171" s="73"/>
      <c r="NK171" s="73"/>
      <c r="NL171" s="73"/>
      <c r="NM171" s="73"/>
      <c r="NN171" s="73"/>
      <c r="NO171" s="73"/>
      <c r="NP171" s="73"/>
      <c r="NQ171" s="73"/>
      <c r="NR171" s="73"/>
      <c r="NS171" s="73"/>
      <c r="NT171" s="73"/>
      <c r="NU171" s="73"/>
      <c r="NV171" s="73"/>
      <c r="NW171" s="73"/>
      <c r="NX171" s="73"/>
      <c r="NY171" s="73"/>
      <c r="NZ171" s="73"/>
      <c r="OA171" s="73"/>
      <c r="OB171" s="73"/>
      <c r="OC171" s="73"/>
      <c r="OD171" s="73"/>
      <c r="OE171" s="73"/>
      <c r="OF171" s="73"/>
      <c r="OG171" s="73"/>
      <c r="OH171" s="73"/>
      <c r="OI171" s="73"/>
      <c r="OJ171" s="73"/>
      <c r="OK171" s="73"/>
      <c r="OL171" s="73"/>
      <c r="OM171" s="73"/>
      <c r="ON171" s="73"/>
      <c r="OO171" s="73"/>
      <c r="OP171" s="73"/>
      <c r="OQ171" s="73"/>
      <c r="OR171" s="73"/>
      <c r="OS171" s="73"/>
      <c r="OT171" s="73"/>
      <c r="OU171" s="73"/>
      <c r="OV171" s="73"/>
      <c r="OW171" s="73"/>
      <c r="OX171" s="73"/>
      <c r="OY171" s="73"/>
      <c r="OZ171" s="73"/>
      <c r="PA171" s="73"/>
      <c r="PB171" s="73"/>
      <c r="PC171" s="73"/>
      <c r="PD171" s="73"/>
      <c r="PE171" s="73"/>
      <c r="PF171" s="73"/>
      <c r="PG171" s="73"/>
      <c r="PH171" s="73"/>
      <c r="PI171" s="73"/>
      <c r="PJ171" s="73"/>
      <c r="PK171" s="73"/>
      <c r="PL171" s="73"/>
      <c r="PM171" s="73"/>
      <c r="PN171" s="73"/>
      <c r="PO171" s="73"/>
      <c r="PP171" s="73"/>
      <c r="PQ171" s="73"/>
      <c r="PR171" s="73"/>
      <c r="PS171" s="73"/>
      <c r="PT171" s="73"/>
      <c r="PU171" s="73"/>
      <c r="PV171" s="73"/>
      <c r="PW171" s="73"/>
      <c r="PX171" s="73"/>
      <c r="PY171" s="73"/>
      <c r="PZ171" s="73"/>
      <c r="QA171" s="73"/>
      <c r="QB171" s="73"/>
      <c r="QC171" s="73"/>
      <c r="QD171" s="73"/>
      <c r="QE171" s="73"/>
      <c r="QF171" s="73"/>
      <c r="QG171" s="73"/>
      <c r="QH171" s="73"/>
      <c r="QI171" s="73"/>
      <c r="QJ171" s="73"/>
      <c r="QK171" s="73"/>
      <c r="QL171" s="73"/>
      <c r="QM171" s="73"/>
      <c r="QN171" s="73"/>
      <c r="QO171" s="73"/>
      <c r="QP171" s="73"/>
      <c r="QQ171" s="73"/>
      <c r="QR171" s="73"/>
      <c r="QS171" s="73"/>
      <c r="QT171" s="73"/>
      <c r="QU171" s="73"/>
      <c r="QV171" s="73"/>
      <c r="QW171" s="73"/>
      <c r="QX171" s="73"/>
      <c r="QY171" s="73"/>
      <c r="QZ171" s="73"/>
      <c r="RA171" s="73"/>
      <c r="RB171" s="73"/>
      <c r="RC171" s="73"/>
      <c r="RD171" s="73"/>
      <c r="RE171" s="73"/>
      <c r="RF171" s="73"/>
      <c r="RG171" s="73"/>
      <c r="RH171" s="73"/>
      <c r="RI171" s="73"/>
      <c r="RJ171" s="73"/>
      <c r="RK171" s="73"/>
      <c r="RL171" s="73"/>
      <c r="RM171" s="73"/>
      <c r="RN171" s="73"/>
      <c r="RO171" s="73"/>
      <c r="RP171" s="73"/>
      <c r="RQ171" s="73"/>
      <c r="RR171" s="73"/>
      <c r="RS171" s="73"/>
      <c r="RT171" s="73"/>
      <c r="RU171" s="73"/>
      <c r="RV171" s="73"/>
      <c r="RW171" s="73"/>
      <c r="RX171" s="73"/>
      <c r="RY171" s="73"/>
      <c r="RZ171" s="73"/>
      <c r="SA171" s="73"/>
      <c r="SB171" s="73"/>
      <c r="SC171" s="73"/>
      <c r="SD171" s="73"/>
      <c r="SE171" s="73"/>
      <c r="SF171" s="73"/>
      <c r="SG171" s="73"/>
      <c r="SH171" s="73"/>
      <c r="SI171" s="73"/>
      <c r="SJ171" s="73"/>
      <c r="SK171" s="73"/>
      <c r="SL171" s="73"/>
      <c r="SM171" s="73"/>
      <c r="SN171" s="73"/>
      <c r="SO171" s="73"/>
      <c r="SP171" s="73"/>
      <c r="SQ171" s="73"/>
      <c r="SR171" s="73"/>
      <c r="SS171" s="73"/>
      <c r="ST171" s="73"/>
      <c r="SU171" s="73"/>
      <c r="SV171" s="73"/>
      <c r="SW171" s="73"/>
      <c r="SX171" s="73"/>
      <c r="SY171" s="73"/>
      <c r="SZ171" s="73"/>
      <c r="TA171" s="73"/>
      <c r="TB171" s="73"/>
      <c r="TC171" s="73"/>
      <c r="TD171" s="73"/>
      <c r="TE171" s="73"/>
      <c r="TF171" s="73"/>
      <c r="TG171" s="73"/>
      <c r="TH171" s="73"/>
      <c r="TI171" s="73"/>
      <c r="TJ171" s="73"/>
      <c r="TK171" s="73"/>
      <c r="TL171" s="73"/>
      <c r="TM171" s="73"/>
      <c r="TN171" s="73"/>
      <c r="TO171" s="73"/>
      <c r="TP171" s="73"/>
      <c r="TQ171" s="73"/>
      <c r="TR171" s="73"/>
      <c r="TS171" s="73"/>
      <c r="TT171" s="73"/>
      <c r="TU171" s="73"/>
      <c r="TV171" s="73"/>
      <c r="TW171" s="73"/>
      <c r="TX171" s="73"/>
      <c r="TY171" s="73"/>
      <c r="TZ171" s="73"/>
      <c r="UA171" s="73"/>
      <c r="UB171" s="73"/>
      <c r="UC171" s="73"/>
      <c r="UD171" s="73"/>
      <c r="UE171" s="73"/>
      <c r="UF171" s="73"/>
      <c r="UG171" s="73"/>
      <c r="UH171" s="73"/>
      <c r="UI171" s="73"/>
      <c r="UJ171" s="73"/>
      <c r="UK171" s="73"/>
      <c r="UL171" s="73"/>
      <c r="UM171" s="73"/>
      <c r="UN171" s="73"/>
      <c r="UO171" s="73"/>
      <c r="UP171" s="73"/>
      <c r="UQ171" s="73"/>
      <c r="UR171" s="73"/>
      <c r="US171" s="73"/>
      <c r="UT171" s="73"/>
      <c r="UU171" s="73"/>
      <c r="UV171" s="73"/>
      <c r="UW171" s="73"/>
      <c r="UX171" s="73"/>
      <c r="UY171" s="73"/>
      <c r="UZ171" s="73"/>
      <c r="VA171" s="73"/>
      <c r="VB171" s="73"/>
      <c r="VC171" s="73"/>
      <c r="VD171" s="73"/>
      <c r="VE171" s="73"/>
      <c r="VF171" s="73"/>
      <c r="VG171" s="73"/>
      <c r="VH171" s="73"/>
      <c r="VI171" s="73"/>
      <c r="VJ171" s="73"/>
      <c r="VK171" s="73"/>
      <c r="VL171" s="73"/>
      <c r="VM171" s="73"/>
      <c r="VN171" s="73"/>
      <c r="VO171" s="73"/>
      <c r="VP171" s="73"/>
      <c r="VQ171" s="73"/>
      <c r="VR171" s="73"/>
      <c r="VS171" s="73"/>
      <c r="VT171" s="73"/>
      <c r="VU171" s="73"/>
      <c r="VV171" s="73"/>
      <c r="VW171" s="73"/>
      <c r="VX171" s="73"/>
      <c r="VY171" s="73"/>
      <c r="VZ171" s="73"/>
      <c r="WA171" s="73"/>
      <c r="WB171" s="73"/>
      <c r="WC171" s="73"/>
      <c r="WD171" s="73"/>
      <c r="WE171" s="73"/>
      <c r="WF171" s="73"/>
      <c r="WG171" s="73"/>
      <c r="WH171" s="73"/>
      <c r="WI171" s="73"/>
      <c r="WJ171" s="73"/>
      <c r="WK171" s="73"/>
      <c r="WL171" s="73"/>
      <c r="WM171" s="73"/>
      <c r="WN171" s="73"/>
      <c r="WO171" s="73"/>
      <c r="WP171" s="73"/>
      <c r="WQ171" s="73"/>
      <c r="WR171" s="73"/>
      <c r="WS171" s="73"/>
      <c r="WT171" s="73"/>
      <c r="WU171" s="73"/>
      <c r="WV171" s="73"/>
      <c r="WW171" s="73"/>
      <c r="WX171" s="73"/>
      <c r="WY171" s="73"/>
      <c r="WZ171" s="73"/>
      <c r="XA171" s="73"/>
      <c r="XB171" s="73"/>
      <c r="XC171" s="73"/>
      <c r="XD171" s="73"/>
      <c r="XE171" s="73"/>
      <c r="XF171" s="73"/>
      <c r="XG171" s="73"/>
      <c r="XH171" s="73"/>
      <c r="XI171" s="73"/>
      <c r="XJ171" s="73"/>
      <c r="XK171" s="73"/>
      <c r="XL171" s="73"/>
      <c r="XM171" s="73"/>
      <c r="XN171" s="73"/>
      <c r="XO171" s="73"/>
      <c r="XP171" s="73"/>
      <c r="XQ171" s="73"/>
      <c r="XR171" s="73"/>
      <c r="XS171" s="73"/>
      <c r="XT171" s="73"/>
      <c r="XU171" s="73"/>
      <c r="XV171" s="73"/>
      <c r="XW171" s="73"/>
      <c r="XX171" s="73"/>
      <c r="XY171" s="73"/>
      <c r="XZ171" s="73"/>
      <c r="YA171" s="73"/>
      <c r="YB171" s="73"/>
      <c r="YC171" s="73"/>
      <c r="YD171" s="73"/>
      <c r="YE171" s="73"/>
      <c r="YF171" s="73"/>
      <c r="YG171" s="73"/>
      <c r="YH171" s="73"/>
      <c r="YI171" s="73"/>
      <c r="YJ171" s="73"/>
      <c r="YK171" s="73"/>
      <c r="YL171" s="73"/>
      <c r="YM171" s="73"/>
      <c r="YN171" s="73"/>
      <c r="YO171" s="73"/>
      <c r="YP171" s="73"/>
      <c r="YQ171" s="73"/>
      <c r="YR171" s="73"/>
    </row>
    <row r="172" spans="1:668">
      <c r="A172" s="71" t="s">
        <v>256</v>
      </c>
      <c r="B172" s="72">
        <f t="shared" si="195"/>
        <v>0</v>
      </c>
      <c r="C172" s="72">
        <f t="shared" si="196"/>
        <v>0</v>
      </c>
      <c r="D172" s="72">
        <f t="shared" si="197"/>
        <v>0</v>
      </c>
      <c r="E172" s="72">
        <f t="shared" si="198"/>
        <v>0</v>
      </c>
      <c r="F172" s="72">
        <f t="shared" si="199"/>
        <v>0</v>
      </c>
      <c r="G172" s="72">
        <f t="shared" si="200"/>
        <v>0</v>
      </c>
      <c r="H172" s="72">
        <f t="shared" si="201"/>
        <v>0</v>
      </c>
      <c r="I172" s="72">
        <f t="shared" si="202"/>
        <v>0</v>
      </c>
      <c r="J172" s="72">
        <f t="shared" si="203"/>
        <v>0</v>
      </c>
      <c r="K172" s="72">
        <f t="shared" si="204"/>
        <v>0</v>
      </c>
      <c r="L172" s="72">
        <f t="shared" si="205"/>
        <v>0</v>
      </c>
      <c r="M172" s="72">
        <f t="shared" si="206"/>
        <v>0</v>
      </c>
      <c r="N172" s="72">
        <f t="shared" si="207"/>
        <v>0</v>
      </c>
      <c r="O172" s="72">
        <f t="shared" si="208"/>
        <v>0</v>
      </c>
      <c r="P172" s="72">
        <f t="shared" si="209"/>
        <v>0</v>
      </c>
      <c r="Q172" s="72">
        <f t="shared" si="210"/>
        <v>0</v>
      </c>
      <c r="R172" s="72">
        <f t="shared" si="211"/>
        <v>0</v>
      </c>
      <c r="S172" s="72">
        <f t="shared" si="212"/>
        <v>0</v>
      </c>
      <c r="T172" s="72">
        <f t="shared" si="213"/>
        <v>0</v>
      </c>
      <c r="U172" s="72">
        <f t="shared" si="214"/>
        <v>0</v>
      </c>
      <c r="V172" s="72">
        <f t="shared" si="215"/>
        <v>0</v>
      </c>
      <c r="W172" s="72">
        <f t="shared" si="216"/>
        <v>0</v>
      </c>
      <c r="X172" s="72">
        <f t="shared" si="217"/>
        <v>0</v>
      </c>
      <c r="Y172" s="72">
        <f t="shared" si="218"/>
        <v>0</v>
      </c>
      <c r="Z172" s="72">
        <f t="shared" si="219"/>
        <v>0</v>
      </c>
      <c r="AA172" s="72">
        <f t="shared" si="220"/>
        <v>0</v>
      </c>
      <c r="AB172" s="72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J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X172" s="73"/>
      <c r="JY172" s="73"/>
      <c r="JZ172" s="73"/>
      <c r="KA172" s="73"/>
      <c r="KB172" s="73"/>
      <c r="KC172" s="73"/>
      <c r="KD172" s="73"/>
      <c r="KE172" s="73"/>
      <c r="KF172" s="73"/>
      <c r="KG172" s="73"/>
      <c r="KH172" s="73"/>
      <c r="KI172" s="73"/>
      <c r="KJ172" s="73"/>
      <c r="KK172" s="73"/>
      <c r="KL172" s="73"/>
      <c r="KM172" s="73"/>
      <c r="KN172" s="73"/>
      <c r="KO172" s="73"/>
      <c r="KP172" s="73"/>
      <c r="KQ172" s="73"/>
      <c r="KR172" s="73"/>
      <c r="KS172" s="73"/>
      <c r="KT172" s="73"/>
      <c r="KU172" s="73"/>
      <c r="KV172" s="73"/>
      <c r="KW172" s="73"/>
      <c r="KX172" s="73"/>
      <c r="KY172" s="73"/>
      <c r="KZ172" s="73"/>
      <c r="LA172" s="73"/>
      <c r="LB172" s="73"/>
      <c r="LC172" s="73"/>
      <c r="LD172" s="73"/>
      <c r="LE172" s="73"/>
      <c r="LF172" s="73"/>
      <c r="LG172" s="73"/>
      <c r="LH172" s="73"/>
      <c r="LI172" s="73"/>
      <c r="LJ172" s="73"/>
      <c r="LK172" s="73"/>
      <c r="LL172" s="73"/>
      <c r="LM172" s="73"/>
      <c r="LN172" s="73"/>
      <c r="LO172" s="73"/>
      <c r="LP172" s="73"/>
      <c r="LQ172" s="73"/>
      <c r="LR172" s="73"/>
      <c r="LS172" s="73"/>
      <c r="LT172" s="73"/>
      <c r="LU172" s="73"/>
      <c r="LV172" s="73"/>
      <c r="LW172" s="73"/>
      <c r="LX172" s="73"/>
      <c r="LY172" s="73"/>
      <c r="LZ172" s="73"/>
      <c r="MA172" s="73"/>
      <c r="MB172" s="73"/>
      <c r="MC172" s="73"/>
      <c r="MD172" s="73"/>
      <c r="ME172" s="73"/>
      <c r="MF172" s="73"/>
      <c r="MG172" s="73"/>
      <c r="MH172" s="73"/>
      <c r="MI172" s="73"/>
      <c r="MJ172" s="73"/>
      <c r="MK172" s="73"/>
      <c r="ML172" s="73"/>
      <c r="MM172" s="73"/>
      <c r="MN172" s="73"/>
      <c r="MO172" s="73"/>
      <c r="MP172" s="73"/>
      <c r="MQ172" s="73"/>
      <c r="MR172" s="73"/>
      <c r="MS172" s="73"/>
      <c r="MT172" s="73"/>
      <c r="MU172" s="73"/>
      <c r="MV172" s="73"/>
      <c r="MW172" s="73"/>
      <c r="MX172" s="73"/>
      <c r="MY172" s="73"/>
      <c r="MZ172" s="73"/>
      <c r="NA172" s="73"/>
      <c r="NB172" s="73"/>
      <c r="NC172" s="73"/>
      <c r="ND172" s="73"/>
      <c r="NE172" s="73"/>
      <c r="NF172" s="73"/>
      <c r="NG172" s="73"/>
      <c r="NH172" s="73"/>
      <c r="NI172" s="73"/>
      <c r="NJ172" s="73"/>
      <c r="NK172" s="73"/>
      <c r="NL172" s="73"/>
      <c r="NM172" s="73"/>
      <c r="NN172" s="73"/>
      <c r="NO172" s="73"/>
      <c r="NP172" s="73"/>
      <c r="NQ172" s="73"/>
      <c r="NR172" s="73"/>
      <c r="NS172" s="73"/>
      <c r="NT172" s="73"/>
      <c r="NU172" s="73"/>
      <c r="NV172" s="73"/>
      <c r="NW172" s="73"/>
      <c r="NX172" s="73"/>
      <c r="NY172" s="73"/>
      <c r="NZ172" s="73"/>
      <c r="OA172" s="73"/>
      <c r="OB172" s="73"/>
      <c r="OC172" s="73"/>
      <c r="OD172" s="73"/>
      <c r="OE172" s="73"/>
      <c r="OF172" s="73"/>
      <c r="OG172" s="73"/>
      <c r="OH172" s="73"/>
      <c r="OI172" s="73"/>
      <c r="OJ172" s="73"/>
      <c r="OK172" s="73"/>
      <c r="OL172" s="73"/>
      <c r="OM172" s="73"/>
      <c r="ON172" s="73"/>
      <c r="OO172" s="73"/>
      <c r="OP172" s="73"/>
      <c r="OQ172" s="73"/>
      <c r="OR172" s="73"/>
      <c r="OS172" s="73"/>
      <c r="OT172" s="73"/>
      <c r="OU172" s="73"/>
      <c r="OV172" s="73"/>
      <c r="OW172" s="73"/>
      <c r="OX172" s="73"/>
      <c r="OY172" s="73"/>
      <c r="OZ172" s="73"/>
      <c r="PA172" s="73"/>
      <c r="PB172" s="73"/>
      <c r="PC172" s="73"/>
      <c r="PD172" s="73"/>
      <c r="PE172" s="73"/>
      <c r="PF172" s="73"/>
      <c r="PG172" s="73"/>
      <c r="PH172" s="73"/>
      <c r="PI172" s="73"/>
      <c r="PJ172" s="73"/>
      <c r="PK172" s="73"/>
      <c r="PL172" s="73"/>
      <c r="PM172" s="73"/>
      <c r="PN172" s="73"/>
      <c r="PO172" s="73"/>
      <c r="PP172" s="73"/>
      <c r="PQ172" s="73"/>
      <c r="PR172" s="73"/>
      <c r="PS172" s="73"/>
      <c r="PT172" s="73"/>
      <c r="PU172" s="73"/>
      <c r="PV172" s="73"/>
      <c r="PW172" s="73"/>
      <c r="PX172" s="73"/>
      <c r="PY172" s="73"/>
      <c r="PZ172" s="73"/>
      <c r="QA172" s="73"/>
      <c r="QB172" s="73"/>
      <c r="QC172" s="73"/>
      <c r="QD172" s="73"/>
      <c r="QE172" s="73"/>
      <c r="QF172" s="73"/>
      <c r="QG172" s="73"/>
      <c r="QH172" s="73"/>
      <c r="QI172" s="73"/>
      <c r="QJ172" s="73"/>
      <c r="QK172" s="73"/>
      <c r="QL172" s="73"/>
      <c r="QM172" s="73"/>
      <c r="QN172" s="73"/>
      <c r="QO172" s="73"/>
      <c r="QP172" s="73"/>
      <c r="QQ172" s="73"/>
      <c r="QR172" s="73"/>
      <c r="QS172" s="73"/>
      <c r="QT172" s="73"/>
      <c r="QU172" s="73"/>
      <c r="QV172" s="73"/>
      <c r="QW172" s="73"/>
      <c r="QX172" s="73"/>
      <c r="QY172" s="73"/>
      <c r="QZ172" s="73"/>
      <c r="RA172" s="73"/>
      <c r="RB172" s="73"/>
      <c r="RC172" s="73"/>
      <c r="RD172" s="73"/>
      <c r="RE172" s="73"/>
      <c r="RF172" s="73"/>
      <c r="RG172" s="73"/>
      <c r="RH172" s="73"/>
      <c r="RI172" s="73"/>
      <c r="RJ172" s="73"/>
      <c r="RK172" s="73"/>
      <c r="RL172" s="73"/>
      <c r="RM172" s="73"/>
      <c r="RN172" s="73"/>
      <c r="RO172" s="73"/>
      <c r="RP172" s="73"/>
      <c r="RQ172" s="73"/>
      <c r="RR172" s="73"/>
      <c r="RS172" s="73"/>
      <c r="RT172" s="73"/>
      <c r="RU172" s="73"/>
      <c r="RV172" s="73"/>
      <c r="RW172" s="73"/>
      <c r="RX172" s="73"/>
      <c r="RY172" s="73"/>
      <c r="RZ172" s="73"/>
      <c r="SA172" s="73"/>
      <c r="SB172" s="73"/>
      <c r="SC172" s="73"/>
      <c r="SD172" s="73"/>
      <c r="SE172" s="73"/>
      <c r="SF172" s="73"/>
      <c r="SG172" s="73"/>
      <c r="SH172" s="73"/>
      <c r="SI172" s="73"/>
      <c r="SJ172" s="73"/>
      <c r="SK172" s="73"/>
      <c r="SL172" s="73"/>
      <c r="SM172" s="73"/>
      <c r="SN172" s="73"/>
      <c r="SO172" s="73"/>
      <c r="SP172" s="73"/>
      <c r="SQ172" s="73"/>
      <c r="SR172" s="73"/>
      <c r="SS172" s="73"/>
      <c r="ST172" s="73"/>
      <c r="SU172" s="73"/>
      <c r="SV172" s="73"/>
      <c r="SW172" s="73"/>
      <c r="SX172" s="73"/>
      <c r="SY172" s="73"/>
      <c r="SZ172" s="73"/>
      <c r="TA172" s="73"/>
      <c r="TB172" s="73"/>
      <c r="TC172" s="73"/>
      <c r="TD172" s="73"/>
      <c r="TE172" s="73"/>
      <c r="TF172" s="73"/>
      <c r="TG172" s="73"/>
      <c r="TH172" s="73"/>
      <c r="TI172" s="73"/>
      <c r="TJ172" s="73"/>
      <c r="TK172" s="73"/>
      <c r="TL172" s="73"/>
      <c r="TM172" s="73"/>
      <c r="TN172" s="73"/>
      <c r="TO172" s="73"/>
      <c r="TP172" s="73"/>
      <c r="TQ172" s="73"/>
      <c r="TR172" s="73"/>
      <c r="TS172" s="73"/>
      <c r="TT172" s="73"/>
      <c r="TU172" s="73"/>
      <c r="TV172" s="73"/>
      <c r="TW172" s="73"/>
      <c r="TX172" s="73"/>
      <c r="TY172" s="73"/>
      <c r="TZ172" s="73"/>
      <c r="UA172" s="73"/>
      <c r="UB172" s="73"/>
      <c r="UC172" s="73"/>
      <c r="UD172" s="73"/>
      <c r="UE172" s="73"/>
      <c r="UF172" s="73"/>
      <c r="UG172" s="73"/>
      <c r="UH172" s="73"/>
      <c r="UI172" s="73"/>
      <c r="UJ172" s="73"/>
      <c r="UK172" s="73"/>
      <c r="UL172" s="73"/>
      <c r="UM172" s="73"/>
      <c r="UN172" s="73"/>
      <c r="UO172" s="73"/>
      <c r="UP172" s="73"/>
      <c r="UQ172" s="73"/>
      <c r="UR172" s="73"/>
      <c r="US172" s="73"/>
      <c r="UT172" s="73"/>
      <c r="UU172" s="73"/>
      <c r="UV172" s="73"/>
      <c r="UW172" s="73"/>
      <c r="UX172" s="73"/>
      <c r="UY172" s="73"/>
      <c r="UZ172" s="73"/>
      <c r="VA172" s="73"/>
      <c r="VB172" s="73"/>
      <c r="VC172" s="73"/>
      <c r="VD172" s="73"/>
      <c r="VE172" s="73"/>
      <c r="VF172" s="73"/>
      <c r="VG172" s="73"/>
      <c r="VH172" s="73"/>
      <c r="VI172" s="73"/>
      <c r="VJ172" s="73"/>
      <c r="VK172" s="73"/>
      <c r="VL172" s="73"/>
      <c r="VM172" s="73"/>
      <c r="VN172" s="73"/>
      <c r="VO172" s="73"/>
      <c r="VP172" s="73"/>
      <c r="VQ172" s="73"/>
      <c r="VR172" s="73"/>
      <c r="VS172" s="73"/>
      <c r="VT172" s="73"/>
      <c r="VU172" s="73"/>
      <c r="VV172" s="73"/>
      <c r="VW172" s="73"/>
      <c r="VX172" s="73"/>
      <c r="VY172" s="73"/>
      <c r="VZ172" s="73"/>
      <c r="WA172" s="73"/>
      <c r="WB172" s="73"/>
      <c r="WC172" s="73"/>
      <c r="WD172" s="73"/>
      <c r="WE172" s="73"/>
      <c r="WF172" s="73"/>
      <c r="WG172" s="73"/>
      <c r="WH172" s="73"/>
      <c r="WI172" s="73"/>
      <c r="WJ172" s="73"/>
      <c r="WK172" s="73"/>
      <c r="WL172" s="73"/>
      <c r="WM172" s="73"/>
      <c r="WN172" s="73"/>
      <c r="WO172" s="73"/>
      <c r="WP172" s="73"/>
      <c r="WQ172" s="73"/>
      <c r="WR172" s="73"/>
      <c r="WS172" s="73"/>
      <c r="WT172" s="73"/>
      <c r="WU172" s="73"/>
      <c r="WV172" s="73"/>
      <c r="WW172" s="73"/>
      <c r="WX172" s="73"/>
      <c r="WY172" s="73"/>
      <c r="WZ172" s="73"/>
      <c r="XA172" s="73"/>
      <c r="XB172" s="73"/>
      <c r="XC172" s="73"/>
      <c r="XD172" s="73"/>
      <c r="XE172" s="73"/>
      <c r="XF172" s="73"/>
      <c r="XG172" s="73"/>
      <c r="XH172" s="73"/>
      <c r="XI172" s="73"/>
      <c r="XJ172" s="73"/>
      <c r="XK172" s="73"/>
      <c r="XL172" s="73"/>
      <c r="XM172" s="73"/>
      <c r="XN172" s="73"/>
      <c r="XO172" s="73"/>
      <c r="XP172" s="73"/>
      <c r="XQ172" s="73"/>
      <c r="XR172" s="73"/>
      <c r="XS172" s="73"/>
      <c r="XT172" s="73"/>
      <c r="XU172" s="73"/>
      <c r="XV172" s="73"/>
      <c r="XW172" s="73"/>
      <c r="XX172" s="73"/>
      <c r="XY172" s="73"/>
      <c r="XZ172" s="73"/>
      <c r="YA172" s="73"/>
      <c r="YB172" s="73"/>
      <c r="YC172" s="73"/>
      <c r="YD172" s="73"/>
      <c r="YE172" s="73"/>
      <c r="YF172" s="73"/>
      <c r="YG172" s="73"/>
      <c r="YH172" s="73"/>
      <c r="YI172" s="73"/>
      <c r="YJ172" s="73"/>
      <c r="YK172" s="73"/>
      <c r="YL172" s="73"/>
      <c r="YM172" s="73"/>
      <c r="YN172" s="73"/>
      <c r="YO172" s="73"/>
      <c r="YP172" s="73"/>
      <c r="YQ172" s="73"/>
      <c r="YR172" s="73"/>
    </row>
    <row r="173" spans="1:668">
      <c r="A173" s="71" t="s">
        <v>257</v>
      </c>
      <c r="B173" s="72">
        <f t="shared" si="195"/>
        <v>0</v>
      </c>
      <c r="C173" s="72">
        <f t="shared" si="196"/>
        <v>0</v>
      </c>
      <c r="D173" s="72">
        <f t="shared" si="197"/>
        <v>0</v>
      </c>
      <c r="E173" s="72">
        <f t="shared" si="198"/>
        <v>0</v>
      </c>
      <c r="F173" s="72">
        <f t="shared" si="199"/>
        <v>0</v>
      </c>
      <c r="G173" s="72">
        <f t="shared" si="200"/>
        <v>0</v>
      </c>
      <c r="H173" s="72">
        <f t="shared" si="201"/>
        <v>0</v>
      </c>
      <c r="I173" s="72">
        <f t="shared" si="202"/>
        <v>0</v>
      </c>
      <c r="J173" s="72">
        <f t="shared" si="203"/>
        <v>0</v>
      </c>
      <c r="K173" s="72">
        <f t="shared" si="204"/>
        <v>0</v>
      </c>
      <c r="L173" s="72">
        <f t="shared" si="205"/>
        <v>0</v>
      </c>
      <c r="M173" s="72">
        <f t="shared" si="206"/>
        <v>0</v>
      </c>
      <c r="N173" s="72">
        <f t="shared" si="207"/>
        <v>0</v>
      </c>
      <c r="O173" s="72">
        <f t="shared" si="208"/>
        <v>0</v>
      </c>
      <c r="P173" s="72">
        <f t="shared" si="209"/>
        <v>0</v>
      </c>
      <c r="Q173" s="72">
        <f t="shared" si="210"/>
        <v>0</v>
      </c>
      <c r="R173" s="72">
        <f t="shared" si="211"/>
        <v>0</v>
      </c>
      <c r="S173" s="72">
        <f t="shared" si="212"/>
        <v>0</v>
      </c>
      <c r="T173" s="72">
        <f t="shared" si="213"/>
        <v>0</v>
      </c>
      <c r="U173" s="72">
        <f t="shared" si="214"/>
        <v>0</v>
      </c>
      <c r="V173" s="72">
        <f t="shared" si="215"/>
        <v>0</v>
      </c>
      <c r="W173" s="72">
        <f t="shared" si="216"/>
        <v>0</v>
      </c>
      <c r="X173" s="72">
        <f t="shared" si="217"/>
        <v>0</v>
      </c>
      <c r="Y173" s="72">
        <f t="shared" si="218"/>
        <v>0</v>
      </c>
      <c r="Z173" s="72">
        <f t="shared" si="219"/>
        <v>0</v>
      </c>
      <c r="AA173" s="72">
        <f t="shared" si="220"/>
        <v>0</v>
      </c>
      <c r="AB173" s="72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  <c r="JD173" s="73"/>
      <c r="JE173" s="73"/>
      <c r="JF173" s="73"/>
      <c r="JG173" s="73"/>
      <c r="JH173" s="73"/>
      <c r="JI173" s="73"/>
      <c r="JJ173" s="73"/>
      <c r="JK173" s="73"/>
      <c r="JL173" s="73"/>
      <c r="JM173" s="73"/>
      <c r="JN173" s="73"/>
      <c r="JO173" s="73"/>
      <c r="JP173" s="73"/>
      <c r="JQ173" s="73"/>
      <c r="JR173" s="73"/>
      <c r="JS173" s="73"/>
      <c r="JT173" s="73"/>
      <c r="JU173" s="73"/>
      <c r="JV173" s="73"/>
      <c r="JW173" s="73"/>
      <c r="JX173" s="73"/>
      <c r="JY173" s="73"/>
      <c r="JZ173" s="73"/>
      <c r="KA173" s="73"/>
      <c r="KB173" s="73"/>
      <c r="KC173" s="73"/>
      <c r="KD173" s="73"/>
      <c r="KE173" s="73"/>
      <c r="KF173" s="73"/>
      <c r="KG173" s="73"/>
      <c r="KH173" s="73"/>
      <c r="KI173" s="73"/>
      <c r="KJ173" s="73"/>
      <c r="KK173" s="73"/>
      <c r="KL173" s="73"/>
      <c r="KM173" s="73"/>
      <c r="KN173" s="73"/>
      <c r="KO173" s="73"/>
      <c r="KP173" s="73"/>
      <c r="KQ173" s="73"/>
      <c r="KR173" s="73"/>
      <c r="KS173" s="73"/>
      <c r="KT173" s="73"/>
      <c r="KU173" s="73"/>
      <c r="KV173" s="73"/>
      <c r="KW173" s="73"/>
      <c r="KX173" s="73"/>
      <c r="KY173" s="73"/>
      <c r="KZ173" s="73"/>
      <c r="LA173" s="73"/>
      <c r="LB173" s="73"/>
      <c r="LC173" s="73"/>
      <c r="LD173" s="73"/>
      <c r="LE173" s="73"/>
      <c r="LF173" s="73"/>
      <c r="LG173" s="73"/>
      <c r="LH173" s="73"/>
      <c r="LI173" s="73"/>
      <c r="LJ173" s="73"/>
      <c r="LK173" s="73"/>
      <c r="LL173" s="73"/>
      <c r="LM173" s="73"/>
      <c r="LN173" s="73"/>
      <c r="LO173" s="73"/>
      <c r="LP173" s="73"/>
      <c r="LQ173" s="73"/>
      <c r="LR173" s="73"/>
      <c r="LS173" s="73"/>
      <c r="LT173" s="73"/>
      <c r="LU173" s="73"/>
      <c r="LV173" s="73"/>
      <c r="LW173" s="73"/>
      <c r="LX173" s="73"/>
      <c r="LY173" s="73"/>
      <c r="LZ173" s="73"/>
      <c r="MA173" s="73"/>
      <c r="MB173" s="73"/>
      <c r="MC173" s="73"/>
      <c r="MD173" s="73"/>
      <c r="ME173" s="73"/>
      <c r="MF173" s="73"/>
      <c r="MG173" s="73"/>
      <c r="MH173" s="73"/>
      <c r="MI173" s="73"/>
      <c r="MJ173" s="73"/>
      <c r="MK173" s="73"/>
      <c r="ML173" s="73"/>
      <c r="MM173" s="73"/>
      <c r="MN173" s="73"/>
      <c r="MO173" s="73"/>
      <c r="MP173" s="73"/>
      <c r="MQ173" s="73"/>
      <c r="MR173" s="73"/>
      <c r="MS173" s="73"/>
      <c r="MT173" s="73"/>
      <c r="MU173" s="73"/>
      <c r="MV173" s="73"/>
      <c r="MW173" s="73"/>
      <c r="MX173" s="73"/>
      <c r="MY173" s="73"/>
      <c r="MZ173" s="73"/>
      <c r="NA173" s="73"/>
      <c r="NB173" s="73"/>
      <c r="NC173" s="73"/>
      <c r="ND173" s="73"/>
      <c r="NE173" s="73"/>
      <c r="NF173" s="73"/>
      <c r="NG173" s="73"/>
      <c r="NH173" s="73"/>
      <c r="NI173" s="73"/>
      <c r="NJ173" s="73"/>
      <c r="NK173" s="73"/>
      <c r="NL173" s="73"/>
      <c r="NM173" s="73"/>
      <c r="NN173" s="73"/>
      <c r="NO173" s="73"/>
      <c r="NP173" s="73"/>
      <c r="NQ173" s="73"/>
      <c r="NR173" s="73"/>
      <c r="NS173" s="73"/>
      <c r="NT173" s="73"/>
      <c r="NU173" s="73"/>
      <c r="NV173" s="73"/>
      <c r="NW173" s="73"/>
      <c r="NX173" s="73"/>
      <c r="NY173" s="73"/>
      <c r="NZ173" s="73"/>
      <c r="OA173" s="73"/>
      <c r="OB173" s="73"/>
      <c r="OC173" s="73"/>
      <c r="OD173" s="73"/>
      <c r="OE173" s="73"/>
      <c r="OF173" s="73"/>
      <c r="OG173" s="73"/>
      <c r="OH173" s="73"/>
      <c r="OI173" s="73"/>
      <c r="OJ173" s="73"/>
      <c r="OK173" s="73"/>
      <c r="OL173" s="73"/>
      <c r="OM173" s="73"/>
      <c r="ON173" s="73"/>
      <c r="OO173" s="73"/>
      <c r="OP173" s="73"/>
      <c r="OQ173" s="73"/>
      <c r="OR173" s="73"/>
      <c r="OS173" s="73"/>
      <c r="OT173" s="73"/>
      <c r="OU173" s="73"/>
      <c r="OV173" s="73"/>
      <c r="OW173" s="73"/>
      <c r="OX173" s="73"/>
      <c r="OY173" s="73"/>
      <c r="OZ173" s="73"/>
      <c r="PA173" s="73"/>
      <c r="PB173" s="73"/>
      <c r="PC173" s="73"/>
      <c r="PD173" s="73"/>
      <c r="PE173" s="73"/>
      <c r="PF173" s="73"/>
      <c r="PG173" s="73"/>
      <c r="PH173" s="73"/>
      <c r="PI173" s="73"/>
      <c r="PJ173" s="73"/>
      <c r="PK173" s="73"/>
      <c r="PL173" s="73"/>
      <c r="PM173" s="73"/>
      <c r="PN173" s="73"/>
      <c r="PO173" s="73"/>
      <c r="PP173" s="73"/>
      <c r="PQ173" s="73"/>
      <c r="PR173" s="73"/>
      <c r="PS173" s="73"/>
      <c r="PT173" s="73"/>
      <c r="PU173" s="73"/>
      <c r="PV173" s="73"/>
      <c r="PW173" s="73"/>
      <c r="PX173" s="73"/>
      <c r="PY173" s="73"/>
      <c r="PZ173" s="73"/>
      <c r="QA173" s="73"/>
      <c r="QB173" s="73"/>
      <c r="QC173" s="73"/>
      <c r="QD173" s="73"/>
      <c r="QE173" s="73"/>
      <c r="QF173" s="73"/>
      <c r="QG173" s="73"/>
      <c r="QH173" s="73"/>
      <c r="QI173" s="73"/>
      <c r="QJ173" s="73"/>
      <c r="QK173" s="73"/>
      <c r="QL173" s="73"/>
      <c r="QM173" s="73"/>
      <c r="QN173" s="73"/>
      <c r="QO173" s="73"/>
      <c r="QP173" s="73"/>
      <c r="QQ173" s="73"/>
      <c r="QR173" s="73"/>
      <c r="QS173" s="73"/>
      <c r="QT173" s="73"/>
      <c r="QU173" s="73"/>
      <c r="QV173" s="73"/>
      <c r="QW173" s="73"/>
      <c r="QX173" s="73"/>
      <c r="QY173" s="73"/>
      <c r="QZ173" s="73"/>
      <c r="RA173" s="73"/>
      <c r="RB173" s="73"/>
      <c r="RC173" s="73"/>
      <c r="RD173" s="73"/>
      <c r="RE173" s="73"/>
      <c r="RF173" s="73"/>
      <c r="RG173" s="73"/>
      <c r="RH173" s="73"/>
      <c r="RI173" s="73"/>
      <c r="RJ173" s="73"/>
      <c r="RK173" s="73"/>
      <c r="RL173" s="73"/>
      <c r="RM173" s="73"/>
      <c r="RN173" s="73"/>
      <c r="RO173" s="73"/>
      <c r="RP173" s="73"/>
      <c r="RQ173" s="73"/>
      <c r="RR173" s="73"/>
      <c r="RS173" s="73"/>
      <c r="RT173" s="73"/>
      <c r="RU173" s="73"/>
      <c r="RV173" s="73"/>
      <c r="RW173" s="73"/>
      <c r="RX173" s="73"/>
      <c r="RY173" s="73"/>
      <c r="RZ173" s="73"/>
      <c r="SA173" s="73"/>
      <c r="SB173" s="73"/>
      <c r="SC173" s="73"/>
      <c r="SD173" s="73"/>
      <c r="SE173" s="73"/>
      <c r="SF173" s="73"/>
      <c r="SG173" s="73"/>
      <c r="SH173" s="73"/>
      <c r="SI173" s="73"/>
      <c r="SJ173" s="73"/>
      <c r="SK173" s="73"/>
      <c r="SL173" s="73"/>
      <c r="SM173" s="73"/>
      <c r="SN173" s="73"/>
      <c r="SO173" s="73"/>
      <c r="SP173" s="73"/>
      <c r="SQ173" s="73"/>
      <c r="SR173" s="73"/>
      <c r="SS173" s="73"/>
      <c r="ST173" s="73"/>
      <c r="SU173" s="73"/>
      <c r="SV173" s="73"/>
      <c r="SW173" s="73"/>
      <c r="SX173" s="73"/>
      <c r="SY173" s="73"/>
      <c r="SZ173" s="73"/>
      <c r="TA173" s="73"/>
      <c r="TB173" s="73"/>
      <c r="TC173" s="73"/>
      <c r="TD173" s="73"/>
      <c r="TE173" s="73"/>
      <c r="TF173" s="73"/>
      <c r="TG173" s="73"/>
      <c r="TH173" s="73"/>
      <c r="TI173" s="73"/>
      <c r="TJ173" s="73"/>
      <c r="TK173" s="73"/>
      <c r="TL173" s="73"/>
      <c r="TM173" s="73"/>
      <c r="TN173" s="73"/>
      <c r="TO173" s="73"/>
      <c r="TP173" s="73"/>
      <c r="TQ173" s="73"/>
      <c r="TR173" s="73"/>
      <c r="TS173" s="73"/>
      <c r="TT173" s="73"/>
      <c r="TU173" s="73"/>
      <c r="TV173" s="73"/>
      <c r="TW173" s="73"/>
      <c r="TX173" s="73"/>
      <c r="TY173" s="73"/>
      <c r="TZ173" s="73"/>
      <c r="UA173" s="73"/>
      <c r="UB173" s="73"/>
      <c r="UC173" s="73"/>
      <c r="UD173" s="73"/>
      <c r="UE173" s="73"/>
      <c r="UF173" s="73"/>
      <c r="UG173" s="73"/>
      <c r="UH173" s="73"/>
      <c r="UI173" s="73"/>
      <c r="UJ173" s="73"/>
      <c r="UK173" s="73"/>
      <c r="UL173" s="73"/>
      <c r="UM173" s="73"/>
      <c r="UN173" s="73"/>
      <c r="UO173" s="73"/>
      <c r="UP173" s="73"/>
      <c r="UQ173" s="73"/>
      <c r="UR173" s="73"/>
      <c r="US173" s="73"/>
      <c r="UT173" s="73"/>
      <c r="UU173" s="73"/>
      <c r="UV173" s="73"/>
      <c r="UW173" s="73"/>
      <c r="UX173" s="73"/>
      <c r="UY173" s="73"/>
      <c r="UZ173" s="73"/>
      <c r="VA173" s="73"/>
      <c r="VB173" s="73"/>
      <c r="VC173" s="73"/>
      <c r="VD173" s="73"/>
      <c r="VE173" s="73"/>
      <c r="VF173" s="73"/>
      <c r="VG173" s="73"/>
      <c r="VH173" s="73"/>
      <c r="VI173" s="73"/>
      <c r="VJ173" s="73"/>
      <c r="VK173" s="73"/>
      <c r="VL173" s="73"/>
      <c r="VM173" s="73"/>
      <c r="VN173" s="73"/>
      <c r="VO173" s="73"/>
      <c r="VP173" s="73"/>
      <c r="VQ173" s="73"/>
      <c r="VR173" s="73"/>
      <c r="VS173" s="73"/>
      <c r="VT173" s="73"/>
      <c r="VU173" s="73"/>
      <c r="VV173" s="73"/>
      <c r="VW173" s="73"/>
      <c r="VX173" s="73"/>
      <c r="VY173" s="73"/>
      <c r="VZ173" s="73"/>
      <c r="WA173" s="73"/>
      <c r="WB173" s="73"/>
      <c r="WC173" s="73"/>
      <c r="WD173" s="73"/>
      <c r="WE173" s="73"/>
      <c r="WF173" s="73"/>
      <c r="WG173" s="73"/>
      <c r="WH173" s="73"/>
      <c r="WI173" s="73"/>
      <c r="WJ173" s="73"/>
      <c r="WK173" s="73"/>
      <c r="WL173" s="73"/>
      <c r="WM173" s="73"/>
      <c r="WN173" s="73"/>
      <c r="WO173" s="73"/>
      <c r="WP173" s="73"/>
      <c r="WQ173" s="73"/>
      <c r="WR173" s="73"/>
      <c r="WS173" s="73"/>
      <c r="WT173" s="73"/>
      <c r="WU173" s="73"/>
      <c r="WV173" s="73"/>
      <c r="WW173" s="73"/>
      <c r="WX173" s="73"/>
      <c r="WY173" s="73"/>
      <c r="WZ173" s="73"/>
      <c r="XA173" s="73"/>
      <c r="XB173" s="73"/>
      <c r="XC173" s="73"/>
      <c r="XD173" s="73"/>
      <c r="XE173" s="73"/>
      <c r="XF173" s="73"/>
      <c r="XG173" s="73"/>
      <c r="XH173" s="73"/>
      <c r="XI173" s="73"/>
      <c r="XJ173" s="73"/>
      <c r="XK173" s="73"/>
      <c r="XL173" s="73"/>
      <c r="XM173" s="73"/>
      <c r="XN173" s="73"/>
      <c r="XO173" s="73"/>
      <c r="XP173" s="73"/>
      <c r="XQ173" s="73"/>
      <c r="XR173" s="73"/>
      <c r="XS173" s="73"/>
      <c r="XT173" s="73"/>
      <c r="XU173" s="73"/>
      <c r="XV173" s="73"/>
      <c r="XW173" s="73"/>
      <c r="XX173" s="73"/>
      <c r="XY173" s="73"/>
      <c r="XZ173" s="73"/>
      <c r="YA173" s="73"/>
      <c r="YB173" s="73"/>
      <c r="YC173" s="73"/>
      <c r="YD173" s="73"/>
      <c r="YE173" s="73"/>
      <c r="YF173" s="73"/>
      <c r="YG173" s="73"/>
      <c r="YH173" s="73"/>
      <c r="YI173" s="73"/>
      <c r="YJ173" s="73"/>
      <c r="YK173" s="73"/>
      <c r="YL173" s="73"/>
      <c r="YM173" s="73"/>
      <c r="YN173" s="73"/>
      <c r="YO173" s="73"/>
      <c r="YP173" s="73"/>
      <c r="YQ173" s="73"/>
      <c r="YR173" s="73"/>
    </row>
    <row r="174" spans="1:668">
      <c r="A174" s="71" t="s">
        <v>258</v>
      </c>
      <c r="B174" s="72">
        <f t="shared" si="195"/>
        <v>0</v>
      </c>
      <c r="C174" s="72">
        <f t="shared" si="196"/>
        <v>0</v>
      </c>
      <c r="D174" s="72">
        <f t="shared" si="197"/>
        <v>0</v>
      </c>
      <c r="E174" s="72">
        <f t="shared" si="198"/>
        <v>0</v>
      </c>
      <c r="F174" s="72">
        <f t="shared" si="199"/>
        <v>0</v>
      </c>
      <c r="G174" s="72">
        <f t="shared" si="200"/>
        <v>0</v>
      </c>
      <c r="H174" s="72">
        <f t="shared" si="201"/>
        <v>0</v>
      </c>
      <c r="I174" s="72">
        <f t="shared" si="202"/>
        <v>0</v>
      </c>
      <c r="J174" s="72">
        <f t="shared" si="203"/>
        <v>0</v>
      </c>
      <c r="K174" s="72">
        <f t="shared" si="204"/>
        <v>0</v>
      </c>
      <c r="L174" s="72">
        <f t="shared" si="205"/>
        <v>0</v>
      </c>
      <c r="M174" s="72">
        <f t="shared" si="206"/>
        <v>0</v>
      </c>
      <c r="N174" s="72">
        <f t="shared" si="207"/>
        <v>0</v>
      </c>
      <c r="O174" s="72">
        <f t="shared" si="208"/>
        <v>0</v>
      </c>
      <c r="P174" s="72">
        <f t="shared" si="209"/>
        <v>0</v>
      </c>
      <c r="Q174" s="72">
        <f t="shared" si="210"/>
        <v>0</v>
      </c>
      <c r="R174" s="72">
        <f t="shared" si="211"/>
        <v>0</v>
      </c>
      <c r="S174" s="72">
        <f t="shared" si="212"/>
        <v>0</v>
      </c>
      <c r="T174" s="72">
        <f t="shared" si="213"/>
        <v>0</v>
      </c>
      <c r="U174" s="72">
        <f t="shared" si="214"/>
        <v>0</v>
      </c>
      <c r="V174" s="72">
        <f t="shared" si="215"/>
        <v>0</v>
      </c>
      <c r="W174" s="72">
        <f t="shared" si="216"/>
        <v>0</v>
      </c>
      <c r="X174" s="72">
        <f t="shared" si="217"/>
        <v>0</v>
      </c>
      <c r="Y174" s="72">
        <f t="shared" si="218"/>
        <v>0</v>
      </c>
      <c r="Z174" s="72">
        <f t="shared" si="219"/>
        <v>0</v>
      </c>
      <c r="AA174" s="72">
        <f t="shared" si="220"/>
        <v>0</v>
      </c>
      <c r="AB174" s="72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  <c r="JD174" s="73"/>
      <c r="JE174" s="73"/>
      <c r="JF174" s="73"/>
      <c r="JG174" s="73"/>
      <c r="JH174" s="73"/>
      <c r="JI174" s="73"/>
      <c r="JJ174" s="73"/>
      <c r="JK174" s="73"/>
      <c r="JL174" s="73"/>
      <c r="JM174" s="73"/>
      <c r="JN174" s="73"/>
      <c r="JO174" s="73"/>
      <c r="JP174" s="73"/>
      <c r="JQ174" s="73"/>
      <c r="JR174" s="73"/>
      <c r="JS174" s="73"/>
      <c r="JT174" s="73"/>
      <c r="JU174" s="73"/>
      <c r="JV174" s="73"/>
      <c r="JW174" s="73"/>
      <c r="JX174" s="73"/>
      <c r="JY174" s="73"/>
      <c r="JZ174" s="73"/>
      <c r="KA174" s="73"/>
      <c r="KB174" s="73"/>
      <c r="KC174" s="73"/>
      <c r="KD174" s="73"/>
      <c r="KE174" s="73"/>
      <c r="KF174" s="73"/>
      <c r="KG174" s="73"/>
      <c r="KH174" s="73"/>
      <c r="KI174" s="73"/>
      <c r="KJ174" s="73"/>
      <c r="KK174" s="73"/>
      <c r="KL174" s="73"/>
      <c r="KM174" s="73"/>
      <c r="KN174" s="73"/>
      <c r="KO174" s="73"/>
      <c r="KP174" s="73"/>
      <c r="KQ174" s="73"/>
      <c r="KR174" s="73"/>
      <c r="KS174" s="73"/>
      <c r="KT174" s="73"/>
      <c r="KU174" s="73"/>
      <c r="KV174" s="73"/>
      <c r="KW174" s="73"/>
      <c r="KX174" s="73"/>
      <c r="KY174" s="73"/>
      <c r="KZ174" s="73"/>
      <c r="LA174" s="73"/>
      <c r="LB174" s="73"/>
      <c r="LC174" s="73"/>
      <c r="LD174" s="73"/>
      <c r="LE174" s="73"/>
      <c r="LF174" s="73"/>
      <c r="LG174" s="73"/>
      <c r="LH174" s="73"/>
      <c r="LI174" s="73"/>
      <c r="LJ174" s="73"/>
      <c r="LK174" s="73"/>
      <c r="LL174" s="73"/>
      <c r="LM174" s="73"/>
      <c r="LN174" s="73"/>
      <c r="LO174" s="73"/>
      <c r="LP174" s="73"/>
      <c r="LQ174" s="73"/>
      <c r="LR174" s="73"/>
      <c r="LS174" s="73"/>
      <c r="LT174" s="73"/>
      <c r="LU174" s="73"/>
      <c r="LV174" s="73"/>
      <c r="LW174" s="73"/>
      <c r="LX174" s="73"/>
      <c r="LY174" s="73"/>
      <c r="LZ174" s="73"/>
      <c r="MA174" s="73"/>
      <c r="MB174" s="73"/>
      <c r="MC174" s="73"/>
      <c r="MD174" s="73"/>
      <c r="ME174" s="73"/>
      <c r="MF174" s="73"/>
      <c r="MG174" s="73"/>
      <c r="MH174" s="73"/>
      <c r="MI174" s="73"/>
      <c r="MJ174" s="73"/>
      <c r="MK174" s="73"/>
      <c r="ML174" s="73"/>
      <c r="MM174" s="73"/>
      <c r="MN174" s="73"/>
      <c r="MO174" s="73"/>
      <c r="MP174" s="73"/>
      <c r="MQ174" s="73"/>
      <c r="MR174" s="73"/>
      <c r="MS174" s="73"/>
      <c r="MT174" s="73"/>
      <c r="MU174" s="73"/>
      <c r="MV174" s="73"/>
      <c r="MW174" s="73"/>
      <c r="MX174" s="73"/>
      <c r="MY174" s="73"/>
      <c r="MZ174" s="73"/>
      <c r="NA174" s="73"/>
      <c r="NB174" s="73"/>
      <c r="NC174" s="73"/>
      <c r="ND174" s="73"/>
      <c r="NE174" s="73"/>
      <c r="NF174" s="73"/>
      <c r="NG174" s="73"/>
      <c r="NH174" s="73"/>
      <c r="NI174" s="73"/>
      <c r="NJ174" s="73"/>
      <c r="NK174" s="73"/>
      <c r="NL174" s="73"/>
      <c r="NM174" s="73"/>
      <c r="NN174" s="73"/>
      <c r="NO174" s="73"/>
      <c r="NP174" s="73"/>
      <c r="NQ174" s="73"/>
      <c r="NR174" s="73"/>
      <c r="NS174" s="73"/>
      <c r="NT174" s="73"/>
      <c r="NU174" s="73"/>
      <c r="NV174" s="73"/>
      <c r="NW174" s="73"/>
      <c r="NX174" s="73"/>
      <c r="NY174" s="73"/>
      <c r="NZ174" s="73"/>
      <c r="OA174" s="73"/>
      <c r="OB174" s="73"/>
      <c r="OC174" s="73"/>
      <c r="OD174" s="73"/>
      <c r="OE174" s="73"/>
      <c r="OF174" s="73"/>
      <c r="OG174" s="73"/>
      <c r="OH174" s="73"/>
      <c r="OI174" s="73"/>
      <c r="OJ174" s="73"/>
      <c r="OK174" s="73"/>
      <c r="OL174" s="73"/>
      <c r="OM174" s="73"/>
      <c r="ON174" s="73"/>
      <c r="OO174" s="73"/>
      <c r="OP174" s="73"/>
      <c r="OQ174" s="73"/>
      <c r="OR174" s="73"/>
      <c r="OS174" s="73"/>
      <c r="OT174" s="73"/>
      <c r="OU174" s="73"/>
      <c r="OV174" s="73"/>
      <c r="OW174" s="73"/>
      <c r="OX174" s="73"/>
      <c r="OY174" s="73"/>
      <c r="OZ174" s="73"/>
      <c r="PA174" s="73"/>
      <c r="PB174" s="73"/>
      <c r="PC174" s="73"/>
      <c r="PD174" s="73"/>
      <c r="PE174" s="73"/>
      <c r="PF174" s="73"/>
      <c r="PG174" s="73"/>
      <c r="PH174" s="73"/>
      <c r="PI174" s="73"/>
      <c r="PJ174" s="73"/>
      <c r="PK174" s="73"/>
      <c r="PL174" s="73"/>
      <c r="PM174" s="73"/>
      <c r="PN174" s="73"/>
      <c r="PO174" s="73"/>
      <c r="PP174" s="73"/>
      <c r="PQ174" s="73"/>
      <c r="PR174" s="73"/>
      <c r="PS174" s="73"/>
      <c r="PT174" s="73"/>
      <c r="PU174" s="73"/>
      <c r="PV174" s="73"/>
      <c r="PW174" s="73"/>
      <c r="PX174" s="73"/>
      <c r="PY174" s="73"/>
      <c r="PZ174" s="73"/>
      <c r="QA174" s="73"/>
      <c r="QB174" s="73"/>
      <c r="QC174" s="73"/>
      <c r="QD174" s="73"/>
      <c r="QE174" s="73"/>
      <c r="QF174" s="73"/>
      <c r="QG174" s="73"/>
      <c r="QH174" s="73"/>
      <c r="QI174" s="73"/>
      <c r="QJ174" s="73"/>
      <c r="QK174" s="73"/>
      <c r="QL174" s="73"/>
      <c r="QM174" s="73"/>
      <c r="QN174" s="73"/>
      <c r="QO174" s="73"/>
      <c r="QP174" s="73"/>
      <c r="QQ174" s="73"/>
      <c r="QR174" s="73"/>
      <c r="QS174" s="73"/>
      <c r="QT174" s="73"/>
      <c r="QU174" s="73"/>
      <c r="QV174" s="73"/>
      <c r="QW174" s="73"/>
      <c r="QX174" s="73"/>
      <c r="QY174" s="73"/>
      <c r="QZ174" s="73"/>
      <c r="RA174" s="73"/>
      <c r="RB174" s="73"/>
      <c r="RC174" s="73"/>
      <c r="RD174" s="73"/>
      <c r="RE174" s="73"/>
      <c r="RF174" s="73"/>
      <c r="RG174" s="73"/>
      <c r="RH174" s="73"/>
      <c r="RI174" s="73"/>
      <c r="RJ174" s="73"/>
      <c r="RK174" s="73"/>
      <c r="RL174" s="73"/>
      <c r="RM174" s="73"/>
      <c r="RN174" s="73"/>
      <c r="RO174" s="73"/>
      <c r="RP174" s="73"/>
      <c r="RQ174" s="73"/>
      <c r="RR174" s="73"/>
      <c r="RS174" s="73"/>
      <c r="RT174" s="73"/>
      <c r="RU174" s="73"/>
      <c r="RV174" s="73"/>
      <c r="RW174" s="73"/>
      <c r="RX174" s="73"/>
      <c r="RY174" s="73"/>
      <c r="RZ174" s="73"/>
      <c r="SA174" s="73"/>
      <c r="SB174" s="73"/>
      <c r="SC174" s="73"/>
      <c r="SD174" s="73"/>
      <c r="SE174" s="73"/>
      <c r="SF174" s="73"/>
      <c r="SG174" s="73"/>
      <c r="SH174" s="73"/>
      <c r="SI174" s="73"/>
      <c r="SJ174" s="73"/>
      <c r="SK174" s="73"/>
      <c r="SL174" s="73"/>
      <c r="SM174" s="73"/>
      <c r="SN174" s="73"/>
      <c r="SO174" s="73"/>
      <c r="SP174" s="73"/>
      <c r="SQ174" s="73"/>
      <c r="SR174" s="73"/>
      <c r="SS174" s="73"/>
      <c r="ST174" s="73"/>
      <c r="SU174" s="73"/>
      <c r="SV174" s="73"/>
      <c r="SW174" s="73"/>
      <c r="SX174" s="73"/>
      <c r="SY174" s="73"/>
      <c r="SZ174" s="73"/>
      <c r="TA174" s="73"/>
      <c r="TB174" s="73"/>
      <c r="TC174" s="73"/>
      <c r="TD174" s="73"/>
      <c r="TE174" s="73"/>
      <c r="TF174" s="73"/>
      <c r="TG174" s="73"/>
      <c r="TH174" s="73"/>
      <c r="TI174" s="73"/>
      <c r="TJ174" s="73"/>
      <c r="TK174" s="73"/>
      <c r="TL174" s="73"/>
      <c r="TM174" s="73"/>
      <c r="TN174" s="73"/>
      <c r="TO174" s="73"/>
      <c r="TP174" s="73"/>
      <c r="TQ174" s="73"/>
      <c r="TR174" s="73"/>
      <c r="TS174" s="73"/>
      <c r="TT174" s="73"/>
      <c r="TU174" s="73"/>
      <c r="TV174" s="73"/>
      <c r="TW174" s="73"/>
      <c r="TX174" s="73"/>
      <c r="TY174" s="73"/>
      <c r="TZ174" s="73"/>
      <c r="UA174" s="73"/>
      <c r="UB174" s="73"/>
      <c r="UC174" s="73"/>
      <c r="UD174" s="73"/>
      <c r="UE174" s="73"/>
      <c r="UF174" s="73"/>
      <c r="UG174" s="73"/>
      <c r="UH174" s="73"/>
      <c r="UI174" s="73"/>
      <c r="UJ174" s="73"/>
      <c r="UK174" s="73"/>
      <c r="UL174" s="73"/>
      <c r="UM174" s="73"/>
      <c r="UN174" s="73"/>
      <c r="UO174" s="73"/>
      <c r="UP174" s="73"/>
      <c r="UQ174" s="73"/>
      <c r="UR174" s="73"/>
      <c r="US174" s="73"/>
      <c r="UT174" s="73"/>
      <c r="UU174" s="73"/>
      <c r="UV174" s="73"/>
      <c r="UW174" s="73"/>
      <c r="UX174" s="73"/>
      <c r="UY174" s="73"/>
      <c r="UZ174" s="73"/>
      <c r="VA174" s="73"/>
      <c r="VB174" s="73"/>
      <c r="VC174" s="73"/>
      <c r="VD174" s="73"/>
      <c r="VE174" s="73"/>
      <c r="VF174" s="73"/>
      <c r="VG174" s="73"/>
      <c r="VH174" s="73"/>
      <c r="VI174" s="73"/>
      <c r="VJ174" s="73"/>
      <c r="VK174" s="73"/>
      <c r="VL174" s="73"/>
      <c r="VM174" s="73"/>
      <c r="VN174" s="73"/>
      <c r="VO174" s="73"/>
      <c r="VP174" s="73"/>
      <c r="VQ174" s="73"/>
      <c r="VR174" s="73"/>
      <c r="VS174" s="73"/>
      <c r="VT174" s="73"/>
      <c r="VU174" s="73"/>
      <c r="VV174" s="73"/>
      <c r="VW174" s="73"/>
      <c r="VX174" s="73"/>
      <c r="VY174" s="73"/>
      <c r="VZ174" s="73"/>
      <c r="WA174" s="73"/>
      <c r="WB174" s="73"/>
      <c r="WC174" s="73"/>
      <c r="WD174" s="73"/>
      <c r="WE174" s="73"/>
      <c r="WF174" s="73"/>
      <c r="WG174" s="73"/>
      <c r="WH174" s="73"/>
      <c r="WI174" s="73"/>
      <c r="WJ174" s="73"/>
      <c r="WK174" s="73"/>
      <c r="WL174" s="73"/>
      <c r="WM174" s="73"/>
      <c r="WN174" s="73"/>
      <c r="WO174" s="73"/>
      <c r="WP174" s="73"/>
      <c r="WQ174" s="73"/>
      <c r="WR174" s="73"/>
      <c r="WS174" s="73"/>
      <c r="WT174" s="73"/>
      <c r="WU174" s="73"/>
      <c r="WV174" s="73"/>
      <c r="WW174" s="73"/>
      <c r="WX174" s="73"/>
      <c r="WY174" s="73"/>
      <c r="WZ174" s="73"/>
      <c r="XA174" s="73"/>
      <c r="XB174" s="73"/>
      <c r="XC174" s="73"/>
      <c r="XD174" s="73"/>
      <c r="XE174" s="73"/>
      <c r="XF174" s="73"/>
      <c r="XG174" s="73"/>
      <c r="XH174" s="73"/>
      <c r="XI174" s="73"/>
      <c r="XJ174" s="73"/>
      <c r="XK174" s="73"/>
      <c r="XL174" s="73"/>
      <c r="XM174" s="73"/>
      <c r="XN174" s="73"/>
      <c r="XO174" s="73"/>
      <c r="XP174" s="73"/>
      <c r="XQ174" s="73"/>
      <c r="XR174" s="73"/>
      <c r="XS174" s="73"/>
      <c r="XT174" s="73"/>
      <c r="XU174" s="73"/>
      <c r="XV174" s="73"/>
      <c r="XW174" s="73"/>
      <c r="XX174" s="73"/>
      <c r="XY174" s="73"/>
      <c r="XZ174" s="73"/>
      <c r="YA174" s="73"/>
      <c r="YB174" s="73"/>
      <c r="YC174" s="73"/>
      <c r="YD174" s="73"/>
      <c r="YE174" s="73"/>
      <c r="YF174" s="73"/>
      <c r="YG174" s="73"/>
      <c r="YH174" s="73"/>
      <c r="YI174" s="73"/>
      <c r="YJ174" s="73"/>
      <c r="YK174" s="73"/>
      <c r="YL174" s="73"/>
      <c r="YM174" s="73"/>
      <c r="YN174" s="73"/>
      <c r="YO174" s="73"/>
      <c r="YP174" s="73"/>
      <c r="YQ174" s="73"/>
      <c r="YR174" s="73"/>
    </row>
    <row r="175" spans="1:668">
      <c r="A175" s="71" t="s">
        <v>259</v>
      </c>
      <c r="B175" s="72">
        <f t="shared" si="195"/>
        <v>0</v>
      </c>
      <c r="C175" s="72">
        <f t="shared" si="196"/>
        <v>0</v>
      </c>
      <c r="D175" s="72">
        <f t="shared" si="197"/>
        <v>0</v>
      </c>
      <c r="E175" s="72">
        <f t="shared" si="198"/>
        <v>0</v>
      </c>
      <c r="F175" s="72">
        <f t="shared" si="199"/>
        <v>0</v>
      </c>
      <c r="G175" s="72">
        <f t="shared" si="200"/>
        <v>0</v>
      </c>
      <c r="H175" s="72">
        <f t="shared" si="201"/>
        <v>0</v>
      </c>
      <c r="I175" s="72">
        <f t="shared" si="202"/>
        <v>0</v>
      </c>
      <c r="J175" s="72">
        <f t="shared" si="203"/>
        <v>0</v>
      </c>
      <c r="K175" s="72">
        <f t="shared" si="204"/>
        <v>0</v>
      </c>
      <c r="L175" s="72">
        <f t="shared" si="205"/>
        <v>0</v>
      </c>
      <c r="M175" s="72">
        <f t="shared" si="206"/>
        <v>0</v>
      </c>
      <c r="N175" s="72">
        <f t="shared" si="207"/>
        <v>0</v>
      </c>
      <c r="O175" s="72">
        <f t="shared" si="208"/>
        <v>0</v>
      </c>
      <c r="P175" s="72">
        <f t="shared" si="209"/>
        <v>0</v>
      </c>
      <c r="Q175" s="72">
        <f t="shared" si="210"/>
        <v>0</v>
      </c>
      <c r="R175" s="72">
        <f t="shared" si="211"/>
        <v>0</v>
      </c>
      <c r="S175" s="72">
        <f t="shared" si="212"/>
        <v>0</v>
      </c>
      <c r="T175" s="72">
        <f t="shared" si="213"/>
        <v>0</v>
      </c>
      <c r="U175" s="72">
        <f t="shared" si="214"/>
        <v>0</v>
      </c>
      <c r="V175" s="72">
        <f t="shared" si="215"/>
        <v>0</v>
      </c>
      <c r="W175" s="72">
        <f t="shared" si="216"/>
        <v>0</v>
      </c>
      <c r="X175" s="72">
        <f t="shared" si="217"/>
        <v>0</v>
      </c>
      <c r="Y175" s="72">
        <f t="shared" si="218"/>
        <v>0</v>
      </c>
      <c r="Z175" s="72">
        <f t="shared" si="219"/>
        <v>0</v>
      </c>
      <c r="AA175" s="72">
        <f t="shared" si="220"/>
        <v>0</v>
      </c>
      <c r="AB175" s="72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  <c r="JD175" s="73"/>
      <c r="JE175" s="73"/>
      <c r="JF175" s="73"/>
      <c r="JG175" s="73"/>
      <c r="JH175" s="73"/>
      <c r="JI175" s="73"/>
      <c r="JJ175" s="73"/>
      <c r="JK175" s="73"/>
      <c r="JL175" s="73"/>
      <c r="JM175" s="73"/>
      <c r="JN175" s="73"/>
      <c r="JO175" s="73"/>
      <c r="JP175" s="73"/>
      <c r="JQ175" s="73"/>
      <c r="JR175" s="73"/>
      <c r="JS175" s="73"/>
      <c r="JT175" s="73"/>
      <c r="JU175" s="73"/>
      <c r="JV175" s="73"/>
      <c r="JW175" s="73"/>
      <c r="JX175" s="73"/>
      <c r="JY175" s="73"/>
      <c r="JZ175" s="73"/>
      <c r="KA175" s="73"/>
      <c r="KB175" s="73"/>
      <c r="KC175" s="73"/>
      <c r="KD175" s="73"/>
      <c r="KE175" s="73"/>
      <c r="KF175" s="73"/>
      <c r="KG175" s="73"/>
      <c r="KH175" s="73"/>
      <c r="KI175" s="73"/>
      <c r="KJ175" s="73"/>
      <c r="KK175" s="73"/>
      <c r="KL175" s="73"/>
      <c r="KM175" s="73"/>
      <c r="KN175" s="73"/>
      <c r="KO175" s="73"/>
      <c r="KP175" s="73"/>
      <c r="KQ175" s="73"/>
      <c r="KR175" s="73"/>
      <c r="KS175" s="73"/>
      <c r="KT175" s="73"/>
      <c r="KU175" s="73"/>
      <c r="KV175" s="73"/>
      <c r="KW175" s="73"/>
      <c r="KX175" s="73"/>
      <c r="KY175" s="73"/>
      <c r="KZ175" s="73"/>
      <c r="LA175" s="73"/>
      <c r="LB175" s="73"/>
      <c r="LC175" s="73"/>
      <c r="LD175" s="73"/>
      <c r="LE175" s="73"/>
      <c r="LF175" s="73"/>
      <c r="LG175" s="73"/>
      <c r="LH175" s="73"/>
      <c r="LI175" s="73"/>
      <c r="LJ175" s="73"/>
      <c r="LK175" s="73"/>
      <c r="LL175" s="73"/>
      <c r="LM175" s="73"/>
      <c r="LN175" s="73"/>
      <c r="LO175" s="73"/>
      <c r="LP175" s="73"/>
      <c r="LQ175" s="73"/>
      <c r="LR175" s="73"/>
      <c r="LS175" s="73"/>
      <c r="LT175" s="73"/>
      <c r="LU175" s="73"/>
      <c r="LV175" s="73"/>
      <c r="LW175" s="73"/>
      <c r="LX175" s="73"/>
      <c r="LY175" s="73"/>
      <c r="LZ175" s="73"/>
      <c r="MA175" s="73"/>
      <c r="MB175" s="73"/>
      <c r="MC175" s="73"/>
      <c r="MD175" s="73"/>
      <c r="ME175" s="73"/>
      <c r="MF175" s="73"/>
      <c r="MG175" s="73"/>
      <c r="MH175" s="73"/>
      <c r="MI175" s="73"/>
      <c r="MJ175" s="73"/>
      <c r="MK175" s="73"/>
      <c r="ML175" s="73"/>
      <c r="MM175" s="73"/>
      <c r="MN175" s="73"/>
      <c r="MO175" s="73"/>
      <c r="MP175" s="73"/>
      <c r="MQ175" s="73"/>
      <c r="MR175" s="73"/>
      <c r="MS175" s="73"/>
      <c r="MT175" s="73"/>
      <c r="MU175" s="73"/>
      <c r="MV175" s="73"/>
      <c r="MW175" s="73"/>
      <c r="MX175" s="73"/>
      <c r="MY175" s="73"/>
      <c r="MZ175" s="73"/>
      <c r="NA175" s="73"/>
      <c r="NB175" s="73"/>
      <c r="NC175" s="73"/>
      <c r="ND175" s="73"/>
      <c r="NE175" s="73"/>
      <c r="NF175" s="73"/>
      <c r="NG175" s="73"/>
      <c r="NH175" s="73"/>
      <c r="NI175" s="73"/>
      <c r="NJ175" s="73"/>
      <c r="NK175" s="73"/>
      <c r="NL175" s="73"/>
      <c r="NM175" s="73"/>
      <c r="NN175" s="73"/>
      <c r="NO175" s="73"/>
      <c r="NP175" s="73"/>
      <c r="NQ175" s="73"/>
      <c r="NR175" s="73"/>
      <c r="NS175" s="73"/>
      <c r="NT175" s="73"/>
      <c r="NU175" s="73"/>
      <c r="NV175" s="73"/>
      <c r="NW175" s="73"/>
      <c r="NX175" s="73"/>
      <c r="NY175" s="73"/>
      <c r="NZ175" s="73"/>
      <c r="OA175" s="73"/>
      <c r="OB175" s="73"/>
      <c r="OC175" s="73"/>
      <c r="OD175" s="73"/>
      <c r="OE175" s="73"/>
      <c r="OF175" s="73"/>
      <c r="OG175" s="73"/>
      <c r="OH175" s="73"/>
      <c r="OI175" s="73"/>
      <c r="OJ175" s="73"/>
      <c r="OK175" s="73"/>
      <c r="OL175" s="73"/>
      <c r="OM175" s="73"/>
      <c r="ON175" s="73"/>
      <c r="OO175" s="73"/>
      <c r="OP175" s="73"/>
      <c r="OQ175" s="73"/>
      <c r="OR175" s="73"/>
      <c r="OS175" s="73"/>
      <c r="OT175" s="73"/>
      <c r="OU175" s="73"/>
      <c r="OV175" s="73"/>
      <c r="OW175" s="73"/>
      <c r="OX175" s="73"/>
      <c r="OY175" s="73"/>
      <c r="OZ175" s="73"/>
      <c r="PA175" s="73"/>
      <c r="PB175" s="73"/>
      <c r="PC175" s="73"/>
      <c r="PD175" s="73"/>
      <c r="PE175" s="73"/>
      <c r="PF175" s="73"/>
      <c r="PG175" s="73"/>
      <c r="PH175" s="73"/>
      <c r="PI175" s="73"/>
      <c r="PJ175" s="73"/>
      <c r="PK175" s="73"/>
      <c r="PL175" s="73"/>
      <c r="PM175" s="73"/>
      <c r="PN175" s="73"/>
      <c r="PO175" s="73"/>
      <c r="PP175" s="73"/>
      <c r="PQ175" s="73"/>
      <c r="PR175" s="73"/>
      <c r="PS175" s="73"/>
      <c r="PT175" s="73"/>
      <c r="PU175" s="73"/>
      <c r="PV175" s="73"/>
      <c r="PW175" s="73"/>
      <c r="PX175" s="73"/>
      <c r="PY175" s="73"/>
      <c r="PZ175" s="73"/>
      <c r="QA175" s="73"/>
      <c r="QB175" s="73"/>
      <c r="QC175" s="73"/>
      <c r="QD175" s="73"/>
      <c r="QE175" s="73"/>
      <c r="QF175" s="73"/>
      <c r="QG175" s="73"/>
      <c r="QH175" s="73"/>
      <c r="QI175" s="73"/>
      <c r="QJ175" s="73"/>
      <c r="QK175" s="73"/>
      <c r="QL175" s="73"/>
      <c r="QM175" s="73"/>
      <c r="QN175" s="73"/>
      <c r="QO175" s="73"/>
      <c r="QP175" s="73"/>
      <c r="QQ175" s="73"/>
      <c r="QR175" s="73"/>
      <c r="QS175" s="73"/>
      <c r="QT175" s="73"/>
      <c r="QU175" s="73"/>
      <c r="QV175" s="73"/>
      <c r="QW175" s="73"/>
      <c r="QX175" s="73"/>
      <c r="QY175" s="73"/>
      <c r="QZ175" s="73"/>
      <c r="RA175" s="73"/>
      <c r="RB175" s="73"/>
      <c r="RC175" s="73"/>
      <c r="RD175" s="73"/>
      <c r="RE175" s="73"/>
      <c r="RF175" s="73"/>
      <c r="RG175" s="73"/>
      <c r="RH175" s="73"/>
      <c r="RI175" s="73"/>
      <c r="RJ175" s="73"/>
      <c r="RK175" s="73"/>
      <c r="RL175" s="73"/>
      <c r="RM175" s="73"/>
      <c r="RN175" s="73"/>
      <c r="RO175" s="73"/>
      <c r="RP175" s="73"/>
      <c r="RQ175" s="73"/>
      <c r="RR175" s="73"/>
      <c r="RS175" s="73"/>
      <c r="RT175" s="73"/>
      <c r="RU175" s="73"/>
      <c r="RV175" s="73"/>
      <c r="RW175" s="73"/>
      <c r="RX175" s="73"/>
      <c r="RY175" s="73"/>
      <c r="RZ175" s="73"/>
      <c r="SA175" s="73"/>
      <c r="SB175" s="73"/>
      <c r="SC175" s="73"/>
      <c r="SD175" s="73"/>
      <c r="SE175" s="73"/>
      <c r="SF175" s="73"/>
      <c r="SG175" s="73"/>
      <c r="SH175" s="73"/>
      <c r="SI175" s="73"/>
      <c r="SJ175" s="73"/>
      <c r="SK175" s="73"/>
      <c r="SL175" s="73"/>
      <c r="SM175" s="73"/>
      <c r="SN175" s="73"/>
      <c r="SO175" s="73"/>
      <c r="SP175" s="73"/>
      <c r="SQ175" s="73"/>
      <c r="SR175" s="73"/>
      <c r="SS175" s="73"/>
      <c r="ST175" s="73"/>
      <c r="SU175" s="73"/>
      <c r="SV175" s="73"/>
      <c r="SW175" s="73"/>
      <c r="SX175" s="73"/>
      <c r="SY175" s="73"/>
      <c r="SZ175" s="73"/>
      <c r="TA175" s="73"/>
      <c r="TB175" s="73"/>
      <c r="TC175" s="73"/>
      <c r="TD175" s="73"/>
      <c r="TE175" s="73"/>
      <c r="TF175" s="73"/>
      <c r="TG175" s="73"/>
      <c r="TH175" s="73"/>
      <c r="TI175" s="73"/>
      <c r="TJ175" s="73"/>
      <c r="TK175" s="73"/>
      <c r="TL175" s="73"/>
      <c r="TM175" s="73"/>
      <c r="TN175" s="73"/>
      <c r="TO175" s="73"/>
      <c r="TP175" s="73"/>
      <c r="TQ175" s="73"/>
      <c r="TR175" s="73"/>
      <c r="TS175" s="73"/>
      <c r="TT175" s="73"/>
      <c r="TU175" s="73"/>
      <c r="TV175" s="73"/>
      <c r="TW175" s="73"/>
      <c r="TX175" s="73"/>
      <c r="TY175" s="73"/>
      <c r="TZ175" s="73"/>
      <c r="UA175" s="73"/>
      <c r="UB175" s="73"/>
      <c r="UC175" s="73"/>
      <c r="UD175" s="73"/>
      <c r="UE175" s="73"/>
      <c r="UF175" s="73"/>
      <c r="UG175" s="73"/>
      <c r="UH175" s="73"/>
      <c r="UI175" s="73"/>
      <c r="UJ175" s="73"/>
      <c r="UK175" s="73"/>
      <c r="UL175" s="73"/>
      <c r="UM175" s="73"/>
      <c r="UN175" s="73"/>
      <c r="UO175" s="73"/>
      <c r="UP175" s="73"/>
      <c r="UQ175" s="73"/>
      <c r="UR175" s="73"/>
      <c r="US175" s="73"/>
      <c r="UT175" s="73"/>
      <c r="UU175" s="73"/>
      <c r="UV175" s="73"/>
      <c r="UW175" s="73"/>
      <c r="UX175" s="73"/>
      <c r="UY175" s="73"/>
      <c r="UZ175" s="73"/>
      <c r="VA175" s="73"/>
      <c r="VB175" s="73"/>
      <c r="VC175" s="73"/>
      <c r="VD175" s="73"/>
      <c r="VE175" s="73"/>
      <c r="VF175" s="73"/>
      <c r="VG175" s="73"/>
      <c r="VH175" s="73"/>
      <c r="VI175" s="73"/>
      <c r="VJ175" s="73"/>
      <c r="VK175" s="73"/>
      <c r="VL175" s="73"/>
      <c r="VM175" s="73"/>
      <c r="VN175" s="73"/>
      <c r="VO175" s="73"/>
      <c r="VP175" s="73"/>
      <c r="VQ175" s="73"/>
      <c r="VR175" s="73"/>
      <c r="VS175" s="73"/>
      <c r="VT175" s="73"/>
      <c r="VU175" s="73"/>
      <c r="VV175" s="73"/>
      <c r="VW175" s="73"/>
      <c r="VX175" s="73"/>
      <c r="VY175" s="73"/>
      <c r="VZ175" s="73"/>
      <c r="WA175" s="73"/>
      <c r="WB175" s="73"/>
      <c r="WC175" s="73"/>
      <c r="WD175" s="73"/>
      <c r="WE175" s="73"/>
      <c r="WF175" s="73"/>
      <c r="WG175" s="73"/>
      <c r="WH175" s="73"/>
      <c r="WI175" s="73"/>
      <c r="WJ175" s="73"/>
      <c r="WK175" s="73"/>
      <c r="WL175" s="73"/>
      <c r="WM175" s="73"/>
      <c r="WN175" s="73"/>
      <c r="WO175" s="73"/>
      <c r="WP175" s="73"/>
      <c r="WQ175" s="73"/>
      <c r="WR175" s="73"/>
      <c r="WS175" s="73"/>
      <c r="WT175" s="73"/>
      <c r="WU175" s="73"/>
      <c r="WV175" s="73"/>
      <c r="WW175" s="73"/>
      <c r="WX175" s="73"/>
      <c r="WY175" s="73"/>
      <c r="WZ175" s="73"/>
      <c r="XA175" s="73"/>
      <c r="XB175" s="73"/>
      <c r="XC175" s="73"/>
      <c r="XD175" s="73"/>
      <c r="XE175" s="73"/>
      <c r="XF175" s="73"/>
      <c r="XG175" s="73"/>
      <c r="XH175" s="73"/>
      <c r="XI175" s="73"/>
      <c r="XJ175" s="73"/>
      <c r="XK175" s="73"/>
      <c r="XL175" s="73"/>
      <c r="XM175" s="73"/>
      <c r="XN175" s="73"/>
      <c r="XO175" s="73"/>
      <c r="XP175" s="73"/>
      <c r="XQ175" s="73"/>
      <c r="XR175" s="73"/>
      <c r="XS175" s="73"/>
      <c r="XT175" s="73"/>
      <c r="XU175" s="73"/>
      <c r="XV175" s="73"/>
      <c r="XW175" s="73"/>
      <c r="XX175" s="73"/>
      <c r="XY175" s="73"/>
      <c r="XZ175" s="73"/>
      <c r="YA175" s="73"/>
      <c r="YB175" s="73"/>
      <c r="YC175" s="73"/>
      <c r="YD175" s="73"/>
      <c r="YE175" s="73"/>
      <c r="YF175" s="73"/>
      <c r="YG175" s="73"/>
      <c r="YH175" s="73"/>
      <c r="YI175" s="73"/>
      <c r="YJ175" s="73"/>
      <c r="YK175" s="73"/>
      <c r="YL175" s="73"/>
      <c r="YM175" s="73"/>
      <c r="YN175" s="73"/>
      <c r="YO175" s="73"/>
      <c r="YP175" s="73"/>
      <c r="YQ175" s="73"/>
      <c r="YR175" s="73"/>
    </row>
    <row r="176" spans="1:668">
      <c r="A176" s="71" t="s">
        <v>260</v>
      </c>
      <c r="B176" s="72">
        <f t="shared" si="195"/>
        <v>0</v>
      </c>
      <c r="C176" s="72">
        <f t="shared" si="196"/>
        <v>0</v>
      </c>
      <c r="D176" s="72">
        <f t="shared" si="197"/>
        <v>0</v>
      </c>
      <c r="E176" s="72">
        <f t="shared" si="198"/>
        <v>0</v>
      </c>
      <c r="F176" s="72">
        <f t="shared" si="199"/>
        <v>0</v>
      </c>
      <c r="G176" s="72">
        <f t="shared" si="200"/>
        <v>0</v>
      </c>
      <c r="H176" s="72">
        <f t="shared" si="201"/>
        <v>0</v>
      </c>
      <c r="I176" s="72">
        <f t="shared" si="202"/>
        <v>0</v>
      </c>
      <c r="J176" s="72">
        <f t="shared" si="203"/>
        <v>0</v>
      </c>
      <c r="K176" s="72">
        <f t="shared" si="204"/>
        <v>0</v>
      </c>
      <c r="L176" s="72">
        <f t="shared" si="205"/>
        <v>0</v>
      </c>
      <c r="M176" s="72">
        <f t="shared" si="206"/>
        <v>0</v>
      </c>
      <c r="N176" s="72">
        <f t="shared" si="207"/>
        <v>0</v>
      </c>
      <c r="O176" s="72">
        <f t="shared" si="208"/>
        <v>0</v>
      </c>
      <c r="P176" s="72">
        <f t="shared" si="209"/>
        <v>0</v>
      </c>
      <c r="Q176" s="72">
        <f t="shared" si="210"/>
        <v>0</v>
      </c>
      <c r="R176" s="72">
        <f t="shared" si="211"/>
        <v>0</v>
      </c>
      <c r="S176" s="72">
        <f t="shared" si="212"/>
        <v>0</v>
      </c>
      <c r="T176" s="72">
        <f t="shared" si="213"/>
        <v>0</v>
      </c>
      <c r="U176" s="72">
        <f t="shared" si="214"/>
        <v>0</v>
      </c>
      <c r="V176" s="72">
        <f t="shared" si="215"/>
        <v>0</v>
      </c>
      <c r="W176" s="72">
        <f t="shared" si="216"/>
        <v>0</v>
      </c>
      <c r="X176" s="72">
        <f t="shared" si="217"/>
        <v>0</v>
      </c>
      <c r="Y176" s="72">
        <f t="shared" si="218"/>
        <v>0</v>
      </c>
      <c r="Z176" s="72">
        <f t="shared" si="219"/>
        <v>0</v>
      </c>
      <c r="AA176" s="72">
        <f t="shared" si="220"/>
        <v>0</v>
      </c>
      <c r="AB176" s="72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  <c r="JD176" s="73"/>
      <c r="JE176" s="73"/>
      <c r="JF176" s="73"/>
      <c r="JG176" s="73"/>
      <c r="JH176" s="73"/>
      <c r="JI176" s="73"/>
      <c r="JJ176" s="73"/>
      <c r="JK176" s="73"/>
      <c r="JL176" s="73"/>
      <c r="JM176" s="73"/>
      <c r="JN176" s="73"/>
      <c r="JO176" s="73"/>
      <c r="JP176" s="73"/>
      <c r="JQ176" s="73"/>
      <c r="JR176" s="73"/>
      <c r="JS176" s="73"/>
      <c r="JT176" s="73"/>
      <c r="JU176" s="73"/>
      <c r="JV176" s="73"/>
      <c r="JW176" s="73"/>
      <c r="JX176" s="73"/>
      <c r="JY176" s="73"/>
      <c r="JZ176" s="73"/>
      <c r="KA176" s="73"/>
      <c r="KB176" s="73"/>
      <c r="KC176" s="73"/>
      <c r="KD176" s="73"/>
      <c r="KE176" s="73"/>
      <c r="KF176" s="73"/>
      <c r="KG176" s="73"/>
      <c r="KH176" s="73"/>
      <c r="KI176" s="73"/>
      <c r="KJ176" s="73"/>
      <c r="KK176" s="73"/>
      <c r="KL176" s="73"/>
      <c r="KM176" s="73"/>
      <c r="KN176" s="73"/>
      <c r="KO176" s="73"/>
      <c r="KP176" s="73"/>
      <c r="KQ176" s="73"/>
      <c r="KR176" s="73"/>
      <c r="KS176" s="73"/>
      <c r="KT176" s="73"/>
      <c r="KU176" s="73"/>
      <c r="KV176" s="73"/>
      <c r="KW176" s="73"/>
      <c r="KX176" s="73"/>
      <c r="KY176" s="73"/>
      <c r="KZ176" s="73"/>
      <c r="LA176" s="73"/>
      <c r="LB176" s="73"/>
      <c r="LC176" s="73"/>
      <c r="LD176" s="73"/>
      <c r="LE176" s="73"/>
      <c r="LF176" s="73"/>
      <c r="LG176" s="73"/>
      <c r="LH176" s="73"/>
      <c r="LI176" s="73"/>
      <c r="LJ176" s="73"/>
      <c r="LK176" s="73"/>
      <c r="LL176" s="73"/>
      <c r="LM176" s="73"/>
      <c r="LN176" s="73"/>
      <c r="LO176" s="73"/>
      <c r="LP176" s="73"/>
      <c r="LQ176" s="73"/>
      <c r="LR176" s="73"/>
      <c r="LS176" s="73"/>
      <c r="LT176" s="73"/>
      <c r="LU176" s="73"/>
      <c r="LV176" s="73"/>
      <c r="LW176" s="73"/>
      <c r="LX176" s="73"/>
      <c r="LY176" s="73"/>
      <c r="LZ176" s="73"/>
      <c r="MA176" s="73"/>
      <c r="MB176" s="73"/>
      <c r="MC176" s="73"/>
      <c r="MD176" s="73"/>
      <c r="ME176" s="73"/>
      <c r="MF176" s="73"/>
      <c r="MG176" s="73"/>
      <c r="MH176" s="73"/>
      <c r="MI176" s="73"/>
      <c r="MJ176" s="73"/>
      <c r="MK176" s="73"/>
      <c r="ML176" s="73"/>
      <c r="MM176" s="73"/>
      <c r="MN176" s="73"/>
      <c r="MO176" s="73"/>
      <c r="MP176" s="73"/>
      <c r="MQ176" s="73"/>
      <c r="MR176" s="73"/>
      <c r="MS176" s="73"/>
      <c r="MT176" s="73"/>
      <c r="MU176" s="73"/>
      <c r="MV176" s="73"/>
      <c r="MW176" s="73"/>
      <c r="MX176" s="73"/>
      <c r="MY176" s="73"/>
      <c r="MZ176" s="73"/>
      <c r="NA176" s="73"/>
      <c r="NB176" s="73"/>
      <c r="NC176" s="73"/>
      <c r="ND176" s="73"/>
      <c r="NE176" s="73"/>
      <c r="NF176" s="73"/>
      <c r="NG176" s="73"/>
      <c r="NH176" s="73"/>
      <c r="NI176" s="73"/>
      <c r="NJ176" s="73"/>
      <c r="NK176" s="73"/>
      <c r="NL176" s="73"/>
      <c r="NM176" s="73"/>
      <c r="NN176" s="73"/>
      <c r="NO176" s="73"/>
      <c r="NP176" s="73"/>
      <c r="NQ176" s="73"/>
      <c r="NR176" s="73"/>
      <c r="NS176" s="73"/>
      <c r="NT176" s="73"/>
      <c r="NU176" s="73"/>
      <c r="NV176" s="73"/>
      <c r="NW176" s="73"/>
      <c r="NX176" s="73"/>
      <c r="NY176" s="73"/>
      <c r="NZ176" s="73"/>
      <c r="OA176" s="73"/>
      <c r="OB176" s="73"/>
      <c r="OC176" s="73"/>
      <c r="OD176" s="73"/>
      <c r="OE176" s="73"/>
      <c r="OF176" s="73"/>
      <c r="OG176" s="73"/>
      <c r="OH176" s="73"/>
      <c r="OI176" s="73"/>
      <c r="OJ176" s="73"/>
      <c r="OK176" s="73"/>
      <c r="OL176" s="73"/>
      <c r="OM176" s="73"/>
      <c r="ON176" s="73"/>
      <c r="OO176" s="73"/>
      <c r="OP176" s="73"/>
      <c r="OQ176" s="73"/>
      <c r="OR176" s="73"/>
      <c r="OS176" s="73"/>
      <c r="OT176" s="73"/>
      <c r="OU176" s="73"/>
      <c r="OV176" s="73"/>
      <c r="OW176" s="73"/>
      <c r="OX176" s="73"/>
      <c r="OY176" s="73"/>
      <c r="OZ176" s="73"/>
      <c r="PA176" s="73"/>
      <c r="PB176" s="73"/>
      <c r="PC176" s="73"/>
      <c r="PD176" s="73"/>
      <c r="PE176" s="73"/>
      <c r="PF176" s="73"/>
      <c r="PG176" s="73"/>
      <c r="PH176" s="73"/>
      <c r="PI176" s="73"/>
      <c r="PJ176" s="73"/>
      <c r="PK176" s="73"/>
      <c r="PL176" s="73"/>
      <c r="PM176" s="73"/>
      <c r="PN176" s="73"/>
      <c r="PO176" s="73"/>
      <c r="PP176" s="73"/>
      <c r="PQ176" s="73"/>
      <c r="PR176" s="73"/>
      <c r="PS176" s="73"/>
      <c r="PT176" s="73"/>
      <c r="PU176" s="73"/>
      <c r="PV176" s="73"/>
      <c r="PW176" s="73"/>
      <c r="PX176" s="73"/>
      <c r="PY176" s="73"/>
      <c r="PZ176" s="73"/>
      <c r="QA176" s="73"/>
      <c r="QB176" s="73"/>
      <c r="QC176" s="73"/>
      <c r="QD176" s="73"/>
      <c r="QE176" s="73"/>
      <c r="QF176" s="73"/>
      <c r="QG176" s="73"/>
      <c r="QH176" s="73"/>
      <c r="QI176" s="73"/>
      <c r="QJ176" s="73"/>
      <c r="QK176" s="73"/>
      <c r="QL176" s="73"/>
      <c r="QM176" s="73"/>
      <c r="QN176" s="73"/>
      <c r="QO176" s="73"/>
      <c r="QP176" s="73"/>
      <c r="QQ176" s="73"/>
      <c r="QR176" s="73"/>
      <c r="QS176" s="73"/>
      <c r="QT176" s="73"/>
      <c r="QU176" s="73"/>
      <c r="QV176" s="73"/>
      <c r="QW176" s="73"/>
      <c r="QX176" s="73"/>
      <c r="QY176" s="73"/>
      <c r="QZ176" s="73"/>
      <c r="RA176" s="73"/>
      <c r="RB176" s="73"/>
      <c r="RC176" s="73"/>
      <c r="RD176" s="73"/>
      <c r="RE176" s="73"/>
      <c r="RF176" s="73"/>
      <c r="RG176" s="73"/>
      <c r="RH176" s="73"/>
      <c r="RI176" s="73"/>
      <c r="RJ176" s="73"/>
      <c r="RK176" s="73"/>
      <c r="RL176" s="73"/>
      <c r="RM176" s="73"/>
      <c r="RN176" s="73"/>
      <c r="RO176" s="73"/>
      <c r="RP176" s="73"/>
      <c r="RQ176" s="73"/>
      <c r="RR176" s="73"/>
      <c r="RS176" s="73"/>
      <c r="RT176" s="73"/>
      <c r="RU176" s="73"/>
      <c r="RV176" s="73"/>
      <c r="RW176" s="73"/>
      <c r="RX176" s="73"/>
      <c r="RY176" s="73"/>
      <c r="RZ176" s="73"/>
      <c r="SA176" s="73"/>
      <c r="SB176" s="73"/>
      <c r="SC176" s="73"/>
      <c r="SD176" s="73"/>
      <c r="SE176" s="73"/>
      <c r="SF176" s="73"/>
      <c r="SG176" s="73"/>
      <c r="SH176" s="73"/>
      <c r="SI176" s="73"/>
      <c r="SJ176" s="73"/>
      <c r="SK176" s="73"/>
      <c r="SL176" s="73"/>
      <c r="SM176" s="73"/>
      <c r="SN176" s="73"/>
      <c r="SO176" s="73"/>
      <c r="SP176" s="73"/>
      <c r="SQ176" s="73"/>
      <c r="SR176" s="73"/>
      <c r="SS176" s="73"/>
      <c r="ST176" s="73"/>
      <c r="SU176" s="73"/>
      <c r="SV176" s="73"/>
      <c r="SW176" s="73"/>
      <c r="SX176" s="73"/>
      <c r="SY176" s="73"/>
      <c r="SZ176" s="73"/>
      <c r="TA176" s="73"/>
      <c r="TB176" s="73"/>
      <c r="TC176" s="73"/>
      <c r="TD176" s="73"/>
      <c r="TE176" s="73"/>
      <c r="TF176" s="73"/>
      <c r="TG176" s="73"/>
      <c r="TH176" s="73"/>
      <c r="TI176" s="73"/>
      <c r="TJ176" s="73"/>
      <c r="TK176" s="73"/>
      <c r="TL176" s="73"/>
      <c r="TM176" s="73"/>
      <c r="TN176" s="73"/>
      <c r="TO176" s="73"/>
      <c r="TP176" s="73"/>
      <c r="TQ176" s="73"/>
      <c r="TR176" s="73"/>
      <c r="TS176" s="73"/>
      <c r="TT176" s="73"/>
      <c r="TU176" s="73"/>
      <c r="TV176" s="73"/>
      <c r="TW176" s="73"/>
      <c r="TX176" s="73"/>
      <c r="TY176" s="73"/>
      <c r="TZ176" s="73"/>
      <c r="UA176" s="73"/>
      <c r="UB176" s="73"/>
      <c r="UC176" s="73"/>
      <c r="UD176" s="73"/>
      <c r="UE176" s="73"/>
      <c r="UF176" s="73"/>
      <c r="UG176" s="73"/>
      <c r="UH176" s="73"/>
      <c r="UI176" s="73"/>
      <c r="UJ176" s="73"/>
      <c r="UK176" s="73"/>
      <c r="UL176" s="73"/>
      <c r="UM176" s="73"/>
      <c r="UN176" s="73"/>
      <c r="UO176" s="73"/>
      <c r="UP176" s="73"/>
      <c r="UQ176" s="73"/>
      <c r="UR176" s="73"/>
      <c r="US176" s="73"/>
      <c r="UT176" s="73"/>
      <c r="UU176" s="73"/>
      <c r="UV176" s="73"/>
      <c r="UW176" s="73"/>
      <c r="UX176" s="73"/>
      <c r="UY176" s="73"/>
      <c r="UZ176" s="73"/>
      <c r="VA176" s="73"/>
      <c r="VB176" s="73"/>
      <c r="VC176" s="73"/>
      <c r="VD176" s="73"/>
      <c r="VE176" s="73"/>
      <c r="VF176" s="73"/>
      <c r="VG176" s="73"/>
      <c r="VH176" s="73"/>
      <c r="VI176" s="73"/>
      <c r="VJ176" s="73"/>
      <c r="VK176" s="73"/>
      <c r="VL176" s="73"/>
      <c r="VM176" s="73"/>
      <c r="VN176" s="73"/>
      <c r="VO176" s="73"/>
      <c r="VP176" s="73"/>
      <c r="VQ176" s="73"/>
      <c r="VR176" s="73"/>
      <c r="VS176" s="73"/>
      <c r="VT176" s="73"/>
      <c r="VU176" s="73"/>
      <c r="VV176" s="73"/>
      <c r="VW176" s="73"/>
      <c r="VX176" s="73"/>
      <c r="VY176" s="73"/>
      <c r="VZ176" s="73"/>
      <c r="WA176" s="73"/>
      <c r="WB176" s="73"/>
      <c r="WC176" s="73"/>
      <c r="WD176" s="73"/>
      <c r="WE176" s="73"/>
      <c r="WF176" s="73"/>
      <c r="WG176" s="73"/>
      <c r="WH176" s="73"/>
      <c r="WI176" s="73"/>
      <c r="WJ176" s="73"/>
      <c r="WK176" s="73"/>
      <c r="WL176" s="73"/>
      <c r="WM176" s="73"/>
      <c r="WN176" s="73"/>
      <c r="WO176" s="73"/>
      <c r="WP176" s="73"/>
      <c r="WQ176" s="73"/>
      <c r="WR176" s="73"/>
      <c r="WS176" s="73"/>
      <c r="WT176" s="73"/>
      <c r="WU176" s="73"/>
      <c r="WV176" s="73"/>
      <c r="WW176" s="73"/>
      <c r="WX176" s="73"/>
      <c r="WY176" s="73"/>
      <c r="WZ176" s="73"/>
      <c r="XA176" s="73"/>
      <c r="XB176" s="73"/>
      <c r="XC176" s="73"/>
      <c r="XD176" s="73"/>
      <c r="XE176" s="73"/>
      <c r="XF176" s="73"/>
      <c r="XG176" s="73"/>
      <c r="XH176" s="73"/>
      <c r="XI176" s="73"/>
      <c r="XJ176" s="73"/>
      <c r="XK176" s="73"/>
      <c r="XL176" s="73"/>
      <c r="XM176" s="73"/>
      <c r="XN176" s="73"/>
      <c r="XO176" s="73"/>
      <c r="XP176" s="73"/>
      <c r="XQ176" s="73"/>
      <c r="XR176" s="73"/>
      <c r="XS176" s="73"/>
      <c r="XT176" s="73"/>
      <c r="XU176" s="73"/>
      <c r="XV176" s="73"/>
      <c r="XW176" s="73"/>
      <c r="XX176" s="73"/>
      <c r="XY176" s="73"/>
      <c r="XZ176" s="73"/>
      <c r="YA176" s="73"/>
      <c r="YB176" s="73"/>
      <c r="YC176" s="73"/>
      <c r="YD176" s="73"/>
      <c r="YE176" s="73"/>
      <c r="YF176" s="73"/>
      <c r="YG176" s="73"/>
      <c r="YH176" s="73"/>
      <c r="YI176" s="73"/>
      <c r="YJ176" s="73"/>
      <c r="YK176" s="73"/>
      <c r="YL176" s="73"/>
      <c r="YM176" s="73"/>
      <c r="YN176" s="73"/>
      <c r="YO176" s="73"/>
      <c r="YP176" s="73"/>
      <c r="YQ176" s="73"/>
      <c r="YR176" s="73"/>
    </row>
    <row r="177" spans="1:668">
      <c r="A177" s="71" t="s">
        <v>261</v>
      </c>
      <c r="B177" s="72">
        <f t="shared" si="195"/>
        <v>0</v>
      </c>
      <c r="C177" s="72">
        <f t="shared" si="196"/>
        <v>0</v>
      </c>
      <c r="D177" s="72">
        <f t="shared" si="197"/>
        <v>0</v>
      </c>
      <c r="E177" s="72">
        <f t="shared" si="198"/>
        <v>0</v>
      </c>
      <c r="F177" s="72">
        <f t="shared" si="199"/>
        <v>0</v>
      </c>
      <c r="G177" s="72">
        <f t="shared" si="200"/>
        <v>0</v>
      </c>
      <c r="H177" s="72">
        <f t="shared" si="201"/>
        <v>0</v>
      </c>
      <c r="I177" s="72">
        <f t="shared" si="202"/>
        <v>0</v>
      </c>
      <c r="J177" s="72">
        <f t="shared" si="203"/>
        <v>0</v>
      </c>
      <c r="K177" s="72">
        <f t="shared" si="204"/>
        <v>0</v>
      </c>
      <c r="L177" s="72">
        <f t="shared" si="205"/>
        <v>0</v>
      </c>
      <c r="M177" s="72">
        <f t="shared" si="206"/>
        <v>0</v>
      </c>
      <c r="N177" s="72">
        <f t="shared" si="207"/>
        <v>0</v>
      </c>
      <c r="O177" s="72">
        <f t="shared" si="208"/>
        <v>0</v>
      </c>
      <c r="P177" s="72">
        <f t="shared" si="209"/>
        <v>0</v>
      </c>
      <c r="Q177" s="72">
        <f t="shared" si="210"/>
        <v>0</v>
      </c>
      <c r="R177" s="72">
        <f t="shared" si="211"/>
        <v>0</v>
      </c>
      <c r="S177" s="72">
        <f t="shared" si="212"/>
        <v>0</v>
      </c>
      <c r="T177" s="72">
        <f t="shared" si="213"/>
        <v>0</v>
      </c>
      <c r="U177" s="72">
        <f t="shared" si="214"/>
        <v>0</v>
      </c>
      <c r="V177" s="72">
        <f t="shared" si="215"/>
        <v>0</v>
      </c>
      <c r="W177" s="72">
        <f t="shared" si="216"/>
        <v>0</v>
      </c>
      <c r="X177" s="72">
        <f t="shared" si="217"/>
        <v>0</v>
      </c>
      <c r="Y177" s="72">
        <f t="shared" si="218"/>
        <v>0</v>
      </c>
      <c r="Z177" s="72">
        <f t="shared" si="219"/>
        <v>0</v>
      </c>
      <c r="AA177" s="72">
        <f t="shared" si="220"/>
        <v>0</v>
      </c>
      <c r="AB177" s="72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  <c r="JD177" s="73"/>
      <c r="JE177" s="73"/>
      <c r="JF177" s="73"/>
      <c r="JG177" s="73"/>
      <c r="JH177" s="73"/>
      <c r="JI177" s="73"/>
      <c r="JJ177" s="73"/>
      <c r="JK177" s="73"/>
      <c r="JL177" s="73"/>
      <c r="JM177" s="73"/>
      <c r="JN177" s="73"/>
      <c r="JO177" s="73"/>
      <c r="JP177" s="73"/>
      <c r="JQ177" s="73"/>
      <c r="JR177" s="73"/>
      <c r="JS177" s="73"/>
      <c r="JT177" s="73"/>
      <c r="JU177" s="73"/>
      <c r="JV177" s="73"/>
      <c r="JW177" s="73"/>
      <c r="JX177" s="73"/>
      <c r="JY177" s="73"/>
      <c r="JZ177" s="73"/>
      <c r="KA177" s="73"/>
      <c r="KB177" s="73"/>
      <c r="KC177" s="73"/>
      <c r="KD177" s="73"/>
      <c r="KE177" s="73"/>
      <c r="KF177" s="73"/>
      <c r="KG177" s="73"/>
      <c r="KH177" s="73"/>
      <c r="KI177" s="73"/>
      <c r="KJ177" s="73"/>
      <c r="KK177" s="73"/>
      <c r="KL177" s="73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  <c r="OL177" s="73"/>
      <c r="OM177" s="73"/>
      <c r="ON177" s="73"/>
      <c r="OO177" s="73"/>
      <c r="OP177" s="73"/>
      <c r="OQ177" s="73"/>
      <c r="OR177" s="73"/>
      <c r="OS177" s="73"/>
      <c r="OT177" s="73"/>
      <c r="OU177" s="73"/>
      <c r="OV177" s="73"/>
      <c r="OW177" s="73"/>
      <c r="OX177" s="73"/>
      <c r="OY177" s="73"/>
      <c r="OZ177" s="73"/>
      <c r="PA177" s="73"/>
      <c r="PB177" s="73"/>
      <c r="PC177" s="73"/>
      <c r="PD177" s="73"/>
      <c r="PE177" s="73"/>
      <c r="PF177" s="73"/>
      <c r="PG177" s="73"/>
      <c r="PH177" s="73"/>
      <c r="PI177" s="73"/>
      <c r="PJ177" s="73"/>
      <c r="PK177" s="73"/>
      <c r="PL177" s="73"/>
      <c r="PM177" s="73"/>
      <c r="PN177" s="73"/>
      <c r="PO177" s="73"/>
      <c r="PP177" s="73"/>
      <c r="PQ177" s="73"/>
      <c r="PR177" s="73"/>
      <c r="PS177" s="73"/>
      <c r="PT177" s="73"/>
      <c r="PU177" s="73"/>
      <c r="PV177" s="73"/>
      <c r="PW177" s="73"/>
      <c r="PX177" s="73"/>
      <c r="PY177" s="73"/>
      <c r="PZ177" s="73"/>
      <c r="QA177" s="73"/>
      <c r="QB177" s="73"/>
      <c r="QC177" s="73"/>
      <c r="QD177" s="73"/>
      <c r="QE177" s="73"/>
      <c r="QF177" s="73"/>
      <c r="QG177" s="73"/>
      <c r="QH177" s="73"/>
      <c r="QI177" s="73"/>
      <c r="QJ177" s="73"/>
      <c r="QK177" s="73"/>
      <c r="QL177" s="73"/>
      <c r="QM177" s="73"/>
      <c r="QN177" s="73"/>
      <c r="QO177" s="73"/>
      <c r="QP177" s="73"/>
      <c r="QQ177" s="73"/>
      <c r="QR177" s="73"/>
      <c r="QS177" s="73"/>
      <c r="QT177" s="73"/>
      <c r="QU177" s="73"/>
      <c r="QV177" s="73"/>
      <c r="QW177" s="73"/>
      <c r="QX177" s="73"/>
      <c r="QY177" s="73"/>
      <c r="QZ177" s="73"/>
      <c r="RA177" s="73"/>
      <c r="RB177" s="73"/>
      <c r="RC177" s="73"/>
      <c r="RD177" s="73"/>
      <c r="RE177" s="73"/>
      <c r="RF177" s="73"/>
      <c r="RG177" s="73"/>
      <c r="RH177" s="73"/>
      <c r="RI177" s="73"/>
      <c r="RJ177" s="73"/>
      <c r="RK177" s="73"/>
      <c r="RL177" s="73"/>
      <c r="RM177" s="73"/>
      <c r="RN177" s="73"/>
      <c r="RO177" s="73"/>
      <c r="RP177" s="73"/>
      <c r="RQ177" s="73"/>
      <c r="RR177" s="73"/>
      <c r="RS177" s="73"/>
      <c r="RT177" s="73"/>
      <c r="RU177" s="73"/>
      <c r="RV177" s="73"/>
      <c r="RW177" s="73"/>
      <c r="RX177" s="73"/>
      <c r="RY177" s="73"/>
      <c r="RZ177" s="73"/>
      <c r="SA177" s="73"/>
      <c r="SB177" s="73"/>
      <c r="SC177" s="73"/>
      <c r="SD177" s="73"/>
      <c r="SE177" s="73"/>
      <c r="SF177" s="73"/>
      <c r="SG177" s="73"/>
      <c r="SH177" s="73"/>
      <c r="SI177" s="73"/>
      <c r="SJ177" s="73"/>
      <c r="SK177" s="73"/>
      <c r="SL177" s="73"/>
      <c r="SM177" s="73"/>
      <c r="SN177" s="73"/>
      <c r="SO177" s="73"/>
      <c r="SP177" s="73"/>
      <c r="SQ177" s="73"/>
      <c r="SR177" s="73"/>
      <c r="SS177" s="73"/>
      <c r="ST177" s="73"/>
      <c r="SU177" s="73"/>
      <c r="SV177" s="73"/>
      <c r="SW177" s="73"/>
      <c r="SX177" s="73"/>
      <c r="SY177" s="73"/>
      <c r="SZ177" s="73"/>
      <c r="TA177" s="73"/>
      <c r="TB177" s="73"/>
      <c r="TC177" s="73"/>
      <c r="TD177" s="73"/>
      <c r="TE177" s="73"/>
      <c r="TF177" s="73"/>
      <c r="TG177" s="73"/>
      <c r="TH177" s="73"/>
      <c r="TI177" s="73"/>
      <c r="TJ177" s="73"/>
      <c r="TK177" s="73"/>
      <c r="TL177" s="73"/>
      <c r="TM177" s="73"/>
      <c r="TN177" s="73"/>
      <c r="TO177" s="73"/>
      <c r="TP177" s="73"/>
      <c r="TQ177" s="73"/>
      <c r="TR177" s="73"/>
      <c r="TS177" s="73"/>
      <c r="TT177" s="73"/>
      <c r="TU177" s="73"/>
      <c r="TV177" s="73"/>
      <c r="TW177" s="73"/>
      <c r="TX177" s="73"/>
      <c r="TY177" s="73"/>
      <c r="TZ177" s="73"/>
      <c r="UA177" s="73"/>
      <c r="UB177" s="73"/>
      <c r="UC177" s="73"/>
      <c r="UD177" s="73"/>
      <c r="UE177" s="73"/>
      <c r="UF177" s="73"/>
      <c r="UG177" s="73"/>
      <c r="UH177" s="73"/>
      <c r="UI177" s="73"/>
      <c r="UJ177" s="73"/>
      <c r="UK177" s="73"/>
      <c r="UL177" s="73"/>
      <c r="UM177" s="73"/>
      <c r="UN177" s="73"/>
      <c r="UO177" s="73"/>
      <c r="UP177" s="73"/>
      <c r="UQ177" s="73"/>
      <c r="UR177" s="73"/>
      <c r="US177" s="73"/>
      <c r="UT177" s="73"/>
      <c r="UU177" s="73"/>
      <c r="UV177" s="73"/>
      <c r="UW177" s="73"/>
      <c r="UX177" s="73"/>
      <c r="UY177" s="73"/>
      <c r="UZ177" s="73"/>
      <c r="VA177" s="73"/>
      <c r="VB177" s="73"/>
      <c r="VC177" s="73"/>
      <c r="VD177" s="73"/>
      <c r="VE177" s="73"/>
      <c r="VF177" s="73"/>
      <c r="VG177" s="73"/>
      <c r="VH177" s="73"/>
      <c r="VI177" s="73"/>
      <c r="VJ177" s="73"/>
      <c r="VK177" s="73"/>
      <c r="VL177" s="73"/>
      <c r="VM177" s="73"/>
      <c r="VN177" s="73"/>
      <c r="VO177" s="73"/>
      <c r="VP177" s="73"/>
      <c r="VQ177" s="73"/>
      <c r="VR177" s="73"/>
      <c r="VS177" s="73"/>
      <c r="VT177" s="73"/>
      <c r="VU177" s="73"/>
      <c r="VV177" s="73"/>
      <c r="VW177" s="73"/>
      <c r="VX177" s="73"/>
      <c r="VY177" s="73"/>
      <c r="VZ177" s="73"/>
      <c r="WA177" s="73"/>
      <c r="WB177" s="73"/>
      <c r="WC177" s="73"/>
      <c r="WD177" s="73"/>
      <c r="WE177" s="73"/>
      <c r="WF177" s="73"/>
      <c r="WG177" s="73"/>
      <c r="WH177" s="73"/>
      <c r="WI177" s="73"/>
      <c r="WJ177" s="73"/>
      <c r="WK177" s="73"/>
      <c r="WL177" s="73"/>
      <c r="WM177" s="73"/>
      <c r="WN177" s="73"/>
      <c r="WO177" s="73"/>
      <c r="WP177" s="73"/>
      <c r="WQ177" s="73"/>
      <c r="WR177" s="73"/>
      <c r="WS177" s="73"/>
      <c r="WT177" s="73"/>
      <c r="WU177" s="73"/>
      <c r="WV177" s="73"/>
      <c r="WW177" s="73"/>
      <c r="WX177" s="73"/>
      <c r="WY177" s="73"/>
      <c r="WZ177" s="73"/>
      <c r="XA177" s="73"/>
      <c r="XB177" s="73"/>
      <c r="XC177" s="73"/>
      <c r="XD177" s="73"/>
      <c r="XE177" s="73"/>
      <c r="XF177" s="73"/>
      <c r="XG177" s="73"/>
      <c r="XH177" s="73"/>
      <c r="XI177" s="73"/>
      <c r="XJ177" s="73"/>
      <c r="XK177" s="73"/>
      <c r="XL177" s="73"/>
      <c r="XM177" s="73"/>
      <c r="XN177" s="73"/>
      <c r="XO177" s="73"/>
      <c r="XP177" s="73"/>
      <c r="XQ177" s="73"/>
      <c r="XR177" s="73"/>
      <c r="XS177" s="73"/>
      <c r="XT177" s="73"/>
      <c r="XU177" s="73"/>
      <c r="XV177" s="73"/>
      <c r="XW177" s="73"/>
      <c r="XX177" s="73"/>
      <c r="XY177" s="73"/>
      <c r="XZ177" s="73"/>
      <c r="YA177" s="73"/>
      <c r="YB177" s="73"/>
      <c r="YC177" s="73"/>
      <c r="YD177" s="73"/>
      <c r="YE177" s="73"/>
      <c r="YF177" s="73"/>
      <c r="YG177" s="73"/>
      <c r="YH177" s="73"/>
      <c r="YI177" s="73"/>
      <c r="YJ177" s="73"/>
      <c r="YK177" s="73"/>
      <c r="YL177" s="73"/>
      <c r="YM177" s="73"/>
      <c r="YN177" s="73"/>
      <c r="YO177" s="73"/>
      <c r="YP177" s="73"/>
      <c r="YQ177" s="73"/>
      <c r="YR177" s="73"/>
    </row>
    <row r="178" spans="1:668">
      <c r="A178" s="71" t="s">
        <v>262</v>
      </c>
      <c r="B178" s="72">
        <f t="shared" si="195"/>
        <v>0</v>
      </c>
      <c r="C178" s="72">
        <f t="shared" si="196"/>
        <v>0</v>
      </c>
      <c r="D178" s="72">
        <f t="shared" si="197"/>
        <v>0</v>
      </c>
      <c r="E178" s="72">
        <f t="shared" si="198"/>
        <v>0</v>
      </c>
      <c r="F178" s="72">
        <f t="shared" si="199"/>
        <v>0</v>
      </c>
      <c r="G178" s="72">
        <f t="shared" si="200"/>
        <v>0</v>
      </c>
      <c r="H178" s="72">
        <f t="shared" si="201"/>
        <v>0</v>
      </c>
      <c r="I178" s="72">
        <f t="shared" si="202"/>
        <v>0</v>
      </c>
      <c r="J178" s="72">
        <f t="shared" si="203"/>
        <v>0</v>
      </c>
      <c r="K178" s="72">
        <f t="shared" si="204"/>
        <v>0</v>
      </c>
      <c r="L178" s="72">
        <f t="shared" si="205"/>
        <v>0</v>
      </c>
      <c r="M178" s="72">
        <f t="shared" si="206"/>
        <v>0</v>
      </c>
      <c r="N178" s="72">
        <f t="shared" si="207"/>
        <v>0</v>
      </c>
      <c r="O178" s="72">
        <f t="shared" si="208"/>
        <v>0</v>
      </c>
      <c r="P178" s="72">
        <f t="shared" si="209"/>
        <v>0</v>
      </c>
      <c r="Q178" s="72">
        <f t="shared" si="210"/>
        <v>0</v>
      </c>
      <c r="R178" s="72">
        <f t="shared" si="211"/>
        <v>0</v>
      </c>
      <c r="S178" s="72">
        <f t="shared" si="212"/>
        <v>0</v>
      </c>
      <c r="T178" s="72">
        <f t="shared" si="213"/>
        <v>0</v>
      </c>
      <c r="U178" s="72">
        <f t="shared" si="214"/>
        <v>0</v>
      </c>
      <c r="V178" s="72">
        <f t="shared" si="215"/>
        <v>0</v>
      </c>
      <c r="W178" s="72">
        <f t="shared" si="216"/>
        <v>0</v>
      </c>
      <c r="X178" s="72">
        <f t="shared" si="217"/>
        <v>0</v>
      </c>
      <c r="Y178" s="72">
        <f t="shared" si="218"/>
        <v>0</v>
      </c>
      <c r="Z178" s="72">
        <f t="shared" si="219"/>
        <v>0</v>
      </c>
      <c r="AA178" s="72">
        <f t="shared" si="220"/>
        <v>0</v>
      </c>
      <c r="AB178" s="72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  <c r="JD178" s="73"/>
      <c r="JE178" s="73"/>
      <c r="JF178" s="73"/>
      <c r="JG178" s="73"/>
      <c r="JH178" s="73"/>
      <c r="JI178" s="73"/>
      <c r="JJ178" s="73"/>
      <c r="JK178" s="73"/>
      <c r="JL178" s="73"/>
      <c r="JM178" s="73"/>
      <c r="JN178" s="73"/>
      <c r="JO178" s="73"/>
      <c r="JP178" s="73"/>
      <c r="JQ178" s="73"/>
      <c r="JR178" s="73"/>
      <c r="JS178" s="73"/>
      <c r="JT178" s="73"/>
      <c r="JU178" s="73"/>
      <c r="JV178" s="73"/>
      <c r="JW178" s="73"/>
      <c r="JX178" s="73"/>
      <c r="JY178" s="73"/>
      <c r="JZ178" s="73"/>
      <c r="KA178" s="73"/>
      <c r="KB178" s="73"/>
      <c r="KC178" s="73"/>
      <c r="KD178" s="73"/>
      <c r="KE178" s="73"/>
      <c r="KF178" s="73"/>
      <c r="KG178" s="73"/>
      <c r="KH178" s="73"/>
      <c r="KI178" s="73"/>
      <c r="KJ178" s="73"/>
      <c r="KK178" s="73"/>
      <c r="KL178" s="73"/>
      <c r="KM178" s="73"/>
      <c r="KN178" s="73"/>
      <c r="KO178" s="73"/>
      <c r="KP178" s="73"/>
      <c r="KQ178" s="73"/>
      <c r="KR178" s="73"/>
      <c r="KS178" s="73"/>
      <c r="KT178" s="73"/>
      <c r="KU178" s="73"/>
      <c r="KV178" s="73"/>
      <c r="KW178" s="73"/>
      <c r="KX178" s="73"/>
      <c r="KY178" s="73"/>
      <c r="KZ178" s="73"/>
      <c r="LA178" s="73"/>
      <c r="LB178" s="73"/>
      <c r="LC178" s="73"/>
      <c r="LD178" s="73"/>
      <c r="LE178" s="73"/>
      <c r="LF178" s="73"/>
      <c r="LG178" s="73"/>
      <c r="LH178" s="73"/>
      <c r="LI178" s="73"/>
      <c r="LJ178" s="73"/>
      <c r="LK178" s="73"/>
      <c r="LL178" s="73"/>
      <c r="LM178" s="73"/>
      <c r="LN178" s="73"/>
      <c r="LO178" s="73"/>
      <c r="LP178" s="73"/>
      <c r="LQ178" s="73"/>
      <c r="LR178" s="73"/>
      <c r="LS178" s="73"/>
      <c r="LT178" s="73"/>
      <c r="LU178" s="73"/>
      <c r="LV178" s="73"/>
      <c r="LW178" s="73"/>
      <c r="LX178" s="73"/>
      <c r="LY178" s="73"/>
      <c r="LZ178" s="73"/>
      <c r="MA178" s="73"/>
      <c r="MB178" s="73"/>
      <c r="MC178" s="73"/>
      <c r="MD178" s="73"/>
      <c r="ME178" s="73"/>
      <c r="MF178" s="73"/>
      <c r="MG178" s="73"/>
      <c r="MH178" s="73"/>
      <c r="MI178" s="73"/>
      <c r="MJ178" s="73"/>
      <c r="MK178" s="73"/>
      <c r="ML178" s="73"/>
      <c r="MM178" s="73"/>
      <c r="MN178" s="73"/>
      <c r="MO178" s="73"/>
      <c r="MP178" s="73"/>
      <c r="MQ178" s="73"/>
      <c r="MR178" s="73"/>
      <c r="MS178" s="73"/>
      <c r="MT178" s="73"/>
      <c r="MU178" s="73"/>
      <c r="MV178" s="73"/>
      <c r="MW178" s="73"/>
      <c r="MX178" s="73"/>
      <c r="MY178" s="73"/>
      <c r="MZ178" s="73"/>
      <c r="NA178" s="73"/>
      <c r="NB178" s="73"/>
      <c r="NC178" s="73"/>
      <c r="ND178" s="73"/>
      <c r="NE178" s="73"/>
      <c r="NF178" s="73"/>
      <c r="NG178" s="73"/>
      <c r="NH178" s="73"/>
      <c r="NI178" s="73"/>
      <c r="NJ178" s="73"/>
      <c r="NK178" s="73"/>
      <c r="NL178" s="73"/>
      <c r="NM178" s="73"/>
      <c r="NN178" s="73"/>
      <c r="NO178" s="73"/>
      <c r="NP178" s="73"/>
      <c r="NQ178" s="73"/>
      <c r="NR178" s="73"/>
      <c r="NS178" s="73"/>
      <c r="NT178" s="73"/>
      <c r="NU178" s="73"/>
      <c r="NV178" s="73"/>
      <c r="NW178" s="73"/>
      <c r="NX178" s="73"/>
      <c r="NY178" s="73"/>
      <c r="NZ178" s="73"/>
      <c r="OA178" s="73"/>
      <c r="OB178" s="73"/>
      <c r="OC178" s="73"/>
      <c r="OD178" s="73"/>
      <c r="OE178" s="73"/>
      <c r="OF178" s="73"/>
      <c r="OG178" s="73"/>
      <c r="OH178" s="73"/>
      <c r="OI178" s="73"/>
      <c r="OJ178" s="73"/>
      <c r="OK178" s="73"/>
      <c r="OL178" s="73"/>
      <c r="OM178" s="73"/>
      <c r="ON178" s="73"/>
      <c r="OO178" s="73"/>
      <c r="OP178" s="73"/>
      <c r="OQ178" s="73"/>
      <c r="OR178" s="73"/>
      <c r="OS178" s="73"/>
      <c r="OT178" s="73"/>
      <c r="OU178" s="73"/>
      <c r="OV178" s="73"/>
      <c r="OW178" s="73"/>
      <c r="OX178" s="73"/>
      <c r="OY178" s="73"/>
      <c r="OZ178" s="73"/>
      <c r="PA178" s="73"/>
      <c r="PB178" s="73"/>
      <c r="PC178" s="73"/>
      <c r="PD178" s="73"/>
      <c r="PE178" s="73"/>
      <c r="PF178" s="73"/>
      <c r="PG178" s="73"/>
      <c r="PH178" s="73"/>
      <c r="PI178" s="73"/>
      <c r="PJ178" s="73"/>
      <c r="PK178" s="73"/>
      <c r="PL178" s="73"/>
      <c r="PM178" s="73"/>
      <c r="PN178" s="73"/>
      <c r="PO178" s="73"/>
      <c r="PP178" s="73"/>
      <c r="PQ178" s="73"/>
      <c r="PR178" s="73"/>
      <c r="PS178" s="73"/>
      <c r="PT178" s="73"/>
      <c r="PU178" s="73"/>
      <c r="PV178" s="73"/>
      <c r="PW178" s="73"/>
      <c r="PX178" s="73"/>
      <c r="PY178" s="73"/>
      <c r="PZ178" s="73"/>
      <c r="QA178" s="73"/>
      <c r="QB178" s="73"/>
      <c r="QC178" s="73"/>
      <c r="QD178" s="73"/>
      <c r="QE178" s="73"/>
      <c r="QF178" s="73"/>
      <c r="QG178" s="73"/>
      <c r="QH178" s="73"/>
      <c r="QI178" s="73"/>
      <c r="QJ178" s="73"/>
      <c r="QK178" s="73"/>
      <c r="QL178" s="73"/>
      <c r="QM178" s="73"/>
      <c r="QN178" s="73"/>
      <c r="QO178" s="73"/>
      <c r="QP178" s="73"/>
      <c r="QQ178" s="73"/>
      <c r="QR178" s="73"/>
      <c r="QS178" s="73"/>
      <c r="QT178" s="73"/>
      <c r="QU178" s="73"/>
      <c r="QV178" s="73"/>
      <c r="QW178" s="73"/>
      <c r="QX178" s="73"/>
      <c r="QY178" s="73"/>
      <c r="QZ178" s="73"/>
      <c r="RA178" s="73"/>
      <c r="RB178" s="73"/>
      <c r="RC178" s="73"/>
      <c r="RD178" s="73"/>
      <c r="RE178" s="73"/>
      <c r="RF178" s="73"/>
      <c r="RG178" s="73"/>
      <c r="RH178" s="73"/>
      <c r="RI178" s="73"/>
      <c r="RJ178" s="73"/>
      <c r="RK178" s="73"/>
      <c r="RL178" s="73"/>
      <c r="RM178" s="73"/>
      <c r="RN178" s="73"/>
      <c r="RO178" s="73"/>
      <c r="RP178" s="73"/>
      <c r="RQ178" s="73"/>
      <c r="RR178" s="73"/>
      <c r="RS178" s="73"/>
      <c r="RT178" s="73"/>
      <c r="RU178" s="73"/>
      <c r="RV178" s="73"/>
      <c r="RW178" s="73"/>
      <c r="RX178" s="73"/>
      <c r="RY178" s="73"/>
      <c r="RZ178" s="73"/>
      <c r="SA178" s="73"/>
      <c r="SB178" s="73"/>
      <c r="SC178" s="73"/>
      <c r="SD178" s="73"/>
      <c r="SE178" s="73"/>
      <c r="SF178" s="73"/>
      <c r="SG178" s="73"/>
      <c r="SH178" s="73"/>
      <c r="SI178" s="73"/>
      <c r="SJ178" s="73"/>
      <c r="SK178" s="73"/>
      <c r="SL178" s="73"/>
      <c r="SM178" s="73"/>
      <c r="SN178" s="73"/>
      <c r="SO178" s="73"/>
      <c r="SP178" s="73"/>
      <c r="SQ178" s="73"/>
      <c r="SR178" s="73"/>
      <c r="SS178" s="73"/>
      <c r="ST178" s="73"/>
      <c r="SU178" s="73"/>
      <c r="SV178" s="73"/>
      <c r="SW178" s="73"/>
      <c r="SX178" s="73"/>
      <c r="SY178" s="73"/>
      <c r="SZ178" s="73"/>
      <c r="TA178" s="73"/>
      <c r="TB178" s="73"/>
      <c r="TC178" s="73"/>
      <c r="TD178" s="73"/>
      <c r="TE178" s="73"/>
      <c r="TF178" s="73"/>
      <c r="TG178" s="73"/>
      <c r="TH178" s="73"/>
      <c r="TI178" s="73"/>
      <c r="TJ178" s="73"/>
      <c r="TK178" s="73"/>
      <c r="TL178" s="73"/>
      <c r="TM178" s="73"/>
      <c r="TN178" s="73"/>
      <c r="TO178" s="73"/>
      <c r="TP178" s="73"/>
      <c r="TQ178" s="73"/>
      <c r="TR178" s="73"/>
      <c r="TS178" s="73"/>
      <c r="TT178" s="73"/>
      <c r="TU178" s="73"/>
      <c r="TV178" s="73"/>
      <c r="TW178" s="73"/>
      <c r="TX178" s="73"/>
      <c r="TY178" s="73"/>
      <c r="TZ178" s="73"/>
      <c r="UA178" s="73"/>
      <c r="UB178" s="73"/>
      <c r="UC178" s="73"/>
      <c r="UD178" s="73"/>
      <c r="UE178" s="73"/>
      <c r="UF178" s="73"/>
      <c r="UG178" s="73"/>
      <c r="UH178" s="73"/>
      <c r="UI178" s="73"/>
      <c r="UJ178" s="73"/>
      <c r="UK178" s="73"/>
      <c r="UL178" s="73"/>
      <c r="UM178" s="73"/>
      <c r="UN178" s="73"/>
      <c r="UO178" s="73"/>
      <c r="UP178" s="73"/>
      <c r="UQ178" s="73"/>
      <c r="UR178" s="73"/>
      <c r="US178" s="73"/>
      <c r="UT178" s="73"/>
      <c r="UU178" s="73"/>
      <c r="UV178" s="73"/>
      <c r="UW178" s="73"/>
      <c r="UX178" s="73"/>
      <c r="UY178" s="73"/>
      <c r="UZ178" s="73"/>
      <c r="VA178" s="73"/>
      <c r="VB178" s="73"/>
      <c r="VC178" s="73"/>
      <c r="VD178" s="73"/>
      <c r="VE178" s="73"/>
      <c r="VF178" s="73"/>
      <c r="VG178" s="73"/>
      <c r="VH178" s="73"/>
      <c r="VI178" s="73"/>
      <c r="VJ178" s="73"/>
      <c r="VK178" s="73"/>
      <c r="VL178" s="73"/>
      <c r="VM178" s="73"/>
      <c r="VN178" s="73"/>
      <c r="VO178" s="73"/>
      <c r="VP178" s="73"/>
      <c r="VQ178" s="73"/>
      <c r="VR178" s="73"/>
      <c r="VS178" s="73"/>
      <c r="VT178" s="73"/>
      <c r="VU178" s="73"/>
      <c r="VV178" s="73"/>
      <c r="VW178" s="73"/>
      <c r="VX178" s="73"/>
      <c r="VY178" s="73"/>
      <c r="VZ178" s="73"/>
      <c r="WA178" s="73"/>
      <c r="WB178" s="73"/>
      <c r="WC178" s="73"/>
      <c r="WD178" s="73"/>
      <c r="WE178" s="73"/>
      <c r="WF178" s="73"/>
      <c r="WG178" s="73"/>
      <c r="WH178" s="73"/>
      <c r="WI178" s="73"/>
      <c r="WJ178" s="73"/>
      <c r="WK178" s="73"/>
      <c r="WL178" s="73"/>
      <c r="WM178" s="73"/>
      <c r="WN178" s="73"/>
      <c r="WO178" s="73"/>
      <c r="WP178" s="73"/>
      <c r="WQ178" s="73"/>
      <c r="WR178" s="73"/>
      <c r="WS178" s="73"/>
      <c r="WT178" s="73"/>
      <c r="WU178" s="73"/>
      <c r="WV178" s="73"/>
      <c r="WW178" s="73"/>
      <c r="WX178" s="73"/>
      <c r="WY178" s="73"/>
      <c r="WZ178" s="73"/>
      <c r="XA178" s="73"/>
      <c r="XB178" s="73"/>
      <c r="XC178" s="73"/>
      <c r="XD178" s="73"/>
      <c r="XE178" s="73"/>
      <c r="XF178" s="73"/>
      <c r="XG178" s="73"/>
      <c r="XH178" s="73"/>
      <c r="XI178" s="73"/>
      <c r="XJ178" s="73"/>
      <c r="XK178" s="73"/>
      <c r="XL178" s="73"/>
      <c r="XM178" s="73"/>
      <c r="XN178" s="73"/>
      <c r="XO178" s="73"/>
      <c r="XP178" s="73"/>
      <c r="XQ178" s="73"/>
      <c r="XR178" s="73"/>
      <c r="XS178" s="73"/>
      <c r="XT178" s="73"/>
      <c r="XU178" s="73"/>
      <c r="XV178" s="73"/>
      <c r="XW178" s="73"/>
      <c r="XX178" s="73"/>
      <c r="XY178" s="73"/>
      <c r="XZ178" s="73"/>
      <c r="YA178" s="73"/>
      <c r="YB178" s="73"/>
      <c r="YC178" s="73"/>
      <c r="YD178" s="73"/>
      <c r="YE178" s="73"/>
      <c r="YF178" s="73"/>
      <c r="YG178" s="73"/>
      <c r="YH178" s="73"/>
      <c r="YI178" s="73"/>
      <c r="YJ178" s="73"/>
      <c r="YK178" s="73"/>
      <c r="YL178" s="73"/>
      <c r="YM178" s="73"/>
      <c r="YN178" s="73"/>
      <c r="YO178" s="73"/>
      <c r="YP178" s="73"/>
      <c r="YQ178" s="73"/>
      <c r="YR178" s="73"/>
    </row>
    <row r="179" spans="1:668">
      <c r="A179" s="71" t="s">
        <v>263</v>
      </c>
      <c r="B179" s="72">
        <f t="shared" si="195"/>
        <v>0</v>
      </c>
      <c r="C179" s="72">
        <f t="shared" si="196"/>
        <v>0</v>
      </c>
      <c r="D179" s="72">
        <f t="shared" si="197"/>
        <v>0</v>
      </c>
      <c r="E179" s="72">
        <f t="shared" si="198"/>
        <v>0</v>
      </c>
      <c r="F179" s="72">
        <f t="shared" si="199"/>
        <v>0</v>
      </c>
      <c r="G179" s="72">
        <f t="shared" si="200"/>
        <v>0</v>
      </c>
      <c r="H179" s="72">
        <f t="shared" si="201"/>
        <v>0</v>
      </c>
      <c r="I179" s="72">
        <f t="shared" si="202"/>
        <v>0</v>
      </c>
      <c r="J179" s="72">
        <f t="shared" si="203"/>
        <v>0</v>
      </c>
      <c r="K179" s="72">
        <f t="shared" si="204"/>
        <v>0</v>
      </c>
      <c r="L179" s="72">
        <f t="shared" si="205"/>
        <v>0</v>
      </c>
      <c r="M179" s="72">
        <f t="shared" si="206"/>
        <v>0</v>
      </c>
      <c r="N179" s="72">
        <f t="shared" si="207"/>
        <v>0</v>
      </c>
      <c r="O179" s="72">
        <f t="shared" si="208"/>
        <v>0</v>
      </c>
      <c r="P179" s="72">
        <f t="shared" si="209"/>
        <v>0</v>
      </c>
      <c r="Q179" s="72">
        <f t="shared" si="210"/>
        <v>0</v>
      </c>
      <c r="R179" s="72">
        <f t="shared" si="211"/>
        <v>0</v>
      </c>
      <c r="S179" s="72">
        <f t="shared" si="212"/>
        <v>0</v>
      </c>
      <c r="T179" s="72">
        <f t="shared" si="213"/>
        <v>0</v>
      </c>
      <c r="U179" s="72">
        <f t="shared" si="214"/>
        <v>0</v>
      </c>
      <c r="V179" s="72">
        <f t="shared" si="215"/>
        <v>0</v>
      </c>
      <c r="W179" s="72">
        <f t="shared" si="216"/>
        <v>0</v>
      </c>
      <c r="X179" s="72">
        <f t="shared" si="217"/>
        <v>0</v>
      </c>
      <c r="Y179" s="72">
        <f t="shared" si="218"/>
        <v>0</v>
      </c>
      <c r="Z179" s="72">
        <f t="shared" si="219"/>
        <v>0</v>
      </c>
      <c r="AA179" s="72">
        <f t="shared" si="220"/>
        <v>0</v>
      </c>
      <c r="AB179" s="72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  <c r="OL179" s="73"/>
      <c r="OM179" s="73"/>
      <c r="ON179" s="73"/>
      <c r="OO179" s="73"/>
      <c r="OP179" s="73"/>
      <c r="OQ179" s="73"/>
      <c r="OR179" s="73"/>
      <c r="OS179" s="73"/>
      <c r="OT179" s="73"/>
      <c r="OU179" s="73"/>
      <c r="OV179" s="73"/>
      <c r="OW179" s="73"/>
      <c r="OX179" s="73"/>
      <c r="OY179" s="73"/>
      <c r="OZ179" s="73"/>
      <c r="PA179" s="73"/>
      <c r="PB179" s="73"/>
      <c r="PC179" s="73"/>
      <c r="PD179" s="73"/>
      <c r="PE179" s="73"/>
      <c r="PF179" s="73"/>
      <c r="PG179" s="73"/>
      <c r="PH179" s="73"/>
      <c r="PI179" s="73"/>
      <c r="PJ179" s="73"/>
      <c r="PK179" s="73"/>
      <c r="PL179" s="73"/>
      <c r="PM179" s="73"/>
      <c r="PN179" s="73"/>
      <c r="PO179" s="73"/>
      <c r="PP179" s="73"/>
      <c r="PQ179" s="73"/>
      <c r="PR179" s="73"/>
      <c r="PS179" s="73"/>
      <c r="PT179" s="73"/>
      <c r="PU179" s="73"/>
      <c r="PV179" s="73"/>
      <c r="PW179" s="73"/>
      <c r="PX179" s="73"/>
      <c r="PY179" s="73"/>
      <c r="PZ179" s="73"/>
      <c r="QA179" s="73"/>
      <c r="QB179" s="73"/>
      <c r="QC179" s="73"/>
      <c r="QD179" s="73"/>
      <c r="QE179" s="73"/>
      <c r="QF179" s="73"/>
      <c r="QG179" s="73"/>
      <c r="QH179" s="73"/>
      <c r="QI179" s="73"/>
      <c r="QJ179" s="73"/>
      <c r="QK179" s="73"/>
      <c r="QL179" s="73"/>
      <c r="QM179" s="73"/>
      <c r="QN179" s="73"/>
      <c r="QO179" s="73"/>
      <c r="QP179" s="73"/>
      <c r="QQ179" s="73"/>
      <c r="QR179" s="73"/>
      <c r="QS179" s="73"/>
      <c r="QT179" s="73"/>
      <c r="QU179" s="73"/>
      <c r="QV179" s="73"/>
      <c r="QW179" s="73"/>
      <c r="QX179" s="73"/>
      <c r="QY179" s="73"/>
      <c r="QZ179" s="73"/>
      <c r="RA179" s="73"/>
      <c r="RB179" s="73"/>
      <c r="RC179" s="73"/>
      <c r="RD179" s="73"/>
      <c r="RE179" s="73"/>
      <c r="RF179" s="73"/>
      <c r="RG179" s="73"/>
      <c r="RH179" s="73"/>
      <c r="RI179" s="73"/>
      <c r="RJ179" s="73"/>
      <c r="RK179" s="73"/>
      <c r="RL179" s="73"/>
      <c r="RM179" s="73"/>
      <c r="RN179" s="73"/>
      <c r="RO179" s="73"/>
      <c r="RP179" s="73"/>
      <c r="RQ179" s="73"/>
      <c r="RR179" s="73"/>
      <c r="RS179" s="73"/>
      <c r="RT179" s="73"/>
      <c r="RU179" s="73"/>
      <c r="RV179" s="73"/>
      <c r="RW179" s="73"/>
      <c r="RX179" s="73"/>
      <c r="RY179" s="73"/>
      <c r="RZ179" s="73"/>
      <c r="SA179" s="73"/>
      <c r="SB179" s="73"/>
      <c r="SC179" s="73"/>
      <c r="SD179" s="73"/>
      <c r="SE179" s="73"/>
      <c r="SF179" s="73"/>
      <c r="SG179" s="73"/>
      <c r="SH179" s="73"/>
      <c r="SI179" s="73"/>
      <c r="SJ179" s="73"/>
      <c r="SK179" s="73"/>
      <c r="SL179" s="73"/>
      <c r="SM179" s="73"/>
      <c r="SN179" s="73"/>
      <c r="SO179" s="73"/>
      <c r="SP179" s="73"/>
      <c r="SQ179" s="73"/>
      <c r="SR179" s="73"/>
      <c r="SS179" s="73"/>
      <c r="ST179" s="73"/>
      <c r="SU179" s="73"/>
      <c r="SV179" s="73"/>
      <c r="SW179" s="73"/>
      <c r="SX179" s="73"/>
      <c r="SY179" s="73"/>
      <c r="SZ179" s="73"/>
      <c r="TA179" s="73"/>
      <c r="TB179" s="73"/>
      <c r="TC179" s="73"/>
      <c r="TD179" s="73"/>
      <c r="TE179" s="73"/>
      <c r="TF179" s="73"/>
      <c r="TG179" s="73"/>
      <c r="TH179" s="73"/>
      <c r="TI179" s="73"/>
      <c r="TJ179" s="73"/>
      <c r="TK179" s="73"/>
      <c r="TL179" s="73"/>
      <c r="TM179" s="73"/>
      <c r="TN179" s="73"/>
      <c r="TO179" s="73"/>
      <c r="TP179" s="73"/>
      <c r="TQ179" s="73"/>
      <c r="TR179" s="73"/>
      <c r="TS179" s="73"/>
      <c r="TT179" s="73"/>
      <c r="TU179" s="73"/>
      <c r="TV179" s="73"/>
      <c r="TW179" s="73"/>
      <c r="TX179" s="73"/>
      <c r="TY179" s="73"/>
      <c r="TZ179" s="73"/>
      <c r="UA179" s="73"/>
      <c r="UB179" s="73"/>
      <c r="UC179" s="73"/>
      <c r="UD179" s="73"/>
      <c r="UE179" s="73"/>
      <c r="UF179" s="73"/>
      <c r="UG179" s="73"/>
      <c r="UH179" s="73"/>
      <c r="UI179" s="73"/>
      <c r="UJ179" s="73"/>
      <c r="UK179" s="73"/>
      <c r="UL179" s="73"/>
      <c r="UM179" s="73"/>
      <c r="UN179" s="73"/>
      <c r="UO179" s="73"/>
      <c r="UP179" s="73"/>
      <c r="UQ179" s="73"/>
      <c r="UR179" s="73"/>
      <c r="US179" s="73"/>
      <c r="UT179" s="73"/>
      <c r="UU179" s="73"/>
      <c r="UV179" s="73"/>
      <c r="UW179" s="73"/>
      <c r="UX179" s="73"/>
      <c r="UY179" s="73"/>
      <c r="UZ179" s="73"/>
      <c r="VA179" s="73"/>
      <c r="VB179" s="73"/>
      <c r="VC179" s="73"/>
      <c r="VD179" s="73"/>
      <c r="VE179" s="73"/>
      <c r="VF179" s="73"/>
      <c r="VG179" s="73"/>
      <c r="VH179" s="73"/>
      <c r="VI179" s="73"/>
      <c r="VJ179" s="73"/>
      <c r="VK179" s="73"/>
      <c r="VL179" s="73"/>
      <c r="VM179" s="73"/>
      <c r="VN179" s="73"/>
      <c r="VO179" s="73"/>
      <c r="VP179" s="73"/>
      <c r="VQ179" s="73"/>
      <c r="VR179" s="73"/>
      <c r="VS179" s="73"/>
      <c r="VT179" s="73"/>
      <c r="VU179" s="73"/>
      <c r="VV179" s="73"/>
      <c r="VW179" s="73"/>
      <c r="VX179" s="73"/>
      <c r="VY179" s="73"/>
      <c r="VZ179" s="73"/>
      <c r="WA179" s="73"/>
      <c r="WB179" s="73"/>
      <c r="WC179" s="73"/>
      <c r="WD179" s="73"/>
      <c r="WE179" s="73"/>
      <c r="WF179" s="73"/>
      <c r="WG179" s="73"/>
      <c r="WH179" s="73"/>
      <c r="WI179" s="73"/>
      <c r="WJ179" s="73"/>
      <c r="WK179" s="73"/>
      <c r="WL179" s="73"/>
      <c r="WM179" s="73"/>
      <c r="WN179" s="73"/>
      <c r="WO179" s="73"/>
      <c r="WP179" s="73"/>
      <c r="WQ179" s="73"/>
      <c r="WR179" s="73"/>
      <c r="WS179" s="73"/>
      <c r="WT179" s="73"/>
      <c r="WU179" s="73"/>
      <c r="WV179" s="73"/>
      <c r="WW179" s="73"/>
      <c r="WX179" s="73"/>
      <c r="WY179" s="73"/>
      <c r="WZ179" s="73"/>
      <c r="XA179" s="73"/>
      <c r="XB179" s="73"/>
      <c r="XC179" s="73"/>
      <c r="XD179" s="73"/>
      <c r="XE179" s="73"/>
      <c r="XF179" s="73"/>
      <c r="XG179" s="73"/>
      <c r="XH179" s="73"/>
      <c r="XI179" s="73"/>
      <c r="XJ179" s="73"/>
      <c r="XK179" s="73"/>
      <c r="XL179" s="73"/>
      <c r="XM179" s="73"/>
      <c r="XN179" s="73"/>
      <c r="XO179" s="73"/>
      <c r="XP179" s="73"/>
      <c r="XQ179" s="73"/>
      <c r="XR179" s="73"/>
      <c r="XS179" s="73"/>
      <c r="XT179" s="73"/>
      <c r="XU179" s="73"/>
      <c r="XV179" s="73"/>
      <c r="XW179" s="73"/>
      <c r="XX179" s="73"/>
      <c r="XY179" s="73"/>
      <c r="XZ179" s="73"/>
      <c r="YA179" s="73"/>
      <c r="YB179" s="73"/>
      <c r="YC179" s="73"/>
      <c r="YD179" s="73"/>
      <c r="YE179" s="73"/>
      <c r="YF179" s="73"/>
      <c r="YG179" s="73"/>
      <c r="YH179" s="73"/>
      <c r="YI179" s="73"/>
      <c r="YJ179" s="73"/>
      <c r="YK179" s="73"/>
      <c r="YL179" s="73"/>
      <c r="YM179" s="73"/>
      <c r="YN179" s="73"/>
      <c r="YO179" s="73"/>
      <c r="YP179" s="73"/>
      <c r="YQ179" s="73"/>
      <c r="YR179" s="73"/>
    </row>
    <row r="180" spans="1:668">
      <c r="A180" s="71" t="s">
        <v>264</v>
      </c>
      <c r="B180" s="72">
        <f t="shared" si="195"/>
        <v>0</v>
      </c>
      <c r="C180" s="72">
        <f t="shared" si="196"/>
        <v>0</v>
      </c>
      <c r="D180" s="72">
        <f t="shared" si="197"/>
        <v>0</v>
      </c>
      <c r="E180" s="72">
        <f t="shared" si="198"/>
        <v>0</v>
      </c>
      <c r="F180" s="72">
        <f t="shared" si="199"/>
        <v>0</v>
      </c>
      <c r="G180" s="72">
        <f t="shared" si="200"/>
        <v>0</v>
      </c>
      <c r="H180" s="72">
        <f t="shared" si="201"/>
        <v>0</v>
      </c>
      <c r="I180" s="72">
        <f t="shared" si="202"/>
        <v>0</v>
      </c>
      <c r="J180" s="72">
        <f t="shared" si="203"/>
        <v>0</v>
      </c>
      <c r="K180" s="72">
        <f t="shared" si="204"/>
        <v>0</v>
      </c>
      <c r="L180" s="72">
        <f t="shared" si="205"/>
        <v>0</v>
      </c>
      <c r="M180" s="72">
        <f t="shared" si="206"/>
        <v>0</v>
      </c>
      <c r="N180" s="72">
        <f t="shared" si="207"/>
        <v>0</v>
      </c>
      <c r="O180" s="72">
        <f t="shared" si="208"/>
        <v>0</v>
      </c>
      <c r="P180" s="72">
        <f t="shared" si="209"/>
        <v>0</v>
      </c>
      <c r="Q180" s="72">
        <f t="shared" si="210"/>
        <v>0</v>
      </c>
      <c r="R180" s="72">
        <f t="shared" si="211"/>
        <v>0</v>
      </c>
      <c r="S180" s="72">
        <f t="shared" si="212"/>
        <v>0</v>
      </c>
      <c r="T180" s="72">
        <f t="shared" si="213"/>
        <v>0</v>
      </c>
      <c r="U180" s="72">
        <f t="shared" si="214"/>
        <v>0</v>
      </c>
      <c r="V180" s="72">
        <f t="shared" si="215"/>
        <v>0</v>
      </c>
      <c r="W180" s="72">
        <f t="shared" si="216"/>
        <v>0</v>
      </c>
      <c r="X180" s="72">
        <f t="shared" si="217"/>
        <v>0</v>
      </c>
      <c r="Y180" s="72">
        <f t="shared" si="218"/>
        <v>0</v>
      </c>
      <c r="Z180" s="72">
        <f t="shared" si="219"/>
        <v>0</v>
      </c>
      <c r="AA180" s="72">
        <f t="shared" si="220"/>
        <v>0</v>
      </c>
      <c r="AB180" s="72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  <c r="KQ180" s="73"/>
      <c r="KR180" s="73"/>
      <c r="KS180" s="73"/>
      <c r="KT180" s="73"/>
      <c r="KU180" s="73"/>
      <c r="KV180" s="73"/>
      <c r="KW180" s="73"/>
      <c r="KX180" s="73"/>
      <c r="KY180" s="73"/>
      <c r="KZ180" s="73"/>
      <c r="LA180" s="73"/>
      <c r="LB180" s="73"/>
      <c r="LC180" s="73"/>
      <c r="LD180" s="73"/>
      <c r="LE180" s="73"/>
      <c r="LF180" s="73"/>
      <c r="LG180" s="73"/>
      <c r="LH180" s="73"/>
      <c r="LI180" s="73"/>
      <c r="LJ180" s="73"/>
      <c r="LK180" s="73"/>
      <c r="LL180" s="73"/>
      <c r="LM180" s="73"/>
      <c r="LN180" s="73"/>
      <c r="LO180" s="73"/>
      <c r="LP180" s="73"/>
      <c r="LQ180" s="73"/>
      <c r="LR180" s="73"/>
      <c r="LS180" s="73"/>
      <c r="LT180" s="73"/>
      <c r="LU180" s="73"/>
      <c r="LV180" s="73"/>
      <c r="LW180" s="73"/>
      <c r="LX180" s="73"/>
      <c r="LY180" s="73"/>
      <c r="LZ180" s="73"/>
      <c r="MA180" s="73"/>
      <c r="MB180" s="73"/>
      <c r="MC180" s="73"/>
      <c r="MD180" s="73"/>
      <c r="ME180" s="73"/>
      <c r="MF180" s="73"/>
      <c r="MG180" s="73"/>
      <c r="MH180" s="73"/>
      <c r="MI180" s="73"/>
      <c r="MJ180" s="73"/>
      <c r="MK180" s="73"/>
      <c r="ML180" s="73"/>
      <c r="MM180" s="73"/>
      <c r="MN180" s="73"/>
      <c r="MO180" s="73"/>
      <c r="MP180" s="73"/>
      <c r="MQ180" s="73"/>
      <c r="MR180" s="73"/>
      <c r="MS180" s="73"/>
      <c r="MT180" s="73"/>
      <c r="MU180" s="73"/>
      <c r="MV180" s="73"/>
      <c r="MW180" s="73"/>
      <c r="MX180" s="73"/>
      <c r="MY180" s="73"/>
      <c r="MZ180" s="73"/>
      <c r="NA180" s="73"/>
      <c r="NB180" s="73"/>
      <c r="NC180" s="73"/>
      <c r="ND180" s="73"/>
      <c r="NE180" s="73"/>
      <c r="NF180" s="73"/>
      <c r="NG180" s="73"/>
      <c r="NH180" s="73"/>
      <c r="NI180" s="73"/>
      <c r="NJ180" s="73"/>
      <c r="NK180" s="73"/>
      <c r="NL180" s="73"/>
      <c r="NM180" s="73"/>
      <c r="NN180" s="73"/>
      <c r="NO180" s="73"/>
      <c r="NP180" s="73"/>
      <c r="NQ180" s="73"/>
      <c r="NR180" s="73"/>
      <c r="NS180" s="73"/>
      <c r="NT180" s="73"/>
      <c r="NU180" s="73"/>
      <c r="NV180" s="73"/>
      <c r="NW180" s="73"/>
      <c r="NX180" s="73"/>
      <c r="NY180" s="73"/>
      <c r="NZ180" s="73"/>
      <c r="OA180" s="73"/>
      <c r="OB180" s="73"/>
      <c r="OC180" s="73"/>
      <c r="OD180" s="73"/>
      <c r="OE180" s="73"/>
      <c r="OF180" s="73"/>
      <c r="OG180" s="73"/>
      <c r="OH180" s="73"/>
      <c r="OI180" s="73"/>
      <c r="OJ180" s="73"/>
      <c r="OK180" s="73"/>
      <c r="OL180" s="73"/>
      <c r="OM180" s="73"/>
      <c r="ON180" s="73"/>
      <c r="OO180" s="73"/>
      <c r="OP180" s="73"/>
      <c r="OQ180" s="73"/>
      <c r="OR180" s="73"/>
      <c r="OS180" s="73"/>
      <c r="OT180" s="73"/>
      <c r="OU180" s="73"/>
      <c r="OV180" s="73"/>
      <c r="OW180" s="73"/>
      <c r="OX180" s="73"/>
      <c r="OY180" s="73"/>
      <c r="OZ180" s="73"/>
      <c r="PA180" s="73"/>
      <c r="PB180" s="73"/>
      <c r="PC180" s="73"/>
      <c r="PD180" s="73"/>
      <c r="PE180" s="73"/>
      <c r="PF180" s="73"/>
      <c r="PG180" s="73"/>
      <c r="PH180" s="73"/>
      <c r="PI180" s="73"/>
      <c r="PJ180" s="73"/>
      <c r="PK180" s="73"/>
      <c r="PL180" s="73"/>
      <c r="PM180" s="73"/>
      <c r="PN180" s="73"/>
      <c r="PO180" s="73"/>
      <c r="PP180" s="73"/>
      <c r="PQ180" s="73"/>
      <c r="PR180" s="73"/>
      <c r="PS180" s="73"/>
      <c r="PT180" s="73"/>
      <c r="PU180" s="73"/>
      <c r="PV180" s="73"/>
      <c r="PW180" s="73"/>
      <c r="PX180" s="73"/>
      <c r="PY180" s="73"/>
      <c r="PZ180" s="73"/>
      <c r="QA180" s="73"/>
      <c r="QB180" s="73"/>
      <c r="QC180" s="73"/>
      <c r="QD180" s="73"/>
      <c r="QE180" s="73"/>
      <c r="QF180" s="73"/>
      <c r="QG180" s="73"/>
      <c r="QH180" s="73"/>
      <c r="QI180" s="73"/>
      <c r="QJ180" s="73"/>
      <c r="QK180" s="73"/>
      <c r="QL180" s="73"/>
      <c r="QM180" s="73"/>
      <c r="QN180" s="73"/>
      <c r="QO180" s="73"/>
      <c r="QP180" s="73"/>
      <c r="QQ180" s="73"/>
      <c r="QR180" s="73"/>
      <c r="QS180" s="73"/>
      <c r="QT180" s="73"/>
      <c r="QU180" s="73"/>
      <c r="QV180" s="73"/>
      <c r="QW180" s="73"/>
      <c r="QX180" s="73"/>
      <c r="QY180" s="73"/>
      <c r="QZ180" s="73"/>
      <c r="RA180" s="73"/>
      <c r="RB180" s="73"/>
      <c r="RC180" s="73"/>
      <c r="RD180" s="73"/>
      <c r="RE180" s="73"/>
      <c r="RF180" s="73"/>
      <c r="RG180" s="73"/>
      <c r="RH180" s="73"/>
      <c r="RI180" s="73"/>
      <c r="RJ180" s="73"/>
      <c r="RK180" s="73"/>
      <c r="RL180" s="73"/>
      <c r="RM180" s="73"/>
      <c r="RN180" s="73"/>
      <c r="RO180" s="73"/>
      <c r="RP180" s="73"/>
      <c r="RQ180" s="73"/>
      <c r="RR180" s="73"/>
      <c r="RS180" s="73"/>
      <c r="RT180" s="73"/>
      <c r="RU180" s="73"/>
      <c r="RV180" s="73"/>
      <c r="RW180" s="73"/>
      <c r="RX180" s="73"/>
      <c r="RY180" s="73"/>
      <c r="RZ180" s="73"/>
      <c r="SA180" s="73"/>
      <c r="SB180" s="73"/>
      <c r="SC180" s="73"/>
      <c r="SD180" s="73"/>
      <c r="SE180" s="73"/>
      <c r="SF180" s="73"/>
      <c r="SG180" s="73"/>
      <c r="SH180" s="73"/>
      <c r="SI180" s="73"/>
      <c r="SJ180" s="73"/>
      <c r="SK180" s="73"/>
      <c r="SL180" s="73"/>
      <c r="SM180" s="73"/>
      <c r="SN180" s="73"/>
      <c r="SO180" s="73"/>
      <c r="SP180" s="73"/>
      <c r="SQ180" s="73"/>
      <c r="SR180" s="73"/>
      <c r="SS180" s="73"/>
      <c r="ST180" s="73"/>
      <c r="SU180" s="73"/>
      <c r="SV180" s="73"/>
      <c r="SW180" s="73"/>
      <c r="SX180" s="73"/>
      <c r="SY180" s="73"/>
      <c r="SZ180" s="73"/>
      <c r="TA180" s="73"/>
      <c r="TB180" s="73"/>
      <c r="TC180" s="73"/>
      <c r="TD180" s="73"/>
      <c r="TE180" s="73"/>
      <c r="TF180" s="73"/>
      <c r="TG180" s="73"/>
      <c r="TH180" s="73"/>
      <c r="TI180" s="73"/>
      <c r="TJ180" s="73"/>
      <c r="TK180" s="73"/>
      <c r="TL180" s="73"/>
      <c r="TM180" s="73"/>
      <c r="TN180" s="73"/>
      <c r="TO180" s="73"/>
      <c r="TP180" s="73"/>
      <c r="TQ180" s="73"/>
      <c r="TR180" s="73"/>
      <c r="TS180" s="73"/>
      <c r="TT180" s="73"/>
      <c r="TU180" s="73"/>
      <c r="TV180" s="73"/>
      <c r="TW180" s="73"/>
      <c r="TX180" s="73"/>
      <c r="TY180" s="73"/>
      <c r="TZ180" s="73"/>
      <c r="UA180" s="73"/>
      <c r="UB180" s="73"/>
      <c r="UC180" s="73"/>
      <c r="UD180" s="73"/>
      <c r="UE180" s="73"/>
      <c r="UF180" s="73"/>
      <c r="UG180" s="73"/>
      <c r="UH180" s="73"/>
      <c r="UI180" s="73"/>
      <c r="UJ180" s="73"/>
      <c r="UK180" s="73"/>
      <c r="UL180" s="73"/>
      <c r="UM180" s="73"/>
      <c r="UN180" s="73"/>
      <c r="UO180" s="73"/>
      <c r="UP180" s="73"/>
      <c r="UQ180" s="73"/>
      <c r="UR180" s="73"/>
      <c r="US180" s="73"/>
      <c r="UT180" s="73"/>
      <c r="UU180" s="73"/>
      <c r="UV180" s="73"/>
      <c r="UW180" s="73"/>
      <c r="UX180" s="73"/>
      <c r="UY180" s="73"/>
      <c r="UZ180" s="73"/>
      <c r="VA180" s="73"/>
      <c r="VB180" s="73"/>
      <c r="VC180" s="73"/>
      <c r="VD180" s="73"/>
      <c r="VE180" s="73"/>
      <c r="VF180" s="73"/>
      <c r="VG180" s="73"/>
      <c r="VH180" s="73"/>
      <c r="VI180" s="73"/>
      <c r="VJ180" s="73"/>
      <c r="VK180" s="73"/>
      <c r="VL180" s="73"/>
      <c r="VM180" s="73"/>
      <c r="VN180" s="73"/>
      <c r="VO180" s="73"/>
      <c r="VP180" s="73"/>
      <c r="VQ180" s="73"/>
      <c r="VR180" s="73"/>
      <c r="VS180" s="73"/>
      <c r="VT180" s="73"/>
      <c r="VU180" s="73"/>
      <c r="VV180" s="73"/>
      <c r="VW180" s="73"/>
      <c r="VX180" s="73"/>
      <c r="VY180" s="73"/>
      <c r="VZ180" s="73"/>
      <c r="WA180" s="73"/>
      <c r="WB180" s="73"/>
      <c r="WC180" s="73"/>
      <c r="WD180" s="73"/>
      <c r="WE180" s="73"/>
      <c r="WF180" s="73"/>
      <c r="WG180" s="73"/>
      <c r="WH180" s="73"/>
      <c r="WI180" s="73"/>
      <c r="WJ180" s="73"/>
      <c r="WK180" s="73"/>
      <c r="WL180" s="73"/>
      <c r="WM180" s="73"/>
      <c r="WN180" s="73"/>
      <c r="WO180" s="73"/>
      <c r="WP180" s="73"/>
      <c r="WQ180" s="73"/>
      <c r="WR180" s="73"/>
      <c r="WS180" s="73"/>
      <c r="WT180" s="73"/>
      <c r="WU180" s="73"/>
      <c r="WV180" s="73"/>
      <c r="WW180" s="73"/>
      <c r="WX180" s="73"/>
      <c r="WY180" s="73"/>
      <c r="WZ180" s="73"/>
      <c r="XA180" s="73"/>
      <c r="XB180" s="73"/>
      <c r="XC180" s="73"/>
      <c r="XD180" s="73"/>
      <c r="XE180" s="73"/>
      <c r="XF180" s="73"/>
      <c r="XG180" s="73"/>
      <c r="XH180" s="73"/>
      <c r="XI180" s="73"/>
      <c r="XJ180" s="73"/>
      <c r="XK180" s="73"/>
      <c r="XL180" s="73"/>
      <c r="XM180" s="73"/>
      <c r="XN180" s="73"/>
      <c r="XO180" s="73"/>
      <c r="XP180" s="73"/>
      <c r="XQ180" s="73"/>
      <c r="XR180" s="73"/>
      <c r="XS180" s="73"/>
      <c r="XT180" s="73"/>
      <c r="XU180" s="73"/>
      <c r="XV180" s="73"/>
      <c r="XW180" s="73"/>
      <c r="XX180" s="73"/>
      <c r="XY180" s="73"/>
      <c r="XZ180" s="73"/>
      <c r="YA180" s="73"/>
      <c r="YB180" s="73"/>
      <c r="YC180" s="73"/>
      <c r="YD180" s="73"/>
      <c r="YE180" s="73"/>
      <c r="YF180" s="73"/>
      <c r="YG180" s="73"/>
      <c r="YH180" s="73"/>
      <c r="YI180" s="73"/>
      <c r="YJ180" s="73"/>
      <c r="YK180" s="73"/>
      <c r="YL180" s="73"/>
      <c r="YM180" s="73"/>
      <c r="YN180" s="73"/>
      <c r="YO180" s="73"/>
      <c r="YP180" s="73"/>
      <c r="YQ180" s="73"/>
      <c r="YR180" s="73"/>
    </row>
    <row r="181" spans="1:668">
      <c r="A181" s="71" t="s">
        <v>265</v>
      </c>
      <c r="B181" s="72">
        <f t="shared" si="195"/>
        <v>0</v>
      </c>
      <c r="C181" s="72">
        <f t="shared" si="196"/>
        <v>0</v>
      </c>
      <c r="D181" s="72">
        <f t="shared" si="197"/>
        <v>0</v>
      </c>
      <c r="E181" s="72">
        <f t="shared" si="198"/>
        <v>0</v>
      </c>
      <c r="F181" s="72">
        <f t="shared" si="199"/>
        <v>0</v>
      </c>
      <c r="G181" s="72">
        <f t="shared" si="200"/>
        <v>0</v>
      </c>
      <c r="H181" s="72">
        <f t="shared" si="201"/>
        <v>0</v>
      </c>
      <c r="I181" s="72">
        <f t="shared" si="202"/>
        <v>0</v>
      </c>
      <c r="J181" s="72">
        <f t="shared" si="203"/>
        <v>0</v>
      </c>
      <c r="K181" s="72">
        <f t="shared" si="204"/>
        <v>0</v>
      </c>
      <c r="L181" s="72">
        <f t="shared" si="205"/>
        <v>0</v>
      </c>
      <c r="M181" s="72">
        <f t="shared" si="206"/>
        <v>0</v>
      </c>
      <c r="N181" s="72">
        <f t="shared" si="207"/>
        <v>0</v>
      </c>
      <c r="O181" s="72">
        <f t="shared" si="208"/>
        <v>0</v>
      </c>
      <c r="P181" s="72">
        <f t="shared" si="209"/>
        <v>0</v>
      </c>
      <c r="Q181" s="72">
        <f t="shared" si="210"/>
        <v>0</v>
      </c>
      <c r="R181" s="72">
        <f t="shared" si="211"/>
        <v>0</v>
      </c>
      <c r="S181" s="72">
        <f t="shared" si="212"/>
        <v>0</v>
      </c>
      <c r="T181" s="72">
        <f t="shared" si="213"/>
        <v>0</v>
      </c>
      <c r="U181" s="72">
        <f t="shared" si="214"/>
        <v>0</v>
      </c>
      <c r="V181" s="72">
        <f t="shared" si="215"/>
        <v>0</v>
      </c>
      <c r="W181" s="72">
        <f t="shared" si="216"/>
        <v>0</v>
      </c>
      <c r="X181" s="72">
        <f t="shared" si="217"/>
        <v>0</v>
      </c>
      <c r="Y181" s="72">
        <f t="shared" si="218"/>
        <v>0</v>
      </c>
      <c r="Z181" s="72">
        <f t="shared" si="219"/>
        <v>0</v>
      </c>
      <c r="AA181" s="72">
        <f t="shared" si="220"/>
        <v>0</v>
      </c>
      <c r="AB181" s="72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  <c r="JD181" s="73"/>
      <c r="JE181" s="73"/>
      <c r="JF181" s="73"/>
      <c r="JG181" s="73"/>
      <c r="JH181" s="73"/>
      <c r="JI181" s="73"/>
      <c r="JJ181" s="73"/>
      <c r="JK181" s="73"/>
      <c r="JL181" s="73"/>
      <c r="JM181" s="73"/>
      <c r="JN181" s="73"/>
      <c r="JO181" s="73"/>
      <c r="JP181" s="73"/>
      <c r="JQ181" s="73"/>
      <c r="JR181" s="73"/>
      <c r="JS181" s="73"/>
      <c r="JT181" s="73"/>
      <c r="JU181" s="73"/>
      <c r="JV181" s="73"/>
      <c r="JW181" s="73"/>
      <c r="JX181" s="73"/>
      <c r="JY181" s="73"/>
      <c r="JZ181" s="73"/>
      <c r="KA181" s="73"/>
      <c r="KB181" s="73"/>
      <c r="KC181" s="73"/>
      <c r="KD181" s="73"/>
      <c r="KE181" s="73"/>
      <c r="KF181" s="73"/>
      <c r="KG181" s="73"/>
      <c r="KH181" s="73"/>
      <c r="KI181" s="73"/>
      <c r="KJ181" s="73"/>
      <c r="KK181" s="73"/>
      <c r="KL181" s="73"/>
      <c r="KM181" s="73"/>
      <c r="KN181" s="73"/>
      <c r="KO181" s="73"/>
      <c r="KP181" s="73"/>
      <c r="KQ181" s="73"/>
      <c r="KR181" s="73"/>
      <c r="KS181" s="73"/>
      <c r="KT181" s="73"/>
      <c r="KU181" s="73"/>
      <c r="KV181" s="73"/>
      <c r="KW181" s="73"/>
      <c r="KX181" s="73"/>
      <c r="KY181" s="73"/>
      <c r="KZ181" s="73"/>
      <c r="LA181" s="73"/>
      <c r="LB181" s="73"/>
      <c r="LC181" s="73"/>
      <c r="LD181" s="73"/>
      <c r="LE181" s="73"/>
      <c r="LF181" s="73"/>
      <c r="LG181" s="73"/>
      <c r="LH181" s="73"/>
      <c r="LI181" s="73"/>
      <c r="LJ181" s="73"/>
      <c r="LK181" s="73"/>
      <c r="LL181" s="73"/>
      <c r="LM181" s="73"/>
      <c r="LN181" s="73"/>
      <c r="LO181" s="73"/>
      <c r="LP181" s="73"/>
      <c r="LQ181" s="73"/>
      <c r="LR181" s="73"/>
      <c r="LS181" s="73"/>
      <c r="LT181" s="73"/>
      <c r="LU181" s="73"/>
      <c r="LV181" s="73"/>
      <c r="LW181" s="73"/>
      <c r="LX181" s="73"/>
      <c r="LY181" s="73"/>
      <c r="LZ181" s="73"/>
      <c r="MA181" s="73"/>
      <c r="MB181" s="73"/>
      <c r="MC181" s="73"/>
      <c r="MD181" s="73"/>
      <c r="ME181" s="73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  <c r="OL181" s="73"/>
      <c r="OM181" s="73"/>
      <c r="ON181" s="73"/>
      <c r="OO181" s="73"/>
      <c r="OP181" s="73"/>
      <c r="OQ181" s="73"/>
      <c r="OR181" s="73"/>
      <c r="OS181" s="73"/>
      <c r="OT181" s="73"/>
      <c r="OU181" s="73"/>
      <c r="OV181" s="73"/>
      <c r="OW181" s="73"/>
      <c r="OX181" s="73"/>
      <c r="OY181" s="73"/>
      <c r="OZ181" s="73"/>
      <c r="PA181" s="73"/>
      <c r="PB181" s="73"/>
      <c r="PC181" s="73"/>
      <c r="PD181" s="73"/>
      <c r="PE181" s="73"/>
      <c r="PF181" s="73"/>
      <c r="PG181" s="73"/>
      <c r="PH181" s="73"/>
      <c r="PI181" s="73"/>
      <c r="PJ181" s="73"/>
      <c r="PK181" s="73"/>
      <c r="PL181" s="73"/>
      <c r="PM181" s="73"/>
      <c r="PN181" s="73"/>
      <c r="PO181" s="73"/>
      <c r="PP181" s="73"/>
      <c r="PQ181" s="73"/>
      <c r="PR181" s="73"/>
      <c r="PS181" s="73"/>
      <c r="PT181" s="73"/>
      <c r="PU181" s="73"/>
      <c r="PV181" s="73"/>
      <c r="PW181" s="73"/>
      <c r="PX181" s="73"/>
      <c r="PY181" s="73"/>
      <c r="PZ181" s="73"/>
      <c r="QA181" s="73"/>
      <c r="QB181" s="73"/>
      <c r="QC181" s="73"/>
      <c r="QD181" s="73"/>
      <c r="QE181" s="73"/>
      <c r="QF181" s="73"/>
      <c r="QG181" s="73"/>
      <c r="QH181" s="73"/>
      <c r="QI181" s="73"/>
      <c r="QJ181" s="73"/>
      <c r="QK181" s="73"/>
      <c r="QL181" s="73"/>
      <c r="QM181" s="73"/>
      <c r="QN181" s="73"/>
      <c r="QO181" s="73"/>
      <c r="QP181" s="73"/>
      <c r="QQ181" s="73"/>
      <c r="QR181" s="73"/>
      <c r="QS181" s="73"/>
      <c r="QT181" s="73"/>
      <c r="QU181" s="73"/>
      <c r="QV181" s="73"/>
      <c r="QW181" s="73"/>
      <c r="QX181" s="73"/>
      <c r="QY181" s="73"/>
      <c r="QZ181" s="73"/>
      <c r="RA181" s="73"/>
      <c r="RB181" s="73"/>
      <c r="RC181" s="73"/>
      <c r="RD181" s="73"/>
      <c r="RE181" s="73"/>
      <c r="RF181" s="73"/>
      <c r="RG181" s="73"/>
      <c r="RH181" s="73"/>
      <c r="RI181" s="73"/>
      <c r="RJ181" s="73"/>
      <c r="RK181" s="73"/>
      <c r="RL181" s="73"/>
      <c r="RM181" s="73"/>
      <c r="RN181" s="73"/>
      <c r="RO181" s="73"/>
      <c r="RP181" s="73"/>
      <c r="RQ181" s="73"/>
      <c r="RR181" s="73"/>
      <c r="RS181" s="73"/>
      <c r="RT181" s="73"/>
      <c r="RU181" s="73"/>
      <c r="RV181" s="73"/>
      <c r="RW181" s="73"/>
      <c r="RX181" s="73"/>
      <c r="RY181" s="73"/>
      <c r="RZ181" s="73"/>
      <c r="SA181" s="73"/>
      <c r="SB181" s="73"/>
      <c r="SC181" s="73"/>
      <c r="SD181" s="73"/>
      <c r="SE181" s="73"/>
      <c r="SF181" s="73"/>
      <c r="SG181" s="73"/>
      <c r="SH181" s="73"/>
      <c r="SI181" s="73"/>
      <c r="SJ181" s="73"/>
      <c r="SK181" s="73"/>
      <c r="SL181" s="73"/>
      <c r="SM181" s="73"/>
      <c r="SN181" s="73"/>
      <c r="SO181" s="73"/>
      <c r="SP181" s="73"/>
      <c r="SQ181" s="73"/>
      <c r="SR181" s="73"/>
      <c r="SS181" s="73"/>
      <c r="ST181" s="73"/>
      <c r="SU181" s="73"/>
      <c r="SV181" s="73"/>
      <c r="SW181" s="73"/>
      <c r="SX181" s="73"/>
      <c r="SY181" s="73"/>
      <c r="SZ181" s="73"/>
      <c r="TA181" s="73"/>
      <c r="TB181" s="73"/>
      <c r="TC181" s="73"/>
      <c r="TD181" s="73"/>
      <c r="TE181" s="73"/>
      <c r="TF181" s="73"/>
      <c r="TG181" s="73"/>
      <c r="TH181" s="73"/>
      <c r="TI181" s="73"/>
      <c r="TJ181" s="73"/>
      <c r="TK181" s="73"/>
      <c r="TL181" s="73"/>
      <c r="TM181" s="73"/>
      <c r="TN181" s="73"/>
      <c r="TO181" s="73"/>
      <c r="TP181" s="73"/>
      <c r="TQ181" s="73"/>
      <c r="TR181" s="73"/>
      <c r="TS181" s="73"/>
      <c r="TT181" s="73"/>
      <c r="TU181" s="73"/>
      <c r="TV181" s="73"/>
      <c r="TW181" s="73"/>
      <c r="TX181" s="73"/>
      <c r="TY181" s="73"/>
      <c r="TZ181" s="73"/>
      <c r="UA181" s="73"/>
      <c r="UB181" s="73"/>
      <c r="UC181" s="73"/>
      <c r="UD181" s="73"/>
      <c r="UE181" s="73"/>
      <c r="UF181" s="73"/>
      <c r="UG181" s="73"/>
      <c r="UH181" s="73"/>
      <c r="UI181" s="73"/>
      <c r="UJ181" s="73"/>
      <c r="UK181" s="73"/>
      <c r="UL181" s="73"/>
      <c r="UM181" s="73"/>
      <c r="UN181" s="73"/>
      <c r="UO181" s="73"/>
      <c r="UP181" s="73"/>
      <c r="UQ181" s="73"/>
      <c r="UR181" s="73"/>
      <c r="US181" s="73"/>
      <c r="UT181" s="73"/>
      <c r="UU181" s="73"/>
      <c r="UV181" s="73"/>
      <c r="UW181" s="73"/>
      <c r="UX181" s="73"/>
      <c r="UY181" s="73"/>
      <c r="UZ181" s="73"/>
      <c r="VA181" s="73"/>
      <c r="VB181" s="73"/>
      <c r="VC181" s="73"/>
      <c r="VD181" s="73"/>
      <c r="VE181" s="73"/>
      <c r="VF181" s="73"/>
      <c r="VG181" s="73"/>
      <c r="VH181" s="73"/>
      <c r="VI181" s="73"/>
      <c r="VJ181" s="73"/>
      <c r="VK181" s="73"/>
      <c r="VL181" s="73"/>
      <c r="VM181" s="73"/>
      <c r="VN181" s="73"/>
      <c r="VO181" s="73"/>
      <c r="VP181" s="73"/>
      <c r="VQ181" s="73"/>
      <c r="VR181" s="73"/>
      <c r="VS181" s="73"/>
      <c r="VT181" s="73"/>
      <c r="VU181" s="73"/>
      <c r="VV181" s="73"/>
      <c r="VW181" s="73"/>
      <c r="VX181" s="73"/>
      <c r="VY181" s="73"/>
      <c r="VZ181" s="73"/>
      <c r="WA181" s="73"/>
      <c r="WB181" s="73"/>
      <c r="WC181" s="73"/>
      <c r="WD181" s="73"/>
      <c r="WE181" s="73"/>
      <c r="WF181" s="73"/>
      <c r="WG181" s="73"/>
      <c r="WH181" s="73"/>
      <c r="WI181" s="73"/>
      <c r="WJ181" s="73"/>
      <c r="WK181" s="73"/>
      <c r="WL181" s="73"/>
      <c r="WM181" s="73"/>
      <c r="WN181" s="73"/>
      <c r="WO181" s="73"/>
      <c r="WP181" s="73"/>
      <c r="WQ181" s="73"/>
      <c r="WR181" s="73"/>
      <c r="WS181" s="73"/>
      <c r="WT181" s="73"/>
      <c r="WU181" s="73"/>
      <c r="WV181" s="73"/>
      <c r="WW181" s="73"/>
      <c r="WX181" s="73"/>
      <c r="WY181" s="73"/>
      <c r="WZ181" s="73"/>
      <c r="XA181" s="73"/>
      <c r="XB181" s="73"/>
      <c r="XC181" s="73"/>
      <c r="XD181" s="73"/>
      <c r="XE181" s="73"/>
      <c r="XF181" s="73"/>
      <c r="XG181" s="73"/>
      <c r="XH181" s="73"/>
      <c r="XI181" s="73"/>
      <c r="XJ181" s="73"/>
      <c r="XK181" s="73"/>
      <c r="XL181" s="73"/>
      <c r="XM181" s="73"/>
      <c r="XN181" s="73"/>
      <c r="XO181" s="73"/>
      <c r="XP181" s="73"/>
      <c r="XQ181" s="73"/>
      <c r="XR181" s="73"/>
      <c r="XS181" s="73"/>
      <c r="XT181" s="73"/>
      <c r="XU181" s="73"/>
      <c r="XV181" s="73"/>
      <c r="XW181" s="73"/>
      <c r="XX181" s="73"/>
      <c r="XY181" s="73"/>
      <c r="XZ181" s="73"/>
      <c r="YA181" s="73"/>
      <c r="YB181" s="73"/>
      <c r="YC181" s="73"/>
      <c r="YD181" s="73"/>
      <c r="YE181" s="73"/>
      <c r="YF181" s="73"/>
      <c r="YG181" s="73"/>
      <c r="YH181" s="73"/>
      <c r="YI181" s="73"/>
      <c r="YJ181" s="73"/>
      <c r="YK181" s="73"/>
      <c r="YL181" s="73"/>
      <c r="YM181" s="73"/>
      <c r="YN181" s="73"/>
      <c r="YO181" s="73"/>
      <c r="YP181" s="73"/>
      <c r="YQ181" s="73"/>
      <c r="YR181" s="73"/>
    </row>
    <row r="182" spans="1:668">
      <c r="A182" s="71" t="s">
        <v>266</v>
      </c>
      <c r="B182" s="72">
        <f t="shared" si="195"/>
        <v>0</v>
      </c>
      <c r="C182" s="72">
        <f t="shared" si="196"/>
        <v>0</v>
      </c>
      <c r="D182" s="72">
        <f t="shared" si="197"/>
        <v>0</v>
      </c>
      <c r="E182" s="72">
        <f t="shared" si="198"/>
        <v>0</v>
      </c>
      <c r="F182" s="72">
        <f t="shared" si="199"/>
        <v>0</v>
      </c>
      <c r="G182" s="72">
        <f t="shared" si="200"/>
        <v>0</v>
      </c>
      <c r="H182" s="72">
        <f t="shared" si="201"/>
        <v>0</v>
      </c>
      <c r="I182" s="72">
        <f t="shared" si="202"/>
        <v>0</v>
      </c>
      <c r="J182" s="72">
        <f t="shared" si="203"/>
        <v>3.9368249999999997E-4</v>
      </c>
      <c r="K182" s="72">
        <f t="shared" si="204"/>
        <v>0</v>
      </c>
      <c r="L182" s="72">
        <f t="shared" si="205"/>
        <v>0</v>
      </c>
      <c r="M182" s="72">
        <f t="shared" si="206"/>
        <v>0</v>
      </c>
      <c r="N182" s="72">
        <f t="shared" si="207"/>
        <v>0</v>
      </c>
      <c r="O182" s="72">
        <f t="shared" si="208"/>
        <v>0</v>
      </c>
      <c r="P182" s="72">
        <f t="shared" si="209"/>
        <v>0</v>
      </c>
      <c r="Q182" s="72">
        <f t="shared" si="210"/>
        <v>0</v>
      </c>
      <c r="R182" s="72">
        <f t="shared" si="211"/>
        <v>0</v>
      </c>
      <c r="S182" s="72">
        <f t="shared" si="212"/>
        <v>0</v>
      </c>
      <c r="T182" s="72">
        <f t="shared" si="213"/>
        <v>0</v>
      </c>
      <c r="U182" s="72">
        <f t="shared" si="214"/>
        <v>0</v>
      </c>
      <c r="V182" s="72">
        <f t="shared" si="215"/>
        <v>0</v>
      </c>
      <c r="W182" s="72">
        <f t="shared" si="216"/>
        <v>0</v>
      </c>
      <c r="X182" s="72">
        <f t="shared" si="217"/>
        <v>0</v>
      </c>
      <c r="Y182" s="72">
        <f t="shared" si="218"/>
        <v>0</v>
      </c>
      <c r="Z182" s="72">
        <f t="shared" si="219"/>
        <v>0</v>
      </c>
      <c r="AA182" s="72">
        <f t="shared" si="220"/>
        <v>0</v>
      </c>
      <c r="AB182" s="72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>
        <v>0.39368249999999999</v>
      </c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/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  <c r="JD182" s="73"/>
      <c r="JE182" s="73"/>
      <c r="JF182" s="73"/>
      <c r="JG182" s="73"/>
      <c r="JH182" s="73"/>
      <c r="JI182" s="73"/>
      <c r="JJ182" s="73"/>
      <c r="JK182" s="73"/>
      <c r="JL182" s="73"/>
      <c r="JM182" s="73"/>
      <c r="JN182" s="73"/>
      <c r="JO182" s="73"/>
      <c r="JP182" s="73"/>
      <c r="JQ182" s="73"/>
      <c r="JR182" s="73"/>
      <c r="JS182" s="73"/>
      <c r="JT182" s="73"/>
      <c r="JU182" s="73"/>
      <c r="JV182" s="73"/>
      <c r="JW182" s="73"/>
      <c r="JX182" s="73"/>
      <c r="JY182" s="73"/>
      <c r="JZ182" s="73"/>
      <c r="KA182" s="73"/>
      <c r="KB182" s="73"/>
      <c r="KC182" s="73"/>
      <c r="KD182" s="73"/>
      <c r="KE182" s="73"/>
      <c r="KF182" s="73"/>
      <c r="KG182" s="73"/>
      <c r="KH182" s="73"/>
      <c r="KI182" s="73"/>
      <c r="KJ182" s="73"/>
      <c r="KK182" s="73"/>
      <c r="KL182" s="73"/>
      <c r="KM182" s="73"/>
      <c r="KN182" s="73"/>
      <c r="KO182" s="73"/>
      <c r="KP182" s="73"/>
      <c r="KQ182" s="73"/>
      <c r="KR182" s="73"/>
      <c r="KS182" s="73"/>
      <c r="KT182" s="73"/>
      <c r="KU182" s="73"/>
      <c r="KV182" s="73"/>
      <c r="KW182" s="73"/>
      <c r="KX182" s="73"/>
      <c r="KY182" s="73"/>
      <c r="KZ182" s="73"/>
      <c r="LA182" s="73"/>
      <c r="LB182" s="73"/>
      <c r="LC182" s="73"/>
      <c r="LD182" s="73"/>
      <c r="LE182" s="73"/>
      <c r="LF182" s="73"/>
      <c r="LG182" s="73"/>
      <c r="LH182" s="73"/>
      <c r="LI182" s="73"/>
      <c r="LJ182" s="73"/>
      <c r="LK182" s="73"/>
      <c r="LL182" s="73"/>
      <c r="LM182" s="73"/>
      <c r="LN182" s="73"/>
      <c r="LO182" s="73"/>
      <c r="LP182" s="73"/>
      <c r="LQ182" s="73"/>
      <c r="LR182" s="73"/>
      <c r="LS182" s="73"/>
      <c r="LT182" s="73"/>
      <c r="LU182" s="73"/>
      <c r="LV182" s="73"/>
      <c r="LW182" s="73"/>
      <c r="LX182" s="73"/>
      <c r="LY182" s="73"/>
      <c r="LZ182" s="73"/>
      <c r="MA182" s="73"/>
      <c r="MB182" s="73"/>
      <c r="MC182" s="73"/>
      <c r="MD182" s="73"/>
      <c r="ME182" s="73"/>
      <c r="MF182" s="73"/>
      <c r="MG182" s="73"/>
      <c r="MH182" s="73"/>
      <c r="MI182" s="73"/>
      <c r="MJ182" s="73"/>
      <c r="MK182" s="73"/>
      <c r="ML182" s="73"/>
      <c r="MM182" s="73"/>
      <c r="MN182" s="73"/>
      <c r="MO182" s="73"/>
      <c r="MP182" s="73"/>
      <c r="MQ182" s="73"/>
      <c r="MR182" s="73"/>
      <c r="MS182" s="73"/>
      <c r="MT182" s="73"/>
      <c r="MU182" s="73"/>
      <c r="MV182" s="73"/>
      <c r="MW182" s="73"/>
      <c r="MX182" s="73"/>
      <c r="MY182" s="73"/>
      <c r="MZ182" s="73"/>
      <c r="NA182" s="73"/>
      <c r="NB182" s="73"/>
      <c r="NC182" s="73"/>
      <c r="ND182" s="73"/>
      <c r="NE182" s="73"/>
      <c r="NF182" s="73"/>
      <c r="NG182" s="73"/>
      <c r="NH182" s="73"/>
      <c r="NI182" s="73"/>
      <c r="NJ182" s="73"/>
      <c r="NK182" s="73"/>
      <c r="NL182" s="73"/>
      <c r="NM182" s="73"/>
      <c r="NN182" s="73"/>
      <c r="NO182" s="73"/>
      <c r="NP182" s="73"/>
      <c r="NQ182" s="73"/>
      <c r="NR182" s="73"/>
      <c r="NS182" s="73"/>
      <c r="NT182" s="73"/>
      <c r="NU182" s="73"/>
      <c r="NV182" s="73"/>
      <c r="NW182" s="73"/>
      <c r="NX182" s="73"/>
      <c r="NY182" s="73"/>
      <c r="NZ182" s="73"/>
      <c r="OA182" s="73"/>
      <c r="OB182" s="73"/>
      <c r="OC182" s="73"/>
      <c r="OD182" s="73"/>
      <c r="OE182" s="73"/>
      <c r="OF182" s="73"/>
      <c r="OG182" s="73"/>
      <c r="OH182" s="73"/>
      <c r="OI182" s="73"/>
      <c r="OJ182" s="73"/>
      <c r="OK182" s="73"/>
      <c r="OL182" s="73"/>
      <c r="OM182" s="73"/>
      <c r="ON182" s="73"/>
      <c r="OO182" s="73"/>
      <c r="OP182" s="73"/>
      <c r="OQ182" s="73"/>
      <c r="OR182" s="73"/>
      <c r="OS182" s="73"/>
      <c r="OT182" s="73"/>
      <c r="OU182" s="73"/>
      <c r="OV182" s="73"/>
      <c r="OW182" s="73"/>
      <c r="OX182" s="73"/>
      <c r="OY182" s="73"/>
      <c r="OZ182" s="73"/>
      <c r="PA182" s="73"/>
      <c r="PB182" s="73"/>
      <c r="PC182" s="73"/>
      <c r="PD182" s="73"/>
      <c r="PE182" s="73"/>
      <c r="PF182" s="73"/>
      <c r="PG182" s="73"/>
      <c r="PH182" s="73"/>
      <c r="PI182" s="73"/>
      <c r="PJ182" s="73"/>
      <c r="PK182" s="73"/>
      <c r="PL182" s="73"/>
      <c r="PM182" s="73"/>
      <c r="PN182" s="73"/>
      <c r="PO182" s="73"/>
      <c r="PP182" s="73"/>
      <c r="PQ182" s="73"/>
      <c r="PR182" s="73"/>
      <c r="PS182" s="73"/>
      <c r="PT182" s="73"/>
      <c r="PU182" s="73"/>
      <c r="PV182" s="73"/>
      <c r="PW182" s="73"/>
      <c r="PX182" s="73"/>
      <c r="PY182" s="73"/>
      <c r="PZ182" s="73"/>
      <c r="QA182" s="73"/>
      <c r="QB182" s="73"/>
      <c r="QC182" s="73"/>
      <c r="QD182" s="73"/>
      <c r="QE182" s="73"/>
      <c r="QF182" s="73"/>
      <c r="QG182" s="73"/>
      <c r="QH182" s="73"/>
      <c r="QI182" s="73"/>
      <c r="QJ182" s="73"/>
      <c r="QK182" s="73"/>
      <c r="QL182" s="73"/>
      <c r="QM182" s="73"/>
      <c r="QN182" s="73"/>
      <c r="QO182" s="73"/>
      <c r="QP182" s="73"/>
      <c r="QQ182" s="73"/>
      <c r="QR182" s="73"/>
      <c r="QS182" s="73"/>
      <c r="QT182" s="73"/>
      <c r="QU182" s="73"/>
      <c r="QV182" s="73"/>
      <c r="QW182" s="73"/>
      <c r="QX182" s="73"/>
      <c r="QY182" s="73"/>
      <c r="QZ182" s="73"/>
      <c r="RA182" s="73"/>
      <c r="RB182" s="73"/>
      <c r="RC182" s="73"/>
      <c r="RD182" s="73"/>
      <c r="RE182" s="73"/>
      <c r="RF182" s="73"/>
      <c r="RG182" s="73"/>
      <c r="RH182" s="73"/>
      <c r="RI182" s="73"/>
      <c r="RJ182" s="73"/>
      <c r="RK182" s="73"/>
      <c r="RL182" s="73"/>
      <c r="RM182" s="73"/>
      <c r="RN182" s="73"/>
      <c r="RO182" s="73"/>
      <c r="RP182" s="73"/>
      <c r="RQ182" s="73"/>
      <c r="RR182" s="73"/>
      <c r="RS182" s="73"/>
      <c r="RT182" s="73"/>
      <c r="RU182" s="73"/>
      <c r="RV182" s="73"/>
      <c r="RW182" s="73"/>
      <c r="RX182" s="73"/>
      <c r="RY182" s="73"/>
      <c r="RZ182" s="73"/>
      <c r="SA182" s="73"/>
      <c r="SB182" s="73"/>
      <c r="SC182" s="73"/>
      <c r="SD182" s="73"/>
      <c r="SE182" s="73"/>
      <c r="SF182" s="73"/>
      <c r="SG182" s="73"/>
      <c r="SH182" s="73"/>
      <c r="SI182" s="73"/>
      <c r="SJ182" s="73"/>
      <c r="SK182" s="73"/>
      <c r="SL182" s="73"/>
      <c r="SM182" s="73"/>
      <c r="SN182" s="73"/>
      <c r="SO182" s="73"/>
      <c r="SP182" s="73"/>
      <c r="SQ182" s="73"/>
      <c r="SR182" s="73"/>
      <c r="SS182" s="73"/>
      <c r="ST182" s="73"/>
      <c r="SU182" s="73"/>
      <c r="SV182" s="73"/>
      <c r="SW182" s="73"/>
      <c r="SX182" s="73"/>
      <c r="SY182" s="73"/>
      <c r="SZ182" s="73"/>
      <c r="TA182" s="73"/>
      <c r="TB182" s="73"/>
      <c r="TC182" s="73"/>
      <c r="TD182" s="73"/>
      <c r="TE182" s="73"/>
      <c r="TF182" s="73"/>
      <c r="TG182" s="73"/>
      <c r="TH182" s="73"/>
      <c r="TI182" s="73"/>
      <c r="TJ182" s="73"/>
      <c r="TK182" s="73"/>
      <c r="TL182" s="73"/>
      <c r="TM182" s="73"/>
      <c r="TN182" s="73"/>
      <c r="TO182" s="73"/>
      <c r="TP182" s="73"/>
      <c r="TQ182" s="73"/>
      <c r="TR182" s="73"/>
      <c r="TS182" s="73"/>
      <c r="TT182" s="73"/>
      <c r="TU182" s="73"/>
      <c r="TV182" s="73"/>
      <c r="TW182" s="73"/>
      <c r="TX182" s="73"/>
      <c r="TY182" s="73"/>
      <c r="TZ182" s="73"/>
      <c r="UA182" s="73"/>
      <c r="UB182" s="73"/>
      <c r="UC182" s="73"/>
      <c r="UD182" s="73"/>
      <c r="UE182" s="73"/>
      <c r="UF182" s="73"/>
      <c r="UG182" s="73"/>
      <c r="UH182" s="73"/>
      <c r="UI182" s="73"/>
      <c r="UJ182" s="73"/>
      <c r="UK182" s="73"/>
      <c r="UL182" s="73"/>
      <c r="UM182" s="73"/>
      <c r="UN182" s="73"/>
      <c r="UO182" s="73"/>
      <c r="UP182" s="73"/>
      <c r="UQ182" s="73"/>
      <c r="UR182" s="73"/>
      <c r="US182" s="73"/>
      <c r="UT182" s="73"/>
      <c r="UU182" s="73"/>
      <c r="UV182" s="73"/>
      <c r="UW182" s="73"/>
      <c r="UX182" s="73"/>
      <c r="UY182" s="73"/>
      <c r="UZ182" s="73"/>
      <c r="VA182" s="73"/>
      <c r="VB182" s="73"/>
      <c r="VC182" s="73"/>
      <c r="VD182" s="73"/>
      <c r="VE182" s="73"/>
      <c r="VF182" s="73"/>
      <c r="VG182" s="73"/>
      <c r="VH182" s="73"/>
      <c r="VI182" s="73"/>
      <c r="VJ182" s="73"/>
      <c r="VK182" s="73"/>
      <c r="VL182" s="73"/>
      <c r="VM182" s="73"/>
      <c r="VN182" s="73"/>
      <c r="VO182" s="73"/>
      <c r="VP182" s="73"/>
      <c r="VQ182" s="73"/>
      <c r="VR182" s="73"/>
      <c r="VS182" s="73"/>
      <c r="VT182" s="73"/>
      <c r="VU182" s="73"/>
      <c r="VV182" s="73"/>
      <c r="VW182" s="73"/>
      <c r="VX182" s="73"/>
      <c r="VY182" s="73"/>
      <c r="VZ182" s="73"/>
      <c r="WA182" s="73"/>
      <c r="WB182" s="73"/>
      <c r="WC182" s="73"/>
      <c r="WD182" s="73"/>
      <c r="WE182" s="73"/>
      <c r="WF182" s="73"/>
      <c r="WG182" s="73"/>
      <c r="WH182" s="73"/>
      <c r="WI182" s="73"/>
      <c r="WJ182" s="73"/>
      <c r="WK182" s="73"/>
      <c r="WL182" s="73"/>
      <c r="WM182" s="73"/>
      <c r="WN182" s="73"/>
      <c r="WO182" s="73"/>
      <c r="WP182" s="73"/>
      <c r="WQ182" s="73"/>
      <c r="WR182" s="73"/>
      <c r="WS182" s="73"/>
      <c r="WT182" s="73"/>
      <c r="WU182" s="73"/>
      <c r="WV182" s="73"/>
      <c r="WW182" s="73"/>
      <c r="WX182" s="73"/>
      <c r="WY182" s="73"/>
      <c r="WZ182" s="73"/>
      <c r="XA182" s="73"/>
      <c r="XB182" s="73"/>
      <c r="XC182" s="73"/>
      <c r="XD182" s="73"/>
      <c r="XE182" s="73"/>
      <c r="XF182" s="73"/>
      <c r="XG182" s="73"/>
      <c r="XH182" s="73"/>
      <c r="XI182" s="73"/>
      <c r="XJ182" s="73"/>
      <c r="XK182" s="73"/>
      <c r="XL182" s="73"/>
      <c r="XM182" s="73"/>
      <c r="XN182" s="73"/>
      <c r="XO182" s="73"/>
      <c r="XP182" s="73"/>
      <c r="XQ182" s="73"/>
      <c r="XR182" s="73"/>
      <c r="XS182" s="73"/>
      <c r="XT182" s="73"/>
      <c r="XU182" s="73"/>
      <c r="XV182" s="73"/>
      <c r="XW182" s="73"/>
      <c r="XX182" s="73"/>
      <c r="XY182" s="73"/>
      <c r="XZ182" s="73"/>
      <c r="YA182" s="73"/>
      <c r="YB182" s="73"/>
      <c r="YC182" s="73"/>
      <c r="YD182" s="73"/>
      <c r="YE182" s="73"/>
      <c r="YF182" s="73"/>
      <c r="YG182" s="73"/>
      <c r="YH182" s="73"/>
      <c r="YI182" s="73"/>
      <c r="YJ182" s="73"/>
      <c r="YK182" s="73"/>
      <c r="YL182" s="73"/>
      <c r="YM182" s="73"/>
      <c r="YN182" s="73"/>
      <c r="YO182" s="73"/>
      <c r="YP182" s="73"/>
      <c r="YQ182" s="73"/>
      <c r="YR182" s="73"/>
    </row>
    <row r="183" spans="1:668">
      <c r="A183" s="71" t="s">
        <v>267</v>
      </c>
      <c r="B183" s="72">
        <f t="shared" si="195"/>
        <v>0</v>
      </c>
      <c r="C183" s="72">
        <f t="shared" si="196"/>
        <v>0</v>
      </c>
      <c r="D183" s="72">
        <f t="shared" si="197"/>
        <v>0</v>
      </c>
      <c r="E183" s="72">
        <f t="shared" si="198"/>
        <v>0</v>
      </c>
      <c r="F183" s="72">
        <f t="shared" si="199"/>
        <v>0</v>
      </c>
      <c r="G183" s="72">
        <f t="shared" si="200"/>
        <v>0</v>
      </c>
      <c r="H183" s="72">
        <f t="shared" si="201"/>
        <v>0</v>
      </c>
      <c r="I183" s="72">
        <f t="shared" si="202"/>
        <v>0</v>
      </c>
      <c r="J183" s="72">
        <f t="shared" si="203"/>
        <v>0</v>
      </c>
      <c r="K183" s="72">
        <f t="shared" si="204"/>
        <v>0</v>
      </c>
      <c r="L183" s="72">
        <f t="shared" si="205"/>
        <v>0</v>
      </c>
      <c r="M183" s="72">
        <f t="shared" si="206"/>
        <v>0</v>
      </c>
      <c r="N183" s="72">
        <f t="shared" si="207"/>
        <v>0</v>
      </c>
      <c r="O183" s="72">
        <f t="shared" si="208"/>
        <v>0</v>
      </c>
      <c r="P183" s="72">
        <f t="shared" si="209"/>
        <v>0</v>
      </c>
      <c r="Q183" s="72">
        <f t="shared" si="210"/>
        <v>0</v>
      </c>
      <c r="R183" s="72">
        <f t="shared" si="211"/>
        <v>0</v>
      </c>
      <c r="S183" s="72">
        <f t="shared" si="212"/>
        <v>0</v>
      </c>
      <c r="T183" s="72">
        <f t="shared" si="213"/>
        <v>0</v>
      </c>
      <c r="U183" s="72">
        <f t="shared" si="214"/>
        <v>0</v>
      </c>
      <c r="V183" s="72">
        <f t="shared" si="215"/>
        <v>0</v>
      </c>
      <c r="W183" s="72">
        <f t="shared" si="216"/>
        <v>0</v>
      </c>
      <c r="X183" s="72">
        <f t="shared" si="217"/>
        <v>0</v>
      </c>
      <c r="Y183" s="72">
        <f t="shared" si="218"/>
        <v>0</v>
      </c>
      <c r="Z183" s="72">
        <f t="shared" si="219"/>
        <v>0</v>
      </c>
      <c r="AA183" s="72">
        <f t="shared" si="220"/>
        <v>0</v>
      </c>
      <c r="AB183" s="72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73"/>
      <c r="ES183" s="73"/>
      <c r="ET183" s="73"/>
      <c r="EU183" s="73"/>
      <c r="EV183" s="73"/>
      <c r="EW183" s="73"/>
      <c r="EX183" s="73"/>
      <c r="EY183" s="73"/>
      <c r="EZ183" s="73"/>
      <c r="FA183" s="73"/>
      <c r="FB183" s="73"/>
      <c r="FC183" s="73"/>
      <c r="FD183" s="73"/>
      <c r="FE183" s="73"/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/>
      <c r="IX183" s="73"/>
      <c r="IY183" s="73"/>
      <c r="IZ183" s="73"/>
      <c r="JA183" s="73"/>
      <c r="JB183" s="73"/>
      <c r="JC183" s="73"/>
      <c r="JD183" s="73"/>
      <c r="JE183" s="73"/>
      <c r="JF183" s="73"/>
      <c r="JG183" s="73"/>
      <c r="JH183" s="73"/>
      <c r="JI183" s="73"/>
      <c r="JJ183" s="73"/>
      <c r="JK183" s="73"/>
      <c r="JL183" s="73"/>
      <c r="JM183" s="73"/>
      <c r="JN183" s="73"/>
      <c r="JO183" s="73"/>
      <c r="JP183" s="73"/>
      <c r="JQ183" s="73"/>
      <c r="JR183" s="73"/>
      <c r="JS183" s="73"/>
      <c r="JT183" s="73"/>
      <c r="JU183" s="73"/>
      <c r="JV183" s="73"/>
      <c r="JW183" s="73"/>
      <c r="JX183" s="73"/>
      <c r="JY183" s="73"/>
      <c r="JZ183" s="73"/>
      <c r="KA183" s="73"/>
      <c r="KB183" s="73"/>
      <c r="KC183" s="73"/>
      <c r="KD183" s="73"/>
      <c r="KE183" s="73"/>
      <c r="KF183" s="73"/>
      <c r="KG183" s="73"/>
      <c r="KH183" s="73"/>
      <c r="KI183" s="73"/>
      <c r="KJ183" s="73"/>
      <c r="KK183" s="73"/>
      <c r="KL183" s="73"/>
      <c r="KM183" s="73"/>
      <c r="KN183" s="73"/>
      <c r="KO183" s="73"/>
      <c r="KP183" s="73"/>
      <c r="KQ183" s="73"/>
      <c r="KR183" s="73"/>
      <c r="KS183" s="73"/>
      <c r="KT183" s="73"/>
      <c r="KU183" s="73"/>
      <c r="KV183" s="73"/>
      <c r="KW183" s="73"/>
      <c r="KX183" s="73"/>
      <c r="KY183" s="73"/>
      <c r="KZ183" s="73"/>
      <c r="LA183" s="73"/>
      <c r="LB183" s="73"/>
      <c r="LC183" s="73"/>
      <c r="LD183" s="73"/>
      <c r="LE183" s="73"/>
      <c r="LF183" s="73"/>
      <c r="LG183" s="73"/>
      <c r="LH183" s="73"/>
      <c r="LI183" s="73"/>
      <c r="LJ183" s="73"/>
      <c r="LK183" s="73"/>
      <c r="LL183" s="73"/>
      <c r="LM183" s="73"/>
      <c r="LN183" s="73"/>
      <c r="LO183" s="73"/>
      <c r="LP183" s="73"/>
      <c r="LQ183" s="73"/>
      <c r="LR183" s="73"/>
      <c r="LS183" s="73"/>
      <c r="LT183" s="73"/>
      <c r="LU183" s="73"/>
      <c r="LV183" s="73"/>
      <c r="LW183" s="73"/>
      <c r="LX183" s="73"/>
      <c r="LY183" s="73"/>
      <c r="LZ183" s="73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  <c r="OL183" s="73"/>
      <c r="OM183" s="73"/>
      <c r="ON183" s="73"/>
      <c r="OO183" s="73"/>
      <c r="OP183" s="73"/>
      <c r="OQ183" s="73"/>
      <c r="OR183" s="73"/>
      <c r="OS183" s="73"/>
      <c r="OT183" s="73"/>
      <c r="OU183" s="73"/>
      <c r="OV183" s="73"/>
      <c r="OW183" s="73"/>
      <c r="OX183" s="73"/>
      <c r="OY183" s="73"/>
      <c r="OZ183" s="73"/>
      <c r="PA183" s="73"/>
      <c r="PB183" s="73"/>
      <c r="PC183" s="73"/>
      <c r="PD183" s="73"/>
      <c r="PE183" s="73"/>
      <c r="PF183" s="73"/>
      <c r="PG183" s="73"/>
      <c r="PH183" s="73"/>
      <c r="PI183" s="73"/>
      <c r="PJ183" s="73"/>
      <c r="PK183" s="73"/>
      <c r="PL183" s="73"/>
      <c r="PM183" s="73"/>
      <c r="PN183" s="73"/>
      <c r="PO183" s="73"/>
      <c r="PP183" s="73"/>
      <c r="PQ183" s="73"/>
      <c r="PR183" s="73"/>
      <c r="PS183" s="73"/>
      <c r="PT183" s="73"/>
      <c r="PU183" s="73"/>
      <c r="PV183" s="73"/>
      <c r="PW183" s="73"/>
      <c r="PX183" s="73"/>
      <c r="PY183" s="73"/>
      <c r="PZ183" s="73"/>
      <c r="QA183" s="73"/>
      <c r="QB183" s="73"/>
      <c r="QC183" s="73"/>
      <c r="QD183" s="73"/>
      <c r="QE183" s="73"/>
      <c r="QF183" s="73"/>
      <c r="QG183" s="73"/>
      <c r="QH183" s="73"/>
      <c r="QI183" s="73"/>
      <c r="QJ183" s="73"/>
      <c r="QK183" s="73"/>
      <c r="QL183" s="73"/>
      <c r="QM183" s="73"/>
      <c r="QN183" s="73"/>
      <c r="QO183" s="73"/>
      <c r="QP183" s="73"/>
      <c r="QQ183" s="73"/>
      <c r="QR183" s="73"/>
      <c r="QS183" s="73"/>
      <c r="QT183" s="73"/>
      <c r="QU183" s="73"/>
      <c r="QV183" s="73"/>
      <c r="QW183" s="73"/>
      <c r="QX183" s="73"/>
      <c r="QY183" s="73"/>
      <c r="QZ183" s="73"/>
      <c r="RA183" s="73"/>
      <c r="RB183" s="73"/>
      <c r="RC183" s="73"/>
      <c r="RD183" s="73"/>
      <c r="RE183" s="73"/>
      <c r="RF183" s="73"/>
      <c r="RG183" s="73"/>
      <c r="RH183" s="73"/>
      <c r="RI183" s="73"/>
      <c r="RJ183" s="73"/>
      <c r="RK183" s="73"/>
      <c r="RL183" s="73"/>
      <c r="RM183" s="73"/>
      <c r="RN183" s="73"/>
      <c r="RO183" s="73"/>
      <c r="RP183" s="73"/>
      <c r="RQ183" s="73"/>
      <c r="RR183" s="73"/>
      <c r="RS183" s="73"/>
      <c r="RT183" s="73"/>
      <c r="RU183" s="73"/>
      <c r="RV183" s="73"/>
      <c r="RW183" s="73"/>
      <c r="RX183" s="73"/>
      <c r="RY183" s="73"/>
      <c r="RZ183" s="73"/>
      <c r="SA183" s="73"/>
      <c r="SB183" s="73"/>
      <c r="SC183" s="73"/>
      <c r="SD183" s="73"/>
      <c r="SE183" s="73"/>
      <c r="SF183" s="73"/>
      <c r="SG183" s="73"/>
      <c r="SH183" s="73"/>
      <c r="SI183" s="73"/>
      <c r="SJ183" s="73"/>
      <c r="SK183" s="73"/>
      <c r="SL183" s="73"/>
      <c r="SM183" s="73"/>
      <c r="SN183" s="73"/>
      <c r="SO183" s="73"/>
      <c r="SP183" s="73"/>
      <c r="SQ183" s="73"/>
      <c r="SR183" s="73"/>
      <c r="SS183" s="73"/>
      <c r="ST183" s="73"/>
      <c r="SU183" s="73"/>
      <c r="SV183" s="73"/>
      <c r="SW183" s="73"/>
      <c r="SX183" s="73"/>
      <c r="SY183" s="73"/>
      <c r="SZ183" s="73"/>
      <c r="TA183" s="73"/>
      <c r="TB183" s="73"/>
      <c r="TC183" s="73"/>
      <c r="TD183" s="73"/>
      <c r="TE183" s="73"/>
      <c r="TF183" s="73"/>
      <c r="TG183" s="73"/>
      <c r="TH183" s="73"/>
      <c r="TI183" s="73"/>
      <c r="TJ183" s="73"/>
      <c r="TK183" s="73"/>
      <c r="TL183" s="73"/>
      <c r="TM183" s="73"/>
      <c r="TN183" s="73"/>
      <c r="TO183" s="73"/>
      <c r="TP183" s="73"/>
      <c r="TQ183" s="73"/>
      <c r="TR183" s="73"/>
      <c r="TS183" s="73"/>
      <c r="TT183" s="73"/>
      <c r="TU183" s="73"/>
      <c r="TV183" s="73"/>
      <c r="TW183" s="73"/>
      <c r="TX183" s="73"/>
      <c r="TY183" s="73"/>
      <c r="TZ183" s="73"/>
      <c r="UA183" s="73"/>
      <c r="UB183" s="73"/>
      <c r="UC183" s="73"/>
      <c r="UD183" s="73"/>
      <c r="UE183" s="73"/>
      <c r="UF183" s="73"/>
      <c r="UG183" s="73"/>
      <c r="UH183" s="73"/>
      <c r="UI183" s="73"/>
      <c r="UJ183" s="73"/>
      <c r="UK183" s="73"/>
      <c r="UL183" s="73"/>
      <c r="UM183" s="73"/>
      <c r="UN183" s="73"/>
      <c r="UO183" s="73"/>
      <c r="UP183" s="73"/>
      <c r="UQ183" s="73"/>
      <c r="UR183" s="73"/>
      <c r="US183" s="73"/>
      <c r="UT183" s="73"/>
      <c r="UU183" s="73"/>
      <c r="UV183" s="73"/>
      <c r="UW183" s="73"/>
      <c r="UX183" s="73"/>
      <c r="UY183" s="73"/>
      <c r="UZ183" s="73"/>
      <c r="VA183" s="73"/>
      <c r="VB183" s="73"/>
      <c r="VC183" s="73"/>
      <c r="VD183" s="73"/>
      <c r="VE183" s="73"/>
      <c r="VF183" s="73"/>
      <c r="VG183" s="73"/>
      <c r="VH183" s="73"/>
      <c r="VI183" s="73"/>
      <c r="VJ183" s="73"/>
      <c r="VK183" s="73"/>
      <c r="VL183" s="73"/>
      <c r="VM183" s="73"/>
      <c r="VN183" s="73"/>
      <c r="VO183" s="73"/>
      <c r="VP183" s="73"/>
      <c r="VQ183" s="73"/>
      <c r="VR183" s="73"/>
      <c r="VS183" s="73"/>
      <c r="VT183" s="73"/>
      <c r="VU183" s="73"/>
      <c r="VV183" s="73"/>
      <c r="VW183" s="73"/>
      <c r="VX183" s="73"/>
      <c r="VY183" s="73"/>
      <c r="VZ183" s="73"/>
      <c r="WA183" s="73"/>
      <c r="WB183" s="73"/>
      <c r="WC183" s="73"/>
      <c r="WD183" s="73"/>
      <c r="WE183" s="73"/>
      <c r="WF183" s="73"/>
      <c r="WG183" s="73"/>
      <c r="WH183" s="73"/>
      <c r="WI183" s="73"/>
      <c r="WJ183" s="73"/>
      <c r="WK183" s="73"/>
      <c r="WL183" s="73"/>
      <c r="WM183" s="73"/>
      <c r="WN183" s="73"/>
      <c r="WO183" s="73"/>
      <c r="WP183" s="73"/>
      <c r="WQ183" s="73"/>
      <c r="WR183" s="73"/>
      <c r="WS183" s="73"/>
      <c r="WT183" s="73"/>
      <c r="WU183" s="73"/>
      <c r="WV183" s="73"/>
      <c r="WW183" s="73"/>
      <c r="WX183" s="73"/>
      <c r="WY183" s="73"/>
      <c r="WZ183" s="73"/>
      <c r="XA183" s="73"/>
      <c r="XB183" s="73"/>
      <c r="XC183" s="73"/>
      <c r="XD183" s="73"/>
      <c r="XE183" s="73"/>
      <c r="XF183" s="73"/>
      <c r="XG183" s="73"/>
      <c r="XH183" s="73"/>
      <c r="XI183" s="73"/>
      <c r="XJ183" s="73"/>
      <c r="XK183" s="73"/>
      <c r="XL183" s="73"/>
      <c r="XM183" s="73"/>
      <c r="XN183" s="73"/>
      <c r="XO183" s="73"/>
      <c r="XP183" s="73"/>
      <c r="XQ183" s="73"/>
      <c r="XR183" s="73"/>
      <c r="XS183" s="73"/>
      <c r="XT183" s="73"/>
      <c r="XU183" s="73"/>
      <c r="XV183" s="73"/>
      <c r="XW183" s="73"/>
      <c r="XX183" s="73"/>
      <c r="XY183" s="73"/>
      <c r="XZ183" s="73"/>
      <c r="YA183" s="73"/>
      <c r="YB183" s="73"/>
      <c r="YC183" s="73"/>
      <c r="YD183" s="73"/>
      <c r="YE183" s="73"/>
      <c r="YF183" s="73"/>
      <c r="YG183" s="73"/>
      <c r="YH183" s="73"/>
      <c r="YI183" s="73"/>
      <c r="YJ183" s="73"/>
      <c r="YK183" s="73"/>
      <c r="YL183" s="73"/>
      <c r="YM183" s="73"/>
      <c r="YN183" s="73"/>
      <c r="YO183" s="73"/>
      <c r="YP183" s="73"/>
      <c r="YQ183" s="73"/>
      <c r="YR183" s="73"/>
    </row>
    <row r="184" spans="1:668">
      <c r="A184" s="71" t="s">
        <v>268</v>
      </c>
      <c r="B184" s="72">
        <f t="shared" si="195"/>
        <v>0</v>
      </c>
      <c r="C184" s="72">
        <f t="shared" si="196"/>
        <v>0</v>
      </c>
      <c r="D184" s="72">
        <f t="shared" si="197"/>
        <v>0</v>
      </c>
      <c r="E184" s="72">
        <f t="shared" si="198"/>
        <v>0</v>
      </c>
      <c r="F184" s="72">
        <f t="shared" si="199"/>
        <v>0</v>
      </c>
      <c r="G184" s="72">
        <f t="shared" si="200"/>
        <v>0</v>
      </c>
      <c r="H184" s="72">
        <f t="shared" si="201"/>
        <v>0</v>
      </c>
      <c r="I184" s="72">
        <f t="shared" si="202"/>
        <v>0</v>
      </c>
      <c r="J184" s="72">
        <f t="shared" si="203"/>
        <v>0</v>
      </c>
      <c r="K184" s="72">
        <f t="shared" si="204"/>
        <v>0</v>
      </c>
      <c r="L184" s="72">
        <f t="shared" si="205"/>
        <v>5.5115550000000001E-5</v>
      </c>
      <c r="M184" s="72">
        <f t="shared" si="206"/>
        <v>0</v>
      </c>
      <c r="N184" s="72">
        <f t="shared" si="207"/>
        <v>0</v>
      </c>
      <c r="O184" s="72">
        <f t="shared" si="208"/>
        <v>0</v>
      </c>
      <c r="P184" s="72">
        <f t="shared" si="209"/>
        <v>0</v>
      </c>
      <c r="Q184" s="72">
        <f t="shared" si="210"/>
        <v>0</v>
      </c>
      <c r="R184" s="72">
        <f t="shared" si="211"/>
        <v>0</v>
      </c>
      <c r="S184" s="72">
        <f t="shared" si="212"/>
        <v>0</v>
      </c>
      <c r="T184" s="72">
        <f t="shared" si="213"/>
        <v>0</v>
      </c>
      <c r="U184" s="72">
        <f t="shared" si="214"/>
        <v>0</v>
      </c>
      <c r="V184" s="72">
        <f t="shared" si="215"/>
        <v>0</v>
      </c>
      <c r="W184" s="72">
        <f t="shared" si="216"/>
        <v>0</v>
      </c>
      <c r="X184" s="72">
        <f t="shared" si="217"/>
        <v>0</v>
      </c>
      <c r="Y184" s="72">
        <f t="shared" si="218"/>
        <v>0</v>
      </c>
      <c r="Z184" s="72">
        <f t="shared" si="219"/>
        <v>0</v>
      </c>
      <c r="AA184" s="72">
        <f t="shared" si="220"/>
        <v>0</v>
      </c>
      <c r="AB184" s="72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73"/>
      <c r="ES184" s="73"/>
      <c r="ET184" s="73"/>
      <c r="EU184" s="73"/>
      <c r="EV184" s="73"/>
      <c r="EW184" s="73"/>
      <c r="EX184" s="73"/>
      <c r="EY184" s="73"/>
      <c r="EZ184" s="73"/>
      <c r="FA184" s="73"/>
      <c r="FB184" s="73">
        <v>5.5115549999999999E-2</v>
      </c>
      <c r="FC184" s="73"/>
      <c r="FD184" s="73"/>
      <c r="FE184" s="73"/>
      <c r="FF184" s="73"/>
      <c r="FG184" s="73"/>
      <c r="FH184" s="73"/>
      <c r="FI184" s="73"/>
      <c r="FJ184" s="73"/>
      <c r="FK184" s="73"/>
      <c r="FL184" s="73"/>
      <c r="FM184" s="73"/>
      <c r="FN184" s="73"/>
      <c r="FO184" s="73"/>
      <c r="FP184" s="73"/>
      <c r="FQ184" s="73"/>
      <c r="FR184" s="73"/>
      <c r="FS184" s="73"/>
      <c r="FT184" s="73"/>
      <c r="FU184" s="73"/>
      <c r="FV184" s="73"/>
      <c r="FW184" s="73"/>
      <c r="FX184" s="73"/>
      <c r="FY184" s="73"/>
      <c r="FZ184" s="73"/>
      <c r="GA184" s="73"/>
      <c r="GB184" s="73"/>
      <c r="GC184" s="73"/>
      <c r="GD184" s="73"/>
      <c r="GE184" s="73"/>
      <c r="GF184" s="73"/>
      <c r="GG184" s="73"/>
      <c r="GH184" s="73"/>
      <c r="GI184" s="73"/>
      <c r="GJ184" s="73"/>
      <c r="GK184" s="73"/>
      <c r="GL184" s="73"/>
      <c r="GM184" s="73"/>
      <c r="GN184" s="73"/>
      <c r="GO184" s="73"/>
      <c r="GP184" s="73"/>
      <c r="GQ184" s="73"/>
      <c r="GR184" s="73"/>
      <c r="GS184" s="73"/>
      <c r="GT184" s="73"/>
      <c r="GU184" s="73"/>
      <c r="GV184" s="73"/>
      <c r="GW184" s="73"/>
      <c r="GX184" s="73"/>
      <c r="GY184" s="73"/>
      <c r="GZ184" s="73"/>
      <c r="HA184" s="73"/>
      <c r="HB184" s="73"/>
      <c r="HC184" s="73"/>
      <c r="HD184" s="73"/>
      <c r="HE184" s="73"/>
      <c r="HF184" s="73"/>
      <c r="HG184" s="73"/>
      <c r="HH184" s="73"/>
      <c r="HI184" s="73"/>
      <c r="HJ184" s="73"/>
      <c r="HK184" s="73"/>
      <c r="HL184" s="73"/>
      <c r="HM184" s="73"/>
      <c r="HN184" s="73"/>
      <c r="HO184" s="73"/>
      <c r="HP184" s="73"/>
      <c r="HQ184" s="73"/>
      <c r="HR184" s="73"/>
      <c r="HS184" s="73"/>
      <c r="HT184" s="73"/>
      <c r="HU184" s="73"/>
      <c r="HV184" s="73"/>
      <c r="HW184" s="73"/>
      <c r="HX184" s="73"/>
      <c r="HY184" s="73"/>
      <c r="HZ184" s="73"/>
      <c r="IA184" s="73"/>
      <c r="IB184" s="73"/>
      <c r="IC184" s="73"/>
      <c r="ID184" s="73"/>
      <c r="IE184" s="73"/>
      <c r="IF184" s="73"/>
      <c r="IG184" s="73"/>
      <c r="IH184" s="73"/>
      <c r="II184" s="73"/>
      <c r="IJ184" s="73"/>
      <c r="IK184" s="73"/>
      <c r="IL184" s="73"/>
      <c r="IM184" s="73"/>
      <c r="IN184" s="73"/>
      <c r="IO184" s="73"/>
      <c r="IP184" s="73"/>
      <c r="IQ184" s="73"/>
      <c r="IR184" s="73"/>
      <c r="IS184" s="73"/>
      <c r="IT184" s="73"/>
      <c r="IU184" s="73"/>
      <c r="IV184" s="73"/>
      <c r="IW184" s="73"/>
      <c r="IX184" s="73"/>
      <c r="IY184" s="73"/>
      <c r="IZ184" s="73"/>
      <c r="JA184" s="73"/>
      <c r="JB184" s="73"/>
      <c r="JC184" s="73"/>
      <c r="JD184" s="73"/>
      <c r="JE184" s="73"/>
      <c r="JF184" s="73"/>
      <c r="JG184" s="73"/>
      <c r="JH184" s="73"/>
      <c r="JI184" s="73"/>
      <c r="JJ184" s="73"/>
      <c r="JK184" s="73"/>
      <c r="JL184" s="73"/>
      <c r="JM184" s="73"/>
      <c r="JN184" s="73"/>
      <c r="JO184" s="73"/>
      <c r="JP184" s="73"/>
      <c r="JQ184" s="73"/>
      <c r="JR184" s="73"/>
      <c r="JS184" s="73"/>
      <c r="JT184" s="73"/>
      <c r="JU184" s="73"/>
      <c r="JV184" s="73"/>
      <c r="JW184" s="73"/>
      <c r="JX184" s="73"/>
      <c r="JY184" s="73"/>
      <c r="JZ184" s="73"/>
      <c r="KA184" s="73"/>
      <c r="KB184" s="73"/>
      <c r="KC184" s="73"/>
      <c r="KD184" s="73"/>
      <c r="KE184" s="73"/>
      <c r="KF184" s="73"/>
      <c r="KG184" s="73"/>
      <c r="KH184" s="73"/>
      <c r="KI184" s="73"/>
      <c r="KJ184" s="73"/>
      <c r="KK184" s="73"/>
      <c r="KL184" s="73"/>
      <c r="KM184" s="73"/>
      <c r="KN184" s="73"/>
      <c r="KO184" s="73"/>
      <c r="KP184" s="73"/>
      <c r="KQ184" s="73"/>
      <c r="KR184" s="73"/>
      <c r="KS184" s="73"/>
      <c r="KT184" s="73"/>
      <c r="KU184" s="73"/>
      <c r="KV184" s="73"/>
      <c r="KW184" s="73"/>
      <c r="KX184" s="73"/>
      <c r="KY184" s="73"/>
      <c r="KZ184" s="73"/>
      <c r="LA184" s="73"/>
      <c r="LB184" s="73"/>
      <c r="LC184" s="73"/>
      <c r="LD184" s="73"/>
      <c r="LE184" s="73"/>
      <c r="LF184" s="73"/>
      <c r="LG184" s="73"/>
      <c r="LH184" s="73"/>
      <c r="LI184" s="73"/>
      <c r="LJ184" s="73"/>
      <c r="LK184" s="73"/>
      <c r="LL184" s="73"/>
      <c r="LM184" s="73"/>
      <c r="LN184" s="73"/>
      <c r="LO184" s="73"/>
      <c r="LP184" s="73"/>
      <c r="LQ184" s="73"/>
      <c r="LR184" s="73"/>
      <c r="LS184" s="73"/>
      <c r="LT184" s="73"/>
      <c r="LU184" s="73"/>
      <c r="LV184" s="73"/>
      <c r="LW184" s="73"/>
      <c r="LX184" s="73"/>
      <c r="LY184" s="73"/>
      <c r="LZ184" s="73"/>
      <c r="MA184" s="73"/>
      <c r="MB184" s="73"/>
      <c r="MC184" s="73"/>
      <c r="MD184" s="73"/>
      <c r="ME184" s="73"/>
      <c r="MF184" s="73"/>
      <c r="MG184" s="73"/>
      <c r="MH184" s="73"/>
      <c r="MI184" s="73"/>
      <c r="MJ184" s="73"/>
      <c r="MK184" s="73"/>
      <c r="ML184" s="73"/>
      <c r="MM184" s="73"/>
      <c r="MN184" s="73"/>
      <c r="MO184" s="73"/>
      <c r="MP184" s="73"/>
      <c r="MQ184" s="73"/>
      <c r="MR184" s="73"/>
      <c r="MS184" s="73"/>
      <c r="MT184" s="73"/>
      <c r="MU184" s="73"/>
      <c r="MV184" s="73"/>
      <c r="MW184" s="73"/>
      <c r="MX184" s="73"/>
      <c r="MY184" s="73"/>
      <c r="MZ184" s="73"/>
      <c r="NA184" s="73"/>
      <c r="NB184" s="73"/>
      <c r="NC184" s="73"/>
      <c r="ND184" s="73"/>
      <c r="NE184" s="73"/>
      <c r="NF184" s="73"/>
      <c r="NG184" s="73"/>
      <c r="NH184" s="73"/>
      <c r="NI184" s="73"/>
      <c r="NJ184" s="73"/>
      <c r="NK184" s="73"/>
      <c r="NL184" s="73"/>
      <c r="NM184" s="73"/>
      <c r="NN184" s="73"/>
      <c r="NO184" s="73"/>
      <c r="NP184" s="73"/>
      <c r="NQ184" s="73"/>
      <c r="NR184" s="73"/>
      <c r="NS184" s="73"/>
      <c r="NT184" s="73"/>
      <c r="NU184" s="73"/>
      <c r="NV184" s="73"/>
      <c r="NW184" s="73"/>
      <c r="NX184" s="73"/>
      <c r="NY184" s="73"/>
      <c r="NZ184" s="73"/>
      <c r="OA184" s="73"/>
      <c r="OB184" s="73"/>
      <c r="OC184" s="73"/>
      <c r="OD184" s="73"/>
      <c r="OE184" s="73"/>
      <c r="OF184" s="73"/>
      <c r="OG184" s="73"/>
      <c r="OH184" s="73"/>
      <c r="OI184" s="73"/>
      <c r="OJ184" s="73"/>
      <c r="OK184" s="73"/>
      <c r="OL184" s="73"/>
      <c r="OM184" s="73"/>
      <c r="ON184" s="73"/>
      <c r="OO184" s="73"/>
      <c r="OP184" s="73"/>
      <c r="OQ184" s="73"/>
      <c r="OR184" s="73"/>
      <c r="OS184" s="73"/>
      <c r="OT184" s="73"/>
      <c r="OU184" s="73"/>
      <c r="OV184" s="73"/>
      <c r="OW184" s="73"/>
      <c r="OX184" s="73"/>
      <c r="OY184" s="73"/>
      <c r="OZ184" s="73"/>
      <c r="PA184" s="73"/>
      <c r="PB184" s="73"/>
      <c r="PC184" s="73"/>
      <c r="PD184" s="73"/>
      <c r="PE184" s="73"/>
      <c r="PF184" s="73"/>
      <c r="PG184" s="73"/>
      <c r="PH184" s="73"/>
      <c r="PI184" s="73"/>
      <c r="PJ184" s="73"/>
      <c r="PK184" s="73"/>
      <c r="PL184" s="73"/>
      <c r="PM184" s="73"/>
      <c r="PN184" s="73"/>
      <c r="PO184" s="73"/>
      <c r="PP184" s="73"/>
      <c r="PQ184" s="73"/>
      <c r="PR184" s="73"/>
      <c r="PS184" s="73"/>
      <c r="PT184" s="73"/>
      <c r="PU184" s="73"/>
      <c r="PV184" s="73"/>
      <c r="PW184" s="73"/>
      <c r="PX184" s="73"/>
      <c r="PY184" s="73"/>
      <c r="PZ184" s="73"/>
      <c r="QA184" s="73"/>
      <c r="QB184" s="73"/>
      <c r="QC184" s="73"/>
      <c r="QD184" s="73"/>
      <c r="QE184" s="73"/>
      <c r="QF184" s="73"/>
      <c r="QG184" s="73"/>
      <c r="QH184" s="73"/>
      <c r="QI184" s="73"/>
      <c r="QJ184" s="73"/>
      <c r="QK184" s="73"/>
      <c r="QL184" s="73"/>
      <c r="QM184" s="73"/>
      <c r="QN184" s="73"/>
      <c r="QO184" s="73"/>
      <c r="QP184" s="73"/>
      <c r="QQ184" s="73"/>
      <c r="QR184" s="73"/>
      <c r="QS184" s="73"/>
      <c r="QT184" s="73"/>
      <c r="QU184" s="73"/>
      <c r="QV184" s="73"/>
      <c r="QW184" s="73"/>
      <c r="QX184" s="73"/>
      <c r="QY184" s="73"/>
      <c r="QZ184" s="73"/>
      <c r="RA184" s="73"/>
      <c r="RB184" s="73"/>
      <c r="RC184" s="73"/>
      <c r="RD184" s="73"/>
      <c r="RE184" s="73"/>
      <c r="RF184" s="73"/>
      <c r="RG184" s="73"/>
      <c r="RH184" s="73"/>
      <c r="RI184" s="73"/>
      <c r="RJ184" s="73"/>
      <c r="RK184" s="73"/>
      <c r="RL184" s="73"/>
      <c r="RM184" s="73"/>
      <c r="RN184" s="73"/>
      <c r="RO184" s="73"/>
      <c r="RP184" s="73"/>
      <c r="RQ184" s="73"/>
      <c r="RR184" s="73"/>
      <c r="RS184" s="73"/>
      <c r="RT184" s="73"/>
      <c r="RU184" s="73"/>
      <c r="RV184" s="73"/>
      <c r="RW184" s="73"/>
      <c r="RX184" s="73"/>
      <c r="RY184" s="73"/>
      <c r="RZ184" s="73"/>
      <c r="SA184" s="73"/>
      <c r="SB184" s="73"/>
      <c r="SC184" s="73"/>
      <c r="SD184" s="73"/>
      <c r="SE184" s="73"/>
      <c r="SF184" s="73"/>
      <c r="SG184" s="73"/>
      <c r="SH184" s="73"/>
      <c r="SI184" s="73"/>
      <c r="SJ184" s="73"/>
      <c r="SK184" s="73"/>
      <c r="SL184" s="73"/>
      <c r="SM184" s="73"/>
      <c r="SN184" s="73"/>
      <c r="SO184" s="73"/>
      <c r="SP184" s="73"/>
      <c r="SQ184" s="73"/>
      <c r="SR184" s="73"/>
      <c r="SS184" s="73"/>
      <c r="ST184" s="73"/>
      <c r="SU184" s="73"/>
      <c r="SV184" s="73"/>
      <c r="SW184" s="73"/>
      <c r="SX184" s="73"/>
      <c r="SY184" s="73"/>
      <c r="SZ184" s="73"/>
      <c r="TA184" s="73"/>
      <c r="TB184" s="73"/>
      <c r="TC184" s="73"/>
      <c r="TD184" s="73"/>
      <c r="TE184" s="73"/>
      <c r="TF184" s="73"/>
      <c r="TG184" s="73"/>
      <c r="TH184" s="73"/>
      <c r="TI184" s="73"/>
      <c r="TJ184" s="73"/>
      <c r="TK184" s="73"/>
      <c r="TL184" s="73"/>
      <c r="TM184" s="73"/>
      <c r="TN184" s="73"/>
      <c r="TO184" s="73"/>
      <c r="TP184" s="73"/>
      <c r="TQ184" s="73"/>
      <c r="TR184" s="73"/>
      <c r="TS184" s="73"/>
      <c r="TT184" s="73"/>
      <c r="TU184" s="73"/>
      <c r="TV184" s="73"/>
      <c r="TW184" s="73"/>
      <c r="TX184" s="73"/>
      <c r="TY184" s="73"/>
      <c r="TZ184" s="73"/>
      <c r="UA184" s="73"/>
      <c r="UB184" s="73"/>
      <c r="UC184" s="73"/>
      <c r="UD184" s="73"/>
      <c r="UE184" s="73"/>
      <c r="UF184" s="73"/>
      <c r="UG184" s="73"/>
      <c r="UH184" s="73"/>
      <c r="UI184" s="73"/>
      <c r="UJ184" s="73"/>
      <c r="UK184" s="73"/>
      <c r="UL184" s="73"/>
      <c r="UM184" s="73"/>
      <c r="UN184" s="73"/>
      <c r="UO184" s="73"/>
      <c r="UP184" s="73"/>
      <c r="UQ184" s="73"/>
      <c r="UR184" s="73"/>
      <c r="US184" s="73"/>
      <c r="UT184" s="73"/>
      <c r="UU184" s="73"/>
      <c r="UV184" s="73"/>
      <c r="UW184" s="73"/>
      <c r="UX184" s="73"/>
      <c r="UY184" s="73"/>
      <c r="UZ184" s="73"/>
      <c r="VA184" s="73"/>
      <c r="VB184" s="73"/>
      <c r="VC184" s="73"/>
      <c r="VD184" s="73"/>
      <c r="VE184" s="73"/>
      <c r="VF184" s="73"/>
      <c r="VG184" s="73"/>
      <c r="VH184" s="73"/>
      <c r="VI184" s="73"/>
      <c r="VJ184" s="73"/>
      <c r="VK184" s="73"/>
      <c r="VL184" s="73"/>
      <c r="VM184" s="73"/>
      <c r="VN184" s="73"/>
      <c r="VO184" s="73"/>
      <c r="VP184" s="73"/>
      <c r="VQ184" s="73"/>
      <c r="VR184" s="73"/>
      <c r="VS184" s="73"/>
      <c r="VT184" s="73"/>
      <c r="VU184" s="73"/>
      <c r="VV184" s="73"/>
      <c r="VW184" s="73"/>
      <c r="VX184" s="73"/>
      <c r="VY184" s="73"/>
      <c r="VZ184" s="73"/>
      <c r="WA184" s="73"/>
      <c r="WB184" s="73"/>
      <c r="WC184" s="73"/>
      <c r="WD184" s="73"/>
      <c r="WE184" s="73"/>
      <c r="WF184" s="73"/>
      <c r="WG184" s="73"/>
      <c r="WH184" s="73"/>
      <c r="WI184" s="73"/>
      <c r="WJ184" s="73"/>
      <c r="WK184" s="73"/>
      <c r="WL184" s="73"/>
      <c r="WM184" s="73"/>
      <c r="WN184" s="73"/>
      <c r="WO184" s="73"/>
      <c r="WP184" s="73"/>
      <c r="WQ184" s="73"/>
      <c r="WR184" s="73"/>
      <c r="WS184" s="73"/>
      <c r="WT184" s="73"/>
      <c r="WU184" s="73"/>
      <c r="WV184" s="73"/>
      <c r="WW184" s="73"/>
      <c r="WX184" s="73"/>
      <c r="WY184" s="73"/>
      <c r="WZ184" s="73"/>
      <c r="XA184" s="73"/>
      <c r="XB184" s="73"/>
      <c r="XC184" s="73"/>
      <c r="XD184" s="73"/>
      <c r="XE184" s="73"/>
      <c r="XF184" s="73"/>
      <c r="XG184" s="73"/>
      <c r="XH184" s="73"/>
      <c r="XI184" s="73"/>
      <c r="XJ184" s="73"/>
      <c r="XK184" s="73"/>
      <c r="XL184" s="73"/>
      <c r="XM184" s="73"/>
      <c r="XN184" s="73"/>
      <c r="XO184" s="73"/>
      <c r="XP184" s="73"/>
      <c r="XQ184" s="73"/>
      <c r="XR184" s="73"/>
      <c r="XS184" s="73"/>
      <c r="XT184" s="73"/>
      <c r="XU184" s="73"/>
      <c r="XV184" s="73"/>
      <c r="XW184" s="73"/>
      <c r="XX184" s="73"/>
      <c r="XY184" s="73"/>
      <c r="XZ184" s="73"/>
      <c r="YA184" s="73"/>
      <c r="YB184" s="73"/>
      <c r="YC184" s="73"/>
      <c r="YD184" s="73"/>
      <c r="YE184" s="73"/>
      <c r="YF184" s="73"/>
      <c r="YG184" s="73"/>
      <c r="YH184" s="73"/>
      <c r="YI184" s="73"/>
      <c r="YJ184" s="73"/>
      <c r="YK184" s="73"/>
      <c r="YL184" s="73"/>
      <c r="YM184" s="73"/>
      <c r="YN184" s="73"/>
      <c r="YO184" s="73"/>
      <c r="YP184" s="73"/>
      <c r="YQ184" s="73"/>
      <c r="YR184" s="73"/>
    </row>
    <row r="185" spans="1:668">
      <c r="A185" s="71" t="s">
        <v>269</v>
      </c>
      <c r="B185" s="72">
        <f t="shared" si="195"/>
        <v>0</v>
      </c>
      <c r="C185" s="72">
        <f t="shared" si="196"/>
        <v>0</v>
      </c>
      <c r="D185" s="72">
        <f t="shared" si="197"/>
        <v>0</v>
      </c>
      <c r="E185" s="72">
        <f t="shared" si="198"/>
        <v>0</v>
      </c>
      <c r="F185" s="72">
        <f t="shared" si="199"/>
        <v>0</v>
      </c>
      <c r="G185" s="72">
        <f t="shared" si="200"/>
        <v>0</v>
      </c>
      <c r="H185" s="72">
        <f t="shared" si="201"/>
        <v>0</v>
      </c>
      <c r="I185" s="72">
        <f t="shared" si="202"/>
        <v>0</v>
      </c>
      <c r="J185" s="72">
        <f t="shared" si="203"/>
        <v>0</v>
      </c>
      <c r="K185" s="72">
        <f t="shared" si="204"/>
        <v>0</v>
      </c>
      <c r="L185" s="72">
        <f t="shared" si="205"/>
        <v>0</v>
      </c>
      <c r="M185" s="72">
        <f t="shared" si="206"/>
        <v>0</v>
      </c>
      <c r="N185" s="72">
        <f t="shared" si="207"/>
        <v>0</v>
      </c>
      <c r="O185" s="72">
        <f t="shared" si="208"/>
        <v>0</v>
      </c>
      <c r="P185" s="72">
        <f t="shared" si="209"/>
        <v>0</v>
      </c>
      <c r="Q185" s="72">
        <f t="shared" si="210"/>
        <v>0</v>
      </c>
      <c r="R185" s="72">
        <f t="shared" si="211"/>
        <v>0</v>
      </c>
      <c r="S185" s="72">
        <f t="shared" si="212"/>
        <v>0</v>
      </c>
      <c r="T185" s="72">
        <f t="shared" si="213"/>
        <v>0</v>
      </c>
      <c r="U185" s="72">
        <f t="shared" si="214"/>
        <v>0</v>
      </c>
      <c r="V185" s="72">
        <f t="shared" si="215"/>
        <v>0</v>
      </c>
      <c r="W185" s="72">
        <f t="shared" si="216"/>
        <v>0</v>
      </c>
      <c r="X185" s="72">
        <f t="shared" si="217"/>
        <v>0</v>
      </c>
      <c r="Y185" s="72">
        <f t="shared" si="218"/>
        <v>0</v>
      </c>
      <c r="Z185" s="72">
        <f t="shared" si="219"/>
        <v>0</v>
      </c>
      <c r="AA185" s="72">
        <f t="shared" si="220"/>
        <v>0</v>
      </c>
      <c r="AB185" s="72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  <c r="IX185" s="73"/>
      <c r="IY185" s="73"/>
      <c r="IZ185" s="73"/>
      <c r="JA185" s="73"/>
      <c r="JB185" s="73"/>
      <c r="JC185" s="73"/>
      <c r="JD185" s="73"/>
      <c r="JE185" s="73"/>
      <c r="JF185" s="73"/>
      <c r="JG185" s="73"/>
      <c r="JH185" s="73"/>
      <c r="JI185" s="73"/>
      <c r="JJ185" s="73"/>
      <c r="JK185" s="73"/>
      <c r="JL185" s="73"/>
      <c r="JM185" s="73"/>
      <c r="JN185" s="73"/>
      <c r="JO185" s="73"/>
      <c r="JP185" s="73"/>
      <c r="JQ185" s="73"/>
      <c r="JR185" s="73"/>
      <c r="JS185" s="73"/>
      <c r="JT185" s="73"/>
      <c r="JU185" s="73"/>
      <c r="JV185" s="73"/>
      <c r="JW185" s="73"/>
      <c r="JX185" s="73"/>
      <c r="JY185" s="73"/>
      <c r="JZ185" s="73"/>
      <c r="KA185" s="73"/>
      <c r="KB185" s="73"/>
      <c r="KC185" s="73"/>
      <c r="KD185" s="73"/>
      <c r="KE185" s="73"/>
      <c r="KF185" s="73"/>
      <c r="KG185" s="73"/>
      <c r="KH185" s="73"/>
      <c r="KI185" s="73"/>
      <c r="KJ185" s="73"/>
      <c r="KK185" s="73"/>
      <c r="KL185" s="73"/>
      <c r="KM185" s="73"/>
      <c r="KN185" s="73"/>
      <c r="KO185" s="73"/>
      <c r="KP185" s="73"/>
      <c r="KQ185" s="73"/>
      <c r="KR185" s="73"/>
      <c r="KS185" s="73"/>
      <c r="KT185" s="73"/>
      <c r="KU185" s="73"/>
      <c r="KV185" s="73"/>
      <c r="KW185" s="73"/>
      <c r="KX185" s="73"/>
      <c r="KY185" s="73"/>
      <c r="KZ185" s="73"/>
      <c r="LA185" s="73"/>
      <c r="LB185" s="73"/>
      <c r="LC185" s="73"/>
      <c r="LD185" s="73"/>
      <c r="LE185" s="73"/>
      <c r="LF185" s="73"/>
      <c r="LG185" s="73"/>
      <c r="LH185" s="73"/>
      <c r="LI185" s="73"/>
      <c r="LJ185" s="73"/>
      <c r="LK185" s="73"/>
      <c r="LL185" s="73"/>
      <c r="LM185" s="73"/>
      <c r="LN185" s="73"/>
      <c r="LO185" s="73"/>
      <c r="LP185" s="73"/>
      <c r="LQ185" s="73"/>
      <c r="LR185" s="73"/>
      <c r="LS185" s="73"/>
      <c r="LT185" s="73"/>
      <c r="LU185" s="73"/>
      <c r="LV185" s="73"/>
      <c r="LW185" s="73"/>
      <c r="LX185" s="73"/>
      <c r="LY185" s="73"/>
      <c r="LZ185" s="73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  <c r="OL185" s="73"/>
      <c r="OM185" s="73"/>
      <c r="ON185" s="73"/>
      <c r="OO185" s="73"/>
      <c r="OP185" s="73"/>
      <c r="OQ185" s="73"/>
      <c r="OR185" s="73"/>
      <c r="OS185" s="73"/>
      <c r="OT185" s="73"/>
      <c r="OU185" s="73"/>
      <c r="OV185" s="73"/>
      <c r="OW185" s="73"/>
      <c r="OX185" s="73"/>
      <c r="OY185" s="73"/>
      <c r="OZ185" s="73"/>
      <c r="PA185" s="73"/>
      <c r="PB185" s="73"/>
      <c r="PC185" s="73"/>
      <c r="PD185" s="73"/>
      <c r="PE185" s="73"/>
      <c r="PF185" s="73"/>
      <c r="PG185" s="73"/>
      <c r="PH185" s="73"/>
      <c r="PI185" s="73"/>
      <c r="PJ185" s="73"/>
      <c r="PK185" s="73"/>
      <c r="PL185" s="73"/>
      <c r="PM185" s="73"/>
      <c r="PN185" s="73"/>
      <c r="PO185" s="73"/>
      <c r="PP185" s="73"/>
      <c r="PQ185" s="73"/>
      <c r="PR185" s="73"/>
      <c r="PS185" s="73"/>
      <c r="PT185" s="73"/>
      <c r="PU185" s="73"/>
      <c r="PV185" s="73"/>
      <c r="PW185" s="73"/>
      <c r="PX185" s="73"/>
      <c r="PY185" s="73"/>
      <c r="PZ185" s="73"/>
      <c r="QA185" s="73"/>
      <c r="QB185" s="73"/>
      <c r="QC185" s="73"/>
      <c r="QD185" s="73"/>
      <c r="QE185" s="73"/>
      <c r="QF185" s="73"/>
      <c r="QG185" s="73"/>
      <c r="QH185" s="73"/>
      <c r="QI185" s="73"/>
      <c r="QJ185" s="73"/>
      <c r="QK185" s="73"/>
      <c r="QL185" s="73"/>
      <c r="QM185" s="73"/>
      <c r="QN185" s="73"/>
      <c r="QO185" s="73"/>
      <c r="QP185" s="73"/>
      <c r="QQ185" s="73"/>
      <c r="QR185" s="73"/>
      <c r="QS185" s="73"/>
      <c r="QT185" s="73"/>
      <c r="QU185" s="73"/>
      <c r="QV185" s="73"/>
      <c r="QW185" s="73"/>
      <c r="QX185" s="73"/>
      <c r="QY185" s="73"/>
      <c r="QZ185" s="73"/>
      <c r="RA185" s="73"/>
      <c r="RB185" s="73"/>
      <c r="RC185" s="73"/>
      <c r="RD185" s="73"/>
      <c r="RE185" s="73"/>
      <c r="RF185" s="73"/>
      <c r="RG185" s="73"/>
      <c r="RH185" s="73"/>
      <c r="RI185" s="73"/>
      <c r="RJ185" s="73"/>
      <c r="RK185" s="73"/>
      <c r="RL185" s="73"/>
      <c r="RM185" s="73"/>
      <c r="RN185" s="73"/>
      <c r="RO185" s="73"/>
      <c r="RP185" s="73"/>
      <c r="RQ185" s="73"/>
      <c r="RR185" s="73"/>
      <c r="RS185" s="73"/>
      <c r="RT185" s="73"/>
      <c r="RU185" s="73"/>
      <c r="RV185" s="73"/>
      <c r="RW185" s="73"/>
      <c r="RX185" s="73"/>
      <c r="RY185" s="73"/>
      <c r="RZ185" s="73"/>
      <c r="SA185" s="73"/>
      <c r="SB185" s="73"/>
      <c r="SC185" s="73"/>
      <c r="SD185" s="73"/>
      <c r="SE185" s="73"/>
      <c r="SF185" s="73"/>
      <c r="SG185" s="73"/>
      <c r="SH185" s="73"/>
      <c r="SI185" s="73"/>
      <c r="SJ185" s="73"/>
      <c r="SK185" s="73"/>
      <c r="SL185" s="73"/>
      <c r="SM185" s="73"/>
      <c r="SN185" s="73"/>
      <c r="SO185" s="73"/>
      <c r="SP185" s="73"/>
      <c r="SQ185" s="73"/>
      <c r="SR185" s="73"/>
      <c r="SS185" s="73"/>
      <c r="ST185" s="73"/>
      <c r="SU185" s="73"/>
      <c r="SV185" s="73"/>
      <c r="SW185" s="73"/>
      <c r="SX185" s="73"/>
      <c r="SY185" s="73"/>
      <c r="SZ185" s="73"/>
      <c r="TA185" s="73"/>
      <c r="TB185" s="73"/>
      <c r="TC185" s="73"/>
      <c r="TD185" s="73"/>
      <c r="TE185" s="73"/>
      <c r="TF185" s="73"/>
      <c r="TG185" s="73"/>
      <c r="TH185" s="73"/>
      <c r="TI185" s="73"/>
      <c r="TJ185" s="73"/>
      <c r="TK185" s="73"/>
      <c r="TL185" s="73"/>
      <c r="TM185" s="73"/>
      <c r="TN185" s="73"/>
      <c r="TO185" s="73"/>
      <c r="TP185" s="73"/>
      <c r="TQ185" s="73"/>
      <c r="TR185" s="73"/>
      <c r="TS185" s="73"/>
      <c r="TT185" s="73"/>
      <c r="TU185" s="73"/>
      <c r="TV185" s="73"/>
      <c r="TW185" s="73"/>
      <c r="TX185" s="73"/>
      <c r="TY185" s="73"/>
      <c r="TZ185" s="73"/>
      <c r="UA185" s="73"/>
      <c r="UB185" s="73"/>
      <c r="UC185" s="73"/>
      <c r="UD185" s="73"/>
      <c r="UE185" s="73"/>
      <c r="UF185" s="73"/>
      <c r="UG185" s="73"/>
      <c r="UH185" s="73"/>
      <c r="UI185" s="73"/>
      <c r="UJ185" s="73"/>
      <c r="UK185" s="73"/>
      <c r="UL185" s="73"/>
      <c r="UM185" s="73"/>
      <c r="UN185" s="73"/>
      <c r="UO185" s="73"/>
      <c r="UP185" s="73"/>
      <c r="UQ185" s="73"/>
      <c r="UR185" s="73"/>
      <c r="US185" s="73"/>
      <c r="UT185" s="73"/>
      <c r="UU185" s="73"/>
      <c r="UV185" s="73"/>
      <c r="UW185" s="73"/>
      <c r="UX185" s="73"/>
      <c r="UY185" s="73"/>
      <c r="UZ185" s="73"/>
      <c r="VA185" s="73"/>
      <c r="VB185" s="73"/>
      <c r="VC185" s="73"/>
      <c r="VD185" s="73"/>
      <c r="VE185" s="73"/>
      <c r="VF185" s="73"/>
      <c r="VG185" s="73"/>
      <c r="VH185" s="73"/>
      <c r="VI185" s="73"/>
      <c r="VJ185" s="73"/>
      <c r="VK185" s="73"/>
      <c r="VL185" s="73"/>
      <c r="VM185" s="73"/>
      <c r="VN185" s="73"/>
      <c r="VO185" s="73"/>
      <c r="VP185" s="73"/>
      <c r="VQ185" s="73"/>
      <c r="VR185" s="73"/>
      <c r="VS185" s="73"/>
      <c r="VT185" s="73"/>
      <c r="VU185" s="73"/>
      <c r="VV185" s="73"/>
      <c r="VW185" s="73"/>
      <c r="VX185" s="73"/>
      <c r="VY185" s="73"/>
      <c r="VZ185" s="73"/>
      <c r="WA185" s="73"/>
      <c r="WB185" s="73"/>
      <c r="WC185" s="73"/>
      <c r="WD185" s="73"/>
      <c r="WE185" s="73"/>
      <c r="WF185" s="73"/>
      <c r="WG185" s="73"/>
      <c r="WH185" s="73"/>
      <c r="WI185" s="73"/>
      <c r="WJ185" s="73"/>
      <c r="WK185" s="73"/>
      <c r="WL185" s="73"/>
      <c r="WM185" s="73"/>
      <c r="WN185" s="73"/>
      <c r="WO185" s="73"/>
      <c r="WP185" s="73"/>
      <c r="WQ185" s="73"/>
      <c r="WR185" s="73"/>
      <c r="WS185" s="73"/>
      <c r="WT185" s="73"/>
      <c r="WU185" s="73"/>
      <c r="WV185" s="73"/>
      <c r="WW185" s="73"/>
      <c r="WX185" s="73"/>
      <c r="WY185" s="73"/>
      <c r="WZ185" s="73"/>
      <c r="XA185" s="73"/>
      <c r="XB185" s="73"/>
      <c r="XC185" s="73"/>
      <c r="XD185" s="73"/>
      <c r="XE185" s="73"/>
      <c r="XF185" s="73"/>
      <c r="XG185" s="73"/>
      <c r="XH185" s="73"/>
      <c r="XI185" s="73"/>
      <c r="XJ185" s="73"/>
      <c r="XK185" s="73"/>
      <c r="XL185" s="73"/>
      <c r="XM185" s="73"/>
      <c r="XN185" s="73"/>
      <c r="XO185" s="73"/>
      <c r="XP185" s="73"/>
      <c r="XQ185" s="73"/>
      <c r="XR185" s="73"/>
      <c r="XS185" s="73"/>
      <c r="XT185" s="73"/>
      <c r="XU185" s="73"/>
      <c r="XV185" s="73"/>
      <c r="XW185" s="73"/>
      <c r="XX185" s="73"/>
      <c r="XY185" s="73"/>
      <c r="XZ185" s="73"/>
      <c r="YA185" s="73"/>
      <c r="YB185" s="73"/>
      <c r="YC185" s="73"/>
      <c r="YD185" s="73"/>
      <c r="YE185" s="73"/>
      <c r="YF185" s="73"/>
      <c r="YG185" s="73"/>
      <c r="YH185" s="73"/>
      <c r="YI185" s="73"/>
      <c r="YJ185" s="73"/>
      <c r="YK185" s="73"/>
      <c r="YL185" s="73"/>
      <c r="YM185" s="73"/>
      <c r="YN185" s="73"/>
      <c r="YO185" s="73"/>
      <c r="YP185" s="73"/>
      <c r="YQ185" s="73"/>
      <c r="YR185" s="73"/>
    </row>
    <row r="186" spans="1:668">
      <c r="A186" s="71" t="s">
        <v>270</v>
      </c>
      <c r="B186" s="72">
        <f t="shared" si="195"/>
        <v>0</v>
      </c>
      <c r="C186" s="72">
        <f t="shared" si="196"/>
        <v>0</v>
      </c>
      <c r="D186" s="72">
        <f t="shared" si="197"/>
        <v>0</v>
      </c>
      <c r="E186" s="72">
        <f t="shared" si="198"/>
        <v>0</v>
      </c>
      <c r="F186" s="72">
        <f t="shared" si="199"/>
        <v>0</v>
      </c>
      <c r="G186" s="72">
        <f t="shared" si="200"/>
        <v>0</v>
      </c>
      <c r="H186" s="72">
        <f t="shared" si="201"/>
        <v>0</v>
      </c>
      <c r="I186" s="72">
        <f t="shared" si="202"/>
        <v>0</v>
      </c>
      <c r="J186" s="72">
        <f t="shared" si="203"/>
        <v>0</v>
      </c>
      <c r="K186" s="72">
        <f t="shared" si="204"/>
        <v>0</v>
      </c>
      <c r="L186" s="72">
        <f t="shared" si="205"/>
        <v>0</v>
      </c>
      <c r="M186" s="72">
        <f t="shared" si="206"/>
        <v>0</v>
      </c>
      <c r="N186" s="72">
        <f t="shared" si="207"/>
        <v>0</v>
      </c>
      <c r="O186" s="72">
        <f t="shared" si="208"/>
        <v>0</v>
      </c>
      <c r="P186" s="72">
        <f t="shared" si="209"/>
        <v>0</v>
      </c>
      <c r="Q186" s="72">
        <f t="shared" si="210"/>
        <v>0</v>
      </c>
      <c r="R186" s="72">
        <f t="shared" si="211"/>
        <v>0</v>
      </c>
      <c r="S186" s="72">
        <f t="shared" si="212"/>
        <v>0</v>
      </c>
      <c r="T186" s="72">
        <f t="shared" si="213"/>
        <v>0</v>
      </c>
      <c r="U186" s="72">
        <f t="shared" si="214"/>
        <v>0</v>
      </c>
      <c r="V186" s="72">
        <f t="shared" si="215"/>
        <v>0</v>
      </c>
      <c r="W186" s="72">
        <f t="shared" si="216"/>
        <v>0</v>
      </c>
      <c r="X186" s="72">
        <f t="shared" si="217"/>
        <v>0</v>
      </c>
      <c r="Y186" s="72">
        <f t="shared" si="218"/>
        <v>0</v>
      </c>
      <c r="Z186" s="72">
        <f t="shared" si="219"/>
        <v>0</v>
      </c>
      <c r="AA186" s="72">
        <f t="shared" si="220"/>
        <v>0</v>
      </c>
      <c r="AB186" s="72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  <c r="IX186" s="73"/>
      <c r="IY186" s="73"/>
      <c r="IZ186" s="73"/>
      <c r="JA186" s="73"/>
      <c r="JB186" s="73"/>
      <c r="JC186" s="73"/>
      <c r="JD186" s="73"/>
      <c r="JE186" s="73"/>
      <c r="JF186" s="73"/>
      <c r="JG186" s="73"/>
      <c r="JH186" s="73"/>
      <c r="JI186" s="73"/>
      <c r="JJ186" s="73"/>
      <c r="JK186" s="73"/>
      <c r="JL186" s="73"/>
      <c r="JM186" s="73"/>
      <c r="JN186" s="73"/>
      <c r="JO186" s="73"/>
      <c r="JP186" s="73"/>
      <c r="JQ186" s="73"/>
      <c r="JR186" s="73"/>
      <c r="JS186" s="73"/>
      <c r="JT186" s="73"/>
      <c r="JU186" s="73"/>
      <c r="JV186" s="73"/>
      <c r="JW186" s="73"/>
      <c r="JX186" s="73"/>
      <c r="JY186" s="73"/>
      <c r="JZ186" s="73"/>
      <c r="KA186" s="73"/>
      <c r="KB186" s="73"/>
      <c r="KC186" s="73"/>
      <c r="KD186" s="73"/>
      <c r="KE186" s="73"/>
      <c r="KF186" s="73"/>
      <c r="KG186" s="73"/>
      <c r="KH186" s="73"/>
      <c r="KI186" s="73"/>
      <c r="KJ186" s="73"/>
      <c r="KK186" s="73"/>
      <c r="KL186" s="73"/>
      <c r="KM186" s="73"/>
      <c r="KN186" s="73"/>
      <c r="KO186" s="73"/>
      <c r="KP186" s="73"/>
      <c r="KQ186" s="73"/>
      <c r="KR186" s="73"/>
      <c r="KS186" s="73"/>
      <c r="KT186" s="73"/>
      <c r="KU186" s="73"/>
      <c r="KV186" s="73"/>
      <c r="KW186" s="73"/>
      <c r="KX186" s="73"/>
      <c r="KY186" s="73"/>
      <c r="KZ186" s="73"/>
      <c r="LA186" s="73"/>
      <c r="LB186" s="73"/>
      <c r="LC186" s="73"/>
      <c r="LD186" s="73"/>
      <c r="LE186" s="73"/>
      <c r="LF186" s="73"/>
      <c r="LG186" s="73"/>
      <c r="LH186" s="73"/>
      <c r="LI186" s="73"/>
      <c r="LJ186" s="73"/>
      <c r="LK186" s="73"/>
      <c r="LL186" s="73"/>
      <c r="LM186" s="73"/>
      <c r="LN186" s="73"/>
      <c r="LO186" s="73"/>
      <c r="LP186" s="73"/>
      <c r="LQ186" s="73"/>
      <c r="LR186" s="73"/>
      <c r="LS186" s="73"/>
      <c r="LT186" s="73"/>
      <c r="LU186" s="73"/>
      <c r="LV186" s="73"/>
      <c r="LW186" s="73"/>
      <c r="LX186" s="73"/>
      <c r="LY186" s="73"/>
      <c r="LZ186" s="73"/>
      <c r="MA186" s="73"/>
      <c r="MB186" s="73"/>
      <c r="MC186" s="73"/>
      <c r="MD186" s="73"/>
      <c r="ME186" s="73"/>
      <c r="MF186" s="73"/>
      <c r="MG186" s="73"/>
      <c r="MH186" s="73"/>
      <c r="MI186" s="73"/>
      <c r="MJ186" s="73"/>
      <c r="MK186" s="73"/>
      <c r="ML186" s="73"/>
      <c r="MM186" s="73"/>
      <c r="MN186" s="73"/>
      <c r="MO186" s="73"/>
      <c r="MP186" s="73"/>
      <c r="MQ186" s="73"/>
      <c r="MR186" s="73"/>
      <c r="MS186" s="73"/>
      <c r="MT186" s="73"/>
      <c r="MU186" s="73"/>
      <c r="MV186" s="73"/>
      <c r="MW186" s="73"/>
      <c r="MX186" s="73"/>
      <c r="MY186" s="73"/>
      <c r="MZ186" s="73"/>
      <c r="NA186" s="73"/>
      <c r="NB186" s="73"/>
      <c r="NC186" s="73"/>
      <c r="ND186" s="73"/>
      <c r="NE186" s="73"/>
      <c r="NF186" s="73"/>
      <c r="NG186" s="73"/>
      <c r="NH186" s="73"/>
      <c r="NI186" s="73"/>
      <c r="NJ186" s="73"/>
      <c r="NK186" s="73"/>
      <c r="NL186" s="73"/>
      <c r="NM186" s="73"/>
      <c r="NN186" s="73"/>
      <c r="NO186" s="73"/>
      <c r="NP186" s="73"/>
      <c r="NQ186" s="73"/>
      <c r="NR186" s="73"/>
      <c r="NS186" s="73"/>
      <c r="NT186" s="73"/>
      <c r="NU186" s="73"/>
      <c r="NV186" s="73"/>
      <c r="NW186" s="73"/>
      <c r="NX186" s="73"/>
      <c r="NY186" s="73"/>
      <c r="NZ186" s="73"/>
      <c r="OA186" s="73"/>
      <c r="OB186" s="73"/>
      <c r="OC186" s="73"/>
      <c r="OD186" s="73"/>
      <c r="OE186" s="73"/>
      <c r="OF186" s="73"/>
      <c r="OG186" s="73"/>
      <c r="OH186" s="73"/>
      <c r="OI186" s="73"/>
      <c r="OJ186" s="73"/>
      <c r="OK186" s="73"/>
      <c r="OL186" s="73"/>
      <c r="OM186" s="73"/>
      <c r="ON186" s="73"/>
      <c r="OO186" s="73"/>
      <c r="OP186" s="73"/>
      <c r="OQ186" s="73"/>
      <c r="OR186" s="73"/>
      <c r="OS186" s="73"/>
      <c r="OT186" s="73"/>
      <c r="OU186" s="73"/>
      <c r="OV186" s="73"/>
      <c r="OW186" s="73"/>
      <c r="OX186" s="73"/>
      <c r="OY186" s="73"/>
      <c r="OZ186" s="73"/>
      <c r="PA186" s="73"/>
      <c r="PB186" s="73"/>
      <c r="PC186" s="73"/>
      <c r="PD186" s="73"/>
      <c r="PE186" s="73"/>
      <c r="PF186" s="73"/>
      <c r="PG186" s="73"/>
      <c r="PH186" s="73"/>
      <c r="PI186" s="73"/>
      <c r="PJ186" s="73"/>
      <c r="PK186" s="73"/>
      <c r="PL186" s="73"/>
      <c r="PM186" s="73"/>
      <c r="PN186" s="73"/>
      <c r="PO186" s="73"/>
      <c r="PP186" s="73"/>
      <c r="PQ186" s="73"/>
      <c r="PR186" s="73"/>
      <c r="PS186" s="73"/>
      <c r="PT186" s="73"/>
      <c r="PU186" s="73"/>
      <c r="PV186" s="73"/>
      <c r="PW186" s="73"/>
      <c r="PX186" s="73"/>
      <c r="PY186" s="73"/>
      <c r="PZ186" s="73"/>
      <c r="QA186" s="73"/>
      <c r="QB186" s="73"/>
      <c r="QC186" s="73"/>
      <c r="QD186" s="73"/>
      <c r="QE186" s="73"/>
      <c r="QF186" s="73"/>
      <c r="QG186" s="73"/>
      <c r="QH186" s="73"/>
      <c r="QI186" s="73"/>
      <c r="QJ186" s="73"/>
      <c r="QK186" s="73"/>
      <c r="QL186" s="73"/>
      <c r="QM186" s="73"/>
      <c r="QN186" s="73"/>
      <c r="QO186" s="73"/>
      <c r="QP186" s="73"/>
      <c r="QQ186" s="73"/>
      <c r="QR186" s="73"/>
      <c r="QS186" s="73"/>
      <c r="QT186" s="73"/>
      <c r="QU186" s="73"/>
      <c r="QV186" s="73"/>
      <c r="QW186" s="73"/>
      <c r="QX186" s="73"/>
      <c r="QY186" s="73"/>
      <c r="QZ186" s="73"/>
      <c r="RA186" s="73"/>
      <c r="RB186" s="73"/>
      <c r="RC186" s="73"/>
      <c r="RD186" s="73"/>
      <c r="RE186" s="73"/>
      <c r="RF186" s="73"/>
      <c r="RG186" s="73"/>
      <c r="RH186" s="73"/>
      <c r="RI186" s="73"/>
      <c r="RJ186" s="73"/>
      <c r="RK186" s="73"/>
      <c r="RL186" s="73"/>
      <c r="RM186" s="73"/>
      <c r="RN186" s="73"/>
      <c r="RO186" s="73"/>
      <c r="RP186" s="73"/>
      <c r="RQ186" s="73"/>
      <c r="RR186" s="73"/>
      <c r="RS186" s="73"/>
      <c r="RT186" s="73"/>
      <c r="RU186" s="73"/>
      <c r="RV186" s="73"/>
      <c r="RW186" s="73"/>
      <c r="RX186" s="73"/>
      <c r="RY186" s="73"/>
      <c r="RZ186" s="73"/>
      <c r="SA186" s="73"/>
      <c r="SB186" s="73"/>
      <c r="SC186" s="73"/>
      <c r="SD186" s="73"/>
      <c r="SE186" s="73"/>
      <c r="SF186" s="73"/>
      <c r="SG186" s="73"/>
      <c r="SH186" s="73"/>
      <c r="SI186" s="73"/>
      <c r="SJ186" s="73"/>
      <c r="SK186" s="73"/>
      <c r="SL186" s="73"/>
      <c r="SM186" s="73"/>
      <c r="SN186" s="73"/>
      <c r="SO186" s="73"/>
      <c r="SP186" s="73"/>
      <c r="SQ186" s="73"/>
      <c r="SR186" s="73"/>
      <c r="SS186" s="73"/>
      <c r="ST186" s="73"/>
      <c r="SU186" s="73"/>
      <c r="SV186" s="73"/>
      <c r="SW186" s="73"/>
      <c r="SX186" s="73"/>
      <c r="SY186" s="73"/>
      <c r="SZ186" s="73"/>
      <c r="TA186" s="73"/>
      <c r="TB186" s="73"/>
      <c r="TC186" s="73"/>
      <c r="TD186" s="73"/>
      <c r="TE186" s="73"/>
      <c r="TF186" s="73"/>
      <c r="TG186" s="73"/>
      <c r="TH186" s="73"/>
      <c r="TI186" s="73"/>
      <c r="TJ186" s="73"/>
      <c r="TK186" s="73"/>
      <c r="TL186" s="73"/>
      <c r="TM186" s="73"/>
      <c r="TN186" s="73"/>
      <c r="TO186" s="73"/>
      <c r="TP186" s="73"/>
      <c r="TQ186" s="73"/>
      <c r="TR186" s="73"/>
      <c r="TS186" s="73"/>
      <c r="TT186" s="73"/>
      <c r="TU186" s="73"/>
      <c r="TV186" s="73"/>
      <c r="TW186" s="73"/>
      <c r="TX186" s="73"/>
      <c r="TY186" s="73"/>
      <c r="TZ186" s="73"/>
      <c r="UA186" s="73"/>
      <c r="UB186" s="73"/>
      <c r="UC186" s="73"/>
      <c r="UD186" s="73"/>
      <c r="UE186" s="73"/>
      <c r="UF186" s="73"/>
      <c r="UG186" s="73"/>
      <c r="UH186" s="73"/>
      <c r="UI186" s="73"/>
      <c r="UJ186" s="73"/>
      <c r="UK186" s="73"/>
      <c r="UL186" s="73"/>
      <c r="UM186" s="73"/>
      <c r="UN186" s="73"/>
      <c r="UO186" s="73"/>
      <c r="UP186" s="73"/>
      <c r="UQ186" s="73"/>
      <c r="UR186" s="73"/>
      <c r="US186" s="73"/>
      <c r="UT186" s="73"/>
      <c r="UU186" s="73"/>
      <c r="UV186" s="73"/>
      <c r="UW186" s="73"/>
      <c r="UX186" s="73"/>
      <c r="UY186" s="73"/>
      <c r="UZ186" s="73"/>
      <c r="VA186" s="73"/>
      <c r="VB186" s="73"/>
      <c r="VC186" s="73"/>
      <c r="VD186" s="73"/>
      <c r="VE186" s="73"/>
      <c r="VF186" s="73"/>
      <c r="VG186" s="73"/>
      <c r="VH186" s="73"/>
      <c r="VI186" s="73"/>
      <c r="VJ186" s="73"/>
      <c r="VK186" s="73"/>
      <c r="VL186" s="73"/>
      <c r="VM186" s="73"/>
      <c r="VN186" s="73"/>
      <c r="VO186" s="73"/>
      <c r="VP186" s="73"/>
      <c r="VQ186" s="73"/>
      <c r="VR186" s="73"/>
      <c r="VS186" s="73"/>
      <c r="VT186" s="73"/>
      <c r="VU186" s="73"/>
      <c r="VV186" s="73"/>
      <c r="VW186" s="73"/>
      <c r="VX186" s="73"/>
      <c r="VY186" s="73"/>
      <c r="VZ186" s="73"/>
      <c r="WA186" s="73"/>
      <c r="WB186" s="73"/>
      <c r="WC186" s="73"/>
      <c r="WD186" s="73"/>
      <c r="WE186" s="73"/>
      <c r="WF186" s="73"/>
      <c r="WG186" s="73"/>
      <c r="WH186" s="73"/>
      <c r="WI186" s="73"/>
      <c r="WJ186" s="73"/>
      <c r="WK186" s="73"/>
      <c r="WL186" s="73"/>
      <c r="WM186" s="73"/>
      <c r="WN186" s="73"/>
      <c r="WO186" s="73"/>
      <c r="WP186" s="73"/>
      <c r="WQ186" s="73"/>
      <c r="WR186" s="73"/>
      <c r="WS186" s="73"/>
      <c r="WT186" s="73"/>
      <c r="WU186" s="73"/>
      <c r="WV186" s="73"/>
      <c r="WW186" s="73"/>
      <c r="WX186" s="73"/>
      <c r="WY186" s="73"/>
      <c r="WZ186" s="73"/>
      <c r="XA186" s="73"/>
      <c r="XB186" s="73"/>
      <c r="XC186" s="73"/>
      <c r="XD186" s="73"/>
      <c r="XE186" s="73"/>
      <c r="XF186" s="73"/>
      <c r="XG186" s="73"/>
      <c r="XH186" s="73"/>
      <c r="XI186" s="73"/>
      <c r="XJ186" s="73"/>
      <c r="XK186" s="73"/>
      <c r="XL186" s="73"/>
      <c r="XM186" s="73"/>
      <c r="XN186" s="73"/>
      <c r="XO186" s="73"/>
      <c r="XP186" s="73"/>
      <c r="XQ186" s="73"/>
      <c r="XR186" s="73"/>
      <c r="XS186" s="73"/>
      <c r="XT186" s="73"/>
      <c r="XU186" s="73"/>
      <c r="XV186" s="73"/>
      <c r="XW186" s="73"/>
      <c r="XX186" s="73"/>
      <c r="XY186" s="73"/>
      <c r="XZ186" s="73"/>
      <c r="YA186" s="73"/>
      <c r="YB186" s="73"/>
      <c r="YC186" s="73"/>
      <c r="YD186" s="73"/>
      <c r="YE186" s="73"/>
      <c r="YF186" s="73"/>
      <c r="YG186" s="73"/>
      <c r="YH186" s="73"/>
      <c r="YI186" s="73"/>
      <c r="YJ186" s="73"/>
      <c r="YK186" s="73"/>
      <c r="YL186" s="73"/>
      <c r="YM186" s="73"/>
      <c r="YN186" s="73"/>
      <c r="YO186" s="73"/>
      <c r="YP186" s="73"/>
      <c r="YQ186" s="73"/>
      <c r="YR186" s="73"/>
    </row>
    <row r="187" spans="1:668">
      <c r="A187" s="71" t="s">
        <v>271</v>
      </c>
      <c r="B187" s="72">
        <f t="shared" si="195"/>
        <v>0</v>
      </c>
      <c r="C187" s="72">
        <f t="shared" si="196"/>
        <v>0</v>
      </c>
      <c r="D187" s="72">
        <f t="shared" si="197"/>
        <v>0</v>
      </c>
      <c r="E187" s="72">
        <f t="shared" si="198"/>
        <v>0</v>
      </c>
      <c r="F187" s="72">
        <f t="shared" si="199"/>
        <v>0</v>
      </c>
      <c r="G187" s="72">
        <f t="shared" si="200"/>
        <v>0</v>
      </c>
      <c r="H187" s="72">
        <f t="shared" si="201"/>
        <v>0</v>
      </c>
      <c r="I187" s="72">
        <f t="shared" si="202"/>
        <v>0</v>
      </c>
      <c r="J187" s="72">
        <f t="shared" si="203"/>
        <v>0</v>
      </c>
      <c r="K187" s="72">
        <f t="shared" si="204"/>
        <v>0</v>
      </c>
      <c r="L187" s="72">
        <f t="shared" si="205"/>
        <v>0</v>
      </c>
      <c r="M187" s="72">
        <f t="shared" si="206"/>
        <v>0</v>
      </c>
      <c r="N187" s="72">
        <f t="shared" si="207"/>
        <v>0</v>
      </c>
      <c r="O187" s="72">
        <f t="shared" si="208"/>
        <v>0</v>
      </c>
      <c r="P187" s="72">
        <f t="shared" si="209"/>
        <v>0</v>
      </c>
      <c r="Q187" s="72">
        <f t="shared" si="210"/>
        <v>0</v>
      </c>
      <c r="R187" s="72">
        <f t="shared" si="211"/>
        <v>0</v>
      </c>
      <c r="S187" s="72">
        <f t="shared" si="212"/>
        <v>0</v>
      </c>
      <c r="T187" s="72">
        <f t="shared" si="213"/>
        <v>0</v>
      </c>
      <c r="U187" s="72">
        <f t="shared" si="214"/>
        <v>0</v>
      </c>
      <c r="V187" s="72">
        <f t="shared" si="215"/>
        <v>0</v>
      </c>
      <c r="W187" s="72">
        <f t="shared" si="216"/>
        <v>0</v>
      </c>
      <c r="X187" s="72">
        <f t="shared" si="217"/>
        <v>0</v>
      </c>
      <c r="Y187" s="72">
        <f t="shared" si="218"/>
        <v>0</v>
      </c>
      <c r="Z187" s="72">
        <f t="shared" si="219"/>
        <v>0</v>
      </c>
      <c r="AA187" s="72">
        <f t="shared" si="220"/>
        <v>0</v>
      </c>
      <c r="AB187" s="72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73"/>
      <c r="ES187" s="73"/>
      <c r="ET187" s="73"/>
      <c r="EU187" s="73"/>
      <c r="EV187" s="73"/>
      <c r="EW187" s="73"/>
      <c r="EX187" s="73"/>
      <c r="EY187" s="73"/>
      <c r="EZ187" s="73"/>
      <c r="FA187" s="73"/>
      <c r="FB187" s="73"/>
      <c r="FC187" s="73"/>
      <c r="FD187" s="73"/>
      <c r="FE187" s="73"/>
      <c r="FF187" s="73"/>
      <c r="FG187" s="73"/>
      <c r="FH187" s="73"/>
      <c r="FI187" s="73"/>
      <c r="FJ187" s="73"/>
      <c r="FK187" s="73"/>
      <c r="FL187" s="73"/>
      <c r="FM187" s="73"/>
      <c r="FN187" s="73"/>
      <c r="FO187" s="73"/>
      <c r="FP187" s="73"/>
      <c r="FQ187" s="73"/>
      <c r="FR187" s="73"/>
      <c r="FS187" s="73"/>
      <c r="FT187" s="73"/>
      <c r="FU187" s="73"/>
      <c r="FV187" s="73"/>
      <c r="FW187" s="73"/>
      <c r="FX187" s="73"/>
      <c r="FY187" s="73"/>
      <c r="FZ187" s="73"/>
      <c r="GA187" s="73"/>
      <c r="GB187" s="73"/>
      <c r="GC187" s="73"/>
      <c r="GD187" s="73"/>
      <c r="GE187" s="73"/>
      <c r="GF187" s="73"/>
      <c r="GG187" s="73"/>
      <c r="GH187" s="73"/>
      <c r="GI187" s="73"/>
      <c r="GJ187" s="73"/>
      <c r="GK187" s="73"/>
      <c r="GL187" s="73"/>
      <c r="GM187" s="73"/>
      <c r="GN187" s="73"/>
      <c r="GO187" s="73"/>
      <c r="GP187" s="73"/>
      <c r="GQ187" s="73"/>
      <c r="GR187" s="73"/>
      <c r="GS187" s="73"/>
      <c r="GT187" s="73"/>
      <c r="GU187" s="73"/>
      <c r="GV187" s="73"/>
      <c r="GW187" s="73"/>
      <c r="GX187" s="73"/>
      <c r="GY187" s="73"/>
      <c r="GZ187" s="73"/>
      <c r="HA187" s="73"/>
      <c r="HB187" s="73"/>
      <c r="HC187" s="73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73"/>
      <c r="HT187" s="73"/>
      <c r="HU187" s="73"/>
      <c r="HV187" s="73"/>
      <c r="HW187" s="73"/>
      <c r="HX187" s="73"/>
      <c r="HY187" s="73"/>
      <c r="HZ187" s="73"/>
      <c r="IA187" s="73"/>
      <c r="IB187" s="73"/>
      <c r="IC187" s="73"/>
      <c r="ID187" s="73"/>
      <c r="IE187" s="73"/>
      <c r="IF187" s="73"/>
      <c r="IG187" s="73"/>
      <c r="IH187" s="73"/>
      <c r="II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  <c r="JD187" s="73"/>
      <c r="JE187" s="73"/>
      <c r="JF187" s="73"/>
      <c r="JG187" s="73"/>
      <c r="JH187" s="73"/>
      <c r="JI187" s="73"/>
      <c r="JJ187" s="73"/>
      <c r="JK187" s="73"/>
      <c r="JL187" s="73"/>
      <c r="JM187" s="73"/>
      <c r="JN187" s="73"/>
      <c r="JO187" s="73"/>
      <c r="JP187" s="73"/>
      <c r="JQ187" s="73"/>
      <c r="JR187" s="73"/>
      <c r="JS187" s="73"/>
      <c r="JT187" s="73"/>
      <c r="JU187" s="73"/>
      <c r="JV187" s="73"/>
      <c r="JW187" s="73"/>
      <c r="JX187" s="73"/>
      <c r="JY187" s="73"/>
      <c r="JZ187" s="73"/>
      <c r="KA187" s="73"/>
      <c r="KB187" s="73"/>
      <c r="KC187" s="73"/>
      <c r="KD187" s="73"/>
      <c r="KE187" s="73"/>
      <c r="KF187" s="73"/>
      <c r="KG187" s="73"/>
      <c r="KH187" s="73"/>
      <c r="KI187" s="73"/>
      <c r="KJ187" s="73"/>
      <c r="KK187" s="73"/>
      <c r="KL187" s="73"/>
      <c r="KM187" s="73"/>
      <c r="KN187" s="73"/>
      <c r="KO187" s="73"/>
      <c r="KP187" s="73"/>
      <c r="KQ187" s="73"/>
      <c r="KR187" s="73"/>
      <c r="KS187" s="73"/>
      <c r="KT187" s="73"/>
      <c r="KU187" s="73"/>
      <c r="KV187" s="73"/>
      <c r="KW187" s="73"/>
      <c r="KX187" s="73"/>
      <c r="KY187" s="73"/>
      <c r="KZ187" s="73"/>
      <c r="LA187" s="73"/>
      <c r="LB187" s="73"/>
      <c r="LC187" s="73"/>
      <c r="LD187" s="73"/>
      <c r="LE187" s="73"/>
      <c r="LF187" s="73"/>
      <c r="LG187" s="73"/>
      <c r="LH187" s="73"/>
      <c r="LI187" s="73"/>
      <c r="LJ187" s="73"/>
      <c r="LK187" s="73"/>
      <c r="LL187" s="73"/>
      <c r="LM187" s="73"/>
      <c r="LN187" s="73"/>
      <c r="LO187" s="73"/>
      <c r="LP187" s="73"/>
      <c r="LQ187" s="73"/>
      <c r="LR187" s="73"/>
      <c r="LS187" s="73"/>
      <c r="LT187" s="73"/>
      <c r="LU187" s="73"/>
      <c r="LV187" s="73"/>
      <c r="LW187" s="73"/>
      <c r="LX187" s="73"/>
      <c r="LY187" s="73"/>
      <c r="LZ187" s="73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  <c r="OL187" s="73"/>
      <c r="OM187" s="73"/>
      <c r="ON187" s="73"/>
      <c r="OO187" s="73"/>
      <c r="OP187" s="73"/>
      <c r="OQ187" s="73"/>
      <c r="OR187" s="73"/>
      <c r="OS187" s="73"/>
      <c r="OT187" s="73"/>
      <c r="OU187" s="73"/>
      <c r="OV187" s="73"/>
      <c r="OW187" s="73"/>
      <c r="OX187" s="73"/>
      <c r="OY187" s="73"/>
      <c r="OZ187" s="73"/>
      <c r="PA187" s="73"/>
      <c r="PB187" s="73"/>
      <c r="PC187" s="73"/>
      <c r="PD187" s="73"/>
      <c r="PE187" s="73"/>
      <c r="PF187" s="73"/>
      <c r="PG187" s="73"/>
      <c r="PH187" s="73"/>
      <c r="PI187" s="73"/>
      <c r="PJ187" s="73"/>
      <c r="PK187" s="73"/>
      <c r="PL187" s="73"/>
      <c r="PM187" s="73"/>
      <c r="PN187" s="73"/>
      <c r="PO187" s="73"/>
      <c r="PP187" s="73"/>
      <c r="PQ187" s="73"/>
      <c r="PR187" s="73"/>
      <c r="PS187" s="73"/>
      <c r="PT187" s="73"/>
      <c r="PU187" s="73"/>
      <c r="PV187" s="73"/>
      <c r="PW187" s="73"/>
      <c r="PX187" s="73"/>
      <c r="PY187" s="73"/>
      <c r="PZ187" s="73"/>
      <c r="QA187" s="73"/>
      <c r="QB187" s="73"/>
      <c r="QC187" s="73"/>
      <c r="QD187" s="73"/>
      <c r="QE187" s="73"/>
      <c r="QF187" s="73"/>
      <c r="QG187" s="73"/>
      <c r="QH187" s="73"/>
      <c r="QI187" s="73"/>
      <c r="QJ187" s="73"/>
      <c r="QK187" s="73"/>
      <c r="QL187" s="73"/>
      <c r="QM187" s="73"/>
      <c r="QN187" s="73"/>
      <c r="QO187" s="73"/>
      <c r="QP187" s="73"/>
      <c r="QQ187" s="73"/>
      <c r="QR187" s="73"/>
      <c r="QS187" s="73"/>
      <c r="QT187" s="73"/>
      <c r="QU187" s="73"/>
      <c r="QV187" s="73"/>
      <c r="QW187" s="73"/>
      <c r="QX187" s="73"/>
      <c r="QY187" s="73"/>
      <c r="QZ187" s="73"/>
      <c r="RA187" s="73"/>
      <c r="RB187" s="73"/>
      <c r="RC187" s="73"/>
      <c r="RD187" s="73"/>
      <c r="RE187" s="73"/>
      <c r="RF187" s="73"/>
      <c r="RG187" s="73"/>
      <c r="RH187" s="73"/>
      <c r="RI187" s="73"/>
      <c r="RJ187" s="73"/>
      <c r="RK187" s="73"/>
      <c r="RL187" s="73"/>
      <c r="RM187" s="73"/>
      <c r="RN187" s="73"/>
      <c r="RO187" s="73"/>
      <c r="RP187" s="73"/>
      <c r="RQ187" s="73"/>
      <c r="RR187" s="73"/>
      <c r="RS187" s="73"/>
      <c r="RT187" s="73"/>
      <c r="RU187" s="73"/>
      <c r="RV187" s="73"/>
      <c r="RW187" s="73"/>
      <c r="RX187" s="73"/>
      <c r="RY187" s="73"/>
      <c r="RZ187" s="73"/>
      <c r="SA187" s="73"/>
      <c r="SB187" s="73"/>
      <c r="SC187" s="73"/>
      <c r="SD187" s="73"/>
      <c r="SE187" s="73"/>
      <c r="SF187" s="73"/>
      <c r="SG187" s="73"/>
      <c r="SH187" s="73"/>
      <c r="SI187" s="73"/>
      <c r="SJ187" s="73"/>
      <c r="SK187" s="73"/>
      <c r="SL187" s="73"/>
      <c r="SM187" s="73"/>
      <c r="SN187" s="73"/>
      <c r="SO187" s="73"/>
      <c r="SP187" s="73"/>
      <c r="SQ187" s="73"/>
      <c r="SR187" s="73"/>
      <c r="SS187" s="73"/>
      <c r="ST187" s="73"/>
      <c r="SU187" s="73"/>
      <c r="SV187" s="73"/>
      <c r="SW187" s="73"/>
      <c r="SX187" s="73"/>
      <c r="SY187" s="73"/>
      <c r="SZ187" s="73"/>
      <c r="TA187" s="73"/>
      <c r="TB187" s="73"/>
      <c r="TC187" s="73"/>
      <c r="TD187" s="73"/>
      <c r="TE187" s="73"/>
      <c r="TF187" s="73"/>
      <c r="TG187" s="73"/>
      <c r="TH187" s="73"/>
      <c r="TI187" s="73"/>
      <c r="TJ187" s="73"/>
      <c r="TK187" s="73"/>
      <c r="TL187" s="73"/>
      <c r="TM187" s="73"/>
      <c r="TN187" s="73"/>
      <c r="TO187" s="73"/>
      <c r="TP187" s="73"/>
      <c r="TQ187" s="73"/>
      <c r="TR187" s="73"/>
      <c r="TS187" s="73"/>
      <c r="TT187" s="73"/>
      <c r="TU187" s="73"/>
      <c r="TV187" s="73"/>
      <c r="TW187" s="73"/>
      <c r="TX187" s="73"/>
      <c r="TY187" s="73"/>
      <c r="TZ187" s="73"/>
      <c r="UA187" s="73"/>
      <c r="UB187" s="73"/>
      <c r="UC187" s="73"/>
      <c r="UD187" s="73"/>
      <c r="UE187" s="73"/>
      <c r="UF187" s="73"/>
      <c r="UG187" s="73"/>
      <c r="UH187" s="73"/>
      <c r="UI187" s="73"/>
      <c r="UJ187" s="73"/>
      <c r="UK187" s="73"/>
      <c r="UL187" s="73"/>
      <c r="UM187" s="73"/>
      <c r="UN187" s="73"/>
      <c r="UO187" s="73"/>
      <c r="UP187" s="73"/>
      <c r="UQ187" s="73"/>
      <c r="UR187" s="73"/>
      <c r="US187" s="73"/>
      <c r="UT187" s="73"/>
      <c r="UU187" s="73"/>
      <c r="UV187" s="73"/>
      <c r="UW187" s="73"/>
      <c r="UX187" s="73"/>
      <c r="UY187" s="73"/>
      <c r="UZ187" s="73"/>
      <c r="VA187" s="73"/>
      <c r="VB187" s="73"/>
      <c r="VC187" s="73"/>
      <c r="VD187" s="73"/>
      <c r="VE187" s="73"/>
      <c r="VF187" s="73"/>
      <c r="VG187" s="73"/>
      <c r="VH187" s="73"/>
      <c r="VI187" s="73"/>
      <c r="VJ187" s="73"/>
      <c r="VK187" s="73"/>
      <c r="VL187" s="73"/>
      <c r="VM187" s="73"/>
      <c r="VN187" s="73"/>
      <c r="VO187" s="73"/>
      <c r="VP187" s="73"/>
      <c r="VQ187" s="73"/>
      <c r="VR187" s="73"/>
      <c r="VS187" s="73"/>
      <c r="VT187" s="73"/>
      <c r="VU187" s="73"/>
      <c r="VV187" s="73"/>
      <c r="VW187" s="73"/>
      <c r="VX187" s="73"/>
      <c r="VY187" s="73"/>
      <c r="VZ187" s="73"/>
      <c r="WA187" s="73"/>
      <c r="WB187" s="73"/>
      <c r="WC187" s="73"/>
      <c r="WD187" s="73"/>
      <c r="WE187" s="73"/>
      <c r="WF187" s="73"/>
      <c r="WG187" s="73"/>
      <c r="WH187" s="73"/>
      <c r="WI187" s="73"/>
      <c r="WJ187" s="73"/>
      <c r="WK187" s="73"/>
      <c r="WL187" s="73"/>
      <c r="WM187" s="73"/>
      <c r="WN187" s="73"/>
      <c r="WO187" s="73"/>
      <c r="WP187" s="73"/>
      <c r="WQ187" s="73"/>
      <c r="WR187" s="73"/>
      <c r="WS187" s="73"/>
      <c r="WT187" s="73"/>
      <c r="WU187" s="73"/>
      <c r="WV187" s="73"/>
      <c r="WW187" s="73"/>
      <c r="WX187" s="73"/>
      <c r="WY187" s="73"/>
      <c r="WZ187" s="73"/>
      <c r="XA187" s="73"/>
      <c r="XB187" s="73"/>
      <c r="XC187" s="73"/>
      <c r="XD187" s="73"/>
      <c r="XE187" s="73"/>
      <c r="XF187" s="73"/>
      <c r="XG187" s="73"/>
      <c r="XH187" s="73"/>
      <c r="XI187" s="73"/>
      <c r="XJ187" s="73"/>
      <c r="XK187" s="73"/>
      <c r="XL187" s="73"/>
      <c r="XM187" s="73"/>
      <c r="XN187" s="73"/>
      <c r="XO187" s="73"/>
      <c r="XP187" s="73"/>
      <c r="XQ187" s="73"/>
      <c r="XR187" s="73"/>
      <c r="XS187" s="73"/>
      <c r="XT187" s="73"/>
      <c r="XU187" s="73"/>
      <c r="XV187" s="73"/>
      <c r="XW187" s="73"/>
      <c r="XX187" s="73"/>
      <c r="XY187" s="73"/>
      <c r="XZ187" s="73"/>
      <c r="YA187" s="73"/>
      <c r="YB187" s="73"/>
      <c r="YC187" s="73"/>
      <c r="YD187" s="73"/>
      <c r="YE187" s="73"/>
      <c r="YF187" s="73"/>
      <c r="YG187" s="73"/>
      <c r="YH187" s="73"/>
      <c r="YI187" s="73"/>
      <c r="YJ187" s="73"/>
      <c r="YK187" s="73"/>
      <c r="YL187" s="73"/>
      <c r="YM187" s="73"/>
      <c r="YN187" s="73"/>
      <c r="YO187" s="73"/>
      <c r="YP187" s="73"/>
      <c r="YQ187" s="73"/>
      <c r="YR187" s="73"/>
    </row>
    <row r="188" spans="1:668">
      <c r="A188" s="71" t="s">
        <v>272</v>
      </c>
      <c r="B188" s="72">
        <f t="shared" si="195"/>
        <v>0</v>
      </c>
      <c r="C188" s="72">
        <f t="shared" si="196"/>
        <v>0</v>
      </c>
      <c r="D188" s="72">
        <f t="shared" si="197"/>
        <v>0</v>
      </c>
      <c r="E188" s="72">
        <f t="shared" si="198"/>
        <v>0</v>
      </c>
      <c r="F188" s="72">
        <f t="shared" si="199"/>
        <v>0</v>
      </c>
      <c r="G188" s="72">
        <f t="shared" si="200"/>
        <v>0</v>
      </c>
      <c r="H188" s="72">
        <f t="shared" si="201"/>
        <v>0</v>
      </c>
      <c r="I188" s="72">
        <f t="shared" si="202"/>
        <v>0</v>
      </c>
      <c r="J188" s="72">
        <f t="shared" si="203"/>
        <v>0</v>
      </c>
      <c r="K188" s="72">
        <f t="shared" si="204"/>
        <v>0</v>
      </c>
      <c r="L188" s="72">
        <f t="shared" si="205"/>
        <v>0</v>
      </c>
      <c r="M188" s="72">
        <f t="shared" si="206"/>
        <v>0</v>
      </c>
      <c r="N188" s="72">
        <f t="shared" si="207"/>
        <v>0</v>
      </c>
      <c r="O188" s="72">
        <f t="shared" si="208"/>
        <v>0</v>
      </c>
      <c r="P188" s="72">
        <f t="shared" si="209"/>
        <v>0</v>
      </c>
      <c r="Q188" s="72">
        <f t="shared" si="210"/>
        <v>0</v>
      </c>
      <c r="R188" s="72">
        <f t="shared" si="211"/>
        <v>0</v>
      </c>
      <c r="S188" s="72">
        <f t="shared" si="212"/>
        <v>0</v>
      </c>
      <c r="T188" s="72">
        <f t="shared" si="213"/>
        <v>0</v>
      </c>
      <c r="U188" s="72">
        <f t="shared" si="214"/>
        <v>0</v>
      </c>
      <c r="V188" s="72">
        <f t="shared" si="215"/>
        <v>0</v>
      </c>
      <c r="W188" s="72">
        <f t="shared" si="216"/>
        <v>0</v>
      </c>
      <c r="X188" s="72">
        <f t="shared" si="217"/>
        <v>0</v>
      </c>
      <c r="Y188" s="72">
        <f t="shared" si="218"/>
        <v>0</v>
      </c>
      <c r="Z188" s="72">
        <f t="shared" si="219"/>
        <v>0</v>
      </c>
      <c r="AA188" s="72">
        <f t="shared" si="220"/>
        <v>0</v>
      </c>
      <c r="AB188" s="72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  <c r="EV188" s="73"/>
      <c r="EW188" s="73"/>
      <c r="EX188" s="73"/>
      <c r="EY188" s="73"/>
      <c r="EZ188" s="73"/>
      <c r="FA188" s="73"/>
      <c r="FB188" s="73"/>
      <c r="FC188" s="73"/>
      <c r="FD188" s="73"/>
      <c r="FE188" s="73"/>
      <c r="FF188" s="73"/>
      <c r="FG188" s="73"/>
      <c r="FH188" s="73"/>
      <c r="FI188" s="73"/>
      <c r="FJ188" s="73"/>
      <c r="FK188" s="73"/>
      <c r="FL188" s="73"/>
      <c r="FM188" s="73"/>
      <c r="FN188" s="73"/>
      <c r="FO188" s="73"/>
      <c r="FP188" s="73"/>
      <c r="FQ188" s="73"/>
      <c r="FR188" s="73"/>
      <c r="FS188" s="73"/>
      <c r="FT188" s="73"/>
      <c r="FU188" s="73"/>
      <c r="FV188" s="73"/>
      <c r="FW188" s="73"/>
      <c r="FX188" s="73"/>
      <c r="FY188" s="73"/>
      <c r="FZ188" s="73"/>
      <c r="GA188" s="73"/>
      <c r="GB188" s="73"/>
      <c r="GC188" s="73"/>
      <c r="GD188" s="73"/>
      <c r="GE188" s="73"/>
      <c r="GF188" s="73"/>
      <c r="GG188" s="73"/>
      <c r="GH188" s="73"/>
      <c r="GI188" s="73"/>
      <c r="GJ188" s="73"/>
      <c r="GK188" s="73"/>
      <c r="GL188" s="73"/>
      <c r="GM188" s="73"/>
      <c r="GN188" s="73"/>
      <c r="GO188" s="73"/>
      <c r="GP188" s="73"/>
      <c r="GQ188" s="73"/>
      <c r="GR188" s="73"/>
      <c r="GS188" s="73"/>
      <c r="GT188" s="73"/>
      <c r="GU188" s="73"/>
      <c r="GV188" s="73"/>
      <c r="GW188" s="73"/>
      <c r="GX188" s="73"/>
      <c r="GY188" s="73"/>
      <c r="GZ188" s="73"/>
      <c r="HA188" s="73"/>
      <c r="HB188" s="73"/>
      <c r="HC188" s="73"/>
      <c r="HD188" s="73"/>
      <c r="HE188" s="73"/>
      <c r="HF188" s="73"/>
      <c r="HG188" s="73"/>
      <c r="HH188" s="73"/>
      <c r="HI188" s="73"/>
      <c r="HJ188" s="73"/>
      <c r="HK188" s="73"/>
      <c r="HL188" s="73"/>
      <c r="HM188" s="73"/>
      <c r="HN188" s="73"/>
      <c r="HO188" s="73"/>
      <c r="HP188" s="73"/>
      <c r="HQ188" s="73"/>
      <c r="HR188" s="73"/>
      <c r="HS188" s="73"/>
      <c r="HT188" s="73"/>
      <c r="HU188" s="73"/>
      <c r="HV188" s="73"/>
      <c r="HW188" s="73"/>
      <c r="HX188" s="73"/>
      <c r="HY188" s="73"/>
      <c r="HZ188" s="73"/>
      <c r="IA188" s="73"/>
      <c r="IB188" s="73"/>
      <c r="IC188" s="73"/>
      <c r="ID188" s="73"/>
      <c r="IE188" s="73"/>
      <c r="IF188" s="73"/>
      <c r="IG188" s="73"/>
      <c r="IH188" s="73"/>
      <c r="II188" s="73"/>
      <c r="IJ188" s="73"/>
      <c r="IK188" s="73"/>
      <c r="IL188" s="73"/>
      <c r="IM188" s="73"/>
      <c r="IN188" s="73"/>
      <c r="IO188" s="73"/>
      <c r="IP188" s="73"/>
      <c r="IQ188" s="73"/>
      <c r="IR188" s="73"/>
      <c r="IS188" s="73"/>
      <c r="IT188" s="73"/>
      <c r="IU188" s="73"/>
      <c r="IV188" s="73"/>
      <c r="IW188" s="73"/>
      <c r="IX188" s="73"/>
      <c r="IY188" s="73"/>
      <c r="IZ188" s="73"/>
      <c r="JA188" s="73"/>
      <c r="JB188" s="73"/>
      <c r="JC188" s="73"/>
      <c r="JD188" s="73"/>
      <c r="JE188" s="73"/>
      <c r="JF188" s="73"/>
      <c r="JG188" s="73"/>
      <c r="JH188" s="73"/>
      <c r="JI188" s="73"/>
      <c r="JJ188" s="73"/>
      <c r="JK188" s="73"/>
      <c r="JL188" s="73"/>
      <c r="JM188" s="73"/>
      <c r="JN188" s="73"/>
      <c r="JO188" s="73"/>
      <c r="JP188" s="73"/>
      <c r="JQ188" s="73"/>
      <c r="JR188" s="73"/>
      <c r="JS188" s="73"/>
      <c r="JT188" s="73"/>
      <c r="JU188" s="73"/>
      <c r="JV188" s="73"/>
      <c r="JW188" s="73"/>
      <c r="JX188" s="73"/>
      <c r="JY188" s="73"/>
      <c r="JZ188" s="73"/>
      <c r="KA188" s="73"/>
      <c r="KB188" s="73"/>
      <c r="KC188" s="73"/>
      <c r="KD188" s="73"/>
      <c r="KE188" s="73"/>
      <c r="KF188" s="73"/>
      <c r="KG188" s="73"/>
      <c r="KH188" s="73"/>
      <c r="KI188" s="73"/>
      <c r="KJ188" s="73"/>
      <c r="KK188" s="73"/>
      <c r="KL188" s="73"/>
      <c r="KM188" s="73"/>
      <c r="KN188" s="73"/>
      <c r="KO188" s="73"/>
      <c r="KP188" s="73"/>
      <c r="KQ188" s="73"/>
      <c r="KR188" s="73"/>
      <c r="KS188" s="73"/>
      <c r="KT188" s="73"/>
      <c r="KU188" s="73"/>
      <c r="KV188" s="73"/>
      <c r="KW188" s="73"/>
      <c r="KX188" s="73"/>
      <c r="KY188" s="73"/>
      <c r="KZ188" s="73"/>
      <c r="LA188" s="73"/>
      <c r="LB188" s="73"/>
      <c r="LC188" s="73"/>
      <c r="LD188" s="73"/>
      <c r="LE188" s="73"/>
      <c r="LF188" s="73"/>
      <c r="LG188" s="73"/>
      <c r="LH188" s="73"/>
      <c r="LI188" s="73"/>
      <c r="LJ188" s="73"/>
      <c r="LK188" s="73"/>
      <c r="LL188" s="73"/>
      <c r="LM188" s="73"/>
      <c r="LN188" s="73"/>
      <c r="LO188" s="73"/>
      <c r="LP188" s="73"/>
      <c r="LQ188" s="73"/>
      <c r="LR188" s="73"/>
      <c r="LS188" s="73"/>
      <c r="LT188" s="73"/>
      <c r="LU188" s="73"/>
      <c r="LV188" s="73"/>
      <c r="LW188" s="73"/>
      <c r="LX188" s="73"/>
      <c r="LY188" s="73"/>
      <c r="LZ188" s="73"/>
      <c r="MA188" s="73"/>
      <c r="MB188" s="73"/>
      <c r="MC188" s="73"/>
      <c r="MD188" s="73"/>
      <c r="ME188" s="73"/>
      <c r="MF188" s="73"/>
      <c r="MG188" s="73"/>
      <c r="MH188" s="73"/>
      <c r="MI188" s="73"/>
      <c r="MJ188" s="73"/>
      <c r="MK188" s="73"/>
      <c r="ML188" s="73"/>
      <c r="MM188" s="73"/>
      <c r="MN188" s="73"/>
      <c r="MO188" s="73"/>
      <c r="MP188" s="73"/>
      <c r="MQ188" s="73"/>
      <c r="MR188" s="73"/>
      <c r="MS188" s="73"/>
      <c r="MT188" s="73"/>
      <c r="MU188" s="73"/>
      <c r="MV188" s="73"/>
      <c r="MW188" s="73"/>
      <c r="MX188" s="73"/>
      <c r="MY188" s="73"/>
      <c r="MZ188" s="73"/>
      <c r="NA188" s="73"/>
      <c r="NB188" s="73"/>
      <c r="NC188" s="73"/>
      <c r="ND188" s="73"/>
      <c r="NE188" s="73"/>
      <c r="NF188" s="73"/>
      <c r="NG188" s="73"/>
      <c r="NH188" s="73"/>
      <c r="NI188" s="73"/>
      <c r="NJ188" s="73"/>
      <c r="NK188" s="73"/>
      <c r="NL188" s="73"/>
      <c r="NM188" s="73"/>
      <c r="NN188" s="73"/>
      <c r="NO188" s="73"/>
      <c r="NP188" s="73"/>
      <c r="NQ188" s="73"/>
      <c r="NR188" s="73"/>
      <c r="NS188" s="73"/>
      <c r="NT188" s="73"/>
      <c r="NU188" s="73"/>
      <c r="NV188" s="73"/>
      <c r="NW188" s="73"/>
      <c r="NX188" s="73"/>
      <c r="NY188" s="73"/>
      <c r="NZ188" s="73"/>
      <c r="OA188" s="73"/>
      <c r="OB188" s="73"/>
      <c r="OC188" s="73"/>
      <c r="OD188" s="73"/>
      <c r="OE188" s="73"/>
      <c r="OF188" s="73"/>
      <c r="OG188" s="73"/>
      <c r="OH188" s="73"/>
      <c r="OI188" s="73"/>
      <c r="OJ188" s="73"/>
      <c r="OK188" s="73"/>
      <c r="OL188" s="73"/>
      <c r="OM188" s="73"/>
      <c r="ON188" s="73"/>
      <c r="OO188" s="73"/>
      <c r="OP188" s="73"/>
      <c r="OQ188" s="73"/>
      <c r="OR188" s="73"/>
      <c r="OS188" s="73"/>
      <c r="OT188" s="73"/>
      <c r="OU188" s="73"/>
      <c r="OV188" s="73"/>
      <c r="OW188" s="73"/>
      <c r="OX188" s="73"/>
      <c r="OY188" s="73"/>
      <c r="OZ188" s="73"/>
      <c r="PA188" s="73"/>
      <c r="PB188" s="73"/>
      <c r="PC188" s="73"/>
      <c r="PD188" s="73"/>
      <c r="PE188" s="73"/>
      <c r="PF188" s="73"/>
      <c r="PG188" s="73"/>
      <c r="PH188" s="73"/>
      <c r="PI188" s="73"/>
      <c r="PJ188" s="73"/>
      <c r="PK188" s="73"/>
      <c r="PL188" s="73"/>
      <c r="PM188" s="73"/>
      <c r="PN188" s="73"/>
      <c r="PO188" s="73"/>
      <c r="PP188" s="73"/>
      <c r="PQ188" s="73"/>
      <c r="PR188" s="73"/>
      <c r="PS188" s="73"/>
      <c r="PT188" s="73"/>
      <c r="PU188" s="73"/>
      <c r="PV188" s="73"/>
      <c r="PW188" s="73"/>
      <c r="PX188" s="73"/>
      <c r="PY188" s="73"/>
      <c r="PZ188" s="73"/>
      <c r="QA188" s="73"/>
      <c r="QB188" s="73"/>
      <c r="QC188" s="73"/>
      <c r="QD188" s="73"/>
      <c r="QE188" s="73"/>
      <c r="QF188" s="73"/>
      <c r="QG188" s="73"/>
      <c r="QH188" s="73"/>
      <c r="QI188" s="73"/>
      <c r="QJ188" s="73"/>
      <c r="QK188" s="73"/>
      <c r="QL188" s="73"/>
      <c r="QM188" s="73"/>
      <c r="QN188" s="73"/>
      <c r="QO188" s="73"/>
      <c r="QP188" s="73"/>
      <c r="QQ188" s="73"/>
      <c r="QR188" s="73"/>
      <c r="QS188" s="73"/>
      <c r="QT188" s="73"/>
      <c r="QU188" s="73"/>
      <c r="QV188" s="73"/>
      <c r="QW188" s="73"/>
      <c r="QX188" s="73"/>
      <c r="QY188" s="73"/>
      <c r="QZ188" s="73"/>
      <c r="RA188" s="73"/>
      <c r="RB188" s="73"/>
      <c r="RC188" s="73"/>
      <c r="RD188" s="73"/>
      <c r="RE188" s="73"/>
      <c r="RF188" s="73"/>
      <c r="RG188" s="73"/>
      <c r="RH188" s="73"/>
      <c r="RI188" s="73"/>
      <c r="RJ188" s="73"/>
      <c r="RK188" s="73"/>
      <c r="RL188" s="73"/>
      <c r="RM188" s="73"/>
      <c r="RN188" s="73"/>
      <c r="RO188" s="73"/>
      <c r="RP188" s="73"/>
      <c r="RQ188" s="73"/>
      <c r="RR188" s="73"/>
      <c r="RS188" s="73"/>
      <c r="RT188" s="73"/>
      <c r="RU188" s="73"/>
      <c r="RV188" s="73"/>
      <c r="RW188" s="73"/>
      <c r="RX188" s="73"/>
      <c r="RY188" s="73"/>
      <c r="RZ188" s="73"/>
      <c r="SA188" s="73"/>
      <c r="SB188" s="73"/>
      <c r="SC188" s="73"/>
      <c r="SD188" s="73"/>
      <c r="SE188" s="73"/>
      <c r="SF188" s="73"/>
      <c r="SG188" s="73"/>
      <c r="SH188" s="73"/>
      <c r="SI188" s="73"/>
      <c r="SJ188" s="73"/>
      <c r="SK188" s="73"/>
      <c r="SL188" s="73"/>
      <c r="SM188" s="73"/>
      <c r="SN188" s="73"/>
      <c r="SO188" s="73"/>
      <c r="SP188" s="73"/>
      <c r="SQ188" s="73"/>
      <c r="SR188" s="73"/>
      <c r="SS188" s="73"/>
      <c r="ST188" s="73"/>
      <c r="SU188" s="73"/>
      <c r="SV188" s="73"/>
      <c r="SW188" s="73"/>
      <c r="SX188" s="73"/>
      <c r="SY188" s="73"/>
      <c r="SZ188" s="73"/>
      <c r="TA188" s="73"/>
      <c r="TB188" s="73"/>
      <c r="TC188" s="73"/>
      <c r="TD188" s="73"/>
      <c r="TE188" s="73"/>
      <c r="TF188" s="73"/>
      <c r="TG188" s="73"/>
      <c r="TH188" s="73"/>
      <c r="TI188" s="73"/>
      <c r="TJ188" s="73"/>
      <c r="TK188" s="73"/>
      <c r="TL188" s="73"/>
      <c r="TM188" s="73"/>
      <c r="TN188" s="73"/>
      <c r="TO188" s="73"/>
      <c r="TP188" s="73"/>
      <c r="TQ188" s="73"/>
      <c r="TR188" s="73"/>
      <c r="TS188" s="73"/>
      <c r="TT188" s="73"/>
      <c r="TU188" s="73"/>
      <c r="TV188" s="73"/>
      <c r="TW188" s="73"/>
      <c r="TX188" s="73"/>
      <c r="TY188" s="73"/>
      <c r="TZ188" s="73"/>
      <c r="UA188" s="73"/>
      <c r="UB188" s="73"/>
      <c r="UC188" s="73"/>
      <c r="UD188" s="73"/>
      <c r="UE188" s="73"/>
      <c r="UF188" s="73"/>
      <c r="UG188" s="73"/>
      <c r="UH188" s="73"/>
      <c r="UI188" s="73"/>
      <c r="UJ188" s="73"/>
      <c r="UK188" s="73"/>
      <c r="UL188" s="73"/>
      <c r="UM188" s="73"/>
      <c r="UN188" s="73"/>
      <c r="UO188" s="73"/>
      <c r="UP188" s="73"/>
      <c r="UQ188" s="73"/>
      <c r="UR188" s="73"/>
      <c r="US188" s="73"/>
      <c r="UT188" s="73"/>
      <c r="UU188" s="73"/>
      <c r="UV188" s="73"/>
      <c r="UW188" s="73"/>
      <c r="UX188" s="73"/>
      <c r="UY188" s="73"/>
      <c r="UZ188" s="73"/>
      <c r="VA188" s="73"/>
      <c r="VB188" s="73"/>
      <c r="VC188" s="73"/>
      <c r="VD188" s="73"/>
      <c r="VE188" s="73"/>
      <c r="VF188" s="73"/>
      <c r="VG188" s="73"/>
      <c r="VH188" s="73"/>
      <c r="VI188" s="73"/>
      <c r="VJ188" s="73"/>
      <c r="VK188" s="73"/>
      <c r="VL188" s="73"/>
      <c r="VM188" s="73"/>
      <c r="VN188" s="73"/>
      <c r="VO188" s="73"/>
      <c r="VP188" s="73"/>
      <c r="VQ188" s="73"/>
      <c r="VR188" s="73"/>
      <c r="VS188" s="73"/>
      <c r="VT188" s="73"/>
      <c r="VU188" s="73"/>
      <c r="VV188" s="73"/>
      <c r="VW188" s="73"/>
      <c r="VX188" s="73"/>
      <c r="VY188" s="73"/>
      <c r="VZ188" s="73"/>
      <c r="WA188" s="73"/>
      <c r="WB188" s="73"/>
      <c r="WC188" s="73"/>
      <c r="WD188" s="73"/>
      <c r="WE188" s="73"/>
      <c r="WF188" s="73"/>
      <c r="WG188" s="73"/>
      <c r="WH188" s="73"/>
      <c r="WI188" s="73"/>
      <c r="WJ188" s="73"/>
      <c r="WK188" s="73"/>
      <c r="WL188" s="73"/>
      <c r="WM188" s="73"/>
      <c r="WN188" s="73"/>
      <c r="WO188" s="73"/>
      <c r="WP188" s="73"/>
      <c r="WQ188" s="73"/>
      <c r="WR188" s="73"/>
      <c r="WS188" s="73"/>
      <c r="WT188" s="73"/>
      <c r="WU188" s="73"/>
      <c r="WV188" s="73"/>
      <c r="WW188" s="73"/>
      <c r="WX188" s="73"/>
      <c r="WY188" s="73"/>
      <c r="WZ188" s="73"/>
      <c r="XA188" s="73"/>
      <c r="XB188" s="73"/>
      <c r="XC188" s="73"/>
      <c r="XD188" s="73"/>
      <c r="XE188" s="73"/>
      <c r="XF188" s="73"/>
      <c r="XG188" s="73"/>
      <c r="XH188" s="73"/>
      <c r="XI188" s="73"/>
      <c r="XJ188" s="73"/>
      <c r="XK188" s="73"/>
      <c r="XL188" s="73"/>
      <c r="XM188" s="73"/>
      <c r="XN188" s="73"/>
      <c r="XO188" s="73"/>
      <c r="XP188" s="73"/>
      <c r="XQ188" s="73"/>
      <c r="XR188" s="73"/>
      <c r="XS188" s="73"/>
      <c r="XT188" s="73"/>
      <c r="XU188" s="73"/>
      <c r="XV188" s="73"/>
      <c r="XW188" s="73"/>
      <c r="XX188" s="73"/>
      <c r="XY188" s="73"/>
      <c r="XZ188" s="73"/>
      <c r="YA188" s="73"/>
      <c r="YB188" s="73"/>
      <c r="YC188" s="73"/>
      <c r="YD188" s="73"/>
      <c r="YE188" s="73"/>
      <c r="YF188" s="73"/>
      <c r="YG188" s="73"/>
      <c r="YH188" s="73"/>
      <c r="YI188" s="73"/>
      <c r="YJ188" s="73"/>
      <c r="YK188" s="73"/>
      <c r="YL188" s="73"/>
      <c r="YM188" s="73"/>
      <c r="YN188" s="73"/>
      <c r="YO188" s="73"/>
      <c r="YP188" s="73"/>
      <c r="YQ188" s="73"/>
      <c r="YR188" s="73"/>
    </row>
    <row r="189" spans="1:668">
      <c r="A189" s="71" t="s">
        <v>273</v>
      </c>
      <c r="B189" s="72">
        <f t="shared" si="195"/>
        <v>0</v>
      </c>
      <c r="C189" s="72">
        <f t="shared" si="196"/>
        <v>0</v>
      </c>
      <c r="D189" s="72">
        <f t="shared" si="197"/>
        <v>0</v>
      </c>
      <c r="E189" s="72">
        <f t="shared" si="198"/>
        <v>0</v>
      </c>
      <c r="F189" s="72">
        <f t="shared" si="199"/>
        <v>0</v>
      </c>
      <c r="G189" s="72">
        <f t="shared" si="200"/>
        <v>0</v>
      </c>
      <c r="H189" s="72">
        <f t="shared" si="201"/>
        <v>0</v>
      </c>
      <c r="I189" s="72">
        <f t="shared" si="202"/>
        <v>0</v>
      </c>
      <c r="J189" s="72">
        <f t="shared" si="203"/>
        <v>0</v>
      </c>
      <c r="K189" s="72">
        <f t="shared" si="204"/>
        <v>0</v>
      </c>
      <c r="L189" s="72">
        <f t="shared" si="205"/>
        <v>0</v>
      </c>
      <c r="M189" s="72">
        <f t="shared" si="206"/>
        <v>0</v>
      </c>
      <c r="N189" s="72">
        <f t="shared" si="207"/>
        <v>0</v>
      </c>
      <c r="O189" s="72">
        <f t="shared" si="208"/>
        <v>0</v>
      </c>
      <c r="P189" s="72">
        <f t="shared" si="209"/>
        <v>0</v>
      </c>
      <c r="Q189" s="72">
        <f t="shared" si="210"/>
        <v>0</v>
      </c>
      <c r="R189" s="72">
        <f t="shared" si="211"/>
        <v>0</v>
      </c>
      <c r="S189" s="72">
        <f t="shared" si="212"/>
        <v>0</v>
      </c>
      <c r="T189" s="72">
        <f t="shared" si="213"/>
        <v>0</v>
      </c>
      <c r="U189" s="72">
        <f t="shared" si="214"/>
        <v>0</v>
      </c>
      <c r="V189" s="72">
        <f t="shared" si="215"/>
        <v>0</v>
      </c>
      <c r="W189" s="72">
        <f t="shared" si="216"/>
        <v>0</v>
      </c>
      <c r="X189" s="72">
        <f t="shared" si="217"/>
        <v>0</v>
      </c>
      <c r="Y189" s="72">
        <f t="shared" si="218"/>
        <v>0</v>
      </c>
      <c r="Z189" s="72">
        <f t="shared" si="219"/>
        <v>0</v>
      </c>
      <c r="AA189" s="72">
        <f t="shared" si="220"/>
        <v>0</v>
      </c>
      <c r="AB189" s="72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  <c r="EV189" s="73"/>
      <c r="EW189" s="73"/>
      <c r="EX189" s="73"/>
      <c r="EY189" s="73"/>
      <c r="EZ189" s="73"/>
      <c r="FA189" s="73"/>
      <c r="FB189" s="73"/>
      <c r="FC189" s="73"/>
      <c r="FD189" s="73"/>
      <c r="FE189" s="73"/>
      <c r="FF189" s="73"/>
      <c r="FG189" s="73"/>
      <c r="FH189" s="73"/>
      <c r="FI189" s="73"/>
      <c r="FJ189" s="73"/>
      <c r="FK189" s="73"/>
      <c r="FL189" s="73"/>
      <c r="FM189" s="73"/>
      <c r="FN189" s="73"/>
      <c r="FO189" s="73"/>
      <c r="FP189" s="73"/>
      <c r="FQ189" s="73"/>
      <c r="FR189" s="73"/>
      <c r="FS189" s="73"/>
      <c r="FT189" s="73"/>
      <c r="FU189" s="73"/>
      <c r="FV189" s="73"/>
      <c r="FW189" s="73"/>
      <c r="FX189" s="73"/>
      <c r="FY189" s="73"/>
      <c r="FZ189" s="73"/>
      <c r="GA189" s="73"/>
      <c r="GB189" s="73"/>
      <c r="GC189" s="73"/>
      <c r="GD189" s="73"/>
      <c r="GE189" s="73"/>
      <c r="GF189" s="73"/>
      <c r="GG189" s="73"/>
      <c r="GH189" s="73"/>
      <c r="GI189" s="73"/>
      <c r="GJ189" s="73"/>
      <c r="GK189" s="73"/>
      <c r="GL189" s="73"/>
      <c r="GM189" s="73"/>
      <c r="GN189" s="73"/>
      <c r="GO189" s="73"/>
      <c r="GP189" s="73"/>
      <c r="GQ189" s="73"/>
      <c r="GR189" s="73"/>
      <c r="GS189" s="73"/>
      <c r="GT189" s="73"/>
      <c r="GU189" s="73"/>
      <c r="GV189" s="73"/>
      <c r="GW189" s="73"/>
      <c r="GX189" s="73"/>
      <c r="GY189" s="73"/>
      <c r="GZ189" s="73"/>
      <c r="HA189" s="73"/>
      <c r="HB189" s="73"/>
      <c r="HC189" s="73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73"/>
      <c r="HT189" s="73"/>
      <c r="HU189" s="73"/>
      <c r="HV189" s="73"/>
      <c r="HW189" s="73"/>
      <c r="HX189" s="73"/>
      <c r="HY189" s="73"/>
      <c r="HZ189" s="73"/>
      <c r="IA189" s="73"/>
      <c r="IB189" s="73"/>
      <c r="IC189" s="73"/>
      <c r="ID189" s="73"/>
      <c r="IE189" s="73"/>
      <c r="IF189" s="73"/>
      <c r="IG189" s="73"/>
      <c r="IH189" s="73"/>
      <c r="II189" s="73"/>
      <c r="IJ189" s="73"/>
      <c r="IK189" s="73"/>
      <c r="IL189" s="73"/>
      <c r="IM189" s="73"/>
      <c r="IN189" s="73"/>
      <c r="IO189" s="73"/>
      <c r="IP189" s="73"/>
      <c r="IQ189" s="73"/>
      <c r="IR189" s="73"/>
      <c r="IS189" s="73"/>
      <c r="IT189" s="73"/>
      <c r="IU189" s="73"/>
      <c r="IV189" s="73"/>
      <c r="IW189" s="73"/>
      <c r="IX189" s="73"/>
      <c r="IY189" s="73"/>
      <c r="IZ189" s="73"/>
      <c r="JA189" s="73"/>
      <c r="JB189" s="73"/>
      <c r="JC189" s="73"/>
      <c r="JD189" s="73"/>
      <c r="JE189" s="73"/>
      <c r="JF189" s="73"/>
      <c r="JG189" s="73"/>
      <c r="JH189" s="73"/>
      <c r="JI189" s="73"/>
      <c r="JJ189" s="73"/>
      <c r="JK189" s="73"/>
      <c r="JL189" s="73"/>
      <c r="JM189" s="73"/>
      <c r="JN189" s="73"/>
      <c r="JO189" s="73"/>
      <c r="JP189" s="73"/>
      <c r="JQ189" s="73"/>
      <c r="JR189" s="73"/>
      <c r="JS189" s="73"/>
      <c r="JT189" s="73"/>
      <c r="JU189" s="73"/>
      <c r="JV189" s="73"/>
      <c r="JW189" s="73"/>
      <c r="JX189" s="73"/>
      <c r="JY189" s="73"/>
      <c r="JZ189" s="73"/>
      <c r="KA189" s="73"/>
      <c r="KB189" s="73"/>
      <c r="KC189" s="73"/>
      <c r="KD189" s="73"/>
      <c r="KE189" s="73"/>
      <c r="KF189" s="73"/>
      <c r="KG189" s="73"/>
      <c r="KH189" s="73"/>
      <c r="KI189" s="73"/>
      <c r="KJ189" s="73"/>
      <c r="KK189" s="73"/>
      <c r="KL189" s="73"/>
      <c r="KM189" s="73"/>
      <c r="KN189" s="73"/>
      <c r="KO189" s="73"/>
      <c r="KP189" s="73"/>
      <c r="KQ189" s="73"/>
      <c r="KR189" s="73"/>
      <c r="KS189" s="73"/>
      <c r="KT189" s="73"/>
      <c r="KU189" s="73"/>
      <c r="KV189" s="73"/>
      <c r="KW189" s="73"/>
      <c r="KX189" s="73"/>
      <c r="KY189" s="73"/>
      <c r="KZ189" s="73"/>
      <c r="LA189" s="73"/>
      <c r="LB189" s="73"/>
      <c r="LC189" s="73"/>
      <c r="LD189" s="73"/>
      <c r="LE189" s="73"/>
      <c r="LF189" s="73"/>
      <c r="LG189" s="73"/>
      <c r="LH189" s="73"/>
      <c r="LI189" s="73"/>
      <c r="LJ189" s="73"/>
      <c r="LK189" s="73"/>
      <c r="LL189" s="73"/>
      <c r="LM189" s="73"/>
      <c r="LN189" s="73"/>
      <c r="LO189" s="73"/>
      <c r="LP189" s="73"/>
      <c r="LQ189" s="73"/>
      <c r="LR189" s="73"/>
      <c r="LS189" s="73"/>
      <c r="LT189" s="73"/>
      <c r="LU189" s="73"/>
      <c r="LV189" s="73"/>
      <c r="LW189" s="73"/>
      <c r="LX189" s="73"/>
      <c r="LY189" s="73"/>
      <c r="LZ189" s="73"/>
      <c r="MA189" s="73"/>
      <c r="MB189" s="73"/>
      <c r="MC189" s="73"/>
      <c r="MD189" s="73"/>
      <c r="ME189" s="73"/>
      <c r="MF189" s="73"/>
      <c r="MG189" s="73"/>
      <c r="MH189" s="73"/>
      <c r="MI189" s="73"/>
      <c r="MJ189" s="73"/>
      <c r="MK189" s="73"/>
      <c r="ML189" s="73"/>
      <c r="MM189" s="73"/>
      <c r="MN189" s="73"/>
      <c r="MO189" s="73"/>
      <c r="MP189" s="73"/>
      <c r="MQ189" s="73"/>
      <c r="MR189" s="73"/>
      <c r="MS189" s="73"/>
      <c r="MT189" s="73"/>
      <c r="MU189" s="73"/>
      <c r="MV189" s="73"/>
      <c r="MW189" s="73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  <c r="OL189" s="73"/>
      <c r="OM189" s="73"/>
      <c r="ON189" s="73"/>
      <c r="OO189" s="73"/>
      <c r="OP189" s="73"/>
      <c r="OQ189" s="73"/>
      <c r="OR189" s="73"/>
      <c r="OS189" s="73"/>
      <c r="OT189" s="73"/>
      <c r="OU189" s="73"/>
      <c r="OV189" s="73"/>
      <c r="OW189" s="73"/>
      <c r="OX189" s="73"/>
      <c r="OY189" s="73"/>
      <c r="OZ189" s="73"/>
      <c r="PA189" s="73"/>
      <c r="PB189" s="73"/>
      <c r="PC189" s="73"/>
      <c r="PD189" s="73"/>
      <c r="PE189" s="73"/>
      <c r="PF189" s="73"/>
      <c r="PG189" s="73"/>
      <c r="PH189" s="73"/>
      <c r="PI189" s="73"/>
      <c r="PJ189" s="73"/>
      <c r="PK189" s="73"/>
      <c r="PL189" s="73"/>
      <c r="PM189" s="73"/>
      <c r="PN189" s="73"/>
      <c r="PO189" s="73"/>
      <c r="PP189" s="73"/>
      <c r="PQ189" s="73"/>
      <c r="PR189" s="73"/>
      <c r="PS189" s="73"/>
      <c r="PT189" s="73"/>
      <c r="PU189" s="73"/>
      <c r="PV189" s="73"/>
      <c r="PW189" s="73"/>
      <c r="PX189" s="73"/>
      <c r="PY189" s="73"/>
      <c r="PZ189" s="73"/>
      <c r="QA189" s="73"/>
      <c r="QB189" s="73"/>
      <c r="QC189" s="73"/>
      <c r="QD189" s="73"/>
      <c r="QE189" s="73"/>
      <c r="QF189" s="73"/>
      <c r="QG189" s="73"/>
      <c r="QH189" s="73"/>
      <c r="QI189" s="73"/>
      <c r="QJ189" s="73"/>
      <c r="QK189" s="73"/>
      <c r="QL189" s="73"/>
      <c r="QM189" s="73"/>
      <c r="QN189" s="73"/>
      <c r="QO189" s="73"/>
      <c r="QP189" s="73"/>
      <c r="QQ189" s="73"/>
      <c r="QR189" s="73"/>
      <c r="QS189" s="73"/>
      <c r="QT189" s="73"/>
      <c r="QU189" s="73"/>
      <c r="QV189" s="73"/>
      <c r="QW189" s="73"/>
      <c r="QX189" s="73"/>
      <c r="QY189" s="73"/>
      <c r="QZ189" s="73"/>
      <c r="RA189" s="73"/>
      <c r="RB189" s="73"/>
      <c r="RC189" s="73"/>
      <c r="RD189" s="73"/>
      <c r="RE189" s="73"/>
      <c r="RF189" s="73"/>
      <c r="RG189" s="73"/>
      <c r="RH189" s="73"/>
      <c r="RI189" s="73"/>
      <c r="RJ189" s="73"/>
      <c r="RK189" s="73"/>
      <c r="RL189" s="73"/>
      <c r="RM189" s="73"/>
      <c r="RN189" s="73"/>
      <c r="RO189" s="73"/>
      <c r="RP189" s="73"/>
      <c r="RQ189" s="73"/>
      <c r="RR189" s="73"/>
      <c r="RS189" s="73"/>
      <c r="RT189" s="73"/>
      <c r="RU189" s="73"/>
      <c r="RV189" s="73"/>
      <c r="RW189" s="73"/>
      <c r="RX189" s="73"/>
      <c r="RY189" s="73"/>
      <c r="RZ189" s="73"/>
      <c r="SA189" s="73"/>
      <c r="SB189" s="73"/>
      <c r="SC189" s="73"/>
      <c r="SD189" s="73"/>
      <c r="SE189" s="73"/>
      <c r="SF189" s="73"/>
      <c r="SG189" s="73"/>
      <c r="SH189" s="73"/>
      <c r="SI189" s="73"/>
      <c r="SJ189" s="73"/>
      <c r="SK189" s="73"/>
      <c r="SL189" s="73"/>
      <c r="SM189" s="73"/>
      <c r="SN189" s="73"/>
      <c r="SO189" s="73"/>
      <c r="SP189" s="73"/>
      <c r="SQ189" s="73"/>
      <c r="SR189" s="73"/>
      <c r="SS189" s="73"/>
      <c r="ST189" s="73"/>
      <c r="SU189" s="73"/>
      <c r="SV189" s="73"/>
      <c r="SW189" s="73"/>
      <c r="SX189" s="73"/>
      <c r="SY189" s="73"/>
      <c r="SZ189" s="73"/>
      <c r="TA189" s="73"/>
      <c r="TB189" s="73"/>
      <c r="TC189" s="73"/>
      <c r="TD189" s="73"/>
      <c r="TE189" s="73"/>
      <c r="TF189" s="73"/>
      <c r="TG189" s="73"/>
      <c r="TH189" s="73"/>
      <c r="TI189" s="73"/>
      <c r="TJ189" s="73"/>
      <c r="TK189" s="73"/>
      <c r="TL189" s="73"/>
      <c r="TM189" s="73"/>
      <c r="TN189" s="73"/>
      <c r="TO189" s="73"/>
      <c r="TP189" s="73"/>
      <c r="TQ189" s="73"/>
      <c r="TR189" s="73"/>
      <c r="TS189" s="73"/>
      <c r="TT189" s="73"/>
      <c r="TU189" s="73"/>
      <c r="TV189" s="73"/>
      <c r="TW189" s="73"/>
      <c r="TX189" s="73"/>
      <c r="TY189" s="73"/>
      <c r="TZ189" s="73"/>
      <c r="UA189" s="73"/>
      <c r="UB189" s="73"/>
      <c r="UC189" s="73"/>
      <c r="UD189" s="73"/>
      <c r="UE189" s="73"/>
      <c r="UF189" s="73"/>
      <c r="UG189" s="73"/>
      <c r="UH189" s="73"/>
      <c r="UI189" s="73"/>
      <c r="UJ189" s="73"/>
      <c r="UK189" s="73"/>
      <c r="UL189" s="73"/>
      <c r="UM189" s="73"/>
      <c r="UN189" s="73"/>
      <c r="UO189" s="73"/>
      <c r="UP189" s="73"/>
      <c r="UQ189" s="73"/>
      <c r="UR189" s="73"/>
      <c r="US189" s="73"/>
      <c r="UT189" s="73"/>
      <c r="UU189" s="73"/>
      <c r="UV189" s="73"/>
      <c r="UW189" s="73"/>
      <c r="UX189" s="73"/>
      <c r="UY189" s="73"/>
      <c r="UZ189" s="73"/>
      <c r="VA189" s="73"/>
      <c r="VB189" s="73"/>
      <c r="VC189" s="73"/>
      <c r="VD189" s="73"/>
      <c r="VE189" s="73"/>
      <c r="VF189" s="73"/>
      <c r="VG189" s="73"/>
      <c r="VH189" s="73"/>
      <c r="VI189" s="73"/>
      <c r="VJ189" s="73"/>
      <c r="VK189" s="73"/>
      <c r="VL189" s="73"/>
      <c r="VM189" s="73"/>
      <c r="VN189" s="73"/>
      <c r="VO189" s="73"/>
      <c r="VP189" s="73"/>
      <c r="VQ189" s="73"/>
      <c r="VR189" s="73"/>
      <c r="VS189" s="73"/>
      <c r="VT189" s="73"/>
      <c r="VU189" s="73"/>
      <c r="VV189" s="73"/>
      <c r="VW189" s="73"/>
      <c r="VX189" s="73"/>
      <c r="VY189" s="73"/>
      <c r="VZ189" s="73"/>
      <c r="WA189" s="73"/>
      <c r="WB189" s="73"/>
      <c r="WC189" s="73"/>
      <c r="WD189" s="73"/>
      <c r="WE189" s="73"/>
      <c r="WF189" s="73"/>
      <c r="WG189" s="73"/>
      <c r="WH189" s="73"/>
      <c r="WI189" s="73"/>
      <c r="WJ189" s="73"/>
      <c r="WK189" s="73"/>
      <c r="WL189" s="73"/>
      <c r="WM189" s="73"/>
      <c r="WN189" s="73"/>
      <c r="WO189" s="73"/>
      <c r="WP189" s="73"/>
      <c r="WQ189" s="73"/>
      <c r="WR189" s="73"/>
      <c r="WS189" s="73"/>
      <c r="WT189" s="73"/>
      <c r="WU189" s="73"/>
      <c r="WV189" s="73"/>
      <c r="WW189" s="73"/>
      <c r="WX189" s="73"/>
      <c r="WY189" s="73"/>
      <c r="WZ189" s="73"/>
      <c r="XA189" s="73"/>
      <c r="XB189" s="73"/>
      <c r="XC189" s="73"/>
      <c r="XD189" s="73"/>
      <c r="XE189" s="73"/>
      <c r="XF189" s="73"/>
      <c r="XG189" s="73"/>
      <c r="XH189" s="73"/>
      <c r="XI189" s="73"/>
      <c r="XJ189" s="73"/>
      <c r="XK189" s="73"/>
      <c r="XL189" s="73"/>
      <c r="XM189" s="73"/>
      <c r="XN189" s="73"/>
      <c r="XO189" s="73"/>
      <c r="XP189" s="73"/>
      <c r="XQ189" s="73"/>
      <c r="XR189" s="73"/>
      <c r="XS189" s="73"/>
      <c r="XT189" s="73"/>
      <c r="XU189" s="73"/>
      <c r="XV189" s="73"/>
      <c r="XW189" s="73"/>
      <c r="XX189" s="73"/>
      <c r="XY189" s="73"/>
      <c r="XZ189" s="73"/>
      <c r="YA189" s="73"/>
      <c r="YB189" s="73"/>
      <c r="YC189" s="73"/>
      <c r="YD189" s="73"/>
      <c r="YE189" s="73"/>
      <c r="YF189" s="73"/>
      <c r="YG189" s="73"/>
      <c r="YH189" s="73"/>
      <c r="YI189" s="73"/>
      <c r="YJ189" s="73"/>
      <c r="YK189" s="73"/>
      <c r="YL189" s="73"/>
      <c r="YM189" s="73"/>
      <c r="YN189" s="73"/>
      <c r="YO189" s="73"/>
      <c r="YP189" s="73"/>
      <c r="YQ189" s="73"/>
      <c r="YR189" s="73"/>
    </row>
    <row r="190" spans="1:668">
      <c r="A190" s="71" t="s">
        <v>274</v>
      </c>
      <c r="B190" s="72">
        <f t="shared" si="195"/>
        <v>0</v>
      </c>
      <c r="C190" s="72">
        <f t="shared" si="196"/>
        <v>0</v>
      </c>
      <c r="D190" s="72">
        <f t="shared" si="197"/>
        <v>0</v>
      </c>
      <c r="E190" s="72">
        <f t="shared" si="198"/>
        <v>0</v>
      </c>
      <c r="F190" s="72">
        <f t="shared" si="199"/>
        <v>0</v>
      </c>
      <c r="G190" s="72">
        <f t="shared" si="200"/>
        <v>0</v>
      </c>
      <c r="H190" s="72">
        <f t="shared" si="201"/>
        <v>0</v>
      </c>
      <c r="I190" s="72">
        <f t="shared" si="202"/>
        <v>0</v>
      </c>
      <c r="J190" s="72">
        <f t="shared" si="203"/>
        <v>0</v>
      </c>
      <c r="K190" s="72">
        <f t="shared" si="204"/>
        <v>0</v>
      </c>
      <c r="L190" s="72">
        <f t="shared" si="205"/>
        <v>0</v>
      </c>
      <c r="M190" s="72">
        <f t="shared" si="206"/>
        <v>0</v>
      </c>
      <c r="N190" s="72">
        <f t="shared" si="207"/>
        <v>0</v>
      </c>
      <c r="O190" s="72">
        <f t="shared" si="208"/>
        <v>0</v>
      </c>
      <c r="P190" s="72">
        <f t="shared" si="209"/>
        <v>0</v>
      </c>
      <c r="Q190" s="72">
        <f t="shared" si="210"/>
        <v>0</v>
      </c>
      <c r="R190" s="72">
        <f t="shared" si="211"/>
        <v>0</v>
      </c>
      <c r="S190" s="72">
        <f t="shared" si="212"/>
        <v>0</v>
      </c>
      <c r="T190" s="72">
        <f t="shared" si="213"/>
        <v>0</v>
      </c>
      <c r="U190" s="72">
        <f t="shared" si="214"/>
        <v>0</v>
      </c>
      <c r="V190" s="72">
        <f t="shared" si="215"/>
        <v>0</v>
      </c>
      <c r="W190" s="72">
        <f t="shared" si="216"/>
        <v>0</v>
      </c>
      <c r="X190" s="72">
        <f t="shared" si="217"/>
        <v>0</v>
      </c>
      <c r="Y190" s="72">
        <f t="shared" si="218"/>
        <v>0</v>
      </c>
      <c r="Z190" s="72">
        <f t="shared" si="219"/>
        <v>0</v>
      </c>
      <c r="AA190" s="72">
        <f t="shared" si="220"/>
        <v>0</v>
      </c>
      <c r="AB190" s="72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/>
      <c r="EX190" s="73"/>
      <c r="EY190" s="73"/>
      <c r="EZ190" s="73"/>
      <c r="FA190" s="73"/>
      <c r="FB190" s="73"/>
      <c r="FC190" s="73"/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  <c r="IX190" s="73"/>
      <c r="IY190" s="73"/>
      <c r="IZ190" s="73"/>
      <c r="JA190" s="73"/>
      <c r="JB190" s="73"/>
      <c r="JC190" s="73"/>
      <c r="JD190" s="73"/>
      <c r="JE190" s="73"/>
      <c r="JF190" s="73"/>
      <c r="JG190" s="73"/>
      <c r="JH190" s="73"/>
      <c r="JI190" s="73"/>
      <c r="JJ190" s="73"/>
      <c r="JK190" s="73"/>
      <c r="JL190" s="73"/>
      <c r="JM190" s="73"/>
      <c r="JN190" s="73"/>
      <c r="JO190" s="73"/>
      <c r="JP190" s="73"/>
      <c r="JQ190" s="73"/>
      <c r="JR190" s="73"/>
      <c r="JS190" s="73"/>
      <c r="JT190" s="73"/>
      <c r="JU190" s="73"/>
      <c r="JV190" s="73"/>
      <c r="JW190" s="73"/>
      <c r="JX190" s="73"/>
      <c r="JY190" s="73"/>
      <c r="JZ190" s="73"/>
      <c r="KA190" s="73"/>
      <c r="KB190" s="73"/>
      <c r="KC190" s="73"/>
      <c r="KD190" s="73"/>
      <c r="KE190" s="73"/>
      <c r="KF190" s="73"/>
      <c r="KG190" s="73"/>
      <c r="KH190" s="73"/>
      <c r="KI190" s="73"/>
      <c r="KJ190" s="73"/>
      <c r="KK190" s="73"/>
      <c r="KL190" s="73"/>
      <c r="KM190" s="73"/>
      <c r="KN190" s="73"/>
      <c r="KO190" s="73"/>
      <c r="KP190" s="73"/>
      <c r="KQ190" s="73"/>
      <c r="KR190" s="73"/>
      <c r="KS190" s="73"/>
      <c r="KT190" s="73"/>
      <c r="KU190" s="73"/>
      <c r="KV190" s="73"/>
      <c r="KW190" s="73"/>
      <c r="KX190" s="73"/>
      <c r="KY190" s="73"/>
      <c r="KZ190" s="73"/>
      <c r="LA190" s="73"/>
      <c r="LB190" s="73"/>
      <c r="LC190" s="73"/>
      <c r="LD190" s="73"/>
      <c r="LE190" s="73"/>
      <c r="LF190" s="73"/>
      <c r="LG190" s="73"/>
      <c r="LH190" s="73"/>
      <c r="LI190" s="73"/>
      <c r="LJ190" s="73"/>
      <c r="LK190" s="73"/>
      <c r="LL190" s="73"/>
      <c r="LM190" s="73"/>
      <c r="LN190" s="73"/>
      <c r="LO190" s="73"/>
      <c r="LP190" s="73"/>
      <c r="LQ190" s="73"/>
      <c r="LR190" s="73"/>
      <c r="LS190" s="73"/>
      <c r="LT190" s="73"/>
      <c r="LU190" s="73"/>
      <c r="LV190" s="73"/>
      <c r="LW190" s="73"/>
      <c r="LX190" s="73"/>
      <c r="LY190" s="73"/>
      <c r="LZ190" s="73"/>
      <c r="MA190" s="73"/>
      <c r="MB190" s="73"/>
      <c r="MC190" s="73"/>
      <c r="MD190" s="73"/>
      <c r="ME190" s="73"/>
      <c r="MF190" s="73"/>
      <c r="MG190" s="73"/>
      <c r="MH190" s="73"/>
      <c r="MI190" s="73"/>
      <c r="MJ190" s="73"/>
      <c r="MK190" s="73"/>
      <c r="ML190" s="73"/>
      <c r="MM190" s="73"/>
      <c r="MN190" s="73"/>
      <c r="MO190" s="73"/>
      <c r="MP190" s="73"/>
      <c r="MQ190" s="73"/>
      <c r="MR190" s="73"/>
      <c r="MS190" s="73"/>
      <c r="MT190" s="73"/>
      <c r="MU190" s="73"/>
      <c r="MV190" s="73"/>
      <c r="MW190" s="73"/>
      <c r="MX190" s="73"/>
      <c r="MY190" s="73"/>
      <c r="MZ190" s="73"/>
      <c r="NA190" s="73"/>
      <c r="NB190" s="73"/>
      <c r="NC190" s="73"/>
      <c r="ND190" s="73"/>
      <c r="NE190" s="73"/>
      <c r="NF190" s="73"/>
      <c r="NG190" s="73"/>
      <c r="NH190" s="73"/>
      <c r="NI190" s="73"/>
      <c r="NJ190" s="73"/>
      <c r="NK190" s="73"/>
      <c r="NL190" s="73"/>
      <c r="NM190" s="73"/>
      <c r="NN190" s="73"/>
      <c r="NO190" s="73"/>
      <c r="NP190" s="73"/>
      <c r="NQ190" s="73"/>
      <c r="NR190" s="73"/>
      <c r="NS190" s="73"/>
      <c r="NT190" s="73"/>
      <c r="NU190" s="73"/>
      <c r="NV190" s="73"/>
      <c r="NW190" s="73"/>
      <c r="NX190" s="73"/>
      <c r="NY190" s="73"/>
      <c r="NZ190" s="73"/>
      <c r="OA190" s="73"/>
      <c r="OB190" s="73"/>
      <c r="OC190" s="73"/>
      <c r="OD190" s="73"/>
      <c r="OE190" s="73"/>
      <c r="OF190" s="73"/>
      <c r="OG190" s="73"/>
      <c r="OH190" s="73"/>
      <c r="OI190" s="73"/>
      <c r="OJ190" s="73"/>
      <c r="OK190" s="73"/>
      <c r="OL190" s="73"/>
      <c r="OM190" s="73"/>
      <c r="ON190" s="73"/>
      <c r="OO190" s="73"/>
      <c r="OP190" s="73"/>
      <c r="OQ190" s="73"/>
      <c r="OR190" s="73"/>
      <c r="OS190" s="73"/>
      <c r="OT190" s="73"/>
      <c r="OU190" s="73"/>
      <c r="OV190" s="73"/>
      <c r="OW190" s="73"/>
      <c r="OX190" s="73"/>
      <c r="OY190" s="73"/>
      <c r="OZ190" s="73"/>
      <c r="PA190" s="73"/>
      <c r="PB190" s="73"/>
      <c r="PC190" s="73"/>
      <c r="PD190" s="73"/>
      <c r="PE190" s="73"/>
      <c r="PF190" s="73"/>
      <c r="PG190" s="73"/>
      <c r="PH190" s="73"/>
      <c r="PI190" s="73"/>
      <c r="PJ190" s="73"/>
      <c r="PK190" s="73"/>
      <c r="PL190" s="73"/>
      <c r="PM190" s="73"/>
      <c r="PN190" s="73"/>
      <c r="PO190" s="73"/>
      <c r="PP190" s="73"/>
      <c r="PQ190" s="73"/>
      <c r="PR190" s="73"/>
      <c r="PS190" s="73"/>
      <c r="PT190" s="73"/>
      <c r="PU190" s="73"/>
      <c r="PV190" s="73"/>
      <c r="PW190" s="73"/>
      <c r="PX190" s="73"/>
      <c r="PY190" s="73"/>
      <c r="PZ190" s="73"/>
      <c r="QA190" s="73"/>
      <c r="QB190" s="73"/>
      <c r="QC190" s="73"/>
      <c r="QD190" s="73"/>
      <c r="QE190" s="73"/>
      <c r="QF190" s="73"/>
      <c r="QG190" s="73"/>
      <c r="QH190" s="73"/>
      <c r="QI190" s="73"/>
      <c r="QJ190" s="73"/>
      <c r="QK190" s="73"/>
      <c r="QL190" s="73"/>
      <c r="QM190" s="73"/>
      <c r="QN190" s="73"/>
      <c r="QO190" s="73"/>
      <c r="QP190" s="73"/>
      <c r="QQ190" s="73"/>
      <c r="QR190" s="73"/>
      <c r="QS190" s="73"/>
      <c r="QT190" s="73"/>
      <c r="QU190" s="73"/>
      <c r="QV190" s="73"/>
      <c r="QW190" s="73"/>
      <c r="QX190" s="73"/>
      <c r="QY190" s="73"/>
      <c r="QZ190" s="73"/>
      <c r="RA190" s="73"/>
      <c r="RB190" s="73"/>
      <c r="RC190" s="73"/>
      <c r="RD190" s="73"/>
      <c r="RE190" s="73"/>
      <c r="RF190" s="73"/>
      <c r="RG190" s="73"/>
      <c r="RH190" s="73"/>
      <c r="RI190" s="73"/>
      <c r="RJ190" s="73"/>
      <c r="RK190" s="73"/>
      <c r="RL190" s="73"/>
      <c r="RM190" s="73"/>
      <c r="RN190" s="73"/>
      <c r="RO190" s="73"/>
      <c r="RP190" s="73"/>
      <c r="RQ190" s="73"/>
      <c r="RR190" s="73"/>
      <c r="RS190" s="73"/>
      <c r="RT190" s="73"/>
      <c r="RU190" s="73"/>
      <c r="RV190" s="73"/>
      <c r="RW190" s="73"/>
      <c r="RX190" s="73"/>
      <c r="RY190" s="73"/>
      <c r="RZ190" s="73"/>
      <c r="SA190" s="73"/>
      <c r="SB190" s="73"/>
      <c r="SC190" s="73"/>
      <c r="SD190" s="73"/>
      <c r="SE190" s="73"/>
      <c r="SF190" s="73"/>
      <c r="SG190" s="73"/>
      <c r="SH190" s="73"/>
      <c r="SI190" s="73"/>
      <c r="SJ190" s="73"/>
      <c r="SK190" s="73"/>
      <c r="SL190" s="73"/>
      <c r="SM190" s="73"/>
      <c r="SN190" s="73"/>
      <c r="SO190" s="73"/>
      <c r="SP190" s="73"/>
      <c r="SQ190" s="73"/>
      <c r="SR190" s="73"/>
      <c r="SS190" s="73"/>
      <c r="ST190" s="73"/>
      <c r="SU190" s="73"/>
      <c r="SV190" s="73"/>
      <c r="SW190" s="73"/>
      <c r="SX190" s="73"/>
      <c r="SY190" s="73"/>
      <c r="SZ190" s="73"/>
      <c r="TA190" s="73"/>
      <c r="TB190" s="73"/>
      <c r="TC190" s="73"/>
      <c r="TD190" s="73"/>
      <c r="TE190" s="73"/>
      <c r="TF190" s="73"/>
      <c r="TG190" s="73"/>
      <c r="TH190" s="73"/>
      <c r="TI190" s="73"/>
      <c r="TJ190" s="73"/>
      <c r="TK190" s="73"/>
      <c r="TL190" s="73"/>
      <c r="TM190" s="73"/>
      <c r="TN190" s="73"/>
      <c r="TO190" s="73"/>
      <c r="TP190" s="73"/>
      <c r="TQ190" s="73"/>
      <c r="TR190" s="73"/>
      <c r="TS190" s="73"/>
      <c r="TT190" s="73"/>
      <c r="TU190" s="73"/>
      <c r="TV190" s="73"/>
      <c r="TW190" s="73"/>
      <c r="TX190" s="73"/>
      <c r="TY190" s="73"/>
      <c r="TZ190" s="73"/>
      <c r="UA190" s="73"/>
      <c r="UB190" s="73"/>
      <c r="UC190" s="73"/>
      <c r="UD190" s="73"/>
      <c r="UE190" s="73"/>
      <c r="UF190" s="73"/>
      <c r="UG190" s="73"/>
      <c r="UH190" s="73"/>
      <c r="UI190" s="73"/>
      <c r="UJ190" s="73"/>
      <c r="UK190" s="73"/>
      <c r="UL190" s="73"/>
      <c r="UM190" s="73"/>
      <c r="UN190" s="73"/>
      <c r="UO190" s="73"/>
      <c r="UP190" s="73"/>
      <c r="UQ190" s="73"/>
      <c r="UR190" s="73"/>
      <c r="US190" s="73"/>
      <c r="UT190" s="73"/>
      <c r="UU190" s="73"/>
      <c r="UV190" s="73"/>
      <c r="UW190" s="73"/>
      <c r="UX190" s="73"/>
      <c r="UY190" s="73"/>
      <c r="UZ190" s="73"/>
      <c r="VA190" s="73"/>
      <c r="VB190" s="73"/>
      <c r="VC190" s="73"/>
      <c r="VD190" s="73"/>
      <c r="VE190" s="73"/>
      <c r="VF190" s="73"/>
      <c r="VG190" s="73"/>
      <c r="VH190" s="73"/>
      <c r="VI190" s="73"/>
      <c r="VJ190" s="73"/>
      <c r="VK190" s="73"/>
      <c r="VL190" s="73"/>
      <c r="VM190" s="73"/>
      <c r="VN190" s="73"/>
      <c r="VO190" s="73"/>
      <c r="VP190" s="73"/>
      <c r="VQ190" s="73"/>
      <c r="VR190" s="73"/>
      <c r="VS190" s="73"/>
      <c r="VT190" s="73"/>
      <c r="VU190" s="73"/>
      <c r="VV190" s="73"/>
      <c r="VW190" s="73"/>
      <c r="VX190" s="73"/>
      <c r="VY190" s="73"/>
      <c r="VZ190" s="73"/>
      <c r="WA190" s="73"/>
      <c r="WB190" s="73"/>
      <c r="WC190" s="73"/>
      <c r="WD190" s="73"/>
      <c r="WE190" s="73"/>
      <c r="WF190" s="73"/>
      <c r="WG190" s="73"/>
      <c r="WH190" s="73"/>
      <c r="WI190" s="73"/>
      <c r="WJ190" s="73"/>
      <c r="WK190" s="73"/>
      <c r="WL190" s="73"/>
      <c r="WM190" s="73"/>
      <c r="WN190" s="73"/>
      <c r="WO190" s="73"/>
      <c r="WP190" s="73"/>
      <c r="WQ190" s="73"/>
      <c r="WR190" s="73"/>
      <c r="WS190" s="73"/>
      <c r="WT190" s="73"/>
      <c r="WU190" s="73"/>
      <c r="WV190" s="73"/>
      <c r="WW190" s="73"/>
      <c r="WX190" s="73"/>
      <c r="WY190" s="73"/>
      <c r="WZ190" s="73"/>
      <c r="XA190" s="73"/>
      <c r="XB190" s="73"/>
      <c r="XC190" s="73"/>
      <c r="XD190" s="73"/>
      <c r="XE190" s="73"/>
      <c r="XF190" s="73"/>
      <c r="XG190" s="73"/>
      <c r="XH190" s="73"/>
      <c r="XI190" s="73"/>
      <c r="XJ190" s="73"/>
      <c r="XK190" s="73"/>
      <c r="XL190" s="73"/>
      <c r="XM190" s="73"/>
      <c r="XN190" s="73"/>
      <c r="XO190" s="73"/>
      <c r="XP190" s="73"/>
      <c r="XQ190" s="73"/>
      <c r="XR190" s="73"/>
      <c r="XS190" s="73"/>
      <c r="XT190" s="73"/>
      <c r="XU190" s="73"/>
      <c r="XV190" s="73"/>
      <c r="XW190" s="73"/>
      <c r="XX190" s="73"/>
      <c r="XY190" s="73"/>
      <c r="XZ190" s="73"/>
      <c r="YA190" s="73"/>
      <c r="YB190" s="73"/>
      <c r="YC190" s="73"/>
      <c r="YD190" s="73"/>
      <c r="YE190" s="73"/>
      <c r="YF190" s="73"/>
      <c r="YG190" s="73"/>
      <c r="YH190" s="73"/>
      <c r="YI190" s="73"/>
      <c r="YJ190" s="73"/>
      <c r="YK190" s="73"/>
      <c r="YL190" s="73"/>
      <c r="YM190" s="73"/>
      <c r="YN190" s="73"/>
      <c r="YO190" s="73"/>
      <c r="YP190" s="73"/>
      <c r="YQ190" s="73"/>
      <c r="YR190" s="73"/>
    </row>
    <row r="191" spans="1:668">
      <c r="A191" s="71" t="s">
        <v>275</v>
      </c>
      <c r="B191" s="72">
        <f t="shared" si="195"/>
        <v>0</v>
      </c>
      <c r="C191" s="72">
        <f t="shared" si="196"/>
        <v>0</v>
      </c>
      <c r="D191" s="72">
        <f t="shared" si="197"/>
        <v>0</v>
      </c>
      <c r="E191" s="72">
        <f t="shared" si="198"/>
        <v>0</v>
      </c>
      <c r="F191" s="72">
        <f t="shared" si="199"/>
        <v>0</v>
      </c>
      <c r="G191" s="72">
        <f t="shared" si="200"/>
        <v>0</v>
      </c>
      <c r="H191" s="72">
        <f t="shared" si="201"/>
        <v>0</v>
      </c>
      <c r="I191" s="72">
        <f t="shared" si="202"/>
        <v>0</v>
      </c>
      <c r="J191" s="72">
        <f t="shared" si="203"/>
        <v>0</v>
      </c>
      <c r="K191" s="72">
        <f t="shared" si="204"/>
        <v>0</v>
      </c>
      <c r="L191" s="72">
        <f t="shared" si="205"/>
        <v>0</v>
      </c>
      <c r="M191" s="72">
        <f t="shared" si="206"/>
        <v>0</v>
      </c>
      <c r="N191" s="72">
        <f t="shared" si="207"/>
        <v>0</v>
      </c>
      <c r="O191" s="72">
        <f t="shared" si="208"/>
        <v>0</v>
      </c>
      <c r="P191" s="72">
        <f t="shared" si="209"/>
        <v>0</v>
      </c>
      <c r="Q191" s="72">
        <f t="shared" si="210"/>
        <v>0</v>
      </c>
      <c r="R191" s="72">
        <f t="shared" si="211"/>
        <v>0</v>
      </c>
      <c r="S191" s="72">
        <f t="shared" si="212"/>
        <v>0</v>
      </c>
      <c r="T191" s="72">
        <f t="shared" si="213"/>
        <v>0</v>
      </c>
      <c r="U191" s="72">
        <f t="shared" si="214"/>
        <v>0</v>
      </c>
      <c r="V191" s="72">
        <f t="shared" si="215"/>
        <v>0</v>
      </c>
      <c r="W191" s="72">
        <f t="shared" si="216"/>
        <v>0</v>
      </c>
      <c r="X191" s="72">
        <f t="shared" si="217"/>
        <v>0</v>
      </c>
      <c r="Y191" s="72">
        <f t="shared" si="218"/>
        <v>0</v>
      </c>
      <c r="Z191" s="72">
        <f t="shared" si="219"/>
        <v>0</v>
      </c>
      <c r="AA191" s="72">
        <f t="shared" si="220"/>
        <v>0</v>
      </c>
      <c r="AB191" s="72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  <c r="JD191" s="73"/>
      <c r="JE191" s="73"/>
      <c r="JF191" s="73"/>
      <c r="JG191" s="73"/>
      <c r="JH191" s="73"/>
      <c r="JI191" s="73"/>
      <c r="JJ191" s="73"/>
      <c r="JK191" s="73"/>
      <c r="JL191" s="73"/>
      <c r="JM191" s="73"/>
      <c r="JN191" s="73"/>
      <c r="JO191" s="73"/>
      <c r="JP191" s="73"/>
      <c r="JQ191" s="73"/>
      <c r="JR191" s="73"/>
      <c r="JS191" s="73"/>
      <c r="JT191" s="73"/>
      <c r="JU191" s="73"/>
      <c r="JV191" s="73"/>
      <c r="JW191" s="73"/>
      <c r="JX191" s="73"/>
      <c r="JY191" s="73"/>
      <c r="JZ191" s="73"/>
      <c r="KA191" s="73"/>
      <c r="KB191" s="73"/>
      <c r="KC191" s="73"/>
      <c r="KD191" s="73"/>
      <c r="KE191" s="73"/>
      <c r="KF191" s="73"/>
      <c r="KG191" s="73"/>
      <c r="KH191" s="73"/>
      <c r="KI191" s="73"/>
      <c r="KJ191" s="73"/>
      <c r="KK191" s="73"/>
      <c r="KL191" s="73"/>
      <c r="KM191" s="73"/>
      <c r="KN191" s="73"/>
      <c r="KO191" s="73"/>
      <c r="KP191" s="73"/>
      <c r="KQ191" s="73"/>
      <c r="KR191" s="73"/>
      <c r="KS191" s="73"/>
      <c r="KT191" s="73"/>
      <c r="KU191" s="73"/>
      <c r="KV191" s="73"/>
      <c r="KW191" s="73"/>
      <c r="KX191" s="73"/>
      <c r="KY191" s="73"/>
      <c r="KZ191" s="73"/>
      <c r="LA191" s="73"/>
      <c r="LB191" s="73"/>
      <c r="LC191" s="73"/>
      <c r="LD191" s="73"/>
      <c r="LE191" s="73"/>
      <c r="LF191" s="73"/>
      <c r="LG191" s="73"/>
      <c r="LH191" s="73"/>
      <c r="LI191" s="73"/>
      <c r="LJ191" s="73"/>
      <c r="LK191" s="73"/>
      <c r="LL191" s="73"/>
      <c r="LM191" s="73"/>
      <c r="LN191" s="73"/>
      <c r="LO191" s="73"/>
      <c r="LP191" s="73"/>
      <c r="LQ191" s="73"/>
      <c r="LR191" s="73"/>
      <c r="LS191" s="73"/>
      <c r="LT191" s="73"/>
      <c r="LU191" s="73"/>
      <c r="LV191" s="73"/>
      <c r="LW191" s="73"/>
      <c r="LX191" s="73"/>
      <c r="LY191" s="73"/>
      <c r="LZ191" s="73"/>
      <c r="MA191" s="73"/>
      <c r="MB191" s="73"/>
      <c r="MC191" s="73"/>
      <c r="MD191" s="73"/>
      <c r="ME191" s="73"/>
      <c r="MF191" s="73"/>
      <c r="MG191" s="73"/>
      <c r="MH191" s="73"/>
      <c r="MI191" s="73"/>
      <c r="MJ191" s="73"/>
      <c r="MK191" s="73"/>
      <c r="ML191" s="73"/>
      <c r="MM191" s="73"/>
      <c r="MN191" s="73"/>
      <c r="MO191" s="73"/>
      <c r="MP191" s="73"/>
      <c r="MQ191" s="73"/>
      <c r="MR191" s="73"/>
      <c r="MS191" s="73"/>
      <c r="MT191" s="73"/>
      <c r="MU191" s="73"/>
      <c r="MV191" s="73"/>
      <c r="MW191" s="73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  <c r="OL191" s="73"/>
      <c r="OM191" s="73"/>
      <c r="ON191" s="73"/>
      <c r="OO191" s="73"/>
      <c r="OP191" s="73"/>
      <c r="OQ191" s="73"/>
      <c r="OR191" s="73"/>
      <c r="OS191" s="73"/>
      <c r="OT191" s="73"/>
      <c r="OU191" s="73"/>
      <c r="OV191" s="73"/>
      <c r="OW191" s="73"/>
      <c r="OX191" s="73"/>
      <c r="OY191" s="73"/>
      <c r="OZ191" s="73"/>
      <c r="PA191" s="73"/>
      <c r="PB191" s="73"/>
      <c r="PC191" s="73"/>
      <c r="PD191" s="73"/>
      <c r="PE191" s="73"/>
      <c r="PF191" s="73"/>
      <c r="PG191" s="73"/>
      <c r="PH191" s="73"/>
      <c r="PI191" s="73"/>
      <c r="PJ191" s="73"/>
      <c r="PK191" s="73"/>
      <c r="PL191" s="73"/>
      <c r="PM191" s="73"/>
      <c r="PN191" s="73"/>
      <c r="PO191" s="73"/>
      <c r="PP191" s="73"/>
      <c r="PQ191" s="73"/>
      <c r="PR191" s="73"/>
      <c r="PS191" s="73"/>
      <c r="PT191" s="73"/>
      <c r="PU191" s="73"/>
      <c r="PV191" s="73"/>
      <c r="PW191" s="73"/>
      <c r="PX191" s="73"/>
      <c r="PY191" s="73"/>
      <c r="PZ191" s="73"/>
      <c r="QA191" s="73"/>
      <c r="QB191" s="73"/>
      <c r="QC191" s="73"/>
      <c r="QD191" s="73"/>
      <c r="QE191" s="73"/>
      <c r="QF191" s="73"/>
      <c r="QG191" s="73"/>
      <c r="QH191" s="73"/>
      <c r="QI191" s="73"/>
      <c r="QJ191" s="73"/>
      <c r="QK191" s="73"/>
      <c r="QL191" s="73"/>
      <c r="QM191" s="73"/>
      <c r="QN191" s="73"/>
      <c r="QO191" s="73"/>
      <c r="QP191" s="73"/>
      <c r="QQ191" s="73"/>
      <c r="QR191" s="73"/>
      <c r="QS191" s="73"/>
      <c r="QT191" s="73"/>
      <c r="QU191" s="73"/>
      <c r="QV191" s="73"/>
      <c r="QW191" s="73"/>
      <c r="QX191" s="73"/>
      <c r="QY191" s="73"/>
      <c r="QZ191" s="73"/>
      <c r="RA191" s="73"/>
      <c r="RB191" s="73"/>
      <c r="RC191" s="73"/>
      <c r="RD191" s="73"/>
      <c r="RE191" s="73"/>
      <c r="RF191" s="73"/>
      <c r="RG191" s="73"/>
      <c r="RH191" s="73"/>
      <c r="RI191" s="73"/>
      <c r="RJ191" s="73"/>
      <c r="RK191" s="73"/>
      <c r="RL191" s="73"/>
      <c r="RM191" s="73"/>
      <c r="RN191" s="73"/>
      <c r="RO191" s="73"/>
      <c r="RP191" s="73"/>
      <c r="RQ191" s="73"/>
      <c r="RR191" s="73"/>
      <c r="RS191" s="73"/>
      <c r="RT191" s="73"/>
      <c r="RU191" s="73"/>
      <c r="RV191" s="73"/>
      <c r="RW191" s="73"/>
      <c r="RX191" s="73"/>
      <c r="RY191" s="73"/>
      <c r="RZ191" s="73"/>
      <c r="SA191" s="73"/>
      <c r="SB191" s="73"/>
      <c r="SC191" s="73"/>
      <c r="SD191" s="73"/>
      <c r="SE191" s="73"/>
      <c r="SF191" s="73"/>
      <c r="SG191" s="73"/>
      <c r="SH191" s="73"/>
      <c r="SI191" s="73"/>
      <c r="SJ191" s="73"/>
      <c r="SK191" s="73"/>
      <c r="SL191" s="73"/>
      <c r="SM191" s="73"/>
      <c r="SN191" s="73"/>
      <c r="SO191" s="73"/>
      <c r="SP191" s="73"/>
      <c r="SQ191" s="73"/>
      <c r="SR191" s="73"/>
      <c r="SS191" s="73"/>
      <c r="ST191" s="73"/>
      <c r="SU191" s="73"/>
      <c r="SV191" s="73"/>
      <c r="SW191" s="73"/>
      <c r="SX191" s="73"/>
      <c r="SY191" s="73"/>
      <c r="SZ191" s="73"/>
      <c r="TA191" s="73"/>
      <c r="TB191" s="73"/>
      <c r="TC191" s="73"/>
      <c r="TD191" s="73"/>
      <c r="TE191" s="73"/>
      <c r="TF191" s="73"/>
      <c r="TG191" s="73"/>
      <c r="TH191" s="73"/>
      <c r="TI191" s="73"/>
      <c r="TJ191" s="73"/>
      <c r="TK191" s="73"/>
      <c r="TL191" s="73"/>
      <c r="TM191" s="73"/>
      <c r="TN191" s="73"/>
      <c r="TO191" s="73"/>
      <c r="TP191" s="73"/>
      <c r="TQ191" s="73"/>
      <c r="TR191" s="73"/>
      <c r="TS191" s="73"/>
      <c r="TT191" s="73"/>
      <c r="TU191" s="73"/>
      <c r="TV191" s="73"/>
      <c r="TW191" s="73"/>
      <c r="TX191" s="73"/>
      <c r="TY191" s="73"/>
      <c r="TZ191" s="73"/>
      <c r="UA191" s="73"/>
      <c r="UB191" s="73"/>
      <c r="UC191" s="73"/>
      <c r="UD191" s="73"/>
      <c r="UE191" s="73"/>
      <c r="UF191" s="73"/>
      <c r="UG191" s="73"/>
      <c r="UH191" s="73"/>
      <c r="UI191" s="73"/>
      <c r="UJ191" s="73"/>
      <c r="UK191" s="73"/>
      <c r="UL191" s="73"/>
      <c r="UM191" s="73"/>
      <c r="UN191" s="73"/>
      <c r="UO191" s="73"/>
      <c r="UP191" s="73"/>
      <c r="UQ191" s="73"/>
      <c r="UR191" s="73"/>
      <c r="US191" s="73"/>
      <c r="UT191" s="73"/>
      <c r="UU191" s="73"/>
      <c r="UV191" s="73"/>
      <c r="UW191" s="73"/>
      <c r="UX191" s="73"/>
      <c r="UY191" s="73"/>
      <c r="UZ191" s="73"/>
      <c r="VA191" s="73"/>
      <c r="VB191" s="73"/>
      <c r="VC191" s="73"/>
      <c r="VD191" s="73"/>
      <c r="VE191" s="73"/>
      <c r="VF191" s="73"/>
      <c r="VG191" s="73"/>
      <c r="VH191" s="73"/>
      <c r="VI191" s="73"/>
      <c r="VJ191" s="73"/>
      <c r="VK191" s="73"/>
      <c r="VL191" s="73"/>
      <c r="VM191" s="73"/>
      <c r="VN191" s="73"/>
      <c r="VO191" s="73"/>
      <c r="VP191" s="73"/>
      <c r="VQ191" s="73"/>
      <c r="VR191" s="73"/>
      <c r="VS191" s="73"/>
      <c r="VT191" s="73"/>
      <c r="VU191" s="73"/>
      <c r="VV191" s="73"/>
      <c r="VW191" s="73"/>
      <c r="VX191" s="73"/>
      <c r="VY191" s="73"/>
      <c r="VZ191" s="73"/>
      <c r="WA191" s="73"/>
      <c r="WB191" s="73"/>
      <c r="WC191" s="73"/>
      <c r="WD191" s="73"/>
      <c r="WE191" s="73"/>
      <c r="WF191" s="73"/>
      <c r="WG191" s="73"/>
      <c r="WH191" s="73"/>
      <c r="WI191" s="73"/>
      <c r="WJ191" s="73"/>
      <c r="WK191" s="73"/>
      <c r="WL191" s="73"/>
      <c r="WM191" s="73"/>
      <c r="WN191" s="73"/>
      <c r="WO191" s="73"/>
      <c r="WP191" s="73"/>
      <c r="WQ191" s="73"/>
      <c r="WR191" s="73"/>
      <c r="WS191" s="73"/>
      <c r="WT191" s="73"/>
      <c r="WU191" s="73"/>
      <c r="WV191" s="73"/>
      <c r="WW191" s="73"/>
      <c r="WX191" s="73"/>
      <c r="WY191" s="73"/>
      <c r="WZ191" s="73"/>
      <c r="XA191" s="73"/>
      <c r="XB191" s="73"/>
      <c r="XC191" s="73"/>
      <c r="XD191" s="73"/>
      <c r="XE191" s="73"/>
      <c r="XF191" s="73"/>
      <c r="XG191" s="73"/>
      <c r="XH191" s="73"/>
      <c r="XI191" s="73"/>
      <c r="XJ191" s="73"/>
      <c r="XK191" s="73"/>
      <c r="XL191" s="73"/>
      <c r="XM191" s="73"/>
      <c r="XN191" s="73"/>
      <c r="XO191" s="73"/>
      <c r="XP191" s="73"/>
      <c r="XQ191" s="73"/>
      <c r="XR191" s="73"/>
      <c r="XS191" s="73"/>
      <c r="XT191" s="73"/>
      <c r="XU191" s="73"/>
      <c r="XV191" s="73"/>
      <c r="XW191" s="73"/>
      <c r="XX191" s="73"/>
      <c r="XY191" s="73"/>
      <c r="XZ191" s="73"/>
      <c r="YA191" s="73"/>
      <c r="YB191" s="73"/>
      <c r="YC191" s="73"/>
      <c r="YD191" s="73"/>
      <c r="YE191" s="73"/>
      <c r="YF191" s="73"/>
      <c r="YG191" s="73"/>
      <c r="YH191" s="73"/>
      <c r="YI191" s="73"/>
      <c r="YJ191" s="73"/>
      <c r="YK191" s="73"/>
      <c r="YL191" s="73"/>
      <c r="YM191" s="73"/>
      <c r="YN191" s="73"/>
      <c r="YO191" s="73"/>
      <c r="YP191" s="73"/>
      <c r="YQ191" s="73"/>
      <c r="YR191" s="73"/>
    </row>
    <row r="192" spans="1:668">
      <c r="A192" s="71" t="s">
        <v>276</v>
      </c>
      <c r="B192" s="72">
        <f t="shared" si="195"/>
        <v>0</v>
      </c>
      <c r="C192" s="72">
        <f t="shared" si="196"/>
        <v>0</v>
      </c>
      <c r="D192" s="72">
        <f t="shared" si="197"/>
        <v>1.889676E-4</v>
      </c>
      <c r="E192" s="72">
        <f t="shared" si="198"/>
        <v>0</v>
      </c>
      <c r="F192" s="72">
        <f t="shared" si="199"/>
        <v>9.054697499999999E-5</v>
      </c>
      <c r="G192" s="72">
        <f t="shared" si="200"/>
        <v>0</v>
      </c>
      <c r="H192" s="72">
        <f t="shared" si="201"/>
        <v>0</v>
      </c>
      <c r="I192" s="72">
        <f t="shared" si="202"/>
        <v>0</v>
      </c>
      <c r="J192" s="72">
        <f t="shared" si="203"/>
        <v>0</v>
      </c>
      <c r="K192" s="72">
        <f t="shared" si="204"/>
        <v>0</v>
      </c>
      <c r="L192" s="72">
        <f t="shared" si="205"/>
        <v>0</v>
      </c>
      <c r="M192" s="72">
        <f t="shared" si="206"/>
        <v>0</v>
      </c>
      <c r="N192" s="72">
        <f t="shared" si="207"/>
        <v>0</v>
      </c>
      <c r="O192" s="72">
        <f t="shared" si="208"/>
        <v>0</v>
      </c>
      <c r="P192" s="72">
        <f t="shared" si="209"/>
        <v>0</v>
      </c>
      <c r="Q192" s="72">
        <f t="shared" si="210"/>
        <v>0</v>
      </c>
      <c r="R192" s="72">
        <f t="shared" si="211"/>
        <v>0</v>
      </c>
      <c r="S192" s="72">
        <f t="shared" si="212"/>
        <v>0</v>
      </c>
      <c r="T192" s="72">
        <f t="shared" si="213"/>
        <v>1.7715712499999999E-4</v>
      </c>
      <c r="U192" s="72">
        <f t="shared" si="214"/>
        <v>0</v>
      </c>
      <c r="V192" s="72">
        <f t="shared" si="215"/>
        <v>0</v>
      </c>
      <c r="W192" s="72">
        <f t="shared" si="216"/>
        <v>0</v>
      </c>
      <c r="X192" s="72">
        <f t="shared" si="217"/>
        <v>0</v>
      </c>
      <c r="Y192" s="72">
        <f t="shared" si="218"/>
        <v>0</v>
      </c>
      <c r="Z192" s="72">
        <f t="shared" si="219"/>
        <v>0</v>
      </c>
      <c r="AA192" s="72">
        <f t="shared" si="220"/>
        <v>0</v>
      </c>
      <c r="AB192" s="72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>
        <v>0.18896759999999999</v>
      </c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>
        <v>9.0546974999999988E-2</v>
      </c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>
        <v>0.177157125</v>
      </c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/>
      <c r="JQ192" s="73"/>
      <c r="JR192" s="73"/>
      <c r="JS192" s="73"/>
      <c r="JT192" s="73"/>
      <c r="JU192" s="73"/>
      <c r="JV192" s="73"/>
      <c r="JW192" s="73"/>
      <c r="JX192" s="73"/>
      <c r="JY192" s="73"/>
      <c r="JZ192" s="73"/>
      <c r="KA192" s="73"/>
      <c r="KB192" s="73"/>
      <c r="KC192" s="73"/>
      <c r="KD192" s="73"/>
      <c r="KE192" s="73"/>
      <c r="KF192" s="73"/>
      <c r="KG192" s="73"/>
      <c r="KH192" s="73"/>
      <c r="KI192" s="73"/>
      <c r="KJ192" s="73"/>
      <c r="KK192" s="73"/>
      <c r="KL192" s="73"/>
      <c r="KM192" s="73"/>
      <c r="KN192" s="73"/>
      <c r="KO192" s="73"/>
      <c r="KP192" s="73"/>
      <c r="KQ192" s="73"/>
      <c r="KR192" s="73"/>
      <c r="KS192" s="73"/>
      <c r="KT192" s="73"/>
      <c r="KU192" s="73"/>
      <c r="KV192" s="73"/>
      <c r="KW192" s="73"/>
      <c r="KX192" s="73"/>
      <c r="KY192" s="73"/>
      <c r="KZ192" s="73"/>
      <c r="LA192" s="73"/>
      <c r="LB192" s="73"/>
      <c r="LC192" s="73"/>
      <c r="LD192" s="73"/>
      <c r="LE192" s="73"/>
      <c r="LF192" s="73"/>
      <c r="LG192" s="73"/>
      <c r="LH192" s="73"/>
      <c r="LI192" s="73"/>
      <c r="LJ192" s="73"/>
      <c r="LK192" s="73"/>
      <c r="LL192" s="73"/>
      <c r="LM192" s="73"/>
      <c r="LN192" s="73"/>
      <c r="LO192" s="73"/>
      <c r="LP192" s="73"/>
      <c r="LQ192" s="73"/>
      <c r="LR192" s="73"/>
      <c r="LS192" s="73"/>
      <c r="LT192" s="73"/>
      <c r="LU192" s="73"/>
      <c r="LV192" s="73"/>
      <c r="LW192" s="73"/>
      <c r="LX192" s="73"/>
      <c r="LY192" s="73"/>
      <c r="LZ192" s="73"/>
      <c r="MA192" s="73"/>
      <c r="MB192" s="73"/>
      <c r="MC192" s="73"/>
      <c r="MD192" s="73"/>
      <c r="ME192" s="73"/>
      <c r="MF192" s="73"/>
      <c r="MG192" s="73"/>
      <c r="MH192" s="73"/>
      <c r="MI192" s="73"/>
      <c r="MJ192" s="73"/>
      <c r="MK192" s="73"/>
      <c r="ML192" s="73"/>
      <c r="MM192" s="73"/>
      <c r="MN192" s="73"/>
      <c r="MO192" s="73"/>
      <c r="MP192" s="73"/>
      <c r="MQ192" s="73"/>
      <c r="MR192" s="73"/>
      <c r="MS192" s="73"/>
      <c r="MT192" s="73"/>
      <c r="MU192" s="73"/>
      <c r="MV192" s="73"/>
      <c r="MW192" s="73"/>
      <c r="MX192" s="73"/>
      <c r="MY192" s="73"/>
      <c r="MZ192" s="73"/>
      <c r="NA192" s="73"/>
      <c r="NB192" s="73"/>
      <c r="NC192" s="73"/>
      <c r="ND192" s="73"/>
      <c r="NE192" s="73"/>
      <c r="NF192" s="73"/>
      <c r="NG192" s="73"/>
      <c r="NH192" s="73"/>
      <c r="NI192" s="73"/>
      <c r="NJ192" s="73"/>
      <c r="NK192" s="73"/>
      <c r="NL192" s="73"/>
      <c r="NM192" s="73"/>
      <c r="NN192" s="73"/>
      <c r="NO192" s="73"/>
      <c r="NP192" s="73"/>
      <c r="NQ192" s="73"/>
      <c r="NR192" s="73"/>
      <c r="NS192" s="73"/>
      <c r="NT192" s="73"/>
      <c r="NU192" s="73"/>
      <c r="NV192" s="73"/>
      <c r="NW192" s="73"/>
      <c r="NX192" s="73"/>
      <c r="NY192" s="73"/>
      <c r="NZ192" s="73"/>
      <c r="OA192" s="73"/>
      <c r="OB192" s="73"/>
      <c r="OC192" s="73"/>
      <c r="OD192" s="73"/>
      <c r="OE192" s="73"/>
      <c r="OF192" s="73"/>
      <c r="OG192" s="73"/>
      <c r="OH192" s="73"/>
      <c r="OI192" s="73"/>
      <c r="OJ192" s="73"/>
      <c r="OK192" s="73"/>
      <c r="OL192" s="73"/>
      <c r="OM192" s="73"/>
      <c r="ON192" s="73"/>
      <c r="OO192" s="73"/>
      <c r="OP192" s="73"/>
      <c r="OQ192" s="73"/>
      <c r="OR192" s="73"/>
      <c r="OS192" s="73"/>
      <c r="OT192" s="73"/>
      <c r="OU192" s="73"/>
      <c r="OV192" s="73"/>
      <c r="OW192" s="73"/>
      <c r="OX192" s="73"/>
      <c r="OY192" s="73"/>
      <c r="OZ192" s="73"/>
      <c r="PA192" s="73"/>
      <c r="PB192" s="73"/>
      <c r="PC192" s="73"/>
      <c r="PD192" s="73"/>
      <c r="PE192" s="73"/>
      <c r="PF192" s="73"/>
      <c r="PG192" s="73"/>
      <c r="PH192" s="73"/>
      <c r="PI192" s="73"/>
      <c r="PJ192" s="73"/>
      <c r="PK192" s="73"/>
      <c r="PL192" s="73"/>
      <c r="PM192" s="73"/>
      <c r="PN192" s="73"/>
      <c r="PO192" s="73"/>
      <c r="PP192" s="73"/>
      <c r="PQ192" s="73"/>
      <c r="PR192" s="73"/>
      <c r="PS192" s="73"/>
      <c r="PT192" s="73"/>
      <c r="PU192" s="73"/>
      <c r="PV192" s="73"/>
      <c r="PW192" s="73"/>
      <c r="PX192" s="73"/>
      <c r="PY192" s="73"/>
      <c r="PZ192" s="73"/>
      <c r="QA192" s="73"/>
      <c r="QB192" s="73"/>
      <c r="QC192" s="73"/>
      <c r="QD192" s="73"/>
      <c r="QE192" s="73"/>
      <c r="QF192" s="73"/>
      <c r="QG192" s="73"/>
      <c r="QH192" s="73"/>
      <c r="QI192" s="73"/>
      <c r="QJ192" s="73"/>
      <c r="QK192" s="73"/>
      <c r="QL192" s="73"/>
      <c r="QM192" s="73"/>
      <c r="QN192" s="73"/>
      <c r="QO192" s="73"/>
      <c r="QP192" s="73"/>
      <c r="QQ192" s="73"/>
      <c r="QR192" s="73"/>
      <c r="QS192" s="73"/>
      <c r="QT192" s="73"/>
      <c r="QU192" s="73"/>
      <c r="QV192" s="73"/>
      <c r="QW192" s="73"/>
      <c r="QX192" s="73"/>
      <c r="QY192" s="73"/>
      <c r="QZ192" s="73"/>
      <c r="RA192" s="73"/>
      <c r="RB192" s="73"/>
      <c r="RC192" s="73"/>
      <c r="RD192" s="73"/>
      <c r="RE192" s="73"/>
      <c r="RF192" s="73"/>
      <c r="RG192" s="73"/>
      <c r="RH192" s="73"/>
      <c r="RI192" s="73"/>
      <c r="RJ192" s="73"/>
      <c r="RK192" s="73"/>
      <c r="RL192" s="73"/>
      <c r="RM192" s="73"/>
      <c r="RN192" s="73"/>
      <c r="RO192" s="73"/>
      <c r="RP192" s="73"/>
      <c r="RQ192" s="73"/>
      <c r="RR192" s="73"/>
      <c r="RS192" s="73"/>
      <c r="RT192" s="73"/>
      <c r="RU192" s="73"/>
      <c r="RV192" s="73"/>
      <c r="RW192" s="73"/>
      <c r="RX192" s="73"/>
      <c r="RY192" s="73"/>
      <c r="RZ192" s="73"/>
      <c r="SA192" s="73"/>
      <c r="SB192" s="73"/>
      <c r="SC192" s="73"/>
      <c r="SD192" s="73"/>
      <c r="SE192" s="73"/>
      <c r="SF192" s="73"/>
      <c r="SG192" s="73"/>
      <c r="SH192" s="73"/>
      <c r="SI192" s="73"/>
      <c r="SJ192" s="73"/>
      <c r="SK192" s="73"/>
      <c r="SL192" s="73"/>
      <c r="SM192" s="73"/>
      <c r="SN192" s="73"/>
      <c r="SO192" s="73"/>
      <c r="SP192" s="73"/>
      <c r="SQ192" s="73"/>
      <c r="SR192" s="73"/>
      <c r="SS192" s="73"/>
      <c r="ST192" s="73"/>
      <c r="SU192" s="73"/>
      <c r="SV192" s="73"/>
      <c r="SW192" s="73"/>
      <c r="SX192" s="73"/>
      <c r="SY192" s="73"/>
      <c r="SZ192" s="73"/>
      <c r="TA192" s="73"/>
      <c r="TB192" s="73"/>
      <c r="TC192" s="73"/>
      <c r="TD192" s="73"/>
      <c r="TE192" s="73"/>
      <c r="TF192" s="73"/>
      <c r="TG192" s="73"/>
      <c r="TH192" s="73"/>
      <c r="TI192" s="73"/>
      <c r="TJ192" s="73"/>
      <c r="TK192" s="73"/>
      <c r="TL192" s="73"/>
      <c r="TM192" s="73"/>
      <c r="TN192" s="73"/>
      <c r="TO192" s="73"/>
      <c r="TP192" s="73"/>
      <c r="TQ192" s="73"/>
      <c r="TR192" s="73"/>
      <c r="TS192" s="73"/>
      <c r="TT192" s="73"/>
      <c r="TU192" s="73"/>
      <c r="TV192" s="73"/>
      <c r="TW192" s="73"/>
      <c r="TX192" s="73"/>
      <c r="TY192" s="73"/>
      <c r="TZ192" s="73"/>
      <c r="UA192" s="73"/>
      <c r="UB192" s="73"/>
      <c r="UC192" s="73"/>
      <c r="UD192" s="73"/>
      <c r="UE192" s="73"/>
      <c r="UF192" s="73"/>
      <c r="UG192" s="73"/>
      <c r="UH192" s="73"/>
      <c r="UI192" s="73"/>
      <c r="UJ192" s="73"/>
      <c r="UK192" s="73"/>
      <c r="UL192" s="73"/>
      <c r="UM192" s="73"/>
      <c r="UN192" s="73"/>
      <c r="UO192" s="73"/>
      <c r="UP192" s="73"/>
      <c r="UQ192" s="73"/>
      <c r="UR192" s="73"/>
      <c r="US192" s="73"/>
      <c r="UT192" s="73"/>
      <c r="UU192" s="73"/>
      <c r="UV192" s="73"/>
      <c r="UW192" s="73"/>
      <c r="UX192" s="73"/>
      <c r="UY192" s="73"/>
      <c r="UZ192" s="73"/>
      <c r="VA192" s="73"/>
      <c r="VB192" s="73"/>
      <c r="VC192" s="73"/>
      <c r="VD192" s="73"/>
      <c r="VE192" s="73"/>
      <c r="VF192" s="73"/>
      <c r="VG192" s="73"/>
      <c r="VH192" s="73"/>
      <c r="VI192" s="73"/>
      <c r="VJ192" s="73"/>
      <c r="VK192" s="73"/>
      <c r="VL192" s="73"/>
      <c r="VM192" s="73"/>
      <c r="VN192" s="73"/>
      <c r="VO192" s="73"/>
      <c r="VP192" s="73"/>
      <c r="VQ192" s="73"/>
      <c r="VR192" s="73"/>
      <c r="VS192" s="73"/>
      <c r="VT192" s="73"/>
      <c r="VU192" s="73"/>
      <c r="VV192" s="73"/>
      <c r="VW192" s="73"/>
      <c r="VX192" s="73"/>
      <c r="VY192" s="73"/>
      <c r="VZ192" s="73"/>
      <c r="WA192" s="73"/>
      <c r="WB192" s="73"/>
      <c r="WC192" s="73"/>
      <c r="WD192" s="73"/>
      <c r="WE192" s="73"/>
      <c r="WF192" s="73"/>
      <c r="WG192" s="73"/>
      <c r="WH192" s="73"/>
      <c r="WI192" s="73"/>
      <c r="WJ192" s="73"/>
      <c r="WK192" s="73"/>
      <c r="WL192" s="73"/>
      <c r="WM192" s="73"/>
      <c r="WN192" s="73"/>
      <c r="WO192" s="73"/>
      <c r="WP192" s="73"/>
      <c r="WQ192" s="73"/>
      <c r="WR192" s="73"/>
      <c r="WS192" s="73"/>
      <c r="WT192" s="73"/>
      <c r="WU192" s="73"/>
      <c r="WV192" s="73"/>
      <c r="WW192" s="73"/>
      <c r="WX192" s="73"/>
      <c r="WY192" s="73"/>
      <c r="WZ192" s="73"/>
      <c r="XA192" s="73"/>
      <c r="XB192" s="73"/>
      <c r="XC192" s="73"/>
      <c r="XD192" s="73"/>
      <c r="XE192" s="73"/>
      <c r="XF192" s="73"/>
      <c r="XG192" s="73"/>
      <c r="XH192" s="73"/>
      <c r="XI192" s="73"/>
      <c r="XJ192" s="73"/>
      <c r="XK192" s="73"/>
      <c r="XL192" s="73"/>
      <c r="XM192" s="73"/>
      <c r="XN192" s="73"/>
      <c r="XO192" s="73"/>
      <c r="XP192" s="73"/>
      <c r="XQ192" s="73"/>
      <c r="XR192" s="73"/>
      <c r="XS192" s="73"/>
      <c r="XT192" s="73"/>
      <c r="XU192" s="73"/>
      <c r="XV192" s="73"/>
      <c r="XW192" s="73"/>
      <c r="XX192" s="73"/>
      <c r="XY192" s="73"/>
      <c r="XZ192" s="73"/>
      <c r="YA192" s="73"/>
      <c r="YB192" s="73"/>
      <c r="YC192" s="73"/>
      <c r="YD192" s="73"/>
      <c r="YE192" s="73"/>
      <c r="YF192" s="73"/>
      <c r="YG192" s="73"/>
      <c r="YH192" s="73"/>
      <c r="YI192" s="73"/>
      <c r="YJ192" s="73"/>
      <c r="YK192" s="73"/>
      <c r="YL192" s="73"/>
      <c r="YM192" s="73"/>
      <c r="YN192" s="73"/>
      <c r="YO192" s="73"/>
      <c r="YP192" s="73"/>
      <c r="YQ192" s="73"/>
      <c r="YR192" s="73"/>
    </row>
    <row r="193" spans="1:668">
      <c r="A193" s="71" t="s">
        <v>277</v>
      </c>
      <c r="B193" s="72">
        <f t="shared" si="195"/>
        <v>0</v>
      </c>
      <c r="C193" s="72">
        <f t="shared" si="196"/>
        <v>0</v>
      </c>
      <c r="D193" s="72">
        <f t="shared" si="197"/>
        <v>0</v>
      </c>
      <c r="E193" s="72">
        <f t="shared" si="198"/>
        <v>0</v>
      </c>
      <c r="F193" s="72">
        <f t="shared" si="199"/>
        <v>0</v>
      </c>
      <c r="G193" s="72">
        <f t="shared" si="200"/>
        <v>0</v>
      </c>
      <c r="H193" s="72">
        <f t="shared" si="201"/>
        <v>0</v>
      </c>
      <c r="I193" s="72">
        <f t="shared" si="202"/>
        <v>0</v>
      </c>
      <c r="J193" s="72">
        <f t="shared" si="203"/>
        <v>0</v>
      </c>
      <c r="K193" s="72">
        <f t="shared" si="204"/>
        <v>0</v>
      </c>
      <c r="L193" s="72">
        <f t="shared" si="205"/>
        <v>0</v>
      </c>
      <c r="M193" s="72">
        <f t="shared" si="206"/>
        <v>0</v>
      </c>
      <c r="N193" s="72">
        <f t="shared" si="207"/>
        <v>0</v>
      </c>
      <c r="O193" s="72">
        <f t="shared" si="208"/>
        <v>0</v>
      </c>
      <c r="P193" s="72">
        <f t="shared" si="209"/>
        <v>0</v>
      </c>
      <c r="Q193" s="72">
        <f t="shared" si="210"/>
        <v>0</v>
      </c>
      <c r="R193" s="72">
        <f t="shared" si="211"/>
        <v>0</v>
      </c>
      <c r="S193" s="72">
        <f t="shared" si="212"/>
        <v>0</v>
      </c>
      <c r="T193" s="72">
        <f t="shared" si="213"/>
        <v>0</v>
      </c>
      <c r="U193" s="72">
        <f t="shared" si="214"/>
        <v>0</v>
      </c>
      <c r="V193" s="72">
        <f t="shared" si="215"/>
        <v>0</v>
      </c>
      <c r="W193" s="72">
        <f t="shared" si="216"/>
        <v>0</v>
      </c>
      <c r="X193" s="72">
        <f t="shared" si="217"/>
        <v>0</v>
      </c>
      <c r="Y193" s="72">
        <f t="shared" si="218"/>
        <v>0</v>
      </c>
      <c r="Z193" s="72">
        <f t="shared" si="219"/>
        <v>0</v>
      </c>
      <c r="AA193" s="72">
        <f t="shared" si="220"/>
        <v>0</v>
      </c>
      <c r="AB193" s="72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/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  <c r="IX193" s="73"/>
      <c r="IY193" s="73"/>
      <c r="IZ193" s="73"/>
      <c r="JA193" s="73"/>
      <c r="JB193" s="73"/>
      <c r="JC193" s="73"/>
      <c r="JD193" s="73"/>
      <c r="JE193" s="73"/>
      <c r="JF193" s="73"/>
      <c r="JG193" s="73"/>
      <c r="JH193" s="73"/>
      <c r="JI193" s="73"/>
      <c r="JJ193" s="73"/>
      <c r="JK193" s="73"/>
      <c r="JL193" s="73"/>
      <c r="JM193" s="73"/>
      <c r="JN193" s="73"/>
      <c r="JO193" s="73"/>
      <c r="JP193" s="73"/>
      <c r="JQ193" s="73"/>
      <c r="JR193" s="73"/>
      <c r="JS193" s="73"/>
      <c r="JT193" s="73"/>
      <c r="JU193" s="73"/>
      <c r="JV193" s="73"/>
      <c r="JW193" s="73"/>
      <c r="JX193" s="73"/>
      <c r="JY193" s="73"/>
      <c r="JZ193" s="73"/>
      <c r="KA193" s="73"/>
      <c r="KB193" s="73"/>
      <c r="KC193" s="73"/>
      <c r="KD193" s="73"/>
      <c r="KE193" s="73"/>
      <c r="KF193" s="73"/>
      <c r="KG193" s="73"/>
      <c r="KH193" s="73"/>
      <c r="KI193" s="73"/>
      <c r="KJ193" s="73"/>
      <c r="KK193" s="73"/>
      <c r="KL193" s="73"/>
      <c r="KM193" s="73"/>
      <c r="KN193" s="73"/>
      <c r="KO193" s="73"/>
      <c r="KP193" s="73"/>
      <c r="KQ193" s="73"/>
      <c r="KR193" s="73"/>
      <c r="KS193" s="73"/>
      <c r="KT193" s="73"/>
      <c r="KU193" s="73"/>
      <c r="KV193" s="73"/>
      <c r="KW193" s="73"/>
      <c r="KX193" s="73"/>
      <c r="KY193" s="73"/>
      <c r="KZ193" s="73"/>
      <c r="LA193" s="73"/>
      <c r="LB193" s="73"/>
      <c r="LC193" s="73"/>
      <c r="LD193" s="73"/>
      <c r="LE193" s="73"/>
      <c r="LF193" s="73"/>
      <c r="LG193" s="73"/>
      <c r="LH193" s="73"/>
      <c r="LI193" s="73"/>
      <c r="LJ193" s="73"/>
      <c r="LK193" s="73"/>
      <c r="LL193" s="73"/>
      <c r="LM193" s="73"/>
      <c r="LN193" s="73"/>
      <c r="LO193" s="73"/>
      <c r="LP193" s="73"/>
      <c r="LQ193" s="73"/>
      <c r="LR193" s="73"/>
      <c r="LS193" s="73"/>
      <c r="LT193" s="73"/>
      <c r="LU193" s="73"/>
      <c r="LV193" s="73"/>
      <c r="LW193" s="73"/>
      <c r="LX193" s="73"/>
      <c r="LY193" s="73"/>
      <c r="LZ193" s="73"/>
      <c r="MA193" s="73"/>
      <c r="MB193" s="73"/>
      <c r="MC193" s="73"/>
      <c r="MD193" s="73"/>
      <c r="ME193" s="73"/>
      <c r="MF193" s="73"/>
      <c r="MG193" s="73"/>
      <c r="MH193" s="73"/>
      <c r="MI193" s="73"/>
      <c r="MJ193" s="73"/>
      <c r="MK193" s="73"/>
      <c r="ML193" s="73"/>
      <c r="MM193" s="73"/>
      <c r="MN193" s="73"/>
      <c r="MO193" s="73"/>
      <c r="MP193" s="73"/>
      <c r="MQ193" s="73"/>
      <c r="MR193" s="73"/>
      <c r="MS193" s="73"/>
      <c r="MT193" s="73"/>
      <c r="MU193" s="73"/>
      <c r="MV193" s="73"/>
      <c r="MW193" s="73"/>
      <c r="MX193" s="73"/>
      <c r="MY193" s="73"/>
      <c r="MZ193" s="73"/>
      <c r="NA193" s="73"/>
      <c r="NB193" s="73"/>
      <c r="NC193" s="73"/>
      <c r="ND193" s="73"/>
      <c r="NE193" s="73"/>
      <c r="NF193" s="73"/>
      <c r="NG193" s="73"/>
      <c r="NH193" s="73"/>
      <c r="NI193" s="73"/>
      <c r="NJ193" s="73"/>
      <c r="NK193" s="73"/>
      <c r="NL193" s="73"/>
      <c r="NM193" s="73"/>
      <c r="NN193" s="73"/>
      <c r="NO193" s="73"/>
      <c r="NP193" s="73"/>
      <c r="NQ193" s="73"/>
      <c r="NR193" s="73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  <c r="OL193" s="73"/>
      <c r="OM193" s="73"/>
      <c r="ON193" s="73"/>
      <c r="OO193" s="73"/>
      <c r="OP193" s="73"/>
      <c r="OQ193" s="73"/>
      <c r="OR193" s="73"/>
      <c r="OS193" s="73"/>
      <c r="OT193" s="73"/>
      <c r="OU193" s="73"/>
      <c r="OV193" s="73"/>
      <c r="OW193" s="73"/>
      <c r="OX193" s="73"/>
      <c r="OY193" s="73"/>
      <c r="OZ193" s="73"/>
      <c r="PA193" s="73"/>
      <c r="PB193" s="73"/>
      <c r="PC193" s="73"/>
      <c r="PD193" s="73"/>
      <c r="PE193" s="73"/>
      <c r="PF193" s="73"/>
      <c r="PG193" s="73"/>
      <c r="PH193" s="73"/>
      <c r="PI193" s="73"/>
      <c r="PJ193" s="73"/>
      <c r="PK193" s="73"/>
      <c r="PL193" s="73"/>
      <c r="PM193" s="73"/>
      <c r="PN193" s="73"/>
      <c r="PO193" s="73"/>
      <c r="PP193" s="73"/>
      <c r="PQ193" s="73"/>
      <c r="PR193" s="73"/>
      <c r="PS193" s="73"/>
      <c r="PT193" s="73"/>
      <c r="PU193" s="73"/>
      <c r="PV193" s="73"/>
      <c r="PW193" s="73"/>
      <c r="PX193" s="73"/>
      <c r="PY193" s="73"/>
      <c r="PZ193" s="73"/>
      <c r="QA193" s="73"/>
      <c r="QB193" s="73"/>
      <c r="QC193" s="73"/>
      <c r="QD193" s="73"/>
      <c r="QE193" s="73"/>
      <c r="QF193" s="73"/>
      <c r="QG193" s="73"/>
      <c r="QH193" s="73"/>
      <c r="QI193" s="73"/>
      <c r="QJ193" s="73"/>
      <c r="QK193" s="73"/>
      <c r="QL193" s="73"/>
      <c r="QM193" s="73"/>
      <c r="QN193" s="73"/>
      <c r="QO193" s="73"/>
      <c r="QP193" s="73"/>
      <c r="QQ193" s="73"/>
      <c r="QR193" s="73"/>
      <c r="QS193" s="73"/>
      <c r="QT193" s="73"/>
      <c r="QU193" s="73"/>
      <c r="QV193" s="73"/>
      <c r="QW193" s="73"/>
      <c r="QX193" s="73"/>
      <c r="QY193" s="73"/>
      <c r="QZ193" s="73"/>
      <c r="RA193" s="73"/>
      <c r="RB193" s="73"/>
      <c r="RC193" s="73"/>
      <c r="RD193" s="73"/>
      <c r="RE193" s="73"/>
      <c r="RF193" s="73"/>
      <c r="RG193" s="73"/>
      <c r="RH193" s="73"/>
      <c r="RI193" s="73"/>
      <c r="RJ193" s="73"/>
      <c r="RK193" s="73"/>
      <c r="RL193" s="73"/>
      <c r="RM193" s="73"/>
      <c r="RN193" s="73"/>
      <c r="RO193" s="73"/>
      <c r="RP193" s="73"/>
      <c r="RQ193" s="73"/>
      <c r="RR193" s="73"/>
      <c r="RS193" s="73"/>
      <c r="RT193" s="73"/>
      <c r="RU193" s="73"/>
      <c r="RV193" s="73"/>
      <c r="RW193" s="73"/>
      <c r="RX193" s="73"/>
      <c r="RY193" s="73"/>
      <c r="RZ193" s="73"/>
      <c r="SA193" s="73"/>
      <c r="SB193" s="73"/>
      <c r="SC193" s="73"/>
      <c r="SD193" s="73"/>
      <c r="SE193" s="73"/>
      <c r="SF193" s="73"/>
      <c r="SG193" s="73"/>
      <c r="SH193" s="73"/>
      <c r="SI193" s="73"/>
      <c r="SJ193" s="73"/>
      <c r="SK193" s="73"/>
      <c r="SL193" s="73"/>
      <c r="SM193" s="73"/>
      <c r="SN193" s="73"/>
      <c r="SO193" s="73"/>
      <c r="SP193" s="73"/>
      <c r="SQ193" s="73"/>
      <c r="SR193" s="73"/>
      <c r="SS193" s="73"/>
      <c r="ST193" s="73"/>
      <c r="SU193" s="73"/>
      <c r="SV193" s="73"/>
      <c r="SW193" s="73"/>
      <c r="SX193" s="73"/>
      <c r="SY193" s="73"/>
      <c r="SZ193" s="73"/>
      <c r="TA193" s="73"/>
      <c r="TB193" s="73"/>
      <c r="TC193" s="73"/>
      <c r="TD193" s="73"/>
      <c r="TE193" s="73"/>
      <c r="TF193" s="73"/>
      <c r="TG193" s="73"/>
      <c r="TH193" s="73"/>
      <c r="TI193" s="73"/>
      <c r="TJ193" s="73"/>
      <c r="TK193" s="73"/>
      <c r="TL193" s="73"/>
      <c r="TM193" s="73"/>
      <c r="TN193" s="73"/>
      <c r="TO193" s="73"/>
      <c r="TP193" s="73"/>
      <c r="TQ193" s="73"/>
      <c r="TR193" s="73"/>
      <c r="TS193" s="73"/>
      <c r="TT193" s="73"/>
      <c r="TU193" s="73"/>
      <c r="TV193" s="73"/>
      <c r="TW193" s="73"/>
      <c r="TX193" s="73"/>
      <c r="TY193" s="73"/>
      <c r="TZ193" s="73"/>
      <c r="UA193" s="73"/>
      <c r="UB193" s="73"/>
      <c r="UC193" s="73"/>
      <c r="UD193" s="73"/>
      <c r="UE193" s="73"/>
      <c r="UF193" s="73"/>
      <c r="UG193" s="73"/>
      <c r="UH193" s="73"/>
      <c r="UI193" s="73"/>
      <c r="UJ193" s="73"/>
      <c r="UK193" s="73"/>
      <c r="UL193" s="73"/>
      <c r="UM193" s="73"/>
      <c r="UN193" s="73"/>
      <c r="UO193" s="73"/>
      <c r="UP193" s="73"/>
      <c r="UQ193" s="73"/>
      <c r="UR193" s="73"/>
      <c r="US193" s="73"/>
      <c r="UT193" s="73"/>
      <c r="UU193" s="73"/>
      <c r="UV193" s="73"/>
      <c r="UW193" s="73"/>
      <c r="UX193" s="73"/>
      <c r="UY193" s="73"/>
      <c r="UZ193" s="73"/>
      <c r="VA193" s="73"/>
      <c r="VB193" s="73"/>
      <c r="VC193" s="73"/>
      <c r="VD193" s="73"/>
      <c r="VE193" s="73"/>
      <c r="VF193" s="73"/>
      <c r="VG193" s="73"/>
      <c r="VH193" s="73"/>
      <c r="VI193" s="73"/>
      <c r="VJ193" s="73"/>
      <c r="VK193" s="73"/>
      <c r="VL193" s="73"/>
      <c r="VM193" s="73"/>
      <c r="VN193" s="73"/>
      <c r="VO193" s="73"/>
      <c r="VP193" s="73"/>
      <c r="VQ193" s="73"/>
      <c r="VR193" s="73"/>
      <c r="VS193" s="73"/>
      <c r="VT193" s="73"/>
      <c r="VU193" s="73"/>
      <c r="VV193" s="73"/>
      <c r="VW193" s="73"/>
      <c r="VX193" s="73"/>
      <c r="VY193" s="73"/>
      <c r="VZ193" s="73"/>
      <c r="WA193" s="73"/>
      <c r="WB193" s="73"/>
      <c r="WC193" s="73"/>
      <c r="WD193" s="73"/>
      <c r="WE193" s="73"/>
      <c r="WF193" s="73"/>
      <c r="WG193" s="73"/>
      <c r="WH193" s="73"/>
      <c r="WI193" s="73"/>
      <c r="WJ193" s="73"/>
      <c r="WK193" s="73"/>
      <c r="WL193" s="73"/>
      <c r="WM193" s="73"/>
      <c r="WN193" s="73"/>
      <c r="WO193" s="73"/>
      <c r="WP193" s="73"/>
      <c r="WQ193" s="73"/>
      <c r="WR193" s="73"/>
      <c r="WS193" s="73"/>
      <c r="WT193" s="73"/>
      <c r="WU193" s="73"/>
      <c r="WV193" s="73"/>
      <c r="WW193" s="73"/>
      <c r="WX193" s="73"/>
      <c r="WY193" s="73"/>
      <c r="WZ193" s="73"/>
      <c r="XA193" s="73"/>
      <c r="XB193" s="73"/>
      <c r="XC193" s="73"/>
      <c r="XD193" s="73"/>
      <c r="XE193" s="73"/>
      <c r="XF193" s="73"/>
      <c r="XG193" s="73"/>
      <c r="XH193" s="73"/>
      <c r="XI193" s="73"/>
      <c r="XJ193" s="73"/>
      <c r="XK193" s="73"/>
      <c r="XL193" s="73"/>
      <c r="XM193" s="73"/>
      <c r="XN193" s="73"/>
      <c r="XO193" s="73"/>
      <c r="XP193" s="73"/>
      <c r="XQ193" s="73"/>
      <c r="XR193" s="73"/>
      <c r="XS193" s="73"/>
      <c r="XT193" s="73"/>
      <c r="XU193" s="73"/>
      <c r="XV193" s="73"/>
      <c r="XW193" s="73"/>
      <c r="XX193" s="73"/>
      <c r="XY193" s="73"/>
      <c r="XZ193" s="73"/>
      <c r="YA193" s="73"/>
      <c r="YB193" s="73"/>
      <c r="YC193" s="73"/>
      <c r="YD193" s="73"/>
      <c r="YE193" s="73"/>
      <c r="YF193" s="73"/>
      <c r="YG193" s="73"/>
      <c r="YH193" s="73"/>
      <c r="YI193" s="73"/>
      <c r="YJ193" s="73"/>
      <c r="YK193" s="73"/>
      <c r="YL193" s="73"/>
      <c r="YM193" s="73"/>
      <c r="YN193" s="73"/>
      <c r="YO193" s="73"/>
      <c r="YP193" s="73"/>
      <c r="YQ193" s="73"/>
      <c r="YR193" s="73"/>
    </row>
    <row r="194" spans="1:668">
      <c r="A194" s="71" t="s">
        <v>278</v>
      </c>
      <c r="B194" s="72">
        <f t="shared" si="195"/>
        <v>0</v>
      </c>
      <c r="C194" s="72">
        <f t="shared" si="196"/>
        <v>0</v>
      </c>
      <c r="D194" s="72">
        <f t="shared" si="197"/>
        <v>0</v>
      </c>
      <c r="E194" s="72">
        <f t="shared" si="198"/>
        <v>0</v>
      </c>
      <c r="F194" s="72">
        <f t="shared" si="199"/>
        <v>0</v>
      </c>
      <c r="G194" s="72">
        <f t="shared" si="200"/>
        <v>0</v>
      </c>
      <c r="H194" s="72">
        <f t="shared" si="201"/>
        <v>0</v>
      </c>
      <c r="I194" s="72">
        <f t="shared" si="202"/>
        <v>0</v>
      </c>
      <c r="J194" s="72">
        <f t="shared" si="203"/>
        <v>0</v>
      </c>
      <c r="K194" s="72">
        <f t="shared" si="204"/>
        <v>0</v>
      </c>
      <c r="L194" s="72">
        <f t="shared" si="205"/>
        <v>0</v>
      </c>
      <c r="M194" s="72">
        <f t="shared" si="206"/>
        <v>0</v>
      </c>
      <c r="N194" s="72">
        <f t="shared" si="207"/>
        <v>0</v>
      </c>
      <c r="O194" s="72">
        <f t="shared" si="208"/>
        <v>0</v>
      </c>
      <c r="P194" s="72">
        <f t="shared" si="209"/>
        <v>0</v>
      </c>
      <c r="Q194" s="72">
        <f t="shared" si="210"/>
        <v>0</v>
      </c>
      <c r="R194" s="72">
        <f t="shared" si="211"/>
        <v>0</v>
      </c>
      <c r="S194" s="72">
        <f t="shared" si="212"/>
        <v>0</v>
      </c>
      <c r="T194" s="72">
        <f t="shared" si="213"/>
        <v>0</v>
      </c>
      <c r="U194" s="72">
        <f t="shared" si="214"/>
        <v>0</v>
      </c>
      <c r="V194" s="72">
        <f t="shared" si="215"/>
        <v>0</v>
      </c>
      <c r="W194" s="72">
        <f t="shared" si="216"/>
        <v>0</v>
      </c>
      <c r="X194" s="72">
        <f t="shared" si="217"/>
        <v>0</v>
      </c>
      <c r="Y194" s="72">
        <f t="shared" si="218"/>
        <v>0</v>
      </c>
      <c r="Z194" s="72">
        <f t="shared" si="219"/>
        <v>0</v>
      </c>
      <c r="AA194" s="72">
        <f t="shared" si="220"/>
        <v>0</v>
      </c>
      <c r="AB194" s="72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73"/>
      <c r="ES194" s="73"/>
      <c r="ET194" s="73"/>
      <c r="EU194" s="73"/>
      <c r="EV194" s="73"/>
      <c r="EW194" s="73"/>
      <c r="EX194" s="73"/>
      <c r="EY194" s="73"/>
      <c r="EZ194" s="73"/>
      <c r="FA194" s="73"/>
      <c r="FB194" s="73"/>
      <c r="FC194" s="73"/>
      <c r="FD194" s="73"/>
      <c r="FE194" s="73"/>
      <c r="FF194" s="73"/>
      <c r="FG194" s="73"/>
      <c r="FH194" s="73"/>
      <c r="FI194" s="73"/>
      <c r="FJ194" s="73"/>
      <c r="FK194" s="73"/>
      <c r="FL194" s="73"/>
      <c r="FM194" s="73"/>
      <c r="FN194" s="73"/>
      <c r="FO194" s="73"/>
      <c r="FP194" s="73"/>
      <c r="FQ194" s="73"/>
      <c r="FR194" s="73"/>
      <c r="FS194" s="73"/>
      <c r="FT194" s="73"/>
      <c r="FU194" s="73"/>
      <c r="FV194" s="73"/>
      <c r="FW194" s="73"/>
      <c r="FX194" s="73"/>
      <c r="FY194" s="73"/>
      <c r="FZ194" s="73"/>
      <c r="GA194" s="73"/>
      <c r="GB194" s="73"/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/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  <c r="IX194" s="73"/>
      <c r="IY194" s="73"/>
      <c r="IZ194" s="73"/>
      <c r="JA194" s="73"/>
      <c r="JB194" s="73"/>
      <c r="JC194" s="73"/>
      <c r="JD194" s="73"/>
      <c r="JE194" s="73"/>
      <c r="JF194" s="73"/>
      <c r="JG194" s="73"/>
      <c r="JH194" s="73"/>
      <c r="JI194" s="73"/>
      <c r="JJ194" s="73"/>
      <c r="JK194" s="73"/>
      <c r="JL194" s="73"/>
      <c r="JM194" s="73"/>
      <c r="JN194" s="73"/>
      <c r="JO194" s="73"/>
      <c r="JP194" s="73"/>
      <c r="JQ194" s="73"/>
      <c r="JR194" s="73"/>
      <c r="JS194" s="73"/>
      <c r="JT194" s="73"/>
      <c r="JU194" s="73"/>
      <c r="JV194" s="73"/>
      <c r="JW194" s="73"/>
      <c r="JX194" s="73"/>
      <c r="JY194" s="73"/>
      <c r="JZ194" s="73"/>
      <c r="KA194" s="73"/>
      <c r="KB194" s="73"/>
      <c r="KC194" s="73"/>
      <c r="KD194" s="73"/>
      <c r="KE194" s="73"/>
      <c r="KF194" s="73"/>
      <c r="KG194" s="73"/>
      <c r="KH194" s="73"/>
      <c r="KI194" s="73"/>
      <c r="KJ194" s="73"/>
      <c r="KK194" s="73"/>
      <c r="KL194" s="73"/>
      <c r="KM194" s="73"/>
      <c r="KN194" s="73"/>
      <c r="KO194" s="73"/>
      <c r="KP194" s="73"/>
      <c r="KQ194" s="73"/>
      <c r="KR194" s="73"/>
      <c r="KS194" s="73"/>
      <c r="KT194" s="73"/>
      <c r="KU194" s="73"/>
      <c r="KV194" s="73"/>
      <c r="KW194" s="73"/>
      <c r="KX194" s="73"/>
      <c r="KY194" s="73"/>
      <c r="KZ194" s="73"/>
      <c r="LA194" s="73"/>
      <c r="LB194" s="73"/>
      <c r="LC194" s="73"/>
      <c r="LD194" s="73"/>
      <c r="LE194" s="73"/>
      <c r="LF194" s="73"/>
      <c r="LG194" s="73"/>
      <c r="LH194" s="73"/>
      <c r="LI194" s="73"/>
      <c r="LJ194" s="73"/>
      <c r="LK194" s="73"/>
      <c r="LL194" s="73"/>
      <c r="LM194" s="73"/>
      <c r="LN194" s="73"/>
      <c r="LO194" s="73"/>
      <c r="LP194" s="73"/>
      <c r="LQ194" s="73"/>
      <c r="LR194" s="73"/>
      <c r="LS194" s="73"/>
      <c r="LT194" s="73"/>
      <c r="LU194" s="73"/>
      <c r="LV194" s="73"/>
      <c r="LW194" s="73"/>
      <c r="LX194" s="73"/>
      <c r="LY194" s="73"/>
      <c r="LZ194" s="73"/>
      <c r="MA194" s="73"/>
      <c r="MB194" s="73"/>
      <c r="MC194" s="73"/>
      <c r="MD194" s="73"/>
      <c r="ME194" s="73"/>
      <c r="MF194" s="73"/>
      <c r="MG194" s="73"/>
      <c r="MH194" s="73"/>
      <c r="MI194" s="73"/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73"/>
      <c r="MU194" s="73"/>
      <c r="MV194" s="73"/>
      <c r="MW194" s="73"/>
      <c r="MX194" s="73"/>
      <c r="MY194" s="73"/>
      <c r="MZ194" s="73"/>
      <c r="NA194" s="73"/>
      <c r="NB194" s="73"/>
      <c r="NC194" s="73"/>
      <c r="ND194" s="73"/>
      <c r="NE194" s="73"/>
      <c r="NF194" s="73"/>
      <c r="NG194" s="73"/>
      <c r="NH194" s="73"/>
      <c r="NI194" s="73"/>
      <c r="NJ194" s="73"/>
      <c r="NK194" s="73"/>
      <c r="NL194" s="73"/>
      <c r="NM194" s="73"/>
      <c r="NN194" s="73"/>
      <c r="NO194" s="73"/>
      <c r="NP194" s="73"/>
      <c r="NQ194" s="73"/>
      <c r="NR194" s="73"/>
      <c r="NS194" s="73"/>
      <c r="NT194" s="73"/>
      <c r="NU194" s="73"/>
      <c r="NV194" s="73"/>
      <c r="NW194" s="73"/>
      <c r="NX194" s="73"/>
      <c r="NY194" s="73"/>
      <c r="NZ194" s="73"/>
      <c r="OA194" s="73"/>
      <c r="OB194" s="73"/>
      <c r="OC194" s="73"/>
      <c r="OD194" s="73"/>
      <c r="OE194" s="73"/>
      <c r="OF194" s="73"/>
      <c r="OG194" s="73"/>
      <c r="OH194" s="73"/>
      <c r="OI194" s="73"/>
      <c r="OJ194" s="73"/>
      <c r="OK194" s="73"/>
      <c r="OL194" s="73"/>
      <c r="OM194" s="73"/>
      <c r="ON194" s="73"/>
      <c r="OO194" s="73"/>
      <c r="OP194" s="73"/>
      <c r="OQ194" s="73"/>
      <c r="OR194" s="73"/>
      <c r="OS194" s="73"/>
      <c r="OT194" s="73"/>
      <c r="OU194" s="73"/>
      <c r="OV194" s="73"/>
      <c r="OW194" s="73"/>
      <c r="OX194" s="73"/>
      <c r="OY194" s="73"/>
      <c r="OZ194" s="73"/>
      <c r="PA194" s="73"/>
      <c r="PB194" s="73"/>
      <c r="PC194" s="73"/>
      <c r="PD194" s="73"/>
      <c r="PE194" s="73"/>
      <c r="PF194" s="73"/>
      <c r="PG194" s="73"/>
      <c r="PH194" s="73"/>
      <c r="PI194" s="73"/>
      <c r="PJ194" s="73"/>
      <c r="PK194" s="73"/>
      <c r="PL194" s="73"/>
      <c r="PM194" s="73"/>
      <c r="PN194" s="73"/>
      <c r="PO194" s="73"/>
      <c r="PP194" s="73"/>
      <c r="PQ194" s="73"/>
      <c r="PR194" s="73"/>
      <c r="PS194" s="73"/>
      <c r="PT194" s="73"/>
      <c r="PU194" s="73"/>
      <c r="PV194" s="73"/>
      <c r="PW194" s="73"/>
      <c r="PX194" s="73"/>
      <c r="PY194" s="73"/>
      <c r="PZ194" s="73"/>
      <c r="QA194" s="73"/>
      <c r="QB194" s="73"/>
      <c r="QC194" s="73"/>
      <c r="QD194" s="73"/>
      <c r="QE194" s="73"/>
      <c r="QF194" s="73"/>
      <c r="QG194" s="73"/>
      <c r="QH194" s="73"/>
      <c r="QI194" s="73"/>
      <c r="QJ194" s="73"/>
      <c r="QK194" s="73"/>
      <c r="QL194" s="73"/>
      <c r="QM194" s="73"/>
      <c r="QN194" s="73"/>
      <c r="QO194" s="73"/>
      <c r="QP194" s="73"/>
      <c r="QQ194" s="73"/>
      <c r="QR194" s="73"/>
      <c r="QS194" s="73"/>
      <c r="QT194" s="73"/>
      <c r="QU194" s="73"/>
      <c r="QV194" s="73"/>
      <c r="QW194" s="73"/>
      <c r="QX194" s="73"/>
      <c r="QY194" s="73"/>
      <c r="QZ194" s="73"/>
      <c r="RA194" s="73"/>
      <c r="RB194" s="73"/>
      <c r="RC194" s="73"/>
      <c r="RD194" s="73"/>
      <c r="RE194" s="73"/>
      <c r="RF194" s="73"/>
      <c r="RG194" s="73"/>
      <c r="RH194" s="73"/>
      <c r="RI194" s="73"/>
      <c r="RJ194" s="73"/>
      <c r="RK194" s="73"/>
      <c r="RL194" s="73"/>
      <c r="RM194" s="73"/>
      <c r="RN194" s="73"/>
      <c r="RO194" s="73"/>
      <c r="RP194" s="73"/>
      <c r="RQ194" s="73"/>
      <c r="RR194" s="73"/>
      <c r="RS194" s="73"/>
      <c r="RT194" s="73"/>
      <c r="RU194" s="73"/>
      <c r="RV194" s="73"/>
      <c r="RW194" s="73"/>
      <c r="RX194" s="73"/>
      <c r="RY194" s="73"/>
      <c r="RZ194" s="73"/>
      <c r="SA194" s="73"/>
      <c r="SB194" s="73"/>
      <c r="SC194" s="73"/>
      <c r="SD194" s="73"/>
      <c r="SE194" s="73"/>
      <c r="SF194" s="73"/>
      <c r="SG194" s="73"/>
      <c r="SH194" s="73"/>
      <c r="SI194" s="73"/>
      <c r="SJ194" s="73"/>
      <c r="SK194" s="73"/>
      <c r="SL194" s="73"/>
      <c r="SM194" s="73"/>
      <c r="SN194" s="73"/>
      <c r="SO194" s="73"/>
      <c r="SP194" s="73"/>
      <c r="SQ194" s="73"/>
      <c r="SR194" s="73"/>
      <c r="SS194" s="73"/>
      <c r="ST194" s="73"/>
      <c r="SU194" s="73"/>
      <c r="SV194" s="73"/>
      <c r="SW194" s="73"/>
      <c r="SX194" s="73"/>
      <c r="SY194" s="73"/>
      <c r="SZ194" s="73"/>
      <c r="TA194" s="73"/>
      <c r="TB194" s="73"/>
      <c r="TC194" s="73"/>
      <c r="TD194" s="73"/>
      <c r="TE194" s="73"/>
      <c r="TF194" s="73"/>
      <c r="TG194" s="73"/>
      <c r="TH194" s="73"/>
      <c r="TI194" s="73"/>
      <c r="TJ194" s="73"/>
      <c r="TK194" s="73"/>
      <c r="TL194" s="73"/>
      <c r="TM194" s="73"/>
      <c r="TN194" s="73"/>
      <c r="TO194" s="73"/>
      <c r="TP194" s="73"/>
      <c r="TQ194" s="73"/>
      <c r="TR194" s="73"/>
      <c r="TS194" s="73"/>
      <c r="TT194" s="73"/>
      <c r="TU194" s="73"/>
      <c r="TV194" s="73"/>
      <c r="TW194" s="73"/>
      <c r="TX194" s="73"/>
      <c r="TY194" s="73"/>
      <c r="TZ194" s="73"/>
      <c r="UA194" s="73"/>
      <c r="UB194" s="73"/>
      <c r="UC194" s="73"/>
      <c r="UD194" s="73"/>
      <c r="UE194" s="73"/>
      <c r="UF194" s="73"/>
      <c r="UG194" s="73"/>
      <c r="UH194" s="73"/>
      <c r="UI194" s="73"/>
      <c r="UJ194" s="73"/>
      <c r="UK194" s="73"/>
      <c r="UL194" s="73"/>
      <c r="UM194" s="73"/>
      <c r="UN194" s="73"/>
      <c r="UO194" s="73"/>
      <c r="UP194" s="73"/>
      <c r="UQ194" s="73"/>
      <c r="UR194" s="73"/>
      <c r="US194" s="73"/>
      <c r="UT194" s="73"/>
      <c r="UU194" s="73"/>
      <c r="UV194" s="73"/>
      <c r="UW194" s="73"/>
      <c r="UX194" s="73"/>
      <c r="UY194" s="73"/>
      <c r="UZ194" s="73"/>
      <c r="VA194" s="73"/>
      <c r="VB194" s="73"/>
      <c r="VC194" s="73"/>
      <c r="VD194" s="73"/>
      <c r="VE194" s="73"/>
      <c r="VF194" s="73"/>
      <c r="VG194" s="73"/>
      <c r="VH194" s="73"/>
      <c r="VI194" s="73"/>
      <c r="VJ194" s="73"/>
      <c r="VK194" s="73"/>
      <c r="VL194" s="73"/>
      <c r="VM194" s="73"/>
      <c r="VN194" s="73"/>
      <c r="VO194" s="73"/>
      <c r="VP194" s="73"/>
      <c r="VQ194" s="73"/>
      <c r="VR194" s="73"/>
      <c r="VS194" s="73"/>
      <c r="VT194" s="73"/>
      <c r="VU194" s="73"/>
      <c r="VV194" s="73"/>
      <c r="VW194" s="73"/>
      <c r="VX194" s="73"/>
      <c r="VY194" s="73"/>
      <c r="VZ194" s="73"/>
      <c r="WA194" s="73"/>
      <c r="WB194" s="73"/>
      <c r="WC194" s="73"/>
      <c r="WD194" s="73"/>
      <c r="WE194" s="73"/>
      <c r="WF194" s="73"/>
      <c r="WG194" s="73"/>
      <c r="WH194" s="73"/>
      <c r="WI194" s="73"/>
      <c r="WJ194" s="73"/>
      <c r="WK194" s="73"/>
      <c r="WL194" s="73"/>
      <c r="WM194" s="73"/>
      <c r="WN194" s="73"/>
      <c r="WO194" s="73"/>
      <c r="WP194" s="73"/>
      <c r="WQ194" s="73"/>
      <c r="WR194" s="73"/>
      <c r="WS194" s="73"/>
      <c r="WT194" s="73"/>
      <c r="WU194" s="73"/>
      <c r="WV194" s="73"/>
      <c r="WW194" s="73"/>
      <c r="WX194" s="73"/>
      <c r="WY194" s="73"/>
      <c r="WZ194" s="73"/>
      <c r="XA194" s="73"/>
      <c r="XB194" s="73"/>
      <c r="XC194" s="73"/>
      <c r="XD194" s="73"/>
      <c r="XE194" s="73"/>
      <c r="XF194" s="73"/>
      <c r="XG194" s="73"/>
      <c r="XH194" s="73"/>
      <c r="XI194" s="73"/>
      <c r="XJ194" s="73"/>
      <c r="XK194" s="73"/>
      <c r="XL194" s="73"/>
      <c r="XM194" s="73"/>
      <c r="XN194" s="73"/>
      <c r="XO194" s="73"/>
      <c r="XP194" s="73"/>
      <c r="XQ194" s="73"/>
      <c r="XR194" s="73"/>
      <c r="XS194" s="73"/>
      <c r="XT194" s="73"/>
      <c r="XU194" s="73"/>
      <c r="XV194" s="73"/>
      <c r="XW194" s="73"/>
      <c r="XX194" s="73"/>
      <c r="XY194" s="73"/>
      <c r="XZ194" s="73"/>
      <c r="YA194" s="73"/>
      <c r="YB194" s="73"/>
      <c r="YC194" s="73"/>
      <c r="YD194" s="73"/>
      <c r="YE194" s="73"/>
      <c r="YF194" s="73"/>
      <c r="YG194" s="73"/>
      <c r="YH194" s="73"/>
      <c r="YI194" s="73"/>
      <c r="YJ194" s="73"/>
      <c r="YK194" s="73"/>
      <c r="YL194" s="73"/>
      <c r="YM194" s="73"/>
      <c r="YN194" s="73"/>
      <c r="YO194" s="73"/>
      <c r="YP194" s="73"/>
      <c r="YQ194" s="73"/>
      <c r="YR194" s="73"/>
    </row>
    <row r="195" spans="1:668">
      <c r="A195" s="71" t="s">
        <v>279</v>
      </c>
      <c r="B195" s="72">
        <f t="shared" si="195"/>
        <v>0</v>
      </c>
      <c r="C195" s="72">
        <f t="shared" si="196"/>
        <v>0</v>
      </c>
      <c r="D195" s="72">
        <f t="shared" si="197"/>
        <v>0</v>
      </c>
      <c r="E195" s="72">
        <f t="shared" si="198"/>
        <v>0</v>
      </c>
      <c r="F195" s="72">
        <f t="shared" si="199"/>
        <v>0</v>
      </c>
      <c r="G195" s="72">
        <f t="shared" si="200"/>
        <v>0</v>
      </c>
      <c r="H195" s="72">
        <f t="shared" si="201"/>
        <v>0</v>
      </c>
      <c r="I195" s="72">
        <f t="shared" si="202"/>
        <v>0</v>
      </c>
      <c r="J195" s="72">
        <f t="shared" si="203"/>
        <v>0</v>
      </c>
      <c r="K195" s="72">
        <f t="shared" si="204"/>
        <v>0</v>
      </c>
      <c r="L195" s="72">
        <f t="shared" si="205"/>
        <v>0</v>
      </c>
      <c r="M195" s="72">
        <f t="shared" si="206"/>
        <v>0</v>
      </c>
      <c r="N195" s="72">
        <f t="shared" si="207"/>
        <v>0</v>
      </c>
      <c r="O195" s="72">
        <f t="shared" si="208"/>
        <v>0</v>
      </c>
      <c r="P195" s="72">
        <f t="shared" si="209"/>
        <v>0</v>
      </c>
      <c r="Q195" s="72">
        <f t="shared" si="210"/>
        <v>0</v>
      </c>
      <c r="R195" s="72">
        <f t="shared" si="211"/>
        <v>0</v>
      </c>
      <c r="S195" s="72">
        <f t="shared" si="212"/>
        <v>0</v>
      </c>
      <c r="T195" s="72">
        <f t="shared" si="213"/>
        <v>0</v>
      </c>
      <c r="U195" s="72">
        <f t="shared" si="214"/>
        <v>0</v>
      </c>
      <c r="V195" s="72">
        <f t="shared" si="215"/>
        <v>0</v>
      </c>
      <c r="W195" s="72">
        <f t="shared" si="216"/>
        <v>0</v>
      </c>
      <c r="X195" s="72">
        <f t="shared" si="217"/>
        <v>0</v>
      </c>
      <c r="Y195" s="72">
        <f t="shared" si="218"/>
        <v>0</v>
      </c>
      <c r="Z195" s="72">
        <f t="shared" si="219"/>
        <v>0</v>
      </c>
      <c r="AA195" s="72">
        <f t="shared" si="220"/>
        <v>0</v>
      </c>
      <c r="AB195" s="72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73"/>
      <c r="ES195" s="73"/>
      <c r="ET195" s="73"/>
      <c r="EU195" s="73"/>
      <c r="EV195" s="73"/>
      <c r="EW195" s="73"/>
      <c r="EX195" s="73"/>
      <c r="EY195" s="73"/>
      <c r="EZ195" s="73"/>
      <c r="FA195" s="73"/>
      <c r="FB195" s="73"/>
      <c r="FC195" s="73"/>
      <c r="FD195" s="73"/>
      <c r="FE195" s="73"/>
      <c r="FF195" s="73"/>
      <c r="FG195" s="73"/>
      <c r="FH195" s="73"/>
      <c r="FI195" s="73"/>
      <c r="FJ195" s="73"/>
      <c r="FK195" s="73"/>
      <c r="FL195" s="73"/>
      <c r="FM195" s="73"/>
      <c r="FN195" s="73"/>
      <c r="FO195" s="73"/>
      <c r="FP195" s="73"/>
      <c r="FQ195" s="73"/>
      <c r="FR195" s="73"/>
      <c r="FS195" s="73"/>
      <c r="FT195" s="73"/>
      <c r="FU195" s="73"/>
      <c r="FV195" s="73"/>
      <c r="FW195" s="73"/>
      <c r="FX195" s="73"/>
      <c r="FY195" s="73"/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/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/>
      <c r="HC195" s="73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  <c r="IX195" s="73"/>
      <c r="IY195" s="73"/>
      <c r="IZ195" s="73"/>
      <c r="JA195" s="73"/>
      <c r="JB195" s="73"/>
      <c r="JC195" s="73"/>
      <c r="JD195" s="73"/>
      <c r="JE195" s="73"/>
      <c r="JF195" s="73"/>
      <c r="JG195" s="73"/>
      <c r="JH195" s="73"/>
      <c r="JI195" s="73"/>
      <c r="JJ195" s="73"/>
      <c r="JK195" s="73"/>
      <c r="JL195" s="73"/>
      <c r="JM195" s="73"/>
      <c r="JN195" s="73"/>
      <c r="JO195" s="73"/>
      <c r="JP195" s="73"/>
      <c r="JQ195" s="73"/>
      <c r="JR195" s="73"/>
      <c r="JS195" s="73"/>
      <c r="JT195" s="73"/>
      <c r="JU195" s="73"/>
      <c r="JV195" s="73"/>
      <c r="JW195" s="73"/>
      <c r="JX195" s="73"/>
      <c r="JY195" s="73"/>
      <c r="JZ195" s="73"/>
      <c r="KA195" s="73"/>
      <c r="KB195" s="73"/>
      <c r="KC195" s="73"/>
      <c r="KD195" s="73"/>
      <c r="KE195" s="73"/>
      <c r="KF195" s="73"/>
      <c r="KG195" s="73"/>
      <c r="KH195" s="73"/>
      <c r="KI195" s="73"/>
      <c r="KJ195" s="73"/>
      <c r="KK195" s="73"/>
      <c r="KL195" s="73"/>
      <c r="KM195" s="73"/>
      <c r="KN195" s="73"/>
      <c r="KO195" s="73"/>
      <c r="KP195" s="73"/>
      <c r="KQ195" s="73"/>
      <c r="KR195" s="73"/>
      <c r="KS195" s="73"/>
      <c r="KT195" s="73"/>
      <c r="KU195" s="73"/>
      <c r="KV195" s="73"/>
      <c r="KW195" s="73"/>
      <c r="KX195" s="73"/>
      <c r="KY195" s="73"/>
      <c r="KZ195" s="73"/>
      <c r="LA195" s="73"/>
      <c r="LB195" s="73"/>
      <c r="LC195" s="73"/>
      <c r="LD195" s="73"/>
      <c r="LE195" s="73"/>
      <c r="LF195" s="73"/>
      <c r="LG195" s="73"/>
      <c r="LH195" s="73"/>
      <c r="LI195" s="73"/>
      <c r="LJ195" s="73"/>
      <c r="LK195" s="73"/>
      <c r="LL195" s="73"/>
      <c r="LM195" s="73"/>
      <c r="LN195" s="73"/>
      <c r="LO195" s="73"/>
      <c r="LP195" s="73"/>
      <c r="LQ195" s="73"/>
      <c r="LR195" s="73"/>
      <c r="LS195" s="73"/>
      <c r="LT195" s="73"/>
      <c r="LU195" s="73"/>
      <c r="LV195" s="73"/>
      <c r="LW195" s="73"/>
      <c r="LX195" s="73"/>
      <c r="LY195" s="73"/>
      <c r="LZ195" s="73"/>
      <c r="MA195" s="73"/>
      <c r="MB195" s="73"/>
      <c r="MC195" s="73"/>
      <c r="MD195" s="73"/>
      <c r="ME195" s="73"/>
      <c r="MF195" s="73"/>
      <c r="MG195" s="73"/>
      <c r="MH195" s="73"/>
      <c r="MI195" s="73"/>
      <c r="MJ195" s="73"/>
      <c r="MK195" s="73"/>
      <c r="ML195" s="73"/>
      <c r="MM195" s="73"/>
      <c r="MN195" s="73"/>
      <c r="MO195" s="73"/>
      <c r="MP195" s="73"/>
      <c r="MQ195" s="73"/>
      <c r="MR195" s="73"/>
      <c r="MS195" s="73"/>
      <c r="MT195" s="73"/>
      <c r="MU195" s="73"/>
      <c r="MV195" s="73"/>
      <c r="MW195" s="73"/>
      <c r="MX195" s="73"/>
      <c r="MY195" s="73"/>
      <c r="MZ195" s="73"/>
      <c r="NA195" s="73"/>
      <c r="NB195" s="73"/>
      <c r="NC195" s="73"/>
      <c r="ND195" s="73"/>
      <c r="NE195" s="73"/>
      <c r="NF195" s="73"/>
      <c r="NG195" s="73"/>
      <c r="NH195" s="73"/>
      <c r="NI195" s="73"/>
      <c r="NJ195" s="73"/>
      <c r="NK195" s="73"/>
      <c r="NL195" s="73"/>
      <c r="NM195" s="73"/>
      <c r="NN195" s="73"/>
      <c r="NO195" s="73"/>
      <c r="NP195" s="73"/>
      <c r="NQ195" s="73"/>
      <c r="NR195" s="73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  <c r="OL195" s="73"/>
      <c r="OM195" s="73"/>
      <c r="ON195" s="73"/>
      <c r="OO195" s="73"/>
      <c r="OP195" s="73"/>
      <c r="OQ195" s="73"/>
      <c r="OR195" s="73"/>
      <c r="OS195" s="73"/>
      <c r="OT195" s="73"/>
      <c r="OU195" s="73"/>
      <c r="OV195" s="73"/>
      <c r="OW195" s="73"/>
      <c r="OX195" s="73"/>
      <c r="OY195" s="73"/>
      <c r="OZ195" s="73"/>
      <c r="PA195" s="73"/>
      <c r="PB195" s="73"/>
      <c r="PC195" s="73"/>
      <c r="PD195" s="73"/>
      <c r="PE195" s="73"/>
      <c r="PF195" s="73"/>
      <c r="PG195" s="73"/>
      <c r="PH195" s="73"/>
      <c r="PI195" s="73"/>
      <c r="PJ195" s="73"/>
      <c r="PK195" s="73"/>
      <c r="PL195" s="73"/>
      <c r="PM195" s="73"/>
      <c r="PN195" s="73"/>
      <c r="PO195" s="73"/>
      <c r="PP195" s="73"/>
      <c r="PQ195" s="73"/>
      <c r="PR195" s="73"/>
      <c r="PS195" s="73"/>
      <c r="PT195" s="73"/>
      <c r="PU195" s="73"/>
      <c r="PV195" s="73"/>
      <c r="PW195" s="73"/>
      <c r="PX195" s="73"/>
      <c r="PY195" s="73"/>
      <c r="PZ195" s="73"/>
      <c r="QA195" s="73"/>
      <c r="QB195" s="73"/>
      <c r="QC195" s="73"/>
      <c r="QD195" s="73"/>
      <c r="QE195" s="73"/>
      <c r="QF195" s="73"/>
      <c r="QG195" s="73"/>
      <c r="QH195" s="73"/>
      <c r="QI195" s="73"/>
      <c r="QJ195" s="73"/>
      <c r="QK195" s="73"/>
      <c r="QL195" s="73"/>
      <c r="QM195" s="73"/>
      <c r="QN195" s="73"/>
      <c r="QO195" s="73"/>
      <c r="QP195" s="73"/>
      <c r="QQ195" s="73"/>
      <c r="QR195" s="73"/>
      <c r="QS195" s="73"/>
      <c r="QT195" s="73"/>
      <c r="QU195" s="73"/>
      <c r="QV195" s="73"/>
      <c r="QW195" s="73"/>
      <c r="QX195" s="73"/>
      <c r="QY195" s="73"/>
      <c r="QZ195" s="73"/>
      <c r="RA195" s="73"/>
      <c r="RB195" s="73"/>
      <c r="RC195" s="73"/>
      <c r="RD195" s="73"/>
      <c r="RE195" s="73"/>
      <c r="RF195" s="73"/>
      <c r="RG195" s="73"/>
      <c r="RH195" s="73"/>
      <c r="RI195" s="73"/>
      <c r="RJ195" s="73"/>
      <c r="RK195" s="73"/>
      <c r="RL195" s="73"/>
      <c r="RM195" s="73"/>
      <c r="RN195" s="73"/>
      <c r="RO195" s="73"/>
      <c r="RP195" s="73"/>
      <c r="RQ195" s="73"/>
      <c r="RR195" s="73"/>
      <c r="RS195" s="73"/>
      <c r="RT195" s="73"/>
      <c r="RU195" s="73"/>
      <c r="RV195" s="73"/>
      <c r="RW195" s="73"/>
      <c r="RX195" s="73"/>
      <c r="RY195" s="73"/>
      <c r="RZ195" s="73"/>
      <c r="SA195" s="73"/>
      <c r="SB195" s="73"/>
      <c r="SC195" s="73"/>
      <c r="SD195" s="73"/>
      <c r="SE195" s="73"/>
      <c r="SF195" s="73"/>
      <c r="SG195" s="73"/>
      <c r="SH195" s="73"/>
      <c r="SI195" s="73"/>
      <c r="SJ195" s="73"/>
      <c r="SK195" s="73"/>
      <c r="SL195" s="73"/>
      <c r="SM195" s="73"/>
      <c r="SN195" s="73"/>
      <c r="SO195" s="73"/>
      <c r="SP195" s="73"/>
      <c r="SQ195" s="73"/>
      <c r="SR195" s="73"/>
      <c r="SS195" s="73"/>
      <c r="ST195" s="73"/>
      <c r="SU195" s="73"/>
      <c r="SV195" s="73"/>
      <c r="SW195" s="73"/>
      <c r="SX195" s="73"/>
      <c r="SY195" s="73"/>
      <c r="SZ195" s="73"/>
      <c r="TA195" s="73"/>
      <c r="TB195" s="73"/>
      <c r="TC195" s="73"/>
      <c r="TD195" s="73"/>
      <c r="TE195" s="73"/>
      <c r="TF195" s="73"/>
      <c r="TG195" s="73"/>
      <c r="TH195" s="73"/>
      <c r="TI195" s="73"/>
      <c r="TJ195" s="73"/>
      <c r="TK195" s="73"/>
      <c r="TL195" s="73"/>
      <c r="TM195" s="73"/>
      <c r="TN195" s="73"/>
      <c r="TO195" s="73"/>
      <c r="TP195" s="73"/>
      <c r="TQ195" s="73"/>
      <c r="TR195" s="73"/>
      <c r="TS195" s="73"/>
      <c r="TT195" s="73"/>
      <c r="TU195" s="73"/>
      <c r="TV195" s="73"/>
      <c r="TW195" s="73"/>
      <c r="TX195" s="73"/>
      <c r="TY195" s="73"/>
      <c r="TZ195" s="73"/>
      <c r="UA195" s="73"/>
      <c r="UB195" s="73"/>
      <c r="UC195" s="73"/>
      <c r="UD195" s="73"/>
      <c r="UE195" s="73"/>
      <c r="UF195" s="73"/>
      <c r="UG195" s="73"/>
      <c r="UH195" s="73"/>
      <c r="UI195" s="73"/>
      <c r="UJ195" s="73"/>
      <c r="UK195" s="73"/>
      <c r="UL195" s="73"/>
      <c r="UM195" s="73"/>
      <c r="UN195" s="73"/>
      <c r="UO195" s="73"/>
      <c r="UP195" s="73"/>
      <c r="UQ195" s="73"/>
      <c r="UR195" s="73"/>
      <c r="US195" s="73"/>
      <c r="UT195" s="73"/>
      <c r="UU195" s="73"/>
      <c r="UV195" s="73"/>
      <c r="UW195" s="73"/>
      <c r="UX195" s="73"/>
      <c r="UY195" s="73"/>
      <c r="UZ195" s="73"/>
      <c r="VA195" s="73"/>
      <c r="VB195" s="73"/>
      <c r="VC195" s="73"/>
      <c r="VD195" s="73"/>
      <c r="VE195" s="73"/>
      <c r="VF195" s="73"/>
      <c r="VG195" s="73"/>
      <c r="VH195" s="73"/>
      <c r="VI195" s="73"/>
      <c r="VJ195" s="73"/>
      <c r="VK195" s="73"/>
      <c r="VL195" s="73"/>
      <c r="VM195" s="73"/>
      <c r="VN195" s="73"/>
      <c r="VO195" s="73"/>
      <c r="VP195" s="73"/>
      <c r="VQ195" s="73"/>
      <c r="VR195" s="73"/>
      <c r="VS195" s="73"/>
      <c r="VT195" s="73"/>
      <c r="VU195" s="73"/>
      <c r="VV195" s="73"/>
      <c r="VW195" s="73"/>
      <c r="VX195" s="73"/>
      <c r="VY195" s="73"/>
      <c r="VZ195" s="73"/>
      <c r="WA195" s="73"/>
      <c r="WB195" s="73"/>
      <c r="WC195" s="73"/>
      <c r="WD195" s="73"/>
      <c r="WE195" s="73"/>
      <c r="WF195" s="73"/>
      <c r="WG195" s="73"/>
      <c r="WH195" s="73"/>
      <c r="WI195" s="73"/>
      <c r="WJ195" s="73"/>
      <c r="WK195" s="73"/>
      <c r="WL195" s="73"/>
      <c r="WM195" s="73"/>
      <c r="WN195" s="73"/>
      <c r="WO195" s="73"/>
      <c r="WP195" s="73"/>
      <c r="WQ195" s="73"/>
      <c r="WR195" s="73"/>
      <c r="WS195" s="73"/>
      <c r="WT195" s="73"/>
      <c r="WU195" s="73"/>
      <c r="WV195" s="73"/>
      <c r="WW195" s="73"/>
      <c r="WX195" s="73"/>
      <c r="WY195" s="73"/>
      <c r="WZ195" s="73"/>
      <c r="XA195" s="73"/>
      <c r="XB195" s="73"/>
      <c r="XC195" s="73"/>
      <c r="XD195" s="73"/>
      <c r="XE195" s="73"/>
      <c r="XF195" s="73"/>
      <c r="XG195" s="73"/>
      <c r="XH195" s="73"/>
      <c r="XI195" s="73"/>
      <c r="XJ195" s="73"/>
      <c r="XK195" s="73"/>
      <c r="XL195" s="73"/>
      <c r="XM195" s="73"/>
      <c r="XN195" s="73"/>
      <c r="XO195" s="73"/>
      <c r="XP195" s="73"/>
      <c r="XQ195" s="73"/>
      <c r="XR195" s="73"/>
      <c r="XS195" s="73"/>
      <c r="XT195" s="73"/>
      <c r="XU195" s="73"/>
      <c r="XV195" s="73"/>
      <c r="XW195" s="73"/>
      <c r="XX195" s="73"/>
      <c r="XY195" s="73"/>
      <c r="XZ195" s="73"/>
      <c r="YA195" s="73"/>
      <c r="YB195" s="73"/>
      <c r="YC195" s="73"/>
      <c r="YD195" s="73"/>
      <c r="YE195" s="73"/>
      <c r="YF195" s="73"/>
      <c r="YG195" s="73"/>
      <c r="YH195" s="73"/>
      <c r="YI195" s="73"/>
      <c r="YJ195" s="73"/>
      <c r="YK195" s="73"/>
      <c r="YL195" s="73"/>
      <c r="YM195" s="73"/>
      <c r="YN195" s="73"/>
      <c r="YO195" s="73"/>
      <c r="YP195" s="73"/>
      <c r="YQ195" s="73"/>
      <c r="YR195" s="73"/>
    </row>
    <row r="196" spans="1:668">
      <c r="A196" s="71" t="s">
        <v>280</v>
      </c>
      <c r="B196" s="72">
        <f t="shared" si="195"/>
        <v>0</v>
      </c>
      <c r="C196" s="72">
        <f t="shared" si="196"/>
        <v>0</v>
      </c>
      <c r="D196" s="72">
        <f t="shared" si="197"/>
        <v>0</v>
      </c>
      <c r="E196" s="72">
        <f t="shared" si="198"/>
        <v>0</v>
      </c>
      <c r="F196" s="72">
        <f t="shared" si="199"/>
        <v>0</v>
      </c>
      <c r="G196" s="72">
        <f t="shared" si="200"/>
        <v>0</v>
      </c>
      <c r="H196" s="72">
        <f t="shared" si="201"/>
        <v>0</v>
      </c>
      <c r="I196" s="72">
        <f t="shared" si="202"/>
        <v>0</v>
      </c>
      <c r="J196" s="72">
        <f t="shared" si="203"/>
        <v>0</v>
      </c>
      <c r="K196" s="72">
        <f t="shared" si="204"/>
        <v>0</v>
      </c>
      <c r="L196" s="72">
        <f t="shared" si="205"/>
        <v>0</v>
      </c>
      <c r="M196" s="72">
        <f t="shared" si="206"/>
        <v>0</v>
      </c>
      <c r="N196" s="72">
        <f t="shared" si="207"/>
        <v>0</v>
      </c>
      <c r="O196" s="72">
        <f t="shared" si="208"/>
        <v>0</v>
      </c>
      <c r="P196" s="72">
        <f t="shared" si="209"/>
        <v>0</v>
      </c>
      <c r="Q196" s="72">
        <f t="shared" si="210"/>
        <v>0</v>
      </c>
      <c r="R196" s="72">
        <f t="shared" si="211"/>
        <v>0</v>
      </c>
      <c r="S196" s="72">
        <f t="shared" si="212"/>
        <v>0</v>
      </c>
      <c r="T196" s="72">
        <f t="shared" si="213"/>
        <v>0</v>
      </c>
      <c r="U196" s="72">
        <f t="shared" si="214"/>
        <v>0</v>
      </c>
      <c r="V196" s="72">
        <f t="shared" si="215"/>
        <v>0</v>
      </c>
      <c r="W196" s="72">
        <f t="shared" si="216"/>
        <v>0</v>
      </c>
      <c r="X196" s="72">
        <f t="shared" si="217"/>
        <v>0</v>
      </c>
      <c r="Y196" s="72">
        <f t="shared" si="218"/>
        <v>0</v>
      </c>
      <c r="Z196" s="72">
        <f t="shared" si="219"/>
        <v>0</v>
      </c>
      <c r="AA196" s="72">
        <f t="shared" si="220"/>
        <v>0</v>
      </c>
      <c r="AB196" s="72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  <c r="IX196" s="73"/>
      <c r="IY196" s="73"/>
      <c r="IZ196" s="73"/>
      <c r="JA196" s="73"/>
      <c r="JB196" s="73"/>
      <c r="JC196" s="73"/>
      <c r="JD196" s="73"/>
      <c r="JE196" s="73"/>
      <c r="JF196" s="73"/>
      <c r="JG196" s="73"/>
      <c r="JH196" s="73"/>
      <c r="JI196" s="73"/>
      <c r="JJ196" s="73"/>
      <c r="JK196" s="73"/>
      <c r="JL196" s="73"/>
      <c r="JM196" s="73"/>
      <c r="JN196" s="73"/>
      <c r="JO196" s="73"/>
      <c r="JP196" s="73"/>
      <c r="JQ196" s="73"/>
      <c r="JR196" s="73"/>
      <c r="JS196" s="73"/>
      <c r="JT196" s="73"/>
      <c r="JU196" s="73"/>
      <c r="JV196" s="73"/>
      <c r="JW196" s="73"/>
      <c r="JX196" s="73"/>
      <c r="JY196" s="73"/>
      <c r="JZ196" s="73"/>
      <c r="KA196" s="73"/>
      <c r="KB196" s="73"/>
      <c r="KC196" s="73"/>
      <c r="KD196" s="73"/>
      <c r="KE196" s="73"/>
      <c r="KF196" s="73"/>
      <c r="KG196" s="73"/>
      <c r="KH196" s="73"/>
      <c r="KI196" s="73"/>
      <c r="KJ196" s="73"/>
      <c r="KK196" s="73"/>
      <c r="KL196" s="73"/>
      <c r="KM196" s="73"/>
      <c r="KN196" s="73"/>
      <c r="KO196" s="73"/>
      <c r="KP196" s="73"/>
      <c r="KQ196" s="73"/>
      <c r="KR196" s="73"/>
      <c r="KS196" s="73"/>
      <c r="KT196" s="73"/>
      <c r="KU196" s="73"/>
      <c r="KV196" s="73"/>
      <c r="KW196" s="73"/>
      <c r="KX196" s="73"/>
      <c r="KY196" s="73"/>
      <c r="KZ196" s="73"/>
      <c r="LA196" s="73"/>
      <c r="LB196" s="73"/>
      <c r="LC196" s="73"/>
      <c r="LD196" s="73"/>
      <c r="LE196" s="73"/>
      <c r="LF196" s="73"/>
      <c r="LG196" s="73"/>
      <c r="LH196" s="73"/>
      <c r="LI196" s="73"/>
      <c r="LJ196" s="73"/>
      <c r="LK196" s="73"/>
      <c r="LL196" s="73"/>
      <c r="LM196" s="73"/>
      <c r="LN196" s="73"/>
      <c r="LO196" s="73"/>
      <c r="LP196" s="73"/>
      <c r="LQ196" s="73"/>
      <c r="LR196" s="73"/>
      <c r="LS196" s="73"/>
      <c r="LT196" s="73"/>
      <c r="LU196" s="73"/>
      <c r="LV196" s="73"/>
      <c r="LW196" s="73"/>
      <c r="LX196" s="73"/>
      <c r="LY196" s="73"/>
      <c r="LZ196" s="73"/>
      <c r="MA196" s="73"/>
      <c r="MB196" s="73"/>
      <c r="MC196" s="73"/>
      <c r="MD196" s="73"/>
      <c r="ME196" s="73"/>
      <c r="MF196" s="73"/>
      <c r="MG196" s="73"/>
      <c r="MH196" s="73"/>
      <c r="MI196" s="73"/>
      <c r="MJ196" s="73"/>
      <c r="MK196" s="73"/>
      <c r="ML196" s="73"/>
      <c r="MM196" s="73"/>
      <c r="MN196" s="73"/>
      <c r="MO196" s="73"/>
      <c r="MP196" s="73"/>
      <c r="MQ196" s="73"/>
      <c r="MR196" s="73"/>
      <c r="MS196" s="73"/>
      <c r="MT196" s="73"/>
      <c r="MU196" s="73"/>
      <c r="MV196" s="73"/>
      <c r="MW196" s="73"/>
      <c r="MX196" s="73"/>
      <c r="MY196" s="73"/>
      <c r="MZ196" s="73"/>
      <c r="NA196" s="73"/>
      <c r="NB196" s="73"/>
      <c r="NC196" s="73"/>
      <c r="ND196" s="73"/>
      <c r="NE196" s="73"/>
      <c r="NF196" s="73"/>
      <c r="NG196" s="73"/>
      <c r="NH196" s="73"/>
      <c r="NI196" s="73"/>
      <c r="NJ196" s="73"/>
      <c r="NK196" s="73"/>
      <c r="NL196" s="73"/>
      <c r="NM196" s="73"/>
      <c r="NN196" s="73"/>
      <c r="NO196" s="73"/>
      <c r="NP196" s="73"/>
      <c r="NQ196" s="73"/>
      <c r="NR196" s="73"/>
      <c r="NS196" s="73"/>
      <c r="NT196" s="73"/>
      <c r="NU196" s="73"/>
      <c r="NV196" s="73"/>
      <c r="NW196" s="73"/>
      <c r="NX196" s="73"/>
      <c r="NY196" s="73"/>
      <c r="NZ196" s="73"/>
      <c r="OA196" s="73"/>
      <c r="OB196" s="73"/>
      <c r="OC196" s="73"/>
      <c r="OD196" s="73"/>
      <c r="OE196" s="73"/>
      <c r="OF196" s="73"/>
      <c r="OG196" s="73"/>
      <c r="OH196" s="73"/>
      <c r="OI196" s="73"/>
      <c r="OJ196" s="73"/>
      <c r="OK196" s="73"/>
      <c r="OL196" s="73"/>
      <c r="OM196" s="73"/>
      <c r="ON196" s="73"/>
      <c r="OO196" s="73"/>
      <c r="OP196" s="73"/>
      <c r="OQ196" s="73"/>
      <c r="OR196" s="73"/>
      <c r="OS196" s="73"/>
      <c r="OT196" s="73"/>
      <c r="OU196" s="73"/>
      <c r="OV196" s="73"/>
      <c r="OW196" s="73"/>
      <c r="OX196" s="73"/>
      <c r="OY196" s="73"/>
      <c r="OZ196" s="73"/>
      <c r="PA196" s="73"/>
      <c r="PB196" s="73"/>
      <c r="PC196" s="73"/>
      <c r="PD196" s="73"/>
      <c r="PE196" s="73"/>
      <c r="PF196" s="73"/>
      <c r="PG196" s="73"/>
      <c r="PH196" s="73"/>
      <c r="PI196" s="73"/>
      <c r="PJ196" s="73"/>
      <c r="PK196" s="73"/>
      <c r="PL196" s="73"/>
      <c r="PM196" s="73"/>
      <c r="PN196" s="73"/>
      <c r="PO196" s="73"/>
      <c r="PP196" s="73"/>
      <c r="PQ196" s="73"/>
      <c r="PR196" s="73"/>
      <c r="PS196" s="73"/>
      <c r="PT196" s="73"/>
      <c r="PU196" s="73"/>
      <c r="PV196" s="73"/>
      <c r="PW196" s="73"/>
      <c r="PX196" s="73"/>
      <c r="PY196" s="73"/>
      <c r="PZ196" s="73"/>
      <c r="QA196" s="73"/>
      <c r="QB196" s="73"/>
      <c r="QC196" s="73"/>
      <c r="QD196" s="73"/>
      <c r="QE196" s="73"/>
      <c r="QF196" s="73"/>
      <c r="QG196" s="73"/>
      <c r="QH196" s="73"/>
      <c r="QI196" s="73"/>
      <c r="QJ196" s="73"/>
      <c r="QK196" s="73"/>
      <c r="QL196" s="73"/>
      <c r="QM196" s="73"/>
      <c r="QN196" s="73"/>
      <c r="QO196" s="73"/>
      <c r="QP196" s="73"/>
      <c r="QQ196" s="73"/>
      <c r="QR196" s="73"/>
      <c r="QS196" s="73"/>
      <c r="QT196" s="73"/>
      <c r="QU196" s="73"/>
      <c r="QV196" s="73"/>
      <c r="QW196" s="73"/>
      <c r="QX196" s="73"/>
      <c r="QY196" s="73"/>
      <c r="QZ196" s="73"/>
      <c r="RA196" s="73"/>
      <c r="RB196" s="73"/>
      <c r="RC196" s="73"/>
      <c r="RD196" s="73"/>
      <c r="RE196" s="73"/>
      <c r="RF196" s="73"/>
      <c r="RG196" s="73"/>
      <c r="RH196" s="73"/>
      <c r="RI196" s="73"/>
      <c r="RJ196" s="73"/>
      <c r="RK196" s="73"/>
      <c r="RL196" s="73"/>
      <c r="RM196" s="73"/>
      <c r="RN196" s="73"/>
      <c r="RO196" s="73"/>
      <c r="RP196" s="73"/>
      <c r="RQ196" s="73"/>
      <c r="RR196" s="73"/>
      <c r="RS196" s="73"/>
      <c r="RT196" s="73"/>
      <c r="RU196" s="73"/>
      <c r="RV196" s="73"/>
      <c r="RW196" s="73"/>
      <c r="RX196" s="73"/>
      <c r="RY196" s="73"/>
      <c r="RZ196" s="73"/>
      <c r="SA196" s="73"/>
      <c r="SB196" s="73"/>
      <c r="SC196" s="73"/>
      <c r="SD196" s="73"/>
      <c r="SE196" s="73"/>
      <c r="SF196" s="73"/>
      <c r="SG196" s="73"/>
      <c r="SH196" s="73"/>
      <c r="SI196" s="73"/>
      <c r="SJ196" s="73"/>
      <c r="SK196" s="73"/>
      <c r="SL196" s="73"/>
      <c r="SM196" s="73"/>
      <c r="SN196" s="73"/>
      <c r="SO196" s="73"/>
      <c r="SP196" s="73"/>
      <c r="SQ196" s="73"/>
      <c r="SR196" s="73"/>
      <c r="SS196" s="73"/>
      <c r="ST196" s="73"/>
      <c r="SU196" s="73"/>
      <c r="SV196" s="73"/>
      <c r="SW196" s="73"/>
      <c r="SX196" s="73"/>
      <c r="SY196" s="73"/>
      <c r="SZ196" s="73"/>
      <c r="TA196" s="73"/>
      <c r="TB196" s="73"/>
      <c r="TC196" s="73"/>
      <c r="TD196" s="73"/>
      <c r="TE196" s="73"/>
      <c r="TF196" s="73"/>
      <c r="TG196" s="73"/>
      <c r="TH196" s="73"/>
      <c r="TI196" s="73"/>
      <c r="TJ196" s="73"/>
      <c r="TK196" s="73"/>
      <c r="TL196" s="73"/>
      <c r="TM196" s="73"/>
      <c r="TN196" s="73"/>
      <c r="TO196" s="73"/>
      <c r="TP196" s="73"/>
      <c r="TQ196" s="73"/>
      <c r="TR196" s="73"/>
      <c r="TS196" s="73"/>
      <c r="TT196" s="73"/>
      <c r="TU196" s="73"/>
      <c r="TV196" s="73"/>
      <c r="TW196" s="73"/>
      <c r="TX196" s="73"/>
      <c r="TY196" s="73"/>
      <c r="TZ196" s="73"/>
      <c r="UA196" s="73"/>
      <c r="UB196" s="73"/>
      <c r="UC196" s="73"/>
      <c r="UD196" s="73"/>
      <c r="UE196" s="73"/>
      <c r="UF196" s="73"/>
      <c r="UG196" s="73"/>
      <c r="UH196" s="73"/>
      <c r="UI196" s="73"/>
      <c r="UJ196" s="73"/>
      <c r="UK196" s="73"/>
      <c r="UL196" s="73"/>
      <c r="UM196" s="73"/>
      <c r="UN196" s="73"/>
      <c r="UO196" s="73"/>
      <c r="UP196" s="73"/>
      <c r="UQ196" s="73"/>
      <c r="UR196" s="73"/>
      <c r="US196" s="73"/>
      <c r="UT196" s="73"/>
      <c r="UU196" s="73"/>
      <c r="UV196" s="73"/>
      <c r="UW196" s="73"/>
      <c r="UX196" s="73"/>
      <c r="UY196" s="73"/>
      <c r="UZ196" s="73"/>
      <c r="VA196" s="73"/>
      <c r="VB196" s="73"/>
      <c r="VC196" s="73"/>
      <c r="VD196" s="73"/>
      <c r="VE196" s="73"/>
      <c r="VF196" s="73"/>
      <c r="VG196" s="73"/>
      <c r="VH196" s="73"/>
      <c r="VI196" s="73"/>
      <c r="VJ196" s="73"/>
      <c r="VK196" s="73"/>
      <c r="VL196" s="73"/>
      <c r="VM196" s="73"/>
      <c r="VN196" s="73"/>
      <c r="VO196" s="73"/>
      <c r="VP196" s="73"/>
      <c r="VQ196" s="73"/>
      <c r="VR196" s="73"/>
      <c r="VS196" s="73"/>
      <c r="VT196" s="73"/>
      <c r="VU196" s="73"/>
      <c r="VV196" s="73"/>
      <c r="VW196" s="73"/>
      <c r="VX196" s="73"/>
      <c r="VY196" s="73"/>
      <c r="VZ196" s="73"/>
      <c r="WA196" s="73"/>
      <c r="WB196" s="73"/>
      <c r="WC196" s="73"/>
      <c r="WD196" s="73"/>
      <c r="WE196" s="73"/>
      <c r="WF196" s="73"/>
      <c r="WG196" s="73"/>
      <c r="WH196" s="73"/>
      <c r="WI196" s="73"/>
      <c r="WJ196" s="73"/>
      <c r="WK196" s="73"/>
      <c r="WL196" s="73"/>
      <c r="WM196" s="73"/>
      <c r="WN196" s="73"/>
      <c r="WO196" s="73"/>
      <c r="WP196" s="73"/>
      <c r="WQ196" s="73"/>
      <c r="WR196" s="73"/>
      <c r="WS196" s="73"/>
      <c r="WT196" s="73"/>
      <c r="WU196" s="73"/>
      <c r="WV196" s="73"/>
      <c r="WW196" s="73"/>
      <c r="WX196" s="73"/>
      <c r="WY196" s="73"/>
      <c r="WZ196" s="73"/>
      <c r="XA196" s="73"/>
      <c r="XB196" s="73"/>
      <c r="XC196" s="73"/>
      <c r="XD196" s="73"/>
      <c r="XE196" s="73"/>
      <c r="XF196" s="73"/>
      <c r="XG196" s="73"/>
      <c r="XH196" s="73"/>
      <c r="XI196" s="73"/>
      <c r="XJ196" s="73"/>
      <c r="XK196" s="73"/>
      <c r="XL196" s="73"/>
      <c r="XM196" s="73"/>
      <c r="XN196" s="73"/>
      <c r="XO196" s="73"/>
      <c r="XP196" s="73"/>
      <c r="XQ196" s="73"/>
      <c r="XR196" s="73"/>
      <c r="XS196" s="73"/>
      <c r="XT196" s="73"/>
      <c r="XU196" s="73"/>
      <c r="XV196" s="73"/>
      <c r="XW196" s="73"/>
      <c r="XX196" s="73"/>
      <c r="XY196" s="73"/>
      <c r="XZ196" s="73"/>
      <c r="YA196" s="73"/>
      <c r="YB196" s="73"/>
      <c r="YC196" s="73"/>
      <c r="YD196" s="73"/>
      <c r="YE196" s="73"/>
      <c r="YF196" s="73"/>
      <c r="YG196" s="73"/>
      <c r="YH196" s="73"/>
      <c r="YI196" s="73"/>
      <c r="YJ196" s="73"/>
      <c r="YK196" s="73"/>
      <c r="YL196" s="73"/>
      <c r="YM196" s="73"/>
      <c r="YN196" s="73"/>
      <c r="YO196" s="73"/>
      <c r="YP196" s="73"/>
      <c r="YQ196" s="73"/>
      <c r="YR196" s="73"/>
    </row>
    <row r="197" spans="1:668">
      <c r="A197" s="71" t="s">
        <v>281</v>
      </c>
      <c r="B197" s="72">
        <f t="shared" si="195"/>
        <v>0</v>
      </c>
      <c r="C197" s="72">
        <f t="shared" si="196"/>
        <v>0</v>
      </c>
      <c r="D197" s="72">
        <f t="shared" si="197"/>
        <v>0</v>
      </c>
      <c r="E197" s="72">
        <f t="shared" si="198"/>
        <v>0</v>
      </c>
      <c r="F197" s="72">
        <f t="shared" si="199"/>
        <v>0</v>
      </c>
      <c r="G197" s="72">
        <f t="shared" si="200"/>
        <v>0</v>
      </c>
      <c r="H197" s="72">
        <f t="shared" si="201"/>
        <v>0</v>
      </c>
      <c r="I197" s="72">
        <f t="shared" si="202"/>
        <v>0</v>
      </c>
      <c r="J197" s="72">
        <f t="shared" si="203"/>
        <v>0</v>
      </c>
      <c r="K197" s="72">
        <f t="shared" si="204"/>
        <v>0</v>
      </c>
      <c r="L197" s="72">
        <f t="shared" si="205"/>
        <v>0</v>
      </c>
      <c r="M197" s="72">
        <f t="shared" si="206"/>
        <v>0</v>
      </c>
      <c r="N197" s="72">
        <f t="shared" si="207"/>
        <v>0</v>
      </c>
      <c r="O197" s="72">
        <f t="shared" si="208"/>
        <v>0</v>
      </c>
      <c r="P197" s="72">
        <f t="shared" si="209"/>
        <v>0</v>
      </c>
      <c r="Q197" s="72">
        <f t="shared" si="210"/>
        <v>0</v>
      </c>
      <c r="R197" s="72">
        <f t="shared" si="211"/>
        <v>0</v>
      </c>
      <c r="S197" s="72">
        <f t="shared" si="212"/>
        <v>0</v>
      </c>
      <c r="T197" s="72">
        <f t="shared" si="213"/>
        <v>0</v>
      </c>
      <c r="U197" s="72">
        <f t="shared" si="214"/>
        <v>0</v>
      </c>
      <c r="V197" s="72">
        <f t="shared" si="215"/>
        <v>0</v>
      </c>
      <c r="W197" s="72">
        <f t="shared" si="216"/>
        <v>0</v>
      </c>
      <c r="X197" s="72">
        <f t="shared" si="217"/>
        <v>0</v>
      </c>
      <c r="Y197" s="72">
        <f t="shared" si="218"/>
        <v>0</v>
      </c>
      <c r="Z197" s="72">
        <f t="shared" si="219"/>
        <v>0</v>
      </c>
      <c r="AA197" s="72">
        <f t="shared" si="220"/>
        <v>0</v>
      </c>
      <c r="AB197" s="72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/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  <c r="IX197" s="73"/>
      <c r="IY197" s="73"/>
      <c r="IZ197" s="73"/>
      <c r="JA197" s="73"/>
      <c r="JB197" s="73"/>
      <c r="JC197" s="73"/>
      <c r="JD197" s="73"/>
      <c r="JE197" s="73"/>
      <c r="JF197" s="73"/>
      <c r="JG197" s="73"/>
      <c r="JH197" s="73"/>
      <c r="JI197" s="73"/>
      <c r="JJ197" s="73"/>
      <c r="JK197" s="73"/>
      <c r="JL197" s="73"/>
      <c r="JM197" s="73"/>
      <c r="JN197" s="73"/>
      <c r="JO197" s="73"/>
      <c r="JP197" s="73"/>
      <c r="JQ197" s="73"/>
      <c r="JR197" s="73"/>
      <c r="JS197" s="73"/>
      <c r="JT197" s="73"/>
      <c r="JU197" s="73"/>
      <c r="JV197" s="73"/>
      <c r="JW197" s="73"/>
      <c r="JX197" s="73"/>
      <c r="JY197" s="73"/>
      <c r="JZ197" s="73"/>
      <c r="KA197" s="73"/>
      <c r="KB197" s="73"/>
      <c r="KC197" s="73"/>
      <c r="KD197" s="73"/>
      <c r="KE197" s="73"/>
      <c r="KF197" s="73"/>
      <c r="KG197" s="73"/>
      <c r="KH197" s="73"/>
      <c r="KI197" s="73"/>
      <c r="KJ197" s="73"/>
      <c r="KK197" s="73"/>
      <c r="KL197" s="73"/>
      <c r="KM197" s="73"/>
      <c r="KN197" s="73"/>
      <c r="KO197" s="73"/>
      <c r="KP197" s="73"/>
      <c r="KQ197" s="73"/>
      <c r="KR197" s="73"/>
      <c r="KS197" s="73"/>
      <c r="KT197" s="73"/>
      <c r="KU197" s="73"/>
      <c r="KV197" s="73"/>
      <c r="KW197" s="73"/>
      <c r="KX197" s="73"/>
      <c r="KY197" s="73"/>
      <c r="KZ197" s="73"/>
      <c r="LA197" s="73"/>
      <c r="LB197" s="73"/>
      <c r="LC197" s="73"/>
      <c r="LD197" s="73"/>
      <c r="LE197" s="73"/>
      <c r="LF197" s="73"/>
      <c r="LG197" s="73"/>
      <c r="LH197" s="73"/>
      <c r="LI197" s="73"/>
      <c r="LJ197" s="73"/>
      <c r="LK197" s="73"/>
      <c r="LL197" s="73"/>
      <c r="LM197" s="73"/>
      <c r="LN197" s="73"/>
      <c r="LO197" s="73"/>
      <c r="LP197" s="73"/>
      <c r="LQ197" s="73"/>
      <c r="LR197" s="73"/>
      <c r="LS197" s="73"/>
      <c r="LT197" s="73"/>
      <c r="LU197" s="73"/>
      <c r="LV197" s="73"/>
      <c r="LW197" s="73"/>
      <c r="LX197" s="73"/>
      <c r="LY197" s="73"/>
      <c r="LZ197" s="73"/>
      <c r="MA197" s="73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  <c r="OL197" s="73"/>
      <c r="OM197" s="73"/>
      <c r="ON197" s="73"/>
      <c r="OO197" s="73"/>
      <c r="OP197" s="73"/>
      <c r="OQ197" s="73"/>
      <c r="OR197" s="73"/>
      <c r="OS197" s="73"/>
      <c r="OT197" s="73"/>
      <c r="OU197" s="73"/>
      <c r="OV197" s="73"/>
      <c r="OW197" s="73"/>
      <c r="OX197" s="73"/>
      <c r="OY197" s="73"/>
      <c r="OZ197" s="73"/>
      <c r="PA197" s="73"/>
      <c r="PB197" s="73"/>
      <c r="PC197" s="73"/>
      <c r="PD197" s="73"/>
      <c r="PE197" s="73"/>
      <c r="PF197" s="73"/>
      <c r="PG197" s="73"/>
      <c r="PH197" s="73"/>
      <c r="PI197" s="73"/>
      <c r="PJ197" s="73"/>
      <c r="PK197" s="73"/>
      <c r="PL197" s="73"/>
      <c r="PM197" s="73"/>
      <c r="PN197" s="73"/>
      <c r="PO197" s="73"/>
      <c r="PP197" s="73"/>
      <c r="PQ197" s="73"/>
      <c r="PR197" s="73"/>
      <c r="PS197" s="73"/>
      <c r="PT197" s="73"/>
      <c r="PU197" s="73"/>
      <c r="PV197" s="73"/>
      <c r="PW197" s="73"/>
      <c r="PX197" s="73"/>
      <c r="PY197" s="73"/>
      <c r="PZ197" s="73"/>
      <c r="QA197" s="73"/>
      <c r="QB197" s="73"/>
      <c r="QC197" s="73"/>
      <c r="QD197" s="73"/>
      <c r="QE197" s="73"/>
      <c r="QF197" s="73"/>
      <c r="QG197" s="73"/>
      <c r="QH197" s="73"/>
      <c r="QI197" s="73"/>
      <c r="QJ197" s="73"/>
      <c r="QK197" s="73"/>
      <c r="QL197" s="73"/>
      <c r="QM197" s="73"/>
      <c r="QN197" s="73"/>
      <c r="QO197" s="73"/>
      <c r="QP197" s="73"/>
      <c r="QQ197" s="73"/>
      <c r="QR197" s="73"/>
      <c r="QS197" s="73"/>
      <c r="QT197" s="73"/>
      <c r="QU197" s="73"/>
      <c r="QV197" s="73"/>
      <c r="QW197" s="73"/>
      <c r="QX197" s="73"/>
      <c r="QY197" s="73"/>
      <c r="QZ197" s="73"/>
      <c r="RA197" s="73"/>
      <c r="RB197" s="73"/>
      <c r="RC197" s="73"/>
      <c r="RD197" s="73"/>
      <c r="RE197" s="73"/>
      <c r="RF197" s="73"/>
      <c r="RG197" s="73"/>
      <c r="RH197" s="73"/>
      <c r="RI197" s="73"/>
      <c r="RJ197" s="73"/>
      <c r="RK197" s="73"/>
      <c r="RL197" s="73"/>
      <c r="RM197" s="73"/>
      <c r="RN197" s="73"/>
      <c r="RO197" s="73"/>
      <c r="RP197" s="73"/>
      <c r="RQ197" s="73"/>
      <c r="RR197" s="73"/>
      <c r="RS197" s="73"/>
      <c r="RT197" s="73"/>
      <c r="RU197" s="73"/>
      <c r="RV197" s="73"/>
      <c r="RW197" s="73"/>
      <c r="RX197" s="73"/>
      <c r="RY197" s="73"/>
      <c r="RZ197" s="73"/>
      <c r="SA197" s="73"/>
      <c r="SB197" s="73"/>
      <c r="SC197" s="73"/>
      <c r="SD197" s="73"/>
      <c r="SE197" s="73"/>
      <c r="SF197" s="73"/>
      <c r="SG197" s="73"/>
      <c r="SH197" s="73"/>
      <c r="SI197" s="73"/>
      <c r="SJ197" s="73"/>
      <c r="SK197" s="73"/>
      <c r="SL197" s="73"/>
      <c r="SM197" s="73"/>
      <c r="SN197" s="73"/>
      <c r="SO197" s="73"/>
      <c r="SP197" s="73"/>
      <c r="SQ197" s="73"/>
      <c r="SR197" s="73"/>
      <c r="SS197" s="73"/>
      <c r="ST197" s="73"/>
      <c r="SU197" s="73"/>
      <c r="SV197" s="73"/>
      <c r="SW197" s="73"/>
      <c r="SX197" s="73"/>
      <c r="SY197" s="73"/>
      <c r="SZ197" s="73"/>
      <c r="TA197" s="73"/>
      <c r="TB197" s="73"/>
      <c r="TC197" s="73"/>
      <c r="TD197" s="73"/>
      <c r="TE197" s="73"/>
      <c r="TF197" s="73"/>
      <c r="TG197" s="73"/>
      <c r="TH197" s="73"/>
      <c r="TI197" s="73"/>
      <c r="TJ197" s="73"/>
      <c r="TK197" s="73"/>
      <c r="TL197" s="73"/>
      <c r="TM197" s="73"/>
      <c r="TN197" s="73"/>
      <c r="TO197" s="73"/>
      <c r="TP197" s="73"/>
      <c r="TQ197" s="73"/>
      <c r="TR197" s="73"/>
      <c r="TS197" s="73"/>
      <c r="TT197" s="73"/>
      <c r="TU197" s="73"/>
      <c r="TV197" s="73"/>
      <c r="TW197" s="73"/>
      <c r="TX197" s="73"/>
      <c r="TY197" s="73"/>
      <c r="TZ197" s="73"/>
      <c r="UA197" s="73"/>
      <c r="UB197" s="73"/>
      <c r="UC197" s="73"/>
      <c r="UD197" s="73"/>
      <c r="UE197" s="73"/>
      <c r="UF197" s="73"/>
      <c r="UG197" s="73"/>
      <c r="UH197" s="73"/>
      <c r="UI197" s="73"/>
      <c r="UJ197" s="73"/>
      <c r="UK197" s="73"/>
      <c r="UL197" s="73"/>
      <c r="UM197" s="73"/>
      <c r="UN197" s="73"/>
      <c r="UO197" s="73"/>
      <c r="UP197" s="73"/>
      <c r="UQ197" s="73"/>
      <c r="UR197" s="73"/>
      <c r="US197" s="73"/>
      <c r="UT197" s="73"/>
      <c r="UU197" s="73"/>
      <c r="UV197" s="73"/>
      <c r="UW197" s="73"/>
      <c r="UX197" s="73"/>
      <c r="UY197" s="73"/>
      <c r="UZ197" s="73"/>
      <c r="VA197" s="73"/>
      <c r="VB197" s="73"/>
      <c r="VC197" s="73"/>
      <c r="VD197" s="73"/>
      <c r="VE197" s="73"/>
      <c r="VF197" s="73"/>
      <c r="VG197" s="73"/>
      <c r="VH197" s="73"/>
      <c r="VI197" s="73"/>
      <c r="VJ197" s="73"/>
      <c r="VK197" s="73"/>
      <c r="VL197" s="73"/>
      <c r="VM197" s="73"/>
      <c r="VN197" s="73"/>
      <c r="VO197" s="73"/>
      <c r="VP197" s="73"/>
      <c r="VQ197" s="73"/>
      <c r="VR197" s="73"/>
      <c r="VS197" s="73"/>
      <c r="VT197" s="73"/>
      <c r="VU197" s="73"/>
      <c r="VV197" s="73"/>
      <c r="VW197" s="73"/>
      <c r="VX197" s="73"/>
      <c r="VY197" s="73"/>
      <c r="VZ197" s="73"/>
      <c r="WA197" s="73"/>
      <c r="WB197" s="73"/>
      <c r="WC197" s="73"/>
      <c r="WD197" s="73"/>
      <c r="WE197" s="73"/>
      <c r="WF197" s="73"/>
      <c r="WG197" s="73"/>
      <c r="WH197" s="73"/>
      <c r="WI197" s="73"/>
      <c r="WJ197" s="73"/>
      <c r="WK197" s="73"/>
      <c r="WL197" s="73"/>
      <c r="WM197" s="73"/>
      <c r="WN197" s="73"/>
      <c r="WO197" s="73"/>
      <c r="WP197" s="73"/>
      <c r="WQ197" s="73"/>
      <c r="WR197" s="73"/>
      <c r="WS197" s="73"/>
      <c r="WT197" s="73"/>
      <c r="WU197" s="73"/>
      <c r="WV197" s="73"/>
      <c r="WW197" s="73"/>
      <c r="WX197" s="73"/>
      <c r="WY197" s="73"/>
      <c r="WZ197" s="73"/>
      <c r="XA197" s="73"/>
      <c r="XB197" s="73"/>
      <c r="XC197" s="73"/>
      <c r="XD197" s="73"/>
      <c r="XE197" s="73"/>
      <c r="XF197" s="73"/>
      <c r="XG197" s="73"/>
      <c r="XH197" s="73"/>
      <c r="XI197" s="73"/>
      <c r="XJ197" s="73"/>
      <c r="XK197" s="73"/>
      <c r="XL197" s="73"/>
      <c r="XM197" s="73"/>
      <c r="XN197" s="73"/>
      <c r="XO197" s="73"/>
      <c r="XP197" s="73"/>
      <c r="XQ197" s="73"/>
      <c r="XR197" s="73"/>
      <c r="XS197" s="73"/>
      <c r="XT197" s="73"/>
      <c r="XU197" s="73"/>
      <c r="XV197" s="73"/>
      <c r="XW197" s="73"/>
      <c r="XX197" s="73"/>
      <c r="XY197" s="73"/>
      <c r="XZ197" s="73"/>
      <c r="YA197" s="73"/>
      <c r="YB197" s="73"/>
      <c r="YC197" s="73"/>
      <c r="YD197" s="73"/>
      <c r="YE197" s="73"/>
      <c r="YF197" s="73"/>
      <c r="YG197" s="73"/>
      <c r="YH197" s="73"/>
      <c r="YI197" s="73"/>
      <c r="YJ197" s="73"/>
      <c r="YK197" s="73"/>
      <c r="YL197" s="73"/>
      <c r="YM197" s="73"/>
      <c r="YN197" s="73"/>
      <c r="YO197" s="73"/>
      <c r="YP197" s="73"/>
      <c r="YQ197" s="73"/>
      <c r="YR197" s="73"/>
    </row>
    <row r="198" spans="1:668">
      <c r="A198" s="71" t="s">
        <v>282</v>
      </c>
      <c r="B198" s="72">
        <f t="shared" si="195"/>
        <v>0</v>
      </c>
      <c r="C198" s="72">
        <f t="shared" si="196"/>
        <v>0</v>
      </c>
      <c r="D198" s="72">
        <f t="shared" si="197"/>
        <v>0</v>
      </c>
      <c r="E198" s="72">
        <f t="shared" si="198"/>
        <v>0</v>
      </c>
      <c r="F198" s="72">
        <f t="shared" si="199"/>
        <v>0</v>
      </c>
      <c r="G198" s="72">
        <f t="shared" si="200"/>
        <v>0</v>
      </c>
      <c r="H198" s="72">
        <f t="shared" si="201"/>
        <v>0</v>
      </c>
      <c r="I198" s="72">
        <f t="shared" si="202"/>
        <v>0</v>
      </c>
      <c r="J198" s="72">
        <f t="shared" si="203"/>
        <v>0</v>
      </c>
      <c r="K198" s="72">
        <f t="shared" si="204"/>
        <v>0</v>
      </c>
      <c r="L198" s="72">
        <f t="shared" si="205"/>
        <v>0</v>
      </c>
      <c r="M198" s="72">
        <f t="shared" si="206"/>
        <v>0</v>
      </c>
      <c r="N198" s="72">
        <f t="shared" si="207"/>
        <v>0</v>
      </c>
      <c r="O198" s="72">
        <f t="shared" si="208"/>
        <v>0</v>
      </c>
      <c r="P198" s="72">
        <f t="shared" si="209"/>
        <v>0</v>
      </c>
      <c r="Q198" s="72">
        <f t="shared" si="210"/>
        <v>0</v>
      </c>
      <c r="R198" s="72">
        <f t="shared" si="211"/>
        <v>0</v>
      </c>
      <c r="S198" s="72">
        <f t="shared" si="212"/>
        <v>0</v>
      </c>
      <c r="T198" s="72">
        <f t="shared" si="213"/>
        <v>0</v>
      </c>
      <c r="U198" s="72">
        <f t="shared" si="214"/>
        <v>0</v>
      </c>
      <c r="V198" s="72">
        <f t="shared" si="215"/>
        <v>0</v>
      </c>
      <c r="W198" s="72">
        <f t="shared" si="216"/>
        <v>0</v>
      </c>
      <c r="X198" s="72">
        <f t="shared" si="217"/>
        <v>0</v>
      </c>
      <c r="Y198" s="72">
        <f t="shared" si="218"/>
        <v>0</v>
      </c>
      <c r="Z198" s="72">
        <f t="shared" si="219"/>
        <v>0</v>
      </c>
      <c r="AA198" s="72">
        <f t="shared" si="220"/>
        <v>0</v>
      </c>
      <c r="AB198" s="72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/>
      <c r="FD198" s="73"/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/>
      <c r="GA198" s="73"/>
      <c r="GB198" s="73"/>
      <c r="GC198" s="73"/>
      <c r="GD198" s="73"/>
      <c r="GE198" s="73"/>
      <c r="GF198" s="73"/>
      <c r="GG198" s="73"/>
      <c r="GH198" s="73"/>
      <c r="GI198" s="73"/>
      <c r="GJ198" s="73"/>
      <c r="GK198" s="73"/>
      <c r="GL198" s="73"/>
      <c r="GM198" s="73"/>
      <c r="GN198" s="73"/>
      <c r="GO198" s="73"/>
      <c r="GP198" s="73"/>
      <c r="GQ198" s="73"/>
      <c r="GR198" s="73"/>
      <c r="GS198" s="73"/>
      <c r="GT198" s="73"/>
      <c r="GU198" s="73"/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/>
      <c r="HM198" s="73"/>
      <c r="HN198" s="73"/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/>
      <c r="HZ198" s="73"/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  <c r="IX198" s="73"/>
      <c r="IY198" s="73"/>
      <c r="IZ198" s="73"/>
      <c r="JA198" s="73"/>
      <c r="JB198" s="73"/>
      <c r="JC198" s="73"/>
      <c r="JD198" s="73"/>
      <c r="JE198" s="73"/>
      <c r="JF198" s="73"/>
      <c r="JG198" s="73"/>
      <c r="JH198" s="73"/>
      <c r="JI198" s="73"/>
      <c r="JJ198" s="73"/>
      <c r="JK198" s="73"/>
      <c r="JL198" s="73"/>
      <c r="JM198" s="73"/>
      <c r="JN198" s="73"/>
      <c r="JO198" s="73"/>
      <c r="JP198" s="73"/>
      <c r="JQ198" s="73"/>
      <c r="JR198" s="73"/>
      <c r="JS198" s="73"/>
      <c r="JT198" s="73"/>
      <c r="JU198" s="73"/>
      <c r="JV198" s="73"/>
      <c r="JW198" s="73"/>
      <c r="JX198" s="73"/>
      <c r="JY198" s="73"/>
      <c r="JZ198" s="73"/>
      <c r="KA198" s="73"/>
      <c r="KB198" s="73"/>
      <c r="KC198" s="73"/>
      <c r="KD198" s="73"/>
      <c r="KE198" s="73"/>
      <c r="KF198" s="73"/>
      <c r="KG198" s="73"/>
      <c r="KH198" s="73"/>
      <c r="KI198" s="73"/>
      <c r="KJ198" s="73"/>
      <c r="KK198" s="73"/>
      <c r="KL198" s="73"/>
      <c r="KM198" s="73"/>
      <c r="KN198" s="73"/>
      <c r="KO198" s="73"/>
      <c r="KP198" s="73"/>
      <c r="KQ198" s="73"/>
      <c r="KR198" s="73"/>
      <c r="KS198" s="73"/>
      <c r="KT198" s="73"/>
      <c r="KU198" s="73"/>
      <c r="KV198" s="73"/>
      <c r="KW198" s="73"/>
      <c r="KX198" s="73"/>
      <c r="KY198" s="73"/>
      <c r="KZ198" s="73"/>
      <c r="LA198" s="73"/>
      <c r="LB198" s="73"/>
      <c r="LC198" s="73"/>
      <c r="LD198" s="73"/>
      <c r="LE198" s="73"/>
      <c r="LF198" s="73"/>
      <c r="LG198" s="73"/>
      <c r="LH198" s="73"/>
      <c r="LI198" s="73"/>
      <c r="LJ198" s="73"/>
      <c r="LK198" s="73"/>
      <c r="LL198" s="73"/>
      <c r="LM198" s="73"/>
      <c r="LN198" s="73"/>
      <c r="LO198" s="73"/>
      <c r="LP198" s="73"/>
      <c r="LQ198" s="73"/>
      <c r="LR198" s="73"/>
      <c r="LS198" s="73"/>
      <c r="LT198" s="73"/>
      <c r="LU198" s="73"/>
      <c r="LV198" s="73"/>
      <c r="LW198" s="73"/>
      <c r="LX198" s="73"/>
      <c r="LY198" s="73"/>
      <c r="LZ198" s="73"/>
      <c r="MA198" s="73"/>
      <c r="MB198" s="73"/>
      <c r="MC198" s="73"/>
      <c r="MD198" s="73"/>
      <c r="ME198" s="73"/>
      <c r="MF198" s="73"/>
      <c r="MG198" s="73"/>
      <c r="MH198" s="73"/>
      <c r="MI198" s="73"/>
      <c r="MJ198" s="73"/>
      <c r="MK198" s="73"/>
      <c r="ML198" s="73"/>
      <c r="MM198" s="73"/>
      <c r="MN198" s="73"/>
      <c r="MO198" s="73"/>
      <c r="MP198" s="73"/>
      <c r="MQ198" s="73"/>
      <c r="MR198" s="73"/>
      <c r="MS198" s="73"/>
      <c r="MT198" s="73"/>
      <c r="MU198" s="73"/>
      <c r="MV198" s="73"/>
      <c r="MW198" s="73"/>
      <c r="MX198" s="73"/>
      <c r="MY198" s="73"/>
      <c r="MZ198" s="73"/>
      <c r="NA198" s="73"/>
      <c r="NB198" s="73"/>
      <c r="NC198" s="73"/>
      <c r="ND198" s="73"/>
      <c r="NE198" s="73"/>
      <c r="NF198" s="73"/>
      <c r="NG198" s="73"/>
      <c r="NH198" s="73"/>
      <c r="NI198" s="73"/>
      <c r="NJ198" s="73"/>
      <c r="NK198" s="73"/>
      <c r="NL198" s="73"/>
      <c r="NM198" s="73"/>
      <c r="NN198" s="73"/>
      <c r="NO198" s="73"/>
      <c r="NP198" s="73"/>
      <c r="NQ198" s="73"/>
      <c r="NR198" s="73"/>
      <c r="NS198" s="73"/>
      <c r="NT198" s="73"/>
      <c r="NU198" s="73"/>
      <c r="NV198" s="73"/>
      <c r="NW198" s="73"/>
      <c r="NX198" s="73"/>
      <c r="NY198" s="73"/>
      <c r="NZ198" s="73"/>
      <c r="OA198" s="73"/>
      <c r="OB198" s="73"/>
      <c r="OC198" s="73"/>
      <c r="OD198" s="73"/>
      <c r="OE198" s="73"/>
      <c r="OF198" s="73"/>
      <c r="OG198" s="73"/>
      <c r="OH198" s="73"/>
      <c r="OI198" s="73"/>
      <c r="OJ198" s="73"/>
      <c r="OK198" s="73"/>
      <c r="OL198" s="73"/>
      <c r="OM198" s="73"/>
      <c r="ON198" s="73"/>
      <c r="OO198" s="73"/>
      <c r="OP198" s="73"/>
      <c r="OQ198" s="73"/>
      <c r="OR198" s="73"/>
      <c r="OS198" s="73"/>
      <c r="OT198" s="73"/>
      <c r="OU198" s="73"/>
      <c r="OV198" s="73"/>
      <c r="OW198" s="73"/>
      <c r="OX198" s="73"/>
      <c r="OY198" s="73"/>
      <c r="OZ198" s="73"/>
      <c r="PA198" s="73"/>
      <c r="PB198" s="73"/>
      <c r="PC198" s="73"/>
      <c r="PD198" s="73"/>
      <c r="PE198" s="73"/>
      <c r="PF198" s="73"/>
      <c r="PG198" s="73"/>
      <c r="PH198" s="73"/>
      <c r="PI198" s="73"/>
      <c r="PJ198" s="73"/>
      <c r="PK198" s="73"/>
      <c r="PL198" s="73"/>
      <c r="PM198" s="73"/>
      <c r="PN198" s="73"/>
      <c r="PO198" s="73"/>
      <c r="PP198" s="73"/>
      <c r="PQ198" s="73"/>
      <c r="PR198" s="73"/>
      <c r="PS198" s="73"/>
      <c r="PT198" s="73"/>
      <c r="PU198" s="73"/>
      <c r="PV198" s="73"/>
      <c r="PW198" s="73"/>
      <c r="PX198" s="73"/>
      <c r="PY198" s="73"/>
      <c r="PZ198" s="73"/>
      <c r="QA198" s="73"/>
      <c r="QB198" s="73"/>
      <c r="QC198" s="73"/>
      <c r="QD198" s="73"/>
      <c r="QE198" s="73"/>
      <c r="QF198" s="73"/>
      <c r="QG198" s="73"/>
      <c r="QH198" s="73"/>
      <c r="QI198" s="73"/>
      <c r="QJ198" s="73"/>
      <c r="QK198" s="73"/>
      <c r="QL198" s="73"/>
      <c r="QM198" s="73"/>
      <c r="QN198" s="73"/>
      <c r="QO198" s="73"/>
      <c r="QP198" s="73"/>
      <c r="QQ198" s="73"/>
      <c r="QR198" s="73"/>
      <c r="QS198" s="73"/>
      <c r="QT198" s="73"/>
      <c r="QU198" s="73"/>
      <c r="QV198" s="73"/>
      <c r="QW198" s="73"/>
      <c r="QX198" s="73"/>
      <c r="QY198" s="73"/>
      <c r="QZ198" s="73"/>
      <c r="RA198" s="73"/>
      <c r="RB198" s="73"/>
      <c r="RC198" s="73"/>
      <c r="RD198" s="73"/>
      <c r="RE198" s="73"/>
      <c r="RF198" s="73"/>
      <c r="RG198" s="73"/>
      <c r="RH198" s="73"/>
      <c r="RI198" s="73"/>
      <c r="RJ198" s="73"/>
      <c r="RK198" s="73"/>
      <c r="RL198" s="73"/>
      <c r="RM198" s="73"/>
      <c r="RN198" s="73"/>
      <c r="RO198" s="73"/>
      <c r="RP198" s="73"/>
      <c r="RQ198" s="73"/>
      <c r="RR198" s="73"/>
      <c r="RS198" s="73"/>
      <c r="RT198" s="73"/>
      <c r="RU198" s="73"/>
      <c r="RV198" s="73"/>
      <c r="RW198" s="73"/>
      <c r="RX198" s="73"/>
      <c r="RY198" s="73"/>
      <c r="RZ198" s="73"/>
      <c r="SA198" s="73"/>
      <c r="SB198" s="73"/>
      <c r="SC198" s="73"/>
      <c r="SD198" s="73"/>
      <c r="SE198" s="73"/>
      <c r="SF198" s="73"/>
      <c r="SG198" s="73"/>
      <c r="SH198" s="73"/>
      <c r="SI198" s="73"/>
      <c r="SJ198" s="73"/>
      <c r="SK198" s="73"/>
      <c r="SL198" s="73"/>
      <c r="SM198" s="73"/>
      <c r="SN198" s="73"/>
      <c r="SO198" s="73"/>
      <c r="SP198" s="73"/>
      <c r="SQ198" s="73"/>
      <c r="SR198" s="73"/>
      <c r="SS198" s="73"/>
      <c r="ST198" s="73"/>
      <c r="SU198" s="73"/>
      <c r="SV198" s="73"/>
      <c r="SW198" s="73"/>
      <c r="SX198" s="73"/>
      <c r="SY198" s="73"/>
      <c r="SZ198" s="73"/>
      <c r="TA198" s="73"/>
      <c r="TB198" s="73"/>
      <c r="TC198" s="73"/>
      <c r="TD198" s="73"/>
      <c r="TE198" s="73"/>
      <c r="TF198" s="73"/>
      <c r="TG198" s="73"/>
      <c r="TH198" s="73"/>
      <c r="TI198" s="73"/>
      <c r="TJ198" s="73"/>
      <c r="TK198" s="73"/>
      <c r="TL198" s="73"/>
      <c r="TM198" s="73"/>
      <c r="TN198" s="73"/>
      <c r="TO198" s="73"/>
      <c r="TP198" s="73"/>
      <c r="TQ198" s="73"/>
      <c r="TR198" s="73"/>
      <c r="TS198" s="73"/>
      <c r="TT198" s="73"/>
      <c r="TU198" s="73"/>
      <c r="TV198" s="73"/>
      <c r="TW198" s="73"/>
      <c r="TX198" s="73"/>
      <c r="TY198" s="73"/>
      <c r="TZ198" s="73"/>
      <c r="UA198" s="73"/>
      <c r="UB198" s="73"/>
      <c r="UC198" s="73"/>
      <c r="UD198" s="73"/>
      <c r="UE198" s="73"/>
      <c r="UF198" s="73"/>
      <c r="UG198" s="73"/>
      <c r="UH198" s="73"/>
      <c r="UI198" s="73"/>
      <c r="UJ198" s="73"/>
      <c r="UK198" s="73"/>
      <c r="UL198" s="73"/>
      <c r="UM198" s="73"/>
      <c r="UN198" s="73"/>
      <c r="UO198" s="73"/>
      <c r="UP198" s="73"/>
      <c r="UQ198" s="73"/>
      <c r="UR198" s="73"/>
      <c r="US198" s="73"/>
      <c r="UT198" s="73"/>
      <c r="UU198" s="73"/>
      <c r="UV198" s="73"/>
      <c r="UW198" s="73"/>
      <c r="UX198" s="73"/>
      <c r="UY198" s="73"/>
      <c r="UZ198" s="73"/>
      <c r="VA198" s="73"/>
      <c r="VB198" s="73"/>
      <c r="VC198" s="73"/>
      <c r="VD198" s="73"/>
      <c r="VE198" s="73"/>
      <c r="VF198" s="73"/>
      <c r="VG198" s="73"/>
      <c r="VH198" s="73"/>
      <c r="VI198" s="73"/>
      <c r="VJ198" s="73"/>
      <c r="VK198" s="73"/>
      <c r="VL198" s="73"/>
      <c r="VM198" s="73"/>
      <c r="VN198" s="73"/>
      <c r="VO198" s="73"/>
      <c r="VP198" s="73"/>
      <c r="VQ198" s="73"/>
      <c r="VR198" s="73"/>
      <c r="VS198" s="73"/>
      <c r="VT198" s="73"/>
      <c r="VU198" s="73"/>
      <c r="VV198" s="73"/>
      <c r="VW198" s="73"/>
      <c r="VX198" s="73"/>
      <c r="VY198" s="73"/>
      <c r="VZ198" s="73"/>
      <c r="WA198" s="73"/>
      <c r="WB198" s="73"/>
      <c r="WC198" s="73"/>
      <c r="WD198" s="73"/>
      <c r="WE198" s="73"/>
      <c r="WF198" s="73"/>
      <c r="WG198" s="73"/>
      <c r="WH198" s="73"/>
      <c r="WI198" s="73"/>
      <c r="WJ198" s="73"/>
      <c r="WK198" s="73"/>
      <c r="WL198" s="73"/>
      <c r="WM198" s="73"/>
      <c r="WN198" s="73"/>
      <c r="WO198" s="73"/>
      <c r="WP198" s="73"/>
      <c r="WQ198" s="73"/>
      <c r="WR198" s="73"/>
      <c r="WS198" s="73"/>
      <c r="WT198" s="73"/>
      <c r="WU198" s="73"/>
      <c r="WV198" s="73"/>
      <c r="WW198" s="73"/>
      <c r="WX198" s="73"/>
      <c r="WY198" s="73"/>
      <c r="WZ198" s="73"/>
      <c r="XA198" s="73"/>
      <c r="XB198" s="73"/>
      <c r="XC198" s="73"/>
      <c r="XD198" s="73"/>
      <c r="XE198" s="73"/>
      <c r="XF198" s="73"/>
      <c r="XG198" s="73"/>
      <c r="XH198" s="73"/>
      <c r="XI198" s="73"/>
      <c r="XJ198" s="73"/>
      <c r="XK198" s="73"/>
      <c r="XL198" s="73"/>
      <c r="XM198" s="73"/>
      <c r="XN198" s="73"/>
      <c r="XO198" s="73"/>
      <c r="XP198" s="73"/>
      <c r="XQ198" s="73"/>
      <c r="XR198" s="73"/>
      <c r="XS198" s="73"/>
      <c r="XT198" s="73"/>
      <c r="XU198" s="73"/>
      <c r="XV198" s="73"/>
      <c r="XW198" s="73"/>
      <c r="XX198" s="73"/>
      <c r="XY198" s="73"/>
      <c r="XZ198" s="73"/>
      <c r="YA198" s="73"/>
      <c r="YB198" s="73"/>
      <c r="YC198" s="73"/>
      <c r="YD198" s="73"/>
      <c r="YE198" s="73"/>
      <c r="YF198" s="73"/>
      <c r="YG198" s="73"/>
      <c r="YH198" s="73"/>
      <c r="YI198" s="73"/>
      <c r="YJ198" s="73"/>
      <c r="YK198" s="73"/>
      <c r="YL198" s="73"/>
      <c r="YM198" s="73"/>
      <c r="YN198" s="73"/>
      <c r="YO198" s="73"/>
      <c r="YP198" s="73"/>
      <c r="YQ198" s="73"/>
      <c r="YR198" s="73"/>
    </row>
    <row r="199" spans="1:668">
      <c r="A199" s="71" t="s">
        <v>283</v>
      </c>
      <c r="B199" s="72">
        <f t="shared" si="195"/>
        <v>0</v>
      </c>
      <c r="C199" s="72">
        <f t="shared" si="196"/>
        <v>0</v>
      </c>
      <c r="D199" s="72">
        <f t="shared" si="197"/>
        <v>0</v>
      </c>
      <c r="E199" s="72">
        <f t="shared" si="198"/>
        <v>0</v>
      </c>
      <c r="F199" s="72">
        <f t="shared" si="199"/>
        <v>0</v>
      </c>
      <c r="G199" s="72">
        <f t="shared" si="200"/>
        <v>0</v>
      </c>
      <c r="H199" s="72">
        <f t="shared" si="201"/>
        <v>0</v>
      </c>
      <c r="I199" s="72">
        <f t="shared" si="202"/>
        <v>0</v>
      </c>
      <c r="J199" s="72">
        <f t="shared" si="203"/>
        <v>0</v>
      </c>
      <c r="K199" s="72">
        <f t="shared" si="204"/>
        <v>0</v>
      </c>
      <c r="L199" s="72">
        <f t="shared" si="205"/>
        <v>0</v>
      </c>
      <c r="M199" s="72">
        <f t="shared" si="206"/>
        <v>0</v>
      </c>
      <c r="N199" s="72">
        <f t="shared" si="207"/>
        <v>0</v>
      </c>
      <c r="O199" s="72">
        <f t="shared" si="208"/>
        <v>0</v>
      </c>
      <c r="P199" s="72">
        <f t="shared" si="209"/>
        <v>0</v>
      </c>
      <c r="Q199" s="72">
        <f t="shared" si="210"/>
        <v>0</v>
      </c>
      <c r="R199" s="72">
        <f t="shared" si="211"/>
        <v>0</v>
      </c>
      <c r="S199" s="72">
        <f t="shared" si="212"/>
        <v>0</v>
      </c>
      <c r="T199" s="72">
        <f t="shared" si="213"/>
        <v>0</v>
      </c>
      <c r="U199" s="72">
        <f t="shared" si="214"/>
        <v>0</v>
      </c>
      <c r="V199" s="72">
        <f t="shared" si="215"/>
        <v>0</v>
      </c>
      <c r="W199" s="72">
        <f t="shared" si="216"/>
        <v>0</v>
      </c>
      <c r="X199" s="72">
        <f t="shared" si="217"/>
        <v>0</v>
      </c>
      <c r="Y199" s="72">
        <f t="shared" si="218"/>
        <v>0</v>
      </c>
      <c r="Z199" s="72">
        <f t="shared" si="219"/>
        <v>0</v>
      </c>
      <c r="AA199" s="72">
        <f t="shared" si="220"/>
        <v>0</v>
      </c>
      <c r="AB199" s="72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/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  <c r="IX199" s="73"/>
      <c r="IY199" s="73"/>
      <c r="IZ199" s="73"/>
      <c r="JA199" s="73"/>
      <c r="JB199" s="73"/>
      <c r="JC199" s="73"/>
      <c r="JD199" s="73"/>
      <c r="JE199" s="73"/>
      <c r="JF199" s="73"/>
      <c r="JG199" s="73"/>
      <c r="JH199" s="73"/>
      <c r="JI199" s="73"/>
      <c r="JJ199" s="73"/>
      <c r="JK199" s="73"/>
      <c r="JL199" s="73"/>
      <c r="JM199" s="73"/>
      <c r="JN199" s="73"/>
      <c r="JO199" s="73"/>
      <c r="JP199" s="73"/>
      <c r="JQ199" s="73"/>
      <c r="JR199" s="73"/>
      <c r="JS199" s="73"/>
      <c r="JT199" s="73"/>
      <c r="JU199" s="73"/>
      <c r="JV199" s="73"/>
      <c r="JW199" s="73"/>
      <c r="JX199" s="73"/>
      <c r="JY199" s="73"/>
      <c r="JZ199" s="73"/>
      <c r="KA199" s="73"/>
      <c r="KB199" s="73"/>
      <c r="KC199" s="73"/>
      <c r="KD199" s="73"/>
      <c r="KE199" s="73"/>
      <c r="KF199" s="73"/>
      <c r="KG199" s="73"/>
      <c r="KH199" s="73"/>
      <c r="KI199" s="73"/>
      <c r="KJ199" s="73"/>
      <c r="KK199" s="73"/>
      <c r="KL199" s="73"/>
      <c r="KM199" s="73"/>
      <c r="KN199" s="73"/>
      <c r="KO199" s="73"/>
      <c r="KP199" s="73"/>
      <c r="KQ199" s="73"/>
      <c r="KR199" s="73"/>
      <c r="KS199" s="73"/>
      <c r="KT199" s="73"/>
      <c r="KU199" s="73"/>
      <c r="KV199" s="73"/>
      <c r="KW199" s="73"/>
      <c r="KX199" s="73"/>
      <c r="KY199" s="73"/>
      <c r="KZ199" s="73"/>
      <c r="LA199" s="73"/>
      <c r="LB199" s="73"/>
      <c r="LC199" s="73"/>
      <c r="LD199" s="73"/>
      <c r="LE199" s="73"/>
      <c r="LF199" s="73"/>
      <c r="LG199" s="73"/>
      <c r="LH199" s="73"/>
      <c r="LI199" s="73"/>
      <c r="LJ199" s="73"/>
      <c r="LK199" s="73"/>
      <c r="LL199" s="73"/>
      <c r="LM199" s="73"/>
      <c r="LN199" s="73"/>
      <c r="LO199" s="73"/>
      <c r="LP199" s="73"/>
      <c r="LQ199" s="73"/>
      <c r="LR199" s="73"/>
      <c r="LS199" s="73"/>
      <c r="LT199" s="73"/>
      <c r="LU199" s="73"/>
      <c r="LV199" s="73"/>
      <c r="LW199" s="73"/>
      <c r="LX199" s="73"/>
      <c r="LY199" s="73"/>
      <c r="LZ199" s="73"/>
      <c r="MA199" s="73"/>
      <c r="MB199" s="73"/>
      <c r="MC199" s="73"/>
      <c r="MD199" s="73"/>
      <c r="ME199" s="73"/>
      <c r="MF199" s="73"/>
      <c r="MG199" s="73"/>
      <c r="MH199" s="73"/>
      <c r="MI199" s="73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  <c r="OL199" s="73"/>
      <c r="OM199" s="73"/>
      <c r="ON199" s="73"/>
      <c r="OO199" s="73"/>
      <c r="OP199" s="73"/>
      <c r="OQ199" s="73"/>
      <c r="OR199" s="73"/>
      <c r="OS199" s="73"/>
      <c r="OT199" s="73"/>
      <c r="OU199" s="73"/>
      <c r="OV199" s="73"/>
      <c r="OW199" s="73"/>
      <c r="OX199" s="73"/>
      <c r="OY199" s="73"/>
      <c r="OZ199" s="73"/>
      <c r="PA199" s="73"/>
      <c r="PB199" s="73"/>
      <c r="PC199" s="73"/>
      <c r="PD199" s="73"/>
      <c r="PE199" s="73"/>
      <c r="PF199" s="73"/>
      <c r="PG199" s="73"/>
      <c r="PH199" s="73"/>
      <c r="PI199" s="73"/>
      <c r="PJ199" s="73"/>
      <c r="PK199" s="73"/>
      <c r="PL199" s="73"/>
      <c r="PM199" s="73"/>
      <c r="PN199" s="73"/>
      <c r="PO199" s="73"/>
      <c r="PP199" s="73"/>
      <c r="PQ199" s="73"/>
      <c r="PR199" s="73"/>
      <c r="PS199" s="73"/>
      <c r="PT199" s="73"/>
      <c r="PU199" s="73"/>
      <c r="PV199" s="73"/>
      <c r="PW199" s="73"/>
      <c r="PX199" s="73"/>
      <c r="PY199" s="73"/>
      <c r="PZ199" s="73"/>
      <c r="QA199" s="73"/>
      <c r="QB199" s="73"/>
      <c r="QC199" s="73"/>
      <c r="QD199" s="73"/>
      <c r="QE199" s="73"/>
      <c r="QF199" s="73"/>
      <c r="QG199" s="73"/>
      <c r="QH199" s="73"/>
      <c r="QI199" s="73"/>
      <c r="QJ199" s="73"/>
      <c r="QK199" s="73"/>
      <c r="QL199" s="73"/>
      <c r="QM199" s="73"/>
      <c r="QN199" s="73"/>
      <c r="QO199" s="73"/>
      <c r="QP199" s="73"/>
      <c r="QQ199" s="73"/>
      <c r="QR199" s="73"/>
      <c r="QS199" s="73"/>
      <c r="QT199" s="73"/>
      <c r="QU199" s="73"/>
      <c r="QV199" s="73"/>
      <c r="QW199" s="73"/>
      <c r="QX199" s="73"/>
      <c r="QY199" s="73"/>
      <c r="QZ199" s="73"/>
      <c r="RA199" s="73"/>
      <c r="RB199" s="73"/>
      <c r="RC199" s="73"/>
      <c r="RD199" s="73"/>
      <c r="RE199" s="73"/>
      <c r="RF199" s="73"/>
      <c r="RG199" s="73"/>
      <c r="RH199" s="73"/>
      <c r="RI199" s="73"/>
      <c r="RJ199" s="73"/>
      <c r="RK199" s="73"/>
      <c r="RL199" s="73"/>
      <c r="RM199" s="73"/>
      <c r="RN199" s="73"/>
      <c r="RO199" s="73"/>
      <c r="RP199" s="73"/>
      <c r="RQ199" s="73"/>
      <c r="RR199" s="73"/>
      <c r="RS199" s="73"/>
      <c r="RT199" s="73"/>
      <c r="RU199" s="73"/>
      <c r="RV199" s="73"/>
      <c r="RW199" s="73"/>
      <c r="RX199" s="73"/>
      <c r="RY199" s="73"/>
      <c r="RZ199" s="73"/>
      <c r="SA199" s="73"/>
      <c r="SB199" s="73"/>
      <c r="SC199" s="73"/>
      <c r="SD199" s="73"/>
      <c r="SE199" s="73"/>
      <c r="SF199" s="73"/>
      <c r="SG199" s="73"/>
      <c r="SH199" s="73"/>
      <c r="SI199" s="73"/>
      <c r="SJ199" s="73"/>
      <c r="SK199" s="73"/>
      <c r="SL199" s="73"/>
      <c r="SM199" s="73"/>
      <c r="SN199" s="73"/>
      <c r="SO199" s="73"/>
      <c r="SP199" s="73"/>
      <c r="SQ199" s="73"/>
      <c r="SR199" s="73"/>
      <c r="SS199" s="73"/>
      <c r="ST199" s="73"/>
      <c r="SU199" s="73"/>
      <c r="SV199" s="73"/>
      <c r="SW199" s="73"/>
      <c r="SX199" s="73"/>
      <c r="SY199" s="73"/>
      <c r="SZ199" s="73"/>
      <c r="TA199" s="73"/>
      <c r="TB199" s="73"/>
      <c r="TC199" s="73"/>
      <c r="TD199" s="73"/>
      <c r="TE199" s="73"/>
      <c r="TF199" s="73"/>
      <c r="TG199" s="73"/>
      <c r="TH199" s="73"/>
      <c r="TI199" s="73"/>
      <c r="TJ199" s="73"/>
      <c r="TK199" s="73"/>
      <c r="TL199" s="73"/>
      <c r="TM199" s="73"/>
      <c r="TN199" s="73"/>
      <c r="TO199" s="73"/>
      <c r="TP199" s="73"/>
      <c r="TQ199" s="73"/>
      <c r="TR199" s="73"/>
      <c r="TS199" s="73"/>
      <c r="TT199" s="73"/>
      <c r="TU199" s="73"/>
      <c r="TV199" s="73"/>
      <c r="TW199" s="73"/>
      <c r="TX199" s="73"/>
      <c r="TY199" s="73"/>
      <c r="TZ199" s="73"/>
      <c r="UA199" s="73"/>
      <c r="UB199" s="73"/>
      <c r="UC199" s="73"/>
      <c r="UD199" s="73"/>
      <c r="UE199" s="73"/>
      <c r="UF199" s="73"/>
      <c r="UG199" s="73"/>
      <c r="UH199" s="73"/>
      <c r="UI199" s="73"/>
      <c r="UJ199" s="73"/>
      <c r="UK199" s="73"/>
      <c r="UL199" s="73"/>
      <c r="UM199" s="73"/>
      <c r="UN199" s="73"/>
      <c r="UO199" s="73"/>
      <c r="UP199" s="73"/>
      <c r="UQ199" s="73"/>
      <c r="UR199" s="73"/>
      <c r="US199" s="73"/>
      <c r="UT199" s="73"/>
      <c r="UU199" s="73"/>
      <c r="UV199" s="73"/>
      <c r="UW199" s="73"/>
      <c r="UX199" s="73"/>
      <c r="UY199" s="73"/>
      <c r="UZ199" s="73"/>
      <c r="VA199" s="73"/>
      <c r="VB199" s="73"/>
      <c r="VC199" s="73"/>
      <c r="VD199" s="73"/>
      <c r="VE199" s="73"/>
      <c r="VF199" s="73"/>
      <c r="VG199" s="73"/>
      <c r="VH199" s="73"/>
      <c r="VI199" s="73"/>
      <c r="VJ199" s="73"/>
      <c r="VK199" s="73"/>
      <c r="VL199" s="73"/>
      <c r="VM199" s="73"/>
      <c r="VN199" s="73"/>
      <c r="VO199" s="73"/>
      <c r="VP199" s="73"/>
      <c r="VQ199" s="73"/>
      <c r="VR199" s="73"/>
      <c r="VS199" s="73"/>
      <c r="VT199" s="73"/>
      <c r="VU199" s="73"/>
      <c r="VV199" s="73"/>
      <c r="VW199" s="73"/>
      <c r="VX199" s="73"/>
      <c r="VY199" s="73"/>
      <c r="VZ199" s="73"/>
      <c r="WA199" s="73"/>
      <c r="WB199" s="73"/>
      <c r="WC199" s="73"/>
      <c r="WD199" s="73"/>
      <c r="WE199" s="73"/>
      <c r="WF199" s="73"/>
      <c r="WG199" s="73"/>
      <c r="WH199" s="73"/>
      <c r="WI199" s="73"/>
      <c r="WJ199" s="73"/>
      <c r="WK199" s="73"/>
      <c r="WL199" s="73"/>
      <c r="WM199" s="73"/>
      <c r="WN199" s="73"/>
      <c r="WO199" s="73"/>
      <c r="WP199" s="73"/>
      <c r="WQ199" s="73"/>
      <c r="WR199" s="73"/>
      <c r="WS199" s="73"/>
      <c r="WT199" s="73"/>
      <c r="WU199" s="73"/>
      <c r="WV199" s="73"/>
      <c r="WW199" s="73"/>
      <c r="WX199" s="73"/>
      <c r="WY199" s="73"/>
      <c r="WZ199" s="73"/>
      <c r="XA199" s="73"/>
      <c r="XB199" s="73"/>
      <c r="XC199" s="73"/>
      <c r="XD199" s="73"/>
      <c r="XE199" s="73"/>
      <c r="XF199" s="73"/>
      <c r="XG199" s="73"/>
      <c r="XH199" s="73"/>
      <c r="XI199" s="73"/>
      <c r="XJ199" s="73"/>
      <c r="XK199" s="73"/>
      <c r="XL199" s="73"/>
      <c r="XM199" s="73"/>
      <c r="XN199" s="73"/>
      <c r="XO199" s="73"/>
      <c r="XP199" s="73"/>
      <c r="XQ199" s="73"/>
      <c r="XR199" s="73"/>
      <c r="XS199" s="73"/>
      <c r="XT199" s="73"/>
      <c r="XU199" s="73"/>
      <c r="XV199" s="73"/>
      <c r="XW199" s="73"/>
      <c r="XX199" s="73"/>
      <c r="XY199" s="73"/>
      <c r="XZ199" s="73"/>
      <c r="YA199" s="73"/>
      <c r="YB199" s="73"/>
      <c r="YC199" s="73"/>
      <c r="YD199" s="73"/>
      <c r="YE199" s="73"/>
      <c r="YF199" s="73"/>
      <c r="YG199" s="73"/>
      <c r="YH199" s="73"/>
      <c r="YI199" s="73"/>
      <c r="YJ199" s="73"/>
      <c r="YK199" s="73"/>
      <c r="YL199" s="73"/>
      <c r="YM199" s="73"/>
      <c r="YN199" s="73"/>
      <c r="YO199" s="73"/>
      <c r="YP199" s="73"/>
      <c r="YQ199" s="73"/>
      <c r="YR199" s="73"/>
    </row>
    <row r="200" spans="1:668">
      <c r="A200" s="71" t="s">
        <v>284</v>
      </c>
      <c r="B200" s="72">
        <f t="shared" si="195"/>
        <v>0</v>
      </c>
      <c r="C200" s="72">
        <f t="shared" si="196"/>
        <v>0</v>
      </c>
      <c r="D200" s="72">
        <f t="shared" si="197"/>
        <v>0</v>
      </c>
      <c r="E200" s="72">
        <f t="shared" si="198"/>
        <v>0</v>
      </c>
      <c r="F200" s="72">
        <f t="shared" si="199"/>
        <v>0</v>
      </c>
      <c r="G200" s="72">
        <f t="shared" si="200"/>
        <v>0</v>
      </c>
      <c r="H200" s="72">
        <f t="shared" si="201"/>
        <v>0</v>
      </c>
      <c r="I200" s="72">
        <f t="shared" si="202"/>
        <v>0</v>
      </c>
      <c r="J200" s="72">
        <f t="shared" si="203"/>
        <v>0</v>
      </c>
      <c r="K200" s="72">
        <f t="shared" si="204"/>
        <v>0</v>
      </c>
      <c r="L200" s="72">
        <f t="shared" si="205"/>
        <v>0</v>
      </c>
      <c r="M200" s="72">
        <f t="shared" si="206"/>
        <v>0</v>
      </c>
      <c r="N200" s="72">
        <f t="shared" si="207"/>
        <v>0</v>
      </c>
      <c r="O200" s="72">
        <f t="shared" si="208"/>
        <v>0</v>
      </c>
      <c r="P200" s="72">
        <f t="shared" si="209"/>
        <v>0</v>
      </c>
      <c r="Q200" s="72">
        <f t="shared" si="210"/>
        <v>0</v>
      </c>
      <c r="R200" s="72">
        <f t="shared" si="211"/>
        <v>0</v>
      </c>
      <c r="S200" s="72">
        <f t="shared" si="212"/>
        <v>0</v>
      </c>
      <c r="T200" s="72">
        <f t="shared" si="213"/>
        <v>0</v>
      </c>
      <c r="U200" s="72">
        <f t="shared" si="214"/>
        <v>0</v>
      </c>
      <c r="V200" s="72">
        <f t="shared" si="215"/>
        <v>0</v>
      </c>
      <c r="W200" s="72">
        <f t="shared" si="216"/>
        <v>0</v>
      </c>
      <c r="X200" s="72">
        <f t="shared" si="217"/>
        <v>0</v>
      </c>
      <c r="Y200" s="72">
        <f t="shared" si="218"/>
        <v>0</v>
      </c>
      <c r="Z200" s="72">
        <f t="shared" si="219"/>
        <v>0</v>
      </c>
      <c r="AA200" s="72">
        <f t="shared" si="220"/>
        <v>0</v>
      </c>
      <c r="AB200" s="72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  <c r="IX200" s="73"/>
      <c r="IY200" s="73"/>
      <c r="IZ200" s="73"/>
      <c r="JA200" s="73"/>
      <c r="JB200" s="73"/>
      <c r="JC200" s="73"/>
      <c r="JD200" s="73"/>
      <c r="JE200" s="73"/>
      <c r="JF200" s="73"/>
      <c r="JG200" s="73"/>
      <c r="JH200" s="73"/>
      <c r="JI200" s="73"/>
      <c r="JJ200" s="73"/>
      <c r="JK200" s="73"/>
      <c r="JL200" s="73"/>
      <c r="JM200" s="73"/>
      <c r="JN200" s="73"/>
      <c r="JO200" s="73"/>
      <c r="JP200" s="73"/>
      <c r="JQ200" s="73"/>
      <c r="JR200" s="73"/>
      <c r="JS200" s="73"/>
      <c r="JT200" s="73"/>
      <c r="JU200" s="73"/>
      <c r="JV200" s="73"/>
      <c r="JW200" s="73"/>
      <c r="JX200" s="73"/>
      <c r="JY200" s="73"/>
      <c r="JZ200" s="73"/>
      <c r="KA200" s="73"/>
      <c r="KB200" s="73"/>
      <c r="KC200" s="73"/>
      <c r="KD200" s="73"/>
      <c r="KE200" s="73"/>
      <c r="KF200" s="73"/>
      <c r="KG200" s="73"/>
      <c r="KH200" s="73"/>
      <c r="KI200" s="73"/>
      <c r="KJ200" s="73"/>
      <c r="KK200" s="73"/>
      <c r="KL200" s="73"/>
      <c r="KM200" s="73"/>
      <c r="KN200" s="73"/>
      <c r="KO200" s="73"/>
      <c r="KP200" s="73"/>
      <c r="KQ200" s="73"/>
      <c r="KR200" s="73"/>
      <c r="KS200" s="73"/>
      <c r="KT200" s="73"/>
      <c r="KU200" s="73"/>
      <c r="KV200" s="73"/>
      <c r="KW200" s="73"/>
      <c r="KX200" s="73"/>
      <c r="KY200" s="73"/>
      <c r="KZ200" s="73"/>
      <c r="LA200" s="73"/>
      <c r="LB200" s="73"/>
      <c r="LC200" s="73"/>
      <c r="LD200" s="73"/>
      <c r="LE200" s="73"/>
      <c r="LF200" s="73"/>
      <c r="LG200" s="73"/>
      <c r="LH200" s="73"/>
      <c r="LI200" s="73"/>
      <c r="LJ200" s="73"/>
      <c r="LK200" s="73"/>
      <c r="LL200" s="73"/>
      <c r="LM200" s="73"/>
      <c r="LN200" s="73"/>
      <c r="LO200" s="73"/>
      <c r="LP200" s="73"/>
      <c r="LQ200" s="73"/>
      <c r="LR200" s="73"/>
      <c r="LS200" s="73"/>
      <c r="LT200" s="73"/>
      <c r="LU200" s="73"/>
      <c r="LV200" s="73"/>
      <c r="LW200" s="73"/>
      <c r="LX200" s="73"/>
      <c r="LY200" s="73"/>
      <c r="LZ200" s="73"/>
      <c r="MA200" s="73"/>
      <c r="MB200" s="73"/>
      <c r="MC200" s="73"/>
      <c r="MD200" s="73"/>
      <c r="ME200" s="73"/>
      <c r="MF200" s="73"/>
      <c r="MG200" s="73"/>
      <c r="MH200" s="73"/>
      <c r="MI200" s="73"/>
      <c r="MJ200" s="73"/>
      <c r="MK200" s="73"/>
      <c r="ML200" s="73"/>
      <c r="MM200" s="73"/>
      <c r="MN200" s="73"/>
      <c r="MO200" s="73"/>
      <c r="MP200" s="73"/>
      <c r="MQ200" s="73"/>
      <c r="MR200" s="73"/>
      <c r="MS200" s="73"/>
      <c r="MT200" s="73"/>
      <c r="MU200" s="73"/>
      <c r="MV200" s="73"/>
      <c r="MW200" s="73"/>
      <c r="MX200" s="73"/>
      <c r="MY200" s="73"/>
      <c r="MZ200" s="73"/>
      <c r="NA200" s="73"/>
      <c r="NB200" s="73"/>
      <c r="NC200" s="73"/>
      <c r="ND200" s="73"/>
      <c r="NE200" s="73"/>
      <c r="NF200" s="73"/>
      <c r="NG200" s="73"/>
      <c r="NH200" s="73"/>
      <c r="NI200" s="73"/>
      <c r="NJ200" s="73"/>
      <c r="NK200" s="73"/>
      <c r="NL200" s="73"/>
      <c r="NM200" s="73"/>
      <c r="NN200" s="73"/>
      <c r="NO200" s="73"/>
      <c r="NP200" s="73"/>
      <c r="NQ200" s="73"/>
      <c r="NR200" s="73"/>
      <c r="NS200" s="73"/>
      <c r="NT200" s="73"/>
      <c r="NU200" s="73"/>
      <c r="NV200" s="73"/>
      <c r="NW200" s="73"/>
      <c r="NX200" s="73"/>
      <c r="NY200" s="73"/>
      <c r="NZ200" s="73"/>
      <c r="OA200" s="73"/>
      <c r="OB200" s="73"/>
      <c r="OC200" s="73"/>
      <c r="OD200" s="73"/>
      <c r="OE200" s="73"/>
      <c r="OF200" s="73"/>
      <c r="OG200" s="73"/>
      <c r="OH200" s="73"/>
      <c r="OI200" s="73"/>
      <c r="OJ200" s="73"/>
      <c r="OK200" s="73"/>
      <c r="OL200" s="73"/>
      <c r="OM200" s="73"/>
      <c r="ON200" s="73"/>
      <c r="OO200" s="73"/>
      <c r="OP200" s="73"/>
      <c r="OQ200" s="73"/>
      <c r="OR200" s="73"/>
      <c r="OS200" s="73"/>
      <c r="OT200" s="73"/>
      <c r="OU200" s="73"/>
      <c r="OV200" s="73"/>
      <c r="OW200" s="73"/>
      <c r="OX200" s="73"/>
      <c r="OY200" s="73"/>
      <c r="OZ200" s="73"/>
      <c r="PA200" s="73"/>
      <c r="PB200" s="73"/>
      <c r="PC200" s="73"/>
      <c r="PD200" s="73"/>
      <c r="PE200" s="73"/>
      <c r="PF200" s="73"/>
      <c r="PG200" s="73"/>
      <c r="PH200" s="73"/>
      <c r="PI200" s="73"/>
      <c r="PJ200" s="73"/>
      <c r="PK200" s="73"/>
      <c r="PL200" s="73"/>
      <c r="PM200" s="73"/>
      <c r="PN200" s="73"/>
      <c r="PO200" s="73"/>
      <c r="PP200" s="73"/>
      <c r="PQ200" s="73"/>
      <c r="PR200" s="73"/>
      <c r="PS200" s="73"/>
      <c r="PT200" s="73"/>
      <c r="PU200" s="73"/>
      <c r="PV200" s="73"/>
      <c r="PW200" s="73"/>
      <c r="PX200" s="73"/>
      <c r="PY200" s="73"/>
      <c r="PZ200" s="73"/>
      <c r="QA200" s="73"/>
      <c r="QB200" s="73"/>
      <c r="QC200" s="73"/>
      <c r="QD200" s="73"/>
      <c r="QE200" s="73"/>
      <c r="QF200" s="73"/>
      <c r="QG200" s="73"/>
      <c r="QH200" s="73"/>
      <c r="QI200" s="73"/>
      <c r="QJ200" s="73"/>
      <c r="QK200" s="73"/>
      <c r="QL200" s="73"/>
      <c r="QM200" s="73"/>
      <c r="QN200" s="73"/>
      <c r="QO200" s="73"/>
      <c r="QP200" s="73"/>
      <c r="QQ200" s="73"/>
      <c r="QR200" s="73"/>
      <c r="QS200" s="73"/>
      <c r="QT200" s="73"/>
      <c r="QU200" s="73"/>
      <c r="QV200" s="73"/>
      <c r="QW200" s="73"/>
      <c r="QX200" s="73"/>
      <c r="QY200" s="73"/>
      <c r="QZ200" s="73"/>
      <c r="RA200" s="73"/>
      <c r="RB200" s="73"/>
      <c r="RC200" s="73"/>
      <c r="RD200" s="73"/>
      <c r="RE200" s="73"/>
      <c r="RF200" s="73"/>
      <c r="RG200" s="73"/>
      <c r="RH200" s="73"/>
      <c r="RI200" s="73"/>
      <c r="RJ200" s="73"/>
      <c r="RK200" s="73"/>
      <c r="RL200" s="73"/>
      <c r="RM200" s="73"/>
      <c r="RN200" s="73"/>
      <c r="RO200" s="73"/>
      <c r="RP200" s="73"/>
      <c r="RQ200" s="73"/>
      <c r="RR200" s="73"/>
      <c r="RS200" s="73"/>
      <c r="RT200" s="73"/>
      <c r="RU200" s="73"/>
      <c r="RV200" s="73"/>
      <c r="RW200" s="73"/>
      <c r="RX200" s="73"/>
      <c r="RY200" s="73"/>
      <c r="RZ200" s="73"/>
      <c r="SA200" s="73"/>
      <c r="SB200" s="73"/>
      <c r="SC200" s="73"/>
      <c r="SD200" s="73"/>
      <c r="SE200" s="73"/>
      <c r="SF200" s="73"/>
      <c r="SG200" s="73"/>
      <c r="SH200" s="73"/>
      <c r="SI200" s="73"/>
      <c r="SJ200" s="73"/>
      <c r="SK200" s="73"/>
      <c r="SL200" s="73"/>
      <c r="SM200" s="73"/>
      <c r="SN200" s="73"/>
      <c r="SO200" s="73"/>
      <c r="SP200" s="73"/>
      <c r="SQ200" s="73"/>
      <c r="SR200" s="73"/>
      <c r="SS200" s="73"/>
      <c r="ST200" s="73"/>
      <c r="SU200" s="73"/>
      <c r="SV200" s="73"/>
      <c r="SW200" s="73"/>
      <c r="SX200" s="73"/>
      <c r="SY200" s="73"/>
      <c r="SZ200" s="73"/>
      <c r="TA200" s="73"/>
      <c r="TB200" s="73"/>
      <c r="TC200" s="73"/>
      <c r="TD200" s="73"/>
      <c r="TE200" s="73"/>
      <c r="TF200" s="73"/>
      <c r="TG200" s="73"/>
      <c r="TH200" s="73"/>
      <c r="TI200" s="73"/>
      <c r="TJ200" s="73"/>
      <c r="TK200" s="73"/>
      <c r="TL200" s="73"/>
      <c r="TM200" s="73"/>
      <c r="TN200" s="73"/>
      <c r="TO200" s="73"/>
      <c r="TP200" s="73"/>
      <c r="TQ200" s="73"/>
      <c r="TR200" s="73"/>
      <c r="TS200" s="73"/>
      <c r="TT200" s="73"/>
      <c r="TU200" s="73"/>
      <c r="TV200" s="73"/>
      <c r="TW200" s="73"/>
      <c r="TX200" s="73"/>
      <c r="TY200" s="73"/>
      <c r="TZ200" s="73"/>
      <c r="UA200" s="73"/>
      <c r="UB200" s="73"/>
      <c r="UC200" s="73"/>
      <c r="UD200" s="73"/>
      <c r="UE200" s="73"/>
      <c r="UF200" s="73"/>
      <c r="UG200" s="73"/>
      <c r="UH200" s="73"/>
      <c r="UI200" s="73"/>
      <c r="UJ200" s="73"/>
      <c r="UK200" s="73"/>
      <c r="UL200" s="73"/>
      <c r="UM200" s="73"/>
      <c r="UN200" s="73"/>
      <c r="UO200" s="73"/>
      <c r="UP200" s="73"/>
      <c r="UQ200" s="73"/>
      <c r="UR200" s="73"/>
      <c r="US200" s="73"/>
      <c r="UT200" s="73"/>
      <c r="UU200" s="73"/>
      <c r="UV200" s="73"/>
      <c r="UW200" s="73"/>
      <c r="UX200" s="73"/>
      <c r="UY200" s="73"/>
      <c r="UZ200" s="73"/>
      <c r="VA200" s="73"/>
      <c r="VB200" s="73"/>
      <c r="VC200" s="73"/>
      <c r="VD200" s="73"/>
      <c r="VE200" s="73"/>
      <c r="VF200" s="73"/>
      <c r="VG200" s="73"/>
      <c r="VH200" s="73"/>
      <c r="VI200" s="73"/>
      <c r="VJ200" s="73"/>
      <c r="VK200" s="73"/>
      <c r="VL200" s="73"/>
      <c r="VM200" s="73"/>
      <c r="VN200" s="73"/>
      <c r="VO200" s="73"/>
      <c r="VP200" s="73"/>
      <c r="VQ200" s="73"/>
      <c r="VR200" s="73"/>
      <c r="VS200" s="73"/>
      <c r="VT200" s="73"/>
      <c r="VU200" s="73"/>
      <c r="VV200" s="73"/>
      <c r="VW200" s="73"/>
      <c r="VX200" s="73"/>
      <c r="VY200" s="73"/>
      <c r="VZ200" s="73"/>
      <c r="WA200" s="73"/>
      <c r="WB200" s="73"/>
      <c r="WC200" s="73"/>
      <c r="WD200" s="73"/>
      <c r="WE200" s="73"/>
      <c r="WF200" s="73"/>
      <c r="WG200" s="73"/>
      <c r="WH200" s="73"/>
      <c r="WI200" s="73"/>
      <c r="WJ200" s="73"/>
      <c r="WK200" s="73"/>
      <c r="WL200" s="73"/>
      <c r="WM200" s="73"/>
      <c r="WN200" s="73"/>
      <c r="WO200" s="73"/>
      <c r="WP200" s="73"/>
      <c r="WQ200" s="73"/>
      <c r="WR200" s="73"/>
      <c r="WS200" s="73"/>
      <c r="WT200" s="73"/>
      <c r="WU200" s="73"/>
      <c r="WV200" s="73"/>
      <c r="WW200" s="73"/>
      <c r="WX200" s="73"/>
      <c r="WY200" s="73"/>
      <c r="WZ200" s="73"/>
      <c r="XA200" s="73"/>
      <c r="XB200" s="73"/>
      <c r="XC200" s="73"/>
      <c r="XD200" s="73"/>
      <c r="XE200" s="73"/>
      <c r="XF200" s="73"/>
      <c r="XG200" s="73"/>
      <c r="XH200" s="73"/>
      <c r="XI200" s="73"/>
      <c r="XJ200" s="73"/>
      <c r="XK200" s="73"/>
      <c r="XL200" s="73"/>
      <c r="XM200" s="73"/>
      <c r="XN200" s="73"/>
      <c r="XO200" s="73"/>
      <c r="XP200" s="73"/>
      <c r="XQ200" s="73"/>
      <c r="XR200" s="73"/>
      <c r="XS200" s="73"/>
      <c r="XT200" s="73"/>
      <c r="XU200" s="73"/>
      <c r="XV200" s="73"/>
      <c r="XW200" s="73"/>
      <c r="XX200" s="73"/>
      <c r="XY200" s="73"/>
      <c r="XZ200" s="73"/>
      <c r="YA200" s="73"/>
      <c r="YB200" s="73"/>
      <c r="YC200" s="73"/>
      <c r="YD200" s="73"/>
      <c r="YE200" s="73"/>
      <c r="YF200" s="73"/>
      <c r="YG200" s="73"/>
      <c r="YH200" s="73"/>
      <c r="YI200" s="73"/>
      <c r="YJ200" s="73"/>
      <c r="YK200" s="73"/>
      <c r="YL200" s="73"/>
      <c r="YM200" s="73"/>
      <c r="YN200" s="73"/>
      <c r="YO200" s="73"/>
      <c r="YP200" s="73"/>
      <c r="YQ200" s="73"/>
      <c r="YR200" s="73"/>
    </row>
    <row r="201" spans="1:668">
      <c r="A201" s="71" t="s">
        <v>285</v>
      </c>
      <c r="B201" s="72">
        <f t="shared" si="195"/>
        <v>0</v>
      </c>
      <c r="C201" s="72">
        <f t="shared" si="196"/>
        <v>0</v>
      </c>
      <c r="D201" s="72">
        <f t="shared" si="197"/>
        <v>0</v>
      </c>
      <c r="E201" s="72">
        <f t="shared" si="198"/>
        <v>0</v>
      </c>
      <c r="F201" s="72">
        <f t="shared" si="199"/>
        <v>0</v>
      </c>
      <c r="G201" s="72">
        <f t="shared" si="200"/>
        <v>0</v>
      </c>
      <c r="H201" s="72">
        <f t="shared" si="201"/>
        <v>0</v>
      </c>
      <c r="I201" s="72">
        <f t="shared" si="202"/>
        <v>0</v>
      </c>
      <c r="J201" s="72">
        <f t="shared" si="203"/>
        <v>0</v>
      </c>
      <c r="K201" s="72">
        <f t="shared" si="204"/>
        <v>0</v>
      </c>
      <c r="L201" s="72">
        <f t="shared" si="205"/>
        <v>0</v>
      </c>
      <c r="M201" s="72">
        <f t="shared" si="206"/>
        <v>0</v>
      </c>
      <c r="N201" s="72">
        <f t="shared" si="207"/>
        <v>0</v>
      </c>
      <c r="O201" s="72">
        <f t="shared" si="208"/>
        <v>0</v>
      </c>
      <c r="P201" s="72">
        <f t="shared" si="209"/>
        <v>0</v>
      </c>
      <c r="Q201" s="72">
        <f t="shared" si="210"/>
        <v>0</v>
      </c>
      <c r="R201" s="72">
        <f t="shared" si="211"/>
        <v>0</v>
      </c>
      <c r="S201" s="72">
        <f t="shared" si="212"/>
        <v>0</v>
      </c>
      <c r="T201" s="72">
        <f t="shared" si="213"/>
        <v>0</v>
      </c>
      <c r="U201" s="72">
        <f t="shared" si="214"/>
        <v>0</v>
      </c>
      <c r="V201" s="72">
        <f t="shared" si="215"/>
        <v>0</v>
      </c>
      <c r="W201" s="72">
        <f t="shared" si="216"/>
        <v>0</v>
      </c>
      <c r="X201" s="72">
        <f t="shared" si="217"/>
        <v>0</v>
      </c>
      <c r="Y201" s="72">
        <f t="shared" si="218"/>
        <v>0</v>
      </c>
      <c r="Z201" s="72">
        <f t="shared" si="219"/>
        <v>0</v>
      </c>
      <c r="AA201" s="72">
        <f t="shared" si="220"/>
        <v>0</v>
      </c>
      <c r="AB201" s="72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3"/>
      <c r="DY201" s="73"/>
      <c r="DZ201" s="73"/>
      <c r="EA201" s="73"/>
      <c r="EB201" s="73"/>
      <c r="EC201" s="73"/>
      <c r="ED201" s="73"/>
      <c r="EE201" s="73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73"/>
      <c r="EQ201" s="73"/>
      <c r="ER201" s="73"/>
      <c r="ES201" s="73"/>
      <c r="ET201" s="73"/>
      <c r="EU201" s="73"/>
      <c r="EV201" s="73"/>
      <c r="EW201" s="73"/>
      <c r="EX201" s="73"/>
      <c r="EY201" s="73"/>
      <c r="EZ201" s="73"/>
      <c r="FA201" s="73"/>
      <c r="FB201" s="73"/>
      <c r="FC201" s="73"/>
      <c r="FD201" s="73"/>
      <c r="FE201" s="73"/>
      <c r="FF201" s="73"/>
      <c r="FG201" s="73"/>
      <c r="FH201" s="73"/>
      <c r="FI201" s="73"/>
      <c r="FJ201" s="73"/>
      <c r="FK201" s="73"/>
      <c r="FL201" s="73"/>
      <c r="FM201" s="73"/>
      <c r="FN201" s="73"/>
      <c r="FO201" s="73"/>
      <c r="FP201" s="73"/>
      <c r="FQ201" s="73"/>
      <c r="FR201" s="73"/>
      <c r="FS201" s="73"/>
      <c r="FT201" s="73"/>
      <c r="FU201" s="73"/>
      <c r="FV201" s="73"/>
      <c r="FW201" s="73"/>
      <c r="FX201" s="73"/>
      <c r="FY201" s="73"/>
      <c r="FZ201" s="73"/>
      <c r="GA201" s="73"/>
      <c r="GB201" s="73"/>
      <c r="GC201" s="73"/>
      <c r="GD201" s="73"/>
      <c r="GE201" s="73"/>
      <c r="GF201" s="73"/>
      <c r="GG201" s="73"/>
      <c r="GH201" s="73"/>
      <c r="GI201" s="73"/>
      <c r="GJ201" s="73"/>
      <c r="GK201" s="73"/>
      <c r="GL201" s="73"/>
      <c r="GM201" s="73"/>
      <c r="GN201" s="73"/>
      <c r="GO201" s="73"/>
      <c r="GP201" s="73"/>
      <c r="GQ201" s="73"/>
      <c r="GR201" s="73"/>
      <c r="GS201" s="73"/>
      <c r="GT201" s="73"/>
      <c r="GU201" s="73"/>
      <c r="GV201" s="73"/>
      <c r="GW201" s="73"/>
      <c r="GX201" s="73"/>
      <c r="GY201" s="73"/>
      <c r="GZ201" s="73"/>
      <c r="HA201" s="73"/>
      <c r="HB201" s="73"/>
      <c r="HC201" s="73"/>
      <c r="HD201" s="73"/>
      <c r="HE201" s="73"/>
      <c r="HF201" s="73"/>
      <c r="HG201" s="73"/>
      <c r="HH201" s="73"/>
      <c r="HI201" s="73"/>
      <c r="HJ201" s="73"/>
      <c r="HK201" s="73"/>
      <c r="HL201" s="73"/>
      <c r="HM201" s="73"/>
      <c r="HN201" s="73"/>
      <c r="HO201" s="73"/>
      <c r="HP201" s="73"/>
      <c r="HQ201" s="73"/>
      <c r="HR201" s="73"/>
      <c r="HS201" s="73"/>
      <c r="HT201" s="73"/>
      <c r="HU201" s="73"/>
      <c r="HV201" s="73"/>
      <c r="HW201" s="73"/>
      <c r="HX201" s="73"/>
      <c r="HY201" s="73"/>
      <c r="HZ201" s="73"/>
      <c r="IA201" s="73"/>
      <c r="IB201" s="73"/>
      <c r="IC201" s="73"/>
      <c r="ID201" s="73"/>
      <c r="IE201" s="73"/>
      <c r="IF201" s="73"/>
      <c r="IG201" s="73"/>
      <c r="IH201" s="73"/>
      <c r="II201" s="73"/>
      <c r="IJ201" s="73"/>
      <c r="IK201" s="73"/>
      <c r="IL201" s="73"/>
      <c r="IM201" s="73"/>
      <c r="IN201" s="73"/>
      <c r="IO201" s="73"/>
      <c r="IP201" s="73"/>
      <c r="IQ201" s="73"/>
      <c r="IR201" s="73"/>
      <c r="IS201" s="73"/>
      <c r="IT201" s="73"/>
      <c r="IU201" s="73"/>
      <c r="IV201" s="73"/>
      <c r="IW201" s="73"/>
      <c r="IX201" s="73"/>
      <c r="IY201" s="73"/>
      <c r="IZ201" s="73"/>
      <c r="JA201" s="73"/>
      <c r="JB201" s="73"/>
      <c r="JC201" s="73"/>
      <c r="JD201" s="73"/>
      <c r="JE201" s="73"/>
      <c r="JF201" s="73"/>
      <c r="JG201" s="73"/>
      <c r="JH201" s="73"/>
      <c r="JI201" s="73"/>
      <c r="JJ201" s="73"/>
      <c r="JK201" s="73"/>
      <c r="JL201" s="73"/>
      <c r="JM201" s="73"/>
      <c r="JN201" s="73"/>
      <c r="JO201" s="73"/>
      <c r="JP201" s="73"/>
      <c r="JQ201" s="73"/>
      <c r="JR201" s="73"/>
      <c r="JS201" s="73"/>
      <c r="JT201" s="73"/>
      <c r="JU201" s="73"/>
      <c r="JV201" s="73"/>
      <c r="JW201" s="73"/>
      <c r="JX201" s="73"/>
      <c r="JY201" s="73"/>
      <c r="JZ201" s="73"/>
      <c r="KA201" s="73"/>
      <c r="KB201" s="73"/>
      <c r="KC201" s="73"/>
      <c r="KD201" s="73"/>
      <c r="KE201" s="73"/>
      <c r="KF201" s="73"/>
      <c r="KG201" s="73"/>
      <c r="KH201" s="73"/>
      <c r="KI201" s="73"/>
      <c r="KJ201" s="73"/>
      <c r="KK201" s="73"/>
      <c r="KL201" s="73"/>
      <c r="KM201" s="73"/>
      <c r="KN201" s="73"/>
      <c r="KO201" s="73"/>
      <c r="KP201" s="73"/>
      <c r="KQ201" s="73"/>
      <c r="KR201" s="73"/>
      <c r="KS201" s="73"/>
      <c r="KT201" s="73"/>
      <c r="KU201" s="73"/>
      <c r="KV201" s="73"/>
      <c r="KW201" s="73"/>
      <c r="KX201" s="73"/>
      <c r="KY201" s="73"/>
      <c r="KZ201" s="73"/>
      <c r="LA201" s="73"/>
      <c r="LB201" s="73"/>
      <c r="LC201" s="73"/>
      <c r="LD201" s="73"/>
      <c r="LE201" s="73"/>
      <c r="LF201" s="73"/>
      <c r="LG201" s="73"/>
      <c r="LH201" s="73"/>
      <c r="LI201" s="73"/>
      <c r="LJ201" s="73"/>
      <c r="LK201" s="73"/>
      <c r="LL201" s="73"/>
      <c r="LM201" s="73"/>
      <c r="LN201" s="73"/>
      <c r="LO201" s="73"/>
      <c r="LP201" s="73"/>
      <c r="LQ201" s="73"/>
      <c r="LR201" s="73"/>
      <c r="LS201" s="73"/>
      <c r="LT201" s="73"/>
      <c r="LU201" s="73"/>
      <c r="LV201" s="73"/>
      <c r="LW201" s="73"/>
      <c r="LX201" s="73"/>
      <c r="LY201" s="73"/>
      <c r="LZ201" s="73"/>
      <c r="MA201" s="73"/>
      <c r="MB201" s="73"/>
      <c r="MC201" s="73"/>
      <c r="MD201" s="73"/>
      <c r="ME201" s="73"/>
      <c r="MF201" s="73"/>
      <c r="MG201" s="73"/>
      <c r="MH201" s="73"/>
      <c r="MI201" s="73"/>
      <c r="MJ201" s="73"/>
      <c r="MK201" s="73"/>
      <c r="ML201" s="73"/>
      <c r="MM201" s="73"/>
      <c r="MN201" s="73"/>
      <c r="MO201" s="73"/>
      <c r="MP201" s="73"/>
      <c r="MQ201" s="73"/>
      <c r="MR201" s="73"/>
      <c r="MS201" s="73"/>
      <c r="MT201" s="73"/>
      <c r="MU201" s="73"/>
      <c r="MV201" s="73"/>
      <c r="MW201" s="73"/>
      <c r="MX201" s="73"/>
      <c r="MY201" s="73"/>
      <c r="MZ201" s="73"/>
      <c r="NA201" s="73"/>
      <c r="NB201" s="73"/>
      <c r="NC201" s="73"/>
      <c r="ND201" s="73"/>
      <c r="NE201" s="73"/>
      <c r="NF201" s="73"/>
      <c r="NG201" s="73"/>
      <c r="NH201" s="73"/>
      <c r="NI201" s="73"/>
      <c r="NJ201" s="73"/>
      <c r="NK201" s="73"/>
      <c r="NL201" s="73"/>
      <c r="NM201" s="73"/>
      <c r="NN201" s="73"/>
      <c r="NO201" s="73"/>
      <c r="NP201" s="73"/>
      <c r="NQ201" s="73"/>
      <c r="NR201" s="73"/>
      <c r="NS201" s="73"/>
      <c r="NT201" s="73"/>
      <c r="NU201" s="73"/>
      <c r="NV201" s="73"/>
      <c r="NW201" s="73"/>
      <c r="NX201" s="73"/>
      <c r="NY201" s="73"/>
      <c r="NZ201" s="73"/>
      <c r="OA201" s="73"/>
      <c r="OB201" s="73"/>
      <c r="OC201" s="73"/>
      <c r="OD201" s="73"/>
      <c r="OE201" s="73"/>
      <c r="OF201" s="73"/>
      <c r="OG201" s="73"/>
      <c r="OH201" s="73"/>
      <c r="OI201" s="73"/>
      <c r="OJ201" s="73"/>
      <c r="OK201" s="73"/>
      <c r="OL201" s="73"/>
      <c r="OM201" s="73"/>
      <c r="ON201" s="73"/>
      <c r="OO201" s="73"/>
      <c r="OP201" s="73"/>
      <c r="OQ201" s="73"/>
      <c r="OR201" s="73"/>
      <c r="OS201" s="73"/>
      <c r="OT201" s="73"/>
      <c r="OU201" s="73"/>
      <c r="OV201" s="73"/>
      <c r="OW201" s="73"/>
      <c r="OX201" s="73"/>
      <c r="OY201" s="73"/>
      <c r="OZ201" s="73"/>
      <c r="PA201" s="73"/>
      <c r="PB201" s="73"/>
      <c r="PC201" s="73"/>
      <c r="PD201" s="73"/>
      <c r="PE201" s="73"/>
      <c r="PF201" s="73"/>
      <c r="PG201" s="73"/>
      <c r="PH201" s="73"/>
      <c r="PI201" s="73"/>
      <c r="PJ201" s="73"/>
      <c r="PK201" s="73"/>
      <c r="PL201" s="73"/>
      <c r="PM201" s="73"/>
      <c r="PN201" s="73"/>
      <c r="PO201" s="73"/>
      <c r="PP201" s="73"/>
      <c r="PQ201" s="73"/>
      <c r="PR201" s="73"/>
      <c r="PS201" s="73"/>
      <c r="PT201" s="73"/>
      <c r="PU201" s="73"/>
      <c r="PV201" s="73"/>
      <c r="PW201" s="73"/>
      <c r="PX201" s="73"/>
      <c r="PY201" s="73"/>
      <c r="PZ201" s="73"/>
      <c r="QA201" s="73"/>
      <c r="QB201" s="73"/>
      <c r="QC201" s="73"/>
      <c r="QD201" s="73"/>
      <c r="QE201" s="73"/>
      <c r="QF201" s="73"/>
      <c r="QG201" s="73"/>
      <c r="QH201" s="73"/>
      <c r="QI201" s="73"/>
      <c r="QJ201" s="73"/>
      <c r="QK201" s="73"/>
      <c r="QL201" s="73"/>
      <c r="QM201" s="73"/>
      <c r="QN201" s="73"/>
      <c r="QO201" s="73"/>
      <c r="QP201" s="73"/>
      <c r="QQ201" s="73"/>
      <c r="QR201" s="73"/>
      <c r="QS201" s="73"/>
      <c r="QT201" s="73"/>
      <c r="QU201" s="73"/>
      <c r="QV201" s="73"/>
      <c r="QW201" s="73"/>
      <c r="QX201" s="73"/>
      <c r="QY201" s="73"/>
      <c r="QZ201" s="73"/>
      <c r="RA201" s="73"/>
      <c r="RB201" s="73"/>
      <c r="RC201" s="73"/>
      <c r="RD201" s="73"/>
      <c r="RE201" s="73"/>
      <c r="RF201" s="73"/>
      <c r="RG201" s="73"/>
      <c r="RH201" s="73"/>
      <c r="RI201" s="73"/>
      <c r="RJ201" s="73"/>
      <c r="RK201" s="73"/>
      <c r="RL201" s="73"/>
      <c r="RM201" s="73"/>
      <c r="RN201" s="73"/>
      <c r="RO201" s="73"/>
      <c r="RP201" s="73"/>
      <c r="RQ201" s="73"/>
      <c r="RR201" s="73"/>
      <c r="RS201" s="73"/>
      <c r="RT201" s="73"/>
      <c r="RU201" s="73"/>
      <c r="RV201" s="73"/>
      <c r="RW201" s="73"/>
      <c r="RX201" s="73"/>
      <c r="RY201" s="73"/>
      <c r="RZ201" s="73"/>
      <c r="SA201" s="73"/>
      <c r="SB201" s="73"/>
      <c r="SC201" s="73"/>
      <c r="SD201" s="73"/>
      <c r="SE201" s="73"/>
      <c r="SF201" s="73"/>
      <c r="SG201" s="73"/>
      <c r="SH201" s="73"/>
      <c r="SI201" s="73"/>
      <c r="SJ201" s="73"/>
      <c r="SK201" s="73"/>
      <c r="SL201" s="73"/>
      <c r="SM201" s="73"/>
      <c r="SN201" s="73"/>
      <c r="SO201" s="73"/>
      <c r="SP201" s="73"/>
      <c r="SQ201" s="73"/>
      <c r="SR201" s="73"/>
      <c r="SS201" s="73"/>
      <c r="ST201" s="73"/>
      <c r="SU201" s="73"/>
      <c r="SV201" s="73"/>
      <c r="SW201" s="73"/>
      <c r="SX201" s="73"/>
      <c r="SY201" s="73"/>
      <c r="SZ201" s="73"/>
      <c r="TA201" s="73"/>
      <c r="TB201" s="73"/>
      <c r="TC201" s="73"/>
      <c r="TD201" s="73"/>
      <c r="TE201" s="73"/>
      <c r="TF201" s="73"/>
      <c r="TG201" s="73"/>
      <c r="TH201" s="73"/>
      <c r="TI201" s="73"/>
      <c r="TJ201" s="73"/>
      <c r="TK201" s="73"/>
      <c r="TL201" s="73"/>
      <c r="TM201" s="73"/>
      <c r="TN201" s="73"/>
      <c r="TO201" s="73"/>
      <c r="TP201" s="73"/>
      <c r="TQ201" s="73"/>
      <c r="TR201" s="73"/>
      <c r="TS201" s="73"/>
      <c r="TT201" s="73"/>
      <c r="TU201" s="73"/>
      <c r="TV201" s="73"/>
      <c r="TW201" s="73"/>
      <c r="TX201" s="73"/>
      <c r="TY201" s="73"/>
      <c r="TZ201" s="73"/>
      <c r="UA201" s="73"/>
      <c r="UB201" s="73"/>
      <c r="UC201" s="73"/>
      <c r="UD201" s="73"/>
      <c r="UE201" s="73"/>
      <c r="UF201" s="73"/>
      <c r="UG201" s="73"/>
      <c r="UH201" s="73"/>
      <c r="UI201" s="73"/>
      <c r="UJ201" s="73"/>
      <c r="UK201" s="73"/>
      <c r="UL201" s="73"/>
      <c r="UM201" s="73"/>
      <c r="UN201" s="73"/>
      <c r="UO201" s="73"/>
      <c r="UP201" s="73"/>
      <c r="UQ201" s="73"/>
      <c r="UR201" s="73"/>
      <c r="US201" s="73"/>
      <c r="UT201" s="73"/>
      <c r="UU201" s="73"/>
      <c r="UV201" s="73"/>
      <c r="UW201" s="73"/>
      <c r="UX201" s="73"/>
      <c r="UY201" s="73"/>
      <c r="UZ201" s="73"/>
      <c r="VA201" s="73"/>
      <c r="VB201" s="73"/>
      <c r="VC201" s="73"/>
      <c r="VD201" s="73"/>
      <c r="VE201" s="73"/>
      <c r="VF201" s="73"/>
      <c r="VG201" s="73"/>
      <c r="VH201" s="73"/>
      <c r="VI201" s="73"/>
      <c r="VJ201" s="73"/>
      <c r="VK201" s="73"/>
      <c r="VL201" s="73"/>
      <c r="VM201" s="73"/>
      <c r="VN201" s="73"/>
      <c r="VO201" s="73"/>
      <c r="VP201" s="73"/>
      <c r="VQ201" s="73"/>
      <c r="VR201" s="73"/>
      <c r="VS201" s="73"/>
      <c r="VT201" s="73"/>
      <c r="VU201" s="73"/>
      <c r="VV201" s="73"/>
      <c r="VW201" s="73"/>
      <c r="VX201" s="73"/>
      <c r="VY201" s="73"/>
      <c r="VZ201" s="73"/>
      <c r="WA201" s="73"/>
      <c r="WB201" s="73"/>
      <c r="WC201" s="73"/>
      <c r="WD201" s="73"/>
      <c r="WE201" s="73"/>
      <c r="WF201" s="73"/>
      <c r="WG201" s="73"/>
      <c r="WH201" s="73"/>
      <c r="WI201" s="73"/>
      <c r="WJ201" s="73"/>
      <c r="WK201" s="73"/>
      <c r="WL201" s="73"/>
      <c r="WM201" s="73"/>
      <c r="WN201" s="73"/>
      <c r="WO201" s="73"/>
      <c r="WP201" s="73"/>
      <c r="WQ201" s="73"/>
      <c r="WR201" s="73"/>
      <c r="WS201" s="73"/>
      <c r="WT201" s="73"/>
      <c r="WU201" s="73"/>
      <c r="WV201" s="73"/>
      <c r="WW201" s="73"/>
      <c r="WX201" s="73"/>
      <c r="WY201" s="73"/>
      <c r="WZ201" s="73"/>
      <c r="XA201" s="73"/>
      <c r="XB201" s="73"/>
      <c r="XC201" s="73"/>
      <c r="XD201" s="73"/>
      <c r="XE201" s="73"/>
      <c r="XF201" s="73"/>
      <c r="XG201" s="73"/>
      <c r="XH201" s="73"/>
      <c r="XI201" s="73"/>
      <c r="XJ201" s="73"/>
      <c r="XK201" s="73"/>
      <c r="XL201" s="73"/>
      <c r="XM201" s="73"/>
      <c r="XN201" s="73"/>
      <c r="XO201" s="73"/>
      <c r="XP201" s="73"/>
      <c r="XQ201" s="73"/>
      <c r="XR201" s="73"/>
      <c r="XS201" s="73"/>
      <c r="XT201" s="73"/>
      <c r="XU201" s="73"/>
      <c r="XV201" s="73"/>
      <c r="XW201" s="73"/>
      <c r="XX201" s="73"/>
      <c r="XY201" s="73"/>
      <c r="XZ201" s="73"/>
      <c r="YA201" s="73"/>
      <c r="YB201" s="73"/>
      <c r="YC201" s="73"/>
      <c r="YD201" s="73"/>
      <c r="YE201" s="73"/>
      <c r="YF201" s="73"/>
      <c r="YG201" s="73"/>
      <c r="YH201" s="73"/>
      <c r="YI201" s="73"/>
      <c r="YJ201" s="73"/>
      <c r="YK201" s="73"/>
      <c r="YL201" s="73"/>
      <c r="YM201" s="73"/>
      <c r="YN201" s="73"/>
      <c r="YO201" s="73"/>
      <c r="YP201" s="73"/>
      <c r="YQ201" s="73"/>
      <c r="YR201" s="73"/>
    </row>
    <row r="202" spans="1:668">
      <c r="A202" s="71" t="s">
        <v>286</v>
      </c>
      <c r="B202" s="72">
        <f t="shared" si="195"/>
        <v>0</v>
      </c>
      <c r="C202" s="72">
        <f t="shared" si="196"/>
        <v>0</v>
      </c>
      <c r="D202" s="72">
        <f t="shared" si="197"/>
        <v>0</v>
      </c>
      <c r="E202" s="72">
        <f t="shared" si="198"/>
        <v>0</v>
      </c>
      <c r="F202" s="72">
        <f t="shared" si="199"/>
        <v>0</v>
      </c>
      <c r="G202" s="72">
        <f t="shared" si="200"/>
        <v>0</v>
      </c>
      <c r="H202" s="72">
        <f t="shared" si="201"/>
        <v>0</v>
      </c>
      <c r="I202" s="72">
        <f t="shared" si="202"/>
        <v>0</v>
      </c>
      <c r="J202" s="72">
        <f t="shared" si="203"/>
        <v>0</v>
      </c>
      <c r="K202" s="72">
        <f t="shared" si="204"/>
        <v>0</v>
      </c>
      <c r="L202" s="72">
        <f t="shared" si="205"/>
        <v>0</v>
      </c>
      <c r="M202" s="72">
        <f t="shared" si="206"/>
        <v>0</v>
      </c>
      <c r="N202" s="72">
        <f t="shared" si="207"/>
        <v>0</v>
      </c>
      <c r="O202" s="72">
        <f t="shared" si="208"/>
        <v>0</v>
      </c>
      <c r="P202" s="72">
        <f t="shared" si="209"/>
        <v>0</v>
      </c>
      <c r="Q202" s="72">
        <f t="shared" si="210"/>
        <v>0</v>
      </c>
      <c r="R202" s="72">
        <f t="shared" si="211"/>
        <v>0</v>
      </c>
      <c r="S202" s="72">
        <f t="shared" si="212"/>
        <v>0</v>
      </c>
      <c r="T202" s="72">
        <f t="shared" si="213"/>
        <v>0</v>
      </c>
      <c r="U202" s="72">
        <f t="shared" si="214"/>
        <v>0</v>
      </c>
      <c r="V202" s="72">
        <f t="shared" si="215"/>
        <v>0</v>
      </c>
      <c r="W202" s="72">
        <f t="shared" si="216"/>
        <v>0</v>
      </c>
      <c r="X202" s="72">
        <f t="shared" si="217"/>
        <v>0</v>
      </c>
      <c r="Y202" s="72">
        <f t="shared" si="218"/>
        <v>0</v>
      </c>
      <c r="Z202" s="72">
        <f t="shared" si="219"/>
        <v>0</v>
      </c>
      <c r="AA202" s="72">
        <f t="shared" si="220"/>
        <v>0</v>
      </c>
      <c r="AB202" s="72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3"/>
      <c r="DY202" s="73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73"/>
      <c r="ES202" s="73"/>
      <c r="ET202" s="73"/>
      <c r="EU202" s="73"/>
      <c r="EV202" s="73"/>
      <c r="EW202" s="73"/>
      <c r="EX202" s="73"/>
      <c r="EY202" s="73"/>
      <c r="EZ202" s="73"/>
      <c r="FA202" s="73"/>
      <c r="FB202" s="73"/>
      <c r="FC202" s="73"/>
      <c r="FD202" s="73"/>
      <c r="FE202" s="73"/>
      <c r="FF202" s="73"/>
      <c r="FG202" s="73"/>
      <c r="FH202" s="73"/>
      <c r="FI202" s="73"/>
      <c r="FJ202" s="73"/>
      <c r="FK202" s="73"/>
      <c r="FL202" s="73"/>
      <c r="FM202" s="73"/>
      <c r="FN202" s="73"/>
      <c r="FO202" s="73"/>
      <c r="FP202" s="73"/>
      <c r="FQ202" s="73"/>
      <c r="FR202" s="73"/>
      <c r="FS202" s="73"/>
      <c r="FT202" s="73"/>
      <c r="FU202" s="73"/>
      <c r="FV202" s="73"/>
      <c r="FW202" s="73"/>
      <c r="FX202" s="73"/>
      <c r="FY202" s="73"/>
      <c r="FZ202" s="73"/>
      <c r="GA202" s="73"/>
      <c r="GB202" s="73"/>
      <c r="GC202" s="73"/>
      <c r="GD202" s="73"/>
      <c r="GE202" s="73"/>
      <c r="GF202" s="73"/>
      <c r="GG202" s="73"/>
      <c r="GH202" s="73"/>
      <c r="GI202" s="73"/>
      <c r="GJ202" s="73"/>
      <c r="GK202" s="73"/>
      <c r="GL202" s="73"/>
      <c r="GM202" s="73"/>
      <c r="GN202" s="73"/>
      <c r="GO202" s="73"/>
      <c r="GP202" s="73"/>
      <c r="GQ202" s="73"/>
      <c r="GR202" s="73"/>
      <c r="GS202" s="73"/>
      <c r="GT202" s="73"/>
      <c r="GU202" s="73"/>
      <c r="GV202" s="73"/>
      <c r="GW202" s="73"/>
      <c r="GX202" s="73"/>
      <c r="GY202" s="73"/>
      <c r="GZ202" s="73"/>
      <c r="HA202" s="73"/>
      <c r="HB202" s="73"/>
      <c r="HC202" s="73"/>
      <c r="HD202" s="73"/>
      <c r="HE202" s="73"/>
      <c r="HF202" s="73"/>
      <c r="HG202" s="73"/>
      <c r="HH202" s="73"/>
      <c r="HI202" s="73"/>
      <c r="HJ202" s="73"/>
      <c r="HK202" s="73"/>
      <c r="HL202" s="73"/>
      <c r="HM202" s="73"/>
      <c r="HN202" s="73"/>
      <c r="HO202" s="73"/>
      <c r="HP202" s="73"/>
      <c r="HQ202" s="73"/>
      <c r="HR202" s="73"/>
      <c r="HS202" s="73"/>
      <c r="HT202" s="73"/>
      <c r="HU202" s="73"/>
      <c r="HV202" s="73"/>
      <c r="HW202" s="73"/>
      <c r="HX202" s="73"/>
      <c r="HY202" s="73"/>
      <c r="HZ202" s="73"/>
      <c r="IA202" s="73"/>
      <c r="IB202" s="73"/>
      <c r="IC202" s="73"/>
      <c r="ID202" s="73"/>
      <c r="IE202" s="73"/>
      <c r="IF202" s="73"/>
      <c r="IG202" s="73"/>
      <c r="IH202" s="73"/>
      <c r="II202" s="73"/>
      <c r="IJ202" s="73"/>
      <c r="IK202" s="73"/>
      <c r="IL202" s="73"/>
      <c r="IM202" s="73"/>
      <c r="IN202" s="73"/>
      <c r="IO202" s="73"/>
      <c r="IP202" s="73"/>
      <c r="IQ202" s="73"/>
      <c r="IR202" s="73"/>
      <c r="IS202" s="73"/>
      <c r="IT202" s="73"/>
      <c r="IU202" s="73"/>
      <c r="IV202" s="73"/>
      <c r="IW202" s="73"/>
      <c r="IX202" s="73"/>
      <c r="IY202" s="73"/>
      <c r="IZ202" s="73"/>
      <c r="JA202" s="73"/>
      <c r="JB202" s="73"/>
      <c r="JC202" s="73"/>
      <c r="JD202" s="73"/>
      <c r="JE202" s="73"/>
      <c r="JF202" s="73"/>
      <c r="JG202" s="73"/>
      <c r="JH202" s="73"/>
      <c r="JI202" s="73"/>
      <c r="JJ202" s="73"/>
      <c r="JK202" s="73"/>
      <c r="JL202" s="73"/>
      <c r="JM202" s="73"/>
      <c r="JN202" s="73"/>
      <c r="JO202" s="73"/>
      <c r="JP202" s="73"/>
      <c r="JQ202" s="73"/>
      <c r="JR202" s="73"/>
      <c r="JS202" s="73"/>
      <c r="JT202" s="73"/>
      <c r="JU202" s="73"/>
      <c r="JV202" s="73"/>
      <c r="JW202" s="73"/>
      <c r="JX202" s="73"/>
      <c r="JY202" s="73"/>
      <c r="JZ202" s="73"/>
      <c r="KA202" s="73"/>
      <c r="KB202" s="73"/>
      <c r="KC202" s="73"/>
      <c r="KD202" s="73"/>
      <c r="KE202" s="73"/>
      <c r="KF202" s="73"/>
      <c r="KG202" s="73"/>
      <c r="KH202" s="73"/>
      <c r="KI202" s="73"/>
      <c r="KJ202" s="73"/>
      <c r="KK202" s="73"/>
      <c r="KL202" s="73"/>
      <c r="KM202" s="73"/>
      <c r="KN202" s="73"/>
      <c r="KO202" s="73"/>
      <c r="KP202" s="73"/>
      <c r="KQ202" s="73"/>
      <c r="KR202" s="73"/>
      <c r="KS202" s="73"/>
      <c r="KT202" s="73"/>
      <c r="KU202" s="73"/>
      <c r="KV202" s="73"/>
      <c r="KW202" s="73"/>
      <c r="KX202" s="73"/>
      <c r="KY202" s="73"/>
      <c r="KZ202" s="73"/>
      <c r="LA202" s="73"/>
      <c r="LB202" s="73"/>
      <c r="LC202" s="73"/>
      <c r="LD202" s="73"/>
      <c r="LE202" s="73"/>
      <c r="LF202" s="73"/>
      <c r="LG202" s="73"/>
      <c r="LH202" s="73"/>
      <c r="LI202" s="73"/>
      <c r="LJ202" s="73"/>
      <c r="LK202" s="73"/>
      <c r="LL202" s="73"/>
      <c r="LM202" s="73"/>
      <c r="LN202" s="73"/>
      <c r="LO202" s="73"/>
      <c r="LP202" s="73"/>
      <c r="LQ202" s="73"/>
      <c r="LR202" s="73"/>
      <c r="LS202" s="73"/>
      <c r="LT202" s="73"/>
      <c r="LU202" s="73"/>
      <c r="LV202" s="73"/>
      <c r="LW202" s="73"/>
      <c r="LX202" s="73"/>
      <c r="LY202" s="73"/>
      <c r="LZ202" s="73"/>
      <c r="MA202" s="73"/>
      <c r="MB202" s="73"/>
      <c r="MC202" s="73"/>
      <c r="MD202" s="73"/>
      <c r="ME202" s="73"/>
      <c r="MF202" s="73"/>
      <c r="MG202" s="73"/>
      <c r="MH202" s="73"/>
      <c r="MI202" s="73"/>
      <c r="MJ202" s="73"/>
      <c r="MK202" s="73"/>
      <c r="ML202" s="73"/>
      <c r="MM202" s="73"/>
      <c r="MN202" s="73"/>
      <c r="MO202" s="73"/>
      <c r="MP202" s="73"/>
      <c r="MQ202" s="73"/>
      <c r="MR202" s="73"/>
      <c r="MS202" s="73"/>
      <c r="MT202" s="73"/>
      <c r="MU202" s="73"/>
      <c r="MV202" s="73"/>
      <c r="MW202" s="73"/>
      <c r="MX202" s="73"/>
      <c r="MY202" s="73"/>
      <c r="MZ202" s="73"/>
      <c r="NA202" s="73"/>
      <c r="NB202" s="73"/>
      <c r="NC202" s="73"/>
      <c r="ND202" s="73"/>
      <c r="NE202" s="73"/>
      <c r="NF202" s="73"/>
      <c r="NG202" s="73"/>
      <c r="NH202" s="73"/>
      <c r="NI202" s="73"/>
      <c r="NJ202" s="73"/>
      <c r="NK202" s="73"/>
      <c r="NL202" s="73"/>
      <c r="NM202" s="73"/>
      <c r="NN202" s="73"/>
      <c r="NO202" s="73"/>
      <c r="NP202" s="73"/>
      <c r="NQ202" s="73"/>
      <c r="NR202" s="73"/>
      <c r="NS202" s="73"/>
      <c r="NT202" s="73"/>
      <c r="NU202" s="73"/>
      <c r="NV202" s="73"/>
      <c r="NW202" s="73"/>
      <c r="NX202" s="73"/>
      <c r="NY202" s="73"/>
      <c r="NZ202" s="73"/>
      <c r="OA202" s="73"/>
      <c r="OB202" s="73"/>
      <c r="OC202" s="73"/>
      <c r="OD202" s="73"/>
      <c r="OE202" s="73"/>
      <c r="OF202" s="73"/>
      <c r="OG202" s="73"/>
      <c r="OH202" s="73"/>
      <c r="OI202" s="73"/>
      <c r="OJ202" s="73"/>
      <c r="OK202" s="73"/>
      <c r="OL202" s="73"/>
      <c r="OM202" s="73"/>
      <c r="ON202" s="73"/>
      <c r="OO202" s="73"/>
      <c r="OP202" s="73"/>
      <c r="OQ202" s="73"/>
      <c r="OR202" s="73"/>
      <c r="OS202" s="73"/>
      <c r="OT202" s="73"/>
      <c r="OU202" s="73"/>
      <c r="OV202" s="73"/>
      <c r="OW202" s="73"/>
      <c r="OX202" s="73"/>
      <c r="OY202" s="73"/>
      <c r="OZ202" s="73"/>
      <c r="PA202" s="73"/>
      <c r="PB202" s="73"/>
      <c r="PC202" s="73"/>
      <c r="PD202" s="73"/>
      <c r="PE202" s="73"/>
      <c r="PF202" s="73"/>
      <c r="PG202" s="73"/>
      <c r="PH202" s="73"/>
      <c r="PI202" s="73"/>
      <c r="PJ202" s="73"/>
      <c r="PK202" s="73"/>
      <c r="PL202" s="73"/>
      <c r="PM202" s="73"/>
      <c r="PN202" s="73"/>
      <c r="PO202" s="73"/>
      <c r="PP202" s="73"/>
      <c r="PQ202" s="73"/>
      <c r="PR202" s="73"/>
      <c r="PS202" s="73"/>
      <c r="PT202" s="73"/>
      <c r="PU202" s="73"/>
      <c r="PV202" s="73"/>
      <c r="PW202" s="73"/>
      <c r="PX202" s="73"/>
      <c r="PY202" s="73"/>
      <c r="PZ202" s="73"/>
      <c r="QA202" s="73"/>
      <c r="QB202" s="73"/>
      <c r="QC202" s="73"/>
      <c r="QD202" s="73"/>
      <c r="QE202" s="73"/>
      <c r="QF202" s="73"/>
      <c r="QG202" s="73"/>
      <c r="QH202" s="73"/>
      <c r="QI202" s="73"/>
      <c r="QJ202" s="73"/>
      <c r="QK202" s="73"/>
      <c r="QL202" s="73"/>
      <c r="QM202" s="73"/>
      <c r="QN202" s="73"/>
      <c r="QO202" s="73"/>
      <c r="QP202" s="73"/>
      <c r="QQ202" s="73"/>
      <c r="QR202" s="73"/>
      <c r="QS202" s="73"/>
      <c r="QT202" s="73"/>
      <c r="QU202" s="73"/>
      <c r="QV202" s="73"/>
      <c r="QW202" s="73"/>
      <c r="QX202" s="73"/>
      <c r="QY202" s="73"/>
      <c r="QZ202" s="73"/>
      <c r="RA202" s="73"/>
      <c r="RB202" s="73"/>
      <c r="RC202" s="73"/>
      <c r="RD202" s="73"/>
      <c r="RE202" s="73"/>
      <c r="RF202" s="73"/>
      <c r="RG202" s="73"/>
      <c r="RH202" s="73"/>
      <c r="RI202" s="73"/>
      <c r="RJ202" s="73"/>
      <c r="RK202" s="73"/>
      <c r="RL202" s="73"/>
      <c r="RM202" s="73"/>
      <c r="RN202" s="73"/>
      <c r="RO202" s="73"/>
      <c r="RP202" s="73"/>
      <c r="RQ202" s="73"/>
      <c r="RR202" s="73"/>
      <c r="RS202" s="73"/>
      <c r="RT202" s="73"/>
      <c r="RU202" s="73"/>
      <c r="RV202" s="73"/>
      <c r="RW202" s="73"/>
      <c r="RX202" s="73"/>
      <c r="RY202" s="73"/>
      <c r="RZ202" s="73"/>
      <c r="SA202" s="73"/>
      <c r="SB202" s="73"/>
      <c r="SC202" s="73"/>
      <c r="SD202" s="73"/>
      <c r="SE202" s="73"/>
      <c r="SF202" s="73"/>
      <c r="SG202" s="73"/>
      <c r="SH202" s="73"/>
      <c r="SI202" s="73"/>
      <c r="SJ202" s="73"/>
      <c r="SK202" s="73"/>
      <c r="SL202" s="73"/>
      <c r="SM202" s="73"/>
      <c r="SN202" s="73"/>
      <c r="SO202" s="73"/>
      <c r="SP202" s="73"/>
      <c r="SQ202" s="73"/>
      <c r="SR202" s="73"/>
      <c r="SS202" s="73"/>
      <c r="ST202" s="73"/>
      <c r="SU202" s="73"/>
      <c r="SV202" s="73"/>
      <c r="SW202" s="73"/>
      <c r="SX202" s="73"/>
      <c r="SY202" s="73"/>
      <c r="SZ202" s="73"/>
      <c r="TA202" s="73"/>
      <c r="TB202" s="73"/>
      <c r="TC202" s="73"/>
      <c r="TD202" s="73"/>
      <c r="TE202" s="73"/>
      <c r="TF202" s="73"/>
      <c r="TG202" s="73"/>
      <c r="TH202" s="73"/>
      <c r="TI202" s="73"/>
      <c r="TJ202" s="73"/>
      <c r="TK202" s="73"/>
      <c r="TL202" s="73"/>
      <c r="TM202" s="73"/>
      <c r="TN202" s="73"/>
      <c r="TO202" s="73"/>
      <c r="TP202" s="73"/>
      <c r="TQ202" s="73"/>
      <c r="TR202" s="73"/>
      <c r="TS202" s="73"/>
      <c r="TT202" s="73"/>
      <c r="TU202" s="73"/>
      <c r="TV202" s="73"/>
      <c r="TW202" s="73"/>
      <c r="TX202" s="73"/>
      <c r="TY202" s="73"/>
      <c r="TZ202" s="73"/>
      <c r="UA202" s="73"/>
      <c r="UB202" s="73"/>
      <c r="UC202" s="73"/>
      <c r="UD202" s="73"/>
      <c r="UE202" s="73"/>
      <c r="UF202" s="73"/>
      <c r="UG202" s="73"/>
      <c r="UH202" s="73"/>
      <c r="UI202" s="73"/>
      <c r="UJ202" s="73"/>
      <c r="UK202" s="73"/>
      <c r="UL202" s="73"/>
      <c r="UM202" s="73"/>
      <c r="UN202" s="73"/>
      <c r="UO202" s="73"/>
      <c r="UP202" s="73"/>
      <c r="UQ202" s="73"/>
      <c r="UR202" s="73"/>
      <c r="US202" s="73"/>
      <c r="UT202" s="73"/>
      <c r="UU202" s="73"/>
      <c r="UV202" s="73"/>
      <c r="UW202" s="73"/>
      <c r="UX202" s="73"/>
      <c r="UY202" s="73"/>
      <c r="UZ202" s="73"/>
      <c r="VA202" s="73"/>
      <c r="VB202" s="73"/>
      <c r="VC202" s="73"/>
      <c r="VD202" s="73"/>
      <c r="VE202" s="73"/>
      <c r="VF202" s="73"/>
      <c r="VG202" s="73"/>
      <c r="VH202" s="73"/>
      <c r="VI202" s="73"/>
      <c r="VJ202" s="73"/>
      <c r="VK202" s="73"/>
      <c r="VL202" s="73"/>
      <c r="VM202" s="73"/>
      <c r="VN202" s="73"/>
      <c r="VO202" s="73"/>
      <c r="VP202" s="73"/>
      <c r="VQ202" s="73"/>
      <c r="VR202" s="73"/>
      <c r="VS202" s="73"/>
      <c r="VT202" s="73"/>
      <c r="VU202" s="73"/>
      <c r="VV202" s="73"/>
      <c r="VW202" s="73"/>
      <c r="VX202" s="73"/>
      <c r="VY202" s="73"/>
      <c r="VZ202" s="73"/>
      <c r="WA202" s="73"/>
      <c r="WB202" s="73"/>
      <c r="WC202" s="73"/>
      <c r="WD202" s="73"/>
      <c r="WE202" s="73"/>
      <c r="WF202" s="73"/>
      <c r="WG202" s="73"/>
      <c r="WH202" s="73"/>
      <c r="WI202" s="73"/>
      <c r="WJ202" s="73"/>
      <c r="WK202" s="73"/>
      <c r="WL202" s="73"/>
      <c r="WM202" s="73"/>
      <c r="WN202" s="73"/>
      <c r="WO202" s="73"/>
      <c r="WP202" s="73"/>
      <c r="WQ202" s="73"/>
      <c r="WR202" s="73"/>
      <c r="WS202" s="73"/>
      <c r="WT202" s="73"/>
      <c r="WU202" s="73"/>
      <c r="WV202" s="73"/>
      <c r="WW202" s="73"/>
      <c r="WX202" s="73"/>
      <c r="WY202" s="73"/>
      <c r="WZ202" s="73"/>
      <c r="XA202" s="73"/>
      <c r="XB202" s="73"/>
      <c r="XC202" s="73"/>
      <c r="XD202" s="73"/>
      <c r="XE202" s="73"/>
      <c r="XF202" s="73"/>
      <c r="XG202" s="73"/>
      <c r="XH202" s="73"/>
      <c r="XI202" s="73"/>
      <c r="XJ202" s="73"/>
      <c r="XK202" s="73"/>
      <c r="XL202" s="73"/>
      <c r="XM202" s="73"/>
      <c r="XN202" s="73"/>
      <c r="XO202" s="73"/>
      <c r="XP202" s="73"/>
      <c r="XQ202" s="73"/>
      <c r="XR202" s="73"/>
      <c r="XS202" s="73"/>
      <c r="XT202" s="73"/>
      <c r="XU202" s="73"/>
      <c r="XV202" s="73"/>
      <c r="XW202" s="73"/>
      <c r="XX202" s="73"/>
      <c r="XY202" s="73"/>
      <c r="XZ202" s="73"/>
      <c r="YA202" s="73"/>
      <c r="YB202" s="73"/>
      <c r="YC202" s="73"/>
      <c r="YD202" s="73"/>
      <c r="YE202" s="73"/>
      <c r="YF202" s="73"/>
      <c r="YG202" s="73"/>
      <c r="YH202" s="73"/>
      <c r="YI202" s="73"/>
      <c r="YJ202" s="73"/>
      <c r="YK202" s="73"/>
      <c r="YL202" s="73"/>
      <c r="YM202" s="73"/>
      <c r="YN202" s="73"/>
      <c r="YO202" s="73"/>
      <c r="YP202" s="73"/>
      <c r="YQ202" s="73"/>
      <c r="YR202" s="73"/>
    </row>
    <row r="203" spans="1:668">
      <c r="A203" s="71" t="s">
        <v>287</v>
      </c>
      <c r="B203" s="72">
        <f t="shared" si="195"/>
        <v>0</v>
      </c>
      <c r="C203" s="72">
        <f t="shared" si="196"/>
        <v>0</v>
      </c>
      <c r="D203" s="72">
        <f t="shared" si="197"/>
        <v>0</v>
      </c>
      <c r="E203" s="72">
        <f t="shared" si="198"/>
        <v>0</v>
      </c>
      <c r="F203" s="72">
        <f t="shared" si="199"/>
        <v>0</v>
      </c>
      <c r="G203" s="72">
        <f t="shared" si="200"/>
        <v>0</v>
      </c>
      <c r="H203" s="72">
        <f t="shared" si="201"/>
        <v>0</v>
      </c>
      <c r="I203" s="72">
        <f t="shared" si="202"/>
        <v>0</v>
      </c>
      <c r="J203" s="72">
        <f t="shared" si="203"/>
        <v>0</v>
      </c>
      <c r="K203" s="72">
        <f t="shared" si="204"/>
        <v>0</v>
      </c>
      <c r="L203" s="72">
        <f t="shared" si="205"/>
        <v>0</v>
      </c>
      <c r="M203" s="72">
        <f t="shared" si="206"/>
        <v>0</v>
      </c>
      <c r="N203" s="72">
        <f t="shared" si="207"/>
        <v>0</v>
      </c>
      <c r="O203" s="72">
        <f t="shared" si="208"/>
        <v>0</v>
      </c>
      <c r="P203" s="72">
        <f t="shared" si="209"/>
        <v>0</v>
      </c>
      <c r="Q203" s="72">
        <f t="shared" si="210"/>
        <v>0</v>
      </c>
      <c r="R203" s="72">
        <f t="shared" si="211"/>
        <v>0</v>
      </c>
      <c r="S203" s="72">
        <f t="shared" si="212"/>
        <v>0</v>
      </c>
      <c r="T203" s="72">
        <f t="shared" si="213"/>
        <v>0</v>
      </c>
      <c r="U203" s="72">
        <f t="shared" si="214"/>
        <v>0</v>
      </c>
      <c r="V203" s="72">
        <f t="shared" si="215"/>
        <v>0</v>
      </c>
      <c r="W203" s="72">
        <f t="shared" si="216"/>
        <v>0</v>
      </c>
      <c r="X203" s="72">
        <f t="shared" si="217"/>
        <v>0</v>
      </c>
      <c r="Y203" s="72">
        <f t="shared" si="218"/>
        <v>0</v>
      </c>
      <c r="Z203" s="72">
        <f t="shared" si="219"/>
        <v>0</v>
      </c>
      <c r="AA203" s="72">
        <f t="shared" si="220"/>
        <v>0</v>
      </c>
      <c r="AB203" s="72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3"/>
      <c r="DY203" s="73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73"/>
      <c r="ES203" s="73"/>
      <c r="ET203" s="73"/>
      <c r="EU203" s="73"/>
      <c r="EV203" s="73"/>
      <c r="EW203" s="73"/>
      <c r="EX203" s="73"/>
      <c r="EY203" s="73"/>
      <c r="EZ203" s="73"/>
      <c r="FA203" s="73"/>
      <c r="FB203" s="73"/>
      <c r="FC203" s="73"/>
      <c r="FD203" s="73"/>
      <c r="FE203" s="73"/>
      <c r="FF203" s="73"/>
      <c r="FG203" s="73"/>
      <c r="FH203" s="73"/>
      <c r="FI203" s="73"/>
      <c r="FJ203" s="73"/>
      <c r="FK203" s="73"/>
      <c r="FL203" s="73"/>
      <c r="FM203" s="73"/>
      <c r="FN203" s="73"/>
      <c r="FO203" s="73"/>
      <c r="FP203" s="73"/>
      <c r="FQ203" s="73"/>
      <c r="FR203" s="73"/>
      <c r="FS203" s="73"/>
      <c r="FT203" s="73"/>
      <c r="FU203" s="73"/>
      <c r="FV203" s="73"/>
      <c r="FW203" s="73"/>
      <c r="FX203" s="73"/>
      <c r="FY203" s="73"/>
      <c r="FZ203" s="73"/>
      <c r="GA203" s="73"/>
      <c r="GB203" s="73"/>
      <c r="GC203" s="73"/>
      <c r="GD203" s="73"/>
      <c r="GE203" s="73"/>
      <c r="GF203" s="73"/>
      <c r="GG203" s="73"/>
      <c r="GH203" s="73"/>
      <c r="GI203" s="73"/>
      <c r="GJ203" s="73"/>
      <c r="GK203" s="73"/>
      <c r="GL203" s="73"/>
      <c r="GM203" s="73"/>
      <c r="GN203" s="73"/>
      <c r="GO203" s="73"/>
      <c r="GP203" s="73"/>
      <c r="GQ203" s="73"/>
      <c r="GR203" s="73"/>
      <c r="GS203" s="73"/>
      <c r="GT203" s="73"/>
      <c r="GU203" s="73"/>
      <c r="GV203" s="73"/>
      <c r="GW203" s="73"/>
      <c r="GX203" s="73"/>
      <c r="GY203" s="73"/>
      <c r="GZ203" s="73"/>
      <c r="HA203" s="73"/>
      <c r="HB203" s="73"/>
      <c r="HC203" s="73"/>
      <c r="HD203" s="73"/>
      <c r="HE203" s="73"/>
      <c r="HF203" s="73"/>
      <c r="HG203" s="73"/>
      <c r="HH203" s="73"/>
      <c r="HI203" s="73"/>
      <c r="HJ203" s="73"/>
      <c r="HK203" s="73"/>
      <c r="HL203" s="73"/>
      <c r="HM203" s="73"/>
      <c r="HN203" s="73"/>
      <c r="HO203" s="73"/>
      <c r="HP203" s="73"/>
      <c r="HQ203" s="73"/>
      <c r="HR203" s="73"/>
      <c r="HS203" s="73"/>
      <c r="HT203" s="73"/>
      <c r="HU203" s="73"/>
      <c r="HV203" s="73"/>
      <c r="HW203" s="73"/>
      <c r="HX203" s="73"/>
      <c r="HY203" s="73"/>
      <c r="HZ203" s="73"/>
      <c r="IA203" s="73"/>
      <c r="IB203" s="73"/>
      <c r="IC203" s="73"/>
      <c r="ID203" s="73"/>
      <c r="IE203" s="73"/>
      <c r="IF203" s="73"/>
      <c r="IG203" s="73"/>
      <c r="IH203" s="73"/>
      <c r="II203" s="73"/>
      <c r="IJ203" s="73"/>
      <c r="IK203" s="73"/>
      <c r="IL203" s="73"/>
      <c r="IM203" s="73"/>
      <c r="IN203" s="73"/>
      <c r="IO203" s="73"/>
      <c r="IP203" s="73"/>
      <c r="IQ203" s="73"/>
      <c r="IR203" s="73"/>
      <c r="IS203" s="73"/>
      <c r="IT203" s="73"/>
      <c r="IU203" s="73"/>
      <c r="IV203" s="73"/>
      <c r="IW203" s="73"/>
      <c r="IX203" s="73"/>
      <c r="IY203" s="73"/>
      <c r="IZ203" s="73"/>
      <c r="JA203" s="73"/>
      <c r="JB203" s="73"/>
      <c r="JC203" s="73"/>
      <c r="JD203" s="73"/>
      <c r="JE203" s="73"/>
      <c r="JF203" s="73"/>
      <c r="JG203" s="73"/>
      <c r="JH203" s="73"/>
      <c r="JI203" s="73"/>
      <c r="JJ203" s="73"/>
      <c r="JK203" s="73"/>
      <c r="JL203" s="73"/>
      <c r="JM203" s="73"/>
      <c r="JN203" s="73"/>
      <c r="JO203" s="73"/>
      <c r="JP203" s="73"/>
      <c r="JQ203" s="73"/>
      <c r="JR203" s="73"/>
      <c r="JS203" s="73"/>
      <c r="JT203" s="73"/>
      <c r="JU203" s="73"/>
      <c r="JV203" s="73"/>
      <c r="JW203" s="73"/>
      <c r="JX203" s="73"/>
      <c r="JY203" s="73"/>
      <c r="JZ203" s="73"/>
      <c r="KA203" s="73"/>
      <c r="KB203" s="73"/>
      <c r="KC203" s="73"/>
      <c r="KD203" s="73"/>
      <c r="KE203" s="73"/>
      <c r="KF203" s="73"/>
      <c r="KG203" s="73"/>
      <c r="KH203" s="73"/>
      <c r="KI203" s="73"/>
      <c r="KJ203" s="73"/>
      <c r="KK203" s="73"/>
      <c r="KL203" s="73"/>
      <c r="KM203" s="73"/>
      <c r="KN203" s="73"/>
      <c r="KO203" s="73"/>
      <c r="KP203" s="73"/>
      <c r="KQ203" s="73"/>
      <c r="KR203" s="73"/>
      <c r="KS203" s="73"/>
      <c r="KT203" s="73"/>
      <c r="KU203" s="73"/>
      <c r="KV203" s="73"/>
      <c r="KW203" s="73"/>
      <c r="KX203" s="73"/>
      <c r="KY203" s="73"/>
      <c r="KZ203" s="73"/>
      <c r="LA203" s="73"/>
      <c r="LB203" s="73"/>
      <c r="LC203" s="73"/>
      <c r="LD203" s="73"/>
      <c r="LE203" s="73"/>
      <c r="LF203" s="73"/>
      <c r="LG203" s="73"/>
      <c r="LH203" s="73"/>
      <c r="LI203" s="73"/>
      <c r="LJ203" s="73"/>
      <c r="LK203" s="73"/>
      <c r="LL203" s="73"/>
      <c r="LM203" s="73"/>
      <c r="LN203" s="73"/>
      <c r="LO203" s="73"/>
      <c r="LP203" s="73"/>
      <c r="LQ203" s="73"/>
      <c r="LR203" s="73"/>
      <c r="LS203" s="73"/>
      <c r="LT203" s="73"/>
      <c r="LU203" s="73"/>
      <c r="LV203" s="73"/>
      <c r="LW203" s="73"/>
      <c r="LX203" s="73"/>
      <c r="LY203" s="73"/>
      <c r="LZ203" s="73"/>
      <c r="MA203" s="73"/>
      <c r="MB203" s="73"/>
      <c r="MC203" s="73"/>
      <c r="MD203" s="73"/>
      <c r="ME203" s="73"/>
      <c r="MF203" s="73"/>
      <c r="MG203" s="73"/>
      <c r="MH203" s="73"/>
      <c r="MI203" s="73"/>
      <c r="MJ203" s="73"/>
      <c r="MK203" s="73"/>
      <c r="ML203" s="73"/>
      <c r="MM203" s="73"/>
      <c r="MN203" s="73"/>
      <c r="MO203" s="73"/>
      <c r="MP203" s="73"/>
      <c r="MQ203" s="73"/>
      <c r="MR203" s="73"/>
      <c r="MS203" s="73"/>
      <c r="MT203" s="73"/>
      <c r="MU203" s="73"/>
      <c r="MV203" s="73"/>
      <c r="MW203" s="73"/>
      <c r="MX203" s="73"/>
      <c r="MY203" s="73"/>
      <c r="MZ203" s="73"/>
      <c r="NA203" s="73"/>
      <c r="NB203" s="73"/>
      <c r="NC203" s="73"/>
      <c r="ND203" s="73"/>
      <c r="NE203" s="73"/>
      <c r="NF203" s="73"/>
      <c r="NG203" s="73"/>
      <c r="NH203" s="73"/>
      <c r="NI203" s="73"/>
      <c r="NJ203" s="73"/>
      <c r="NK203" s="73"/>
      <c r="NL203" s="73"/>
      <c r="NM203" s="73"/>
      <c r="NN203" s="73"/>
      <c r="NO203" s="73"/>
      <c r="NP203" s="73"/>
      <c r="NQ203" s="73"/>
      <c r="NR203" s="73"/>
      <c r="NS203" s="73"/>
      <c r="NT203" s="73"/>
      <c r="NU203" s="73"/>
      <c r="NV203" s="73"/>
      <c r="NW203" s="73"/>
      <c r="NX203" s="73"/>
      <c r="NY203" s="73"/>
      <c r="NZ203" s="73"/>
      <c r="OA203" s="73"/>
      <c r="OB203" s="73"/>
      <c r="OC203" s="73"/>
      <c r="OD203" s="73"/>
      <c r="OE203" s="73"/>
      <c r="OF203" s="73"/>
      <c r="OG203" s="73"/>
      <c r="OH203" s="73"/>
      <c r="OI203" s="73"/>
      <c r="OJ203" s="73"/>
      <c r="OK203" s="73"/>
      <c r="OL203" s="73"/>
      <c r="OM203" s="73"/>
      <c r="ON203" s="73"/>
      <c r="OO203" s="73"/>
      <c r="OP203" s="73"/>
      <c r="OQ203" s="73"/>
      <c r="OR203" s="73"/>
      <c r="OS203" s="73"/>
      <c r="OT203" s="73"/>
      <c r="OU203" s="73"/>
      <c r="OV203" s="73"/>
      <c r="OW203" s="73"/>
      <c r="OX203" s="73"/>
      <c r="OY203" s="73"/>
      <c r="OZ203" s="73"/>
      <c r="PA203" s="73"/>
      <c r="PB203" s="73"/>
      <c r="PC203" s="73"/>
      <c r="PD203" s="73"/>
      <c r="PE203" s="73"/>
      <c r="PF203" s="73"/>
      <c r="PG203" s="73"/>
      <c r="PH203" s="73"/>
      <c r="PI203" s="73"/>
      <c r="PJ203" s="73"/>
      <c r="PK203" s="73"/>
      <c r="PL203" s="73"/>
      <c r="PM203" s="73"/>
      <c r="PN203" s="73"/>
      <c r="PO203" s="73"/>
      <c r="PP203" s="73"/>
      <c r="PQ203" s="73"/>
      <c r="PR203" s="73"/>
      <c r="PS203" s="73"/>
      <c r="PT203" s="73"/>
      <c r="PU203" s="73"/>
      <c r="PV203" s="73"/>
      <c r="PW203" s="73"/>
      <c r="PX203" s="73"/>
      <c r="PY203" s="73"/>
      <c r="PZ203" s="73"/>
      <c r="QA203" s="73"/>
      <c r="QB203" s="73"/>
      <c r="QC203" s="73"/>
      <c r="QD203" s="73"/>
      <c r="QE203" s="73"/>
      <c r="QF203" s="73"/>
      <c r="QG203" s="73"/>
      <c r="QH203" s="73"/>
      <c r="QI203" s="73"/>
      <c r="QJ203" s="73"/>
      <c r="QK203" s="73"/>
      <c r="QL203" s="73"/>
      <c r="QM203" s="73"/>
      <c r="QN203" s="73"/>
      <c r="QO203" s="73"/>
      <c r="QP203" s="73"/>
      <c r="QQ203" s="73"/>
      <c r="QR203" s="73"/>
      <c r="QS203" s="73"/>
      <c r="QT203" s="73"/>
      <c r="QU203" s="73"/>
      <c r="QV203" s="73"/>
      <c r="QW203" s="73"/>
      <c r="QX203" s="73"/>
      <c r="QY203" s="73"/>
      <c r="QZ203" s="73"/>
      <c r="RA203" s="73"/>
      <c r="RB203" s="73"/>
      <c r="RC203" s="73"/>
      <c r="RD203" s="73"/>
      <c r="RE203" s="73"/>
      <c r="RF203" s="73"/>
      <c r="RG203" s="73"/>
      <c r="RH203" s="73"/>
      <c r="RI203" s="73"/>
      <c r="RJ203" s="73"/>
      <c r="RK203" s="73"/>
      <c r="RL203" s="73"/>
      <c r="RM203" s="73"/>
      <c r="RN203" s="73"/>
      <c r="RO203" s="73"/>
      <c r="RP203" s="73"/>
      <c r="RQ203" s="73"/>
      <c r="RR203" s="73"/>
      <c r="RS203" s="73"/>
      <c r="RT203" s="73"/>
      <c r="RU203" s="73"/>
      <c r="RV203" s="73"/>
      <c r="RW203" s="73"/>
      <c r="RX203" s="73"/>
      <c r="RY203" s="73"/>
      <c r="RZ203" s="73"/>
      <c r="SA203" s="73"/>
      <c r="SB203" s="73"/>
      <c r="SC203" s="73"/>
      <c r="SD203" s="73"/>
      <c r="SE203" s="73"/>
      <c r="SF203" s="73"/>
      <c r="SG203" s="73"/>
      <c r="SH203" s="73"/>
      <c r="SI203" s="73"/>
      <c r="SJ203" s="73"/>
      <c r="SK203" s="73"/>
      <c r="SL203" s="73"/>
      <c r="SM203" s="73"/>
      <c r="SN203" s="73"/>
      <c r="SO203" s="73"/>
      <c r="SP203" s="73"/>
      <c r="SQ203" s="73"/>
      <c r="SR203" s="73"/>
      <c r="SS203" s="73"/>
      <c r="ST203" s="73"/>
      <c r="SU203" s="73"/>
      <c r="SV203" s="73"/>
      <c r="SW203" s="73"/>
      <c r="SX203" s="73"/>
      <c r="SY203" s="73"/>
      <c r="SZ203" s="73"/>
      <c r="TA203" s="73"/>
      <c r="TB203" s="73"/>
      <c r="TC203" s="73"/>
      <c r="TD203" s="73"/>
      <c r="TE203" s="73"/>
      <c r="TF203" s="73"/>
      <c r="TG203" s="73"/>
      <c r="TH203" s="73"/>
      <c r="TI203" s="73"/>
      <c r="TJ203" s="73"/>
      <c r="TK203" s="73"/>
      <c r="TL203" s="73"/>
      <c r="TM203" s="73"/>
      <c r="TN203" s="73"/>
      <c r="TO203" s="73"/>
      <c r="TP203" s="73"/>
      <c r="TQ203" s="73"/>
      <c r="TR203" s="73"/>
      <c r="TS203" s="73"/>
      <c r="TT203" s="73"/>
      <c r="TU203" s="73"/>
      <c r="TV203" s="73"/>
      <c r="TW203" s="73"/>
      <c r="TX203" s="73"/>
      <c r="TY203" s="73"/>
      <c r="TZ203" s="73"/>
      <c r="UA203" s="73"/>
      <c r="UB203" s="73"/>
      <c r="UC203" s="73"/>
      <c r="UD203" s="73"/>
      <c r="UE203" s="73"/>
      <c r="UF203" s="73"/>
      <c r="UG203" s="73"/>
      <c r="UH203" s="73"/>
      <c r="UI203" s="73"/>
      <c r="UJ203" s="73"/>
      <c r="UK203" s="73"/>
      <c r="UL203" s="73"/>
      <c r="UM203" s="73"/>
      <c r="UN203" s="73"/>
      <c r="UO203" s="73"/>
      <c r="UP203" s="73"/>
      <c r="UQ203" s="73"/>
      <c r="UR203" s="73"/>
      <c r="US203" s="73"/>
      <c r="UT203" s="73"/>
      <c r="UU203" s="73"/>
      <c r="UV203" s="73"/>
      <c r="UW203" s="73"/>
      <c r="UX203" s="73"/>
      <c r="UY203" s="73"/>
      <c r="UZ203" s="73"/>
      <c r="VA203" s="73"/>
      <c r="VB203" s="73"/>
      <c r="VC203" s="73"/>
      <c r="VD203" s="73"/>
      <c r="VE203" s="73"/>
      <c r="VF203" s="73"/>
      <c r="VG203" s="73"/>
      <c r="VH203" s="73"/>
      <c r="VI203" s="73"/>
      <c r="VJ203" s="73"/>
      <c r="VK203" s="73"/>
      <c r="VL203" s="73"/>
      <c r="VM203" s="73"/>
      <c r="VN203" s="73"/>
      <c r="VO203" s="73"/>
      <c r="VP203" s="73"/>
      <c r="VQ203" s="73"/>
      <c r="VR203" s="73"/>
      <c r="VS203" s="73"/>
      <c r="VT203" s="73"/>
      <c r="VU203" s="73"/>
      <c r="VV203" s="73"/>
      <c r="VW203" s="73"/>
      <c r="VX203" s="73"/>
      <c r="VY203" s="73"/>
      <c r="VZ203" s="73"/>
      <c r="WA203" s="73"/>
      <c r="WB203" s="73"/>
      <c r="WC203" s="73"/>
      <c r="WD203" s="73"/>
      <c r="WE203" s="73"/>
      <c r="WF203" s="73"/>
      <c r="WG203" s="73"/>
      <c r="WH203" s="73"/>
      <c r="WI203" s="73"/>
      <c r="WJ203" s="73"/>
      <c r="WK203" s="73"/>
      <c r="WL203" s="73"/>
      <c r="WM203" s="73"/>
      <c r="WN203" s="73"/>
      <c r="WO203" s="73"/>
      <c r="WP203" s="73"/>
      <c r="WQ203" s="73"/>
      <c r="WR203" s="73"/>
      <c r="WS203" s="73"/>
      <c r="WT203" s="73"/>
      <c r="WU203" s="73"/>
      <c r="WV203" s="73"/>
      <c r="WW203" s="73"/>
      <c r="WX203" s="73"/>
      <c r="WY203" s="73"/>
      <c r="WZ203" s="73"/>
      <c r="XA203" s="73"/>
      <c r="XB203" s="73"/>
      <c r="XC203" s="73"/>
      <c r="XD203" s="73"/>
      <c r="XE203" s="73"/>
      <c r="XF203" s="73"/>
      <c r="XG203" s="73"/>
      <c r="XH203" s="73"/>
      <c r="XI203" s="73"/>
      <c r="XJ203" s="73"/>
      <c r="XK203" s="73"/>
      <c r="XL203" s="73"/>
      <c r="XM203" s="73"/>
      <c r="XN203" s="73"/>
      <c r="XO203" s="73"/>
      <c r="XP203" s="73"/>
      <c r="XQ203" s="73"/>
      <c r="XR203" s="73"/>
      <c r="XS203" s="73"/>
      <c r="XT203" s="73"/>
      <c r="XU203" s="73"/>
      <c r="XV203" s="73"/>
      <c r="XW203" s="73"/>
      <c r="XX203" s="73"/>
      <c r="XY203" s="73"/>
      <c r="XZ203" s="73"/>
      <c r="YA203" s="73"/>
      <c r="YB203" s="73"/>
      <c r="YC203" s="73"/>
      <c r="YD203" s="73"/>
      <c r="YE203" s="73"/>
      <c r="YF203" s="73"/>
      <c r="YG203" s="73"/>
      <c r="YH203" s="73"/>
      <c r="YI203" s="73"/>
      <c r="YJ203" s="73"/>
      <c r="YK203" s="73"/>
      <c r="YL203" s="73"/>
      <c r="YM203" s="73"/>
      <c r="YN203" s="73"/>
      <c r="YO203" s="73"/>
      <c r="YP203" s="73"/>
      <c r="YQ203" s="73"/>
      <c r="YR203" s="73"/>
    </row>
    <row r="204" spans="1:668">
      <c r="A204" s="71" t="s">
        <v>288</v>
      </c>
      <c r="B204" s="72">
        <f t="shared" si="195"/>
        <v>0</v>
      </c>
      <c r="C204" s="72">
        <f t="shared" si="196"/>
        <v>0</v>
      </c>
      <c r="D204" s="72">
        <f t="shared" si="197"/>
        <v>0</v>
      </c>
      <c r="E204" s="72">
        <f t="shared" si="198"/>
        <v>0</v>
      </c>
      <c r="F204" s="72">
        <f t="shared" si="199"/>
        <v>0</v>
      </c>
      <c r="G204" s="72">
        <f t="shared" si="200"/>
        <v>0</v>
      </c>
      <c r="H204" s="72">
        <f t="shared" si="201"/>
        <v>0</v>
      </c>
      <c r="I204" s="72">
        <f t="shared" si="202"/>
        <v>0</v>
      </c>
      <c r="J204" s="72">
        <f t="shared" si="203"/>
        <v>0</v>
      </c>
      <c r="K204" s="72">
        <f t="shared" si="204"/>
        <v>0</v>
      </c>
      <c r="L204" s="72">
        <f t="shared" si="205"/>
        <v>0</v>
      </c>
      <c r="M204" s="72">
        <f t="shared" si="206"/>
        <v>0</v>
      </c>
      <c r="N204" s="72">
        <f t="shared" si="207"/>
        <v>0</v>
      </c>
      <c r="O204" s="72">
        <f t="shared" si="208"/>
        <v>0</v>
      </c>
      <c r="P204" s="72">
        <f t="shared" si="209"/>
        <v>0</v>
      </c>
      <c r="Q204" s="72">
        <f t="shared" si="210"/>
        <v>0</v>
      </c>
      <c r="R204" s="72">
        <f t="shared" si="211"/>
        <v>0</v>
      </c>
      <c r="S204" s="72">
        <f t="shared" si="212"/>
        <v>0</v>
      </c>
      <c r="T204" s="72">
        <f t="shared" si="213"/>
        <v>0</v>
      </c>
      <c r="U204" s="72">
        <f t="shared" si="214"/>
        <v>0</v>
      </c>
      <c r="V204" s="72">
        <f t="shared" si="215"/>
        <v>0</v>
      </c>
      <c r="W204" s="72">
        <f t="shared" si="216"/>
        <v>0</v>
      </c>
      <c r="X204" s="72">
        <f t="shared" si="217"/>
        <v>0</v>
      </c>
      <c r="Y204" s="72">
        <f t="shared" si="218"/>
        <v>0</v>
      </c>
      <c r="Z204" s="72">
        <f t="shared" si="219"/>
        <v>0</v>
      </c>
      <c r="AA204" s="72">
        <f t="shared" si="220"/>
        <v>0</v>
      </c>
      <c r="AB204" s="72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3"/>
      <c r="DY204" s="73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73"/>
      <c r="ES204" s="73"/>
      <c r="ET204" s="73"/>
      <c r="EU204" s="73"/>
      <c r="EV204" s="73"/>
      <c r="EW204" s="73"/>
      <c r="EX204" s="73"/>
      <c r="EY204" s="73"/>
      <c r="EZ204" s="73"/>
      <c r="FA204" s="73"/>
      <c r="FB204" s="73"/>
      <c r="FC204" s="73"/>
      <c r="FD204" s="73"/>
      <c r="FE204" s="73"/>
      <c r="FF204" s="73"/>
      <c r="FG204" s="73"/>
      <c r="FH204" s="73"/>
      <c r="FI204" s="73"/>
      <c r="FJ204" s="73"/>
      <c r="FK204" s="73"/>
      <c r="FL204" s="73"/>
      <c r="FM204" s="73"/>
      <c r="FN204" s="73"/>
      <c r="FO204" s="73"/>
      <c r="FP204" s="73"/>
      <c r="FQ204" s="73"/>
      <c r="FR204" s="73"/>
      <c r="FS204" s="73"/>
      <c r="FT204" s="73"/>
      <c r="FU204" s="73"/>
      <c r="FV204" s="73"/>
      <c r="FW204" s="73"/>
      <c r="FX204" s="73"/>
      <c r="FY204" s="73"/>
      <c r="FZ204" s="73"/>
      <c r="GA204" s="73"/>
      <c r="GB204" s="73"/>
      <c r="GC204" s="73"/>
      <c r="GD204" s="73"/>
      <c r="GE204" s="73"/>
      <c r="GF204" s="73"/>
      <c r="GG204" s="73"/>
      <c r="GH204" s="73"/>
      <c r="GI204" s="73"/>
      <c r="GJ204" s="73"/>
      <c r="GK204" s="73"/>
      <c r="GL204" s="73"/>
      <c r="GM204" s="73"/>
      <c r="GN204" s="73"/>
      <c r="GO204" s="73"/>
      <c r="GP204" s="73"/>
      <c r="GQ204" s="73"/>
      <c r="GR204" s="73"/>
      <c r="GS204" s="73"/>
      <c r="GT204" s="73"/>
      <c r="GU204" s="73"/>
      <c r="GV204" s="73"/>
      <c r="GW204" s="73"/>
      <c r="GX204" s="73"/>
      <c r="GY204" s="73"/>
      <c r="GZ204" s="73"/>
      <c r="HA204" s="73"/>
      <c r="HB204" s="73"/>
      <c r="HC204" s="73"/>
      <c r="HD204" s="73"/>
      <c r="HE204" s="73"/>
      <c r="HF204" s="73"/>
      <c r="HG204" s="73"/>
      <c r="HH204" s="73"/>
      <c r="HI204" s="73"/>
      <c r="HJ204" s="73"/>
      <c r="HK204" s="73"/>
      <c r="HL204" s="73"/>
      <c r="HM204" s="73"/>
      <c r="HN204" s="73"/>
      <c r="HO204" s="73"/>
      <c r="HP204" s="73"/>
      <c r="HQ204" s="73"/>
      <c r="HR204" s="73"/>
      <c r="HS204" s="73"/>
      <c r="HT204" s="73"/>
      <c r="HU204" s="73"/>
      <c r="HV204" s="73"/>
      <c r="HW204" s="73"/>
      <c r="HX204" s="73"/>
      <c r="HY204" s="73"/>
      <c r="HZ204" s="73"/>
      <c r="IA204" s="73"/>
      <c r="IB204" s="73"/>
      <c r="IC204" s="73"/>
      <c r="ID204" s="73"/>
      <c r="IE204" s="73"/>
      <c r="IF204" s="73"/>
      <c r="IG204" s="73"/>
      <c r="IH204" s="73"/>
      <c r="II204" s="73"/>
      <c r="IJ204" s="73"/>
      <c r="IK204" s="73"/>
      <c r="IL204" s="73"/>
      <c r="IM204" s="73"/>
      <c r="IN204" s="73"/>
      <c r="IO204" s="73"/>
      <c r="IP204" s="73"/>
      <c r="IQ204" s="73"/>
      <c r="IR204" s="73"/>
      <c r="IS204" s="73"/>
      <c r="IT204" s="73"/>
      <c r="IU204" s="73"/>
      <c r="IV204" s="73"/>
      <c r="IW204" s="73"/>
      <c r="IX204" s="73"/>
      <c r="IY204" s="73"/>
      <c r="IZ204" s="73"/>
      <c r="JA204" s="73"/>
      <c r="JB204" s="73"/>
      <c r="JC204" s="73"/>
      <c r="JD204" s="73"/>
      <c r="JE204" s="73"/>
      <c r="JF204" s="73"/>
      <c r="JG204" s="73"/>
      <c r="JH204" s="73"/>
      <c r="JI204" s="73"/>
      <c r="JJ204" s="73"/>
      <c r="JK204" s="73"/>
      <c r="JL204" s="73"/>
      <c r="JM204" s="73"/>
      <c r="JN204" s="73"/>
      <c r="JO204" s="73"/>
      <c r="JP204" s="73"/>
      <c r="JQ204" s="73"/>
      <c r="JR204" s="73"/>
      <c r="JS204" s="73"/>
      <c r="JT204" s="73"/>
      <c r="JU204" s="73"/>
      <c r="JV204" s="73"/>
      <c r="JW204" s="73"/>
      <c r="JX204" s="73"/>
      <c r="JY204" s="73"/>
      <c r="JZ204" s="73"/>
      <c r="KA204" s="73"/>
      <c r="KB204" s="73"/>
      <c r="KC204" s="73"/>
      <c r="KD204" s="73"/>
      <c r="KE204" s="73"/>
      <c r="KF204" s="73"/>
      <c r="KG204" s="73"/>
      <c r="KH204" s="73"/>
      <c r="KI204" s="73"/>
      <c r="KJ204" s="73"/>
      <c r="KK204" s="73"/>
      <c r="KL204" s="73"/>
      <c r="KM204" s="73"/>
      <c r="KN204" s="73"/>
      <c r="KO204" s="73"/>
      <c r="KP204" s="73"/>
      <c r="KQ204" s="73"/>
      <c r="KR204" s="73"/>
      <c r="KS204" s="73"/>
      <c r="KT204" s="73"/>
      <c r="KU204" s="73"/>
      <c r="KV204" s="73"/>
      <c r="KW204" s="73"/>
      <c r="KX204" s="73"/>
      <c r="KY204" s="73"/>
      <c r="KZ204" s="73"/>
      <c r="LA204" s="73"/>
      <c r="LB204" s="73"/>
      <c r="LC204" s="73"/>
      <c r="LD204" s="73"/>
      <c r="LE204" s="73"/>
      <c r="LF204" s="73"/>
      <c r="LG204" s="73"/>
      <c r="LH204" s="73"/>
      <c r="LI204" s="73"/>
      <c r="LJ204" s="73"/>
      <c r="LK204" s="73"/>
      <c r="LL204" s="73"/>
      <c r="LM204" s="73"/>
      <c r="LN204" s="73"/>
      <c r="LO204" s="73"/>
      <c r="LP204" s="73"/>
      <c r="LQ204" s="73"/>
      <c r="LR204" s="73"/>
      <c r="LS204" s="73"/>
      <c r="LT204" s="73"/>
      <c r="LU204" s="73"/>
      <c r="LV204" s="73"/>
      <c r="LW204" s="73"/>
      <c r="LX204" s="73"/>
      <c r="LY204" s="73"/>
      <c r="LZ204" s="73"/>
      <c r="MA204" s="73"/>
      <c r="MB204" s="73"/>
      <c r="MC204" s="73"/>
      <c r="MD204" s="73"/>
      <c r="ME204" s="73"/>
      <c r="MF204" s="73"/>
      <c r="MG204" s="73"/>
      <c r="MH204" s="73"/>
      <c r="MI204" s="73"/>
      <c r="MJ204" s="73"/>
      <c r="MK204" s="73"/>
      <c r="ML204" s="73"/>
      <c r="MM204" s="73"/>
      <c r="MN204" s="73"/>
      <c r="MO204" s="73"/>
      <c r="MP204" s="73"/>
      <c r="MQ204" s="73"/>
      <c r="MR204" s="73"/>
      <c r="MS204" s="73"/>
      <c r="MT204" s="73"/>
      <c r="MU204" s="73"/>
      <c r="MV204" s="73"/>
      <c r="MW204" s="73"/>
      <c r="MX204" s="73"/>
      <c r="MY204" s="73"/>
      <c r="MZ204" s="73"/>
      <c r="NA204" s="73"/>
      <c r="NB204" s="73"/>
      <c r="NC204" s="73"/>
      <c r="ND204" s="73"/>
      <c r="NE204" s="73"/>
      <c r="NF204" s="73"/>
      <c r="NG204" s="73"/>
      <c r="NH204" s="73"/>
      <c r="NI204" s="73"/>
      <c r="NJ204" s="73"/>
      <c r="NK204" s="73"/>
      <c r="NL204" s="73"/>
      <c r="NM204" s="73"/>
      <c r="NN204" s="73"/>
      <c r="NO204" s="73"/>
      <c r="NP204" s="73"/>
      <c r="NQ204" s="73"/>
      <c r="NR204" s="73"/>
      <c r="NS204" s="73"/>
      <c r="NT204" s="73"/>
      <c r="NU204" s="73"/>
      <c r="NV204" s="73"/>
      <c r="NW204" s="73"/>
      <c r="NX204" s="73"/>
      <c r="NY204" s="73"/>
      <c r="NZ204" s="73"/>
      <c r="OA204" s="73"/>
      <c r="OB204" s="73"/>
      <c r="OC204" s="73"/>
      <c r="OD204" s="73"/>
      <c r="OE204" s="73"/>
      <c r="OF204" s="73"/>
      <c r="OG204" s="73"/>
      <c r="OH204" s="73"/>
      <c r="OI204" s="73"/>
      <c r="OJ204" s="73"/>
      <c r="OK204" s="73"/>
      <c r="OL204" s="73"/>
      <c r="OM204" s="73"/>
      <c r="ON204" s="73"/>
      <c r="OO204" s="73"/>
      <c r="OP204" s="73"/>
      <c r="OQ204" s="73"/>
      <c r="OR204" s="73"/>
      <c r="OS204" s="73"/>
      <c r="OT204" s="73"/>
      <c r="OU204" s="73"/>
      <c r="OV204" s="73"/>
      <c r="OW204" s="73"/>
      <c r="OX204" s="73"/>
      <c r="OY204" s="73"/>
      <c r="OZ204" s="73"/>
      <c r="PA204" s="73"/>
      <c r="PB204" s="73"/>
      <c r="PC204" s="73"/>
      <c r="PD204" s="73"/>
      <c r="PE204" s="73"/>
      <c r="PF204" s="73"/>
      <c r="PG204" s="73"/>
      <c r="PH204" s="73"/>
      <c r="PI204" s="73"/>
      <c r="PJ204" s="73"/>
      <c r="PK204" s="73"/>
      <c r="PL204" s="73"/>
      <c r="PM204" s="73"/>
      <c r="PN204" s="73"/>
      <c r="PO204" s="73"/>
      <c r="PP204" s="73"/>
      <c r="PQ204" s="73"/>
      <c r="PR204" s="73"/>
      <c r="PS204" s="73"/>
      <c r="PT204" s="73"/>
      <c r="PU204" s="73"/>
      <c r="PV204" s="73"/>
      <c r="PW204" s="73"/>
      <c r="PX204" s="73"/>
      <c r="PY204" s="73"/>
      <c r="PZ204" s="73"/>
      <c r="QA204" s="73"/>
      <c r="QB204" s="73"/>
      <c r="QC204" s="73"/>
      <c r="QD204" s="73"/>
      <c r="QE204" s="73"/>
      <c r="QF204" s="73"/>
      <c r="QG204" s="73"/>
      <c r="QH204" s="73"/>
      <c r="QI204" s="73"/>
      <c r="QJ204" s="73"/>
      <c r="QK204" s="73"/>
      <c r="QL204" s="73"/>
      <c r="QM204" s="73"/>
      <c r="QN204" s="73"/>
      <c r="QO204" s="73"/>
      <c r="QP204" s="73"/>
      <c r="QQ204" s="73"/>
      <c r="QR204" s="73"/>
      <c r="QS204" s="73"/>
      <c r="QT204" s="73"/>
      <c r="QU204" s="73"/>
      <c r="QV204" s="73"/>
      <c r="QW204" s="73"/>
      <c r="QX204" s="73"/>
      <c r="QY204" s="73"/>
      <c r="QZ204" s="73"/>
      <c r="RA204" s="73"/>
      <c r="RB204" s="73"/>
      <c r="RC204" s="73"/>
      <c r="RD204" s="73"/>
      <c r="RE204" s="73"/>
      <c r="RF204" s="73"/>
      <c r="RG204" s="73"/>
      <c r="RH204" s="73"/>
      <c r="RI204" s="73"/>
      <c r="RJ204" s="73"/>
      <c r="RK204" s="73"/>
      <c r="RL204" s="73"/>
      <c r="RM204" s="73"/>
      <c r="RN204" s="73"/>
      <c r="RO204" s="73"/>
      <c r="RP204" s="73"/>
      <c r="RQ204" s="73"/>
      <c r="RR204" s="73"/>
      <c r="RS204" s="73"/>
      <c r="RT204" s="73"/>
      <c r="RU204" s="73"/>
      <c r="RV204" s="73"/>
      <c r="RW204" s="73"/>
      <c r="RX204" s="73"/>
      <c r="RY204" s="73"/>
      <c r="RZ204" s="73"/>
      <c r="SA204" s="73"/>
      <c r="SB204" s="73"/>
      <c r="SC204" s="73"/>
      <c r="SD204" s="73"/>
      <c r="SE204" s="73"/>
      <c r="SF204" s="73"/>
      <c r="SG204" s="73"/>
      <c r="SH204" s="73"/>
      <c r="SI204" s="73"/>
      <c r="SJ204" s="73"/>
      <c r="SK204" s="73"/>
      <c r="SL204" s="73"/>
      <c r="SM204" s="73"/>
      <c r="SN204" s="73"/>
      <c r="SO204" s="73"/>
      <c r="SP204" s="73"/>
      <c r="SQ204" s="73"/>
      <c r="SR204" s="73"/>
      <c r="SS204" s="73"/>
      <c r="ST204" s="73"/>
      <c r="SU204" s="73"/>
      <c r="SV204" s="73"/>
      <c r="SW204" s="73"/>
      <c r="SX204" s="73"/>
      <c r="SY204" s="73"/>
      <c r="SZ204" s="73"/>
      <c r="TA204" s="73"/>
      <c r="TB204" s="73"/>
      <c r="TC204" s="73"/>
      <c r="TD204" s="73"/>
      <c r="TE204" s="73"/>
      <c r="TF204" s="73"/>
      <c r="TG204" s="73"/>
      <c r="TH204" s="73"/>
      <c r="TI204" s="73"/>
      <c r="TJ204" s="73"/>
      <c r="TK204" s="73"/>
      <c r="TL204" s="73"/>
      <c r="TM204" s="73"/>
      <c r="TN204" s="73"/>
      <c r="TO204" s="73"/>
      <c r="TP204" s="73"/>
      <c r="TQ204" s="73"/>
      <c r="TR204" s="73"/>
      <c r="TS204" s="73"/>
      <c r="TT204" s="73"/>
      <c r="TU204" s="73"/>
      <c r="TV204" s="73"/>
      <c r="TW204" s="73"/>
      <c r="TX204" s="73"/>
      <c r="TY204" s="73"/>
      <c r="TZ204" s="73"/>
      <c r="UA204" s="73"/>
      <c r="UB204" s="73"/>
      <c r="UC204" s="73"/>
      <c r="UD204" s="73"/>
      <c r="UE204" s="73"/>
      <c r="UF204" s="73"/>
      <c r="UG204" s="73"/>
      <c r="UH204" s="73"/>
      <c r="UI204" s="73"/>
      <c r="UJ204" s="73"/>
      <c r="UK204" s="73"/>
      <c r="UL204" s="73"/>
      <c r="UM204" s="73"/>
      <c r="UN204" s="73"/>
      <c r="UO204" s="73"/>
      <c r="UP204" s="73"/>
      <c r="UQ204" s="73"/>
      <c r="UR204" s="73"/>
      <c r="US204" s="73"/>
      <c r="UT204" s="73"/>
      <c r="UU204" s="73"/>
      <c r="UV204" s="73"/>
      <c r="UW204" s="73"/>
      <c r="UX204" s="73"/>
      <c r="UY204" s="73"/>
      <c r="UZ204" s="73"/>
      <c r="VA204" s="73"/>
      <c r="VB204" s="73"/>
      <c r="VC204" s="73"/>
      <c r="VD204" s="73"/>
      <c r="VE204" s="73"/>
      <c r="VF204" s="73"/>
      <c r="VG204" s="73"/>
      <c r="VH204" s="73"/>
      <c r="VI204" s="73"/>
      <c r="VJ204" s="73"/>
      <c r="VK204" s="73"/>
      <c r="VL204" s="73"/>
      <c r="VM204" s="73"/>
      <c r="VN204" s="73"/>
      <c r="VO204" s="73"/>
      <c r="VP204" s="73"/>
      <c r="VQ204" s="73"/>
      <c r="VR204" s="73"/>
      <c r="VS204" s="73"/>
      <c r="VT204" s="73"/>
      <c r="VU204" s="73"/>
      <c r="VV204" s="73"/>
      <c r="VW204" s="73"/>
      <c r="VX204" s="73"/>
      <c r="VY204" s="73"/>
      <c r="VZ204" s="73"/>
      <c r="WA204" s="73"/>
      <c r="WB204" s="73"/>
      <c r="WC204" s="73"/>
      <c r="WD204" s="73"/>
      <c r="WE204" s="73"/>
      <c r="WF204" s="73"/>
      <c r="WG204" s="73"/>
      <c r="WH204" s="73"/>
      <c r="WI204" s="73"/>
      <c r="WJ204" s="73"/>
      <c r="WK204" s="73"/>
      <c r="WL204" s="73"/>
      <c r="WM204" s="73"/>
      <c r="WN204" s="73"/>
      <c r="WO204" s="73"/>
      <c r="WP204" s="73"/>
      <c r="WQ204" s="73"/>
      <c r="WR204" s="73"/>
      <c r="WS204" s="73"/>
      <c r="WT204" s="73"/>
      <c r="WU204" s="73"/>
      <c r="WV204" s="73"/>
      <c r="WW204" s="73"/>
      <c r="WX204" s="73"/>
      <c r="WY204" s="73"/>
      <c r="WZ204" s="73"/>
      <c r="XA204" s="73"/>
      <c r="XB204" s="73"/>
      <c r="XC204" s="73"/>
      <c r="XD204" s="73"/>
      <c r="XE204" s="73"/>
      <c r="XF204" s="73"/>
      <c r="XG204" s="73"/>
      <c r="XH204" s="73"/>
      <c r="XI204" s="73"/>
      <c r="XJ204" s="73"/>
      <c r="XK204" s="73"/>
      <c r="XL204" s="73"/>
      <c r="XM204" s="73"/>
      <c r="XN204" s="73"/>
      <c r="XO204" s="73"/>
      <c r="XP204" s="73"/>
      <c r="XQ204" s="73"/>
      <c r="XR204" s="73"/>
      <c r="XS204" s="73"/>
      <c r="XT204" s="73"/>
      <c r="XU204" s="73"/>
      <c r="XV204" s="73"/>
      <c r="XW204" s="73"/>
      <c r="XX204" s="73"/>
      <c r="XY204" s="73"/>
      <c r="XZ204" s="73"/>
      <c r="YA204" s="73"/>
      <c r="YB204" s="73"/>
      <c r="YC204" s="73"/>
      <c r="YD204" s="73"/>
      <c r="YE204" s="73"/>
      <c r="YF204" s="73"/>
      <c r="YG204" s="73"/>
      <c r="YH204" s="73"/>
      <c r="YI204" s="73"/>
      <c r="YJ204" s="73"/>
      <c r="YK204" s="73"/>
      <c r="YL204" s="73"/>
      <c r="YM204" s="73"/>
      <c r="YN204" s="73"/>
      <c r="YO204" s="73"/>
      <c r="YP204" s="73"/>
      <c r="YQ204" s="73"/>
      <c r="YR204" s="73"/>
    </row>
    <row r="205" spans="1:668">
      <c r="A205" s="71" t="s">
        <v>289</v>
      </c>
      <c r="B205" s="72">
        <f t="shared" si="195"/>
        <v>0</v>
      </c>
      <c r="C205" s="72">
        <f t="shared" si="196"/>
        <v>0</v>
      </c>
      <c r="D205" s="72">
        <f t="shared" si="197"/>
        <v>0</v>
      </c>
      <c r="E205" s="72">
        <f t="shared" si="198"/>
        <v>0</v>
      </c>
      <c r="F205" s="72">
        <f t="shared" si="199"/>
        <v>0</v>
      </c>
      <c r="G205" s="72">
        <f t="shared" si="200"/>
        <v>0</v>
      </c>
      <c r="H205" s="72">
        <f t="shared" si="201"/>
        <v>0</v>
      </c>
      <c r="I205" s="72">
        <f t="shared" si="202"/>
        <v>0</v>
      </c>
      <c r="J205" s="72">
        <f t="shared" si="203"/>
        <v>0</v>
      </c>
      <c r="K205" s="72">
        <f t="shared" si="204"/>
        <v>0</v>
      </c>
      <c r="L205" s="72">
        <f t="shared" si="205"/>
        <v>0</v>
      </c>
      <c r="M205" s="72">
        <f t="shared" si="206"/>
        <v>0</v>
      </c>
      <c r="N205" s="72">
        <f t="shared" si="207"/>
        <v>0</v>
      </c>
      <c r="O205" s="72">
        <f t="shared" si="208"/>
        <v>0</v>
      </c>
      <c r="P205" s="72">
        <f t="shared" si="209"/>
        <v>0</v>
      </c>
      <c r="Q205" s="72">
        <f t="shared" si="210"/>
        <v>0</v>
      </c>
      <c r="R205" s="72">
        <f t="shared" si="211"/>
        <v>0</v>
      </c>
      <c r="S205" s="72">
        <f t="shared" si="212"/>
        <v>0</v>
      </c>
      <c r="T205" s="72">
        <f t="shared" si="213"/>
        <v>0</v>
      </c>
      <c r="U205" s="72">
        <f t="shared" si="214"/>
        <v>0</v>
      </c>
      <c r="V205" s="72">
        <f t="shared" si="215"/>
        <v>0</v>
      </c>
      <c r="W205" s="72">
        <f t="shared" si="216"/>
        <v>0</v>
      </c>
      <c r="X205" s="72">
        <f t="shared" si="217"/>
        <v>0</v>
      </c>
      <c r="Y205" s="72">
        <f t="shared" si="218"/>
        <v>0</v>
      </c>
      <c r="Z205" s="72">
        <f t="shared" si="219"/>
        <v>0</v>
      </c>
      <c r="AA205" s="72">
        <f t="shared" si="220"/>
        <v>0</v>
      </c>
      <c r="AB205" s="72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3"/>
      <c r="DY205" s="73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73"/>
      <c r="ES205" s="73"/>
      <c r="ET205" s="73"/>
      <c r="EU205" s="73"/>
      <c r="EV205" s="73"/>
      <c r="EW205" s="73"/>
      <c r="EX205" s="73"/>
      <c r="EY205" s="73"/>
      <c r="EZ205" s="73"/>
      <c r="FA205" s="73"/>
      <c r="FB205" s="73"/>
      <c r="FC205" s="73"/>
      <c r="FD205" s="73"/>
      <c r="FE205" s="73"/>
      <c r="FF205" s="73"/>
      <c r="FG205" s="73"/>
      <c r="FH205" s="73"/>
      <c r="FI205" s="73"/>
      <c r="FJ205" s="73"/>
      <c r="FK205" s="73"/>
      <c r="FL205" s="73"/>
      <c r="FM205" s="73"/>
      <c r="FN205" s="73"/>
      <c r="FO205" s="73"/>
      <c r="FP205" s="73"/>
      <c r="FQ205" s="73"/>
      <c r="FR205" s="73"/>
      <c r="FS205" s="73"/>
      <c r="FT205" s="73"/>
      <c r="FU205" s="73"/>
      <c r="FV205" s="73"/>
      <c r="FW205" s="73"/>
      <c r="FX205" s="73"/>
      <c r="FY205" s="73"/>
      <c r="FZ205" s="73"/>
      <c r="GA205" s="73"/>
      <c r="GB205" s="73"/>
      <c r="GC205" s="73"/>
      <c r="GD205" s="73"/>
      <c r="GE205" s="73"/>
      <c r="GF205" s="73"/>
      <c r="GG205" s="73"/>
      <c r="GH205" s="73"/>
      <c r="GI205" s="73"/>
      <c r="GJ205" s="73"/>
      <c r="GK205" s="73"/>
      <c r="GL205" s="73"/>
      <c r="GM205" s="73"/>
      <c r="GN205" s="73"/>
      <c r="GO205" s="73"/>
      <c r="GP205" s="73"/>
      <c r="GQ205" s="73"/>
      <c r="GR205" s="73"/>
      <c r="GS205" s="73"/>
      <c r="GT205" s="73"/>
      <c r="GU205" s="73"/>
      <c r="GV205" s="73"/>
      <c r="GW205" s="73"/>
      <c r="GX205" s="73"/>
      <c r="GY205" s="73"/>
      <c r="GZ205" s="73"/>
      <c r="HA205" s="73"/>
      <c r="HB205" s="73"/>
      <c r="HC205" s="73"/>
      <c r="HD205" s="73"/>
      <c r="HE205" s="73"/>
      <c r="HF205" s="73"/>
      <c r="HG205" s="73"/>
      <c r="HH205" s="73"/>
      <c r="HI205" s="73"/>
      <c r="HJ205" s="73"/>
      <c r="HK205" s="73"/>
      <c r="HL205" s="73"/>
      <c r="HM205" s="73"/>
      <c r="HN205" s="73"/>
      <c r="HO205" s="73"/>
      <c r="HP205" s="73"/>
      <c r="HQ205" s="73"/>
      <c r="HR205" s="73"/>
      <c r="HS205" s="73"/>
      <c r="HT205" s="73"/>
      <c r="HU205" s="73"/>
      <c r="HV205" s="73"/>
      <c r="HW205" s="73"/>
      <c r="HX205" s="73"/>
      <c r="HY205" s="73"/>
      <c r="HZ205" s="73"/>
      <c r="IA205" s="73"/>
      <c r="IB205" s="73"/>
      <c r="IC205" s="73"/>
      <c r="ID205" s="73"/>
      <c r="IE205" s="73"/>
      <c r="IF205" s="73"/>
      <c r="IG205" s="73"/>
      <c r="IH205" s="73"/>
      <c r="II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  <c r="IX205" s="73"/>
      <c r="IY205" s="73"/>
      <c r="IZ205" s="73"/>
      <c r="JA205" s="73"/>
      <c r="JB205" s="73"/>
      <c r="JC205" s="73"/>
      <c r="JD205" s="73"/>
      <c r="JE205" s="73"/>
      <c r="JF205" s="73"/>
      <c r="JG205" s="73"/>
      <c r="JH205" s="73"/>
      <c r="JI205" s="73"/>
      <c r="JJ205" s="73"/>
      <c r="JK205" s="73"/>
      <c r="JL205" s="73"/>
      <c r="JM205" s="73"/>
      <c r="JN205" s="73"/>
      <c r="JO205" s="73"/>
      <c r="JP205" s="73"/>
      <c r="JQ205" s="73"/>
      <c r="JR205" s="73"/>
      <c r="JS205" s="73"/>
      <c r="JT205" s="73"/>
      <c r="JU205" s="73"/>
      <c r="JV205" s="73"/>
      <c r="JW205" s="73"/>
      <c r="JX205" s="73"/>
      <c r="JY205" s="73"/>
      <c r="JZ205" s="73"/>
      <c r="KA205" s="73"/>
      <c r="KB205" s="73"/>
      <c r="KC205" s="73"/>
      <c r="KD205" s="73"/>
      <c r="KE205" s="73"/>
      <c r="KF205" s="73"/>
      <c r="KG205" s="73"/>
      <c r="KH205" s="73"/>
      <c r="KI205" s="73"/>
      <c r="KJ205" s="73"/>
      <c r="KK205" s="73"/>
      <c r="KL205" s="73"/>
      <c r="KM205" s="73"/>
      <c r="KN205" s="73"/>
      <c r="KO205" s="73"/>
      <c r="KP205" s="73"/>
      <c r="KQ205" s="73"/>
      <c r="KR205" s="73"/>
      <c r="KS205" s="73"/>
      <c r="KT205" s="73"/>
      <c r="KU205" s="73"/>
      <c r="KV205" s="73"/>
      <c r="KW205" s="73"/>
      <c r="KX205" s="73"/>
      <c r="KY205" s="73"/>
      <c r="KZ205" s="73"/>
      <c r="LA205" s="73"/>
      <c r="LB205" s="73"/>
      <c r="LC205" s="73"/>
      <c r="LD205" s="73"/>
      <c r="LE205" s="73"/>
      <c r="LF205" s="73"/>
      <c r="LG205" s="73"/>
      <c r="LH205" s="73"/>
      <c r="LI205" s="73"/>
      <c r="LJ205" s="73"/>
      <c r="LK205" s="73"/>
      <c r="LL205" s="73"/>
      <c r="LM205" s="73"/>
      <c r="LN205" s="73"/>
      <c r="LO205" s="73"/>
      <c r="LP205" s="73"/>
      <c r="LQ205" s="73"/>
      <c r="LR205" s="73"/>
      <c r="LS205" s="73"/>
      <c r="LT205" s="73"/>
      <c r="LU205" s="73"/>
      <c r="LV205" s="73"/>
      <c r="LW205" s="73"/>
      <c r="LX205" s="73"/>
      <c r="LY205" s="73"/>
      <c r="LZ205" s="73"/>
      <c r="MA205" s="73"/>
      <c r="MB205" s="73"/>
      <c r="MC205" s="73"/>
      <c r="MD205" s="73"/>
      <c r="ME205" s="73"/>
      <c r="MF205" s="73"/>
      <c r="MG205" s="73"/>
      <c r="MH205" s="73"/>
      <c r="MI205" s="73"/>
      <c r="MJ205" s="73"/>
      <c r="MK205" s="73"/>
      <c r="ML205" s="73"/>
      <c r="MM205" s="73"/>
      <c r="MN205" s="73"/>
      <c r="MO205" s="73"/>
      <c r="MP205" s="73"/>
      <c r="MQ205" s="73"/>
      <c r="MR205" s="73"/>
      <c r="MS205" s="73"/>
      <c r="MT205" s="73"/>
      <c r="MU205" s="73"/>
      <c r="MV205" s="73"/>
      <c r="MW205" s="73"/>
      <c r="MX205" s="73"/>
      <c r="MY205" s="73"/>
      <c r="MZ205" s="73"/>
      <c r="NA205" s="73"/>
      <c r="NB205" s="73"/>
      <c r="NC205" s="73"/>
      <c r="ND205" s="73"/>
      <c r="NE205" s="73"/>
      <c r="NF205" s="73"/>
      <c r="NG205" s="73"/>
      <c r="NH205" s="73"/>
      <c r="NI205" s="73"/>
      <c r="NJ205" s="73"/>
      <c r="NK205" s="73"/>
      <c r="NL205" s="73"/>
      <c r="NM205" s="73"/>
      <c r="NN205" s="73"/>
      <c r="NO205" s="73"/>
      <c r="NP205" s="73"/>
      <c r="NQ205" s="73"/>
      <c r="NR205" s="73"/>
      <c r="NS205" s="73"/>
      <c r="NT205" s="73"/>
      <c r="NU205" s="73"/>
      <c r="NV205" s="73"/>
      <c r="NW205" s="73"/>
      <c r="NX205" s="73"/>
      <c r="NY205" s="73"/>
      <c r="NZ205" s="73"/>
      <c r="OA205" s="73"/>
      <c r="OB205" s="73"/>
      <c r="OC205" s="73"/>
      <c r="OD205" s="73"/>
      <c r="OE205" s="73"/>
      <c r="OF205" s="73"/>
      <c r="OG205" s="73"/>
      <c r="OH205" s="73"/>
      <c r="OI205" s="73"/>
      <c r="OJ205" s="73"/>
      <c r="OK205" s="73"/>
      <c r="OL205" s="73"/>
      <c r="OM205" s="73"/>
      <c r="ON205" s="73"/>
      <c r="OO205" s="73"/>
      <c r="OP205" s="73"/>
      <c r="OQ205" s="73"/>
      <c r="OR205" s="73"/>
      <c r="OS205" s="73"/>
      <c r="OT205" s="73"/>
      <c r="OU205" s="73"/>
      <c r="OV205" s="73"/>
      <c r="OW205" s="73"/>
      <c r="OX205" s="73"/>
      <c r="OY205" s="73"/>
      <c r="OZ205" s="73"/>
      <c r="PA205" s="73"/>
      <c r="PB205" s="73"/>
      <c r="PC205" s="73"/>
      <c r="PD205" s="73"/>
      <c r="PE205" s="73"/>
      <c r="PF205" s="73"/>
      <c r="PG205" s="73"/>
      <c r="PH205" s="73"/>
      <c r="PI205" s="73"/>
      <c r="PJ205" s="73"/>
      <c r="PK205" s="73"/>
      <c r="PL205" s="73"/>
      <c r="PM205" s="73"/>
      <c r="PN205" s="73"/>
      <c r="PO205" s="73"/>
      <c r="PP205" s="73"/>
      <c r="PQ205" s="73"/>
      <c r="PR205" s="73"/>
      <c r="PS205" s="73"/>
      <c r="PT205" s="73"/>
      <c r="PU205" s="73"/>
      <c r="PV205" s="73"/>
      <c r="PW205" s="73"/>
      <c r="PX205" s="73"/>
      <c r="PY205" s="73"/>
      <c r="PZ205" s="73"/>
      <c r="QA205" s="73"/>
      <c r="QB205" s="73"/>
      <c r="QC205" s="73"/>
      <c r="QD205" s="73"/>
      <c r="QE205" s="73"/>
      <c r="QF205" s="73"/>
      <c r="QG205" s="73"/>
      <c r="QH205" s="73"/>
      <c r="QI205" s="73"/>
      <c r="QJ205" s="73"/>
      <c r="QK205" s="73"/>
      <c r="QL205" s="73"/>
      <c r="QM205" s="73"/>
      <c r="QN205" s="73"/>
      <c r="QO205" s="73"/>
      <c r="QP205" s="73"/>
      <c r="QQ205" s="73"/>
      <c r="QR205" s="73"/>
      <c r="QS205" s="73"/>
      <c r="QT205" s="73"/>
      <c r="QU205" s="73"/>
      <c r="QV205" s="73"/>
      <c r="QW205" s="73"/>
      <c r="QX205" s="73"/>
      <c r="QY205" s="73"/>
      <c r="QZ205" s="73"/>
      <c r="RA205" s="73"/>
      <c r="RB205" s="73"/>
      <c r="RC205" s="73"/>
      <c r="RD205" s="73"/>
      <c r="RE205" s="73"/>
      <c r="RF205" s="73"/>
      <c r="RG205" s="73"/>
      <c r="RH205" s="73"/>
      <c r="RI205" s="73"/>
      <c r="RJ205" s="73"/>
      <c r="RK205" s="73"/>
      <c r="RL205" s="73"/>
      <c r="RM205" s="73"/>
      <c r="RN205" s="73"/>
      <c r="RO205" s="73"/>
      <c r="RP205" s="73"/>
      <c r="RQ205" s="73"/>
      <c r="RR205" s="73"/>
      <c r="RS205" s="73"/>
      <c r="RT205" s="73"/>
      <c r="RU205" s="73"/>
      <c r="RV205" s="73"/>
      <c r="RW205" s="73"/>
      <c r="RX205" s="73"/>
      <c r="RY205" s="73"/>
      <c r="RZ205" s="73"/>
      <c r="SA205" s="73"/>
      <c r="SB205" s="73"/>
      <c r="SC205" s="73"/>
      <c r="SD205" s="73"/>
      <c r="SE205" s="73"/>
      <c r="SF205" s="73"/>
      <c r="SG205" s="73"/>
      <c r="SH205" s="73"/>
      <c r="SI205" s="73"/>
      <c r="SJ205" s="73"/>
      <c r="SK205" s="73"/>
      <c r="SL205" s="73"/>
      <c r="SM205" s="73"/>
      <c r="SN205" s="73"/>
      <c r="SO205" s="73"/>
      <c r="SP205" s="73"/>
      <c r="SQ205" s="73"/>
      <c r="SR205" s="73"/>
      <c r="SS205" s="73"/>
      <c r="ST205" s="73"/>
      <c r="SU205" s="73"/>
      <c r="SV205" s="73"/>
      <c r="SW205" s="73"/>
      <c r="SX205" s="73"/>
      <c r="SY205" s="73"/>
      <c r="SZ205" s="73"/>
      <c r="TA205" s="73"/>
      <c r="TB205" s="73"/>
      <c r="TC205" s="73"/>
      <c r="TD205" s="73"/>
      <c r="TE205" s="73"/>
      <c r="TF205" s="73"/>
      <c r="TG205" s="73"/>
      <c r="TH205" s="73"/>
      <c r="TI205" s="73"/>
      <c r="TJ205" s="73"/>
      <c r="TK205" s="73"/>
      <c r="TL205" s="73"/>
      <c r="TM205" s="73"/>
      <c r="TN205" s="73"/>
      <c r="TO205" s="73"/>
      <c r="TP205" s="73"/>
      <c r="TQ205" s="73"/>
      <c r="TR205" s="73"/>
      <c r="TS205" s="73"/>
      <c r="TT205" s="73"/>
      <c r="TU205" s="73"/>
      <c r="TV205" s="73"/>
      <c r="TW205" s="73"/>
      <c r="TX205" s="73"/>
      <c r="TY205" s="73"/>
      <c r="TZ205" s="73"/>
      <c r="UA205" s="73"/>
      <c r="UB205" s="73"/>
      <c r="UC205" s="73"/>
      <c r="UD205" s="73"/>
      <c r="UE205" s="73"/>
      <c r="UF205" s="73"/>
      <c r="UG205" s="73"/>
      <c r="UH205" s="73"/>
      <c r="UI205" s="73"/>
      <c r="UJ205" s="73"/>
      <c r="UK205" s="73"/>
      <c r="UL205" s="73"/>
      <c r="UM205" s="73"/>
      <c r="UN205" s="73"/>
      <c r="UO205" s="73"/>
      <c r="UP205" s="73"/>
      <c r="UQ205" s="73"/>
      <c r="UR205" s="73"/>
      <c r="US205" s="73"/>
      <c r="UT205" s="73"/>
      <c r="UU205" s="73"/>
      <c r="UV205" s="73"/>
      <c r="UW205" s="73"/>
      <c r="UX205" s="73"/>
      <c r="UY205" s="73"/>
      <c r="UZ205" s="73"/>
      <c r="VA205" s="73"/>
      <c r="VB205" s="73"/>
      <c r="VC205" s="73"/>
      <c r="VD205" s="73"/>
      <c r="VE205" s="73"/>
      <c r="VF205" s="73"/>
      <c r="VG205" s="73"/>
      <c r="VH205" s="73"/>
      <c r="VI205" s="73"/>
      <c r="VJ205" s="73"/>
      <c r="VK205" s="73"/>
      <c r="VL205" s="73"/>
      <c r="VM205" s="73"/>
      <c r="VN205" s="73"/>
      <c r="VO205" s="73"/>
      <c r="VP205" s="73"/>
      <c r="VQ205" s="73"/>
      <c r="VR205" s="73"/>
      <c r="VS205" s="73"/>
      <c r="VT205" s="73"/>
      <c r="VU205" s="73"/>
      <c r="VV205" s="73"/>
      <c r="VW205" s="73"/>
      <c r="VX205" s="73"/>
      <c r="VY205" s="73"/>
      <c r="VZ205" s="73"/>
      <c r="WA205" s="73"/>
      <c r="WB205" s="73"/>
      <c r="WC205" s="73"/>
      <c r="WD205" s="73"/>
      <c r="WE205" s="73"/>
      <c r="WF205" s="73"/>
      <c r="WG205" s="73"/>
      <c r="WH205" s="73"/>
      <c r="WI205" s="73"/>
      <c r="WJ205" s="73"/>
      <c r="WK205" s="73"/>
      <c r="WL205" s="73"/>
      <c r="WM205" s="73"/>
      <c r="WN205" s="73"/>
      <c r="WO205" s="73"/>
      <c r="WP205" s="73"/>
      <c r="WQ205" s="73"/>
      <c r="WR205" s="73"/>
      <c r="WS205" s="73"/>
      <c r="WT205" s="73"/>
      <c r="WU205" s="73"/>
      <c r="WV205" s="73"/>
      <c r="WW205" s="73"/>
      <c r="WX205" s="73"/>
      <c r="WY205" s="73"/>
      <c r="WZ205" s="73"/>
      <c r="XA205" s="73"/>
      <c r="XB205" s="73"/>
      <c r="XC205" s="73"/>
      <c r="XD205" s="73"/>
      <c r="XE205" s="73"/>
      <c r="XF205" s="73"/>
      <c r="XG205" s="73"/>
      <c r="XH205" s="73"/>
      <c r="XI205" s="73"/>
      <c r="XJ205" s="73"/>
      <c r="XK205" s="73"/>
      <c r="XL205" s="73"/>
      <c r="XM205" s="73"/>
      <c r="XN205" s="73"/>
      <c r="XO205" s="73"/>
      <c r="XP205" s="73"/>
      <c r="XQ205" s="73"/>
      <c r="XR205" s="73"/>
      <c r="XS205" s="73"/>
      <c r="XT205" s="73"/>
      <c r="XU205" s="73"/>
      <c r="XV205" s="73"/>
      <c r="XW205" s="73"/>
      <c r="XX205" s="73"/>
      <c r="XY205" s="73"/>
      <c r="XZ205" s="73"/>
      <c r="YA205" s="73"/>
      <c r="YB205" s="73"/>
      <c r="YC205" s="73"/>
      <c r="YD205" s="73"/>
      <c r="YE205" s="73"/>
      <c r="YF205" s="73"/>
      <c r="YG205" s="73"/>
      <c r="YH205" s="73"/>
      <c r="YI205" s="73"/>
      <c r="YJ205" s="73"/>
      <c r="YK205" s="73"/>
      <c r="YL205" s="73"/>
      <c r="YM205" s="73"/>
      <c r="YN205" s="73"/>
      <c r="YO205" s="73"/>
      <c r="YP205" s="73"/>
      <c r="YQ205" s="73"/>
      <c r="YR205" s="73"/>
    </row>
    <row r="206" spans="1:668">
      <c r="A206" s="71" t="s">
        <v>290</v>
      </c>
      <c r="B206" s="72">
        <f t="shared" si="195"/>
        <v>0</v>
      </c>
      <c r="C206" s="72">
        <f t="shared" si="196"/>
        <v>0</v>
      </c>
      <c r="D206" s="72">
        <f t="shared" si="197"/>
        <v>0</v>
      </c>
      <c r="E206" s="72">
        <f t="shared" si="198"/>
        <v>0</v>
      </c>
      <c r="F206" s="72">
        <f t="shared" si="199"/>
        <v>0</v>
      </c>
      <c r="G206" s="72">
        <f t="shared" si="200"/>
        <v>0</v>
      </c>
      <c r="H206" s="72">
        <f t="shared" si="201"/>
        <v>0</v>
      </c>
      <c r="I206" s="72">
        <f t="shared" si="202"/>
        <v>0</v>
      </c>
      <c r="J206" s="72">
        <f t="shared" si="203"/>
        <v>0</v>
      </c>
      <c r="K206" s="72">
        <f t="shared" si="204"/>
        <v>0</v>
      </c>
      <c r="L206" s="72">
        <f t="shared" si="205"/>
        <v>0</v>
      </c>
      <c r="M206" s="72">
        <f t="shared" si="206"/>
        <v>0</v>
      </c>
      <c r="N206" s="72">
        <f t="shared" si="207"/>
        <v>0</v>
      </c>
      <c r="O206" s="72">
        <f t="shared" si="208"/>
        <v>0</v>
      </c>
      <c r="P206" s="72">
        <f t="shared" si="209"/>
        <v>0</v>
      </c>
      <c r="Q206" s="72">
        <f t="shared" si="210"/>
        <v>0</v>
      </c>
      <c r="R206" s="72">
        <f t="shared" si="211"/>
        <v>0</v>
      </c>
      <c r="S206" s="72">
        <f t="shared" si="212"/>
        <v>0</v>
      </c>
      <c r="T206" s="72">
        <f t="shared" si="213"/>
        <v>0</v>
      </c>
      <c r="U206" s="72">
        <f t="shared" si="214"/>
        <v>0</v>
      </c>
      <c r="V206" s="72">
        <f t="shared" si="215"/>
        <v>0</v>
      </c>
      <c r="W206" s="72">
        <f t="shared" si="216"/>
        <v>0</v>
      </c>
      <c r="X206" s="72">
        <f t="shared" si="217"/>
        <v>0</v>
      </c>
      <c r="Y206" s="72">
        <f t="shared" si="218"/>
        <v>0</v>
      </c>
      <c r="Z206" s="72">
        <f t="shared" si="219"/>
        <v>0</v>
      </c>
      <c r="AA206" s="72">
        <f t="shared" si="220"/>
        <v>0</v>
      </c>
      <c r="AB206" s="72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  <c r="HG206" s="73"/>
      <c r="HH206" s="73"/>
      <c r="HI206" s="73"/>
      <c r="HJ206" s="73"/>
      <c r="HK206" s="73"/>
      <c r="HL206" s="73"/>
      <c r="HM206" s="73"/>
      <c r="HN206" s="73"/>
      <c r="HO206" s="73"/>
      <c r="HP206" s="73"/>
      <c r="HQ206" s="73"/>
      <c r="HR206" s="73"/>
      <c r="HS206" s="73"/>
      <c r="HT206" s="73"/>
      <c r="HU206" s="73"/>
      <c r="HV206" s="73"/>
      <c r="HW206" s="73"/>
      <c r="HX206" s="73"/>
      <c r="HY206" s="73"/>
      <c r="HZ206" s="73"/>
      <c r="IA206" s="73"/>
      <c r="IB206" s="73"/>
      <c r="IC206" s="73"/>
      <c r="ID206" s="73"/>
      <c r="IE206" s="73"/>
      <c r="IF206" s="73"/>
      <c r="IG206" s="73"/>
      <c r="IH206" s="73"/>
      <c r="II206" s="73"/>
      <c r="IJ206" s="73"/>
      <c r="IK206" s="73"/>
      <c r="IL206" s="73"/>
      <c r="IM206" s="73"/>
      <c r="IN206" s="73"/>
      <c r="IO206" s="73"/>
      <c r="IP206" s="73"/>
      <c r="IQ206" s="73"/>
      <c r="IR206" s="73"/>
      <c r="IS206" s="73"/>
      <c r="IT206" s="73"/>
      <c r="IU206" s="73"/>
      <c r="IV206" s="73"/>
      <c r="IW206" s="73"/>
      <c r="IX206" s="73"/>
      <c r="IY206" s="73"/>
      <c r="IZ206" s="73"/>
      <c r="JA206" s="73"/>
      <c r="JB206" s="73"/>
      <c r="JC206" s="73"/>
      <c r="JD206" s="73"/>
      <c r="JE206" s="73"/>
      <c r="JF206" s="73"/>
      <c r="JG206" s="73"/>
      <c r="JH206" s="73"/>
      <c r="JI206" s="73"/>
      <c r="JJ206" s="73"/>
      <c r="JK206" s="73"/>
      <c r="JL206" s="73"/>
      <c r="JM206" s="73"/>
      <c r="JN206" s="73"/>
      <c r="JO206" s="73"/>
      <c r="JP206" s="73"/>
      <c r="JQ206" s="73"/>
      <c r="JR206" s="73"/>
      <c r="JS206" s="73"/>
      <c r="JT206" s="73"/>
      <c r="JU206" s="73"/>
      <c r="JV206" s="73"/>
      <c r="JW206" s="73"/>
      <c r="JX206" s="73"/>
      <c r="JY206" s="73"/>
      <c r="JZ206" s="73"/>
      <c r="KA206" s="73"/>
      <c r="KB206" s="73"/>
      <c r="KC206" s="73"/>
      <c r="KD206" s="73"/>
      <c r="KE206" s="73"/>
      <c r="KF206" s="73"/>
      <c r="KG206" s="73"/>
      <c r="KH206" s="73"/>
      <c r="KI206" s="73"/>
      <c r="KJ206" s="73"/>
      <c r="KK206" s="73"/>
      <c r="KL206" s="73"/>
      <c r="KM206" s="73"/>
      <c r="KN206" s="73"/>
      <c r="KO206" s="73"/>
      <c r="KP206" s="73"/>
      <c r="KQ206" s="73"/>
      <c r="KR206" s="73"/>
      <c r="KS206" s="73"/>
      <c r="KT206" s="73"/>
      <c r="KU206" s="73"/>
      <c r="KV206" s="73"/>
      <c r="KW206" s="73"/>
      <c r="KX206" s="73"/>
      <c r="KY206" s="73"/>
      <c r="KZ206" s="73"/>
      <c r="LA206" s="73"/>
      <c r="LB206" s="73"/>
      <c r="LC206" s="73"/>
      <c r="LD206" s="73"/>
      <c r="LE206" s="73"/>
      <c r="LF206" s="73"/>
      <c r="LG206" s="73"/>
      <c r="LH206" s="73"/>
      <c r="LI206" s="73"/>
      <c r="LJ206" s="73"/>
      <c r="LK206" s="73"/>
      <c r="LL206" s="73"/>
      <c r="LM206" s="73"/>
      <c r="LN206" s="73"/>
      <c r="LO206" s="73"/>
      <c r="LP206" s="73"/>
      <c r="LQ206" s="73"/>
      <c r="LR206" s="73"/>
      <c r="LS206" s="73"/>
      <c r="LT206" s="73"/>
      <c r="LU206" s="73"/>
      <c r="LV206" s="73"/>
      <c r="LW206" s="73"/>
      <c r="LX206" s="73"/>
      <c r="LY206" s="73"/>
      <c r="LZ206" s="73"/>
      <c r="MA206" s="73"/>
      <c r="MB206" s="73"/>
      <c r="MC206" s="73"/>
      <c r="MD206" s="73"/>
      <c r="ME206" s="73"/>
      <c r="MF206" s="73"/>
      <c r="MG206" s="73"/>
      <c r="MH206" s="73"/>
      <c r="MI206" s="73"/>
      <c r="MJ206" s="73"/>
      <c r="MK206" s="73"/>
      <c r="ML206" s="73"/>
      <c r="MM206" s="73"/>
      <c r="MN206" s="73"/>
      <c r="MO206" s="73"/>
      <c r="MP206" s="73"/>
      <c r="MQ206" s="73"/>
      <c r="MR206" s="73"/>
      <c r="MS206" s="73"/>
      <c r="MT206" s="73"/>
      <c r="MU206" s="73"/>
      <c r="MV206" s="73"/>
      <c r="MW206" s="73"/>
      <c r="MX206" s="73"/>
      <c r="MY206" s="73"/>
      <c r="MZ206" s="73"/>
      <c r="NA206" s="73"/>
      <c r="NB206" s="73"/>
      <c r="NC206" s="73"/>
      <c r="ND206" s="73"/>
      <c r="NE206" s="73"/>
      <c r="NF206" s="73"/>
      <c r="NG206" s="73"/>
      <c r="NH206" s="73"/>
      <c r="NI206" s="73"/>
      <c r="NJ206" s="73"/>
      <c r="NK206" s="73"/>
      <c r="NL206" s="73"/>
      <c r="NM206" s="73"/>
      <c r="NN206" s="73"/>
      <c r="NO206" s="73"/>
      <c r="NP206" s="73"/>
      <c r="NQ206" s="73"/>
      <c r="NR206" s="73"/>
      <c r="NS206" s="73"/>
      <c r="NT206" s="73"/>
      <c r="NU206" s="73"/>
      <c r="NV206" s="73"/>
      <c r="NW206" s="73"/>
      <c r="NX206" s="73"/>
      <c r="NY206" s="73"/>
      <c r="NZ206" s="73"/>
      <c r="OA206" s="73"/>
      <c r="OB206" s="73"/>
      <c r="OC206" s="73"/>
      <c r="OD206" s="73"/>
      <c r="OE206" s="73"/>
      <c r="OF206" s="73"/>
      <c r="OG206" s="73"/>
      <c r="OH206" s="73"/>
      <c r="OI206" s="73"/>
      <c r="OJ206" s="73"/>
      <c r="OK206" s="73"/>
      <c r="OL206" s="73"/>
      <c r="OM206" s="73"/>
      <c r="ON206" s="73"/>
      <c r="OO206" s="73"/>
      <c r="OP206" s="73"/>
      <c r="OQ206" s="73"/>
      <c r="OR206" s="73"/>
      <c r="OS206" s="73"/>
      <c r="OT206" s="73"/>
      <c r="OU206" s="73"/>
      <c r="OV206" s="73"/>
      <c r="OW206" s="73"/>
      <c r="OX206" s="73"/>
      <c r="OY206" s="73"/>
      <c r="OZ206" s="73"/>
      <c r="PA206" s="73"/>
      <c r="PB206" s="73"/>
      <c r="PC206" s="73"/>
      <c r="PD206" s="73"/>
      <c r="PE206" s="73"/>
      <c r="PF206" s="73"/>
      <c r="PG206" s="73"/>
      <c r="PH206" s="73"/>
      <c r="PI206" s="73"/>
      <c r="PJ206" s="73"/>
      <c r="PK206" s="73"/>
      <c r="PL206" s="73"/>
      <c r="PM206" s="73"/>
      <c r="PN206" s="73"/>
      <c r="PO206" s="73"/>
      <c r="PP206" s="73"/>
      <c r="PQ206" s="73"/>
      <c r="PR206" s="73"/>
      <c r="PS206" s="73"/>
      <c r="PT206" s="73"/>
      <c r="PU206" s="73"/>
      <c r="PV206" s="73"/>
      <c r="PW206" s="73"/>
      <c r="PX206" s="73"/>
      <c r="PY206" s="73"/>
      <c r="PZ206" s="73"/>
      <c r="QA206" s="73"/>
      <c r="QB206" s="73"/>
      <c r="QC206" s="73"/>
      <c r="QD206" s="73"/>
      <c r="QE206" s="73"/>
      <c r="QF206" s="73"/>
      <c r="QG206" s="73"/>
      <c r="QH206" s="73"/>
      <c r="QI206" s="73"/>
      <c r="QJ206" s="73"/>
      <c r="QK206" s="73"/>
      <c r="QL206" s="73"/>
      <c r="QM206" s="73"/>
      <c r="QN206" s="73"/>
      <c r="QO206" s="73"/>
      <c r="QP206" s="73"/>
      <c r="QQ206" s="73"/>
      <c r="QR206" s="73"/>
      <c r="QS206" s="73"/>
      <c r="QT206" s="73"/>
      <c r="QU206" s="73"/>
      <c r="QV206" s="73"/>
      <c r="QW206" s="73"/>
      <c r="QX206" s="73"/>
      <c r="QY206" s="73"/>
      <c r="QZ206" s="73"/>
      <c r="RA206" s="73"/>
      <c r="RB206" s="73"/>
      <c r="RC206" s="73"/>
      <c r="RD206" s="73"/>
      <c r="RE206" s="73"/>
      <c r="RF206" s="73"/>
      <c r="RG206" s="73"/>
      <c r="RH206" s="73"/>
      <c r="RI206" s="73"/>
      <c r="RJ206" s="73"/>
      <c r="RK206" s="73"/>
      <c r="RL206" s="73"/>
      <c r="RM206" s="73"/>
      <c r="RN206" s="73"/>
      <c r="RO206" s="73"/>
      <c r="RP206" s="73"/>
      <c r="RQ206" s="73"/>
      <c r="RR206" s="73"/>
      <c r="RS206" s="73"/>
      <c r="RT206" s="73"/>
      <c r="RU206" s="73"/>
      <c r="RV206" s="73"/>
      <c r="RW206" s="73"/>
      <c r="RX206" s="73"/>
      <c r="RY206" s="73"/>
      <c r="RZ206" s="73"/>
      <c r="SA206" s="73"/>
      <c r="SB206" s="73"/>
      <c r="SC206" s="73"/>
      <c r="SD206" s="73"/>
      <c r="SE206" s="73"/>
      <c r="SF206" s="73"/>
      <c r="SG206" s="73"/>
      <c r="SH206" s="73"/>
      <c r="SI206" s="73"/>
      <c r="SJ206" s="73"/>
      <c r="SK206" s="73"/>
      <c r="SL206" s="73"/>
      <c r="SM206" s="73"/>
      <c r="SN206" s="73"/>
      <c r="SO206" s="73"/>
      <c r="SP206" s="73"/>
      <c r="SQ206" s="73"/>
      <c r="SR206" s="73"/>
      <c r="SS206" s="73"/>
      <c r="ST206" s="73"/>
      <c r="SU206" s="73"/>
      <c r="SV206" s="73"/>
      <c r="SW206" s="73"/>
      <c r="SX206" s="73"/>
      <c r="SY206" s="73"/>
      <c r="SZ206" s="73"/>
      <c r="TA206" s="73"/>
      <c r="TB206" s="73"/>
      <c r="TC206" s="73"/>
      <c r="TD206" s="73"/>
      <c r="TE206" s="73"/>
      <c r="TF206" s="73"/>
      <c r="TG206" s="73"/>
      <c r="TH206" s="73"/>
      <c r="TI206" s="73"/>
      <c r="TJ206" s="73"/>
      <c r="TK206" s="73"/>
      <c r="TL206" s="73"/>
      <c r="TM206" s="73"/>
      <c r="TN206" s="73"/>
      <c r="TO206" s="73"/>
      <c r="TP206" s="73"/>
      <c r="TQ206" s="73"/>
      <c r="TR206" s="73"/>
      <c r="TS206" s="73"/>
      <c r="TT206" s="73"/>
      <c r="TU206" s="73"/>
      <c r="TV206" s="73"/>
      <c r="TW206" s="73"/>
      <c r="TX206" s="73"/>
      <c r="TY206" s="73"/>
      <c r="TZ206" s="73"/>
      <c r="UA206" s="73"/>
      <c r="UB206" s="73"/>
      <c r="UC206" s="73"/>
      <c r="UD206" s="73"/>
      <c r="UE206" s="73"/>
      <c r="UF206" s="73"/>
      <c r="UG206" s="73"/>
      <c r="UH206" s="73"/>
      <c r="UI206" s="73"/>
      <c r="UJ206" s="73"/>
      <c r="UK206" s="73"/>
      <c r="UL206" s="73"/>
      <c r="UM206" s="73"/>
      <c r="UN206" s="73"/>
      <c r="UO206" s="73"/>
      <c r="UP206" s="73"/>
      <c r="UQ206" s="73"/>
      <c r="UR206" s="73"/>
      <c r="US206" s="73"/>
      <c r="UT206" s="73"/>
      <c r="UU206" s="73"/>
      <c r="UV206" s="73"/>
      <c r="UW206" s="73"/>
      <c r="UX206" s="73"/>
      <c r="UY206" s="73"/>
      <c r="UZ206" s="73"/>
      <c r="VA206" s="73"/>
      <c r="VB206" s="73"/>
      <c r="VC206" s="73"/>
      <c r="VD206" s="73"/>
      <c r="VE206" s="73"/>
      <c r="VF206" s="73"/>
      <c r="VG206" s="73"/>
      <c r="VH206" s="73"/>
      <c r="VI206" s="73"/>
      <c r="VJ206" s="73"/>
      <c r="VK206" s="73"/>
      <c r="VL206" s="73"/>
      <c r="VM206" s="73"/>
      <c r="VN206" s="73"/>
      <c r="VO206" s="73"/>
      <c r="VP206" s="73"/>
      <c r="VQ206" s="73"/>
      <c r="VR206" s="73"/>
      <c r="VS206" s="73"/>
      <c r="VT206" s="73"/>
      <c r="VU206" s="73"/>
      <c r="VV206" s="73"/>
      <c r="VW206" s="73"/>
      <c r="VX206" s="73"/>
      <c r="VY206" s="73"/>
      <c r="VZ206" s="73"/>
      <c r="WA206" s="73"/>
      <c r="WB206" s="73"/>
      <c r="WC206" s="73"/>
      <c r="WD206" s="73"/>
      <c r="WE206" s="73"/>
      <c r="WF206" s="73"/>
      <c r="WG206" s="73"/>
      <c r="WH206" s="73"/>
      <c r="WI206" s="73"/>
      <c r="WJ206" s="73"/>
      <c r="WK206" s="73"/>
      <c r="WL206" s="73"/>
      <c r="WM206" s="73"/>
      <c r="WN206" s="73"/>
      <c r="WO206" s="73"/>
      <c r="WP206" s="73"/>
      <c r="WQ206" s="73"/>
      <c r="WR206" s="73"/>
      <c r="WS206" s="73"/>
      <c r="WT206" s="73"/>
      <c r="WU206" s="73"/>
      <c r="WV206" s="73"/>
      <c r="WW206" s="73"/>
      <c r="WX206" s="73"/>
      <c r="WY206" s="73"/>
      <c r="WZ206" s="73"/>
      <c r="XA206" s="73"/>
      <c r="XB206" s="73"/>
      <c r="XC206" s="73"/>
      <c r="XD206" s="73"/>
      <c r="XE206" s="73"/>
      <c r="XF206" s="73"/>
      <c r="XG206" s="73"/>
      <c r="XH206" s="73"/>
      <c r="XI206" s="73"/>
      <c r="XJ206" s="73"/>
      <c r="XK206" s="73"/>
      <c r="XL206" s="73"/>
      <c r="XM206" s="73"/>
      <c r="XN206" s="73"/>
      <c r="XO206" s="73"/>
      <c r="XP206" s="73"/>
      <c r="XQ206" s="73"/>
      <c r="XR206" s="73"/>
      <c r="XS206" s="73"/>
      <c r="XT206" s="73"/>
      <c r="XU206" s="73"/>
      <c r="XV206" s="73"/>
      <c r="XW206" s="73"/>
      <c r="XX206" s="73"/>
      <c r="XY206" s="73"/>
      <c r="XZ206" s="73"/>
      <c r="YA206" s="73"/>
      <c r="YB206" s="73"/>
      <c r="YC206" s="73"/>
      <c r="YD206" s="73"/>
      <c r="YE206" s="73"/>
      <c r="YF206" s="73"/>
      <c r="YG206" s="73"/>
      <c r="YH206" s="73"/>
      <c r="YI206" s="73"/>
      <c r="YJ206" s="73"/>
      <c r="YK206" s="73"/>
      <c r="YL206" s="73"/>
      <c r="YM206" s="73"/>
      <c r="YN206" s="73"/>
      <c r="YO206" s="73"/>
      <c r="YP206" s="73"/>
      <c r="YQ206" s="73"/>
      <c r="YR206" s="73"/>
    </row>
    <row r="207" spans="1:668">
      <c r="A207" s="71" t="s">
        <v>291</v>
      </c>
      <c r="B207" s="72">
        <f t="shared" si="195"/>
        <v>0</v>
      </c>
      <c r="C207" s="72">
        <f t="shared" si="196"/>
        <v>0</v>
      </c>
      <c r="D207" s="72">
        <f t="shared" si="197"/>
        <v>0</v>
      </c>
      <c r="E207" s="72">
        <f t="shared" si="198"/>
        <v>0</v>
      </c>
      <c r="F207" s="72">
        <f t="shared" si="199"/>
        <v>0</v>
      </c>
      <c r="G207" s="72">
        <f t="shared" si="200"/>
        <v>0</v>
      </c>
      <c r="H207" s="72">
        <f t="shared" si="201"/>
        <v>0</v>
      </c>
      <c r="I207" s="72">
        <f t="shared" si="202"/>
        <v>0</v>
      </c>
      <c r="J207" s="72">
        <f t="shared" si="203"/>
        <v>0</v>
      </c>
      <c r="K207" s="72">
        <f t="shared" si="204"/>
        <v>0</v>
      </c>
      <c r="L207" s="72">
        <f t="shared" si="205"/>
        <v>0</v>
      </c>
      <c r="M207" s="72">
        <f t="shared" si="206"/>
        <v>0</v>
      </c>
      <c r="N207" s="72">
        <f t="shared" si="207"/>
        <v>0</v>
      </c>
      <c r="O207" s="72">
        <f t="shared" si="208"/>
        <v>0</v>
      </c>
      <c r="P207" s="72">
        <f t="shared" si="209"/>
        <v>0</v>
      </c>
      <c r="Q207" s="72">
        <f t="shared" si="210"/>
        <v>0</v>
      </c>
      <c r="R207" s="72">
        <f t="shared" si="211"/>
        <v>0</v>
      </c>
      <c r="S207" s="72">
        <f t="shared" si="212"/>
        <v>0</v>
      </c>
      <c r="T207" s="72">
        <f t="shared" si="213"/>
        <v>0</v>
      </c>
      <c r="U207" s="72">
        <f t="shared" si="214"/>
        <v>0</v>
      </c>
      <c r="V207" s="72">
        <f t="shared" si="215"/>
        <v>0</v>
      </c>
      <c r="W207" s="72">
        <f t="shared" si="216"/>
        <v>0</v>
      </c>
      <c r="X207" s="72">
        <f t="shared" si="217"/>
        <v>0</v>
      </c>
      <c r="Y207" s="72">
        <f t="shared" si="218"/>
        <v>0</v>
      </c>
      <c r="Z207" s="72">
        <f t="shared" si="219"/>
        <v>0</v>
      </c>
      <c r="AA207" s="72">
        <f t="shared" si="220"/>
        <v>0</v>
      </c>
      <c r="AB207" s="72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73"/>
      <c r="DW207" s="73"/>
      <c r="DX207" s="73"/>
      <c r="DY207" s="73"/>
      <c r="DZ207" s="73"/>
      <c r="EA207" s="73"/>
      <c r="EB207" s="73"/>
      <c r="EC207" s="73"/>
      <c r="ED207" s="73"/>
      <c r="EE207" s="73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73"/>
      <c r="EQ207" s="73"/>
      <c r="ER207" s="73"/>
      <c r="ES207" s="73"/>
      <c r="ET207" s="73"/>
      <c r="EU207" s="73"/>
      <c r="EV207" s="73"/>
      <c r="EW207" s="73"/>
      <c r="EX207" s="73"/>
      <c r="EY207" s="73"/>
      <c r="EZ207" s="73"/>
      <c r="FA207" s="73"/>
      <c r="FB207" s="73"/>
      <c r="FC207" s="73"/>
      <c r="FD207" s="73"/>
      <c r="FE207" s="73"/>
      <c r="FF207" s="73"/>
      <c r="FG207" s="73"/>
      <c r="FH207" s="73"/>
      <c r="FI207" s="73"/>
      <c r="FJ207" s="73"/>
      <c r="FK207" s="73"/>
      <c r="FL207" s="73"/>
      <c r="FM207" s="73"/>
      <c r="FN207" s="73"/>
      <c r="FO207" s="73"/>
      <c r="FP207" s="73"/>
      <c r="FQ207" s="73"/>
      <c r="FR207" s="73"/>
      <c r="FS207" s="73"/>
      <c r="FT207" s="73"/>
      <c r="FU207" s="73"/>
      <c r="FV207" s="73"/>
      <c r="FW207" s="73"/>
      <c r="FX207" s="73"/>
      <c r="FY207" s="73"/>
      <c r="FZ207" s="73"/>
      <c r="GA207" s="73"/>
      <c r="GB207" s="73"/>
      <c r="GC207" s="73"/>
      <c r="GD207" s="73"/>
      <c r="GE207" s="73"/>
      <c r="GF207" s="73"/>
      <c r="GG207" s="73"/>
      <c r="GH207" s="73"/>
      <c r="GI207" s="73"/>
      <c r="GJ207" s="73"/>
      <c r="GK207" s="73"/>
      <c r="GL207" s="73"/>
      <c r="GM207" s="73"/>
      <c r="GN207" s="73"/>
      <c r="GO207" s="73"/>
      <c r="GP207" s="73"/>
      <c r="GQ207" s="73"/>
      <c r="GR207" s="73"/>
      <c r="GS207" s="73"/>
      <c r="GT207" s="73"/>
      <c r="GU207" s="73"/>
      <c r="GV207" s="73"/>
      <c r="GW207" s="73"/>
      <c r="GX207" s="73"/>
      <c r="GY207" s="73"/>
      <c r="GZ207" s="73"/>
      <c r="HA207" s="73"/>
      <c r="HB207" s="73"/>
      <c r="HC207" s="73"/>
      <c r="HD207" s="73"/>
      <c r="HE207" s="73"/>
      <c r="HF207" s="73"/>
      <c r="HG207" s="73"/>
      <c r="HH207" s="73"/>
      <c r="HI207" s="73"/>
      <c r="HJ207" s="73"/>
      <c r="HK207" s="73"/>
      <c r="HL207" s="73"/>
      <c r="HM207" s="73"/>
      <c r="HN207" s="73"/>
      <c r="HO207" s="73"/>
      <c r="HP207" s="73"/>
      <c r="HQ207" s="73"/>
      <c r="HR207" s="73"/>
      <c r="HS207" s="73"/>
      <c r="HT207" s="73"/>
      <c r="HU207" s="73"/>
      <c r="HV207" s="73"/>
      <c r="HW207" s="73"/>
      <c r="HX207" s="73"/>
      <c r="HY207" s="73"/>
      <c r="HZ207" s="73"/>
      <c r="IA207" s="73"/>
      <c r="IB207" s="73"/>
      <c r="IC207" s="73"/>
      <c r="ID207" s="73"/>
      <c r="IE207" s="73"/>
      <c r="IF207" s="73"/>
      <c r="IG207" s="73"/>
      <c r="IH207" s="73"/>
      <c r="II207" s="73"/>
      <c r="IJ207" s="73"/>
      <c r="IK207" s="73"/>
      <c r="IL207" s="73"/>
      <c r="IM207" s="73"/>
      <c r="IN207" s="73"/>
      <c r="IO207" s="73"/>
      <c r="IP207" s="73"/>
      <c r="IQ207" s="73"/>
      <c r="IR207" s="73"/>
      <c r="IS207" s="73"/>
      <c r="IT207" s="73"/>
      <c r="IU207" s="73"/>
      <c r="IV207" s="73"/>
      <c r="IW207" s="73"/>
      <c r="IX207" s="73"/>
      <c r="IY207" s="73"/>
      <c r="IZ207" s="73"/>
      <c r="JA207" s="73"/>
      <c r="JB207" s="73"/>
      <c r="JC207" s="73"/>
      <c r="JD207" s="73"/>
      <c r="JE207" s="73"/>
      <c r="JF207" s="73"/>
      <c r="JG207" s="73"/>
      <c r="JH207" s="73"/>
      <c r="JI207" s="73"/>
      <c r="JJ207" s="73"/>
      <c r="JK207" s="73"/>
      <c r="JL207" s="73"/>
      <c r="JM207" s="73"/>
      <c r="JN207" s="73"/>
      <c r="JO207" s="73"/>
      <c r="JP207" s="73"/>
      <c r="JQ207" s="73"/>
      <c r="JR207" s="73"/>
      <c r="JS207" s="73"/>
      <c r="JT207" s="73"/>
      <c r="JU207" s="73"/>
      <c r="JV207" s="73"/>
      <c r="JW207" s="73"/>
      <c r="JX207" s="73"/>
      <c r="JY207" s="73"/>
      <c r="JZ207" s="73"/>
      <c r="KA207" s="73"/>
      <c r="KB207" s="73"/>
      <c r="KC207" s="73"/>
      <c r="KD207" s="73"/>
      <c r="KE207" s="73"/>
      <c r="KF207" s="73"/>
      <c r="KG207" s="73"/>
      <c r="KH207" s="73"/>
      <c r="KI207" s="73"/>
      <c r="KJ207" s="73"/>
      <c r="KK207" s="73"/>
      <c r="KL207" s="73"/>
      <c r="KM207" s="73"/>
      <c r="KN207" s="73"/>
      <c r="KO207" s="73"/>
      <c r="KP207" s="73"/>
      <c r="KQ207" s="73"/>
      <c r="KR207" s="73"/>
      <c r="KS207" s="73"/>
      <c r="KT207" s="73"/>
      <c r="KU207" s="73"/>
      <c r="KV207" s="73"/>
      <c r="KW207" s="73"/>
      <c r="KX207" s="73"/>
      <c r="KY207" s="73"/>
      <c r="KZ207" s="73"/>
      <c r="LA207" s="73"/>
      <c r="LB207" s="73"/>
      <c r="LC207" s="73"/>
      <c r="LD207" s="73"/>
      <c r="LE207" s="73"/>
      <c r="LF207" s="73"/>
      <c r="LG207" s="73"/>
      <c r="LH207" s="73"/>
      <c r="LI207" s="73"/>
      <c r="LJ207" s="73"/>
      <c r="LK207" s="73"/>
      <c r="LL207" s="73"/>
      <c r="LM207" s="73"/>
      <c r="LN207" s="73"/>
      <c r="LO207" s="73"/>
      <c r="LP207" s="73"/>
      <c r="LQ207" s="73"/>
      <c r="LR207" s="73"/>
      <c r="LS207" s="73"/>
      <c r="LT207" s="73"/>
      <c r="LU207" s="73"/>
      <c r="LV207" s="73"/>
      <c r="LW207" s="73"/>
      <c r="LX207" s="73"/>
      <c r="LY207" s="73"/>
      <c r="LZ207" s="73"/>
      <c r="MA207" s="73"/>
      <c r="MB207" s="73"/>
      <c r="MC207" s="73"/>
      <c r="MD207" s="73"/>
      <c r="ME207" s="73"/>
      <c r="MF207" s="73"/>
      <c r="MG207" s="73"/>
      <c r="MH207" s="73"/>
      <c r="MI207" s="73"/>
      <c r="MJ207" s="73"/>
      <c r="MK207" s="73"/>
      <c r="ML207" s="73"/>
      <c r="MM207" s="73"/>
      <c r="MN207" s="73"/>
      <c r="MO207" s="73"/>
      <c r="MP207" s="73"/>
      <c r="MQ207" s="73"/>
      <c r="MR207" s="73"/>
      <c r="MS207" s="73"/>
      <c r="MT207" s="73"/>
      <c r="MU207" s="73"/>
      <c r="MV207" s="73"/>
      <c r="MW207" s="73"/>
      <c r="MX207" s="73"/>
      <c r="MY207" s="73"/>
      <c r="MZ207" s="73"/>
      <c r="NA207" s="73"/>
      <c r="NB207" s="73"/>
      <c r="NC207" s="73"/>
      <c r="ND207" s="73"/>
      <c r="NE207" s="73"/>
      <c r="NF207" s="73"/>
      <c r="NG207" s="73"/>
      <c r="NH207" s="73"/>
      <c r="NI207" s="73"/>
      <c r="NJ207" s="73"/>
      <c r="NK207" s="73"/>
      <c r="NL207" s="73"/>
      <c r="NM207" s="73"/>
      <c r="NN207" s="73"/>
      <c r="NO207" s="73"/>
      <c r="NP207" s="73"/>
      <c r="NQ207" s="73"/>
      <c r="NR207" s="73"/>
      <c r="NS207" s="73"/>
      <c r="NT207" s="73"/>
      <c r="NU207" s="73"/>
      <c r="NV207" s="73"/>
      <c r="NW207" s="73"/>
      <c r="NX207" s="73"/>
      <c r="NY207" s="73"/>
      <c r="NZ207" s="73"/>
      <c r="OA207" s="73"/>
      <c r="OB207" s="73"/>
      <c r="OC207" s="73"/>
      <c r="OD207" s="73"/>
      <c r="OE207" s="73"/>
      <c r="OF207" s="73"/>
      <c r="OG207" s="73"/>
      <c r="OH207" s="73"/>
      <c r="OI207" s="73"/>
      <c r="OJ207" s="73"/>
      <c r="OK207" s="73"/>
      <c r="OL207" s="73"/>
      <c r="OM207" s="73"/>
      <c r="ON207" s="73"/>
      <c r="OO207" s="73"/>
      <c r="OP207" s="73"/>
      <c r="OQ207" s="73"/>
      <c r="OR207" s="73"/>
      <c r="OS207" s="73"/>
      <c r="OT207" s="73"/>
      <c r="OU207" s="73"/>
      <c r="OV207" s="73"/>
      <c r="OW207" s="73"/>
      <c r="OX207" s="73"/>
      <c r="OY207" s="73"/>
      <c r="OZ207" s="73"/>
      <c r="PA207" s="73"/>
      <c r="PB207" s="73"/>
      <c r="PC207" s="73"/>
      <c r="PD207" s="73"/>
      <c r="PE207" s="73"/>
      <c r="PF207" s="73"/>
      <c r="PG207" s="73"/>
      <c r="PH207" s="73"/>
      <c r="PI207" s="73"/>
      <c r="PJ207" s="73"/>
      <c r="PK207" s="73"/>
      <c r="PL207" s="73"/>
      <c r="PM207" s="73"/>
      <c r="PN207" s="73"/>
      <c r="PO207" s="73"/>
      <c r="PP207" s="73"/>
      <c r="PQ207" s="73"/>
      <c r="PR207" s="73"/>
      <c r="PS207" s="73"/>
      <c r="PT207" s="73"/>
      <c r="PU207" s="73"/>
      <c r="PV207" s="73"/>
      <c r="PW207" s="73"/>
      <c r="PX207" s="73"/>
      <c r="PY207" s="73"/>
      <c r="PZ207" s="73"/>
      <c r="QA207" s="73"/>
      <c r="QB207" s="73"/>
      <c r="QC207" s="73"/>
      <c r="QD207" s="73"/>
      <c r="QE207" s="73"/>
      <c r="QF207" s="73"/>
      <c r="QG207" s="73"/>
      <c r="QH207" s="73"/>
      <c r="QI207" s="73"/>
      <c r="QJ207" s="73"/>
      <c r="QK207" s="73"/>
      <c r="QL207" s="73"/>
      <c r="QM207" s="73"/>
      <c r="QN207" s="73"/>
      <c r="QO207" s="73"/>
      <c r="QP207" s="73"/>
      <c r="QQ207" s="73"/>
      <c r="QR207" s="73"/>
      <c r="QS207" s="73"/>
      <c r="QT207" s="73"/>
      <c r="QU207" s="73"/>
      <c r="QV207" s="73"/>
      <c r="QW207" s="73"/>
      <c r="QX207" s="73"/>
      <c r="QY207" s="73"/>
      <c r="QZ207" s="73"/>
      <c r="RA207" s="73"/>
      <c r="RB207" s="73"/>
      <c r="RC207" s="73"/>
      <c r="RD207" s="73"/>
      <c r="RE207" s="73"/>
      <c r="RF207" s="73"/>
      <c r="RG207" s="73"/>
      <c r="RH207" s="73"/>
      <c r="RI207" s="73"/>
      <c r="RJ207" s="73"/>
      <c r="RK207" s="73"/>
      <c r="RL207" s="73"/>
      <c r="RM207" s="73"/>
      <c r="RN207" s="73"/>
      <c r="RO207" s="73"/>
      <c r="RP207" s="73"/>
      <c r="RQ207" s="73"/>
      <c r="RR207" s="73"/>
      <c r="RS207" s="73"/>
      <c r="RT207" s="73"/>
      <c r="RU207" s="73"/>
      <c r="RV207" s="73"/>
      <c r="RW207" s="73"/>
      <c r="RX207" s="73"/>
      <c r="RY207" s="73"/>
      <c r="RZ207" s="73"/>
      <c r="SA207" s="73"/>
      <c r="SB207" s="73"/>
      <c r="SC207" s="73"/>
      <c r="SD207" s="73"/>
      <c r="SE207" s="73"/>
      <c r="SF207" s="73"/>
      <c r="SG207" s="73"/>
      <c r="SH207" s="73"/>
      <c r="SI207" s="73"/>
      <c r="SJ207" s="73"/>
      <c r="SK207" s="73"/>
      <c r="SL207" s="73"/>
      <c r="SM207" s="73"/>
      <c r="SN207" s="73"/>
      <c r="SO207" s="73"/>
      <c r="SP207" s="73"/>
      <c r="SQ207" s="73"/>
      <c r="SR207" s="73"/>
      <c r="SS207" s="73"/>
      <c r="ST207" s="73"/>
      <c r="SU207" s="73"/>
      <c r="SV207" s="73"/>
      <c r="SW207" s="73"/>
      <c r="SX207" s="73"/>
      <c r="SY207" s="73"/>
      <c r="SZ207" s="73"/>
      <c r="TA207" s="73"/>
      <c r="TB207" s="73"/>
      <c r="TC207" s="73"/>
      <c r="TD207" s="73"/>
      <c r="TE207" s="73"/>
      <c r="TF207" s="73"/>
      <c r="TG207" s="73"/>
      <c r="TH207" s="73"/>
      <c r="TI207" s="73"/>
      <c r="TJ207" s="73"/>
      <c r="TK207" s="73"/>
      <c r="TL207" s="73"/>
      <c r="TM207" s="73"/>
      <c r="TN207" s="73"/>
      <c r="TO207" s="73"/>
      <c r="TP207" s="73"/>
      <c r="TQ207" s="73"/>
      <c r="TR207" s="73"/>
      <c r="TS207" s="73"/>
      <c r="TT207" s="73"/>
      <c r="TU207" s="73"/>
      <c r="TV207" s="73"/>
      <c r="TW207" s="73"/>
      <c r="TX207" s="73"/>
      <c r="TY207" s="73"/>
      <c r="TZ207" s="73"/>
      <c r="UA207" s="73"/>
      <c r="UB207" s="73"/>
      <c r="UC207" s="73"/>
      <c r="UD207" s="73"/>
      <c r="UE207" s="73"/>
      <c r="UF207" s="73"/>
      <c r="UG207" s="73"/>
      <c r="UH207" s="73"/>
      <c r="UI207" s="73"/>
      <c r="UJ207" s="73"/>
      <c r="UK207" s="73"/>
      <c r="UL207" s="73"/>
      <c r="UM207" s="73"/>
      <c r="UN207" s="73"/>
      <c r="UO207" s="73"/>
      <c r="UP207" s="73"/>
      <c r="UQ207" s="73"/>
      <c r="UR207" s="73"/>
      <c r="US207" s="73"/>
      <c r="UT207" s="73"/>
      <c r="UU207" s="73"/>
      <c r="UV207" s="73"/>
      <c r="UW207" s="73"/>
      <c r="UX207" s="73"/>
      <c r="UY207" s="73"/>
      <c r="UZ207" s="73"/>
      <c r="VA207" s="73"/>
      <c r="VB207" s="73"/>
      <c r="VC207" s="73"/>
      <c r="VD207" s="73"/>
      <c r="VE207" s="73"/>
      <c r="VF207" s="73"/>
      <c r="VG207" s="73"/>
      <c r="VH207" s="73"/>
      <c r="VI207" s="73"/>
      <c r="VJ207" s="73"/>
      <c r="VK207" s="73"/>
      <c r="VL207" s="73"/>
      <c r="VM207" s="73"/>
      <c r="VN207" s="73"/>
      <c r="VO207" s="73"/>
      <c r="VP207" s="73"/>
      <c r="VQ207" s="73"/>
      <c r="VR207" s="73"/>
      <c r="VS207" s="73"/>
      <c r="VT207" s="73"/>
      <c r="VU207" s="73"/>
      <c r="VV207" s="73"/>
      <c r="VW207" s="73"/>
      <c r="VX207" s="73"/>
      <c r="VY207" s="73"/>
      <c r="VZ207" s="73"/>
      <c r="WA207" s="73"/>
      <c r="WB207" s="73"/>
      <c r="WC207" s="73"/>
      <c r="WD207" s="73"/>
      <c r="WE207" s="73"/>
      <c r="WF207" s="73"/>
      <c r="WG207" s="73"/>
      <c r="WH207" s="73"/>
      <c r="WI207" s="73"/>
      <c r="WJ207" s="73"/>
      <c r="WK207" s="73"/>
      <c r="WL207" s="73"/>
      <c r="WM207" s="73"/>
      <c r="WN207" s="73"/>
      <c r="WO207" s="73"/>
      <c r="WP207" s="73"/>
      <c r="WQ207" s="73"/>
      <c r="WR207" s="73"/>
      <c r="WS207" s="73"/>
      <c r="WT207" s="73"/>
      <c r="WU207" s="73"/>
      <c r="WV207" s="73"/>
      <c r="WW207" s="73"/>
      <c r="WX207" s="73"/>
      <c r="WY207" s="73"/>
      <c r="WZ207" s="73"/>
      <c r="XA207" s="73"/>
      <c r="XB207" s="73"/>
      <c r="XC207" s="73"/>
      <c r="XD207" s="73"/>
      <c r="XE207" s="73"/>
      <c r="XF207" s="73"/>
      <c r="XG207" s="73"/>
      <c r="XH207" s="73"/>
      <c r="XI207" s="73"/>
      <c r="XJ207" s="73"/>
      <c r="XK207" s="73"/>
      <c r="XL207" s="73"/>
      <c r="XM207" s="73"/>
      <c r="XN207" s="73"/>
      <c r="XO207" s="73"/>
      <c r="XP207" s="73"/>
      <c r="XQ207" s="73"/>
      <c r="XR207" s="73"/>
      <c r="XS207" s="73"/>
      <c r="XT207" s="73"/>
      <c r="XU207" s="73"/>
      <c r="XV207" s="73"/>
      <c r="XW207" s="73"/>
      <c r="XX207" s="73"/>
      <c r="XY207" s="73"/>
      <c r="XZ207" s="73"/>
      <c r="YA207" s="73"/>
      <c r="YB207" s="73"/>
      <c r="YC207" s="73"/>
      <c r="YD207" s="73"/>
      <c r="YE207" s="73"/>
      <c r="YF207" s="73"/>
      <c r="YG207" s="73"/>
      <c r="YH207" s="73"/>
      <c r="YI207" s="73"/>
      <c r="YJ207" s="73"/>
      <c r="YK207" s="73"/>
      <c r="YL207" s="73"/>
      <c r="YM207" s="73"/>
      <c r="YN207" s="73"/>
      <c r="YO207" s="73"/>
      <c r="YP207" s="73"/>
      <c r="YQ207" s="73"/>
      <c r="YR207" s="73"/>
    </row>
    <row r="208" spans="1:668">
      <c r="A208" s="71" t="s">
        <v>292</v>
      </c>
      <c r="B208" s="72">
        <f t="shared" si="195"/>
        <v>0</v>
      </c>
      <c r="C208" s="72">
        <f t="shared" si="196"/>
        <v>0</v>
      </c>
      <c r="D208" s="72">
        <f t="shared" si="197"/>
        <v>0</v>
      </c>
      <c r="E208" s="72">
        <f t="shared" si="198"/>
        <v>0</v>
      </c>
      <c r="F208" s="72">
        <f t="shared" si="199"/>
        <v>0</v>
      </c>
      <c r="G208" s="72">
        <f t="shared" si="200"/>
        <v>0</v>
      </c>
      <c r="H208" s="72">
        <f t="shared" si="201"/>
        <v>0</v>
      </c>
      <c r="I208" s="72">
        <f t="shared" si="202"/>
        <v>0</v>
      </c>
      <c r="J208" s="72">
        <f t="shared" si="203"/>
        <v>0</v>
      </c>
      <c r="K208" s="72">
        <f t="shared" si="204"/>
        <v>0</v>
      </c>
      <c r="L208" s="72">
        <f t="shared" si="205"/>
        <v>0</v>
      </c>
      <c r="M208" s="72">
        <f t="shared" si="206"/>
        <v>0</v>
      </c>
      <c r="N208" s="72">
        <f t="shared" si="207"/>
        <v>0</v>
      </c>
      <c r="O208" s="72">
        <f t="shared" si="208"/>
        <v>0</v>
      </c>
      <c r="P208" s="72">
        <f t="shared" si="209"/>
        <v>0</v>
      </c>
      <c r="Q208" s="72">
        <f t="shared" si="210"/>
        <v>0</v>
      </c>
      <c r="R208" s="72">
        <f t="shared" si="211"/>
        <v>0</v>
      </c>
      <c r="S208" s="72">
        <f t="shared" si="212"/>
        <v>0</v>
      </c>
      <c r="T208" s="72">
        <f t="shared" si="213"/>
        <v>0</v>
      </c>
      <c r="U208" s="72">
        <f t="shared" si="214"/>
        <v>0</v>
      </c>
      <c r="V208" s="72">
        <f t="shared" si="215"/>
        <v>0</v>
      </c>
      <c r="W208" s="72">
        <f t="shared" si="216"/>
        <v>0</v>
      </c>
      <c r="X208" s="72">
        <f t="shared" si="217"/>
        <v>0</v>
      </c>
      <c r="Y208" s="72">
        <f t="shared" si="218"/>
        <v>0</v>
      </c>
      <c r="Z208" s="72">
        <f t="shared" si="219"/>
        <v>0</v>
      </c>
      <c r="AA208" s="72">
        <f t="shared" si="220"/>
        <v>0</v>
      </c>
      <c r="AB208" s="72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3"/>
      <c r="DY208" s="73"/>
      <c r="DZ208" s="73"/>
      <c r="EA208" s="73"/>
      <c r="EB208" s="73"/>
      <c r="EC208" s="73"/>
      <c r="ED208" s="73"/>
      <c r="EE208" s="73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73"/>
      <c r="EQ208" s="73"/>
      <c r="ER208" s="73"/>
      <c r="ES208" s="73"/>
      <c r="ET208" s="73"/>
      <c r="EU208" s="73"/>
      <c r="EV208" s="73"/>
      <c r="EW208" s="73"/>
      <c r="EX208" s="73"/>
      <c r="EY208" s="73"/>
      <c r="EZ208" s="73"/>
      <c r="FA208" s="73"/>
      <c r="FB208" s="73"/>
      <c r="FC208" s="73"/>
      <c r="FD208" s="73"/>
      <c r="FE208" s="73"/>
      <c r="FF208" s="73"/>
      <c r="FG208" s="73"/>
      <c r="FH208" s="73"/>
      <c r="FI208" s="73"/>
      <c r="FJ208" s="73"/>
      <c r="FK208" s="73"/>
      <c r="FL208" s="73"/>
      <c r="FM208" s="73"/>
      <c r="FN208" s="73"/>
      <c r="FO208" s="73"/>
      <c r="FP208" s="73"/>
      <c r="FQ208" s="73"/>
      <c r="FR208" s="73"/>
      <c r="FS208" s="73"/>
      <c r="FT208" s="73"/>
      <c r="FU208" s="73"/>
      <c r="FV208" s="73"/>
      <c r="FW208" s="73"/>
      <c r="FX208" s="73"/>
      <c r="FY208" s="73"/>
      <c r="FZ208" s="73"/>
      <c r="GA208" s="73"/>
      <c r="GB208" s="73"/>
      <c r="GC208" s="73"/>
      <c r="GD208" s="73"/>
      <c r="GE208" s="73"/>
      <c r="GF208" s="73"/>
      <c r="GG208" s="73"/>
      <c r="GH208" s="73"/>
      <c r="GI208" s="73"/>
      <c r="GJ208" s="73"/>
      <c r="GK208" s="73"/>
      <c r="GL208" s="73"/>
      <c r="GM208" s="73"/>
      <c r="GN208" s="73"/>
      <c r="GO208" s="73"/>
      <c r="GP208" s="73"/>
      <c r="GQ208" s="73"/>
      <c r="GR208" s="73"/>
      <c r="GS208" s="73"/>
      <c r="GT208" s="73"/>
      <c r="GU208" s="73"/>
      <c r="GV208" s="73"/>
      <c r="GW208" s="73"/>
      <c r="GX208" s="73"/>
      <c r="GY208" s="73"/>
      <c r="GZ208" s="73"/>
      <c r="HA208" s="73"/>
      <c r="HB208" s="73"/>
      <c r="HC208" s="73"/>
      <c r="HD208" s="73"/>
      <c r="HE208" s="73"/>
      <c r="HF208" s="73"/>
      <c r="HG208" s="73"/>
      <c r="HH208" s="73"/>
      <c r="HI208" s="73"/>
      <c r="HJ208" s="73"/>
      <c r="HK208" s="73"/>
      <c r="HL208" s="73"/>
      <c r="HM208" s="73"/>
      <c r="HN208" s="73"/>
      <c r="HO208" s="73"/>
      <c r="HP208" s="73"/>
      <c r="HQ208" s="73"/>
      <c r="HR208" s="73"/>
      <c r="HS208" s="73"/>
      <c r="HT208" s="73"/>
      <c r="HU208" s="73"/>
      <c r="HV208" s="73"/>
      <c r="HW208" s="73"/>
      <c r="HX208" s="73"/>
      <c r="HY208" s="73"/>
      <c r="HZ208" s="73"/>
      <c r="IA208" s="73"/>
      <c r="IB208" s="73"/>
      <c r="IC208" s="73"/>
      <c r="ID208" s="73"/>
      <c r="IE208" s="73"/>
      <c r="IF208" s="73"/>
      <c r="IG208" s="73"/>
      <c r="IH208" s="73"/>
      <c r="II208" s="73"/>
      <c r="IJ208" s="73"/>
      <c r="IK208" s="73"/>
      <c r="IL208" s="73"/>
      <c r="IM208" s="73"/>
      <c r="IN208" s="73"/>
      <c r="IO208" s="73"/>
      <c r="IP208" s="73"/>
      <c r="IQ208" s="73"/>
      <c r="IR208" s="73"/>
      <c r="IS208" s="73"/>
      <c r="IT208" s="73"/>
      <c r="IU208" s="73"/>
      <c r="IV208" s="73"/>
      <c r="IW208" s="73"/>
      <c r="IX208" s="73"/>
      <c r="IY208" s="73"/>
      <c r="IZ208" s="73"/>
      <c r="JA208" s="73"/>
      <c r="JB208" s="73"/>
      <c r="JC208" s="73"/>
      <c r="JD208" s="73"/>
      <c r="JE208" s="73"/>
      <c r="JF208" s="73"/>
      <c r="JG208" s="73"/>
      <c r="JH208" s="73"/>
      <c r="JI208" s="73"/>
      <c r="JJ208" s="73"/>
      <c r="JK208" s="73"/>
      <c r="JL208" s="73"/>
      <c r="JM208" s="73"/>
      <c r="JN208" s="73"/>
      <c r="JO208" s="73"/>
      <c r="JP208" s="73"/>
      <c r="JQ208" s="73"/>
      <c r="JR208" s="73"/>
      <c r="JS208" s="73"/>
      <c r="JT208" s="73"/>
      <c r="JU208" s="73"/>
      <c r="JV208" s="73"/>
      <c r="JW208" s="73"/>
      <c r="JX208" s="73"/>
      <c r="JY208" s="73"/>
      <c r="JZ208" s="73"/>
      <c r="KA208" s="73"/>
      <c r="KB208" s="73"/>
      <c r="KC208" s="73"/>
      <c r="KD208" s="73"/>
      <c r="KE208" s="73"/>
      <c r="KF208" s="73"/>
      <c r="KG208" s="73"/>
      <c r="KH208" s="73"/>
      <c r="KI208" s="73"/>
      <c r="KJ208" s="73"/>
      <c r="KK208" s="73"/>
      <c r="KL208" s="73"/>
      <c r="KM208" s="73"/>
      <c r="KN208" s="73"/>
      <c r="KO208" s="73"/>
      <c r="KP208" s="73"/>
      <c r="KQ208" s="73"/>
      <c r="KR208" s="73"/>
      <c r="KS208" s="73"/>
      <c r="KT208" s="73"/>
      <c r="KU208" s="73"/>
      <c r="KV208" s="73"/>
      <c r="KW208" s="73"/>
      <c r="KX208" s="73"/>
      <c r="KY208" s="73"/>
      <c r="KZ208" s="73"/>
      <c r="LA208" s="73"/>
      <c r="LB208" s="73"/>
      <c r="LC208" s="73"/>
      <c r="LD208" s="73"/>
      <c r="LE208" s="73"/>
      <c r="LF208" s="73"/>
      <c r="LG208" s="73"/>
      <c r="LH208" s="73"/>
      <c r="LI208" s="73"/>
      <c r="LJ208" s="73"/>
      <c r="LK208" s="73"/>
      <c r="LL208" s="73"/>
      <c r="LM208" s="73"/>
      <c r="LN208" s="73"/>
      <c r="LO208" s="73"/>
      <c r="LP208" s="73"/>
      <c r="LQ208" s="73"/>
      <c r="LR208" s="73"/>
      <c r="LS208" s="73"/>
      <c r="LT208" s="73"/>
      <c r="LU208" s="73"/>
      <c r="LV208" s="73"/>
      <c r="LW208" s="73"/>
      <c r="LX208" s="73"/>
      <c r="LY208" s="73"/>
      <c r="LZ208" s="73"/>
      <c r="MA208" s="73"/>
      <c r="MB208" s="73"/>
      <c r="MC208" s="73"/>
      <c r="MD208" s="73"/>
      <c r="ME208" s="73"/>
      <c r="MF208" s="73"/>
      <c r="MG208" s="73"/>
      <c r="MH208" s="73"/>
      <c r="MI208" s="73"/>
      <c r="MJ208" s="73"/>
      <c r="MK208" s="73"/>
      <c r="ML208" s="73"/>
      <c r="MM208" s="73"/>
      <c r="MN208" s="73"/>
      <c r="MO208" s="73"/>
      <c r="MP208" s="73"/>
      <c r="MQ208" s="73"/>
      <c r="MR208" s="73"/>
      <c r="MS208" s="73"/>
      <c r="MT208" s="73"/>
      <c r="MU208" s="73"/>
      <c r="MV208" s="73"/>
      <c r="MW208" s="73"/>
      <c r="MX208" s="73"/>
      <c r="MY208" s="73"/>
      <c r="MZ208" s="73"/>
      <c r="NA208" s="73"/>
      <c r="NB208" s="73"/>
      <c r="NC208" s="73"/>
      <c r="ND208" s="73"/>
      <c r="NE208" s="73"/>
      <c r="NF208" s="73"/>
      <c r="NG208" s="73"/>
      <c r="NH208" s="73"/>
      <c r="NI208" s="73"/>
      <c r="NJ208" s="73"/>
      <c r="NK208" s="73"/>
      <c r="NL208" s="73"/>
      <c r="NM208" s="73"/>
      <c r="NN208" s="73"/>
      <c r="NO208" s="73"/>
      <c r="NP208" s="73"/>
      <c r="NQ208" s="73"/>
      <c r="NR208" s="73"/>
      <c r="NS208" s="73"/>
      <c r="NT208" s="73"/>
      <c r="NU208" s="73"/>
      <c r="NV208" s="73"/>
      <c r="NW208" s="73"/>
      <c r="NX208" s="73"/>
      <c r="NY208" s="73"/>
      <c r="NZ208" s="73"/>
      <c r="OA208" s="73"/>
      <c r="OB208" s="73"/>
      <c r="OC208" s="73"/>
      <c r="OD208" s="73"/>
      <c r="OE208" s="73"/>
      <c r="OF208" s="73"/>
      <c r="OG208" s="73"/>
      <c r="OH208" s="73"/>
      <c r="OI208" s="73"/>
      <c r="OJ208" s="73"/>
      <c r="OK208" s="73"/>
      <c r="OL208" s="73"/>
      <c r="OM208" s="73"/>
      <c r="ON208" s="73"/>
      <c r="OO208" s="73"/>
      <c r="OP208" s="73"/>
      <c r="OQ208" s="73"/>
      <c r="OR208" s="73"/>
      <c r="OS208" s="73"/>
      <c r="OT208" s="73"/>
      <c r="OU208" s="73"/>
      <c r="OV208" s="73"/>
      <c r="OW208" s="73"/>
      <c r="OX208" s="73"/>
      <c r="OY208" s="73"/>
      <c r="OZ208" s="73"/>
      <c r="PA208" s="73"/>
      <c r="PB208" s="73"/>
      <c r="PC208" s="73"/>
      <c r="PD208" s="73"/>
      <c r="PE208" s="73"/>
      <c r="PF208" s="73"/>
      <c r="PG208" s="73"/>
      <c r="PH208" s="73"/>
      <c r="PI208" s="73"/>
      <c r="PJ208" s="73"/>
      <c r="PK208" s="73"/>
      <c r="PL208" s="73"/>
      <c r="PM208" s="73"/>
      <c r="PN208" s="73"/>
      <c r="PO208" s="73"/>
      <c r="PP208" s="73"/>
      <c r="PQ208" s="73"/>
      <c r="PR208" s="73"/>
      <c r="PS208" s="73"/>
      <c r="PT208" s="73"/>
      <c r="PU208" s="73"/>
      <c r="PV208" s="73"/>
      <c r="PW208" s="73"/>
      <c r="PX208" s="73"/>
      <c r="PY208" s="73"/>
      <c r="PZ208" s="73"/>
      <c r="QA208" s="73"/>
      <c r="QB208" s="73"/>
      <c r="QC208" s="73"/>
      <c r="QD208" s="73"/>
      <c r="QE208" s="73"/>
      <c r="QF208" s="73"/>
      <c r="QG208" s="73"/>
      <c r="QH208" s="73"/>
      <c r="QI208" s="73"/>
      <c r="QJ208" s="73"/>
      <c r="QK208" s="73"/>
      <c r="QL208" s="73"/>
      <c r="QM208" s="73"/>
      <c r="QN208" s="73"/>
      <c r="QO208" s="73"/>
      <c r="QP208" s="73"/>
      <c r="QQ208" s="73"/>
      <c r="QR208" s="73"/>
      <c r="QS208" s="73"/>
      <c r="QT208" s="73"/>
      <c r="QU208" s="73"/>
      <c r="QV208" s="73"/>
      <c r="QW208" s="73"/>
      <c r="QX208" s="73"/>
      <c r="QY208" s="73"/>
      <c r="QZ208" s="73"/>
      <c r="RA208" s="73"/>
      <c r="RB208" s="73"/>
      <c r="RC208" s="73"/>
      <c r="RD208" s="73"/>
      <c r="RE208" s="73"/>
      <c r="RF208" s="73"/>
      <c r="RG208" s="73"/>
      <c r="RH208" s="73"/>
      <c r="RI208" s="73"/>
      <c r="RJ208" s="73"/>
      <c r="RK208" s="73"/>
      <c r="RL208" s="73"/>
      <c r="RM208" s="73"/>
      <c r="RN208" s="73"/>
      <c r="RO208" s="73"/>
      <c r="RP208" s="73"/>
      <c r="RQ208" s="73"/>
      <c r="RR208" s="73"/>
      <c r="RS208" s="73"/>
      <c r="RT208" s="73"/>
      <c r="RU208" s="73"/>
      <c r="RV208" s="73"/>
      <c r="RW208" s="73"/>
      <c r="RX208" s="73"/>
      <c r="RY208" s="73"/>
      <c r="RZ208" s="73"/>
      <c r="SA208" s="73"/>
      <c r="SB208" s="73"/>
      <c r="SC208" s="73"/>
      <c r="SD208" s="73"/>
      <c r="SE208" s="73"/>
      <c r="SF208" s="73"/>
      <c r="SG208" s="73"/>
      <c r="SH208" s="73"/>
      <c r="SI208" s="73"/>
      <c r="SJ208" s="73"/>
      <c r="SK208" s="73"/>
      <c r="SL208" s="73"/>
      <c r="SM208" s="73"/>
      <c r="SN208" s="73"/>
      <c r="SO208" s="73"/>
      <c r="SP208" s="73"/>
      <c r="SQ208" s="73"/>
      <c r="SR208" s="73"/>
      <c r="SS208" s="73"/>
      <c r="ST208" s="73"/>
      <c r="SU208" s="73"/>
      <c r="SV208" s="73"/>
      <c r="SW208" s="73"/>
      <c r="SX208" s="73"/>
      <c r="SY208" s="73"/>
      <c r="SZ208" s="73"/>
      <c r="TA208" s="73"/>
      <c r="TB208" s="73"/>
      <c r="TC208" s="73"/>
      <c r="TD208" s="73"/>
      <c r="TE208" s="73"/>
      <c r="TF208" s="73"/>
      <c r="TG208" s="73"/>
      <c r="TH208" s="73"/>
      <c r="TI208" s="73"/>
      <c r="TJ208" s="73"/>
      <c r="TK208" s="73"/>
      <c r="TL208" s="73"/>
      <c r="TM208" s="73"/>
      <c r="TN208" s="73"/>
      <c r="TO208" s="73"/>
      <c r="TP208" s="73"/>
      <c r="TQ208" s="73"/>
      <c r="TR208" s="73"/>
      <c r="TS208" s="73"/>
      <c r="TT208" s="73"/>
      <c r="TU208" s="73"/>
      <c r="TV208" s="73"/>
      <c r="TW208" s="73"/>
      <c r="TX208" s="73"/>
      <c r="TY208" s="73"/>
      <c r="TZ208" s="73"/>
      <c r="UA208" s="73"/>
      <c r="UB208" s="73"/>
      <c r="UC208" s="73"/>
      <c r="UD208" s="73"/>
      <c r="UE208" s="73"/>
      <c r="UF208" s="73"/>
      <c r="UG208" s="73"/>
      <c r="UH208" s="73"/>
      <c r="UI208" s="73"/>
      <c r="UJ208" s="73"/>
      <c r="UK208" s="73"/>
      <c r="UL208" s="73"/>
      <c r="UM208" s="73"/>
      <c r="UN208" s="73"/>
      <c r="UO208" s="73"/>
      <c r="UP208" s="73"/>
      <c r="UQ208" s="73"/>
      <c r="UR208" s="73"/>
      <c r="US208" s="73"/>
      <c r="UT208" s="73"/>
      <c r="UU208" s="73"/>
      <c r="UV208" s="73"/>
      <c r="UW208" s="73"/>
      <c r="UX208" s="73"/>
      <c r="UY208" s="73"/>
      <c r="UZ208" s="73"/>
      <c r="VA208" s="73"/>
      <c r="VB208" s="73"/>
      <c r="VC208" s="73"/>
      <c r="VD208" s="73"/>
      <c r="VE208" s="73"/>
      <c r="VF208" s="73"/>
      <c r="VG208" s="73"/>
      <c r="VH208" s="73"/>
      <c r="VI208" s="73"/>
      <c r="VJ208" s="73"/>
      <c r="VK208" s="73"/>
      <c r="VL208" s="73"/>
      <c r="VM208" s="73"/>
      <c r="VN208" s="73"/>
      <c r="VO208" s="73"/>
      <c r="VP208" s="73"/>
      <c r="VQ208" s="73"/>
      <c r="VR208" s="73"/>
      <c r="VS208" s="73"/>
      <c r="VT208" s="73"/>
      <c r="VU208" s="73"/>
      <c r="VV208" s="73"/>
      <c r="VW208" s="73"/>
      <c r="VX208" s="73"/>
      <c r="VY208" s="73"/>
      <c r="VZ208" s="73"/>
      <c r="WA208" s="73"/>
      <c r="WB208" s="73"/>
      <c r="WC208" s="73"/>
      <c r="WD208" s="73"/>
      <c r="WE208" s="73"/>
      <c r="WF208" s="73"/>
      <c r="WG208" s="73"/>
      <c r="WH208" s="73"/>
      <c r="WI208" s="73"/>
      <c r="WJ208" s="73"/>
      <c r="WK208" s="73"/>
      <c r="WL208" s="73"/>
      <c r="WM208" s="73"/>
      <c r="WN208" s="73"/>
      <c r="WO208" s="73"/>
      <c r="WP208" s="73"/>
      <c r="WQ208" s="73"/>
      <c r="WR208" s="73"/>
      <c r="WS208" s="73"/>
      <c r="WT208" s="73"/>
      <c r="WU208" s="73"/>
      <c r="WV208" s="73"/>
      <c r="WW208" s="73"/>
      <c r="WX208" s="73"/>
      <c r="WY208" s="73"/>
      <c r="WZ208" s="73"/>
      <c r="XA208" s="73"/>
      <c r="XB208" s="73"/>
      <c r="XC208" s="73"/>
      <c r="XD208" s="73"/>
      <c r="XE208" s="73"/>
      <c r="XF208" s="73"/>
      <c r="XG208" s="73"/>
      <c r="XH208" s="73"/>
      <c r="XI208" s="73"/>
      <c r="XJ208" s="73"/>
      <c r="XK208" s="73"/>
      <c r="XL208" s="73"/>
      <c r="XM208" s="73"/>
      <c r="XN208" s="73"/>
      <c r="XO208" s="73"/>
      <c r="XP208" s="73"/>
      <c r="XQ208" s="73"/>
      <c r="XR208" s="73"/>
      <c r="XS208" s="73"/>
      <c r="XT208" s="73"/>
      <c r="XU208" s="73"/>
      <c r="XV208" s="73"/>
      <c r="XW208" s="73"/>
      <c r="XX208" s="73"/>
      <c r="XY208" s="73"/>
      <c r="XZ208" s="73"/>
      <c r="YA208" s="73"/>
      <c r="YB208" s="73"/>
      <c r="YC208" s="73"/>
      <c r="YD208" s="73"/>
      <c r="YE208" s="73"/>
      <c r="YF208" s="73"/>
      <c r="YG208" s="73"/>
      <c r="YH208" s="73"/>
      <c r="YI208" s="73"/>
      <c r="YJ208" s="73"/>
      <c r="YK208" s="73"/>
      <c r="YL208" s="73"/>
      <c r="YM208" s="73"/>
      <c r="YN208" s="73"/>
      <c r="YO208" s="73"/>
      <c r="YP208" s="73"/>
      <c r="YQ208" s="73"/>
      <c r="YR208" s="73"/>
    </row>
    <row r="209" spans="1:668">
      <c r="A209" s="71" t="s">
        <v>293</v>
      </c>
      <c r="B209" s="72">
        <f t="shared" si="195"/>
        <v>0</v>
      </c>
      <c r="C209" s="72">
        <f t="shared" si="196"/>
        <v>0</v>
      </c>
      <c r="D209" s="72">
        <f t="shared" si="197"/>
        <v>0</v>
      </c>
      <c r="E209" s="72">
        <f t="shared" si="198"/>
        <v>0</v>
      </c>
      <c r="F209" s="72">
        <f t="shared" si="199"/>
        <v>0</v>
      </c>
      <c r="G209" s="72">
        <f t="shared" si="200"/>
        <v>0</v>
      </c>
      <c r="H209" s="72">
        <f t="shared" si="201"/>
        <v>0</v>
      </c>
      <c r="I209" s="72">
        <f t="shared" si="202"/>
        <v>0</v>
      </c>
      <c r="J209" s="72">
        <f t="shared" si="203"/>
        <v>0</v>
      </c>
      <c r="K209" s="72">
        <f t="shared" si="204"/>
        <v>0</v>
      </c>
      <c r="L209" s="72">
        <f t="shared" si="205"/>
        <v>0</v>
      </c>
      <c r="M209" s="72">
        <f t="shared" si="206"/>
        <v>0</v>
      </c>
      <c r="N209" s="72">
        <f t="shared" si="207"/>
        <v>0</v>
      </c>
      <c r="O209" s="72">
        <f t="shared" si="208"/>
        <v>0</v>
      </c>
      <c r="P209" s="72">
        <f t="shared" si="209"/>
        <v>0</v>
      </c>
      <c r="Q209" s="72">
        <f t="shared" si="210"/>
        <v>0</v>
      </c>
      <c r="R209" s="72">
        <f t="shared" si="211"/>
        <v>0</v>
      </c>
      <c r="S209" s="72">
        <f t="shared" si="212"/>
        <v>0</v>
      </c>
      <c r="T209" s="72">
        <f t="shared" si="213"/>
        <v>0</v>
      </c>
      <c r="U209" s="72">
        <f t="shared" si="214"/>
        <v>0</v>
      </c>
      <c r="V209" s="72">
        <f t="shared" si="215"/>
        <v>0</v>
      </c>
      <c r="W209" s="72">
        <f t="shared" si="216"/>
        <v>0</v>
      </c>
      <c r="X209" s="72">
        <f t="shared" si="217"/>
        <v>0</v>
      </c>
      <c r="Y209" s="72">
        <f t="shared" si="218"/>
        <v>0</v>
      </c>
      <c r="Z209" s="72">
        <f t="shared" si="219"/>
        <v>0</v>
      </c>
      <c r="AA209" s="72">
        <f t="shared" si="220"/>
        <v>0</v>
      </c>
      <c r="AB209" s="72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3"/>
      <c r="DY209" s="73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73"/>
      <c r="ES209" s="73"/>
      <c r="ET209" s="73"/>
      <c r="EU209" s="73"/>
      <c r="EV209" s="73"/>
      <c r="EW209" s="73"/>
      <c r="EX209" s="73"/>
      <c r="EY209" s="73"/>
      <c r="EZ209" s="73"/>
      <c r="FA209" s="73"/>
      <c r="FB209" s="73"/>
      <c r="FC209" s="73"/>
      <c r="FD209" s="73"/>
      <c r="FE209" s="73"/>
      <c r="FF209" s="73"/>
      <c r="FG209" s="73"/>
      <c r="FH209" s="73"/>
      <c r="FI209" s="73"/>
      <c r="FJ209" s="73"/>
      <c r="FK209" s="73"/>
      <c r="FL209" s="73"/>
      <c r="FM209" s="73"/>
      <c r="FN209" s="73"/>
      <c r="FO209" s="73"/>
      <c r="FP209" s="73"/>
      <c r="FQ209" s="73"/>
      <c r="FR209" s="73"/>
      <c r="FS209" s="73"/>
      <c r="FT209" s="73"/>
      <c r="FU209" s="73"/>
      <c r="FV209" s="73"/>
      <c r="FW209" s="73"/>
      <c r="FX209" s="73"/>
      <c r="FY209" s="73"/>
      <c r="FZ209" s="73"/>
      <c r="GA209" s="73"/>
      <c r="GB209" s="73"/>
      <c r="GC209" s="73"/>
      <c r="GD209" s="73"/>
      <c r="GE209" s="73"/>
      <c r="GF209" s="73"/>
      <c r="GG209" s="73"/>
      <c r="GH209" s="73"/>
      <c r="GI209" s="73"/>
      <c r="GJ209" s="73"/>
      <c r="GK209" s="73"/>
      <c r="GL209" s="73"/>
      <c r="GM209" s="73"/>
      <c r="GN209" s="73"/>
      <c r="GO209" s="73"/>
      <c r="GP209" s="73"/>
      <c r="GQ209" s="73"/>
      <c r="GR209" s="73"/>
      <c r="GS209" s="73"/>
      <c r="GT209" s="73"/>
      <c r="GU209" s="73"/>
      <c r="GV209" s="73"/>
      <c r="GW209" s="73"/>
      <c r="GX209" s="73"/>
      <c r="GY209" s="73"/>
      <c r="GZ209" s="73"/>
      <c r="HA209" s="73"/>
      <c r="HB209" s="73"/>
      <c r="HC209" s="73"/>
      <c r="HD209" s="73"/>
      <c r="HE209" s="73"/>
      <c r="HF209" s="73"/>
      <c r="HG209" s="73"/>
      <c r="HH209" s="73"/>
      <c r="HI209" s="73"/>
      <c r="HJ209" s="73"/>
      <c r="HK209" s="73"/>
      <c r="HL209" s="73"/>
      <c r="HM209" s="73"/>
      <c r="HN209" s="73"/>
      <c r="HO209" s="73"/>
      <c r="HP209" s="73"/>
      <c r="HQ209" s="73"/>
      <c r="HR209" s="73"/>
      <c r="HS209" s="73"/>
      <c r="HT209" s="73"/>
      <c r="HU209" s="73"/>
      <c r="HV209" s="73"/>
      <c r="HW209" s="73"/>
      <c r="HX209" s="73"/>
      <c r="HY209" s="73"/>
      <c r="HZ209" s="73"/>
      <c r="IA209" s="73"/>
      <c r="IB209" s="73"/>
      <c r="IC209" s="73"/>
      <c r="ID209" s="73"/>
      <c r="IE209" s="73"/>
      <c r="IF209" s="73"/>
      <c r="IG209" s="73"/>
      <c r="IH209" s="73"/>
      <c r="II209" s="73"/>
      <c r="IJ209" s="73"/>
      <c r="IK209" s="73"/>
      <c r="IL209" s="73"/>
      <c r="IM209" s="73"/>
      <c r="IN209" s="73"/>
      <c r="IO209" s="73"/>
      <c r="IP209" s="73"/>
      <c r="IQ209" s="73"/>
      <c r="IR209" s="73"/>
      <c r="IS209" s="73"/>
      <c r="IT209" s="73"/>
      <c r="IU209" s="73"/>
      <c r="IV209" s="73"/>
      <c r="IW209" s="73"/>
      <c r="IX209" s="73"/>
      <c r="IY209" s="73"/>
      <c r="IZ209" s="73"/>
      <c r="JA209" s="73"/>
      <c r="JB209" s="73"/>
      <c r="JC209" s="73"/>
      <c r="JD209" s="73"/>
      <c r="JE209" s="73"/>
      <c r="JF209" s="73"/>
      <c r="JG209" s="73"/>
      <c r="JH209" s="73"/>
      <c r="JI209" s="73"/>
      <c r="JJ209" s="73"/>
      <c r="JK209" s="73"/>
      <c r="JL209" s="73"/>
      <c r="JM209" s="73"/>
      <c r="JN209" s="73"/>
      <c r="JO209" s="73"/>
      <c r="JP209" s="73"/>
      <c r="JQ209" s="73"/>
      <c r="JR209" s="73"/>
      <c r="JS209" s="73"/>
      <c r="JT209" s="73"/>
      <c r="JU209" s="73"/>
      <c r="JV209" s="73"/>
      <c r="JW209" s="73"/>
      <c r="JX209" s="73"/>
      <c r="JY209" s="73"/>
      <c r="JZ209" s="73"/>
      <c r="KA209" s="73"/>
      <c r="KB209" s="73"/>
      <c r="KC209" s="73"/>
      <c r="KD209" s="73"/>
      <c r="KE209" s="73"/>
      <c r="KF209" s="73"/>
      <c r="KG209" s="73"/>
      <c r="KH209" s="73"/>
      <c r="KI209" s="73"/>
      <c r="KJ209" s="73"/>
      <c r="KK209" s="73"/>
      <c r="KL209" s="73"/>
      <c r="KM209" s="73"/>
      <c r="KN209" s="73"/>
      <c r="KO209" s="73"/>
      <c r="KP209" s="73"/>
      <c r="KQ209" s="73"/>
      <c r="KR209" s="73"/>
      <c r="KS209" s="73"/>
      <c r="KT209" s="73"/>
      <c r="KU209" s="73"/>
      <c r="KV209" s="73"/>
      <c r="KW209" s="73"/>
      <c r="KX209" s="73"/>
      <c r="KY209" s="73"/>
      <c r="KZ209" s="73"/>
      <c r="LA209" s="73"/>
      <c r="LB209" s="73"/>
      <c r="LC209" s="73"/>
      <c r="LD209" s="73"/>
      <c r="LE209" s="73"/>
      <c r="LF209" s="73"/>
      <c r="LG209" s="73"/>
      <c r="LH209" s="73"/>
      <c r="LI209" s="73"/>
      <c r="LJ209" s="73"/>
      <c r="LK209" s="73"/>
      <c r="LL209" s="73"/>
      <c r="LM209" s="73"/>
      <c r="LN209" s="73"/>
      <c r="LO209" s="73"/>
      <c r="LP209" s="73"/>
      <c r="LQ209" s="73"/>
      <c r="LR209" s="73"/>
      <c r="LS209" s="73"/>
      <c r="LT209" s="73"/>
      <c r="LU209" s="73"/>
      <c r="LV209" s="73"/>
      <c r="LW209" s="73"/>
      <c r="LX209" s="73"/>
      <c r="LY209" s="73"/>
      <c r="LZ209" s="73"/>
      <c r="MA209" s="73"/>
      <c r="MB209" s="73"/>
      <c r="MC209" s="73"/>
      <c r="MD209" s="73"/>
      <c r="ME209" s="73"/>
      <c r="MF209" s="73"/>
      <c r="MG209" s="73"/>
      <c r="MH209" s="73"/>
      <c r="MI209" s="73"/>
      <c r="MJ209" s="73"/>
      <c r="MK209" s="73"/>
      <c r="ML209" s="73"/>
      <c r="MM209" s="73"/>
      <c r="MN209" s="73"/>
      <c r="MO209" s="73"/>
      <c r="MP209" s="73"/>
      <c r="MQ209" s="73"/>
      <c r="MR209" s="73"/>
      <c r="MS209" s="73"/>
      <c r="MT209" s="73"/>
      <c r="MU209" s="73"/>
      <c r="MV209" s="73"/>
      <c r="MW209" s="73"/>
      <c r="MX209" s="73"/>
      <c r="MY209" s="73"/>
      <c r="MZ209" s="73"/>
      <c r="NA209" s="73"/>
      <c r="NB209" s="73"/>
      <c r="NC209" s="73"/>
      <c r="ND209" s="73"/>
      <c r="NE209" s="73"/>
      <c r="NF209" s="73"/>
      <c r="NG209" s="73"/>
      <c r="NH209" s="73"/>
      <c r="NI209" s="73"/>
      <c r="NJ209" s="73"/>
      <c r="NK209" s="73"/>
      <c r="NL209" s="73"/>
      <c r="NM209" s="73"/>
      <c r="NN209" s="73"/>
      <c r="NO209" s="73"/>
      <c r="NP209" s="73"/>
      <c r="NQ209" s="73"/>
      <c r="NR209" s="73"/>
      <c r="NS209" s="73"/>
      <c r="NT209" s="73"/>
      <c r="NU209" s="73"/>
      <c r="NV209" s="73"/>
      <c r="NW209" s="73"/>
      <c r="NX209" s="73"/>
      <c r="NY209" s="73"/>
      <c r="NZ209" s="73"/>
      <c r="OA209" s="73"/>
      <c r="OB209" s="73"/>
      <c r="OC209" s="73"/>
      <c r="OD209" s="73"/>
      <c r="OE209" s="73"/>
      <c r="OF209" s="73"/>
      <c r="OG209" s="73"/>
      <c r="OH209" s="73"/>
      <c r="OI209" s="73"/>
      <c r="OJ209" s="73"/>
      <c r="OK209" s="73"/>
      <c r="OL209" s="73"/>
      <c r="OM209" s="73"/>
      <c r="ON209" s="73"/>
      <c r="OO209" s="73"/>
      <c r="OP209" s="73"/>
      <c r="OQ209" s="73"/>
      <c r="OR209" s="73"/>
      <c r="OS209" s="73"/>
      <c r="OT209" s="73"/>
      <c r="OU209" s="73"/>
      <c r="OV209" s="73"/>
      <c r="OW209" s="73"/>
      <c r="OX209" s="73"/>
      <c r="OY209" s="73"/>
      <c r="OZ209" s="73"/>
      <c r="PA209" s="73"/>
      <c r="PB209" s="73"/>
      <c r="PC209" s="73"/>
      <c r="PD209" s="73"/>
      <c r="PE209" s="73"/>
      <c r="PF209" s="73"/>
      <c r="PG209" s="73"/>
      <c r="PH209" s="73"/>
      <c r="PI209" s="73"/>
      <c r="PJ209" s="73"/>
      <c r="PK209" s="73"/>
      <c r="PL209" s="73"/>
      <c r="PM209" s="73"/>
      <c r="PN209" s="73"/>
      <c r="PO209" s="73"/>
      <c r="PP209" s="73"/>
      <c r="PQ209" s="73"/>
      <c r="PR209" s="73"/>
      <c r="PS209" s="73"/>
      <c r="PT209" s="73"/>
      <c r="PU209" s="73"/>
      <c r="PV209" s="73"/>
      <c r="PW209" s="73"/>
      <c r="PX209" s="73"/>
      <c r="PY209" s="73"/>
      <c r="PZ209" s="73"/>
      <c r="QA209" s="73"/>
      <c r="QB209" s="73"/>
      <c r="QC209" s="73"/>
      <c r="QD209" s="73"/>
      <c r="QE209" s="73"/>
      <c r="QF209" s="73"/>
      <c r="QG209" s="73"/>
      <c r="QH209" s="73"/>
      <c r="QI209" s="73"/>
      <c r="QJ209" s="73"/>
      <c r="QK209" s="73"/>
      <c r="QL209" s="73"/>
      <c r="QM209" s="73"/>
      <c r="QN209" s="73"/>
      <c r="QO209" s="73"/>
      <c r="QP209" s="73"/>
      <c r="QQ209" s="73"/>
      <c r="QR209" s="73"/>
      <c r="QS209" s="73"/>
      <c r="QT209" s="73"/>
      <c r="QU209" s="73"/>
      <c r="QV209" s="73"/>
      <c r="QW209" s="73"/>
      <c r="QX209" s="73"/>
      <c r="QY209" s="73"/>
      <c r="QZ209" s="73"/>
      <c r="RA209" s="73"/>
      <c r="RB209" s="73"/>
      <c r="RC209" s="73"/>
      <c r="RD209" s="73"/>
      <c r="RE209" s="73"/>
      <c r="RF209" s="73"/>
      <c r="RG209" s="73"/>
      <c r="RH209" s="73"/>
      <c r="RI209" s="73"/>
      <c r="RJ209" s="73"/>
      <c r="RK209" s="73"/>
      <c r="RL209" s="73"/>
      <c r="RM209" s="73"/>
      <c r="RN209" s="73"/>
      <c r="RO209" s="73"/>
      <c r="RP209" s="73"/>
      <c r="RQ209" s="73"/>
      <c r="RR209" s="73"/>
      <c r="RS209" s="73"/>
      <c r="RT209" s="73"/>
      <c r="RU209" s="73"/>
      <c r="RV209" s="73"/>
      <c r="RW209" s="73"/>
      <c r="RX209" s="73"/>
      <c r="RY209" s="73"/>
      <c r="RZ209" s="73"/>
      <c r="SA209" s="73"/>
      <c r="SB209" s="73"/>
      <c r="SC209" s="73"/>
      <c r="SD209" s="73"/>
      <c r="SE209" s="73"/>
      <c r="SF209" s="73"/>
      <c r="SG209" s="73"/>
      <c r="SH209" s="73"/>
      <c r="SI209" s="73"/>
      <c r="SJ209" s="73"/>
      <c r="SK209" s="73"/>
      <c r="SL209" s="73"/>
      <c r="SM209" s="73"/>
      <c r="SN209" s="73"/>
      <c r="SO209" s="73"/>
      <c r="SP209" s="73"/>
      <c r="SQ209" s="73"/>
      <c r="SR209" s="73"/>
      <c r="SS209" s="73"/>
      <c r="ST209" s="73"/>
      <c r="SU209" s="73"/>
      <c r="SV209" s="73"/>
      <c r="SW209" s="73"/>
      <c r="SX209" s="73"/>
      <c r="SY209" s="73"/>
      <c r="SZ209" s="73"/>
      <c r="TA209" s="73"/>
      <c r="TB209" s="73"/>
      <c r="TC209" s="73"/>
      <c r="TD209" s="73"/>
      <c r="TE209" s="73"/>
      <c r="TF209" s="73"/>
      <c r="TG209" s="73"/>
      <c r="TH209" s="73"/>
      <c r="TI209" s="73"/>
      <c r="TJ209" s="73"/>
      <c r="TK209" s="73"/>
      <c r="TL209" s="73"/>
      <c r="TM209" s="73"/>
      <c r="TN209" s="73"/>
      <c r="TO209" s="73"/>
      <c r="TP209" s="73"/>
      <c r="TQ209" s="73"/>
      <c r="TR209" s="73"/>
      <c r="TS209" s="73"/>
      <c r="TT209" s="73"/>
      <c r="TU209" s="73"/>
      <c r="TV209" s="73"/>
      <c r="TW209" s="73"/>
      <c r="TX209" s="73"/>
      <c r="TY209" s="73"/>
      <c r="TZ209" s="73"/>
      <c r="UA209" s="73"/>
      <c r="UB209" s="73"/>
      <c r="UC209" s="73"/>
      <c r="UD209" s="73"/>
      <c r="UE209" s="73"/>
      <c r="UF209" s="73"/>
      <c r="UG209" s="73"/>
      <c r="UH209" s="73"/>
      <c r="UI209" s="73"/>
      <c r="UJ209" s="73"/>
      <c r="UK209" s="73"/>
      <c r="UL209" s="73"/>
      <c r="UM209" s="73"/>
      <c r="UN209" s="73"/>
      <c r="UO209" s="73"/>
      <c r="UP209" s="73"/>
      <c r="UQ209" s="73"/>
      <c r="UR209" s="73"/>
      <c r="US209" s="73"/>
      <c r="UT209" s="73"/>
      <c r="UU209" s="73"/>
      <c r="UV209" s="73"/>
      <c r="UW209" s="73"/>
      <c r="UX209" s="73"/>
      <c r="UY209" s="73"/>
      <c r="UZ209" s="73"/>
      <c r="VA209" s="73"/>
      <c r="VB209" s="73"/>
      <c r="VC209" s="73"/>
      <c r="VD209" s="73"/>
      <c r="VE209" s="73"/>
      <c r="VF209" s="73"/>
      <c r="VG209" s="73"/>
      <c r="VH209" s="73"/>
      <c r="VI209" s="73"/>
      <c r="VJ209" s="73"/>
      <c r="VK209" s="73"/>
      <c r="VL209" s="73"/>
      <c r="VM209" s="73"/>
      <c r="VN209" s="73"/>
      <c r="VO209" s="73"/>
      <c r="VP209" s="73"/>
      <c r="VQ209" s="73"/>
      <c r="VR209" s="73"/>
      <c r="VS209" s="73"/>
      <c r="VT209" s="73"/>
      <c r="VU209" s="73"/>
      <c r="VV209" s="73"/>
      <c r="VW209" s="73"/>
      <c r="VX209" s="73"/>
      <c r="VY209" s="73"/>
      <c r="VZ209" s="73"/>
      <c r="WA209" s="73"/>
      <c r="WB209" s="73"/>
      <c r="WC209" s="73"/>
      <c r="WD209" s="73"/>
      <c r="WE209" s="73"/>
      <c r="WF209" s="73"/>
      <c r="WG209" s="73"/>
      <c r="WH209" s="73"/>
      <c r="WI209" s="73"/>
      <c r="WJ209" s="73"/>
      <c r="WK209" s="73"/>
      <c r="WL209" s="73"/>
      <c r="WM209" s="73"/>
      <c r="WN209" s="73"/>
      <c r="WO209" s="73"/>
      <c r="WP209" s="73"/>
      <c r="WQ209" s="73"/>
      <c r="WR209" s="73"/>
      <c r="WS209" s="73"/>
      <c r="WT209" s="73"/>
      <c r="WU209" s="73"/>
      <c r="WV209" s="73"/>
      <c r="WW209" s="73"/>
      <c r="WX209" s="73"/>
      <c r="WY209" s="73"/>
      <c r="WZ209" s="73"/>
      <c r="XA209" s="73"/>
      <c r="XB209" s="73"/>
      <c r="XC209" s="73"/>
      <c r="XD209" s="73"/>
      <c r="XE209" s="73"/>
      <c r="XF209" s="73"/>
      <c r="XG209" s="73"/>
      <c r="XH209" s="73"/>
      <c r="XI209" s="73"/>
      <c r="XJ209" s="73"/>
      <c r="XK209" s="73"/>
      <c r="XL209" s="73"/>
      <c r="XM209" s="73"/>
      <c r="XN209" s="73"/>
      <c r="XO209" s="73"/>
      <c r="XP209" s="73"/>
      <c r="XQ209" s="73"/>
      <c r="XR209" s="73"/>
      <c r="XS209" s="73"/>
      <c r="XT209" s="73"/>
      <c r="XU209" s="73"/>
      <c r="XV209" s="73"/>
      <c r="XW209" s="73"/>
      <c r="XX209" s="73"/>
      <c r="XY209" s="73"/>
      <c r="XZ209" s="73"/>
      <c r="YA209" s="73"/>
      <c r="YB209" s="73"/>
      <c r="YC209" s="73"/>
      <c r="YD209" s="73"/>
      <c r="YE209" s="73"/>
      <c r="YF209" s="73"/>
      <c r="YG209" s="73"/>
      <c r="YH209" s="73"/>
      <c r="YI209" s="73"/>
      <c r="YJ209" s="73"/>
      <c r="YK209" s="73"/>
      <c r="YL209" s="73"/>
      <c r="YM209" s="73"/>
      <c r="YN209" s="73"/>
      <c r="YO209" s="73"/>
      <c r="YP209" s="73"/>
      <c r="YQ209" s="73"/>
      <c r="YR209" s="73"/>
    </row>
    <row r="210" spans="1:668">
      <c r="A210" s="71" t="s">
        <v>294</v>
      </c>
      <c r="B210" s="72">
        <f t="shared" si="195"/>
        <v>0</v>
      </c>
      <c r="C210" s="72">
        <f t="shared" si="196"/>
        <v>0</v>
      </c>
      <c r="D210" s="72">
        <f t="shared" si="197"/>
        <v>0</v>
      </c>
      <c r="E210" s="72">
        <f t="shared" si="198"/>
        <v>0</v>
      </c>
      <c r="F210" s="72">
        <f t="shared" si="199"/>
        <v>0</v>
      </c>
      <c r="G210" s="72">
        <f t="shared" si="200"/>
        <v>0</v>
      </c>
      <c r="H210" s="72">
        <f t="shared" si="201"/>
        <v>0</v>
      </c>
      <c r="I210" s="72">
        <f t="shared" si="202"/>
        <v>0</v>
      </c>
      <c r="J210" s="72">
        <f t="shared" si="203"/>
        <v>0</v>
      </c>
      <c r="K210" s="72">
        <f t="shared" si="204"/>
        <v>0</v>
      </c>
      <c r="L210" s="72">
        <f t="shared" si="205"/>
        <v>0</v>
      </c>
      <c r="M210" s="72">
        <f t="shared" si="206"/>
        <v>0</v>
      </c>
      <c r="N210" s="72">
        <f t="shared" si="207"/>
        <v>0</v>
      </c>
      <c r="O210" s="72">
        <f t="shared" si="208"/>
        <v>0</v>
      </c>
      <c r="P210" s="72">
        <f t="shared" si="209"/>
        <v>0</v>
      </c>
      <c r="Q210" s="72">
        <f t="shared" si="210"/>
        <v>0</v>
      </c>
      <c r="R210" s="72">
        <f t="shared" si="211"/>
        <v>0</v>
      </c>
      <c r="S210" s="72">
        <f t="shared" si="212"/>
        <v>0</v>
      </c>
      <c r="T210" s="72">
        <f t="shared" si="213"/>
        <v>0</v>
      </c>
      <c r="U210" s="72">
        <f t="shared" si="214"/>
        <v>0</v>
      </c>
      <c r="V210" s="72">
        <f t="shared" si="215"/>
        <v>0</v>
      </c>
      <c r="W210" s="72">
        <f t="shared" si="216"/>
        <v>0</v>
      </c>
      <c r="X210" s="72">
        <f t="shared" si="217"/>
        <v>0</v>
      </c>
      <c r="Y210" s="72">
        <f t="shared" si="218"/>
        <v>0</v>
      </c>
      <c r="Z210" s="72">
        <f t="shared" si="219"/>
        <v>0</v>
      </c>
      <c r="AA210" s="72">
        <f t="shared" si="220"/>
        <v>0</v>
      </c>
      <c r="AB210" s="72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3"/>
      <c r="DY210" s="73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73"/>
      <c r="ES210" s="73"/>
      <c r="ET210" s="73"/>
      <c r="EU210" s="73"/>
      <c r="EV210" s="73"/>
      <c r="EW210" s="73"/>
      <c r="EX210" s="73"/>
      <c r="EY210" s="73"/>
      <c r="EZ210" s="73"/>
      <c r="FA210" s="73"/>
      <c r="FB210" s="73"/>
      <c r="FC210" s="73"/>
      <c r="FD210" s="73"/>
      <c r="FE210" s="73"/>
      <c r="FF210" s="73"/>
      <c r="FG210" s="73"/>
      <c r="FH210" s="73"/>
      <c r="FI210" s="73"/>
      <c r="FJ210" s="73"/>
      <c r="FK210" s="73"/>
      <c r="FL210" s="73"/>
      <c r="FM210" s="73"/>
      <c r="FN210" s="73"/>
      <c r="FO210" s="73"/>
      <c r="FP210" s="73"/>
      <c r="FQ210" s="73"/>
      <c r="FR210" s="73"/>
      <c r="FS210" s="73"/>
      <c r="FT210" s="73"/>
      <c r="FU210" s="73"/>
      <c r="FV210" s="73"/>
      <c r="FW210" s="73"/>
      <c r="FX210" s="73"/>
      <c r="FY210" s="73"/>
      <c r="FZ210" s="73"/>
      <c r="GA210" s="73"/>
      <c r="GB210" s="73"/>
      <c r="GC210" s="73"/>
      <c r="GD210" s="73"/>
      <c r="GE210" s="73"/>
      <c r="GF210" s="73"/>
      <c r="GG210" s="73"/>
      <c r="GH210" s="73"/>
      <c r="GI210" s="73"/>
      <c r="GJ210" s="73"/>
      <c r="GK210" s="73"/>
      <c r="GL210" s="73"/>
      <c r="GM210" s="73"/>
      <c r="GN210" s="73"/>
      <c r="GO210" s="73"/>
      <c r="GP210" s="73"/>
      <c r="GQ210" s="73"/>
      <c r="GR210" s="73"/>
      <c r="GS210" s="73"/>
      <c r="GT210" s="73"/>
      <c r="GU210" s="73"/>
      <c r="GV210" s="73"/>
      <c r="GW210" s="73"/>
      <c r="GX210" s="73"/>
      <c r="GY210" s="73"/>
      <c r="GZ210" s="73"/>
      <c r="HA210" s="73"/>
      <c r="HB210" s="73"/>
      <c r="HC210" s="73"/>
      <c r="HD210" s="73"/>
      <c r="HE210" s="73"/>
      <c r="HF210" s="73"/>
      <c r="HG210" s="73"/>
      <c r="HH210" s="73"/>
      <c r="HI210" s="73"/>
      <c r="HJ210" s="73"/>
      <c r="HK210" s="73"/>
      <c r="HL210" s="73"/>
      <c r="HM210" s="73"/>
      <c r="HN210" s="73"/>
      <c r="HO210" s="73"/>
      <c r="HP210" s="73"/>
      <c r="HQ210" s="73"/>
      <c r="HR210" s="73"/>
      <c r="HS210" s="73"/>
      <c r="HT210" s="73"/>
      <c r="HU210" s="73"/>
      <c r="HV210" s="73"/>
      <c r="HW210" s="73"/>
      <c r="HX210" s="73"/>
      <c r="HY210" s="73"/>
      <c r="HZ210" s="73"/>
      <c r="IA210" s="73"/>
      <c r="IB210" s="73"/>
      <c r="IC210" s="73"/>
      <c r="ID210" s="73"/>
      <c r="IE210" s="73"/>
      <c r="IF210" s="73"/>
      <c r="IG210" s="73"/>
      <c r="IH210" s="73"/>
      <c r="II210" s="73"/>
      <c r="IJ210" s="73"/>
      <c r="IK210" s="73"/>
      <c r="IL210" s="73"/>
      <c r="IM210" s="73"/>
      <c r="IN210" s="73"/>
      <c r="IO210" s="73"/>
      <c r="IP210" s="73"/>
      <c r="IQ210" s="73"/>
      <c r="IR210" s="73"/>
      <c r="IS210" s="73"/>
      <c r="IT210" s="73"/>
      <c r="IU210" s="73"/>
      <c r="IV210" s="73"/>
      <c r="IW210" s="73"/>
      <c r="IX210" s="73"/>
      <c r="IY210" s="73"/>
      <c r="IZ210" s="73"/>
      <c r="JA210" s="73"/>
      <c r="JB210" s="73"/>
      <c r="JC210" s="73"/>
      <c r="JD210" s="73"/>
      <c r="JE210" s="73"/>
      <c r="JF210" s="73"/>
      <c r="JG210" s="73"/>
      <c r="JH210" s="73"/>
      <c r="JI210" s="73"/>
      <c r="JJ210" s="73"/>
      <c r="JK210" s="73"/>
      <c r="JL210" s="73"/>
      <c r="JM210" s="73"/>
      <c r="JN210" s="73"/>
      <c r="JO210" s="73"/>
      <c r="JP210" s="73"/>
      <c r="JQ210" s="73"/>
      <c r="JR210" s="73"/>
      <c r="JS210" s="73"/>
      <c r="JT210" s="73"/>
      <c r="JU210" s="73"/>
      <c r="JV210" s="73"/>
      <c r="JW210" s="73"/>
      <c r="JX210" s="73"/>
      <c r="JY210" s="73"/>
      <c r="JZ210" s="73"/>
      <c r="KA210" s="73"/>
      <c r="KB210" s="73"/>
      <c r="KC210" s="73"/>
      <c r="KD210" s="73"/>
      <c r="KE210" s="73"/>
      <c r="KF210" s="73"/>
      <c r="KG210" s="73"/>
      <c r="KH210" s="73"/>
      <c r="KI210" s="73"/>
      <c r="KJ210" s="73"/>
      <c r="KK210" s="73"/>
      <c r="KL210" s="73"/>
      <c r="KM210" s="73"/>
      <c r="KN210" s="73"/>
      <c r="KO210" s="73"/>
      <c r="KP210" s="73"/>
      <c r="KQ210" s="73"/>
      <c r="KR210" s="73"/>
      <c r="KS210" s="73"/>
      <c r="KT210" s="73"/>
      <c r="KU210" s="73"/>
      <c r="KV210" s="73"/>
      <c r="KW210" s="73"/>
      <c r="KX210" s="73"/>
      <c r="KY210" s="73"/>
      <c r="KZ210" s="73"/>
      <c r="LA210" s="73"/>
      <c r="LB210" s="73"/>
      <c r="LC210" s="73"/>
      <c r="LD210" s="73"/>
      <c r="LE210" s="73"/>
      <c r="LF210" s="73"/>
      <c r="LG210" s="73"/>
      <c r="LH210" s="73"/>
      <c r="LI210" s="73"/>
      <c r="LJ210" s="73"/>
      <c r="LK210" s="73"/>
      <c r="LL210" s="73"/>
      <c r="LM210" s="73"/>
      <c r="LN210" s="73"/>
      <c r="LO210" s="73"/>
      <c r="LP210" s="73"/>
      <c r="LQ210" s="73"/>
      <c r="LR210" s="73"/>
      <c r="LS210" s="73"/>
      <c r="LT210" s="73"/>
      <c r="LU210" s="73"/>
      <c r="LV210" s="73"/>
      <c r="LW210" s="73"/>
      <c r="LX210" s="73"/>
      <c r="LY210" s="73"/>
      <c r="LZ210" s="73"/>
      <c r="MA210" s="73"/>
      <c r="MB210" s="73"/>
      <c r="MC210" s="73"/>
      <c r="MD210" s="73"/>
      <c r="ME210" s="73"/>
      <c r="MF210" s="73"/>
      <c r="MG210" s="73"/>
      <c r="MH210" s="73"/>
      <c r="MI210" s="73"/>
      <c r="MJ210" s="73"/>
      <c r="MK210" s="73"/>
      <c r="ML210" s="73"/>
      <c r="MM210" s="73"/>
      <c r="MN210" s="73"/>
      <c r="MO210" s="73"/>
      <c r="MP210" s="73"/>
      <c r="MQ210" s="73"/>
      <c r="MR210" s="73"/>
      <c r="MS210" s="73"/>
      <c r="MT210" s="73"/>
      <c r="MU210" s="73"/>
      <c r="MV210" s="73"/>
      <c r="MW210" s="73"/>
      <c r="MX210" s="73"/>
      <c r="MY210" s="73"/>
      <c r="MZ210" s="73"/>
      <c r="NA210" s="73"/>
      <c r="NB210" s="73"/>
      <c r="NC210" s="73"/>
      <c r="ND210" s="73"/>
      <c r="NE210" s="73"/>
      <c r="NF210" s="73"/>
      <c r="NG210" s="73"/>
      <c r="NH210" s="73"/>
      <c r="NI210" s="73"/>
      <c r="NJ210" s="73"/>
      <c r="NK210" s="73"/>
      <c r="NL210" s="73"/>
      <c r="NM210" s="73"/>
      <c r="NN210" s="73"/>
      <c r="NO210" s="73"/>
      <c r="NP210" s="73"/>
      <c r="NQ210" s="73"/>
      <c r="NR210" s="73"/>
      <c r="NS210" s="73"/>
      <c r="NT210" s="73"/>
      <c r="NU210" s="73"/>
      <c r="NV210" s="73"/>
      <c r="NW210" s="73"/>
      <c r="NX210" s="73"/>
      <c r="NY210" s="73"/>
      <c r="NZ210" s="73"/>
      <c r="OA210" s="73"/>
      <c r="OB210" s="73"/>
      <c r="OC210" s="73"/>
      <c r="OD210" s="73"/>
      <c r="OE210" s="73"/>
      <c r="OF210" s="73"/>
      <c r="OG210" s="73"/>
      <c r="OH210" s="73"/>
      <c r="OI210" s="73"/>
      <c r="OJ210" s="73"/>
      <c r="OK210" s="73"/>
      <c r="OL210" s="73"/>
      <c r="OM210" s="73"/>
      <c r="ON210" s="73"/>
      <c r="OO210" s="73"/>
      <c r="OP210" s="73"/>
      <c r="OQ210" s="73"/>
      <c r="OR210" s="73"/>
      <c r="OS210" s="73"/>
      <c r="OT210" s="73"/>
      <c r="OU210" s="73"/>
      <c r="OV210" s="73"/>
      <c r="OW210" s="73"/>
      <c r="OX210" s="73"/>
      <c r="OY210" s="73"/>
      <c r="OZ210" s="73"/>
      <c r="PA210" s="73"/>
      <c r="PB210" s="73"/>
      <c r="PC210" s="73"/>
      <c r="PD210" s="73"/>
      <c r="PE210" s="73"/>
      <c r="PF210" s="73"/>
      <c r="PG210" s="73"/>
      <c r="PH210" s="73"/>
      <c r="PI210" s="73"/>
      <c r="PJ210" s="73"/>
      <c r="PK210" s="73"/>
      <c r="PL210" s="73"/>
      <c r="PM210" s="73"/>
      <c r="PN210" s="73"/>
      <c r="PO210" s="73"/>
      <c r="PP210" s="73"/>
      <c r="PQ210" s="73"/>
      <c r="PR210" s="73"/>
      <c r="PS210" s="73"/>
      <c r="PT210" s="73"/>
      <c r="PU210" s="73"/>
      <c r="PV210" s="73"/>
      <c r="PW210" s="73"/>
      <c r="PX210" s="73"/>
      <c r="PY210" s="73"/>
      <c r="PZ210" s="73"/>
      <c r="QA210" s="73"/>
      <c r="QB210" s="73"/>
      <c r="QC210" s="73"/>
      <c r="QD210" s="73"/>
      <c r="QE210" s="73"/>
      <c r="QF210" s="73"/>
      <c r="QG210" s="73"/>
      <c r="QH210" s="73"/>
      <c r="QI210" s="73"/>
      <c r="QJ210" s="73"/>
      <c r="QK210" s="73"/>
      <c r="QL210" s="73"/>
      <c r="QM210" s="73"/>
      <c r="QN210" s="73"/>
      <c r="QO210" s="73"/>
      <c r="QP210" s="73"/>
      <c r="QQ210" s="73"/>
      <c r="QR210" s="73"/>
      <c r="QS210" s="73"/>
      <c r="QT210" s="73"/>
      <c r="QU210" s="73"/>
      <c r="QV210" s="73"/>
      <c r="QW210" s="73"/>
      <c r="QX210" s="73"/>
      <c r="QY210" s="73"/>
      <c r="QZ210" s="73"/>
      <c r="RA210" s="73"/>
      <c r="RB210" s="73"/>
      <c r="RC210" s="73"/>
      <c r="RD210" s="73"/>
      <c r="RE210" s="73"/>
      <c r="RF210" s="73"/>
      <c r="RG210" s="73"/>
      <c r="RH210" s="73"/>
      <c r="RI210" s="73"/>
      <c r="RJ210" s="73"/>
      <c r="RK210" s="73"/>
      <c r="RL210" s="73"/>
      <c r="RM210" s="73"/>
      <c r="RN210" s="73"/>
      <c r="RO210" s="73"/>
      <c r="RP210" s="73"/>
      <c r="RQ210" s="73"/>
      <c r="RR210" s="73"/>
      <c r="RS210" s="73"/>
      <c r="RT210" s="73"/>
      <c r="RU210" s="73"/>
      <c r="RV210" s="73"/>
      <c r="RW210" s="73"/>
      <c r="RX210" s="73"/>
      <c r="RY210" s="73"/>
      <c r="RZ210" s="73"/>
      <c r="SA210" s="73"/>
      <c r="SB210" s="73"/>
      <c r="SC210" s="73"/>
      <c r="SD210" s="73"/>
      <c r="SE210" s="73"/>
      <c r="SF210" s="73"/>
      <c r="SG210" s="73"/>
      <c r="SH210" s="73"/>
      <c r="SI210" s="73"/>
      <c r="SJ210" s="73"/>
      <c r="SK210" s="73"/>
      <c r="SL210" s="73"/>
      <c r="SM210" s="73"/>
      <c r="SN210" s="73"/>
      <c r="SO210" s="73"/>
      <c r="SP210" s="73"/>
      <c r="SQ210" s="73"/>
      <c r="SR210" s="73"/>
      <c r="SS210" s="73"/>
      <c r="ST210" s="73"/>
      <c r="SU210" s="73"/>
      <c r="SV210" s="73"/>
      <c r="SW210" s="73"/>
      <c r="SX210" s="73"/>
      <c r="SY210" s="73"/>
      <c r="SZ210" s="73"/>
      <c r="TA210" s="73"/>
      <c r="TB210" s="73"/>
      <c r="TC210" s="73"/>
      <c r="TD210" s="73"/>
      <c r="TE210" s="73"/>
      <c r="TF210" s="73"/>
      <c r="TG210" s="73"/>
      <c r="TH210" s="73"/>
      <c r="TI210" s="73"/>
      <c r="TJ210" s="73"/>
      <c r="TK210" s="73"/>
      <c r="TL210" s="73"/>
      <c r="TM210" s="73"/>
      <c r="TN210" s="73"/>
      <c r="TO210" s="73"/>
      <c r="TP210" s="73"/>
      <c r="TQ210" s="73"/>
      <c r="TR210" s="73"/>
      <c r="TS210" s="73"/>
      <c r="TT210" s="73"/>
      <c r="TU210" s="73"/>
      <c r="TV210" s="73"/>
      <c r="TW210" s="73"/>
      <c r="TX210" s="73"/>
      <c r="TY210" s="73"/>
      <c r="TZ210" s="73"/>
      <c r="UA210" s="73"/>
      <c r="UB210" s="73"/>
      <c r="UC210" s="73"/>
      <c r="UD210" s="73"/>
      <c r="UE210" s="73"/>
      <c r="UF210" s="73"/>
      <c r="UG210" s="73"/>
      <c r="UH210" s="73"/>
      <c r="UI210" s="73"/>
      <c r="UJ210" s="73"/>
      <c r="UK210" s="73"/>
      <c r="UL210" s="73"/>
      <c r="UM210" s="73"/>
      <c r="UN210" s="73"/>
      <c r="UO210" s="73"/>
      <c r="UP210" s="73"/>
      <c r="UQ210" s="73"/>
      <c r="UR210" s="73"/>
      <c r="US210" s="73"/>
      <c r="UT210" s="73"/>
      <c r="UU210" s="73"/>
      <c r="UV210" s="73"/>
      <c r="UW210" s="73"/>
      <c r="UX210" s="73"/>
      <c r="UY210" s="73"/>
      <c r="UZ210" s="73"/>
      <c r="VA210" s="73"/>
      <c r="VB210" s="73"/>
      <c r="VC210" s="73"/>
      <c r="VD210" s="73"/>
      <c r="VE210" s="73"/>
      <c r="VF210" s="73"/>
      <c r="VG210" s="73"/>
      <c r="VH210" s="73"/>
      <c r="VI210" s="73"/>
      <c r="VJ210" s="73"/>
      <c r="VK210" s="73"/>
      <c r="VL210" s="73"/>
      <c r="VM210" s="73"/>
      <c r="VN210" s="73"/>
      <c r="VO210" s="73"/>
      <c r="VP210" s="73"/>
      <c r="VQ210" s="73"/>
      <c r="VR210" s="73"/>
      <c r="VS210" s="73"/>
      <c r="VT210" s="73"/>
      <c r="VU210" s="73"/>
      <c r="VV210" s="73"/>
      <c r="VW210" s="73"/>
      <c r="VX210" s="73"/>
      <c r="VY210" s="73"/>
      <c r="VZ210" s="73"/>
      <c r="WA210" s="73"/>
      <c r="WB210" s="73"/>
      <c r="WC210" s="73"/>
      <c r="WD210" s="73"/>
      <c r="WE210" s="73"/>
      <c r="WF210" s="73"/>
      <c r="WG210" s="73"/>
      <c r="WH210" s="73"/>
      <c r="WI210" s="73"/>
      <c r="WJ210" s="73"/>
      <c r="WK210" s="73"/>
      <c r="WL210" s="73"/>
      <c r="WM210" s="73"/>
      <c r="WN210" s="73"/>
      <c r="WO210" s="73"/>
      <c r="WP210" s="73"/>
      <c r="WQ210" s="73"/>
      <c r="WR210" s="73"/>
      <c r="WS210" s="73"/>
      <c r="WT210" s="73"/>
      <c r="WU210" s="73"/>
      <c r="WV210" s="73"/>
      <c r="WW210" s="73"/>
      <c r="WX210" s="73"/>
      <c r="WY210" s="73"/>
      <c r="WZ210" s="73"/>
      <c r="XA210" s="73"/>
      <c r="XB210" s="73"/>
      <c r="XC210" s="73"/>
      <c r="XD210" s="73"/>
      <c r="XE210" s="73"/>
      <c r="XF210" s="73"/>
      <c r="XG210" s="73"/>
      <c r="XH210" s="73"/>
      <c r="XI210" s="73"/>
      <c r="XJ210" s="73"/>
      <c r="XK210" s="73"/>
      <c r="XL210" s="73"/>
      <c r="XM210" s="73"/>
      <c r="XN210" s="73"/>
      <c r="XO210" s="73"/>
      <c r="XP210" s="73"/>
      <c r="XQ210" s="73"/>
      <c r="XR210" s="73"/>
      <c r="XS210" s="73"/>
      <c r="XT210" s="73"/>
      <c r="XU210" s="73"/>
      <c r="XV210" s="73"/>
      <c r="XW210" s="73"/>
      <c r="XX210" s="73"/>
      <c r="XY210" s="73"/>
      <c r="XZ210" s="73"/>
      <c r="YA210" s="73"/>
      <c r="YB210" s="73"/>
      <c r="YC210" s="73"/>
      <c r="YD210" s="73"/>
      <c r="YE210" s="73"/>
      <c r="YF210" s="73"/>
      <c r="YG210" s="73"/>
      <c r="YH210" s="73"/>
      <c r="YI210" s="73"/>
      <c r="YJ210" s="73"/>
      <c r="YK210" s="73"/>
      <c r="YL210" s="73"/>
      <c r="YM210" s="73"/>
      <c r="YN210" s="73"/>
      <c r="YO210" s="73"/>
      <c r="YP210" s="73"/>
      <c r="YQ210" s="73"/>
      <c r="YR210" s="73"/>
    </row>
    <row r="211" spans="1:668">
      <c r="A211" s="71" t="s">
        <v>295</v>
      </c>
      <c r="B211" s="72">
        <f t="shared" si="195"/>
        <v>0</v>
      </c>
      <c r="C211" s="72">
        <f t="shared" si="196"/>
        <v>0</v>
      </c>
      <c r="D211" s="72">
        <f t="shared" si="197"/>
        <v>0</v>
      </c>
      <c r="E211" s="72">
        <f t="shared" si="198"/>
        <v>0</v>
      </c>
      <c r="F211" s="72">
        <f t="shared" si="199"/>
        <v>0</v>
      </c>
      <c r="G211" s="72">
        <f t="shared" si="200"/>
        <v>0</v>
      </c>
      <c r="H211" s="72">
        <f t="shared" si="201"/>
        <v>0</v>
      </c>
      <c r="I211" s="72">
        <f t="shared" si="202"/>
        <v>0</v>
      </c>
      <c r="J211" s="72">
        <f t="shared" si="203"/>
        <v>0</v>
      </c>
      <c r="K211" s="72">
        <f t="shared" si="204"/>
        <v>0</v>
      </c>
      <c r="L211" s="72">
        <f t="shared" si="205"/>
        <v>0</v>
      </c>
      <c r="M211" s="72">
        <f t="shared" si="206"/>
        <v>0</v>
      </c>
      <c r="N211" s="72">
        <f t="shared" si="207"/>
        <v>0</v>
      </c>
      <c r="O211" s="72">
        <f t="shared" si="208"/>
        <v>0</v>
      </c>
      <c r="P211" s="72">
        <f t="shared" si="209"/>
        <v>0</v>
      </c>
      <c r="Q211" s="72">
        <f t="shared" si="210"/>
        <v>0</v>
      </c>
      <c r="R211" s="72">
        <f t="shared" si="211"/>
        <v>0</v>
      </c>
      <c r="S211" s="72">
        <f t="shared" si="212"/>
        <v>0</v>
      </c>
      <c r="T211" s="72">
        <f t="shared" si="213"/>
        <v>0</v>
      </c>
      <c r="U211" s="72">
        <f t="shared" si="214"/>
        <v>0</v>
      </c>
      <c r="V211" s="72">
        <f t="shared" si="215"/>
        <v>0</v>
      </c>
      <c r="W211" s="72">
        <f t="shared" si="216"/>
        <v>0</v>
      </c>
      <c r="X211" s="72">
        <f t="shared" si="217"/>
        <v>0</v>
      </c>
      <c r="Y211" s="72">
        <f t="shared" si="218"/>
        <v>0</v>
      </c>
      <c r="Z211" s="72">
        <f t="shared" si="219"/>
        <v>0</v>
      </c>
      <c r="AA211" s="72">
        <f t="shared" si="220"/>
        <v>0</v>
      </c>
      <c r="AB211" s="72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3"/>
      <c r="DY211" s="73"/>
      <c r="DZ211" s="73"/>
      <c r="EA211" s="73"/>
      <c r="EB211" s="73"/>
      <c r="EC211" s="73"/>
      <c r="ED211" s="73"/>
      <c r="EE211" s="73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73"/>
      <c r="ES211" s="73"/>
      <c r="ET211" s="73"/>
      <c r="EU211" s="73"/>
      <c r="EV211" s="73"/>
      <c r="EW211" s="73"/>
      <c r="EX211" s="73"/>
      <c r="EY211" s="73"/>
      <c r="EZ211" s="73"/>
      <c r="FA211" s="73"/>
      <c r="FB211" s="73"/>
      <c r="FC211" s="73"/>
      <c r="FD211" s="73"/>
      <c r="FE211" s="73"/>
      <c r="FF211" s="73"/>
      <c r="FG211" s="73"/>
      <c r="FH211" s="73"/>
      <c r="FI211" s="73"/>
      <c r="FJ211" s="73"/>
      <c r="FK211" s="73"/>
      <c r="FL211" s="73"/>
      <c r="FM211" s="73"/>
      <c r="FN211" s="73"/>
      <c r="FO211" s="73"/>
      <c r="FP211" s="73"/>
      <c r="FQ211" s="73"/>
      <c r="FR211" s="73"/>
      <c r="FS211" s="73"/>
      <c r="FT211" s="73"/>
      <c r="FU211" s="73"/>
      <c r="FV211" s="73"/>
      <c r="FW211" s="73"/>
      <c r="FX211" s="73"/>
      <c r="FY211" s="73"/>
      <c r="FZ211" s="73"/>
      <c r="GA211" s="73"/>
      <c r="GB211" s="73"/>
      <c r="GC211" s="73"/>
      <c r="GD211" s="73"/>
      <c r="GE211" s="73"/>
      <c r="GF211" s="73"/>
      <c r="GG211" s="73"/>
      <c r="GH211" s="73"/>
      <c r="GI211" s="73"/>
      <c r="GJ211" s="73"/>
      <c r="GK211" s="73"/>
      <c r="GL211" s="73"/>
      <c r="GM211" s="73"/>
      <c r="GN211" s="73"/>
      <c r="GO211" s="73"/>
      <c r="GP211" s="73"/>
      <c r="GQ211" s="73"/>
      <c r="GR211" s="73"/>
      <c r="GS211" s="73"/>
      <c r="GT211" s="73"/>
      <c r="GU211" s="73"/>
      <c r="GV211" s="73"/>
      <c r="GW211" s="73"/>
      <c r="GX211" s="73"/>
      <c r="GY211" s="73"/>
      <c r="GZ211" s="73"/>
      <c r="HA211" s="73"/>
      <c r="HB211" s="73"/>
      <c r="HC211" s="73"/>
      <c r="HD211" s="73"/>
      <c r="HE211" s="73"/>
      <c r="HF211" s="73"/>
      <c r="HG211" s="73"/>
      <c r="HH211" s="73"/>
      <c r="HI211" s="73"/>
      <c r="HJ211" s="73"/>
      <c r="HK211" s="73"/>
      <c r="HL211" s="73"/>
      <c r="HM211" s="73"/>
      <c r="HN211" s="73"/>
      <c r="HO211" s="73"/>
      <c r="HP211" s="73"/>
      <c r="HQ211" s="73"/>
      <c r="HR211" s="73"/>
      <c r="HS211" s="73"/>
      <c r="HT211" s="73"/>
      <c r="HU211" s="73"/>
      <c r="HV211" s="73"/>
      <c r="HW211" s="73"/>
      <c r="HX211" s="73"/>
      <c r="HY211" s="73"/>
      <c r="HZ211" s="73"/>
      <c r="IA211" s="73"/>
      <c r="IB211" s="73"/>
      <c r="IC211" s="73"/>
      <c r="ID211" s="73"/>
      <c r="IE211" s="73"/>
      <c r="IF211" s="73"/>
      <c r="IG211" s="73"/>
      <c r="IH211" s="73"/>
      <c r="II211" s="73"/>
      <c r="IJ211" s="73"/>
      <c r="IK211" s="73"/>
      <c r="IL211" s="73"/>
      <c r="IM211" s="73"/>
      <c r="IN211" s="73"/>
      <c r="IO211" s="73"/>
      <c r="IP211" s="73"/>
      <c r="IQ211" s="73"/>
      <c r="IR211" s="73"/>
      <c r="IS211" s="73"/>
      <c r="IT211" s="73"/>
      <c r="IU211" s="73"/>
      <c r="IV211" s="73"/>
      <c r="IW211" s="73"/>
      <c r="IX211" s="73"/>
      <c r="IY211" s="73"/>
      <c r="IZ211" s="73"/>
      <c r="JA211" s="73"/>
      <c r="JB211" s="73"/>
      <c r="JC211" s="73"/>
      <c r="JD211" s="73"/>
      <c r="JE211" s="73"/>
      <c r="JF211" s="73"/>
      <c r="JG211" s="73"/>
      <c r="JH211" s="73"/>
      <c r="JI211" s="73"/>
      <c r="JJ211" s="73"/>
      <c r="JK211" s="73"/>
      <c r="JL211" s="73"/>
      <c r="JM211" s="73"/>
      <c r="JN211" s="73"/>
      <c r="JO211" s="73"/>
      <c r="JP211" s="73"/>
      <c r="JQ211" s="73"/>
      <c r="JR211" s="73"/>
      <c r="JS211" s="73"/>
      <c r="JT211" s="73"/>
      <c r="JU211" s="73"/>
      <c r="JV211" s="73"/>
      <c r="JW211" s="73"/>
      <c r="JX211" s="73"/>
      <c r="JY211" s="73"/>
      <c r="JZ211" s="73"/>
      <c r="KA211" s="73"/>
      <c r="KB211" s="73"/>
      <c r="KC211" s="73"/>
      <c r="KD211" s="73"/>
      <c r="KE211" s="73"/>
      <c r="KF211" s="73"/>
      <c r="KG211" s="73"/>
      <c r="KH211" s="73"/>
      <c r="KI211" s="73"/>
      <c r="KJ211" s="73"/>
      <c r="KK211" s="73"/>
      <c r="KL211" s="73"/>
      <c r="KM211" s="73"/>
      <c r="KN211" s="73"/>
      <c r="KO211" s="73"/>
      <c r="KP211" s="73"/>
      <c r="KQ211" s="73"/>
      <c r="KR211" s="73"/>
      <c r="KS211" s="73"/>
      <c r="KT211" s="73"/>
      <c r="KU211" s="73"/>
      <c r="KV211" s="73"/>
      <c r="KW211" s="73"/>
      <c r="KX211" s="73"/>
      <c r="KY211" s="73"/>
      <c r="KZ211" s="73"/>
      <c r="LA211" s="73"/>
      <c r="LB211" s="73"/>
      <c r="LC211" s="73"/>
      <c r="LD211" s="73"/>
      <c r="LE211" s="73"/>
      <c r="LF211" s="73"/>
      <c r="LG211" s="73"/>
      <c r="LH211" s="73"/>
      <c r="LI211" s="73"/>
      <c r="LJ211" s="73"/>
      <c r="LK211" s="73"/>
      <c r="LL211" s="73"/>
      <c r="LM211" s="73"/>
      <c r="LN211" s="73"/>
      <c r="LO211" s="73"/>
      <c r="LP211" s="73"/>
      <c r="LQ211" s="73"/>
      <c r="LR211" s="73"/>
      <c r="LS211" s="73"/>
      <c r="LT211" s="73"/>
      <c r="LU211" s="73"/>
      <c r="LV211" s="73"/>
      <c r="LW211" s="73"/>
      <c r="LX211" s="73"/>
      <c r="LY211" s="73"/>
      <c r="LZ211" s="73"/>
      <c r="MA211" s="73"/>
      <c r="MB211" s="73"/>
      <c r="MC211" s="73"/>
      <c r="MD211" s="73"/>
      <c r="ME211" s="73"/>
      <c r="MF211" s="73"/>
      <c r="MG211" s="73"/>
      <c r="MH211" s="73"/>
      <c r="MI211" s="73"/>
      <c r="MJ211" s="73"/>
      <c r="MK211" s="73"/>
      <c r="ML211" s="73"/>
      <c r="MM211" s="73"/>
      <c r="MN211" s="73"/>
      <c r="MO211" s="73"/>
      <c r="MP211" s="73"/>
      <c r="MQ211" s="73"/>
      <c r="MR211" s="73"/>
      <c r="MS211" s="73"/>
      <c r="MT211" s="73"/>
      <c r="MU211" s="73"/>
      <c r="MV211" s="73"/>
      <c r="MW211" s="73"/>
      <c r="MX211" s="73"/>
      <c r="MY211" s="73"/>
      <c r="MZ211" s="73"/>
      <c r="NA211" s="73"/>
      <c r="NB211" s="73"/>
      <c r="NC211" s="73"/>
      <c r="ND211" s="73"/>
      <c r="NE211" s="73"/>
      <c r="NF211" s="73"/>
      <c r="NG211" s="73"/>
      <c r="NH211" s="73"/>
      <c r="NI211" s="73"/>
      <c r="NJ211" s="73"/>
      <c r="NK211" s="73"/>
      <c r="NL211" s="73"/>
      <c r="NM211" s="73"/>
      <c r="NN211" s="73"/>
      <c r="NO211" s="73"/>
      <c r="NP211" s="73"/>
      <c r="NQ211" s="73"/>
      <c r="NR211" s="73"/>
      <c r="NS211" s="73"/>
      <c r="NT211" s="73"/>
      <c r="NU211" s="73"/>
      <c r="NV211" s="73"/>
      <c r="NW211" s="73"/>
      <c r="NX211" s="73"/>
      <c r="NY211" s="73"/>
      <c r="NZ211" s="73"/>
      <c r="OA211" s="73"/>
      <c r="OB211" s="73"/>
      <c r="OC211" s="73"/>
      <c r="OD211" s="73"/>
      <c r="OE211" s="73"/>
      <c r="OF211" s="73"/>
      <c r="OG211" s="73"/>
      <c r="OH211" s="73"/>
      <c r="OI211" s="73"/>
      <c r="OJ211" s="73"/>
      <c r="OK211" s="73"/>
      <c r="OL211" s="73"/>
      <c r="OM211" s="73"/>
      <c r="ON211" s="73"/>
      <c r="OO211" s="73"/>
      <c r="OP211" s="73"/>
      <c r="OQ211" s="73"/>
      <c r="OR211" s="73"/>
      <c r="OS211" s="73"/>
      <c r="OT211" s="73"/>
      <c r="OU211" s="73"/>
      <c r="OV211" s="73"/>
      <c r="OW211" s="73"/>
      <c r="OX211" s="73"/>
      <c r="OY211" s="73"/>
      <c r="OZ211" s="73"/>
      <c r="PA211" s="73"/>
      <c r="PB211" s="73"/>
      <c r="PC211" s="73"/>
      <c r="PD211" s="73"/>
      <c r="PE211" s="73"/>
      <c r="PF211" s="73"/>
      <c r="PG211" s="73"/>
      <c r="PH211" s="73"/>
      <c r="PI211" s="73"/>
      <c r="PJ211" s="73"/>
      <c r="PK211" s="73"/>
      <c r="PL211" s="73"/>
      <c r="PM211" s="73"/>
      <c r="PN211" s="73"/>
      <c r="PO211" s="73"/>
      <c r="PP211" s="73"/>
      <c r="PQ211" s="73"/>
      <c r="PR211" s="73"/>
      <c r="PS211" s="73"/>
      <c r="PT211" s="73"/>
      <c r="PU211" s="73"/>
      <c r="PV211" s="73"/>
      <c r="PW211" s="73"/>
      <c r="PX211" s="73"/>
      <c r="PY211" s="73"/>
      <c r="PZ211" s="73"/>
      <c r="QA211" s="73"/>
      <c r="QB211" s="73"/>
      <c r="QC211" s="73"/>
      <c r="QD211" s="73"/>
      <c r="QE211" s="73"/>
      <c r="QF211" s="73"/>
      <c r="QG211" s="73"/>
      <c r="QH211" s="73"/>
      <c r="QI211" s="73"/>
      <c r="QJ211" s="73"/>
      <c r="QK211" s="73"/>
      <c r="QL211" s="73"/>
      <c r="QM211" s="73"/>
      <c r="QN211" s="73"/>
      <c r="QO211" s="73"/>
      <c r="QP211" s="73"/>
      <c r="QQ211" s="73"/>
      <c r="QR211" s="73"/>
      <c r="QS211" s="73"/>
      <c r="QT211" s="73"/>
      <c r="QU211" s="73"/>
      <c r="QV211" s="73"/>
      <c r="QW211" s="73"/>
      <c r="QX211" s="73"/>
      <c r="QY211" s="73"/>
      <c r="QZ211" s="73"/>
      <c r="RA211" s="73"/>
      <c r="RB211" s="73"/>
      <c r="RC211" s="73"/>
      <c r="RD211" s="73"/>
      <c r="RE211" s="73"/>
      <c r="RF211" s="73"/>
      <c r="RG211" s="73"/>
      <c r="RH211" s="73"/>
      <c r="RI211" s="73"/>
      <c r="RJ211" s="73"/>
      <c r="RK211" s="73"/>
      <c r="RL211" s="73"/>
      <c r="RM211" s="73"/>
      <c r="RN211" s="73"/>
      <c r="RO211" s="73"/>
      <c r="RP211" s="73"/>
      <c r="RQ211" s="73"/>
      <c r="RR211" s="73"/>
      <c r="RS211" s="73"/>
      <c r="RT211" s="73"/>
      <c r="RU211" s="73"/>
      <c r="RV211" s="73"/>
      <c r="RW211" s="73"/>
      <c r="RX211" s="73"/>
      <c r="RY211" s="73"/>
      <c r="RZ211" s="73"/>
      <c r="SA211" s="73"/>
      <c r="SB211" s="73"/>
      <c r="SC211" s="73"/>
      <c r="SD211" s="73"/>
      <c r="SE211" s="73"/>
      <c r="SF211" s="73"/>
      <c r="SG211" s="73"/>
      <c r="SH211" s="73"/>
      <c r="SI211" s="73"/>
      <c r="SJ211" s="73"/>
      <c r="SK211" s="73"/>
      <c r="SL211" s="73"/>
      <c r="SM211" s="73"/>
      <c r="SN211" s="73"/>
      <c r="SO211" s="73"/>
      <c r="SP211" s="73"/>
      <c r="SQ211" s="73"/>
      <c r="SR211" s="73"/>
      <c r="SS211" s="73"/>
      <c r="ST211" s="73"/>
      <c r="SU211" s="73"/>
      <c r="SV211" s="73"/>
      <c r="SW211" s="73"/>
      <c r="SX211" s="73"/>
      <c r="SY211" s="73"/>
      <c r="SZ211" s="73"/>
      <c r="TA211" s="73"/>
      <c r="TB211" s="73"/>
      <c r="TC211" s="73"/>
      <c r="TD211" s="73"/>
      <c r="TE211" s="73"/>
      <c r="TF211" s="73"/>
      <c r="TG211" s="73"/>
      <c r="TH211" s="73"/>
      <c r="TI211" s="73"/>
      <c r="TJ211" s="73"/>
      <c r="TK211" s="73"/>
      <c r="TL211" s="73"/>
      <c r="TM211" s="73"/>
      <c r="TN211" s="73"/>
      <c r="TO211" s="73"/>
      <c r="TP211" s="73"/>
      <c r="TQ211" s="73"/>
      <c r="TR211" s="73"/>
      <c r="TS211" s="73"/>
      <c r="TT211" s="73"/>
      <c r="TU211" s="73"/>
      <c r="TV211" s="73"/>
      <c r="TW211" s="73"/>
      <c r="TX211" s="73"/>
      <c r="TY211" s="73"/>
      <c r="TZ211" s="73"/>
      <c r="UA211" s="73"/>
      <c r="UB211" s="73"/>
      <c r="UC211" s="73"/>
      <c r="UD211" s="73"/>
      <c r="UE211" s="73"/>
      <c r="UF211" s="73"/>
      <c r="UG211" s="73"/>
      <c r="UH211" s="73"/>
      <c r="UI211" s="73"/>
      <c r="UJ211" s="73"/>
      <c r="UK211" s="73"/>
      <c r="UL211" s="73"/>
      <c r="UM211" s="73"/>
      <c r="UN211" s="73"/>
      <c r="UO211" s="73"/>
      <c r="UP211" s="73"/>
      <c r="UQ211" s="73"/>
      <c r="UR211" s="73"/>
      <c r="US211" s="73"/>
      <c r="UT211" s="73"/>
      <c r="UU211" s="73"/>
      <c r="UV211" s="73"/>
      <c r="UW211" s="73"/>
      <c r="UX211" s="73"/>
      <c r="UY211" s="73"/>
      <c r="UZ211" s="73"/>
      <c r="VA211" s="73"/>
      <c r="VB211" s="73"/>
      <c r="VC211" s="73"/>
      <c r="VD211" s="73"/>
      <c r="VE211" s="73"/>
      <c r="VF211" s="73"/>
      <c r="VG211" s="73"/>
      <c r="VH211" s="73"/>
      <c r="VI211" s="73"/>
      <c r="VJ211" s="73"/>
      <c r="VK211" s="73"/>
      <c r="VL211" s="73"/>
      <c r="VM211" s="73"/>
      <c r="VN211" s="73"/>
      <c r="VO211" s="73"/>
      <c r="VP211" s="73"/>
      <c r="VQ211" s="73"/>
      <c r="VR211" s="73"/>
      <c r="VS211" s="73"/>
      <c r="VT211" s="73"/>
      <c r="VU211" s="73"/>
      <c r="VV211" s="73"/>
      <c r="VW211" s="73"/>
      <c r="VX211" s="73"/>
      <c r="VY211" s="73"/>
      <c r="VZ211" s="73"/>
      <c r="WA211" s="73"/>
      <c r="WB211" s="73"/>
      <c r="WC211" s="73"/>
      <c r="WD211" s="73"/>
      <c r="WE211" s="73"/>
      <c r="WF211" s="73"/>
      <c r="WG211" s="73"/>
      <c r="WH211" s="73"/>
      <c r="WI211" s="73"/>
      <c r="WJ211" s="73"/>
      <c r="WK211" s="73"/>
      <c r="WL211" s="73"/>
      <c r="WM211" s="73"/>
      <c r="WN211" s="73"/>
      <c r="WO211" s="73"/>
      <c r="WP211" s="73"/>
      <c r="WQ211" s="73"/>
      <c r="WR211" s="73"/>
      <c r="WS211" s="73"/>
      <c r="WT211" s="73"/>
      <c r="WU211" s="73"/>
      <c r="WV211" s="73"/>
      <c r="WW211" s="73"/>
      <c r="WX211" s="73"/>
      <c r="WY211" s="73"/>
      <c r="WZ211" s="73"/>
      <c r="XA211" s="73"/>
      <c r="XB211" s="73"/>
      <c r="XC211" s="73"/>
      <c r="XD211" s="73"/>
      <c r="XE211" s="73"/>
      <c r="XF211" s="73"/>
      <c r="XG211" s="73"/>
      <c r="XH211" s="73"/>
      <c r="XI211" s="73"/>
      <c r="XJ211" s="73"/>
      <c r="XK211" s="73"/>
      <c r="XL211" s="73"/>
      <c r="XM211" s="73"/>
      <c r="XN211" s="73"/>
      <c r="XO211" s="73"/>
      <c r="XP211" s="73"/>
      <c r="XQ211" s="73"/>
      <c r="XR211" s="73"/>
      <c r="XS211" s="73"/>
      <c r="XT211" s="73"/>
      <c r="XU211" s="73"/>
      <c r="XV211" s="73"/>
      <c r="XW211" s="73"/>
      <c r="XX211" s="73"/>
      <c r="XY211" s="73"/>
      <c r="XZ211" s="73"/>
      <c r="YA211" s="73"/>
      <c r="YB211" s="73"/>
      <c r="YC211" s="73"/>
      <c r="YD211" s="73"/>
      <c r="YE211" s="73"/>
      <c r="YF211" s="73"/>
      <c r="YG211" s="73"/>
      <c r="YH211" s="73"/>
      <c r="YI211" s="73"/>
      <c r="YJ211" s="73"/>
      <c r="YK211" s="73"/>
      <c r="YL211" s="73"/>
      <c r="YM211" s="73"/>
      <c r="YN211" s="73"/>
      <c r="YO211" s="73"/>
      <c r="YP211" s="73"/>
      <c r="YQ211" s="73"/>
      <c r="YR211" s="73"/>
    </row>
    <row r="212" spans="1:668">
      <c r="A212" s="71" t="s">
        <v>296</v>
      </c>
      <c r="B212" s="72">
        <f t="shared" si="195"/>
        <v>0</v>
      </c>
      <c r="C212" s="72">
        <f t="shared" si="196"/>
        <v>0</v>
      </c>
      <c r="D212" s="72">
        <f t="shared" si="197"/>
        <v>0</v>
      </c>
      <c r="E212" s="72">
        <f t="shared" si="198"/>
        <v>0</v>
      </c>
      <c r="F212" s="72">
        <f t="shared" si="199"/>
        <v>0</v>
      </c>
      <c r="G212" s="72">
        <f t="shared" si="200"/>
        <v>0</v>
      </c>
      <c r="H212" s="72">
        <f t="shared" si="201"/>
        <v>0</v>
      </c>
      <c r="I212" s="72">
        <f t="shared" si="202"/>
        <v>0</v>
      </c>
      <c r="J212" s="72">
        <f t="shared" si="203"/>
        <v>0</v>
      </c>
      <c r="K212" s="72">
        <f t="shared" si="204"/>
        <v>0</v>
      </c>
      <c r="L212" s="72">
        <f t="shared" si="205"/>
        <v>0</v>
      </c>
      <c r="M212" s="72">
        <f t="shared" si="206"/>
        <v>0</v>
      </c>
      <c r="N212" s="72">
        <f t="shared" si="207"/>
        <v>0</v>
      </c>
      <c r="O212" s="72">
        <f t="shared" si="208"/>
        <v>0</v>
      </c>
      <c r="P212" s="72">
        <f t="shared" si="209"/>
        <v>0</v>
      </c>
      <c r="Q212" s="72">
        <f t="shared" si="210"/>
        <v>0</v>
      </c>
      <c r="R212" s="72">
        <f t="shared" si="211"/>
        <v>0</v>
      </c>
      <c r="S212" s="72">
        <f t="shared" si="212"/>
        <v>0</v>
      </c>
      <c r="T212" s="72">
        <f t="shared" si="213"/>
        <v>0</v>
      </c>
      <c r="U212" s="72">
        <f t="shared" si="214"/>
        <v>0</v>
      </c>
      <c r="V212" s="72">
        <f t="shared" si="215"/>
        <v>0</v>
      </c>
      <c r="W212" s="72">
        <f t="shared" si="216"/>
        <v>0</v>
      </c>
      <c r="X212" s="72">
        <f t="shared" si="217"/>
        <v>0</v>
      </c>
      <c r="Y212" s="72">
        <f t="shared" si="218"/>
        <v>0</v>
      </c>
      <c r="Z212" s="72">
        <f t="shared" si="219"/>
        <v>0</v>
      </c>
      <c r="AA212" s="72">
        <f t="shared" si="220"/>
        <v>0</v>
      </c>
      <c r="AB212" s="72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3"/>
      <c r="DY212" s="73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73"/>
      <c r="ES212" s="73"/>
      <c r="ET212" s="73"/>
      <c r="EU212" s="73"/>
      <c r="EV212" s="73"/>
      <c r="EW212" s="73"/>
      <c r="EX212" s="73"/>
      <c r="EY212" s="73"/>
      <c r="EZ212" s="73"/>
      <c r="FA212" s="73"/>
      <c r="FB212" s="73"/>
      <c r="FC212" s="73"/>
      <c r="FD212" s="73"/>
      <c r="FE212" s="73"/>
      <c r="FF212" s="73"/>
      <c r="FG212" s="73"/>
      <c r="FH212" s="73"/>
      <c r="FI212" s="73"/>
      <c r="FJ212" s="73"/>
      <c r="FK212" s="73"/>
      <c r="FL212" s="73"/>
      <c r="FM212" s="73"/>
      <c r="FN212" s="73"/>
      <c r="FO212" s="73"/>
      <c r="FP212" s="73"/>
      <c r="FQ212" s="73"/>
      <c r="FR212" s="73"/>
      <c r="FS212" s="73"/>
      <c r="FT212" s="73"/>
      <c r="FU212" s="73"/>
      <c r="FV212" s="73"/>
      <c r="FW212" s="73"/>
      <c r="FX212" s="73"/>
      <c r="FY212" s="73"/>
      <c r="FZ212" s="73"/>
      <c r="GA212" s="73"/>
      <c r="GB212" s="73"/>
      <c r="GC212" s="73"/>
      <c r="GD212" s="73"/>
      <c r="GE212" s="73"/>
      <c r="GF212" s="73"/>
      <c r="GG212" s="73"/>
      <c r="GH212" s="73"/>
      <c r="GI212" s="73"/>
      <c r="GJ212" s="73"/>
      <c r="GK212" s="73"/>
      <c r="GL212" s="73"/>
      <c r="GM212" s="73"/>
      <c r="GN212" s="73"/>
      <c r="GO212" s="73"/>
      <c r="GP212" s="73"/>
      <c r="GQ212" s="73"/>
      <c r="GR212" s="73"/>
      <c r="GS212" s="73"/>
      <c r="GT212" s="73"/>
      <c r="GU212" s="73"/>
      <c r="GV212" s="73"/>
      <c r="GW212" s="73"/>
      <c r="GX212" s="73"/>
      <c r="GY212" s="73"/>
      <c r="GZ212" s="73"/>
      <c r="HA212" s="73"/>
      <c r="HB212" s="73"/>
      <c r="HC212" s="73"/>
      <c r="HD212" s="73"/>
      <c r="HE212" s="73"/>
      <c r="HF212" s="73"/>
      <c r="HG212" s="73"/>
      <c r="HH212" s="73"/>
      <c r="HI212" s="73"/>
      <c r="HJ212" s="73"/>
      <c r="HK212" s="73"/>
      <c r="HL212" s="73"/>
      <c r="HM212" s="73"/>
      <c r="HN212" s="73"/>
      <c r="HO212" s="73"/>
      <c r="HP212" s="73"/>
      <c r="HQ212" s="73"/>
      <c r="HR212" s="73"/>
      <c r="HS212" s="73"/>
      <c r="HT212" s="73"/>
      <c r="HU212" s="73"/>
      <c r="HV212" s="73"/>
      <c r="HW212" s="73"/>
      <c r="HX212" s="73"/>
      <c r="HY212" s="73"/>
      <c r="HZ212" s="73"/>
      <c r="IA212" s="73"/>
      <c r="IB212" s="73"/>
      <c r="IC212" s="73"/>
      <c r="ID212" s="73"/>
      <c r="IE212" s="73"/>
      <c r="IF212" s="73"/>
      <c r="IG212" s="73"/>
      <c r="IH212" s="73"/>
      <c r="II212" s="73"/>
      <c r="IJ212" s="73"/>
      <c r="IK212" s="73"/>
      <c r="IL212" s="73"/>
      <c r="IM212" s="73"/>
      <c r="IN212" s="73"/>
      <c r="IO212" s="73"/>
      <c r="IP212" s="73"/>
      <c r="IQ212" s="73"/>
      <c r="IR212" s="73"/>
      <c r="IS212" s="73"/>
      <c r="IT212" s="73"/>
      <c r="IU212" s="73"/>
      <c r="IV212" s="73"/>
      <c r="IW212" s="73"/>
      <c r="IX212" s="73"/>
      <c r="IY212" s="73"/>
      <c r="IZ212" s="73"/>
      <c r="JA212" s="73"/>
      <c r="JB212" s="73"/>
      <c r="JC212" s="73"/>
      <c r="JD212" s="73"/>
      <c r="JE212" s="73"/>
      <c r="JF212" s="73"/>
      <c r="JG212" s="73"/>
      <c r="JH212" s="73"/>
      <c r="JI212" s="73"/>
      <c r="JJ212" s="73"/>
      <c r="JK212" s="73"/>
      <c r="JL212" s="73"/>
      <c r="JM212" s="73"/>
      <c r="JN212" s="73"/>
      <c r="JO212" s="73"/>
      <c r="JP212" s="73"/>
      <c r="JQ212" s="73"/>
      <c r="JR212" s="73"/>
      <c r="JS212" s="73"/>
      <c r="JT212" s="73"/>
      <c r="JU212" s="73"/>
      <c r="JV212" s="73"/>
      <c r="JW212" s="73"/>
      <c r="JX212" s="73"/>
      <c r="JY212" s="73"/>
      <c r="JZ212" s="73"/>
      <c r="KA212" s="73"/>
      <c r="KB212" s="73"/>
      <c r="KC212" s="73"/>
      <c r="KD212" s="73"/>
      <c r="KE212" s="73"/>
      <c r="KF212" s="73"/>
      <c r="KG212" s="73"/>
      <c r="KH212" s="73"/>
      <c r="KI212" s="73"/>
      <c r="KJ212" s="73"/>
      <c r="KK212" s="73"/>
      <c r="KL212" s="73"/>
      <c r="KM212" s="73"/>
      <c r="KN212" s="73"/>
      <c r="KO212" s="73"/>
      <c r="KP212" s="73"/>
      <c r="KQ212" s="73"/>
      <c r="KR212" s="73"/>
      <c r="KS212" s="73"/>
      <c r="KT212" s="73"/>
      <c r="KU212" s="73"/>
      <c r="KV212" s="73"/>
      <c r="KW212" s="73"/>
      <c r="KX212" s="73"/>
      <c r="KY212" s="73"/>
      <c r="KZ212" s="73"/>
      <c r="LA212" s="73"/>
      <c r="LB212" s="73"/>
      <c r="LC212" s="73"/>
      <c r="LD212" s="73"/>
      <c r="LE212" s="73"/>
      <c r="LF212" s="73"/>
      <c r="LG212" s="73"/>
      <c r="LH212" s="73"/>
      <c r="LI212" s="73"/>
      <c r="LJ212" s="73"/>
      <c r="LK212" s="73"/>
      <c r="LL212" s="73"/>
      <c r="LM212" s="73"/>
      <c r="LN212" s="73"/>
      <c r="LO212" s="73"/>
      <c r="LP212" s="73"/>
      <c r="LQ212" s="73"/>
      <c r="LR212" s="73"/>
      <c r="LS212" s="73"/>
      <c r="LT212" s="73"/>
      <c r="LU212" s="73"/>
      <c r="LV212" s="73"/>
      <c r="LW212" s="73"/>
      <c r="LX212" s="73"/>
      <c r="LY212" s="73"/>
      <c r="LZ212" s="73"/>
      <c r="MA212" s="73"/>
      <c r="MB212" s="73"/>
      <c r="MC212" s="73"/>
      <c r="MD212" s="73"/>
      <c r="ME212" s="73"/>
      <c r="MF212" s="73"/>
      <c r="MG212" s="73"/>
      <c r="MH212" s="73"/>
      <c r="MI212" s="73"/>
      <c r="MJ212" s="73"/>
      <c r="MK212" s="73"/>
      <c r="ML212" s="73"/>
      <c r="MM212" s="73"/>
      <c r="MN212" s="73"/>
      <c r="MO212" s="73"/>
      <c r="MP212" s="73"/>
      <c r="MQ212" s="73"/>
      <c r="MR212" s="73"/>
      <c r="MS212" s="73"/>
      <c r="MT212" s="73"/>
      <c r="MU212" s="73"/>
      <c r="MV212" s="73"/>
      <c r="MW212" s="73"/>
      <c r="MX212" s="73"/>
      <c r="MY212" s="73"/>
      <c r="MZ212" s="73"/>
      <c r="NA212" s="73"/>
      <c r="NB212" s="73"/>
      <c r="NC212" s="73"/>
      <c r="ND212" s="73"/>
      <c r="NE212" s="73"/>
      <c r="NF212" s="73"/>
      <c r="NG212" s="73"/>
      <c r="NH212" s="73"/>
      <c r="NI212" s="73"/>
      <c r="NJ212" s="73"/>
      <c r="NK212" s="73"/>
      <c r="NL212" s="73"/>
      <c r="NM212" s="73"/>
      <c r="NN212" s="73"/>
      <c r="NO212" s="73"/>
      <c r="NP212" s="73"/>
      <c r="NQ212" s="73"/>
      <c r="NR212" s="73"/>
      <c r="NS212" s="73"/>
      <c r="NT212" s="73"/>
      <c r="NU212" s="73"/>
      <c r="NV212" s="73"/>
      <c r="NW212" s="73"/>
      <c r="NX212" s="73"/>
      <c r="NY212" s="73"/>
      <c r="NZ212" s="73"/>
      <c r="OA212" s="73"/>
      <c r="OB212" s="73"/>
      <c r="OC212" s="73"/>
      <c r="OD212" s="73"/>
      <c r="OE212" s="73"/>
      <c r="OF212" s="73"/>
      <c r="OG212" s="73"/>
      <c r="OH212" s="73"/>
      <c r="OI212" s="73"/>
      <c r="OJ212" s="73"/>
      <c r="OK212" s="73"/>
      <c r="OL212" s="73"/>
      <c r="OM212" s="73"/>
      <c r="ON212" s="73"/>
      <c r="OO212" s="73"/>
      <c r="OP212" s="73"/>
      <c r="OQ212" s="73"/>
      <c r="OR212" s="73"/>
      <c r="OS212" s="73"/>
      <c r="OT212" s="73"/>
      <c r="OU212" s="73"/>
      <c r="OV212" s="73"/>
      <c r="OW212" s="73"/>
      <c r="OX212" s="73"/>
      <c r="OY212" s="73"/>
      <c r="OZ212" s="73"/>
      <c r="PA212" s="73"/>
      <c r="PB212" s="73"/>
      <c r="PC212" s="73"/>
      <c r="PD212" s="73"/>
      <c r="PE212" s="73"/>
      <c r="PF212" s="73"/>
      <c r="PG212" s="73"/>
      <c r="PH212" s="73"/>
      <c r="PI212" s="73"/>
      <c r="PJ212" s="73"/>
      <c r="PK212" s="73"/>
      <c r="PL212" s="73"/>
      <c r="PM212" s="73"/>
      <c r="PN212" s="73"/>
      <c r="PO212" s="73"/>
      <c r="PP212" s="73"/>
      <c r="PQ212" s="73"/>
      <c r="PR212" s="73"/>
      <c r="PS212" s="73"/>
      <c r="PT212" s="73"/>
      <c r="PU212" s="73"/>
      <c r="PV212" s="73"/>
      <c r="PW212" s="73"/>
      <c r="PX212" s="73"/>
      <c r="PY212" s="73"/>
      <c r="PZ212" s="73"/>
      <c r="QA212" s="73"/>
      <c r="QB212" s="73"/>
      <c r="QC212" s="73"/>
      <c r="QD212" s="73"/>
      <c r="QE212" s="73"/>
      <c r="QF212" s="73"/>
      <c r="QG212" s="73"/>
      <c r="QH212" s="73"/>
      <c r="QI212" s="73"/>
      <c r="QJ212" s="73"/>
      <c r="QK212" s="73"/>
      <c r="QL212" s="73"/>
      <c r="QM212" s="73"/>
      <c r="QN212" s="73"/>
      <c r="QO212" s="73"/>
      <c r="QP212" s="73"/>
      <c r="QQ212" s="73"/>
      <c r="QR212" s="73"/>
      <c r="QS212" s="73"/>
      <c r="QT212" s="73"/>
      <c r="QU212" s="73"/>
      <c r="QV212" s="73"/>
      <c r="QW212" s="73"/>
      <c r="QX212" s="73"/>
      <c r="QY212" s="73"/>
      <c r="QZ212" s="73"/>
      <c r="RA212" s="73"/>
      <c r="RB212" s="73"/>
      <c r="RC212" s="73"/>
      <c r="RD212" s="73"/>
      <c r="RE212" s="73"/>
      <c r="RF212" s="73"/>
      <c r="RG212" s="73"/>
      <c r="RH212" s="73"/>
      <c r="RI212" s="73"/>
      <c r="RJ212" s="73"/>
      <c r="RK212" s="73"/>
      <c r="RL212" s="73"/>
      <c r="RM212" s="73"/>
      <c r="RN212" s="73"/>
      <c r="RO212" s="73"/>
      <c r="RP212" s="73"/>
      <c r="RQ212" s="73"/>
      <c r="RR212" s="73"/>
      <c r="RS212" s="73"/>
      <c r="RT212" s="73"/>
      <c r="RU212" s="73"/>
      <c r="RV212" s="73"/>
      <c r="RW212" s="73"/>
      <c r="RX212" s="73"/>
      <c r="RY212" s="73"/>
      <c r="RZ212" s="73"/>
      <c r="SA212" s="73"/>
      <c r="SB212" s="73"/>
      <c r="SC212" s="73"/>
      <c r="SD212" s="73"/>
      <c r="SE212" s="73"/>
      <c r="SF212" s="73"/>
      <c r="SG212" s="73"/>
      <c r="SH212" s="73"/>
      <c r="SI212" s="73"/>
      <c r="SJ212" s="73"/>
      <c r="SK212" s="73"/>
      <c r="SL212" s="73"/>
      <c r="SM212" s="73"/>
      <c r="SN212" s="73"/>
      <c r="SO212" s="73"/>
      <c r="SP212" s="73"/>
      <c r="SQ212" s="73"/>
      <c r="SR212" s="73"/>
      <c r="SS212" s="73"/>
      <c r="ST212" s="73"/>
      <c r="SU212" s="73"/>
      <c r="SV212" s="73"/>
      <c r="SW212" s="73"/>
      <c r="SX212" s="73"/>
      <c r="SY212" s="73"/>
      <c r="SZ212" s="73"/>
      <c r="TA212" s="73"/>
      <c r="TB212" s="73"/>
      <c r="TC212" s="73"/>
      <c r="TD212" s="73"/>
      <c r="TE212" s="73"/>
      <c r="TF212" s="73"/>
      <c r="TG212" s="73"/>
      <c r="TH212" s="73"/>
      <c r="TI212" s="73"/>
      <c r="TJ212" s="73"/>
      <c r="TK212" s="73"/>
      <c r="TL212" s="73"/>
      <c r="TM212" s="73"/>
      <c r="TN212" s="73"/>
      <c r="TO212" s="73"/>
      <c r="TP212" s="73"/>
      <c r="TQ212" s="73"/>
      <c r="TR212" s="73"/>
      <c r="TS212" s="73"/>
      <c r="TT212" s="73"/>
      <c r="TU212" s="73"/>
      <c r="TV212" s="73"/>
      <c r="TW212" s="73"/>
      <c r="TX212" s="73"/>
      <c r="TY212" s="73"/>
      <c r="TZ212" s="73"/>
      <c r="UA212" s="73"/>
      <c r="UB212" s="73"/>
      <c r="UC212" s="73"/>
      <c r="UD212" s="73"/>
      <c r="UE212" s="73"/>
      <c r="UF212" s="73"/>
      <c r="UG212" s="73"/>
      <c r="UH212" s="73"/>
      <c r="UI212" s="73"/>
      <c r="UJ212" s="73"/>
      <c r="UK212" s="73"/>
      <c r="UL212" s="73"/>
      <c r="UM212" s="73"/>
      <c r="UN212" s="73"/>
      <c r="UO212" s="73"/>
      <c r="UP212" s="73"/>
      <c r="UQ212" s="73"/>
      <c r="UR212" s="73"/>
      <c r="US212" s="73"/>
      <c r="UT212" s="73"/>
      <c r="UU212" s="73"/>
      <c r="UV212" s="73"/>
      <c r="UW212" s="73"/>
      <c r="UX212" s="73"/>
      <c r="UY212" s="73"/>
      <c r="UZ212" s="73"/>
      <c r="VA212" s="73"/>
      <c r="VB212" s="73"/>
      <c r="VC212" s="73"/>
      <c r="VD212" s="73"/>
      <c r="VE212" s="73"/>
      <c r="VF212" s="73"/>
      <c r="VG212" s="73"/>
      <c r="VH212" s="73"/>
      <c r="VI212" s="73"/>
      <c r="VJ212" s="73"/>
      <c r="VK212" s="73"/>
      <c r="VL212" s="73"/>
      <c r="VM212" s="73"/>
      <c r="VN212" s="73"/>
      <c r="VO212" s="73"/>
      <c r="VP212" s="73"/>
      <c r="VQ212" s="73"/>
      <c r="VR212" s="73"/>
      <c r="VS212" s="73"/>
      <c r="VT212" s="73"/>
      <c r="VU212" s="73"/>
      <c r="VV212" s="73"/>
      <c r="VW212" s="73"/>
      <c r="VX212" s="73"/>
      <c r="VY212" s="73"/>
      <c r="VZ212" s="73"/>
      <c r="WA212" s="73"/>
      <c r="WB212" s="73"/>
      <c r="WC212" s="73"/>
      <c r="WD212" s="73"/>
      <c r="WE212" s="73"/>
      <c r="WF212" s="73"/>
      <c r="WG212" s="73"/>
      <c r="WH212" s="73"/>
      <c r="WI212" s="73"/>
      <c r="WJ212" s="73"/>
      <c r="WK212" s="73"/>
      <c r="WL212" s="73"/>
      <c r="WM212" s="73"/>
      <c r="WN212" s="73"/>
      <c r="WO212" s="73"/>
      <c r="WP212" s="73"/>
      <c r="WQ212" s="73"/>
      <c r="WR212" s="73"/>
      <c r="WS212" s="73"/>
      <c r="WT212" s="73"/>
      <c r="WU212" s="73"/>
      <c r="WV212" s="73"/>
      <c r="WW212" s="73"/>
      <c r="WX212" s="73"/>
      <c r="WY212" s="73"/>
      <c r="WZ212" s="73"/>
      <c r="XA212" s="73"/>
      <c r="XB212" s="73"/>
      <c r="XC212" s="73"/>
      <c r="XD212" s="73"/>
      <c r="XE212" s="73"/>
      <c r="XF212" s="73"/>
      <c r="XG212" s="73"/>
      <c r="XH212" s="73"/>
      <c r="XI212" s="73"/>
      <c r="XJ212" s="73"/>
      <c r="XK212" s="73"/>
      <c r="XL212" s="73"/>
      <c r="XM212" s="73"/>
      <c r="XN212" s="73"/>
      <c r="XO212" s="73"/>
      <c r="XP212" s="73"/>
      <c r="XQ212" s="73"/>
      <c r="XR212" s="73"/>
      <c r="XS212" s="73"/>
      <c r="XT212" s="73"/>
      <c r="XU212" s="73"/>
      <c r="XV212" s="73"/>
      <c r="XW212" s="73"/>
      <c r="XX212" s="73"/>
      <c r="XY212" s="73"/>
      <c r="XZ212" s="73"/>
      <c r="YA212" s="73"/>
      <c r="YB212" s="73"/>
      <c r="YC212" s="73"/>
      <c r="YD212" s="73"/>
      <c r="YE212" s="73"/>
      <c r="YF212" s="73"/>
      <c r="YG212" s="73"/>
      <c r="YH212" s="73"/>
      <c r="YI212" s="73"/>
      <c r="YJ212" s="73"/>
      <c r="YK212" s="73"/>
      <c r="YL212" s="73"/>
      <c r="YM212" s="73"/>
      <c r="YN212" s="73"/>
      <c r="YO212" s="73"/>
      <c r="YP212" s="73"/>
      <c r="YQ212" s="73"/>
      <c r="YR212" s="73"/>
    </row>
    <row r="213" spans="1:668">
      <c r="A213" s="71" t="s">
        <v>297</v>
      </c>
      <c r="B213" s="72">
        <f t="shared" si="195"/>
        <v>0</v>
      </c>
      <c r="C213" s="72">
        <f t="shared" si="196"/>
        <v>0</v>
      </c>
      <c r="D213" s="72">
        <f t="shared" si="197"/>
        <v>0</v>
      </c>
      <c r="E213" s="72">
        <f t="shared" si="198"/>
        <v>0</v>
      </c>
      <c r="F213" s="72">
        <f t="shared" si="199"/>
        <v>0</v>
      </c>
      <c r="G213" s="72">
        <f t="shared" si="200"/>
        <v>0</v>
      </c>
      <c r="H213" s="72">
        <f t="shared" si="201"/>
        <v>0</v>
      </c>
      <c r="I213" s="72">
        <f t="shared" si="202"/>
        <v>0</v>
      </c>
      <c r="J213" s="72">
        <f t="shared" si="203"/>
        <v>0</v>
      </c>
      <c r="K213" s="72">
        <f t="shared" si="204"/>
        <v>0</v>
      </c>
      <c r="L213" s="72">
        <f t="shared" si="205"/>
        <v>0</v>
      </c>
      <c r="M213" s="72">
        <f t="shared" si="206"/>
        <v>0</v>
      </c>
      <c r="N213" s="72">
        <f t="shared" si="207"/>
        <v>0</v>
      </c>
      <c r="O213" s="72">
        <f t="shared" si="208"/>
        <v>0</v>
      </c>
      <c r="P213" s="72">
        <f t="shared" si="209"/>
        <v>0</v>
      </c>
      <c r="Q213" s="72">
        <f t="shared" si="210"/>
        <v>0</v>
      </c>
      <c r="R213" s="72">
        <f t="shared" si="211"/>
        <v>0</v>
      </c>
      <c r="S213" s="72">
        <f t="shared" si="212"/>
        <v>0</v>
      </c>
      <c r="T213" s="72">
        <f t="shared" si="213"/>
        <v>0</v>
      </c>
      <c r="U213" s="72">
        <f t="shared" si="214"/>
        <v>0</v>
      </c>
      <c r="V213" s="72">
        <f t="shared" si="215"/>
        <v>0</v>
      </c>
      <c r="W213" s="72">
        <f t="shared" si="216"/>
        <v>0</v>
      </c>
      <c r="X213" s="72">
        <f t="shared" si="217"/>
        <v>0</v>
      </c>
      <c r="Y213" s="72">
        <f t="shared" si="218"/>
        <v>0</v>
      </c>
      <c r="Z213" s="72">
        <f t="shared" si="219"/>
        <v>0</v>
      </c>
      <c r="AA213" s="72">
        <f t="shared" si="220"/>
        <v>0</v>
      </c>
      <c r="AB213" s="72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73"/>
      <c r="DW213" s="73"/>
      <c r="DX213" s="73"/>
      <c r="DY213" s="73"/>
      <c r="DZ213" s="73"/>
      <c r="EA213" s="73"/>
      <c r="EB213" s="73"/>
      <c r="EC213" s="73"/>
      <c r="ED213" s="73"/>
      <c r="EE213" s="73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73"/>
      <c r="EQ213" s="73"/>
      <c r="ER213" s="73"/>
      <c r="ES213" s="73"/>
      <c r="ET213" s="73"/>
      <c r="EU213" s="73"/>
      <c r="EV213" s="73"/>
      <c r="EW213" s="73"/>
      <c r="EX213" s="73"/>
      <c r="EY213" s="73"/>
      <c r="EZ213" s="73"/>
      <c r="FA213" s="73"/>
      <c r="FB213" s="73"/>
      <c r="FC213" s="73"/>
      <c r="FD213" s="73"/>
      <c r="FE213" s="73"/>
      <c r="FF213" s="73"/>
      <c r="FG213" s="73"/>
      <c r="FH213" s="73"/>
      <c r="FI213" s="73"/>
      <c r="FJ213" s="73"/>
      <c r="FK213" s="73"/>
      <c r="FL213" s="73"/>
      <c r="FM213" s="73"/>
      <c r="FN213" s="73"/>
      <c r="FO213" s="73"/>
      <c r="FP213" s="73"/>
      <c r="FQ213" s="73"/>
      <c r="FR213" s="73"/>
      <c r="FS213" s="73"/>
      <c r="FT213" s="73"/>
      <c r="FU213" s="73"/>
      <c r="FV213" s="73"/>
      <c r="FW213" s="73"/>
      <c r="FX213" s="73"/>
      <c r="FY213" s="73"/>
      <c r="FZ213" s="73"/>
      <c r="GA213" s="73"/>
      <c r="GB213" s="73"/>
      <c r="GC213" s="73"/>
      <c r="GD213" s="73"/>
      <c r="GE213" s="73"/>
      <c r="GF213" s="73"/>
      <c r="GG213" s="73"/>
      <c r="GH213" s="73"/>
      <c r="GI213" s="73"/>
      <c r="GJ213" s="73"/>
      <c r="GK213" s="73"/>
      <c r="GL213" s="73"/>
      <c r="GM213" s="73"/>
      <c r="GN213" s="73"/>
      <c r="GO213" s="73"/>
      <c r="GP213" s="73"/>
      <c r="GQ213" s="73"/>
      <c r="GR213" s="73"/>
      <c r="GS213" s="73"/>
      <c r="GT213" s="73"/>
      <c r="GU213" s="73"/>
      <c r="GV213" s="73"/>
      <c r="GW213" s="73"/>
      <c r="GX213" s="73"/>
      <c r="GY213" s="73"/>
      <c r="GZ213" s="73"/>
      <c r="HA213" s="73"/>
      <c r="HB213" s="73"/>
      <c r="HC213" s="73"/>
      <c r="HD213" s="73"/>
      <c r="HE213" s="73"/>
      <c r="HF213" s="73"/>
      <c r="HG213" s="73"/>
      <c r="HH213" s="73"/>
      <c r="HI213" s="73"/>
      <c r="HJ213" s="73"/>
      <c r="HK213" s="73"/>
      <c r="HL213" s="73"/>
      <c r="HM213" s="73"/>
      <c r="HN213" s="73"/>
      <c r="HO213" s="73"/>
      <c r="HP213" s="73"/>
      <c r="HQ213" s="73"/>
      <c r="HR213" s="73"/>
      <c r="HS213" s="73"/>
      <c r="HT213" s="73"/>
      <c r="HU213" s="73"/>
      <c r="HV213" s="73"/>
      <c r="HW213" s="73"/>
      <c r="HX213" s="73"/>
      <c r="HY213" s="73"/>
      <c r="HZ213" s="73"/>
      <c r="IA213" s="73"/>
      <c r="IB213" s="73"/>
      <c r="IC213" s="73"/>
      <c r="ID213" s="73"/>
      <c r="IE213" s="73"/>
      <c r="IF213" s="73"/>
      <c r="IG213" s="73"/>
      <c r="IH213" s="73"/>
      <c r="II213" s="73"/>
      <c r="IJ213" s="73"/>
      <c r="IK213" s="73"/>
      <c r="IL213" s="73"/>
      <c r="IM213" s="73"/>
      <c r="IN213" s="73"/>
      <c r="IO213" s="73"/>
      <c r="IP213" s="73"/>
      <c r="IQ213" s="73"/>
      <c r="IR213" s="73"/>
      <c r="IS213" s="73"/>
      <c r="IT213" s="73"/>
      <c r="IU213" s="73"/>
      <c r="IV213" s="73"/>
      <c r="IW213" s="73"/>
      <c r="IX213" s="73"/>
      <c r="IY213" s="73"/>
      <c r="IZ213" s="73"/>
      <c r="JA213" s="73"/>
      <c r="JB213" s="73"/>
      <c r="JC213" s="73"/>
      <c r="JD213" s="73"/>
      <c r="JE213" s="73"/>
      <c r="JF213" s="73"/>
      <c r="JG213" s="73"/>
      <c r="JH213" s="73"/>
      <c r="JI213" s="73"/>
      <c r="JJ213" s="73"/>
      <c r="JK213" s="73"/>
      <c r="JL213" s="73"/>
      <c r="JM213" s="73"/>
      <c r="JN213" s="73"/>
      <c r="JO213" s="73"/>
      <c r="JP213" s="73"/>
      <c r="JQ213" s="73"/>
      <c r="JR213" s="73"/>
      <c r="JS213" s="73"/>
      <c r="JT213" s="73"/>
      <c r="JU213" s="73"/>
      <c r="JV213" s="73"/>
      <c r="JW213" s="73"/>
      <c r="JX213" s="73"/>
      <c r="JY213" s="73"/>
      <c r="JZ213" s="73"/>
      <c r="KA213" s="73"/>
      <c r="KB213" s="73"/>
      <c r="KC213" s="73"/>
      <c r="KD213" s="73"/>
      <c r="KE213" s="73"/>
      <c r="KF213" s="73"/>
      <c r="KG213" s="73"/>
      <c r="KH213" s="73"/>
      <c r="KI213" s="73"/>
      <c r="KJ213" s="73"/>
      <c r="KK213" s="73"/>
      <c r="KL213" s="73"/>
      <c r="KM213" s="73"/>
      <c r="KN213" s="73"/>
      <c r="KO213" s="73"/>
      <c r="KP213" s="73"/>
      <c r="KQ213" s="73"/>
      <c r="KR213" s="73"/>
      <c r="KS213" s="73"/>
      <c r="KT213" s="73"/>
      <c r="KU213" s="73"/>
      <c r="KV213" s="73"/>
      <c r="KW213" s="73"/>
      <c r="KX213" s="73"/>
      <c r="KY213" s="73"/>
      <c r="KZ213" s="73"/>
      <c r="LA213" s="73"/>
      <c r="LB213" s="73"/>
      <c r="LC213" s="73"/>
      <c r="LD213" s="73"/>
      <c r="LE213" s="73"/>
      <c r="LF213" s="73"/>
      <c r="LG213" s="73"/>
      <c r="LH213" s="73"/>
      <c r="LI213" s="73"/>
      <c r="LJ213" s="73"/>
      <c r="LK213" s="73"/>
      <c r="LL213" s="73"/>
      <c r="LM213" s="73"/>
      <c r="LN213" s="73"/>
      <c r="LO213" s="73"/>
      <c r="LP213" s="73"/>
      <c r="LQ213" s="73"/>
      <c r="LR213" s="73"/>
      <c r="LS213" s="73"/>
      <c r="LT213" s="73"/>
      <c r="LU213" s="73"/>
      <c r="LV213" s="73"/>
      <c r="LW213" s="73"/>
      <c r="LX213" s="73"/>
      <c r="LY213" s="73"/>
      <c r="LZ213" s="73"/>
      <c r="MA213" s="73"/>
      <c r="MB213" s="73"/>
      <c r="MC213" s="73"/>
      <c r="MD213" s="73"/>
      <c r="ME213" s="73"/>
      <c r="MF213" s="73"/>
      <c r="MG213" s="73"/>
      <c r="MH213" s="73"/>
      <c r="MI213" s="73"/>
      <c r="MJ213" s="73"/>
      <c r="MK213" s="73"/>
      <c r="ML213" s="73"/>
      <c r="MM213" s="73"/>
      <c r="MN213" s="73"/>
      <c r="MO213" s="73"/>
      <c r="MP213" s="73"/>
      <c r="MQ213" s="73"/>
      <c r="MR213" s="73"/>
      <c r="MS213" s="73"/>
      <c r="MT213" s="73"/>
      <c r="MU213" s="73"/>
      <c r="MV213" s="73"/>
      <c r="MW213" s="73"/>
      <c r="MX213" s="73"/>
      <c r="MY213" s="73"/>
      <c r="MZ213" s="73"/>
      <c r="NA213" s="73"/>
      <c r="NB213" s="73"/>
      <c r="NC213" s="73"/>
      <c r="ND213" s="73"/>
      <c r="NE213" s="73"/>
      <c r="NF213" s="73"/>
      <c r="NG213" s="73"/>
      <c r="NH213" s="73"/>
      <c r="NI213" s="73"/>
      <c r="NJ213" s="73"/>
      <c r="NK213" s="73"/>
      <c r="NL213" s="73"/>
      <c r="NM213" s="73"/>
      <c r="NN213" s="73"/>
      <c r="NO213" s="73"/>
      <c r="NP213" s="73"/>
      <c r="NQ213" s="73"/>
      <c r="NR213" s="73"/>
      <c r="NS213" s="73"/>
      <c r="NT213" s="73"/>
      <c r="NU213" s="73"/>
      <c r="NV213" s="73"/>
      <c r="NW213" s="73"/>
      <c r="NX213" s="73"/>
      <c r="NY213" s="73"/>
      <c r="NZ213" s="73"/>
      <c r="OA213" s="73"/>
      <c r="OB213" s="73"/>
      <c r="OC213" s="73"/>
      <c r="OD213" s="73"/>
      <c r="OE213" s="73"/>
      <c r="OF213" s="73"/>
      <c r="OG213" s="73"/>
      <c r="OH213" s="73"/>
      <c r="OI213" s="73"/>
      <c r="OJ213" s="73"/>
      <c r="OK213" s="73"/>
      <c r="OL213" s="73"/>
      <c r="OM213" s="73"/>
      <c r="ON213" s="73"/>
      <c r="OO213" s="73"/>
      <c r="OP213" s="73"/>
      <c r="OQ213" s="73"/>
      <c r="OR213" s="73"/>
      <c r="OS213" s="73"/>
      <c r="OT213" s="73"/>
      <c r="OU213" s="73"/>
      <c r="OV213" s="73"/>
      <c r="OW213" s="73"/>
      <c r="OX213" s="73"/>
      <c r="OY213" s="73"/>
      <c r="OZ213" s="73"/>
      <c r="PA213" s="73"/>
      <c r="PB213" s="73"/>
      <c r="PC213" s="73"/>
      <c r="PD213" s="73"/>
      <c r="PE213" s="73"/>
      <c r="PF213" s="73"/>
      <c r="PG213" s="73"/>
      <c r="PH213" s="73"/>
      <c r="PI213" s="73"/>
      <c r="PJ213" s="73"/>
      <c r="PK213" s="73"/>
      <c r="PL213" s="73"/>
      <c r="PM213" s="73"/>
      <c r="PN213" s="73"/>
      <c r="PO213" s="73"/>
      <c r="PP213" s="73"/>
      <c r="PQ213" s="73"/>
      <c r="PR213" s="73"/>
      <c r="PS213" s="73"/>
      <c r="PT213" s="73"/>
      <c r="PU213" s="73"/>
      <c r="PV213" s="73"/>
      <c r="PW213" s="73"/>
      <c r="PX213" s="73"/>
      <c r="PY213" s="73"/>
      <c r="PZ213" s="73"/>
      <c r="QA213" s="73"/>
      <c r="QB213" s="73"/>
      <c r="QC213" s="73"/>
      <c r="QD213" s="73"/>
      <c r="QE213" s="73"/>
      <c r="QF213" s="73"/>
      <c r="QG213" s="73"/>
      <c r="QH213" s="73"/>
      <c r="QI213" s="73"/>
      <c r="QJ213" s="73"/>
      <c r="QK213" s="73"/>
      <c r="QL213" s="73"/>
      <c r="QM213" s="73"/>
      <c r="QN213" s="73"/>
      <c r="QO213" s="73"/>
      <c r="QP213" s="73"/>
      <c r="QQ213" s="73"/>
      <c r="QR213" s="73"/>
      <c r="QS213" s="73"/>
      <c r="QT213" s="73"/>
      <c r="QU213" s="73"/>
      <c r="QV213" s="73"/>
      <c r="QW213" s="73"/>
      <c r="QX213" s="73"/>
      <c r="QY213" s="73"/>
      <c r="QZ213" s="73"/>
      <c r="RA213" s="73"/>
      <c r="RB213" s="73"/>
      <c r="RC213" s="73"/>
      <c r="RD213" s="73"/>
      <c r="RE213" s="73"/>
      <c r="RF213" s="73"/>
      <c r="RG213" s="73"/>
      <c r="RH213" s="73"/>
      <c r="RI213" s="73"/>
      <c r="RJ213" s="73"/>
      <c r="RK213" s="73"/>
      <c r="RL213" s="73"/>
      <c r="RM213" s="73"/>
      <c r="RN213" s="73"/>
      <c r="RO213" s="73"/>
      <c r="RP213" s="73"/>
      <c r="RQ213" s="73"/>
      <c r="RR213" s="73"/>
      <c r="RS213" s="73"/>
      <c r="RT213" s="73"/>
      <c r="RU213" s="73"/>
      <c r="RV213" s="73"/>
      <c r="RW213" s="73"/>
      <c r="RX213" s="73"/>
      <c r="RY213" s="73"/>
      <c r="RZ213" s="73"/>
      <c r="SA213" s="73"/>
      <c r="SB213" s="73"/>
      <c r="SC213" s="73"/>
      <c r="SD213" s="73"/>
      <c r="SE213" s="73"/>
      <c r="SF213" s="73"/>
      <c r="SG213" s="73"/>
      <c r="SH213" s="73"/>
      <c r="SI213" s="73"/>
      <c r="SJ213" s="73"/>
      <c r="SK213" s="73"/>
      <c r="SL213" s="73"/>
      <c r="SM213" s="73"/>
      <c r="SN213" s="73"/>
      <c r="SO213" s="73"/>
      <c r="SP213" s="73"/>
      <c r="SQ213" s="73"/>
      <c r="SR213" s="73"/>
      <c r="SS213" s="73"/>
      <c r="ST213" s="73"/>
      <c r="SU213" s="73"/>
      <c r="SV213" s="73"/>
      <c r="SW213" s="73"/>
      <c r="SX213" s="73"/>
      <c r="SY213" s="73"/>
      <c r="SZ213" s="73"/>
      <c r="TA213" s="73"/>
      <c r="TB213" s="73"/>
      <c r="TC213" s="73"/>
      <c r="TD213" s="73"/>
      <c r="TE213" s="73"/>
      <c r="TF213" s="73"/>
      <c r="TG213" s="73"/>
      <c r="TH213" s="73"/>
      <c r="TI213" s="73"/>
      <c r="TJ213" s="73"/>
      <c r="TK213" s="73"/>
      <c r="TL213" s="73"/>
      <c r="TM213" s="73"/>
      <c r="TN213" s="73"/>
      <c r="TO213" s="73"/>
      <c r="TP213" s="73"/>
      <c r="TQ213" s="73"/>
      <c r="TR213" s="73"/>
      <c r="TS213" s="73"/>
      <c r="TT213" s="73"/>
      <c r="TU213" s="73"/>
      <c r="TV213" s="73"/>
      <c r="TW213" s="73"/>
      <c r="TX213" s="73"/>
      <c r="TY213" s="73"/>
      <c r="TZ213" s="73"/>
      <c r="UA213" s="73"/>
      <c r="UB213" s="73"/>
      <c r="UC213" s="73"/>
      <c r="UD213" s="73"/>
      <c r="UE213" s="73"/>
      <c r="UF213" s="73"/>
      <c r="UG213" s="73"/>
      <c r="UH213" s="73"/>
      <c r="UI213" s="73"/>
      <c r="UJ213" s="73"/>
      <c r="UK213" s="73"/>
      <c r="UL213" s="73"/>
      <c r="UM213" s="73"/>
      <c r="UN213" s="73"/>
      <c r="UO213" s="73"/>
      <c r="UP213" s="73"/>
      <c r="UQ213" s="73"/>
      <c r="UR213" s="73"/>
      <c r="US213" s="73"/>
      <c r="UT213" s="73"/>
      <c r="UU213" s="73"/>
      <c r="UV213" s="73"/>
      <c r="UW213" s="73"/>
      <c r="UX213" s="73"/>
      <c r="UY213" s="73"/>
      <c r="UZ213" s="73"/>
      <c r="VA213" s="73"/>
      <c r="VB213" s="73"/>
      <c r="VC213" s="73"/>
      <c r="VD213" s="73"/>
      <c r="VE213" s="73"/>
      <c r="VF213" s="73"/>
      <c r="VG213" s="73"/>
      <c r="VH213" s="73"/>
      <c r="VI213" s="73"/>
      <c r="VJ213" s="73"/>
      <c r="VK213" s="73"/>
      <c r="VL213" s="73"/>
      <c r="VM213" s="73"/>
      <c r="VN213" s="73"/>
      <c r="VO213" s="73"/>
      <c r="VP213" s="73"/>
      <c r="VQ213" s="73"/>
      <c r="VR213" s="73"/>
      <c r="VS213" s="73"/>
      <c r="VT213" s="73"/>
      <c r="VU213" s="73"/>
      <c r="VV213" s="73"/>
      <c r="VW213" s="73"/>
      <c r="VX213" s="73"/>
      <c r="VY213" s="73"/>
      <c r="VZ213" s="73"/>
      <c r="WA213" s="73"/>
      <c r="WB213" s="73"/>
      <c r="WC213" s="73"/>
      <c r="WD213" s="73"/>
      <c r="WE213" s="73"/>
      <c r="WF213" s="73"/>
      <c r="WG213" s="73"/>
      <c r="WH213" s="73"/>
      <c r="WI213" s="73"/>
      <c r="WJ213" s="73"/>
      <c r="WK213" s="73"/>
      <c r="WL213" s="73"/>
      <c r="WM213" s="73"/>
      <c r="WN213" s="73"/>
      <c r="WO213" s="73"/>
      <c r="WP213" s="73"/>
      <c r="WQ213" s="73"/>
      <c r="WR213" s="73"/>
      <c r="WS213" s="73"/>
      <c r="WT213" s="73"/>
      <c r="WU213" s="73"/>
      <c r="WV213" s="73"/>
      <c r="WW213" s="73"/>
      <c r="WX213" s="73"/>
      <c r="WY213" s="73"/>
      <c r="WZ213" s="73"/>
      <c r="XA213" s="73"/>
      <c r="XB213" s="73"/>
      <c r="XC213" s="73"/>
      <c r="XD213" s="73"/>
      <c r="XE213" s="73"/>
      <c r="XF213" s="73"/>
      <c r="XG213" s="73"/>
      <c r="XH213" s="73"/>
      <c r="XI213" s="73"/>
      <c r="XJ213" s="73"/>
      <c r="XK213" s="73"/>
      <c r="XL213" s="73"/>
      <c r="XM213" s="73"/>
      <c r="XN213" s="73"/>
      <c r="XO213" s="73"/>
      <c r="XP213" s="73"/>
      <c r="XQ213" s="73"/>
      <c r="XR213" s="73"/>
      <c r="XS213" s="73"/>
      <c r="XT213" s="73"/>
      <c r="XU213" s="73"/>
      <c r="XV213" s="73"/>
      <c r="XW213" s="73"/>
      <c r="XX213" s="73"/>
      <c r="XY213" s="73"/>
      <c r="XZ213" s="73"/>
      <c r="YA213" s="73"/>
      <c r="YB213" s="73"/>
      <c r="YC213" s="73"/>
      <c r="YD213" s="73"/>
      <c r="YE213" s="73"/>
      <c r="YF213" s="73"/>
      <c r="YG213" s="73"/>
      <c r="YH213" s="73"/>
      <c r="YI213" s="73"/>
      <c r="YJ213" s="73"/>
      <c r="YK213" s="73"/>
      <c r="YL213" s="73"/>
      <c r="YM213" s="73"/>
      <c r="YN213" s="73"/>
      <c r="YO213" s="73"/>
      <c r="YP213" s="73"/>
      <c r="YQ213" s="73"/>
      <c r="YR213" s="73"/>
    </row>
    <row r="214" spans="1:668">
      <c r="A214" s="71" t="s">
        <v>298</v>
      </c>
      <c r="B214" s="72">
        <f t="shared" si="195"/>
        <v>0</v>
      </c>
      <c r="C214" s="72">
        <f t="shared" si="196"/>
        <v>0</v>
      </c>
      <c r="D214" s="72">
        <f t="shared" si="197"/>
        <v>0</v>
      </c>
      <c r="E214" s="72">
        <f t="shared" si="198"/>
        <v>0</v>
      </c>
      <c r="F214" s="72">
        <f t="shared" si="199"/>
        <v>0</v>
      </c>
      <c r="G214" s="72">
        <f t="shared" si="200"/>
        <v>0</v>
      </c>
      <c r="H214" s="72">
        <f t="shared" si="201"/>
        <v>0</v>
      </c>
      <c r="I214" s="72">
        <f t="shared" si="202"/>
        <v>0</v>
      </c>
      <c r="J214" s="72">
        <f t="shared" si="203"/>
        <v>0</v>
      </c>
      <c r="K214" s="72">
        <f t="shared" si="204"/>
        <v>0</v>
      </c>
      <c r="L214" s="72">
        <f t="shared" si="205"/>
        <v>0</v>
      </c>
      <c r="M214" s="72">
        <f t="shared" si="206"/>
        <v>0</v>
      </c>
      <c r="N214" s="72">
        <f t="shared" si="207"/>
        <v>0</v>
      </c>
      <c r="O214" s="72">
        <f t="shared" si="208"/>
        <v>0</v>
      </c>
      <c r="P214" s="72">
        <f t="shared" si="209"/>
        <v>0</v>
      </c>
      <c r="Q214" s="72">
        <f t="shared" si="210"/>
        <v>0</v>
      </c>
      <c r="R214" s="72">
        <f t="shared" si="211"/>
        <v>0</v>
      </c>
      <c r="S214" s="72">
        <f t="shared" si="212"/>
        <v>0</v>
      </c>
      <c r="T214" s="72">
        <f t="shared" si="213"/>
        <v>0</v>
      </c>
      <c r="U214" s="72">
        <f t="shared" si="214"/>
        <v>0</v>
      </c>
      <c r="V214" s="72">
        <f t="shared" si="215"/>
        <v>0</v>
      </c>
      <c r="W214" s="72">
        <f t="shared" si="216"/>
        <v>0</v>
      </c>
      <c r="X214" s="72">
        <f t="shared" si="217"/>
        <v>0</v>
      </c>
      <c r="Y214" s="72">
        <f t="shared" si="218"/>
        <v>0</v>
      </c>
      <c r="Z214" s="72">
        <f t="shared" si="219"/>
        <v>0</v>
      </c>
      <c r="AA214" s="72">
        <f t="shared" si="220"/>
        <v>0</v>
      </c>
      <c r="AB214" s="72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3"/>
      <c r="DY214" s="73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73"/>
      <c r="ES214" s="73"/>
      <c r="ET214" s="73"/>
      <c r="EU214" s="73"/>
      <c r="EV214" s="73"/>
      <c r="EW214" s="73"/>
      <c r="EX214" s="73"/>
      <c r="EY214" s="73"/>
      <c r="EZ214" s="73"/>
      <c r="FA214" s="73"/>
      <c r="FB214" s="73"/>
      <c r="FC214" s="73"/>
      <c r="FD214" s="73"/>
      <c r="FE214" s="73"/>
      <c r="FF214" s="73"/>
      <c r="FG214" s="73"/>
      <c r="FH214" s="73"/>
      <c r="FI214" s="73"/>
      <c r="FJ214" s="73"/>
      <c r="FK214" s="73"/>
      <c r="FL214" s="73"/>
      <c r="FM214" s="73"/>
      <c r="FN214" s="73"/>
      <c r="FO214" s="73"/>
      <c r="FP214" s="73"/>
      <c r="FQ214" s="73"/>
      <c r="FR214" s="73"/>
      <c r="FS214" s="73"/>
      <c r="FT214" s="73"/>
      <c r="FU214" s="73"/>
      <c r="FV214" s="73"/>
      <c r="FW214" s="73"/>
      <c r="FX214" s="73"/>
      <c r="FY214" s="73"/>
      <c r="FZ214" s="73"/>
      <c r="GA214" s="73"/>
      <c r="GB214" s="73"/>
      <c r="GC214" s="73"/>
      <c r="GD214" s="73"/>
      <c r="GE214" s="73"/>
      <c r="GF214" s="73"/>
      <c r="GG214" s="73"/>
      <c r="GH214" s="73"/>
      <c r="GI214" s="73"/>
      <c r="GJ214" s="73"/>
      <c r="GK214" s="73"/>
      <c r="GL214" s="73"/>
      <c r="GM214" s="73"/>
      <c r="GN214" s="73"/>
      <c r="GO214" s="73"/>
      <c r="GP214" s="73"/>
      <c r="GQ214" s="73"/>
      <c r="GR214" s="73"/>
      <c r="GS214" s="73"/>
      <c r="GT214" s="73"/>
      <c r="GU214" s="73"/>
      <c r="GV214" s="73"/>
      <c r="GW214" s="73"/>
      <c r="GX214" s="73"/>
      <c r="GY214" s="73"/>
      <c r="GZ214" s="73"/>
      <c r="HA214" s="73"/>
      <c r="HB214" s="73"/>
      <c r="HC214" s="73"/>
      <c r="HD214" s="73"/>
      <c r="HE214" s="73"/>
      <c r="HF214" s="73"/>
      <c r="HG214" s="73"/>
      <c r="HH214" s="73"/>
      <c r="HI214" s="73"/>
      <c r="HJ214" s="73"/>
      <c r="HK214" s="73"/>
      <c r="HL214" s="73"/>
      <c r="HM214" s="73"/>
      <c r="HN214" s="73"/>
      <c r="HO214" s="73"/>
      <c r="HP214" s="73"/>
      <c r="HQ214" s="73"/>
      <c r="HR214" s="73"/>
      <c r="HS214" s="73"/>
      <c r="HT214" s="73"/>
      <c r="HU214" s="73"/>
      <c r="HV214" s="73"/>
      <c r="HW214" s="73"/>
      <c r="HX214" s="73"/>
      <c r="HY214" s="73"/>
      <c r="HZ214" s="73"/>
      <c r="IA214" s="73"/>
      <c r="IB214" s="73"/>
      <c r="IC214" s="73"/>
      <c r="ID214" s="73"/>
      <c r="IE214" s="73"/>
      <c r="IF214" s="73"/>
      <c r="IG214" s="73"/>
      <c r="IH214" s="73"/>
      <c r="II214" s="73"/>
      <c r="IJ214" s="73"/>
      <c r="IK214" s="73"/>
      <c r="IL214" s="73"/>
      <c r="IM214" s="73"/>
      <c r="IN214" s="73"/>
      <c r="IO214" s="73"/>
      <c r="IP214" s="73"/>
      <c r="IQ214" s="73"/>
      <c r="IR214" s="73"/>
      <c r="IS214" s="73"/>
      <c r="IT214" s="73"/>
      <c r="IU214" s="73"/>
      <c r="IV214" s="73"/>
      <c r="IW214" s="73"/>
      <c r="IX214" s="73"/>
      <c r="IY214" s="73"/>
      <c r="IZ214" s="73"/>
      <c r="JA214" s="73"/>
      <c r="JB214" s="73"/>
      <c r="JC214" s="73"/>
      <c r="JD214" s="73"/>
      <c r="JE214" s="73"/>
      <c r="JF214" s="73"/>
      <c r="JG214" s="73"/>
      <c r="JH214" s="73"/>
      <c r="JI214" s="73"/>
      <c r="JJ214" s="73"/>
      <c r="JK214" s="73"/>
      <c r="JL214" s="73"/>
      <c r="JM214" s="73"/>
      <c r="JN214" s="73"/>
      <c r="JO214" s="73"/>
      <c r="JP214" s="73"/>
      <c r="JQ214" s="73"/>
      <c r="JR214" s="73"/>
      <c r="JS214" s="73"/>
      <c r="JT214" s="73"/>
      <c r="JU214" s="73"/>
      <c r="JV214" s="73"/>
      <c r="JW214" s="73"/>
      <c r="JX214" s="73"/>
      <c r="JY214" s="73"/>
      <c r="JZ214" s="73"/>
      <c r="KA214" s="73"/>
      <c r="KB214" s="73"/>
      <c r="KC214" s="73"/>
      <c r="KD214" s="73"/>
      <c r="KE214" s="73"/>
      <c r="KF214" s="73"/>
      <c r="KG214" s="73"/>
      <c r="KH214" s="73"/>
      <c r="KI214" s="73"/>
      <c r="KJ214" s="73"/>
      <c r="KK214" s="73"/>
      <c r="KL214" s="73"/>
      <c r="KM214" s="73"/>
      <c r="KN214" s="73"/>
      <c r="KO214" s="73"/>
      <c r="KP214" s="73"/>
      <c r="KQ214" s="73"/>
      <c r="KR214" s="73"/>
      <c r="KS214" s="73"/>
      <c r="KT214" s="73"/>
      <c r="KU214" s="73"/>
      <c r="KV214" s="73"/>
      <c r="KW214" s="73"/>
      <c r="KX214" s="73"/>
      <c r="KY214" s="73"/>
      <c r="KZ214" s="73"/>
      <c r="LA214" s="73"/>
      <c r="LB214" s="73"/>
      <c r="LC214" s="73"/>
      <c r="LD214" s="73"/>
      <c r="LE214" s="73"/>
      <c r="LF214" s="73"/>
      <c r="LG214" s="73"/>
      <c r="LH214" s="73"/>
      <c r="LI214" s="73"/>
      <c r="LJ214" s="73"/>
      <c r="LK214" s="73"/>
      <c r="LL214" s="73"/>
      <c r="LM214" s="73"/>
      <c r="LN214" s="73"/>
      <c r="LO214" s="73"/>
      <c r="LP214" s="73"/>
      <c r="LQ214" s="73"/>
      <c r="LR214" s="73"/>
      <c r="LS214" s="73"/>
      <c r="LT214" s="73"/>
      <c r="LU214" s="73"/>
      <c r="LV214" s="73"/>
      <c r="LW214" s="73"/>
      <c r="LX214" s="73"/>
      <c r="LY214" s="73"/>
      <c r="LZ214" s="73"/>
      <c r="MA214" s="73"/>
      <c r="MB214" s="73"/>
      <c r="MC214" s="73"/>
      <c r="MD214" s="73"/>
      <c r="ME214" s="73"/>
      <c r="MF214" s="73"/>
      <c r="MG214" s="73"/>
      <c r="MH214" s="73"/>
      <c r="MI214" s="73"/>
      <c r="MJ214" s="73"/>
      <c r="MK214" s="73"/>
      <c r="ML214" s="73"/>
      <c r="MM214" s="73"/>
      <c r="MN214" s="73"/>
      <c r="MO214" s="73"/>
      <c r="MP214" s="73"/>
      <c r="MQ214" s="73"/>
      <c r="MR214" s="73"/>
      <c r="MS214" s="73"/>
      <c r="MT214" s="73"/>
      <c r="MU214" s="73"/>
      <c r="MV214" s="73"/>
      <c r="MW214" s="73"/>
      <c r="MX214" s="73"/>
      <c r="MY214" s="73"/>
      <c r="MZ214" s="73"/>
      <c r="NA214" s="73"/>
      <c r="NB214" s="73"/>
      <c r="NC214" s="73"/>
      <c r="ND214" s="73"/>
      <c r="NE214" s="73"/>
      <c r="NF214" s="73"/>
      <c r="NG214" s="73"/>
      <c r="NH214" s="73"/>
      <c r="NI214" s="73"/>
      <c r="NJ214" s="73"/>
      <c r="NK214" s="73"/>
      <c r="NL214" s="73"/>
      <c r="NM214" s="73"/>
      <c r="NN214" s="73"/>
      <c r="NO214" s="73"/>
      <c r="NP214" s="73"/>
      <c r="NQ214" s="73"/>
      <c r="NR214" s="73"/>
      <c r="NS214" s="73"/>
      <c r="NT214" s="73"/>
      <c r="NU214" s="73"/>
      <c r="NV214" s="73"/>
      <c r="NW214" s="73"/>
      <c r="NX214" s="73"/>
      <c r="NY214" s="73"/>
      <c r="NZ214" s="73"/>
      <c r="OA214" s="73"/>
      <c r="OB214" s="73"/>
      <c r="OC214" s="73"/>
      <c r="OD214" s="73"/>
      <c r="OE214" s="73"/>
      <c r="OF214" s="73"/>
      <c r="OG214" s="73"/>
      <c r="OH214" s="73"/>
      <c r="OI214" s="73"/>
      <c r="OJ214" s="73"/>
      <c r="OK214" s="73"/>
      <c r="OL214" s="73"/>
      <c r="OM214" s="73"/>
      <c r="ON214" s="73"/>
      <c r="OO214" s="73"/>
      <c r="OP214" s="73"/>
      <c r="OQ214" s="73"/>
      <c r="OR214" s="73"/>
      <c r="OS214" s="73"/>
      <c r="OT214" s="73"/>
      <c r="OU214" s="73"/>
      <c r="OV214" s="73"/>
      <c r="OW214" s="73"/>
      <c r="OX214" s="73"/>
      <c r="OY214" s="73"/>
      <c r="OZ214" s="73"/>
      <c r="PA214" s="73"/>
      <c r="PB214" s="73"/>
      <c r="PC214" s="73"/>
      <c r="PD214" s="73"/>
      <c r="PE214" s="73"/>
      <c r="PF214" s="73"/>
      <c r="PG214" s="73"/>
      <c r="PH214" s="73"/>
      <c r="PI214" s="73"/>
      <c r="PJ214" s="73"/>
      <c r="PK214" s="73"/>
      <c r="PL214" s="73"/>
      <c r="PM214" s="73"/>
      <c r="PN214" s="73"/>
      <c r="PO214" s="73"/>
      <c r="PP214" s="73"/>
      <c r="PQ214" s="73"/>
      <c r="PR214" s="73"/>
      <c r="PS214" s="73"/>
      <c r="PT214" s="73"/>
      <c r="PU214" s="73"/>
      <c r="PV214" s="73"/>
      <c r="PW214" s="73"/>
      <c r="PX214" s="73"/>
      <c r="PY214" s="73"/>
      <c r="PZ214" s="73"/>
      <c r="QA214" s="73"/>
      <c r="QB214" s="73"/>
      <c r="QC214" s="73"/>
      <c r="QD214" s="73"/>
      <c r="QE214" s="73"/>
      <c r="QF214" s="73"/>
      <c r="QG214" s="73"/>
      <c r="QH214" s="73"/>
      <c r="QI214" s="73"/>
      <c r="QJ214" s="73"/>
      <c r="QK214" s="73"/>
      <c r="QL214" s="73"/>
      <c r="QM214" s="73"/>
      <c r="QN214" s="73"/>
      <c r="QO214" s="73"/>
      <c r="QP214" s="73"/>
      <c r="QQ214" s="73"/>
      <c r="QR214" s="73"/>
      <c r="QS214" s="73"/>
      <c r="QT214" s="73"/>
      <c r="QU214" s="73"/>
      <c r="QV214" s="73"/>
      <c r="QW214" s="73"/>
      <c r="QX214" s="73"/>
      <c r="QY214" s="73"/>
      <c r="QZ214" s="73"/>
      <c r="RA214" s="73"/>
      <c r="RB214" s="73"/>
      <c r="RC214" s="73"/>
      <c r="RD214" s="73"/>
      <c r="RE214" s="73"/>
      <c r="RF214" s="73"/>
      <c r="RG214" s="73"/>
      <c r="RH214" s="73"/>
      <c r="RI214" s="73"/>
      <c r="RJ214" s="73"/>
      <c r="RK214" s="73"/>
      <c r="RL214" s="73"/>
      <c r="RM214" s="73"/>
      <c r="RN214" s="73"/>
      <c r="RO214" s="73"/>
      <c r="RP214" s="73"/>
      <c r="RQ214" s="73"/>
      <c r="RR214" s="73"/>
      <c r="RS214" s="73"/>
      <c r="RT214" s="73"/>
      <c r="RU214" s="73"/>
      <c r="RV214" s="73"/>
      <c r="RW214" s="73"/>
      <c r="RX214" s="73"/>
      <c r="RY214" s="73"/>
      <c r="RZ214" s="73"/>
      <c r="SA214" s="73"/>
      <c r="SB214" s="73"/>
      <c r="SC214" s="73"/>
      <c r="SD214" s="73"/>
      <c r="SE214" s="73"/>
      <c r="SF214" s="73"/>
      <c r="SG214" s="73"/>
      <c r="SH214" s="73"/>
      <c r="SI214" s="73"/>
      <c r="SJ214" s="73"/>
      <c r="SK214" s="73"/>
      <c r="SL214" s="73"/>
      <c r="SM214" s="73"/>
      <c r="SN214" s="73"/>
      <c r="SO214" s="73"/>
      <c r="SP214" s="73"/>
      <c r="SQ214" s="73"/>
      <c r="SR214" s="73"/>
      <c r="SS214" s="73"/>
      <c r="ST214" s="73"/>
      <c r="SU214" s="73"/>
      <c r="SV214" s="73"/>
      <c r="SW214" s="73"/>
      <c r="SX214" s="73"/>
      <c r="SY214" s="73"/>
      <c r="SZ214" s="73"/>
      <c r="TA214" s="73"/>
      <c r="TB214" s="73"/>
      <c r="TC214" s="73"/>
      <c r="TD214" s="73"/>
      <c r="TE214" s="73"/>
      <c r="TF214" s="73"/>
      <c r="TG214" s="73"/>
      <c r="TH214" s="73"/>
      <c r="TI214" s="73"/>
      <c r="TJ214" s="73"/>
      <c r="TK214" s="73"/>
      <c r="TL214" s="73"/>
      <c r="TM214" s="73"/>
      <c r="TN214" s="73"/>
      <c r="TO214" s="73"/>
      <c r="TP214" s="73"/>
      <c r="TQ214" s="73"/>
      <c r="TR214" s="73"/>
      <c r="TS214" s="73"/>
      <c r="TT214" s="73"/>
      <c r="TU214" s="73"/>
      <c r="TV214" s="73"/>
      <c r="TW214" s="73"/>
      <c r="TX214" s="73"/>
      <c r="TY214" s="73"/>
      <c r="TZ214" s="73"/>
      <c r="UA214" s="73"/>
      <c r="UB214" s="73"/>
      <c r="UC214" s="73"/>
      <c r="UD214" s="73"/>
      <c r="UE214" s="73"/>
      <c r="UF214" s="73"/>
      <c r="UG214" s="73"/>
      <c r="UH214" s="73"/>
      <c r="UI214" s="73"/>
      <c r="UJ214" s="73"/>
      <c r="UK214" s="73"/>
      <c r="UL214" s="73"/>
      <c r="UM214" s="73"/>
      <c r="UN214" s="73"/>
      <c r="UO214" s="73"/>
      <c r="UP214" s="73"/>
      <c r="UQ214" s="73"/>
      <c r="UR214" s="73"/>
      <c r="US214" s="73"/>
      <c r="UT214" s="73"/>
      <c r="UU214" s="73"/>
      <c r="UV214" s="73"/>
      <c r="UW214" s="73"/>
      <c r="UX214" s="73"/>
      <c r="UY214" s="73"/>
      <c r="UZ214" s="73"/>
      <c r="VA214" s="73"/>
      <c r="VB214" s="73"/>
      <c r="VC214" s="73"/>
      <c r="VD214" s="73"/>
      <c r="VE214" s="73"/>
      <c r="VF214" s="73"/>
      <c r="VG214" s="73"/>
      <c r="VH214" s="73"/>
      <c r="VI214" s="73"/>
      <c r="VJ214" s="73"/>
      <c r="VK214" s="73"/>
      <c r="VL214" s="73"/>
      <c r="VM214" s="73"/>
      <c r="VN214" s="73"/>
      <c r="VO214" s="73"/>
      <c r="VP214" s="73"/>
      <c r="VQ214" s="73"/>
      <c r="VR214" s="73"/>
      <c r="VS214" s="73"/>
      <c r="VT214" s="73"/>
      <c r="VU214" s="73"/>
      <c r="VV214" s="73"/>
      <c r="VW214" s="73"/>
      <c r="VX214" s="73"/>
      <c r="VY214" s="73"/>
      <c r="VZ214" s="73"/>
      <c r="WA214" s="73"/>
      <c r="WB214" s="73"/>
      <c r="WC214" s="73"/>
      <c r="WD214" s="73"/>
      <c r="WE214" s="73"/>
      <c r="WF214" s="73"/>
      <c r="WG214" s="73"/>
      <c r="WH214" s="73"/>
      <c r="WI214" s="73"/>
      <c r="WJ214" s="73"/>
      <c r="WK214" s="73"/>
      <c r="WL214" s="73"/>
      <c r="WM214" s="73"/>
      <c r="WN214" s="73"/>
      <c r="WO214" s="73"/>
      <c r="WP214" s="73"/>
      <c r="WQ214" s="73"/>
      <c r="WR214" s="73"/>
      <c r="WS214" s="73"/>
      <c r="WT214" s="73"/>
      <c r="WU214" s="73"/>
      <c r="WV214" s="73"/>
      <c r="WW214" s="73"/>
      <c r="WX214" s="73"/>
      <c r="WY214" s="73"/>
      <c r="WZ214" s="73"/>
      <c r="XA214" s="73"/>
      <c r="XB214" s="73"/>
      <c r="XC214" s="73"/>
      <c r="XD214" s="73"/>
      <c r="XE214" s="73"/>
      <c r="XF214" s="73"/>
      <c r="XG214" s="73"/>
      <c r="XH214" s="73"/>
      <c r="XI214" s="73"/>
      <c r="XJ214" s="73"/>
      <c r="XK214" s="73"/>
      <c r="XL214" s="73"/>
      <c r="XM214" s="73"/>
      <c r="XN214" s="73"/>
      <c r="XO214" s="73"/>
      <c r="XP214" s="73"/>
      <c r="XQ214" s="73"/>
      <c r="XR214" s="73"/>
      <c r="XS214" s="73"/>
      <c r="XT214" s="73"/>
      <c r="XU214" s="73"/>
      <c r="XV214" s="73"/>
      <c r="XW214" s="73"/>
      <c r="XX214" s="73"/>
      <c r="XY214" s="73"/>
      <c r="XZ214" s="73"/>
      <c r="YA214" s="73"/>
      <c r="YB214" s="73"/>
      <c r="YC214" s="73"/>
      <c r="YD214" s="73"/>
      <c r="YE214" s="73"/>
      <c r="YF214" s="73"/>
      <c r="YG214" s="73"/>
      <c r="YH214" s="73"/>
      <c r="YI214" s="73"/>
      <c r="YJ214" s="73"/>
      <c r="YK214" s="73"/>
      <c r="YL214" s="73"/>
      <c r="YM214" s="73"/>
      <c r="YN214" s="73"/>
      <c r="YO214" s="73"/>
      <c r="YP214" s="73"/>
      <c r="YQ214" s="73"/>
      <c r="YR214" s="73"/>
    </row>
    <row r="215" spans="1:668">
      <c r="A215" s="71" t="s">
        <v>299</v>
      </c>
      <c r="B215" s="72">
        <f t="shared" si="195"/>
        <v>0</v>
      </c>
      <c r="C215" s="72">
        <f t="shared" si="196"/>
        <v>0</v>
      </c>
      <c r="D215" s="72">
        <f t="shared" si="197"/>
        <v>0</v>
      </c>
      <c r="E215" s="72">
        <f t="shared" si="198"/>
        <v>0</v>
      </c>
      <c r="F215" s="72">
        <f t="shared" si="199"/>
        <v>0</v>
      </c>
      <c r="G215" s="72">
        <f t="shared" si="200"/>
        <v>0</v>
      </c>
      <c r="H215" s="72">
        <f t="shared" si="201"/>
        <v>0</v>
      </c>
      <c r="I215" s="72">
        <f t="shared" si="202"/>
        <v>0</v>
      </c>
      <c r="J215" s="72">
        <f t="shared" si="203"/>
        <v>0</v>
      </c>
      <c r="K215" s="72">
        <f t="shared" si="204"/>
        <v>0</v>
      </c>
      <c r="L215" s="72">
        <f t="shared" si="205"/>
        <v>0</v>
      </c>
      <c r="M215" s="72">
        <f t="shared" si="206"/>
        <v>0</v>
      </c>
      <c r="N215" s="72">
        <f t="shared" si="207"/>
        <v>0</v>
      </c>
      <c r="O215" s="72">
        <f t="shared" si="208"/>
        <v>0</v>
      </c>
      <c r="P215" s="72">
        <f t="shared" si="209"/>
        <v>0</v>
      </c>
      <c r="Q215" s="72">
        <f t="shared" si="210"/>
        <v>0</v>
      </c>
      <c r="R215" s="72">
        <f t="shared" si="211"/>
        <v>0</v>
      </c>
      <c r="S215" s="72">
        <f t="shared" si="212"/>
        <v>0</v>
      </c>
      <c r="T215" s="72">
        <f t="shared" si="213"/>
        <v>0</v>
      </c>
      <c r="U215" s="72">
        <f t="shared" si="214"/>
        <v>0</v>
      </c>
      <c r="V215" s="72">
        <f t="shared" si="215"/>
        <v>0</v>
      </c>
      <c r="W215" s="72">
        <f t="shared" si="216"/>
        <v>0</v>
      </c>
      <c r="X215" s="72">
        <f t="shared" si="217"/>
        <v>0</v>
      </c>
      <c r="Y215" s="72">
        <f t="shared" si="218"/>
        <v>0</v>
      </c>
      <c r="Z215" s="72">
        <f t="shared" si="219"/>
        <v>0</v>
      </c>
      <c r="AA215" s="72">
        <f t="shared" si="220"/>
        <v>0</v>
      </c>
      <c r="AB215" s="72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73"/>
      <c r="DW215" s="73"/>
      <c r="DX215" s="73"/>
      <c r="DY215" s="73"/>
      <c r="DZ215" s="73"/>
      <c r="EA215" s="73"/>
      <c r="EB215" s="73"/>
      <c r="EC215" s="73"/>
      <c r="ED215" s="73"/>
      <c r="EE215" s="73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73"/>
      <c r="EQ215" s="73"/>
      <c r="ER215" s="73"/>
      <c r="ES215" s="73"/>
      <c r="ET215" s="73"/>
      <c r="EU215" s="73"/>
      <c r="EV215" s="73"/>
      <c r="EW215" s="73"/>
      <c r="EX215" s="73"/>
      <c r="EY215" s="73"/>
      <c r="EZ215" s="73"/>
      <c r="FA215" s="73"/>
      <c r="FB215" s="73"/>
      <c r="FC215" s="73"/>
      <c r="FD215" s="73"/>
      <c r="FE215" s="73"/>
      <c r="FF215" s="73"/>
      <c r="FG215" s="73"/>
      <c r="FH215" s="73"/>
      <c r="FI215" s="73"/>
      <c r="FJ215" s="73"/>
      <c r="FK215" s="73"/>
      <c r="FL215" s="73"/>
      <c r="FM215" s="73"/>
      <c r="FN215" s="73"/>
      <c r="FO215" s="73"/>
      <c r="FP215" s="73"/>
      <c r="FQ215" s="73"/>
      <c r="FR215" s="73"/>
      <c r="FS215" s="73"/>
      <c r="FT215" s="73"/>
      <c r="FU215" s="73"/>
      <c r="FV215" s="73"/>
      <c r="FW215" s="73"/>
      <c r="FX215" s="73"/>
      <c r="FY215" s="73"/>
      <c r="FZ215" s="73"/>
      <c r="GA215" s="73"/>
      <c r="GB215" s="73"/>
      <c r="GC215" s="73"/>
      <c r="GD215" s="73"/>
      <c r="GE215" s="73"/>
      <c r="GF215" s="73"/>
      <c r="GG215" s="73"/>
      <c r="GH215" s="73"/>
      <c r="GI215" s="73"/>
      <c r="GJ215" s="73"/>
      <c r="GK215" s="73"/>
      <c r="GL215" s="73"/>
      <c r="GM215" s="73"/>
      <c r="GN215" s="73"/>
      <c r="GO215" s="73"/>
      <c r="GP215" s="73"/>
      <c r="GQ215" s="73"/>
      <c r="GR215" s="73"/>
      <c r="GS215" s="73"/>
      <c r="GT215" s="73"/>
      <c r="GU215" s="73"/>
      <c r="GV215" s="73"/>
      <c r="GW215" s="73"/>
      <c r="GX215" s="73"/>
      <c r="GY215" s="73"/>
      <c r="GZ215" s="73"/>
      <c r="HA215" s="73"/>
      <c r="HB215" s="73"/>
      <c r="HC215" s="73"/>
      <c r="HD215" s="73"/>
      <c r="HE215" s="73"/>
      <c r="HF215" s="73"/>
      <c r="HG215" s="73"/>
      <c r="HH215" s="73"/>
      <c r="HI215" s="73"/>
      <c r="HJ215" s="73"/>
      <c r="HK215" s="73"/>
      <c r="HL215" s="73"/>
      <c r="HM215" s="73"/>
      <c r="HN215" s="73"/>
      <c r="HO215" s="73"/>
      <c r="HP215" s="73"/>
      <c r="HQ215" s="73"/>
      <c r="HR215" s="73"/>
      <c r="HS215" s="73"/>
      <c r="HT215" s="73"/>
      <c r="HU215" s="73"/>
      <c r="HV215" s="73"/>
      <c r="HW215" s="73"/>
      <c r="HX215" s="73"/>
      <c r="HY215" s="73"/>
      <c r="HZ215" s="73"/>
      <c r="IA215" s="73"/>
      <c r="IB215" s="73"/>
      <c r="IC215" s="73"/>
      <c r="ID215" s="73"/>
      <c r="IE215" s="73"/>
      <c r="IF215" s="73"/>
      <c r="IG215" s="73"/>
      <c r="IH215" s="73"/>
      <c r="II215" s="73"/>
      <c r="IJ215" s="73"/>
      <c r="IK215" s="73"/>
      <c r="IL215" s="73"/>
      <c r="IM215" s="73"/>
      <c r="IN215" s="73"/>
      <c r="IO215" s="73"/>
      <c r="IP215" s="73"/>
      <c r="IQ215" s="73"/>
      <c r="IR215" s="73"/>
      <c r="IS215" s="73"/>
      <c r="IT215" s="73"/>
      <c r="IU215" s="73"/>
      <c r="IV215" s="73"/>
      <c r="IW215" s="73"/>
      <c r="IX215" s="73"/>
      <c r="IY215" s="73"/>
      <c r="IZ215" s="73"/>
      <c r="JA215" s="73"/>
      <c r="JB215" s="73"/>
      <c r="JC215" s="73"/>
      <c r="JD215" s="73"/>
      <c r="JE215" s="73"/>
      <c r="JF215" s="73"/>
      <c r="JG215" s="73"/>
      <c r="JH215" s="73"/>
      <c r="JI215" s="73"/>
      <c r="JJ215" s="73"/>
      <c r="JK215" s="73"/>
      <c r="JL215" s="73"/>
      <c r="JM215" s="73"/>
      <c r="JN215" s="73"/>
      <c r="JO215" s="73"/>
      <c r="JP215" s="73"/>
      <c r="JQ215" s="73"/>
      <c r="JR215" s="73"/>
      <c r="JS215" s="73"/>
      <c r="JT215" s="73"/>
      <c r="JU215" s="73"/>
      <c r="JV215" s="73"/>
      <c r="JW215" s="73"/>
      <c r="JX215" s="73"/>
      <c r="JY215" s="73"/>
      <c r="JZ215" s="73"/>
      <c r="KA215" s="73"/>
      <c r="KB215" s="73"/>
      <c r="KC215" s="73"/>
      <c r="KD215" s="73"/>
      <c r="KE215" s="73"/>
      <c r="KF215" s="73"/>
      <c r="KG215" s="73"/>
      <c r="KH215" s="73"/>
      <c r="KI215" s="73"/>
      <c r="KJ215" s="73"/>
      <c r="KK215" s="73"/>
      <c r="KL215" s="73"/>
      <c r="KM215" s="73"/>
      <c r="KN215" s="73"/>
      <c r="KO215" s="73"/>
      <c r="KP215" s="73"/>
      <c r="KQ215" s="73"/>
      <c r="KR215" s="73"/>
      <c r="KS215" s="73"/>
      <c r="KT215" s="73"/>
      <c r="KU215" s="73"/>
      <c r="KV215" s="73"/>
      <c r="KW215" s="73"/>
      <c r="KX215" s="73"/>
      <c r="KY215" s="73"/>
      <c r="KZ215" s="73"/>
      <c r="LA215" s="73"/>
      <c r="LB215" s="73"/>
      <c r="LC215" s="73"/>
      <c r="LD215" s="73"/>
      <c r="LE215" s="73"/>
      <c r="LF215" s="73"/>
      <c r="LG215" s="73"/>
      <c r="LH215" s="73"/>
      <c r="LI215" s="73"/>
      <c r="LJ215" s="73"/>
      <c r="LK215" s="73"/>
      <c r="LL215" s="73"/>
      <c r="LM215" s="73"/>
      <c r="LN215" s="73"/>
      <c r="LO215" s="73"/>
      <c r="LP215" s="73"/>
      <c r="LQ215" s="73"/>
      <c r="LR215" s="73"/>
      <c r="LS215" s="73"/>
      <c r="LT215" s="73"/>
      <c r="LU215" s="73"/>
      <c r="LV215" s="73"/>
      <c r="LW215" s="73"/>
      <c r="LX215" s="73"/>
      <c r="LY215" s="73"/>
      <c r="LZ215" s="73"/>
      <c r="MA215" s="73"/>
      <c r="MB215" s="73"/>
      <c r="MC215" s="73"/>
      <c r="MD215" s="73"/>
      <c r="ME215" s="73"/>
      <c r="MF215" s="73"/>
      <c r="MG215" s="73"/>
      <c r="MH215" s="73"/>
      <c r="MI215" s="73"/>
      <c r="MJ215" s="73"/>
      <c r="MK215" s="73"/>
      <c r="ML215" s="73"/>
      <c r="MM215" s="73"/>
      <c r="MN215" s="73"/>
      <c r="MO215" s="73"/>
      <c r="MP215" s="73"/>
      <c r="MQ215" s="73"/>
      <c r="MR215" s="73"/>
      <c r="MS215" s="73"/>
      <c r="MT215" s="73"/>
      <c r="MU215" s="73"/>
      <c r="MV215" s="73"/>
      <c r="MW215" s="73"/>
      <c r="MX215" s="73"/>
      <c r="MY215" s="73"/>
      <c r="MZ215" s="73"/>
      <c r="NA215" s="73"/>
      <c r="NB215" s="73"/>
      <c r="NC215" s="73"/>
      <c r="ND215" s="73"/>
      <c r="NE215" s="73"/>
      <c r="NF215" s="73"/>
      <c r="NG215" s="73"/>
      <c r="NH215" s="73"/>
      <c r="NI215" s="73"/>
      <c r="NJ215" s="73"/>
      <c r="NK215" s="73"/>
      <c r="NL215" s="73"/>
      <c r="NM215" s="73"/>
      <c r="NN215" s="73"/>
      <c r="NO215" s="73"/>
      <c r="NP215" s="73"/>
      <c r="NQ215" s="73"/>
      <c r="NR215" s="73"/>
      <c r="NS215" s="73"/>
      <c r="NT215" s="73"/>
      <c r="NU215" s="73"/>
      <c r="NV215" s="73"/>
      <c r="NW215" s="73"/>
      <c r="NX215" s="73"/>
      <c r="NY215" s="73"/>
      <c r="NZ215" s="73"/>
      <c r="OA215" s="73"/>
      <c r="OB215" s="73"/>
      <c r="OC215" s="73"/>
      <c r="OD215" s="73"/>
      <c r="OE215" s="73"/>
      <c r="OF215" s="73"/>
      <c r="OG215" s="73"/>
      <c r="OH215" s="73"/>
      <c r="OI215" s="73"/>
      <c r="OJ215" s="73"/>
      <c r="OK215" s="73"/>
      <c r="OL215" s="73"/>
      <c r="OM215" s="73"/>
      <c r="ON215" s="73"/>
      <c r="OO215" s="73"/>
      <c r="OP215" s="73"/>
      <c r="OQ215" s="73"/>
      <c r="OR215" s="73"/>
      <c r="OS215" s="73"/>
      <c r="OT215" s="73"/>
      <c r="OU215" s="73"/>
      <c r="OV215" s="73"/>
      <c r="OW215" s="73"/>
      <c r="OX215" s="73"/>
      <c r="OY215" s="73"/>
      <c r="OZ215" s="73"/>
      <c r="PA215" s="73"/>
      <c r="PB215" s="73"/>
      <c r="PC215" s="73"/>
      <c r="PD215" s="73"/>
      <c r="PE215" s="73"/>
      <c r="PF215" s="73"/>
      <c r="PG215" s="73"/>
      <c r="PH215" s="73"/>
      <c r="PI215" s="73"/>
      <c r="PJ215" s="73"/>
      <c r="PK215" s="73"/>
      <c r="PL215" s="73"/>
      <c r="PM215" s="73"/>
      <c r="PN215" s="73"/>
      <c r="PO215" s="73"/>
      <c r="PP215" s="73"/>
      <c r="PQ215" s="73"/>
      <c r="PR215" s="73"/>
      <c r="PS215" s="73"/>
      <c r="PT215" s="73"/>
      <c r="PU215" s="73"/>
      <c r="PV215" s="73"/>
      <c r="PW215" s="73"/>
      <c r="PX215" s="73"/>
      <c r="PY215" s="73"/>
      <c r="PZ215" s="73"/>
      <c r="QA215" s="73"/>
      <c r="QB215" s="73"/>
      <c r="QC215" s="73"/>
      <c r="QD215" s="73"/>
      <c r="QE215" s="73"/>
      <c r="QF215" s="73"/>
      <c r="QG215" s="73"/>
      <c r="QH215" s="73"/>
      <c r="QI215" s="73"/>
      <c r="QJ215" s="73"/>
      <c r="QK215" s="73"/>
      <c r="QL215" s="73"/>
      <c r="QM215" s="73"/>
      <c r="QN215" s="73"/>
      <c r="QO215" s="73"/>
      <c r="QP215" s="73"/>
      <c r="QQ215" s="73"/>
      <c r="QR215" s="73"/>
      <c r="QS215" s="73"/>
      <c r="QT215" s="73"/>
      <c r="QU215" s="73"/>
      <c r="QV215" s="73"/>
      <c r="QW215" s="73"/>
      <c r="QX215" s="73"/>
      <c r="QY215" s="73"/>
      <c r="QZ215" s="73"/>
      <c r="RA215" s="73"/>
      <c r="RB215" s="73"/>
      <c r="RC215" s="73"/>
      <c r="RD215" s="73"/>
      <c r="RE215" s="73"/>
      <c r="RF215" s="73"/>
      <c r="RG215" s="73"/>
      <c r="RH215" s="73"/>
      <c r="RI215" s="73"/>
      <c r="RJ215" s="73"/>
      <c r="RK215" s="73"/>
      <c r="RL215" s="73"/>
      <c r="RM215" s="73"/>
      <c r="RN215" s="73"/>
      <c r="RO215" s="73"/>
      <c r="RP215" s="73"/>
      <c r="RQ215" s="73"/>
      <c r="RR215" s="73"/>
      <c r="RS215" s="73"/>
      <c r="RT215" s="73"/>
      <c r="RU215" s="73"/>
      <c r="RV215" s="73"/>
      <c r="RW215" s="73"/>
      <c r="RX215" s="73"/>
      <c r="RY215" s="73"/>
      <c r="RZ215" s="73"/>
      <c r="SA215" s="73"/>
      <c r="SB215" s="73"/>
      <c r="SC215" s="73"/>
      <c r="SD215" s="73"/>
      <c r="SE215" s="73"/>
      <c r="SF215" s="73"/>
      <c r="SG215" s="73"/>
      <c r="SH215" s="73"/>
      <c r="SI215" s="73"/>
      <c r="SJ215" s="73"/>
      <c r="SK215" s="73"/>
      <c r="SL215" s="73"/>
      <c r="SM215" s="73"/>
      <c r="SN215" s="73"/>
      <c r="SO215" s="73"/>
      <c r="SP215" s="73"/>
      <c r="SQ215" s="73"/>
      <c r="SR215" s="73"/>
      <c r="SS215" s="73"/>
      <c r="ST215" s="73"/>
      <c r="SU215" s="73"/>
      <c r="SV215" s="73"/>
      <c r="SW215" s="73"/>
      <c r="SX215" s="73"/>
      <c r="SY215" s="73"/>
      <c r="SZ215" s="73"/>
      <c r="TA215" s="73"/>
      <c r="TB215" s="73"/>
      <c r="TC215" s="73"/>
      <c r="TD215" s="73"/>
      <c r="TE215" s="73"/>
      <c r="TF215" s="73"/>
      <c r="TG215" s="73"/>
      <c r="TH215" s="73"/>
      <c r="TI215" s="73"/>
      <c r="TJ215" s="73"/>
      <c r="TK215" s="73"/>
      <c r="TL215" s="73"/>
      <c r="TM215" s="73"/>
      <c r="TN215" s="73"/>
      <c r="TO215" s="73"/>
      <c r="TP215" s="73"/>
      <c r="TQ215" s="73"/>
      <c r="TR215" s="73"/>
      <c r="TS215" s="73"/>
      <c r="TT215" s="73"/>
      <c r="TU215" s="73"/>
      <c r="TV215" s="73"/>
      <c r="TW215" s="73"/>
      <c r="TX215" s="73"/>
      <c r="TY215" s="73"/>
      <c r="TZ215" s="73"/>
      <c r="UA215" s="73"/>
      <c r="UB215" s="73"/>
      <c r="UC215" s="73"/>
      <c r="UD215" s="73"/>
      <c r="UE215" s="73"/>
      <c r="UF215" s="73"/>
      <c r="UG215" s="73"/>
      <c r="UH215" s="73"/>
      <c r="UI215" s="73"/>
      <c r="UJ215" s="73"/>
      <c r="UK215" s="73"/>
      <c r="UL215" s="73"/>
      <c r="UM215" s="73"/>
      <c r="UN215" s="73"/>
      <c r="UO215" s="73"/>
      <c r="UP215" s="73"/>
      <c r="UQ215" s="73"/>
      <c r="UR215" s="73"/>
      <c r="US215" s="73"/>
      <c r="UT215" s="73"/>
      <c r="UU215" s="73"/>
      <c r="UV215" s="73"/>
      <c r="UW215" s="73"/>
      <c r="UX215" s="73"/>
      <c r="UY215" s="73"/>
      <c r="UZ215" s="73"/>
      <c r="VA215" s="73"/>
      <c r="VB215" s="73"/>
      <c r="VC215" s="73"/>
      <c r="VD215" s="73"/>
      <c r="VE215" s="73"/>
      <c r="VF215" s="73"/>
      <c r="VG215" s="73"/>
      <c r="VH215" s="73"/>
      <c r="VI215" s="73"/>
      <c r="VJ215" s="73"/>
      <c r="VK215" s="73"/>
      <c r="VL215" s="73"/>
      <c r="VM215" s="73"/>
      <c r="VN215" s="73"/>
      <c r="VO215" s="73"/>
      <c r="VP215" s="73"/>
      <c r="VQ215" s="73"/>
      <c r="VR215" s="73"/>
      <c r="VS215" s="73"/>
      <c r="VT215" s="73"/>
      <c r="VU215" s="73"/>
      <c r="VV215" s="73"/>
      <c r="VW215" s="73"/>
      <c r="VX215" s="73"/>
      <c r="VY215" s="73"/>
      <c r="VZ215" s="73"/>
      <c r="WA215" s="73"/>
      <c r="WB215" s="73"/>
      <c r="WC215" s="73"/>
      <c r="WD215" s="73"/>
      <c r="WE215" s="73"/>
      <c r="WF215" s="73"/>
      <c r="WG215" s="73"/>
      <c r="WH215" s="73"/>
      <c r="WI215" s="73"/>
      <c r="WJ215" s="73"/>
      <c r="WK215" s="73"/>
      <c r="WL215" s="73"/>
      <c r="WM215" s="73"/>
      <c r="WN215" s="73"/>
      <c r="WO215" s="73"/>
      <c r="WP215" s="73"/>
      <c r="WQ215" s="73"/>
      <c r="WR215" s="73"/>
      <c r="WS215" s="73"/>
      <c r="WT215" s="73"/>
      <c r="WU215" s="73"/>
      <c r="WV215" s="73"/>
      <c r="WW215" s="73"/>
      <c r="WX215" s="73"/>
      <c r="WY215" s="73"/>
      <c r="WZ215" s="73"/>
      <c r="XA215" s="73"/>
      <c r="XB215" s="73"/>
      <c r="XC215" s="73"/>
      <c r="XD215" s="73"/>
      <c r="XE215" s="73"/>
      <c r="XF215" s="73"/>
      <c r="XG215" s="73"/>
      <c r="XH215" s="73"/>
      <c r="XI215" s="73"/>
      <c r="XJ215" s="73"/>
      <c r="XK215" s="73"/>
      <c r="XL215" s="73"/>
      <c r="XM215" s="73"/>
      <c r="XN215" s="73"/>
      <c r="XO215" s="73"/>
      <c r="XP215" s="73"/>
      <c r="XQ215" s="73"/>
      <c r="XR215" s="73"/>
      <c r="XS215" s="73"/>
      <c r="XT215" s="73"/>
      <c r="XU215" s="73"/>
      <c r="XV215" s="73"/>
      <c r="XW215" s="73"/>
      <c r="XX215" s="73"/>
      <c r="XY215" s="73"/>
      <c r="XZ215" s="73"/>
      <c r="YA215" s="73"/>
      <c r="YB215" s="73"/>
      <c r="YC215" s="73"/>
      <c r="YD215" s="73"/>
      <c r="YE215" s="73"/>
      <c r="YF215" s="73"/>
      <c r="YG215" s="73"/>
      <c r="YH215" s="73"/>
      <c r="YI215" s="73"/>
      <c r="YJ215" s="73"/>
      <c r="YK215" s="73"/>
      <c r="YL215" s="73"/>
      <c r="YM215" s="73"/>
      <c r="YN215" s="73"/>
      <c r="YO215" s="73"/>
      <c r="YP215" s="73"/>
      <c r="YQ215" s="73"/>
      <c r="YR215" s="73"/>
    </row>
    <row r="216" spans="1:668">
      <c r="A216" s="71" t="s">
        <v>300</v>
      </c>
      <c r="B216" s="72">
        <f t="shared" si="195"/>
        <v>0</v>
      </c>
      <c r="C216" s="72">
        <f t="shared" si="196"/>
        <v>0</v>
      </c>
      <c r="D216" s="72">
        <f t="shared" si="197"/>
        <v>0</v>
      </c>
      <c r="E216" s="72">
        <f t="shared" si="198"/>
        <v>0</v>
      </c>
      <c r="F216" s="72">
        <f t="shared" si="199"/>
        <v>0</v>
      </c>
      <c r="G216" s="72">
        <f t="shared" si="200"/>
        <v>0</v>
      </c>
      <c r="H216" s="72">
        <f t="shared" si="201"/>
        <v>0</v>
      </c>
      <c r="I216" s="72">
        <f t="shared" si="202"/>
        <v>0</v>
      </c>
      <c r="J216" s="72">
        <f t="shared" si="203"/>
        <v>0</v>
      </c>
      <c r="K216" s="72">
        <f t="shared" si="204"/>
        <v>0</v>
      </c>
      <c r="L216" s="72">
        <f t="shared" si="205"/>
        <v>0</v>
      </c>
      <c r="M216" s="72">
        <f t="shared" si="206"/>
        <v>0</v>
      </c>
      <c r="N216" s="72">
        <f t="shared" si="207"/>
        <v>0</v>
      </c>
      <c r="O216" s="72">
        <f t="shared" si="208"/>
        <v>0</v>
      </c>
      <c r="P216" s="72">
        <f t="shared" si="209"/>
        <v>0</v>
      </c>
      <c r="Q216" s="72">
        <f t="shared" si="210"/>
        <v>0</v>
      </c>
      <c r="R216" s="72">
        <f t="shared" si="211"/>
        <v>0</v>
      </c>
      <c r="S216" s="72">
        <f t="shared" si="212"/>
        <v>0</v>
      </c>
      <c r="T216" s="72">
        <f t="shared" si="213"/>
        <v>0</v>
      </c>
      <c r="U216" s="72">
        <f t="shared" si="214"/>
        <v>0</v>
      </c>
      <c r="V216" s="72">
        <f t="shared" si="215"/>
        <v>0</v>
      </c>
      <c r="W216" s="72">
        <f t="shared" si="216"/>
        <v>0</v>
      </c>
      <c r="X216" s="72">
        <f t="shared" si="217"/>
        <v>0</v>
      </c>
      <c r="Y216" s="72">
        <f t="shared" si="218"/>
        <v>0</v>
      </c>
      <c r="Z216" s="72">
        <f t="shared" si="219"/>
        <v>0</v>
      </c>
      <c r="AA216" s="72">
        <f t="shared" si="220"/>
        <v>0</v>
      </c>
      <c r="AB216" s="72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3"/>
      <c r="DY216" s="73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73"/>
      <c r="ES216" s="73"/>
      <c r="ET216" s="73"/>
      <c r="EU216" s="73"/>
      <c r="EV216" s="73"/>
      <c r="EW216" s="73"/>
      <c r="EX216" s="73"/>
      <c r="EY216" s="73"/>
      <c r="EZ216" s="73"/>
      <c r="FA216" s="73"/>
      <c r="FB216" s="73"/>
      <c r="FC216" s="73"/>
      <c r="FD216" s="73"/>
      <c r="FE216" s="73"/>
      <c r="FF216" s="73"/>
      <c r="FG216" s="73"/>
      <c r="FH216" s="73"/>
      <c r="FI216" s="73"/>
      <c r="FJ216" s="73"/>
      <c r="FK216" s="73"/>
      <c r="FL216" s="73"/>
      <c r="FM216" s="73"/>
      <c r="FN216" s="73"/>
      <c r="FO216" s="73"/>
      <c r="FP216" s="73"/>
      <c r="FQ216" s="73"/>
      <c r="FR216" s="73"/>
      <c r="FS216" s="73"/>
      <c r="FT216" s="73"/>
      <c r="FU216" s="73"/>
      <c r="FV216" s="73"/>
      <c r="FW216" s="73"/>
      <c r="FX216" s="73"/>
      <c r="FY216" s="73"/>
      <c r="FZ216" s="73"/>
      <c r="GA216" s="73"/>
      <c r="GB216" s="73"/>
      <c r="GC216" s="73"/>
      <c r="GD216" s="73"/>
      <c r="GE216" s="73"/>
      <c r="GF216" s="73"/>
      <c r="GG216" s="73"/>
      <c r="GH216" s="73"/>
      <c r="GI216" s="73"/>
      <c r="GJ216" s="73"/>
      <c r="GK216" s="73"/>
      <c r="GL216" s="73"/>
      <c r="GM216" s="73"/>
      <c r="GN216" s="73"/>
      <c r="GO216" s="73"/>
      <c r="GP216" s="73"/>
      <c r="GQ216" s="73"/>
      <c r="GR216" s="73"/>
      <c r="GS216" s="73"/>
      <c r="GT216" s="73"/>
      <c r="GU216" s="73"/>
      <c r="GV216" s="73"/>
      <c r="GW216" s="73"/>
      <c r="GX216" s="73"/>
      <c r="GY216" s="73"/>
      <c r="GZ216" s="73"/>
      <c r="HA216" s="73"/>
      <c r="HB216" s="73"/>
      <c r="HC216" s="73"/>
      <c r="HD216" s="73"/>
      <c r="HE216" s="73"/>
      <c r="HF216" s="73"/>
      <c r="HG216" s="73"/>
      <c r="HH216" s="73"/>
      <c r="HI216" s="73"/>
      <c r="HJ216" s="73"/>
      <c r="HK216" s="73"/>
      <c r="HL216" s="73"/>
      <c r="HM216" s="73"/>
      <c r="HN216" s="73"/>
      <c r="HO216" s="73"/>
      <c r="HP216" s="73"/>
      <c r="HQ216" s="73"/>
      <c r="HR216" s="73"/>
      <c r="HS216" s="73"/>
      <c r="HT216" s="73"/>
      <c r="HU216" s="73"/>
      <c r="HV216" s="73"/>
      <c r="HW216" s="73"/>
      <c r="HX216" s="73"/>
      <c r="HY216" s="73"/>
      <c r="HZ216" s="73"/>
      <c r="IA216" s="73"/>
      <c r="IB216" s="73"/>
      <c r="IC216" s="73"/>
      <c r="ID216" s="73"/>
      <c r="IE216" s="73"/>
      <c r="IF216" s="73"/>
      <c r="IG216" s="73"/>
      <c r="IH216" s="73"/>
      <c r="II216" s="73"/>
      <c r="IJ216" s="73"/>
      <c r="IK216" s="73"/>
      <c r="IL216" s="73"/>
      <c r="IM216" s="73"/>
      <c r="IN216" s="73"/>
      <c r="IO216" s="73"/>
      <c r="IP216" s="73"/>
      <c r="IQ216" s="73"/>
      <c r="IR216" s="73"/>
      <c r="IS216" s="73"/>
      <c r="IT216" s="73"/>
      <c r="IU216" s="73"/>
      <c r="IV216" s="73"/>
      <c r="IW216" s="73"/>
      <c r="IX216" s="73"/>
      <c r="IY216" s="73"/>
      <c r="IZ216" s="73"/>
      <c r="JA216" s="73"/>
      <c r="JB216" s="73"/>
      <c r="JC216" s="73"/>
      <c r="JD216" s="73"/>
      <c r="JE216" s="73"/>
      <c r="JF216" s="73"/>
      <c r="JG216" s="73"/>
      <c r="JH216" s="73"/>
      <c r="JI216" s="73"/>
      <c r="JJ216" s="73"/>
      <c r="JK216" s="73"/>
      <c r="JL216" s="73"/>
      <c r="JM216" s="73"/>
      <c r="JN216" s="73"/>
      <c r="JO216" s="73"/>
      <c r="JP216" s="73"/>
      <c r="JQ216" s="73"/>
      <c r="JR216" s="73"/>
      <c r="JS216" s="73"/>
      <c r="JT216" s="73"/>
      <c r="JU216" s="73"/>
      <c r="JV216" s="73"/>
      <c r="JW216" s="73"/>
      <c r="JX216" s="73"/>
      <c r="JY216" s="73"/>
      <c r="JZ216" s="73"/>
      <c r="KA216" s="73"/>
      <c r="KB216" s="73"/>
      <c r="KC216" s="73"/>
      <c r="KD216" s="73"/>
      <c r="KE216" s="73"/>
      <c r="KF216" s="73"/>
      <c r="KG216" s="73"/>
      <c r="KH216" s="73"/>
      <c r="KI216" s="73"/>
      <c r="KJ216" s="73"/>
      <c r="KK216" s="73"/>
      <c r="KL216" s="73"/>
      <c r="KM216" s="73"/>
      <c r="KN216" s="73"/>
      <c r="KO216" s="73"/>
      <c r="KP216" s="73"/>
      <c r="KQ216" s="73"/>
      <c r="KR216" s="73"/>
      <c r="KS216" s="73"/>
      <c r="KT216" s="73"/>
      <c r="KU216" s="73"/>
      <c r="KV216" s="73"/>
      <c r="KW216" s="73"/>
      <c r="KX216" s="73"/>
      <c r="KY216" s="73"/>
      <c r="KZ216" s="73"/>
      <c r="LA216" s="73"/>
      <c r="LB216" s="73"/>
      <c r="LC216" s="73"/>
      <c r="LD216" s="73"/>
      <c r="LE216" s="73"/>
      <c r="LF216" s="73"/>
      <c r="LG216" s="73"/>
      <c r="LH216" s="73"/>
      <c r="LI216" s="73"/>
      <c r="LJ216" s="73"/>
      <c r="LK216" s="73"/>
      <c r="LL216" s="73"/>
      <c r="LM216" s="73"/>
      <c r="LN216" s="73"/>
      <c r="LO216" s="73"/>
      <c r="LP216" s="73"/>
      <c r="LQ216" s="73"/>
      <c r="LR216" s="73"/>
      <c r="LS216" s="73"/>
      <c r="LT216" s="73"/>
      <c r="LU216" s="73"/>
      <c r="LV216" s="73"/>
      <c r="LW216" s="73"/>
      <c r="LX216" s="73"/>
      <c r="LY216" s="73"/>
      <c r="LZ216" s="73"/>
      <c r="MA216" s="73"/>
      <c r="MB216" s="73"/>
      <c r="MC216" s="73"/>
      <c r="MD216" s="73"/>
      <c r="ME216" s="73"/>
      <c r="MF216" s="73"/>
      <c r="MG216" s="73"/>
      <c r="MH216" s="73"/>
      <c r="MI216" s="73"/>
      <c r="MJ216" s="73"/>
      <c r="MK216" s="73"/>
      <c r="ML216" s="73"/>
      <c r="MM216" s="73"/>
      <c r="MN216" s="73"/>
      <c r="MO216" s="73"/>
      <c r="MP216" s="73"/>
      <c r="MQ216" s="73"/>
      <c r="MR216" s="73"/>
      <c r="MS216" s="73"/>
      <c r="MT216" s="73"/>
      <c r="MU216" s="73"/>
      <c r="MV216" s="73"/>
      <c r="MW216" s="73"/>
      <c r="MX216" s="73"/>
      <c r="MY216" s="73"/>
      <c r="MZ216" s="73"/>
      <c r="NA216" s="73"/>
      <c r="NB216" s="73"/>
      <c r="NC216" s="73"/>
      <c r="ND216" s="73"/>
      <c r="NE216" s="73"/>
      <c r="NF216" s="73"/>
      <c r="NG216" s="73"/>
      <c r="NH216" s="73"/>
      <c r="NI216" s="73"/>
      <c r="NJ216" s="73"/>
      <c r="NK216" s="73"/>
      <c r="NL216" s="73"/>
      <c r="NM216" s="73"/>
      <c r="NN216" s="73"/>
      <c r="NO216" s="73"/>
      <c r="NP216" s="73"/>
      <c r="NQ216" s="73"/>
      <c r="NR216" s="73"/>
      <c r="NS216" s="73"/>
      <c r="NT216" s="73"/>
      <c r="NU216" s="73"/>
      <c r="NV216" s="73"/>
      <c r="NW216" s="73"/>
      <c r="NX216" s="73"/>
      <c r="NY216" s="73"/>
      <c r="NZ216" s="73"/>
      <c r="OA216" s="73"/>
      <c r="OB216" s="73"/>
      <c r="OC216" s="73"/>
      <c r="OD216" s="73"/>
      <c r="OE216" s="73"/>
      <c r="OF216" s="73"/>
      <c r="OG216" s="73"/>
      <c r="OH216" s="73"/>
      <c r="OI216" s="73"/>
      <c r="OJ216" s="73"/>
      <c r="OK216" s="73"/>
      <c r="OL216" s="73"/>
      <c r="OM216" s="73"/>
      <c r="ON216" s="73"/>
      <c r="OO216" s="73"/>
      <c r="OP216" s="73"/>
      <c r="OQ216" s="73"/>
      <c r="OR216" s="73"/>
      <c r="OS216" s="73"/>
      <c r="OT216" s="73"/>
      <c r="OU216" s="73"/>
      <c r="OV216" s="73"/>
      <c r="OW216" s="73"/>
      <c r="OX216" s="73"/>
      <c r="OY216" s="73"/>
      <c r="OZ216" s="73"/>
      <c r="PA216" s="73"/>
      <c r="PB216" s="73"/>
      <c r="PC216" s="73"/>
      <c r="PD216" s="73"/>
      <c r="PE216" s="73"/>
      <c r="PF216" s="73"/>
      <c r="PG216" s="73"/>
      <c r="PH216" s="73"/>
      <c r="PI216" s="73"/>
      <c r="PJ216" s="73"/>
      <c r="PK216" s="73"/>
      <c r="PL216" s="73"/>
      <c r="PM216" s="73"/>
      <c r="PN216" s="73"/>
      <c r="PO216" s="73"/>
      <c r="PP216" s="73"/>
      <c r="PQ216" s="73"/>
      <c r="PR216" s="73"/>
      <c r="PS216" s="73"/>
      <c r="PT216" s="73"/>
      <c r="PU216" s="73"/>
      <c r="PV216" s="73"/>
      <c r="PW216" s="73"/>
      <c r="PX216" s="73"/>
      <c r="PY216" s="73"/>
      <c r="PZ216" s="73"/>
      <c r="QA216" s="73"/>
      <c r="QB216" s="73"/>
      <c r="QC216" s="73"/>
      <c r="QD216" s="73"/>
      <c r="QE216" s="73"/>
      <c r="QF216" s="73"/>
      <c r="QG216" s="73"/>
      <c r="QH216" s="73"/>
      <c r="QI216" s="73"/>
      <c r="QJ216" s="73"/>
      <c r="QK216" s="73"/>
      <c r="QL216" s="73"/>
      <c r="QM216" s="73"/>
      <c r="QN216" s="73"/>
      <c r="QO216" s="73"/>
      <c r="QP216" s="73"/>
      <c r="QQ216" s="73"/>
      <c r="QR216" s="73"/>
      <c r="QS216" s="73"/>
      <c r="QT216" s="73"/>
      <c r="QU216" s="73"/>
      <c r="QV216" s="73"/>
      <c r="QW216" s="73"/>
      <c r="QX216" s="73"/>
      <c r="QY216" s="73"/>
      <c r="QZ216" s="73"/>
      <c r="RA216" s="73"/>
      <c r="RB216" s="73"/>
      <c r="RC216" s="73"/>
      <c r="RD216" s="73"/>
      <c r="RE216" s="73"/>
      <c r="RF216" s="73"/>
      <c r="RG216" s="73"/>
      <c r="RH216" s="73"/>
      <c r="RI216" s="73"/>
      <c r="RJ216" s="73"/>
      <c r="RK216" s="73"/>
      <c r="RL216" s="73"/>
      <c r="RM216" s="73"/>
      <c r="RN216" s="73"/>
      <c r="RO216" s="73"/>
      <c r="RP216" s="73"/>
      <c r="RQ216" s="73"/>
      <c r="RR216" s="73"/>
      <c r="RS216" s="73"/>
      <c r="RT216" s="73"/>
      <c r="RU216" s="73"/>
      <c r="RV216" s="73"/>
      <c r="RW216" s="73"/>
      <c r="RX216" s="73"/>
      <c r="RY216" s="73"/>
      <c r="RZ216" s="73"/>
      <c r="SA216" s="73"/>
      <c r="SB216" s="73"/>
      <c r="SC216" s="73"/>
      <c r="SD216" s="73"/>
      <c r="SE216" s="73"/>
      <c r="SF216" s="73"/>
      <c r="SG216" s="73"/>
      <c r="SH216" s="73"/>
      <c r="SI216" s="73"/>
      <c r="SJ216" s="73"/>
      <c r="SK216" s="73"/>
      <c r="SL216" s="73"/>
      <c r="SM216" s="73"/>
      <c r="SN216" s="73"/>
      <c r="SO216" s="73"/>
      <c r="SP216" s="73"/>
      <c r="SQ216" s="73"/>
      <c r="SR216" s="73"/>
      <c r="SS216" s="73"/>
      <c r="ST216" s="73"/>
      <c r="SU216" s="73"/>
      <c r="SV216" s="73"/>
      <c r="SW216" s="73"/>
      <c r="SX216" s="73"/>
      <c r="SY216" s="73"/>
      <c r="SZ216" s="73"/>
      <c r="TA216" s="73"/>
      <c r="TB216" s="73"/>
      <c r="TC216" s="73"/>
      <c r="TD216" s="73"/>
      <c r="TE216" s="73"/>
      <c r="TF216" s="73"/>
      <c r="TG216" s="73"/>
      <c r="TH216" s="73"/>
      <c r="TI216" s="73"/>
      <c r="TJ216" s="73"/>
      <c r="TK216" s="73"/>
      <c r="TL216" s="73"/>
      <c r="TM216" s="73"/>
      <c r="TN216" s="73"/>
      <c r="TO216" s="73"/>
      <c r="TP216" s="73"/>
      <c r="TQ216" s="73"/>
      <c r="TR216" s="73"/>
      <c r="TS216" s="73"/>
      <c r="TT216" s="73"/>
      <c r="TU216" s="73"/>
      <c r="TV216" s="73"/>
      <c r="TW216" s="73"/>
      <c r="TX216" s="73"/>
      <c r="TY216" s="73"/>
      <c r="TZ216" s="73"/>
      <c r="UA216" s="73"/>
      <c r="UB216" s="73"/>
      <c r="UC216" s="73"/>
      <c r="UD216" s="73"/>
      <c r="UE216" s="73"/>
      <c r="UF216" s="73"/>
      <c r="UG216" s="73"/>
      <c r="UH216" s="73"/>
      <c r="UI216" s="73"/>
      <c r="UJ216" s="73"/>
      <c r="UK216" s="73"/>
      <c r="UL216" s="73"/>
      <c r="UM216" s="73"/>
      <c r="UN216" s="73"/>
      <c r="UO216" s="73"/>
      <c r="UP216" s="73"/>
      <c r="UQ216" s="73"/>
      <c r="UR216" s="73"/>
      <c r="US216" s="73"/>
      <c r="UT216" s="73"/>
      <c r="UU216" s="73"/>
      <c r="UV216" s="73"/>
      <c r="UW216" s="73"/>
      <c r="UX216" s="73"/>
      <c r="UY216" s="73"/>
      <c r="UZ216" s="73"/>
      <c r="VA216" s="73"/>
      <c r="VB216" s="73"/>
      <c r="VC216" s="73"/>
      <c r="VD216" s="73"/>
      <c r="VE216" s="73"/>
      <c r="VF216" s="73"/>
      <c r="VG216" s="73"/>
      <c r="VH216" s="73"/>
      <c r="VI216" s="73"/>
      <c r="VJ216" s="73"/>
      <c r="VK216" s="73"/>
      <c r="VL216" s="73"/>
      <c r="VM216" s="73"/>
      <c r="VN216" s="73"/>
      <c r="VO216" s="73"/>
      <c r="VP216" s="73"/>
      <c r="VQ216" s="73"/>
      <c r="VR216" s="73"/>
      <c r="VS216" s="73"/>
      <c r="VT216" s="73"/>
      <c r="VU216" s="73"/>
      <c r="VV216" s="73"/>
      <c r="VW216" s="73"/>
      <c r="VX216" s="73"/>
      <c r="VY216" s="73"/>
      <c r="VZ216" s="73"/>
      <c r="WA216" s="73"/>
      <c r="WB216" s="73"/>
      <c r="WC216" s="73"/>
      <c r="WD216" s="73"/>
      <c r="WE216" s="73"/>
      <c r="WF216" s="73"/>
      <c r="WG216" s="73"/>
      <c r="WH216" s="73"/>
      <c r="WI216" s="73"/>
      <c r="WJ216" s="73"/>
      <c r="WK216" s="73"/>
      <c r="WL216" s="73"/>
      <c r="WM216" s="73"/>
      <c r="WN216" s="73"/>
      <c r="WO216" s="73"/>
      <c r="WP216" s="73"/>
      <c r="WQ216" s="73"/>
      <c r="WR216" s="73"/>
      <c r="WS216" s="73"/>
      <c r="WT216" s="73"/>
      <c r="WU216" s="73"/>
      <c r="WV216" s="73"/>
      <c r="WW216" s="73"/>
      <c r="WX216" s="73"/>
      <c r="WY216" s="73"/>
      <c r="WZ216" s="73"/>
      <c r="XA216" s="73"/>
      <c r="XB216" s="73"/>
      <c r="XC216" s="73"/>
      <c r="XD216" s="73"/>
      <c r="XE216" s="73"/>
      <c r="XF216" s="73"/>
      <c r="XG216" s="73"/>
      <c r="XH216" s="73"/>
      <c r="XI216" s="73"/>
      <c r="XJ216" s="73"/>
      <c r="XK216" s="73"/>
      <c r="XL216" s="73"/>
      <c r="XM216" s="73"/>
      <c r="XN216" s="73"/>
      <c r="XO216" s="73"/>
      <c r="XP216" s="73"/>
      <c r="XQ216" s="73"/>
      <c r="XR216" s="73"/>
      <c r="XS216" s="73"/>
      <c r="XT216" s="73"/>
      <c r="XU216" s="73"/>
      <c r="XV216" s="73"/>
      <c r="XW216" s="73"/>
      <c r="XX216" s="73"/>
      <c r="XY216" s="73"/>
      <c r="XZ216" s="73"/>
      <c r="YA216" s="73"/>
      <c r="YB216" s="73"/>
      <c r="YC216" s="73"/>
      <c r="YD216" s="73"/>
      <c r="YE216" s="73"/>
      <c r="YF216" s="73"/>
      <c r="YG216" s="73"/>
      <c r="YH216" s="73"/>
      <c r="YI216" s="73"/>
      <c r="YJ216" s="73"/>
      <c r="YK216" s="73"/>
      <c r="YL216" s="73"/>
      <c r="YM216" s="73"/>
      <c r="YN216" s="73"/>
      <c r="YO216" s="73"/>
      <c r="YP216" s="73"/>
      <c r="YQ216" s="73"/>
      <c r="YR216" s="73"/>
    </row>
    <row r="217" spans="1:668">
      <c r="A217" s="71" t="s">
        <v>301</v>
      </c>
      <c r="B217" s="72">
        <f t="shared" si="195"/>
        <v>0</v>
      </c>
      <c r="C217" s="72">
        <f t="shared" si="196"/>
        <v>0</v>
      </c>
      <c r="D217" s="72">
        <f t="shared" si="197"/>
        <v>0</v>
      </c>
      <c r="E217" s="72">
        <f t="shared" si="198"/>
        <v>0</v>
      </c>
      <c r="F217" s="72">
        <f t="shared" si="199"/>
        <v>0</v>
      </c>
      <c r="G217" s="72">
        <f t="shared" si="200"/>
        <v>0</v>
      </c>
      <c r="H217" s="72">
        <f t="shared" si="201"/>
        <v>0</v>
      </c>
      <c r="I217" s="72">
        <f t="shared" si="202"/>
        <v>0</v>
      </c>
      <c r="J217" s="72">
        <f t="shared" si="203"/>
        <v>0</v>
      </c>
      <c r="K217" s="72">
        <f t="shared" si="204"/>
        <v>0</v>
      </c>
      <c r="L217" s="72">
        <f t="shared" si="205"/>
        <v>0</v>
      </c>
      <c r="M217" s="72">
        <f t="shared" si="206"/>
        <v>0</v>
      </c>
      <c r="N217" s="72">
        <f t="shared" si="207"/>
        <v>0</v>
      </c>
      <c r="O217" s="72">
        <f t="shared" si="208"/>
        <v>0</v>
      </c>
      <c r="P217" s="72">
        <f t="shared" si="209"/>
        <v>0</v>
      </c>
      <c r="Q217" s="72">
        <f t="shared" si="210"/>
        <v>0</v>
      </c>
      <c r="R217" s="72">
        <f t="shared" si="211"/>
        <v>0</v>
      </c>
      <c r="S217" s="72">
        <f t="shared" si="212"/>
        <v>0</v>
      </c>
      <c r="T217" s="72">
        <f t="shared" si="213"/>
        <v>0</v>
      </c>
      <c r="U217" s="72">
        <f t="shared" si="214"/>
        <v>0</v>
      </c>
      <c r="V217" s="72">
        <f t="shared" si="215"/>
        <v>0</v>
      </c>
      <c r="W217" s="72">
        <f t="shared" si="216"/>
        <v>0</v>
      </c>
      <c r="X217" s="72">
        <f t="shared" si="217"/>
        <v>0</v>
      </c>
      <c r="Y217" s="72">
        <f t="shared" si="218"/>
        <v>0</v>
      </c>
      <c r="Z217" s="72">
        <f t="shared" si="219"/>
        <v>0</v>
      </c>
      <c r="AA217" s="72">
        <f t="shared" si="220"/>
        <v>0</v>
      </c>
      <c r="AB217" s="72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73"/>
      <c r="DW217" s="73"/>
      <c r="DX217" s="73"/>
      <c r="DY217" s="73"/>
      <c r="DZ217" s="73"/>
      <c r="EA217" s="73"/>
      <c r="EB217" s="73"/>
      <c r="EC217" s="73"/>
      <c r="ED217" s="73"/>
      <c r="EE217" s="73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73"/>
      <c r="EQ217" s="73"/>
      <c r="ER217" s="73"/>
      <c r="ES217" s="73"/>
      <c r="ET217" s="73"/>
      <c r="EU217" s="73"/>
      <c r="EV217" s="73"/>
      <c r="EW217" s="73"/>
      <c r="EX217" s="73"/>
      <c r="EY217" s="73"/>
      <c r="EZ217" s="73"/>
      <c r="FA217" s="73"/>
      <c r="FB217" s="73"/>
      <c r="FC217" s="73"/>
      <c r="FD217" s="73"/>
      <c r="FE217" s="73"/>
      <c r="FF217" s="73"/>
      <c r="FG217" s="73"/>
      <c r="FH217" s="73"/>
      <c r="FI217" s="73"/>
      <c r="FJ217" s="73"/>
      <c r="FK217" s="73"/>
      <c r="FL217" s="73"/>
      <c r="FM217" s="73"/>
      <c r="FN217" s="73"/>
      <c r="FO217" s="73"/>
      <c r="FP217" s="73"/>
      <c r="FQ217" s="73"/>
      <c r="FR217" s="73"/>
      <c r="FS217" s="73"/>
      <c r="FT217" s="73"/>
      <c r="FU217" s="73"/>
      <c r="FV217" s="73"/>
      <c r="FW217" s="73"/>
      <c r="FX217" s="73"/>
      <c r="FY217" s="73"/>
      <c r="FZ217" s="73"/>
      <c r="GA217" s="73"/>
      <c r="GB217" s="73"/>
      <c r="GC217" s="73"/>
      <c r="GD217" s="73"/>
      <c r="GE217" s="73"/>
      <c r="GF217" s="73"/>
      <c r="GG217" s="73"/>
      <c r="GH217" s="73"/>
      <c r="GI217" s="73"/>
      <c r="GJ217" s="73"/>
      <c r="GK217" s="73"/>
      <c r="GL217" s="73"/>
      <c r="GM217" s="73"/>
      <c r="GN217" s="73"/>
      <c r="GO217" s="73"/>
      <c r="GP217" s="73"/>
      <c r="GQ217" s="73"/>
      <c r="GR217" s="73"/>
      <c r="GS217" s="73"/>
      <c r="GT217" s="73"/>
      <c r="GU217" s="73"/>
      <c r="GV217" s="73"/>
      <c r="GW217" s="73"/>
      <c r="GX217" s="73"/>
      <c r="GY217" s="73"/>
      <c r="GZ217" s="73"/>
      <c r="HA217" s="73"/>
      <c r="HB217" s="73"/>
      <c r="HC217" s="73"/>
      <c r="HD217" s="73"/>
      <c r="HE217" s="73"/>
      <c r="HF217" s="73"/>
      <c r="HG217" s="73"/>
      <c r="HH217" s="73"/>
      <c r="HI217" s="73"/>
      <c r="HJ217" s="73"/>
      <c r="HK217" s="73"/>
      <c r="HL217" s="73"/>
      <c r="HM217" s="73"/>
      <c r="HN217" s="73"/>
      <c r="HO217" s="73"/>
      <c r="HP217" s="73"/>
      <c r="HQ217" s="73"/>
      <c r="HR217" s="73"/>
      <c r="HS217" s="73"/>
      <c r="HT217" s="73"/>
      <c r="HU217" s="73"/>
      <c r="HV217" s="73"/>
      <c r="HW217" s="73"/>
      <c r="HX217" s="73"/>
      <c r="HY217" s="73"/>
      <c r="HZ217" s="73"/>
      <c r="IA217" s="73"/>
      <c r="IB217" s="73"/>
      <c r="IC217" s="73"/>
      <c r="ID217" s="73"/>
      <c r="IE217" s="73"/>
      <c r="IF217" s="73"/>
      <c r="IG217" s="73"/>
      <c r="IH217" s="73"/>
      <c r="II217" s="73"/>
      <c r="IJ217" s="73"/>
      <c r="IK217" s="73"/>
      <c r="IL217" s="73"/>
      <c r="IM217" s="73"/>
      <c r="IN217" s="73"/>
      <c r="IO217" s="73"/>
      <c r="IP217" s="73"/>
      <c r="IQ217" s="73"/>
      <c r="IR217" s="73"/>
      <c r="IS217" s="73"/>
      <c r="IT217" s="73"/>
      <c r="IU217" s="73"/>
      <c r="IV217" s="73"/>
      <c r="IW217" s="73"/>
      <c r="IX217" s="73"/>
      <c r="IY217" s="73"/>
      <c r="IZ217" s="73"/>
      <c r="JA217" s="73"/>
      <c r="JB217" s="73"/>
      <c r="JC217" s="73"/>
      <c r="JD217" s="73"/>
      <c r="JE217" s="73"/>
      <c r="JF217" s="73"/>
      <c r="JG217" s="73"/>
      <c r="JH217" s="73"/>
      <c r="JI217" s="73"/>
      <c r="JJ217" s="73"/>
      <c r="JK217" s="73"/>
      <c r="JL217" s="73"/>
      <c r="JM217" s="73"/>
      <c r="JN217" s="73"/>
      <c r="JO217" s="73"/>
      <c r="JP217" s="73"/>
      <c r="JQ217" s="73"/>
      <c r="JR217" s="73"/>
      <c r="JS217" s="73"/>
      <c r="JT217" s="73"/>
      <c r="JU217" s="73"/>
      <c r="JV217" s="73"/>
      <c r="JW217" s="73"/>
      <c r="JX217" s="73"/>
      <c r="JY217" s="73"/>
      <c r="JZ217" s="73"/>
      <c r="KA217" s="73"/>
      <c r="KB217" s="73"/>
      <c r="KC217" s="73"/>
      <c r="KD217" s="73"/>
      <c r="KE217" s="73"/>
      <c r="KF217" s="73"/>
      <c r="KG217" s="73"/>
      <c r="KH217" s="73"/>
      <c r="KI217" s="73"/>
      <c r="KJ217" s="73"/>
      <c r="KK217" s="73"/>
      <c r="KL217" s="73"/>
      <c r="KM217" s="73"/>
      <c r="KN217" s="73"/>
      <c r="KO217" s="73"/>
      <c r="KP217" s="73"/>
      <c r="KQ217" s="73"/>
      <c r="KR217" s="73"/>
      <c r="KS217" s="73"/>
      <c r="KT217" s="73"/>
      <c r="KU217" s="73"/>
      <c r="KV217" s="73"/>
      <c r="KW217" s="73"/>
      <c r="KX217" s="73"/>
      <c r="KY217" s="73"/>
      <c r="KZ217" s="73"/>
      <c r="LA217" s="73"/>
      <c r="LB217" s="73"/>
      <c r="LC217" s="73"/>
      <c r="LD217" s="73"/>
      <c r="LE217" s="73"/>
      <c r="LF217" s="73"/>
      <c r="LG217" s="73"/>
      <c r="LH217" s="73"/>
      <c r="LI217" s="73"/>
      <c r="LJ217" s="73"/>
      <c r="LK217" s="73"/>
      <c r="LL217" s="73"/>
      <c r="LM217" s="73"/>
      <c r="LN217" s="73"/>
      <c r="LO217" s="73"/>
      <c r="LP217" s="73"/>
      <c r="LQ217" s="73"/>
      <c r="LR217" s="73"/>
      <c r="LS217" s="73"/>
      <c r="LT217" s="73"/>
      <c r="LU217" s="73"/>
      <c r="LV217" s="73"/>
      <c r="LW217" s="73"/>
      <c r="LX217" s="73"/>
      <c r="LY217" s="73"/>
      <c r="LZ217" s="73"/>
      <c r="MA217" s="73"/>
      <c r="MB217" s="73"/>
      <c r="MC217" s="73"/>
      <c r="MD217" s="73"/>
      <c r="ME217" s="73"/>
      <c r="MF217" s="73"/>
      <c r="MG217" s="73"/>
      <c r="MH217" s="73"/>
      <c r="MI217" s="73"/>
      <c r="MJ217" s="73"/>
      <c r="MK217" s="73"/>
      <c r="ML217" s="73"/>
      <c r="MM217" s="73"/>
      <c r="MN217" s="73"/>
      <c r="MO217" s="73"/>
      <c r="MP217" s="73"/>
      <c r="MQ217" s="73"/>
      <c r="MR217" s="73"/>
      <c r="MS217" s="73"/>
      <c r="MT217" s="73"/>
      <c r="MU217" s="73"/>
      <c r="MV217" s="73"/>
      <c r="MW217" s="73"/>
      <c r="MX217" s="73"/>
      <c r="MY217" s="73"/>
      <c r="MZ217" s="73"/>
      <c r="NA217" s="73"/>
      <c r="NB217" s="73"/>
      <c r="NC217" s="73"/>
      <c r="ND217" s="73"/>
      <c r="NE217" s="73"/>
      <c r="NF217" s="73"/>
      <c r="NG217" s="73"/>
      <c r="NH217" s="73"/>
      <c r="NI217" s="73"/>
      <c r="NJ217" s="73"/>
      <c r="NK217" s="73"/>
      <c r="NL217" s="73"/>
      <c r="NM217" s="73"/>
      <c r="NN217" s="73"/>
      <c r="NO217" s="73"/>
      <c r="NP217" s="73"/>
      <c r="NQ217" s="73"/>
      <c r="NR217" s="73"/>
      <c r="NS217" s="73"/>
      <c r="NT217" s="73"/>
      <c r="NU217" s="73"/>
      <c r="NV217" s="73"/>
      <c r="NW217" s="73"/>
      <c r="NX217" s="73"/>
      <c r="NY217" s="73"/>
      <c r="NZ217" s="73"/>
      <c r="OA217" s="73"/>
      <c r="OB217" s="73"/>
      <c r="OC217" s="73"/>
      <c r="OD217" s="73"/>
      <c r="OE217" s="73"/>
      <c r="OF217" s="73"/>
      <c r="OG217" s="73"/>
      <c r="OH217" s="73"/>
      <c r="OI217" s="73"/>
      <c r="OJ217" s="73"/>
      <c r="OK217" s="73"/>
      <c r="OL217" s="73"/>
      <c r="OM217" s="73"/>
      <c r="ON217" s="73"/>
      <c r="OO217" s="73"/>
      <c r="OP217" s="73"/>
      <c r="OQ217" s="73"/>
      <c r="OR217" s="73"/>
      <c r="OS217" s="73"/>
      <c r="OT217" s="73"/>
      <c r="OU217" s="73"/>
      <c r="OV217" s="73"/>
      <c r="OW217" s="73"/>
      <c r="OX217" s="73"/>
      <c r="OY217" s="73"/>
      <c r="OZ217" s="73"/>
      <c r="PA217" s="73"/>
      <c r="PB217" s="73"/>
      <c r="PC217" s="73"/>
      <c r="PD217" s="73"/>
      <c r="PE217" s="73"/>
      <c r="PF217" s="73"/>
      <c r="PG217" s="73"/>
      <c r="PH217" s="73"/>
      <c r="PI217" s="73"/>
      <c r="PJ217" s="73"/>
      <c r="PK217" s="73"/>
      <c r="PL217" s="73"/>
      <c r="PM217" s="73"/>
      <c r="PN217" s="73"/>
      <c r="PO217" s="73"/>
      <c r="PP217" s="73"/>
      <c r="PQ217" s="73"/>
      <c r="PR217" s="73"/>
      <c r="PS217" s="73"/>
      <c r="PT217" s="73"/>
      <c r="PU217" s="73"/>
      <c r="PV217" s="73"/>
      <c r="PW217" s="73"/>
      <c r="PX217" s="73"/>
      <c r="PY217" s="73"/>
      <c r="PZ217" s="73"/>
      <c r="QA217" s="73"/>
      <c r="QB217" s="73"/>
      <c r="QC217" s="73"/>
      <c r="QD217" s="73"/>
      <c r="QE217" s="73"/>
      <c r="QF217" s="73"/>
      <c r="QG217" s="73"/>
      <c r="QH217" s="73"/>
      <c r="QI217" s="73"/>
      <c r="QJ217" s="73"/>
      <c r="QK217" s="73"/>
      <c r="QL217" s="73"/>
      <c r="QM217" s="73"/>
      <c r="QN217" s="73"/>
      <c r="QO217" s="73"/>
      <c r="QP217" s="73"/>
      <c r="QQ217" s="73"/>
      <c r="QR217" s="73"/>
      <c r="QS217" s="73"/>
      <c r="QT217" s="73"/>
      <c r="QU217" s="73"/>
      <c r="QV217" s="73"/>
      <c r="QW217" s="73"/>
      <c r="QX217" s="73"/>
      <c r="QY217" s="73"/>
      <c r="QZ217" s="73"/>
      <c r="RA217" s="73"/>
      <c r="RB217" s="73"/>
      <c r="RC217" s="73"/>
      <c r="RD217" s="73"/>
      <c r="RE217" s="73"/>
      <c r="RF217" s="73"/>
      <c r="RG217" s="73"/>
      <c r="RH217" s="73"/>
      <c r="RI217" s="73"/>
      <c r="RJ217" s="73"/>
      <c r="RK217" s="73"/>
      <c r="RL217" s="73"/>
      <c r="RM217" s="73"/>
      <c r="RN217" s="73"/>
      <c r="RO217" s="73"/>
      <c r="RP217" s="73"/>
      <c r="RQ217" s="73"/>
      <c r="RR217" s="73"/>
      <c r="RS217" s="73"/>
      <c r="RT217" s="73"/>
      <c r="RU217" s="73"/>
      <c r="RV217" s="73"/>
      <c r="RW217" s="73"/>
      <c r="RX217" s="73"/>
      <c r="RY217" s="73"/>
      <c r="RZ217" s="73"/>
      <c r="SA217" s="73"/>
      <c r="SB217" s="73"/>
      <c r="SC217" s="73"/>
      <c r="SD217" s="73"/>
      <c r="SE217" s="73"/>
      <c r="SF217" s="73"/>
      <c r="SG217" s="73"/>
      <c r="SH217" s="73"/>
      <c r="SI217" s="73"/>
      <c r="SJ217" s="73"/>
      <c r="SK217" s="73"/>
      <c r="SL217" s="73"/>
      <c r="SM217" s="73"/>
      <c r="SN217" s="73"/>
      <c r="SO217" s="73"/>
      <c r="SP217" s="73"/>
      <c r="SQ217" s="73"/>
      <c r="SR217" s="73"/>
      <c r="SS217" s="73"/>
      <c r="ST217" s="73"/>
      <c r="SU217" s="73"/>
      <c r="SV217" s="73"/>
      <c r="SW217" s="73"/>
      <c r="SX217" s="73"/>
      <c r="SY217" s="73"/>
      <c r="SZ217" s="73"/>
      <c r="TA217" s="73"/>
      <c r="TB217" s="73"/>
      <c r="TC217" s="73"/>
      <c r="TD217" s="73"/>
      <c r="TE217" s="73"/>
      <c r="TF217" s="73"/>
      <c r="TG217" s="73"/>
      <c r="TH217" s="73"/>
      <c r="TI217" s="73"/>
      <c r="TJ217" s="73"/>
      <c r="TK217" s="73"/>
      <c r="TL217" s="73"/>
      <c r="TM217" s="73"/>
      <c r="TN217" s="73"/>
      <c r="TO217" s="73"/>
      <c r="TP217" s="73"/>
      <c r="TQ217" s="73"/>
      <c r="TR217" s="73"/>
      <c r="TS217" s="73"/>
      <c r="TT217" s="73"/>
      <c r="TU217" s="73"/>
      <c r="TV217" s="73"/>
      <c r="TW217" s="73"/>
      <c r="TX217" s="73"/>
      <c r="TY217" s="73"/>
      <c r="TZ217" s="73"/>
      <c r="UA217" s="73"/>
      <c r="UB217" s="73"/>
      <c r="UC217" s="73"/>
      <c r="UD217" s="73"/>
      <c r="UE217" s="73"/>
      <c r="UF217" s="73"/>
      <c r="UG217" s="73"/>
      <c r="UH217" s="73"/>
      <c r="UI217" s="73"/>
      <c r="UJ217" s="73"/>
      <c r="UK217" s="73"/>
      <c r="UL217" s="73"/>
      <c r="UM217" s="73"/>
      <c r="UN217" s="73"/>
      <c r="UO217" s="73"/>
      <c r="UP217" s="73"/>
      <c r="UQ217" s="73"/>
      <c r="UR217" s="73"/>
      <c r="US217" s="73"/>
      <c r="UT217" s="73"/>
      <c r="UU217" s="73"/>
      <c r="UV217" s="73"/>
      <c r="UW217" s="73"/>
      <c r="UX217" s="73"/>
      <c r="UY217" s="73"/>
      <c r="UZ217" s="73"/>
      <c r="VA217" s="73"/>
      <c r="VB217" s="73"/>
      <c r="VC217" s="73"/>
      <c r="VD217" s="73"/>
      <c r="VE217" s="73"/>
      <c r="VF217" s="73"/>
      <c r="VG217" s="73"/>
      <c r="VH217" s="73"/>
      <c r="VI217" s="73"/>
      <c r="VJ217" s="73"/>
      <c r="VK217" s="73"/>
      <c r="VL217" s="73"/>
      <c r="VM217" s="73"/>
      <c r="VN217" s="73"/>
      <c r="VO217" s="73"/>
      <c r="VP217" s="73"/>
      <c r="VQ217" s="73"/>
      <c r="VR217" s="73"/>
      <c r="VS217" s="73"/>
      <c r="VT217" s="73"/>
      <c r="VU217" s="73"/>
      <c r="VV217" s="73"/>
      <c r="VW217" s="73"/>
      <c r="VX217" s="73"/>
      <c r="VY217" s="73"/>
      <c r="VZ217" s="73"/>
      <c r="WA217" s="73"/>
      <c r="WB217" s="73"/>
      <c r="WC217" s="73"/>
      <c r="WD217" s="73"/>
      <c r="WE217" s="73"/>
      <c r="WF217" s="73"/>
      <c r="WG217" s="73"/>
      <c r="WH217" s="73"/>
      <c r="WI217" s="73"/>
      <c r="WJ217" s="73"/>
      <c r="WK217" s="73"/>
      <c r="WL217" s="73"/>
      <c r="WM217" s="73"/>
      <c r="WN217" s="73"/>
      <c r="WO217" s="73"/>
      <c r="WP217" s="73"/>
      <c r="WQ217" s="73"/>
      <c r="WR217" s="73"/>
      <c r="WS217" s="73"/>
      <c r="WT217" s="73"/>
      <c r="WU217" s="73"/>
      <c r="WV217" s="73"/>
      <c r="WW217" s="73"/>
      <c r="WX217" s="73"/>
      <c r="WY217" s="73"/>
      <c r="WZ217" s="73"/>
      <c r="XA217" s="73"/>
      <c r="XB217" s="73"/>
      <c r="XC217" s="73"/>
      <c r="XD217" s="73"/>
      <c r="XE217" s="73"/>
      <c r="XF217" s="73"/>
      <c r="XG217" s="73"/>
      <c r="XH217" s="73"/>
      <c r="XI217" s="73"/>
      <c r="XJ217" s="73"/>
      <c r="XK217" s="73"/>
      <c r="XL217" s="73"/>
      <c r="XM217" s="73"/>
      <c r="XN217" s="73"/>
      <c r="XO217" s="73"/>
      <c r="XP217" s="73"/>
      <c r="XQ217" s="73"/>
      <c r="XR217" s="73"/>
      <c r="XS217" s="73"/>
      <c r="XT217" s="73"/>
      <c r="XU217" s="73"/>
      <c r="XV217" s="73"/>
      <c r="XW217" s="73"/>
      <c r="XX217" s="73"/>
      <c r="XY217" s="73"/>
      <c r="XZ217" s="73"/>
      <c r="YA217" s="73"/>
      <c r="YB217" s="73"/>
      <c r="YC217" s="73"/>
      <c r="YD217" s="73"/>
      <c r="YE217" s="73"/>
      <c r="YF217" s="73"/>
      <c r="YG217" s="73"/>
      <c r="YH217" s="73"/>
      <c r="YI217" s="73"/>
      <c r="YJ217" s="73"/>
      <c r="YK217" s="73"/>
      <c r="YL217" s="73"/>
      <c r="YM217" s="73"/>
      <c r="YN217" s="73"/>
      <c r="YO217" s="73"/>
      <c r="YP217" s="73"/>
      <c r="YQ217" s="73"/>
      <c r="YR217" s="73"/>
    </row>
    <row r="218" spans="1:668">
      <c r="A218" s="71" t="s">
        <v>302</v>
      </c>
      <c r="B218" s="72">
        <f t="shared" si="195"/>
        <v>0</v>
      </c>
      <c r="C218" s="72">
        <f t="shared" si="196"/>
        <v>0</v>
      </c>
      <c r="D218" s="72">
        <f t="shared" si="197"/>
        <v>0</v>
      </c>
      <c r="E218" s="72">
        <f t="shared" si="198"/>
        <v>0</v>
      </c>
      <c r="F218" s="72">
        <f t="shared" si="199"/>
        <v>0</v>
      </c>
      <c r="G218" s="72">
        <f t="shared" si="200"/>
        <v>0</v>
      </c>
      <c r="H218" s="72">
        <f t="shared" si="201"/>
        <v>0</v>
      </c>
      <c r="I218" s="72">
        <f t="shared" si="202"/>
        <v>0</v>
      </c>
      <c r="J218" s="72">
        <f t="shared" si="203"/>
        <v>0</v>
      </c>
      <c r="K218" s="72">
        <f t="shared" si="204"/>
        <v>0</v>
      </c>
      <c r="L218" s="72">
        <f t="shared" si="205"/>
        <v>0</v>
      </c>
      <c r="M218" s="72">
        <f t="shared" si="206"/>
        <v>0</v>
      </c>
      <c r="N218" s="72">
        <f t="shared" si="207"/>
        <v>0</v>
      </c>
      <c r="O218" s="72">
        <f t="shared" si="208"/>
        <v>0</v>
      </c>
      <c r="P218" s="72">
        <f t="shared" si="209"/>
        <v>0</v>
      </c>
      <c r="Q218" s="72">
        <f t="shared" si="210"/>
        <v>0</v>
      </c>
      <c r="R218" s="72">
        <f t="shared" si="211"/>
        <v>0</v>
      </c>
      <c r="S218" s="72">
        <f t="shared" si="212"/>
        <v>0</v>
      </c>
      <c r="T218" s="72">
        <f t="shared" si="213"/>
        <v>0</v>
      </c>
      <c r="U218" s="72">
        <f t="shared" si="214"/>
        <v>0</v>
      </c>
      <c r="V218" s="72">
        <f t="shared" si="215"/>
        <v>0</v>
      </c>
      <c r="W218" s="72">
        <f t="shared" si="216"/>
        <v>0</v>
      </c>
      <c r="X218" s="72">
        <f t="shared" si="217"/>
        <v>0</v>
      </c>
      <c r="Y218" s="72">
        <f t="shared" si="218"/>
        <v>0</v>
      </c>
      <c r="Z218" s="72">
        <f t="shared" si="219"/>
        <v>0</v>
      </c>
      <c r="AA218" s="72">
        <f t="shared" si="220"/>
        <v>0</v>
      </c>
      <c r="AB218" s="72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/>
      <c r="DX218" s="73"/>
      <c r="DY218" s="73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73"/>
      <c r="ES218" s="73"/>
      <c r="ET218" s="73"/>
      <c r="EU218" s="73"/>
      <c r="EV218" s="73"/>
      <c r="EW218" s="73"/>
      <c r="EX218" s="73"/>
      <c r="EY218" s="73"/>
      <c r="EZ218" s="73"/>
      <c r="FA218" s="73"/>
      <c r="FB218" s="73"/>
      <c r="FC218" s="73"/>
      <c r="FD218" s="73"/>
      <c r="FE218" s="73"/>
      <c r="FF218" s="73"/>
      <c r="FG218" s="73"/>
      <c r="FH218" s="73"/>
      <c r="FI218" s="73"/>
      <c r="FJ218" s="73"/>
      <c r="FK218" s="73"/>
      <c r="FL218" s="73"/>
      <c r="FM218" s="73"/>
      <c r="FN218" s="73"/>
      <c r="FO218" s="73"/>
      <c r="FP218" s="73"/>
      <c r="FQ218" s="73"/>
      <c r="FR218" s="73"/>
      <c r="FS218" s="73"/>
      <c r="FT218" s="73"/>
      <c r="FU218" s="73"/>
      <c r="FV218" s="73"/>
      <c r="FW218" s="73"/>
      <c r="FX218" s="73"/>
      <c r="FY218" s="73"/>
      <c r="FZ218" s="73"/>
      <c r="GA218" s="73"/>
      <c r="GB218" s="73"/>
      <c r="GC218" s="73"/>
      <c r="GD218" s="73"/>
      <c r="GE218" s="73"/>
      <c r="GF218" s="73"/>
      <c r="GG218" s="73"/>
      <c r="GH218" s="73"/>
      <c r="GI218" s="73"/>
      <c r="GJ218" s="73"/>
      <c r="GK218" s="73"/>
      <c r="GL218" s="73"/>
      <c r="GM218" s="73"/>
      <c r="GN218" s="73"/>
      <c r="GO218" s="73"/>
      <c r="GP218" s="73"/>
      <c r="GQ218" s="73"/>
      <c r="GR218" s="73"/>
      <c r="GS218" s="73"/>
      <c r="GT218" s="73"/>
      <c r="GU218" s="73"/>
      <c r="GV218" s="73"/>
      <c r="GW218" s="73"/>
      <c r="GX218" s="73"/>
      <c r="GY218" s="73"/>
      <c r="GZ218" s="73"/>
      <c r="HA218" s="73"/>
      <c r="HB218" s="73"/>
      <c r="HC218" s="73"/>
      <c r="HD218" s="73"/>
      <c r="HE218" s="73"/>
      <c r="HF218" s="73"/>
      <c r="HG218" s="73"/>
      <c r="HH218" s="73"/>
      <c r="HI218" s="73"/>
      <c r="HJ218" s="73"/>
      <c r="HK218" s="73"/>
      <c r="HL218" s="73"/>
      <c r="HM218" s="73"/>
      <c r="HN218" s="73"/>
      <c r="HO218" s="73"/>
      <c r="HP218" s="73"/>
      <c r="HQ218" s="73"/>
      <c r="HR218" s="73"/>
      <c r="HS218" s="73"/>
      <c r="HT218" s="73"/>
      <c r="HU218" s="73"/>
      <c r="HV218" s="73"/>
      <c r="HW218" s="73"/>
      <c r="HX218" s="73"/>
      <c r="HY218" s="73"/>
      <c r="HZ218" s="73"/>
      <c r="IA218" s="73"/>
      <c r="IB218" s="73"/>
      <c r="IC218" s="73"/>
      <c r="ID218" s="73"/>
      <c r="IE218" s="73"/>
      <c r="IF218" s="73"/>
      <c r="IG218" s="73"/>
      <c r="IH218" s="73"/>
      <c r="II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  <c r="IX218" s="73"/>
      <c r="IY218" s="73"/>
      <c r="IZ218" s="73"/>
      <c r="JA218" s="73"/>
      <c r="JB218" s="73"/>
      <c r="JC218" s="73"/>
      <c r="JD218" s="73"/>
      <c r="JE218" s="73"/>
      <c r="JF218" s="73"/>
      <c r="JG218" s="73"/>
      <c r="JH218" s="73"/>
      <c r="JI218" s="73"/>
      <c r="JJ218" s="73"/>
      <c r="JK218" s="73"/>
      <c r="JL218" s="73"/>
      <c r="JM218" s="73"/>
      <c r="JN218" s="73"/>
      <c r="JO218" s="73"/>
      <c r="JP218" s="73"/>
      <c r="JQ218" s="73"/>
      <c r="JR218" s="73"/>
      <c r="JS218" s="73"/>
      <c r="JT218" s="73"/>
      <c r="JU218" s="73"/>
      <c r="JV218" s="73"/>
      <c r="JW218" s="73"/>
      <c r="JX218" s="73"/>
      <c r="JY218" s="73"/>
      <c r="JZ218" s="73"/>
      <c r="KA218" s="73"/>
      <c r="KB218" s="73"/>
      <c r="KC218" s="73"/>
      <c r="KD218" s="73"/>
      <c r="KE218" s="73"/>
      <c r="KF218" s="73"/>
      <c r="KG218" s="73"/>
      <c r="KH218" s="73"/>
      <c r="KI218" s="73"/>
      <c r="KJ218" s="73"/>
      <c r="KK218" s="73"/>
      <c r="KL218" s="73"/>
      <c r="KM218" s="73"/>
      <c r="KN218" s="73"/>
      <c r="KO218" s="73"/>
      <c r="KP218" s="73"/>
      <c r="KQ218" s="73"/>
      <c r="KR218" s="73"/>
      <c r="KS218" s="73"/>
      <c r="KT218" s="73"/>
      <c r="KU218" s="73"/>
      <c r="KV218" s="73"/>
      <c r="KW218" s="73"/>
      <c r="KX218" s="73"/>
      <c r="KY218" s="73"/>
      <c r="KZ218" s="73"/>
      <c r="LA218" s="73"/>
      <c r="LB218" s="73"/>
      <c r="LC218" s="73"/>
      <c r="LD218" s="73"/>
      <c r="LE218" s="73"/>
      <c r="LF218" s="73"/>
      <c r="LG218" s="73"/>
      <c r="LH218" s="73"/>
      <c r="LI218" s="73"/>
      <c r="LJ218" s="73"/>
      <c r="LK218" s="73"/>
      <c r="LL218" s="73"/>
      <c r="LM218" s="73"/>
      <c r="LN218" s="73"/>
      <c r="LO218" s="73"/>
      <c r="LP218" s="73"/>
      <c r="LQ218" s="73"/>
      <c r="LR218" s="73"/>
      <c r="LS218" s="73"/>
      <c r="LT218" s="73"/>
      <c r="LU218" s="73"/>
      <c r="LV218" s="73"/>
      <c r="LW218" s="73"/>
      <c r="LX218" s="73"/>
      <c r="LY218" s="73"/>
      <c r="LZ218" s="73"/>
      <c r="MA218" s="73"/>
      <c r="MB218" s="73"/>
      <c r="MC218" s="73"/>
      <c r="MD218" s="73"/>
      <c r="ME218" s="73"/>
      <c r="MF218" s="73"/>
      <c r="MG218" s="73"/>
      <c r="MH218" s="73"/>
      <c r="MI218" s="73"/>
      <c r="MJ218" s="73"/>
      <c r="MK218" s="73"/>
      <c r="ML218" s="73"/>
      <c r="MM218" s="73"/>
      <c r="MN218" s="73"/>
      <c r="MO218" s="73"/>
      <c r="MP218" s="73"/>
      <c r="MQ218" s="73"/>
      <c r="MR218" s="73"/>
      <c r="MS218" s="73"/>
      <c r="MT218" s="73"/>
      <c r="MU218" s="73"/>
      <c r="MV218" s="73"/>
      <c r="MW218" s="73"/>
      <c r="MX218" s="73"/>
      <c r="MY218" s="73"/>
      <c r="MZ218" s="73"/>
      <c r="NA218" s="73"/>
      <c r="NB218" s="73"/>
      <c r="NC218" s="73"/>
      <c r="ND218" s="73"/>
      <c r="NE218" s="73"/>
      <c r="NF218" s="73"/>
      <c r="NG218" s="73"/>
      <c r="NH218" s="73"/>
      <c r="NI218" s="73"/>
      <c r="NJ218" s="73"/>
      <c r="NK218" s="73"/>
      <c r="NL218" s="73"/>
      <c r="NM218" s="73"/>
      <c r="NN218" s="73"/>
      <c r="NO218" s="73"/>
      <c r="NP218" s="73"/>
      <c r="NQ218" s="73"/>
      <c r="NR218" s="73"/>
      <c r="NS218" s="73"/>
      <c r="NT218" s="73"/>
      <c r="NU218" s="73"/>
      <c r="NV218" s="73"/>
      <c r="NW218" s="73"/>
      <c r="NX218" s="73"/>
      <c r="NY218" s="73"/>
      <c r="NZ218" s="73"/>
      <c r="OA218" s="73"/>
      <c r="OB218" s="73"/>
      <c r="OC218" s="73"/>
      <c r="OD218" s="73"/>
      <c r="OE218" s="73"/>
      <c r="OF218" s="73"/>
      <c r="OG218" s="73"/>
      <c r="OH218" s="73"/>
      <c r="OI218" s="73"/>
      <c r="OJ218" s="73"/>
      <c r="OK218" s="73"/>
      <c r="OL218" s="73"/>
      <c r="OM218" s="73"/>
      <c r="ON218" s="73"/>
      <c r="OO218" s="73"/>
      <c r="OP218" s="73"/>
      <c r="OQ218" s="73"/>
      <c r="OR218" s="73"/>
      <c r="OS218" s="73"/>
      <c r="OT218" s="73"/>
      <c r="OU218" s="73"/>
      <c r="OV218" s="73"/>
      <c r="OW218" s="73"/>
      <c r="OX218" s="73"/>
      <c r="OY218" s="73"/>
      <c r="OZ218" s="73"/>
      <c r="PA218" s="73"/>
      <c r="PB218" s="73"/>
      <c r="PC218" s="73"/>
      <c r="PD218" s="73"/>
      <c r="PE218" s="73"/>
      <c r="PF218" s="73"/>
      <c r="PG218" s="73"/>
      <c r="PH218" s="73"/>
      <c r="PI218" s="73"/>
      <c r="PJ218" s="73"/>
      <c r="PK218" s="73"/>
      <c r="PL218" s="73"/>
      <c r="PM218" s="73"/>
      <c r="PN218" s="73"/>
      <c r="PO218" s="73"/>
      <c r="PP218" s="73"/>
      <c r="PQ218" s="73"/>
      <c r="PR218" s="73"/>
      <c r="PS218" s="73"/>
      <c r="PT218" s="73"/>
      <c r="PU218" s="73"/>
      <c r="PV218" s="73"/>
      <c r="PW218" s="73"/>
      <c r="PX218" s="73"/>
      <c r="PY218" s="73"/>
      <c r="PZ218" s="73"/>
      <c r="QA218" s="73"/>
      <c r="QB218" s="73"/>
      <c r="QC218" s="73"/>
      <c r="QD218" s="73"/>
      <c r="QE218" s="73"/>
      <c r="QF218" s="73"/>
      <c r="QG218" s="73"/>
      <c r="QH218" s="73"/>
      <c r="QI218" s="73"/>
      <c r="QJ218" s="73"/>
      <c r="QK218" s="73"/>
      <c r="QL218" s="73"/>
      <c r="QM218" s="73"/>
      <c r="QN218" s="73"/>
      <c r="QO218" s="73"/>
      <c r="QP218" s="73"/>
      <c r="QQ218" s="73"/>
      <c r="QR218" s="73"/>
      <c r="QS218" s="73"/>
      <c r="QT218" s="73"/>
      <c r="QU218" s="73"/>
      <c r="QV218" s="73"/>
      <c r="QW218" s="73"/>
      <c r="QX218" s="73"/>
      <c r="QY218" s="73"/>
      <c r="QZ218" s="73"/>
      <c r="RA218" s="73"/>
      <c r="RB218" s="73"/>
      <c r="RC218" s="73"/>
      <c r="RD218" s="73"/>
      <c r="RE218" s="73"/>
      <c r="RF218" s="73"/>
      <c r="RG218" s="73"/>
      <c r="RH218" s="73"/>
      <c r="RI218" s="73"/>
      <c r="RJ218" s="73"/>
      <c r="RK218" s="73"/>
      <c r="RL218" s="73"/>
      <c r="RM218" s="73"/>
      <c r="RN218" s="73"/>
      <c r="RO218" s="73"/>
      <c r="RP218" s="73"/>
      <c r="RQ218" s="73"/>
      <c r="RR218" s="73"/>
      <c r="RS218" s="73"/>
      <c r="RT218" s="73"/>
      <c r="RU218" s="73"/>
      <c r="RV218" s="73"/>
      <c r="RW218" s="73"/>
      <c r="RX218" s="73"/>
      <c r="RY218" s="73"/>
      <c r="RZ218" s="73"/>
      <c r="SA218" s="73"/>
      <c r="SB218" s="73"/>
      <c r="SC218" s="73"/>
      <c r="SD218" s="73"/>
      <c r="SE218" s="73"/>
      <c r="SF218" s="73"/>
      <c r="SG218" s="73"/>
      <c r="SH218" s="73"/>
      <c r="SI218" s="73"/>
      <c r="SJ218" s="73"/>
      <c r="SK218" s="73"/>
      <c r="SL218" s="73"/>
      <c r="SM218" s="73"/>
      <c r="SN218" s="73"/>
      <c r="SO218" s="73"/>
      <c r="SP218" s="73"/>
      <c r="SQ218" s="73"/>
      <c r="SR218" s="73"/>
      <c r="SS218" s="73"/>
      <c r="ST218" s="73"/>
      <c r="SU218" s="73"/>
      <c r="SV218" s="73"/>
      <c r="SW218" s="73"/>
      <c r="SX218" s="73"/>
      <c r="SY218" s="73"/>
      <c r="SZ218" s="73"/>
      <c r="TA218" s="73"/>
      <c r="TB218" s="73"/>
      <c r="TC218" s="73"/>
      <c r="TD218" s="73"/>
      <c r="TE218" s="73"/>
      <c r="TF218" s="73"/>
      <c r="TG218" s="73"/>
      <c r="TH218" s="73"/>
      <c r="TI218" s="73"/>
      <c r="TJ218" s="73"/>
      <c r="TK218" s="73"/>
      <c r="TL218" s="73"/>
      <c r="TM218" s="73"/>
      <c r="TN218" s="73"/>
      <c r="TO218" s="73"/>
      <c r="TP218" s="73"/>
      <c r="TQ218" s="73"/>
      <c r="TR218" s="73"/>
      <c r="TS218" s="73"/>
      <c r="TT218" s="73"/>
      <c r="TU218" s="73"/>
      <c r="TV218" s="73"/>
      <c r="TW218" s="73"/>
      <c r="TX218" s="73"/>
      <c r="TY218" s="73"/>
      <c r="TZ218" s="73"/>
      <c r="UA218" s="73"/>
      <c r="UB218" s="73"/>
      <c r="UC218" s="73"/>
      <c r="UD218" s="73"/>
      <c r="UE218" s="73"/>
      <c r="UF218" s="73"/>
      <c r="UG218" s="73"/>
      <c r="UH218" s="73"/>
      <c r="UI218" s="73"/>
      <c r="UJ218" s="73"/>
      <c r="UK218" s="73"/>
      <c r="UL218" s="73"/>
      <c r="UM218" s="73"/>
      <c r="UN218" s="73"/>
      <c r="UO218" s="73"/>
      <c r="UP218" s="73"/>
      <c r="UQ218" s="73"/>
      <c r="UR218" s="73"/>
      <c r="US218" s="73"/>
      <c r="UT218" s="73"/>
      <c r="UU218" s="73"/>
      <c r="UV218" s="73"/>
      <c r="UW218" s="73"/>
      <c r="UX218" s="73"/>
      <c r="UY218" s="73"/>
      <c r="UZ218" s="73"/>
      <c r="VA218" s="73"/>
      <c r="VB218" s="73"/>
      <c r="VC218" s="73"/>
      <c r="VD218" s="73"/>
      <c r="VE218" s="73"/>
      <c r="VF218" s="73"/>
      <c r="VG218" s="73"/>
      <c r="VH218" s="73"/>
      <c r="VI218" s="73"/>
      <c r="VJ218" s="73"/>
      <c r="VK218" s="73"/>
      <c r="VL218" s="73"/>
      <c r="VM218" s="73"/>
      <c r="VN218" s="73"/>
      <c r="VO218" s="73"/>
      <c r="VP218" s="73"/>
      <c r="VQ218" s="73"/>
      <c r="VR218" s="73"/>
      <c r="VS218" s="73"/>
      <c r="VT218" s="73"/>
      <c r="VU218" s="73"/>
      <c r="VV218" s="73"/>
      <c r="VW218" s="73"/>
      <c r="VX218" s="73"/>
      <c r="VY218" s="73"/>
      <c r="VZ218" s="73"/>
      <c r="WA218" s="73"/>
      <c r="WB218" s="73"/>
      <c r="WC218" s="73"/>
      <c r="WD218" s="73"/>
      <c r="WE218" s="73"/>
      <c r="WF218" s="73"/>
      <c r="WG218" s="73"/>
      <c r="WH218" s="73"/>
      <c r="WI218" s="73"/>
      <c r="WJ218" s="73"/>
      <c r="WK218" s="73"/>
      <c r="WL218" s="73"/>
      <c r="WM218" s="73"/>
      <c r="WN218" s="73"/>
      <c r="WO218" s="73"/>
      <c r="WP218" s="73"/>
      <c r="WQ218" s="73"/>
      <c r="WR218" s="73"/>
      <c r="WS218" s="73"/>
      <c r="WT218" s="73"/>
      <c r="WU218" s="73"/>
      <c r="WV218" s="73"/>
      <c r="WW218" s="73"/>
      <c r="WX218" s="73"/>
      <c r="WY218" s="73"/>
      <c r="WZ218" s="73"/>
      <c r="XA218" s="73"/>
      <c r="XB218" s="73"/>
      <c r="XC218" s="73"/>
      <c r="XD218" s="73"/>
      <c r="XE218" s="73"/>
      <c r="XF218" s="73"/>
      <c r="XG218" s="73"/>
      <c r="XH218" s="73"/>
      <c r="XI218" s="73"/>
      <c r="XJ218" s="73"/>
      <c r="XK218" s="73"/>
      <c r="XL218" s="73"/>
      <c r="XM218" s="73"/>
      <c r="XN218" s="73"/>
      <c r="XO218" s="73"/>
      <c r="XP218" s="73"/>
      <c r="XQ218" s="73"/>
      <c r="XR218" s="73"/>
      <c r="XS218" s="73"/>
      <c r="XT218" s="73"/>
      <c r="XU218" s="73"/>
      <c r="XV218" s="73"/>
      <c r="XW218" s="73"/>
      <c r="XX218" s="73"/>
      <c r="XY218" s="73"/>
      <c r="XZ218" s="73"/>
      <c r="YA218" s="73"/>
      <c r="YB218" s="73"/>
      <c r="YC218" s="73"/>
      <c r="YD218" s="73"/>
      <c r="YE218" s="73"/>
      <c r="YF218" s="73"/>
      <c r="YG218" s="73"/>
      <c r="YH218" s="73"/>
      <c r="YI218" s="73"/>
      <c r="YJ218" s="73"/>
      <c r="YK218" s="73"/>
      <c r="YL218" s="73"/>
      <c r="YM218" s="73"/>
      <c r="YN218" s="73"/>
      <c r="YO218" s="73"/>
      <c r="YP218" s="73"/>
      <c r="YQ218" s="73"/>
      <c r="YR218" s="73"/>
    </row>
    <row r="219" spans="1:668">
      <c r="A219" s="71" t="s">
        <v>303</v>
      </c>
      <c r="B219" s="72">
        <f t="shared" si="195"/>
        <v>0</v>
      </c>
      <c r="C219" s="72">
        <f t="shared" si="196"/>
        <v>0</v>
      </c>
      <c r="D219" s="72">
        <f t="shared" si="197"/>
        <v>0</v>
      </c>
      <c r="E219" s="72">
        <f t="shared" si="198"/>
        <v>0</v>
      </c>
      <c r="F219" s="72">
        <f t="shared" si="199"/>
        <v>0</v>
      </c>
      <c r="G219" s="72">
        <f t="shared" si="200"/>
        <v>0</v>
      </c>
      <c r="H219" s="72">
        <f t="shared" si="201"/>
        <v>0</v>
      </c>
      <c r="I219" s="72">
        <f t="shared" si="202"/>
        <v>0</v>
      </c>
      <c r="J219" s="72">
        <f t="shared" si="203"/>
        <v>0</v>
      </c>
      <c r="K219" s="72">
        <f t="shared" si="204"/>
        <v>0</v>
      </c>
      <c r="L219" s="72">
        <f t="shared" si="205"/>
        <v>0</v>
      </c>
      <c r="M219" s="72">
        <f t="shared" si="206"/>
        <v>0</v>
      </c>
      <c r="N219" s="72">
        <f t="shared" si="207"/>
        <v>0</v>
      </c>
      <c r="O219" s="72">
        <f t="shared" si="208"/>
        <v>0</v>
      </c>
      <c r="P219" s="72">
        <f t="shared" si="209"/>
        <v>0</v>
      </c>
      <c r="Q219" s="72">
        <f t="shared" si="210"/>
        <v>0</v>
      </c>
      <c r="R219" s="72">
        <f t="shared" si="211"/>
        <v>0</v>
      </c>
      <c r="S219" s="72">
        <f t="shared" si="212"/>
        <v>0</v>
      </c>
      <c r="T219" s="72">
        <f t="shared" si="213"/>
        <v>0</v>
      </c>
      <c r="U219" s="72">
        <f t="shared" si="214"/>
        <v>0</v>
      </c>
      <c r="V219" s="72">
        <f t="shared" si="215"/>
        <v>0</v>
      </c>
      <c r="W219" s="72">
        <f t="shared" si="216"/>
        <v>0</v>
      </c>
      <c r="X219" s="72">
        <f t="shared" si="217"/>
        <v>0</v>
      </c>
      <c r="Y219" s="72">
        <f t="shared" si="218"/>
        <v>0</v>
      </c>
      <c r="Z219" s="72">
        <f t="shared" si="219"/>
        <v>0</v>
      </c>
      <c r="AA219" s="72">
        <f t="shared" si="220"/>
        <v>0</v>
      </c>
      <c r="AB219" s="72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73"/>
      <c r="DW219" s="73"/>
      <c r="DX219" s="73"/>
      <c r="DY219" s="73"/>
      <c r="DZ219" s="73"/>
      <c r="EA219" s="73"/>
      <c r="EB219" s="73"/>
      <c r="EC219" s="73"/>
      <c r="ED219" s="73"/>
      <c r="EE219" s="73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73"/>
      <c r="EQ219" s="73"/>
      <c r="ER219" s="73"/>
      <c r="ES219" s="73"/>
      <c r="ET219" s="73"/>
      <c r="EU219" s="73"/>
      <c r="EV219" s="73"/>
      <c r="EW219" s="73"/>
      <c r="EX219" s="73"/>
      <c r="EY219" s="73"/>
      <c r="EZ219" s="73"/>
      <c r="FA219" s="73"/>
      <c r="FB219" s="73"/>
      <c r="FC219" s="73"/>
      <c r="FD219" s="73"/>
      <c r="FE219" s="73"/>
      <c r="FF219" s="73"/>
      <c r="FG219" s="73"/>
      <c r="FH219" s="73"/>
      <c r="FI219" s="73"/>
      <c r="FJ219" s="73"/>
      <c r="FK219" s="73"/>
      <c r="FL219" s="73"/>
      <c r="FM219" s="73"/>
      <c r="FN219" s="73"/>
      <c r="FO219" s="73"/>
      <c r="FP219" s="73"/>
      <c r="FQ219" s="73"/>
      <c r="FR219" s="73"/>
      <c r="FS219" s="73"/>
      <c r="FT219" s="73"/>
      <c r="FU219" s="73"/>
      <c r="FV219" s="73"/>
      <c r="FW219" s="73"/>
      <c r="FX219" s="73"/>
      <c r="FY219" s="73"/>
      <c r="FZ219" s="73"/>
      <c r="GA219" s="73"/>
      <c r="GB219" s="73"/>
      <c r="GC219" s="73"/>
      <c r="GD219" s="73"/>
      <c r="GE219" s="73"/>
      <c r="GF219" s="73"/>
      <c r="GG219" s="73"/>
      <c r="GH219" s="73"/>
      <c r="GI219" s="73"/>
      <c r="GJ219" s="73"/>
      <c r="GK219" s="73"/>
      <c r="GL219" s="73"/>
      <c r="GM219" s="73"/>
      <c r="GN219" s="73"/>
      <c r="GO219" s="73"/>
      <c r="GP219" s="73"/>
      <c r="GQ219" s="73"/>
      <c r="GR219" s="73"/>
      <c r="GS219" s="73"/>
      <c r="GT219" s="73"/>
      <c r="GU219" s="73"/>
      <c r="GV219" s="73"/>
      <c r="GW219" s="73"/>
      <c r="GX219" s="73"/>
      <c r="GY219" s="73"/>
      <c r="GZ219" s="73"/>
      <c r="HA219" s="73"/>
      <c r="HB219" s="73"/>
      <c r="HC219" s="73"/>
      <c r="HD219" s="73"/>
      <c r="HE219" s="73"/>
      <c r="HF219" s="73"/>
      <c r="HG219" s="73"/>
      <c r="HH219" s="73"/>
      <c r="HI219" s="73"/>
      <c r="HJ219" s="73"/>
      <c r="HK219" s="73"/>
      <c r="HL219" s="73"/>
      <c r="HM219" s="73"/>
      <c r="HN219" s="73"/>
      <c r="HO219" s="73"/>
      <c r="HP219" s="73"/>
      <c r="HQ219" s="73"/>
      <c r="HR219" s="73"/>
      <c r="HS219" s="73"/>
      <c r="HT219" s="73"/>
      <c r="HU219" s="73"/>
      <c r="HV219" s="73"/>
      <c r="HW219" s="73"/>
      <c r="HX219" s="73"/>
      <c r="HY219" s="73"/>
      <c r="HZ219" s="73"/>
      <c r="IA219" s="73"/>
      <c r="IB219" s="73"/>
      <c r="IC219" s="73"/>
      <c r="ID219" s="73"/>
      <c r="IE219" s="73"/>
      <c r="IF219" s="73"/>
      <c r="IG219" s="73"/>
      <c r="IH219" s="73"/>
      <c r="II219" s="73"/>
      <c r="IJ219" s="73"/>
      <c r="IK219" s="73"/>
      <c r="IL219" s="73"/>
      <c r="IM219" s="73"/>
      <c r="IN219" s="73"/>
      <c r="IO219" s="73"/>
      <c r="IP219" s="73"/>
      <c r="IQ219" s="73"/>
      <c r="IR219" s="73"/>
      <c r="IS219" s="73"/>
      <c r="IT219" s="73"/>
      <c r="IU219" s="73"/>
      <c r="IV219" s="73"/>
      <c r="IW219" s="73"/>
      <c r="IX219" s="73"/>
      <c r="IY219" s="73"/>
      <c r="IZ219" s="73"/>
      <c r="JA219" s="73"/>
      <c r="JB219" s="73"/>
      <c r="JC219" s="73"/>
      <c r="JD219" s="73"/>
      <c r="JE219" s="73"/>
      <c r="JF219" s="73"/>
      <c r="JG219" s="73"/>
      <c r="JH219" s="73"/>
      <c r="JI219" s="73"/>
      <c r="JJ219" s="73"/>
      <c r="JK219" s="73"/>
      <c r="JL219" s="73"/>
      <c r="JM219" s="73"/>
      <c r="JN219" s="73"/>
      <c r="JO219" s="73"/>
      <c r="JP219" s="73"/>
      <c r="JQ219" s="73"/>
      <c r="JR219" s="73"/>
      <c r="JS219" s="73"/>
      <c r="JT219" s="73"/>
      <c r="JU219" s="73"/>
      <c r="JV219" s="73"/>
      <c r="JW219" s="73"/>
      <c r="JX219" s="73"/>
      <c r="JY219" s="73"/>
      <c r="JZ219" s="73"/>
      <c r="KA219" s="73"/>
      <c r="KB219" s="73"/>
      <c r="KC219" s="73"/>
      <c r="KD219" s="73"/>
      <c r="KE219" s="73"/>
      <c r="KF219" s="73"/>
      <c r="KG219" s="73"/>
      <c r="KH219" s="73"/>
      <c r="KI219" s="73"/>
      <c r="KJ219" s="73"/>
      <c r="KK219" s="73"/>
      <c r="KL219" s="73"/>
      <c r="KM219" s="73"/>
      <c r="KN219" s="73"/>
      <c r="KO219" s="73"/>
      <c r="KP219" s="73"/>
      <c r="KQ219" s="73"/>
      <c r="KR219" s="73"/>
      <c r="KS219" s="73"/>
      <c r="KT219" s="73"/>
      <c r="KU219" s="73"/>
      <c r="KV219" s="73"/>
      <c r="KW219" s="73"/>
      <c r="KX219" s="73"/>
      <c r="KY219" s="73"/>
      <c r="KZ219" s="73"/>
      <c r="LA219" s="73"/>
      <c r="LB219" s="73"/>
      <c r="LC219" s="73"/>
      <c r="LD219" s="73"/>
      <c r="LE219" s="73"/>
      <c r="LF219" s="73"/>
      <c r="LG219" s="73"/>
      <c r="LH219" s="73"/>
      <c r="LI219" s="73"/>
      <c r="LJ219" s="73"/>
      <c r="LK219" s="73"/>
      <c r="LL219" s="73"/>
      <c r="LM219" s="73"/>
      <c r="LN219" s="73"/>
      <c r="LO219" s="73"/>
      <c r="LP219" s="73"/>
      <c r="LQ219" s="73"/>
      <c r="LR219" s="73"/>
      <c r="LS219" s="73"/>
      <c r="LT219" s="73"/>
      <c r="LU219" s="73"/>
      <c r="LV219" s="73"/>
      <c r="LW219" s="73"/>
      <c r="LX219" s="73"/>
      <c r="LY219" s="73"/>
      <c r="LZ219" s="73"/>
      <c r="MA219" s="73"/>
      <c r="MB219" s="73"/>
      <c r="MC219" s="73"/>
      <c r="MD219" s="73"/>
      <c r="ME219" s="73"/>
      <c r="MF219" s="73"/>
      <c r="MG219" s="73"/>
      <c r="MH219" s="73"/>
      <c r="MI219" s="73"/>
      <c r="MJ219" s="73"/>
      <c r="MK219" s="73"/>
      <c r="ML219" s="73"/>
      <c r="MM219" s="73"/>
      <c r="MN219" s="73"/>
      <c r="MO219" s="73"/>
      <c r="MP219" s="73"/>
      <c r="MQ219" s="73"/>
      <c r="MR219" s="73"/>
      <c r="MS219" s="73"/>
      <c r="MT219" s="73"/>
      <c r="MU219" s="73"/>
      <c r="MV219" s="73"/>
      <c r="MW219" s="73"/>
      <c r="MX219" s="73"/>
      <c r="MY219" s="73"/>
      <c r="MZ219" s="73"/>
      <c r="NA219" s="73"/>
      <c r="NB219" s="73"/>
      <c r="NC219" s="73"/>
      <c r="ND219" s="73"/>
      <c r="NE219" s="73"/>
      <c r="NF219" s="73"/>
      <c r="NG219" s="73"/>
      <c r="NH219" s="73"/>
      <c r="NI219" s="73"/>
      <c r="NJ219" s="73"/>
      <c r="NK219" s="73"/>
      <c r="NL219" s="73"/>
      <c r="NM219" s="73"/>
      <c r="NN219" s="73"/>
      <c r="NO219" s="73"/>
      <c r="NP219" s="73"/>
      <c r="NQ219" s="73"/>
      <c r="NR219" s="73"/>
      <c r="NS219" s="73"/>
      <c r="NT219" s="73"/>
      <c r="NU219" s="73"/>
      <c r="NV219" s="73"/>
      <c r="NW219" s="73"/>
      <c r="NX219" s="73"/>
      <c r="NY219" s="73"/>
      <c r="NZ219" s="73"/>
      <c r="OA219" s="73"/>
      <c r="OB219" s="73"/>
      <c r="OC219" s="73"/>
      <c r="OD219" s="73"/>
      <c r="OE219" s="73"/>
      <c r="OF219" s="73"/>
      <c r="OG219" s="73"/>
      <c r="OH219" s="73"/>
      <c r="OI219" s="73"/>
      <c r="OJ219" s="73"/>
      <c r="OK219" s="73"/>
      <c r="OL219" s="73"/>
      <c r="OM219" s="73"/>
      <c r="ON219" s="73"/>
      <c r="OO219" s="73"/>
      <c r="OP219" s="73"/>
      <c r="OQ219" s="73"/>
      <c r="OR219" s="73"/>
      <c r="OS219" s="73"/>
      <c r="OT219" s="73"/>
      <c r="OU219" s="73"/>
      <c r="OV219" s="73"/>
      <c r="OW219" s="73"/>
      <c r="OX219" s="73"/>
      <c r="OY219" s="73"/>
      <c r="OZ219" s="73"/>
      <c r="PA219" s="73"/>
      <c r="PB219" s="73"/>
      <c r="PC219" s="73"/>
      <c r="PD219" s="73"/>
      <c r="PE219" s="73"/>
      <c r="PF219" s="73"/>
      <c r="PG219" s="73"/>
      <c r="PH219" s="73"/>
      <c r="PI219" s="73"/>
      <c r="PJ219" s="73"/>
      <c r="PK219" s="73"/>
      <c r="PL219" s="73"/>
      <c r="PM219" s="73"/>
      <c r="PN219" s="73"/>
      <c r="PO219" s="73"/>
      <c r="PP219" s="73"/>
      <c r="PQ219" s="73"/>
      <c r="PR219" s="73"/>
      <c r="PS219" s="73"/>
      <c r="PT219" s="73"/>
      <c r="PU219" s="73"/>
      <c r="PV219" s="73"/>
      <c r="PW219" s="73"/>
      <c r="PX219" s="73"/>
      <c r="PY219" s="73"/>
      <c r="PZ219" s="73"/>
      <c r="QA219" s="73"/>
      <c r="QB219" s="73"/>
      <c r="QC219" s="73"/>
      <c r="QD219" s="73"/>
      <c r="QE219" s="73"/>
      <c r="QF219" s="73"/>
      <c r="QG219" s="73"/>
      <c r="QH219" s="73"/>
      <c r="QI219" s="73"/>
      <c r="QJ219" s="73"/>
      <c r="QK219" s="73"/>
      <c r="QL219" s="73"/>
      <c r="QM219" s="73"/>
      <c r="QN219" s="73"/>
      <c r="QO219" s="73"/>
      <c r="QP219" s="73"/>
      <c r="QQ219" s="73"/>
      <c r="QR219" s="73"/>
      <c r="QS219" s="73"/>
      <c r="QT219" s="73"/>
      <c r="QU219" s="73"/>
      <c r="QV219" s="73"/>
      <c r="QW219" s="73"/>
      <c r="QX219" s="73"/>
      <c r="QY219" s="73"/>
      <c r="QZ219" s="73"/>
      <c r="RA219" s="73"/>
      <c r="RB219" s="73"/>
      <c r="RC219" s="73"/>
      <c r="RD219" s="73"/>
      <c r="RE219" s="73"/>
      <c r="RF219" s="73"/>
      <c r="RG219" s="73"/>
      <c r="RH219" s="73"/>
      <c r="RI219" s="73"/>
      <c r="RJ219" s="73"/>
      <c r="RK219" s="73"/>
      <c r="RL219" s="73"/>
      <c r="RM219" s="73"/>
      <c r="RN219" s="73"/>
      <c r="RO219" s="73"/>
      <c r="RP219" s="73"/>
      <c r="RQ219" s="73"/>
      <c r="RR219" s="73"/>
      <c r="RS219" s="73"/>
      <c r="RT219" s="73"/>
      <c r="RU219" s="73"/>
      <c r="RV219" s="73"/>
      <c r="RW219" s="73"/>
      <c r="RX219" s="73"/>
      <c r="RY219" s="73"/>
      <c r="RZ219" s="73"/>
      <c r="SA219" s="73"/>
      <c r="SB219" s="73"/>
      <c r="SC219" s="73"/>
      <c r="SD219" s="73"/>
      <c r="SE219" s="73"/>
      <c r="SF219" s="73"/>
      <c r="SG219" s="73"/>
      <c r="SH219" s="73"/>
      <c r="SI219" s="73"/>
      <c r="SJ219" s="73"/>
      <c r="SK219" s="73"/>
      <c r="SL219" s="73"/>
      <c r="SM219" s="73"/>
      <c r="SN219" s="73"/>
      <c r="SO219" s="73"/>
      <c r="SP219" s="73"/>
      <c r="SQ219" s="73"/>
      <c r="SR219" s="73"/>
      <c r="SS219" s="73"/>
      <c r="ST219" s="73"/>
      <c r="SU219" s="73"/>
      <c r="SV219" s="73"/>
      <c r="SW219" s="73"/>
      <c r="SX219" s="73"/>
      <c r="SY219" s="73"/>
      <c r="SZ219" s="73"/>
      <c r="TA219" s="73"/>
      <c r="TB219" s="73"/>
      <c r="TC219" s="73"/>
      <c r="TD219" s="73"/>
      <c r="TE219" s="73"/>
      <c r="TF219" s="73"/>
      <c r="TG219" s="73"/>
      <c r="TH219" s="73"/>
      <c r="TI219" s="73"/>
      <c r="TJ219" s="73"/>
      <c r="TK219" s="73"/>
      <c r="TL219" s="73"/>
      <c r="TM219" s="73"/>
      <c r="TN219" s="73"/>
      <c r="TO219" s="73"/>
      <c r="TP219" s="73"/>
      <c r="TQ219" s="73"/>
      <c r="TR219" s="73"/>
      <c r="TS219" s="73"/>
      <c r="TT219" s="73"/>
      <c r="TU219" s="73"/>
      <c r="TV219" s="73"/>
      <c r="TW219" s="73"/>
      <c r="TX219" s="73"/>
      <c r="TY219" s="73"/>
      <c r="TZ219" s="73"/>
      <c r="UA219" s="73"/>
      <c r="UB219" s="73"/>
      <c r="UC219" s="73"/>
      <c r="UD219" s="73"/>
      <c r="UE219" s="73"/>
      <c r="UF219" s="73"/>
      <c r="UG219" s="73"/>
      <c r="UH219" s="73"/>
      <c r="UI219" s="73"/>
      <c r="UJ219" s="73"/>
      <c r="UK219" s="73"/>
      <c r="UL219" s="73"/>
      <c r="UM219" s="73"/>
      <c r="UN219" s="73"/>
      <c r="UO219" s="73"/>
      <c r="UP219" s="73"/>
      <c r="UQ219" s="73"/>
      <c r="UR219" s="73"/>
      <c r="US219" s="73"/>
      <c r="UT219" s="73"/>
      <c r="UU219" s="73"/>
      <c r="UV219" s="73"/>
      <c r="UW219" s="73"/>
      <c r="UX219" s="73"/>
      <c r="UY219" s="73"/>
      <c r="UZ219" s="73"/>
      <c r="VA219" s="73"/>
      <c r="VB219" s="73"/>
      <c r="VC219" s="73"/>
      <c r="VD219" s="73"/>
      <c r="VE219" s="73"/>
      <c r="VF219" s="73"/>
      <c r="VG219" s="73"/>
      <c r="VH219" s="73"/>
      <c r="VI219" s="73"/>
      <c r="VJ219" s="73"/>
      <c r="VK219" s="73"/>
      <c r="VL219" s="73"/>
      <c r="VM219" s="73"/>
      <c r="VN219" s="73"/>
      <c r="VO219" s="73"/>
      <c r="VP219" s="73"/>
      <c r="VQ219" s="73"/>
      <c r="VR219" s="73"/>
      <c r="VS219" s="73"/>
      <c r="VT219" s="73"/>
      <c r="VU219" s="73"/>
      <c r="VV219" s="73"/>
      <c r="VW219" s="73"/>
      <c r="VX219" s="73"/>
      <c r="VY219" s="73"/>
      <c r="VZ219" s="73"/>
      <c r="WA219" s="73"/>
      <c r="WB219" s="73"/>
      <c r="WC219" s="73"/>
      <c r="WD219" s="73"/>
      <c r="WE219" s="73"/>
      <c r="WF219" s="73"/>
      <c r="WG219" s="73"/>
      <c r="WH219" s="73"/>
      <c r="WI219" s="73"/>
      <c r="WJ219" s="73"/>
      <c r="WK219" s="73"/>
      <c r="WL219" s="73"/>
      <c r="WM219" s="73"/>
      <c r="WN219" s="73"/>
      <c r="WO219" s="73"/>
      <c r="WP219" s="73"/>
      <c r="WQ219" s="73"/>
      <c r="WR219" s="73"/>
      <c r="WS219" s="73"/>
      <c r="WT219" s="73"/>
      <c r="WU219" s="73"/>
      <c r="WV219" s="73"/>
      <c r="WW219" s="73"/>
      <c r="WX219" s="73"/>
      <c r="WY219" s="73"/>
      <c r="WZ219" s="73"/>
      <c r="XA219" s="73"/>
      <c r="XB219" s="73"/>
      <c r="XC219" s="73"/>
      <c r="XD219" s="73"/>
      <c r="XE219" s="73"/>
      <c r="XF219" s="73"/>
      <c r="XG219" s="73"/>
      <c r="XH219" s="73"/>
      <c r="XI219" s="73"/>
      <c r="XJ219" s="73"/>
      <c r="XK219" s="73"/>
      <c r="XL219" s="73"/>
      <c r="XM219" s="73"/>
      <c r="XN219" s="73"/>
      <c r="XO219" s="73"/>
      <c r="XP219" s="73"/>
      <c r="XQ219" s="73"/>
      <c r="XR219" s="73"/>
      <c r="XS219" s="73"/>
      <c r="XT219" s="73"/>
      <c r="XU219" s="73"/>
      <c r="XV219" s="73"/>
      <c r="XW219" s="73"/>
      <c r="XX219" s="73"/>
      <c r="XY219" s="73"/>
      <c r="XZ219" s="73"/>
      <c r="YA219" s="73"/>
      <c r="YB219" s="73"/>
      <c r="YC219" s="73"/>
      <c r="YD219" s="73"/>
      <c r="YE219" s="73"/>
      <c r="YF219" s="73"/>
      <c r="YG219" s="73"/>
      <c r="YH219" s="73"/>
      <c r="YI219" s="73"/>
      <c r="YJ219" s="73"/>
      <c r="YK219" s="73"/>
      <c r="YL219" s="73"/>
      <c r="YM219" s="73"/>
      <c r="YN219" s="73"/>
      <c r="YO219" s="73"/>
      <c r="YP219" s="73"/>
      <c r="YQ219" s="73"/>
      <c r="YR219" s="73"/>
    </row>
    <row r="220" spans="1:668">
      <c r="A220" s="71" t="s">
        <v>304</v>
      </c>
      <c r="B220" s="72">
        <f t="shared" si="195"/>
        <v>0</v>
      </c>
      <c r="C220" s="72">
        <f t="shared" si="196"/>
        <v>0</v>
      </c>
      <c r="D220" s="72">
        <f t="shared" si="197"/>
        <v>0</v>
      </c>
      <c r="E220" s="72">
        <f t="shared" si="198"/>
        <v>0</v>
      </c>
      <c r="F220" s="72">
        <f t="shared" si="199"/>
        <v>0</v>
      </c>
      <c r="G220" s="72">
        <f t="shared" si="200"/>
        <v>0</v>
      </c>
      <c r="H220" s="72">
        <f t="shared" si="201"/>
        <v>0</v>
      </c>
      <c r="I220" s="72">
        <f t="shared" si="202"/>
        <v>0</v>
      </c>
      <c r="J220" s="72">
        <f t="shared" si="203"/>
        <v>0</v>
      </c>
      <c r="K220" s="72">
        <f t="shared" si="204"/>
        <v>0</v>
      </c>
      <c r="L220" s="72">
        <f t="shared" si="205"/>
        <v>0</v>
      </c>
      <c r="M220" s="72">
        <f t="shared" si="206"/>
        <v>0</v>
      </c>
      <c r="N220" s="72">
        <f t="shared" si="207"/>
        <v>0</v>
      </c>
      <c r="O220" s="72">
        <f t="shared" si="208"/>
        <v>0</v>
      </c>
      <c r="P220" s="72">
        <f t="shared" si="209"/>
        <v>0</v>
      </c>
      <c r="Q220" s="72">
        <f t="shared" si="210"/>
        <v>0</v>
      </c>
      <c r="R220" s="72">
        <f t="shared" si="211"/>
        <v>0</v>
      </c>
      <c r="S220" s="72">
        <f t="shared" si="212"/>
        <v>0</v>
      </c>
      <c r="T220" s="72">
        <f t="shared" si="213"/>
        <v>0</v>
      </c>
      <c r="U220" s="72">
        <f t="shared" si="214"/>
        <v>0</v>
      </c>
      <c r="V220" s="72">
        <f t="shared" si="215"/>
        <v>0</v>
      </c>
      <c r="W220" s="72">
        <f t="shared" si="216"/>
        <v>0</v>
      </c>
      <c r="X220" s="72">
        <f t="shared" si="217"/>
        <v>0</v>
      </c>
      <c r="Y220" s="72">
        <f t="shared" si="218"/>
        <v>0</v>
      </c>
      <c r="Z220" s="72">
        <f t="shared" si="219"/>
        <v>0</v>
      </c>
      <c r="AA220" s="72">
        <f t="shared" si="220"/>
        <v>0</v>
      </c>
      <c r="AB220" s="72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  <c r="IX220" s="73"/>
      <c r="IY220" s="73"/>
      <c r="IZ220" s="73"/>
      <c r="JA220" s="73"/>
      <c r="JB220" s="73"/>
      <c r="JC220" s="73"/>
      <c r="JD220" s="73"/>
      <c r="JE220" s="73"/>
      <c r="JF220" s="73"/>
      <c r="JG220" s="73"/>
      <c r="JH220" s="73"/>
      <c r="JI220" s="73"/>
      <c r="JJ220" s="73"/>
      <c r="JK220" s="73"/>
      <c r="JL220" s="73"/>
      <c r="JM220" s="73"/>
      <c r="JN220" s="73"/>
      <c r="JO220" s="73"/>
      <c r="JP220" s="73"/>
      <c r="JQ220" s="73"/>
      <c r="JR220" s="73"/>
      <c r="JS220" s="73"/>
      <c r="JT220" s="73"/>
      <c r="JU220" s="73"/>
      <c r="JV220" s="73"/>
      <c r="JW220" s="73"/>
      <c r="JX220" s="73"/>
      <c r="JY220" s="73"/>
      <c r="JZ220" s="73"/>
      <c r="KA220" s="73"/>
      <c r="KB220" s="73"/>
      <c r="KC220" s="73"/>
      <c r="KD220" s="73"/>
      <c r="KE220" s="73"/>
      <c r="KF220" s="73"/>
      <c r="KG220" s="73"/>
      <c r="KH220" s="73"/>
      <c r="KI220" s="73"/>
      <c r="KJ220" s="73"/>
      <c r="KK220" s="73"/>
      <c r="KL220" s="73"/>
      <c r="KM220" s="73"/>
      <c r="KN220" s="73"/>
      <c r="KO220" s="73"/>
      <c r="KP220" s="73"/>
      <c r="KQ220" s="73"/>
      <c r="KR220" s="73"/>
      <c r="KS220" s="73"/>
      <c r="KT220" s="73"/>
      <c r="KU220" s="73"/>
      <c r="KV220" s="73"/>
      <c r="KW220" s="73"/>
      <c r="KX220" s="73"/>
      <c r="KY220" s="73"/>
      <c r="KZ220" s="73"/>
      <c r="LA220" s="73"/>
      <c r="LB220" s="73"/>
      <c r="LC220" s="73"/>
      <c r="LD220" s="73"/>
      <c r="LE220" s="73"/>
      <c r="LF220" s="73"/>
      <c r="LG220" s="73"/>
      <c r="LH220" s="73"/>
      <c r="LI220" s="73"/>
      <c r="LJ220" s="73"/>
      <c r="LK220" s="73"/>
      <c r="LL220" s="73"/>
      <c r="LM220" s="73"/>
      <c r="LN220" s="73"/>
      <c r="LO220" s="73"/>
      <c r="LP220" s="73"/>
      <c r="LQ220" s="73"/>
      <c r="LR220" s="73"/>
      <c r="LS220" s="73"/>
      <c r="LT220" s="73"/>
      <c r="LU220" s="73"/>
      <c r="LV220" s="73"/>
      <c r="LW220" s="73"/>
      <c r="LX220" s="73"/>
      <c r="LY220" s="73"/>
      <c r="LZ220" s="73"/>
      <c r="MA220" s="73"/>
      <c r="MB220" s="73"/>
      <c r="MC220" s="73"/>
      <c r="MD220" s="73"/>
      <c r="ME220" s="73"/>
      <c r="MF220" s="73"/>
      <c r="MG220" s="73"/>
      <c r="MH220" s="73"/>
      <c r="MI220" s="73"/>
      <c r="MJ220" s="73"/>
      <c r="MK220" s="73"/>
      <c r="ML220" s="73"/>
      <c r="MM220" s="73"/>
      <c r="MN220" s="73"/>
      <c r="MO220" s="73"/>
      <c r="MP220" s="73"/>
      <c r="MQ220" s="73"/>
      <c r="MR220" s="73"/>
      <c r="MS220" s="73"/>
      <c r="MT220" s="73"/>
      <c r="MU220" s="73"/>
      <c r="MV220" s="73"/>
      <c r="MW220" s="73"/>
      <c r="MX220" s="73"/>
      <c r="MY220" s="73"/>
      <c r="MZ220" s="73"/>
      <c r="NA220" s="73"/>
      <c r="NB220" s="73"/>
      <c r="NC220" s="73"/>
      <c r="ND220" s="73"/>
      <c r="NE220" s="73"/>
      <c r="NF220" s="73"/>
      <c r="NG220" s="73"/>
      <c r="NH220" s="73"/>
      <c r="NI220" s="73"/>
      <c r="NJ220" s="73"/>
      <c r="NK220" s="73"/>
      <c r="NL220" s="73"/>
      <c r="NM220" s="73"/>
      <c r="NN220" s="73"/>
      <c r="NO220" s="73"/>
      <c r="NP220" s="73"/>
      <c r="NQ220" s="73"/>
      <c r="NR220" s="73"/>
      <c r="NS220" s="73"/>
      <c r="NT220" s="73"/>
      <c r="NU220" s="73"/>
      <c r="NV220" s="73"/>
      <c r="NW220" s="73"/>
      <c r="NX220" s="73"/>
      <c r="NY220" s="73"/>
      <c r="NZ220" s="73"/>
      <c r="OA220" s="73"/>
      <c r="OB220" s="73"/>
      <c r="OC220" s="73"/>
      <c r="OD220" s="73"/>
      <c r="OE220" s="73"/>
      <c r="OF220" s="73"/>
      <c r="OG220" s="73"/>
      <c r="OH220" s="73"/>
      <c r="OI220" s="73"/>
      <c r="OJ220" s="73"/>
      <c r="OK220" s="73"/>
      <c r="OL220" s="73"/>
      <c r="OM220" s="73"/>
      <c r="ON220" s="73"/>
      <c r="OO220" s="73"/>
      <c r="OP220" s="73"/>
      <c r="OQ220" s="73"/>
      <c r="OR220" s="73"/>
      <c r="OS220" s="73"/>
      <c r="OT220" s="73"/>
      <c r="OU220" s="73"/>
      <c r="OV220" s="73"/>
      <c r="OW220" s="73"/>
      <c r="OX220" s="73"/>
      <c r="OY220" s="73"/>
      <c r="OZ220" s="73"/>
      <c r="PA220" s="73"/>
      <c r="PB220" s="73"/>
      <c r="PC220" s="73"/>
      <c r="PD220" s="73"/>
      <c r="PE220" s="73"/>
      <c r="PF220" s="73"/>
      <c r="PG220" s="73"/>
      <c r="PH220" s="73"/>
      <c r="PI220" s="73"/>
      <c r="PJ220" s="73"/>
      <c r="PK220" s="73"/>
      <c r="PL220" s="73"/>
      <c r="PM220" s="73"/>
      <c r="PN220" s="73"/>
      <c r="PO220" s="73"/>
      <c r="PP220" s="73"/>
      <c r="PQ220" s="73"/>
      <c r="PR220" s="73"/>
      <c r="PS220" s="73"/>
      <c r="PT220" s="73"/>
      <c r="PU220" s="73"/>
      <c r="PV220" s="73"/>
      <c r="PW220" s="73"/>
      <c r="PX220" s="73"/>
      <c r="PY220" s="73"/>
      <c r="PZ220" s="73"/>
      <c r="QA220" s="73"/>
      <c r="QB220" s="73"/>
      <c r="QC220" s="73"/>
      <c r="QD220" s="73"/>
      <c r="QE220" s="73"/>
      <c r="QF220" s="73"/>
      <c r="QG220" s="73"/>
      <c r="QH220" s="73"/>
      <c r="QI220" s="73"/>
      <c r="QJ220" s="73"/>
      <c r="QK220" s="73"/>
      <c r="QL220" s="73"/>
      <c r="QM220" s="73"/>
      <c r="QN220" s="73"/>
      <c r="QO220" s="73"/>
      <c r="QP220" s="73"/>
      <c r="QQ220" s="73"/>
      <c r="QR220" s="73"/>
      <c r="QS220" s="73"/>
      <c r="QT220" s="73"/>
      <c r="QU220" s="73"/>
      <c r="QV220" s="73"/>
      <c r="QW220" s="73"/>
      <c r="QX220" s="73"/>
      <c r="QY220" s="73"/>
      <c r="QZ220" s="73"/>
      <c r="RA220" s="73"/>
      <c r="RB220" s="73"/>
      <c r="RC220" s="73"/>
      <c r="RD220" s="73"/>
      <c r="RE220" s="73"/>
      <c r="RF220" s="73"/>
      <c r="RG220" s="73"/>
      <c r="RH220" s="73"/>
      <c r="RI220" s="73"/>
      <c r="RJ220" s="73"/>
      <c r="RK220" s="73"/>
      <c r="RL220" s="73"/>
      <c r="RM220" s="73"/>
      <c r="RN220" s="73"/>
      <c r="RO220" s="73"/>
      <c r="RP220" s="73"/>
      <c r="RQ220" s="73"/>
      <c r="RR220" s="73"/>
      <c r="RS220" s="73"/>
      <c r="RT220" s="73"/>
      <c r="RU220" s="73"/>
      <c r="RV220" s="73"/>
      <c r="RW220" s="73"/>
      <c r="RX220" s="73"/>
      <c r="RY220" s="73"/>
      <c r="RZ220" s="73"/>
      <c r="SA220" s="73"/>
      <c r="SB220" s="73"/>
      <c r="SC220" s="73"/>
      <c r="SD220" s="73"/>
      <c r="SE220" s="73"/>
      <c r="SF220" s="73"/>
      <c r="SG220" s="73"/>
      <c r="SH220" s="73"/>
      <c r="SI220" s="73"/>
      <c r="SJ220" s="73"/>
      <c r="SK220" s="73"/>
      <c r="SL220" s="73"/>
      <c r="SM220" s="73"/>
      <c r="SN220" s="73"/>
      <c r="SO220" s="73"/>
      <c r="SP220" s="73"/>
      <c r="SQ220" s="73"/>
      <c r="SR220" s="73"/>
      <c r="SS220" s="73"/>
      <c r="ST220" s="73"/>
      <c r="SU220" s="73"/>
      <c r="SV220" s="73"/>
      <c r="SW220" s="73"/>
      <c r="SX220" s="73"/>
      <c r="SY220" s="73"/>
      <c r="SZ220" s="73"/>
      <c r="TA220" s="73"/>
      <c r="TB220" s="73"/>
      <c r="TC220" s="73"/>
      <c r="TD220" s="73"/>
      <c r="TE220" s="73"/>
      <c r="TF220" s="73"/>
      <c r="TG220" s="73"/>
      <c r="TH220" s="73"/>
      <c r="TI220" s="73"/>
      <c r="TJ220" s="73"/>
      <c r="TK220" s="73"/>
      <c r="TL220" s="73"/>
      <c r="TM220" s="73"/>
      <c r="TN220" s="73"/>
      <c r="TO220" s="73"/>
      <c r="TP220" s="73"/>
      <c r="TQ220" s="73"/>
      <c r="TR220" s="73"/>
      <c r="TS220" s="73"/>
      <c r="TT220" s="73"/>
      <c r="TU220" s="73"/>
      <c r="TV220" s="73"/>
      <c r="TW220" s="73"/>
      <c r="TX220" s="73"/>
      <c r="TY220" s="73"/>
      <c r="TZ220" s="73"/>
      <c r="UA220" s="73"/>
      <c r="UB220" s="73"/>
      <c r="UC220" s="73"/>
      <c r="UD220" s="73"/>
      <c r="UE220" s="73"/>
      <c r="UF220" s="73"/>
      <c r="UG220" s="73"/>
      <c r="UH220" s="73"/>
      <c r="UI220" s="73"/>
      <c r="UJ220" s="73"/>
      <c r="UK220" s="73"/>
      <c r="UL220" s="73"/>
      <c r="UM220" s="73"/>
      <c r="UN220" s="73"/>
      <c r="UO220" s="73"/>
      <c r="UP220" s="73"/>
      <c r="UQ220" s="73"/>
      <c r="UR220" s="73"/>
      <c r="US220" s="73"/>
      <c r="UT220" s="73"/>
      <c r="UU220" s="73"/>
      <c r="UV220" s="73"/>
      <c r="UW220" s="73"/>
      <c r="UX220" s="73"/>
      <c r="UY220" s="73"/>
      <c r="UZ220" s="73"/>
      <c r="VA220" s="73"/>
      <c r="VB220" s="73"/>
      <c r="VC220" s="73"/>
      <c r="VD220" s="73"/>
      <c r="VE220" s="73"/>
      <c r="VF220" s="73"/>
      <c r="VG220" s="73"/>
      <c r="VH220" s="73"/>
      <c r="VI220" s="73"/>
      <c r="VJ220" s="73"/>
      <c r="VK220" s="73"/>
      <c r="VL220" s="73"/>
      <c r="VM220" s="73"/>
      <c r="VN220" s="73"/>
      <c r="VO220" s="73"/>
      <c r="VP220" s="73"/>
      <c r="VQ220" s="73"/>
      <c r="VR220" s="73"/>
      <c r="VS220" s="73"/>
      <c r="VT220" s="73"/>
      <c r="VU220" s="73"/>
      <c r="VV220" s="73"/>
      <c r="VW220" s="73"/>
      <c r="VX220" s="73"/>
      <c r="VY220" s="73"/>
      <c r="VZ220" s="73"/>
      <c r="WA220" s="73"/>
      <c r="WB220" s="73"/>
      <c r="WC220" s="73"/>
      <c r="WD220" s="73"/>
      <c r="WE220" s="73"/>
      <c r="WF220" s="73"/>
      <c r="WG220" s="73"/>
      <c r="WH220" s="73"/>
      <c r="WI220" s="73"/>
      <c r="WJ220" s="73"/>
      <c r="WK220" s="73"/>
      <c r="WL220" s="73"/>
      <c r="WM220" s="73"/>
      <c r="WN220" s="73"/>
      <c r="WO220" s="73"/>
      <c r="WP220" s="73"/>
      <c r="WQ220" s="73"/>
      <c r="WR220" s="73"/>
      <c r="WS220" s="73"/>
      <c r="WT220" s="73"/>
      <c r="WU220" s="73"/>
      <c r="WV220" s="73"/>
      <c r="WW220" s="73"/>
      <c r="WX220" s="73"/>
      <c r="WY220" s="73"/>
      <c r="WZ220" s="73"/>
      <c r="XA220" s="73"/>
      <c r="XB220" s="73"/>
      <c r="XC220" s="73"/>
      <c r="XD220" s="73"/>
      <c r="XE220" s="73"/>
      <c r="XF220" s="73"/>
      <c r="XG220" s="73"/>
      <c r="XH220" s="73"/>
      <c r="XI220" s="73"/>
      <c r="XJ220" s="73"/>
      <c r="XK220" s="73"/>
      <c r="XL220" s="73"/>
      <c r="XM220" s="73"/>
      <c r="XN220" s="73"/>
      <c r="XO220" s="73"/>
      <c r="XP220" s="73"/>
      <c r="XQ220" s="73"/>
      <c r="XR220" s="73"/>
      <c r="XS220" s="73"/>
      <c r="XT220" s="73"/>
      <c r="XU220" s="73"/>
      <c r="XV220" s="73"/>
      <c r="XW220" s="73"/>
      <c r="XX220" s="73"/>
      <c r="XY220" s="73"/>
      <c r="XZ220" s="73"/>
      <c r="YA220" s="73"/>
      <c r="YB220" s="73"/>
      <c r="YC220" s="73"/>
      <c r="YD220" s="73"/>
      <c r="YE220" s="73"/>
      <c r="YF220" s="73"/>
      <c r="YG220" s="73"/>
      <c r="YH220" s="73"/>
      <c r="YI220" s="73"/>
      <c r="YJ220" s="73"/>
      <c r="YK220" s="73"/>
      <c r="YL220" s="73"/>
      <c r="YM220" s="73"/>
      <c r="YN220" s="73"/>
      <c r="YO220" s="73"/>
      <c r="YP220" s="73"/>
      <c r="YQ220" s="73"/>
      <c r="YR220" s="73"/>
    </row>
    <row r="221" spans="1:668">
      <c r="A221" s="71" t="s">
        <v>305</v>
      </c>
      <c r="B221" s="72">
        <f t="shared" si="195"/>
        <v>0</v>
      </c>
      <c r="C221" s="72">
        <f t="shared" si="196"/>
        <v>0</v>
      </c>
      <c r="D221" s="72">
        <f t="shared" si="197"/>
        <v>0</v>
      </c>
      <c r="E221" s="72">
        <f t="shared" si="198"/>
        <v>0</v>
      </c>
      <c r="F221" s="72">
        <f t="shared" si="199"/>
        <v>0</v>
      </c>
      <c r="G221" s="72">
        <f t="shared" si="200"/>
        <v>0</v>
      </c>
      <c r="H221" s="72">
        <f t="shared" si="201"/>
        <v>0</v>
      </c>
      <c r="I221" s="72">
        <f t="shared" si="202"/>
        <v>0</v>
      </c>
      <c r="J221" s="72">
        <f t="shared" si="203"/>
        <v>0</v>
      </c>
      <c r="K221" s="72">
        <f t="shared" si="204"/>
        <v>0</v>
      </c>
      <c r="L221" s="72">
        <f t="shared" si="205"/>
        <v>0</v>
      </c>
      <c r="M221" s="72">
        <f t="shared" si="206"/>
        <v>0</v>
      </c>
      <c r="N221" s="72">
        <f t="shared" si="207"/>
        <v>0</v>
      </c>
      <c r="O221" s="72">
        <f t="shared" si="208"/>
        <v>0</v>
      </c>
      <c r="P221" s="72">
        <f t="shared" si="209"/>
        <v>0</v>
      </c>
      <c r="Q221" s="72">
        <f t="shared" si="210"/>
        <v>0</v>
      </c>
      <c r="R221" s="72">
        <f t="shared" si="211"/>
        <v>0</v>
      </c>
      <c r="S221" s="72">
        <f t="shared" si="212"/>
        <v>0</v>
      </c>
      <c r="T221" s="72">
        <f t="shared" si="213"/>
        <v>0</v>
      </c>
      <c r="U221" s="72">
        <f t="shared" si="214"/>
        <v>0</v>
      </c>
      <c r="V221" s="72">
        <f t="shared" si="215"/>
        <v>0</v>
      </c>
      <c r="W221" s="72">
        <f t="shared" si="216"/>
        <v>0</v>
      </c>
      <c r="X221" s="72">
        <f t="shared" si="217"/>
        <v>0</v>
      </c>
      <c r="Y221" s="72">
        <f t="shared" si="218"/>
        <v>0</v>
      </c>
      <c r="Z221" s="72">
        <f t="shared" si="219"/>
        <v>0</v>
      </c>
      <c r="AA221" s="72">
        <f t="shared" si="220"/>
        <v>0</v>
      </c>
      <c r="AB221" s="72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3"/>
      <c r="DY221" s="73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73"/>
      <c r="ES221" s="73"/>
      <c r="ET221" s="73"/>
      <c r="EU221" s="73"/>
      <c r="EV221" s="73"/>
      <c r="EW221" s="73"/>
      <c r="EX221" s="73"/>
      <c r="EY221" s="73"/>
      <c r="EZ221" s="73"/>
      <c r="FA221" s="73"/>
      <c r="FB221" s="73"/>
      <c r="FC221" s="73"/>
      <c r="FD221" s="73"/>
      <c r="FE221" s="73"/>
      <c r="FF221" s="73"/>
      <c r="FG221" s="73"/>
      <c r="FH221" s="73"/>
      <c r="FI221" s="73"/>
      <c r="FJ221" s="73"/>
      <c r="FK221" s="73"/>
      <c r="FL221" s="73"/>
      <c r="FM221" s="73"/>
      <c r="FN221" s="73"/>
      <c r="FO221" s="73"/>
      <c r="FP221" s="73"/>
      <c r="FQ221" s="73"/>
      <c r="FR221" s="73"/>
      <c r="FS221" s="73"/>
      <c r="FT221" s="73"/>
      <c r="FU221" s="73"/>
      <c r="FV221" s="73"/>
      <c r="FW221" s="73"/>
      <c r="FX221" s="73"/>
      <c r="FY221" s="73"/>
      <c r="FZ221" s="73"/>
      <c r="GA221" s="73"/>
      <c r="GB221" s="73"/>
      <c r="GC221" s="73"/>
      <c r="GD221" s="73"/>
      <c r="GE221" s="73"/>
      <c r="GF221" s="73"/>
      <c r="GG221" s="73"/>
      <c r="GH221" s="73"/>
      <c r="GI221" s="73"/>
      <c r="GJ221" s="73"/>
      <c r="GK221" s="73"/>
      <c r="GL221" s="73"/>
      <c r="GM221" s="73"/>
      <c r="GN221" s="73"/>
      <c r="GO221" s="73"/>
      <c r="GP221" s="73"/>
      <c r="GQ221" s="73"/>
      <c r="GR221" s="73"/>
      <c r="GS221" s="73"/>
      <c r="GT221" s="73"/>
      <c r="GU221" s="73"/>
      <c r="GV221" s="73"/>
      <c r="GW221" s="73"/>
      <c r="GX221" s="73"/>
      <c r="GY221" s="73"/>
      <c r="GZ221" s="73"/>
      <c r="HA221" s="73"/>
      <c r="HB221" s="73"/>
      <c r="HC221" s="73"/>
      <c r="HD221" s="73"/>
      <c r="HE221" s="73"/>
      <c r="HF221" s="73"/>
      <c r="HG221" s="73"/>
      <c r="HH221" s="73"/>
      <c r="HI221" s="73"/>
      <c r="HJ221" s="73"/>
      <c r="HK221" s="73"/>
      <c r="HL221" s="73"/>
      <c r="HM221" s="73"/>
      <c r="HN221" s="73"/>
      <c r="HO221" s="73"/>
      <c r="HP221" s="73"/>
      <c r="HQ221" s="73"/>
      <c r="HR221" s="73"/>
      <c r="HS221" s="73"/>
      <c r="HT221" s="73"/>
      <c r="HU221" s="73"/>
      <c r="HV221" s="73"/>
      <c r="HW221" s="73"/>
      <c r="HX221" s="73"/>
      <c r="HY221" s="73"/>
      <c r="HZ221" s="73"/>
      <c r="IA221" s="73"/>
      <c r="IB221" s="73"/>
      <c r="IC221" s="73"/>
      <c r="ID221" s="73"/>
      <c r="IE221" s="73"/>
      <c r="IF221" s="73"/>
      <c r="IG221" s="73"/>
      <c r="IH221" s="73"/>
      <c r="II221" s="73"/>
      <c r="IJ221" s="73"/>
      <c r="IK221" s="73"/>
      <c r="IL221" s="73"/>
      <c r="IM221" s="73"/>
      <c r="IN221" s="73"/>
      <c r="IO221" s="73"/>
      <c r="IP221" s="73"/>
      <c r="IQ221" s="73"/>
      <c r="IR221" s="73"/>
      <c r="IS221" s="73"/>
      <c r="IT221" s="73"/>
      <c r="IU221" s="73"/>
      <c r="IV221" s="73"/>
      <c r="IW221" s="73"/>
      <c r="IX221" s="73"/>
      <c r="IY221" s="73"/>
      <c r="IZ221" s="73"/>
      <c r="JA221" s="73"/>
      <c r="JB221" s="73"/>
      <c r="JC221" s="73"/>
      <c r="JD221" s="73"/>
      <c r="JE221" s="73"/>
      <c r="JF221" s="73"/>
      <c r="JG221" s="73"/>
      <c r="JH221" s="73"/>
      <c r="JI221" s="73"/>
      <c r="JJ221" s="73"/>
      <c r="JK221" s="73"/>
      <c r="JL221" s="73"/>
      <c r="JM221" s="73"/>
      <c r="JN221" s="73"/>
      <c r="JO221" s="73"/>
      <c r="JP221" s="73"/>
      <c r="JQ221" s="73"/>
      <c r="JR221" s="73"/>
      <c r="JS221" s="73"/>
      <c r="JT221" s="73"/>
      <c r="JU221" s="73"/>
      <c r="JV221" s="73"/>
      <c r="JW221" s="73"/>
      <c r="JX221" s="73"/>
      <c r="JY221" s="73"/>
      <c r="JZ221" s="73"/>
      <c r="KA221" s="73"/>
      <c r="KB221" s="73"/>
      <c r="KC221" s="73"/>
      <c r="KD221" s="73"/>
      <c r="KE221" s="73"/>
      <c r="KF221" s="73"/>
      <c r="KG221" s="73"/>
      <c r="KH221" s="73"/>
      <c r="KI221" s="73"/>
      <c r="KJ221" s="73"/>
      <c r="KK221" s="73"/>
      <c r="KL221" s="73"/>
      <c r="KM221" s="73"/>
      <c r="KN221" s="73"/>
      <c r="KO221" s="73"/>
      <c r="KP221" s="73"/>
      <c r="KQ221" s="73"/>
      <c r="KR221" s="73"/>
      <c r="KS221" s="73"/>
      <c r="KT221" s="73"/>
      <c r="KU221" s="73"/>
      <c r="KV221" s="73"/>
      <c r="KW221" s="73"/>
      <c r="KX221" s="73"/>
      <c r="KY221" s="73"/>
      <c r="KZ221" s="73"/>
      <c r="LA221" s="73"/>
      <c r="LB221" s="73"/>
      <c r="LC221" s="73"/>
      <c r="LD221" s="73"/>
      <c r="LE221" s="73"/>
      <c r="LF221" s="73"/>
      <c r="LG221" s="73"/>
      <c r="LH221" s="73"/>
      <c r="LI221" s="73"/>
      <c r="LJ221" s="73"/>
      <c r="LK221" s="73"/>
      <c r="LL221" s="73"/>
      <c r="LM221" s="73"/>
      <c r="LN221" s="73"/>
      <c r="LO221" s="73"/>
      <c r="LP221" s="73"/>
      <c r="LQ221" s="73"/>
      <c r="LR221" s="73"/>
      <c r="LS221" s="73"/>
      <c r="LT221" s="73"/>
      <c r="LU221" s="73"/>
      <c r="LV221" s="73"/>
      <c r="LW221" s="73"/>
      <c r="LX221" s="73"/>
      <c r="LY221" s="73"/>
      <c r="LZ221" s="73"/>
      <c r="MA221" s="73"/>
      <c r="MB221" s="73"/>
      <c r="MC221" s="73"/>
      <c r="MD221" s="73"/>
      <c r="ME221" s="73"/>
      <c r="MF221" s="73"/>
      <c r="MG221" s="73"/>
      <c r="MH221" s="73"/>
      <c r="MI221" s="73"/>
      <c r="MJ221" s="73"/>
      <c r="MK221" s="73"/>
      <c r="ML221" s="73"/>
      <c r="MM221" s="73"/>
      <c r="MN221" s="73"/>
      <c r="MO221" s="73"/>
      <c r="MP221" s="73"/>
      <c r="MQ221" s="73"/>
      <c r="MR221" s="73"/>
      <c r="MS221" s="73"/>
      <c r="MT221" s="73"/>
      <c r="MU221" s="73"/>
      <c r="MV221" s="73"/>
      <c r="MW221" s="73"/>
      <c r="MX221" s="73"/>
      <c r="MY221" s="73"/>
      <c r="MZ221" s="73"/>
      <c r="NA221" s="73"/>
      <c r="NB221" s="73"/>
      <c r="NC221" s="73"/>
      <c r="ND221" s="73"/>
      <c r="NE221" s="73"/>
      <c r="NF221" s="73"/>
      <c r="NG221" s="73"/>
      <c r="NH221" s="73"/>
      <c r="NI221" s="73"/>
      <c r="NJ221" s="73"/>
      <c r="NK221" s="73"/>
      <c r="NL221" s="73"/>
      <c r="NM221" s="73"/>
      <c r="NN221" s="73"/>
      <c r="NO221" s="73"/>
      <c r="NP221" s="73"/>
      <c r="NQ221" s="73"/>
      <c r="NR221" s="73"/>
      <c r="NS221" s="73"/>
      <c r="NT221" s="73"/>
      <c r="NU221" s="73"/>
      <c r="NV221" s="73"/>
      <c r="NW221" s="73"/>
      <c r="NX221" s="73"/>
      <c r="NY221" s="73"/>
      <c r="NZ221" s="73"/>
      <c r="OA221" s="73"/>
      <c r="OB221" s="73"/>
      <c r="OC221" s="73"/>
      <c r="OD221" s="73"/>
      <c r="OE221" s="73"/>
      <c r="OF221" s="73"/>
      <c r="OG221" s="73"/>
      <c r="OH221" s="73"/>
      <c r="OI221" s="73"/>
      <c r="OJ221" s="73"/>
      <c r="OK221" s="73"/>
      <c r="OL221" s="73"/>
      <c r="OM221" s="73"/>
      <c r="ON221" s="73"/>
      <c r="OO221" s="73"/>
      <c r="OP221" s="73"/>
      <c r="OQ221" s="73"/>
      <c r="OR221" s="73"/>
      <c r="OS221" s="73"/>
      <c r="OT221" s="73"/>
      <c r="OU221" s="73"/>
      <c r="OV221" s="73"/>
      <c r="OW221" s="73"/>
      <c r="OX221" s="73"/>
      <c r="OY221" s="73"/>
      <c r="OZ221" s="73"/>
      <c r="PA221" s="73"/>
      <c r="PB221" s="73"/>
      <c r="PC221" s="73"/>
      <c r="PD221" s="73"/>
      <c r="PE221" s="73"/>
      <c r="PF221" s="73"/>
      <c r="PG221" s="73"/>
      <c r="PH221" s="73"/>
      <c r="PI221" s="73"/>
      <c r="PJ221" s="73"/>
      <c r="PK221" s="73"/>
      <c r="PL221" s="73"/>
      <c r="PM221" s="73"/>
      <c r="PN221" s="73"/>
      <c r="PO221" s="73"/>
      <c r="PP221" s="73"/>
      <c r="PQ221" s="73"/>
      <c r="PR221" s="73"/>
      <c r="PS221" s="73"/>
      <c r="PT221" s="73"/>
      <c r="PU221" s="73"/>
      <c r="PV221" s="73"/>
      <c r="PW221" s="73"/>
      <c r="PX221" s="73"/>
      <c r="PY221" s="73"/>
      <c r="PZ221" s="73"/>
      <c r="QA221" s="73"/>
      <c r="QB221" s="73"/>
      <c r="QC221" s="73"/>
      <c r="QD221" s="73"/>
      <c r="QE221" s="73"/>
      <c r="QF221" s="73"/>
      <c r="QG221" s="73"/>
      <c r="QH221" s="73"/>
      <c r="QI221" s="73"/>
      <c r="QJ221" s="73"/>
      <c r="QK221" s="73"/>
      <c r="QL221" s="73"/>
      <c r="QM221" s="73"/>
      <c r="QN221" s="73"/>
      <c r="QO221" s="73"/>
      <c r="QP221" s="73"/>
      <c r="QQ221" s="73"/>
      <c r="QR221" s="73"/>
      <c r="QS221" s="73"/>
      <c r="QT221" s="73"/>
      <c r="QU221" s="73"/>
      <c r="QV221" s="73"/>
      <c r="QW221" s="73"/>
      <c r="QX221" s="73"/>
      <c r="QY221" s="73"/>
      <c r="QZ221" s="73"/>
      <c r="RA221" s="73"/>
      <c r="RB221" s="73"/>
      <c r="RC221" s="73"/>
      <c r="RD221" s="73"/>
      <c r="RE221" s="73"/>
      <c r="RF221" s="73"/>
      <c r="RG221" s="73"/>
      <c r="RH221" s="73"/>
      <c r="RI221" s="73"/>
      <c r="RJ221" s="73"/>
      <c r="RK221" s="73"/>
      <c r="RL221" s="73"/>
      <c r="RM221" s="73"/>
      <c r="RN221" s="73"/>
      <c r="RO221" s="73"/>
      <c r="RP221" s="73"/>
      <c r="RQ221" s="73"/>
      <c r="RR221" s="73"/>
      <c r="RS221" s="73"/>
      <c r="RT221" s="73"/>
      <c r="RU221" s="73"/>
      <c r="RV221" s="73"/>
      <c r="RW221" s="73"/>
      <c r="RX221" s="73"/>
      <c r="RY221" s="73"/>
      <c r="RZ221" s="73"/>
      <c r="SA221" s="73"/>
      <c r="SB221" s="73"/>
      <c r="SC221" s="73"/>
      <c r="SD221" s="73"/>
      <c r="SE221" s="73"/>
      <c r="SF221" s="73"/>
      <c r="SG221" s="73"/>
      <c r="SH221" s="73"/>
      <c r="SI221" s="73"/>
      <c r="SJ221" s="73"/>
      <c r="SK221" s="73"/>
      <c r="SL221" s="73"/>
      <c r="SM221" s="73"/>
      <c r="SN221" s="73"/>
      <c r="SO221" s="73"/>
      <c r="SP221" s="73"/>
      <c r="SQ221" s="73"/>
      <c r="SR221" s="73"/>
      <c r="SS221" s="73"/>
      <c r="ST221" s="73"/>
      <c r="SU221" s="73"/>
      <c r="SV221" s="73"/>
      <c r="SW221" s="73"/>
      <c r="SX221" s="73"/>
      <c r="SY221" s="73"/>
      <c r="SZ221" s="73"/>
      <c r="TA221" s="73"/>
      <c r="TB221" s="73"/>
      <c r="TC221" s="73"/>
      <c r="TD221" s="73"/>
      <c r="TE221" s="73"/>
      <c r="TF221" s="73"/>
      <c r="TG221" s="73"/>
      <c r="TH221" s="73"/>
      <c r="TI221" s="73"/>
      <c r="TJ221" s="73"/>
      <c r="TK221" s="73"/>
      <c r="TL221" s="73"/>
      <c r="TM221" s="73"/>
      <c r="TN221" s="73"/>
      <c r="TO221" s="73"/>
      <c r="TP221" s="73"/>
      <c r="TQ221" s="73"/>
      <c r="TR221" s="73"/>
      <c r="TS221" s="73"/>
      <c r="TT221" s="73"/>
      <c r="TU221" s="73"/>
      <c r="TV221" s="73"/>
      <c r="TW221" s="73"/>
      <c r="TX221" s="73"/>
      <c r="TY221" s="73"/>
      <c r="TZ221" s="73"/>
      <c r="UA221" s="73"/>
      <c r="UB221" s="73"/>
      <c r="UC221" s="73"/>
      <c r="UD221" s="73"/>
      <c r="UE221" s="73"/>
      <c r="UF221" s="73"/>
      <c r="UG221" s="73"/>
      <c r="UH221" s="73"/>
      <c r="UI221" s="73"/>
      <c r="UJ221" s="73"/>
      <c r="UK221" s="73"/>
      <c r="UL221" s="73"/>
      <c r="UM221" s="73"/>
      <c r="UN221" s="73"/>
      <c r="UO221" s="73"/>
      <c r="UP221" s="73"/>
      <c r="UQ221" s="73"/>
      <c r="UR221" s="73"/>
      <c r="US221" s="73"/>
      <c r="UT221" s="73"/>
      <c r="UU221" s="73"/>
      <c r="UV221" s="73"/>
      <c r="UW221" s="73"/>
      <c r="UX221" s="73"/>
      <c r="UY221" s="73"/>
      <c r="UZ221" s="73"/>
      <c r="VA221" s="73"/>
      <c r="VB221" s="73"/>
      <c r="VC221" s="73"/>
      <c r="VD221" s="73"/>
      <c r="VE221" s="73"/>
      <c r="VF221" s="73"/>
      <c r="VG221" s="73"/>
      <c r="VH221" s="73"/>
      <c r="VI221" s="73"/>
      <c r="VJ221" s="73"/>
      <c r="VK221" s="73"/>
      <c r="VL221" s="73"/>
      <c r="VM221" s="73"/>
      <c r="VN221" s="73"/>
      <c r="VO221" s="73"/>
      <c r="VP221" s="73"/>
      <c r="VQ221" s="73"/>
      <c r="VR221" s="73"/>
      <c r="VS221" s="73"/>
      <c r="VT221" s="73"/>
      <c r="VU221" s="73"/>
      <c r="VV221" s="73"/>
      <c r="VW221" s="73"/>
      <c r="VX221" s="73"/>
      <c r="VY221" s="73"/>
      <c r="VZ221" s="73"/>
      <c r="WA221" s="73"/>
      <c r="WB221" s="73"/>
      <c r="WC221" s="73"/>
      <c r="WD221" s="73"/>
      <c r="WE221" s="73"/>
      <c r="WF221" s="73"/>
      <c r="WG221" s="73"/>
      <c r="WH221" s="73"/>
      <c r="WI221" s="73"/>
      <c r="WJ221" s="73"/>
      <c r="WK221" s="73"/>
      <c r="WL221" s="73"/>
      <c r="WM221" s="73"/>
      <c r="WN221" s="73"/>
      <c r="WO221" s="73"/>
      <c r="WP221" s="73"/>
      <c r="WQ221" s="73"/>
      <c r="WR221" s="73"/>
      <c r="WS221" s="73"/>
      <c r="WT221" s="73"/>
      <c r="WU221" s="73"/>
      <c r="WV221" s="73"/>
      <c r="WW221" s="73"/>
      <c r="WX221" s="73"/>
      <c r="WY221" s="73"/>
      <c r="WZ221" s="73"/>
      <c r="XA221" s="73"/>
      <c r="XB221" s="73"/>
      <c r="XC221" s="73"/>
      <c r="XD221" s="73"/>
      <c r="XE221" s="73"/>
      <c r="XF221" s="73"/>
      <c r="XG221" s="73"/>
      <c r="XH221" s="73"/>
      <c r="XI221" s="73"/>
      <c r="XJ221" s="73"/>
      <c r="XK221" s="73"/>
      <c r="XL221" s="73"/>
      <c r="XM221" s="73"/>
      <c r="XN221" s="73"/>
      <c r="XO221" s="73"/>
      <c r="XP221" s="73"/>
      <c r="XQ221" s="73"/>
      <c r="XR221" s="73"/>
      <c r="XS221" s="73"/>
      <c r="XT221" s="73"/>
      <c r="XU221" s="73"/>
      <c r="XV221" s="73"/>
      <c r="XW221" s="73"/>
      <c r="XX221" s="73"/>
      <c r="XY221" s="73"/>
      <c r="XZ221" s="73"/>
      <c r="YA221" s="73"/>
      <c r="YB221" s="73"/>
      <c r="YC221" s="73"/>
      <c r="YD221" s="73"/>
      <c r="YE221" s="73"/>
      <c r="YF221" s="73"/>
      <c r="YG221" s="73"/>
      <c r="YH221" s="73"/>
      <c r="YI221" s="73"/>
      <c r="YJ221" s="73"/>
      <c r="YK221" s="73"/>
      <c r="YL221" s="73"/>
      <c r="YM221" s="73"/>
      <c r="YN221" s="73"/>
      <c r="YO221" s="73"/>
      <c r="YP221" s="73"/>
      <c r="YQ221" s="73"/>
      <c r="YR221" s="73"/>
    </row>
    <row r="222" spans="1:668">
      <c r="A222" s="71" t="s">
        <v>306</v>
      </c>
      <c r="B222" s="72">
        <f t="shared" si="195"/>
        <v>0</v>
      </c>
      <c r="C222" s="72">
        <f t="shared" si="196"/>
        <v>0</v>
      </c>
      <c r="D222" s="72">
        <f t="shared" si="197"/>
        <v>0</v>
      </c>
      <c r="E222" s="72">
        <f t="shared" si="198"/>
        <v>0</v>
      </c>
      <c r="F222" s="72">
        <f t="shared" si="199"/>
        <v>0</v>
      </c>
      <c r="G222" s="72">
        <f t="shared" si="200"/>
        <v>0</v>
      </c>
      <c r="H222" s="72">
        <f t="shared" si="201"/>
        <v>0</v>
      </c>
      <c r="I222" s="72">
        <f t="shared" si="202"/>
        <v>0</v>
      </c>
      <c r="J222" s="72">
        <f t="shared" si="203"/>
        <v>0</v>
      </c>
      <c r="K222" s="72">
        <f t="shared" si="204"/>
        <v>0</v>
      </c>
      <c r="L222" s="72">
        <f t="shared" si="205"/>
        <v>0</v>
      </c>
      <c r="M222" s="72">
        <f t="shared" si="206"/>
        <v>0</v>
      </c>
      <c r="N222" s="72">
        <f t="shared" si="207"/>
        <v>0</v>
      </c>
      <c r="O222" s="72">
        <f t="shared" si="208"/>
        <v>0</v>
      </c>
      <c r="P222" s="72">
        <f t="shared" si="209"/>
        <v>0</v>
      </c>
      <c r="Q222" s="72">
        <f t="shared" si="210"/>
        <v>0</v>
      </c>
      <c r="R222" s="72">
        <f t="shared" si="211"/>
        <v>0</v>
      </c>
      <c r="S222" s="72">
        <f t="shared" si="212"/>
        <v>0</v>
      </c>
      <c r="T222" s="72">
        <f t="shared" si="213"/>
        <v>0</v>
      </c>
      <c r="U222" s="72">
        <f t="shared" si="214"/>
        <v>0</v>
      </c>
      <c r="V222" s="72">
        <f t="shared" si="215"/>
        <v>0</v>
      </c>
      <c r="W222" s="72">
        <f t="shared" si="216"/>
        <v>0</v>
      </c>
      <c r="X222" s="72">
        <f t="shared" si="217"/>
        <v>0</v>
      </c>
      <c r="Y222" s="72">
        <f t="shared" si="218"/>
        <v>0</v>
      </c>
      <c r="Z222" s="72">
        <f t="shared" si="219"/>
        <v>0</v>
      </c>
      <c r="AA222" s="72">
        <f t="shared" si="220"/>
        <v>0</v>
      </c>
      <c r="AB222" s="72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3"/>
      <c r="DY222" s="73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73"/>
      <c r="ES222" s="73"/>
      <c r="ET222" s="73"/>
      <c r="EU222" s="73"/>
      <c r="EV222" s="73"/>
      <c r="EW222" s="73"/>
      <c r="EX222" s="73"/>
      <c r="EY222" s="73"/>
      <c r="EZ222" s="73"/>
      <c r="FA222" s="73"/>
      <c r="FB222" s="73"/>
      <c r="FC222" s="73"/>
      <c r="FD222" s="73"/>
      <c r="FE222" s="73"/>
      <c r="FF222" s="73"/>
      <c r="FG222" s="73"/>
      <c r="FH222" s="73"/>
      <c r="FI222" s="73"/>
      <c r="FJ222" s="73"/>
      <c r="FK222" s="73"/>
      <c r="FL222" s="73"/>
      <c r="FM222" s="73"/>
      <c r="FN222" s="73"/>
      <c r="FO222" s="73"/>
      <c r="FP222" s="73"/>
      <c r="FQ222" s="73"/>
      <c r="FR222" s="73"/>
      <c r="FS222" s="73"/>
      <c r="FT222" s="73"/>
      <c r="FU222" s="73"/>
      <c r="FV222" s="73"/>
      <c r="FW222" s="73"/>
      <c r="FX222" s="73"/>
      <c r="FY222" s="73"/>
      <c r="FZ222" s="73"/>
      <c r="GA222" s="73"/>
      <c r="GB222" s="73"/>
      <c r="GC222" s="73"/>
      <c r="GD222" s="73"/>
      <c r="GE222" s="73"/>
      <c r="GF222" s="73"/>
      <c r="GG222" s="73"/>
      <c r="GH222" s="73"/>
      <c r="GI222" s="73"/>
      <c r="GJ222" s="73"/>
      <c r="GK222" s="73"/>
      <c r="GL222" s="73"/>
      <c r="GM222" s="73"/>
      <c r="GN222" s="73"/>
      <c r="GO222" s="73"/>
      <c r="GP222" s="73"/>
      <c r="GQ222" s="73"/>
      <c r="GR222" s="73"/>
      <c r="GS222" s="73"/>
      <c r="GT222" s="73"/>
      <c r="GU222" s="73"/>
      <c r="GV222" s="73"/>
      <c r="GW222" s="73"/>
      <c r="GX222" s="73"/>
      <c r="GY222" s="73"/>
      <c r="GZ222" s="73"/>
      <c r="HA222" s="73"/>
      <c r="HB222" s="73"/>
      <c r="HC222" s="73"/>
      <c r="HD222" s="73"/>
      <c r="HE222" s="73"/>
      <c r="HF222" s="73"/>
      <c r="HG222" s="73"/>
      <c r="HH222" s="73"/>
      <c r="HI222" s="73"/>
      <c r="HJ222" s="73"/>
      <c r="HK222" s="73"/>
      <c r="HL222" s="73"/>
      <c r="HM222" s="73"/>
      <c r="HN222" s="73"/>
      <c r="HO222" s="73"/>
      <c r="HP222" s="73"/>
      <c r="HQ222" s="73"/>
      <c r="HR222" s="73"/>
      <c r="HS222" s="73"/>
      <c r="HT222" s="73"/>
      <c r="HU222" s="73"/>
      <c r="HV222" s="73"/>
      <c r="HW222" s="73"/>
      <c r="HX222" s="73"/>
      <c r="HY222" s="73"/>
      <c r="HZ222" s="73"/>
      <c r="IA222" s="73"/>
      <c r="IB222" s="73"/>
      <c r="IC222" s="73"/>
      <c r="ID222" s="73"/>
      <c r="IE222" s="73"/>
      <c r="IF222" s="73"/>
      <c r="IG222" s="73"/>
      <c r="IH222" s="73"/>
      <c r="II222" s="73"/>
      <c r="IJ222" s="73"/>
      <c r="IK222" s="73"/>
      <c r="IL222" s="73"/>
      <c r="IM222" s="73"/>
      <c r="IN222" s="73"/>
      <c r="IO222" s="73"/>
      <c r="IP222" s="73"/>
      <c r="IQ222" s="73"/>
      <c r="IR222" s="73"/>
      <c r="IS222" s="73"/>
      <c r="IT222" s="73"/>
      <c r="IU222" s="73"/>
      <c r="IV222" s="73"/>
      <c r="IW222" s="73"/>
      <c r="IX222" s="73"/>
      <c r="IY222" s="73"/>
      <c r="IZ222" s="73"/>
      <c r="JA222" s="73"/>
      <c r="JB222" s="73"/>
      <c r="JC222" s="73"/>
      <c r="JD222" s="73"/>
      <c r="JE222" s="73"/>
      <c r="JF222" s="73"/>
      <c r="JG222" s="73"/>
      <c r="JH222" s="73"/>
      <c r="JI222" s="73"/>
      <c r="JJ222" s="73"/>
      <c r="JK222" s="73"/>
      <c r="JL222" s="73"/>
      <c r="JM222" s="73"/>
      <c r="JN222" s="73"/>
      <c r="JO222" s="73"/>
      <c r="JP222" s="73"/>
      <c r="JQ222" s="73"/>
      <c r="JR222" s="73"/>
      <c r="JS222" s="73"/>
      <c r="JT222" s="73"/>
      <c r="JU222" s="73"/>
      <c r="JV222" s="73"/>
      <c r="JW222" s="73"/>
      <c r="JX222" s="73"/>
      <c r="JY222" s="73"/>
      <c r="JZ222" s="73"/>
      <c r="KA222" s="73"/>
      <c r="KB222" s="73"/>
      <c r="KC222" s="73"/>
      <c r="KD222" s="73"/>
      <c r="KE222" s="73"/>
      <c r="KF222" s="73"/>
      <c r="KG222" s="73"/>
      <c r="KH222" s="73"/>
      <c r="KI222" s="73"/>
      <c r="KJ222" s="73"/>
      <c r="KK222" s="73"/>
      <c r="KL222" s="73"/>
      <c r="KM222" s="73"/>
      <c r="KN222" s="73"/>
      <c r="KO222" s="73"/>
      <c r="KP222" s="73"/>
      <c r="KQ222" s="73"/>
      <c r="KR222" s="73"/>
      <c r="KS222" s="73"/>
      <c r="KT222" s="73"/>
      <c r="KU222" s="73"/>
      <c r="KV222" s="73"/>
      <c r="KW222" s="73"/>
      <c r="KX222" s="73"/>
      <c r="KY222" s="73"/>
      <c r="KZ222" s="73"/>
      <c r="LA222" s="73"/>
      <c r="LB222" s="73"/>
      <c r="LC222" s="73"/>
      <c r="LD222" s="73"/>
      <c r="LE222" s="73"/>
      <c r="LF222" s="73"/>
      <c r="LG222" s="73"/>
      <c r="LH222" s="73"/>
      <c r="LI222" s="73"/>
      <c r="LJ222" s="73"/>
      <c r="LK222" s="73"/>
      <c r="LL222" s="73"/>
      <c r="LM222" s="73"/>
      <c r="LN222" s="73"/>
      <c r="LO222" s="73"/>
      <c r="LP222" s="73"/>
      <c r="LQ222" s="73"/>
      <c r="LR222" s="73"/>
      <c r="LS222" s="73"/>
      <c r="LT222" s="73"/>
      <c r="LU222" s="73"/>
      <c r="LV222" s="73"/>
      <c r="LW222" s="73"/>
      <c r="LX222" s="73"/>
      <c r="LY222" s="73"/>
      <c r="LZ222" s="73"/>
      <c r="MA222" s="73"/>
      <c r="MB222" s="73"/>
      <c r="MC222" s="73"/>
      <c r="MD222" s="73"/>
      <c r="ME222" s="73"/>
      <c r="MF222" s="73"/>
      <c r="MG222" s="73"/>
      <c r="MH222" s="73"/>
      <c r="MI222" s="73"/>
      <c r="MJ222" s="73"/>
      <c r="MK222" s="73"/>
      <c r="ML222" s="73"/>
      <c r="MM222" s="73"/>
      <c r="MN222" s="73"/>
      <c r="MO222" s="73"/>
      <c r="MP222" s="73"/>
      <c r="MQ222" s="73"/>
      <c r="MR222" s="73"/>
      <c r="MS222" s="73"/>
      <c r="MT222" s="73"/>
      <c r="MU222" s="73"/>
      <c r="MV222" s="73"/>
      <c r="MW222" s="73"/>
      <c r="MX222" s="73"/>
      <c r="MY222" s="73"/>
      <c r="MZ222" s="73"/>
      <c r="NA222" s="73"/>
      <c r="NB222" s="73"/>
      <c r="NC222" s="73"/>
      <c r="ND222" s="73"/>
      <c r="NE222" s="73"/>
      <c r="NF222" s="73"/>
      <c r="NG222" s="73"/>
      <c r="NH222" s="73"/>
      <c r="NI222" s="73"/>
      <c r="NJ222" s="73"/>
      <c r="NK222" s="73"/>
      <c r="NL222" s="73"/>
      <c r="NM222" s="73"/>
      <c r="NN222" s="73"/>
      <c r="NO222" s="73"/>
      <c r="NP222" s="73"/>
      <c r="NQ222" s="73"/>
      <c r="NR222" s="73"/>
      <c r="NS222" s="73"/>
      <c r="NT222" s="73"/>
      <c r="NU222" s="73"/>
      <c r="NV222" s="73"/>
      <c r="NW222" s="73"/>
      <c r="NX222" s="73"/>
      <c r="NY222" s="73"/>
      <c r="NZ222" s="73"/>
      <c r="OA222" s="73"/>
      <c r="OB222" s="73"/>
      <c r="OC222" s="73"/>
      <c r="OD222" s="73"/>
      <c r="OE222" s="73"/>
      <c r="OF222" s="73"/>
      <c r="OG222" s="73"/>
      <c r="OH222" s="73"/>
      <c r="OI222" s="73"/>
      <c r="OJ222" s="73"/>
      <c r="OK222" s="73"/>
      <c r="OL222" s="73"/>
      <c r="OM222" s="73"/>
      <c r="ON222" s="73"/>
      <c r="OO222" s="73"/>
      <c r="OP222" s="73"/>
      <c r="OQ222" s="73"/>
      <c r="OR222" s="73"/>
      <c r="OS222" s="73"/>
      <c r="OT222" s="73"/>
      <c r="OU222" s="73"/>
      <c r="OV222" s="73"/>
      <c r="OW222" s="73"/>
      <c r="OX222" s="73"/>
      <c r="OY222" s="73"/>
      <c r="OZ222" s="73"/>
      <c r="PA222" s="73"/>
      <c r="PB222" s="73"/>
      <c r="PC222" s="73"/>
      <c r="PD222" s="73"/>
      <c r="PE222" s="73"/>
      <c r="PF222" s="73"/>
      <c r="PG222" s="73"/>
      <c r="PH222" s="73"/>
      <c r="PI222" s="73"/>
      <c r="PJ222" s="73"/>
      <c r="PK222" s="73"/>
      <c r="PL222" s="73"/>
      <c r="PM222" s="73"/>
      <c r="PN222" s="73"/>
      <c r="PO222" s="73"/>
      <c r="PP222" s="73"/>
      <c r="PQ222" s="73"/>
      <c r="PR222" s="73"/>
      <c r="PS222" s="73"/>
      <c r="PT222" s="73"/>
      <c r="PU222" s="73"/>
      <c r="PV222" s="73"/>
      <c r="PW222" s="73"/>
      <c r="PX222" s="73"/>
      <c r="PY222" s="73"/>
      <c r="PZ222" s="73"/>
      <c r="QA222" s="73"/>
      <c r="QB222" s="73"/>
      <c r="QC222" s="73"/>
      <c r="QD222" s="73"/>
      <c r="QE222" s="73"/>
      <c r="QF222" s="73"/>
      <c r="QG222" s="73"/>
      <c r="QH222" s="73"/>
      <c r="QI222" s="73"/>
      <c r="QJ222" s="73"/>
      <c r="QK222" s="73"/>
      <c r="QL222" s="73"/>
      <c r="QM222" s="73"/>
      <c r="QN222" s="73"/>
      <c r="QO222" s="73"/>
      <c r="QP222" s="73"/>
      <c r="QQ222" s="73"/>
      <c r="QR222" s="73"/>
      <c r="QS222" s="73"/>
      <c r="QT222" s="73"/>
      <c r="QU222" s="73"/>
      <c r="QV222" s="73"/>
      <c r="QW222" s="73"/>
      <c r="QX222" s="73"/>
      <c r="QY222" s="73"/>
      <c r="QZ222" s="73"/>
      <c r="RA222" s="73"/>
      <c r="RB222" s="73"/>
      <c r="RC222" s="73"/>
      <c r="RD222" s="73"/>
      <c r="RE222" s="73"/>
      <c r="RF222" s="73"/>
      <c r="RG222" s="73"/>
      <c r="RH222" s="73"/>
      <c r="RI222" s="73"/>
      <c r="RJ222" s="73"/>
      <c r="RK222" s="73"/>
      <c r="RL222" s="73"/>
      <c r="RM222" s="73"/>
      <c r="RN222" s="73"/>
      <c r="RO222" s="73"/>
      <c r="RP222" s="73"/>
      <c r="RQ222" s="73"/>
      <c r="RR222" s="73"/>
      <c r="RS222" s="73"/>
      <c r="RT222" s="73"/>
      <c r="RU222" s="73"/>
      <c r="RV222" s="73"/>
      <c r="RW222" s="73"/>
      <c r="RX222" s="73"/>
      <c r="RY222" s="73"/>
      <c r="RZ222" s="73"/>
      <c r="SA222" s="73"/>
      <c r="SB222" s="73"/>
      <c r="SC222" s="73"/>
      <c r="SD222" s="73"/>
      <c r="SE222" s="73"/>
      <c r="SF222" s="73"/>
      <c r="SG222" s="73"/>
      <c r="SH222" s="73"/>
      <c r="SI222" s="73"/>
      <c r="SJ222" s="73"/>
      <c r="SK222" s="73"/>
      <c r="SL222" s="73"/>
      <c r="SM222" s="73"/>
      <c r="SN222" s="73"/>
      <c r="SO222" s="73"/>
      <c r="SP222" s="73"/>
      <c r="SQ222" s="73"/>
      <c r="SR222" s="73"/>
      <c r="SS222" s="73"/>
      <c r="ST222" s="73"/>
      <c r="SU222" s="73"/>
      <c r="SV222" s="73"/>
      <c r="SW222" s="73"/>
      <c r="SX222" s="73"/>
      <c r="SY222" s="73"/>
      <c r="SZ222" s="73"/>
      <c r="TA222" s="73"/>
      <c r="TB222" s="73"/>
      <c r="TC222" s="73"/>
      <c r="TD222" s="73"/>
      <c r="TE222" s="73"/>
      <c r="TF222" s="73"/>
      <c r="TG222" s="73"/>
      <c r="TH222" s="73"/>
      <c r="TI222" s="73"/>
      <c r="TJ222" s="73"/>
      <c r="TK222" s="73"/>
      <c r="TL222" s="73"/>
      <c r="TM222" s="73"/>
      <c r="TN222" s="73"/>
      <c r="TO222" s="73"/>
      <c r="TP222" s="73"/>
      <c r="TQ222" s="73"/>
      <c r="TR222" s="73"/>
      <c r="TS222" s="73"/>
      <c r="TT222" s="73"/>
      <c r="TU222" s="73"/>
      <c r="TV222" s="73"/>
      <c r="TW222" s="73"/>
      <c r="TX222" s="73"/>
      <c r="TY222" s="73"/>
      <c r="TZ222" s="73"/>
      <c r="UA222" s="73"/>
      <c r="UB222" s="73"/>
      <c r="UC222" s="73"/>
      <c r="UD222" s="73"/>
      <c r="UE222" s="73"/>
      <c r="UF222" s="73"/>
      <c r="UG222" s="73"/>
      <c r="UH222" s="73"/>
      <c r="UI222" s="73"/>
      <c r="UJ222" s="73"/>
      <c r="UK222" s="73"/>
      <c r="UL222" s="73"/>
      <c r="UM222" s="73"/>
      <c r="UN222" s="73"/>
      <c r="UO222" s="73"/>
      <c r="UP222" s="73"/>
      <c r="UQ222" s="73"/>
      <c r="UR222" s="73"/>
      <c r="US222" s="73"/>
      <c r="UT222" s="73"/>
      <c r="UU222" s="73"/>
      <c r="UV222" s="73"/>
      <c r="UW222" s="73"/>
      <c r="UX222" s="73"/>
      <c r="UY222" s="73"/>
      <c r="UZ222" s="73"/>
      <c r="VA222" s="73"/>
      <c r="VB222" s="73"/>
      <c r="VC222" s="73"/>
      <c r="VD222" s="73"/>
      <c r="VE222" s="73"/>
      <c r="VF222" s="73"/>
      <c r="VG222" s="73"/>
      <c r="VH222" s="73"/>
      <c r="VI222" s="73"/>
      <c r="VJ222" s="73"/>
      <c r="VK222" s="73"/>
      <c r="VL222" s="73"/>
      <c r="VM222" s="73"/>
      <c r="VN222" s="73"/>
      <c r="VO222" s="73"/>
      <c r="VP222" s="73"/>
      <c r="VQ222" s="73"/>
      <c r="VR222" s="73"/>
      <c r="VS222" s="73"/>
      <c r="VT222" s="73"/>
      <c r="VU222" s="73"/>
      <c r="VV222" s="73"/>
      <c r="VW222" s="73"/>
      <c r="VX222" s="73"/>
      <c r="VY222" s="73"/>
      <c r="VZ222" s="73"/>
      <c r="WA222" s="73"/>
      <c r="WB222" s="73"/>
      <c r="WC222" s="73"/>
      <c r="WD222" s="73"/>
      <c r="WE222" s="73"/>
      <c r="WF222" s="73"/>
      <c r="WG222" s="73"/>
      <c r="WH222" s="73"/>
      <c r="WI222" s="73"/>
      <c r="WJ222" s="73"/>
      <c r="WK222" s="73"/>
      <c r="WL222" s="73"/>
      <c r="WM222" s="73"/>
      <c r="WN222" s="73"/>
      <c r="WO222" s="73"/>
      <c r="WP222" s="73"/>
      <c r="WQ222" s="73"/>
      <c r="WR222" s="73"/>
      <c r="WS222" s="73"/>
      <c r="WT222" s="73"/>
      <c r="WU222" s="73"/>
      <c r="WV222" s="73"/>
      <c r="WW222" s="73"/>
      <c r="WX222" s="73"/>
      <c r="WY222" s="73"/>
      <c r="WZ222" s="73"/>
      <c r="XA222" s="73"/>
      <c r="XB222" s="73"/>
      <c r="XC222" s="73"/>
      <c r="XD222" s="73"/>
      <c r="XE222" s="73"/>
      <c r="XF222" s="73"/>
      <c r="XG222" s="73"/>
      <c r="XH222" s="73"/>
      <c r="XI222" s="73"/>
      <c r="XJ222" s="73"/>
      <c r="XK222" s="73"/>
      <c r="XL222" s="73"/>
      <c r="XM222" s="73"/>
      <c r="XN222" s="73"/>
      <c r="XO222" s="73"/>
      <c r="XP222" s="73"/>
      <c r="XQ222" s="73"/>
      <c r="XR222" s="73"/>
      <c r="XS222" s="73"/>
      <c r="XT222" s="73"/>
      <c r="XU222" s="73"/>
      <c r="XV222" s="73"/>
      <c r="XW222" s="73"/>
      <c r="XX222" s="73"/>
      <c r="XY222" s="73"/>
      <c r="XZ222" s="73"/>
      <c r="YA222" s="73"/>
      <c r="YB222" s="73"/>
      <c r="YC222" s="73"/>
      <c r="YD222" s="73"/>
      <c r="YE222" s="73"/>
      <c r="YF222" s="73"/>
      <c r="YG222" s="73"/>
      <c r="YH222" s="73"/>
      <c r="YI222" s="73"/>
      <c r="YJ222" s="73"/>
      <c r="YK222" s="73"/>
      <c r="YL222" s="73"/>
      <c r="YM222" s="73"/>
      <c r="YN222" s="73"/>
      <c r="YO222" s="73"/>
      <c r="YP222" s="73"/>
      <c r="YQ222" s="73"/>
      <c r="YR222" s="73"/>
    </row>
    <row r="223" spans="1:668">
      <c r="A223" s="71" t="s">
        <v>307</v>
      </c>
      <c r="B223" s="72">
        <f t="shared" si="195"/>
        <v>0</v>
      </c>
      <c r="C223" s="72">
        <f t="shared" si="196"/>
        <v>0</v>
      </c>
      <c r="D223" s="72">
        <f t="shared" si="197"/>
        <v>0</v>
      </c>
      <c r="E223" s="72">
        <f t="shared" si="198"/>
        <v>0</v>
      </c>
      <c r="F223" s="72">
        <f t="shared" si="199"/>
        <v>0</v>
      </c>
      <c r="G223" s="72">
        <f t="shared" si="200"/>
        <v>0</v>
      </c>
      <c r="H223" s="72">
        <f t="shared" si="201"/>
        <v>0</v>
      </c>
      <c r="I223" s="72">
        <f t="shared" si="202"/>
        <v>0</v>
      </c>
      <c r="J223" s="72">
        <f t="shared" si="203"/>
        <v>0</v>
      </c>
      <c r="K223" s="72">
        <f t="shared" si="204"/>
        <v>0</v>
      </c>
      <c r="L223" s="72">
        <f t="shared" si="205"/>
        <v>0</v>
      </c>
      <c r="M223" s="72">
        <f t="shared" si="206"/>
        <v>0</v>
      </c>
      <c r="N223" s="72">
        <f t="shared" si="207"/>
        <v>0</v>
      </c>
      <c r="O223" s="72">
        <f t="shared" si="208"/>
        <v>0</v>
      </c>
      <c r="P223" s="72">
        <f t="shared" si="209"/>
        <v>0</v>
      </c>
      <c r="Q223" s="72">
        <f t="shared" si="210"/>
        <v>0</v>
      </c>
      <c r="R223" s="72">
        <f t="shared" si="211"/>
        <v>0</v>
      </c>
      <c r="S223" s="72">
        <f t="shared" si="212"/>
        <v>0</v>
      </c>
      <c r="T223" s="72">
        <f t="shared" si="213"/>
        <v>0</v>
      </c>
      <c r="U223" s="72">
        <f t="shared" si="214"/>
        <v>0</v>
      </c>
      <c r="V223" s="72">
        <f t="shared" si="215"/>
        <v>0</v>
      </c>
      <c r="W223" s="72">
        <f t="shared" si="216"/>
        <v>0</v>
      </c>
      <c r="X223" s="72">
        <f t="shared" si="217"/>
        <v>0</v>
      </c>
      <c r="Y223" s="72">
        <f t="shared" si="218"/>
        <v>0</v>
      </c>
      <c r="Z223" s="72">
        <f t="shared" si="219"/>
        <v>0</v>
      </c>
      <c r="AA223" s="72">
        <f t="shared" si="220"/>
        <v>0</v>
      </c>
      <c r="AB223" s="72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3"/>
      <c r="DY223" s="73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73"/>
      <c r="ES223" s="73"/>
      <c r="ET223" s="73"/>
      <c r="EU223" s="73"/>
      <c r="EV223" s="73"/>
      <c r="EW223" s="73"/>
      <c r="EX223" s="73"/>
      <c r="EY223" s="73"/>
      <c r="EZ223" s="73"/>
      <c r="FA223" s="73"/>
      <c r="FB223" s="73"/>
      <c r="FC223" s="73"/>
      <c r="FD223" s="73"/>
      <c r="FE223" s="73"/>
      <c r="FF223" s="73"/>
      <c r="FG223" s="73"/>
      <c r="FH223" s="73"/>
      <c r="FI223" s="73"/>
      <c r="FJ223" s="73"/>
      <c r="FK223" s="73"/>
      <c r="FL223" s="73"/>
      <c r="FM223" s="73"/>
      <c r="FN223" s="73"/>
      <c r="FO223" s="73"/>
      <c r="FP223" s="73"/>
      <c r="FQ223" s="73"/>
      <c r="FR223" s="73"/>
      <c r="FS223" s="73"/>
      <c r="FT223" s="73"/>
      <c r="FU223" s="73"/>
      <c r="FV223" s="73"/>
      <c r="FW223" s="73"/>
      <c r="FX223" s="73"/>
      <c r="FY223" s="73"/>
      <c r="FZ223" s="73"/>
      <c r="GA223" s="73"/>
      <c r="GB223" s="73"/>
      <c r="GC223" s="73"/>
      <c r="GD223" s="73"/>
      <c r="GE223" s="73"/>
      <c r="GF223" s="73"/>
      <c r="GG223" s="73"/>
      <c r="GH223" s="73"/>
      <c r="GI223" s="73"/>
      <c r="GJ223" s="73"/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/>
      <c r="IE223" s="73"/>
      <c r="IF223" s="73"/>
      <c r="IG223" s="73"/>
      <c r="IH223" s="73"/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  <c r="IX223" s="73"/>
      <c r="IY223" s="73"/>
      <c r="IZ223" s="73"/>
      <c r="JA223" s="73"/>
      <c r="JB223" s="73"/>
      <c r="JC223" s="73"/>
      <c r="JD223" s="73"/>
      <c r="JE223" s="73"/>
      <c r="JF223" s="73"/>
      <c r="JG223" s="73"/>
      <c r="JH223" s="73"/>
      <c r="JI223" s="73"/>
      <c r="JJ223" s="73"/>
      <c r="JK223" s="73"/>
      <c r="JL223" s="73"/>
      <c r="JM223" s="73"/>
      <c r="JN223" s="73"/>
      <c r="JO223" s="73"/>
      <c r="JP223" s="73"/>
      <c r="JQ223" s="73"/>
      <c r="JR223" s="73"/>
      <c r="JS223" s="73"/>
      <c r="JT223" s="73"/>
      <c r="JU223" s="73"/>
      <c r="JV223" s="73"/>
      <c r="JW223" s="73"/>
      <c r="JX223" s="73"/>
      <c r="JY223" s="73"/>
      <c r="JZ223" s="73"/>
      <c r="KA223" s="73"/>
      <c r="KB223" s="73"/>
      <c r="KC223" s="73"/>
      <c r="KD223" s="73"/>
      <c r="KE223" s="73"/>
      <c r="KF223" s="73"/>
      <c r="KG223" s="73"/>
      <c r="KH223" s="73"/>
      <c r="KI223" s="73"/>
      <c r="KJ223" s="73"/>
      <c r="KK223" s="73"/>
      <c r="KL223" s="73"/>
      <c r="KM223" s="73"/>
      <c r="KN223" s="73"/>
      <c r="KO223" s="73"/>
      <c r="KP223" s="73"/>
      <c r="KQ223" s="73"/>
      <c r="KR223" s="73"/>
      <c r="KS223" s="73"/>
      <c r="KT223" s="73"/>
      <c r="KU223" s="73"/>
      <c r="KV223" s="73"/>
      <c r="KW223" s="73"/>
      <c r="KX223" s="73"/>
      <c r="KY223" s="73"/>
      <c r="KZ223" s="73"/>
      <c r="LA223" s="73"/>
      <c r="LB223" s="73"/>
      <c r="LC223" s="73"/>
      <c r="LD223" s="73"/>
      <c r="LE223" s="73"/>
      <c r="LF223" s="73"/>
      <c r="LG223" s="73"/>
      <c r="LH223" s="73"/>
      <c r="LI223" s="73"/>
      <c r="LJ223" s="73"/>
      <c r="LK223" s="73"/>
      <c r="LL223" s="73"/>
      <c r="LM223" s="73"/>
      <c r="LN223" s="73"/>
      <c r="LO223" s="73"/>
      <c r="LP223" s="73"/>
      <c r="LQ223" s="73"/>
      <c r="LR223" s="73"/>
      <c r="LS223" s="73"/>
      <c r="LT223" s="73"/>
      <c r="LU223" s="73"/>
      <c r="LV223" s="73"/>
      <c r="LW223" s="73"/>
      <c r="LX223" s="73"/>
      <c r="LY223" s="73"/>
      <c r="LZ223" s="73"/>
      <c r="MA223" s="73"/>
      <c r="MB223" s="73"/>
      <c r="MC223" s="73"/>
      <c r="MD223" s="73"/>
      <c r="ME223" s="73"/>
      <c r="MF223" s="73"/>
      <c r="MG223" s="73"/>
      <c r="MH223" s="73"/>
      <c r="MI223" s="73"/>
      <c r="MJ223" s="73"/>
      <c r="MK223" s="73"/>
      <c r="ML223" s="73"/>
      <c r="MM223" s="73"/>
      <c r="MN223" s="73"/>
      <c r="MO223" s="73"/>
      <c r="MP223" s="73"/>
      <c r="MQ223" s="73"/>
      <c r="MR223" s="73"/>
      <c r="MS223" s="73"/>
      <c r="MT223" s="73"/>
      <c r="MU223" s="73"/>
      <c r="MV223" s="73"/>
      <c r="MW223" s="73"/>
      <c r="MX223" s="73"/>
      <c r="MY223" s="73"/>
      <c r="MZ223" s="73"/>
      <c r="NA223" s="73"/>
      <c r="NB223" s="73"/>
      <c r="NC223" s="73"/>
      <c r="ND223" s="73"/>
      <c r="NE223" s="73"/>
      <c r="NF223" s="73"/>
      <c r="NG223" s="73"/>
      <c r="NH223" s="73"/>
      <c r="NI223" s="73"/>
      <c r="NJ223" s="73"/>
      <c r="NK223" s="73"/>
      <c r="NL223" s="73"/>
      <c r="NM223" s="73"/>
      <c r="NN223" s="73"/>
      <c r="NO223" s="73"/>
      <c r="NP223" s="73"/>
      <c r="NQ223" s="73"/>
      <c r="NR223" s="73"/>
      <c r="NS223" s="73"/>
      <c r="NT223" s="73"/>
      <c r="NU223" s="73"/>
      <c r="NV223" s="73"/>
      <c r="NW223" s="73"/>
      <c r="NX223" s="73"/>
      <c r="NY223" s="73"/>
      <c r="NZ223" s="73"/>
      <c r="OA223" s="73"/>
      <c r="OB223" s="73"/>
      <c r="OC223" s="73"/>
      <c r="OD223" s="73"/>
      <c r="OE223" s="73"/>
      <c r="OF223" s="73"/>
      <c r="OG223" s="73"/>
      <c r="OH223" s="73"/>
      <c r="OI223" s="73"/>
      <c r="OJ223" s="73"/>
      <c r="OK223" s="73"/>
      <c r="OL223" s="73"/>
      <c r="OM223" s="73"/>
      <c r="ON223" s="73"/>
      <c r="OO223" s="73"/>
      <c r="OP223" s="73"/>
      <c r="OQ223" s="73"/>
      <c r="OR223" s="73"/>
      <c r="OS223" s="73"/>
      <c r="OT223" s="73"/>
      <c r="OU223" s="73"/>
      <c r="OV223" s="73"/>
      <c r="OW223" s="73"/>
      <c r="OX223" s="73"/>
      <c r="OY223" s="73"/>
      <c r="OZ223" s="73"/>
      <c r="PA223" s="73"/>
      <c r="PB223" s="73"/>
      <c r="PC223" s="73"/>
      <c r="PD223" s="73"/>
      <c r="PE223" s="73"/>
      <c r="PF223" s="73"/>
      <c r="PG223" s="73"/>
      <c r="PH223" s="73"/>
      <c r="PI223" s="73"/>
      <c r="PJ223" s="73"/>
      <c r="PK223" s="73"/>
      <c r="PL223" s="73"/>
      <c r="PM223" s="73"/>
      <c r="PN223" s="73"/>
      <c r="PO223" s="73"/>
      <c r="PP223" s="73"/>
      <c r="PQ223" s="73"/>
      <c r="PR223" s="73"/>
      <c r="PS223" s="73"/>
      <c r="PT223" s="73"/>
      <c r="PU223" s="73"/>
      <c r="PV223" s="73"/>
      <c r="PW223" s="73"/>
      <c r="PX223" s="73"/>
      <c r="PY223" s="73"/>
      <c r="PZ223" s="73"/>
      <c r="QA223" s="73"/>
      <c r="QB223" s="73"/>
      <c r="QC223" s="73"/>
      <c r="QD223" s="73"/>
      <c r="QE223" s="73"/>
      <c r="QF223" s="73"/>
      <c r="QG223" s="73"/>
      <c r="QH223" s="73"/>
      <c r="QI223" s="73"/>
      <c r="QJ223" s="73"/>
      <c r="QK223" s="73"/>
      <c r="QL223" s="73"/>
      <c r="QM223" s="73"/>
      <c r="QN223" s="73"/>
      <c r="QO223" s="73"/>
      <c r="QP223" s="73"/>
      <c r="QQ223" s="73"/>
      <c r="QR223" s="73"/>
      <c r="QS223" s="73"/>
      <c r="QT223" s="73"/>
      <c r="QU223" s="73"/>
      <c r="QV223" s="73"/>
      <c r="QW223" s="73"/>
      <c r="QX223" s="73"/>
      <c r="QY223" s="73"/>
      <c r="QZ223" s="73"/>
      <c r="RA223" s="73"/>
      <c r="RB223" s="73"/>
      <c r="RC223" s="73"/>
      <c r="RD223" s="73"/>
      <c r="RE223" s="73"/>
      <c r="RF223" s="73"/>
      <c r="RG223" s="73"/>
      <c r="RH223" s="73"/>
      <c r="RI223" s="73"/>
      <c r="RJ223" s="73"/>
      <c r="RK223" s="73"/>
      <c r="RL223" s="73"/>
      <c r="RM223" s="73"/>
      <c r="RN223" s="73"/>
      <c r="RO223" s="73"/>
      <c r="RP223" s="73"/>
      <c r="RQ223" s="73"/>
      <c r="RR223" s="73"/>
      <c r="RS223" s="73"/>
      <c r="RT223" s="73"/>
      <c r="RU223" s="73"/>
      <c r="RV223" s="73"/>
      <c r="RW223" s="73"/>
      <c r="RX223" s="73"/>
      <c r="RY223" s="73"/>
      <c r="RZ223" s="73"/>
      <c r="SA223" s="73"/>
      <c r="SB223" s="73"/>
      <c r="SC223" s="73"/>
      <c r="SD223" s="73"/>
      <c r="SE223" s="73"/>
      <c r="SF223" s="73"/>
      <c r="SG223" s="73"/>
      <c r="SH223" s="73"/>
      <c r="SI223" s="73"/>
      <c r="SJ223" s="73"/>
      <c r="SK223" s="73"/>
      <c r="SL223" s="73"/>
      <c r="SM223" s="73"/>
      <c r="SN223" s="73"/>
      <c r="SO223" s="73"/>
      <c r="SP223" s="73"/>
      <c r="SQ223" s="73"/>
      <c r="SR223" s="73"/>
      <c r="SS223" s="73"/>
      <c r="ST223" s="73"/>
      <c r="SU223" s="73"/>
      <c r="SV223" s="73"/>
      <c r="SW223" s="73"/>
      <c r="SX223" s="73"/>
      <c r="SY223" s="73"/>
      <c r="SZ223" s="73"/>
      <c r="TA223" s="73"/>
      <c r="TB223" s="73"/>
      <c r="TC223" s="73"/>
      <c r="TD223" s="73"/>
      <c r="TE223" s="73"/>
      <c r="TF223" s="73"/>
      <c r="TG223" s="73"/>
      <c r="TH223" s="73"/>
      <c r="TI223" s="73"/>
      <c r="TJ223" s="73"/>
      <c r="TK223" s="73"/>
      <c r="TL223" s="73"/>
      <c r="TM223" s="73"/>
      <c r="TN223" s="73"/>
      <c r="TO223" s="73"/>
      <c r="TP223" s="73"/>
      <c r="TQ223" s="73"/>
      <c r="TR223" s="73"/>
      <c r="TS223" s="73"/>
      <c r="TT223" s="73"/>
      <c r="TU223" s="73"/>
      <c r="TV223" s="73"/>
      <c r="TW223" s="73"/>
      <c r="TX223" s="73"/>
      <c r="TY223" s="73"/>
      <c r="TZ223" s="73"/>
      <c r="UA223" s="73"/>
      <c r="UB223" s="73"/>
      <c r="UC223" s="73"/>
      <c r="UD223" s="73"/>
      <c r="UE223" s="73"/>
      <c r="UF223" s="73"/>
      <c r="UG223" s="73"/>
      <c r="UH223" s="73"/>
      <c r="UI223" s="73"/>
      <c r="UJ223" s="73"/>
      <c r="UK223" s="73"/>
      <c r="UL223" s="73"/>
      <c r="UM223" s="73"/>
      <c r="UN223" s="73"/>
      <c r="UO223" s="73"/>
      <c r="UP223" s="73"/>
      <c r="UQ223" s="73"/>
      <c r="UR223" s="73"/>
      <c r="US223" s="73"/>
      <c r="UT223" s="73"/>
      <c r="UU223" s="73"/>
      <c r="UV223" s="73"/>
      <c r="UW223" s="73"/>
      <c r="UX223" s="73"/>
      <c r="UY223" s="73"/>
      <c r="UZ223" s="73"/>
      <c r="VA223" s="73"/>
      <c r="VB223" s="73"/>
      <c r="VC223" s="73"/>
      <c r="VD223" s="73"/>
      <c r="VE223" s="73"/>
      <c r="VF223" s="73"/>
      <c r="VG223" s="73"/>
      <c r="VH223" s="73"/>
      <c r="VI223" s="73"/>
      <c r="VJ223" s="73"/>
      <c r="VK223" s="73"/>
      <c r="VL223" s="73"/>
      <c r="VM223" s="73"/>
      <c r="VN223" s="73"/>
      <c r="VO223" s="73"/>
      <c r="VP223" s="73"/>
      <c r="VQ223" s="73"/>
      <c r="VR223" s="73"/>
      <c r="VS223" s="73"/>
      <c r="VT223" s="73"/>
      <c r="VU223" s="73"/>
      <c r="VV223" s="73"/>
      <c r="VW223" s="73"/>
      <c r="VX223" s="73"/>
      <c r="VY223" s="73"/>
      <c r="VZ223" s="73"/>
      <c r="WA223" s="73"/>
      <c r="WB223" s="73"/>
      <c r="WC223" s="73"/>
      <c r="WD223" s="73"/>
      <c r="WE223" s="73"/>
      <c r="WF223" s="73"/>
      <c r="WG223" s="73"/>
      <c r="WH223" s="73"/>
      <c r="WI223" s="73"/>
      <c r="WJ223" s="73"/>
      <c r="WK223" s="73"/>
      <c r="WL223" s="73"/>
      <c r="WM223" s="73"/>
      <c r="WN223" s="73"/>
      <c r="WO223" s="73"/>
      <c r="WP223" s="73"/>
      <c r="WQ223" s="73"/>
      <c r="WR223" s="73"/>
      <c r="WS223" s="73"/>
      <c r="WT223" s="73"/>
      <c r="WU223" s="73"/>
      <c r="WV223" s="73"/>
      <c r="WW223" s="73"/>
      <c r="WX223" s="73"/>
      <c r="WY223" s="73"/>
      <c r="WZ223" s="73"/>
      <c r="XA223" s="73"/>
      <c r="XB223" s="73"/>
      <c r="XC223" s="73"/>
      <c r="XD223" s="73"/>
      <c r="XE223" s="73"/>
      <c r="XF223" s="73"/>
      <c r="XG223" s="73"/>
      <c r="XH223" s="73"/>
      <c r="XI223" s="73"/>
      <c r="XJ223" s="73"/>
      <c r="XK223" s="73"/>
      <c r="XL223" s="73"/>
      <c r="XM223" s="73"/>
      <c r="XN223" s="73"/>
      <c r="XO223" s="73"/>
      <c r="XP223" s="73"/>
      <c r="XQ223" s="73"/>
      <c r="XR223" s="73"/>
      <c r="XS223" s="73"/>
      <c r="XT223" s="73"/>
      <c r="XU223" s="73"/>
      <c r="XV223" s="73"/>
      <c r="XW223" s="73"/>
      <c r="XX223" s="73"/>
      <c r="XY223" s="73"/>
      <c r="XZ223" s="73"/>
      <c r="YA223" s="73"/>
      <c r="YB223" s="73"/>
      <c r="YC223" s="73"/>
      <c r="YD223" s="73"/>
      <c r="YE223" s="73"/>
      <c r="YF223" s="73"/>
      <c r="YG223" s="73"/>
      <c r="YH223" s="73"/>
      <c r="YI223" s="73"/>
      <c r="YJ223" s="73"/>
      <c r="YK223" s="73"/>
      <c r="YL223" s="73"/>
      <c r="YM223" s="73"/>
      <c r="YN223" s="73"/>
      <c r="YO223" s="73"/>
      <c r="YP223" s="73"/>
      <c r="YQ223" s="73"/>
      <c r="YR223" s="73"/>
    </row>
    <row r="224" spans="1:668">
      <c r="A224" s="71" t="s">
        <v>308</v>
      </c>
      <c r="B224" s="72">
        <f t="shared" si="195"/>
        <v>0</v>
      </c>
      <c r="C224" s="72">
        <f t="shared" si="196"/>
        <v>0</v>
      </c>
      <c r="D224" s="72">
        <f t="shared" si="197"/>
        <v>0</v>
      </c>
      <c r="E224" s="72">
        <f t="shared" si="198"/>
        <v>0</v>
      </c>
      <c r="F224" s="72">
        <f t="shared" si="199"/>
        <v>0</v>
      </c>
      <c r="G224" s="72">
        <f t="shared" si="200"/>
        <v>0</v>
      </c>
      <c r="H224" s="72">
        <f t="shared" si="201"/>
        <v>0</v>
      </c>
      <c r="I224" s="72">
        <f t="shared" si="202"/>
        <v>0</v>
      </c>
      <c r="J224" s="72">
        <f t="shared" si="203"/>
        <v>0</v>
      </c>
      <c r="K224" s="72">
        <f t="shared" si="204"/>
        <v>0</v>
      </c>
      <c r="L224" s="72">
        <f t="shared" si="205"/>
        <v>0</v>
      </c>
      <c r="M224" s="72">
        <f t="shared" si="206"/>
        <v>0</v>
      </c>
      <c r="N224" s="72">
        <f t="shared" si="207"/>
        <v>0</v>
      </c>
      <c r="O224" s="72">
        <f t="shared" si="208"/>
        <v>0</v>
      </c>
      <c r="P224" s="72">
        <f t="shared" si="209"/>
        <v>0</v>
      </c>
      <c r="Q224" s="72">
        <f t="shared" si="210"/>
        <v>0</v>
      </c>
      <c r="R224" s="72">
        <f t="shared" si="211"/>
        <v>0</v>
      </c>
      <c r="S224" s="72">
        <f t="shared" si="212"/>
        <v>0</v>
      </c>
      <c r="T224" s="72">
        <f t="shared" si="213"/>
        <v>0</v>
      </c>
      <c r="U224" s="72">
        <f t="shared" si="214"/>
        <v>0</v>
      </c>
      <c r="V224" s="72">
        <f t="shared" si="215"/>
        <v>0</v>
      </c>
      <c r="W224" s="72">
        <f t="shared" si="216"/>
        <v>0</v>
      </c>
      <c r="X224" s="72">
        <f t="shared" si="217"/>
        <v>0</v>
      </c>
      <c r="Y224" s="72">
        <f t="shared" si="218"/>
        <v>0</v>
      </c>
      <c r="Z224" s="72">
        <f t="shared" si="219"/>
        <v>0</v>
      </c>
      <c r="AA224" s="72">
        <f t="shared" si="220"/>
        <v>0</v>
      </c>
      <c r="AB224" s="72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3"/>
      <c r="DY224" s="73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73"/>
      <c r="ES224" s="73"/>
      <c r="ET224" s="73"/>
      <c r="EU224" s="73"/>
      <c r="EV224" s="73"/>
      <c r="EW224" s="73"/>
      <c r="EX224" s="73"/>
      <c r="EY224" s="73"/>
      <c r="EZ224" s="73"/>
      <c r="FA224" s="73"/>
      <c r="FB224" s="73"/>
      <c r="FC224" s="73"/>
      <c r="FD224" s="73"/>
      <c r="FE224" s="73"/>
      <c r="FF224" s="73"/>
      <c r="FG224" s="73"/>
      <c r="FH224" s="73"/>
      <c r="FI224" s="73"/>
      <c r="FJ224" s="73"/>
      <c r="FK224" s="73"/>
      <c r="FL224" s="73"/>
      <c r="FM224" s="73"/>
      <c r="FN224" s="73"/>
      <c r="FO224" s="73"/>
      <c r="FP224" s="73"/>
      <c r="FQ224" s="73"/>
      <c r="FR224" s="73"/>
      <c r="FS224" s="73"/>
      <c r="FT224" s="73"/>
      <c r="FU224" s="73"/>
      <c r="FV224" s="73"/>
      <c r="FW224" s="73"/>
      <c r="FX224" s="73"/>
      <c r="FY224" s="73"/>
      <c r="FZ224" s="73"/>
      <c r="GA224" s="73"/>
      <c r="GB224" s="73"/>
      <c r="GC224" s="73"/>
      <c r="GD224" s="73"/>
      <c r="GE224" s="73"/>
      <c r="GF224" s="73"/>
      <c r="GG224" s="73"/>
      <c r="GH224" s="73"/>
      <c r="GI224" s="73"/>
      <c r="GJ224" s="73"/>
      <c r="GK224" s="73"/>
      <c r="GL224" s="73"/>
      <c r="GM224" s="73"/>
      <c r="GN224" s="73"/>
      <c r="GO224" s="73"/>
      <c r="GP224" s="73"/>
      <c r="GQ224" s="73"/>
      <c r="GR224" s="73"/>
      <c r="GS224" s="73"/>
      <c r="GT224" s="73"/>
      <c r="GU224" s="73"/>
      <c r="GV224" s="73"/>
      <c r="GW224" s="73"/>
      <c r="GX224" s="73"/>
      <c r="GY224" s="73"/>
      <c r="GZ224" s="73"/>
      <c r="HA224" s="73"/>
      <c r="HB224" s="73"/>
      <c r="HC224" s="73"/>
      <c r="HD224" s="73"/>
      <c r="HE224" s="73"/>
      <c r="HF224" s="73"/>
      <c r="HG224" s="73"/>
      <c r="HH224" s="73"/>
      <c r="HI224" s="73"/>
      <c r="HJ224" s="73"/>
      <c r="HK224" s="73"/>
      <c r="HL224" s="73"/>
      <c r="HM224" s="73"/>
      <c r="HN224" s="73"/>
      <c r="HO224" s="73"/>
      <c r="HP224" s="73"/>
      <c r="HQ224" s="73"/>
      <c r="HR224" s="73"/>
      <c r="HS224" s="73"/>
      <c r="HT224" s="73"/>
      <c r="HU224" s="73"/>
      <c r="HV224" s="73"/>
      <c r="HW224" s="73"/>
      <c r="HX224" s="73"/>
      <c r="HY224" s="73"/>
      <c r="HZ224" s="73"/>
      <c r="IA224" s="73"/>
      <c r="IB224" s="73"/>
      <c r="IC224" s="73"/>
      <c r="ID224" s="73"/>
      <c r="IE224" s="73"/>
      <c r="IF224" s="73"/>
      <c r="IG224" s="73"/>
      <c r="IH224" s="73"/>
      <c r="II224" s="73"/>
      <c r="IJ224" s="73"/>
      <c r="IK224" s="73"/>
      <c r="IL224" s="73"/>
      <c r="IM224" s="73"/>
      <c r="IN224" s="73"/>
      <c r="IO224" s="73"/>
      <c r="IP224" s="73"/>
      <c r="IQ224" s="73"/>
      <c r="IR224" s="73"/>
      <c r="IS224" s="73"/>
      <c r="IT224" s="73"/>
      <c r="IU224" s="73"/>
      <c r="IV224" s="73"/>
      <c r="IW224" s="73"/>
      <c r="IX224" s="73"/>
      <c r="IY224" s="73"/>
      <c r="IZ224" s="73"/>
      <c r="JA224" s="73"/>
      <c r="JB224" s="73"/>
      <c r="JC224" s="73"/>
      <c r="JD224" s="73"/>
      <c r="JE224" s="73"/>
      <c r="JF224" s="73"/>
      <c r="JG224" s="73"/>
      <c r="JH224" s="73"/>
      <c r="JI224" s="73"/>
      <c r="JJ224" s="73"/>
      <c r="JK224" s="73"/>
      <c r="JL224" s="73"/>
      <c r="JM224" s="73"/>
      <c r="JN224" s="73"/>
      <c r="JO224" s="73"/>
      <c r="JP224" s="73"/>
      <c r="JQ224" s="73"/>
      <c r="JR224" s="73"/>
      <c r="JS224" s="73"/>
      <c r="JT224" s="73"/>
      <c r="JU224" s="73"/>
      <c r="JV224" s="73"/>
      <c r="JW224" s="73"/>
      <c r="JX224" s="73"/>
      <c r="JY224" s="73"/>
      <c r="JZ224" s="73"/>
      <c r="KA224" s="73"/>
      <c r="KB224" s="73"/>
      <c r="KC224" s="73"/>
      <c r="KD224" s="73"/>
      <c r="KE224" s="73"/>
      <c r="KF224" s="73"/>
      <c r="KG224" s="73"/>
      <c r="KH224" s="73"/>
      <c r="KI224" s="73"/>
      <c r="KJ224" s="73"/>
      <c r="KK224" s="73"/>
      <c r="KL224" s="73"/>
      <c r="KM224" s="73"/>
      <c r="KN224" s="73"/>
      <c r="KO224" s="73"/>
      <c r="KP224" s="73"/>
      <c r="KQ224" s="73"/>
      <c r="KR224" s="73"/>
      <c r="KS224" s="73"/>
      <c r="KT224" s="73"/>
      <c r="KU224" s="73"/>
      <c r="KV224" s="73"/>
      <c r="KW224" s="73"/>
      <c r="KX224" s="73"/>
      <c r="KY224" s="73"/>
      <c r="KZ224" s="73"/>
      <c r="LA224" s="73"/>
      <c r="LB224" s="73"/>
      <c r="LC224" s="73"/>
      <c r="LD224" s="73"/>
      <c r="LE224" s="73"/>
      <c r="LF224" s="73"/>
      <c r="LG224" s="73"/>
      <c r="LH224" s="73"/>
      <c r="LI224" s="73"/>
      <c r="LJ224" s="73"/>
      <c r="LK224" s="73"/>
      <c r="LL224" s="73"/>
      <c r="LM224" s="73"/>
      <c r="LN224" s="73"/>
      <c r="LO224" s="73"/>
      <c r="LP224" s="73"/>
      <c r="LQ224" s="73"/>
      <c r="LR224" s="73"/>
      <c r="LS224" s="73"/>
      <c r="LT224" s="73"/>
      <c r="LU224" s="73"/>
      <c r="LV224" s="73"/>
      <c r="LW224" s="73"/>
      <c r="LX224" s="73"/>
      <c r="LY224" s="73"/>
      <c r="LZ224" s="73"/>
      <c r="MA224" s="73"/>
      <c r="MB224" s="73"/>
      <c r="MC224" s="73"/>
      <c r="MD224" s="73"/>
      <c r="ME224" s="73"/>
      <c r="MF224" s="73"/>
      <c r="MG224" s="73"/>
      <c r="MH224" s="73"/>
      <c r="MI224" s="73"/>
      <c r="MJ224" s="73"/>
      <c r="MK224" s="73"/>
      <c r="ML224" s="73"/>
      <c r="MM224" s="73"/>
      <c r="MN224" s="73"/>
      <c r="MO224" s="73"/>
      <c r="MP224" s="73"/>
      <c r="MQ224" s="73"/>
      <c r="MR224" s="73"/>
      <c r="MS224" s="73"/>
      <c r="MT224" s="73"/>
      <c r="MU224" s="73"/>
      <c r="MV224" s="73"/>
      <c r="MW224" s="73"/>
      <c r="MX224" s="73"/>
      <c r="MY224" s="73"/>
      <c r="MZ224" s="73"/>
      <c r="NA224" s="73"/>
      <c r="NB224" s="73"/>
      <c r="NC224" s="73"/>
      <c r="ND224" s="73"/>
      <c r="NE224" s="73"/>
      <c r="NF224" s="73"/>
      <c r="NG224" s="73"/>
      <c r="NH224" s="73"/>
      <c r="NI224" s="73"/>
      <c r="NJ224" s="73"/>
      <c r="NK224" s="73"/>
      <c r="NL224" s="73"/>
      <c r="NM224" s="73"/>
      <c r="NN224" s="73"/>
      <c r="NO224" s="73"/>
      <c r="NP224" s="73"/>
      <c r="NQ224" s="73"/>
      <c r="NR224" s="73"/>
      <c r="NS224" s="73"/>
      <c r="NT224" s="73"/>
      <c r="NU224" s="73"/>
      <c r="NV224" s="73"/>
      <c r="NW224" s="73"/>
      <c r="NX224" s="73"/>
      <c r="NY224" s="73"/>
      <c r="NZ224" s="73"/>
      <c r="OA224" s="73"/>
      <c r="OB224" s="73"/>
      <c r="OC224" s="73"/>
      <c r="OD224" s="73"/>
      <c r="OE224" s="73"/>
      <c r="OF224" s="73"/>
      <c r="OG224" s="73"/>
      <c r="OH224" s="73"/>
      <c r="OI224" s="73"/>
      <c r="OJ224" s="73"/>
      <c r="OK224" s="73"/>
      <c r="OL224" s="73"/>
      <c r="OM224" s="73"/>
      <c r="ON224" s="73"/>
      <c r="OO224" s="73"/>
      <c r="OP224" s="73"/>
      <c r="OQ224" s="73"/>
      <c r="OR224" s="73"/>
      <c r="OS224" s="73"/>
      <c r="OT224" s="73"/>
      <c r="OU224" s="73"/>
      <c r="OV224" s="73"/>
      <c r="OW224" s="73"/>
      <c r="OX224" s="73"/>
      <c r="OY224" s="73"/>
      <c r="OZ224" s="73"/>
      <c r="PA224" s="73"/>
      <c r="PB224" s="73"/>
      <c r="PC224" s="73"/>
      <c r="PD224" s="73"/>
      <c r="PE224" s="73"/>
      <c r="PF224" s="73"/>
      <c r="PG224" s="73"/>
      <c r="PH224" s="73"/>
      <c r="PI224" s="73"/>
      <c r="PJ224" s="73"/>
      <c r="PK224" s="73"/>
      <c r="PL224" s="73"/>
      <c r="PM224" s="73"/>
      <c r="PN224" s="73"/>
      <c r="PO224" s="73"/>
      <c r="PP224" s="73"/>
      <c r="PQ224" s="73"/>
      <c r="PR224" s="73"/>
      <c r="PS224" s="73"/>
      <c r="PT224" s="73"/>
      <c r="PU224" s="73"/>
      <c r="PV224" s="73"/>
      <c r="PW224" s="73"/>
      <c r="PX224" s="73"/>
      <c r="PY224" s="73"/>
      <c r="PZ224" s="73"/>
      <c r="QA224" s="73"/>
      <c r="QB224" s="73"/>
      <c r="QC224" s="73"/>
      <c r="QD224" s="73"/>
      <c r="QE224" s="73"/>
      <c r="QF224" s="73"/>
      <c r="QG224" s="73"/>
      <c r="QH224" s="73"/>
      <c r="QI224" s="73"/>
      <c r="QJ224" s="73"/>
      <c r="QK224" s="73"/>
      <c r="QL224" s="73"/>
      <c r="QM224" s="73"/>
      <c r="QN224" s="73"/>
      <c r="QO224" s="73"/>
      <c r="QP224" s="73"/>
      <c r="QQ224" s="73"/>
      <c r="QR224" s="73"/>
      <c r="QS224" s="73"/>
      <c r="QT224" s="73"/>
      <c r="QU224" s="73"/>
      <c r="QV224" s="73"/>
      <c r="QW224" s="73"/>
      <c r="QX224" s="73"/>
      <c r="QY224" s="73"/>
      <c r="QZ224" s="73"/>
      <c r="RA224" s="73"/>
      <c r="RB224" s="73"/>
      <c r="RC224" s="73"/>
      <c r="RD224" s="73"/>
      <c r="RE224" s="73"/>
      <c r="RF224" s="73"/>
      <c r="RG224" s="73"/>
      <c r="RH224" s="73"/>
      <c r="RI224" s="73"/>
      <c r="RJ224" s="73"/>
      <c r="RK224" s="73"/>
      <c r="RL224" s="73"/>
      <c r="RM224" s="73"/>
      <c r="RN224" s="73"/>
      <c r="RO224" s="73"/>
      <c r="RP224" s="73"/>
      <c r="RQ224" s="73"/>
      <c r="RR224" s="73"/>
      <c r="RS224" s="73"/>
      <c r="RT224" s="73"/>
      <c r="RU224" s="73"/>
      <c r="RV224" s="73"/>
      <c r="RW224" s="73"/>
      <c r="RX224" s="73"/>
      <c r="RY224" s="73"/>
      <c r="RZ224" s="73"/>
      <c r="SA224" s="73"/>
      <c r="SB224" s="73"/>
      <c r="SC224" s="73"/>
      <c r="SD224" s="73"/>
      <c r="SE224" s="73"/>
      <c r="SF224" s="73"/>
      <c r="SG224" s="73"/>
      <c r="SH224" s="73"/>
      <c r="SI224" s="73"/>
      <c r="SJ224" s="73"/>
      <c r="SK224" s="73"/>
      <c r="SL224" s="73"/>
      <c r="SM224" s="73"/>
      <c r="SN224" s="73"/>
      <c r="SO224" s="73"/>
      <c r="SP224" s="73"/>
      <c r="SQ224" s="73"/>
      <c r="SR224" s="73"/>
      <c r="SS224" s="73"/>
      <c r="ST224" s="73"/>
      <c r="SU224" s="73"/>
      <c r="SV224" s="73"/>
      <c r="SW224" s="73"/>
      <c r="SX224" s="73"/>
      <c r="SY224" s="73"/>
      <c r="SZ224" s="73"/>
      <c r="TA224" s="73"/>
      <c r="TB224" s="73"/>
      <c r="TC224" s="73"/>
      <c r="TD224" s="73"/>
      <c r="TE224" s="73"/>
      <c r="TF224" s="73"/>
      <c r="TG224" s="73"/>
      <c r="TH224" s="73"/>
      <c r="TI224" s="73"/>
      <c r="TJ224" s="73"/>
      <c r="TK224" s="73"/>
      <c r="TL224" s="73"/>
      <c r="TM224" s="73"/>
      <c r="TN224" s="73"/>
      <c r="TO224" s="73"/>
      <c r="TP224" s="73"/>
      <c r="TQ224" s="73"/>
      <c r="TR224" s="73"/>
      <c r="TS224" s="73"/>
      <c r="TT224" s="73"/>
      <c r="TU224" s="73"/>
      <c r="TV224" s="73"/>
      <c r="TW224" s="73"/>
      <c r="TX224" s="73"/>
      <c r="TY224" s="73"/>
      <c r="TZ224" s="73"/>
      <c r="UA224" s="73"/>
      <c r="UB224" s="73"/>
      <c r="UC224" s="73"/>
      <c r="UD224" s="73"/>
      <c r="UE224" s="73"/>
      <c r="UF224" s="73"/>
      <c r="UG224" s="73"/>
      <c r="UH224" s="73"/>
      <c r="UI224" s="73"/>
      <c r="UJ224" s="73"/>
      <c r="UK224" s="73"/>
      <c r="UL224" s="73"/>
      <c r="UM224" s="73"/>
      <c r="UN224" s="73"/>
      <c r="UO224" s="73"/>
      <c r="UP224" s="73"/>
      <c r="UQ224" s="73"/>
      <c r="UR224" s="73"/>
      <c r="US224" s="73"/>
      <c r="UT224" s="73"/>
      <c r="UU224" s="73"/>
      <c r="UV224" s="73"/>
      <c r="UW224" s="73"/>
      <c r="UX224" s="73"/>
      <c r="UY224" s="73"/>
      <c r="UZ224" s="73"/>
      <c r="VA224" s="73"/>
      <c r="VB224" s="73"/>
      <c r="VC224" s="73"/>
      <c r="VD224" s="73"/>
      <c r="VE224" s="73"/>
      <c r="VF224" s="73"/>
      <c r="VG224" s="73"/>
      <c r="VH224" s="73"/>
      <c r="VI224" s="73"/>
      <c r="VJ224" s="73"/>
      <c r="VK224" s="73"/>
      <c r="VL224" s="73"/>
      <c r="VM224" s="73"/>
      <c r="VN224" s="73"/>
      <c r="VO224" s="73"/>
      <c r="VP224" s="73"/>
      <c r="VQ224" s="73"/>
      <c r="VR224" s="73"/>
      <c r="VS224" s="73"/>
      <c r="VT224" s="73"/>
      <c r="VU224" s="73"/>
      <c r="VV224" s="73"/>
      <c r="VW224" s="73"/>
      <c r="VX224" s="73"/>
      <c r="VY224" s="73"/>
      <c r="VZ224" s="73"/>
      <c r="WA224" s="73"/>
      <c r="WB224" s="73"/>
      <c r="WC224" s="73"/>
      <c r="WD224" s="73"/>
      <c r="WE224" s="73"/>
      <c r="WF224" s="73"/>
      <c r="WG224" s="73"/>
      <c r="WH224" s="73"/>
      <c r="WI224" s="73"/>
      <c r="WJ224" s="73"/>
      <c r="WK224" s="73"/>
      <c r="WL224" s="73"/>
      <c r="WM224" s="73"/>
      <c r="WN224" s="73"/>
      <c r="WO224" s="73"/>
      <c r="WP224" s="73"/>
      <c r="WQ224" s="73"/>
      <c r="WR224" s="73"/>
      <c r="WS224" s="73"/>
      <c r="WT224" s="73"/>
      <c r="WU224" s="73"/>
      <c r="WV224" s="73"/>
      <c r="WW224" s="73"/>
      <c r="WX224" s="73"/>
      <c r="WY224" s="73"/>
      <c r="WZ224" s="73"/>
      <c r="XA224" s="73"/>
      <c r="XB224" s="73"/>
      <c r="XC224" s="73"/>
      <c r="XD224" s="73"/>
      <c r="XE224" s="73"/>
      <c r="XF224" s="73"/>
      <c r="XG224" s="73"/>
      <c r="XH224" s="73"/>
      <c r="XI224" s="73"/>
      <c r="XJ224" s="73"/>
      <c r="XK224" s="73"/>
      <c r="XL224" s="73"/>
      <c r="XM224" s="73"/>
      <c r="XN224" s="73"/>
      <c r="XO224" s="73"/>
      <c r="XP224" s="73"/>
      <c r="XQ224" s="73"/>
      <c r="XR224" s="73"/>
      <c r="XS224" s="73"/>
      <c r="XT224" s="73"/>
      <c r="XU224" s="73"/>
      <c r="XV224" s="73"/>
      <c r="XW224" s="73"/>
      <c r="XX224" s="73"/>
      <c r="XY224" s="73"/>
      <c r="XZ224" s="73"/>
      <c r="YA224" s="73"/>
      <c r="YB224" s="73"/>
      <c r="YC224" s="73"/>
      <c r="YD224" s="73"/>
      <c r="YE224" s="73"/>
      <c r="YF224" s="73"/>
      <c r="YG224" s="73"/>
      <c r="YH224" s="73"/>
      <c r="YI224" s="73"/>
      <c r="YJ224" s="73"/>
      <c r="YK224" s="73"/>
      <c r="YL224" s="73"/>
      <c r="YM224" s="73"/>
      <c r="YN224" s="73"/>
      <c r="YO224" s="73"/>
      <c r="YP224" s="73"/>
      <c r="YQ224" s="73"/>
      <c r="YR224" s="73"/>
    </row>
    <row r="225" spans="1:668">
      <c r="A225" s="71" t="s">
        <v>309</v>
      </c>
      <c r="B225" s="72">
        <f t="shared" si="195"/>
        <v>0</v>
      </c>
      <c r="C225" s="72">
        <f t="shared" si="196"/>
        <v>0</v>
      </c>
      <c r="D225" s="72">
        <f t="shared" si="197"/>
        <v>0</v>
      </c>
      <c r="E225" s="72">
        <f t="shared" si="198"/>
        <v>0</v>
      </c>
      <c r="F225" s="72">
        <f t="shared" si="199"/>
        <v>0</v>
      </c>
      <c r="G225" s="72">
        <f t="shared" si="200"/>
        <v>0</v>
      </c>
      <c r="H225" s="72">
        <f t="shared" si="201"/>
        <v>0</v>
      </c>
      <c r="I225" s="72">
        <f t="shared" si="202"/>
        <v>0</v>
      </c>
      <c r="J225" s="72">
        <f t="shared" si="203"/>
        <v>0</v>
      </c>
      <c r="K225" s="72">
        <f t="shared" si="204"/>
        <v>0</v>
      </c>
      <c r="L225" s="72">
        <f t="shared" si="205"/>
        <v>0</v>
      </c>
      <c r="M225" s="72">
        <f t="shared" si="206"/>
        <v>0</v>
      </c>
      <c r="N225" s="72">
        <f t="shared" si="207"/>
        <v>0</v>
      </c>
      <c r="O225" s="72">
        <f t="shared" si="208"/>
        <v>0</v>
      </c>
      <c r="P225" s="72">
        <f t="shared" si="209"/>
        <v>0</v>
      </c>
      <c r="Q225" s="72">
        <f t="shared" si="210"/>
        <v>0</v>
      </c>
      <c r="R225" s="72">
        <f t="shared" si="211"/>
        <v>0</v>
      </c>
      <c r="S225" s="72">
        <f t="shared" si="212"/>
        <v>0</v>
      </c>
      <c r="T225" s="72">
        <f t="shared" si="213"/>
        <v>0</v>
      </c>
      <c r="U225" s="72">
        <f t="shared" si="214"/>
        <v>0</v>
      </c>
      <c r="V225" s="72">
        <f t="shared" si="215"/>
        <v>0</v>
      </c>
      <c r="W225" s="72">
        <f t="shared" si="216"/>
        <v>0</v>
      </c>
      <c r="X225" s="72">
        <f t="shared" si="217"/>
        <v>0</v>
      </c>
      <c r="Y225" s="72">
        <f t="shared" si="218"/>
        <v>0</v>
      </c>
      <c r="Z225" s="72">
        <f t="shared" si="219"/>
        <v>0</v>
      </c>
      <c r="AA225" s="72">
        <f t="shared" si="220"/>
        <v>0</v>
      </c>
      <c r="AB225" s="72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3"/>
      <c r="DY225" s="73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73"/>
      <c r="ES225" s="73"/>
      <c r="ET225" s="73"/>
      <c r="EU225" s="73"/>
      <c r="EV225" s="73"/>
      <c r="EW225" s="73"/>
      <c r="EX225" s="73"/>
      <c r="EY225" s="73"/>
      <c r="EZ225" s="73"/>
      <c r="FA225" s="73"/>
      <c r="FB225" s="73"/>
      <c r="FC225" s="73"/>
      <c r="FD225" s="73"/>
      <c r="FE225" s="73"/>
      <c r="FF225" s="73"/>
      <c r="FG225" s="73"/>
      <c r="FH225" s="73"/>
      <c r="FI225" s="73"/>
      <c r="FJ225" s="73"/>
      <c r="FK225" s="73"/>
      <c r="FL225" s="73"/>
      <c r="FM225" s="73"/>
      <c r="FN225" s="73"/>
      <c r="FO225" s="73"/>
      <c r="FP225" s="73"/>
      <c r="FQ225" s="73"/>
      <c r="FR225" s="73"/>
      <c r="FS225" s="73"/>
      <c r="FT225" s="73"/>
      <c r="FU225" s="73"/>
      <c r="FV225" s="73"/>
      <c r="FW225" s="73"/>
      <c r="FX225" s="73"/>
      <c r="FY225" s="73"/>
      <c r="FZ225" s="73"/>
      <c r="GA225" s="73"/>
      <c r="GB225" s="73"/>
      <c r="GC225" s="73"/>
      <c r="GD225" s="73"/>
      <c r="GE225" s="73"/>
      <c r="GF225" s="73"/>
      <c r="GG225" s="73"/>
      <c r="GH225" s="73"/>
      <c r="GI225" s="73"/>
      <c r="GJ225" s="73"/>
      <c r="GK225" s="73"/>
      <c r="GL225" s="73"/>
      <c r="GM225" s="73"/>
      <c r="GN225" s="73"/>
      <c r="GO225" s="73"/>
      <c r="GP225" s="73"/>
      <c r="GQ225" s="73"/>
      <c r="GR225" s="73"/>
      <c r="GS225" s="73"/>
      <c r="GT225" s="73"/>
      <c r="GU225" s="73"/>
      <c r="GV225" s="73"/>
      <c r="GW225" s="73"/>
      <c r="GX225" s="73"/>
      <c r="GY225" s="73"/>
      <c r="GZ225" s="73"/>
      <c r="HA225" s="73"/>
      <c r="HB225" s="73"/>
      <c r="HC225" s="73"/>
      <c r="HD225" s="73"/>
      <c r="HE225" s="73"/>
      <c r="HF225" s="73"/>
      <c r="HG225" s="73"/>
      <c r="HH225" s="73"/>
      <c r="HI225" s="73"/>
      <c r="HJ225" s="73"/>
      <c r="HK225" s="73"/>
      <c r="HL225" s="73"/>
      <c r="HM225" s="73"/>
      <c r="HN225" s="73"/>
      <c r="HO225" s="73"/>
      <c r="HP225" s="73"/>
      <c r="HQ225" s="73"/>
      <c r="HR225" s="73"/>
      <c r="HS225" s="73"/>
      <c r="HT225" s="73"/>
      <c r="HU225" s="73"/>
      <c r="HV225" s="73"/>
      <c r="HW225" s="73"/>
      <c r="HX225" s="73"/>
      <c r="HY225" s="73"/>
      <c r="HZ225" s="73"/>
      <c r="IA225" s="73"/>
      <c r="IB225" s="73"/>
      <c r="IC225" s="73"/>
      <c r="ID225" s="73"/>
      <c r="IE225" s="73"/>
      <c r="IF225" s="73"/>
      <c r="IG225" s="73"/>
      <c r="IH225" s="73"/>
      <c r="II225" s="73"/>
      <c r="IJ225" s="73"/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  <c r="IX225" s="73"/>
      <c r="IY225" s="73"/>
      <c r="IZ225" s="73"/>
      <c r="JA225" s="73"/>
      <c r="JB225" s="73"/>
      <c r="JC225" s="73"/>
      <c r="JD225" s="73"/>
      <c r="JE225" s="73"/>
      <c r="JF225" s="73"/>
      <c r="JG225" s="73"/>
      <c r="JH225" s="73"/>
      <c r="JI225" s="73"/>
      <c r="JJ225" s="73"/>
      <c r="JK225" s="73"/>
      <c r="JL225" s="73"/>
      <c r="JM225" s="73"/>
      <c r="JN225" s="73"/>
      <c r="JO225" s="73"/>
      <c r="JP225" s="73"/>
      <c r="JQ225" s="73"/>
      <c r="JR225" s="73"/>
      <c r="JS225" s="73"/>
      <c r="JT225" s="73"/>
      <c r="JU225" s="73"/>
      <c r="JV225" s="73"/>
      <c r="JW225" s="73"/>
      <c r="JX225" s="73"/>
      <c r="JY225" s="73"/>
      <c r="JZ225" s="73"/>
      <c r="KA225" s="73"/>
      <c r="KB225" s="73"/>
      <c r="KC225" s="73"/>
      <c r="KD225" s="73"/>
      <c r="KE225" s="73"/>
      <c r="KF225" s="73"/>
      <c r="KG225" s="73"/>
      <c r="KH225" s="73"/>
      <c r="KI225" s="73"/>
      <c r="KJ225" s="73"/>
      <c r="KK225" s="73"/>
      <c r="KL225" s="73"/>
      <c r="KM225" s="73"/>
      <c r="KN225" s="73"/>
      <c r="KO225" s="73"/>
      <c r="KP225" s="73"/>
      <c r="KQ225" s="73"/>
      <c r="KR225" s="73"/>
      <c r="KS225" s="73"/>
      <c r="KT225" s="73"/>
      <c r="KU225" s="73"/>
      <c r="KV225" s="73"/>
      <c r="KW225" s="73"/>
      <c r="KX225" s="73"/>
      <c r="KY225" s="73"/>
      <c r="KZ225" s="73"/>
      <c r="LA225" s="73"/>
      <c r="LB225" s="73"/>
      <c r="LC225" s="73"/>
      <c r="LD225" s="73"/>
      <c r="LE225" s="73"/>
      <c r="LF225" s="73"/>
      <c r="LG225" s="73"/>
      <c r="LH225" s="73"/>
      <c r="LI225" s="73"/>
      <c r="LJ225" s="73"/>
      <c r="LK225" s="73"/>
      <c r="LL225" s="73"/>
      <c r="LM225" s="73"/>
      <c r="LN225" s="73"/>
      <c r="LO225" s="73"/>
      <c r="LP225" s="73"/>
      <c r="LQ225" s="73"/>
      <c r="LR225" s="73"/>
      <c r="LS225" s="73"/>
      <c r="LT225" s="73"/>
      <c r="LU225" s="73"/>
      <c r="LV225" s="73"/>
      <c r="LW225" s="73"/>
      <c r="LX225" s="73"/>
      <c r="LY225" s="73"/>
      <c r="LZ225" s="73"/>
      <c r="MA225" s="73"/>
      <c r="MB225" s="73"/>
      <c r="MC225" s="73"/>
      <c r="MD225" s="73"/>
      <c r="ME225" s="73"/>
      <c r="MF225" s="73"/>
      <c r="MG225" s="73"/>
      <c r="MH225" s="73"/>
      <c r="MI225" s="73"/>
      <c r="MJ225" s="73"/>
      <c r="MK225" s="73"/>
      <c r="ML225" s="73"/>
      <c r="MM225" s="73"/>
      <c r="MN225" s="73"/>
      <c r="MO225" s="73"/>
      <c r="MP225" s="73"/>
      <c r="MQ225" s="73"/>
      <c r="MR225" s="73"/>
      <c r="MS225" s="73"/>
      <c r="MT225" s="73"/>
      <c r="MU225" s="73"/>
      <c r="MV225" s="73"/>
      <c r="MW225" s="73"/>
      <c r="MX225" s="73"/>
      <c r="MY225" s="73"/>
      <c r="MZ225" s="73"/>
      <c r="NA225" s="73"/>
      <c r="NB225" s="73"/>
      <c r="NC225" s="73"/>
      <c r="ND225" s="73"/>
      <c r="NE225" s="73"/>
      <c r="NF225" s="73"/>
      <c r="NG225" s="73"/>
      <c r="NH225" s="73"/>
      <c r="NI225" s="73"/>
      <c r="NJ225" s="73"/>
      <c r="NK225" s="73"/>
      <c r="NL225" s="73"/>
      <c r="NM225" s="73"/>
      <c r="NN225" s="73"/>
      <c r="NO225" s="73"/>
      <c r="NP225" s="73"/>
      <c r="NQ225" s="73"/>
      <c r="NR225" s="73"/>
      <c r="NS225" s="73"/>
      <c r="NT225" s="73"/>
      <c r="NU225" s="73"/>
      <c r="NV225" s="73"/>
      <c r="NW225" s="73"/>
      <c r="NX225" s="73"/>
      <c r="NY225" s="73"/>
      <c r="NZ225" s="73"/>
      <c r="OA225" s="73"/>
      <c r="OB225" s="73"/>
      <c r="OC225" s="73"/>
      <c r="OD225" s="73"/>
      <c r="OE225" s="73"/>
      <c r="OF225" s="73"/>
      <c r="OG225" s="73"/>
      <c r="OH225" s="73"/>
      <c r="OI225" s="73"/>
      <c r="OJ225" s="73"/>
      <c r="OK225" s="73"/>
      <c r="OL225" s="73"/>
      <c r="OM225" s="73"/>
      <c r="ON225" s="73"/>
      <c r="OO225" s="73"/>
      <c r="OP225" s="73"/>
      <c r="OQ225" s="73"/>
      <c r="OR225" s="73"/>
      <c r="OS225" s="73"/>
      <c r="OT225" s="73"/>
      <c r="OU225" s="73"/>
      <c r="OV225" s="73"/>
      <c r="OW225" s="73"/>
      <c r="OX225" s="73"/>
      <c r="OY225" s="73"/>
      <c r="OZ225" s="73"/>
      <c r="PA225" s="73"/>
      <c r="PB225" s="73"/>
      <c r="PC225" s="73"/>
      <c r="PD225" s="73"/>
      <c r="PE225" s="73"/>
      <c r="PF225" s="73"/>
      <c r="PG225" s="73"/>
      <c r="PH225" s="73"/>
      <c r="PI225" s="73"/>
      <c r="PJ225" s="73"/>
      <c r="PK225" s="73"/>
      <c r="PL225" s="73"/>
      <c r="PM225" s="73"/>
      <c r="PN225" s="73"/>
      <c r="PO225" s="73"/>
      <c r="PP225" s="73"/>
      <c r="PQ225" s="73"/>
      <c r="PR225" s="73"/>
      <c r="PS225" s="73"/>
      <c r="PT225" s="73"/>
      <c r="PU225" s="73"/>
      <c r="PV225" s="73"/>
      <c r="PW225" s="73"/>
      <c r="PX225" s="73"/>
      <c r="PY225" s="73"/>
      <c r="PZ225" s="73"/>
      <c r="QA225" s="73"/>
      <c r="QB225" s="73"/>
      <c r="QC225" s="73"/>
      <c r="QD225" s="73"/>
      <c r="QE225" s="73"/>
      <c r="QF225" s="73"/>
      <c r="QG225" s="73"/>
      <c r="QH225" s="73"/>
      <c r="QI225" s="73"/>
      <c r="QJ225" s="73"/>
      <c r="QK225" s="73"/>
      <c r="QL225" s="73"/>
      <c r="QM225" s="73"/>
      <c r="QN225" s="73"/>
      <c r="QO225" s="73"/>
      <c r="QP225" s="73"/>
      <c r="QQ225" s="73"/>
      <c r="QR225" s="73"/>
      <c r="QS225" s="73"/>
      <c r="QT225" s="73"/>
      <c r="QU225" s="73"/>
      <c r="QV225" s="73"/>
      <c r="QW225" s="73"/>
      <c r="QX225" s="73"/>
      <c r="QY225" s="73"/>
      <c r="QZ225" s="73"/>
      <c r="RA225" s="73"/>
      <c r="RB225" s="73"/>
      <c r="RC225" s="73"/>
      <c r="RD225" s="73"/>
      <c r="RE225" s="73"/>
      <c r="RF225" s="73"/>
      <c r="RG225" s="73"/>
      <c r="RH225" s="73"/>
      <c r="RI225" s="73"/>
      <c r="RJ225" s="73"/>
      <c r="RK225" s="73"/>
      <c r="RL225" s="73"/>
      <c r="RM225" s="73"/>
      <c r="RN225" s="73"/>
      <c r="RO225" s="73"/>
      <c r="RP225" s="73"/>
      <c r="RQ225" s="73"/>
      <c r="RR225" s="73"/>
      <c r="RS225" s="73"/>
      <c r="RT225" s="73"/>
      <c r="RU225" s="73"/>
      <c r="RV225" s="73"/>
      <c r="RW225" s="73"/>
      <c r="RX225" s="73"/>
      <c r="RY225" s="73"/>
      <c r="RZ225" s="73"/>
      <c r="SA225" s="73"/>
      <c r="SB225" s="73"/>
      <c r="SC225" s="73"/>
      <c r="SD225" s="73"/>
      <c r="SE225" s="73"/>
      <c r="SF225" s="73"/>
      <c r="SG225" s="73"/>
      <c r="SH225" s="73"/>
      <c r="SI225" s="73"/>
      <c r="SJ225" s="73"/>
      <c r="SK225" s="73"/>
      <c r="SL225" s="73"/>
      <c r="SM225" s="73"/>
      <c r="SN225" s="73"/>
      <c r="SO225" s="73"/>
      <c r="SP225" s="73"/>
      <c r="SQ225" s="73"/>
      <c r="SR225" s="73"/>
      <c r="SS225" s="73"/>
      <c r="ST225" s="73"/>
      <c r="SU225" s="73"/>
      <c r="SV225" s="73"/>
      <c r="SW225" s="73"/>
      <c r="SX225" s="73"/>
      <c r="SY225" s="73"/>
      <c r="SZ225" s="73"/>
      <c r="TA225" s="73"/>
      <c r="TB225" s="73"/>
      <c r="TC225" s="73"/>
      <c r="TD225" s="73"/>
      <c r="TE225" s="73"/>
      <c r="TF225" s="73"/>
      <c r="TG225" s="73"/>
      <c r="TH225" s="73"/>
      <c r="TI225" s="73"/>
      <c r="TJ225" s="73"/>
      <c r="TK225" s="73"/>
      <c r="TL225" s="73"/>
      <c r="TM225" s="73"/>
      <c r="TN225" s="73"/>
      <c r="TO225" s="73"/>
      <c r="TP225" s="73"/>
      <c r="TQ225" s="73"/>
      <c r="TR225" s="73"/>
      <c r="TS225" s="73"/>
      <c r="TT225" s="73"/>
      <c r="TU225" s="73"/>
      <c r="TV225" s="73"/>
      <c r="TW225" s="73"/>
      <c r="TX225" s="73"/>
      <c r="TY225" s="73"/>
      <c r="TZ225" s="73"/>
      <c r="UA225" s="73"/>
      <c r="UB225" s="73"/>
      <c r="UC225" s="73"/>
      <c r="UD225" s="73"/>
      <c r="UE225" s="73"/>
      <c r="UF225" s="73"/>
      <c r="UG225" s="73"/>
      <c r="UH225" s="73"/>
      <c r="UI225" s="73"/>
      <c r="UJ225" s="73"/>
      <c r="UK225" s="73"/>
      <c r="UL225" s="73"/>
      <c r="UM225" s="73"/>
      <c r="UN225" s="73"/>
      <c r="UO225" s="73"/>
      <c r="UP225" s="73"/>
      <c r="UQ225" s="73"/>
      <c r="UR225" s="73"/>
      <c r="US225" s="73"/>
      <c r="UT225" s="73"/>
      <c r="UU225" s="73"/>
      <c r="UV225" s="73"/>
      <c r="UW225" s="73"/>
      <c r="UX225" s="73"/>
      <c r="UY225" s="73"/>
      <c r="UZ225" s="73"/>
      <c r="VA225" s="73"/>
      <c r="VB225" s="73"/>
      <c r="VC225" s="73"/>
      <c r="VD225" s="73"/>
      <c r="VE225" s="73"/>
      <c r="VF225" s="73"/>
      <c r="VG225" s="73"/>
      <c r="VH225" s="73"/>
      <c r="VI225" s="73"/>
      <c r="VJ225" s="73"/>
      <c r="VK225" s="73"/>
      <c r="VL225" s="73"/>
      <c r="VM225" s="73"/>
      <c r="VN225" s="73"/>
      <c r="VO225" s="73"/>
      <c r="VP225" s="73"/>
      <c r="VQ225" s="73"/>
      <c r="VR225" s="73"/>
      <c r="VS225" s="73"/>
      <c r="VT225" s="73"/>
      <c r="VU225" s="73"/>
      <c r="VV225" s="73"/>
      <c r="VW225" s="73"/>
      <c r="VX225" s="73"/>
      <c r="VY225" s="73"/>
      <c r="VZ225" s="73"/>
      <c r="WA225" s="73"/>
      <c r="WB225" s="73"/>
      <c r="WC225" s="73"/>
      <c r="WD225" s="73"/>
      <c r="WE225" s="73"/>
      <c r="WF225" s="73"/>
      <c r="WG225" s="73"/>
      <c r="WH225" s="73"/>
      <c r="WI225" s="73"/>
      <c r="WJ225" s="73"/>
      <c r="WK225" s="73"/>
      <c r="WL225" s="73"/>
      <c r="WM225" s="73"/>
      <c r="WN225" s="73"/>
      <c r="WO225" s="73"/>
      <c r="WP225" s="73"/>
      <c r="WQ225" s="73"/>
      <c r="WR225" s="73"/>
      <c r="WS225" s="73"/>
      <c r="WT225" s="73"/>
      <c r="WU225" s="73"/>
      <c r="WV225" s="73"/>
      <c r="WW225" s="73"/>
      <c r="WX225" s="73"/>
      <c r="WY225" s="73"/>
      <c r="WZ225" s="73"/>
      <c r="XA225" s="73"/>
      <c r="XB225" s="73"/>
      <c r="XC225" s="73"/>
      <c r="XD225" s="73"/>
      <c r="XE225" s="73"/>
      <c r="XF225" s="73"/>
      <c r="XG225" s="73"/>
      <c r="XH225" s="73"/>
      <c r="XI225" s="73"/>
      <c r="XJ225" s="73"/>
      <c r="XK225" s="73"/>
      <c r="XL225" s="73"/>
      <c r="XM225" s="73"/>
      <c r="XN225" s="73"/>
      <c r="XO225" s="73"/>
      <c r="XP225" s="73"/>
      <c r="XQ225" s="73"/>
      <c r="XR225" s="73"/>
      <c r="XS225" s="73"/>
      <c r="XT225" s="73"/>
      <c r="XU225" s="73"/>
      <c r="XV225" s="73"/>
      <c r="XW225" s="73"/>
      <c r="XX225" s="73"/>
      <c r="XY225" s="73"/>
      <c r="XZ225" s="73"/>
      <c r="YA225" s="73"/>
      <c r="YB225" s="73"/>
      <c r="YC225" s="73"/>
      <c r="YD225" s="73"/>
      <c r="YE225" s="73"/>
      <c r="YF225" s="73"/>
      <c r="YG225" s="73"/>
      <c r="YH225" s="73"/>
      <c r="YI225" s="73"/>
      <c r="YJ225" s="73"/>
      <c r="YK225" s="73"/>
      <c r="YL225" s="73"/>
      <c r="YM225" s="73"/>
      <c r="YN225" s="73"/>
      <c r="YO225" s="73"/>
      <c r="YP225" s="73"/>
      <c r="YQ225" s="73"/>
      <c r="YR225" s="73"/>
    </row>
    <row r="226" spans="1:668">
      <c r="A226" s="71" t="s">
        <v>310</v>
      </c>
      <c r="B226" s="72">
        <f t="shared" si="195"/>
        <v>0</v>
      </c>
      <c r="C226" s="72">
        <f t="shared" si="196"/>
        <v>0</v>
      </c>
      <c r="D226" s="72">
        <f t="shared" si="197"/>
        <v>0</v>
      </c>
      <c r="E226" s="72">
        <f t="shared" si="198"/>
        <v>0</v>
      </c>
      <c r="F226" s="72">
        <f t="shared" si="199"/>
        <v>0</v>
      </c>
      <c r="G226" s="72">
        <f t="shared" si="200"/>
        <v>0</v>
      </c>
      <c r="H226" s="72">
        <f t="shared" si="201"/>
        <v>0</v>
      </c>
      <c r="I226" s="72">
        <f t="shared" si="202"/>
        <v>0</v>
      </c>
      <c r="J226" s="72">
        <f t="shared" si="203"/>
        <v>0</v>
      </c>
      <c r="K226" s="72">
        <f t="shared" si="204"/>
        <v>0</v>
      </c>
      <c r="L226" s="72">
        <f t="shared" si="205"/>
        <v>0</v>
      </c>
      <c r="M226" s="72">
        <f t="shared" si="206"/>
        <v>0</v>
      </c>
      <c r="N226" s="72">
        <f t="shared" si="207"/>
        <v>0</v>
      </c>
      <c r="O226" s="72">
        <f t="shared" si="208"/>
        <v>0</v>
      </c>
      <c r="P226" s="72">
        <f t="shared" si="209"/>
        <v>0</v>
      </c>
      <c r="Q226" s="72">
        <f t="shared" si="210"/>
        <v>0</v>
      </c>
      <c r="R226" s="72">
        <f t="shared" si="211"/>
        <v>0</v>
      </c>
      <c r="S226" s="72">
        <f t="shared" si="212"/>
        <v>0</v>
      </c>
      <c r="T226" s="72">
        <f t="shared" si="213"/>
        <v>0</v>
      </c>
      <c r="U226" s="72">
        <f t="shared" si="214"/>
        <v>0</v>
      </c>
      <c r="V226" s="72">
        <f t="shared" si="215"/>
        <v>0</v>
      </c>
      <c r="W226" s="72">
        <f t="shared" si="216"/>
        <v>0</v>
      </c>
      <c r="X226" s="72">
        <f t="shared" si="217"/>
        <v>0</v>
      </c>
      <c r="Y226" s="72">
        <f t="shared" si="218"/>
        <v>0</v>
      </c>
      <c r="Z226" s="72">
        <f t="shared" si="219"/>
        <v>0</v>
      </c>
      <c r="AA226" s="72">
        <f t="shared" si="220"/>
        <v>0</v>
      </c>
      <c r="AB226" s="72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73"/>
      <c r="DW226" s="73"/>
      <c r="DX226" s="73"/>
      <c r="DY226" s="73"/>
      <c r="DZ226" s="73"/>
      <c r="EA226" s="73"/>
      <c r="EB226" s="73"/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73"/>
      <c r="EQ226" s="73"/>
      <c r="ER226" s="73"/>
      <c r="ES226" s="73"/>
      <c r="ET226" s="73"/>
      <c r="EU226" s="73"/>
      <c r="EV226" s="73"/>
      <c r="EW226" s="73"/>
      <c r="EX226" s="73"/>
      <c r="EY226" s="73"/>
      <c r="EZ226" s="73"/>
      <c r="FA226" s="73"/>
      <c r="FB226" s="73"/>
      <c r="FC226" s="73"/>
      <c r="FD226" s="73"/>
      <c r="FE226" s="73"/>
      <c r="FF226" s="73"/>
      <c r="FG226" s="73"/>
      <c r="FH226" s="73"/>
      <c r="FI226" s="73"/>
      <c r="FJ226" s="73"/>
      <c r="FK226" s="73"/>
      <c r="FL226" s="73"/>
      <c r="FM226" s="73"/>
      <c r="FN226" s="73"/>
      <c r="FO226" s="73"/>
      <c r="FP226" s="73"/>
      <c r="FQ226" s="73"/>
      <c r="FR226" s="73"/>
      <c r="FS226" s="73"/>
      <c r="FT226" s="73"/>
      <c r="FU226" s="73"/>
      <c r="FV226" s="73"/>
      <c r="FW226" s="73"/>
      <c r="FX226" s="73"/>
      <c r="FY226" s="73"/>
      <c r="FZ226" s="73"/>
      <c r="GA226" s="73"/>
      <c r="GB226" s="73"/>
      <c r="GC226" s="73"/>
      <c r="GD226" s="73"/>
      <c r="GE226" s="73"/>
      <c r="GF226" s="73"/>
      <c r="GG226" s="73"/>
      <c r="GH226" s="73"/>
      <c r="GI226" s="73"/>
      <c r="GJ226" s="73"/>
      <c r="GK226" s="73"/>
      <c r="GL226" s="73"/>
      <c r="GM226" s="73"/>
      <c r="GN226" s="73"/>
      <c r="GO226" s="73"/>
      <c r="GP226" s="73"/>
      <c r="GQ226" s="73"/>
      <c r="GR226" s="73"/>
      <c r="GS226" s="73"/>
      <c r="GT226" s="73"/>
      <c r="GU226" s="73"/>
      <c r="GV226" s="73"/>
      <c r="GW226" s="73"/>
      <c r="GX226" s="73"/>
      <c r="GY226" s="73"/>
      <c r="GZ226" s="73"/>
      <c r="HA226" s="73"/>
      <c r="HB226" s="73"/>
      <c r="HC226" s="73"/>
      <c r="HD226" s="73"/>
      <c r="HE226" s="73"/>
      <c r="HF226" s="73"/>
      <c r="HG226" s="73"/>
      <c r="HH226" s="73"/>
      <c r="HI226" s="73"/>
      <c r="HJ226" s="73"/>
      <c r="HK226" s="73"/>
      <c r="HL226" s="73"/>
      <c r="HM226" s="73"/>
      <c r="HN226" s="73"/>
      <c r="HO226" s="73"/>
      <c r="HP226" s="73"/>
      <c r="HQ226" s="73"/>
      <c r="HR226" s="73"/>
      <c r="HS226" s="73"/>
      <c r="HT226" s="73"/>
      <c r="HU226" s="73"/>
      <c r="HV226" s="73"/>
      <c r="HW226" s="73"/>
      <c r="HX226" s="73"/>
      <c r="HY226" s="73"/>
      <c r="HZ226" s="73"/>
      <c r="IA226" s="73"/>
      <c r="IB226" s="73"/>
      <c r="IC226" s="73"/>
      <c r="ID226" s="73"/>
      <c r="IE226" s="73"/>
      <c r="IF226" s="73"/>
      <c r="IG226" s="73"/>
      <c r="IH226" s="73"/>
      <c r="II226" s="73"/>
      <c r="IJ226" s="73"/>
      <c r="IK226" s="73"/>
      <c r="IL226" s="73"/>
      <c r="IM226" s="73"/>
      <c r="IN226" s="73"/>
      <c r="IO226" s="73"/>
      <c r="IP226" s="73"/>
      <c r="IQ226" s="73"/>
      <c r="IR226" s="73"/>
      <c r="IS226" s="73"/>
      <c r="IT226" s="73"/>
      <c r="IU226" s="73"/>
      <c r="IV226" s="73"/>
      <c r="IW226" s="73"/>
      <c r="IX226" s="73"/>
      <c r="IY226" s="73"/>
      <c r="IZ226" s="73"/>
      <c r="JA226" s="73"/>
      <c r="JB226" s="73"/>
      <c r="JC226" s="73"/>
      <c r="JD226" s="73"/>
      <c r="JE226" s="73"/>
      <c r="JF226" s="73"/>
      <c r="JG226" s="73"/>
      <c r="JH226" s="73"/>
      <c r="JI226" s="73"/>
      <c r="JJ226" s="73"/>
      <c r="JK226" s="73"/>
      <c r="JL226" s="73"/>
      <c r="JM226" s="73"/>
      <c r="JN226" s="73"/>
      <c r="JO226" s="73"/>
      <c r="JP226" s="73"/>
      <c r="JQ226" s="73"/>
      <c r="JR226" s="73"/>
      <c r="JS226" s="73"/>
      <c r="JT226" s="73"/>
      <c r="JU226" s="73"/>
      <c r="JV226" s="73"/>
      <c r="JW226" s="73"/>
      <c r="JX226" s="73"/>
      <c r="JY226" s="73"/>
      <c r="JZ226" s="73"/>
      <c r="KA226" s="73"/>
      <c r="KB226" s="73"/>
      <c r="KC226" s="73"/>
      <c r="KD226" s="73"/>
      <c r="KE226" s="73"/>
      <c r="KF226" s="73"/>
      <c r="KG226" s="73"/>
      <c r="KH226" s="73"/>
      <c r="KI226" s="73"/>
      <c r="KJ226" s="73"/>
      <c r="KK226" s="73"/>
      <c r="KL226" s="73"/>
      <c r="KM226" s="73"/>
      <c r="KN226" s="73"/>
      <c r="KO226" s="73"/>
      <c r="KP226" s="73"/>
      <c r="KQ226" s="73"/>
      <c r="KR226" s="73"/>
      <c r="KS226" s="73"/>
      <c r="KT226" s="73"/>
      <c r="KU226" s="73"/>
      <c r="KV226" s="73"/>
      <c r="KW226" s="73"/>
      <c r="KX226" s="73"/>
      <c r="KY226" s="73"/>
      <c r="KZ226" s="73"/>
      <c r="LA226" s="73"/>
      <c r="LB226" s="73"/>
      <c r="LC226" s="73"/>
      <c r="LD226" s="73"/>
      <c r="LE226" s="73"/>
      <c r="LF226" s="73"/>
      <c r="LG226" s="73"/>
      <c r="LH226" s="73"/>
      <c r="LI226" s="73"/>
      <c r="LJ226" s="73"/>
      <c r="LK226" s="73"/>
      <c r="LL226" s="73"/>
      <c r="LM226" s="73"/>
      <c r="LN226" s="73"/>
      <c r="LO226" s="73"/>
      <c r="LP226" s="73"/>
      <c r="LQ226" s="73"/>
      <c r="LR226" s="73"/>
      <c r="LS226" s="73"/>
      <c r="LT226" s="73"/>
      <c r="LU226" s="73"/>
      <c r="LV226" s="73"/>
      <c r="LW226" s="73"/>
      <c r="LX226" s="73"/>
      <c r="LY226" s="73"/>
      <c r="LZ226" s="73"/>
      <c r="MA226" s="73"/>
      <c r="MB226" s="73"/>
      <c r="MC226" s="73"/>
      <c r="MD226" s="73"/>
      <c r="ME226" s="73"/>
      <c r="MF226" s="73"/>
      <c r="MG226" s="73"/>
      <c r="MH226" s="73"/>
      <c r="MI226" s="73"/>
      <c r="MJ226" s="73"/>
      <c r="MK226" s="73"/>
      <c r="ML226" s="73"/>
      <c r="MM226" s="73"/>
      <c r="MN226" s="73"/>
      <c r="MO226" s="73"/>
      <c r="MP226" s="73"/>
      <c r="MQ226" s="73"/>
      <c r="MR226" s="73"/>
      <c r="MS226" s="73"/>
      <c r="MT226" s="73"/>
      <c r="MU226" s="73"/>
      <c r="MV226" s="73"/>
      <c r="MW226" s="73"/>
      <c r="MX226" s="73"/>
      <c r="MY226" s="73"/>
      <c r="MZ226" s="73"/>
      <c r="NA226" s="73"/>
      <c r="NB226" s="73"/>
      <c r="NC226" s="73"/>
      <c r="ND226" s="73"/>
      <c r="NE226" s="73"/>
      <c r="NF226" s="73"/>
      <c r="NG226" s="73"/>
      <c r="NH226" s="73"/>
      <c r="NI226" s="73"/>
      <c r="NJ226" s="73"/>
      <c r="NK226" s="73"/>
      <c r="NL226" s="73"/>
      <c r="NM226" s="73"/>
      <c r="NN226" s="73"/>
      <c r="NO226" s="73"/>
      <c r="NP226" s="73"/>
      <c r="NQ226" s="73"/>
      <c r="NR226" s="73"/>
      <c r="NS226" s="73"/>
      <c r="NT226" s="73"/>
      <c r="NU226" s="73"/>
      <c r="NV226" s="73"/>
      <c r="NW226" s="73"/>
      <c r="NX226" s="73"/>
      <c r="NY226" s="73"/>
      <c r="NZ226" s="73"/>
      <c r="OA226" s="73"/>
      <c r="OB226" s="73"/>
      <c r="OC226" s="73"/>
      <c r="OD226" s="73"/>
      <c r="OE226" s="73"/>
      <c r="OF226" s="73"/>
      <c r="OG226" s="73"/>
      <c r="OH226" s="73"/>
      <c r="OI226" s="73"/>
      <c r="OJ226" s="73"/>
      <c r="OK226" s="73"/>
      <c r="OL226" s="73"/>
      <c r="OM226" s="73"/>
      <c r="ON226" s="73"/>
      <c r="OO226" s="73"/>
      <c r="OP226" s="73"/>
      <c r="OQ226" s="73"/>
      <c r="OR226" s="73"/>
      <c r="OS226" s="73"/>
      <c r="OT226" s="73"/>
      <c r="OU226" s="73"/>
      <c r="OV226" s="73"/>
      <c r="OW226" s="73"/>
      <c r="OX226" s="73"/>
      <c r="OY226" s="73"/>
      <c r="OZ226" s="73"/>
      <c r="PA226" s="73"/>
      <c r="PB226" s="73"/>
      <c r="PC226" s="73"/>
      <c r="PD226" s="73"/>
      <c r="PE226" s="73"/>
      <c r="PF226" s="73"/>
      <c r="PG226" s="73"/>
      <c r="PH226" s="73"/>
      <c r="PI226" s="73"/>
      <c r="PJ226" s="73"/>
      <c r="PK226" s="73"/>
      <c r="PL226" s="73"/>
      <c r="PM226" s="73"/>
      <c r="PN226" s="73"/>
      <c r="PO226" s="73"/>
      <c r="PP226" s="73"/>
      <c r="PQ226" s="73"/>
      <c r="PR226" s="73"/>
      <c r="PS226" s="73"/>
      <c r="PT226" s="73"/>
      <c r="PU226" s="73"/>
      <c r="PV226" s="73"/>
      <c r="PW226" s="73"/>
      <c r="PX226" s="73"/>
      <c r="PY226" s="73"/>
      <c r="PZ226" s="73"/>
      <c r="QA226" s="73"/>
      <c r="QB226" s="73"/>
      <c r="QC226" s="73"/>
      <c r="QD226" s="73"/>
      <c r="QE226" s="73"/>
      <c r="QF226" s="73"/>
      <c r="QG226" s="73"/>
      <c r="QH226" s="73"/>
      <c r="QI226" s="73"/>
      <c r="QJ226" s="73"/>
      <c r="QK226" s="73"/>
      <c r="QL226" s="73"/>
      <c r="QM226" s="73"/>
      <c r="QN226" s="73"/>
      <c r="QO226" s="73"/>
      <c r="QP226" s="73"/>
      <c r="QQ226" s="73"/>
      <c r="QR226" s="73"/>
      <c r="QS226" s="73"/>
      <c r="QT226" s="73"/>
      <c r="QU226" s="73"/>
      <c r="QV226" s="73"/>
      <c r="QW226" s="73"/>
      <c r="QX226" s="73"/>
      <c r="QY226" s="73"/>
      <c r="QZ226" s="73"/>
      <c r="RA226" s="73"/>
      <c r="RB226" s="73"/>
      <c r="RC226" s="73"/>
      <c r="RD226" s="73"/>
      <c r="RE226" s="73"/>
      <c r="RF226" s="73"/>
      <c r="RG226" s="73"/>
      <c r="RH226" s="73"/>
      <c r="RI226" s="73"/>
      <c r="RJ226" s="73"/>
      <c r="RK226" s="73"/>
      <c r="RL226" s="73"/>
      <c r="RM226" s="73"/>
      <c r="RN226" s="73"/>
      <c r="RO226" s="73"/>
      <c r="RP226" s="73"/>
      <c r="RQ226" s="73"/>
      <c r="RR226" s="73"/>
      <c r="RS226" s="73"/>
      <c r="RT226" s="73"/>
      <c r="RU226" s="73"/>
      <c r="RV226" s="73"/>
      <c r="RW226" s="73"/>
      <c r="RX226" s="73"/>
      <c r="RY226" s="73"/>
      <c r="RZ226" s="73"/>
      <c r="SA226" s="73"/>
      <c r="SB226" s="73"/>
      <c r="SC226" s="73"/>
      <c r="SD226" s="73"/>
      <c r="SE226" s="73"/>
      <c r="SF226" s="73"/>
      <c r="SG226" s="73"/>
      <c r="SH226" s="73"/>
      <c r="SI226" s="73"/>
      <c r="SJ226" s="73"/>
      <c r="SK226" s="73"/>
      <c r="SL226" s="73"/>
      <c r="SM226" s="73"/>
      <c r="SN226" s="73"/>
      <c r="SO226" s="73"/>
      <c r="SP226" s="73"/>
      <c r="SQ226" s="73"/>
      <c r="SR226" s="73"/>
      <c r="SS226" s="73"/>
      <c r="ST226" s="73"/>
      <c r="SU226" s="73"/>
      <c r="SV226" s="73"/>
      <c r="SW226" s="73"/>
      <c r="SX226" s="73"/>
      <c r="SY226" s="73"/>
      <c r="SZ226" s="73"/>
      <c r="TA226" s="73"/>
      <c r="TB226" s="73"/>
      <c r="TC226" s="73"/>
      <c r="TD226" s="73"/>
      <c r="TE226" s="73"/>
      <c r="TF226" s="73"/>
      <c r="TG226" s="73"/>
      <c r="TH226" s="73"/>
      <c r="TI226" s="73"/>
      <c r="TJ226" s="73"/>
      <c r="TK226" s="73"/>
      <c r="TL226" s="73"/>
      <c r="TM226" s="73"/>
      <c r="TN226" s="73"/>
      <c r="TO226" s="73"/>
      <c r="TP226" s="73"/>
      <c r="TQ226" s="73"/>
      <c r="TR226" s="73"/>
      <c r="TS226" s="73"/>
      <c r="TT226" s="73"/>
      <c r="TU226" s="73"/>
      <c r="TV226" s="73"/>
      <c r="TW226" s="73"/>
      <c r="TX226" s="73"/>
      <c r="TY226" s="73"/>
      <c r="TZ226" s="73"/>
      <c r="UA226" s="73"/>
      <c r="UB226" s="73"/>
      <c r="UC226" s="73"/>
      <c r="UD226" s="73"/>
      <c r="UE226" s="73"/>
      <c r="UF226" s="73"/>
      <c r="UG226" s="73"/>
      <c r="UH226" s="73"/>
      <c r="UI226" s="73"/>
      <c r="UJ226" s="73"/>
      <c r="UK226" s="73"/>
      <c r="UL226" s="73"/>
      <c r="UM226" s="73"/>
      <c r="UN226" s="73"/>
      <c r="UO226" s="73"/>
      <c r="UP226" s="73"/>
      <c r="UQ226" s="73"/>
      <c r="UR226" s="73"/>
      <c r="US226" s="73"/>
      <c r="UT226" s="73"/>
      <c r="UU226" s="73"/>
      <c r="UV226" s="73"/>
      <c r="UW226" s="73"/>
      <c r="UX226" s="73"/>
      <c r="UY226" s="73"/>
      <c r="UZ226" s="73"/>
      <c r="VA226" s="73"/>
      <c r="VB226" s="73"/>
      <c r="VC226" s="73"/>
      <c r="VD226" s="73"/>
      <c r="VE226" s="73"/>
      <c r="VF226" s="73"/>
      <c r="VG226" s="73"/>
      <c r="VH226" s="73"/>
      <c r="VI226" s="73"/>
      <c r="VJ226" s="73"/>
      <c r="VK226" s="73"/>
      <c r="VL226" s="73"/>
      <c r="VM226" s="73"/>
      <c r="VN226" s="73"/>
      <c r="VO226" s="73"/>
      <c r="VP226" s="73"/>
      <c r="VQ226" s="73"/>
      <c r="VR226" s="73"/>
      <c r="VS226" s="73"/>
      <c r="VT226" s="73"/>
      <c r="VU226" s="73"/>
      <c r="VV226" s="73"/>
      <c r="VW226" s="73"/>
      <c r="VX226" s="73"/>
      <c r="VY226" s="73"/>
      <c r="VZ226" s="73"/>
      <c r="WA226" s="73"/>
      <c r="WB226" s="73"/>
      <c r="WC226" s="73"/>
      <c r="WD226" s="73"/>
      <c r="WE226" s="73"/>
      <c r="WF226" s="73"/>
      <c r="WG226" s="73"/>
      <c r="WH226" s="73"/>
      <c r="WI226" s="73"/>
      <c r="WJ226" s="73"/>
      <c r="WK226" s="73"/>
      <c r="WL226" s="73"/>
      <c r="WM226" s="73"/>
      <c r="WN226" s="73"/>
      <c r="WO226" s="73"/>
      <c r="WP226" s="73"/>
      <c r="WQ226" s="73"/>
      <c r="WR226" s="73"/>
      <c r="WS226" s="73"/>
      <c r="WT226" s="73"/>
      <c r="WU226" s="73"/>
      <c r="WV226" s="73"/>
      <c r="WW226" s="73"/>
      <c r="WX226" s="73"/>
      <c r="WY226" s="73"/>
      <c r="WZ226" s="73"/>
      <c r="XA226" s="73"/>
      <c r="XB226" s="73"/>
      <c r="XC226" s="73"/>
      <c r="XD226" s="73"/>
      <c r="XE226" s="73"/>
      <c r="XF226" s="73"/>
      <c r="XG226" s="73"/>
      <c r="XH226" s="73"/>
      <c r="XI226" s="73"/>
      <c r="XJ226" s="73"/>
      <c r="XK226" s="73"/>
      <c r="XL226" s="73"/>
      <c r="XM226" s="73"/>
      <c r="XN226" s="73"/>
      <c r="XO226" s="73"/>
      <c r="XP226" s="73"/>
      <c r="XQ226" s="73"/>
      <c r="XR226" s="73"/>
      <c r="XS226" s="73"/>
      <c r="XT226" s="73"/>
      <c r="XU226" s="73"/>
      <c r="XV226" s="73"/>
      <c r="XW226" s="73"/>
      <c r="XX226" s="73"/>
      <c r="XY226" s="73"/>
      <c r="XZ226" s="73"/>
      <c r="YA226" s="73"/>
      <c r="YB226" s="73"/>
      <c r="YC226" s="73"/>
      <c r="YD226" s="73"/>
      <c r="YE226" s="73"/>
      <c r="YF226" s="73"/>
      <c r="YG226" s="73"/>
      <c r="YH226" s="73"/>
      <c r="YI226" s="73"/>
      <c r="YJ226" s="73"/>
      <c r="YK226" s="73"/>
      <c r="YL226" s="73"/>
      <c r="YM226" s="73"/>
      <c r="YN226" s="73"/>
      <c r="YO226" s="73"/>
      <c r="YP226" s="73"/>
      <c r="YQ226" s="73"/>
      <c r="YR226" s="73"/>
    </row>
    <row r="227" spans="1:668">
      <c r="A227" s="71" t="s">
        <v>311</v>
      </c>
      <c r="B227" s="72">
        <f t="shared" si="195"/>
        <v>0</v>
      </c>
      <c r="C227" s="72">
        <f t="shared" si="196"/>
        <v>0</v>
      </c>
      <c r="D227" s="72">
        <f t="shared" si="197"/>
        <v>0</v>
      </c>
      <c r="E227" s="72">
        <f t="shared" si="198"/>
        <v>0</v>
      </c>
      <c r="F227" s="72">
        <f t="shared" si="199"/>
        <v>0</v>
      </c>
      <c r="G227" s="72">
        <f t="shared" si="200"/>
        <v>0</v>
      </c>
      <c r="H227" s="72">
        <f t="shared" si="201"/>
        <v>0</v>
      </c>
      <c r="I227" s="72">
        <f t="shared" si="202"/>
        <v>0</v>
      </c>
      <c r="J227" s="72">
        <f t="shared" si="203"/>
        <v>0</v>
      </c>
      <c r="K227" s="72">
        <f t="shared" si="204"/>
        <v>0</v>
      </c>
      <c r="L227" s="72">
        <f t="shared" si="205"/>
        <v>0</v>
      </c>
      <c r="M227" s="72">
        <f t="shared" si="206"/>
        <v>0</v>
      </c>
      <c r="N227" s="72">
        <f t="shared" si="207"/>
        <v>0</v>
      </c>
      <c r="O227" s="72">
        <f t="shared" si="208"/>
        <v>0</v>
      </c>
      <c r="P227" s="72">
        <f t="shared" si="209"/>
        <v>0</v>
      </c>
      <c r="Q227" s="72">
        <f t="shared" si="210"/>
        <v>0</v>
      </c>
      <c r="R227" s="72">
        <f t="shared" si="211"/>
        <v>0</v>
      </c>
      <c r="S227" s="72">
        <f t="shared" si="212"/>
        <v>0</v>
      </c>
      <c r="T227" s="72">
        <f t="shared" si="213"/>
        <v>0</v>
      </c>
      <c r="U227" s="72">
        <f t="shared" si="214"/>
        <v>0</v>
      </c>
      <c r="V227" s="72">
        <f t="shared" si="215"/>
        <v>0</v>
      </c>
      <c r="W227" s="72">
        <f t="shared" si="216"/>
        <v>0</v>
      </c>
      <c r="X227" s="72">
        <f t="shared" si="217"/>
        <v>0</v>
      </c>
      <c r="Y227" s="72">
        <f t="shared" si="218"/>
        <v>0</v>
      </c>
      <c r="Z227" s="72">
        <f t="shared" si="219"/>
        <v>0</v>
      </c>
      <c r="AA227" s="72">
        <f t="shared" si="220"/>
        <v>0</v>
      </c>
      <c r="AB227" s="72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3"/>
      <c r="DY227" s="73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73"/>
      <c r="ES227" s="73"/>
      <c r="ET227" s="73"/>
      <c r="EU227" s="73"/>
      <c r="EV227" s="73"/>
      <c r="EW227" s="73"/>
      <c r="EX227" s="73"/>
      <c r="EY227" s="73"/>
      <c r="EZ227" s="73"/>
      <c r="FA227" s="73"/>
      <c r="FB227" s="73"/>
      <c r="FC227" s="73"/>
      <c r="FD227" s="73"/>
      <c r="FE227" s="73"/>
      <c r="FF227" s="73"/>
      <c r="FG227" s="73"/>
      <c r="FH227" s="73"/>
      <c r="FI227" s="73"/>
      <c r="FJ227" s="73"/>
      <c r="FK227" s="73"/>
      <c r="FL227" s="73"/>
      <c r="FM227" s="73"/>
      <c r="FN227" s="73"/>
      <c r="FO227" s="73"/>
      <c r="FP227" s="73"/>
      <c r="FQ227" s="73"/>
      <c r="FR227" s="73"/>
      <c r="FS227" s="73"/>
      <c r="FT227" s="73"/>
      <c r="FU227" s="73"/>
      <c r="FV227" s="73"/>
      <c r="FW227" s="73"/>
      <c r="FX227" s="73"/>
      <c r="FY227" s="73"/>
      <c r="FZ227" s="73"/>
      <c r="GA227" s="73"/>
      <c r="GB227" s="73"/>
      <c r="GC227" s="73"/>
      <c r="GD227" s="73"/>
      <c r="GE227" s="73"/>
      <c r="GF227" s="73"/>
      <c r="GG227" s="73"/>
      <c r="GH227" s="73"/>
      <c r="GI227" s="73"/>
      <c r="GJ227" s="73"/>
      <c r="GK227" s="73"/>
      <c r="GL227" s="73"/>
      <c r="GM227" s="73"/>
      <c r="GN227" s="73"/>
      <c r="GO227" s="73"/>
      <c r="GP227" s="73"/>
      <c r="GQ227" s="73"/>
      <c r="GR227" s="73"/>
      <c r="GS227" s="73"/>
      <c r="GT227" s="73"/>
      <c r="GU227" s="73"/>
      <c r="GV227" s="73"/>
      <c r="GW227" s="73"/>
      <c r="GX227" s="73"/>
      <c r="GY227" s="73"/>
      <c r="GZ227" s="73"/>
      <c r="HA227" s="73"/>
      <c r="HB227" s="73"/>
      <c r="HC227" s="73"/>
      <c r="HD227" s="73"/>
      <c r="HE227" s="73"/>
      <c r="HF227" s="73"/>
      <c r="HG227" s="73"/>
      <c r="HH227" s="73"/>
      <c r="HI227" s="73"/>
      <c r="HJ227" s="73"/>
      <c r="HK227" s="73"/>
      <c r="HL227" s="73"/>
      <c r="HM227" s="73"/>
      <c r="HN227" s="73"/>
      <c r="HO227" s="73"/>
      <c r="HP227" s="73"/>
      <c r="HQ227" s="73"/>
      <c r="HR227" s="73"/>
      <c r="HS227" s="73"/>
      <c r="HT227" s="73"/>
      <c r="HU227" s="73"/>
      <c r="HV227" s="73"/>
      <c r="HW227" s="73"/>
      <c r="HX227" s="73"/>
      <c r="HY227" s="73"/>
      <c r="HZ227" s="73"/>
      <c r="IA227" s="73"/>
      <c r="IB227" s="73"/>
      <c r="IC227" s="73"/>
      <c r="ID227" s="73"/>
      <c r="IE227" s="73"/>
      <c r="IF227" s="73"/>
      <c r="IG227" s="73"/>
      <c r="IH227" s="73"/>
      <c r="II227" s="73"/>
      <c r="IJ227" s="73"/>
      <c r="IK227" s="73"/>
      <c r="IL227" s="73"/>
      <c r="IM227" s="73"/>
      <c r="IN227" s="73"/>
      <c r="IO227" s="73"/>
      <c r="IP227" s="73"/>
      <c r="IQ227" s="73"/>
      <c r="IR227" s="73"/>
      <c r="IS227" s="73"/>
      <c r="IT227" s="73"/>
      <c r="IU227" s="73"/>
      <c r="IV227" s="73"/>
      <c r="IW227" s="73"/>
      <c r="IX227" s="73"/>
      <c r="IY227" s="73"/>
      <c r="IZ227" s="73"/>
      <c r="JA227" s="73"/>
      <c r="JB227" s="73"/>
      <c r="JC227" s="73"/>
      <c r="JD227" s="73"/>
      <c r="JE227" s="73"/>
      <c r="JF227" s="73"/>
      <c r="JG227" s="73"/>
      <c r="JH227" s="73"/>
      <c r="JI227" s="73"/>
      <c r="JJ227" s="73"/>
      <c r="JK227" s="73"/>
      <c r="JL227" s="73"/>
      <c r="JM227" s="73"/>
      <c r="JN227" s="73"/>
      <c r="JO227" s="73"/>
      <c r="JP227" s="73"/>
      <c r="JQ227" s="73"/>
      <c r="JR227" s="73"/>
      <c r="JS227" s="73"/>
      <c r="JT227" s="73"/>
      <c r="JU227" s="73"/>
      <c r="JV227" s="73"/>
      <c r="JW227" s="73"/>
      <c r="JX227" s="73"/>
      <c r="JY227" s="73"/>
      <c r="JZ227" s="73"/>
      <c r="KA227" s="73"/>
      <c r="KB227" s="73"/>
      <c r="KC227" s="73"/>
      <c r="KD227" s="73"/>
      <c r="KE227" s="73"/>
      <c r="KF227" s="73"/>
      <c r="KG227" s="73"/>
      <c r="KH227" s="73"/>
      <c r="KI227" s="73"/>
      <c r="KJ227" s="73"/>
      <c r="KK227" s="73"/>
      <c r="KL227" s="73"/>
      <c r="KM227" s="73"/>
      <c r="KN227" s="73"/>
      <c r="KO227" s="73"/>
      <c r="KP227" s="73"/>
      <c r="KQ227" s="73"/>
      <c r="KR227" s="73"/>
      <c r="KS227" s="73"/>
      <c r="KT227" s="73"/>
      <c r="KU227" s="73"/>
      <c r="KV227" s="73"/>
      <c r="KW227" s="73"/>
      <c r="KX227" s="73"/>
      <c r="KY227" s="73"/>
      <c r="KZ227" s="73"/>
      <c r="LA227" s="73"/>
      <c r="LB227" s="73"/>
      <c r="LC227" s="73"/>
      <c r="LD227" s="73"/>
      <c r="LE227" s="73"/>
      <c r="LF227" s="73"/>
      <c r="LG227" s="73"/>
      <c r="LH227" s="73"/>
      <c r="LI227" s="73"/>
      <c r="LJ227" s="73"/>
      <c r="LK227" s="73"/>
      <c r="LL227" s="73"/>
      <c r="LM227" s="73"/>
      <c r="LN227" s="73"/>
      <c r="LO227" s="73"/>
      <c r="LP227" s="73"/>
      <c r="LQ227" s="73"/>
      <c r="LR227" s="73"/>
      <c r="LS227" s="73"/>
      <c r="LT227" s="73"/>
      <c r="LU227" s="73"/>
      <c r="LV227" s="73"/>
      <c r="LW227" s="73"/>
      <c r="LX227" s="73"/>
      <c r="LY227" s="73"/>
      <c r="LZ227" s="73"/>
      <c r="MA227" s="73"/>
      <c r="MB227" s="73"/>
      <c r="MC227" s="73"/>
      <c r="MD227" s="73"/>
      <c r="ME227" s="73"/>
      <c r="MF227" s="73"/>
      <c r="MG227" s="73"/>
      <c r="MH227" s="73"/>
      <c r="MI227" s="73"/>
      <c r="MJ227" s="73"/>
      <c r="MK227" s="73"/>
      <c r="ML227" s="73"/>
      <c r="MM227" s="73"/>
      <c r="MN227" s="73"/>
      <c r="MO227" s="73"/>
      <c r="MP227" s="73"/>
      <c r="MQ227" s="73"/>
      <c r="MR227" s="73"/>
      <c r="MS227" s="73"/>
      <c r="MT227" s="73"/>
      <c r="MU227" s="73"/>
      <c r="MV227" s="73"/>
      <c r="MW227" s="73"/>
      <c r="MX227" s="73"/>
      <c r="MY227" s="73"/>
      <c r="MZ227" s="73"/>
      <c r="NA227" s="73"/>
      <c r="NB227" s="73"/>
      <c r="NC227" s="73"/>
      <c r="ND227" s="73"/>
      <c r="NE227" s="73"/>
      <c r="NF227" s="73"/>
      <c r="NG227" s="73"/>
      <c r="NH227" s="73"/>
      <c r="NI227" s="73"/>
      <c r="NJ227" s="73"/>
      <c r="NK227" s="73"/>
      <c r="NL227" s="73"/>
      <c r="NM227" s="73"/>
      <c r="NN227" s="73"/>
      <c r="NO227" s="73"/>
      <c r="NP227" s="73"/>
      <c r="NQ227" s="73"/>
      <c r="NR227" s="73"/>
      <c r="NS227" s="73"/>
      <c r="NT227" s="73"/>
      <c r="NU227" s="73"/>
      <c r="NV227" s="73"/>
      <c r="NW227" s="73"/>
      <c r="NX227" s="73"/>
      <c r="NY227" s="73"/>
      <c r="NZ227" s="73"/>
      <c r="OA227" s="73"/>
      <c r="OB227" s="73"/>
      <c r="OC227" s="73"/>
      <c r="OD227" s="73"/>
      <c r="OE227" s="73"/>
      <c r="OF227" s="73"/>
      <c r="OG227" s="73"/>
      <c r="OH227" s="73"/>
      <c r="OI227" s="73"/>
      <c r="OJ227" s="73"/>
      <c r="OK227" s="73"/>
      <c r="OL227" s="73"/>
      <c r="OM227" s="73"/>
      <c r="ON227" s="73"/>
      <c r="OO227" s="73"/>
      <c r="OP227" s="73"/>
      <c r="OQ227" s="73"/>
      <c r="OR227" s="73"/>
      <c r="OS227" s="73"/>
      <c r="OT227" s="73"/>
      <c r="OU227" s="73"/>
      <c r="OV227" s="73"/>
      <c r="OW227" s="73"/>
      <c r="OX227" s="73"/>
      <c r="OY227" s="73"/>
      <c r="OZ227" s="73"/>
      <c r="PA227" s="73"/>
      <c r="PB227" s="73"/>
      <c r="PC227" s="73"/>
      <c r="PD227" s="73"/>
      <c r="PE227" s="73"/>
      <c r="PF227" s="73"/>
      <c r="PG227" s="73"/>
      <c r="PH227" s="73"/>
      <c r="PI227" s="73"/>
      <c r="PJ227" s="73"/>
      <c r="PK227" s="73"/>
      <c r="PL227" s="73"/>
      <c r="PM227" s="73"/>
      <c r="PN227" s="73"/>
      <c r="PO227" s="73"/>
      <c r="PP227" s="73"/>
      <c r="PQ227" s="73"/>
      <c r="PR227" s="73"/>
      <c r="PS227" s="73"/>
      <c r="PT227" s="73"/>
      <c r="PU227" s="73"/>
      <c r="PV227" s="73"/>
      <c r="PW227" s="73"/>
      <c r="PX227" s="73"/>
      <c r="PY227" s="73"/>
      <c r="PZ227" s="73"/>
      <c r="QA227" s="73"/>
      <c r="QB227" s="73"/>
      <c r="QC227" s="73"/>
      <c r="QD227" s="73"/>
      <c r="QE227" s="73"/>
      <c r="QF227" s="73"/>
      <c r="QG227" s="73"/>
      <c r="QH227" s="73"/>
      <c r="QI227" s="73"/>
      <c r="QJ227" s="73"/>
      <c r="QK227" s="73"/>
      <c r="QL227" s="73"/>
      <c r="QM227" s="73"/>
      <c r="QN227" s="73"/>
      <c r="QO227" s="73"/>
      <c r="QP227" s="73"/>
      <c r="QQ227" s="73"/>
      <c r="QR227" s="73"/>
      <c r="QS227" s="73"/>
      <c r="QT227" s="73"/>
      <c r="QU227" s="73"/>
      <c r="QV227" s="73"/>
      <c r="QW227" s="73"/>
      <c r="QX227" s="73"/>
      <c r="QY227" s="73"/>
      <c r="QZ227" s="73"/>
      <c r="RA227" s="73"/>
      <c r="RB227" s="73"/>
      <c r="RC227" s="73"/>
      <c r="RD227" s="73"/>
      <c r="RE227" s="73"/>
      <c r="RF227" s="73"/>
      <c r="RG227" s="73"/>
      <c r="RH227" s="73"/>
      <c r="RI227" s="73"/>
      <c r="RJ227" s="73"/>
      <c r="RK227" s="73"/>
      <c r="RL227" s="73"/>
      <c r="RM227" s="73"/>
      <c r="RN227" s="73"/>
      <c r="RO227" s="73"/>
      <c r="RP227" s="73"/>
      <c r="RQ227" s="73"/>
      <c r="RR227" s="73"/>
      <c r="RS227" s="73"/>
      <c r="RT227" s="73"/>
      <c r="RU227" s="73"/>
      <c r="RV227" s="73"/>
      <c r="RW227" s="73"/>
      <c r="RX227" s="73"/>
      <c r="RY227" s="73"/>
      <c r="RZ227" s="73"/>
      <c r="SA227" s="73"/>
      <c r="SB227" s="73"/>
      <c r="SC227" s="73"/>
      <c r="SD227" s="73"/>
      <c r="SE227" s="73"/>
      <c r="SF227" s="73"/>
      <c r="SG227" s="73"/>
      <c r="SH227" s="73"/>
      <c r="SI227" s="73"/>
      <c r="SJ227" s="73"/>
      <c r="SK227" s="73"/>
      <c r="SL227" s="73"/>
      <c r="SM227" s="73"/>
      <c r="SN227" s="73"/>
      <c r="SO227" s="73"/>
      <c r="SP227" s="73"/>
      <c r="SQ227" s="73"/>
      <c r="SR227" s="73"/>
      <c r="SS227" s="73"/>
      <c r="ST227" s="73"/>
      <c r="SU227" s="73"/>
      <c r="SV227" s="73"/>
      <c r="SW227" s="73"/>
      <c r="SX227" s="73"/>
      <c r="SY227" s="73"/>
      <c r="SZ227" s="73"/>
      <c r="TA227" s="73"/>
      <c r="TB227" s="73"/>
      <c r="TC227" s="73"/>
      <c r="TD227" s="73"/>
      <c r="TE227" s="73"/>
      <c r="TF227" s="73"/>
      <c r="TG227" s="73"/>
      <c r="TH227" s="73"/>
      <c r="TI227" s="73"/>
      <c r="TJ227" s="73"/>
      <c r="TK227" s="73"/>
      <c r="TL227" s="73"/>
      <c r="TM227" s="73"/>
      <c r="TN227" s="73"/>
      <c r="TO227" s="73"/>
      <c r="TP227" s="73"/>
      <c r="TQ227" s="73"/>
      <c r="TR227" s="73"/>
      <c r="TS227" s="73"/>
      <c r="TT227" s="73"/>
      <c r="TU227" s="73"/>
      <c r="TV227" s="73"/>
      <c r="TW227" s="73"/>
      <c r="TX227" s="73"/>
      <c r="TY227" s="73"/>
      <c r="TZ227" s="73"/>
      <c r="UA227" s="73"/>
      <c r="UB227" s="73"/>
      <c r="UC227" s="73"/>
      <c r="UD227" s="73"/>
      <c r="UE227" s="73"/>
      <c r="UF227" s="73"/>
      <c r="UG227" s="73"/>
      <c r="UH227" s="73"/>
      <c r="UI227" s="73"/>
      <c r="UJ227" s="73"/>
      <c r="UK227" s="73"/>
      <c r="UL227" s="73"/>
      <c r="UM227" s="73"/>
      <c r="UN227" s="73"/>
      <c r="UO227" s="73"/>
      <c r="UP227" s="73"/>
      <c r="UQ227" s="73"/>
      <c r="UR227" s="73"/>
      <c r="US227" s="73"/>
      <c r="UT227" s="73"/>
      <c r="UU227" s="73"/>
      <c r="UV227" s="73"/>
      <c r="UW227" s="73"/>
      <c r="UX227" s="73"/>
      <c r="UY227" s="73"/>
      <c r="UZ227" s="73"/>
      <c r="VA227" s="73"/>
      <c r="VB227" s="73"/>
      <c r="VC227" s="73"/>
      <c r="VD227" s="73"/>
      <c r="VE227" s="73"/>
      <c r="VF227" s="73"/>
      <c r="VG227" s="73"/>
      <c r="VH227" s="73"/>
      <c r="VI227" s="73"/>
      <c r="VJ227" s="73"/>
      <c r="VK227" s="73"/>
      <c r="VL227" s="73"/>
      <c r="VM227" s="73"/>
      <c r="VN227" s="73"/>
      <c r="VO227" s="73"/>
      <c r="VP227" s="73"/>
      <c r="VQ227" s="73"/>
      <c r="VR227" s="73"/>
      <c r="VS227" s="73"/>
      <c r="VT227" s="73"/>
      <c r="VU227" s="73"/>
      <c r="VV227" s="73"/>
      <c r="VW227" s="73"/>
      <c r="VX227" s="73"/>
      <c r="VY227" s="73"/>
      <c r="VZ227" s="73"/>
      <c r="WA227" s="73"/>
      <c r="WB227" s="73"/>
      <c r="WC227" s="73"/>
      <c r="WD227" s="73"/>
      <c r="WE227" s="73"/>
      <c r="WF227" s="73"/>
      <c r="WG227" s="73"/>
      <c r="WH227" s="73"/>
      <c r="WI227" s="73"/>
      <c r="WJ227" s="73"/>
      <c r="WK227" s="73"/>
      <c r="WL227" s="73"/>
      <c r="WM227" s="73"/>
      <c r="WN227" s="73"/>
      <c r="WO227" s="73"/>
      <c r="WP227" s="73"/>
      <c r="WQ227" s="73"/>
      <c r="WR227" s="73"/>
      <c r="WS227" s="73"/>
      <c r="WT227" s="73"/>
      <c r="WU227" s="73"/>
      <c r="WV227" s="73"/>
      <c r="WW227" s="73"/>
      <c r="WX227" s="73"/>
      <c r="WY227" s="73"/>
      <c r="WZ227" s="73"/>
      <c r="XA227" s="73"/>
      <c r="XB227" s="73"/>
      <c r="XC227" s="73"/>
      <c r="XD227" s="73"/>
      <c r="XE227" s="73"/>
      <c r="XF227" s="73"/>
      <c r="XG227" s="73"/>
      <c r="XH227" s="73"/>
      <c r="XI227" s="73"/>
      <c r="XJ227" s="73"/>
      <c r="XK227" s="73"/>
      <c r="XL227" s="73"/>
      <c r="XM227" s="73"/>
      <c r="XN227" s="73"/>
      <c r="XO227" s="73"/>
      <c r="XP227" s="73"/>
      <c r="XQ227" s="73"/>
      <c r="XR227" s="73"/>
      <c r="XS227" s="73"/>
      <c r="XT227" s="73"/>
      <c r="XU227" s="73"/>
      <c r="XV227" s="73"/>
      <c r="XW227" s="73"/>
      <c r="XX227" s="73"/>
      <c r="XY227" s="73"/>
      <c r="XZ227" s="73"/>
      <c r="YA227" s="73"/>
      <c r="YB227" s="73"/>
      <c r="YC227" s="73"/>
      <c r="YD227" s="73"/>
      <c r="YE227" s="73"/>
      <c r="YF227" s="73"/>
      <c r="YG227" s="73"/>
      <c r="YH227" s="73"/>
      <c r="YI227" s="73"/>
      <c r="YJ227" s="73"/>
      <c r="YK227" s="73"/>
      <c r="YL227" s="73"/>
      <c r="YM227" s="73"/>
      <c r="YN227" s="73"/>
      <c r="YO227" s="73"/>
      <c r="YP227" s="73"/>
      <c r="YQ227" s="73"/>
      <c r="YR227" s="73"/>
    </row>
    <row r="228" spans="1:668">
      <c r="A228" s="71" t="s">
        <v>312</v>
      </c>
      <c r="B228" s="72">
        <f t="shared" si="195"/>
        <v>0</v>
      </c>
      <c r="C228" s="72">
        <f t="shared" si="196"/>
        <v>0</v>
      </c>
      <c r="D228" s="72">
        <f t="shared" si="197"/>
        <v>0</v>
      </c>
      <c r="E228" s="72">
        <f t="shared" si="198"/>
        <v>0</v>
      </c>
      <c r="F228" s="72">
        <f t="shared" si="199"/>
        <v>0</v>
      </c>
      <c r="G228" s="72">
        <f t="shared" si="200"/>
        <v>0</v>
      </c>
      <c r="H228" s="72">
        <f t="shared" si="201"/>
        <v>0</v>
      </c>
      <c r="I228" s="72">
        <f t="shared" si="202"/>
        <v>0</v>
      </c>
      <c r="J228" s="72">
        <f t="shared" si="203"/>
        <v>0</v>
      </c>
      <c r="K228" s="72">
        <f t="shared" si="204"/>
        <v>0</v>
      </c>
      <c r="L228" s="72">
        <f t="shared" si="205"/>
        <v>0</v>
      </c>
      <c r="M228" s="72">
        <f t="shared" si="206"/>
        <v>0</v>
      </c>
      <c r="N228" s="72">
        <f t="shared" si="207"/>
        <v>0</v>
      </c>
      <c r="O228" s="72">
        <f t="shared" si="208"/>
        <v>0</v>
      </c>
      <c r="P228" s="72">
        <f t="shared" si="209"/>
        <v>0</v>
      </c>
      <c r="Q228" s="72">
        <f t="shared" si="210"/>
        <v>0</v>
      </c>
      <c r="R228" s="72">
        <f t="shared" si="211"/>
        <v>0</v>
      </c>
      <c r="S228" s="72">
        <f t="shared" si="212"/>
        <v>0</v>
      </c>
      <c r="T228" s="72">
        <f t="shared" si="213"/>
        <v>0</v>
      </c>
      <c r="U228" s="72">
        <f t="shared" si="214"/>
        <v>0</v>
      </c>
      <c r="V228" s="72">
        <f t="shared" si="215"/>
        <v>0</v>
      </c>
      <c r="W228" s="72">
        <f t="shared" si="216"/>
        <v>0</v>
      </c>
      <c r="X228" s="72">
        <f t="shared" si="217"/>
        <v>0</v>
      </c>
      <c r="Y228" s="72">
        <f t="shared" si="218"/>
        <v>0</v>
      </c>
      <c r="Z228" s="72">
        <f t="shared" si="219"/>
        <v>0</v>
      </c>
      <c r="AA228" s="72">
        <f t="shared" si="220"/>
        <v>0</v>
      </c>
      <c r="AB228" s="72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3"/>
      <c r="DY228" s="73"/>
      <c r="DZ228" s="73"/>
      <c r="EA228" s="73"/>
      <c r="EB228" s="73"/>
      <c r="EC228" s="73"/>
      <c r="ED228" s="73"/>
      <c r="EE228" s="73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73"/>
      <c r="ES228" s="73"/>
      <c r="ET228" s="73"/>
      <c r="EU228" s="73"/>
      <c r="EV228" s="73"/>
      <c r="EW228" s="73"/>
      <c r="EX228" s="73"/>
      <c r="EY228" s="73"/>
      <c r="EZ228" s="73"/>
      <c r="FA228" s="73"/>
      <c r="FB228" s="73"/>
      <c r="FC228" s="73"/>
      <c r="FD228" s="73"/>
      <c r="FE228" s="73"/>
      <c r="FF228" s="73"/>
      <c r="FG228" s="73"/>
      <c r="FH228" s="73"/>
      <c r="FI228" s="73"/>
      <c r="FJ228" s="73"/>
      <c r="FK228" s="73"/>
      <c r="FL228" s="73"/>
      <c r="FM228" s="73"/>
      <c r="FN228" s="73"/>
      <c r="FO228" s="73"/>
      <c r="FP228" s="73"/>
      <c r="FQ228" s="73"/>
      <c r="FR228" s="73"/>
      <c r="FS228" s="73"/>
      <c r="FT228" s="73"/>
      <c r="FU228" s="73"/>
      <c r="FV228" s="73"/>
      <c r="FW228" s="73"/>
      <c r="FX228" s="73"/>
      <c r="FY228" s="73"/>
      <c r="FZ228" s="73"/>
      <c r="GA228" s="73"/>
      <c r="GB228" s="73"/>
      <c r="GC228" s="73"/>
      <c r="GD228" s="73"/>
      <c r="GE228" s="73"/>
      <c r="GF228" s="73"/>
      <c r="GG228" s="73"/>
      <c r="GH228" s="73"/>
      <c r="GI228" s="73"/>
      <c r="GJ228" s="73"/>
      <c r="GK228" s="73"/>
      <c r="GL228" s="73"/>
      <c r="GM228" s="73"/>
      <c r="GN228" s="73"/>
      <c r="GO228" s="73"/>
      <c r="GP228" s="73"/>
      <c r="GQ228" s="73"/>
      <c r="GR228" s="73"/>
      <c r="GS228" s="73"/>
      <c r="GT228" s="73"/>
      <c r="GU228" s="73"/>
      <c r="GV228" s="73"/>
      <c r="GW228" s="73"/>
      <c r="GX228" s="73"/>
      <c r="GY228" s="73"/>
      <c r="GZ228" s="73"/>
      <c r="HA228" s="73"/>
      <c r="HB228" s="73"/>
      <c r="HC228" s="73"/>
      <c r="HD228" s="73"/>
      <c r="HE228" s="73"/>
      <c r="HF228" s="73"/>
      <c r="HG228" s="73"/>
      <c r="HH228" s="73"/>
      <c r="HI228" s="73"/>
      <c r="HJ228" s="73"/>
      <c r="HK228" s="73"/>
      <c r="HL228" s="73"/>
      <c r="HM228" s="73"/>
      <c r="HN228" s="73"/>
      <c r="HO228" s="73"/>
      <c r="HP228" s="73"/>
      <c r="HQ228" s="73"/>
      <c r="HR228" s="73"/>
      <c r="HS228" s="73"/>
      <c r="HT228" s="73"/>
      <c r="HU228" s="73"/>
      <c r="HV228" s="73"/>
      <c r="HW228" s="73"/>
      <c r="HX228" s="73"/>
      <c r="HY228" s="73"/>
      <c r="HZ228" s="73"/>
      <c r="IA228" s="73"/>
      <c r="IB228" s="73"/>
      <c r="IC228" s="73"/>
      <c r="ID228" s="73"/>
      <c r="IE228" s="73"/>
      <c r="IF228" s="73"/>
      <c r="IG228" s="73"/>
      <c r="IH228" s="73"/>
      <c r="II228" s="73"/>
      <c r="IJ228" s="73"/>
      <c r="IK228" s="73"/>
      <c r="IL228" s="73"/>
      <c r="IM228" s="73"/>
      <c r="IN228" s="73"/>
      <c r="IO228" s="73"/>
      <c r="IP228" s="73"/>
      <c r="IQ228" s="73"/>
      <c r="IR228" s="73"/>
      <c r="IS228" s="73"/>
      <c r="IT228" s="73"/>
      <c r="IU228" s="73"/>
      <c r="IV228" s="73"/>
      <c r="IW228" s="73"/>
      <c r="IX228" s="73"/>
      <c r="IY228" s="73"/>
      <c r="IZ228" s="73"/>
      <c r="JA228" s="73"/>
      <c r="JB228" s="73"/>
      <c r="JC228" s="73"/>
      <c r="JD228" s="73"/>
      <c r="JE228" s="73"/>
      <c r="JF228" s="73"/>
      <c r="JG228" s="73"/>
      <c r="JH228" s="73"/>
      <c r="JI228" s="73"/>
      <c r="JJ228" s="73"/>
      <c r="JK228" s="73"/>
      <c r="JL228" s="73"/>
      <c r="JM228" s="73"/>
      <c r="JN228" s="73"/>
      <c r="JO228" s="73"/>
      <c r="JP228" s="73"/>
      <c r="JQ228" s="73"/>
      <c r="JR228" s="73"/>
      <c r="JS228" s="73"/>
      <c r="JT228" s="73"/>
      <c r="JU228" s="73"/>
      <c r="JV228" s="73"/>
      <c r="JW228" s="73"/>
      <c r="JX228" s="73"/>
      <c r="JY228" s="73"/>
      <c r="JZ228" s="73"/>
      <c r="KA228" s="73"/>
      <c r="KB228" s="73"/>
      <c r="KC228" s="73"/>
      <c r="KD228" s="73"/>
      <c r="KE228" s="73"/>
      <c r="KF228" s="73"/>
      <c r="KG228" s="73"/>
      <c r="KH228" s="73"/>
      <c r="KI228" s="73"/>
      <c r="KJ228" s="73"/>
      <c r="KK228" s="73"/>
      <c r="KL228" s="73"/>
      <c r="KM228" s="73"/>
      <c r="KN228" s="73"/>
      <c r="KO228" s="73"/>
      <c r="KP228" s="73"/>
      <c r="KQ228" s="73"/>
      <c r="KR228" s="73"/>
      <c r="KS228" s="73"/>
      <c r="KT228" s="73"/>
      <c r="KU228" s="73"/>
      <c r="KV228" s="73"/>
      <c r="KW228" s="73"/>
      <c r="KX228" s="73"/>
      <c r="KY228" s="73"/>
      <c r="KZ228" s="73"/>
      <c r="LA228" s="73"/>
      <c r="LB228" s="73"/>
      <c r="LC228" s="73"/>
      <c r="LD228" s="73"/>
      <c r="LE228" s="73"/>
      <c r="LF228" s="73"/>
      <c r="LG228" s="73"/>
      <c r="LH228" s="73"/>
      <c r="LI228" s="73"/>
      <c r="LJ228" s="73"/>
      <c r="LK228" s="73"/>
      <c r="LL228" s="73"/>
      <c r="LM228" s="73"/>
      <c r="LN228" s="73"/>
      <c r="LO228" s="73"/>
      <c r="LP228" s="73"/>
      <c r="LQ228" s="73"/>
      <c r="LR228" s="73"/>
      <c r="LS228" s="73"/>
      <c r="LT228" s="73"/>
      <c r="LU228" s="73"/>
      <c r="LV228" s="73"/>
      <c r="LW228" s="73"/>
      <c r="LX228" s="73"/>
      <c r="LY228" s="73"/>
      <c r="LZ228" s="73"/>
      <c r="MA228" s="73"/>
      <c r="MB228" s="73"/>
      <c r="MC228" s="73"/>
      <c r="MD228" s="73"/>
      <c r="ME228" s="73"/>
      <c r="MF228" s="73"/>
      <c r="MG228" s="73"/>
      <c r="MH228" s="73"/>
      <c r="MI228" s="73"/>
      <c r="MJ228" s="73"/>
      <c r="MK228" s="73"/>
      <c r="ML228" s="73"/>
      <c r="MM228" s="73"/>
      <c r="MN228" s="73"/>
      <c r="MO228" s="73"/>
      <c r="MP228" s="73"/>
      <c r="MQ228" s="73"/>
      <c r="MR228" s="73"/>
      <c r="MS228" s="73"/>
      <c r="MT228" s="73"/>
      <c r="MU228" s="73"/>
      <c r="MV228" s="73"/>
      <c r="MW228" s="73"/>
      <c r="MX228" s="73"/>
      <c r="MY228" s="73"/>
      <c r="MZ228" s="73"/>
      <c r="NA228" s="73"/>
      <c r="NB228" s="73"/>
      <c r="NC228" s="73"/>
      <c r="ND228" s="73"/>
      <c r="NE228" s="73"/>
      <c r="NF228" s="73"/>
      <c r="NG228" s="73"/>
      <c r="NH228" s="73"/>
      <c r="NI228" s="73"/>
      <c r="NJ228" s="73"/>
      <c r="NK228" s="73"/>
      <c r="NL228" s="73"/>
      <c r="NM228" s="73"/>
      <c r="NN228" s="73"/>
      <c r="NO228" s="73"/>
      <c r="NP228" s="73"/>
      <c r="NQ228" s="73"/>
      <c r="NR228" s="73"/>
      <c r="NS228" s="73"/>
      <c r="NT228" s="73"/>
      <c r="NU228" s="73"/>
      <c r="NV228" s="73"/>
      <c r="NW228" s="73"/>
      <c r="NX228" s="73"/>
      <c r="NY228" s="73"/>
      <c r="NZ228" s="73"/>
      <c r="OA228" s="73"/>
      <c r="OB228" s="73"/>
      <c r="OC228" s="73"/>
      <c r="OD228" s="73"/>
      <c r="OE228" s="73"/>
      <c r="OF228" s="73"/>
      <c r="OG228" s="73"/>
      <c r="OH228" s="73"/>
      <c r="OI228" s="73"/>
      <c r="OJ228" s="73"/>
      <c r="OK228" s="73"/>
      <c r="OL228" s="73"/>
      <c r="OM228" s="73"/>
      <c r="ON228" s="73"/>
      <c r="OO228" s="73"/>
      <c r="OP228" s="73"/>
      <c r="OQ228" s="73"/>
      <c r="OR228" s="73"/>
      <c r="OS228" s="73"/>
      <c r="OT228" s="73"/>
      <c r="OU228" s="73"/>
      <c r="OV228" s="73"/>
      <c r="OW228" s="73"/>
      <c r="OX228" s="73"/>
      <c r="OY228" s="73"/>
      <c r="OZ228" s="73"/>
      <c r="PA228" s="73"/>
      <c r="PB228" s="73"/>
      <c r="PC228" s="73"/>
      <c r="PD228" s="73"/>
      <c r="PE228" s="73"/>
      <c r="PF228" s="73"/>
      <c r="PG228" s="73"/>
      <c r="PH228" s="73"/>
      <c r="PI228" s="73"/>
      <c r="PJ228" s="73"/>
      <c r="PK228" s="73"/>
      <c r="PL228" s="73"/>
      <c r="PM228" s="73"/>
      <c r="PN228" s="73"/>
      <c r="PO228" s="73"/>
      <c r="PP228" s="73"/>
      <c r="PQ228" s="73"/>
      <c r="PR228" s="73"/>
      <c r="PS228" s="73"/>
      <c r="PT228" s="73"/>
      <c r="PU228" s="73"/>
      <c r="PV228" s="73"/>
      <c r="PW228" s="73"/>
      <c r="PX228" s="73"/>
      <c r="PY228" s="73"/>
      <c r="PZ228" s="73"/>
      <c r="QA228" s="73"/>
      <c r="QB228" s="73"/>
      <c r="QC228" s="73"/>
      <c r="QD228" s="73"/>
      <c r="QE228" s="73"/>
      <c r="QF228" s="73"/>
      <c r="QG228" s="73"/>
      <c r="QH228" s="73"/>
      <c r="QI228" s="73"/>
      <c r="QJ228" s="73"/>
      <c r="QK228" s="73"/>
      <c r="QL228" s="73"/>
      <c r="QM228" s="73"/>
      <c r="QN228" s="73"/>
      <c r="QO228" s="73"/>
      <c r="QP228" s="73"/>
      <c r="QQ228" s="73"/>
      <c r="QR228" s="73"/>
      <c r="QS228" s="73"/>
      <c r="QT228" s="73"/>
      <c r="QU228" s="73"/>
      <c r="QV228" s="73"/>
      <c r="QW228" s="73"/>
      <c r="QX228" s="73"/>
      <c r="QY228" s="73"/>
      <c r="QZ228" s="73"/>
      <c r="RA228" s="73"/>
      <c r="RB228" s="73"/>
      <c r="RC228" s="73"/>
      <c r="RD228" s="73"/>
      <c r="RE228" s="73"/>
      <c r="RF228" s="73"/>
      <c r="RG228" s="73"/>
      <c r="RH228" s="73"/>
      <c r="RI228" s="73"/>
      <c r="RJ228" s="73"/>
      <c r="RK228" s="73"/>
      <c r="RL228" s="73"/>
      <c r="RM228" s="73"/>
      <c r="RN228" s="73"/>
      <c r="RO228" s="73"/>
      <c r="RP228" s="73"/>
      <c r="RQ228" s="73"/>
      <c r="RR228" s="73"/>
      <c r="RS228" s="73"/>
      <c r="RT228" s="73"/>
      <c r="RU228" s="73"/>
      <c r="RV228" s="73"/>
      <c r="RW228" s="73"/>
      <c r="RX228" s="73"/>
      <c r="RY228" s="73"/>
      <c r="RZ228" s="73"/>
      <c r="SA228" s="73"/>
      <c r="SB228" s="73"/>
      <c r="SC228" s="73"/>
      <c r="SD228" s="73"/>
      <c r="SE228" s="73"/>
      <c r="SF228" s="73"/>
      <c r="SG228" s="73"/>
      <c r="SH228" s="73"/>
      <c r="SI228" s="73"/>
      <c r="SJ228" s="73"/>
      <c r="SK228" s="73"/>
      <c r="SL228" s="73"/>
      <c r="SM228" s="73"/>
      <c r="SN228" s="73"/>
      <c r="SO228" s="73"/>
      <c r="SP228" s="73"/>
      <c r="SQ228" s="73"/>
      <c r="SR228" s="73"/>
      <c r="SS228" s="73"/>
      <c r="ST228" s="73"/>
      <c r="SU228" s="73"/>
      <c r="SV228" s="73"/>
      <c r="SW228" s="73"/>
      <c r="SX228" s="73"/>
      <c r="SY228" s="73"/>
      <c r="SZ228" s="73"/>
      <c r="TA228" s="73"/>
      <c r="TB228" s="73"/>
      <c r="TC228" s="73"/>
      <c r="TD228" s="73"/>
      <c r="TE228" s="73"/>
      <c r="TF228" s="73"/>
      <c r="TG228" s="73"/>
      <c r="TH228" s="73"/>
      <c r="TI228" s="73"/>
      <c r="TJ228" s="73"/>
      <c r="TK228" s="73"/>
      <c r="TL228" s="73"/>
      <c r="TM228" s="73"/>
      <c r="TN228" s="73"/>
      <c r="TO228" s="73"/>
      <c r="TP228" s="73"/>
      <c r="TQ228" s="73"/>
      <c r="TR228" s="73"/>
      <c r="TS228" s="73"/>
      <c r="TT228" s="73"/>
      <c r="TU228" s="73"/>
      <c r="TV228" s="73"/>
      <c r="TW228" s="73"/>
      <c r="TX228" s="73"/>
      <c r="TY228" s="73"/>
      <c r="TZ228" s="73"/>
      <c r="UA228" s="73"/>
      <c r="UB228" s="73"/>
      <c r="UC228" s="73"/>
      <c r="UD228" s="73"/>
      <c r="UE228" s="73"/>
      <c r="UF228" s="73"/>
      <c r="UG228" s="73"/>
      <c r="UH228" s="73"/>
      <c r="UI228" s="73"/>
      <c r="UJ228" s="73"/>
      <c r="UK228" s="73"/>
      <c r="UL228" s="73"/>
      <c r="UM228" s="73"/>
      <c r="UN228" s="73"/>
      <c r="UO228" s="73"/>
      <c r="UP228" s="73"/>
      <c r="UQ228" s="73"/>
      <c r="UR228" s="73"/>
      <c r="US228" s="73"/>
      <c r="UT228" s="73"/>
      <c r="UU228" s="73"/>
      <c r="UV228" s="73"/>
      <c r="UW228" s="73"/>
      <c r="UX228" s="73"/>
      <c r="UY228" s="73"/>
      <c r="UZ228" s="73"/>
      <c r="VA228" s="73"/>
      <c r="VB228" s="73"/>
      <c r="VC228" s="73"/>
      <c r="VD228" s="73"/>
      <c r="VE228" s="73"/>
      <c r="VF228" s="73"/>
      <c r="VG228" s="73"/>
      <c r="VH228" s="73"/>
      <c r="VI228" s="73"/>
      <c r="VJ228" s="73"/>
      <c r="VK228" s="73"/>
      <c r="VL228" s="73"/>
      <c r="VM228" s="73"/>
      <c r="VN228" s="73"/>
      <c r="VO228" s="73"/>
      <c r="VP228" s="73"/>
      <c r="VQ228" s="73"/>
      <c r="VR228" s="73"/>
      <c r="VS228" s="73"/>
      <c r="VT228" s="73"/>
      <c r="VU228" s="73"/>
      <c r="VV228" s="73"/>
      <c r="VW228" s="73"/>
      <c r="VX228" s="73"/>
      <c r="VY228" s="73"/>
      <c r="VZ228" s="73"/>
      <c r="WA228" s="73"/>
      <c r="WB228" s="73"/>
      <c r="WC228" s="73"/>
      <c r="WD228" s="73"/>
      <c r="WE228" s="73"/>
      <c r="WF228" s="73"/>
      <c r="WG228" s="73"/>
      <c r="WH228" s="73"/>
      <c r="WI228" s="73"/>
      <c r="WJ228" s="73"/>
      <c r="WK228" s="73"/>
      <c r="WL228" s="73"/>
      <c r="WM228" s="73"/>
      <c r="WN228" s="73"/>
      <c r="WO228" s="73"/>
      <c r="WP228" s="73"/>
      <c r="WQ228" s="73"/>
      <c r="WR228" s="73"/>
      <c r="WS228" s="73"/>
      <c r="WT228" s="73"/>
      <c r="WU228" s="73"/>
      <c r="WV228" s="73"/>
      <c r="WW228" s="73"/>
      <c r="WX228" s="73"/>
      <c r="WY228" s="73"/>
      <c r="WZ228" s="73"/>
      <c r="XA228" s="73"/>
      <c r="XB228" s="73"/>
      <c r="XC228" s="73"/>
      <c r="XD228" s="73"/>
      <c r="XE228" s="73"/>
      <c r="XF228" s="73"/>
      <c r="XG228" s="73"/>
      <c r="XH228" s="73"/>
      <c r="XI228" s="73"/>
      <c r="XJ228" s="73"/>
      <c r="XK228" s="73"/>
      <c r="XL228" s="73"/>
      <c r="XM228" s="73"/>
      <c r="XN228" s="73"/>
      <c r="XO228" s="73"/>
      <c r="XP228" s="73"/>
      <c r="XQ228" s="73"/>
      <c r="XR228" s="73"/>
      <c r="XS228" s="73"/>
      <c r="XT228" s="73"/>
      <c r="XU228" s="73"/>
      <c r="XV228" s="73"/>
      <c r="XW228" s="73"/>
      <c r="XX228" s="73"/>
      <c r="XY228" s="73"/>
      <c r="XZ228" s="73"/>
      <c r="YA228" s="73"/>
      <c r="YB228" s="73"/>
      <c r="YC228" s="73"/>
      <c r="YD228" s="73"/>
      <c r="YE228" s="73"/>
      <c r="YF228" s="73"/>
      <c r="YG228" s="73"/>
      <c r="YH228" s="73"/>
      <c r="YI228" s="73"/>
      <c r="YJ228" s="73"/>
      <c r="YK228" s="73"/>
      <c r="YL228" s="73"/>
      <c r="YM228" s="73"/>
      <c r="YN228" s="73"/>
      <c r="YO228" s="73"/>
      <c r="YP228" s="73"/>
      <c r="YQ228" s="73"/>
      <c r="YR228" s="73"/>
    </row>
    <row r="229" spans="1:668">
      <c r="A229" s="71" t="s">
        <v>313</v>
      </c>
      <c r="B229" s="72">
        <f t="shared" ref="B229" si="221">SUM(AD229:AO229)/1000</f>
        <v>0</v>
      </c>
      <c r="C229" s="72">
        <f t="shared" ref="C229" si="222">SUM(AP229:BA229)/1000</f>
        <v>0</v>
      </c>
      <c r="D229" s="72">
        <f t="shared" ref="D229" si="223">SUM(BB229:BM229)/1000</f>
        <v>0</v>
      </c>
      <c r="E229" s="72">
        <f t="shared" ref="E229" si="224">SUM(BN229:BY229)/1000</f>
        <v>0</v>
      </c>
      <c r="F229" s="72">
        <f t="shared" ref="F229" si="225">SUM(BZ229:CK229)/1000</f>
        <v>0</v>
      </c>
      <c r="G229" s="72">
        <f t="shared" ref="G229" si="226">SUM(CL229:CW229)/1000</f>
        <v>0</v>
      </c>
      <c r="H229" s="72">
        <f t="shared" ref="H229" si="227">SUM(CX229:DI229)/1000</f>
        <v>0</v>
      </c>
      <c r="I229" s="72">
        <f t="shared" ref="I229" si="228">SUM(DJ229:DU229)/1000</f>
        <v>0</v>
      </c>
      <c r="J229" s="72">
        <f t="shared" ref="J229" si="229">SUM(DV229:EG229)/1000</f>
        <v>0</v>
      </c>
      <c r="K229" s="72">
        <f t="shared" ref="K229" si="230">SUM(EH229:ES229)/1000</f>
        <v>0</v>
      </c>
      <c r="L229" s="72">
        <f t="shared" ref="L229" si="231">SUM(ET229:FE229)/1000</f>
        <v>0</v>
      </c>
      <c r="M229" s="72">
        <f t="shared" ref="M229" si="232">SUM(FF229:FQ229)/1000</f>
        <v>0</v>
      </c>
      <c r="N229" s="72">
        <f t="shared" ref="N229" si="233">SUM(FR229:GC229)/1000</f>
        <v>0</v>
      </c>
      <c r="O229" s="72">
        <f t="shared" ref="O229" si="234">SUM(GD229:GO229)/1000</f>
        <v>0</v>
      </c>
      <c r="P229" s="72">
        <f t="shared" ref="P229" si="235">SUM(GP229:HA229)/1000</f>
        <v>0</v>
      </c>
      <c r="Q229" s="72">
        <f t="shared" ref="Q229" si="236">SUM(HB229:HM229)/1000</f>
        <v>0</v>
      </c>
      <c r="R229" s="72">
        <f t="shared" ref="R229" si="237">SUM(HN229:HY229)/1000</f>
        <v>0</v>
      </c>
      <c r="S229" s="72">
        <f t="shared" ref="S229" si="238">SUM(HZ229:IK229)/1000</f>
        <v>0</v>
      </c>
      <c r="T229" s="72">
        <f t="shared" ref="T229" si="239">SUM(IL229:IW229)/1000</f>
        <v>0</v>
      </c>
      <c r="U229" s="72">
        <f t="shared" ref="U229" si="240">SUM(IX229:JI229)/1000</f>
        <v>0</v>
      </c>
      <c r="V229" s="72">
        <f t="shared" ref="V229" si="241">SUM(JJ229:JU229)/1000</f>
        <v>0</v>
      </c>
      <c r="W229" s="72">
        <f t="shared" ref="W229" si="242">SUM(JV229:KG229)/1000</f>
        <v>0</v>
      </c>
      <c r="X229" s="72">
        <f t="shared" ref="X229" si="243">SUM(KH229:KS229)/1000</f>
        <v>0</v>
      </c>
      <c r="Y229" s="72">
        <f t="shared" ref="Y229" si="244">SUM(KT229:LE229)/1000</f>
        <v>0</v>
      </c>
      <c r="Z229" s="72">
        <f t="shared" ref="Z229" si="245">SUM(LF229:LQ229)/1000</f>
        <v>0</v>
      </c>
      <c r="AA229" s="72">
        <f t="shared" ref="AA229" si="246">SUM(LR229:MC229)/1000</f>
        <v>0</v>
      </c>
      <c r="AB229" s="72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3"/>
      <c r="DY229" s="73"/>
      <c r="DZ229" s="73"/>
      <c r="EA229" s="73"/>
      <c r="EB229" s="73"/>
      <c r="EC229" s="73"/>
      <c r="ED229" s="73"/>
      <c r="EE229" s="73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73"/>
      <c r="ES229" s="73"/>
      <c r="ET229" s="73"/>
      <c r="EU229" s="73"/>
      <c r="EV229" s="73"/>
      <c r="EW229" s="73"/>
      <c r="EX229" s="73"/>
      <c r="EY229" s="73"/>
      <c r="EZ229" s="73"/>
      <c r="FA229" s="73"/>
      <c r="FB229" s="73"/>
      <c r="FC229" s="73"/>
      <c r="FD229" s="73"/>
      <c r="FE229" s="73"/>
      <c r="FF229" s="73"/>
      <c r="FG229" s="73"/>
      <c r="FH229" s="73"/>
      <c r="FI229" s="73"/>
      <c r="FJ229" s="73"/>
      <c r="FK229" s="73"/>
      <c r="FL229" s="73"/>
      <c r="FM229" s="73"/>
      <c r="FN229" s="73"/>
      <c r="FO229" s="73"/>
      <c r="FP229" s="73"/>
      <c r="FQ229" s="73"/>
      <c r="FR229" s="73"/>
      <c r="FS229" s="73"/>
      <c r="FT229" s="73"/>
      <c r="FU229" s="73"/>
      <c r="FV229" s="73"/>
      <c r="FW229" s="73"/>
      <c r="FX229" s="73"/>
      <c r="FY229" s="73"/>
      <c r="FZ229" s="73"/>
      <c r="GA229" s="73"/>
      <c r="GB229" s="73"/>
      <c r="GC229" s="73"/>
      <c r="GD229" s="73"/>
      <c r="GE229" s="73"/>
      <c r="GF229" s="73"/>
      <c r="GG229" s="73"/>
      <c r="GH229" s="73"/>
      <c r="GI229" s="73"/>
      <c r="GJ229" s="73"/>
      <c r="GK229" s="73"/>
      <c r="GL229" s="73"/>
      <c r="GM229" s="73"/>
      <c r="GN229" s="73"/>
      <c r="GO229" s="73"/>
      <c r="GP229" s="73"/>
      <c r="GQ229" s="73"/>
      <c r="GR229" s="73"/>
      <c r="GS229" s="73"/>
      <c r="GT229" s="73"/>
      <c r="GU229" s="73"/>
      <c r="GV229" s="73"/>
      <c r="GW229" s="73"/>
      <c r="GX229" s="73"/>
      <c r="GY229" s="73"/>
      <c r="GZ229" s="73"/>
      <c r="HA229" s="73"/>
      <c r="HB229" s="73"/>
      <c r="HC229" s="73"/>
      <c r="HD229" s="73"/>
      <c r="HE229" s="73"/>
      <c r="HF229" s="73"/>
      <c r="HG229" s="73"/>
      <c r="HH229" s="73"/>
      <c r="HI229" s="73"/>
      <c r="HJ229" s="73"/>
      <c r="HK229" s="73"/>
      <c r="HL229" s="73"/>
      <c r="HM229" s="73"/>
      <c r="HN229" s="73"/>
      <c r="HO229" s="73"/>
      <c r="HP229" s="73"/>
      <c r="HQ229" s="73"/>
      <c r="HR229" s="73"/>
      <c r="HS229" s="73"/>
      <c r="HT229" s="73"/>
      <c r="HU229" s="73"/>
      <c r="HV229" s="73"/>
      <c r="HW229" s="73"/>
      <c r="HX229" s="73"/>
      <c r="HY229" s="73"/>
      <c r="HZ229" s="73"/>
      <c r="IA229" s="73"/>
      <c r="IB229" s="73"/>
      <c r="IC229" s="73"/>
      <c r="ID229" s="73"/>
      <c r="IE229" s="73"/>
      <c r="IF229" s="73"/>
      <c r="IG229" s="73"/>
      <c r="IH229" s="73"/>
      <c r="II229" s="73"/>
      <c r="IJ229" s="73"/>
      <c r="IK229" s="73"/>
      <c r="IL229" s="73"/>
      <c r="IM229" s="73"/>
      <c r="IN229" s="73"/>
      <c r="IO229" s="73"/>
      <c r="IP229" s="73"/>
      <c r="IQ229" s="73"/>
      <c r="IR229" s="73"/>
      <c r="IS229" s="73"/>
      <c r="IT229" s="73"/>
      <c r="IU229" s="73"/>
      <c r="IV229" s="73"/>
      <c r="IW229" s="73"/>
      <c r="IX229" s="73"/>
      <c r="IY229" s="73"/>
      <c r="IZ229" s="73"/>
      <c r="JA229" s="73"/>
      <c r="JB229" s="73"/>
      <c r="JC229" s="73"/>
      <c r="JD229" s="73"/>
      <c r="JE229" s="73"/>
      <c r="JF229" s="73"/>
      <c r="JG229" s="73"/>
      <c r="JH229" s="73"/>
      <c r="JI229" s="73"/>
      <c r="JJ229" s="73"/>
      <c r="JK229" s="73"/>
      <c r="JL229" s="73"/>
      <c r="JM229" s="73"/>
      <c r="JN229" s="73"/>
      <c r="JO229" s="73"/>
      <c r="JP229" s="73"/>
      <c r="JQ229" s="73"/>
      <c r="JR229" s="73"/>
      <c r="JS229" s="73"/>
      <c r="JT229" s="73"/>
      <c r="JU229" s="73"/>
      <c r="JV229" s="73"/>
      <c r="JW229" s="73"/>
      <c r="JX229" s="73"/>
      <c r="JY229" s="73"/>
      <c r="JZ229" s="73"/>
      <c r="KA229" s="73"/>
      <c r="KB229" s="73"/>
      <c r="KC229" s="73"/>
      <c r="KD229" s="73"/>
      <c r="KE229" s="73"/>
      <c r="KF229" s="73"/>
      <c r="KG229" s="73"/>
      <c r="KH229" s="73"/>
      <c r="KI229" s="73"/>
      <c r="KJ229" s="73"/>
      <c r="KK229" s="73"/>
      <c r="KL229" s="73"/>
      <c r="KM229" s="73"/>
      <c r="KN229" s="73"/>
      <c r="KO229" s="73"/>
      <c r="KP229" s="73"/>
      <c r="KQ229" s="73"/>
      <c r="KR229" s="73"/>
      <c r="KS229" s="73"/>
      <c r="KT229" s="73"/>
      <c r="KU229" s="73"/>
      <c r="KV229" s="73"/>
      <c r="KW229" s="73"/>
      <c r="KX229" s="73"/>
      <c r="KY229" s="73"/>
      <c r="KZ229" s="73"/>
      <c r="LA229" s="73"/>
      <c r="LB229" s="73"/>
      <c r="LC229" s="73"/>
      <c r="LD229" s="73"/>
      <c r="LE229" s="73"/>
      <c r="LF229" s="73"/>
      <c r="LG229" s="73"/>
      <c r="LH229" s="73"/>
      <c r="LI229" s="73"/>
      <c r="LJ229" s="73"/>
      <c r="LK229" s="73"/>
      <c r="LL229" s="73"/>
      <c r="LM229" s="73"/>
      <c r="LN229" s="73"/>
      <c r="LO229" s="73"/>
      <c r="LP229" s="73"/>
      <c r="LQ229" s="73"/>
      <c r="LR229" s="73"/>
      <c r="LS229" s="73"/>
      <c r="LT229" s="73"/>
      <c r="LU229" s="73"/>
      <c r="LV229" s="73"/>
      <c r="LW229" s="73"/>
      <c r="LX229" s="73"/>
      <c r="LY229" s="73"/>
      <c r="LZ229" s="73"/>
      <c r="MA229" s="73"/>
      <c r="MB229" s="73"/>
      <c r="MC229" s="73"/>
      <c r="MD229" s="73"/>
      <c r="ME229" s="73"/>
      <c r="MF229" s="73"/>
      <c r="MG229" s="73"/>
      <c r="MH229" s="73"/>
      <c r="MI229" s="73"/>
      <c r="MJ229" s="73"/>
      <c r="MK229" s="73"/>
      <c r="ML229" s="73"/>
      <c r="MM229" s="73"/>
      <c r="MN229" s="73"/>
      <c r="MO229" s="73"/>
      <c r="MP229" s="73"/>
      <c r="MQ229" s="73"/>
      <c r="MR229" s="73"/>
      <c r="MS229" s="73"/>
      <c r="MT229" s="73"/>
      <c r="MU229" s="73"/>
      <c r="MV229" s="73"/>
      <c r="MW229" s="73"/>
      <c r="MX229" s="73"/>
      <c r="MY229" s="73"/>
      <c r="MZ229" s="73"/>
      <c r="NA229" s="73"/>
      <c r="NB229" s="73"/>
      <c r="NC229" s="73"/>
      <c r="ND229" s="73"/>
      <c r="NE229" s="73"/>
      <c r="NF229" s="73"/>
      <c r="NG229" s="73"/>
      <c r="NH229" s="73"/>
      <c r="NI229" s="73"/>
      <c r="NJ229" s="73"/>
      <c r="NK229" s="73"/>
      <c r="NL229" s="73"/>
      <c r="NM229" s="73"/>
      <c r="NN229" s="73"/>
      <c r="NO229" s="73"/>
      <c r="NP229" s="73"/>
      <c r="NQ229" s="73"/>
      <c r="NR229" s="73"/>
      <c r="NS229" s="73"/>
      <c r="NT229" s="73"/>
      <c r="NU229" s="73"/>
      <c r="NV229" s="73"/>
      <c r="NW229" s="73"/>
      <c r="NX229" s="73"/>
      <c r="NY229" s="73"/>
      <c r="NZ229" s="73"/>
      <c r="OA229" s="73"/>
      <c r="OB229" s="73"/>
      <c r="OC229" s="73"/>
      <c r="OD229" s="73"/>
      <c r="OE229" s="73"/>
      <c r="OF229" s="73"/>
      <c r="OG229" s="73"/>
      <c r="OH229" s="73"/>
      <c r="OI229" s="73"/>
      <c r="OJ229" s="73"/>
      <c r="OK229" s="73"/>
      <c r="OL229" s="73"/>
      <c r="OM229" s="73"/>
      <c r="ON229" s="73"/>
      <c r="OO229" s="73"/>
      <c r="OP229" s="73"/>
      <c r="OQ229" s="73"/>
      <c r="OR229" s="73"/>
      <c r="OS229" s="73"/>
      <c r="OT229" s="73"/>
      <c r="OU229" s="73"/>
      <c r="OV229" s="73"/>
      <c r="OW229" s="73"/>
      <c r="OX229" s="73"/>
      <c r="OY229" s="73"/>
      <c r="OZ229" s="73"/>
      <c r="PA229" s="73"/>
      <c r="PB229" s="73"/>
      <c r="PC229" s="73"/>
      <c r="PD229" s="73"/>
      <c r="PE229" s="73"/>
      <c r="PF229" s="73"/>
      <c r="PG229" s="73"/>
      <c r="PH229" s="73"/>
      <c r="PI229" s="73"/>
      <c r="PJ229" s="73"/>
      <c r="PK229" s="73"/>
      <c r="PL229" s="73"/>
      <c r="PM229" s="73"/>
      <c r="PN229" s="73"/>
      <c r="PO229" s="73"/>
      <c r="PP229" s="73"/>
      <c r="PQ229" s="73"/>
      <c r="PR229" s="73"/>
      <c r="PS229" s="73"/>
      <c r="PT229" s="73"/>
      <c r="PU229" s="73"/>
      <c r="PV229" s="73"/>
      <c r="PW229" s="73"/>
      <c r="PX229" s="73"/>
      <c r="PY229" s="73"/>
      <c r="PZ229" s="73"/>
      <c r="QA229" s="73"/>
      <c r="QB229" s="73"/>
      <c r="QC229" s="73"/>
      <c r="QD229" s="73"/>
      <c r="QE229" s="73"/>
      <c r="QF229" s="73"/>
      <c r="QG229" s="73"/>
      <c r="QH229" s="73"/>
      <c r="QI229" s="73"/>
      <c r="QJ229" s="73"/>
      <c r="QK229" s="73"/>
      <c r="QL229" s="73"/>
      <c r="QM229" s="73"/>
      <c r="QN229" s="73"/>
      <c r="QO229" s="73"/>
      <c r="QP229" s="73"/>
      <c r="QQ229" s="73"/>
      <c r="QR229" s="73"/>
      <c r="QS229" s="73"/>
      <c r="QT229" s="73"/>
      <c r="QU229" s="73"/>
      <c r="QV229" s="73"/>
      <c r="QW229" s="73"/>
      <c r="QX229" s="73"/>
      <c r="QY229" s="73"/>
      <c r="QZ229" s="73"/>
      <c r="RA229" s="73"/>
      <c r="RB229" s="73"/>
      <c r="RC229" s="73"/>
      <c r="RD229" s="73"/>
      <c r="RE229" s="73"/>
      <c r="RF229" s="73"/>
      <c r="RG229" s="73"/>
      <c r="RH229" s="73"/>
      <c r="RI229" s="73"/>
      <c r="RJ229" s="73"/>
      <c r="RK229" s="73"/>
      <c r="RL229" s="73"/>
      <c r="RM229" s="73"/>
      <c r="RN229" s="73"/>
      <c r="RO229" s="73"/>
      <c r="RP229" s="73"/>
      <c r="RQ229" s="73"/>
      <c r="RR229" s="73"/>
      <c r="RS229" s="73"/>
      <c r="RT229" s="73"/>
      <c r="RU229" s="73"/>
      <c r="RV229" s="73"/>
      <c r="RW229" s="73"/>
      <c r="RX229" s="73"/>
      <c r="RY229" s="73"/>
      <c r="RZ229" s="73"/>
      <c r="SA229" s="73"/>
      <c r="SB229" s="73"/>
      <c r="SC229" s="73"/>
      <c r="SD229" s="73"/>
      <c r="SE229" s="73"/>
      <c r="SF229" s="73"/>
      <c r="SG229" s="73"/>
      <c r="SH229" s="73"/>
      <c r="SI229" s="73"/>
      <c r="SJ229" s="73"/>
      <c r="SK229" s="73"/>
      <c r="SL229" s="73"/>
      <c r="SM229" s="73"/>
      <c r="SN229" s="73"/>
      <c r="SO229" s="73"/>
      <c r="SP229" s="73"/>
      <c r="SQ229" s="73"/>
      <c r="SR229" s="73"/>
      <c r="SS229" s="73"/>
      <c r="ST229" s="73"/>
      <c r="SU229" s="73"/>
      <c r="SV229" s="73"/>
      <c r="SW229" s="73"/>
      <c r="SX229" s="73"/>
      <c r="SY229" s="73"/>
      <c r="SZ229" s="73"/>
      <c r="TA229" s="73"/>
      <c r="TB229" s="73"/>
      <c r="TC229" s="73"/>
      <c r="TD229" s="73"/>
      <c r="TE229" s="73"/>
      <c r="TF229" s="73"/>
      <c r="TG229" s="73"/>
      <c r="TH229" s="73"/>
      <c r="TI229" s="73"/>
      <c r="TJ229" s="73"/>
      <c r="TK229" s="73"/>
      <c r="TL229" s="73"/>
      <c r="TM229" s="73"/>
      <c r="TN229" s="73"/>
      <c r="TO229" s="73"/>
      <c r="TP229" s="73"/>
      <c r="TQ229" s="73"/>
      <c r="TR229" s="73"/>
      <c r="TS229" s="73"/>
      <c r="TT229" s="73"/>
      <c r="TU229" s="73"/>
      <c r="TV229" s="73"/>
      <c r="TW229" s="73"/>
      <c r="TX229" s="73"/>
      <c r="TY229" s="73"/>
      <c r="TZ229" s="73"/>
      <c r="UA229" s="73"/>
      <c r="UB229" s="73"/>
      <c r="UC229" s="73"/>
      <c r="UD229" s="73"/>
      <c r="UE229" s="73"/>
      <c r="UF229" s="73"/>
      <c r="UG229" s="73"/>
      <c r="UH229" s="73"/>
      <c r="UI229" s="73"/>
      <c r="UJ229" s="73"/>
      <c r="UK229" s="73"/>
      <c r="UL229" s="73"/>
      <c r="UM229" s="73"/>
      <c r="UN229" s="73"/>
      <c r="UO229" s="73"/>
      <c r="UP229" s="73"/>
      <c r="UQ229" s="73"/>
      <c r="UR229" s="73"/>
      <c r="US229" s="73"/>
      <c r="UT229" s="73"/>
      <c r="UU229" s="73"/>
      <c r="UV229" s="73"/>
      <c r="UW229" s="73"/>
      <c r="UX229" s="73"/>
      <c r="UY229" s="73"/>
      <c r="UZ229" s="73"/>
      <c r="VA229" s="73"/>
      <c r="VB229" s="73"/>
      <c r="VC229" s="73"/>
      <c r="VD229" s="73"/>
      <c r="VE229" s="73"/>
      <c r="VF229" s="73"/>
      <c r="VG229" s="73"/>
      <c r="VH229" s="73"/>
      <c r="VI229" s="73"/>
      <c r="VJ229" s="73"/>
      <c r="VK229" s="73"/>
      <c r="VL229" s="73"/>
      <c r="VM229" s="73"/>
      <c r="VN229" s="73"/>
      <c r="VO229" s="73"/>
      <c r="VP229" s="73"/>
      <c r="VQ229" s="73"/>
      <c r="VR229" s="73"/>
      <c r="VS229" s="73"/>
      <c r="VT229" s="73"/>
      <c r="VU229" s="73"/>
      <c r="VV229" s="73"/>
      <c r="VW229" s="73"/>
      <c r="VX229" s="73"/>
      <c r="VY229" s="73"/>
      <c r="VZ229" s="73"/>
      <c r="WA229" s="73"/>
      <c r="WB229" s="73"/>
      <c r="WC229" s="73"/>
      <c r="WD229" s="73"/>
      <c r="WE229" s="73"/>
      <c r="WF229" s="73"/>
      <c r="WG229" s="73"/>
      <c r="WH229" s="73"/>
      <c r="WI229" s="73"/>
      <c r="WJ229" s="73"/>
      <c r="WK229" s="73"/>
      <c r="WL229" s="73"/>
      <c r="WM229" s="73"/>
      <c r="WN229" s="73"/>
      <c r="WO229" s="73"/>
      <c r="WP229" s="73"/>
      <c r="WQ229" s="73"/>
      <c r="WR229" s="73"/>
      <c r="WS229" s="73"/>
      <c r="WT229" s="73"/>
      <c r="WU229" s="73"/>
      <c r="WV229" s="73"/>
      <c r="WW229" s="73"/>
      <c r="WX229" s="73"/>
      <c r="WY229" s="73"/>
      <c r="WZ229" s="73"/>
      <c r="XA229" s="73"/>
      <c r="XB229" s="73"/>
      <c r="XC229" s="73"/>
      <c r="XD229" s="73"/>
      <c r="XE229" s="73"/>
      <c r="XF229" s="73"/>
      <c r="XG229" s="73"/>
      <c r="XH229" s="73"/>
      <c r="XI229" s="73"/>
      <c r="XJ229" s="73"/>
      <c r="XK229" s="73"/>
      <c r="XL229" s="73"/>
      <c r="XM229" s="73"/>
      <c r="XN229" s="73"/>
      <c r="XO229" s="73"/>
      <c r="XP229" s="73"/>
      <c r="XQ229" s="73"/>
      <c r="XR229" s="73"/>
      <c r="XS229" s="73"/>
      <c r="XT229" s="73"/>
      <c r="XU229" s="73"/>
      <c r="XV229" s="73"/>
      <c r="XW229" s="73"/>
      <c r="XX229" s="73"/>
      <c r="XY229" s="73"/>
      <c r="XZ229" s="73"/>
      <c r="YA229" s="73"/>
      <c r="YB229" s="73"/>
      <c r="YC229" s="73"/>
      <c r="YD229" s="73"/>
      <c r="YE229" s="73"/>
      <c r="YF229" s="73"/>
      <c r="YG229" s="73"/>
      <c r="YH229" s="73"/>
      <c r="YI229" s="73"/>
      <c r="YJ229" s="73"/>
      <c r="YK229" s="73"/>
      <c r="YL229" s="73"/>
      <c r="YM229" s="73"/>
      <c r="YN229" s="73"/>
      <c r="YO229" s="73"/>
      <c r="YP229" s="73"/>
      <c r="YQ229" s="73"/>
      <c r="YR229" s="73"/>
    </row>
    <row r="230" spans="1:668">
      <c r="A230" s="71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73"/>
      <c r="DW230" s="73"/>
      <c r="DX230" s="73"/>
      <c r="DY230" s="73"/>
      <c r="DZ230" s="73"/>
      <c r="EA230" s="73"/>
      <c r="EB230" s="73"/>
      <c r="EC230" s="73"/>
      <c r="ED230" s="73"/>
      <c r="EE230" s="73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73"/>
      <c r="EQ230" s="73"/>
      <c r="ER230" s="73"/>
      <c r="ES230" s="73"/>
      <c r="ET230" s="73"/>
      <c r="EU230" s="73"/>
      <c r="EV230" s="73"/>
      <c r="EW230" s="73"/>
      <c r="EX230" s="73"/>
      <c r="EY230" s="73"/>
      <c r="EZ230" s="73"/>
      <c r="FA230" s="73"/>
      <c r="FB230" s="73"/>
      <c r="FC230" s="73"/>
      <c r="FD230" s="73"/>
      <c r="FE230" s="73"/>
      <c r="FF230" s="73"/>
      <c r="FG230" s="73"/>
      <c r="FH230" s="73"/>
      <c r="FI230" s="73"/>
      <c r="FJ230" s="73"/>
      <c r="FK230" s="73"/>
      <c r="FL230" s="73"/>
      <c r="FM230" s="73"/>
      <c r="FN230" s="73"/>
      <c r="FO230" s="73"/>
      <c r="FP230" s="73"/>
      <c r="FQ230" s="73"/>
      <c r="FR230" s="73"/>
      <c r="FS230" s="73"/>
      <c r="FT230" s="73"/>
      <c r="FU230" s="73"/>
      <c r="FV230" s="73"/>
      <c r="FW230" s="73"/>
      <c r="FX230" s="73"/>
      <c r="FY230" s="73"/>
      <c r="FZ230" s="73"/>
      <c r="GA230" s="73"/>
      <c r="GB230" s="73"/>
      <c r="GC230" s="73"/>
      <c r="GD230" s="73"/>
      <c r="GE230" s="73"/>
      <c r="GF230" s="73"/>
      <c r="GG230" s="73"/>
      <c r="GH230" s="73"/>
      <c r="GI230" s="73"/>
      <c r="GJ230" s="73"/>
      <c r="GK230" s="73"/>
      <c r="GL230" s="73"/>
      <c r="GM230" s="73"/>
      <c r="GN230" s="73"/>
      <c r="GO230" s="73"/>
      <c r="GP230" s="73"/>
      <c r="GQ230" s="73"/>
      <c r="GR230" s="73"/>
      <c r="GS230" s="73"/>
      <c r="GT230" s="73"/>
      <c r="GU230" s="73"/>
      <c r="GV230" s="73"/>
      <c r="GW230" s="73"/>
      <c r="GX230" s="73"/>
      <c r="GY230" s="73"/>
      <c r="GZ230" s="73"/>
      <c r="HA230" s="73"/>
      <c r="HB230" s="73"/>
      <c r="HC230" s="73"/>
      <c r="HD230" s="73"/>
      <c r="HE230" s="73"/>
      <c r="HF230" s="73"/>
      <c r="HG230" s="73"/>
      <c r="HH230" s="73"/>
      <c r="HI230" s="73"/>
      <c r="HJ230" s="73"/>
      <c r="HK230" s="73"/>
      <c r="HL230" s="73"/>
      <c r="HM230" s="73"/>
      <c r="HN230" s="73"/>
      <c r="HO230" s="73"/>
      <c r="HP230" s="73"/>
      <c r="HQ230" s="73"/>
      <c r="HR230" s="73"/>
      <c r="HS230" s="73"/>
      <c r="HT230" s="73"/>
      <c r="HU230" s="73"/>
      <c r="HV230" s="73"/>
      <c r="HW230" s="73"/>
      <c r="HX230" s="73"/>
      <c r="HY230" s="73"/>
      <c r="HZ230" s="73"/>
      <c r="IA230" s="73"/>
      <c r="IB230" s="73"/>
      <c r="IC230" s="73"/>
      <c r="ID230" s="73"/>
      <c r="IE230" s="73"/>
      <c r="IF230" s="73"/>
      <c r="IG230" s="73"/>
      <c r="IH230" s="73"/>
      <c r="II230" s="73"/>
      <c r="IJ230" s="73"/>
      <c r="IK230" s="73"/>
      <c r="IL230" s="73"/>
      <c r="IM230" s="73"/>
      <c r="IN230" s="73"/>
      <c r="IO230" s="73"/>
      <c r="IP230" s="73"/>
      <c r="IQ230" s="73"/>
      <c r="IR230" s="73"/>
      <c r="IS230" s="73"/>
      <c r="IT230" s="73"/>
      <c r="IU230" s="73"/>
      <c r="IV230" s="73"/>
      <c r="IW230" s="73"/>
      <c r="IX230" s="73"/>
      <c r="IY230" s="73"/>
      <c r="IZ230" s="73"/>
      <c r="JA230" s="73"/>
      <c r="JB230" s="73"/>
      <c r="JC230" s="73"/>
      <c r="JD230" s="73"/>
      <c r="JE230" s="73"/>
      <c r="JF230" s="73"/>
      <c r="JG230" s="73"/>
      <c r="JH230" s="73"/>
      <c r="JI230" s="73"/>
      <c r="JJ230" s="73"/>
      <c r="JK230" s="73"/>
      <c r="JL230" s="73"/>
      <c r="JM230" s="73"/>
      <c r="JN230" s="73"/>
      <c r="JO230" s="73"/>
      <c r="JP230" s="73"/>
      <c r="JQ230" s="73"/>
      <c r="JR230" s="73"/>
      <c r="JS230" s="73"/>
      <c r="JT230" s="73"/>
      <c r="JU230" s="73"/>
      <c r="JV230" s="73"/>
      <c r="JW230" s="73"/>
      <c r="JX230" s="73"/>
      <c r="JY230" s="73"/>
      <c r="JZ230" s="73"/>
      <c r="KA230" s="73"/>
      <c r="KB230" s="73"/>
      <c r="KC230" s="73"/>
      <c r="KD230" s="73"/>
      <c r="KE230" s="73"/>
      <c r="KF230" s="73"/>
      <c r="KG230" s="73"/>
      <c r="KH230" s="73"/>
      <c r="KI230" s="73"/>
      <c r="KJ230" s="73"/>
      <c r="KK230" s="73"/>
      <c r="KL230" s="73"/>
      <c r="KM230" s="73"/>
      <c r="KN230" s="73"/>
      <c r="KO230" s="73"/>
      <c r="KP230" s="73"/>
      <c r="KQ230" s="73"/>
      <c r="KR230" s="73"/>
      <c r="KS230" s="73"/>
      <c r="KT230" s="73"/>
      <c r="KU230" s="73"/>
      <c r="KV230" s="73"/>
      <c r="KW230" s="73"/>
      <c r="KX230" s="73"/>
      <c r="KY230" s="73"/>
      <c r="KZ230" s="73"/>
      <c r="LA230" s="73"/>
      <c r="LB230" s="73"/>
      <c r="LC230" s="73"/>
      <c r="LD230" s="73"/>
      <c r="LE230" s="73"/>
      <c r="LF230" s="73"/>
      <c r="LG230" s="73"/>
      <c r="LH230" s="73"/>
      <c r="LI230" s="73"/>
      <c r="LJ230" s="73"/>
      <c r="LK230" s="73"/>
      <c r="LL230" s="73"/>
      <c r="LM230" s="73"/>
      <c r="LN230" s="73"/>
      <c r="LO230" s="73"/>
      <c r="LP230" s="73"/>
      <c r="LQ230" s="73"/>
      <c r="LR230" s="73"/>
      <c r="LS230" s="73"/>
      <c r="LT230" s="73"/>
      <c r="LU230" s="73"/>
      <c r="LV230" s="73"/>
      <c r="LW230" s="73"/>
      <c r="LX230" s="73"/>
      <c r="LY230" s="73"/>
      <c r="LZ230" s="73"/>
      <c r="MA230" s="73"/>
      <c r="MB230" s="73"/>
      <c r="MC230" s="73"/>
      <c r="MD230" s="73"/>
      <c r="ME230" s="73"/>
      <c r="MF230" s="73"/>
      <c r="MG230" s="73"/>
      <c r="MH230" s="73"/>
      <c r="MI230" s="73"/>
      <c r="MJ230" s="73"/>
      <c r="MK230" s="73"/>
      <c r="ML230" s="73"/>
      <c r="MM230" s="73"/>
      <c r="MN230" s="73"/>
      <c r="MO230" s="73"/>
      <c r="MP230" s="73"/>
      <c r="MQ230" s="73"/>
      <c r="MR230" s="73"/>
      <c r="MS230" s="73"/>
      <c r="MT230" s="73"/>
      <c r="MU230" s="73"/>
      <c r="MV230" s="73"/>
      <c r="MW230" s="73"/>
      <c r="MX230" s="73"/>
      <c r="MY230" s="73"/>
      <c r="MZ230" s="73"/>
      <c r="NA230" s="73"/>
      <c r="NB230" s="73"/>
      <c r="NC230" s="73"/>
      <c r="ND230" s="73"/>
      <c r="NE230" s="73"/>
      <c r="NF230" s="73"/>
      <c r="NG230" s="73"/>
      <c r="NH230" s="73"/>
      <c r="NI230" s="73"/>
      <c r="NJ230" s="73"/>
      <c r="NK230" s="73"/>
      <c r="NL230" s="73"/>
      <c r="NM230" s="73"/>
      <c r="NN230" s="73"/>
      <c r="NO230" s="73"/>
      <c r="NP230" s="73"/>
      <c r="NQ230" s="73"/>
      <c r="NR230" s="73"/>
      <c r="NS230" s="73"/>
      <c r="NT230" s="73"/>
      <c r="NU230" s="73"/>
      <c r="NV230" s="73"/>
      <c r="NW230" s="73"/>
      <c r="NX230" s="73"/>
      <c r="NY230" s="73"/>
      <c r="NZ230" s="73"/>
      <c r="OA230" s="73"/>
      <c r="OB230" s="73"/>
      <c r="OC230" s="73"/>
      <c r="OD230" s="73"/>
      <c r="OE230" s="73"/>
      <c r="OF230" s="73"/>
      <c r="OG230" s="73"/>
      <c r="OH230" s="73"/>
      <c r="OI230" s="73"/>
      <c r="OJ230" s="73"/>
      <c r="OK230" s="73"/>
      <c r="OL230" s="73"/>
      <c r="OM230" s="73"/>
      <c r="ON230" s="73"/>
      <c r="OO230" s="73"/>
      <c r="OP230" s="73"/>
      <c r="OQ230" s="73"/>
      <c r="OR230" s="73"/>
      <c r="OS230" s="73"/>
      <c r="OT230" s="73"/>
      <c r="OU230" s="73"/>
      <c r="OV230" s="73"/>
      <c r="OW230" s="73"/>
      <c r="OX230" s="73"/>
      <c r="OY230" s="73"/>
      <c r="OZ230" s="73"/>
      <c r="PA230" s="73"/>
      <c r="PB230" s="73"/>
      <c r="PC230" s="73"/>
      <c r="PD230" s="73"/>
      <c r="PE230" s="73"/>
      <c r="PF230" s="73"/>
      <c r="PG230" s="73"/>
      <c r="PH230" s="73"/>
      <c r="PI230" s="73"/>
      <c r="PJ230" s="73"/>
      <c r="PK230" s="73"/>
      <c r="PL230" s="73"/>
      <c r="PM230" s="73"/>
      <c r="PN230" s="73"/>
      <c r="PO230" s="73"/>
      <c r="PP230" s="73"/>
      <c r="PQ230" s="73"/>
      <c r="PR230" s="73"/>
      <c r="PS230" s="73"/>
      <c r="PT230" s="73"/>
      <c r="PU230" s="73"/>
      <c r="PV230" s="73"/>
      <c r="PW230" s="73"/>
      <c r="PX230" s="73"/>
      <c r="PY230" s="73"/>
      <c r="PZ230" s="73"/>
      <c r="QA230" s="73"/>
      <c r="QB230" s="73"/>
      <c r="QC230" s="73"/>
      <c r="QD230" s="73"/>
      <c r="QE230" s="73"/>
      <c r="QF230" s="73"/>
      <c r="QG230" s="73"/>
      <c r="QH230" s="73"/>
      <c r="QI230" s="73"/>
      <c r="QJ230" s="73"/>
      <c r="QK230" s="73"/>
      <c r="QL230" s="73"/>
      <c r="QM230" s="73"/>
      <c r="QN230" s="73"/>
      <c r="QO230" s="73"/>
      <c r="QP230" s="73"/>
      <c r="QQ230" s="73"/>
      <c r="QR230" s="73"/>
      <c r="QS230" s="73"/>
      <c r="QT230" s="73"/>
      <c r="QU230" s="73"/>
      <c r="QV230" s="73"/>
      <c r="QW230" s="73"/>
      <c r="QX230" s="73"/>
      <c r="QY230" s="73"/>
      <c r="QZ230" s="73"/>
      <c r="RA230" s="73"/>
      <c r="RB230" s="73"/>
      <c r="RC230" s="73"/>
      <c r="RD230" s="73"/>
      <c r="RE230" s="73"/>
      <c r="RF230" s="73"/>
      <c r="RG230" s="73"/>
      <c r="RH230" s="73"/>
      <c r="RI230" s="73"/>
      <c r="RJ230" s="73"/>
      <c r="RK230" s="73"/>
      <c r="RL230" s="73"/>
      <c r="RM230" s="73"/>
      <c r="RN230" s="73"/>
      <c r="RO230" s="73"/>
      <c r="RP230" s="73"/>
      <c r="RQ230" s="73"/>
      <c r="RR230" s="73"/>
      <c r="RS230" s="73"/>
      <c r="RT230" s="73"/>
      <c r="RU230" s="73"/>
      <c r="RV230" s="73"/>
      <c r="RW230" s="73"/>
      <c r="RX230" s="73"/>
      <c r="RY230" s="73"/>
      <c r="RZ230" s="73"/>
      <c r="SA230" s="73"/>
      <c r="SB230" s="73"/>
      <c r="SC230" s="73"/>
      <c r="SD230" s="73"/>
      <c r="SE230" s="73"/>
      <c r="SF230" s="73"/>
      <c r="SG230" s="73"/>
      <c r="SH230" s="73"/>
      <c r="SI230" s="73"/>
      <c r="SJ230" s="73"/>
      <c r="SK230" s="73"/>
      <c r="SL230" s="73"/>
      <c r="SM230" s="73"/>
      <c r="SN230" s="73"/>
      <c r="SO230" s="73"/>
      <c r="SP230" s="73"/>
      <c r="SQ230" s="73"/>
      <c r="SR230" s="73"/>
      <c r="SS230" s="73"/>
      <c r="ST230" s="73"/>
      <c r="SU230" s="73"/>
      <c r="SV230" s="73"/>
      <c r="SW230" s="73"/>
      <c r="SX230" s="73"/>
      <c r="SY230" s="73"/>
      <c r="SZ230" s="73"/>
      <c r="TA230" s="73"/>
      <c r="TB230" s="73"/>
      <c r="TC230" s="73"/>
      <c r="TD230" s="73"/>
      <c r="TE230" s="73"/>
      <c r="TF230" s="73"/>
      <c r="TG230" s="73"/>
      <c r="TH230" s="73"/>
      <c r="TI230" s="73"/>
      <c r="TJ230" s="73"/>
      <c r="TK230" s="73"/>
      <c r="TL230" s="73"/>
      <c r="TM230" s="73"/>
      <c r="TN230" s="73"/>
      <c r="TO230" s="73"/>
      <c r="TP230" s="73"/>
      <c r="TQ230" s="73"/>
      <c r="TR230" s="73"/>
      <c r="TS230" s="73"/>
      <c r="TT230" s="73"/>
      <c r="TU230" s="73"/>
      <c r="TV230" s="73"/>
      <c r="TW230" s="73"/>
      <c r="TX230" s="73"/>
      <c r="TY230" s="73"/>
      <c r="TZ230" s="73"/>
      <c r="UA230" s="73"/>
      <c r="UB230" s="73"/>
      <c r="UC230" s="73"/>
      <c r="UD230" s="73"/>
      <c r="UE230" s="73"/>
      <c r="UF230" s="73"/>
      <c r="UG230" s="73"/>
      <c r="UH230" s="73"/>
      <c r="UI230" s="73"/>
      <c r="UJ230" s="73"/>
      <c r="UK230" s="73"/>
      <c r="UL230" s="73"/>
      <c r="UM230" s="73"/>
      <c r="UN230" s="73"/>
      <c r="UO230" s="73"/>
      <c r="UP230" s="73"/>
      <c r="UQ230" s="73"/>
      <c r="UR230" s="73"/>
      <c r="US230" s="73"/>
      <c r="UT230" s="73"/>
      <c r="UU230" s="73"/>
      <c r="UV230" s="73"/>
      <c r="UW230" s="73"/>
      <c r="UX230" s="73"/>
      <c r="UY230" s="73"/>
      <c r="UZ230" s="73"/>
      <c r="VA230" s="73"/>
      <c r="VB230" s="73"/>
      <c r="VC230" s="73"/>
      <c r="VD230" s="73"/>
      <c r="VE230" s="73"/>
      <c r="VF230" s="73"/>
      <c r="VG230" s="73"/>
      <c r="VH230" s="73"/>
      <c r="VI230" s="73"/>
      <c r="VJ230" s="73"/>
      <c r="VK230" s="73"/>
      <c r="VL230" s="73"/>
      <c r="VM230" s="73"/>
      <c r="VN230" s="73"/>
      <c r="VO230" s="73"/>
      <c r="VP230" s="73"/>
      <c r="VQ230" s="73"/>
      <c r="VR230" s="73"/>
      <c r="VS230" s="73"/>
      <c r="VT230" s="73"/>
      <c r="VU230" s="73"/>
      <c r="VV230" s="73"/>
      <c r="VW230" s="73"/>
      <c r="VX230" s="73"/>
      <c r="VY230" s="73"/>
      <c r="VZ230" s="73"/>
      <c r="WA230" s="73"/>
      <c r="WB230" s="73"/>
      <c r="WC230" s="73"/>
      <c r="WD230" s="73"/>
      <c r="WE230" s="73"/>
      <c r="WF230" s="73"/>
      <c r="WG230" s="73"/>
      <c r="WH230" s="73"/>
      <c r="WI230" s="73"/>
      <c r="WJ230" s="73"/>
      <c r="WK230" s="73"/>
      <c r="WL230" s="73"/>
      <c r="WM230" s="73"/>
      <c r="WN230" s="73"/>
      <c r="WO230" s="73"/>
      <c r="WP230" s="73"/>
      <c r="WQ230" s="73"/>
      <c r="WR230" s="73"/>
      <c r="WS230" s="73"/>
      <c r="WT230" s="73"/>
      <c r="WU230" s="73"/>
      <c r="WV230" s="73"/>
      <c r="WW230" s="73"/>
      <c r="WX230" s="73"/>
      <c r="WY230" s="73"/>
      <c r="WZ230" s="73"/>
      <c r="XA230" s="73"/>
      <c r="XB230" s="73"/>
      <c r="XC230" s="73"/>
      <c r="XD230" s="73"/>
      <c r="XE230" s="73"/>
      <c r="XF230" s="73"/>
      <c r="XG230" s="73"/>
      <c r="XH230" s="73"/>
      <c r="XI230" s="73"/>
      <c r="XJ230" s="73"/>
      <c r="XK230" s="73"/>
      <c r="XL230" s="73"/>
      <c r="XM230" s="73"/>
      <c r="XN230" s="73"/>
      <c r="XO230" s="73"/>
      <c r="XP230" s="73"/>
      <c r="XQ230" s="73"/>
      <c r="XR230" s="73"/>
      <c r="XS230" s="73"/>
      <c r="XT230" s="73"/>
      <c r="XU230" s="73"/>
      <c r="XV230" s="73"/>
      <c r="XW230" s="73"/>
      <c r="XX230" s="73"/>
      <c r="XY230" s="73"/>
      <c r="XZ230" s="73"/>
      <c r="YA230" s="73"/>
      <c r="YB230" s="73"/>
      <c r="YC230" s="73"/>
      <c r="YD230" s="73"/>
      <c r="YE230" s="73"/>
      <c r="YF230" s="73"/>
      <c r="YG230" s="73"/>
      <c r="YH230" s="73"/>
      <c r="YI230" s="73"/>
      <c r="YJ230" s="73"/>
      <c r="YK230" s="73"/>
      <c r="YL230" s="73"/>
      <c r="YM230" s="73"/>
      <c r="YN230" s="73"/>
      <c r="YO230" s="73"/>
      <c r="YP230" s="73"/>
      <c r="YQ230" s="73"/>
      <c r="YR230" s="73"/>
    </row>
    <row r="231" spans="1:668">
      <c r="A231" s="71" t="s">
        <v>314</v>
      </c>
      <c r="B231" s="72">
        <f>SUM(B232:B287)</f>
        <v>20.626549726275002</v>
      </c>
      <c r="C231" s="72">
        <f>SUM(C232:C287)</f>
        <v>9.4439471350499993</v>
      </c>
      <c r="D231" s="72">
        <f>SUM(D232:D287)</f>
        <v>16.358503891725</v>
      </c>
      <c r="E231" s="72">
        <f>SUM(E232:E287)/1000</f>
        <v>1.3181722326225003E-2</v>
      </c>
      <c r="F231" s="72">
        <f t="shared" ref="F231:AA231" si="247">SUM(F232:F287)</f>
        <v>8.7559554716999983</v>
      </c>
      <c r="G231" s="72">
        <f t="shared" si="247"/>
        <v>18.563570752950003</v>
      </c>
      <c r="H231" s="72">
        <f t="shared" si="247"/>
        <v>14.498795003625002</v>
      </c>
      <c r="I231" s="72">
        <f t="shared" si="247"/>
        <v>6.7589852431500006</v>
      </c>
      <c r="J231" s="72">
        <f t="shared" si="247"/>
        <v>10.108825698825001</v>
      </c>
      <c r="K231" s="72">
        <f t="shared" si="247"/>
        <v>14.422818217950001</v>
      </c>
      <c r="L231" s="72">
        <f t="shared" si="247"/>
        <v>14.047024650750002</v>
      </c>
      <c r="M231" s="72">
        <f t="shared" si="247"/>
        <v>10.813966171875</v>
      </c>
      <c r="N231" s="72">
        <f t="shared" si="247"/>
        <v>8.7662148376500006</v>
      </c>
      <c r="O231" s="72">
        <f t="shared" si="247"/>
        <v>11.943949114800002</v>
      </c>
      <c r="P231" s="72">
        <f t="shared" si="247"/>
        <v>20.003141677050007</v>
      </c>
      <c r="Q231" s="72">
        <f t="shared" si="247"/>
        <v>12.943930222574998</v>
      </c>
      <c r="R231" s="72">
        <f t="shared" si="247"/>
        <v>8.3272745974499998</v>
      </c>
      <c r="S231" s="72">
        <f t="shared" si="247"/>
        <v>27.641464025849995</v>
      </c>
      <c r="T231" s="72">
        <f t="shared" si="247"/>
        <v>28.794461647725001</v>
      </c>
      <c r="U231" s="72">
        <f t="shared" si="247"/>
        <v>154.23800460322497</v>
      </c>
      <c r="V231" s="72">
        <f t="shared" si="247"/>
        <v>31.715585797724998</v>
      </c>
      <c r="W231" s="72">
        <f t="shared" si="247"/>
        <v>17.814711838275006</v>
      </c>
      <c r="X231" s="72">
        <f t="shared" si="247"/>
        <v>49.148358684975001</v>
      </c>
      <c r="Y231" s="72">
        <f t="shared" si="247"/>
        <v>36.324761455350007</v>
      </c>
      <c r="Z231" s="72">
        <f t="shared" si="247"/>
        <v>0</v>
      </c>
      <c r="AA231" s="72">
        <f t="shared" si="247"/>
        <v>0</v>
      </c>
      <c r="AB231" s="72"/>
      <c r="AD231" s="73">
        <f t="shared" ref="AD231:CO231" si="248">SUM(AD232:AD287)</f>
        <v>625.2780411</v>
      </c>
      <c r="AE231" s="73">
        <f t="shared" si="248"/>
        <v>1020.9604482000001</v>
      </c>
      <c r="AF231" s="73">
        <f t="shared" si="248"/>
        <v>3558.6220958999997</v>
      </c>
      <c r="AG231" s="73">
        <f t="shared" si="248"/>
        <v>3337.7465292750003</v>
      </c>
      <c r="AH231" s="73">
        <f t="shared" si="248"/>
        <v>1933.2015371999998</v>
      </c>
      <c r="AI231" s="73">
        <f t="shared" si="248"/>
        <v>2624.5709963999998</v>
      </c>
      <c r="AJ231" s="73">
        <f t="shared" si="248"/>
        <v>3060.4287026249999</v>
      </c>
      <c r="AK231" s="73">
        <f t="shared" si="248"/>
        <v>1741.5057174749998</v>
      </c>
      <c r="AL231" s="73">
        <f t="shared" si="248"/>
        <v>1379.2036495499999</v>
      </c>
      <c r="AM231" s="73">
        <f t="shared" si="248"/>
        <v>616.01862870000002</v>
      </c>
      <c r="AN231" s="73">
        <f t="shared" si="248"/>
        <v>356.78657609999999</v>
      </c>
      <c r="AO231" s="73">
        <f t="shared" si="248"/>
        <v>372.22680375000004</v>
      </c>
      <c r="AP231" s="73">
        <f t="shared" si="248"/>
        <v>221.76135224999999</v>
      </c>
      <c r="AQ231" s="73">
        <f t="shared" si="248"/>
        <v>628.17160747500009</v>
      </c>
      <c r="AR231" s="73">
        <f t="shared" si="248"/>
        <v>1199.47971465</v>
      </c>
      <c r="AS231" s="73">
        <f t="shared" si="248"/>
        <v>1345.0949977499999</v>
      </c>
      <c r="AT231" s="73">
        <f t="shared" si="248"/>
        <v>1216.97496495</v>
      </c>
      <c r="AU231" s="73">
        <f t="shared" si="248"/>
        <v>1149.3048800250001</v>
      </c>
      <c r="AV231" s="73">
        <f t="shared" si="248"/>
        <v>1318.352145525</v>
      </c>
      <c r="AW231" s="73">
        <f t="shared" si="248"/>
        <v>1124.471387925</v>
      </c>
      <c r="AX231" s="73">
        <f t="shared" si="248"/>
        <v>518.32237950000001</v>
      </c>
      <c r="AY231" s="73">
        <f t="shared" si="248"/>
        <v>325.87462620000002</v>
      </c>
      <c r="AZ231" s="73">
        <f t="shared" si="248"/>
        <v>182.98756282500003</v>
      </c>
      <c r="BA231" s="73">
        <f t="shared" si="248"/>
        <v>213.15151597500002</v>
      </c>
      <c r="BB231" s="73">
        <f t="shared" si="248"/>
        <v>297.02950942500001</v>
      </c>
      <c r="BC231" s="73">
        <f t="shared" si="248"/>
        <v>1321.7771832750002</v>
      </c>
      <c r="BD231" s="73">
        <f t="shared" si="248"/>
        <v>2005.5997489499998</v>
      </c>
      <c r="BE231" s="73">
        <f t="shared" si="248"/>
        <v>1786.9169938500002</v>
      </c>
      <c r="BF231" s="73">
        <f t="shared" si="248"/>
        <v>1491.407098875</v>
      </c>
      <c r="BG231" s="73">
        <f t="shared" si="248"/>
        <v>1636.9948242</v>
      </c>
      <c r="BH231" s="73">
        <f t="shared" si="248"/>
        <v>2235.6599283000005</v>
      </c>
      <c r="BI231" s="73">
        <f t="shared" si="248"/>
        <v>1544.8140668250003</v>
      </c>
      <c r="BJ231" s="73">
        <f t="shared" si="248"/>
        <v>1191.9052633499998</v>
      </c>
      <c r="BK231" s="73">
        <f t="shared" si="248"/>
        <v>954.56983139999988</v>
      </c>
      <c r="BL231" s="73">
        <f t="shared" si="248"/>
        <v>855.0075271500001</v>
      </c>
      <c r="BM231" s="73">
        <f t="shared" si="248"/>
        <v>1036.8219161249999</v>
      </c>
      <c r="BN231" s="73">
        <f t="shared" si="248"/>
        <v>1403.1828506249999</v>
      </c>
      <c r="BO231" s="73">
        <f t="shared" si="248"/>
        <v>635.00593567500005</v>
      </c>
      <c r="BP231" s="73">
        <f t="shared" si="248"/>
        <v>1385.62854795</v>
      </c>
      <c r="BQ231" s="73">
        <f t="shared" si="248"/>
        <v>775.36555740000006</v>
      </c>
      <c r="BR231" s="73">
        <f t="shared" si="248"/>
        <v>598.87375582499976</v>
      </c>
      <c r="BS231" s="73">
        <f t="shared" si="248"/>
        <v>946.66468680000003</v>
      </c>
      <c r="BT231" s="73">
        <f t="shared" si="248"/>
        <v>1273.960506825</v>
      </c>
      <c r="BU231" s="73">
        <f t="shared" si="248"/>
        <v>1520.244342</v>
      </c>
      <c r="BV231" s="73">
        <f t="shared" si="248"/>
        <v>896.99376577500004</v>
      </c>
      <c r="BW231" s="73">
        <f t="shared" si="248"/>
        <v>1432.5200705249997</v>
      </c>
      <c r="BX231" s="73">
        <f t="shared" si="248"/>
        <v>1134.3291977249999</v>
      </c>
      <c r="BY231" s="73">
        <f t="shared" si="248"/>
        <v>1178.9531090999999</v>
      </c>
      <c r="BZ231" s="73">
        <f t="shared" si="248"/>
        <v>1367.9167722750001</v>
      </c>
      <c r="CA231" s="73">
        <f t="shared" si="248"/>
        <v>245.27600797499997</v>
      </c>
      <c r="CB231" s="73">
        <f t="shared" si="248"/>
        <v>583.98468367499993</v>
      </c>
      <c r="CC231" s="73">
        <f t="shared" si="248"/>
        <v>312.16660155</v>
      </c>
      <c r="CD231" s="73">
        <f t="shared" si="248"/>
        <v>360.93598965000007</v>
      </c>
      <c r="CE231" s="73">
        <f t="shared" si="248"/>
        <v>288.94720770000004</v>
      </c>
      <c r="CF231" s="73">
        <f t="shared" si="248"/>
        <v>900.83610697499989</v>
      </c>
      <c r="CG231" s="73">
        <f t="shared" si="248"/>
        <v>2071.3014213749998</v>
      </c>
      <c r="CH231" s="73">
        <f t="shared" si="248"/>
        <v>615.58164112499992</v>
      </c>
      <c r="CI231" s="73">
        <f t="shared" si="248"/>
        <v>668.0240869500002</v>
      </c>
      <c r="CJ231" s="73">
        <f t="shared" si="248"/>
        <v>804.0295802249999</v>
      </c>
      <c r="CK231" s="73">
        <f t="shared" si="248"/>
        <v>536.95537222500002</v>
      </c>
      <c r="CL231" s="73">
        <f t="shared" si="248"/>
        <v>500.64209842499997</v>
      </c>
      <c r="CM231" s="73">
        <f t="shared" si="248"/>
        <v>1174.1895508500002</v>
      </c>
      <c r="CN231" s="73">
        <f t="shared" si="248"/>
        <v>2345.4894721499995</v>
      </c>
      <c r="CO231" s="73">
        <f t="shared" si="248"/>
        <v>1524.0866831999999</v>
      </c>
      <c r="CP231" s="73">
        <f t="shared" ref="CP231:FA231" si="249">SUM(CP232:CP287)</f>
        <v>1912.2418809000001</v>
      </c>
      <c r="CQ231" s="73">
        <f t="shared" si="249"/>
        <v>2066.9236719750002</v>
      </c>
      <c r="CR231" s="73">
        <f t="shared" si="249"/>
        <v>3928.4789310000006</v>
      </c>
      <c r="CS231" s="73">
        <f t="shared" si="249"/>
        <v>2550.91300065</v>
      </c>
      <c r="CT231" s="73">
        <f t="shared" si="249"/>
        <v>740.05223715</v>
      </c>
      <c r="CU231" s="73">
        <f t="shared" si="249"/>
        <v>536.475079575</v>
      </c>
      <c r="CV231" s="73">
        <f t="shared" si="249"/>
        <v>587.81915122499993</v>
      </c>
      <c r="CW231" s="73">
        <f t="shared" si="249"/>
        <v>696.25899585000013</v>
      </c>
      <c r="CX231" s="73">
        <f t="shared" si="249"/>
        <v>567.06420982500003</v>
      </c>
      <c r="CY231" s="73">
        <f t="shared" si="249"/>
        <v>1486.7577085500002</v>
      </c>
      <c r="CZ231" s="73">
        <f t="shared" si="249"/>
        <v>1489.7536323749998</v>
      </c>
      <c r="DA231" s="73">
        <f t="shared" si="249"/>
        <v>1259.9729676000002</v>
      </c>
      <c r="DB231" s="73">
        <f t="shared" si="249"/>
        <v>590.87019060000011</v>
      </c>
      <c r="DC231" s="73">
        <f t="shared" si="249"/>
        <v>1354.9843021499998</v>
      </c>
      <c r="DD231" s="73">
        <f t="shared" si="249"/>
        <v>2112.6065892749998</v>
      </c>
      <c r="DE231" s="73">
        <f t="shared" si="249"/>
        <v>2286.1418352749997</v>
      </c>
      <c r="DF231" s="73">
        <f t="shared" si="249"/>
        <v>1074.4776472499998</v>
      </c>
      <c r="DG231" s="73">
        <f t="shared" si="249"/>
        <v>1064.048997825</v>
      </c>
      <c r="DH231" s="73">
        <f t="shared" si="249"/>
        <v>898.97792557499997</v>
      </c>
      <c r="DI231" s="73">
        <f t="shared" si="249"/>
        <v>313.13899732499999</v>
      </c>
      <c r="DJ231" s="73">
        <f t="shared" si="249"/>
        <v>270.06225817500001</v>
      </c>
      <c r="DK231" s="73">
        <f t="shared" si="249"/>
        <v>402.62302957499998</v>
      </c>
      <c r="DL231" s="73">
        <f t="shared" si="249"/>
        <v>610.33779022499994</v>
      </c>
      <c r="DM231" s="73">
        <f t="shared" si="249"/>
        <v>312.75712529999998</v>
      </c>
      <c r="DN231" s="73">
        <f t="shared" si="249"/>
        <v>340.56292027500001</v>
      </c>
      <c r="DO231" s="73">
        <f t="shared" si="249"/>
        <v>214.28532157500001</v>
      </c>
      <c r="DP231" s="73">
        <f t="shared" si="249"/>
        <v>1259.5241695499997</v>
      </c>
      <c r="DQ231" s="73">
        <f t="shared" si="249"/>
        <v>1400.3247156749999</v>
      </c>
      <c r="DR231" s="73">
        <f t="shared" si="249"/>
        <v>454.266299925</v>
      </c>
      <c r="DS231" s="73">
        <f t="shared" si="249"/>
        <v>478.26518512499996</v>
      </c>
      <c r="DT231" s="73">
        <f t="shared" si="249"/>
        <v>400.22156632500003</v>
      </c>
      <c r="DU231" s="73">
        <f t="shared" si="249"/>
        <v>615.75486142499994</v>
      </c>
      <c r="DV231" s="73">
        <f t="shared" si="249"/>
        <v>483.15865859999997</v>
      </c>
      <c r="DW231" s="73">
        <f t="shared" si="249"/>
        <v>1194.67678815</v>
      </c>
      <c r="DX231" s="73">
        <f t="shared" si="249"/>
        <v>768.42099810000013</v>
      </c>
      <c r="DY231" s="73">
        <f t="shared" si="249"/>
        <v>560.22594480000009</v>
      </c>
      <c r="DZ231" s="73">
        <f t="shared" si="249"/>
        <v>626.48270954999998</v>
      </c>
      <c r="EA231" s="73">
        <f t="shared" si="249"/>
        <v>481.15481467499995</v>
      </c>
      <c r="EB231" s="73">
        <f t="shared" si="249"/>
        <v>1202.75515305</v>
      </c>
      <c r="EC231" s="73">
        <f t="shared" si="249"/>
        <v>2091.0288514499998</v>
      </c>
      <c r="ED231" s="73">
        <f t="shared" si="249"/>
        <v>847.31890792500008</v>
      </c>
      <c r="EE231" s="73">
        <f t="shared" si="249"/>
        <v>809.67892410000002</v>
      </c>
      <c r="EF231" s="73">
        <f t="shared" si="249"/>
        <v>766.20062879999989</v>
      </c>
      <c r="EG231" s="73">
        <f t="shared" si="249"/>
        <v>277.72331962499999</v>
      </c>
      <c r="EH231" s="73">
        <f t="shared" si="249"/>
        <v>332.93335342500001</v>
      </c>
      <c r="EI231" s="73">
        <f t="shared" si="249"/>
        <v>1165.1506006499999</v>
      </c>
      <c r="EJ231" s="73">
        <f t="shared" si="249"/>
        <v>1928.7332408249999</v>
      </c>
      <c r="EK231" s="73">
        <f t="shared" si="249"/>
        <v>1203.1882038000001</v>
      </c>
      <c r="EL231" s="73">
        <f t="shared" si="249"/>
        <v>1301.6206392750003</v>
      </c>
      <c r="EM231" s="73">
        <f t="shared" si="249"/>
        <v>1545.601431825</v>
      </c>
      <c r="EN231" s="73">
        <f t="shared" si="249"/>
        <v>1937.0950571249998</v>
      </c>
      <c r="EO231" s="73">
        <f t="shared" si="249"/>
        <v>2563.4045463749999</v>
      </c>
      <c r="EP231" s="73">
        <f t="shared" si="249"/>
        <v>647.63527027500004</v>
      </c>
      <c r="EQ231" s="73">
        <f t="shared" si="249"/>
        <v>512.26754265000011</v>
      </c>
      <c r="ER231" s="73">
        <f t="shared" si="249"/>
        <v>585.22478354999987</v>
      </c>
      <c r="ES231" s="73">
        <f t="shared" si="249"/>
        <v>699.96354817500003</v>
      </c>
      <c r="ET231" s="73">
        <f t="shared" si="249"/>
        <v>611.62906882499988</v>
      </c>
      <c r="EU231" s="73">
        <f t="shared" si="249"/>
        <v>819.30052440000009</v>
      </c>
      <c r="EV231" s="73">
        <f t="shared" si="249"/>
        <v>1029.688389225</v>
      </c>
      <c r="EW231" s="73">
        <f t="shared" si="249"/>
        <v>981.49377757499997</v>
      </c>
      <c r="EX231" s="73">
        <f t="shared" si="249"/>
        <v>1487.6356205250001</v>
      </c>
      <c r="EY231" s="73">
        <f t="shared" si="249"/>
        <v>1036.231392375</v>
      </c>
      <c r="EZ231" s="73">
        <f t="shared" si="249"/>
        <v>1856.1854297249997</v>
      </c>
      <c r="FA231" s="73">
        <f t="shared" si="249"/>
        <v>2140.8493718250002</v>
      </c>
      <c r="FB231" s="73">
        <f t="shared" ref="FB231:HM231" si="250">SUM(FB232:FB287)</f>
        <v>1120.9124981250002</v>
      </c>
      <c r="FC231" s="73">
        <f t="shared" si="250"/>
        <v>1216.7938709999999</v>
      </c>
      <c r="FD231" s="73">
        <f t="shared" si="250"/>
        <v>905.66265442500003</v>
      </c>
      <c r="FE231" s="73">
        <f t="shared" si="250"/>
        <v>840.64205272499999</v>
      </c>
      <c r="FF231" s="73">
        <f t="shared" si="250"/>
        <v>530.42024272499998</v>
      </c>
      <c r="FG231" s="73">
        <f t="shared" si="250"/>
        <v>398.05631257500005</v>
      </c>
      <c r="FH231" s="73">
        <f t="shared" si="250"/>
        <v>703.28622847500003</v>
      </c>
      <c r="FI231" s="73">
        <f t="shared" si="250"/>
        <v>522.59383462500011</v>
      </c>
      <c r="FJ231" s="73">
        <f t="shared" si="250"/>
        <v>608.81423895000012</v>
      </c>
      <c r="FK231" s="73">
        <f t="shared" si="250"/>
        <v>566.51699114999997</v>
      </c>
      <c r="FL231" s="73">
        <f t="shared" si="250"/>
        <v>1383.4514837250001</v>
      </c>
      <c r="FM231" s="73">
        <f t="shared" si="250"/>
        <v>1710.2827584000001</v>
      </c>
      <c r="FN231" s="73">
        <f t="shared" si="250"/>
        <v>906.04846327499979</v>
      </c>
      <c r="FO231" s="73">
        <f t="shared" si="250"/>
        <v>826.28838877500016</v>
      </c>
      <c r="FP231" s="73">
        <f t="shared" si="250"/>
        <v>829.2370707</v>
      </c>
      <c r="FQ231" s="73">
        <f t="shared" si="250"/>
        <v>1828.9701585</v>
      </c>
      <c r="FR231" s="73">
        <f t="shared" si="250"/>
        <v>762.24018285</v>
      </c>
      <c r="FS231" s="73">
        <f t="shared" si="250"/>
        <v>731.95812495000007</v>
      </c>
      <c r="FT231" s="73">
        <f t="shared" si="250"/>
        <v>618.44764972500013</v>
      </c>
      <c r="FU231" s="73">
        <f t="shared" si="250"/>
        <v>466.19881650000002</v>
      </c>
      <c r="FV231" s="73">
        <f t="shared" si="250"/>
        <v>345.78315022500004</v>
      </c>
      <c r="FW231" s="73">
        <f t="shared" si="250"/>
        <v>406.88661104999994</v>
      </c>
      <c r="FX231" s="73">
        <f t="shared" si="250"/>
        <v>2124.535169025</v>
      </c>
      <c r="FY231" s="73">
        <f t="shared" si="250"/>
        <v>1580.859636525</v>
      </c>
      <c r="FZ231" s="73">
        <f t="shared" si="250"/>
        <v>418.17742514999998</v>
      </c>
      <c r="GA231" s="73">
        <f t="shared" si="250"/>
        <v>685.41697979999992</v>
      </c>
      <c r="GB231" s="73">
        <f t="shared" si="250"/>
        <v>328.59103544999994</v>
      </c>
      <c r="GC231" s="73">
        <f t="shared" si="250"/>
        <v>297.12005640000001</v>
      </c>
      <c r="GD231" s="73">
        <f t="shared" si="250"/>
        <v>233.772605325</v>
      </c>
      <c r="GE231" s="73">
        <f t="shared" si="250"/>
        <v>479.45804309999994</v>
      </c>
      <c r="GF231" s="73">
        <f t="shared" si="250"/>
        <v>424.66531275</v>
      </c>
      <c r="GG231" s="73">
        <f t="shared" si="250"/>
        <v>523.6134722999999</v>
      </c>
      <c r="GH231" s="73">
        <f t="shared" si="250"/>
        <v>545.28569392499992</v>
      </c>
      <c r="GI231" s="73">
        <f t="shared" si="250"/>
        <v>602.94836969999994</v>
      </c>
      <c r="GJ231" s="73">
        <f t="shared" si="250"/>
        <v>2241.8013753000005</v>
      </c>
      <c r="GK231" s="73">
        <f t="shared" si="250"/>
        <v>2604.4656311250001</v>
      </c>
      <c r="GL231" s="73">
        <f t="shared" si="250"/>
        <v>620.83730249999996</v>
      </c>
      <c r="GM231" s="73">
        <f t="shared" si="250"/>
        <v>1136.966870475</v>
      </c>
      <c r="GN231" s="73">
        <f t="shared" si="250"/>
        <v>1785.7083885750003</v>
      </c>
      <c r="GO231" s="73">
        <f t="shared" si="250"/>
        <v>744.42604972500021</v>
      </c>
      <c r="GP231" s="73">
        <f t="shared" si="250"/>
        <v>854.25165675000005</v>
      </c>
      <c r="GQ231" s="73">
        <f t="shared" si="250"/>
        <v>595.37391840000009</v>
      </c>
      <c r="GR231" s="73">
        <f t="shared" si="250"/>
        <v>734.65878690000011</v>
      </c>
      <c r="GS231" s="73">
        <f t="shared" si="250"/>
        <v>659.00482087499995</v>
      </c>
      <c r="GT231" s="73">
        <f t="shared" si="250"/>
        <v>922.89020062499992</v>
      </c>
      <c r="GU231" s="73">
        <f t="shared" si="250"/>
        <v>1235.7496833749997</v>
      </c>
      <c r="GV231" s="73">
        <f t="shared" si="250"/>
        <v>3870.312341625</v>
      </c>
      <c r="GW231" s="73">
        <f t="shared" si="250"/>
        <v>3435.0648432750004</v>
      </c>
      <c r="GX231" s="73">
        <f t="shared" si="250"/>
        <v>2392.1762798249997</v>
      </c>
      <c r="GY231" s="73">
        <f t="shared" si="250"/>
        <v>2447.4571764750003</v>
      </c>
      <c r="GZ231" s="73">
        <f t="shared" si="250"/>
        <v>1937.2131618749995</v>
      </c>
      <c r="HA231" s="73">
        <f t="shared" si="250"/>
        <v>918.98880704999999</v>
      </c>
      <c r="HB231" s="73">
        <f t="shared" si="250"/>
        <v>571.76477887499993</v>
      </c>
      <c r="HC231" s="73">
        <f t="shared" si="250"/>
        <v>796.64015970000014</v>
      </c>
      <c r="HD231" s="73">
        <f t="shared" si="250"/>
        <v>1442.6062161749999</v>
      </c>
      <c r="HE231" s="73">
        <f t="shared" si="250"/>
        <v>1222.8841392750001</v>
      </c>
      <c r="HF231" s="73">
        <f t="shared" si="250"/>
        <v>1115.3537012249997</v>
      </c>
      <c r="HG231" s="73">
        <f t="shared" si="250"/>
        <v>1223.5100944500002</v>
      </c>
      <c r="HH231" s="73">
        <f t="shared" si="250"/>
        <v>2604.57979905</v>
      </c>
      <c r="HI231" s="73">
        <f t="shared" si="250"/>
        <v>1808.6088995999999</v>
      </c>
      <c r="HJ231" s="73">
        <f t="shared" si="250"/>
        <v>673.59469432499998</v>
      </c>
      <c r="HK231" s="73">
        <f t="shared" si="250"/>
        <v>672.54356204999999</v>
      </c>
      <c r="HL231" s="73">
        <f t="shared" si="250"/>
        <v>485.37115425000007</v>
      </c>
      <c r="HM231" s="73">
        <f t="shared" si="250"/>
        <v>326.47302359999998</v>
      </c>
      <c r="HN231" s="73">
        <f t="shared" ref="HN231:JY231" si="251">SUM(HN232:HN287)</f>
        <v>297.10430910000002</v>
      </c>
      <c r="HO231" s="73">
        <f t="shared" si="251"/>
        <v>271.85745037500004</v>
      </c>
      <c r="HP231" s="73">
        <f t="shared" si="251"/>
        <v>409.84710345000002</v>
      </c>
      <c r="HQ231" s="73">
        <f t="shared" si="251"/>
        <v>398.63502584999998</v>
      </c>
      <c r="HR231" s="73">
        <f t="shared" si="251"/>
        <v>469.63960155000001</v>
      </c>
      <c r="HS231" s="73">
        <f t="shared" si="251"/>
        <v>447.80990692500001</v>
      </c>
      <c r="HT231" s="73">
        <f t="shared" si="251"/>
        <v>981.78903944999979</v>
      </c>
      <c r="HU231" s="73">
        <f t="shared" si="251"/>
        <v>1545.341601375</v>
      </c>
      <c r="HV231" s="73">
        <f t="shared" si="251"/>
        <v>595.51564410000003</v>
      </c>
      <c r="HW231" s="73">
        <f t="shared" si="251"/>
        <v>851.05101802500019</v>
      </c>
      <c r="HX231" s="73">
        <f t="shared" si="251"/>
        <v>851.72027827499994</v>
      </c>
      <c r="HY231" s="73">
        <f t="shared" si="251"/>
        <v>1206.9636189750001</v>
      </c>
      <c r="HZ231" s="73">
        <f t="shared" si="251"/>
        <v>1269.1969485749999</v>
      </c>
      <c r="IA231" s="73">
        <f t="shared" si="251"/>
        <v>1277.9209527750002</v>
      </c>
      <c r="IB231" s="73">
        <f t="shared" si="251"/>
        <v>2770.6941299250002</v>
      </c>
      <c r="IC231" s="73">
        <f t="shared" si="251"/>
        <v>2692.6111428750005</v>
      </c>
      <c r="ID231" s="73">
        <f t="shared" si="251"/>
        <v>2720.5074848250001</v>
      </c>
      <c r="IE231" s="73">
        <f t="shared" si="251"/>
        <v>3043.9845845999998</v>
      </c>
      <c r="IF231" s="73">
        <f t="shared" si="251"/>
        <v>3964.7252787749999</v>
      </c>
      <c r="IG231" s="73">
        <f t="shared" si="251"/>
        <v>4632.6076400250004</v>
      </c>
      <c r="IH231" s="73">
        <f t="shared" si="251"/>
        <v>1773.0396857249998</v>
      </c>
      <c r="II231" s="73">
        <f t="shared" si="251"/>
        <v>1828.5371077499999</v>
      </c>
      <c r="IJ231" s="73">
        <f t="shared" si="251"/>
        <v>485.15462887500001</v>
      </c>
      <c r="IK231" s="73">
        <f t="shared" si="251"/>
        <v>1182.4844411249999</v>
      </c>
      <c r="IL231" s="73">
        <f t="shared" si="251"/>
        <v>545.83291259999999</v>
      </c>
      <c r="IM231" s="73">
        <f t="shared" si="251"/>
        <v>1209.152493675</v>
      </c>
      <c r="IN231" s="73">
        <f t="shared" si="251"/>
        <v>2297.4680808000003</v>
      </c>
      <c r="IO231" s="73">
        <f t="shared" si="251"/>
        <v>1479.29348835</v>
      </c>
      <c r="IP231" s="73">
        <f t="shared" si="251"/>
        <v>1082.7056115000003</v>
      </c>
      <c r="IQ231" s="73">
        <f t="shared" si="251"/>
        <v>1353.7953810000001</v>
      </c>
      <c r="IR231" s="73">
        <f t="shared" si="251"/>
        <v>3717.1226072250006</v>
      </c>
      <c r="IS231" s="73">
        <f t="shared" si="251"/>
        <v>3746.5385636249998</v>
      </c>
      <c r="IT231" s="73">
        <f t="shared" si="251"/>
        <v>3032.1622991249997</v>
      </c>
      <c r="IU231" s="73">
        <f t="shared" si="251"/>
        <v>3364.0484571000002</v>
      </c>
      <c r="IV231" s="73">
        <f t="shared" si="251"/>
        <v>2715.0352980750004</v>
      </c>
      <c r="IW231" s="73">
        <f t="shared" si="251"/>
        <v>4251.30645465</v>
      </c>
      <c r="IX231" s="73">
        <f t="shared" si="251"/>
        <v>1049.6520288000002</v>
      </c>
      <c r="IY231" s="73">
        <f t="shared" si="251"/>
        <v>12902.526634049998</v>
      </c>
      <c r="IZ231" s="73">
        <f t="shared" si="251"/>
        <v>20302.241956425001</v>
      </c>
      <c r="JA231" s="73">
        <f t="shared" si="251"/>
        <v>13999.231595249999</v>
      </c>
      <c r="JB231" s="73">
        <f t="shared" si="251"/>
        <v>15315.575960025002</v>
      </c>
      <c r="JC231" s="73">
        <f t="shared" si="251"/>
        <v>15097.5506547</v>
      </c>
      <c r="JD231" s="73">
        <f t="shared" si="251"/>
        <v>10014.877307024999</v>
      </c>
      <c r="JE231" s="73">
        <f t="shared" si="251"/>
        <v>16014.374208000001</v>
      </c>
      <c r="JF231" s="73">
        <f t="shared" si="251"/>
        <v>13228.913047500002</v>
      </c>
      <c r="JG231" s="73">
        <f t="shared" si="251"/>
        <v>17290.559020950001</v>
      </c>
      <c r="JH231" s="73">
        <f t="shared" si="251"/>
        <v>9594.4165233749991</v>
      </c>
      <c r="JI231" s="73">
        <f t="shared" si="251"/>
        <v>9428.0856671249985</v>
      </c>
      <c r="JJ231" s="73">
        <f t="shared" si="251"/>
        <v>9165.0230837999989</v>
      </c>
      <c r="JK231" s="73">
        <f t="shared" si="251"/>
        <v>2117.1772430999999</v>
      </c>
      <c r="JL231" s="73">
        <f t="shared" si="251"/>
        <v>2956.5516381749999</v>
      </c>
      <c r="JM231" s="73">
        <f t="shared" si="251"/>
        <v>1547.99895825</v>
      </c>
      <c r="JN231" s="73">
        <f t="shared" si="251"/>
        <v>2563.6722504749996</v>
      </c>
      <c r="JO231" s="73">
        <f t="shared" si="251"/>
        <v>2011.9301635500001</v>
      </c>
      <c r="JP231" s="73">
        <f t="shared" si="251"/>
        <v>3067.9598488500001</v>
      </c>
      <c r="JQ231" s="73">
        <f t="shared" si="251"/>
        <v>2908.5578046000001</v>
      </c>
      <c r="JR231" s="73">
        <f t="shared" si="251"/>
        <v>1625.5229161500001</v>
      </c>
      <c r="JS231" s="73">
        <f t="shared" si="251"/>
        <v>1299.1798077750002</v>
      </c>
      <c r="JT231" s="73">
        <f t="shared" si="251"/>
        <v>1391.6951952750001</v>
      </c>
      <c r="JU231" s="73">
        <f t="shared" si="251"/>
        <v>1060.316887725</v>
      </c>
      <c r="JV231" s="73">
        <f t="shared" si="251"/>
        <v>1346.8941267750001</v>
      </c>
      <c r="JW231" s="73">
        <f t="shared" si="251"/>
        <v>995.63878979999993</v>
      </c>
      <c r="JX231" s="73">
        <f t="shared" si="251"/>
        <v>1181.0632473000001</v>
      </c>
      <c r="JY231" s="73">
        <f t="shared" si="251"/>
        <v>831.00470512499987</v>
      </c>
      <c r="JZ231" s="73">
        <f t="shared" ref="JZ231:MK231" si="252">SUM(JZ232:JZ287)</f>
        <v>944.31046544999992</v>
      </c>
      <c r="KA231" s="73">
        <f t="shared" si="252"/>
        <v>1436.0474657250002</v>
      </c>
      <c r="KB231" s="73">
        <f t="shared" si="252"/>
        <v>1481.8012458749999</v>
      </c>
      <c r="KC231" s="73">
        <f t="shared" si="252"/>
        <v>1582.2335884499998</v>
      </c>
      <c r="KD231" s="73">
        <f t="shared" si="252"/>
        <v>1813.89211875</v>
      </c>
      <c r="KE231" s="73">
        <f t="shared" si="252"/>
        <v>1998.855967725</v>
      </c>
      <c r="KF231" s="73">
        <f t="shared" si="252"/>
        <v>1033.2039739499999</v>
      </c>
      <c r="KG231" s="73">
        <f t="shared" si="252"/>
        <v>3169.7661433499998</v>
      </c>
      <c r="KH231" s="73">
        <f t="shared" si="252"/>
        <v>1270.9763934750001</v>
      </c>
      <c r="KI231" s="73">
        <f t="shared" si="252"/>
        <v>1492.88340825</v>
      </c>
      <c r="KJ231" s="73">
        <f t="shared" si="252"/>
        <v>6211.5106745249996</v>
      </c>
      <c r="KK231" s="73">
        <f t="shared" si="252"/>
        <v>6709.1017335749993</v>
      </c>
      <c r="KL231" s="73">
        <f t="shared" si="252"/>
        <v>3535.3987652250003</v>
      </c>
      <c r="KM231" s="73">
        <f t="shared" si="252"/>
        <v>3395.980044675</v>
      </c>
      <c r="KN231" s="73">
        <f t="shared" si="252"/>
        <v>5735.2650806250003</v>
      </c>
      <c r="KO231" s="73">
        <f t="shared" si="252"/>
        <v>5309.6824876499995</v>
      </c>
      <c r="KP231" s="73">
        <f t="shared" si="252"/>
        <v>3705.3318163499998</v>
      </c>
      <c r="KQ231" s="73">
        <f t="shared" si="252"/>
        <v>4368.0766209750009</v>
      </c>
      <c r="KR231" s="73">
        <f t="shared" si="252"/>
        <v>2417.9270521500002</v>
      </c>
      <c r="KS231" s="73">
        <f t="shared" si="252"/>
        <v>4996.2246074999994</v>
      </c>
      <c r="KT231" s="73">
        <f t="shared" si="252"/>
        <v>3052.6652837250003</v>
      </c>
      <c r="KU231" s="73">
        <f t="shared" si="252"/>
        <v>1341.3865086000003</v>
      </c>
      <c r="KV231" s="73">
        <f t="shared" si="252"/>
        <v>5453.0301595500005</v>
      </c>
      <c r="KW231" s="73">
        <f t="shared" si="252"/>
        <v>2179.0601952749998</v>
      </c>
      <c r="KX231" s="73">
        <f t="shared" si="252"/>
        <v>3401.4364841249999</v>
      </c>
      <c r="KY231" s="73">
        <f t="shared" si="252"/>
        <v>2384.9758268999999</v>
      </c>
      <c r="KZ231" s="73">
        <f t="shared" si="252"/>
        <v>3254.482680525</v>
      </c>
      <c r="LA231" s="73">
        <f t="shared" si="252"/>
        <v>3720.0594786750003</v>
      </c>
      <c r="LB231" s="73">
        <f t="shared" si="252"/>
        <v>3742.2986031000005</v>
      </c>
      <c r="LC231" s="73">
        <f t="shared" si="252"/>
        <v>4203.0606642749999</v>
      </c>
      <c r="LD231" s="73">
        <f t="shared" si="252"/>
        <v>3592.3055706</v>
      </c>
      <c r="LE231" s="73">
        <f t="shared" si="252"/>
        <v>0</v>
      </c>
      <c r="LF231" s="73">
        <f t="shared" si="252"/>
        <v>0</v>
      </c>
      <c r="LG231" s="73">
        <f t="shared" si="252"/>
        <v>0</v>
      </c>
      <c r="LH231" s="73">
        <f t="shared" si="252"/>
        <v>0</v>
      </c>
      <c r="LI231" s="73">
        <f t="shared" si="252"/>
        <v>0</v>
      </c>
      <c r="LJ231" s="73">
        <f t="shared" si="252"/>
        <v>0</v>
      </c>
      <c r="LK231" s="73">
        <f t="shared" si="252"/>
        <v>0</v>
      </c>
      <c r="LL231" s="73">
        <f t="shared" si="252"/>
        <v>0</v>
      </c>
      <c r="LM231" s="73">
        <f t="shared" si="252"/>
        <v>0</v>
      </c>
      <c r="LN231" s="73">
        <f t="shared" si="252"/>
        <v>0</v>
      </c>
      <c r="LO231" s="73">
        <f t="shared" si="252"/>
        <v>0</v>
      </c>
      <c r="LP231" s="73">
        <f t="shared" si="252"/>
        <v>0</v>
      </c>
      <c r="LQ231" s="73">
        <f t="shared" si="252"/>
        <v>0</v>
      </c>
      <c r="LR231" s="73">
        <f t="shared" si="252"/>
        <v>0</v>
      </c>
      <c r="LS231" s="73">
        <f t="shared" si="252"/>
        <v>0</v>
      </c>
      <c r="LT231" s="73">
        <f t="shared" si="252"/>
        <v>0</v>
      </c>
      <c r="LU231" s="73">
        <f t="shared" si="252"/>
        <v>0</v>
      </c>
      <c r="LV231" s="73">
        <f t="shared" si="252"/>
        <v>0</v>
      </c>
      <c r="LW231" s="73">
        <f t="shared" si="252"/>
        <v>0</v>
      </c>
      <c r="LX231" s="73">
        <f t="shared" si="252"/>
        <v>0</v>
      </c>
      <c r="LY231" s="73">
        <f t="shared" si="252"/>
        <v>0</v>
      </c>
      <c r="LZ231" s="73">
        <f t="shared" si="252"/>
        <v>0</v>
      </c>
      <c r="MA231" s="73">
        <f t="shared" si="252"/>
        <v>0</v>
      </c>
      <c r="MB231" s="73">
        <f t="shared" si="252"/>
        <v>0</v>
      </c>
      <c r="MC231" s="73">
        <f t="shared" si="252"/>
        <v>0</v>
      </c>
      <c r="MD231" s="73">
        <f t="shared" si="252"/>
        <v>0</v>
      </c>
      <c r="ME231" s="73">
        <f t="shared" si="252"/>
        <v>0</v>
      </c>
      <c r="MF231" s="73">
        <f t="shared" si="252"/>
        <v>0</v>
      </c>
      <c r="MG231" s="73">
        <f t="shared" si="252"/>
        <v>0</v>
      </c>
      <c r="MH231" s="73">
        <f t="shared" si="252"/>
        <v>0</v>
      </c>
      <c r="MI231" s="73">
        <f t="shared" si="252"/>
        <v>0</v>
      </c>
      <c r="MJ231" s="73">
        <f t="shared" si="252"/>
        <v>0</v>
      </c>
      <c r="MK231" s="73">
        <f t="shared" si="252"/>
        <v>0</v>
      </c>
      <c r="ML231" s="73">
        <f t="shared" ref="ML231:MP231" si="253">SUM(ML232:ML287)</f>
        <v>0</v>
      </c>
      <c r="MM231" s="73">
        <f t="shared" si="253"/>
        <v>0</v>
      </c>
      <c r="MN231" s="73">
        <f t="shared" si="253"/>
        <v>0</v>
      </c>
      <c r="MO231" s="73">
        <f t="shared" si="253"/>
        <v>0</v>
      </c>
      <c r="MP231" s="73">
        <f t="shared" si="253"/>
        <v>0</v>
      </c>
      <c r="MQ231" s="73">
        <f t="shared" ref="MQ231:MS231" si="254">SUM(MQ232:MQ287)</f>
        <v>0</v>
      </c>
      <c r="MR231" s="73">
        <f t="shared" si="254"/>
        <v>0</v>
      </c>
      <c r="MS231" s="73">
        <f t="shared" si="254"/>
        <v>0</v>
      </c>
      <c r="MT231" s="73">
        <f t="shared" ref="MT231:PE231" si="255">SUM(MT232:MT287)</f>
        <v>0</v>
      </c>
      <c r="MU231" s="73">
        <f t="shared" si="255"/>
        <v>0</v>
      </c>
      <c r="MV231" s="73">
        <f t="shared" si="255"/>
        <v>0</v>
      </c>
      <c r="MW231" s="73">
        <f t="shared" si="255"/>
        <v>0</v>
      </c>
      <c r="MX231" s="73">
        <f t="shared" si="255"/>
        <v>0</v>
      </c>
      <c r="MY231" s="73">
        <f t="shared" si="255"/>
        <v>0</v>
      </c>
      <c r="MZ231" s="73">
        <f t="shared" si="255"/>
        <v>0</v>
      </c>
      <c r="NA231" s="73">
        <f t="shared" si="255"/>
        <v>0</v>
      </c>
      <c r="NB231" s="73">
        <f t="shared" si="255"/>
        <v>0</v>
      </c>
      <c r="NC231" s="73">
        <f t="shared" si="255"/>
        <v>0</v>
      </c>
      <c r="ND231" s="73">
        <f t="shared" si="255"/>
        <v>0</v>
      </c>
      <c r="NE231" s="73">
        <f t="shared" si="255"/>
        <v>0</v>
      </c>
      <c r="NF231" s="73">
        <f t="shared" si="255"/>
        <v>0</v>
      </c>
      <c r="NG231" s="73">
        <f t="shared" si="255"/>
        <v>0</v>
      </c>
      <c r="NH231" s="73">
        <f t="shared" si="255"/>
        <v>0</v>
      </c>
      <c r="NI231" s="73">
        <f t="shared" si="255"/>
        <v>0</v>
      </c>
      <c r="NJ231" s="73">
        <f t="shared" si="255"/>
        <v>0</v>
      </c>
      <c r="NK231" s="73">
        <f t="shared" si="255"/>
        <v>0</v>
      </c>
      <c r="NL231" s="73">
        <f t="shared" si="255"/>
        <v>0</v>
      </c>
      <c r="NM231" s="73">
        <f t="shared" si="255"/>
        <v>0</v>
      </c>
      <c r="NN231" s="73">
        <f t="shared" si="255"/>
        <v>0</v>
      </c>
      <c r="NO231" s="73">
        <f t="shared" si="255"/>
        <v>0</v>
      </c>
      <c r="NP231" s="73">
        <f t="shared" si="255"/>
        <v>0</v>
      </c>
      <c r="NQ231" s="73">
        <f t="shared" si="255"/>
        <v>0</v>
      </c>
      <c r="NR231" s="73">
        <f t="shared" si="255"/>
        <v>0</v>
      </c>
      <c r="NS231" s="73">
        <f t="shared" si="255"/>
        <v>0</v>
      </c>
      <c r="NT231" s="73">
        <f t="shared" si="255"/>
        <v>0</v>
      </c>
      <c r="NU231" s="73">
        <f t="shared" si="255"/>
        <v>0</v>
      </c>
      <c r="NV231" s="73">
        <f t="shared" si="255"/>
        <v>0</v>
      </c>
      <c r="NW231" s="73">
        <f t="shared" si="255"/>
        <v>0</v>
      </c>
      <c r="NX231" s="73">
        <f t="shared" si="255"/>
        <v>0</v>
      </c>
      <c r="NY231" s="73">
        <f t="shared" si="255"/>
        <v>0</v>
      </c>
      <c r="NZ231" s="73">
        <f t="shared" si="255"/>
        <v>0</v>
      </c>
      <c r="OA231" s="73">
        <f t="shared" si="255"/>
        <v>0</v>
      </c>
      <c r="OB231" s="73">
        <f t="shared" si="255"/>
        <v>0</v>
      </c>
      <c r="OC231" s="73">
        <f t="shared" si="255"/>
        <v>0</v>
      </c>
      <c r="OD231" s="73">
        <f t="shared" si="255"/>
        <v>0</v>
      </c>
      <c r="OE231" s="73">
        <f t="shared" si="255"/>
        <v>0</v>
      </c>
      <c r="OF231" s="73">
        <f t="shared" si="255"/>
        <v>0</v>
      </c>
      <c r="OG231" s="73">
        <f t="shared" si="255"/>
        <v>0</v>
      </c>
      <c r="OH231" s="73">
        <f t="shared" si="255"/>
        <v>0</v>
      </c>
      <c r="OI231" s="73">
        <f t="shared" si="255"/>
        <v>0</v>
      </c>
      <c r="OJ231" s="73">
        <f t="shared" si="255"/>
        <v>0</v>
      </c>
      <c r="OK231" s="73">
        <f t="shared" si="255"/>
        <v>0</v>
      </c>
      <c r="OL231" s="73">
        <f t="shared" si="255"/>
        <v>0</v>
      </c>
      <c r="OM231" s="73">
        <f t="shared" si="255"/>
        <v>0</v>
      </c>
      <c r="ON231" s="73">
        <f t="shared" si="255"/>
        <v>0</v>
      </c>
      <c r="OO231" s="73">
        <f t="shared" si="255"/>
        <v>0</v>
      </c>
      <c r="OP231" s="73">
        <f t="shared" si="255"/>
        <v>0</v>
      </c>
      <c r="OQ231" s="73">
        <f t="shared" si="255"/>
        <v>0</v>
      </c>
      <c r="OR231" s="73">
        <f t="shared" si="255"/>
        <v>0</v>
      </c>
      <c r="OS231" s="73">
        <f t="shared" si="255"/>
        <v>0</v>
      </c>
      <c r="OT231" s="73">
        <f t="shared" si="255"/>
        <v>0</v>
      </c>
      <c r="OU231" s="73">
        <f t="shared" si="255"/>
        <v>0</v>
      </c>
      <c r="OV231" s="73">
        <f t="shared" si="255"/>
        <v>0</v>
      </c>
      <c r="OW231" s="73">
        <f t="shared" si="255"/>
        <v>0</v>
      </c>
      <c r="OX231" s="73">
        <f t="shared" si="255"/>
        <v>0</v>
      </c>
      <c r="OY231" s="73">
        <f t="shared" si="255"/>
        <v>0</v>
      </c>
      <c r="OZ231" s="73">
        <f t="shared" si="255"/>
        <v>0</v>
      </c>
      <c r="PA231" s="73">
        <f t="shared" si="255"/>
        <v>0</v>
      </c>
      <c r="PB231" s="73">
        <f t="shared" si="255"/>
        <v>0</v>
      </c>
      <c r="PC231" s="73">
        <f t="shared" si="255"/>
        <v>0</v>
      </c>
      <c r="PD231" s="73">
        <f t="shared" si="255"/>
        <v>0</v>
      </c>
      <c r="PE231" s="73">
        <f t="shared" si="255"/>
        <v>0</v>
      </c>
      <c r="PF231" s="73">
        <f t="shared" ref="PF231:RQ231" si="256">SUM(PF232:PF287)</f>
        <v>0</v>
      </c>
      <c r="PG231" s="73">
        <f t="shared" si="256"/>
        <v>0</v>
      </c>
      <c r="PH231" s="73">
        <f t="shared" si="256"/>
        <v>0</v>
      </c>
      <c r="PI231" s="73">
        <f t="shared" si="256"/>
        <v>0</v>
      </c>
      <c r="PJ231" s="73">
        <f t="shared" si="256"/>
        <v>0</v>
      </c>
      <c r="PK231" s="73">
        <f t="shared" si="256"/>
        <v>0</v>
      </c>
      <c r="PL231" s="73">
        <f t="shared" si="256"/>
        <v>0</v>
      </c>
      <c r="PM231" s="73">
        <f t="shared" si="256"/>
        <v>0</v>
      </c>
      <c r="PN231" s="73">
        <f t="shared" si="256"/>
        <v>0</v>
      </c>
      <c r="PO231" s="73">
        <f t="shared" si="256"/>
        <v>0</v>
      </c>
      <c r="PP231" s="73">
        <f t="shared" si="256"/>
        <v>0</v>
      </c>
      <c r="PQ231" s="73">
        <f t="shared" si="256"/>
        <v>0</v>
      </c>
      <c r="PR231" s="73">
        <f t="shared" si="256"/>
        <v>0</v>
      </c>
      <c r="PS231" s="73">
        <f t="shared" si="256"/>
        <v>0</v>
      </c>
      <c r="PT231" s="73">
        <f t="shared" si="256"/>
        <v>0</v>
      </c>
      <c r="PU231" s="73">
        <f t="shared" si="256"/>
        <v>0</v>
      </c>
      <c r="PV231" s="73">
        <f t="shared" si="256"/>
        <v>0</v>
      </c>
      <c r="PW231" s="73">
        <f t="shared" si="256"/>
        <v>0</v>
      </c>
      <c r="PX231" s="73">
        <f t="shared" si="256"/>
        <v>0</v>
      </c>
      <c r="PY231" s="73">
        <f t="shared" si="256"/>
        <v>0</v>
      </c>
      <c r="PZ231" s="73">
        <f t="shared" si="256"/>
        <v>0</v>
      </c>
      <c r="QA231" s="73">
        <f t="shared" si="256"/>
        <v>0</v>
      </c>
      <c r="QB231" s="73">
        <f t="shared" si="256"/>
        <v>0</v>
      </c>
      <c r="QC231" s="73">
        <f t="shared" si="256"/>
        <v>0</v>
      </c>
      <c r="QD231" s="73">
        <f t="shared" si="256"/>
        <v>0</v>
      </c>
      <c r="QE231" s="73">
        <f t="shared" si="256"/>
        <v>0</v>
      </c>
      <c r="QF231" s="73">
        <f t="shared" si="256"/>
        <v>0</v>
      </c>
      <c r="QG231" s="73">
        <f t="shared" si="256"/>
        <v>0</v>
      </c>
      <c r="QH231" s="73">
        <f t="shared" si="256"/>
        <v>0</v>
      </c>
      <c r="QI231" s="73">
        <f t="shared" si="256"/>
        <v>0</v>
      </c>
      <c r="QJ231" s="73">
        <f t="shared" si="256"/>
        <v>0</v>
      </c>
      <c r="QK231" s="73">
        <f t="shared" si="256"/>
        <v>0</v>
      </c>
      <c r="QL231" s="73">
        <f t="shared" si="256"/>
        <v>0</v>
      </c>
      <c r="QM231" s="73">
        <f t="shared" si="256"/>
        <v>0</v>
      </c>
      <c r="QN231" s="73">
        <f t="shared" si="256"/>
        <v>0</v>
      </c>
      <c r="QO231" s="73">
        <f t="shared" si="256"/>
        <v>0</v>
      </c>
      <c r="QP231" s="73">
        <f t="shared" si="256"/>
        <v>0</v>
      </c>
      <c r="QQ231" s="73">
        <f t="shared" si="256"/>
        <v>0</v>
      </c>
      <c r="QR231" s="73">
        <f t="shared" si="256"/>
        <v>0</v>
      </c>
      <c r="QS231" s="73">
        <f t="shared" si="256"/>
        <v>0</v>
      </c>
      <c r="QT231" s="73">
        <f t="shared" si="256"/>
        <v>0</v>
      </c>
      <c r="QU231" s="73">
        <f t="shared" si="256"/>
        <v>0</v>
      </c>
      <c r="QV231" s="73">
        <f t="shared" si="256"/>
        <v>0</v>
      </c>
      <c r="QW231" s="73">
        <f t="shared" si="256"/>
        <v>0</v>
      </c>
      <c r="QX231" s="73">
        <f t="shared" si="256"/>
        <v>0</v>
      </c>
      <c r="QY231" s="73">
        <f t="shared" si="256"/>
        <v>0</v>
      </c>
      <c r="QZ231" s="73">
        <f t="shared" si="256"/>
        <v>0</v>
      </c>
      <c r="RA231" s="73">
        <f t="shared" si="256"/>
        <v>0</v>
      </c>
      <c r="RB231" s="73">
        <f t="shared" si="256"/>
        <v>0</v>
      </c>
      <c r="RC231" s="73">
        <f t="shared" si="256"/>
        <v>0</v>
      </c>
      <c r="RD231" s="73">
        <f t="shared" si="256"/>
        <v>0</v>
      </c>
      <c r="RE231" s="73">
        <f t="shared" si="256"/>
        <v>0</v>
      </c>
      <c r="RF231" s="73">
        <f t="shared" si="256"/>
        <v>0</v>
      </c>
      <c r="RG231" s="73">
        <f t="shared" si="256"/>
        <v>0</v>
      </c>
      <c r="RH231" s="73">
        <f t="shared" si="256"/>
        <v>0</v>
      </c>
      <c r="RI231" s="73">
        <f t="shared" si="256"/>
        <v>0</v>
      </c>
      <c r="RJ231" s="73">
        <f t="shared" si="256"/>
        <v>0</v>
      </c>
      <c r="RK231" s="73">
        <f t="shared" si="256"/>
        <v>0</v>
      </c>
      <c r="RL231" s="73">
        <f t="shared" si="256"/>
        <v>0</v>
      </c>
      <c r="RM231" s="73">
        <f t="shared" si="256"/>
        <v>0</v>
      </c>
      <c r="RN231" s="73">
        <f t="shared" si="256"/>
        <v>0</v>
      </c>
      <c r="RO231" s="73">
        <f t="shared" si="256"/>
        <v>0</v>
      </c>
      <c r="RP231" s="73">
        <f t="shared" si="256"/>
        <v>0</v>
      </c>
      <c r="RQ231" s="73">
        <f t="shared" si="256"/>
        <v>0</v>
      </c>
      <c r="RR231" s="73">
        <f t="shared" ref="RR231:UC231" si="257">SUM(RR232:RR287)</f>
        <v>0</v>
      </c>
      <c r="RS231" s="73">
        <f t="shared" si="257"/>
        <v>0</v>
      </c>
      <c r="RT231" s="73">
        <f t="shared" si="257"/>
        <v>0</v>
      </c>
      <c r="RU231" s="73">
        <f t="shared" si="257"/>
        <v>0</v>
      </c>
      <c r="RV231" s="73">
        <f t="shared" si="257"/>
        <v>0</v>
      </c>
      <c r="RW231" s="73">
        <f t="shared" si="257"/>
        <v>0</v>
      </c>
      <c r="RX231" s="73">
        <f t="shared" si="257"/>
        <v>0</v>
      </c>
      <c r="RY231" s="73">
        <f t="shared" si="257"/>
        <v>0</v>
      </c>
      <c r="RZ231" s="73">
        <f t="shared" si="257"/>
        <v>0</v>
      </c>
      <c r="SA231" s="73">
        <f t="shared" si="257"/>
        <v>0</v>
      </c>
      <c r="SB231" s="73">
        <f t="shared" si="257"/>
        <v>0</v>
      </c>
      <c r="SC231" s="73">
        <f t="shared" si="257"/>
        <v>0</v>
      </c>
      <c r="SD231" s="73">
        <f t="shared" si="257"/>
        <v>0</v>
      </c>
      <c r="SE231" s="73">
        <f t="shared" si="257"/>
        <v>0</v>
      </c>
      <c r="SF231" s="73">
        <f t="shared" si="257"/>
        <v>0</v>
      </c>
      <c r="SG231" s="73">
        <f t="shared" si="257"/>
        <v>0</v>
      </c>
      <c r="SH231" s="73">
        <f t="shared" si="257"/>
        <v>0</v>
      </c>
      <c r="SI231" s="73">
        <f t="shared" si="257"/>
        <v>0</v>
      </c>
      <c r="SJ231" s="73">
        <f t="shared" si="257"/>
        <v>0</v>
      </c>
      <c r="SK231" s="73">
        <f t="shared" si="257"/>
        <v>0</v>
      </c>
      <c r="SL231" s="73">
        <f t="shared" si="257"/>
        <v>0</v>
      </c>
      <c r="SM231" s="73">
        <f t="shared" si="257"/>
        <v>0</v>
      </c>
      <c r="SN231" s="73">
        <f t="shared" si="257"/>
        <v>0</v>
      </c>
      <c r="SO231" s="73">
        <f t="shared" si="257"/>
        <v>0</v>
      </c>
      <c r="SP231" s="73">
        <f t="shared" si="257"/>
        <v>0</v>
      </c>
      <c r="SQ231" s="73">
        <f t="shared" si="257"/>
        <v>0</v>
      </c>
      <c r="SR231" s="73">
        <f t="shared" si="257"/>
        <v>0</v>
      </c>
      <c r="SS231" s="73">
        <f t="shared" si="257"/>
        <v>0</v>
      </c>
      <c r="ST231" s="73">
        <f t="shared" si="257"/>
        <v>0</v>
      </c>
      <c r="SU231" s="73">
        <f t="shared" si="257"/>
        <v>0</v>
      </c>
      <c r="SV231" s="73">
        <f t="shared" si="257"/>
        <v>0</v>
      </c>
      <c r="SW231" s="73">
        <f t="shared" si="257"/>
        <v>0</v>
      </c>
      <c r="SX231" s="73">
        <f t="shared" si="257"/>
        <v>0</v>
      </c>
      <c r="SY231" s="73">
        <f t="shared" si="257"/>
        <v>0</v>
      </c>
      <c r="SZ231" s="73">
        <f t="shared" si="257"/>
        <v>0</v>
      </c>
      <c r="TA231" s="73">
        <f t="shared" si="257"/>
        <v>0</v>
      </c>
      <c r="TB231" s="73">
        <f t="shared" si="257"/>
        <v>0</v>
      </c>
      <c r="TC231" s="73">
        <f t="shared" si="257"/>
        <v>0</v>
      </c>
      <c r="TD231" s="73">
        <f t="shared" si="257"/>
        <v>0</v>
      </c>
      <c r="TE231" s="73">
        <f t="shared" si="257"/>
        <v>0</v>
      </c>
      <c r="TF231" s="73">
        <f t="shared" si="257"/>
        <v>0</v>
      </c>
      <c r="TG231" s="73">
        <f t="shared" si="257"/>
        <v>0</v>
      </c>
      <c r="TH231" s="73">
        <f t="shared" si="257"/>
        <v>0</v>
      </c>
      <c r="TI231" s="73">
        <f t="shared" si="257"/>
        <v>0</v>
      </c>
      <c r="TJ231" s="73">
        <f t="shared" si="257"/>
        <v>0</v>
      </c>
      <c r="TK231" s="73">
        <f t="shared" si="257"/>
        <v>0</v>
      </c>
      <c r="TL231" s="73">
        <f t="shared" si="257"/>
        <v>0</v>
      </c>
      <c r="TM231" s="73">
        <f t="shared" si="257"/>
        <v>0</v>
      </c>
      <c r="TN231" s="73">
        <f t="shared" si="257"/>
        <v>0</v>
      </c>
      <c r="TO231" s="73">
        <f t="shared" si="257"/>
        <v>0</v>
      </c>
      <c r="TP231" s="73">
        <f t="shared" si="257"/>
        <v>0</v>
      </c>
      <c r="TQ231" s="73">
        <f t="shared" si="257"/>
        <v>0</v>
      </c>
      <c r="TR231" s="73">
        <f t="shared" si="257"/>
        <v>0</v>
      </c>
      <c r="TS231" s="73">
        <f t="shared" si="257"/>
        <v>0</v>
      </c>
      <c r="TT231" s="73">
        <f t="shared" si="257"/>
        <v>0</v>
      </c>
      <c r="TU231" s="73">
        <f t="shared" si="257"/>
        <v>0</v>
      </c>
      <c r="TV231" s="73">
        <f t="shared" si="257"/>
        <v>0</v>
      </c>
      <c r="TW231" s="73">
        <f t="shared" si="257"/>
        <v>0</v>
      </c>
      <c r="TX231" s="73">
        <f t="shared" si="257"/>
        <v>0</v>
      </c>
      <c r="TY231" s="73">
        <f t="shared" si="257"/>
        <v>0</v>
      </c>
      <c r="TZ231" s="73">
        <f t="shared" si="257"/>
        <v>0</v>
      </c>
      <c r="UA231" s="73">
        <f t="shared" si="257"/>
        <v>0</v>
      </c>
      <c r="UB231" s="73">
        <f t="shared" si="257"/>
        <v>0</v>
      </c>
      <c r="UC231" s="73">
        <f t="shared" si="257"/>
        <v>0</v>
      </c>
      <c r="UD231" s="73">
        <f t="shared" ref="UD231:WO231" si="258">SUM(UD232:UD287)</f>
        <v>0</v>
      </c>
      <c r="UE231" s="73">
        <f t="shared" si="258"/>
        <v>0</v>
      </c>
      <c r="UF231" s="73">
        <f t="shared" si="258"/>
        <v>0</v>
      </c>
      <c r="UG231" s="73">
        <f t="shared" si="258"/>
        <v>0</v>
      </c>
      <c r="UH231" s="73">
        <f t="shared" si="258"/>
        <v>0</v>
      </c>
      <c r="UI231" s="73">
        <f t="shared" si="258"/>
        <v>0</v>
      </c>
      <c r="UJ231" s="73">
        <f t="shared" si="258"/>
        <v>0</v>
      </c>
      <c r="UK231" s="73">
        <f t="shared" si="258"/>
        <v>0</v>
      </c>
      <c r="UL231" s="73">
        <f t="shared" si="258"/>
        <v>0</v>
      </c>
      <c r="UM231" s="73">
        <f t="shared" si="258"/>
        <v>0</v>
      </c>
      <c r="UN231" s="73">
        <f t="shared" si="258"/>
        <v>0</v>
      </c>
      <c r="UO231" s="73">
        <f t="shared" si="258"/>
        <v>0</v>
      </c>
      <c r="UP231" s="73">
        <f t="shared" si="258"/>
        <v>0</v>
      </c>
      <c r="UQ231" s="73">
        <f t="shared" si="258"/>
        <v>0</v>
      </c>
      <c r="UR231" s="73">
        <f t="shared" si="258"/>
        <v>0</v>
      </c>
      <c r="US231" s="73">
        <f t="shared" si="258"/>
        <v>0</v>
      </c>
      <c r="UT231" s="73">
        <f t="shared" si="258"/>
        <v>0</v>
      </c>
      <c r="UU231" s="73">
        <f t="shared" si="258"/>
        <v>0</v>
      </c>
      <c r="UV231" s="73">
        <f t="shared" si="258"/>
        <v>0</v>
      </c>
      <c r="UW231" s="73">
        <f t="shared" si="258"/>
        <v>0</v>
      </c>
      <c r="UX231" s="73">
        <f t="shared" si="258"/>
        <v>0</v>
      </c>
      <c r="UY231" s="73">
        <f t="shared" si="258"/>
        <v>0</v>
      </c>
      <c r="UZ231" s="73">
        <f t="shared" si="258"/>
        <v>0</v>
      </c>
      <c r="VA231" s="73">
        <f t="shared" si="258"/>
        <v>0</v>
      </c>
      <c r="VB231" s="73">
        <f t="shared" si="258"/>
        <v>0</v>
      </c>
      <c r="VC231" s="73">
        <f t="shared" si="258"/>
        <v>0</v>
      </c>
      <c r="VD231" s="73">
        <f t="shared" si="258"/>
        <v>0</v>
      </c>
      <c r="VE231" s="73">
        <f t="shared" si="258"/>
        <v>0</v>
      </c>
      <c r="VF231" s="73">
        <f t="shared" si="258"/>
        <v>0</v>
      </c>
      <c r="VG231" s="73">
        <f t="shared" si="258"/>
        <v>0</v>
      </c>
      <c r="VH231" s="73">
        <f t="shared" si="258"/>
        <v>0</v>
      </c>
      <c r="VI231" s="73">
        <f t="shared" si="258"/>
        <v>0</v>
      </c>
      <c r="VJ231" s="73">
        <f t="shared" si="258"/>
        <v>0</v>
      </c>
      <c r="VK231" s="73">
        <f t="shared" si="258"/>
        <v>0</v>
      </c>
      <c r="VL231" s="73">
        <f t="shared" si="258"/>
        <v>0</v>
      </c>
      <c r="VM231" s="73">
        <f t="shared" si="258"/>
        <v>0</v>
      </c>
      <c r="VN231" s="73">
        <f t="shared" si="258"/>
        <v>0</v>
      </c>
      <c r="VO231" s="73">
        <f t="shared" si="258"/>
        <v>0</v>
      </c>
      <c r="VP231" s="73">
        <f t="shared" si="258"/>
        <v>0</v>
      </c>
      <c r="VQ231" s="73">
        <f t="shared" si="258"/>
        <v>0</v>
      </c>
      <c r="VR231" s="73">
        <f t="shared" si="258"/>
        <v>0</v>
      </c>
      <c r="VS231" s="73">
        <f t="shared" si="258"/>
        <v>0</v>
      </c>
      <c r="VT231" s="73">
        <f t="shared" si="258"/>
        <v>0</v>
      </c>
      <c r="VU231" s="73">
        <f t="shared" si="258"/>
        <v>0</v>
      </c>
      <c r="VV231" s="73">
        <f t="shared" si="258"/>
        <v>0</v>
      </c>
      <c r="VW231" s="73">
        <f t="shared" si="258"/>
        <v>0</v>
      </c>
      <c r="VX231" s="73">
        <f t="shared" si="258"/>
        <v>0</v>
      </c>
      <c r="VY231" s="73">
        <f t="shared" si="258"/>
        <v>0</v>
      </c>
      <c r="VZ231" s="73">
        <f t="shared" si="258"/>
        <v>0</v>
      </c>
      <c r="WA231" s="73">
        <f t="shared" si="258"/>
        <v>0</v>
      </c>
      <c r="WB231" s="73">
        <f t="shared" si="258"/>
        <v>0</v>
      </c>
      <c r="WC231" s="73">
        <f t="shared" si="258"/>
        <v>0</v>
      </c>
      <c r="WD231" s="73">
        <f t="shared" si="258"/>
        <v>0</v>
      </c>
      <c r="WE231" s="73">
        <f t="shared" si="258"/>
        <v>0</v>
      </c>
      <c r="WF231" s="73">
        <f t="shared" si="258"/>
        <v>0</v>
      </c>
      <c r="WG231" s="73">
        <f t="shared" si="258"/>
        <v>0</v>
      </c>
      <c r="WH231" s="73">
        <f t="shared" si="258"/>
        <v>0</v>
      </c>
      <c r="WI231" s="73">
        <f t="shared" si="258"/>
        <v>0</v>
      </c>
      <c r="WJ231" s="73">
        <f t="shared" si="258"/>
        <v>0</v>
      </c>
      <c r="WK231" s="73">
        <f t="shared" si="258"/>
        <v>0</v>
      </c>
      <c r="WL231" s="73">
        <f t="shared" si="258"/>
        <v>0</v>
      </c>
      <c r="WM231" s="73">
        <f t="shared" si="258"/>
        <v>0</v>
      </c>
      <c r="WN231" s="73">
        <f t="shared" si="258"/>
        <v>0</v>
      </c>
      <c r="WO231" s="73">
        <f t="shared" si="258"/>
        <v>0</v>
      </c>
      <c r="WP231" s="73">
        <f t="shared" ref="WP231:YR231" si="259">SUM(WP232:WP287)</f>
        <v>0</v>
      </c>
      <c r="WQ231" s="73">
        <f t="shared" si="259"/>
        <v>0</v>
      </c>
      <c r="WR231" s="73">
        <f t="shared" si="259"/>
        <v>0</v>
      </c>
      <c r="WS231" s="73">
        <f t="shared" si="259"/>
        <v>0</v>
      </c>
      <c r="WT231" s="73">
        <f t="shared" si="259"/>
        <v>0</v>
      </c>
      <c r="WU231" s="73">
        <f t="shared" si="259"/>
        <v>0</v>
      </c>
      <c r="WV231" s="73">
        <f t="shared" si="259"/>
        <v>0</v>
      </c>
      <c r="WW231" s="73">
        <f t="shared" si="259"/>
        <v>0</v>
      </c>
      <c r="WX231" s="73">
        <f t="shared" si="259"/>
        <v>0</v>
      </c>
      <c r="WY231" s="73">
        <f t="shared" si="259"/>
        <v>0</v>
      </c>
      <c r="WZ231" s="73">
        <f t="shared" si="259"/>
        <v>0</v>
      </c>
      <c r="XA231" s="73">
        <f t="shared" si="259"/>
        <v>0</v>
      </c>
      <c r="XB231" s="73">
        <f t="shared" si="259"/>
        <v>0</v>
      </c>
      <c r="XC231" s="73">
        <f t="shared" si="259"/>
        <v>0</v>
      </c>
      <c r="XD231" s="73">
        <f t="shared" si="259"/>
        <v>0</v>
      </c>
      <c r="XE231" s="73">
        <f t="shared" si="259"/>
        <v>0</v>
      </c>
      <c r="XF231" s="73">
        <f t="shared" si="259"/>
        <v>0</v>
      </c>
      <c r="XG231" s="73">
        <f t="shared" si="259"/>
        <v>0</v>
      </c>
      <c r="XH231" s="73">
        <f t="shared" si="259"/>
        <v>0</v>
      </c>
      <c r="XI231" s="73">
        <f t="shared" si="259"/>
        <v>0</v>
      </c>
      <c r="XJ231" s="73">
        <f t="shared" si="259"/>
        <v>0</v>
      </c>
      <c r="XK231" s="73">
        <f t="shared" si="259"/>
        <v>0</v>
      </c>
      <c r="XL231" s="73">
        <f t="shared" si="259"/>
        <v>0</v>
      </c>
      <c r="XM231" s="73">
        <f t="shared" si="259"/>
        <v>0</v>
      </c>
      <c r="XN231" s="73">
        <f t="shared" si="259"/>
        <v>0</v>
      </c>
      <c r="XO231" s="73">
        <f t="shared" si="259"/>
        <v>0</v>
      </c>
      <c r="XP231" s="73">
        <f t="shared" si="259"/>
        <v>0</v>
      </c>
      <c r="XQ231" s="73">
        <f t="shared" si="259"/>
        <v>0</v>
      </c>
      <c r="XR231" s="73">
        <f t="shared" si="259"/>
        <v>0</v>
      </c>
      <c r="XS231" s="73">
        <f t="shared" si="259"/>
        <v>0</v>
      </c>
      <c r="XT231" s="73">
        <f t="shared" si="259"/>
        <v>0</v>
      </c>
      <c r="XU231" s="73">
        <f t="shared" si="259"/>
        <v>0</v>
      </c>
      <c r="XV231" s="73">
        <f t="shared" si="259"/>
        <v>0</v>
      </c>
      <c r="XW231" s="73">
        <f t="shared" si="259"/>
        <v>0</v>
      </c>
      <c r="XX231" s="73">
        <f t="shared" si="259"/>
        <v>0</v>
      </c>
      <c r="XY231" s="73">
        <f t="shared" si="259"/>
        <v>0</v>
      </c>
      <c r="XZ231" s="73">
        <f t="shared" si="259"/>
        <v>0</v>
      </c>
      <c r="YA231" s="73">
        <f t="shared" si="259"/>
        <v>0</v>
      </c>
      <c r="YB231" s="73">
        <f t="shared" si="259"/>
        <v>0</v>
      </c>
      <c r="YC231" s="73">
        <f t="shared" si="259"/>
        <v>0</v>
      </c>
      <c r="YD231" s="73">
        <f t="shared" si="259"/>
        <v>0</v>
      </c>
      <c r="YE231" s="73">
        <f t="shared" si="259"/>
        <v>0</v>
      </c>
      <c r="YF231" s="73">
        <f t="shared" si="259"/>
        <v>0</v>
      </c>
      <c r="YG231" s="73">
        <f t="shared" si="259"/>
        <v>0</v>
      </c>
      <c r="YH231" s="73">
        <f t="shared" si="259"/>
        <v>0</v>
      </c>
      <c r="YI231" s="73">
        <f t="shared" si="259"/>
        <v>0</v>
      </c>
      <c r="YJ231" s="73">
        <f t="shared" si="259"/>
        <v>0</v>
      </c>
      <c r="YK231" s="73">
        <f t="shared" si="259"/>
        <v>0</v>
      </c>
      <c r="YL231" s="73">
        <f t="shared" si="259"/>
        <v>0</v>
      </c>
      <c r="YM231" s="73">
        <f t="shared" si="259"/>
        <v>0</v>
      </c>
      <c r="YN231" s="73">
        <f t="shared" si="259"/>
        <v>0</v>
      </c>
      <c r="YO231" s="73">
        <f t="shared" si="259"/>
        <v>0</v>
      </c>
      <c r="YP231" s="73">
        <f t="shared" si="259"/>
        <v>0</v>
      </c>
      <c r="YQ231" s="73">
        <f t="shared" si="259"/>
        <v>0</v>
      </c>
      <c r="YR231" s="73">
        <f t="shared" si="259"/>
        <v>0</v>
      </c>
    </row>
    <row r="232" spans="1:668">
      <c r="A232" s="71" t="s">
        <v>315</v>
      </c>
      <c r="B232" s="72">
        <f t="shared" ref="B232:B287" si="260">SUM(AD232:AO232)/1000</f>
        <v>0</v>
      </c>
      <c r="C232" s="72">
        <f t="shared" ref="C232:C287" si="261">SUM(AP232:BA232)/1000</f>
        <v>0</v>
      </c>
      <c r="D232" s="72">
        <f t="shared" ref="D232:D287" si="262">SUM(BB232:BM232)/1000</f>
        <v>0</v>
      </c>
      <c r="E232" s="72">
        <f t="shared" ref="E232:E287" si="263">SUM(BN232:BY232)/1000</f>
        <v>0</v>
      </c>
      <c r="F232" s="72">
        <f t="shared" ref="F232:F287" si="264">SUM(BZ232:CK232)/1000</f>
        <v>0</v>
      </c>
      <c r="G232" s="72">
        <f t="shared" ref="G232:G287" si="265">SUM(CL232:CW232)/1000</f>
        <v>0</v>
      </c>
      <c r="H232" s="72">
        <f t="shared" ref="H232:H287" si="266">SUM(CX232:DI232)/1000</f>
        <v>0</v>
      </c>
      <c r="I232" s="72">
        <f t="shared" ref="I232:I287" si="267">SUM(DJ232:DU232)/1000</f>
        <v>0</v>
      </c>
      <c r="J232" s="72">
        <f t="shared" ref="J232:J287" si="268">SUM(DV232:EG232)/1000</f>
        <v>0</v>
      </c>
      <c r="K232" s="72">
        <f t="shared" ref="K232:K287" si="269">SUM(EH232:ES232)/1000</f>
        <v>0</v>
      </c>
      <c r="L232" s="72">
        <f t="shared" ref="L232:L287" si="270">SUM(ET232:FE232)/1000</f>
        <v>0</v>
      </c>
      <c r="M232" s="72">
        <f t="shared" ref="M232:M287" si="271">SUM(FF232:FQ232)/1000</f>
        <v>0</v>
      </c>
      <c r="N232" s="72">
        <f t="shared" ref="N232:N287" si="272">SUM(FR232:GC232)/1000</f>
        <v>0</v>
      </c>
      <c r="O232" s="72">
        <f t="shared" ref="O232:O287" si="273">SUM(GD232:GO232)/1000</f>
        <v>0</v>
      </c>
      <c r="P232" s="72">
        <f t="shared" ref="P232:P287" si="274">SUM(GP232:HA232)/1000</f>
        <v>0</v>
      </c>
      <c r="Q232" s="72">
        <f t="shared" ref="Q232:Q287" si="275">SUM(HB232:HM232)/1000</f>
        <v>0</v>
      </c>
      <c r="R232" s="72">
        <f t="shared" ref="R232:R287" si="276">SUM(HN232:HY232)/1000</f>
        <v>0</v>
      </c>
      <c r="S232" s="72">
        <f t="shared" ref="S232:S287" si="277">SUM(HZ232:IK232)/1000</f>
        <v>0</v>
      </c>
      <c r="T232" s="72">
        <f t="shared" ref="T232:T287" si="278">SUM(IL232:IW232)/1000</f>
        <v>0</v>
      </c>
      <c r="U232" s="72">
        <f t="shared" ref="U232:U287" si="279">SUM(IX232:JI232)/1000</f>
        <v>0</v>
      </c>
      <c r="V232" s="72">
        <f t="shared" ref="V232:V287" si="280">SUM(JJ232:JU232)/1000</f>
        <v>0</v>
      </c>
      <c r="W232" s="72">
        <f t="shared" ref="W232:W287" si="281">SUM(JV232:KG232)/1000</f>
        <v>0</v>
      </c>
      <c r="X232" s="72">
        <f t="shared" ref="X232:X287" si="282">SUM(KH232:KS232)/1000</f>
        <v>0</v>
      </c>
      <c r="Y232" s="72">
        <f t="shared" ref="Y232:Y287" si="283">SUM(KT232:LE232)/1000</f>
        <v>0</v>
      </c>
      <c r="Z232" s="72">
        <f t="shared" ref="Z232:Z287" si="284">SUM(LF232:LQ232)/1000</f>
        <v>0</v>
      </c>
      <c r="AA232" s="72">
        <f t="shared" ref="AA232:AA287" si="285">SUM(LR232:MC232)/1000</f>
        <v>0</v>
      </c>
      <c r="AB232" s="72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73"/>
      <c r="DW232" s="73"/>
      <c r="DX232" s="73"/>
      <c r="DY232" s="73"/>
      <c r="DZ232" s="73"/>
      <c r="EA232" s="73"/>
      <c r="EB232" s="73"/>
      <c r="EC232" s="73"/>
      <c r="ED232" s="73"/>
      <c r="EE232" s="73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73"/>
      <c r="EQ232" s="73"/>
      <c r="ER232" s="73"/>
      <c r="ES232" s="73"/>
      <c r="ET232" s="73"/>
      <c r="EU232" s="73"/>
      <c r="EV232" s="73"/>
      <c r="EW232" s="73"/>
      <c r="EX232" s="73"/>
      <c r="EY232" s="73"/>
      <c r="EZ232" s="73"/>
      <c r="FA232" s="73"/>
      <c r="FB232" s="73"/>
      <c r="FC232" s="73"/>
      <c r="FD232" s="73"/>
      <c r="FE232" s="73"/>
      <c r="FF232" s="73"/>
      <c r="FG232" s="73"/>
      <c r="FH232" s="73"/>
      <c r="FI232" s="73"/>
      <c r="FJ232" s="73"/>
      <c r="FK232" s="73"/>
      <c r="FL232" s="73"/>
      <c r="FM232" s="73"/>
      <c r="FN232" s="73"/>
      <c r="FO232" s="73"/>
      <c r="FP232" s="73"/>
      <c r="FQ232" s="73"/>
      <c r="FR232" s="73"/>
      <c r="FS232" s="73"/>
      <c r="FT232" s="73"/>
      <c r="FU232" s="73"/>
      <c r="FV232" s="73"/>
      <c r="FW232" s="73"/>
      <c r="FX232" s="73"/>
      <c r="FY232" s="73"/>
      <c r="FZ232" s="73"/>
      <c r="GA232" s="73"/>
      <c r="GB232" s="73"/>
      <c r="GC232" s="73"/>
      <c r="GD232" s="73"/>
      <c r="GE232" s="73"/>
      <c r="GF232" s="73"/>
      <c r="GG232" s="73"/>
      <c r="GH232" s="73"/>
      <c r="GI232" s="73"/>
      <c r="GJ232" s="73"/>
      <c r="GK232" s="73"/>
      <c r="GL232" s="73"/>
      <c r="GM232" s="73"/>
      <c r="GN232" s="73"/>
      <c r="GO232" s="73"/>
      <c r="GP232" s="73"/>
      <c r="GQ232" s="73"/>
      <c r="GR232" s="73"/>
      <c r="GS232" s="73"/>
      <c r="GT232" s="73"/>
      <c r="GU232" s="73"/>
      <c r="GV232" s="73"/>
      <c r="GW232" s="73"/>
      <c r="GX232" s="73"/>
      <c r="GY232" s="73"/>
      <c r="GZ232" s="73"/>
      <c r="HA232" s="73"/>
      <c r="HB232" s="73"/>
      <c r="HC232" s="73"/>
      <c r="HD232" s="73"/>
      <c r="HE232" s="73"/>
      <c r="HF232" s="73"/>
      <c r="HG232" s="73"/>
      <c r="HH232" s="73"/>
      <c r="HI232" s="73"/>
      <c r="HJ232" s="73"/>
      <c r="HK232" s="73"/>
      <c r="HL232" s="73"/>
      <c r="HM232" s="73"/>
      <c r="HN232" s="73"/>
      <c r="HO232" s="73"/>
      <c r="HP232" s="73"/>
      <c r="HQ232" s="73"/>
      <c r="HR232" s="73"/>
      <c r="HS232" s="73"/>
      <c r="HT232" s="73"/>
      <c r="HU232" s="73"/>
      <c r="HV232" s="73"/>
      <c r="HW232" s="73"/>
      <c r="HX232" s="73"/>
      <c r="HY232" s="73"/>
      <c r="HZ232" s="73"/>
      <c r="IA232" s="73"/>
      <c r="IB232" s="73"/>
      <c r="IC232" s="73"/>
      <c r="ID232" s="73"/>
      <c r="IE232" s="73"/>
      <c r="IF232" s="73"/>
      <c r="IG232" s="73"/>
      <c r="IH232" s="73"/>
      <c r="II232" s="73"/>
      <c r="IJ232" s="73"/>
      <c r="IK232" s="73"/>
      <c r="IL232" s="73"/>
      <c r="IM232" s="73"/>
      <c r="IN232" s="73"/>
      <c r="IO232" s="73"/>
      <c r="IP232" s="73"/>
      <c r="IQ232" s="73"/>
      <c r="IR232" s="73"/>
      <c r="IS232" s="73"/>
      <c r="IT232" s="73"/>
      <c r="IU232" s="73"/>
      <c r="IV232" s="73"/>
      <c r="IW232" s="73"/>
      <c r="IX232" s="73"/>
      <c r="IY232" s="73"/>
      <c r="IZ232" s="73"/>
      <c r="JA232" s="73"/>
      <c r="JB232" s="73"/>
      <c r="JC232" s="73"/>
      <c r="JD232" s="73"/>
      <c r="JE232" s="73"/>
      <c r="JF232" s="73"/>
      <c r="JG232" s="73"/>
      <c r="JH232" s="73"/>
      <c r="JI232" s="73"/>
      <c r="JJ232" s="73"/>
      <c r="JK232" s="73"/>
      <c r="JL232" s="73"/>
      <c r="JM232" s="73"/>
      <c r="JN232" s="73"/>
      <c r="JO232" s="73"/>
      <c r="JP232" s="73"/>
      <c r="JQ232" s="73"/>
      <c r="JR232" s="73"/>
      <c r="JS232" s="73"/>
      <c r="JT232" s="73"/>
      <c r="JU232" s="73"/>
      <c r="JV232" s="73"/>
      <c r="JW232" s="73"/>
      <c r="JX232" s="73"/>
      <c r="JY232" s="73"/>
      <c r="JZ232" s="73"/>
      <c r="KA232" s="73"/>
      <c r="KB232" s="73"/>
      <c r="KC232" s="73"/>
      <c r="KD232" s="73"/>
      <c r="KE232" s="73"/>
      <c r="KF232" s="73"/>
      <c r="KG232" s="73"/>
      <c r="KH232" s="73"/>
      <c r="KI232" s="73"/>
      <c r="KJ232" s="73"/>
      <c r="KK232" s="73"/>
      <c r="KL232" s="73"/>
      <c r="KM232" s="73"/>
      <c r="KN232" s="73"/>
      <c r="KO232" s="73"/>
      <c r="KP232" s="73"/>
      <c r="KQ232" s="73"/>
      <c r="KR232" s="73"/>
      <c r="KS232" s="73"/>
      <c r="KT232" s="73"/>
      <c r="KU232" s="73"/>
      <c r="KV232" s="73"/>
      <c r="KW232" s="73"/>
      <c r="KX232" s="73"/>
      <c r="KY232" s="73"/>
      <c r="KZ232" s="73"/>
      <c r="LA232" s="73"/>
      <c r="LB232" s="73"/>
      <c r="LC232" s="73"/>
      <c r="LD232" s="73"/>
      <c r="LE232" s="73"/>
      <c r="LF232" s="73"/>
      <c r="LG232" s="73"/>
      <c r="LH232" s="73"/>
      <c r="LI232" s="73"/>
      <c r="LJ232" s="73"/>
      <c r="LK232" s="73"/>
      <c r="LL232" s="73"/>
      <c r="LM232" s="73"/>
      <c r="LN232" s="73"/>
      <c r="LO232" s="73"/>
      <c r="LP232" s="73"/>
      <c r="LQ232" s="73"/>
      <c r="LR232" s="73"/>
      <c r="LS232" s="73"/>
      <c r="LT232" s="73"/>
      <c r="LU232" s="73"/>
      <c r="LV232" s="73"/>
      <c r="LW232" s="73"/>
      <c r="LX232" s="73"/>
      <c r="LY232" s="73"/>
      <c r="LZ232" s="73"/>
      <c r="MA232" s="73"/>
      <c r="MB232" s="73"/>
      <c r="MC232" s="73"/>
      <c r="MD232" s="73"/>
      <c r="ME232" s="73"/>
      <c r="MF232" s="73"/>
      <c r="MG232" s="73"/>
      <c r="MH232" s="73"/>
      <c r="MI232" s="73"/>
      <c r="MJ232" s="73"/>
      <c r="MK232" s="73"/>
      <c r="ML232" s="73"/>
      <c r="MM232" s="73"/>
      <c r="MN232" s="73"/>
      <c r="MO232" s="73"/>
      <c r="MP232" s="73"/>
      <c r="MQ232" s="73"/>
      <c r="MR232" s="73"/>
      <c r="MS232" s="73"/>
      <c r="MT232" s="73"/>
      <c r="MU232" s="73"/>
      <c r="MV232" s="73"/>
      <c r="MW232" s="73"/>
      <c r="MX232" s="73"/>
      <c r="MY232" s="73"/>
      <c r="MZ232" s="73"/>
      <c r="NA232" s="73"/>
      <c r="NB232" s="73"/>
      <c r="NC232" s="73"/>
      <c r="ND232" s="73"/>
      <c r="NE232" s="73"/>
      <c r="NF232" s="73"/>
      <c r="NG232" s="73"/>
      <c r="NH232" s="73"/>
      <c r="NI232" s="73"/>
      <c r="NJ232" s="73"/>
      <c r="NK232" s="73"/>
      <c r="NL232" s="73"/>
      <c r="NM232" s="73"/>
      <c r="NN232" s="73"/>
      <c r="NO232" s="73"/>
      <c r="NP232" s="73"/>
      <c r="NQ232" s="73"/>
      <c r="NR232" s="73"/>
      <c r="NS232" s="73"/>
      <c r="NT232" s="73"/>
      <c r="NU232" s="73"/>
      <c r="NV232" s="73"/>
      <c r="NW232" s="73"/>
      <c r="NX232" s="73"/>
      <c r="NY232" s="73"/>
      <c r="NZ232" s="73"/>
      <c r="OA232" s="73"/>
      <c r="OB232" s="73"/>
      <c r="OC232" s="73"/>
      <c r="OD232" s="73"/>
      <c r="OE232" s="73"/>
      <c r="OF232" s="73"/>
      <c r="OG232" s="73"/>
      <c r="OH232" s="73"/>
      <c r="OI232" s="73"/>
      <c r="OJ232" s="73"/>
      <c r="OK232" s="73"/>
      <c r="OL232" s="73"/>
      <c r="OM232" s="73"/>
      <c r="ON232" s="73"/>
      <c r="OO232" s="73"/>
      <c r="OP232" s="73"/>
      <c r="OQ232" s="73"/>
      <c r="OR232" s="73"/>
      <c r="OS232" s="73"/>
      <c r="OT232" s="73"/>
      <c r="OU232" s="73"/>
      <c r="OV232" s="73"/>
      <c r="OW232" s="73"/>
      <c r="OX232" s="73"/>
      <c r="OY232" s="73"/>
      <c r="OZ232" s="73"/>
      <c r="PA232" s="73"/>
      <c r="PB232" s="73"/>
      <c r="PC232" s="73"/>
      <c r="PD232" s="73"/>
      <c r="PE232" s="73"/>
      <c r="PF232" s="73"/>
      <c r="PG232" s="73"/>
      <c r="PH232" s="73"/>
      <c r="PI232" s="73"/>
      <c r="PJ232" s="73"/>
      <c r="PK232" s="73"/>
      <c r="PL232" s="73"/>
      <c r="PM232" s="73"/>
      <c r="PN232" s="73"/>
      <c r="PO232" s="73"/>
      <c r="PP232" s="73"/>
      <c r="PQ232" s="73"/>
      <c r="PR232" s="73"/>
      <c r="PS232" s="73"/>
      <c r="PT232" s="73"/>
      <c r="PU232" s="73"/>
      <c r="PV232" s="73"/>
      <c r="PW232" s="73"/>
      <c r="PX232" s="73"/>
      <c r="PY232" s="73"/>
      <c r="PZ232" s="73"/>
      <c r="QA232" s="73"/>
      <c r="QB232" s="73"/>
      <c r="QC232" s="73"/>
      <c r="QD232" s="73"/>
      <c r="QE232" s="73"/>
      <c r="QF232" s="73"/>
      <c r="QG232" s="73"/>
      <c r="QH232" s="73"/>
      <c r="QI232" s="73"/>
      <c r="QJ232" s="73"/>
      <c r="QK232" s="73"/>
      <c r="QL232" s="73"/>
      <c r="QM232" s="73"/>
      <c r="QN232" s="73"/>
      <c r="QO232" s="73"/>
      <c r="QP232" s="73"/>
      <c r="QQ232" s="73"/>
      <c r="QR232" s="73"/>
      <c r="QS232" s="73"/>
      <c r="QT232" s="73"/>
      <c r="QU232" s="73"/>
      <c r="QV232" s="73"/>
      <c r="QW232" s="73"/>
      <c r="QX232" s="73"/>
      <c r="QY232" s="73"/>
      <c r="QZ232" s="73"/>
      <c r="RA232" s="73"/>
      <c r="RB232" s="73"/>
      <c r="RC232" s="73"/>
      <c r="RD232" s="73"/>
      <c r="RE232" s="73"/>
      <c r="RF232" s="73"/>
      <c r="RG232" s="73"/>
      <c r="RH232" s="73"/>
      <c r="RI232" s="73"/>
      <c r="RJ232" s="73"/>
      <c r="RK232" s="73"/>
      <c r="RL232" s="73"/>
      <c r="RM232" s="73"/>
      <c r="RN232" s="73"/>
      <c r="RO232" s="73"/>
      <c r="RP232" s="73"/>
      <c r="RQ232" s="73"/>
      <c r="RR232" s="73"/>
      <c r="RS232" s="73"/>
      <c r="RT232" s="73"/>
      <c r="RU232" s="73"/>
      <c r="RV232" s="73"/>
      <c r="RW232" s="73"/>
      <c r="RX232" s="73"/>
      <c r="RY232" s="73"/>
      <c r="RZ232" s="73"/>
      <c r="SA232" s="73"/>
      <c r="SB232" s="73"/>
      <c r="SC232" s="73"/>
      <c r="SD232" s="73"/>
      <c r="SE232" s="73"/>
      <c r="SF232" s="73"/>
      <c r="SG232" s="73"/>
      <c r="SH232" s="73"/>
      <c r="SI232" s="73"/>
      <c r="SJ232" s="73"/>
      <c r="SK232" s="73"/>
      <c r="SL232" s="73"/>
      <c r="SM232" s="73"/>
      <c r="SN232" s="73"/>
      <c r="SO232" s="73"/>
      <c r="SP232" s="73"/>
      <c r="SQ232" s="73"/>
      <c r="SR232" s="73"/>
      <c r="SS232" s="73"/>
      <c r="ST232" s="73"/>
      <c r="SU232" s="73"/>
      <c r="SV232" s="73"/>
      <c r="SW232" s="73"/>
      <c r="SX232" s="73"/>
      <c r="SY232" s="73"/>
      <c r="SZ232" s="73"/>
      <c r="TA232" s="73"/>
      <c r="TB232" s="73"/>
      <c r="TC232" s="73"/>
      <c r="TD232" s="73"/>
      <c r="TE232" s="73"/>
      <c r="TF232" s="73"/>
      <c r="TG232" s="73"/>
      <c r="TH232" s="73"/>
      <c r="TI232" s="73"/>
      <c r="TJ232" s="73"/>
      <c r="TK232" s="73"/>
      <c r="TL232" s="73"/>
      <c r="TM232" s="73"/>
      <c r="TN232" s="73"/>
      <c r="TO232" s="73"/>
      <c r="TP232" s="73"/>
      <c r="TQ232" s="73"/>
      <c r="TR232" s="73"/>
      <c r="TS232" s="73"/>
      <c r="TT232" s="73"/>
      <c r="TU232" s="73"/>
      <c r="TV232" s="73"/>
      <c r="TW232" s="73"/>
      <c r="TX232" s="73"/>
      <c r="TY232" s="73"/>
      <c r="TZ232" s="73"/>
      <c r="UA232" s="73"/>
      <c r="UB232" s="73"/>
      <c r="UC232" s="73"/>
      <c r="UD232" s="73"/>
      <c r="UE232" s="73"/>
      <c r="UF232" s="73"/>
      <c r="UG232" s="73"/>
      <c r="UH232" s="73"/>
      <c r="UI232" s="73"/>
      <c r="UJ232" s="73"/>
      <c r="UK232" s="73"/>
      <c r="UL232" s="73"/>
      <c r="UM232" s="73"/>
      <c r="UN232" s="73"/>
      <c r="UO232" s="73"/>
      <c r="UP232" s="73"/>
      <c r="UQ232" s="73"/>
      <c r="UR232" s="73"/>
      <c r="US232" s="73"/>
      <c r="UT232" s="73"/>
      <c r="UU232" s="73"/>
      <c r="UV232" s="73"/>
      <c r="UW232" s="73"/>
      <c r="UX232" s="73"/>
      <c r="UY232" s="73"/>
      <c r="UZ232" s="73"/>
      <c r="VA232" s="73"/>
      <c r="VB232" s="73"/>
      <c r="VC232" s="73"/>
      <c r="VD232" s="73"/>
      <c r="VE232" s="73"/>
      <c r="VF232" s="73"/>
      <c r="VG232" s="73"/>
      <c r="VH232" s="73"/>
      <c r="VI232" s="73"/>
      <c r="VJ232" s="73"/>
      <c r="VK232" s="73"/>
      <c r="VL232" s="73"/>
      <c r="VM232" s="73"/>
      <c r="VN232" s="73"/>
      <c r="VO232" s="73"/>
      <c r="VP232" s="73"/>
      <c r="VQ232" s="73"/>
      <c r="VR232" s="73"/>
      <c r="VS232" s="73"/>
      <c r="VT232" s="73"/>
      <c r="VU232" s="73"/>
      <c r="VV232" s="73"/>
      <c r="VW232" s="73"/>
      <c r="VX232" s="73"/>
      <c r="VY232" s="73"/>
      <c r="VZ232" s="73"/>
      <c r="WA232" s="73"/>
      <c r="WB232" s="73"/>
      <c r="WC232" s="73"/>
      <c r="WD232" s="73"/>
      <c r="WE232" s="73"/>
      <c r="WF232" s="73"/>
      <c r="WG232" s="73"/>
      <c r="WH232" s="73"/>
      <c r="WI232" s="73"/>
      <c r="WJ232" s="73"/>
      <c r="WK232" s="73"/>
      <c r="WL232" s="73"/>
      <c r="WM232" s="73"/>
      <c r="WN232" s="73"/>
      <c r="WO232" s="73"/>
      <c r="WP232" s="73"/>
      <c r="WQ232" s="73"/>
      <c r="WR232" s="73"/>
      <c r="WS232" s="73"/>
      <c r="WT232" s="73"/>
      <c r="WU232" s="73"/>
      <c r="WV232" s="73"/>
      <c r="WW232" s="73"/>
      <c r="WX232" s="73"/>
      <c r="WY232" s="73"/>
      <c r="WZ232" s="73"/>
      <c r="XA232" s="73"/>
      <c r="XB232" s="73"/>
      <c r="XC232" s="73"/>
      <c r="XD232" s="73"/>
      <c r="XE232" s="73"/>
      <c r="XF232" s="73"/>
      <c r="XG232" s="73"/>
      <c r="XH232" s="73"/>
      <c r="XI232" s="73"/>
      <c r="XJ232" s="73"/>
      <c r="XK232" s="73"/>
      <c r="XL232" s="73"/>
      <c r="XM232" s="73"/>
      <c r="XN232" s="73"/>
      <c r="XO232" s="73"/>
      <c r="XP232" s="73"/>
      <c r="XQ232" s="73"/>
      <c r="XR232" s="73"/>
      <c r="XS232" s="73"/>
      <c r="XT232" s="73"/>
      <c r="XU232" s="73"/>
      <c r="XV232" s="73"/>
      <c r="XW232" s="73"/>
      <c r="XX232" s="73"/>
      <c r="XY232" s="73"/>
      <c r="XZ232" s="73"/>
      <c r="YA232" s="73"/>
      <c r="YB232" s="73"/>
      <c r="YC232" s="73"/>
      <c r="YD232" s="73"/>
      <c r="YE232" s="73"/>
      <c r="YF232" s="73"/>
      <c r="YG232" s="73"/>
      <c r="YH232" s="73"/>
      <c r="YI232" s="73"/>
      <c r="YJ232" s="73"/>
      <c r="YK232" s="73"/>
      <c r="YL232" s="73"/>
      <c r="YM232" s="73"/>
      <c r="YN232" s="73"/>
      <c r="YO232" s="73"/>
      <c r="YP232" s="73"/>
      <c r="YQ232" s="73"/>
      <c r="YR232" s="73"/>
    </row>
    <row r="233" spans="1:668">
      <c r="A233" s="71" t="s">
        <v>316</v>
      </c>
      <c r="B233" s="72">
        <f t="shared" si="260"/>
        <v>0</v>
      </c>
      <c r="C233" s="72">
        <f t="shared" si="261"/>
        <v>0</v>
      </c>
      <c r="D233" s="72">
        <f t="shared" si="262"/>
        <v>0</v>
      </c>
      <c r="E233" s="72">
        <f t="shared" si="263"/>
        <v>0</v>
      </c>
      <c r="F233" s="72">
        <f t="shared" si="264"/>
        <v>0</v>
      </c>
      <c r="G233" s="72">
        <f t="shared" si="265"/>
        <v>0</v>
      </c>
      <c r="H233" s="72">
        <f t="shared" si="266"/>
        <v>0</v>
      </c>
      <c r="I233" s="72">
        <f t="shared" si="267"/>
        <v>0</v>
      </c>
      <c r="J233" s="72">
        <f t="shared" si="268"/>
        <v>0</v>
      </c>
      <c r="K233" s="72">
        <f t="shared" si="269"/>
        <v>0</v>
      </c>
      <c r="L233" s="72">
        <f t="shared" si="270"/>
        <v>0</v>
      </c>
      <c r="M233" s="72">
        <f t="shared" si="271"/>
        <v>0</v>
      </c>
      <c r="N233" s="72">
        <f t="shared" si="272"/>
        <v>0</v>
      </c>
      <c r="O233" s="72">
        <f t="shared" si="273"/>
        <v>0</v>
      </c>
      <c r="P233" s="72">
        <f t="shared" si="274"/>
        <v>0</v>
      </c>
      <c r="Q233" s="72">
        <f t="shared" si="275"/>
        <v>0</v>
      </c>
      <c r="R233" s="72">
        <f t="shared" si="276"/>
        <v>0</v>
      </c>
      <c r="S233" s="72">
        <f t="shared" si="277"/>
        <v>0</v>
      </c>
      <c r="T233" s="72">
        <f t="shared" si="278"/>
        <v>0</v>
      </c>
      <c r="U233" s="72">
        <f t="shared" si="279"/>
        <v>0</v>
      </c>
      <c r="V233" s="72">
        <f t="shared" si="280"/>
        <v>0</v>
      </c>
      <c r="W233" s="72">
        <f t="shared" si="281"/>
        <v>0</v>
      </c>
      <c r="X233" s="72">
        <f t="shared" si="282"/>
        <v>0</v>
      </c>
      <c r="Y233" s="72">
        <f t="shared" si="283"/>
        <v>0</v>
      </c>
      <c r="Z233" s="72">
        <f t="shared" si="284"/>
        <v>0</v>
      </c>
      <c r="AA233" s="72">
        <f t="shared" si="285"/>
        <v>0</v>
      </c>
      <c r="AB233" s="72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73"/>
      <c r="DW233" s="73"/>
      <c r="DX233" s="73"/>
      <c r="DY233" s="73"/>
      <c r="DZ233" s="73"/>
      <c r="EA233" s="73"/>
      <c r="EB233" s="73"/>
      <c r="EC233" s="73"/>
      <c r="ED233" s="73"/>
      <c r="EE233" s="73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73"/>
      <c r="EQ233" s="73"/>
      <c r="ER233" s="73"/>
      <c r="ES233" s="73"/>
      <c r="ET233" s="73"/>
      <c r="EU233" s="73"/>
      <c r="EV233" s="73"/>
      <c r="EW233" s="73"/>
      <c r="EX233" s="73"/>
      <c r="EY233" s="73"/>
      <c r="EZ233" s="73"/>
      <c r="FA233" s="73"/>
      <c r="FB233" s="73"/>
      <c r="FC233" s="73"/>
      <c r="FD233" s="73"/>
      <c r="FE233" s="73"/>
      <c r="FF233" s="73"/>
      <c r="FG233" s="73"/>
      <c r="FH233" s="73"/>
      <c r="FI233" s="73"/>
      <c r="FJ233" s="73"/>
      <c r="FK233" s="73"/>
      <c r="FL233" s="73"/>
      <c r="FM233" s="73"/>
      <c r="FN233" s="73"/>
      <c r="FO233" s="73"/>
      <c r="FP233" s="73"/>
      <c r="FQ233" s="73"/>
      <c r="FR233" s="73"/>
      <c r="FS233" s="73"/>
      <c r="FT233" s="73"/>
      <c r="FU233" s="73"/>
      <c r="FV233" s="73"/>
      <c r="FW233" s="73"/>
      <c r="FX233" s="73"/>
      <c r="FY233" s="73"/>
      <c r="FZ233" s="73"/>
      <c r="GA233" s="73"/>
      <c r="GB233" s="73"/>
      <c r="GC233" s="73"/>
      <c r="GD233" s="73"/>
      <c r="GE233" s="73"/>
      <c r="GF233" s="73"/>
      <c r="GG233" s="73"/>
      <c r="GH233" s="73"/>
      <c r="GI233" s="73"/>
      <c r="GJ233" s="73"/>
      <c r="GK233" s="73"/>
      <c r="GL233" s="73"/>
      <c r="GM233" s="73"/>
      <c r="GN233" s="73"/>
      <c r="GO233" s="73"/>
      <c r="GP233" s="73"/>
      <c r="GQ233" s="73"/>
      <c r="GR233" s="73"/>
      <c r="GS233" s="73"/>
      <c r="GT233" s="73"/>
      <c r="GU233" s="73"/>
      <c r="GV233" s="73"/>
      <c r="GW233" s="73"/>
      <c r="GX233" s="73"/>
      <c r="GY233" s="73"/>
      <c r="GZ233" s="73"/>
      <c r="HA233" s="73"/>
      <c r="HB233" s="73"/>
      <c r="HC233" s="73"/>
      <c r="HD233" s="73"/>
      <c r="HE233" s="73"/>
      <c r="HF233" s="73"/>
      <c r="HG233" s="73"/>
      <c r="HH233" s="73"/>
      <c r="HI233" s="73"/>
      <c r="HJ233" s="73"/>
      <c r="HK233" s="73"/>
      <c r="HL233" s="73"/>
      <c r="HM233" s="73"/>
      <c r="HN233" s="73"/>
      <c r="HO233" s="73"/>
      <c r="HP233" s="73"/>
      <c r="HQ233" s="73"/>
      <c r="HR233" s="73"/>
      <c r="HS233" s="73"/>
      <c r="HT233" s="73"/>
      <c r="HU233" s="73"/>
      <c r="HV233" s="73"/>
      <c r="HW233" s="73"/>
      <c r="HX233" s="73"/>
      <c r="HY233" s="73"/>
      <c r="HZ233" s="73"/>
      <c r="IA233" s="73"/>
      <c r="IB233" s="73"/>
      <c r="IC233" s="73"/>
      <c r="ID233" s="73"/>
      <c r="IE233" s="73"/>
      <c r="IF233" s="73"/>
      <c r="IG233" s="73"/>
      <c r="IH233" s="73"/>
      <c r="II233" s="73"/>
      <c r="IJ233" s="73"/>
      <c r="IK233" s="73"/>
      <c r="IL233" s="73"/>
      <c r="IM233" s="73"/>
      <c r="IN233" s="73"/>
      <c r="IO233" s="73"/>
      <c r="IP233" s="73"/>
      <c r="IQ233" s="73"/>
      <c r="IR233" s="73"/>
      <c r="IS233" s="73"/>
      <c r="IT233" s="73"/>
      <c r="IU233" s="73"/>
      <c r="IV233" s="73"/>
      <c r="IW233" s="73"/>
      <c r="IX233" s="73"/>
      <c r="IY233" s="73"/>
      <c r="IZ233" s="73"/>
      <c r="JA233" s="73"/>
      <c r="JB233" s="73"/>
      <c r="JC233" s="73"/>
      <c r="JD233" s="73"/>
      <c r="JE233" s="73"/>
      <c r="JF233" s="73"/>
      <c r="JG233" s="73"/>
      <c r="JH233" s="73"/>
      <c r="JI233" s="73"/>
      <c r="JJ233" s="73"/>
      <c r="JK233" s="73"/>
      <c r="JL233" s="73"/>
      <c r="JM233" s="73"/>
      <c r="JN233" s="73"/>
      <c r="JO233" s="73"/>
      <c r="JP233" s="73"/>
      <c r="JQ233" s="73"/>
      <c r="JR233" s="73"/>
      <c r="JS233" s="73"/>
      <c r="JT233" s="73"/>
      <c r="JU233" s="73"/>
      <c r="JV233" s="73"/>
      <c r="JW233" s="73"/>
      <c r="JX233" s="73"/>
      <c r="JY233" s="73"/>
      <c r="JZ233" s="73"/>
      <c r="KA233" s="73"/>
      <c r="KB233" s="73"/>
      <c r="KC233" s="73"/>
      <c r="KD233" s="73"/>
      <c r="KE233" s="73"/>
      <c r="KF233" s="73"/>
      <c r="KG233" s="73"/>
      <c r="KH233" s="73"/>
      <c r="KI233" s="73"/>
      <c r="KJ233" s="73"/>
      <c r="KK233" s="73"/>
      <c r="KL233" s="73"/>
      <c r="KM233" s="73"/>
      <c r="KN233" s="73"/>
      <c r="KO233" s="73"/>
      <c r="KP233" s="73"/>
      <c r="KQ233" s="73"/>
      <c r="KR233" s="73"/>
      <c r="KS233" s="73"/>
      <c r="KT233" s="73"/>
      <c r="KU233" s="73"/>
      <c r="KV233" s="73"/>
      <c r="KW233" s="73"/>
      <c r="KX233" s="73"/>
      <c r="KY233" s="73"/>
      <c r="KZ233" s="73"/>
      <c r="LA233" s="73"/>
      <c r="LB233" s="73"/>
      <c r="LC233" s="73"/>
      <c r="LD233" s="73"/>
      <c r="LE233" s="73"/>
      <c r="LF233" s="73"/>
      <c r="LG233" s="73"/>
      <c r="LH233" s="73"/>
      <c r="LI233" s="73"/>
      <c r="LJ233" s="73"/>
      <c r="LK233" s="73"/>
      <c r="LL233" s="73"/>
      <c r="LM233" s="73"/>
      <c r="LN233" s="73"/>
      <c r="LO233" s="73"/>
      <c r="LP233" s="73"/>
      <c r="LQ233" s="73"/>
      <c r="LR233" s="73"/>
      <c r="LS233" s="73"/>
      <c r="LT233" s="73"/>
      <c r="LU233" s="73"/>
      <c r="LV233" s="73"/>
      <c r="LW233" s="73"/>
      <c r="LX233" s="73"/>
      <c r="LY233" s="73"/>
      <c r="LZ233" s="73"/>
      <c r="MA233" s="73"/>
      <c r="MB233" s="73"/>
      <c r="MC233" s="73"/>
      <c r="MD233" s="73"/>
      <c r="ME233" s="73"/>
      <c r="MF233" s="73"/>
      <c r="MG233" s="73"/>
      <c r="MH233" s="73"/>
      <c r="MI233" s="73"/>
      <c r="MJ233" s="73"/>
      <c r="MK233" s="73"/>
      <c r="ML233" s="73"/>
      <c r="MM233" s="73"/>
      <c r="MN233" s="73"/>
      <c r="MO233" s="73"/>
      <c r="MP233" s="73"/>
      <c r="MQ233" s="73"/>
      <c r="MR233" s="73"/>
      <c r="MS233" s="73"/>
      <c r="MT233" s="73"/>
      <c r="MU233" s="73"/>
      <c r="MV233" s="73"/>
      <c r="MW233" s="73"/>
      <c r="MX233" s="73"/>
      <c r="MY233" s="73"/>
      <c r="MZ233" s="73"/>
      <c r="NA233" s="73"/>
      <c r="NB233" s="73"/>
      <c r="NC233" s="73"/>
      <c r="ND233" s="73"/>
      <c r="NE233" s="73"/>
      <c r="NF233" s="73"/>
      <c r="NG233" s="73"/>
      <c r="NH233" s="73"/>
      <c r="NI233" s="73"/>
      <c r="NJ233" s="73"/>
      <c r="NK233" s="73"/>
      <c r="NL233" s="73"/>
      <c r="NM233" s="73"/>
      <c r="NN233" s="73"/>
      <c r="NO233" s="73"/>
      <c r="NP233" s="73"/>
      <c r="NQ233" s="73"/>
      <c r="NR233" s="73"/>
      <c r="NS233" s="73"/>
      <c r="NT233" s="73"/>
      <c r="NU233" s="73"/>
      <c r="NV233" s="73"/>
      <c r="NW233" s="73"/>
      <c r="NX233" s="73"/>
      <c r="NY233" s="73"/>
      <c r="NZ233" s="73"/>
      <c r="OA233" s="73"/>
      <c r="OB233" s="73"/>
      <c r="OC233" s="73"/>
      <c r="OD233" s="73"/>
      <c r="OE233" s="73"/>
      <c r="OF233" s="73"/>
      <c r="OG233" s="73"/>
      <c r="OH233" s="73"/>
      <c r="OI233" s="73"/>
      <c r="OJ233" s="73"/>
      <c r="OK233" s="73"/>
      <c r="OL233" s="73"/>
      <c r="OM233" s="73"/>
      <c r="ON233" s="73"/>
      <c r="OO233" s="73"/>
      <c r="OP233" s="73"/>
      <c r="OQ233" s="73"/>
      <c r="OR233" s="73"/>
      <c r="OS233" s="73"/>
      <c r="OT233" s="73"/>
      <c r="OU233" s="73"/>
      <c r="OV233" s="73"/>
      <c r="OW233" s="73"/>
      <c r="OX233" s="73"/>
      <c r="OY233" s="73"/>
      <c r="OZ233" s="73"/>
      <c r="PA233" s="73"/>
      <c r="PB233" s="73"/>
      <c r="PC233" s="73"/>
      <c r="PD233" s="73"/>
      <c r="PE233" s="73"/>
      <c r="PF233" s="73"/>
      <c r="PG233" s="73"/>
      <c r="PH233" s="73"/>
      <c r="PI233" s="73"/>
      <c r="PJ233" s="73"/>
      <c r="PK233" s="73"/>
      <c r="PL233" s="73"/>
      <c r="PM233" s="73"/>
      <c r="PN233" s="73"/>
      <c r="PO233" s="73"/>
      <c r="PP233" s="73"/>
      <c r="PQ233" s="73"/>
      <c r="PR233" s="73"/>
      <c r="PS233" s="73"/>
      <c r="PT233" s="73"/>
      <c r="PU233" s="73"/>
      <c r="PV233" s="73"/>
      <c r="PW233" s="73"/>
      <c r="PX233" s="73"/>
      <c r="PY233" s="73"/>
      <c r="PZ233" s="73"/>
      <c r="QA233" s="73"/>
      <c r="QB233" s="73"/>
      <c r="QC233" s="73"/>
      <c r="QD233" s="73"/>
      <c r="QE233" s="73"/>
      <c r="QF233" s="73"/>
      <c r="QG233" s="73"/>
      <c r="QH233" s="73"/>
      <c r="QI233" s="73"/>
      <c r="QJ233" s="73"/>
      <c r="QK233" s="73"/>
      <c r="QL233" s="73"/>
      <c r="QM233" s="73"/>
      <c r="QN233" s="73"/>
      <c r="QO233" s="73"/>
      <c r="QP233" s="73"/>
      <c r="QQ233" s="73"/>
      <c r="QR233" s="73"/>
      <c r="QS233" s="73"/>
      <c r="QT233" s="73"/>
      <c r="QU233" s="73"/>
      <c r="QV233" s="73"/>
      <c r="QW233" s="73"/>
      <c r="QX233" s="73"/>
      <c r="QY233" s="73"/>
      <c r="QZ233" s="73"/>
      <c r="RA233" s="73"/>
      <c r="RB233" s="73"/>
      <c r="RC233" s="73"/>
      <c r="RD233" s="73"/>
      <c r="RE233" s="73"/>
      <c r="RF233" s="73"/>
      <c r="RG233" s="73"/>
      <c r="RH233" s="73"/>
      <c r="RI233" s="73"/>
      <c r="RJ233" s="73"/>
      <c r="RK233" s="73"/>
      <c r="RL233" s="73"/>
      <c r="RM233" s="73"/>
      <c r="RN233" s="73"/>
      <c r="RO233" s="73"/>
      <c r="RP233" s="73"/>
      <c r="RQ233" s="73"/>
      <c r="RR233" s="73"/>
      <c r="RS233" s="73"/>
      <c r="RT233" s="73"/>
      <c r="RU233" s="73"/>
      <c r="RV233" s="73"/>
      <c r="RW233" s="73"/>
      <c r="RX233" s="73"/>
      <c r="RY233" s="73"/>
      <c r="RZ233" s="73"/>
      <c r="SA233" s="73"/>
      <c r="SB233" s="73"/>
      <c r="SC233" s="73"/>
      <c r="SD233" s="73"/>
      <c r="SE233" s="73"/>
      <c r="SF233" s="73"/>
      <c r="SG233" s="73"/>
      <c r="SH233" s="73"/>
      <c r="SI233" s="73"/>
      <c r="SJ233" s="73"/>
      <c r="SK233" s="73"/>
      <c r="SL233" s="73"/>
      <c r="SM233" s="73"/>
      <c r="SN233" s="73"/>
      <c r="SO233" s="73"/>
      <c r="SP233" s="73"/>
      <c r="SQ233" s="73"/>
      <c r="SR233" s="73"/>
      <c r="SS233" s="73"/>
      <c r="ST233" s="73"/>
      <c r="SU233" s="73"/>
      <c r="SV233" s="73"/>
      <c r="SW233" s="73"/>
      <c r="SX233" s="73"/>
      <c r="SY233" s="73"/>
      <c r="SZ233" s="73"/>
      <c r="TA233" s="73"/>
      <c r="TB233" s="73"/>
      <c r="TC233" s="73"/>
      <c r="TD233" s="73"/>
      <c r="TE233" s="73"/>
      <c r="TF233" s="73"/>
      <c r="TG233" s="73"/>
      <c r="TH233" s="73"/>
      <c r="TI233" s="73"/>
      <c r="TJ233" s="73"/>
      <c r="TK233" s="73"/>
      <c r="TL233" s="73"/>
      <c r="TM233" s="73"/>
      <c r="TN233" s="73"/>
      <c r="TO233" s="73"/>
      <c r="TP233" s="73"/>
      <c r="TQ233" s="73"/>
      <c r="TR233" s="73"/>
      <c r="TS233" s="73"/>
      <c r="TT233" s="73"/>
      <c r="TU233" s="73"/>
      <c r="TV233" s="73"/>
      <c r="TW233" s="73"/>
      <c r="TX233" s="73"/>
      <c r="TY233" s="73"/>
      <c r="TZ233" s="73"/>
      <c r="UA233" s="73"/>
      <c r="UB233" s="73"/>
      <c r="UC233" s="73"/>
      <c r="UD233" s="73"/>
      <c r="UE233" s="73"/>
      <c r="UF233" s="73"/>
      <c r="UG233" s="73"/>
      <c r="UH233" s="73"/>
      <c r="UI233" s="73"/>
      <c r="UJ233" s="73"/>
      <c r="UK233" s="73"/>
      <c r="UL233" s="73"/>
      <c r="UM233" s="73"/>
      <c r="UN233" s="73"/>
      <c r="UO233" s="73"/>
      <c r="UP233" s="73"/>
      <c r="UQ233" s="73"/>
      <c r="UR233" s="73"/>
      <c r="US233" s="73"/>
      <c r="UT233" s="73"/>
      <c r="UU233" s="73"/>
      <c r="UV233" s="73"/>
      <c r="UW233" s="73"/>
      <c r="UX233" s="73"/>
      <c r="UY233" s="73"/>
      <c r="UZ233" s="73"/>
      <c r="VA233" s="73"/>
      <c r="VB233" s="73"/>
      <c r="VC233" s="73"/>
      <c r="VD233" s="73"/>
      <c r="VE233" s="73"/>
      <c r="VF233" s="73"/>
      <c r="VG233" s="73"/>
      <c r="VH233" s="73"/>
      <c r="VI233" s="73"/>
      <c r="VJ233" s="73"/>
      <c r="VK233" s="73"/>
      <c r="VL233" s="73"/>
      <c r="VM233" s="73"/>
      <c r="VN233" s="73"/>
      <c r="VO233" s="73"/>
      <c r="VP233" s="73"/>
      <c r="VQ233" s="73"/>
      <c r="VR233" s="73"/>
      <c r="VS233" s="73"/>
      <c r="VT233" s="73"/>
      <c r="VU233" s="73"/>
      <c r="VV233" s="73"/>
      <c r="VW233" s="73"/>
      <c r="VX233" s="73"/>
      <c r="VY233" s="73"/>
      <c r="VZ233" s="73"/>
      <c r="WA233" s="73"/>
      <c r="WB233" s="73"/>
      <c r="WC233" s="73"/>
      <c r="WD233" s="73"/>
      <c r="WE233" s="73"/>
      <c r="WF233" s="73"/>
      <c r="WG233" s="73"/>
      <c r="WH233" s="73"/>
      <c r="WI233" s="73"/>
      <c r="WJ233" s="73"/>
      <c r="WK233" s="73"/>
      <c r="WL233" s="73"/>
      <c r="WM233" s="73"/>
      <c r="WN233" s="73"/>
      <c r="WO233" s="73"/>
      <c r="WP233" s="73"/>
      <c r="WQ233" s="73"/>
      <c r="WR233" s="73"/>
      <c r="WS233" s="73"/>
      <c r="WT233" s="73"/>
      <c r="WU233" s="73"/>
      <c r="WV233" s="73"/>
      <c r="WW233" s="73"/>
      <c r="WX233" s="73"/>
      <c r="WY233" s="73"/>
      <c r="WZ233" s="73"/>
      <c r="XA233" s="73"/>
      <c r="XB233" s="73"/>
      <c r="XC233" s="73"/>
      <c r="XD233" s="73"/>
      <c r="XE233" s="73"/>
      <c r="XF233" s="73"/>
      <c r="XG233" s="73"/>
      <c r="XH233" s="73"/>
      <c r="XI233" s="73"/>
      <c r="XJ233" s="73"/>
      <c r="XK233" s="73"/>
      <c r="XL233" s="73"/>
      <c r="XM233" s="73"/>
      <c r="XN233" s="73"/>
      <c r="XO233" s="73"/>
      <c r="XP233" s="73"/>
      <c r="XQ233" s="73"/>
      <c r="XR233" s="73"/>
      <c r="XS233" s="73"/>
      <c r="XT233" s="73"/>
      <c r="XU233" s="73"/>
      <c r="XV233" s="73"/>
      <c r="XW233" s="73"/>
      <c r="XX233" s="73"/>
      <c r="XY233" s="73"/>
      <c r="XZ233" s="73"/>
      <c r="YA233" s="73"/>
      <c r="YB233" s="73"/>
      <c r="YC233" s="73"/>
      <c r="YD233" s="73"/>
      <c r="YE233" s="73"/>
      <c r="YF233" s="73"/>
      <c r="YG233" s="73"/>
      <c r="YH233" s="73"/>
      <c r="YI233" s="73"/>
      <c r="YJ233" s="73"/>
      <c r="YK233" s="73"/>
      <c r="YL233" s="73"/>
      <c r="YM233" s="73"/>
      <c r="YN233" s="73"/>
      <c r="YO233" s="73"/>
      <c r="YP233" s="73"/>
      <c r="YQ233" s="73"/>
      <c r="YR233" s="73"/>
    </row>
    <row r="234" spans="1:668">
      <c r="A234" s="71" t="s">
        <v>317</v>
      </c>
      <c r="B234" s="72">
        <f t="shared" si="260"/>
        <v>0.14336735602500003</v>
      </c>
      <c r="C234" s="72">
        <f t="shared" si="261"/>
        <v>8.6681012849999989E-2</v>
      </c>
      <c r="D234" s="72">
        <f t="shared" si="262"/>
        <v>0.34181089379999996</v>
      </c>
      <c r="E234" s="72">
        <f t="shared" si="263"/>
        <v>0.74963446919999999</v>
      </c>
      <c r="F234" s="72">
        <f t="shared" si="264"/>
        <v>1.8772907485499999</v>
      </c>
      <c r="G234" s="72">
        <f t="shared" si="265"/>
        <v>1.2002710164750001</v>
      </c>
      <c r="H234" s="72">
        <f t="shared" si="266"/>
        <v>0.85331075557500002</v>
      </c>
      <c r="I234" s="72">
        <f t="shared" si="267"/>
        <v>0.44742803490000005</v>
      </c>
      <c r="J234" s="72">
        <f t="shared" si="268"/>
        <v>0.62999042062499999</v>
      </c>
      <c r="K234" s="72">
        <f t="shared" si="269"/>
        <v>0.65793006765000006</v>
      </c>
      <c r="L234" s="72">
        <f t="shared" si="270"/>
        <v>0.38296646234999998</v>
      </c>
      <c r="M234" s="72">
        <f t="shared" si="271"/>
        <v>0.427787214975</v>
      </c>
      <c r="N234" s="72">
        <f t="shared" si="272"/>
        <v>1.3728929190750001</v>
      </c>
      <c r="O234" s="72">
        <f t="shared" si="273"/>
        <v>1.2891684617999999</v>
      </c>
      <c r="P234" s="72">
        <f t="shared" si="274"/>
        <v>2.0106152640000001</v>
      </c>
      <c r="Q234" s="72">
        <f t="shared" si="275"/>
        <v>1.0039415537249998</v>
      </c>
      <c r="R234" s="72">
        <f t="shared" si="276"/>
        <v>1.0328457228749999</v>
      </c>
      <c r="S234" s="72">
        <f t="shared" si="277"/>
        <v>1.3663144844999999</v>
      </c>
      <c r="T234" s="72">
        <f t="shared" si="278"/>
        <v>2.6767772327250001</v>
      </c>
      <c r="U234" s="72">
        <f t="shared" si="279"/>
        <v>22.515670633950002</v>
      </c>
      <c r="V234" s="72">
        <f t="shared" si="280"/>
        <v>3.3431596636499998</v>
      </c>
      <c r="W234" s="72">
        <f t="shared" si="281"/>
        <v>4.8466724994000003</v>
      </c>
      <c r="X234" s="72">
        <f t="shared" si="282"/>
        <v>4.909437300375</v>
      </c>
      <c r="Y234" s="72">
        <f t="shared" si="283"/>
        <v>6.3064196516250002</v>
      </c>
      <c r="Z234" s="72">
        <f t="shared" si="284"/>
        <v>0</v>
      </c>
      <c r="AA234" s="72">
        <f t="shared" si="285"/>
        <v>0</v>
      </c>
      <c r="AB234" s="72"/>
      <c r="AD234" s="73"/>
      <c r="AE234" s="73"/>
      <c r="AF234" s="73"/>
      <c r="AG234" s="73"/>
      <c r="AH234" s="73"/>
      <c r="AI234" s="73">
        <v>4.3305075000000004</v>
      </c>
      <c r="AJ234" s="73">
        <v>136.80073192500001</v>
      </c>
      <c r="AK234" s="73">
        <v>1.7558239500000001</v>
      </c>
      <c r="AL234" s="73"/>
      <c r="AM234" s="73">
        <v>0.48029264999999999</v>
      </c>
      <c r="AN234" s="73"/>
      <c r="AO234" s="73"/>
      <c r="AP234" s="73"/>
      <c r="AQ234" s="73"/>
      <c r="AR234" s="73"/>
      <c r="AS234" s="73"/>
      <c r="AT234" s="73"/>
      <c r="AU234" s="73"/>
      <c r="AV234" s="73">
        <v>85.807037699999995</v>
      </c>
      <c r="AW234" s="73">
        <v>0.20471490000000001</v>
      </c>
      <c r="AX234" s="73">
        <v>0.66926025</v>
      </c>
      <c r="AY234" s="73"/>
      <c r="AZ234" s="73"/>
      <c r="BA234" s="73"/>
      <c r="BB234" s="73"/>
      <c r="BC234" s="73"/>
      <c r="BD234" s="73"/>
      <c r="BE234" s="73"/>
      <c r="BF234" s="73">
        <v>0.57871327500000003</v>
      </c>
      <c r="BG234" s="73">
        <v>0.66926025</v>
      </c>
      <c r="BH234" s="73">
        <v>290.58492689999997</v>
      </c>
      <c r="BI234" s="73">
        <v>48.289095449999998</v>
      </c>
      <c r="BJ234" s="73"/>
      <c r="BK234" s="73"/>
      <c r="BL234" s="73">
        <v>1.688897925</v>
      </c>
      <c r="BM234" s="73"/>
      <c r="BN234" s="73"/>
      <c r="BO234" s="73"/>
      <c r="BP234" s="73"/>
      <c r="BQ234" s="73"/>
      <c r="BR234" s="73">
        <v>0.13778887500000001</v>
      </c>
      <c r="BS234" s="73">
        <v>19.152653624999999</v>
      </c>
      <c r="BT234" s="73">
        <v>188.8416216</v>
      </c>
      <c r="BU234" s="73">
        <v>66.949645950000004</v>
      </c>
      <c r="BV234" s="73">
        <v>1.3306468499999999</v>
      </c>
      <c r="BW234" s="73">
        <v>473.22211229999999</v>
      </c>
      <c r="BX234" s="73"/>
      <c r="BY234" s="73"/>
      <c r="BZ234" s="73">
        <v>858.22784999999999</v>
      </c>
      <c r="CA234" s="73"/>
      <c r="CB234" s="73"/>
      <c r="CC234" s="73">
        <v>0.87397515000000003</v>
      </c>
      <c r="CD234" s="73">
        <v>1.901486475</v>
      </c>
      <c r="CE234" s="73">
        <v>1.1889211500000001</v>
      </c>
      <c r="CF234" s="73">
        <v>258.94860120000004</v>
      </c>
      <c r="CG234" s="73">
        <v>593.50786334999998</v>
      </c>
      <c r="CH234" s="73">
        <v>71.736825150000001</v>
      </c>
      <c r="CI234" s="73">
        <v>62.359307999999999</v>
      </c>
      <c r="CJ234" s="73">
        <v>28.545918075000003</v>
      </c>
      <c r="CK234" s="73"/>
      <c r="CL234" s="73">
        <v>5.6257229250000007</v>
      </c>
      <c r="CM234" s="73"/>
      <c r="CN234" s="73">
        <v>4.3305075000000005E-2</v>
      </c>
      <c r="CO234" s="73">
        <v>3.26756475</v>
      </c>
      <c r="CP234" s="73">
        <v>3.4014168000000002</v>
      </c>
      <c r="CQ234" s="73">
        <v>2.484136575</v>
      </c>
      <c r="CR234" s="73">
        <v>702.73113615</v>
      </c>
      <c r="CS234" s="73">
        <v>450.33734857500002</v>
      </c>
      <c r="CT234" s="73">
        <v>32.148112949999998</v>
      </c>
      <c r="CU234" s="73"/>
      <c r="CV234" s="73">
        <v>3.5431425000000003E-2</v>
      </c>
      <c r="CW234" s="73">
        <v>0.19684125</v>
      </c>
      <c r="CX234" s="73">
        <v>0.78736499999999998</v>
      </c>
      <c r="CY234" s="73"/>
      <c r="CZ234" s="73"/>
      <c r="DA234" s="73">
        <v>3.1691441249999999</v>
      </c>
      <c r="DB234" s="73">
        <v>1.1889211500000001</v>
      </c>
      <c r="DC234" s="73">
        <v>0.31100917500000003</v>
      </c>
      <c r="DD234" s="73">
        <v>749.1541765500001</v>
      </c>
      <c r="DE234" s="73">
        <v>96.082150949999999</v>
      </c>
      <c r="DF234" s="73">
        <v>2.6179886250000002</v>
      </c>
      <c r="DG234" s="73"/>
      <c r="DH234" s="73"/>
      <c r="DI234" s="73"/>
      <c r="DJ234" s="73"/>
      <c r="DK234" s="73"/>
      <c r="DL234" s="73">
        <v>1.9684125E-2</v>
      </c>
      <c r="DM234" s="73">
        <v>0.11810475000000001</v>
      </c>
      <c r="DN234" s="73">
        <v>3.9565091250000002</v>
      </c>
      <c r="DO234" s="73">
        <v>14.444210925</v>
      </c>
      <c r="DP234" s="73">
        <v>248.26012132500003</v>
      </c>
      <c r="DQ234" s="73">
        <v>176.25952889999999</v>
      </c>
      <c r="DR234" s="73">
        <v>4.3698757500000003</v>
      </c>
      <c r="DS234" s="73"/>
      <c r="DT234" s="73"/>
      <c r="DU234" s="73"/>
      <c r="DV234" s="73"/>
      <c r="DW234" s="73"/>
      <c r="DX234" s="73"/>
      <c r="DY234" s="73"/>
      <c r="DZ234" s="73">
        <v>0.86216467499999994</v>
      </c>
      <c r="EA234" s="73">
        <v>2.84238765</v>
      </c>
      <c r="EB234" s="73">
        <v>161.60666624999999</v>
      </c>
      <c r="EC234" s="73">
        <v>464.56897094999999</v>
      </c>
      <c r="ED234" s="73"/>
      <c r="EE234" s="73"/>
      <c r="EF234" s="73"/>
      <c r="EG234" s="73">
        <v>0.1102311</v>
      </c>
      <c r="EH234" s="73"/>
      <c r="EI234" s="73">
        <v>4.7241900000000001</v>
      </c>
      <c r="EJ234" s="73">
        <v>2.9014400250000003</v>
      </c>
      <c r="EK234" s="73"/>
      <c r="EL234" s="73"/>
      <c r="EM234" s="73">
        <v>16.727569424999999</v>
      </c>
      <c r="EN234" s="73">
        <v>256.48808557500001</v>
      </c>
      <c r="EO234" s="73">
        <v>365.36098095</v>
      </c>
      <c r="EP234" s="73">
        <v>6.1256997000000002</v>
      </c>
      <c r="EQ234" s="73">
        <v>1.6810242750000002</v>
      </c>
      <c r="ER234" s="73">
        <v>1.23616305</v>
      </c>
      <c r="ES234" s="73">
        <v>2.6849146500000001</v>
      </c>
      <c r="ET234" s="73">
        <v>1.397572875</v>
      </c>
      <c r="EU234" s="73">
        <v>8.3027639250000007</v>
      </c>
      <c r="EV234" s="73">
        <v>14.02297065</v>
      </c>
      <c r="EW234" s="73">
        <v>0.14959934999999999</v>
      </c>
      <c r="EX234" s="73">
        <v>0.16928347499999999</v>
      </c>
      <c r="EY234" s="73"/>
      <c r="EZ234" s="73">
        <v>114.97103730000001</v>
      </c>
      <c r="FA234" s="73">
        <v>175.22414392499999</v>
      </c>
      <c r="FB234" s="73">
        <v>17.373208725000001</v>
      </c>
      <c r="FC234" s="73">
        <v>42.856276949999994</v>
      </c>
      <c r="FD234" s="73">
        <v>8.2909534499999999</v>
      </c>
      <c r="FE234" s="73">
        <v>0.20865172499999998</v>
      </c>
      <c r="FF234" s="73">
        <v>0.20865172499999998</v>
      </c>
      <c r="FG234" s="73"/>
      <c r="FH234" s="73"/>
      <c r="FI234" s="73">
        <v>0.27557775000000001</v>
      </c>
      <c r="FJ234" s="73">
        <v>0.48422947500000002</v>
      </c>
      <c r="FK234" s="73">
        <v>8.637394050000001</v>
      </c>
      <c r="FL234" s="73">
        <v>211.521670425</v>
      </c>
      <c r="FM234" s="73">
        <v>201.63236602499998</v>
      </c>
      <c r="FN234" s="73">
        <v>2.6022413249999996</v>
      </c>
      <c r="FO234" s="73">
        <v>1.279468125</v>
      </c>
      <c r="FP234" s="73"/>
      <c r="FQ234" s="73">
        <v>1.1456160750000002</v>
      </c>
      <c r="FR234" s="73"/>
      <c r="FS234" s="73">
        <v>0.79523864999999994</v>
      </c>
      <c r="FT234" s="73"/>
      <c r="FU234" s="73"/>
      <c r="FV234" s="73">
        <v>1.9684125000000001</v>
      </c>
      <c r="FW234" s="73">
        <v>37.533689549999998</v>
      </c>
      <c r="FX234" s="73">
        <v>701.68394069999999</v>
      </c>
      <c r="FY234" s="73">
        <v>266.71989374999998</v>
      </c>
      <c r="FZ234" s="73">
        <v>18.278678475</v>
      </c>
      <c r="GA234" s="73">
        <v>330.50039557500003</v>
      </c>
      <c r="GB234" s="73">
        <v>15.412669875000001</v>
      </c>
      <c r="GC234" s="73"/>
      <c r="GD234" s="73"/>
      <c r="GE234" s="73"/>
      <c r="GF234" s="73">
        <v>1.476309375</v>
      </c>
      <c r="GG234" s="73">
        <v>0.28345140000000002</v>
      </c>
      <c r="GH234" s="73">
        <v>14.581999799999998</v>
      </c>
      <c r="GI234" s="73">
        <v>46.974195900000005</v>
      </c>
      <c r="GJ234" s="73">
        <v>818.38324417500007</v>
      </c>
      <c r="GK234" s="73">
        <v>359.91241515000002</v>
      </c>
      <c r="GL234" s="73">
        <v>11.609696925</v>
      </c>
      <c r="GM234" s="73">
        <v>7.6374405000000003</v>
      </c>
      <c r="GN234" s="73">
        <v>13.625351325</v>
      </c>
      <c r="GO234" s="73">
        <v>14.68435725</v>
      </c>
      <c r="GP234" s="73">
        <v>4.7123795250000002</v>
      </c>
      <c r="GQ234" s="73"/>
      <c r="GR234" s="73">
        <v>0.61414469999999999</v>
      </c>
      <c r="GS234" s="73">
        <v>0.2677041</v>
      </c>
      <c r="GT234" s="73">
        <v>5.5430496000000007</v>
      </c>
      <c r="GU234" s="73">
        <v>84.421275300000005</v>
      </c>
      <c r="GV234" s="73">
        <v>1450.243656675</v>
      </c>
      <c r="GW234" s="73">
        <v>458.69522804999997</v>
      </c>
      <c r="GX234" s="73">
        <v>3.2754384000000001</v>
      </c>
      <c r="GY234" s="73">
        <v>2.6101149750000001</v>
      </c>
      <c r="GZ234" s="73"/>
      <c r="HA234" s="73">
        <v>0.23227267500000001</v>
      </c>
      <c r="HB234" s="73"/>
      <c r="HC234" s="73">
        <v>23.589455400000002</v>
      </c>
      <c r="HD234" s="73">
        <v>11.558518200000002</v>
      </c>
      <c r="HE234" s="73">
        <v>8.2673325000000006E-2</v>
      </c>
      <c r="HF234" s="73">
        <v>24.451620075000001</v>
      </c>
      <c r="HG234" s="73">
        <v>53.540819999999997</v>
      </c>
      <c r="HH234" s="73">
        <v>753.8547456</v>
      </c>
      <c r="HI234" s="73">
        <v>116.061537825</v>
      </c>
      <c r="HJ234" s="73">
        <v>3.3029961750000001</v>
      </c>
      <c r="HK234" s="73">
        <v>16.853547825</v>
      </c>
      <c r="HL234" s="73"/>
      <c r="HM234" s="73">
        <v>0.64563929999999992</v>
      </c>
      <c r="HN234" s="73">
        <v>3.4644059999999999</v>
      </c>
      <c r="HO234" s="73">
        <v>10.523133225</v>
      </c>
      <c r="HP234" s="73">
        <v>0.74012310000000003</v>
      </c>
      <c r="HQ234" s="73">
        <v>0.10235745</v>
      </c>
      <c r="HR234" s="73"/>
      <c r="HS234" s="73"/>
      <c r="HT234" s="73">
        <v>243.04382820000001</v>
      </c>
      <c r="HU234" s="73">
        <v>147.603379725</v>
      </c>
      <c r="HV234" s="73">
        <v>41.624050724999996</v>
      </c>
      <c r="HW234" s="73">
        <v>4.22815005</v>
      </c>
      <c r="HX234" s="73"/>
      <c r="HY234" s="73">
        <v>581.51629439999999</v>
      </c>
      <c r="HZ234" s="73">
        <v>10.07039835</v>
      </c>
      <c r="IA234" s="73"/>
      <c r="IB234" s="73">
        <v>8.2673325000000006E-2</v>
      </c>
      <c r="IC234" s="73">
        <v>3.9998141999999999</v>
      </c>
      <c r="ID234" s="73">
        <v>1.9920334500000001</v>
      </c>
      <c r="IE234" s="73">
        <v>3.3896063249999999</v>
      </c>
      <c r="IF234" s="73">
        <v>592.787424375</v>
      </c>
      <c r="IG234" s="73">
        <v>223.26915622499999</v>
      </c>
      <c r="IH234" s="73">
        <v>23.152467824999999</v>
      </c>
      <c r="II234" s="73">
        <v>453.88836472499997</v>
      </c>
      <c r="IJ234" s="73">
        <v>8.4641737500000005</v>
      </c>
      <c r="IK234" s="73">
        <v>45.218371949999998</v>
      </c>
      <c r="IL234" s="73">
        <v>41.411462174999997</v>
      </c>
      <c r="IM234" s="73">
        <v>32.234723099999997</v>
      </c>
      <c r="IN234" s="73">
        <v>43.246022625000002</v>
      </c>
      <c r="IO234" s="73">
        <v>22.774532624999999</v>
      </c>
      <c r="IP234" s="73">
        <v>20.684078549999999</v>
      </c>
      <c r="IQ234" s="73">
        <v>37.923435224999999</v>
      </c>
      <c r="IR234" s="73">
        <v>762.82283295000002</v>
      </c>
      <c r="IS234" s="73">
        <v>485.540437725</v>
      </c>
      <c r="IT234" s="73">
        <v>10.9286262</v>
      </c>
      <c r="IU234" s="73">
        <v>454.32535230000002</v>
      </c>
      <c r="IV234" s="73">
        <v>7.4484728999999996</v>
      </c>
      <c r="IW234" s="73">
        <v>757.43725634999998</v>
      </c>
      <c r="IX234" s="73">
        <v>94.751504100000005</v>
      </c>
      <c r="IY234" s="73">
        <v>37.561247324999997</v>
      </c>
      <c r="IZ234" s="73">
        <v>2841.9703465500002</v>
      </c>
      <c r="JA234" s="73">
        <v>5.4603762749999998</v>
      </c>
      <c r="JB234" s="73">
        <v>0.39368249999999999</v>
      </c>
      <c r="JC234" s="73">
        <v>6.5666241000000003</v>
      </c>
      <c r="JD234" s="73">
        <v>1324.32430905</v>
      </c>
      <c r="JE234" s="73">
        <v>4335.8379610499996</v>
      </c>
      <c r="JF234" s="73">
        <v>4169.6173359000004</v>
      </c>
      <c r="JG234" s="73">
        <v>5010.7239339750004</v>
      </c>
      <c r="JH234" s="73">
        <v>2507.8244510250001</v>
      </c>
      <c r="JI234" s="73">
        <v>2180.6388621000001</v>
      </c>
      <c r="JJ234" s="73">
        <v>126.18311490000001</v>
      </c>
      <c r="JK234" s="73">
        <v>488.63084535000002</v>
      </c>
      <c r="JL234" s="73">
        <v>468.16329217499998</v>
      </c>
      <c r="JM234" s="73">
        <v>46.064789325</v>
      </c>
      <c r="JN234" s="73">
        <v>74.866601024999994</v>
      </c>
      <c r="JO234" s="73">
        <v>57.670549424999997</v>
      </c>
      <c r="JP234" s="73">
        <v>667.05169117499997</v>
      </c>
      <c r="JQ234" s="73">
        <v>354.89690009999998</v>
      </c>
      <c r="JR234" s="73">
        <v>94.558599674999996</v>
      </c>
      <c r="JS234" s="73">
        <v>48.060759599999997</v>
      </c>
      <c r="JT234" s="73">
        <v>570.64672057500002</v>
      </c>
      <c r="JU234" s="73">
        <v>346.36580032500001</v>
      </c>
      <c r="JV234" s="73">
        <v>725.0214393</v>
      </c>
      <c r="JW234" s="73">
        <v>275.943874725</v>
      </c>
      <c r="JX234" s="73">
        <v>609.41657317500005</v>
      </c>
      <c r="JY234" s="73">
        <v>3.9368249999999998</v>
      </c>
      <c r="JZ234" s="73">
        <v>31.6363257</v>
      </c>
      <c r="KA234" s="73">
        <v>13.515120225</v>
      </c>
      <c r="KB234" s="73">
        <v>248.11052197500001</v>
      </c>
      <c r="KC234" s="73">
        <v>445.94385187500001</v>
      </c>
      <c r="KD234" s="73">
        <v>1041.6760213499999</v>
      </c>
      <c r="KE234" s="73">
        <v>1142.9705286000001</v>
      </c>
      <c r="KF234" s="73">
        <v>190.341551925</v>
      </c>
      <c r="KG234" s="73">
        <v>118.15986555000001</v>
      </c>
      <c r="KH234" s="73">
        <v>104.94788085</v>
      </c>
      <c r="KI234" s="73">
        <v>109.89253305</v>
      </c>
      <c r="KJ234" s="73">
        <v>143.43821887499999</v>
      </c>
      <c r="KK234" s="73">
        <v>65.520578474999994</v>
      </c>
      <c r="KL234" s="73">
        <v>37.6675416</v>
      </c>
      <c r="KM234" s="73">
        <v>38.828904975</v>
      </c>
      <c r="KN234" s="73">
        <v>1492.6708197</v>
      </c>
      <c r="KO234" s="73">
        <v>83.35833255</v>
      </c>
      <c r="KP234" s="73">
        <v>1245.4539569999999</v>
      </c>
      <c r="KQ234" s="73">
        <v>1347.0634102500001</v>
      </c>
      <c r="KR234" s="73">
        <v>24.585472124999999</v>
      </c>
      <c r="KS234" s="73">
        <v>216.00965092499999</v>
      </c>
      <c r="KT234" s="73">
        <v>1382.616876825</v>
      </c>
      <c r="KU234" s="73">
        <v>73.5871329</v>
      </c>
      <c r="KV234" s="73">
        <v>606.37734427500004</v>
      </c>
      <c r="KW234" s="73">
        <v>27.152282025000002</v>
      </c>
      <c r="KX234" s="73">
        <v>136.45822815</v>
      </c>
      <c r="KY234" s="73">
        <v>30.19544775</v>
      </c>
      <c r="KZ234" s="73">
        <v>300.69075667499999</v>
      </c>
      <c r="LA234" s="73">
        <v>1419.867114975</v>
      </c>
      <c r="LB234" s="73">
        <v>1300.408097175</v>
      </c>
      <c r="LC234" s="73">
        <v>4.7832423750000004</v>
      </c>
      <c r="LD234" s="73">
        <v>1024.2831285</v>
      </c>
      <c r="LE234" s="73"/>
      <c r="LF234" s="73"/>
      <c r="LG234" s="73"/>
      <c r="LH234" s="73"/>
      <c r="LI234" s="73"/>
      <c r="LJ234" s="73"/>
      <c r="LK234" s="73"/>
      <c r="LL234" s="73"/>
      <c r="LM234" s="73"/>
      <c r="LN234" s="73"/>
      <c r="LO234" s="73"/>
      <c r="LP234" s="73"/>
      <c r="LQ234" s="73"/>
      <c r="LR234" s="73"/>
      <c r="LS234" s="73"/>
      <c r="LT234" s="73"/>
      <c r="LU234" s="73"/>
      <c r="LV234" s="73"/>
      <c r="LW234" s="73"/>
      <c r="LX234" s="73"/>
      <c r="LY234" s="73"/>
      <c r="LZ234" s="73"/>
      <c r="MA234" s="73"/>
      <c r="MB234" s="73"/>
      <c r="MC234" s="73"/>
      <c r="MD234" s="73"/>
      <c r="ME234" s="73"/>
      <c r="MF234" s="73"/>
      <c r="MG234" s="73"/>
      <c r="MH234" s="73"/>
      <c r="MI234" s="73"/>
      <c r="MJ234" s="73"/>
      <c r="MK234" s="73"/>
      <c r="ML234" s="73"/>
      <c r="MM234" s="73"/>
      <c r="MN234" s="73"/>
      <c r="MO234" s="73"/>
      <c r="MP234" s="73"/>
      <c r="MQ234" s="73"/>
      <c r="MR234" s="73"/>
      <c r="MS234" s="73"/>
      <c r="MT234" s="73"/>
      <c r="MU234" s="73"/>
      <c r="MV234" s="73"/>
      <c r="MW234" s="73"/>
      <c r="MX234" s="73"/>
      <c r="MY234" s="73"/>
      <c r="MZ234" s="73"/>
      <c r="NA234" s="73"/>
      <c r="NB234" s="73"/>
      <c r="NC234" s="73"/>
      <c r="ND234" s="73"/>
      <c r="NE234" s="73"/>
      <c r="NF234" s="73"/>
      <c r="NG234" s="73"/>
      <c r="NH234" s="73"/>
      <c r="NI234" s="73"/>
      <c r="NJ234" s="73"/>
      <c r="NK234" s="73"/>
      <c r="NL234" s="73"/>
      <c r="NM234" s="73"/>
      <c r="NN234" s="73"/>
      <c r="NO234" s="73"/>
      <c r="NP234" s="73"/>
      <c r="NQ234" s="73"/>
      <c r="NR234" s="73"/>
      <c r="NS234" s="73"/>
      <c r="NT234" s="73"/>
      <c r="NU234" s="73"/>
      <c r="NV234" s="73"/>
      <c r="NW234" s="73"/>
      <c r="NX234" s="73"/>
      <c r="NY234" s="73"/>
      <c r="NZ234" s="73"/>
      <c r="OA234" s="73"/>
      <c r="OB234" s="73"/>
      <c r="OC234" s="73"/>
      <c r="OD234" s="73"/>
      <c r="OE234" s="73"/>
      <c r="OF234" s="73"/>
      <c r="OG234" s="73"/>
      <c r="OH234" s="73"/>
      <c r="OI234" s="73"/>
      <c r="OJ234" s="73"/>
      <c r="OK234" s="73"/>
      <c r="OL234" s="73"/>
      <c r="OM234" s="73"/>
      <c r="ON234" s="73"/>
      <c r="OO234" s="73"/>
      <c r="OP234" s="73"/>
      <c r="OQ234" s="73"/>
      <c r="OR234" s="73"/>
      <c r="OS234" s="73"/>
      <c r="OT234" s="73"/>
      <c r="OU234" s="73"/>
      <c r="OV234" s="73"/>
      <c r="OW234" s="73"/>
      <c r="OX234" s="73"/>
      <c r="OY234" s="73"/>
      <c r="OZ234" s="73"/>
      <c r="PA234" s="73"/>
      <c r="PB234" s="73"/>
      <c r="PC234" s="73"/>
      <c r="PD234" s="73"/>
      <c r="PE234" s="73"/>
      <c r="PF234" s="73"/>
      <c r="PG234" s="73"/>
      <c r="PH234" s="73"/>
      <c r="PI234" s="73"/>
      <c r="PJ234" s="73"/>
      <c r="PK234" s="73"/>
      <c r="PL234" s="73"/>
      <c r="PM234" s="73"/>
      <c r="PN234" s="73"/>
      <c r="PO234" s="73"/>
      <c r="PP234" s="73"/>
      <c r="PQ234" s="73"/>
      <c r="PR234" s="73"/>
      <c r="PS234" s="73"/>
      <c r="PT234" s="73"/>
      <c r="PU234" s="73"/>
      <c r="PV234" s="73"/>
      <c r="PW234" s="73"/>
      <c r="PX234" s="73"/>
      <c r="PY234" s="73"/>
      <c r="PZ234" s="73"/>
      <c r="QA234" s="73"/>
      <c r="QB234" s="73"/>
      <c r="QC234" s="73"/>
      <c r="QD234" s="73"/>
      <c r="QE234" s="73"/>
      <c r="QF234" s="73"/>
      <c r="QG234" s="73"/>
      <c r="QH234" s="73"/>
      <c r="QI234" s="73"/>
      <c r="QJ234" s="73"/>
      <c r="QK234" s="73"/>
      <c r="QL234" s="73"/>
      <c r="QM234" s="73"/>
      <c r="QN234" s="73"/>
      <c r="QO234" s="73"/>
      <c r="QP234" s="73"/>
      <c r="QQ234" s="73"/>
      <c r="QR234" s="73"/>
      <c r="QS234" s="73"/>
      <c r="QT234" s="73"/>
      <c r="QU234" s="73"/>
      <c r="QV234" s="73"/>
      <c r="QW234" s="73"/>
      <c r="QX234" s="73"/>
      <c r="QY234" s="73"/>
      <c r="QZ234" s="73"/>
      <c r="RA234" s="73"/>
      <c r="RB234" s="73"/>
      <c r="RC234" s="73"/>
      <c r="RD234" s="73"/>
      <c r="RE234" s="73"/>
      <c r="RF234" s="73"/>
      <c r="RG234" s="73"/>
      <c r="RH234" s="73"/>
      <c r="RI234" s="73"/>
      <c r="RJ234" s="73"/>
      <c r="RK234" s="73"/>
      <c r="RL234" s="73"/>
      <c r="RM234" s="73"/>
      <c r="RN234" s="73"/>
      <c r="RO234" s="73"/>
      <c r="RP234" s="73"/>
      <c r="RQ234" s="73"/>
      <c r="RR234" s="73"/>
      <c r="RS234" s="73"/>
      <c r="RT234" s="73"/>
      <c r="RU234" s="73"/>
      <c r="RV234" s="73"/>
      <c r="RW234" s="73"/>
      <c r="RX234" s="73"/>
      <c r="RY234" s="73"/>
      <c r="RZ234" s="73"/>
      <c r="SA234" s="73"/>
      <c r="SB234" s="73"/>
      <c r="SC234" s="73"/>
      <c r="SD234" s="73"/>
      <c r="SE234" s="73"/>
      <c r="SF234" s="73"/>
      <c r="SG234" s="73"/>
      <c r="SH234" s="73"/>
      <c r="SI234" s="73"/>
      <c r="SJ234" s="73"/>
      <c r="SK234" s="73"/>
      <c r="SL234" s="73"/>
      <c r="SM234" s="73"/>
      <c r="SN234" s="73"/>
      <c r="SO234" s="73"/>
      <c r="SP234" s="73"/>
      <c r="SQ234" s="73"/>
      <c r="SR234" s="73"/>
      <c r="SS234" s="73"/>
      <c r="ST234" s="73"/>
      <c r="SU234" s="73"/>
      <c r="SV234" s="73"/>
      <c r="SW234" s="73"/>
      <c r="SX234" s="73"/>
      <c r="SY234" s="73"/>
      <c r="SZ234" s="73"/>
      <c r="TA234" s="73"/>
      <c r="TB234" s="73"/>
      <c r="TC234" s="73"/>
      <c r="TD234" s="73"/>
      <c r="TE234" s="73"/>
      <c r="TF234" s="73"/>
      <c r="TG234" s="73"/>
      <c r="TH234" s="73"/>
      <c r="TI234" s="73"/>
      <c r="TJ234" s="73"/>
      <c r="TK234" s="73"/>
      <c r="TL234" s="73"/>
      <c r="TM234" s="73"/>
      <c r="TN234" s="73"/>
      <c r="TO234" s="73"/>
      <c r="TP234" s="73"/>
      <c r="TQ234" s="73"/>
      <c r="TR234" s="73"/>
      <c r="TS234" s="73"/>
      <c r="TT234" s="73"/>
      <c r="TU234" s="73"/>
      <c r="TV234" s="73"/>
      <c r="TW234" s="73"/>
      <c r="TX234" s="73"/>
      <c r="TY234" s="73"/>
      <c r="TZ234" s="73"/>
      <c r="UA234" s="73"/>
      <c r="UB234" s="73"/>
      <c r="UC234" s="73"/>
      <c r="UD234" s="73"/>
      <c r="UE234" s="73"/>
      <c r="UF234" s="73"/>
      <c r="UG234" s="73"/>
      <c r="UH234" s="73"/>
      <c r="UI234" s="73"/>
      <c r="UJ234" s="73"/>
      <c r="UK234" s="73"/>
      <c r="UL234" s="73"/>
      <c r="UM234" s="73"/>
      <c r="UN234" s="73"/>
      <c r="UO234" s="73"/>
      <c r="UP234" s="73"/>
      <c r="UQ234" s="73"/>
      <c r="UR234" s="73"/>
      <c r="US234" s="73"/>
      <c r="UT234" s="73"/>
      <c r="UU234" s="73"/>
      <c r="UV234" s="73"/>
      <c r="UW234" s="73"/>
      <c r="UX234" s="73"/>
      <c r="UY234" s="73"/>
      <c r="UZ234" s="73"/>
      <c r="VA234" s="73"/>
      <c r="VB234" s="73"/>
      <c r="VC234" s="73"/>
      <c r="VD234" s="73"/>
      <c r="VE234" s="73"/>
      <c r="VF234" s="73"/>
      <c r="VG234" s="73"/>
      <c r="VH234" s="73"/>
      <c r="VI234" s="73"/>
      <c r="VJ234" s="73"/>
      <c r="VK234" s="73"/>
      <c r="VL234" s="73"/>
      <c r="VM234" s="73"/>
      <c r="VN234" s="73"/>
      <c r="VO234" s="73"/>
      <c r="VP234" s="73"/>
      <c r="VQ234" s="73"/>
      <c r="VR234" s="73"/>
      <c r="VS234" s="73"/>
      <c r="VT234" s="73"/>
      <c r="VU234" s="73"/>
      <c r="VV234" s="73"/>
      <c r="VW234" s="73"/>
      <c r="VX234" s="73"/>
      <c r="VY234" s="73"/>
      <c r="VZ234" s="73"/>
      <c r="WA234" s="73"/>
      <c r="WB234" s="73"/>
      <c r="WC234" s="73"/>
      <c r="WD234" s="73"/>
      <c r="WE234" s="73"/>
      <c r="WF234" s="73"/>
      <c r="WG234" s="73"/>
      <c r="WH234" s="73"/>
      <c r="WI234" s="73"/>
      <c r="WJ234" s="73"/>
      <c r="WK234" s="73"/>
      <c r="WL234" s="73"/>
      <c r="WM234" s="73"/>
      <c r="WN234" s="73"/>
      <c r="WO234" s="73"/>
      <c r="WP234" s="73"/>
      <c r="WQ234" s="73"/>
      <c r="WR234" s="73"/>
      <c r="WS234" s="73"/>
      <c r="WT234" s="73"/>
      <c r="WU234" s="73"/>
      <c r="WV234" s="73"/>
      <c r="WW234" s="73"/>
      <c r="WX234" s="73"/>
      <c r="WY234" s="73"/>
      <c r="WZ234" s="73"/>
      <c r="XA234" s="73"/>
      <c r="XB234" s="73"/>
      <c r="XC234" s="73"/>
      <c r="XD234" s="73"/>
      <c r="XE234" s="73"/>
      <c r="XF234" s="73"/>
      <c r="XG234" s="73"/>
      <c r="XH234" s="73"/>
      <c r="XI234" s="73"/>
      <c r="XJ234" s="73"/>
      <c r="XK234" s="73"/>
      <c r="XL234" s="73"/>
      <c r="XM234" s="73"/>
      <c r="XN234" s="73"/>
      <c r="XO234" s="73"/>
      <c r="XP234" s="73"/>
      <c r="XQ234" s="73"/>
      <c r="XR234" s="73"/>
      <c r="XS234" s="73"/>
      <c r="XT234" s="73"/>
      <c r="XU234" s="73"/>
      <c r="XV234" s="73"/>
      <c r="XW234" s="73"/>
      <c r="XX234" s="73"/>
      <c r="XY234" s="73"/>
      <c r="XZ234" s="73"/>
      <c r="YA234" s="73"/>
      <c r="YB234" s="73"/>
      <c r="YC234" s="73"/>
      <c r="YD234" s="73"/>
      <c r="YE234" s="73"/>
      <c r="YF234" s="73"/>
      <c r="YG234" s="73"/>
      <c r="YH234" s="73"/>
      <c r="YI234" s="73"/>
      <c r="YJ234" s="73"/>
      <c r="YK234" s="73"/>
      <c r="YL234" s="73"/>
      <c r="YM234" s="73"/>
      <c r="YN234" s="73"/>
      <c r="YO234" s="73"/>
      <c r="YP234" s="73"/>
      <c r="YQ234" s="73"/>
      <c r="YR234" s="73"/>
    </row>
    <row r="235" spans="1:668">
      <c r="A235" s="71" t="s">
        <v>318</v>
      </c>
      <c r="B235" s="72">
        <f t="shared" si="260"/>
        <v>0</v>
      </c>
      <c r="C235" s="72">
        <f t="shared" si="261"/>
        <v>0</v>
      </c>
      <c r="D235" s="72">
        <f t="shared" si="262"/>
        <v>0</v>
      </c>
      <c r="E235" s="72">
        <f t="shared" si="263"/>
        <v>0</v>
      </c>
      <c r="F235" s="72">
        <f t="shared" si="264"/>
        <v>0</v>
      </c>
      <c r="G235" s="72">
        <f t="shared" si="265"/>
        <v>0</v>
      </c>
      <c r="H235" s="72">
        <f t="shared" si="266"/>
        <v>0</v>
      </c>
      <c r="I235" s="72">
        <f t="shared" si="267"/>
        <v>0</v>
      </c>
      <c r="J235" s="72">
        <f t="shared" si="268"/>
        <v>0</v>
      </c>
      <c r="K235" s="72">
        <f t="shared" si="269"/>
        <v>0</v>
      </c>
      <c r="L235" s="72">
        <f t="shared" si="270"/>
        <v>0</v>
      </c>
      <c r="M235" s="72">
        <f t="shared" si="271"/>
        <v>0</v>
      </c>
      <c r="N235" s="72">
        <f t="shared" si="272"/>
        <v>0</v>
      </c>
      <c r="O235" s="72">
        <f t="shared" si="273"/>
        <v>0</v>
      </c>
      <c r="P235" s="72">
        <f t="shared" si="274"/>
        <v>0</v>
      </c>
      <c r="Q235" s="72">
        <f t="shared" si="275"/>
        <v>0</v>
      </c>
      <c r="R235" s="72">
        <f t="shared" si="276"/>
        <v>0</v>
      </c>
      <c r="S235" s="72">
        <f t="shared" si="277"/>
        <v>0</v>
      </c>
      <c r="T235" s="72">
        <f t="shared" si="278"/>
        <v>0</v>
      </c>
      <c r="U235" s="72">
        <f t="shared" si="279"/>
        <v>0</v>
      </c>
      <c r="V235" s="72">
        <f t="shared" si="280"/>
        <v>0</v>
      </c>
      <c r="W235" s="72">
        <f t="shared" si="281"/>
        <v>0</v>
      </c>
      <c r="X235" s="72">
        <f t="shared" si="282"/>
        <v>0</v>
      </c>
      <c r="Y235" s="72">
        <f t="shared" si="283"/>
        <v>0</v>
      </c>
      <c r="Z235" s="72">
        <f t="shared" si="284"/>
        <v>0</v>
      </c>
      <c r="AA235" s="72">
        <f t="shared" si="285"/>
        <v>0</v>
      </c>
      <c r="AB235" s="72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3"/>
      <c r="DY235" s="73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73"/>
      <c r="ES235" s="73"/>
      <c r="ET235" s="73"/>
      <c r="EU235" s="73"/>
      <c r="EV235" s="73"/>
      <c r="EW235" s="73"/>
      <c r="EX235" s="73"/>
      <c r="EY235" s="73"/>
      <c r="EZ235" s="73"/>
      <c r="FA235" s="73"/>
      <c r="FB235" s="73"/>
      <c r="FC235" s="73"/>
      <c r="FD235" s="73"/>
      <c r="FE235" s="73"/>
      <c r="FF235" s="73"/>
      <c r="FG235" s="73"/>
      <c r="FH235" s="73"/>
      <c r="FI235" s="73"/>
      <c r="FJ235" s="73"/>
      <c r="FK235" s="73"/>
      <c r="FL235" s="73"/>
      <c r="FM235" s="73"/>
      <c r="FN235" s="73"/>
      <c r="FO235" s="73"/>
      <c r="FP235" s="73"/>
      <c r="FQ235" s="73"/>
      <c r="FR235" s="73"/>
      <c r="FS235" s="73"/>
      <c r="FT235" s="73"/>
      <c r="FU235" s="73"/>
      <c r="FV235" s="73"/>
      <c r="FW235" s="73"/>
      <c r="FX235" s="73"/>
      <c r="FY235" s="73"/>
      <c r="FZ235" s="73"/>
      <c r="GA235" s="73"/>
      <c r="GB235" s="73"/>
      <c r="GC235" s="73"/>
      <c r="GD235" s="73"/>
      <c r="GE235" s="73"/>
      <c r="GF235" s="73"/>
      <c r="GG235" s="73"/>
      <c r="GH235" s="73"/>
      <c r="GI235" s="73"/>
      <c r="GJ235" s="73"/>
      <c r="GK235" s="73"/>
      <c r="GL235" s="73"/>
      <c r="GM235" s="73"/>
      <c r="GN235" s="73"/>
      <c r="GO235" s="73"/>
      <c r="GP235" s="73"/>
      <c r="GQ235" s="73"/>
      <c r="GR235" s="73"/>
      <c r="GS235" s="73"/>
      <c r="GT235" s="73"/>
      <c r="GU235" s="73"/>
      <c r="GV235" s="73"/>
      <c r="GW235" s="73"/>
      <c r="GX235" s="73"/>
      <c r="GY235" s="73"/>
      <c r="GZ235" s="73"/>
      <c r="HA235" s="73"/>
      <c r="HB235" s="73"/>
      <c r="HC235" s="73"/>
      <c r="HD235" s="73"/>
      <c r="HE235" s="73"/>
      <c r="HF235" s="73"/>
      <c r="HG235" s="73"/>
      <c r="HH235" s="73"/>
      <c r="HI235" s="73"/>
      <c r="HJ235" s="73"/>
      <c r="HK235" s="73"/>
      <c r="HL235" s="73"/>
      <c r="HM235" s="73"/>
      <c r="HN235" s="73"/>
      <c r="HO235" s="73"/>
      <c r="HP235" s="73"/>
      <c r="HQ235" s="73"/>
      <c r="HR235" s="73"/>
      <c r="HS235" s="73"/>
      <c r="HT235" s="73"/>
      <c r="HU235" s="73"/>
      <c r="HV235" s="73"/>
      <c r="HW235" s="73"/>
      <c r="HX235" s="73"/>
      <c r="HY235" s="73"/>
      <c r="HZ235" s="73"/>
      <c r="IA235" s="73"/>
      <c r="IB235" s="73"/>
      <c r="IC235" s="73"/>
      <c r="ID235" s="73"/>
      <c r="IE235" s="73"/>
      <c r="IF235" s="73"/>
      <c r="IG235" s="73"/>
      <c r="IH235" s="73"/>
      <c r="II235" s="73"/>
      <c r="IJ235" s="73"/>
      <c r="IK235" s="73"/>
      <c r="IL235" s="73"/>
      <c r="IM235" s="73"/>
      <c r="IN235" s="73"/>
      <c r="IO235" s="73"/>
      <c r="IP235" s="73"/>
      <c r="IQ235" s="73"/>
      <c r="IR235" s="73"/>
      <c r="IS235" s="73"/>
      <c r="IT235" s="73"/>
      <c r="IU235" s="73"/>
      <c r="IV235" s="73"/>
      <c r="IW235" s="73"/>
      <c r="IX235" s="73"/>
      <c r="IY235" s="73"/>
      <c r="IZ235" s="73"/>
      <c r="JA235" s="73"/>
      <c r="JB235" s="73"/>
      <c r="JC235" s="73"/>
      <c r="JD235" s="73"/>
      <c r="JE235" s="73"/>
      <c r="JF235" s="73"/>
      <c r="JG235" s="73"/>
      <c r="JH235" s="73"/>
      <c r="JI235" s="73"/>
      <c r="JJ235" s="73"/>
      <c r="JK235" s="73"/>
      <c r="JL235" s="73"/>
      <c r="JM235" s="73"/>
      <c r="JN235" s="73"/>
      <c r="JO235" s="73"/>
      <c r="JP235" s="73"/>
      <c r="JQ235" s="73"/>
      <c r="JR235" s="73"/>
      <c r="JS235" s="73"/>
      <c r="JT235" s="73"/>
      <c r="JU235" s="73"/>
      <c r="JV235" s="73"/>
      <c r="JW235" s="73"/>
      <c r="JX235" s="73"/>
      <c r="JY235" s="73"/>
      <c r="JZ235" s="73"/>
      <c r="KA235" s="73"/>
      <c r="KB235" s="73"/>
      <c r="KC235" s="73"/>
      <c r="KD235" s="73"/>
      <c r="KE235" s="73"/>
      <c r="KF235" s="73"/>
      <c r="KG235" s="73"/>
      <c r="KH235" s="73"/>
      <c r="KI235" s="73"/>
      <c r="KJ235" s="73"/>
      <c r="KK235" s="73"/>
      <c r="KL235" s="73"/>
      <c r="KM235" s="73"/>
      <c r="KN235" s="73"/>
      <c r="KO235" s="73"/>
      <c r="KP235" s="73"/>
      <c r="KQ235" s="73"/>
      <c r="KR235" s="73"/>
      <c r="KS235" s="73"/>
      <c r="KT235" s="73"/>
      <c r="KU235" s="73"/>
      <c r="KV235" s="73"/>
      <c r="KW235" s="73"/>
      <c r="KX235" s="73"/>
      <c r="KY235" s="73"/>
      <c r="KZ235" s="73"/>
      <c r="LA235" s="73"/>
      <c r="LB235" s="73"/>
      <c r="LC235" s="73"/>
      <c r="LD235" s="73"/>
      <c r="LE235" s="73"/>
      <c r="LF235" s="73"/>
      <c r="LG235" s="73"/>
      <c r="LH235" s="73"/>
      <c r="LI235" s="73"/>
      <c r="LJ235" s="73"/>
      <c r="LK235" s="73"/>
      <c r="LL235" s="73"/>
      <c r="LM235" s="73"/>
      <c r="LN235" s="73"/>
      <c r="LO235" s="73"/>
      <c r="LP235" s="73"/>
      <c r="LQ235" s="73"/>
      <c r="LR235" s="73"/>
      <c r="LS235" s="73"/>
      <c r="LT235" s="73"/>
      <c r="LU235" s="73"/>
      <c r="LV235" s="73"/>
      <c r="LW235" s="73"/>
      <c r="LX235" s="73"/>
      <c r="LY235" s="73"/>
      <c r="LZ235" s="73"/>
      <c r="MA235" s="73"/>
      <c r="MB235" s="73"/>
      <c r="MC235" s="73"/>
      <c r="MD235" s="73"/>
      <c r="ME235" s="73"/>
      <c r="MF235" s="73"/>
      <c r="MG235" s="73"/>
      <c r="MH235" s="73"/>
      <c r="MI235" s="73"/>
      <c r="MJ235" s="73"/>
      <c r="MK235" s="73"/>
      <c r="ML235" s="73"/>
      <c r="MM235" s="73"/>
      <c r="MN235" s="73"/>
      <c r="MO235" s="73"/>
      <c r="MP235" s="73"/>
      <c r="MQ235" s="73"/>
      <c r="MR235" s="73"/>
      <c r="MS235" s="73"/>
      <c r="MT235" s="73"/>
      <c r="MU235" s="73"/>
      <c r="MV235" s="73"/>
      <c r="MW235" s="73"/>
      <c r="MX235" s="73"/>
      <c r="MY235" s="73"/>
      <c r="MZ235" s="73"/>
      <c r="NA235" s="73"/>
      <c r="NB235" s="73"/>
      <c r="NC235" s="73"/>
      <c r="ND235" s="73"/>
      <c r="NE235" s="73"/>
      <c r="NF235" s="73"/>
      <c r="NG235" s="73"/>
      <c r="NH235" s="73"/>
      <c r="NI235" s="73"/>
      <c r="NJ235" s="73"/>
      <c r="NK235" s="73"/>
      <c r="NL235" s="73"/>
      <c r="NM235" s="73"/>
      <c r="NN235" s="73"/>
      <c r="NO235" s="73"/>
      <c r="NP235" s="73"/>
      <c r="NQ235" s="73"/>
      <c r="NR235" s="73"/>
      <c r="NS235" s="73"/>
      <c r="NT235" s="73"/>
      <c r="NU235" s="73"/>
      <c r="NV235" s="73"/>
      <c r="NW235" s="73"/>
      <c r="NX235" s="73"/>
      <c r="NY235" s="73"/>
      <c r="NZ235" s="73"/>
      <c r="OA235" s="73"/>
      <c r="OB235" s="73"/>
      <c r="OC235" s="73"/>
      <c r="OD235" s="73"/>
      <c r="OE235" s="73"/>
      <c r="OF235" s="73"/>
      <c r="OG235" s="73"/>
      <c r="OH235" s="73"/>
      <c r="OI235" s="73"/>
      <c r="OJ235" s="73"/>
      <c r="OK235" s="73"/>
      <c r="OL235" s="73"/>
      <c r="OM235" s="73"/>
      <c r="ON235" s="73"/>
      <c r="OO235" s="73"/>
      <c r="OP235" s="73"/>
      <c r="OQ235" s="73"/>
      <c r="OR235" s="73"/>
      <c r="OS235" s="73"/>
      <c r="OT235" s="73"/>
      <c r="OU235" s="73"/>
      <c r="OV235" s="73"/>
      <c r="OW235" s="73"/>
      <c r="OX235" s="73"/>
      <c r="OY235" s="73"/>
      <c r="OZ235" s="73"/>
      <c r="PA235" s="73"/>
      <c r="PB235" s="73"/>
      <c r="PC235" s="73"/>
      <c r="PD235" s="73"/>
      <c r="PE235" s="73"/>
      <c r="PF235" s="73"/>
      <c r="PG235" s="73"/>
      <c r="PH235" s="73"/>
      <c r="PI235" s="73"/>
      <c r="PJ235" s="73"/>
      <c r="PK235" s="73"/>
      <c r="PL235" s="73"/>
      <c r="PM235" s="73"/>
      <c r="PN235" s="73"/>
      <c r="PO235" s="73"/>
      <c r="PP235" s="73"/>
      <c r="PQ235" s="73"/>
      <c r="PR235" s="73"/>
      <c r="PS235" s="73"/>
      <c r="PT235" s="73"/>
      <c r="PU235" s="73"/>
      <c r="PV235" s="73"/>
      <c r="PW235" s="73"/>
      <c r="PX235" s="73"/>
      <c r="PY235" s="73"/>
      <c r="PZ235" s="73"/>
      <c r="QA235" s="73"/>
      <c r="QB235" s="73"/>
      <c r="QC235" s="73"/>
      <c r="QD235" s="73"/>
      <c r="QE235" s="73"/>
      <c r="QF235" s="73"/>
      <c r="QG235" s="73"/>
      <c r="QH235" s="73"/>
      <c r="QI235" s="73"/>
      <c r="QJ235" s="73"/>
      <c r="QK235" s="73"/>
      <c r="QL235" s="73"/>
      <c r="QM235" s="73"/>
      <c r="QN235" s="73"/>
      <c r="QO235" s="73"/>
      <c r="QP235" s="73"/>
      <c r="QQ235" s="73"/>
      <c r="QR235" s="73"/>
      <c r="QS235" s="73"/>
      <c r="QT235" s="73"/>
      <c r="QU235" s="73"/>
      <c r="QV235" s="73"/>
      <c r="QW235" s="73"/>
      <c r="QX235" s="73"/>
      <c r="QY235" s="73"/>
      <c r="QZ235" s="73"/>
      <c r="RA235" s="73"/>
      <c r="RB235" s="73"/>
      <c r="RC235" s="73"/>
      <c r="RD235" s="73"/>
      <c r="RE235" s="73"/>
      <c r="RF235" s="73"/>
      <c r="RG235" s="73"/>
      <c r="RH235" s="73"/>
      <c r="RI235" s="73"/>
      <c r="RJ235" s="73"/>
      <c r="RK235" s="73"/>
      <c r="RL235" s="73"/>
      <c r="RM235" s="73"/>
      <c r="RN235" s="73"/>
      <c r="RO235" s="73"/>
      <c r="RP235" s="73"/>
      <c r="RQ235" s="73"/>
      <c r="RR235" s="73"/>
      <c r="RS235" s="73"/>
      <c r="RT235" s="73"/>
      <c r="RU235" s="73"/>
      <c r="RV235" s="73"/>
      <c r="RW235" s="73"/>
      <c r="RX235" s="73"/>
      <c r="RY235" s="73"/>
      <c r="RZ235" s="73"/>
      <c r="SA235" s="73"/>
      <c r="SB235" s="73"/>
      <c r="SC235" s="73"/>
      <c r="SD235" s="73"/>
      <c r="SE235" s="73"/>
      <c r="SF235" s="73"/>
      <c r="SG235" s="73"/>
      <c r="SH235" s="73"/>
      <c r="SI235" s="73"/>
      <c r="SJ235" s="73"/>
      <c r="SK235" s="73"/>
      <c r="SL235" s="73"/>
      <c r="SM235" s="73"/>
      <c r="SN235" s="73"/>
      <c r="SO235" s="73"/>
      <c r="SP235" s="73"/>
      <c r="SQ235" s="73"/>
      <c r="SR235" s="73"/>
      <c r="SS235" s="73"/>
      <c r="ST235" s="73"/>
      <c r="SU235" s="73"/>
      <c r="SV235" s="73"/>
      <c r="SW235" s="73"/>
      <c r="SX235" s="73"/>
      <c r="SY235" s="73"/>
      <c r="SZ235" s="73"/>
      <c r="TA235" s="73"/>
      <c r="TB235" s="73"/>
      <c r="TC235" s="73"/>
      <c r="TD235" s="73"/>
      <c r="TE235" s="73"/>
      <c r="TF235" s="73"/>
      <c r="TG235" s="73"/>
      <c r="TH235" s="73"/>
      <c r="TI235" s="73"/>
      <c r="TJ235" s="73"/>
      <c r="TK235" s="73"/>
      <c r="TL235" s="73"/>
      <c r="TM235" s="73"/>
      <c r="TN235" s="73"/>
      <c r="TO235" s="73"/>
      <c r="TP235" s="73"/>
      <c r="TQ235" s="73"/>
      <c r="TR235" s="73"/>
      <c r="TS235" s="73"/>
      <c r="TT235" s="73"/>
      <c r="TU235" s="73"/>
      <c r="TV235" s="73"/>
      <c r="TW235" s="73"/>
      <c r="TX235" s="73"/>
      <c r="TY235" s="73"/>
      <c r="TZ235" s="73"/>
      <c r="UA235" s="73"/>
      <c r="UB235" s="73"/>
      <c r="UC235" s="73"/>
      <c r="UD235" s="73"/>
      <c r="UE235" s="73"/>
      <c r="UF235" s="73"/>
      <c r="UG235" s="73"/>
      <c r="UH235" s="73"/>
      <c r="UI235" s="73"/>
      <c r="UJ235" s="73"/>
      <c r="UK235" s="73"/>
      <c r="UL235" s="73"/>
      <c r="UM235" s="73"/>
      <c r="UN235" s="73"/>
      <c r="UO235" s="73"/>
      <c r="UP235" s="73"/>
      <c r="UQ235" s="73"/>
      <c r="UR235" s="73"/>
      <c r="US235" s="73"/>
      <c r="UT235" s="73"/>
      <c r="UU235" s="73"/>
      <c r="UV235" s="73"/>
      <c r="UW235" s="73"/>
      <c r="UX235" s="73"/>
      <c r="UY235" s="73"/>
      <c r="UZ235" s="73"/>
      <c r="VA235" s="73"/>
      <c r="VB235" s="73"/>
      <c r="VC235" s="73"/>
      <c r="VD235" s="73"/>
      <c r="VE235" s="73"/>
      <c r="VF235" s="73"/>
      <c r="VG235" s="73"/>
      <c r="VH235" s="73"/>
      <c r="VI235" s="73"/>
      <c r="VJ235" s="73"/>
      <c r="VK235" s="73"/>
      <c r="VL235" s="73"/>
      <c r="VM235" s="73"/>
      <c r="VN235" s="73"/>
      <c r="VO235" s="73"/>
      <c r="VP235" s="73"/>
      <c r="VQ235" s="73"/>
      <c r="VR235" s="73"/>
      <c r="VS235" s="73"/>
      <c r="VT235" s="73"/>
      <c r="VU235" s="73"/>
      <c r="VV235" s="73"/>
      <c r="VW235" s="73"/>
      <c r="VX235" s="73"/>
      <c r="VY235" s="73"/>
      <c r="VZ235" s="73"/>
      <c r="WA235" s="73"/>
      <c r="WB235" s="73"/>
      <c r="WC235" s="73"/>
      <c r="WD235" s="73"/>
      <c r="WE235" s="73"/>
      <c r="WF235" s="73"/>
      <c r="WG235" s="73"/>
      <c r="WH235" s="73"/>
      <c r="WI235" s="73"/>
      <c r="WJ235" s="73"/>
      <c r="WK235" s="73"/>
      <c r="WL235" s="73"/>
      <c r="WM235" s="73"/>
      <c r="WN235" s="73"/>
      <c r="WO235" s="73"/>
      <c r="WP235" s="73"/>
      <c r="WQ235" s="73"/>
      <c r="WR235" s="73"/>
      <c r="WS235" s="73"/>
      <c r="WT235" s="73"/>
      <c r="WU235" s="73"/>
      <c r="WV235" s="73"/>
      <c r="WW235" s="73"/>
      <c r="WX235" s="73"/>
      <c r="WY235" s="73"/>
      <c r="WZ235" s="73"/>
      <c r="XA235" s="73"/>
      <c r="XB235" s="73"/>
      <c r="XC235" s="73"/>
      <c r="XD235" s="73"/>
      <c r="XE235" s="73"/>
      <c r="XF235" s="73"/>
      <c r="XG235" s="73"/>
      <c r="XH235" s="73"/>
      <c r="XI235" s="73"/>
      <c r="XJ235" s="73"/>
      <c r="XK235" s="73"/>
      <c r="XL235" s="73"/>
      <c r="XM235" s="73"/>
      <c r="XN235" s="73"/>
      <c r="XO235" s="73"/>
      <c r="XP235" s="73"/>
      <c r="XQ235" s="73"/>
      <c r="XR235" s="73"/>
      <c r="XS235" s="73"/>
      <c r="XT235" s="73"/>
      <c r="XU235" s="73"/>
      <c r="XV235" s="73"/>
      <c r="XW235" s="73"/>
      <c r="XX235" s="73"/>
      <c r="XY235" s="73"/>
      <c r="XZ235" s="73"/>
      <c r="YA235" s="73"/>
      <c r="YB235" s="73"/>
      <c r="YC235" s="73"/>
      <c r="YD235" s="73"/>
      <c r="YE235" s="73"/>
      <c r="YF235" s="73"/>
      <c r="YG235" s="73"/>
      <c r="YH235" s="73"/>
      <c r="YI235" s="73"/>
      <c r="YJ235" s="73"/>
      <c r="YK235" s="73"/>
      <c r="YL235" s="73"/>
      <c r="YM235" s="73"/>
      <c r="YN235" s="73"/>
      <c r="YO235" s="73"/>
      <c r="YP235" s="73"/>
      <c r="YQ235" s="73"/>
      <c r="YR235" s="73"/>
    </row>
    <row r="236" spans="1:668">
      <c r="A236" s="71" t="s">
        <v>319</v>
      </c>
      <c r="B236" s="72">
        <f t="shared" si="260"/>
        <v>0</v>
      </c>
      <c r="C236" s="72">
        <f t="shared" si="261"/>
        <v>0</v>
      </c>
      <c r="D236" s="72">
        <f t="shared" si="262"/>
        <v>0</v>
      </c>
      <c r="E236" s="72">
        <f t="shared" si="263"/>
        <v>0</v>
      </c>
      <c r="F236" s="72">
        <f t="shared" si="264"/>
        <v>0</v>
      </c>
      <c r="G236" s="72">
        <f t="shared" si="265"/>
        <v>0</v>
      </c>
      <c r="H236" s="72">
        <f t="shared" si="266"/>
        <v>0</v>
      </c>
      <c r="I236" s="72">
        <f t="shared" si="267"/>
        <v>0</v>
      </c>
      <c r="J236" s="72">
        <f t="shared" si="268"/>
        <v>0</v>
      </c>
      <c r="K236" s="72">
        <f t="shared" si="269"/>
        <v>0</v>
      </c>
      <c r="L236" s="72">
        <f t="shared" si="270"/>
        <v>0</v>
      </c>
      <c r="M236" s="72">
        <f t="shared" si="271"/>
        <v>0</v>
      </c>
      <c r="N236" s="72">
        <f t="shared" si="272"/>
        <v>0</v>
      </c>
      <c r="O236" s="72">
        <f t="shared" si="273"/>
        <v>0</v>
      </c>
      <c r="P236" s="72">
        <f t="shared" si="274"/>
        <v>0</v>
      </c>
      <c r="Q236" s="72">
        <f t="shared" si="275"/>
        <v>0</v>
      </c>
      <c r="R236" s="72">
        <f t="shared" si="276"/>
        <v>0</v>
      </c>
      <c r="S236" s="72">
        <f t="shared" si="277"/>
        <v>0</v>
      </c>
      <c r="T236" s="72">
        <f t="shared" si="278"/>
        <v>0</v>
      </c>
      <c r="U236" s="72">
        <f t="shared" si="279"/>
        <v>0</v>
      </c>
      <c r="V236" s="72">
        <f t="shared" si="280"/>
        <v>0</v>
      </c>
      <c r="W236" s="72">
        <f t="shared" si="281"/>
        <v>0</v>
      </c>
      <c r="X236" s="72">
        <f t="shared" si="282"/>
        <v>0</v>
      </c>
      <c r="Y236" s="72">
        <f t="shared" si="283"/>
        <v>0</v>
      </c>
      <c r="Z236" s="72">
        <f t="shared" si="284"/>
        <v>0</v>
      </c>
      <c r="AA236" s="72">
        <f t="shared" si="285"/>
        <v>0</v>
      </c>
      <c r="AB236" s="72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73"/>
      <c r="DW236" s="73"/>
      <c r="DX236" s="73"/>
      <c r="DY236" s="73"/>
      <c r="DZ236" s="73"/>
      <c r="EA236" s="73"/>
      <c r="EB236" s="73"/>
      <c r="EC236" s="73"/>
      <c r="ED236" s="73"/>
      <c r="EE236" s="73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73"/>
      <c r="EQ236" s="73"/>
      <c r="ER236" s="73"/>
      <c r="ES236" s="73"/>
      <c r="ET236" s="73"/>
      <c r="EU236" s="73"/>
      <c r="EV236" s="73"/>
      <c r="EW236" s="73"/>
      <c r="EX236" s="73"/>
      <c r="EY236" s="73"/>
      <c r="EZ236" s="73"/>
      <c r="FA236" s="73"/>
      <c r="FB236" s="73"/>
      <c r="FC236" s="73"/>
      <c r="FD236" s="73"/>
      <c r="FE236" s="73"/>
      <c r="FF236" s="73"/>
      <c r="FG236" s="73"/>
      <c r="FH236" s="73"/>
      <c r="FI236" s="73"/>
      <c r="FJ236" s="73"/>
      <c r="FK236" s="73"/>
      <c r="FL236" s="73"/>
      <c r="FM236" s="73"/>
      <c r="FN236" s="73"/>
      <c r="FO236" s="73"/>
      <c r="FP236" s="73"/>
      <c r="FQ236" s="73"/>
      <c r="FR236" s="73"/>
      <c r="FS236" s="73"/>
      <c r="FT236" s="73"/>
      <c r="FU236" s="73"/>
      <c r="FV236" s="73"/>
      <c r="FW236" s="73"/>
      <c r="FX236" s="73"/>
      <c r="FY236" s="73"/>
      <c r="FZ236" s="73"/>
      <c r="GA236" s="73"/>
      <c r="GB236" s="73"/>
      <c r="GC236" s="73"/>
      <c r="GD236" s="73"/>
      <c r="GE236" s="73"/>
      <c r="GF236" s="73"/>
      <c r="GG236" s="73"/>
      <c r="GH236" s="73"/>
      <c r="GI236" s="73"/>
      <c r="GJ236" s="73"/>
      <c r="GK236" s="73"/>
      <c r="GL236" s="73"/>
      <c r="GM236" s="73"/>
      <c r="GN236" s="73"/>
      <c r="GO236" s="73"/>
      <c r="GP236" s="73"/>
      <c r="GQ236" s="73"/>
      <c r="GR236" s="73"/>
      <c r="GS236" s="73"/>
      <c r="GT236" s="73"/>
      <c r="GU236" s="73"/>
      <c r="GV236" s="73"/>
      <c r="GW236" s="73"/>
      <c r="GX236" s="73"/>
      <c r="GY236" s="73"/>
      <c r="GZ236" s="73"/>
      <c r="HA236" s="73"/>
      <c r="HB236" s="73"/>
      <c r="HC236" s="73"/>
      <c r="HD236" s="73"/>
      <c r="HE236" s="73"/>
      <c r="HF236" s="73"/>
      <c r="HG236" s="73"/>
      <c r="HH236" s="73"/>
      <c r="HI236" s="73"/>
      <c r="HJ236" s="73"/>
      <c r="HK236" s="73"/>
      <c r="HL236" s="73"/>
      <c r="HM236" s="73"/>
      <c r="HN236" s="73"/>
      <c r="HO236" s="73"/>
      <c r="HP236" s="73"/>
      <c r="HQ236" s="73"/>
      <c r="HR236" s="73"/>
      <c r="HS236" s="73"/>
      <c r="HT236" s="73"/>
      <c r="HU236" s="73"/>
      <c r="HV236" s="73"/>
      <c r="HW236" s="73"/>
      <c r="HX236" s="73"/>
      <c r="HY236" s="73"/>
      <c r="HZ236" s="73"/>
      <c r="IA236" s="73"/>
      <c r="IB236" s="73"/>
      <c r="IC236" s="73"/>
      <c r="ID236" s="73"/>
      <c r="IE236" s="73"/>
      <c r="IF236" s="73"/>
      <c r="IG236" s="73"/>
      <c r="IH236" s="73"/>
      <c r="II236" s="73"/>
      <c r="IJ236" s="73"/>
      <c r="IK236" s="73"/>
      <c r="IL236" s="73"/>
      <c r="IM236" s="73"/>
      <c r="IN236" s="73"/>
      <c r="IO236" s="73"/>
      <c r="IP236" s="73"/>
      <c r="IQ236" s="73"/>
      <c r="IR236" s="73"/>
      <c r="IS236" s="73"/>
      <c r="IT236" s="73"/>
      <c r="IU236" s="73"/>
      <c r="IV236" s="73"/>
      <c r="IW236" s="73"/>
      <c r="IX236" s="73"/>
      <c r="IY236" s="73"/>
      <c r="IZ236" s="73"/>
      <c r="JA236" s="73"/>
      <c r="JB236" s="73"/>
      <c r="JC236" s="73"/>
      <c r="JD236" s="73"/>
      <c r="JE236" s="73"/>
      <c r="JF236" s="73"/>
      <c r="JG236" s="73"/>
      <c r="JH236" s="73"/>
      <c r="JI236" s="73"/>
      <c r="JJ236" s="73"/>
      <c r="JK236" s="73"/>
      <c r="JL236" s="73"/>
      <c r="JM236" s="73"/>
      <c r="JN236" s="73"/>
      <c r="JO236" s="73"/>
      <c r="JP236" s="73"/>
      <c r="JQ236" s="73"/>
      <c r="JR236" s="73"/>
      <c r="JS236" s="73"/>
      <c r="JT236" s="73"/>
      <c r="JU236" s="73"/>
      <c r="JV236" s="73"/>
      <c r="JW236" s="73"/>
      <c r="JX236" s="73"/>
      <c r="JY236" s="73"/>
      <c r="JZ236" s="73"/>
      <c r="KA236" s="73"/>
      <c r="KB236" s="73"/>
      <c r="KC236" s="73"/>
      <c r="KD236" s="73"/>
      <c r="KE236" s="73"/>
      <c r="KF236" s="73"/>
      <c r="KG236" s="73"/>
      <c r="KH236" s="73"/>
      <c r="KI236" s="73"/>
      <c r="KJ236" s="73"/>
      <c r="KK236" s="73"/>
      <c r="KL236" s="73"/>
      <c r="KM236" s="73"/>
      <c r="KN236" s="73"/>
      <c r="KO236" s="73"/>
      <c r="KP236" s="73"/>
      <c r="KQ236" s="73"/>
      <c r="KR236" s="73"/>
      <c r="KS236" s="73"/>
      <c r="KT236" s="73"/>
      <c r="KU236" s="73"/>
      <c r="KV236" s="73"/>
      <c r="KW236" s="73"/>
      <c r="KX236" s="73"/>
      <c r="KY236" s="73"/>
      <c r="KZ236" s="73"/>
      <c r="LA236" s="73"/>
      <c r="LB236" s="73"/>
      <c r="LC236" s="73"/>
      <c r="LD236" s="73"/>
      <c r="LE236" s="73"/>
      <c r="LF236" s="73"/>
      <c r="LG236" s="73"/>
      <c r="LH236" s="73"/>
      <c r="LI236" s="73"/>
      <c r="LJ236" s="73"/>
      <c r="LK236" s="73"/>
      <c r="LL236" s="73"/>
      <c r="LM236" s="73"/>
      <c r="LN236" s="73"/>
      <c r="LO236" s="73"/>
      <c r="LP236" s="73"/>
      <c r="LQ236" s="73"/>
      <c r="LR236" s="73"/>
      <c r="LS236" s="73"/>
      <c r="LT236" s="73"/>
      <c r="LU236" s="73"/>
      <c r="LV236" s="73"/>
      <c r="LW236" s="73"/>
      <c r="LX236" s="73"/>
      <c r="LY236" s="73"/>
      <c r="LZ236" s="73"/>
      <c r="MA236" s="73"/>
      <c r="MB236" s="73"/>
      <c r="MC236" s="73"/>
      <c r="MD236" s="73"/>
      <c r="ME236" s="73"/>
      <c r="MF236" s="73"/>
      <c r="MG236" s="73"/>
      <c r="MH236" s="73"/>
      <c r="MI236" s="73"/>
      <c r="MJ236" s="73"/>
      <c r="MK236" s="73"/>
      <c r="ML236" s="73"/>
      <c r="MM236" s="73"/>
      <c r="MN236" s="73"/>
      <c r="MO236" s="73"/>
      <c r="MP236" s="73"/>
      <c r="MQ236" s="73"/>
      <c r="MR236" s="73"/>
      <c r="MS236" s="73"/>
      <c r="MT236" s="73"/>
      <c r="MU236" s="73"/>
      <c r="MV236" s="73"/>
      <c r="MW236" s="73"/>
      <c r="MX236" s="73"/>
      <c r="MY236" s="73"/>
      <c r="MZ236" s="73"/>
      <c r="NA236" s="73"/>
      <c r="NB236" s="73"/>
      <c r="NC236" s="73"/>
      <c r="ND236" s="73"/>
      <c r="NE236" s="73"/>
      <c r="NF236" s="73"/>
      <c r="NG236" s="73"/>
      <c r="NH236" s="73"/>
      <c r="NI236" s="73"/>
      <c r="NJ236" s="73"/>
      <c r="NK236" s="73"/>
      <c r="NL236" s="73"/>
      <c r="NM236" s="73"/>
      <c r="NN236" s="73"/>
      <c r="NO236" s="73"/>
      <c r="NP236" s="73"/>
      <c r="NQ236" s="73"/>
      <c r="NR236" s="73"/>
      <c r="NS236" s="73"/>
      <c r="NT236" s="73"/>
      <c r="NU236" s="73"/>
      <c r="NV236" s="73"/>
      <c r="NW236" s="73"/>
      <c r="NX236" s="73"/>
      <c r="NY236" s="73"/>
      <c r="NZ236" s="73"/>
      <c r="OA236" s="73"/>
      <c r="OB236" s="73"/>
      <c r="OC236" s="73"/>
      <c r="OD236" s="73"/>
      <c r="OE236" s="73"/>
      <c r="OF236" s="73"/>
      <c r="OG236" s="73"/>
      <c r="OH236" s="73"/>
      <c r="OI236" s="73"/>
      <c r="OJ236" s="73"/>
      <c r="OK236" s="73"/>
      <c r="OL236" s="73"/>
      <c r="OM236" s="73"/>
      <c r="ON236" s="73"/>
      <c r="OO236" s="73"/>
      <c r="OP236" s="73"/>
      <c r="OQ236" s="73"/>
      <c r="OR236" s="73"/>
      <c r="OS236" s="73"/>
      <c r="OT236" s="73"/>
      <c r="OU236" s="73"/>
      <c r="OV236" s="73"/>
      <c r="OW236" s="73"/>
      <c r="OX236" s="73"/>
      <c r="OY236" s="73"/>
      <c r="OZ236" s="73"/>
      <c r="PA236" s="73"/>
      <c r="PB236" s="73"/>
      <c r="PC236" s="73"/>
      <c r="PD236" s="73"/>
      <c r="PE236" s="73"/>
      <c r="PF236" s="73"/>
      <c r="PG236" s="73"/>
      <c r="PH236" s="73"/>
      <c r="PI236" s="73"/>
      <c r="PJ236" s="73"/>
      <c r="PK236" s="73"/>
      <c r="PL236" s="73"/>
      <c r="PM236" s="73"/>
      <c r="PN236" s="73"/>
      <c r="PO236" s="73"/>
      <c r="PP236" s="73"/>
      <c r="PQ236" s="73"/>
      <c r="PR236" s="73"/>
      <c r="PS236" s="73"/>
      <c r="PT236" s="73"/>
      <c r="PU236" s="73"/>
      <c r="PV236" s="73"/>
      <c r="PW236" s="73"/>
      <c r="PX236" s="73"/>
      <c r="PY236" s="73"/>
      <c r="PZ236" s="73"/>
      <c r="QA236" s="73"/>
      <c r="QB236" s="73"/>
      <c r="QC236" s="73"/>
      <c r="QD236" s="73"/>
      <c r="QE236" s="73"/>
      <c r="QF236" s="73"/>
      <c r="QG236" s="73"/>
      <c r="QH236" s="73"/>
      <c r="QI236" s="73"/>
      <c r="QJ236" s="73"/>
      <c r="QK236" s="73"/>
      <c r="QL236" s="73"/>
      <c r="QM236" s="73"/>
      <c r="QN236" s="73"/>
      <c r="QO236" s="73"/>
      <c r="QP236" s="73"/>
      <c r="QQ236" s="73"/>
      <c r="QR236" s="73"/>
      <c r="QS236" s="73"/>
      <c r="QT236" s="73"/>
      <c r="QU236" s="73"/>
      <c r="QV236" s="73"/>
      <c r="QW236" s="73"/>
      <c r="QX236" s="73"/>
      <c r="QY236" s="73"/>
      <c r="QZ236" s="73"/>
      <c r="RA236" s="73"/>
      <c r="RB236" s="73"/>
      <c r="RC236" s="73"/>
      <c r="RD236" s="73"/>
      <c r="RE236" s="73"/>
      <c r="RF236" s="73"/>
      <c r="RG236" s="73"/>
      <c r="RH236" s="73"/>
      <c r="RI236" s="73"/>
      <c r="RJ236" s="73"/>
      <c r="RK236" s="73"/>
      <c r="RL236" s="73"/>
      <c r="RM236" s="73"/>
      <c r="RN236" s="73"/>
      <c r="RO236" s="73"/>
      <c r="RP236" s="73"/>
      <c r="RQ236" s="73"/>
      <c r="RR236" s="73"/>
      <c r="RS236" s="73"/>
      <c r="RT236" s="73"/>
      <c r="RU236" s="73"/>
      <c r="RV236" s="73"/>
      <c r="RW236" s="73"/>
      <c r="RX236" s="73"/>
      <c r="RY236" s="73"/>
      <c r="RZ236" s="73"/>
      <c r="SA236" s="73"/>
      <c r="SB236" s="73"/>
      <c r="SC236" s="73"/>
      <c r="SD236" s="73"/>
      <c r="SE236" s="73"/>
      <c r="SF236" s="73"/>
      <c r="SG236" s="73"/>
      <c r="SH236" s="73"/>
      <c r="SI236" s="73"/>
      <c r="SJ236" s="73"/>
      <c r="SK236" s="73"/>
      <c r="SL236" s="73"/>
      <c r="SM236" s="73"/>
      <c r="SN236" s="73"/>
      <c r="SO236" s="73"/>
      <c r="SP236" s="73"/>
      <c r="SQ236" s="73"/>
      <c r="SR236" s="73"/>
      <c r="SS236" s="73"/>
      <c r="ST236" s="73"/>
      <c r="SU236" s="73"/>
      <c r="SV236" s="73"/>
      <c r="SW236" s="73"/>
      <c r="SX236" s="73"/>
      <c r="SY236" s="73"/>
      <c r="SZ236" s="73"/>
      <c r="TA236" s="73"/>
      <c r="TB236" s="73"/>
      <c r="TC236" s="73"/>
      <c r="TD236" s="73"/>
      <c r="TE236" s="73"/>
      <c r="TF236" s="73"/>
      <c r="TG236" s="73"/>
      <c r="TH236" s="73"/>
      <c r="TI236" s="73"/>
      <c r="TJ236" s="73"/>
      <c r="TK236" s="73"/>
      <c r="TL236" s="73"/>
      <c r="TM236" s="73"/>
      <c r="TN236" s="73"/>
      <c r="TO236" s="73"/>
      <c r="TP236" s="73"/>
      <c r="TQ236" s="73"/>
      <c r="TR236" s="73"/>
      <c r="TS236" s="73"/>
      <c r="TT236" s="73"/>
      <c r="TU236" s="73"/>
      <c r="TV236" s="73"/>
      <c r="TW236" s="73"/>
      <c r="TX236" s="73"/>
      <c r="TY236" s="73"/>
      <c r="TZ236" s="73"/>
      <c r="UA236" s="73"/>
      <c r="UB236" s="73"/>
      <c r="UC236" s="73"/>
      <c r="UD236" s="73"/>
      <c r="UE236" s="73"/>
      <c r="UF236" s="73"/>
      <c r="UG236" s="73"/>
      <c r="UH236" s="73"/>
      <c r="UI236" s="73"/>
      <c r="UJ236" s="73"/>
      <c r="UK236" s="73"/>
      <c r="UL236" s="73"/>
      <c r="UM236" s="73"/>
      <c r="UN236" s="73"/>
      <c r="UO236" s="73"/>
      <c r="UP236" s="73"/>
      <c r="UQ236" s="73"/>
      <c r="UR236" s="73"/>
      <c r="US236" s="73"/>
      <c r="UT236" s="73"/>
      <c r="UU236" s="73"/>
      <c r="UV236" s="73"/>
      <c r="UW236" s="73"/>
      <c r="UX236" s="73"/>
      <c r="UY236" s="73"/>
      <c r="UZ236" s="73"/>
      <c r="VA236" s="73"/>
      <c r="VB236" s="73"/>
      <c r="VC236" s="73"/>
      <c r="VD236" s="73"/>
      <c r="VE236" s="73"/>
      <c r="VF236" s="73"/>
      <c r="VG236" s="73"/>
      <c r="VH236" s="73"/>
      <c r="VI236" s="73"/>
      <c r="VJ236" s="73"/>
      <c r="VK236" s="73"/>
      <c r="VL236" s="73"/>
      <c r="VM236" s="73"/>
      <c r="VN236" s="73"/>
      <c r="VO236" s="73"/>
      <c r="VP236" s="73"/>
      <c r="VQ236" s="73"/>
      <c r="VR236" s="73"/>
      <c r="VS236" s="73"/>
      <c r="VT236" s="73"/>
      <c r="VU236" s="73"/>
      <c r="VV236" s="73"/>
      <c r="VW236" s="73"/>
      <c r="VX236" s="73"/>
      <c r="VY236" s="73"/>
      <c r="VZ236" s="73"/>
      <c r="WA236" s="73"/>
      <c r="WB236" s="73"/>
      <c r="WC236" s="73"/>
      <c r="WD236" s="73"/>
      <c r="WE236" s="73"/>
      <c r="WF236" s="73"/>
      <c r="WG236" s="73"/>
      <c r="WH236" s="73"/>
      <c r="WI236" s="73"/>
      <c r="WJ236" s="73"/>
      <c r="WK236" s="73"/>
      <c r="WL236" s="73"/>
      <c r="WM236" s="73"/>
      <c r="WN236" s="73"/>
      <c r="WO236" s="73"/>
      <c r="WP236" s="73"/>
      <c r="WQ236" s="73"/>
      <c r="WR236" s="73"/>
      <c r="WS236" s="73"/>
      <c r="WT236" s="73"/>
      <c r="WU236" s="73"/>
      <c r="WV236" s="73"/>
      <c r="WW236" s="73"/>
      <c r="WX236" s="73"/>
      <c r="WY236" s="73"/>
      <c r="WZ236" s="73"/>
      <c r="XA236" s="73"/>
      <c r="XB236" s="73"/>
      <c r="XC236" s="73"/>
      <c r="XD236" s="73"/>
      <c r="XE236" s="73"/>
      <c r="XF236" s="73"/>
      <c r="XG236" s="73"/>
      <c r="XH236" s="73"/>
      <c r="XI236" s="73"/>
      <c r="XJ236" s="73"/>
      <c r="XK236" s="73"/>
      <c r="XL236" s="73"/>
      <c r="XM236" s="73"/>
      <c r="XN236" s="73"/>
      <c r="XO236" s="73"/>
      <c r="XP236" s="73"/>
      <c r="XQ236" s="73"/>
      <c r="XR236" s="73"/>
      <c r="XS236" s="73"/>
      <c r="XT236" s="73"/>
      <c r="XU236" s="73"/>
      <c r="XV236" s="73"/>
      <c r="XW236" s="73"/>
      <c r="XX236" s="73"/>
      <c r="XY236" s="73"/>
      <c r="XZ236" s="73"/>
      <c r="YA236" s="73"/>
      <c r="YB236" s="73"/>
      <c r="YC236" s="73"/>
      <c r="YD236" s="73"/>
      <c r="YE236" s="73"/>
      <c r="YF236" s="73"/>
      <c r="YG236" s="73"/>
      <c r="YH236" s="73"/>
      <c r="YI236" s="73"/>
      <c r="YJ236" s="73"/>
      <c r="YK236" s="73"/>
      <c r="YL236" s="73"/>
      <c r="YM236" s="73"/>
      <c r="YN236" s="73"/>
      <c r="YO236" s="73"/>
      <c r="YP236" s="73"/>
      <c r="YQ236" s="73"/>
      <c r="YR236" s="73"/>
    </row>
    <row r="237" spans="1:668">
      <c r="A237" s="71" t="s">
        <v>320</v>
      </c>
      <c r="B237" s="72">
        <f t="shared" si="260"/>
        <v>0</v>
      </c>
      <c r="C237" s="72">
        <f t="shared" si="261"/>
        <v>0</v>
      </c>
      <c r="D237" s="72">
        <f t="shared" si="262"/>
        <v>0</v>
      </c>
      <c r="E237" s="72">
        <f t="shared" si="263"/>
        <v>0</v>
      </c>
      <c r="F237" s="72">
        <f t="shared" si="264"/>
        <v>0</v>
      </c>
      <c r="G237" s="72">
        <f t="shared" si="265"/>
        <v>0</v>
      </c>
      <c r="H237" s="72">
        <f t="shared" si="266"/>
        <v>0</v>
      </c>
      <c r="I237" s="72">
        <f t="shared" si="267"/>
        <v>0</v>
      </c>
      <c r="J237" s="72">
        <f t="shared" si="268"/>
        <v>0</v>
      </c>
      <c r="K237" s="72">
        <f t="shared" si="269"/>
        <v>0</v>
      </c>
      <c r="L237" s="72">
        <f t="shared" si="270"/>
        <v>0</v>
      </c>
      <c r="M237" s="72">
        <f t="shared" si="271"/>
        <v>0</v>
      </c>
      <c r="N237" s="72">
        <f t="shared" si="272"/>
        <v>0</v>
      </c>
      <c r="O237" s="72">
        <f t="shared" si="273"/>
        <v>0</v>
      </c>
      <c r="P237" s="72">
        <f t="shared" si="274"/>
        <v>0</v>
      </c>
      <c r="Q237" s="72">
        <f t="shared" si="275"/>
        <v>0</v>
      </c>
      <c r="R237" s="72">
        <f t="shared" si="276"/>
        <v>0</v>
      </c>
      <c r="S237" s="72">
        <f t="shared" si="277"/>
        <v>0</v>
      </c>
      <c r="T237" s="72">
        <f t="shared" si="278"/>
        <v>0</v>
      </c>
      <c r="U237" s="72">
        <f t="shared" si="279"/>
        <v>0</v>
      </c>
      <c r="V237" s="72">
        <f t="shared" si="280"/>
        <v>0</v>
      </c>
      <c r="W237" s="72">
        <f t="shared" si="281"/>
        <v>0</v>
      </c>
      <c r="X237" s="72">
        <f t="shared" si="282"/>
        <v>0</v>
      </c>
      <c r="Y237" s="72">
        <f t="shared" si="283"/>
        <v>0</v>
      </c>
      <c r="Z237" s="72">
        <f t="shared" si="284"/>
        <v>0</v>
      </c>
      <c r="AA237" s="72">
        <f t="shared" si="285"/>
        <v>0</v>
      </c>
      <c r="AB237" s="72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73"/>
      <c r="DW237" s="73"/>
      <c r="DX237" s="73"/>
      <c r="DY237" s="73"/>
      <c r="DZ237" s="73"/>
      <c r="EA237" s="73"/>
      <c r="EB237" s="73"/>
      <c r="EC237" s="73"/>
      <c r="ED237" s="73"/>
      <c r="EE237" s="73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73"/>
      <c r="EQ237" s="73"/>
      <c r="ER237" s="73"/>
      <c r="ES237" s="73"/>
      <c r="ET237" s="73"/>
      <c r="EU237" s="73"/>
      <c r="EV237" s="73"/>
      <c r="EW237" s="73"/>
      <c r="EX237" s="73"/>
      <c r="EY237" s="73"/>
      <c r="EZ237" s="73"/>
      <c r="FA237" s="73"/>
      <c r="FB237" s="73"/>
      <c r="FC237" s="73"/>
      <c r="FD237" s="73"/>
      <c r="FE237" s="73"/>
      <c r="FF237" s="73"/>
      <c r="FG237" s="73"/>
      <c r="FH237" s="73"/>
      <c r="FI237" s="73"/>
      <c r="FJ237" s="73"/>
      <c r="FK237" s="73"/>
      <c r="FL237" s="73"/>
      <c r="FM237" s="73"/>
      <c r="FN237" s="73"/>
      <c r="FO237" s="73"/>
      <c r="FP237" s="73"/>
      <c r="FQ237" s="73"/>
      <c r="FR237" s="73"/>
      <c r="FS237" s="73"/>
      <c r="FT237" s="73"/>
      <c r="FU237" s="73"/>
      <c r="FV237" s="73"/>
      <c r="FW237" s="73"/>
      <c r="FX237" s="73"/>
      <c r="FY237" s="73"/>
      <c r="FZ237" s="73"/>
      <c r="GA237" s="73"/>
      <c r="GB237" s="73"/>
      <c r="GC237" s="73"/>
      <c r="GD237" s="73"/>
      <c r="GE237" s="73"/>
      <c r="GF237" s="73"/>
      <c r="GG237" s="73"/>
      <c r="GH237" s="73"/>
      <c r="GI237" s="73"/>
      <c r="GJ237" s="73"/>
      <c r="GK237" s="73"/>
      <c r="GL237" s="73"/>
      <c r="GM237" s="73"/>
      <c r="GN237" s="73"/>
      <c r="GO237" s="73"/>
      <c r="GP237" s="73"/>
      <c r="GQ237" s="73"/>
      <c r="GR237" s="73"/>
      <c r="GS237" s="73"/>
      <c r="GT237" s="73"/>
      <c r="GU237" s="73"/>
      <c r="GV237" s="73"/>
      <c r="GW237" s="73"/>
      <c r="GX237" s="73"/>
      <c r="GY237" s="73"/>
      <c r="GZ237" s="73"/>
      <c r="HA237" s="73"/>
      <c r="HB237" s="73"/>
      <c r="HC237" s="73"/>
      <c r="HD237" s="73"/>
      <c r="HE237" s="73"/>
      <c r="HF237" s="73"/>
      <c r="HG237" s="73"/>
      <c r="HH237" s="73"/>
      <c r="HI237" s="73"/>
      <c r="HJ237" s="73"/>
      <c r="HK237" s="73"/>
      <c r="HL237" s="73"/>
      <c r="HM237" s="73"/>
      <c r="HN237" s="73"/>
      <c r="HO237" s="73"/>
      <c r="HP237" s="73"/>
      <c r="HQ237" s="73"/>
      <c r="HR237" s="73"/>
      <c r="HS237" s="73"/>
      <c r="HT237" s="73"/>
      <c r="HU237" s="73"/>
      <c r="HV237" s="73"/>
      <c r="HW237" s="73"/>
      <c r="HX237" s="73"/>
      <c r="HY237" s="73"/>
      <c r="HZ237" s="73"/>
      <c r="IA237" s="73"/>
      <c r="IB237" s="73"/>
      <c r="IC237" s="73"/>
      <c r="ID237" s="73"/>
      <c r="IE237" s="73"/>
      <c r="IF237" s="73"/>
      <c r="IG237" s="73"/>
      <c r="IH237" s="73"/>
      <c r="II237" s="73"/>
      <c r="IJ237" s="73"/>
      <c r="IK237" s="73"/>
      <c r="IL237" s="73"/>
      <c r="IM237" s="73"/>
      <c r="IN237" s="73"/>
      <c r="IO237" s="73"/>
      <c r="IP237" s="73"/>
      <c r="IQ237" s="73"/>
      <c r="IR237" s="73"/>
      <c r="IS237" s="73"/>
      <c r="IT237" s="73"/>
      <c r="IU237" s="73"/>
      <c r="IV237" s="73"/>
      <c r="IW237" s="73"/>
      <c r="IX237" s="73"/>
      <c r="IY237" s="73"/>
      <c r="IZ237" s="73"/>
      <c r="JA237" s="73"/>
      <c r="JB237" s="73"/>
      <c r="JC237" s="73"/>
      <c r="JD237" s="73"/>
      <c r="JE237" s="73"/>
      <c r="JF237" s="73"/>
      <c r="JG237" s="73"/>
      <c r="JH237" s="73"/>
      <c r="JI237" s="73"/>
      <c r="JJ237" s="73"/>
      <c r="JK237" s="73"/>
      <c r="JL237" s="73"/>
      <c r="JM237" s="73"/>
      <c r="JN237" s="73"/>
      <c r="JO237" s="73"/>
      <c r="JP237" s="73"/>
      <c r="JQ237" s="73"/>
      <c r="JR237" s="73"/>
      <c r="JS237" s="73"/>
      <c r="JT237" s="73"/>
      <c r="JU237" s="73"/>
      <c r="JV237" s="73"/>
      <c r="JW237" s="73"/>
      <c r="JX237" s="73"/>
      <c r="JY237" s="73"/>
      <c r="JZ237" s="73"/>
      <c r="KA237" s="73"/>
      <c r="KB237" s="73"/>
      <c r="KC237" s="73"/>
      <c r="KD237" s="73"/>
      <c r="KE237" s="73"/>
      <c r="KF237" s="73"/>
      <c r="KG237" s="73"/>
      <c r="KH237" s="73"/>
      <c r="KI237" s="73"/>
      <c r="KJ237" s="73"/>
      <c r="KK237" s="73"/>
      <c r="KL237" s="73"/>
      <c r="KM237" s="73"/>
      <c r="KN237" s="73"/>
      <c r="KO237" s="73"/>
      <c r="KP237" s="73"/>
      <c r="KQ237" s="73"/>
      <c r="KR237" s="73"/>
      <c r="KS237" s="73"/>
      <c r="KT237" s="73"/>
      <c r="KU237" s="73"/>
      <c r="KV237" s="73"/>
      <c r="KW237" s="73"/>
      <c r="KX237" s="73"/>
      <c r="KY237" s="73"/>
      <c r="KZ237" s="73"/>
      <c r="LA237" s="73"/>
      <c r="LB237" s="73"/>
      <c r="LC237" s="73"/>
      <c r="LD237" s="73"/>
      <c r="LE237" s="73"/>
      <c r="LF237" s="73"/>
      <c r="LG237" s="73"/>
      <c r="LH237" s="73"/>
      <c r="LI237" s="73"/>
      <c r="LJ237" s="73"/>
      <c r="LK237" s="73"/>
      <c r="LL237" s="73"/>
      <c r="LM237" s="73"/>
      <c r="LN237" s="73"/>
      <c r="LO237" s="73"/>
      <c r="LP237" s="73"/>
      <c r="LQ237" s="73"/>
      <c r="LR237" s="73"/>
      <c r="LS237" s="73"/>
      <c r="LT237" s="73"/>
      <c r="LU237" s="73"/>
      <c r="LV237" s="73"/>
      <c r="LW237" s="73"/>
      <c r="LX237" s="73"/>
      <c r="LY237" s="73"/>
      <c r="LZ237" s="73"/>
      <c r="MA237" s="73"/>
      <c r="MB237" s="73"/>
      <c r="MC237" s="73"/>
      <c r="MD237" s="73"/>
      <c r="ME237" s="73"/>
      <c r="MF237" s="73"/>
      <c r="MG237" s="73"/>
      <c r="MH237" s="73"/>
      <c r="MI237" s="73"/>
      <c r="MJ237" s="73"/>
      <c r="MK237" s="73"/>
      <c r="ML237" s="73"/>
      <c r="MM237" s="73"/>
      <c r="MN237" s="73"/>
      <c r="MO237" s="73"/>
      <c r="MP237" s="73"/>
      <c r="MQ237" s="73"/>
      <c r="MR237" s="73"/>
      <c r="MS237" s="73"/>
      <c r="MT237" s="73"/>
      <c r="MU237" s="73"/>
      <c r="MV237" s="73"/>
      <c r="MW237" s="73"/>
      <c r="MX237" s="73"/>
      <c r="MY237" s="73"/>
      <c r="MZ237" s="73"/>
      <c r="NA237" s="73"/>
      <c r="NB237" s="73"/>
      <c r="NC237" s="73"/>
      <c r="ND237" s="73"/>
      <c r="NE237" s="73"/>
      <c r="NF237" s="73"/>
      <c r="NG237" s="73"/>
      <c r="NH237" s="73"/>
      <c r="NI237" s="73"/>
      <c r="NJ237" s="73"/>
      <c r="NK237" s="73"/>
      <c r="NL237" s="73"/>
      <c r="NM237" s="73"/>
      <c r="NN237" s="73"/>
      <c r="NO237" s="73"/>
      <c r="NP237" s="73"/>
      <c r="NQ237" s="73"/>
      <c r="NR237" s="73"/>
      <c r="NS237" s="73"/>
      <c r="NT237" s="73"/>
      <c r="NU237" s="73"/>
      <c r="NV237" s="73"/>
      <c r="NW237" s="73"/>
      <c r="NX237" s="73"/>
      <c r="NY237" s="73"/>
      <c r="NZ237" s="73"/>
      <c r="OA237" s="73"/>
      <c r="OB237" s="73"/>
      <c r="OC237" s="73"/>
      <c r="OD237" s="73"/>
      <c r="OE237" s="73"/>
      <c r="OF237" s="73"/>
      <c r="OG237" s="73"/>
      <c r="OH237" s="73"/>
      <c r="OI237" s="73"/>
      <c r="OJ237" s="73"/>
      <c r="OK237" s="73"/>
      <c r="OL237" s="73"/>
      <c r="OM237" s="73"/>
      <c r="ON237" s="73"/>
      <c r="OO237" s="73"/>
      <c r="OP237" s="73"/>
      <c r="OQ237" s="73"/>
      <c r="OR237" s="73"/>
      <c r="OS237" s="73"/>
      <c r="OT237" s="73"/>
      <c r="OU237" s="73"/>
      <c r="OV237" s="73"/>
      <c r="OW237" s="73"/>
      <c r="OX237" s="73"/>
      <c r="OY237" s="73"/>
      <c r="OZ237" s="73"/>
      <c r="PA237" s="73"/>
      <c r="PB237" s="73"/>
      <c r="PC237" s="73"/>
      <c r="PD237" s="73"/>
      <c r="PE237" s="73"/>
      <c r="PF237" s="73"/>
      <c r="PG237" s="73"/>
      <c r="PH237" s="73"/>
      <c r="PI237" s="73"/>
      <c r="PJ237" s="73"/>
      <c r="PK237" s="73"/>
      <c r="PL237" s="73"/>
      <c r="PM237" s="73"/>
      <c r="PN237" s="73"/>
      <c r="PO237" s="73"/>
      <c r="PP237" s="73"/>
      <c r="PQ237" s="73"/>
      <c r="PR237" s="73"/>
      <c r="PS237" s="73"/>
      <c r="PT237" s="73"/>
      <c r="PU237" s="73"/>
      <c r="PV237" s="73"/>
      <c r="PW237" s="73"/>
      <c r="PX237" s="73"/>
      <c r="PY237" s="73"/>
      <c r="PZ237" s="73"/>
      <c r="QA237" s="73"/>
      <c r="QB237" s="73"/>
      <c r="QC237" s="73"/>
      <c r="QD237" s="73"/>
      <c r="QE237" s="73"/>
      <c r="QF237" s="73"/>
      <c r="QG237" s="73"/>
      <c r="QH237" s="73"/>
      <c r="QI237" s="73"/>
      <c r="QJ237" s="73"/>
      <c r="QK237" s="73"/>
      <c r="QL237" s="73"/>
      <c r="QM237" s="73"/>
      <c r="QN237" s="73"/>
      <c r="QO237" s="73"/>
      <c r="QP237" s="73"/>
      <c r="QQ237" s="73"/>
      <c r="QR237" s="73"/>
      <c r="QS237" s="73"/>
      <c r="QT237" s="73"/>
      <c r="QU237" s="73"/>
      <c r="QV237" s="73"/>
      <c r="QW237" s="73"/>
      <c r="QX237" s="73"/>
      <c r="QY237" s="73"/>
      <c r="QZ237" s="73"/>
      <c r="RA237" s="73"/>
      <c r="RB237" s="73"/>
      <c r="RC237" s="73"/>
      <c r="RD237" s="73"/>
      <c r="RE237" s="73"/>
      <c r="RF237" s="73"/>
      <c r="RG237" s="73"/>
      <c r="RH237" s="73"/>
      <c r="RI237" s="73"/>
      <c r="RJ237" s="73"/>
      <c r="RK237" s="73"/>
      <c r="RL237" s="73"/>
      <c r="RM237" s="73"/>
      <c r="RN237" s="73"/>
      <c r="RO237" s="73"/>
      <c r="RP237" s="73"/>
      <c r="RQ237" s="73"/>
      <c r="RR237" s="73"/>
      <c r="RS237" s="73"/>
      <c r="RT237" s="73"/>
      <c r="RU237" s="73"/>
      <c r="RV237" s="73"/>
      <c r="RW237" s="73"/>
      <c r="RX237" s="73"/>
      <c r="RY237" s="73"/>
      <c r="RZ237" s="73"/>
      <c r="SA237" s="73"/>
      <c r="SB237" s="73"/>
      <c r="SC237" s="73"/>
      <c r="SD237" s="73"/>
      <c r="SE237" s="73"/>
      <c r="SF237" s="73"/>
      <c r="SG237" s="73"/>
      <c r="SH237" s="73"/>
      <c r="SI237" s="73"/>
      <c r="SJ237" s="73"/>
      <c r="SK237" s="73"/>
      <c r="SL237" s="73"/>
      <c r="SM237" s="73"/>
      <c r="SN237" s="73"/>
      <c r="SO237" s="73"/>
      <c r="SP237" s="73"/>
      <c r="SQ237" s="73"/>
      <c r="SR237" s="73"/>
      <c r="SS237" s="73"/>
      <c r="ST237" s="73"/>
      <c r="SU237" s="73"/>
      <c r="SV237" s="73"/>
      <c r="SW237" s="73"/>
      <c r="SX237" s="73"/>
      <c r="SY237" s="73"/>
      <c r="SZ237" s="73"/>
      <c r="TA237" s="73"/>
      <c r="TB237" s="73"/>
      <c r="TC237" s="73"/>
      <c r="TD237" s="73"/>
      <c r="TE237" s="73"/>
      <c r="TF237" s="73"/>
      <c r="TG237" s="73"/>
      <c r="TH237" s="73"/>
      <c r="TI237" s="73"/>
      <c r="TJ237" s="73"/>
      <c r="TK237" s="73"/>
      <c r="TL237" s="73"/>
      <c r="TM237" s="73"/>
      <c r="TN237" s="73"/>
      <c r="TO237" s="73"/>
      <c r="TP237" s="73"/>
      <c r="TQ237" s="73"/>
      <c r="TR237" s="73"/>
      <c r="TS237" s="73"/>
      <c r="TT237" s="73"/>
      <c r="TU237" s="73"/>
      <c r="TV237" s="73"/>
      <c r="TW237" s="73"/>
      <c r="TX237" s="73"/>
      <c r="TY237" s="73"/>
      <c r="TZ237" s="73"/>
      <c r="UA237" s="73"/>
      <c r="UB237" s="73"/>
      <c r="UC237" s="73"/>
      <c r="UD237" s="73"/>
      <c r="UE237" s="73"/>
      <c r="UF237" s="73"/>
      <c r="UG237" s="73"/>
      <c r="UH237" s="73"/>
      <c r="UI237" s="73"/>
      <c r="UJ237" s="73"/>
      <c r="UK237" s="73"/>
      <c r="UL237" s="73"/>
      <c r="UM237" s="73"/>
      <c r="UN237" s="73"/>
      <c r="UO237" s="73"/>
      <c r="UP237" s="73"/>
      <c r="UQ237" s="73"/>
      <c r="UR237" s="73"/>
      <c r="US237" s="73"/>
      <c r="UT237" s="73"/>
      <c r="UU237" s="73"/>
      <c r="UV237" s="73"/>
      <c r="UW237" s="73"/>
      <c r="UX237" s="73"/>
      <c r="UY237" s="73"/>
      <c r="UZ237" s="73"/>
      <c r="VA237" s="73"/>
      <c r="VB237" s="73"/>
      <c r="VC237" s="73"/>
      <c r="VD237" s="73"/>
      <c r="VE237" s="73"/>
      <c r="VF237" s="73"/>
      <c r="VG237" s="73"/>
      <c r="VH237" s="73"/>
      <c r="VI237" s="73"/>
      <c r="VJ237" s="73"/>
      <c r="VK237" s="73"/>
      <c r="VL237" s="73"/>
      <c r="VM237" s="73"/>
      <c r="VN237" s="73"/>
      <c r="VO237" s="73"/>
      <c r="VP237" s="73"/>
      <c r="VQ237" s="73"/>
      <c r="VR237" s="73"/>
      <c r="VS237" s="73"/>
      <c r="VT237" s="73"/>
      <c r="VU237" s="73"/>
      <c r="VV237" s="73"/>
      <c r="VW237" s="73"/>
      <c r="VX237" s="73"/>
      <c r="VY237" s="73"/>
      <c r="VZ237" s="73"/>
      <c r="WA237" s="73"/>
      <c r="WB237" s="73"/>
      <c r="WC237" s="73"/>
      <c r="WD237" s="73"/>
      <c r="WE237" s="73"/>
      <c r="WF237" s="73"/>
      <c r="WG237" s="73"/>
      <c r="WH237" s="73"/>
      <c r="WI237" s="73"/>
      <c r="WJ237" s="73"/>
      <c r="WK237" s="73"/>
      <c r="WL237" s="73"/>
      <c r="WM237" s="73"/>
      <c r="WN237" s="73"/>
      <c r="WO237" s="73"/>
      <c r="WP237" s="73"/>
      <c r="WQ237" s="73"/>
      <c r="WR237" s="73"/>
      <c r="WS237" s="73"/>
      <c r="WT237" s="73"/>
      <c r="WU237" s="73"/>
      <c r="WV237" s="73"/>
      <c r="WW237" s="73"/>
      <c r="WX237" s="73"/>
      <c r="WY237" s="73"/>
      <c r="WZ237" s="73"/>
      <c r="XA237" s="73"/>
      <c r="XB237" s="73"/>
      <c r="XC237" s="73"/>
      <c r="XD237" s="73"/>
      <c r="XE237" s="73"/>
      <c r="XF237" s="73"/>
      <c r="XG237" s="73"/>
      <c r="XH237" s="73"/>
      <c r="XI237" s="73"/>
      <c r="XJ237" s="73"/>
      <c r="XK237" s="73"/>
      <c r="XL237" s="73"/>
      <c r="XM237" s="73"/>
      <c r="XN237" s="73"/>
      <c r="XO237" s="73"/>
      <c r="XP237" s="73"/>
      <c r="XQ237" s="73"/>
      <c r="XR237" s="73"/>
      <c r="XS237" s="73"/>
      <c r="XT237" s="73"/>
      <c r="XU237" s="73"/>
      <c r="XV237" s="73"/>
      <c r="XW237" s="73"/>
      <c r="XX237" s="73"/>
      <c r="XY237" s="73"/>
      <c r="XZ237" s="73"/>
      <c r="YA237" s="73"/>
      <c r="YB237" s="73"/>
      <c r="YC237" s="73"/>
      <c r="YD237" s="73"/>
      <c r="YE237" s="73"/>
      <c r="YF237" s="73"/>
      <c r="YG237" s="73"/>
      <c r="YH237" s="73"/>
      <c r="YI237" s="73"/>
      <c r="YJ237" s="73"/>
      <c r="YK237" s="73"/>
      <c r="YL237" s="73"/>
      <c r="YM237" s="73"/>
      <c r="YN237" s="73"/>
      <c r="YO237" s="73"/>
      <c r="YP237" s="73"/>
      <c r="YQ237" s="73"/>
      <c r="YR237" s="73"/>
    </row>
    <row r="238" spans="1:668">
      <c r="A238" s="71" t="s">
        <v>321</v>
      </c>
      <c r="B238" s="72">
        <f t="shared" si="260"/>
        <v>0</v>
      </c>
      <c r="C238" s="72">
        <f t="shared" si="261"/>
        <v>0</v>
      </c>
      <c r="D238" s="72">
        <f t="shared" si="262"/>
        <v>0</v>
      </c>
      <c r="E238" s="72">
        <f t="shared" si="263"/>
        <v>0</v>
      </c>
      <c r="F238" s="72">
        <f t="shared" si="264"/>
        <v>0</v>
      </c>
      <c r="G238" s="72">
        <f t="shared" si="265"/>
        <v>0</v>
      </c>
      <c r="H238" s="72">
        <f t="shared" si="266"/>
        <v>0</v>
      </c>
      <c r="I238" s="72">
        <f t="shared" si="267"/>
        <v>0</v>
      </c>
      <c r="J238" s="72">
        <f t="shared" si="268"/>
        <v>0</v>
      </c>
      <c r="K238" s="72">
        <f t="shared" si="269"/>
        <v>0</v>
      </c>
      <c r="L238" s="72">
        <f t="shared" si="270"/>
        <v>0</v>
      </c>
      <c r="M238" s="72">
        <f t="shared" si="271"/>
        <v>0</v>
      </c>
      <c r="N238" s="72">
        <f t="shared" si="272"/>
        <v>0</v>
      </c>
      <c r="O238" s="72">
        <f t="shared" si="273"/>
        <v>0</v>
      </c>
      <c r="P238" s="72">
        <f t="shared" si="274"/>
        <v>0</v>
      </c>
      <c r="Q238" s="72">
        <f t="shared" si="275"/>
        <v>0</v>
      </c>
      <c r="R238" s="72">
        <f t="shared" si="276"/>
        <v>0</v>
      </c>
      <c r="S238" s="72">
        <f t="shared" si="277"/>
        <v>0</v>
      </c>
      <c r="T238" s="72">
        <f t="shared" si="278"/>
        <v>0</v>
      </c>
      <c r="U238" s="72">
        <f t="shared" si="279"/>
        <v>0</v>
      </c>
      <c r="V238" s="72">
        <f t="shared" si="280"/>
        <v>0</v>
      </c>
      <c r="W238" s="72">
        <f t="shared" si="281"/>
        <v>0</v>
      </c>
      <c r="X238" s="72">
        <f t="shared" si="282"/>
        <v>0</v>
      </c>
      <c r="Y238" s="72">
        <f t="shared" si="283"/>
        <v>0</v>
      </c>
      <c r="Z238" s="72">
        <f t="shared" si="284"/>
        <v>0</v>
      </c>
      <c r="AA238" s="72">
        <f t="shared" si="285"/>
        <v>0</v>
      </c>
      <c r="AB238" s="72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73"/>
      <c r="DW238" s="73"/>
      <c r="DX238" s="73"/>
      <c r="DY238" s="73"/>
      <c r="DZ238" s="73"/>
      <c r="EA238" s="73"/>
      <c r="EB238" s="73"/>
      <c r="EC238" s="73"/>
      <c r="ED238" s="73"/>
      <c r="EE238" s="73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73"/>
      <c r="EQ238" s="73"/>
      <c r="ER238" s="73"/>
      <c r="ES238" s="73"/>
      <c r="ET238" s="73"/>
      <c r="EU238" s="73"/>
      <c r="EV238" s="73"/>
      <c r="EW238" s="73"/>
      <c r="EX238" s="73"/>
      <c r="EY238" s="73"/>
      <c r="EZ238" s="73"/>
      <c r="FA238" s="73"/>
      <c r="FB238" s="73"/>
      <c r="FC238" s="73"/>
      <c r="FD238" s="73"/>
      <c r="FE238" s="73"/>
      <c r="FF238" s="73"/>
      <c r="FG238" s="73"/>
      <c r="FH238" s="73"/>
      <c r="FI238" s="73"/>
      <c r="FJ238" s="73"/>
      <c r="FK238" s="73"/>
      <c r="FL238" s="73"/>
      <c r="FM238" s="73"/>
      <c r="FN238" s="73"/>
      <c r="FO238" s="73"/>
      <c r="FP238" s="73"/>
      <c r="FQ238" s="73"/>
      <c r="FR238" s="73"/>
      <c r="FS238" s="73"/>
      <c r="FT238" s="73"/>
      <c r="FU238" s="73"/>
      <c r="FV238" s="73"/>
      <c r="FW238" s="73"/>
      <c r="FX238" s="73"/>
      <c r="FY238" s="73"/>
      <c r="FZ238" s="73"/>
      <c r="GA238" s="73"/>
      <c r="GB238" s="73"/>
      <c r="GC238" s="73"/>
      <c r="GD238" s="73"/>
      <c r="GE238" s="73"/>
      <c r="GF238" s="73"/>
      <c r="GG238" s="73"/>
      <c r="GH238" s="73"/>
      <c r="GI238" s="73"/>
      <c r="GJ238" s="73"/>
      <c r="GK238" s="73"/>
      <c r="GL238" s="73"/>
      <c r="GM238" s="73"/>
      <c r="GN238" s="73"/>
      <c r="GO238" s="73"/>
      <c r="GP238" s="73"/>
      <c r="GQ238" s="73"/>
      <c r="GR238" s="73"/>
      <c r="GS238" s="73"/>
      <c r="GT238" s="73"/>
      <c r="GU238" s="73"/>
      <c r="GV238" s="73"/>
      <c r="GW238" s="73"/>
      <c r="GX238" s="73"/>
      <c r="GY238" s="73"/>
      <c r="GZ238" s="73"/>
      <c r="HA238" s="73"/>
      <c r="HB238" s="73"/>
      <c r="HC238" s="73"/>
      <c r="HD238" s="73"/>
      <c r="HE238" s="73"/>
      <c r="HF238" s="73"/>
      <c r="HG238" s="73"/>
      <c r="HH238" s="73"/>
      <c r="HI238" s="73"/>
      <c r="HJ238" s="73"/>
      <c r="HK238" s="73"/>
      <c r="HL238" s="73"/>
      <c r="HM238" s="73"/>
      <c r="HN238" s="73"/>
      <c r="HO238" s="73"/>
      <c r="HP238" s="73"/>
      <c r="HQ238" s="73"/>
      <c r="HR238" s="73"/>
      <c r="HS238" s="73"/>
      <c r="HT238" s="73"/>
      <c r="HU238" s="73"/>
      <c r="HV238" s="73"/>
      <c r="HW238" s="73"/>
      <c r="HX238" s="73"/>
      <c r="HY238" s="73"/>
      <c r="HZ238" s="73"/>
      <c r="IA238" s="73"/>
      <c r="IB238" s="73"/>
      <c r="IC238" s="73"/>
      <c r="ID238" s="73"/>
      <c r="IE238" s="73"/>
      <c r="IF238" s="73"/>
      <c r="IG238" s="73"/>
      <c r="IH238" s="73"/>
      <c r="II238" s="73"/>
      <c r="IJ238" s="73"/>
      <c r="IK238" s="73"/>
      <c r="IL238" s="73"/>
      <c r="IM238" s="73"/>
      <c r="IN238" s="73"/>
      <c r="IO238" s="73"/>
      <c r="IP238" s="73"/>
      <c r="IQ238" s="73"/>
      <c r="IR238" s="73"/>
      <c r="IS238" s="73"/>
      <c r="IT238" s="73"/>
      <c r="IU238" s="73"/>
      <c r="IV238" s="73"/>
      <c r="IW238" s="73"/>
      <c r="IX238" s="73"/>
      <c r="IY238" s="73"/>
      <c r="IZ238" s="73"/>
      <c r="JA238" s="73"/>
      <c r="JB238" s="73"/>
      <c r="JC238" s="73"/>
      <c r="JD238" s="73"/>
      <c r="JE238" s="73"/>
      <c r="JF238" s="73"/>
      <c r="JG238" s="73"/>
      <c r="JH238" s="73"/>
      <c r="JI238" s="73"/>
      <c r="JJ238" s="73"/>
      <c r="JK238" s="73"/>
      <c r="JL238" s="73"/>
      <c r="JM238" s="73"/>
      <c r="JN238" s="73"/>
      <c r="JO238" s="73"/>
      <c r="JP238" s="73"/>
      <c r="JQ238" s="73"/>
      <c r="JR238" s="73"/>
      <c r="JS238" s="73"/>
      <c r="JT238" s="73"/>
      <c r="JU238" s="73"/>
      <c r="JV238" s="73"/>
      <c r="JW238" s="73"/>
      <c r="JX238" s="73"/>
      <c r="JY238" s="73"/>
      <c r="JZ238" s="73"/>
      <c r="KA238" s="73"/>
      <c r="KB238" s="73"/>
      <c r="KC238" s="73"/>
      <c r="KD238" s="73"/>
      <c r="KE238" s="73"/>
      <c r="KF238" s="73"/>
      <c r="KG238" s="73"/>
      <c r="KH238" s="73"/>
      <c r="KI238" s="73"/>
      <c r="KJ238" s="73"/>
      <c r="KK238" s="73"/>
      <c r="KL238" s="73"/>
      <c r="KM238" s="73"/>
      <c r="KN238" s="73"/>
      <c r="KO238" s="73"/>
      <c r="KP238" s="73"/>
      <c r="KQ238" s="73"/>
      <c r="KR238" s="73"/>
      <c r="KS238" s="73"/>
      <c r="KT238" s="73"/>
      <c r="KU238" s="73"/>
      <c r="KV238" s="73"/>
      <c r="KW238" s="73"/>
      <c r="KX238" s="73"/>
      <c r="KY238" s="73"/>
      <c r="KZ238" s="73"/>
      <c r="LA238" s="73"/>
      <c r="LB238" s="73"/>
      <c r="LC238" s="73"/>
      <c r="LD238" s="73"/>
      <c r="LE238" s="73"/>
      <c r="LF238" s="73"/>
      <c r="LG238" s="73"/>
      <c r="LH238" s="73"/>
      <c r="LI238" s="73"/>
      <c r="LJ238" s="73"/>
      <c r="LK238" s="73"/>
      <c r="LL238" s="73"/>
      <c r="LM238" s="73"/>
      <c r="LN238" s="73"/>
      <c r="LO238" s="73"/>
      <c r="LP238" s="73"/>
      <c r="LQ238" s="73"/>
      <c r="LR238" s="73"/>
      <c r="LS238" s="73"/>
      <c r="LT238" s="73"/>
      <c r="LU238" s="73"/>
      <c r="LV238" s="73"/>
      <c r="LW238" s="73"/>
      <c r="LX238" s="73"/>
      <c r="LY238" s="73"/>
      <c r="LZ238" s="73"/>
      <c r="MA238" s="73"/>
      <c r="MB238" s="73"/>
      <c r="MC238" s="73"/>
      <c r="MD238" s="73"/>
      <c r="ME238" s="73"/>
      <c r="MF238" s="73"/>
      <c r="MG238" s="73"/>
      <c r="MH238" s="73"/>
      <c r="MI238" s="73"/>
      <c r="MJ238" s="73"/>
      <c r="MK238" s="73"/>
      <c r="ML238" s="73"/>
      <c r="MM238" s="73"/>
      <c r="MN238" s="73"/>
      <c r="MO238" s="73"/>
      <c r="MP238" s="73"/>
      <c r="MQ238" s="73"/>
      <c r="MR238" s="73"/>
      <c r="MS238" s="73"/>
      <c r="MT238" s="73"/>
      <c r="MU238" s="73"/>
      <c r="MV238" s="73"/>
      <c r="MW238" s="73"/>
      <c r="MX238" s="73"/>
      <c r="MY238" s="73"/>
      <c r="MZ238" s="73"/>
      <c r="NA238" s="73"/>
      <c r="NB238" s="73"/>
      <c r="NC238" s="73"/>
      <c r="ND238" s="73"/>
      <c r="NE238" s="73"/>
      <c r="NF238" s="73"/>
      <c r="NG238" s="73"/>
      <c r="NH238" s="73"/>
      <c r="NI238" s="73"/>
      <c r="NJ238" s="73"/>
      <c r="NK238" s="73"/>
      <c r="NL238" s="73"/>
      <c r="NM238" s="73"/>
      <c r="NN238" s="73"/>
      <c r="NO238" s="73"/>
      <c r="NP238" s="73"/>
      <c r="NQ238" s="73"/>
      <c r="NR238" s="73"/>
      <c r="NS238" s="73"/>
      <c r="NT238" s="73"/>
      <c r="NU238" s="73"/>
      <c r="NV238" s="73"/>
      <c r="NW238" s="73"/>
      <c r="NX238" s="73"/>
      <c r="NY238" s="73"/>
      <c r="NZ238" s="73"/>
      <c r="OA238" s="73"/>
      <c r="OB238" s="73"/>
      <c r="OC238" s="73"/>
      <c r="OD238" s="73"/>
      <c r="OE238" s="73"/>
      <c r="OF238" s="73"/>
      <c r="OG238" s="73"/>
      <c r="OH238" s="73"/>
      <c r="OI238" s="73"/>
      <c r="OJ238" s="73"/>
      <c r="OK238" s="73"/>
      <c r="OL238" s="73"/>
      <c r="OM238" s="73"/>
      <c r="ON238" s="73"/>
      <c r="OO238" s="73"/>
      <c r="OP238" s="73"/>
      <c r="OQ238" s="73"/>
      <c r="OR238" s="73"/>
      <c r="OS238" s="73"/>
      <c r="OT238" s="73"/>
      <c r="OU238" s="73"/>
      <c r="OV238" s="73"/>
      <c r="OW238" s="73"/>
      <c r="OX238" s="73"/>
      <c r="OY238" s="73"/>
      <c r="OZ238" s="73"/>
      <c r="PA238" s="73"/>
      <c r="PB238" s="73"/>
      <c r="PC238" s="73"/>
      <c r="PD238" s="73"/>
      <c r="PE238" s="73"/>
      <c r="PF238" s="73"/>
      <c r="PG238" s="73"/>
      <c r="PH238" s="73"/>
      <c r="PI238" s="73"/>
      <c r="PJ238" s="73"/>
      <c r="PK238" s="73"/>
      <c r="PL238" s="73"/>
      <c r="PM238" s="73"/>
      <c r="PN238" s="73"/>
      <c r="PO238" s="73"/>
      <c r="PP238" s="73"/>
      <c r="PQ238" s="73"/>
      <c r="PR238" s="73"/>
      <c r="PS238" s="73"/>
      <c r="PT238" s="73"/>
      <c r="PU238" s="73"/>
      <c r="PV238" s="73"/>
      <c r="PW238" s="73"/>
      <c r="PX238" s="73"/>
      <c r="PY238" s="73"/>
      <c r="PZ238" s="73"/>
      <c r="QA238" s="73"/>
      <c r="QB238" s="73"/>
      <c r="QC238" s="73"/>
      <c r="QD238" s="73"/>
      <c r="QE238" s="73"/>
      <c r="QF238" s="73"/>
      <c r="QG238" s="73"/>
      <c r="QH238" s="73"/>
      <c r="QI238" s="73"/>
      <c r="QJ238" s="73"/>
      <c r="QK238" s="73"/>
      <c r="QL238" s="73"/>
      <c r="QM238" s="73"/>
      <c r="QN238" s="73"/>
      <c r="QO238" s="73"/>
      <c r="QP238" s="73"/>
      <c r="QQ238" s="73"/>
      <c r="QR238" s="73"/>
      <c r="QS238" s="73"/>
      <c r="QT238" s="73"/>
      <c r="QU238" s="73"/>
      <c r="QV238" s="73"/>
      <c r="QW238" s="73"/>
      <c r="QX238" s="73"/>
      <c r="QY238" s="73"/>
      <c r="QZ238" s="73"/>
      <c r="RA238" s="73"/>
      <c r="RB238" s="73"/>
      <c r="RC238" s="73"/>
      <c r="RD238" s="73"/>
      <c r="RE238" s="73"/>
      <c r="RF238" s="73"/>
      <c r="RG238" s="73"/>
      <c r="RH238" s="73"/>
      <c r="RI238" s="73"/>
      <c r="RJ238" s="73"/>
      <c r="RK238" s="73"/>
      <c r="RL238" s="73"/>
      <c r="RM238" s="73"/>
      <c r="RN238" s="73"/>
      <c r="RO238" s="73"/>
      <c r="RP238" s="73"/>
      <c r="RQ238" s="73"/>
      <c r="RR238" s="73"/>
      <c r="RS238" s="73"/>
      <c r="RT238" s="73"/>
      <c r="RU238" s="73"/>
      <c r="RV238" s="73"/>
      <c r="RW238" s="73"/>
      <c r="RX238" s="73"/>
      <c r="RY238" s="73"/>
      <c r="RZ238" s="73"/>
      <c r="SA238" s="73"/>
      <c r="SB238" s="73"/>
      <c r="SC238" s="73"/>
      <c r="SD238" s="73"/>
      <c r="SE238" s="73"/>
      <c r="SF238" s="73"/>
      <c r="SG238" s="73"/>
      <c r="SH238" s="73"/>
      <c r="SI238" s="73"/>
      <c r="SJ238" s="73"/>
      <c r="SK238" s="73"/>
      <c r="SL238" s="73"/>
      <c r="SM238" s="73"/>
      <c r="SN238" s="73"/>
      <c r="SO238" s="73"/>
      <c r="SP238" s="73"/>
      <c r="SQ238" s="73"/>
      <c r="SR238" s="73"/>
      <c r="SS238" s="73"/>
      <c r="ST238" s="73"/>
      <c r="SU238" s="73"/>
      <c r="SV238" s="73"/>
      <c r="SW238" s="73"/>
      <c r="SX238" s="73"/>
      <c r="SY238" s="73"/>
      <c r="SZ238" s="73"/>
      <c r="TA238" s="73"/>
      <c r="TB238" s="73"/>
      <c r="TC238" s="73"/>
      <c r="TD238" s="73"/>
      <c r="TE238" s="73"/>
      <c r="TF238" s="73"/>
      <c r="TG238" s="73"/>
      <c r="TH238" s="73"/>
      <c r="TI238" s="73"/>
      <c r="TJ238" s="73"/>
      <c r="TK238" s="73"/>
      <c r="TL238" s="73"/>
      <c r="TM238" s="73"/>
      <c r="TN238" s="73"/>
      <c r="TO238" s="73"/>
      <c r="TP238" s="73"/>
      <c r="TQ238" s="73"/>
      <c r="TR238" s="73"/>
      <c r="TS238" s="73"/>
      <c r="TT238" s="73"/>
      <c r="TU238" s="73"/>
      <c r="TV238" s="73"/>
      <c r="TW238" s="73"/>
      <c r="TX238" s="73"/>
      <c r="TY238" s="73"/>
      <c r="TZ238" s="73"/>
      <c r="UA238" s="73"/>
      <c r="UB238" s="73"/>
      <c r="UC238" s="73"/>
      <c r="UD238" s="73"/>
      <c r="UE238" s="73"/>
      <c r="UF238" s="73"/>
      <c r="UG238" s="73"/>
      <c r="UH238" s="73"/>
      <c r="UI238" s="73"/>
      <c r="UJ238" s="73"/>
      <c r="UK238" s="73"/>
      <c r="UL238" s="73"/>
      <c r="UM238" s="73"/>
      <c r="UN238" s="73"/>
      <c r="UO238" s="73"/>
      <c r="UP238" s="73"/>
      <c r="UQ238" s="73"/>
      <c r="UR238" s="73"/>
      <c r="US238" s="73"/>
      <c r="UT238" s="73"/>
      <c r="UU238" s="73"/>
      <c r="UV238" s="73"/>
      <c r="UW238" s="73"/>
      <c r="UX238" s="73"/>
      <c r="UY238" s="73"/>
      <c r="UZ238" s="73"/>
      <c r="VA238" s="73"/>
      <c r="VB238" s="73"/>
      <c r="VC238" s="73"/>
      <c r="VD238" s="73"/>
      <c r="VE238" s="73"/>
      <c r="VF238" s="73"/>
      <c r="VG238" s="73"/>
      <c r="VH238" s="73"/>
      <c r="VI238" s="73"/>
      <c r="VJ238" s="73"/>
      <c r="VK238" s="73"/>
      <c r="VL238" s="73"/>
      <c r="VM238" s="73"/>
      <c r="VN238" s="73"/>
      <c r="VO238" s="73"/>
      <c r="VP238" s="73"/>
      <c r="VQ238" s="73"/>
      <c r="VR238" s="73"/>
      <c r="VS238" s="73"/>
      <c r="VT238" s="73"/>
      <c r="VU238" s="73"/>
      <c r="VV238" s="73"/>
      <c r="VW238" s="73"/>
      <c r="VX238" s="73"/>
      <c r="VY238" s="73"/>
      <c r="VZ238" s="73"/>
      <c r="WA238" s="73"/>
      <c r="WB238" s="73"/>
      <c r="WC238" s="73"/>
      <c r="WD238" s="73"/>
      <c r="WE238" s="73"/>
      <c r="WF238" s="73"/>
      <c r="WG238" s="73"/>
      <c r="WH238" s="73"/>
      <c r="WI238" s="73"/>
      <c r="WJ238" s="73"/>
      <c r="WK238" s="73"/>
      <c r="WL238" s="73"/>
      <c r="WM238" s="73"/>
      <c r="WN238" s="73"/>
      <c r="WO238" s="73"/>
      <c r="WP238" s="73"/>
      <c r="WQ238" s="73"/>
      <c r="WR238" s="73"/>
      <c r="WS238" s="73"/>
      <c r="WT238" s="73"/>
      <c r="WU238" s="73"/>
      <c r="WV238" s="73"/>
      <c r="WW238" s="73"/>
      <c r="WX238" s="73"/>
      <c r="WY238" s="73"/>
      <c r="WZ238" s="73"/>
      <c r="XA238" s="73"/>
      <c r="XB238" s="73"/>
      <c r="XC238" s="73"/>
      <c r="XD238" s="73"/>
      <c r="XE238" s="73"/>
      <c r="XF238" s="73"/>
      <c r="XG238" s="73"/>
      <c r="XH238" s="73"/>
      <c r="XI238" s="73"/>
      <c r="XJ238" s="73"/>
      <c r="XK238" s="73"/>
      <c r="XL238" s="73"/>
      <c r="XM238" s="73"/>
      <c r="XN238" s="73"/>
      <c r="XO238" s="73"/>
      <c r="XP238" s="73"/>
      <c r="XQ238" s="73"/>
      <c r="XR238" s="73"/>
      <c r="XS238" s="73"/>
      <c r="XT238" s="73"/>
      <c r="XU238" s="73"/>
      <c r="XV238" s="73"/>
      <c r="XW238" s="73"/>
      <c r="XX238" s="73"/>
      <c r="XY238" s="73"/>
      <c r="XZ238" s="73"/>
      <c r="YA238" s="73"/>
      <c r="YB238" s="73"/>
      <c r="YC238" s="73"/>
      <c r="YD238" s="73"/>
      <c r="YE238" s="73"/>
      <c r="YF238" s="73"/>
      <c r="YG238" s="73"/>
      <c r="YH238" s="73"/>
      <c r="YI238" s="73"/>
      <c r="YJ238" s="73"/>
      <c r="YK238" s="73"/>
      <c r="YL238" s="73"/>
      <c r="YM238" s="73"/>
      <c r="YN238" s="73"/>
      <c r="YO238" s="73"/>
      <c r="YP238" s="73"/>
      <c r="YQ238" s="73"/>
      <c r="YR238" s="73"/>
    </row>
    <row r="239" spans="1:668">
      <c r="A239" s="71" t="s">
        <v>322</v>
      </c>
      <c r="B239" s="72">
        <f t="shared" si="260"/>
        <v>0</v>
      </c>
      <c r="C239" s="72">
        <f t="shared" si="261"/>
        <v>0</v>
      </c>
      <c r="D239" s="72">
        <f t="shared" si="262"/>
        <v>0</v>
      </c>
      <c r="E239" s="72">
        <f t="shared" si="263"/>
        <v>0</v>
      </c>
      <c r="F239" s="72">
        <f t="shared" si="264"/>
        <v>0</v>
      </c>
      <c r="G239" s="72">
        <f t="shared" si="265"/>
        <v>0</v>
      </c>
      <c r="H239" s="72">
        <f t="shared" si="266"/>
        <v>0</v>
      </c>
      <c r="I239" s="72">
        <f t="shared" si="267"/>
        <v>0</v>
      </c>
      <c r="J239" s="72">
        <f t="shared" si="268"/>
        <v>0</v>
      </c>
      <c r="K239" s="72">
        <f t="shared" si="269"/>
        <v>0</v>
      </c>
      <c r="L239" s="72">
        <f t="shared" si="270"/>
        <v>0</v>
      </c>
      <c r="M239" s="72">
        <f t="shared" si="271"/>
        <v>0</v>
      </c>
      <c r="N239" s="72">
        <f t="shared" si="272"/>
        <v>0</v>
      </c>
      <c r="O239" s="72">
        <f t="shared" si="273"/>
        <v>0</v>
      </c>
      <c r="P239" s="72">
        <f t="shared" si="274"/>
        <v>0</v>
      </c>
      <c r="Q239" s="72">
        <f t="shared" si="275"/>
        <v>0</v>
      </c>
      <c r="R239" s="72">
        <f t="shared" si="276"/>
        <v>0</v>
      </c>
      <c r="S239" s="72">
        <f t="shared" si="277"/>
        <v>0</v>
      </c>
      <c r="T239" s="72">
        <f t="shared" si="278"/>
        <v>0</v>
      </c>
      <c r="U239" s="72">
        <f t="shared" si="279"/>
        <v>0</v>
      </c>
      <c r="V239" s="72">
        <f t="shared" si="280"/>
        <v>0</v>
      </c>
      <c r="W239" s="72">
        <f t="shared" si="281"/>
        <v>0</v>
      </c>
      <c r="X239" s="72">
        <f t="shared" si="282"/>
        <v>0</v>
      </c>
      <c r="Y239" s="72">
        <f t="shared" si="283"/>
        <v>0</v>
      </c>
      <c r="Z239" s="72">
        <f t="shared" si="284"/>
        <v>0</v>
      </c>
      <c r="AA239" s="72">
        <f t="shared" si="285"/>
        <v>0</v>
      </c>
      <c r="AB239" s="72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3"/>
      <c r="DY239" s="73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3"/>
      <c r="FB239" s="73"/>
      <c r="FC239" s="73"/>
      <c r="FD239" s="73"/>
      <c r="FE239" s="73"/>
      <c r="FF239" s="73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/>
      <c r="GT239" s="73"/>
      <c r="GU239" s="73"/>
      <c r="GV239" s="73"/>
      <c r="GW239" s="73"/>
      <c r="GX239" s="73"/>
      <c r="GY239" s="73"/>
      <c r="GZ239" s="73"/>
      <c r="HA239" s="73"/>
      <c r="HB239" s="73"/>
      <c r="HC239" s="73"/>
      <c r="HD239" s="73"/>
      <c r="HE239" s="73"/>
      <c r="HF239" s="73"/>
      <c r="HG239" s="73"/>
      <c r="HH239" s="73"/>
      <c r="HI239" s="73"/>
      <c r="HJ239" s="73"/>
      <c r="HK239" s="73"/>
      <c r="HL239" s="73"/>
      <c r="HM239" s="73"/>
      <c r="HN239" s="73"/>
      <c r="HO239" s="73"/>
      <c r="HP239" s="73"/>
      <c r="HQ239" s="73"/>
      <c r="HR239" s="73"/>
      <c r="HS239" s="73"/>
      <c r="HT239" s="73"/>
      <c r="HU239" s="73"/>
      <c r="HV239" s="73"/>
      <c r="HW239" s="73"/>
      <c r="HX239" s="73"/>
      <c r="HY239" s="73"/>
      <c r="HZ239" s="73"/>
      <c r="IA239" s="73"/>
      <c r="IB239" s="73"/>
      <c r="IC239" s="73"/>
      <c r="ID239" s="73"/>
      <c r="IE239" s="73"/>
      <c r="IF239" s="73"/>
      <c r="IG239" s="73"/>
      <c r="IH239" s="73"/>
      <c r="II239" s="73"/>
      <c r="IJ239" s="73"/>
      <c r="IK239" s="73"/>
      <c r="IL239" s="73"/>
      <c r="IM239" s="73"/>
      <c r="IN239" s="73"/>
      <c r="IO239" s="73"/>
      <c r="IP239" s="73"/>
      <c r="IQ239" s="73"/>
      <c r="IR239" s="73"/>
      <c r="IS239" s="73"/>
      <c r="IT239" s="73"/>
      <c r="IU239" s="73"/>
      <c r="IV239" s="73"/>
      <c r="IW239" s="73"/>
      <c r="IX239" s="73"/>
      <c r="IY239" s="73"/>
      <c r="IZ239" s="73"/>
      <c r="JA239" s="73"/>
      <c r="JB239" s="73"/>
      <c r="JC239" s="73"/>
      <c r="JD239" s="73"/>
      <c r="JE239" s="73"/>
      <c r="JF239" s="73"/>
      <c r="JG239" s="73"/>
      <c r="JH239" s="73"/>
      <c r="JI239" s="73"/>
      <c r="JJ239" s="73"/>
      <c r="JK239" s="73"/>
      <c r="JL239" s="73"/>
      <c r="JM239" s="73"/>
      <c r="JN239" s="73"/>
      <c r="JO239" s="73"/>
      <c r="JP239" s="73"/>
      <c r="JQ239" s="73"/>
      <c r="JR239" s="73"/>
      <c r="JS239" s="73"/>
      <c r="JT239" s="73"/>
      <c r="JU239" s="73"/>
      <c r="JV239" s="73"/>
      <c r="JW239" s="73"/>
      <c r="JX239" s="73"/>
      <c r="JY239" s="73"/>
      <c r="JZ239" s="73"/>
      <c r="KA239" s="73"/>
      <c r="KB239" s="73"/>
      <c r="KC239" s="73"/>
      <c r="KD239" s="73"/>
      <c r="KE239" s="73"/>
      <c r="KF239" s="73"/>
      <c r="KG239" s="73"/>
      <c r="KH239" s="73"/>
      <c r="KI239" s="73"/>
      <c r="KJ239" s="73"/>
      <c r="KK239" s="73"/>
      <c r="KL239" s="73"/>
      <c r="KM239" s="73"/>
      <c r="KN239" s="73"/>
      <c r="KO239" s="73"/>
      <c r="KP239" s="73"/>
      <c r="KQ239" s="73"/>
      <c r="KR239" s="73"/>
      <c r="KS239" s="73"/>
      <c r="KT239" s="73"/>
      <c r="KU239" s="73"/>
      <c r="KV239" s="73"/>
      <c r="KW239" s="73"/>
      <c r="KX239" s="73"/>
      <c r="KY239" s="73"/>
      <c r="KZ239" s="73"/>
      <c r="LA239" s="73"/>
      <c r="LB239" s="73"/>
      <c r="LC239" s="73"/>
      <c r="LD239" s="73"/>
      <c r="LE239" s="73"/>
      <c r="LF239" s="73"/>
      <c r="LG239" s="73"/>
      <c r="LH239" s="73"/>
      <c r="LI239" s="73"/>
      <c r="LJ239" s="73"/>
      <c r="LK239" s="73"/>
      <c r="LL239" s="73"/>
      <c r="LM239" s="73"/>
      <c r="LN239" s="73"/>
      <c r="LO239" s="73"/>
      <c r="LP239" s="73"/>
      <c r="LQ239" s="73"/>
      <c r="LR239" s="73"/>
      <c r="LS239" s="73"/>
      <c r="LT239" s="73"/>
      <c r="LU239" s="73"/>
      <c r="LV239" s="73"/>
      <c r="LW239" s="73"/>
      <c r="LX239" s="73"/>
      <c r="LY239" s="73"/>
      <c r="LZ239" s="73"/>
      <c r="MA239" s="73"/>
      <c r="MB239" s="73"/>
      <c r="MC239" s="73"/>
      <c r="MD239" s="73"/>
      <c r="ME239" s="73"/>
      <c r="MF239" s="73"/>
      <c r="MG239" s="73"/>
      <c r="MH239" s="73"/>
      <c r="MI239" s="73"/>
      <c r="MJ239" s="73"/>
      <c r="MK239" s="73"/>
      <c r="ML239" s="73"/>
      <c r="MM239" s="73"/>
      <c r="MN239" s="73"/>
      <c r="MO239" s="73"/>
      <c r="MP239" s="73"/>
      <c r="MQ239" s="73"/>
      <c r="MR239" s="73"/>
      <c r="MS239" s="73"/>
      <c r="MT239" s="73"/>
      <c r="MU239" s="73"/>
      <c r="MV239" s="73"/>
      <c r="MW239" s="73"/>
      <c r="MX239" s="73"/>
      <c r="MY239" s="73"/>
      <c r="MZ239" s="73"/>
      <c r="NA239" s="73"/>
      <c r="NB239" s="73"/>
      <c r="NC239" s="73"/>
      <c r="ND239" s="73"/>
      <c r="NE239" s="73"/>
      <c r="NF239" s="73"/>
      <c r="NG239" s="73"/>
      <c r="NH239" s="73"/>
      <c r="NI239" s="73"/>
      <c r="NJ239" s="73"/>
      <c r="NK239" s="73"/>
      <c r="NL239" s="73"/>
      <c r="NM239" s="73"/>
      <c r="NN239" s="73"/>
      <c r="NO239" s="73"/>
      <c r="NP239" s="73"/>
      <c r="NQ239" s="73"/>
      <c r="NR239" s="73"/>
      <c r="NS239" s="73"/>
      <c r="NT239" s="73"/>
      <c r="NU239" s="73"/>
      <c r="NV239" s="73"/>
      <c r="NW239" s="73"/>
      <c r="NX239" s="73"/>
      <c r="NY239" s="73"/>
      <c r="NZ239" s="73"/>
      <c r="OA239" s="73"/>
      <c r="OB239" s="73"/>
      <c r="OC239" s="73"/>
      <c r="OD239" s="73"/>
      <c r="OE239" s="73"/>
      <c r="OF239" s="73"/>
      <c r="OG239" s="73"/>
      <c r="OH239" s="73"/>
      <c r="OI239" s="73"/>
      <c r="OJ239" s="73"/>
      <c r="OK239" s="73"/>
      <c r="OL239" s="73"/>
      <c r="OM239" s="73"/>
      <c r="ON239" s="73"/>
      <c r="OO239" s="73"/>
      <c r="OP239" s="73"/>
      <c r="OQ239" s="73"/>
      <c r="OR239" s="73"/>
      <c r="OS239" s="73"/>
      <c r="OT239" s="73"/>
      <c r="OU239" s="73"/>
      <c r="OV239" s="73"/>
      <c r="OW239" s="73"/>
      <c r="OX239" s="73"/>
      <c r="OY239" s="73"/>
      <c r="OZ239" s="73"/>
      <c r="PA239" s="73"/>
      <c r="PB239" s="73"/>
      <c r="PC239" s="73"/>
      <c r="PD239" s="73"/>
      <c r="PE239" s="73"/>
      <c r="PF239" s="73"/>
      <c r="PG239" s="73"/>
      <c r="PH239" s="73"/>
      <c r="PI239" s="73"/>
      <c r="PJ239" s="73"/>
      <c r="PK239" s="73"/>
      <c r="PL239" s="73"/>
      <c r="PM239" s="73"/>
      <c r="PN239" s="73"/>
      <c r="PO239" s="73"/>
      <c r="PP239" s="73"/>
      <c r="PQ239" s="73"/>
      <c r="PR239" s="73"/>
      <c r="PS239" s="73"/>
      <c r="PT239" s="73"/>
      <c r="PU239" s="73"/>
      <c r="PV239" s="73"/>
      <c r="PW239" s="73"/>
      <c r="PX239" s="73"/>
      <c r="PY239" s="73"/>
      <c r="PZ239" s="73"/>
      <c r="QA239" s="73"/>
      <c r="QB239" s="73"/>
      <c r="QC239" s="73"/>
      <c r="QD239" s="73"/>
      <c r="QE239" s="73"/>
      <c r="QF239" s="73"/>
      <c r="QG239" s="73"/>
      <c r="QH239" s="73"/>
      <c r="QI239" s="73"/>
      <c r="QJ239" s="73"/>
      <c r="QK239" s="73"/>
      <c r="QL239" s="73"/>
      <c r="QM239" s="73"/>
      <c r="QN239" s="73"/>
      <c r="QO239" s="73"/>
      <c r="QP239" s="73"/>
      <c r="QQ239" s="73"/>
      <c r="QR239" s="73"/>
      <c r="QS239" s="73"/>
      <c r="QT239" s="73"/>
      <c r="QU239" s="73"/>
      <c r="QV239" s="73"/>
      <c r="QW239" s="73"/>
      <c r="QX239" s="73"/>
      <c r="QY239" s="73"/>
      <c r="QZ239" s="73"/>
      <c r="RA239" s="73"/>
      <c r="RB239" s="73"/>
      <c r="RC239" s="73"/>
      <c r="RD239" s="73"/>
      <c r="RE239" s="73"/>
      <c r="RF239" s="73"/>
      <c r="RG239" s="73"/>
      <c r="RH239" s="73"/>
      <c r="RI239" s="73"/>
      <c r="RJ239" s="73"/>
      <c r="RK239" s="73"/>
      <c r="RL239" s="73"/>
      <c r="RM239" s="73"/>
      <c r="RN239" s="73"/>
      <c r="RO239" s="73"/>
      <c r="RP239" s="73"/>
      <c r="RQ239" s="73"/>
      <c r="RR239" s="73"/>
      <c r="RS239" s="73"/>
      <c r="RT239" s="73"/>
      <c r="RU239" s="73"/>
      <c r="RV239" s="73"/>
      <c r="RW239" s="73"/>
      <c r="RX239" s="73"/>
      <c r="RY239" s="73"/>
      <c r="RZ239" s="73"/>
      <c r="SA239" s="73"/>
      <c r="SB239" s="73"/>
      <c r="SC239" s="73"/>
      <c r="SD239" s="73"/>
      <c r="SE239" s="73"/>
      <c r="SF239" s="73"/>
      <c r="SG239" s="73"/>
      <c r="SH239" s="73"/>
      <c r="SI239" s="73"/>
      <c r="SJ239" s="73"/>
      <c r="SK239" s="73"/>
      <c r="SL239" s="73"/>
      <c r="SM239" s="73"/>
      <c r="SN239" s="73"/>
      <c r="SO239" s="73"/>
      <c r="SP239" s="73"/>
      <c r="SQ239" s="73"/>
      <c r="SR239" s="73"/>
      <c r="SS239" s="73"/>
      <c r="ST239" s="73"/>
      <c r="SU239" s="73"/>
      <c r="SV239" s="73"/>
      <c r="SW239" s="73"/>
      <c r="SX239" s="73"/>
      <c r="SY239" s="73"/>
      <c r="SZ239" s="73"/>
      <c r="TA239" s="73"/>
      <c r="TB239" s="73"/>
      <c r="TC239" s="73"/>
      <c r="TD239" s="73"/>
      <c r="TE239" s="73"/>
      <c r="TF239" s="73"/>
      <c r="TG239" s="73"/>
      <c r="TH239" s="73"/>
      <c r="TI239" s="73"/>
      <c r="TJ239" s="73"/>
      <c r="TK239" s="73"/>
      <c r="TL239" s="73"/>
      <c r="TM239" s="73"/>
      <c r="TN239" s="73"/>
      <c r="TO239" s="73"/>
      <c r="TP239" s="73"/>
      <c r="TQ239" s="73"/>
      <c r="TR239" s="73"/>
      <c r="TS239" s="73"/>
      <c r="TT239" s="73"/>
      <c r="TU239" s="73"/>
      <c r="TV239" s="73"/>
      <c r="TW239" s="73"/>
      <c r="TX239" s="73"/>
      <c r="TY239" s="73"/>
      <c r="TZ239" s="73"/>
      <c r="UA239" s="73"/>
      <c r="UB239" s="73"/>
      <c r="UC239" s="73"/>
      <c r="UD239" s="73"/>
      <c r="UE239" s="73"/>
      <c r="UF239" s="73"/>
      <c r="UG239" s="73"/>
      <c r="UH239" s="73"/>
      <c r="UI239" s="73"/>
      <c r="UJ239" s="73"/>
      <c r="UK239" s="73"/>
      <c r="UL239" s="73"/>
      <c r="UM239" s="73"/>
      <c r="UN239" s="73"/>
      <c r="UO239" s="73"/>
      <c r="UP239" s="73"/>
      <c r="UQ239" s="73"/>
      <c r="UR239" s="73"/>
      <c r="US239" s="73"/>
      <c r="UT239" s="73"/>
      <c r="UU239" s="73"/>
      <c r="UV239" s="73"/>
      <c r="UW239" s="73"/>
      <c r="UX239" s="73"/>
      <c r="UY239" s="73"/>
      <c r="UZ239" s="73"/>
      <c r="VA239" s="73"/>
      <c r="VB239" s="73"/>
      <c r="VC239" s="73"/>
      <c r="VD239" s="73"/>
      <c r="VE239" s="73"/>
      <c r="VF239" s="73"/>
      <c r="VG239" s="73"/>
      <c r="VH239" s="73"/>
      <c r="VI239" s="73"/>
      <c r="VJ239" s="73"/>
      <c r="VK239" s="73"/>
      <c r="VL239" s="73"/>
      <c r="VM239" s="73"/>
      <c r="VN239" s="73"/>
      <c r="VO239" s="73"/>
      <c r="VP239" s="73"/>
      <c r="VQ239" s="73"/>
      <c r="VR239" s="73"/>
      <c r="VS239" s="73"/>
      <c r="VT239" s="73"/>
      <c r="VU239" s="73"/>
      <c r="VV239" s="73"/>
      <c r="VW239" s="73"/>
      <c r="VX239" s="73"/>
      <c r="VY239" s="73"/>
      <c r="VZ239" s="73"/>
      <c r="WA239" s="73"/>
      <c r="WB239" s="73"/>
      <c r="WC239" s="73"/>
      <c r="WD239" s="73"/>
      <c r="WE239" s="73"/>
      <c r="WF239" s="73"/>
      <c r="WG239" s="73"/>
      <c r="WH239" s="73"/>
      <c r="WI239" s="73"/>
      <c r="WJ239" s="73"/>
      <c r="WK239" s="73"/>
      <c r="WL239" s="73"/>
      <c r="WM239" s="73"/>
      <c r="WN239" s="73"/>
      <c r="WO239" s="73"/>
      <c r="WP239" s="73"/>
      <c r="WQ239" s="73"/>
      <c r="WR239" s="73"/>
      <c r="WS239" s="73"/>
      <c r="WT239" s="73"/>
      <c r="WU239" s="73"/>
      <c r="WV239" s="73"/>
      <c r="WW239" s="73"/>
      <c r="WX239" s="73"/>
      <c r="WY239" s="73"/>
      <c r="WZ239" s="73"/>
      <c r="XA239" s="73"/>
      <c r="XB239" s="73"/>
      <c r="XC239" s="73"/>
      <c r="XD239" s="73"/>
      <c r="XE239" s="73"/>
      <c r="XF239" s="73"/>
      <c r="XG239" s="73"/>
      <c r="XH239" s="73"/>
      <c r="XI239" s="73"/>
      <c r="XJ239" s="73"/>
      <c r="XK239" s="73"/>
      <c r="XL239" s="73"/>
      <c r="XM239" s="73"/>
      <c r="XN239" s="73"/>
      <c r="XO239" s="73"/>
      <c r="XP239" s="73"/>
      <c r="XQ239" s="73"/>
      <c r="XR239" s="73"/>
      <c r="XS239" s="73"/>
      <c r="XT239" s="73"/>
      <c r="XU239" s="73"/>
      <c r="XV239" s="73"/>
      <c r="XW239" s="73"/>
      <c r="XX239" s="73"/>
      <c r="XY239" s="73"/>
      <c r="XZ239" s="73"/>
      <c r="YA239" s="73"/>
      <c r="YB239" s="73"/>
      <c r="YC239" s="73"/>
      <c r="YD239" s="73"/>
      <c r="YE239" s="73"/>
      <c r="YF239" s="73"/>
      <c r="YG239" s="73"/>
      <c r="YH239" s="73"/>
      <c r="YI239" s="73"/>
      <c r="YJ239" s="73"/>
      <c r="YK239" s="73"/>
      <c r="YL239" s="73"/>
      <c r="YM239" s="73"/>
      <c r="YN239" s="73"/>
      <c r="YO239" s="73"/>
      <c r="YP239" s="73"/>
      <c r="YQ239" s="73"/>
      <c r="YR239" s="73"/>
    </row>
    <row r="240" spans="1:668">
      <c r="A240" s="71" t="s">
        <v>323</v>
      </c>
      <c r="B240" s="72">
        <f t="shared" si="260"/>
        <v>0</v>
      </c>
      <c r="C240" s="72">
        <f t="shared" si="261"/>
        <v>0</v>
      </c>
      <c r="D240" s="72">
        <f t="shared" si="262"/>
        <v>1.4959935E-4</v>
      </c>
      <c r="E240" s="72">
        <f t="shared" si="263"/>
        <v>1.6534665E-4</v>
      </c>
      <c r="F240" s="72">
        <f t="shared" si="264"/>
        <v>0</v>
      </c>
      <c r="G240" s="72">
        <f t="shared" si="265"/>
        <v>0</v>
      </c>
      <c r="H240" s="72">
        <f t="shared" si="266"/>
        <v>0</v>
      </c>
      <c r="I240" s="72">
        <f t="shared" si="267"/>
        <v>0</v>
      </c>
      <c r="J240" s="72">
        <f t="shared" si="268"/>
        <v>0</v>
      </c>
      <c r="K240" s="72">
        <f t="shared" si="269"/>
        <v>0</v>
      </c>
      <c r="L240" s="72">
        <f t="shared" si="270"/>
        <v>3.0313552499999997E-4</v>
      </c>
      <c r="M240" s="72">
        <f t="shared" si="271"/>
        <v>1.0235745000000001E-4</v>
      </c>
      <c r="N240" s="72">
        <f t="shared" si="272"/>
        <v>4.0155615000000001E-4</v>
      </c>
      <c r="O240" s="72">
        <f t="shared" si="273"/>
        <v>8.2279642499999992E-4</v>
      </c>
      <c r="P240" s="72">
        <f t="shared" si="274"/>
        <v>1.1810475E-5</v>
      </c>
      <c r="Q240" s="72">
        <f t="shared" si="275"/>
        <v>5.8265009999999991E-4</v>
      </c>
      <c r="R240" s="72">
        <f t="shared" si="276"/>
        <v>6.7713389999999999E-4</v>
      </c>
      <c r="S240" s="72">
        <f t="shared" si="277"/>
        <v>1.7322029999999999E-4</v>
      </c>
      <c r="T240" s="72">
        <f t="shared" si="278"/>
        <v>5.7477644999999998E-4</v>
      </c>
      <c r="U240" s="72">
        <f t="shared" si="279"/>
        <v>5.8265010000000002E-4</v>
      </c>
      <c r="V240" s="72">
        <f t="shared" si="280"/>
        <v>2.3227267499999999E-4</v>
      </c>
      <c r="W240" s="72">
        <f t="shared" si="281"/>
        <v>2.0195912250000002E-3</v>
      </c>
      <c r="X240" s="72">
        <f t="shared" si="282"/>
        <v>1.9447915500000002E-3</v>
      </c>
      <c r="Y240" s="72">
        <f t="shared" si="283"/>
        <v>2.2833584999999997E-4</v>
      </c>
      <c r="Z240" s="72">
        <f t="shared" si="284"/>
        <v>0</v>
      </c>
      <c r="AA240" s="72">
        <f t="shared" si="285"/>
        <v>0</v>
      </c>
      <c r="AB240" s="72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>
        <v>0.14959934999999999</v>
      </c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>
        <v>0.16534665000000001</v>
      </c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3"/>
      <c r="DY240" s="73"/>
      <c r="DZ240" s="73"/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3">
        <v>0.16928347499999999</v>
      </c>
      <c r="FB240" s="73"/>
      <c r="FC240" s="73"/>
      <c r="FD240" s="73"/>
      <c r="FE240" s="73">
        <v>0.13385205</v>
      </c>
      <c r="FF240" s="73"/>
      <c r="FG240" s="73"/>
      <c r="FH240" s="73"/>
      <c r="FI240" s="73"/>
      <c r="FJ240" s="73"/>
      <c r="FK240" s="73">
        <v>7.0862850000000005E-2</v>
      </c>
      <c r="FL240" s="73"/>
      <c r="FM240" s="73"/>
      <c r="FN240" s="73"/>
      <c r="FO240" s="73"/>
      <c r="FP240" s="73"/>
      <c r="FQ240" s="73">
        <v>3.1494600000000005E-2</v>
      </c>
      <c r="FR240" s="73"/>
      <c r="FS240" s="73"/>
      <c r="FT240" s="73"/>
      <c r="FU240" s="73"/>
      <c r="FV240" s="73"/>
      <c r="FW240" s="73"/>
      <c r="FX240" s="73"/>
      <c r="FY240" s="73"/>
      <c r="FZ240" s="73">
        <v>0.40155615</v>
      </c>
      <c r="GA240" s="73"/>
      <c r="GB240" s="73"/>
      <c r="GC240" s="73"/>
      <c r="GD240" s="73"/>
      <c r="GE240" s="73"/>
      <c r="GF240" s="73"/>
      <c r="GG240" s="73"/>
      <c r="GH240" s="73">
        <v>0.43698757500000002</v>
      </c>
      <c r="GI240" s="73"/>
      <c r="GJ240" s="73"/>
      <c r="GK240" s="73"/>
      <c r="GL240" s="73"/>
      <c r="GM240" s="73">
        <v>0.200778075</v>
      </c>
      <c r="GN240" s="73"/>
      <c r="GO240" s="73">
        <v>0.18503077500000001</v>
      </c>
      <c r="GP240" s="73"/>
      <c r="GQ240" s="73"/>
      <c r="GR240" s="73"/>
      <c r="GS240" s="73"/>
      <c r="GT240" s="73">
        <v>1.1810474999999999E-2</v>
      </c>
      <c r="GU240" s="73"/>
      <c r="GV240" s="73"/>
      <c r="GW240" s="73"/>
      <c r="GX240" s="73"/>
      <c r="GY240" s="73"/>
      <c r="GZ240" s="73"/>
      <c r="HA240" s="73"/>
      <c r="HB240" s="73"/>
      <c r="HC240" s="73"/>
      <c r="HD240" s="73">
        <v>0.200778075</v>
      </c>
      <c r="HE240" s="73"/>
      <c r="HF240" s="73">
        <v>0.114167925</v>
      </c>
      <c r="HG240" s="73"/>
      <c r="HH240" s="73"/>
      <c r="HI240" s="73"/>
      <c r="HJ240" s="73"/>
      <c r="HK240" s="73">
        <v>0.1102311</v>
      </c>
      <c r="HL240" s="73">
        <v>0.157473</v>
      </c>
      <c r="HM240" s="73"/>
      <c r="HN240" s="73"/>
      <c r="HO240" s="73">
        <v>0.16928347499999999</v>
      </c>
      <c r="HP240" s="73"/>
      <c r="HQ240" s="73"/>
      <c r="HR240" s="73"/>
      <c r="HS240" s="73"/>
      <c r="HT240" s="73"/>
      <c r="HU240" s="73">
        <v>0.23620949999999999</v>
      </c>
      <c r="HV240" s="73"/>
      <c r="HW240" s="73"/>
      <c r="HX240" s="73">
        <v>0.12597839999999999</v>
      </c>
      <c r="HY240" s="73">
        <v>0.14566252499999999</v>
      </c>
      <c r="HZ240" s="73"/>
      <c r="IA240" s="73"/>
      <c r="IB240" s="73"/>
      <c r="IC240" s="73">
        <v>0.17322029999999999</v>
      </c>
      <c r="ID240" s="73"/>
      <c r="IE240" s="73"/>
      <c r="IF240" s="73"/>
      <c r="IG240" s="73"/>
      <c r="IH240" s="73"/>
      <c r="II240" s="73"/>
      <c r="IJ240" s="73"/>
      <c r="IK240" s="73"/>
      <c r="IL240" s="73"/>
      <c r="IM240" s="73"/>
      <c r="IN240" s="73"/>
      <c r="IO240" s="73">
        <v>0.129915225</v>
      </c>
      <c r="IP240" s="73">
        <v>0.129915225</v>
      </c>
      <c r="IQ240" s="73"/>
      <c r="IR240" s="73"/>
      <c r="IS240" s="73"/>
      <c r="IT240" s="73">
        <v>0.16140982500000001</v>
      </c>
      <c r="IU240" s="73"/>
      <c r="IV240" s="73">
        <v>0.153536175</v>
      </c>
      <c r="IW240" s="73"/>
      <c r="IX240" s="73">
        <v>0.16928347499999999</v>
      </c>
      <c r="IY240" s="73"/>
      <c r="IZ240" s="73"/>
      <c r="JA240" s="73">
        <v>4.3305074999999998E-2</v>
      </c>
      <c r="JB240" s="73"/>
      <c r="JC240" s="73"/>
      <c r="JD240" s="73">
        <v>0.13778887500000001</v>
      </c>
      <c r="JE240" s="73"/>
      <c r="JF240" s="73"/>
      <c r="JG240" s="73">
        <v>0.122041575</v>
      </c>
      <c r="JH240" s="73">
        <v>0.1102311</v>
      </c>
      <c r="JI240" s="73"/>
      <c r="JJ240" s="73"/>
      <c r="JK240" s="73"/>
      <c r="JL240" s="73">
        <v>0.14959934999999999</v>
      </c>
      <c r="JM240" s="73"/>
      <c r="JN240" s="73"/>
      <c r="JO240" s="73"/>
      <c r="JP240" s="73"/>
      <c r="JQ240" s="73">
        <v>8.2673325000000006E-2</v>
      </c>
      <c r="JR240" s="73"/>
      <c r="JS240" s="73"/>
      <c r="JT240" s="73"/>
      <c r="JU240" s="73"/>
      <c r="JV240" s="73">
        <v>0.153536175</v>
      </c>
      <c r="JW240" s="73"/>
      <c r="JX240" s="73"/>
      <c r="JY240" s="73">
        <v>0.153536175</v>
      </c>
      <c r="JZ240" s="73"/>
      <c r="KA240" s="73"/>
      <c r="KB240" s="73"/>
      <c r="KC240" s="73"/>
      <c r="KD240" s="73"/>
      <c r="KE240" s="73">
        <v>0.10629427499999999</v>
      </c>
      <c r="KF240" s="73"/>
      <c r="KG240" s="73">
        <v>1.6062246</v>
      </c>
      <c r="KH240" s="73"/>
      <c r="KI240" s="73">
        <v>0.94877482499999999</v>
      </c>
      <c r="KJ240" s="73"/>
      <c r="KK240" s="73"/>
      <c r="KL240" s="73"/>
      <c r="KM240" s="73">
        <v>7.8736500000000001E-2</v>
      </c>
      <c r="KN240" s="73"/>
      <c r="KO240" s="73"/>
      <c r="KP240" s="73"/>
      <c r="KQ240" s="73">
        <v>0.8031123</v>
      </c>
      <c r="KR240" s="73"/>
      <c r="KS240" s="73">
        <v>0.114167925</v>
      </c>
      <c r="KT240" s="73"/>
      <c r="KU240" s="73"/>
      <c r="KV240" s="73"/>
      <c r="KW240" s="73"/>
      <c r="KX240" s="73">
        <v>0.21258854999999999</v>
      </c>
      <c r="KY240" s="73"/>
      <c r="KZ240" s="73"/>
      <c r="LA240" s="73"/>
      <c r="LB240" s="73"/>
      <c r="LC240" s="73"/>
      <c r="LD240" s="73">
        <v>1.5747299999999999E-2</v>
      </c>
      <c r="LE240" s="73"/>
      <c r="LF240" s="73"/>
      <c r="LG240" s="73"/>
      <c r="LH240" s="73"/>
      <c r="LI240" s="73"/>
      <c r="LJ240" s="73"/>
      <c r="LK240" s="73"/>
      <c r="LL240" s="73"/>
      <c r="LM240" s="73"/>
      <c r="LN240" s="73"/>
      <c r="LO240" s="73"/>
      <c r="LP240" s="73"/>
      <c r="LQ240" s="73"/>
      <c r="LR240" s="73"/>
      <c r="LS240" s="73"/>
      <c r="LT240" s="73"/>
      <c r="LU240" s="73"/>
      <c r="LV240" s="73"/>
      <c r="LW240" s="73"/>
      <c r="LX240" s="73"/>
      <c r="LY240" s="73"/>
      <c r="LZ240" s="73"/>
      <c r="MA240" s="73"/>
      <c r="MB240" s="73"/>
      <c r="MC240" s="73"/>
      <c r="MD240" s="73"/>
      <c r="ME240" s="73"/>
      <c r="MF240" s="73"/>
      <c r="MG240" s="73"/>
      <c r="MH240" s="73"/>
      <c r="MI240" s="73"/>
      <c r="MJ240" s="73"/>
      <c r="MK240" s="73"/>
      <c r="ML240" s="73"/>
      <c r="MM240" s="73"/>
      <c r="MN240" s="73"/>
      <c r="MO240" s="73"/>
      <c r="MP240" s="73"/>
      <c r="MQ240" s="73"/>
      <c r="MR240" s="73"/>
      <c r="MS240" s="73"/>
      <c r="MT240" s="73"/>
      <c r="MU240" s="73"/>
      <c r="MV240" s="73"/>
      <c r="MW240" s="73"/>
      <c r="MX240" s="73"/>
      <c r="MY240" s="73"/>
      <c r="MZ240" s="73"/>
      <c r="NA240" s="73"/>
      <c r="NB240" s="73"/>
      <c r="NC240" s="73"/>
      <c r="ND240" s="73"/>
      <c r="NE240" s="73"/>
      <c r="NF240" s="73"/>
      <c r="NG240" s="73"/>
      <c r="NH240" s="73"/>
      <c r="NI240" s="73"/>
      <c r="NJ240" s="73"/>
      <c r="NK240" s="73"/>
      <c r="NL240" s="73"/>
      <c r="NM240" s="73"/>
      <c r="NN240" s="73"/>
      <c r="NO240" s="73"/>
      <c r="NP240" s="73"/>
      <c r="NQ240" s="73"/>
      <c r="NR240" s="73"/>
      <c r="NS240" s="73"/>
      <c r="NT240" s="73"/>
      <c r="NU240" s="73"/>
      <c r="NV240" s="73"/>
      <c r="NW240" s="73"/>
      <c r="NX240" s="73"/>
      <c r="NY240" s="73"/>
      <c r="NZ240" s="73"/>
      <c r="OA240" s="73"/>
      <c r="OB240" s="73"/>
      <c r="OC240" s="73"/>
      <c r="OD240" s="73"/>
      <c r="OE240" s="73"/>
      <c r="OF240" s="73"/>
      <c r="OG240" s="73"/>
      <c r="OH240" s="73"/>
      <c r="OI240" s="73"/>
      <c r="OJ240" s="73"/>
      <c r="OK240" s="73"/>
      <c r="OL240" s="73"/>
      <c r="OM240" s="73"/>
      <c r="ON240" s="73"/>
      <c r="OO240" s="73"/>
      <c r="OP240" s="73"/>
      <c r="OQ240" s="73"/>
      <c r="OR240" s="73"/>
      <c r="OS240" s="73"/>
      <c r="OT240" s="73"/>
      <c r="OU240" s="73"/>
      <c r="OV240" s="73"/>
      <c r="OW240" s="73"/>
      <c r="OX240" s="73"/>
      <c r="OY240" s="73"/>
      <c r="OZ240" s="73"/>
      <c r="PA240" s="73"/>
      <c r="PB240" s="73"/>
      <c r="PC240" s="73"/>
      <c r="PD240" s="73"/>
      <c r="PE240" s="73"/>
      <c r="PF240" s="73"/>
      <c r="PG240" s="73"/>
      <c r="PH240" s="73"/>
      <c r="PI240" s="73"/>
      <c r="PJ240" s="73"/>
      <c r="PK240" s="73"/>
      <c r="PL240" s="73"/>
      <c r="PM240" s="73"/>
      <c r="PN240" s="73"/>
      <c r="PO240" s="73"/>
      <c r="PP240" s="73"/>
      <c r="PQ240" s="73"/>
      <c r="PR240" s="73"/>
      <c r="PS240" s="73"/>
      <c r="PT240" s="73"/>
      <c r="PU240" s="73"/>
      <c r="PV240" s="73"/>
      <c r="PW240" s="73"/>
      <c r="PX240" s="73"/>
      <c r="PY240" s="73"/>
      <c r="PZ240" s="73"/>
      <c r="QA240" s="73"/>
      <c r="QB240" s="73"/>
      <c r="QC240" s="73"/>
      <c r="QD240" s="73"/>
      <c r="QE240" s="73"/>
      <c r="QF240" s="73"/>
      <c r="QG240" s="73"/>
      <c r="QH240" s="73"/>
      <c r="QI240" s="73"/>
      <c r="QJ240" s="73"/>
      <c r="QK240" s="73"/>
      <c r="QL240" s="73"/>
      <c r="QM240" s="73"/>
      <c r="QN240" s="73"/>
      <c r="QO240" s="73"/>
      <c r="QP240" s="73"/>
      <c r="QQ240" s="73"/>
      <c r="QR240" s="73"/>
      <c r="QS240" s="73"/>
      <c r="QT240" s="73"/>
      <c r="QU240" s="73"/>
      <c r="QV240" s="73"/>
      <c r="QW240" s="73"/>
      <c r="QX240" s="73"/>
      <c r="QY240" s="73"/>
      <c r="QZ240" s="73"/>
      <c r="RA240" s="73"/>
      <c r="RB240" s="73"/>
      <c r="RC240" s="73"/>
      <c r="RD240" s="73"/>
      <c r="RE240" s="73"/>
      <c r="RF240" s="73"/>
      <c r="RG240" s="73"/>
      <c r="RH240" s="73"/>
      <c r="RI240" s="73"/>
      <c r="RJ240" s="73"/>
      <c r="RK240" s="73"/>
      <c r="RL240" s="73"/>
      <c r="RM240" s="73"/>
      <c r="RN240" s="73"/>
      <c r="RO240" s="73"/>
      <c r="RP240" s="73"/>
      <c r="RQ240" s="73"/>
      <c r="RR240" s="73"/>
      <c r="RS240" s="73"/>
      <c r="RT240" s="73"/>
      <c r="RU240" s="73"/>
      <c r="RV240" s="73"/>
      <c r="RW240" s="73"/>
      <c r="RX240" s="73"/>
      <c r="RY240" s="73"/>
      <c r="RZ240" s="73"/>
      <c r="SA240" s="73"/>
      <c r="SB240" s="73"/>
      <c r="SC240" s="73"/>
      <c r="SD240" s="73"/>
      <c r="SE240" s="73"/>
      <c r="SF240" s="73"/>
      <c r="SG240" s="73"/>
      <c r="SH240" s="73"/>
      <c r="SI240" s="73"/>
      <c r="SJ240" s="73"/>
      <c r="SK240" s="73"/>
      <c r="SL240" s="73"/>
      <c r="SM240" s="73"/>
      <c r="SN240" s="73"/>
      <c r="SO240" s="73"/>
      <c r="SP240" s="73"/>
      <c r="SQ240" s="73"/>
      <c r="SR240" s="73"/>
      <c r="SS240" s="73"/>
      <c r="ST240" s="73"/>
      <c r="SU240" s="73"/>
      <c r="SV240" s="73"/>
      <c r="SW240" s="73"/>
      <c r="SX240" s="73"/>
      <c r="SY240" s="73"/>
      <c r="SZ240" s="73"/>
      <c r="TA240" s="73"/>
      <c r="TB240" s="73"/>
      <c r="TC240" s="73"/>
      <c r="TD240" s="73"/>
      <c r="TE240" s="73"/>
      <c r="TF240" s="73"/>
      <c r="TG240" s="73"/>
      <c r="TH240" s="73"/>
      <c r="TI240" s="73"/>
      <c r="TJ240" s="73"/>
      <c r="TK240" s="73"/>
      <c r="TL240" s="73"/>
      <c r="TM240" s="73"/>
      <c r="TN240" s="73"/>
      <c r="TO240" s="73"/>
      <c r="TP240" s="73"/>
      <c r="TQ240" s="73"/>
      <c r="TR240" s="73"/>
      <c r="TS240" s="73"/>
      <c r="TT240" s="73"/>
      <c r="TU240" s="73"/>
      <c r="TV240" s="73"/>
      <c r="TW240" s="73"/>
      <c r="TX240" s="73"/>
      <c r="TY240" s="73"/>
      <c r="TZ240" s="73"/>
      <c r="UA240" s="73"/>
      <c r="UB240" s="73"/>
      <c r="UC240" s="73"/>
      <c r="UD240" s="73"/>
      <c r="UE240" s="73"/>
      <c r="UF240" s="73"/>
      <c r="UG240" s="73"/>
      <c r="UH240" s="73"/>
      <c r="UI240" s="73"/>
      <c r="UJ240" s="73"/>
      <c r="UK240" s="73"/>
      <c r="UL240" s="73"/>
      <c r="UM240" s="73"/>
      <c r="UN240" s="73"/>
      <c r="UO240" s="73"/>
      <c r="UP240" s="73"/>
      <c r="UQ240" s="73"/>
      <c r="UR240" s="73"/>
      <c r="US240" s="73"/>
      <c r="UT240" s="73"/>
      <c r="UU240" s="73"/>
      <c r="UV240" s="73"/>
      <c r="UW240" s="73"/>
      <c r="UX240" s="73"/>
      <c r="UY240" s="73"/>
      <c r="UZ240" s="73"/>
      <c r="VA240" s="73"/>
      <c r="VB240" s="73"/>
      <c r="VC240" s="73"/>
      <c r="VD240" s="73"/>
      <c r="VE240" s="73"/>
      <c r="VF240" s="73"/>
      <c r="VG240" s="73"/>
      <c r="VH240" s="73"/>
      <c r="VI240" s="73"/>
      <c r="VJ240" s="73"/>
      <c r="VK240" s="73"/>
      <c r="VL240" s="73"/>
      <c r="VM240" s="73"/>
      <c r="VN240" s="73"/>
      <c r="VO240" s="73"/>
      <c r="VP240" s="73"/>
      <c r="VQ240" s="73"/>
      <c r="VR240" s="73"/>
      <c r="VS240" s="73"/>
      <c r="VT240" s="73"/>
      <c r="VU240" s="73"/>
      <c r="VV240" s="73"/>
      <c r="VW240" s="73"/>
      <c r="VX240" s="73"/>
      <c r="VY240" s="73"/>
      <c r="VZ240" s="73"/>
      <c r="WA240" s="73"/>
      <c r="WB240" s="73"/>
      <c r="WC240" s="73"/>
      <c r="WD240" s="73"/>
      <c r="WE240" s="73"/>
      <c r="WF240" s="73"/>
      <c r="WG240" s="73"/>
      <c r="WH240" s="73"/>
      <c r="WI240" s="73"/>
      <c r="WJ240" s="73"/>
      <c r="WK240" s="73"/>
      <c r="WL240" s="73"/>
      <c r="WM240" s="73"/>
      <c r="WN240" s="73"/>
      <c r="WO240" s="73"/>
      <c r="WP240" s="73"/>
      <c r="WQ240" s="73"/>
      <c r="WR240" s="73"/>
      <c r="WS240" s="73"/>
      <c r="WT240" s="73"/>
      <c r="WU240" s="73"/>
      <c r="WV240" s="73"/>
      <c r="WW240" s="73"/>
      <c r="WX240" s="73"/>
      <c r="WY240" s="73"/>
      <c r="WZ240" s="73"/>
      <c r="XA240" s="73"/>
      <c r="XB240" s="73"/>
      <c r="XC240" s="73"/>
      <c r="XD240" s="73"/>
      <c r="XE240" s="73"/>
      <c r="XF240" s="73"/>
      <c r="XG240" s="73"/>
      <c r="XH240" s="73"/>
      <c r="XI240" s="73"/>
      <c r="XJ240" s="73"/>
      <c r="XK240" s="73"/>
      <c r="XL240" s="73"/>
      <c r="XM240" s="73"/>
      <c r="XN240" s="73"/>
      <c r="XO240" s="73"/>
      <c r="XP240" s="73"/>
      <c r="XQ240" s="73"/>
      <c r="XR240" s="73"/>
      <c r="XS240" s="73"/>
      <c r="XT240" s="73"/>
      <c r="XU240" s="73"/>
      <c r="XV240" s="73"/>
      <c r="XW240" s="73"/>
      <c r="XX240" s="73"/>
      <c r="XY240" s="73"/>
      <c r="XZ240" s="73"/>
      <c r="YA240" s="73"/>
      <c r="YB240" s="73"/>
      <c r="YC240" s="73"/>
      <c r="YD240" s="73"/>
      <c r="YE240" s="73"/>
      <c r="YF240" s="73"/>
      <c r="YG240" s="73"/>
      <c r="YH240" s="73"/>
      <c r="YI240" s="73"/>
      <c r="YJ240" s="73"/>
      <c r="YK240" s="73"/>
      <c r="YL240" s="73"/>
      <c r="YM240" s="73"/>
      <c r="YN240" s="73"/>
      <c r="YO240" s="73"/>
      <c r="YP240" s="73"/>
      <c r="YQ240" s="73"/>
      <c r="YR240" s="73"/>
    </row>
    <row r="241" spans="1:668">
      <c r="A241" s="71" t="s">
        <v>324</v>
      </c>
      <c r="B241" s="72">
        <f t="shared" si="260"/>
        <v>4.1966554500000005E-3</v>
      </c>
      <c r="C241" s="72">
        <f t="shared" si="261"/>
        <v>2.1652537500000003E-3</v>
      </c>
      <c r="D241" s="72">
        <f t="shared" si="262"/>
        <v>1.9971513224999998E-2</v>
      </c>
      <c r="E241" s="72">
        <f t="shared" si="263"/>
        <v>4.5686854124999995E-2</v>
      </c>
      <c r="F241" s="72">
        <f t="shared" si="264"/>
        <v>7.8067239750000017E-2</v>
      </c>
      <c r="G241" s="72">
        <f t="shared" si="265"/>
        <v>1.4208001424999998E-2</v>
      </c>
      <c r="H241" s="72">
        <f t="shared" si="266"/>
        <v>1.6613401499999999E-3</v>
      </c>
      <c r="I241" s="72">
        <f t="shared" si="267"/>
        <v>6.6335501250000001E-3</v>
      </c>
      <c r="J241" s="72">
        <f t="shared" si="268"/>
        <v>2.4912228600000003E-2</v>
      </c>
      <c r="K241" s="72">
        <f t="shared" si="269"/>
        <v>1.7262977625000002E-2</v>
      </c>
      <c r="L241" s="72">
        <f t="shared" si="270"/>
        <v>1.2393125099999999E-2</v>
      </c>
      <c r="M241" s="72">
        <f t="shared" si="271"/>
        <v>8.1452909250000011E-2</v>
      </c>
      <c r="N241" s="72">
        <f t="shared" si="272"/>
        <v>0.11815592872500003</v>
      </c>
      <c r="O241" s="72">
        <f t="shared" si="273"/>
        <v>5.690286855000002E-2</v>
      </c>
      <c r="P241" s="72">
        <f t="shared" si="274"/>
        <v>9.3546835649999993E-2</v>
      </c>
      <c r="Q241" s="72">
        <f t="shared" si="275"/>
        <v>0.11558911882500002</v>
      </c>
      <c r="R241" s="72">
        <f t="shared" si="276"/>
        <v>9.0058808700000006E-2</v>
      </c>
      <c r="S241" s="72">
        <f t="shared" si="277"/>
        <v>0.49059532102499998</v>
      </c>
      <c r="T241" s="72">
        <f t="shared" si="278"/>
        <v>3.5236670267250001</v>
      </c>
      <c r="U241" s="72">
        <f t="shared" si="279"/>
        <v>62.212645521449993</v>
      </c>
      <c r="V241" s="72">
        <f t="shared" si="280"/>
        <v>7.0407910502999993</v>
      </c>
      <c r="W241" s="72">
        <f t="shared" si="281"/>
        <v>3.0546730644749998</v>
      </c>
      <c r="X241" s="72">
        <f t="shared" si="282"/>
        <v>7.9132938277499996</v>
      </c>
      <c r="Y241" s="72">
        <f t="shared" si="283"/>
        <v>3.5990296677</v>
      </c>
      <c r="Z241" s="72">
        <f t="shared" si="284"/>
        <v>0</v>
      </c>
      <c r="AA241" s="72">
        <f t="shared" si="285"/>
        <v>0</v>
      </c>
      <c r="AB241" s="72"/>
      <c r="AD241" s="73"/>
      <c r="AE241" s="73"/>
      <c r="AF241" s="73"/>
      <c r="AG241" s="73">
        <v>0.16140982499999998</v>
      </c>
      <c r="AH241" s="73">
        <v>7.4799674999999996E-2</v>
      </c>
      <c r="AI241" s="73"/>
      <c r="AJ241" s="73">
        <v>2.3620950000000001</v>
      </c>
      <c r="AK241" s="73">
        <v>7.8736500000000001E-2</v>
      </c>
      <c r="AL241" s="73">
        <v>1.5196144500000002</v>
      </c>
      <c r="AM241" s="73"/>
      <c r="AN241" s="73"/>
      <c r="AO241" s="73"/>
      <c r="AP241" s="73"/>
      <c r="AQ241" s="73"/>
      <c r="AR241" s="73"/>
      <c r="AS241" s="73"/>
      <c r="AT241" s="73"/>
      <c r="AU241" s="73">
        <v>6.2989200000000009E-2</v>
      </c>
      <c r="AV241" s="73"/>
      <c r="AW241" s="73">
        <v>2.0314017</v>
      </c>
      <c r="AX241" s="73">
        <v>7.0862850000000005E-2</v>
      </c>
      <c r="AY241" s="73"/>
      <c r="AZ241" s="73"/>
      <c r="BA241" s="73"/>
      <c r="BB241" s="73"/>
      <c r="BC241" s="73">
        <v>3.1494600000000005E-2</v>
      </c>
      <c r="BD241" s="73"/>
      <c r="BE241" s="73"/>
      <c r="BF241" s="73"/>
      <c r="BG241" s="73"/>
      <c r="BH241" s="73">
        <v>14.46389505</v>
      </c>
      <c r="BI241" s="73">
        <v>5.4761235749999999</v>
      </c>
      <c r="BJ241" s="73"/>
      <c r="BK241" s="73"/>
      <c r="BL241" s="73"/>
      <c r="BM241" s="73"/>
      <c r="BN241" s="73"/>
      <c r="BO241" s="73"/>
      <c r="BP241" s="73"/>
      <c r="BQ241" s="73"/>
      <c r="BR241" s="73"/>
      <c r="BS241" s="73">
        <v>12.318325424999999</v>
      </c>
      <c r="BT241" s="73">
        <v>33.368528699999999</v>
      </c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>
        <v>2.3620949999999998E-2</v>
      </c>
      <c r="CF241" s="73">
        <v>47.470235850000002</v>
      </c>
      <c r="CG241" s="73">
        <v>30.474962325</v>
      </c>
      <c r="CH241" s="73">
        <v>4.3305075000000005E-2</v>
      </c>
      <c r="CI241" s="73"/>
      <c r="CJ241" s="73">
        <v>5.5115549999999999E-2</v>
      </c>
      <c r="CK241" s="73"/>
      <c r="CL241" s="73"/>
      <c r="CM241" s="73"/>
      <c r="CN241" s="73"/>
      <c r="CO241" s="73">
        <v>5.1178725000000001E-2</v>
      </c>
      <c r="CP241" s="73"/>
      <c r="CQ241" s="73">
        <v>2.814829875</v>
      </c>
      <c r="CR241" s="73"/>
      <c r="CS241" s="73">
        <v>6.5430031499999997</v>
      </c>
      <c r="CT241" s="73">
        <v>4.7989896750000005</v>
      </c>
      <c r="CU241" s="73"/>
      <c r="CV241" s="73"/>
      <c r="CW241" s="73"/>
      <c r="CX241" s="73"/>
      <c r="CY241" s="73"/>
      <c r="CZ241" s="73"/>
      <c r="DA241" s="73">
        <v>0.19290442500000002</v>
      </c>
      <c r="DB241" s="73">
        <v>0.43698757500000002</v>
      </c>
      <c r="DC241" s="73"/>
      <c r="DD241" s="73">
        <v>0.468482175</v>
      </c>
      <c r="DE241" s="73">
        <v>0.56296597500000001</v>
      </c>
      <c r="DF241" s="73"/>
      <c r="DG241" s="73"/>
      <c r="DH241" s="73"/>
      <c r="DI241" s="73"/>
      <c r="DJ241" s="73"/>
      <c r="DK241" s="73"/>
      <c r="DL241" s="73"/>
      <c r="DM241" s="73"/>
      <c r="DN241" s="73">
        <v>0.334630125</v>
      </c>
      <c r="DO241" s="73"/>
      <c r="DP241" s="73"/>
      <c r="DQ241" s="73">
        <v>6.2989199999999999</v>
      </c>
      <c r="DR241" s="73"/>
      <c r="DS241" s="73"/>
      <c r="DT241" s="73"/>
      <c r="DU241" s="73"/>
      <c r="DV241" s="73"/>
      <c r="DW241" s="73"/>
      <c r="DX241" s="73"/>
      <c r="DY241" s="73"/>
      <c r="DZ241" s="73">
        <v>2.4801997500000001</v>
      </c>
      <c r="EA241" s="73"/>
      <c r="EB241" s="73">
        <v>9.3263384250000012</v>
      </c>
      <c r="EC241" s="73">
        <v>12.59784</v>
      </c>
      <c r="ED241" s="73">
        <v>0.16928347499999999</v>
      </c>
      <c r="EE241" s="73"/>
      <c r="EF241" s="73"/>
      <c r="EG241" s="73">
        <v>0.33856694999999998</v>
      </c>
      <c r="EH241" s="73"/>
      <c r="EI241" s="73"/>
      <c r="EJ241" s="73"/>
      <c r="EK241" s="73"/>
      <c r="EL241" s="73">
        <v>7.8736500000000001E-2</v>
      </c>
      <c r="EM241" s="73">
        <v>2.1376959749999997</v>
      </c>
      <c r="EN241" s="73"/>
      <c r="EO241" s="73">
        <v>10.731784950000002</v>
      </c>
      <c r="EP241" s="73">
        <v>3.9289513499999997</v>
      </c>
      <c r="EQ241" s="73">
        <v>0.38580885000000004</v>
      </c>
      <c r="ER241" s="73"/>
      <c r="ES241" s="73"/>
      <c r="ET241" s="73">
        <v>0.122041575</v>
      </c>
      <c r="EU241" s="73"/>
      <c r="EV241" s="73">
        <v>1.2204157499999999</v>
      </c>
      <c r="EW241" s="73"/>
      <c r="EX241" s="73">
        <v>0.10235745</v>
      </c>
      <c r="EY241" s="73"/>
      <c r="EZ241" s="73"/>
      <c r="FA241" s="73">
        <v>6.287109525</v>
      </c>
      <c r="FB241" s="73">
        <v>8.6610150000000011E-2</v>
      </c>
      <c r="FC241" s="73">
        <v>4.5745906500000002</v>
      </c>
      <c r="FD241" s="73"/>
      <c r="FE241" s="73"/>
      <c r="FF241" s="73"/>
      <c r="FG241" s="73"/>
      <c r="FH241" s="73"/>
      <c r="FI241" s="73">
        <v>1.5865404749999998</v>
      </c>
      <c r="FJ241" s="73">
        <v>3.4880269499999996</v>
      </c>
      <c r="FK241" s="73">
        <v>13.385205000000001</v>
      </c>
      <c r="FL241" s="73">
        <v>25.357089825000003</v>
      </c>
      <c r="FM241" s="73">
        <v>6.7477180500000005</v>
      </c>
      <c r="FN241" s="73">
        <v>20.428184925</v>
      </c>
      <c r="FO241" s="73">
        <v>0.71650214999999995</v>
      </c>
      <c r="FP241" s="73">
        <v>5.8658692500000003</v>
      </c>
      <c r="FQ241" s="73">
        <v>3.877772625</v>
      </c>
      <c r="FR241" s="73">
        <v>5.0627569499999998</v>
      </c>
      <c r="FS241" s="73">
        <v>10.251492299999999</v>
      </c>
      <c r="FT241" s="73">
        <v>1.531424925</v>
      </c>
      <c r="FU241" s="73">
        <v>2.9408082750000002</v>
      </c>
      <c r="FV241" s="73">
        <v>76.649982750000007</v>
      </c>
      <c r="FW241" s="73">
        <v>18.44796195</v>
      </c>
      <c r="FX241" s="73">
        <v>2.7006619499999998</v>
      </c>
      <c r="FY241" s="73">
        <v>0.49210312500000003</v>
      </c>
      <c r="FZ241" s="73">
        <v>7.8736500000000001E-2</v>
      </c>
      <c r="GA241" s="73"/>
      <c r="GB241" s="73"/>
      <c r="GC241" s="73"/>
      <c r="GD241" s="73">
        <v>1.9644756749999999</v>
      </c>
      <c r="GE241" s="73">
        <v>2.0314017</v>
      </c>
      <c r="GF241" s="73">
        <v>7.235884350000001</v>
      </c>
      <c r="GG241" s="73"/>
      <c r="GH241" s="73">
        <v>14.058402075000002</v>
      </c>
      <c r="GI241" s="73">
        <v>15.058355625000001</v>
      </c>
      <c r="GJ241" s="73">
        <v>1.23616305</v>
      </c>
      <c r="GK241" s="73">
        <v>7.3933573500000005</v>
      </c>
      <c r="GL241" s="73">
        <v>2.8975031999999996</v>
      </c>
      <c r="GM241" s="73">
        <v>4.11791895</v>
      </c>
      <c r="GN241" s="73">
        <v>0.65744977500000001</v>
      </c>
      <c r="GO241" s="73">
        <v>0.25195680000000004</v>
      </c>
      <c r="GP241" s="73">
        <v>1.7322029999999999</v>
      </c>
      <c r="GQ241" s="73">
        <v>1.5944141250000001</v>
      </c>
      <c r="GR241" s="73">
        <v>15.581953350000001</v>
      </c>
      <c r="GS241" s="73">
        <v>7.6492509750000002</v>
      </c>
      <c r="GT241" s="73">
        <v>6.3382882499999997</v>
      </c>
      <c r="GU241" s="73">
        <v>2.62192545</v>
      </c>
      <c r="GV241" s="73">
        <v>12.570282225000001</v>
      </c>
      <c r="GW241" s="73">
        <v>31.569399675</v>
      </c>
      <c r="GX241" s="73">
        <v>5.2320404250000001</v>
      </c>
      <c r="GY241" s="73">
        <v>8.2476483750000007</v>
      </c>
      <c r="GZ241" s="73">
        <v>0.40942980000000001</v>
      </c>
      <c r="HA241" s="73"/>
      <c r="HB241" s="73">
        <v>1.633782375</v>
      </c>
      <c r="HC241" s="73">
        <v>8.1846591750000002</v>
      </c>
      <c r="HD241" s="73">
        <v>6.0075949499999997</v>
      </c>
      <c r="HE241" s="73">
        <v>15.48746955</v>
      </c>
      <c r="HF241" s="73">
        <v>18.097584524999998</v>
      </c>
      <c r="HG241" s="73">
        <v>15.518964149999999</v>
      </c>
      <c r="HH241" s="73">
        <v>6.5115085499999994</v>
      </c>
      <c r="HI241" s="73">
        <v>11.818348650000001</v>
      </c>
      <c r="HJ241" s="73">
        <v>17.23541985</v>
      </c>
      <c r="HK241" s="73">
        <v>12.32226225</v>
      </c>
      <c r="HL241" s="73">
        <v>3.1494600000000005E-2</v>
      </c>
      <c r="HM241" s="73">
        <v>2.7400302000000001</v>
      </c>
      <c r="HN241" s="73">
        <v>11.515213125000001</v>
      </c>
      <c r="HO241" s="73">
        <v>1.6534665</v>
      </c>
      <c r="HP241" s="73">
        <v>1.8621182249999999</v>
      </c>
      <c r="HQ241" s="73">
        <v>2.84238765</v>
      </c>
      <c r="HR241" s="73"/>
      <c r="HS241" s="73">
        <v>32.010324075</v>
      </c>
      <c r="HT241" s="73">
        <v>1.153489725</v>
      </c>
      <c r="HU241" s="73">
        <v>17.9046801</v>
      </c>
      <c r="HV241" s="73">
        <v>18.428277824999999</v>
      </c>
      <c r="HW241" s="73"/>
      <c r="HX241" s="73">
        <v>2.0274648750000002</v>
      </c>
      <c r="HY241" s="73">
        <v>0.66138660000000005</v>
      </c>
      <c r="HZ241" s="73">
        <v>29.404145925000002</v>
      </c>
      <c r="IA241" s="73">
        <v>4.1809081499999996</v>
      </c>
      <c r="IB241" s="73">
        <v>9.4483800000000002</v>
      </c>
      <c r="IC241" s="73">
        <v>15.396922575</v>
      </c>
      <c r="ID241" s="73">
        <v>414.96103912500001</v>
      </c>
      <c r="IE241" s="73">
        <v>1.2676576500000001</v>
      </c>
      <c r="IF241" s="73">
        <v>6.2044362</v>
      </c>
      <c r="IG241" s="73">
        <v>4.0746138749999998</v>
      </c>
      <c r="IH241" s="73">
        <v>4.8344211000000001</v>
      </c>
      <c r="II241" s="73">
        <v>0.82279642500000005</v>
      </c>
      <c r="IJ241" s="73"/>
      <c r="IK241" s="73"/>
      <c r="IL241" s="73">
        <v>6.8343281999999999</v>
      </c>
      <c r="IM241" s="73">
        <v>594.93693082499999</v>
      </c>
      <c r="IN241" s="73">
        <v>34.722796500000001</v>
      </c>
      <c r="IO241" s="73">
        <v>26.63655795</v>
      </c>
      <c r="IP241" s="73">
        <v>3.019544775</v>
      </c>
      <c r="IQ241" s="73">
        <v>24.703576875</v>
      </c>
      <c r="IR241" s="73">
        <v>374.5495305</v>
      </c>
      <c r="IS241" s="73"/>
      <c r="IT241" s="73">
        <v>214.43885775000001</v>
      </c>
      <c r="IU241" s="73">
        <v>2.84238765</v>
      </c>
      <c r="IV241" s="73">
        <v>508.83463124999997</v>
      </c>
      <c r="IW241" s="73">
        <v>1732.14788445</v>
      </c>
      <c r="IX241" s="73">
        <v>314.94600000000003</v>
      </c>
      <c r="IY241" s="73">
        <v>10356.700011299999</v>
      </c>
      <c r="IZ241" s="73">
        <v>10334.453013225</v>
      </c>
      <c r="JA241" s="73">
        <v>8857.9822284000002</v>
      </c>
      <c r="JB241" s="73">
        <v>10404.717465825001</v>
      </c>
      <c r="JC241" s="73">
        <v>11055.710847824999</v>
      </c>
      <c r="JD241" s="73">
        <v>2381.7358199250002</v>
      </c>
      <c r="JE241" s="73">
        <v>4497.72020505</v>
      </c>
      <c r="JF241" s="73">
        <v>241.84703339999999</v>
      </c>
      <c r="JG241" s="73">
        <v>1498.973676525</v>
      </c>
      <c r="JH241" s="73">
        <v>223.95810059999999</v>
      </c>
      <c r="JI241" s="73">
        <v>2043.901119375</v>
      </c>
      <c r="JJ241" s="73">
        <v>6090.3233905500001</v>
      </c>
      <c r="JK241" s="73">
        <v>312.15479107499999</v>
      </c>
      <c r="JL241" s="73">
        <v>585.88223332500002</v>
      </c>
      <c r="JM241" s="73">
        <v>8.9759609999999999</v>
      </c>
      <c r="JN241" s="73">
        <v>8.7830565749999998</v>
      </c>
      <c r="JO241" s="73"/>
      <c r="JP241" s="73">
        <v>2.114075025</v>
      </c>
      <c r="JQ241" s="73">
        <v>11.373487425</v>
      </c>
      <c r="JR241" s="73">
        <v>1.7282661749999999</v>
      </c>
      <c r="JS241" s="73">
        <v>9.3853907999999997</v>
      </c>
      <c r="JT241" s="73">
        <v>10.07039835</v>
      </c>
      <c r="JU241" s="73"/>
      <c r="JV241" s="73"/>
      <c r="JW241" s="73">
        <v>11.904958799999999</v>
      </c>
      <c r="JX241" s="73"/>
      <c r="JY241" s="73">
        <v>2.484136575</v>
      </c>
      <c r="JZ241" s="73">
        <v>23.6681919</v>
      </c>
      <c r="KA241" s="73">
        <v>617.51462219999996</v>
      </c>
      <c r="KB241" s="73">
        <v>15.29850195</v>
      </c>
      <c r="KC241" s="73">
        <v>29.841133500000002</v>
      </c>
      <c r="KD241" s="73">
        <v>8.6373940499999993</v>
      </c>
      <c r="KE241" s="73"/>
      <c r="KF241" s="73">
        <v>21.369086100000001</v>
      </c>
      <c r="KG241" s="73">
        <v>2323.9550393999998</v>
      </c>
      <c r="KH241" s="73">
        <v>591.33867277499996</v>
      </c>
      <c r="KI241" s="73">
        <v>20.912414399999999</v>
      </c>
      <c r="KJ241" s="73">
        <v>2762.863785</v>
      </c>
      <c r="KK241" s="73">
        <v>1923.1193283749999</v>
      </c>
      <c r="KL241" s="73">
        <v>14.538694724999999</v>
      </c>
      <c r="KM241" s="73">
        <v>15.904773</v>
      </c>
      <c r="KN241" s="73">
        <v>9.5231796749999997</v>
      </c>
      <c r="KO241" s="73"/>
      <c r="KP241" s="73"/>
      <c r="KQ241" s="73">
        <v>10.468017675</v>
      </c>
      <c r="KR241" s="73">
        <v>16.727569424999999</v>
      </c>
      <c r="KS241" s="73">
        <v>2547.8973927000002</v>
      </c>
      <c r="KT241" s="73">
        <v>17.991290249999999</v>
      </c>
      <c r="KU241" s="73">
        <v>18.629055900000001</v>
      </c>
      <c r="KV241" s="73">
        <v>2586.1672685250001</v>
      </c>
      <c r="KW241" s="73">
        <v>73.524143699999996</v>
      </c>
      <c r="KX241" s="73">
        <v>800.94704624999997</v>
      </c>
      <c r="KY241" s="73">
        <v>31.785925049999999</v>
      </c>
      <c r="KZ241" s="73">
        <v>46.297061999999997</v>
      </c>
      <c r="LA241" s="73">
        <v>3.5431425000000003E-2</v>
      </c>
      <c r="LB241" s="73">
        <v>2.4054000750000002</v>
      </c>
      <c r="LC241" s="73"/>
      <c r="LD241" s="73">
        <v>21.247044525</v>
      </c>
      <c r="LE241" s="73"/>
      <c r="LF241" s="73"/>
      <c r="LG241" s="73"/>
      <c r="LH241" s="73"/>
      <c r="LI241" s="73"/>
      <c r="LJ241" s="73"/>
      <c r="LK241" s="73"/>
      <c r="LL241" s="73"/>
      <c r="LM241" s="73"/>
      <c r="LN241" s="73"/>
      <c r="LO241" s="73"/>
      <c r="LP241" s="73"/>
      <c r="LQ241" s="73"/>
      <c r="LR241" s="73"/>
      <c r="LS241" s="73"/>
      <c r="LT241" s="73"/>
      <c r="LU241" s="73"/>
      <c r="LV241" s="73"/>
      <c r="LW241" s="73"/>
      <c r="LX241" s="73"/>
      <c r="LY241" s="73"/>
      <c r="LZ241" s="73"/>
      <c r="MA241" s="73"/>
      <c r="MB241" s="73"/>
      <c r="MC241" s="73"/>
      <c r="MD241" s="73"/>
      <c r="ME241" s="73"/>
      <c r="MF241" s="73"/>
      <c r="MG241" s="73"/>
      <c r="MH241" s="73"/>
      <c r="MI241" s="73"/>
      <c r="MJ241" s="73"/>
      <c r="MK241" s="73"/>
      <c r="ML241" s="73"/>
      <c r="MM241" s="73"/>
      <c r="MN241" s="73"/>
      <c r="MO241" s="73"/>
      <c r="MP241" s="73"/>
      <c r="MQ241" s="73"/>
      <c r="MR241" s="73"/>
      <c r="MS241" s="73"/>
      <c r="MT241" s="73"/>
      <c r="MU241" s="73"/>
      <c r="MV241" s="73"/>
      <c r="MW241" s="73"/>
      <c r="MX241" s="73"/>
      <c r="MY241" s="73"/>
      <c r="MZ241" s="73"/>
      <c r="NA241" s="73"/>
      <c r="NB241" s="73"/>
      <c r="NC241" s="73"/>
      <c r="ND241" s="73"/>
      <c r="NE241" s="73"/>
      <c r="NF241" s="73"/>
      <c r="NG241" s="73"/>
      <c r="NH241" s="73"/>
      <c r="NI241" s="73"/>
      <c r="NJ241" s="73"/>
      <c r="NK241" s="73"/>
      <c r="NL241" s="73"/>
      <c r="NM241" s="73"/>
      <c r="NN241" s="73"/>
      <c r="NO241" s="73"/>
      <c r="NP241" s="73"/>
      <c r="NQ241" s="73"/>
      <c r="NR241" s="73"/>
      <c r="NS241" s="73"/>
      <c r="NT241" s="73"/>
      <c r="NU241" s="73"/>
      <c r="NV241" s="73"/>
      <c r="NW241" s="73"/>
      <c r="NX241" s="73"/>
      <c r="NY241" s="73"/>
      <c r="NZ241" s="73"/>
      <c r="OA241" s="73"/>
      <c r="OB241" s="73"/>
      <c r="OC241" s="73"/>
      <c r="OD241" s="73"/>
      <c r="OE241" s="73"/>
      <c r="OF241" s="73"/>
      <c r="OG241" s="73"/>
      <c r="OH241" s="73"/>
      <c r="OI241" s="73"/>
      <c r="OJ241" s="73"/>
      <c r="OK241" s="73"/>
      <c r="OL241" s="73"/>
      <c r="OM241" s="73"/>
      <c r="ON241" s="73"/>
      <c r="OO241" s="73"/>
      <c r="OP241" s="73"/>
      <c r="OQ241" s="73"/>
      <c r="OR241" s="73"/>
      <c r="OS241" s="73"/>
      <c r="OT241" s="73"/>
      <c r="OU241" s="73"/>
      <c r="OV241" s="73"/>
      <c r="OW241" s="73"/>
      <c r="OX241" s="73"/>
      <c r="OY241" s="73"/>
      <c r="OZ241" s="73"/>
      <c r="PA241" s="73"/>
      <c r="PB241" s="73"/>
      <c r="PC241" s="73"/>
      <c r="PD241" s="73"/>
      <c r="PE241" s="73"/>
      <c r="PF241" s="73"/>
      <c r="PG241" s="73"/>
      <c r="PH241" s="73"/>
      <c r="PI241" s="73"/>
      <c r="PJ241" s="73"/>
      <c r="PK241" s="73"/>
      <c r="PL241" s="73"/>
      <c r="PM241" s="73"/>
      <c r="PN241" s="73"/>
      <c r="PO241" s="73"/>
      <c r="PP241" s="73"/>
      <c r="PQ241" s="73"/>
      <c r="PR241" s="73"/>
      <c r="PS241" s="73"/>
      <c r="PT241" s="73"/>
      <c r="PU241" s="73"/>
      <c r="PV241" s="73"/>
      <c r="PW241" s="73"/>
      <c r="PX241" s="73"/>
      <c r="PY241" s="73"/>
      <c r="PZ241" s="73"/>
      <c r="QA241" s="73"/>
      <c r="QB241" s="73"/>
      <c r="QC241" s="73"/>
      <c r="QD241" s="73"/>
      <c r="QE241" s="73"/>
      <c r="QF241" s="73"/>
      <c r="QG241" s="73"/>
      <c r="QH241" s="73"/>
      <c r="QI241" s="73"/>
      <c r="QJ241" s="73"/>
      <c r="QK241" s="73"/>
      <c r="QL241" s="73"/>
      <c r="QM241" s="73"/>
      <c r="QN241" s="73"/>
      <c r="QO241" s="73"/>
      <c r="QP241" s="73"/>
      <c r="QQ241" s="73"/>
      <c r="QR241" s="73"/>
      <c r="QS241" s="73"/>
      <c r="QT241" s="73"/>
      <c r="QU241" s="73"/>
      <c r="QV241" s="73"/>
      <c r="QW241" s="73"/>
      <c r="QX241" s="73"/>
      <c r="QY241" s="73"/>
      <c r="QZ241" s="73"/>
      <c r="RA241" s="73"/>
      <c r="RB241" s="73"/>
      <c r="RC241" s="73"/>
      <c r="RD241" s="73"/>
      <c r="RE241" s="73"/>
      <c r="RF241" s="73"/>
      <c r="RG241" s="73"/>
      <c r="RH241" s="73"/>
      <c r="RI241" s="73"/>
      <c r="RJ241" s="73"/>
      <c r="RK241" s="73"/>
      <c r="RL241" s="73"/>
      <c r="RM241" s="73"/>
      <c r="RN241" s="73"/>
      <c r="RO241" s="73"/>
      <c r="RP241" s="73"/>
      <c r="RQ241" s="73"/>
      <c r="RR241" s="73"/>
      <c r="RS241" s="73"/>
      <c r="RT241" s="73"/>
      <c r="RU241" s="73"/>
      <c r="RV241" s="73"/>
      <c r="RW241" s="73"/>
      <c r="RX241" s="73"/>
      <c r="RY241" s="73"/>
      <c r="RZ241" s="73"/>
      <c r="SA241" s="73"/>
      <c r="SB241" s="73"/>
      <c r="SC241" s="73"/>
      <c r="SD241" s="73"/>
      <c r="SE241" s="73"/>
      <c r="SF241" s="73"/>
      <c r="SG241" s="73"/>
      <c r="SH241" s="73"/>
      <c r="SI241" s="73"/>
      <c r="SJ241" s="73"/>
      <c r="SK241" s="73"/>
      <c r="SL241" s="73"/>
      <c r="SM241" s="73"/>
      <c r="SN241" s="73"/>
      <c r="SO241" s="73"/>
      <c r="SP241" s="73"/>
      <c r="SQ241" s="73"/>
      <c r="SR241" s="73"/>
      <c r="SS241" s="73"/>
      <c r="ST241" s="73"/>
      <c r="SU241" s="73"/>
      <c r="SV241" s="73"/>
      <c r="SW241" s="73"/>
      <c r="SX241" s="73"/>
      <c r="SY241" s="73"/>
      <c r="SZ241" s="73"/>
      <c r="TA241" s="73"/>
      <c r="TB241" s="73"/>
      <c r="TC241" s="73"/>
      <c r="TD241" s="73"/>
      <c r="TE241" s="73"/>
      <c r="TF241" s="73"/>
      <c r="TG241" s="73"/>
      <c r="TH241" s="73"/>
      <c r="TI241" s="73"/>
      <c r="TJ241" s="73"/>
      <c r="TK241" s="73"/>
      <c r="TL241" s="73"/>
      <c r="TM241" s="73"/>
      <c r="TN241" s="73"/>
      <c r="TO241" s="73"/>
      <c r="TP241" s="73"/>
      <c r="TQ241" s="73"/>
      <c r="TR241" s="73"/>
      <c r="TS241" s="73"/>
      <c r="TT241" s="73"/>
      <c r="TU241" s="73"/>
      <c r="TV241" s="73"/>
      <c r="TW241" s="73"/>
      <c r="TX241" s="73"/>
      <c r="TY241" s="73"/>
      <c r="TZ241" s="73"/>
      <c r="UA241" s="73"/>
      <c r="UB241" s="73"/>
      <c r="UC241" s="73"/>
      <c r="UD241" s="73"/>
      <c r="UE241" s="73"/>
      <c r="UF241" s="73"/>
      <c r="UG241" s="73"/>
      <c r="UH241" s="73"/>
      <c r="UI241" s="73"/>
      <c r="UJ241" s="73"/>
      <c r="UK241" s="73"/>
      <c r="UL241" s="73"/>
      <c r="UM241" s="73"/>
      <c r="UN241" s="73"/>
      <c r="UO241" s="73"/>
      <c r="UP241" s="73"/>
      <c r="UQ241" s="73"/>
      <c r="UR241" s="73"/>
      <c r="US241" s="73"/>
      <c r="UT241" s="73"/>
      <c r="UU241" s="73"/>
      <c r="UV241" s="73"/>
      <c r="UW241" s="73"/>
      <c r="UX241" s="73"/>
      <c r="UY241" s="73"/>
      <c r="UZ241" s="73"/>
      <c r="VA241" s="73"/>
      <c r="VB241" s="73"/>
      <c r="VC241" s="73"/>
      <c r="VD241" s="73"/>
      <c r="VE241" s="73"/>
      <c r="VF241" s="73"/>
      <c r="VG241" s="73"/>
      <c r="VH241" s="73"/>
      <c r="VI241" s="73"/>
      <c r="VJ241" s="73"/>
      <c r="VK241" s="73"/>
      <c r="VL241" s="73"/>
      <c r="VM241" s="73"/>
      <c r="VN241" s="73"/>
      <c r="VO241" s="73"/>
      <c r="VP241" s="73"/>
      <c r="VQ241" s="73"/>
      <c r="VR241" s="73"/>
      <c r="VS241" s="73"/>
      <c r="VT241" s="73"/>
      <c r="VU241" s="73"/>
      <c r="VV241" s="73"/>
      <c r="VW241" s="73"/>
      <c r="VX241" s="73"/>
      <c r="VY241" s="73"/>
      <c r="VZ241" s="73"/>
      <c r="WA241" s="73"/>
      <c r="WB241" s="73"/>
      <c r="WC241" s="73"/>
      <c r="WD241" s="73"/>
      <c r="WE241" s="73"/>
      <c r="WF241" s="73"/>
      <c r="WG241" s="73"/>
      <c r="WH241" s="73"/>
      <c r="WI241" s="73"/>
      <c r="WJ241" s="73"/>
      <c r="WK241" s="73"/>
      <c r="WL241" s="73"/>
      <c r="WM241" s="73"/>
      <c r="WN241" s="73"/>
      <c r="WO241" s="73"/>
      <c r="WP241" s="73"/>
      <c r="WQ241" s="73"/>
      <c r="WR241" s="73"/>
      <c r="WS241" s="73"/>
      <c r="WT241" s="73"/>
      <c r="WU241" s="73"/>
      <c r="WV241" s="73"/>
      <c r="WW241" s="73"/>
      <c r="WX241" s="73"/>
      <c r="WY241" s="73"/>
      <c r="WZ241" s="73"/>
      <c r="XA241" s="73"/>
      <c r="XB241" s="73"/>
      <c r="XC241" s="73"/>
      <c r="XD241" s="73"/>
      <c r="XE241" s="73"/>
      <c r="XF241" s="73"/>
      <c r="XG241" s="73"/>
      <c r="XH241" s="73"/>
      <c r="XI241" s="73"/>
      <c r="XJ241" s="73"/>
      <c r="XK241" s="73"/>
      <c r="XL241" s="73"/>
      <c r="XM241" s="73"/>
      <c r="XN241" s="73"/>
      <c r="XO241" s="73"/>
      <c r="XP241" s="73"/>
      <c r="XQ241" s="73"/>
      <c r="XR241" s="73"/>
      <c r="XS241" s="73"/>
      <c r="XT241" s="73"/>
      <c r="XU241" s="73"/>
      <c r="XV241" s="73"/>
      <c r="XW241" s="73"/>
      <c r="XX241" s="73"/>
      <c r="XY241" s="73"/>
      <c r="XZ241" s="73"/>
      <c r="YA241" s="73"/>
      <c r="YB241" s="73"/>
      <c r="YC241" s="73"/>
      <c r="YD241" s="73"/>
      <c r="YE241" s="73"/>
      <c r="YF241" s="73"/>
      <c r="YG241" s="73"/>
      <c r="YH241" s="73"/>
      <c r="YI241" s="73"/>
      <c r="YJ241" s="73"/>
      <c r="YK241" s="73"/>
      <c r="YL241" s="73"/>
      <c r="YM241" s="73"/>
      <c r="YN241" s="73"/>
      <c r="YO241" s="73"/>
      <c r="YP241" s="73"/>
      <c r="YQ241" s="73"/>
      <c r="YR241" s="73"/>
    </row>
    <row r="242" spans="1:668">
      <c r="A242" s="71" t="s">
        <v>325</v>
      </c>
      <c r="B242" s="72">
        <f t="shared" si="260"/>
        <v>0</v>
      </c>
      <c r="C242" s="72">
        <f t="shared" si="261"/>
        <v>0</v>
      </c>
      <c r="D242" s="72">
        <f t="shared" si="262"/>
        <v>0</v>
      </c>
      <c r="E242" s="72">
        <f t="shared" si="263"/>
        <v>0</v>
      </c>
      <c r="F242" s="72">
        <f t="shared" si="264"/>
        <v>0</v>
      </c>
      <c r="G242" s="72">
        <f t="shared" si="265"/>
        <v>0</v>
      </c>
      <c r="H242" s="72">
        <f t="shared" si="266"/>
        <v>0</v>
      </c>
      <c r="I242" s="72">
        <f t="shared" si="267"/>
        <v>0</v>
      </c>
      <c r="J242" s="72">
        <f t="shared" si="268"/>
        <v>0</v>
      </c>
      <c r="K242" s="72">
        <f t="shared" si="269"/>
        <v>0</v>
      </c>
      <c r="L242" s="72">
        <f t="shared" si="270"/>
        <v>0</v>
      </c>
      <c r="M242" s="72">
        <f t="shared" si="271"/>
        <v>0</v>
      </c>
      <c r="N242" s="72">
        <f t="shared" si="272"/>
        <v>0</v>
      </c>
      <c r="O242" s="72">
        <f t="shared" si="273"/>
        <v>0</v>
      </c>
      <c r="P242" s="72">
        <f t="shared" si="274"/>
        <v>0</v>
      </c>
      <c r="Q242" s="72">
        <f t="shared" si="275"/>
        <v>0</v>
      </c>
      <c r="R242" s="72">
        <f t="shared" si="276"/>
        <v>0</v>
      </c>
      <c r="S242" s="72">
        <f t="shared" si="277"/>
        <v>0</v>
      </c>
      <c r="T242" s="72">
        <f t="shared" si="278"/>
        <v>0</v>
      </c>
      <c r="U242" s="72">
        <f t="shared" si="279"/>
        <v>0</v>
      </c>
      <c r="V242" s="72">
        <f t="shared" si="280"/>
        <v>0</v>
      </c>
      <c r="W242" s="72">
        <f t="shared" si="281"/>
        <v>0</v>
      </c>
      <c r="X242" s="72">
        <f t="shared" si="282"/>
        <v>0</v>
      </c>
      <c r="Y242" s="72">
        <f t="shared" si="283"/>
        <v>0</v>
      </c>
      <c r="Z242" s="72">
        <f t="shared" si="284"/>
        <v>0</v>
      </c>
      <c r="AA242" s="72">
        <f t="shared" si="285"/>
        <v>0</v>
      </c>
      <c r="AB242" s="72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3"/>
      <c r="DY242" s="73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73"/>
      <c r="ES242" s="73"/>
      <c r="ET242" s="73"/>
      <c r="EU242" s="73"/>
      <c r="EV242" s="73"/>
      <c r="EW242" s="73"/>
      <c r="EX242" s="73"/>
      <c r="EY242" s="73"/>
      <c r="EZ242" s="73"/>
      <c r="FA242" s="73"/>
      <c r="FB242" s="73"/>
      <c r="FC242" s="73"/>
      <c r="FD242" s="73"/>
      <c r="FE242" s="73"/>
      <c r="FF242" s="73"/>
      <c r="FG242" s="73"/>
      <c r="FH242" s="73"/>
      <c r="FI242" s="73"/>
      <c r="FJ242" s="73"/>
      <c r="FK242" s="73"/>
      <c r="FL242" s="73"/>
      <c r="FM242" s="73"/>
      <c r="FN242" s="73"/>
      <c r="FO242" s="73"/>
      <c r="FP242" s="73"/>
      <c r="FQ242" s="73"/>
      <c r="FR242" s="73"/>
      <c r="FS242" s="73"/>
      <c r="FT242" s="73"/>
      <c r="FU242" s="73"/>
      <c r="FV242" s="73"/>
      <c r="FW242" s="73"/>
      <c r="FX242" s="73"/>
      <c r="FY242" s="73"/>
      <c r="FZ242" s="73"/>
      <c r="GA242" s="73"/>
      <c r="GB242" s="73"/>
      <c r="GC242" s="73"/>
      <c r="GD242" s="73"/>
      <c r="GE242" s="73"/>
      <c r="GF242" s="73"/>
      <c r="GG242" s="73"/>
      <c r="GH242" s="73"/>
      <c r="GI242" s="73"/>
      <c r="GJ242" s="73"/>
      <c r="GK242" s="73"/>
      <c r="GL242" s="73"/>
      <c r="GM242" s="73"/>
      <c r="GN242" s="73"/>
      <c r="GO242" s="73"/>
      <c r="GP242" s="73"/>
      <c r="GQ242" s="73"/>
      <c r="GR242" s="73"/>
      <c r="GS242" s="73"/>
      <c r="GT242" s="73"/>
      <c r="GU242" s="73"/>
      <c r="GV242" s="73"/>
      <c r="GW242" s="73"/>
      <c r="GX242" s="73"/>
      <c r="GY242" s="73"/>
      <c r="GZ242" s="73"/>
      <c r="HA242" s="73"/>
      <c r="HB242" s="73"/>
      <c r="HC242" s="73"/>
      <c r="HD242" s="73"/>
      <c r="HE242" s="73"/>
      <c r="HF242" s="73"/>
      <c r="HG242" s="73"/>
      <c r="HH242" s="73"/>
      <c r="HI242" s="73"/>
      <c r="HJ242" s="73"/>
      <c r="HK242" s="73"/>
      <c r="HL242" s="73"/>
      <c r="HM242" s="73"/>
      <c r="HN242" s="73"/>
      <c r="HO242" s="73"/>
      <c r="HP242" s="73"/>
      <c r="HQ242" s="73"/>
      <c r="HR242" s="73"/>
      <c r="HS242" s="73"/>
      <c r="HT242" s="73"/>
      <c r="HU242" s="73"/>
      <c r="HV242" s="73"/>
      <c r="HW242" s="73"/>
      <c r="HX242" s="73"/>
      <c r="HY242" s="73"/>
      <c r="HZ242" s="73"/>
      <c r="IA242" s="73"/>
      <c r="IB242" s="73"/>
      <c r="IC242" s="73"/>
      <c r="ID242" s="73"/>
      <c r="IE242" s="73"/>
      <c r="IF242" s="73"/>
      <c r="IG242" s="73"/>
      <c r="IH242" s="73"/>
      <c r="II242" s="73"/>
      <c r="IJ242" s="73"/>
      <c r="IK242" s="73"/>
      <c r="IL242" s="73"/>
      <c r="IM242" s="73"/>
      <c r="IN242" s="73"/>
      <c r="IO242" s="73"/>
      <c r="IP242" s="73"/>
      <c r="IQ242" s="73"/>
      <c r="IR242" s="73"/>
      <c r="IS242" s="73"/>
      <c r="IT242" s="73"/>
      <c r="IU242" s="73"/>
      <c r="IV242" s="73"/>
      <c r="IW242" s="73"/>
      <c r="IX242" s="73"/>
      <c r="IY242" s="73"/>
      <c r="IZ242" s="73"/>
      <c r="JA242" s="73"/>
      <c r="JB242" s="73"/>
      <c r="JC242" s="73"/>
      <c r="JD242" s="73"/>
      <c r="JE242" s="73"/>
      <c r="JF242" s="73"/>
      <c r="JG242" s="73"/>
      <c r="JH242" s="73"/>
      <c r="JI242" s="73"/>
      <c r="JJ242" s="73"/>
      <c r="JK242" s="73"/>
      <c r="JL242" s="73"/>
      <c r="JM242" s="73"/>
      <c r="JN242" s="73"/>
      <c r="JO242" s="73"/>
      <c r="JP242" s="73"/>
      <c r="JQ242" s="73"/>
      <c r="JR242" s="73"/>
      <c r="JS242" s="73"/>
      <c r="JT242" s="73"/>
      <c r="JU242" s="73"/>
      <c r="JV242" s="73"/>
      <c r="JW242" s="73"/>
      <c r="JX242" s="73"/>
      <c r="JY242" s="73"/>
      <c r="JZ242" s="73"/>
      <c r="KA242" s="73"/>
      <c r="KB242" s="73"/>
      <c r="KC242" s="73"/>
      <c r="KD242" s="73"/>
      <c r="KE242" s="73"/>
      <c r="KF242" s="73"/>
      <c r="KG242" s="73"/>
      <c r="KH242" s="73"/>
      <c r="KI242" s="73"/>
      <c r="KJ242" s="73"/>
      <c r="KK242" s="73"/>
      <c r="KL242" s="73"/>
      <c r="KM242" s="73"/>
      <c r="KN242" s="73"/>
      <c r="KO242" s="73"/>
      <c r="KP242" s="73"/>
      <c r="KQ242" s="73"/>
      <c r="KR242" s="73"/>
      <c r="KS242" s="73"/>
      <c r="KT242" s="73"/>
      <c r="KU242" s="73"/>
      <c r="KV242" s="73"/>
      <c r="KW242" s="73"/>
      <c r="KX242" s="73"/>
      <c r="KY242" s="73"/>
      <c r="KZ242" s="73"/>
      <c r="LA242" s="73"/>
      <c r="LB242" s="73"/>
      <c r="LC242" s="73"/>
      <c r="LD242" s="73"/>
      <c r="LE242" s="73"/>
      <c r="LF242" s="73"/>
      <c r="LG242" s="73"/>
      <c r="LH242" s="73"/>
      <c r="LI242" s="73"/>
      <c r="LJ242" s="73"/>
      <c r="LK242" s="73"/>
      <c r="LL242" s="73"/>
      <c r="LM242" s="73"/>
      <c r="LN242" s="73"/>
      <c r="LO242" s="73"/>
      <c r="LP242" s="73"/>
      <c r="LQ242" s="73"/>
      <c r="LR242" s="73"/>
      <c r="LS242" s="73"/>
      <c r="LT242" s="73"/>
      <c r="LU242" s="73"/>
      <c r="LV242" s="73"/>
      <c r="LW242" s="73"/>
      <c r="LX242" s="73"/>
      <c r="LY242" s="73"/>
      <c r="LZ242" s="73"/>
      <c r="MA242" s="73"/>
      <c r="MB242" s="73"/>
      <c r="MC242" s="73"/>
      <c r="MD242" s="73"/>
      <c r="ME242" s="73"/>
      <c r="MF242" s="73"/>
      <c r="MG242" s="73"/>
      <c r="MH242" s="73"/>
      <c r="MI242" s="73"/>
      <c r="MJ242" s="73"/>
      <c r="MK242" s="73"/>
      <c r="ML242" s="73"/>
      <c r="MM242" s="73"/>
      <c r="MN242" s="73"/>
      <c r="MO242" s="73"/>
      <c r="MP242" s="73"/>
      <c r="MQ242" s="73"/>
      <c r="MR242" s="73"/>
      <c r="MS242" s="73"/>
      <c r="MT242" s="73"/>
      <c r="MU242" s="73"/>
      <c r="MV242" s="73"/>
      <c r="MW242" s="73"/>
      <c r="MX242" s="73"/>
      <c r="MY242" s="73"/>
      <c r="MZ242" s="73"/>
      <c r="NA242" s="73"/>
      <c r="NB242" s="73"/>
      <c r="NC242" s="73"/>
      <c r="ND242" s="73"/>
      <c r="NE242" s="73"/>
      <c r="NF242" s="73"/>
      <c r="NG242" s="73"/>
      <c r="NH242" s="73"/>
      <c r="NI242" s="73"/>
      <c r="NJ242" s="73"/>
      <c r="NK242" s="73"/>
      <c r="NL242" s="73"/>
      <c r="NM242" s="73"/>
      <c r="NN242" s="73"/>
      <c r="NO242" s="73"/>
      <c r="NP242" s="73"/>
      <c r="NQ242" s="73"/>
      <c r="NR242" s="73"/>
      <c r="NS242" s="73"/>
      <c r="NT242" s="73"/>
      <c r="NU242" s="73"/>
      <c r="NV242" s="73"/>
      <c r="NW242" s="73"/>
      <c r="NX242" s="73"/>
      <c r="NY242" s="73"/>
      <c r="NZ242" s="73"/>
      <c r="OA242" s="73"/>
      <c r="OB242" s="73"/>
      <c r="OC242" s="73"/>
      <c r="OD242" s="73"/>
      <c r="OE242" s="73"/>
      <c r="OF242" s="73"/>
      <c r="OG242" s="73"/>
      <c r="OH242" s="73"/>
      <c r="OI242" s="73"/>
      <c r="OJ242" s="73"/>
      <c r="OK242" s="73"/>
      <c r="OL242" s="73"/>
      <c r="OM242" s="73"/>
      <c r="ON242" s="73"/>
      <c r="OO242" s="73"/>
      <c r="OP242" s="73"/>
      <c r="OQ242" s="73"/>
      <c r="OR242" s="73"/>
      <c r="OS242" s="73"/>
      <c r="OT242" s="73"/>
      <c r="OU242" s="73"/>
      <c r="OV242" s="73"/>
      <c r="OW242" s="73"/>
      <c r="OX242" s="73"/>
      <c r="OY242" s="73"/>
      <c r="OZ242" s="73"/>
      <c r="PA242" s="73"/>
      <c r="PB242" s="73"/>
      <c r="PC242" s="73"/>
      <c r="PD242" s="73"/>
      <c r="PE242" s="73"/>
      <c r="PF242" s="73"/>
      <c r="PG242" s="73"/>
      <c r="PH242" s="73"/>
      <c r="PI242" s="73"/>
      <c r="PJ242" s="73"/>
      <c r="PK242" s="73"/>
      <c r="PL242" s="73"/>
      <c r="PM242" s="73"/>
      <c r="PN242" s="73"/>
      <c r="PO242" s="73"/>
      <c r="PP242" s="73"/>
      <c r="PQ242" s="73"/>
      <c r="PR242" s="73"/>
      <c r="PS242" s="73"/>
      <c r="PT242" s="73"/>
      <c r="PU242" s="73"/>
      <c r="PV242" s="73"/>
      <c r="PW242" s="73"/>
      <c r="PX242" s="73"/>
      <c r="PY242" s="73"/>
      <c r="PZ242" s="73"/>
      <c r="QA242" s="73"/>
      <c r="QB242" s="73"/>
      <c r="QC242" s="73"/>
      <c r="QD242" s="73"/>
      <c r="QE242" s="73"/>
      <c r="QF242" s="73"/>
      <c r="QG242" s="73"/>
      <c r="QH242" s="73"/>
      <c r="QI242" s="73"/>
      <c r="QJ242" s="73"/>
      <c r="QK242" s="73"/>
      <c r="QL242" s="73"/>
      <c r="QM242" s="73"/>
      <c r="QN242" s="73"/>
      <c r="QO242" s="73"/>
      <c r="QP242" s="73"/>
      <c r="QQ242" s="73"/>
      <c r="QR242" s="73"/>
      <c r="QS242" s="73"/>
      <c r="QT242" s="73"/>
      <c r="QU242" s="73"/>
      <c r="QV242" s="73"/>
      <c r="QW242" s="73"/>
      <c r="QX242" s="73"/>
      <c r="QY242" s="73"/>
      <c r="QZ242" s="73"/>
      <c r="RA242" s="73"/>
      <c r="RB242" s="73"/>
      <c r="RC242" s="73"/>
      <c r="RD242" s="73"/>
      <c r="RE242" s="73"/>
      <c r="RF242" s="73"/>
      <c r="RG242" s="73"/>
      <c r="RH242" s="73"/>
      <c r="RI242" s="73"/>
      <c r="RJ242" s="73"/>
      <c r="RK242" s="73"/>
      <c r="RL242" s="73"/>
      <c r="RM242" s="73"/>
      <c r="RN242" s="73"/>
      <c r="RO242" s="73"/>
      <c r="RP242" s="73"/>
      <c r="RQ242" s="73"/>
      <c r="RR242" s="73"/>
      <c r="RS242" s="73"/>
      <c r="RT242" s="73"/>
      <c r="RU242" s="73"/>
      <c r="RV242" s="73"/>
      <c r="RW242" s="73"/>
      <c r="RX242" s="73"/>
      <c r="RY242" s="73"/>
      <c r="RZ242" s="73"/>
      <c r="SA242" s="73"/>
      <c r="SB242" s="73"/>
      <c r="SC242" s="73"/>
      <c r="SD242" s="73"/>
      <c r="SE242" s="73"/>
      <c r="SF242" s="73"/>
      <c r="SG242" s="73"/>
      <c r="SH242" s="73"/>
      <c r="SI242" s="73"/>
      <c r="SJ242" s="73"/>
      <c r="SK242" s="73"/>
      <c r="SL242" s="73"/>
      <c r="SM242" s="73"/>
      <c r="SN242" s="73"/>
      <c r="SO242" s="73"/>
      <c r="SP242" s="73"/>
      <c r="SQ242" s="73"/>
      <c r="SR242" s="73"/>
      <c r="SS242" s="73"/>
      <c r="ST242" s="73"/>
      <c r="SU242" s="73"/>
      <c r="SV242" s="73"/>
      <c r="SW242" s="73"/>
      <c r="SX242" s="73"/>
      <c r="SY242" s="73"/>
      <c r="SZ242" s="73"/>
      <c r="TA242" s="73"/>
      <c r="TB242" s="73"/>
      <c r="TC242" s="73"/>
      <c r="TD242" s="73"/>
      <c r="TE242" s="73"/>
      <c r="TF242" s="73"/>
      <c r="TG242" s="73"/>
      <c r="TH242" s="73"/>
      <c r="TI242" s="73"/>
      <c r="TJ242" s="73"/>
      <c r="TK242" s="73"/>
      <c r="TL242" s="73"/>
      <c r="TM242" s="73"/>
      <c r="TN242" s="73"/>
      <c r="TO242" s="73"/>
      <c r="TP242" s="73"/>
      <c r="TQ242" s="73"/>
      <c r="TR242" s="73"/>
      <c r="TS242" s="73"/>
      <c r="TT242" s="73"/>
      <c r="TU242" s="73"/>
      <c r="TV242" s="73"/>
      <c r="TW242" s="73"/>
      <c r="TX242" s="73"/>
      <c r="TY242" s="73"/>
      <c r="TZ242" s="73"/>
      <c r="UA242" s="73"/>
      <c r="UB242" s="73"/>
      <c r="UC242" s="73"/>
      <c r="UD242" s="73"/>
      <c r="UE242" s="73"/>
      <c r="UF242" s="73"/>
      <c r="UG242" s="73"/>
      <c r="UH242" s="73"/>
      <c r="UI242" s="73"/>
      <c r="UJ242" s="73"/>
      <c r="UK242" s="73"/>
      <c r="UL242" s="73"/>
      <c r="UM242" s="73"/>
      <c r="UN242" s="73"/>
      <c r="UO242" s="73"/>
      <c r="UP242" s="73"/>
      <c r="UQ242" s="73"/>
      <c r="UR242" s="73"/>
      <c r="US242" s="73"/>
      <c r="UT242" s="73"/>
      <c r="UU242" s="73"/>
      <c r="UV242" s="73"/>
      <c r="UW242" s="73"/>
      <c r="UX242" s="73"/>
      <c r="UY242" s="73"/>
      <c r="UZ242" s="73"/>
      <c r="VA242" s="73"/>
      <c r="VB242" s="73"/>
      <c r="VC242" s="73"/>
      <c r="VD242" s="73"/>
      <c r="VE242" s="73"/>
      <c r="VF242" s="73"/>
      <c r="VG242" s="73"/>
      <c r="VH242" s="73"/>
      <c r="VI242" s="73"/>
      <c r="VJ242" s="73"/>
      <c r="VK242" s="73"/>
      <c r="VL242" s="73"/>
      <c r="VM242" s="73"/>
      <c r="VN242" s="73"/>
      <c r="VO242" s="73"/>
      <c r="VP242" s="73"/>
      <c r="VQ242" s="73"/>
      <c r="VR242" s="73"/>
      <c r="VS242" s="73"/>
      <c r="VT242" s="73"/>
      <c r="VU242" s="73"/>
      <c r="VV242" s="73"/>
      <c r="VW242" s="73"/>
      <c r="VX242" s="73"/>
      <c r="VY242" s="73"/>
      <c r="VZ242" s="73"/>
      <c r="WA242" s="73"/>
      <c r="WB242" s="73"/>
      <c r="WC242" s="73"/>
      <c r="WD242" s="73"/>
      <c r="WE242" s="73"/>
      <c r="WF242" s="73"/>
      <c r="WG242" s="73"/>
      <c r="WH242" s="73"/>
      <c r="WI242" s="73"/>
      <c r="WJ242" s="73"/>
      <c r="WK242" s="73"/>
      <c r="WL242" s="73"/>
      <c r="WM242" s="73"/>
      <c r="WN242" s="73"/>
      <c r="WO242" s="73"/>
      <c r="WP242" s="73"/>
      <c r="WQ242" s="73"/>
      <c r="WR242" s="73"/>
      <c r="WS242" s="73"/>
      <c r="WT242" s="73"/>
      <c r="WU242" s="73"/>
      <c r="WV242" s="73"/>
      <c r="WW242" s="73"/>
      <c r="WX242" s="73"/>
      <c r="WY242" s="73"/>
      <c r="WZ242" s="73"/>
      <c r="XA242" s="73"/>
      <c r="XB242" s="73"/>
      <c r="XC242" s="73"/>
      <c r="XD242" s="73"/>
      <c r="XE242" s="73"/>
      <c r="XF242" s="73"/>
      <c r="XG242" s="73"/>
      <c r="XH242" s="73"/>
      <c r="XI242" s="73"/>
      <c r="XJ242" s="73"/>
      <c r="XK242" s="73"/>
      <c r="XL242" s="73"/>
      <c r="XM242" s="73"/>
      <c r="XN242" s="73"/>
      <c r="XO242" s="73"/>
      <c r="XP242" s="73"/>
      <c r="XQ242" s="73"/>
      <c r="XR242" s="73"/>
      <c r="XS242" s="73"/>
      <c r="XT242" s="73"/>
      <c r="XU242" s="73"/>
      <c r="XV242" s="73"/>
      <c r="XW242" s="73"/>
      <c r="XX242" s="73"/>
      <c r="XY242" s="73"/>
      <c r="XZ242" s="73"/>
      <c r="YA242" s="73"/>
      <c r="YB242" s="73"/>
      <c r="YC242" s="73"/>
      <c r="YD242" s="73"/>
      <c r="YE242" s="73"/>
      <c r="YF242" s="73"/>
      <c r="YG242" s="73"/>
      <c r="YH242" s="73"/>
      <c r="YI242" s="73"/>
      <c r="YJ242" s="73"/>
      <c r="YK242" s="73"/>
      <c r="YL242" s="73"/>
      <c r="YM242" s="73"/>
      <c r="YN242" s="73"/>
      <c r="YO242" s="73"/>
      <c r="YP242" s="73"/>
      <c r="YQ242" s="73"/>
      <c r="YR242" s="73"/>
    </row>
    <row r="243" spans="1:668">
      <c r="A243" s="71" t="s">
        <v>326</v>
      </c>
      <c r="B243" s="72">
        <f t="shared" si="260"/>
        <v>19.745984331224999</v>
      </c>
      <c r="C243" s="72">
        <f t="shared" si="261"/>
        <v>8.6622629735249994</v>
      </c>
      <c r="D243" s="72">
        <f t="shared" si="262"/>
        <v>14.931782764425</v>
      </c>
      <c r="E243" s="72">
        <f t="shared" si="263"/>
        <v>11.226561179175002</v>
      </c>
      <c r="F243" s="72">
        <f t="shared" si="264"/>
        <v>5.055780896099999</v>
      </c>
      <c r="G243" s="72">
        <f t="shared" si="265"/>
        <v>15.436889222400003</v>
      </c>
      <c r="H243" s="72">
        <f t="shared" si="266"/>
        <v>11.687413787325001</v>
      </c>
      <c r="I243" s="72">
        <f t="shared" si="267"/>
        <v>4.3643169531000003</v>
      </c>
      <c r="J243" s="72">
        <f t="shared" si="268"/>
        <v>7.6317478510500001</v>
      </c>
      <c r="K243" s="72">
        <f t="shared" si="269"/>
        <v>11.677016632500001</v>
      </c>
      <c r="L243" s="72">
        <f t="shared" si="270"/>
        <v>11.574375731100002</v>
      </c>
      <c r="M243" s="72">
        <f t="shared" si="271"/>
        <v>7.9955104810499993</v>
      </c>
      <c r="N243" s="72">
        <f t="shared" si="272"/>
        <v>4.2704945397000005</v>
      </c>
      <c r="O243" s="72">
        <f t="shared" si="273"/>
        <v>4.6128605258249999</v>
      </c>
      <c r="P243" s="72">
        <f t="shared" si="274"/>
        <v>14.174743127400001</v>
      </c>
      <c r="Q243" s="72">
        <f t="shared" si="275"/>
        <v>8.8970788374750001</v>
      </c>
      <c r="R243" s="72">
        <f t="shared" si="276"/>
        <v>4.8848597019000009</v>
      </c>
      <c r="S243" s="72">
        <f t="shared" si="277"/>
        <v>23.936144019974996</v>
      </c>
      <c r="T243" s="72">
        <f t="shared" si="278"/>
        <v>19.334231804474999</v>
      </c>
      <c r="U243" s="72">
        <f t="shared" si="279"/>
        <v>58.4192705508</v>
      </c>
      <c r="V243" s="72">
        <f t="shared" si="280"/>
        <v>17.342954224875001</v>
      </c>
      <c r="W243" s="72">
        <f t="shared" si="281"/>
        <v>7.3309547369250003</v>
      </c>
      <c r="X243" s="72">
        <f t="shared" si="282"/>
        <v>32.910038186849995</v>
      </c>
      <c r="Y243" s="72">
        <f t="shared" si="283"/>
        <v>22.718846235375</v>
      </c>
      <c r="Z243" s="72">
        <f t="shared" si="284"/>
        <v>0</v>
      </c>
      <c r="AA243" s="72">
        <f t="shared" si="285"/>
        <v>0</v>
      </c>
      <c r="AB243" s="72"/>
      <c r="AD243" s="73">
        <v>624.86467447500002</v>
      </c>
      <c r="AE243" s="73">
        <v>1013.7009429000001</v>
      </c>
      <c r="AF243" s="73">
        <v>3553.0003097999997</v>
      </c>
      <c r="AG243" s="73">
        <v>3329.8965002250002</v>
      </c>
      <c r="AH243" s="73">
        <v>1911.552936525</v>
      </c>
      <c r="AI243" s="73">
        <v>2606.7647369249999</v>
      </c>
      <c r="AJ243" s="73">
        <v>2578.6636800749998</v>
      </c>
      <c r="AK243" s="73">
        <v>1476.9471406499999</v>
      </c>
      <c r="AL243" s="73">
        <v>1314.7460138249999</v>
      </c>
      <c r="AM243" s="73">
        <v>614.80608659999996</v>
      </c>
      <c r="AN243" s="73">
        <v>351.86554484999999</v>
      </c>
      <c r="AO243" s="73">
        <v>369.17576437500003</v>
      </c>
      <c r="AP243" s="73">
        <v>221.65112114999999</v>
      </c>
      <c r="AQ243" s="73">
        <v>621.35302657500006</v>
      </c>
      <c r="AR243" s="73">
        <v>1185.318955125</v>
      </c>
      <c r="AS243" s="73">
        <v>1333.3081436999998</v>
      </c>
      <c r="AT243" s="73">
        <v>1200.9993291000001</v>
      </c>
      <c r="AU243" s="73">
        <v>1122.2116503750001</v>
      </c>
      <c r="AV243" s="73">
        <v>904.977646875</v>
      </c>
      <c r="AW243" s="73">
        <v>875.36091240000007</v>
      </c>
      <c r="AX243" s="73">
        <v>497.94537329999997</v>
      </c>
      <c r="AY243" s="73">
        <v>318.28442760000001</v>
      </c>
      <c r="AZ243" s="73">
        <v>177.00358882500001</v>
      </c>
      <c r="BA243" s="73">
        <v>203.84879850000002</v>
      </c>
      <c r="BB243" s="73">
        <v>285.83711595</v>
      </c>
      <c r="BC243" s="73">
        <v>1307.4707612250002</v>
      </c>
      <c r="BD243" s="73">
        <v>1997.5725627749998</v>
      </c>
      <c r="BE243" s="73">
        <v>1769.9532149250001</v>
      </c>
      <c r="BF243" s="73">
        <v>1459.4282693999999</v>
      </c>
      <c r="BG243" s="73">
        <v>1623.3261678000001</v>
      </c>
      <c r="BH243" s="73">
        <v>1523.547338175</v>
      </c>
      <c r="BI243" s="73">
        <v>1080.76081995</v>
      </c>
      <c r="BJ243" s="73">
        <v>1140.785590725</v>
      </c>
      <c r="BK243" s="73">
        <v>943.49947950000001</v>
      </c>
      <c r="BL243" s="73">
        <v>771.57439492500009</v>
      </c>
      <c r="BM243" s="73">
        <v>1028.0270490749999</v>
      </c>
      <c r="BN243" s="73">
        <v>1356.6771368999998</v>
      </c>
      <c r="BO243" s="73">
        <v>631.32894112500003</v>
      </c>
      <c r="BP243" s="73">
        <v>1371.5347144499999</v>
      </c>
      <c r="BQ243" s="73">
        <v>749.72107934999997</v>
      </c>
      <c r="BR243" s="73">
        <v>570.79238309999994</v>
      </c>
      <c r="BS243" s="73">
        <v>901.04475869999999</v>
      </c>
      <c r="BT243" s="73">
        <v>776.12930144999996</v>
      </c>
      <c r="BU243" s="73">
        <v>765.76757805000011</v>
      </c>
      <c r="BV243" s="73">
        <v>863.39690122499997</v>
      </c>
      <c r="BW243" s="73">
        <v>946.9481381999999</v>
      </c>
      <c r="BX243" s="73">
        <v>1121.2707492</v>
      </c>
      <c r="BY243" s="73">
        <v>1171.9494974250001</v>
      </c>
      <c r="BZ243" s="73">
        <v>506.75992447499999</v>
      </c>
      <c r="CA243" s="73">
        <v>235.46150324999999</v>
      </c>
      <c r="CB243" s="73">
        <v>544.79359079999995</v>
      </c>
      <c r="CC243" s="73">
        <v>253.858286475</v>
      </c>
      <c r="CD243" s="73">
        <v>292.37224545000004</v>
      </c>
      <c r="CE243" s="73">
        <v>240.46127100000001</v>
      </c>
      <c r="CF243" s="73">
        <v>288.99838642499998</v>
      </c>
      <c r="CG243" s="73">
        <v>367.03806840000004</v>
      </c>
      <c r="CH243" s="73">
        <v>457.98266272499995</v>
      </c>
      <c r="CI243" s="73">
        <v>585.25627815000007</v>
      </c>
      <c r="CJ243" s="73">
        <v>756.7404383249999</v>
      </c>
      <c r="CK243" s="73">
        <v>526.05824062500005</v>
      </c>
      <c r="CL243" s="73">
        <v>485.87506784999999</v>
      </c>
      <c r="CM243" s="73">
        <v>1162.6979586750001</v>
      </c>
      <c r="CN243" s="73">
        <v>2333.20657815</v>
      </c>
      <c r="CO243" s="73">
        <v>1480.11234795</v>
      </c>
      <c r="CP243" s="73">
        <v>1847.8984131000002</v>
      </c>
      <c r="CQ243" s="73">
        <v>2035.6298500500002</v>
      </c>
      <c r="CR243" s="73">
        <v>2413.6831548</v>
      </c>
      <c r="CS243" s="73">
        <v>1341.4731187499999</v>
      </c>
      <c r="CT243" s="73">
        <v>597.08250045</v>
      </c>
      <c r="CU243" s="73">
        <v>495.41005799999999</v>
      </c>
      <c r="CV243" s="73">
        <v>562.190420475</v>
      </c>
      <c r="CW243" s="73">
        <v>681.62975415000005</v>
      </c>
      <c r="CX243" s="73">
        <v>510.40542442499998</v>
      </c>
      <c r="CY243" s="73">
        <v>1453.8419147250002</v>
      </c>
      <c r="CZ243" s="73">
        <v>1429.7642930249999</v>
      </c>
      <c r="DA243" s="73">
        <v>1185.224471325</v>
      </c>
      <c r="DB243" s="73">
        <v>526.31413425000005</v>
      </c>
      <c r="DC243" s="73">
        <v>1312.9114533750001</v>
      </c>
      <c r="DD243" s="73">
        <v>881.56141177500001</v>
      </c>
      <c r="DE243" s="73">
        <v>1135.274035725</v>
      </c>
      <c r="DF243" s="73">
        <v>1029.8183044499999</v>
      </c>
      <c r="DG243" s="73">
        <v>1046.8096411500001</v>
      </c>
      <c r="DH243" s="73">
        <v>879.68748307499993</v>
      </c>
      <c r="DI243" s="73">
        <v>295.80122002500002</v>
      </c>
      <c r="DJ243" s="73">
        <v>259.57061955</v>
      </c>
      <c r="DK243" s="73">
        <v>387.16705462499999</v>
      </c>
      <c r="DL243" s="73">
        <v>589.260029175</v>
      </c>
      <c r="DM243" s="73">
        <v>266.33802172500003</v>
      </c>
      <c r="DN243" s="73">
        <v>268.61350657500003</v>
      </c>
      <c r="DO243" s="73">
        <v>149.359203675</v>
      </c>
      <c r="DP243" s="73">
        <v>308.27308162500003</v>
      </c>
      <c r="DQ243" s="73">
        <v>417.33494459999997</v>
      </c>
      <c r="DR243" s="73">
        <v>321.70159169999999</v>
      </c>
      <c r="DS243" s="73">
        <v>428.93283105</v>
      </c>
      <c r="DT243" s="73">
        <v>377.85646350000002</v>
      </c>
      <c r="DU243" s="73">
        <v>589.90960529999995</v>
      </c>
      <c r="DV243" s="73">
        <v>444.42030059999996</v>
      </c>
      <c r="DW243" s="73">
        <v>1165.2844527</v>
      </c>
      <c r="DX243" s="73">
        <v>737.00907142500012</v>
      </c>
      <c r="DY243" s="73">
        <v>513.30292762500005</v>
      </c>
      <c r="DZ243" s="73">
        <v>567.95393227500006</v>
      </c>
      <c r="EA243" s="73">
        <v>470.919069675</v>
      </c>
      <c r="EB243" s="73">
        <v>441.87711165000002</v>
      </c>
      <c r="EC243" s="73">
        <v>718.5059939250001</v>
      </c>
      <c r="ED243" s="73">
        <v>759.44897392500002</v>
      </c>
      <c r="EE243" s="73">
        <v>791.68763385</v>
      </c>
      <c r="EF243" s="73">
        <v>749.87067869999998</v>
      </c>
      <c r="EG243" s="73">
        <v>271.46770470000001</v>
      </c>
      <c r="EH243" s="73">
        <v>319.22532877499998</v>
      </c>
      <c r="EI243" s="73">
        <v>1146.1278622499999</v>
      </c>
      <c r="EJ243" s="73">
        <v>1892.2428098999999</v>
      </c>
      <c r="EK243" s="73">
        <v>1110.6098271000001</v>
      </c>
      <c r="EL243" s="73">
        <v>1282.464048825</v>
      </c>
      <c r="EM243" s="73">
        <v>1509.79600845</v>
      </c>
      <c r="EN243" s="73">
        <v>1168.036293375</v>
      </c>
      <c r="EO243" s="73">
        <v>932.86217835000002</v>
      </c>
      <c r="EP243" s="73">
        <v>591.35835689999999</v>
      </c>
      <c r="EQ243" s="73">
        <v>482.85158625000003</v>
      </c>
      <c r="ER243" s="73">
        <v>560.42278605000001</v>
      </c>
      <c r="ES243" s="73">
        <v>681.01954627500004</v>
      </c>
      <c r="ET243" s="73">
        <v>601.71614347499997</v>
      </c>
      <c r="EU243" s="73">
        <v>770.21619030000011</v>
      </c>
      <c r="EV243" s="73">
        <v>981.91108102500004</v>
      </c>
      <c r="EW243" s="73">
        <v>901.46599897499993</v>
      </c>
      <c r="EX243" s="73">
        <v>1376.25890445</v>
      </c>
      <c r="EY243" s="73">
        <v>957.82164884999997</v>
      </c>
      <c r="EZ243" s="73">
        <v>1160.2295693999999</v>
      </c>
      <c r="FA243" s="73">
        <v>989.35561710000002</v>
      </c>
      <c r="FB243" s="73">
        <v>980.37178244999996</v>
      </c>
      <c r="FC243" s="73">
        <v>1143.5138104499999</v>
      </c>
      <c r="FD243" s="73">
        <v>881.77793715000007</v>
      </c>
      <c r="FE243" s="73">
        <v>829.73704747499994</v>
      </c>
      <c r="FF243" s="73">
        <v>506.91346065000005</v>
      </c>
      <c r="FG243" s="73">
        <v>362.77842375</v>
      </c>
      <c r="FH243" s="73">
        <v>657.15057630000001</v>
      </c>
      <c r="FI243" s="73">
        <v>391.93454969999999</v>
      </c>
      <c r="FJ243" s="73">
        <v>468.54516420000004</v>
      </c>
      <c r="FK243" s="73">
        <v>417.58296457500001</v>
      </c>
      <c r="FL243" s="73">
        <v>619.23895155000002</v>
      </c>
      <c r="FM243" s="73">
        <v>563.72578222499999</v>
      </c>
      <c r="FN243" s="73">
        <v>690.7395671999999</v>
      </c>
      <c r="FO243" s="73">
        <v>738.44601255000009</v>
      </c>
      <c r="FP243" s="73">
        <v>788.9554773000001</v>
      </c>
      <c r="FQ243" s="73">
        <v>1789.49955105</v>
      </c>
      <c r="FR243" s="73">
        <v>730.93061362499998</v>
      </c>
      <c r="FS243" s="73">
        <v>674.86628880000012</v>
      </c>
      <c r="FT243" s="73">
        <v>574.15836847499997</v>
      </c>
      <c r="FU243" s="73">
        <v>393.43448002500003</v>
      </c>
      <c r="FV243" s="73">
        <v>158.390280225</v>
      </c>
      <c r="FW243" s="73">
        <v>215.22228592499999</v>
      </c>
      <c r="FX243" s="73">
        <v>303.59219670000004</v>
      </c>
      <c r="FY243" s="73">
        <v>125.32488705</v>
      </c>
      <c r="FZ243" s="73">
        <v>225.21788460000002</v>
      </c>
      <c r="GA243" s="73">
        <v>311.72567715000002</v>
      </c>
      <c r="GB243" s="73">
        <v>284.07735517499998</v>
      </c>
      <c r="GC243" s="73">
        <v>273.55422195</v>
      </c>
      <c r="GD243" s="73">
        <v>180.097933275</v>
      </c>
      <c r="GE243" s="73">
        <v>415.76415142499997</v>
      </c>
      <c r="GF243" s="73">
        <v>349.36566097499997</v>
      </c>
      <c r="GG243" s="73">
        <v>430.56661342500001</v>
      </c>
      <c r="GH243" s="73">
        <v>428.18483429999998</v>
      </c>
      <c r="GI243" s="73">
        <v>455.03004397499996</v>
      </c>
      <c r="GJ243" s="73">
        <v>590.21667765000007</v>
      </c>
      <c r="GK243" s="73">
        <v>432.67281479999997</v>
      </c>
      <c r="GL243" s="73">
        <v>407.03621040000002</v>
      </c>
      <c r="GM243" s="73">
        <v>347.18072309999997</v>
      </c>
      <c r="GN243" s="73">
        <v>221.46215354999998</v>
      </c>
      <c r="GO243" s="73">
        <v>355.28270895000003</v>
      </c>
      <c r="GP243" s="73">
        <v>462.28954927500001</v>
      </c>
      <c r="GQ243" s="73">
        <v>506.16546390000002</v>
      </c>
      <c r="GR243" s="73">
        <v>636.70664407499999</v>
      </c>
      <c r="GS243" s="73">
        <v>487.21752517499999</v>
      </c>
      <c r="GT243" s="73">
        <v>764.46448897499999</v>
      </c>
      <c r="GU243" s="73">
        <v>1005.4099894499999</v>
      </c>
      <c r="GV243" s="73">
        <v>1284.5781238499999</v>
      </c>
      <c r="GW243" s="73">
        <v>1822.4035343999999</v>
      </c>
      <c r="GX243" s="73">
        <v>2085.1629822</v>
      </c>
      <c r="GY243" s="73">
        <v>2349.6113279250003</v>
      </c>
      <c r="GZ243" s="73">
        <v>1903.0493945249998</v>
      </c>
      <c r="HA243" s="73">
        <v>867.68410365</v>
      </c>
      <c r="HB243" s="73">
        <v>523.77488212499998</v>
      </c>
      <c r="HC243" s="73">
        <v>714.67940002500006</v>
      </c>
      <c r="HD243" s="73">
        <v>1330.7846388749999</v>
      </c>
      <c r="HE243" s="73">
        <v>1048.05367785</v>
      </c>
      <c r="HF243" s="73">
        <v>938.1808289249999</v>
      </c>
      <c r="HG243" s="73">
        <v>1030.9442364000001</v>
      </c>
      <c r="HH243" s="73">
        <v>1142.470551825</v>
      </c>
      <c r="HI243" s="73">
        <v>558.54492052499995</v>
      </c>
      <c r="HJ243" s="73">
        <v>397.85553450000003</v>
      </c>
      <c r="HK243" s="73">
        <v>500.16967942500003</v>
      </c>
      <c r="HL243" s="73">
        <v>428.17302382500003</v>
      </c>
      <c r="HM243" s="73">
        <v>283.447463175</v>
      </c>
      <c r="HN243" s="73">
        <v>244.32329632500006</v>
      </c>
      <c r="HO243" s="73">
        <v>230.52866152500002</v>
      </c>
      <c r="HP243" s="73">
        <v>374.38418385</v>
      </c>
      <c r="HQ243" s="73">
        <v>309.05257297500003</v>
      </c>
      <c r="HR243" s="73">
        <v>394.96984177500002</v>
      </c>
      <c r="HS243" s="73">
        <v>329.54374710000002</v>
      </c>
      <c r="HT243" s="73">
        <v>365.37672824999999</v>
      </c>
      <c r="HU243" s="73">
        <v>242.835176475</v>
      </c>
      <c r="HV243" s="73">
        <v>248.803403175</v>
      </c>
      <c r="HW243" s="73">
        <v>718.00995397500003</v>
      </c>
      <c r="HX243" s="73">
        <v>823.00901354999996</v>
      </c>
      <c r="HY243" s="73">
        <v>604.02312292500005</v>
      </c>
      <c r="HZ243" s="73">
        <v>1204.7196287249999</v>
      </c>
      <c r="IA243" s="73">
        <v>1246.6035099000001</v>
      </c>
      <c r="IB243" s="73">
        <v>2716.1927246250002</v>
      </c>
      <c r="IC243" s="73">
        <v>2614.8667227750002</v>
      </c>
      <c r="ID243" s="73">
        <v>2241.9745956000002</v>
      </c>
      <c r="IE243" s="73">
        <v>3015.8677804499998</v>
      </c>
      <c r="IF243" s="73">
        <v>2921.9193886500002</v>
      </c>
      <c r="IG243" s="73">
        <v>3497.117078925</v>
      </c>
      <c r="IH243" s="73">
        <v>1562.9628300750001</v>
      </c>
      <c r="II243" s="73">
        <v>1338.6622256999999</v>
      </c>
      <c r="IJ243" s="73">
        <v>454.27417357500002</v>
      </c>
      <c r="IK243" s="73">
        <v>1120.9833609750001</v>
      </c>
      <c r="IL243" s="73">
        <v>477.48569377500002</v>
      </c>
      <c r="IM243" s="73">
        <v>564.46984214999998</v>
      </c>
      <c r="IN243" s="73">
        <v>2175.965850825</v>
      </c>
      <c r="IO243" s="73">
        <v>1383.3058212000001</v>
      </c>
      <c r="IP243" s="73">
        <v>1009.3113830250001</v>
      </c>
      <c r="IQ243" s="73">
        <v>1247.9774618250001</v>
      </c>
      <c r="IR243" s="73">
        <v>1379.5185955500001</v>
      </c>
      <c r="IS243" s="73">
        <v>1760.205636225</v>
      </c>
      <c r="IT243" s="73">
        <v>2678.8401290249999</v>
      </c>
      <c r="IU243" s="73">
        <v>2872.0870577999999</v>
      </c>
      <c r="IV243" s="73">
        <v>2174.5131624000001</v>
      </c>
      <c r="IW243" s="73">
        <v>1610.5511706750001</v>
      </c>
      <c r="IX243" s="73">
        <v>498.69337005</v>
      </c>
      <c r="IY243" s="73">
        <v>2442.4967769750001</v>
      </c>
      <c r="IZ243" s="73">
        <v>7038.3305346750003</v>
      </c>
      <c r="JA243" s="73">
        <v>2948.4457155</v>
      </c>
      <c r="JB243" s="73">
        <v>4400.8270681499998</v>
      </c>
      <c r="JC243" s="73">
        <v>3491.4401772750002</v>
      </c>
      <c r="JD243" s="73">
        <v>4427.365205475</v>
      </c>
      <c r="JE243" s="73">
        <v>4973.2059917249999</v>
      </c>
      <c r="JF243" s="73">
        <v>6862.2324156000004</v>
      </c>
      <c r="JG243" s="73">
        <v>9497.5312601250007</v>
      </c>
      <c r="JH243" s="73">
        <v>6741.3915722250003</v>
      </c>
      <c r="JI243" s="73">
        <v>5097.310463025</v>
      </c>
      <c r="JJ243" s="73">
        <v>2854.8752589000001</v>
      </c>
      <c r="JK243" s="73">
        <v>1172.1187809</v>
      </c>
      <c r="JL243" s="73">
        <v>1786.7280262500001</v>
      </c>
      <c r="JM243" s="73">
        <v>1384.750635975</v>
      </c>
      <c r="JN243" s="73">
        <v>1867.326644475</v>
      </c>
      <c r="JO243" s="73">
        <v>1789.2357837750001</v>
      </c>
      <c r="JP243" s="73">
        <v>1564.498191825</v>
      </c>
      <c r="JQ243" s="73">
        <v>1394.6123826</v>
      </c>
      <c r="JR243" s="73">
        <v>1256.5164352500001</v>
      </c>
      <c r="JS243" s="73">
        <v>1081.3670910000001</v>
      </c>
      <c r="JT243" s="73">
        <v>666.52021979999995</v>
      </c>
      <c r="JU243" s="73">
        <v>524.40477412500002</v>
      </c>
      <c r="JV243" s="73">
        <v>474.56456962499999</v>
      </c>
      <c r="JW243" s="73">
        <v>550.73425972500002</v>
      </c>
      <c r="JX243" s="73">
        <v>432.550773225</v>
      </c>
      <c r="JY243" s="73">
        <v>658.16627715000004</v>
      </c>
      <c r="JZ243" s="73">
        <v>705.23495685</v>
      </c>
      <c r="KA243" s="73">
        <v>614.23918379999998</v>
      </c>
      <c r="KB243" s="73">
        <v>726.32846519999998</v>
      </c>
      <c r="KC243" s="73">
        <v>700.70367127500003</v>
      </c>
      <c r="KD243" s="73">
        <v>503.43330735000001</v>
      </c>
      <c r="KE243" s="73">
        <v>732.33999697499996</v>
      </c>
      <c r="KF243" s="73">
        <v>650.65481505000002</v>
      </c>
      <c r="KG243" s="73">
        <v>582.00446069999998</v>
      </c>
      <c r="KH243" s="73">
        <v>478.792719675</v>
      </c>
      <c r="KI243" s="73">
        <v>918.81558674999997</v>
      </c>
      <c r="KJ243" s="73">
        <v>2739.2231508750001</v>
      </c>
      <c r="KK243" s="73">
        <v>3962.3120050500002</v>
      </c>
      <c r="KL243" s="73">
        <v>3305.1181236749999</v>
      </c>
      <c r="KM243" s="73">
        <v>3259.2462387750002</v>
      </c>
      <c r="KN243" s="73">
        <v>3910.3577255250002</v>
      </c>
      <c r="KO243" s="73">
        <v>4867.242410025</v>
      </c>
      <c r="KP243" s="73">
        <v>2321.1323358750001</v>
      </c>
      <c r="KQ243" s="73">
        <v>2895.88910175</v>
      </c>
      <c r="KR243" s="73">
        <v>2235.8095276499998</v>
      </c>
      <c r="KS243" s="73">
        <v>2016.099261225</v>
      </c>
      <c r="KT243" s="73">
        <v>1500.705879525</v>
      </c>
      <c r="KU243" s="73">
        <v>1134.5850913500001</v>
      </c>
      <c r="KV243" s="73">
        <v>2132.7749437500001</v>
      </c>
      <c r="KW243" s="73">
        <v>1926.827817525</v>
      </c>
      <c r="KX243" s="73">
        <v>2281.0987624499999</v>
      </c>
      <c r="KY243" s="73">
        <v>2192.4887053500001</v>
      </c>
      <c r="KZ243" s="73">
        <v>2442.937701375</v>
      </c>
      <c r="LA243" s="73">
        <v>2015.5953476249999</v>
      </c>
      <c r="LB243" s="73">
        <v>2211.6571062749999</v>
      </c>
      <c r="LC243" s="73">
        <v>2441.6306754749999</v>
      </c>
      <c r="LD243" s="73">
        <v>2438.5442046749999</v>
      </c>
      <c r="LE243" s="73"/>
      <c r="LF243" s="73"/>
      <c r="LG243" s="73"/>
      <c r="LH243" s="73"/>
      <c r="LI243" s="73"/>
      <c r="LJ243" s="73"/>
      <c r="LK243" s="73"/>
      <c r="LL243" s="73"/>
      <c r="LM243" s="73"/>
      <c r="LN243" s="73"/>
      <c r="LO243" s="73"/>
      <c r="LP243" s="73"/>
      <c r="LQ243" s="73"/>
      <c r="LR243" s="73"/>
      <c r="LS243" s="73"/>
      <c r="LT243" s="73"/>
      <c r="LU243" s="73"/>
      <c r="LV243" s="73"/>
      <c r="LW243" s="73"/>
      <c r="LX243" s="73"/>
      <c r="LY243" s="73"/>
      <c r="LZ243" s="73"/>
      <c r="MA243" s="73"/>
      <c r="MB243" s="73"/>
      <c r="MC243" s="73"/>
      <c r="MD243" s="73"/>
      <c r="ME243" s="73"/>
      <c r="MF243" s="73"/>
      <c r="MG243" s="73"/>
      <c r="MH243" s="73"/>
      <c r="MI243" s="73"/>
      <c r="MJ243" s="73"/>
      <c r="MK243" s="73"/>
      <c r="ML243" s="73"/>
      <c r="MM243" s="73"/>
      <c r="MN243" s="73"/>
      <c r="MO243" s="73"/>
      <c r="MP243" s="73"/>
      <c r="MQ243" s="73"/>
      <c r="MR243" s="73"/>
      <c r="MS243" s="73"/>
      <c r="MT243" s="73"/>
      <c r="MU243" s="73"/>
      <c r="MV243" s="73"/>
      <c r="MW243" s="73"/>
      <c r="MX243" s="73"/>
      <c r="MY243" s="73"/>
      <c r="MZ243" s="73"/>
      <c r="NA243" s="73"/>
      <c r="NB243" s="73"/>
      <c r="NC243" s="73"/>
      <c r="ND243" s="73"/>
      <c r="NE243" s="73"/>
      <c r="NF243" s="73"/>
      <c r="NG243" s="73"/>
      <c r="NH243" s="73"/>
      <c r="NI243" s="73"/>
      <c r="NJ243" s="73"/>
      <c r="NK243" s="73"/>
      <c r="NL243" s="73"/>
      <c r="NM243" s="73"/>
      <c r="NN243" s="73"/>
      <c r="NO243" s="73"/>
      <c r="NP243" s="73"/>
      <c r="NQ243" s="73"/>
      <c r="NR243" s="73"/>
      <c r="NS243" s="73"/>
      <c r="NT243" s="73"/>
      <c r="NU243" s="73"/>
      <c r="NV243" s="73"/>
      <c r="NW243" s="73"/>
      <c r="NX243" s="73"/>
      <c r="NY243" s="73"/>
      <c r="NZ243" s="73"/>
      <c r="OA243" s="73"/>
      <c r="OB243" s="73"/>
      <c r="OC243" s="73"/>
      <c r="OD243" s="73"/>
      <c r="OE243" s="73"/>
      <c r="OF243" s="73"/>
      <c r="OG243" s="73"/>
      <c r="OH243" s="73"/>
      <c r="OI243" s="73"/>
      <c r="OJ243" s="73"/>
      <c r="OK243" s="73"/>
      <c r="OL243" s="73"/>
      <c r="OM243" s="73"/>
      <c r="ON243" s="73"/>
      <c r="OO243" s="73"/>
      <c r="OP243" s="73"/>
      <c r="OQ243" s="73"/>
      <c r="OR243" s="73"/>
      <c r="OS243" s="73"/>
      <c r="OT243" s="73"/>
      <c r="OU243" s="73"/>
      <c r="OV243" s="73"/>
      <c r="OW243" s="73"/>
      <c r="OX243" s="73"/>
      <c r="OY243" s="73"/>
      <c r="OZ243" s="73"/>
      <c r="PA243" s="73"/>
      <c r="PB243" s="73"/>
      <c r="PC243" s="73"/>
      <c r="PD243" s="73"/>
      <c r="PE243" s="73"/>
      <c r="PF243" s="73"/>
      <c r="PG243" s="73"/>
      <c r="PH243" s="73"/>
      <c r="PI243" s="73"/>
      <c r="PJ243" s="73"/>
      <c r="PK243" s="73"/>
      <c r="PL243" s="73"/>
      <c r="PM243" s="73"/>
      <c r="PN243" s="73"/>
      <c r="PO243" s="73"/>
      <c r="PP243" s="73"/>
      <c r="PQ243" s="73"/>
      <c r="PR243" s="73"/>
      <c r="PS243" s="73"/>
      <c r="PT243" s="73"/>
      <c r="PU243" s="73"/>
      <c r="PV243" s="73"/>
      <c r="PW243" s="73"/>
      <c r="PX243" s="73"/>
      <c r="PY243" s="73"/>
      <c r="PZ243" s="73"/>
      <c r="QA243" s="73"/>
      <c r="QB243" s="73"/>
      <c r="QC243" s="73"/>
      <c r="QD243" s="73"/>
      <c r="QE243" s="73"/>
      <c r="QF243" s="73"/>
      <c r="QG243" s="73"/>
      <c r="QH243" s="73"/>
      <c r="QI243" s="73"/>
      <c r="QJ243" s="73"/>
      <c r="QK243" s="73"/>
      <c r="QL243" s="73"/>
      <c r="QM243" s="73"/>
      <c r="QN243" s="73"/>
      <c r="QO243" s="73"/>
      <c r="QP243" s="73"/>
      <c r="QQ243" s="73"/>
      <c r="QR243" s="73"/>
      <c r="QS243" s="73"/>
      <c r="QT243" s="73"/>
      <c r="QU243" s="73"/>
      <c r="QV243" s="73"/>
      <c r="QW243" s="73"/>
      <c r="QX243" s="73"/>
      <c r="QY243" s="73"/>
      <c r="QZ243" s="73"/>
      <c r="RA243" s="73"/>
      <c r="RB243" s="73"/>
      <c r="RC243" s="73"/>
      <c r="RD243" s="73"/>
      <c r="RE243" s="73"/>
      <c r="RF243" s="73"/>
      <c r="RG243" s="73"/>
      <c r="RH243" s="73"/>
      <c r="RI243" s="73"/>
      <c r="RJ243" s="73"/>
      <c r="RK243" s="73"/>
      <c r="RL243" s="73"/>
      <c r="RM243" s="73"/>
      <c r="RN243" s="73"/>
      <c r="RO243" s="73"/>
      <c r="RP243" s="73"/>
      <c r="RQ243" s="73"/>
      <c r="RR243" s="73"/>
      <c r="RS243" s="73"/>
      <c r="RT243" s="73"/>
      <c r="RU243" s="73"/>
      <c r="RV243" s="73"/>
      <c r="RW243" s="73"/>
      <c r="RX243" s="73"/>
      <c r="RY243" s="73"/>
      <c r="RZ243" s="73"/>
      <c r="SA243" s="73"/>
      <c r="SB243" s="73"/>
      <c r="SC243" s="73"/>
      <c r="SD243" s="73"/>
      <c r="SE243" s="73"/>
      <c r="SF243" s="73"/>
      <c r="SG243" s="73"/>
      <c r="SH243" s="73"/>
      <c r="SI243" s="73"/>
      <c r="SJ243" s="73"/>
      <c r="SK243" s="73"/>
      <c r="SL243" s="73"/>
      <c r="SM243" s="73"/>
      <c r="SN243" s="73"/>
      <c r="SO243" s="73"/>
      <c r="SP243" s="73"/>
      <c r="SQ243" s="73"/>
      <c r="SR243" s="73"/>
      <c r="SS243" s="73"/>
      <c r="ST243" s="73"/>
      <c r="SU243" s="73"/>
      <c r="SV243" s="73"/>
      <c r="SW243" s="73"/>
      <c r="SX243" s="73"/>
      <c r="SY243" s="73"/>
      <c r="SZ243" s="73"/>
      <c r="TA243" s="73"/>
      <c r="TB243" s="73"/>
      <c r="TC243" s="73"/>
      <c r="TD243" s="73"/>
      <c r="TE243" s="73"/>
      <c r="TF243" s="73"/>
      <c r="TG243" s="73"/>
      <c r="TH243" s="73"/>
      <c r="TI243" s="73"/>
      <c r="TJ243" s="73"/>
      <c r="TK243" s="73"/>
      <c r="TL243" s="73"/>
      <c r="TM243" s="73"/>
      <c r="TN243" s="73"/>
      <c r="TO243" s="73"/>
      <c r="TP243" s="73"/>
      <c r="TQ243" s="73"/>
      <c r="TR243" s="73"/>
      <c r="TS243" s="73"/>
      <c r="TT243" s="73"/>
      <c r="TU243" s="73"/>
      <c r="TV243" s="73"/>
      <c r="TW243" s="73"/>
      <c r="TX243" s="73"/>
      <c r="TY243" s="73"/>
      <c r="TZ243" s="73"/>
      <c r="UA243" s="73"/>
      <c r="UB243" s="73"/>
      <c r="UC243" s="73"/>
      <c r="UD243" s="73"/>
      <c r="UE243" s="73"/>
      <c r="UF243" s="73"/>
      <c r="UG243" s="73"/>
      <c r="UH243" s="73"/>
      <c r="UI243" s="73"/>
      <c r="UJ243" s="73"/>
      <c r="UK243" s="73"/>
      <c r="UL243" s="73"/>
      <c r="UM243" s="73"/>
      <c r="UN243" s="73"/>
      <c r="UO243" s="73"/>
      <c r="UP243" s="73"/>
      <c r="UQ243" s="73"/>
      <c r="UR243" s="73"/>
      <c r="US243" s="73"/>
      <c r="UT243" s="73"/>
      <c r="UU243" s="73"/>
      <c r="UV243" s="73"/>
      <c r="UW243" s="73"/>
      <c r="UX243" s="73"/>
      <c r="UY243" s="73"/>
      <c r="UZ243" s="73"/>
      <c r="VA243" s="73"/>
      <c r="VB243" s="73"/>
      <c r="VC243" s="73"/>
      <c r="VD243" s="73"/>
      <c r="VE243" s="73"/>
      <c r="VF243" s="73"/>
      <c r="VG243" s="73"/>
      <c r="VH243" s="73"/>
      <c r="VI243" s="73"/>
      <c r="VJ243" s="73"/>
      <c r="VK243" s="73"/>
      <c r="VL243" s="73"/>
      <c r="VM243" s="73"/>
      <c r="VN243" s="73"/>
      <c r="VO243" s="73"/>
      <c r="VP243" s="73"/>
      <c r="VQ243" s="73"/>
      <c r="VR243" s="73"/>
      <c r="VS243" s="73"/>
      <c r="VT243" s="73"/>
      <c r="VU243" s="73"/>
      <c r="VV243" s="73"/>
      <c r="VW243" s="73"/>
      <c r="VX243" s="73"/>
      <c r="VY243" s="73"/>
      <c r="VZ243" s="73"/>
      <c r="WA243" s="73"/>
      <c r="WB243" s="73"/>
      <c r="WC243" s="73"/>
      <c r="WD243" s="73"/>
      <c r="WE243" s="73"/>
      <c r="WF243" s="73"/>
      <c r="WG243" s="73"/>
      <c r="WH243" s="73"/>
      <c r="WI243" s="73"/>
      <c r="WJ243" s="73"/>
      <c r="WK243" s="73"/>
      <c r="WL243" s="73"/>
      <c r="WM243" s="73"/>
      <c r="WN243" s="73"/>
      <c r="WO243" s="73"/>
      <c r="WP243" s="73"/>
      <c r="WQ243" s="73"/>
      <c r="WR243" s="73"/>
      <c r="WS243" s="73"/>
      <c r="WT243" s="73"/>
      <c r="WU243" s="73"/>
      <c r="WV243" s="73"/>
      <c r="WW243" s="73"/>
      <c r="WX243" s="73"/>
      <c r="WY243" s="73"/>
      <c r="WZ243" s="73"/>
      <c r="XA243" s="73"/>
      <c r="XB243" s="73"/>
      <c r="XC243" s="73"/>
      <c r="XD243" s="73"/>
      <c r="XE243" s="73"/>
      <c r="XF243" s="73"/>
      <c r="XG243" s="73"/>
      <c r="XH243" s="73"/>
      <c r="XI243" s="73"/>
      <c r="XJ243" s="73"/>
      <c r="XK243" s="73"/>
      <c r="XL243" s="73"/>
      <c r="XM243" s="73"/>
      <c r="XN243" s="73"/>
      <c r="XO243" s="73"/>
      <c r="XP243" s="73"/>
      <c r="XQ243" s="73"/>
      <c r="XR243" s="73"/>
      <c r="XS243" s="73"/>
      <c r="XT243" s="73"/>
      <c r="XU243" s="73"/>
      <c r="XV243" s="73"/>
      <c r="XW243" s="73"/>
      <c r="XX243" s="73"/>
      <c r="XY243" s="73"/>
      <c r="XZ243" s="73"/>
      <c r="YA243" s="73"/>
      <c r="YB243" s="73"/>
      <c r="YC243" s="73"/>
      <c r="YD243" s="73"/>
      <c r="YE243" s="73"/>
      <c r="YF243" s="73"/>
      <c r="YG243" s="73"/>
      <c r="YH243" s="73"/>
      <c r="YI243" s="73"/>
      <c r="YJ243" s="73"/>
      <c r="YK243" s="73"/>
      <c r="YL243" s="73"/>
      <c r="YM243" s="73"/>
      <c r="YN243" s="73"/>
      <c r="YO243" s="73"/>
      <c r="YP243" s="73"/>
      <c r="YQ243" s="73"/>
      <c r="YR243" s="73"/>
    </row>
    <row r="244" spans="1:668">
      <c r="A244" s="71" t="s">
        <v>327</v>
      </c>
      <c r="B244" s="72">
        <f t="shared" si="260"/>
        <v>0</v>
      </c>
      <c r="C244" s="72">
        <f t="shared" si="261"/>
        <v>0</v>
      </c>
      <c r="D244" s="72">
        <f t="shared" si="262"/>
        <v>0</v>
      </c>
      <c r="E244" s="72">
        <f t="shared" si="263"/>
        <v>0</v>
      </c>
      <c r="F244" s="72">
        <f t="shared" si="264"/>
        <v>0</v>
      </c>
      <c r="G244" s="72">
        <f t="shared" si="265"/>
        <v>0</v>
      </c>
      <c r="H244" s="72">
        <f t="shared" si="266"/>
        <v>0</v>
      </c>
      <c r="I244" s="72">
        <f t="shared" si="267"/>
        <v>0</v>
      </c>
      <c r="J244" s="72">
        <f t="shared" si="268"/>
        <v>0</v>
      </c>
      <c r="K244" s="72">
        <f t="shared" si="269"/>
        <v>0</v>
      </c>
      <c r="L244" s="72">
        <f t="shared" si="270"/>
        <v>0</v>
      </c>
      <c r="M244" s="72">
        <f t="shared" si="271"/>
        <v>0</v>
      </c>
      <c r="N244" s="72">
        <f t="shared" si="272"/>
        <v>0</v>
      </c>
      <c r="O244" s="72">
        <f t="shared" si="273"/>
        <v>0</v>
      </c>
      <c r="P244" s="72">
        <f t="shared" si="274"/>
        <v>0</v>
      </c>
      <c r="Q244" s="72">
        <f t="shared" si="275"/>
        <v>0</v>
      </c>
      <c r="R244" s="72">
        <f t="shared" si="276"/>
        <v>0</v>
      </c>
      <c r="S244" s="72">
        <f t="shared" si="277"/>
        <v>0</v>
      </c>
      <c r="T244" s="72">
        <f t="shared" si="278"/>
        <v>0</v>
      </c>
      <c r="U244" s="72">
        <f t="shared" si="279"/>
        <v>0</v>
      </c>
      <c r="V244" s="72">
        <f t="shared" si="280"/>
        <v>0</v>
      </c>
      <c r="W244" s="72">
        <f t="shared" si="281"/>
        <v>0</v>
      </c>
      <c r="X244" s="72">
        <f t="shared" si="282"/>
        <v>0</v>
      </c>
      <c r="Y244" s="72">
        <f t="shared" si="283"/>
        <v>0</v>
      </c>
      <c r="Z244" s="72">
        <f t="shared" si="284"/>
        <v>0</v>
      </c>
      <c r="AA244" s="72">
        <f t="shared" si="285"/>
        <v>0</v>
      </c>
      <c r="AB244" s="72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3"/>
      <c r="DY244" s="73"/>
      <c r="DZ244" s="73"/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73"/>
      <c r="ES244" s="73"/>
      <c r="ET244" s="73"/>
      <c r="EU244" s="73"/>
      <c r="EV244" s="73"/>
      <c r="EW244" s="73"/>
      <c r="EX244" s="73"/>
      <c r="EY244" s="73"/>
      <c r="EZ244" s="73"/>
      <c r="FA244" s="73"/>
      <c r="FB244" s="73"/>
      <c r="FC244" s="73"/>
      <c r="FD244" s="73"/>
      <c r="FE244" s="73"/>
      <c r="FF244" s="73"/>
      <c r="FG244" s="73"/>
      <c r="FH244" s="73"/>
      <c r="FI244" s="73"/>
      <c r="FJ244" s="73"/>
      <c r="FK244" s="73"/>
      <c r="FL244" s="73"/>
      <c r="FM244" s="73"/>
      <c r="FN244" s="73"/>
      <c r="FO244" s="73"/>
      <c r="FP244" s="73"/>
      <c r="FQ244" s="73"/>
      <c r="FR244" s="73"/>
      <c r="FS244" s="73"/>
      <c r="FT244" s="73"/>
      <c r="FU244" s="73"/>
      <c r="FV244" s="73"/>
      <c r="FW244" s="73"/>
      <c r="FX244" s="73"/>
      <c r="FY244" s="73"/>
      <c r="FZ244" s="73"/>
      <c r="GA244" s="73"/>
      <c r="GB244" s="73"/>
      <c r="GC244" s="73"/>
      <c r="GD244" s="73"/>
      <c r="GE244" s="73"/>
      <c r="GF244" s="73"/>
      <c r="GG244" s="73"/>
      <c r="GH244" s="73"/>
      <c r="GI244" s="73"/>
      <c r="GJ244" s="73"/>
      <c r="GK244" s="73"/>
      <c r="GL244" s="73"/>
      <c r="GM244" s="73"/>
      <c r="GN244" s="73"/>
      <c r="GO244" s="73"/>
      <c r="GP244" s="73"/>
      <c r="GQ244" s="73"/>
      <c r="GR244" s="73"/>
      <c r="GS244" s="73"/>
      <c r="GT244" s="73"/>
      <c r="GU244" s="73"/>
      <c r="GV244" s="73"/>
      <c r="GW244" s="73"/>
      <c r="GX244" s="73"/>
      <c r="GY244" s="73"/>
      <c r="GZ244" s="73"/>
      <c r="HA244" s="73"/>
      <c r="HB244" s="73"/>
      <c r="HC244" s="73"/>
      <c r="HD244" s="73"/>
      <c r="HE244" s="73"/>
      <c r="HF244" s="73"/>
      <c r="HG244" s="73"/>
      <c r="HH244" s="73"/>
      <c r="HI244" s="73"/>
      <c r="HJ244" s="73"/>
      <c r="HK244" s="73"/>
      <c r="HL244" s="73"/>
      <c r="HM244" s="73"/>
      <c r="HN244" s="73"/>
      <c r="HO244" s="73"/>
      <c r="HP244" s="73"/>
      <c r="HQ244" s="73"/>
      <c r="HR244" s="73"/>
      <c r="HS244" s="73"/>
      <c r="HT244" s="73"/>
      <c r="HU244" s="73"/>
      <c r="HV244" s="73"/>
      <c r="HW244" s="73"/>
      <c r="HX244" s="73"/>
      <c r="HY244" s="73"/>
      <c r="HZ244" s="73"/>
      <c r="IA244" s="73"/>
      <c r="IB244" s="73"/>
      <c r="IC244" s="73"/>
      <c r="ID244" s="73"/>
      <c r="IE244" s="73"/>
      <c r="IF244" s="73"/>
      <c r="IG244" s="73"/>
      <c r="IH244" s="73"/>
      <c r="II244" s="73"/>
      <c r="IJ244" s="73"/>
      <c r="IK244" s="73"/>
      <c r="IL244" s="73"/>
      <c r="IM244" s="73"/>
      <c r="IN244" s="73"/>
      <c r="IO244" s="73"/>
      <c r="IP244" s="73"/>
      <c r="IQ244" s="73"/>
      <c r="IR244" s="73"/>
      <c r="IS244" s="73"/>
      <c r="IT244" s="73"/>
      <c r="IU244" s="73"/>
      <c r="IV244" s="73"/>
      <c r="IW244" s="73"/>
      <c r="IX244" s="73"/>
      <c r="IY244" s="73"/>
      <c r="IZ244" s="73"/>
      <c r="JA244" s="73"/>
      <c r="JB244" s="73"/>
      <c r="JC244" s="73"/>
      <c r="JD244" s="73"/>
      <c r="JE244" s="73"/>
      <c r="JF244" s="73"/>
      <c r="JG244" s="73"/>
      <c r="JH244" s="73"/>
      <c r="JI244" s="73"/>
      <c r="JJ244" s="73"/>
      <c r="JK244" s="73"/>
      <c r="JL244" s="73"/>
      <c r="JM244" s="73"/>
      <c r="JN244" s="73"/>
      <c r="JO244" s="73"/>
      <c r="JP244" s="73"/>
      <c r="JQ244" s="73"/>
      <c r="JR244" s="73"/>
      <c r="JS244" s="73"/>
      <c r="JT244" s="73"/>
      <c r="JU244" s="73"/>
      <c r="JV244" s="73"/>
      <c r="JW244" s="73"/>
      <c r="JX244" s="73"/>
      <c r="JY244" s="73"/>
      <c r="JZ244" s="73"/>
      <c r="KA244" s="73"/>
      <c r="KB244" s="73"/>
      <c r="KC244" s="73"/>
      <c r="KD244" s="73"/>
      <c r="KE244" s="73"/>
      <c r="KF244" s="73"/>
      <c r="KG244" s="73"/>
      <c r="KH244" s="73"/>
      <c r="KI244" s="73"/>
      <c r="KJ244" s="73"/>
      <c r="KK244" s="73"/>
      <c r="KL244" s="73"/>
      <c r="KM244" s="73"/>
      <c r="KN244" s="73"/>
      <c r="KO244" s="73"/>
      <c r="KP244" s="73"/>
      <c r="KQ244" s="73"/>
      <c r="KR244" s="73"/>
      <c r="KS244" s="73"/>
      <c r="KT244" s="73"/>
      <c r="KU244" s="73"/>
      <c r="KV244" s="73"/>
      <c r="KW244" s="73"/>
      <c r="KX244" s="73"/>
      <c r="KY244" s="73"/>
      <c r="KZ244" s="73"/>
      <c r="LA244" s="73"/>
      <c r="LB244" s="73"/>
      <c r="LC244" s="73"/>
      <c r="LD244" s="73"/>
      <c r="LE244" s="73"/>
      <c r="LF244" s="73"/>
      <c r="LG244" s="73"/>
      <c r="LH244" s="73"/>
      <c r="LI244" s="73"/>
      <c r="LJ244" s="73"/>
      <c r="LK244" s="73"/>
      <c r="LL244" s="73"/>
      <c r="LM244" s="73"/>
      <c r="LN244" s="73"/>
      <c r="LO244" s="73"/>
      <c r="LP244" s="73"/>
      <c r="LQ244" s="73"/>
      <c r="LR244" s="73"/>
      <c r="LS244" s="73"/>
      <c r="LT244" s="73"/>
      <c r="LU244" s="73"/>
      <c r="LV244" s="73"/>
      <c r="LW244" s="73"/>
      <c r="LX244" s="73"/>
      <c r="LY244" s="73"/>
      <c r="LZ244" s="73"/>
      <c r="MA244" s="73"/>
      <c r="MB244" s="73"/>
      <c r="MC244" s="73"/>
      <c r="MD244" s="73"/>
      <c r="ME244" s="73"/>
      <c r="MF244" s="73"/>
      <c r="MG244" s="73"/>
      <c r="MH244" s="73"/>
      <c r="MI244" s="73"/>
      <c r="MJ244" s="73"/>
      <c r="MK244" s="73"/>
      <c r="ML244" s="73"/>
      <c r="MM244" s="73"/>
      <c r="MN244" s="73"/>
      <c r="MO244" s="73"/>
      <c r="MP244" s="73"/>
      <c r="MQ244" s="73"/>
      <c r="MR244" s="73"/>
      <c r="MS244" s="73"/>
      <c r="MT244" s="73"/>
      <c r="MU244" s="73"/>
      <c r="MV244" s="73"/>
      <c r="MW244" s="73"/>
      <c r="MX244" s="73"/>
      <c r="MY244" s="73"/>
      <c r="MZ244" s="73"/>
      <c r="NA244" s="73"/>
      <c r="NB244" s="73"/>
      <c r="NC244" s="73"/>
      <c r="ND244" s="73"/>
      <c r="NE244" s="73"/>
      <c r="NF244" s="73"/>
      <c r="NG244" s="73"/>
      <c r="NH244" s="73"/>
      <c r="NI244" s="73"/>
      <c r="NJ244" s="73"/>
      <c r="NK244" s="73"/>
      <c r="NL244" s="73"/>
      <c r="NM244" s="73"/>
      <c r="NN244" s="73"/>
      <c r="NO244" s="73"/>
      <c r="NP244" s="73"/>
      <c r="NQ244" s="73"/>
      <c r="NR244" s="73"/>
      <c r="NS244" s="73"/>
      <c r="NT244" s="73"/>
      <c r="NU244" s="73"/>
      <c r="NV244" s="73"/>
      <c r="NW244" s="73"/>
      <c r="NX244" s="73"/>
      <c r="NY244" s="73"/>
      <c r="NZ244" s="73"/>
      <c r="OA244" s="73"/>
      <c r="OB244" s="73"/>
      <c r="OC244" s="73"/>
      <c r="OD244" s="73"/>
      <c r="OE244" s="73"/>
      <c r="OF244" s="73"/>
      <c r="OG244" s="73"/>
      <c r="OH244" s="73"/>
      <c r="OI244" s="73"/>
      <c r="OJ244" s="73"/>
      <c r="OK244" s="73"/>
      <c r="OL244" s="73"/>
      <c r="OM244" s="73"/>
      <c r="ON244" s="73"/>
      <c r="OO244" s="73"/>
      <c r="OP244" s="73"/>
      <c r="OQ244" s="73"/>
      <c r="OR244" s="73"/>
      <c r="OS244" s="73"/>
      <c r="OT244" s="73"/>
      <c r="OU244" s="73"/>
      <c r="OV244" s="73"/>
      <c r="OW244" s="73"/>
      <c r="OX244" s="73"/>
      <c r="OY244" s="73"/>
      <c r="OZ244" s="73"/>
      <c r="PA244" s="73"/>
      <c r="PB244" s="73"/>
      <c r="PC244" s="73"/>
      <c r="PD244" s="73"/>
      <c r="PE244" s="73"/>
      <c r="PF244" s="73"/>
      <c r="PG244" s="73"/>
      <c r="PH244" s="73"/>
      <c r="PI244" s="73"/>
      <c r="PJ244" s="73"/>
      <c r="PK244" s="73"/>
      <c r="PL244" s="73"/>
      <c r="PM244" s="73"/>
      <c r="PN244" s="73"/>
      <c r="PO244" s="73"/>
      <c r="PP244" s="73"/>
      <c r="PQ244" s="73"/>
      <c r="PR244" s="73"/>
      <c r="PS244" s="73"/>
      <c r="PT244" s="73"/>
      <c r="PU244" s="73"/>
      <c r="PV244" s="73"/>
      <c r="PW244" s="73"/>
      <c r="PX244" s="73"/>
      <c r="PY244" s="73"/>
      <c r="PZ244" s="73"/>
      <c r="QA244" s="73"/>
      <c r="QB244" s="73"/>
      <c r="QC244" s="73"/>
      <c r="QD244" s="73"/>
      <c r="QE244" s="73"/>
      <c r="QF244" s="73"/>
      <c r="QG244" s="73"/>
      <c r="QH244" s="73"/>
      <c r="QI244" s="73"/>
      <c r="QJ244" s="73"/>
      <c r="QK244" s="73"/>
      <c r="QL244" s="73"/>
      <c r="QM244" s="73"/>
      <c r="QN244" s="73"/>
      <c r="QO244" s="73"/>
      <c r="QP244" s="73"/>
      <c r="QQ244" s="73"/>
      <c r="QR244" s="73"/>
      <c r="QS244" s="73"/>
      <c r="QT244" s="73"/>
      <c r="QU244" s="73"/>
      <c r="QV244" s="73"/>
      <c r="QW244" s="73"/>
      <c r="QX244" s="73"/>
      <c r="QY244" s="73"/>
      <c r="QZ244" s="73"/>
      <c r="RA244" s="73"/>
      <c r="RB244" s="73"/>
      <c r="RC244" s="73"/>
      <c r="RD244" s="73"/>
      <c r="RE244" s="73"/>
      <c r="RF244" s="73"/>
      <c r="RG244" s="73"/>
      <c r="RH244" s="73"/>
      <c r="RI244" s="73"/>
      <c r="RJ244" s="73"/>
      <c r="RK244" s="73"/>
      <c r="RL244" s="73"/>
      <c r="RM244" s="73"/>
      <c r="RN244" s="73"/>
      <c r="RO244" s="73"/>
      <c r="RP244" s="73"/>
      <c r="RQ244" s="73"/>
      <c r="RR244" s="73"/>
      <c r="RS244" s="73"/>
      <c r="RT244" s="73"/>
      <c r="RU244" s="73"/>
      <c r="RV244" s="73"/>
      <c r="RW244" s="73"/>
      <c r="RX244" s="73"/>
      <c r="RY244" s="73"/>
      <c r="RZ244" s="73"/>
      <c r="SA244" s="73"/>
      <c r="SB244" s="73"/>
      <c r="SC244" s="73"/>
      <c r="SD244" s="73"/>
      <c r="SE244" s="73"/>
      <c r="SF244" s="73"/>
      <c r="SG244" s="73"/>
      <c r="SH244" s="73"/>
      <c r="SI244" s="73"/>
      <c r="SJ244" s="73"/>
      <c r="SK244" s="73"/>
      <c r="SL244" s="73"/>
      <c r="SM244" s="73"/>
      <c r="SN244" s="73"/>
      <c r="SO244" s="73"/>
      <c r="SP244" s="73"/>
      <c r="SQ244" s="73"/>
      <c r="SR244" s="73"/>
      <c r="SS244" s="73"/>
      <c r="ST244" s="73"/>
      <c r="SU244" s="73"/>
      <c r="SV244" s="73"/>
      <c r="SW244" s="73"/>
      <c r="SX244" s="73"/>
      <c r="SY244" s="73"/>
      <c r="SZ244" s="73"/>
      <c r="TA244" s="73"/>
      <c r="TB244" s="73"/>
      <c r="TC244" s="73"/>
      <c r="TD244" s="73"/>
      <c r="TE244" s="73"/>
      <c r="TF244" s="73"/>
      <c r="TG244" s="73"/>
      <c r="TH244" s="73"/>
      <c r="TI244" s="73"/>
      <c r="TJ244" s="73"/>
      <c r="TK244" s="73"/>
      <c r="TL244" s="73"/>
      <c r="TM244" s="73"/>
      <c r="TN244" s="73"/>
      <c r="TO244" s="73"/>
      <c r="TP244" s="73"/>
      <c r="TQ244" s="73"/>
      <c r="TR244" s="73"/>
      <c r="TS244" s="73"/>
      <c r="TT244" s="73"/>
      <c r="TU244" s="73"/>
      <c r="TV244" s="73"/>
      <c r="TW244" s="73"/>
      <c r="TX244" s="73"/>
      <c r="TY244" s="73"/>
      <c r="TZ244" s="73"/>
      <c r="UA244" s="73"/>
      <c r="UB244" s="73"/>
      <c r="UC244" s="73"/>
      <c r="UD244" s="73"/>
      <c r="UE244" s="73"/>
      <c r="UF244" s="73"/>
      <c r="UG244" s="73"/>
      <c r="UH244" s="73"/>
      <c r="UI244" s="73"/>
      <c r="UJ244" s="73"/>
      <c r="UK244" s="73"/>
      <c r="UL244" s="73"/>
      <c r="UM244" s="73"/>
      <c r="UN244" s="73"/>
      <c r="UO244" s="73"/>
      <c r="UP244" s="73"/>
      <c r="UQ244" s="73"/>
      <c r="UR244" s="73"/>
      <c r="US244" s="73"/>
      <c r="UT244" s="73"/>
      <c r="UU244" s="73"/>
      <c r="UV244" s="73"/>
      <c r="UW244" s="73"/>
      <c r="UX244" s="73"/>
      <c r="UY244" s="73"/>
      <c r="UZ244" s="73"/>
      <c r="VA244" s="73"/>
      <c r="VB244" s="73"/>
      <c r="VC244" s="73"/>
      <c r="VD244" s="73"/>
      <c r="VE244" s="73"/>
      <c r="VF244" s="73"/>
      <c r="VG244" s="73"/>
      <c r="VH244" s="73"/>
      <c r="VI244" s="73"/>
      <c r="VJ244" s="73"/>
      <c r="VK244" s="73"/>
      <c r="VL244" s="73"/>
      <c r="VM244" s="73"/>
      <c r="VN244" s="73"/>
      <c r="VO244" s="73"/>
      <c r="VP244" s="73"/>
      <c r="VQ244" s="73"/>
      <c r="VR244" s="73"/>
      <c r="VS244" s="73"/>
      <c r="VT244" s="73"/>
      <c r="VU244" s="73"/>
      <c r="VV244" s="73"/>
      <c r="VW244" s="73"/>
      <c r="VX244" s="73"/>
      <c r="VY244" s="73"/>
      <c r="VZ244" s="73"/>
      <c r="WA244" s="73"/>
      <c r="WB244" s="73"/>
      <c r="WC244" s="73"/>
      <c r="WD244" s="73"/>
      <c r="WE244" s="73"/>
      <c r="WF244" s="73"/>
      <c r="WG244" s="73"/>
      <c r="WH244" s="73"/>
      <c r="WI244" s="73"/>
      <c r="WJ244" s="73"/>
      <c r="WK244" s="73"/>
      <c r="WL244" s="73"/>
      <c r="WM244" s="73"/>
      <c r="WN244" s="73"/>
      <c r="WO244" s="73"/>
      <c r="WP244" s="73"/>
      <c r="WQ244" s="73"/>
      <c r="WR244" s="73"/>
      <c r="WS244" s="73"/>
      <c r="WT244" s="73"/>
      <c r="WU244" s="73"/>
      <c r="WV244" s="73"/>
      <c r="WW244" s="73"/>
      <c r="WX244" s="73"/>
      <c r="WY244" s="73"/>
      <c r="WZ244" s="73"/>
      <c r="XA244" s="73"/>
      <c r="XB244" s="73"/>
      <c r="XC244" s="73"/>
      <c r="XD244" s="73"/>
      <c r="XE244" s="73"/>
      <c r="XF244" s="73"/>
      <c r="XG244" s="73"/>
      <c r="XH244" s="73"/>
      <c r="XI244" s="73"/>
      <c r="XJ244" s="73"/>
      <c r="XK244" s="73"/>
      <c r="XL244" s="73"/>
      <c r="XM244" s="73"/>
      <c r="XN244" s="73"/>
      <c r="XO244" s="73"/>
      <c r="XP244" s="73"/>
      <c r="XQ244" s="73"/>
      <c r="XR244" s="73"/>
      <c r="XS244" s="73"/>
      <c r="XT244" s="73"/>
      <c r="XU244" s="73"/>
      <c r="XV244" s="73"/>
      <c r="XW244" s="73"/>
      <c r="XX244" s="73"/>
      <c r="XY244" s="73"/>
      <c r="XZ244" s="73"/>
      <c r="YA244" s="73"/>
      <c r="YB244" s="73"/>
      <c r="YC244" s="73"/>
      <c r="YD244" s="73"/>
      <c r="YE244" s="73"/>
      <c r="YF244" s="73"/>
      <c r="YG244" s="73"/>
      <c r="YH244" s="73"/>
      <c r="YI244" s="73"/>
      <c r="YJ244" s="73"/>
      <c r="YK244" s="73"/>
      <c r="YL244" s="73"/>
      <c r="YM244" s="73"/>
      <c r="YN244" s="73"/>
      <c r="YO244" s="73"/>
      <c r="YP244" s="73"/>
      <c r="YQ244" s="73"/>
      <c r="YR244" s="73"/>
    </row>
    <row r="245" spans="1:668">
      <c r="A245" s="71" t="s">
        <v>328</v>
      </c>
      <c r="B245" s="72">
        <f t="shared" si="260"/>
        <v>0.67346084227500003</v>
      </c>
      <c r="C245" s="72">
        <f t="shared" si="261"/>
        <v>0.57663069457499982</v>
      </c>
      <c r="D245" s="72">
        <f t="shared" si="262"/>
        <v>0.89222627069999993</v>
      </c>
      <c r="E245" s="72">
        <f t="shared" si="263"/>
        <v>1.0081815142499999</v>
      </c>
      <c r="F245" s="72">
        <f t="shared" si="264"/>
        <v>1.3831089799500003</v>
      </c>
      <c r="G245" s="72">
        <f t="shared" si="265"/>
        <v>1.569364107525</v>
      </c>
      <c r="H245" s="72">
        <f t="shared" si="266"/>
        <v>1.557986683275</v>
      </c>
      <c r="I245" s="72">
        <f t="shared" si="267"/>
        <v>1.535428676025</v>
      </c>
      <c r="J245" s="72">
        <f t="shared" si="268"/>
        <v>1.5481406839500003</v>
      </c>
      <c r="K245" s="72">
        <f t="shared" si="269"/>
        <v>1.8366390935999999</v>
      </c>
      <c r="L245" s="72">
        <f t="shared" si="270"/>
        <v>1.51163844255</v>
      </c>
      <c r="M245" s="72">
        <f t="shared" si="271"/>
        <v>1.3787036727749999</v>
      </c>
      <c r="N245" s="72">
        <f t="shared" si="272"/>
        <v>2.1730014216</v>
      </c>
      <c r="O245" s="72">
        <f t="shared" si="273"/>
        <v>2.5478737717500004</v>
      </c>
      <c r="P245" s="72">
        <f t="shared" si="274"/>
        <v>2.2291799143500004</v>
      </c>
      <c r="Q245" s="72">
        <f t="shared" si="275"/>
        <v>1.7260064374499997</v>
      </c>
      <c r="R245" s="72">
        <f t="shared" si="276"/>
        <v>1.7247190956749998</v>
      </c>
      <c r="S245" s="72">
        <f t="shared" si="277"/>
        <v>1.449991699875</v>
      </c>
      <c r="T245" s="72">
        <f t="shared" si="278"/>
        <v>2.7640133379000003</v>
      </c>
      <c r="U245" s="72">
        <f t="shared" si="279"/>
        <v>3.1613177169000002</v>
      </c>
      <c r="V245" s="72">
        <f t="shared" si="280"/>
        <v>1.9629363764250001</v>
      </c>
      <c r="W245" s="72">
        <f t="shared" si="281"/>
        <v>0.69047186310000008</v>
      </c>
      <c r="X245" s="72">
        <f t="shared" si="282"/>
        <v>0.67094127427499994</v>
      </c>
      <c r="Y245" s="72">
        <f t="shared" si="283"/>
        <v>0.68635000732499996</v>
      </c>
      <c r="Z245" s="72">
        <f t="shared" si="284"/>
        <v>0</v>
      </c>
      <c r="AA245" s="72">
        <f t="shared" si="285"/>
        <v>0</v>
      </c>
      <c r="AB245" s="72"/>
      <c r="AD245" s="73"/>
      <c r="AE245" s="73"/>
      <c r="AF245" s="73"/>
      <c r="AG245" s="73"/>
      <c r="AH245" s="73"/>
      <c r="AI245" s="73">
        <v>7.0666008749999998</v>
      </c>
      <c r="AJ245" s="73">
        <v>341.79908332500003</v>
      </c>
      <c r="AK245" s="73">
        <v>262.14923992499996</v>
      </c>
      <c r="AL245" s="73">
        <v>61.713668699999999</v>
      </c>
      <c r="AM245" s="73">
        <v>0.73224945000000008</v>
      </c>
      <c r="AN245" s="73"/>
      <c r="AO245" s="73"/>
      <c r="AP245" s="73"/>
      <c r="AQ245" s="73"/>
      <c r="AR245" s="73"/>
      <c r="AS245" s="73"/>
      <c r="AT245" s="73"/>
      <c r="AU245" s="73"/>
      <c r="AV245" s="73">
        <v>318.73322565000001</v>
      </c>
      <c r="AW245" s="73">
        <v>239.91011549999999</v>
      </c>
      <c r="AX245" s="73">
        <v>15.219765450000001</v>
      </c>
      <c r="AY245" s="73">
        <v>0.37006155000000002</v>
      </c>
      <c r="AZ245" s="73">
        <v>0.18896759999999999</v>
      </c>
      <c r="BA245" s="73">
        <v>2.2085588249999999</v>
      </c>
      <c r="BB245" s="73"/>
      <c r="BC245" s="73"/>
      <c r="BD245" s="73"/>
      <c r="BE245" s="73"/>
      <c r="BF245" s="73">
        <v>3.9958773750000001</v>
      </c>
      <c r="BG245" s="73"/>
      <c r="BH245" s="73">
        <v>377.17539277500003</v>
      </c>
      <c r="BI245" s="73">
        <v>399.63104257500004</v>
      </c>
      <c r="BJ245" s="73">
        <v>41.946870375000003</v>
      </c>
      <c r="BK245" s="73">
        <v>2.1849378750000001</v>
      </c>
      <c r="BL245" s="73">
        <v>67.292149725000002</v>
      </c>
      <c r="BM245" s="73"/>
      <c r="BN245" s="73">
        <v>44.930983724999997</v>
      </c>
      <c r="BO245" s="73"/>
      <c r="BP245" s="73"/>
      <c r="BQ245" s="73">
        <v>1.9684125E-2</v>
      </c>
      <c r="BR245" s="73">
        <v>8.1374172749999989</v>
      </c>
      <c r="BS245" s="73"/>
      <c r="BT245" s="73">
        <v>255.047207625</v>
      </c>
      <c r="BU245" s="73">
        <v>671.98846972499996</v>
      </c>
      <c r="BV245" s="73">
        <v>21.333654674999998</v>
      </c>
      <c r="BW245" s="73">
        <v>1.9999070999999999</v>
      </c>
      <c r="BX245" s="73">
        <v>2.3739054749999999</v>
      </c>
      <c r="BY245" s="73">
        <v>2.3502845250000002</v>
      </c>
      <c r="BZ245" s="73"/>
      <c r="CA245" s="73"/>
      <c r="CB245" s="73"/>
      <c r="CC245" s="73">
        <v>2.3620949999999998E-2</v>
      </c>
      <c r="CD245" s="73"/>
      <c r="CE245" s="73">
        <v>5.2044826499999992</v>
      </c>
      <c r="CF245" s="73">
        <v>270.99134887500003</v>
      </c>
      <c r="CG245" s="73">
        <v>1043.144457075</v>
      </c>
      <c r="CH245" s="73">
        <v>54.678562425000003</v>
      </c>
      <c r="CI245" s="73">
        <v>8.4759842250000013</v>
      </c>
      <c r="CJ245" s="73">
        <v>0.59052375000000001</v>
      </c>
      <c r="CK245" s="73"/>
      <c r="CL245" s="73"/>
      <c r="CM245" s="73"/>
      <c r="CN245" s="73"/>
      <c r="CO245" s="73">
        <v>6.2083730249999993</v>
      </c>
      <c r="CP245" s="73">
        <v>2.0077807500000002</v>
      </c>
      <c r="CQ245" s="73">
        <v>1.9841598</v>
      </c>
      <c r="CR245" s="73">
        <v>792.84112357499998</v>
      </c>
      <c r="CS245" s="73">
        <v>709.04580344999999</v>
      </c>
      <c r="CT245" s="73">
        <v>55.965904199999997</v>
      </c>
      <c r="CU245" s="73">
        <v>0.59052375000000001</v>
      </c>
      <c r="CV245" s="73">
        <v>0.72043897499999998</v>
      </c>
      <c r="CW245" s="73"/>
      <c r="CX245" s="73">
        <v>42.785414099999997</v>
      </c>
      <c r="CY245" s="73"/>
      <c r="CZ245" s="73"/>
      <c r="DA245" s="73">
        <v>7.3500522749999995</v>
      </c>
      <c r="DB245" s="73">
        <v>0.40549297500000003</v>
      </c>
      <c r="DC245" s="73">
        <v>0.48029264999999999</v>
      </c>
      <c r="DD245" s="73">
        <v>432.62950972499999</v>
      </c>
      <c r="DE245" s="73">
        <v>1033.8141818249999</v>
      </c>
      <c r="DF245" s="73">
        <v>29.081326275000002</v>
      </c>
      <c r="DG245" s="73">
        <v>5.161177575</v>
      </c>
      <c r="DH245" s="73">
        <v>6.2792358750000004</v>
      </c>
      <c r="DI245" s="73"/>
      <c r="DJ245" s="73"/>
      <c r="DK245" s="73"/>
      <c r="DL245" s="73">
        <v>7.8736500000000011E-3</v>
      </c>
      <c r="DM245" s="73"/>
      <c r="DN245" s="73">
        <v>9.499558725</v>
      </c>
      <c r="DO245" s="73">
        <v>0.18503077500000001</v>
      </c>
      <c r="DP245" s="73">
        <v>646.15502407499991</v>
      </c>
      <c r="DQ245" s="73">
        <v>774.66873937499997</v>
      </c>
      <c r="DR245" s="73">
        <v>93.960202275</v>
      </c>
      <c r="DS245" s="73">
        <v>6.0075949499999997</v>
      </c>
      <c r="DT245" s="73">
        <v>4.9446522000000002</v>
      </c>
      <c r="DU245" s="73"/>
      <c r="DV245" s="73"/>
      <c r="DW245" s="73"/>
      <c r="DX245" s="73"/>
      <c r="DY245" s="73">
        <v>11.578202325000001</v>
      </c>
      <c r="DZ245" s="73">
        <v>13.881244950000001</v>
      </c>
      <c r="EA245" s="73">
        <v>0.32281964999999996</v>
      </c>
      <c r="EB245" s="73">
        <v>576.08347590000005</v>
      </c>
      <c r="EC245" s="73">
        <v>876.40810784999996</v>
      </c>
      <c r="ED245" s="73">
        <v>67.709453175000007</v>
      </c>
      <c r="EE245" s="73">
        <v>2.0274648750000002</v>
      </c>
      <c r="EF245" s="73">
        <v>0.129915225</v>
      </c>
      <c r="EG245" s="73"/>
      <c r="EH245" s="73"/>
      <c r="EI245" s="73"/>
      <c r="EJ245" s="73"/>
      <c r="EK245" s="73">
        <v>50.962199625000004</v>
      </c>
      <c r="EL245" s="73">
        <v>1.476309375</v>
      </c>
      <c r="EM245" s="73">
        <v>1.1377424249999999</v>
      </c>
      <c r="EN245" s="73">
        <v>482.33586217499999</v>
      </c>
      <c r="EO245" s="73">
        <v>1244.8713069</v>
      </c>
      <c r="EP245" s="73">
        <v>43.529474024999999</v>
      </c>
      <c r="EQ245" s="73">
        <v>8.9917083000000009</v>
      </c>
      <c r="ER245" s="73">
        <v>3.3344907750000004</v>
      </c>
      <c r="ES245" s="73"/>
      <c r="ET245" s="73"/>
      <c r="EU245" s="73">
        <v>31.738683150000004</v>
      </c>
      <c r="EV245" s="73"/>
      <c r="EW245" s="73"/>
      <c r="EX245" s="73">
        <v>3.9761932500000001</v>
      </c>
      <c r="EY245" s="73">
        <v>0.43305074999999998</v>
      </c>
      <c r="EZ245" s="73">
        <v>496.38245377500004</v>
      </c>
      <c r="FA245" s="73">
        <v>905.32802430000004</v>
      </c>
      <c r="FB245" s="73">
        <v>70.358936400000005</v>
      </c>
      <c r="FC245" s="73">
        <v>2.381779125</v>
      </c>
      <c r="FD245" s="73">
        <v>0.99207990000000001</v>
      </c>
      <c r="FE245" s="73">
        <v>4.7241899999999996E-2</v>
      </c>
      <c r="FF245" s="73"/>
      <c r="FG245" s="73"/>
      <c r="FH245" s="73"/>
      <c r="FI245" s="73">
        <v>0.79130182500000001</v>
      </c>
      <c r="FJ245" s="73">
        <v>12.507293024999999</v>
      </c>
      <c r="FK245" s="73">
        <v>0.79917547500000008</v>
      </c>
      <c r="FL245" s="73">
        <v>394.93834717499999</v>
      </c>
      <c r="FM245" s="73">
        <v>834.73681522499999</v>
      </c>
      <c r="FN245" s="73">
        <v>114.73089097500001</v>
      </c>
      <c r="FO245" s="73">
        <v>20.199849074999999</v>
      </c>
      <c r="FP245" s="73"/>
      <c r="FQ245" s="73"/>
      <c r="FR245" s="73"/>
      <c r="FS245" s="73">
        <v>7.4957148</v>
      </c>
      <c r="FT245" s="73">
        <v>0.27951457499999999</v>
      </c>
      <c r="FU245" s="73">
        <v>1.121995125</v>
      </c>
      <c r="FV245" s="73">
        <v>13.893055425</v>
      </c>
      <c r="FW245" s="73">
        <v>3.37779585</v>
      </c>
      <c r="FX245" s="73">
        <v>987.39901507499997</v>
      </c>
      <c r="FY245" s="73">
        <v>1060.32082455</v>
      </c>
      <c r="FZ245" s="73">
        <v>88.543131074999991</v>
      </c>
      <c r="GA245" s="73">
        <v>4.8422947499999998</v>
      </c>
      <c r="GB245" s="73">
        <v>5.7280803750000002</v>
      </c>
      <c r="GC245" s="73"/>
      <c r="GD245" s="73"/>
      <c r="GE245" s="73"/>
      <c r="GF245" s="73">
        <v>11.979758475000001</v>
      </c>
      <c r="GG245" s="73">
        <v>28.656149174999999</v>
      </c>
      <c r="GH245" s="73">
        <v>33.506317575000004</v>
      </c>
      <c r="GI245" s="73">
        <v>5.2320404250000001</v>
      </c>
      <c r="GJ245" s="73">
        <v>682.11398362500006</v>
      </c>
      <c r="GK245" s="73">
        <v>1678.9377577499999</v>
      </c>
      <c r="GL245" s="73">
        <v>98.420625000000001</v>
      </c>
      <c r="GM245" s="73">
        <v>6.4839507749999994</v>
      </c>
      <c r="GN245" s="73">
        <v>1.5353617500000001</v>
      </c>
      <c r="GO245" s="73">
        <v>1.0078272000000001</v>
      </c>
      <c r="GP245" s="73"/>
      <c r="GQ245" s="73"/>
      <c r="GR245" s="73"/>
      <c r="GS245" s="73">
        <v>0.90546974999999996</v>
      </c>
      <c r="GT245" s="73">
        <v>3.5313320250000002</v>
      </c>
      <c r="GU245" s="73">
        <v>2.834514</v>
      </c>
      <c r="GV245" s="73">
        <v>991.65865972500001</v>
      </c>
      <c r="GW245" s="73">
        <v>1014.059193975</v>
      </c>
      <c r="GX245" s="73">
        <v>203.46692647500001</v>
      </c>
      <c r="GY245" s="73">
        <v>10.1255139</v>
      </c>
      <c r="GZ245" s="73">
        <v>1.09443735</v>
      </c>
      <c r="HA245" s="73">
        <v>1.50386715</v>
      </c>
      <c r="HB245" s="73">
        <v>0.64563929999999992</v>
      </c>
      <c r="HC245" s="73">
        <v>3.9368250000000006E-3</v>
      </c>
      <c r="HD245" s="73">
        <v>0.19290442500000002</v>
      </c>
      <c r="HE245" s="73">
        <v>1.6416560250000001</v>
      </c>
      <c r="HF245" s="73">
        <v>2.7557775E-2</v>
      </c>
      <c r="HG245" s="73">
        <v>6.9957380249999996</v>
      </c>
      <c r="HH245" s="73">
        <v>546.05337479999992</v>
      </c>
      <c r="HI245" s="73">
        <v>973.22250824999992</v>
      </c>
      <c r="HJ245" s="73">
        <v>157.66984125000002</v>
      </c>
      <c r="HK245" s="73">
        <v>29.81751255</v>
      </c>
      <c r="HL245" s="73">
        <v>9.4838114250000007</v>
      </c>
      <c r="HM245" s="73">
        <v>0.25195679999999998</v>
      </c>
      <c r="HN245" s="73">
        <v>1.1810474999999999E-2</v>
      </c>
      <c r="HO245" s="73">
        <v>2.3306003999999998</v>
      </c>
      <c r="HP245" s="73"/>
      <c r="HQ245" s="73"/>
      <c r="HR245" s="73">
        <v>0.37399837499999999</v>
      </c>
      <c r="HS245" s="73">
        <v>5.3383346999999999</v>
      </c>
      <c r="HT245" s="73">
        <v>288.9157131</v>
      </c>
      <c r="HU245" s="73">
        <v>1076.7019533749999</v>
      </c>
      <c r="HV245" s="73">
        <v>249.346685025</v>
      </c>
      <c r="HW245" s="73">
        <v>96.235687124999998</v>
      </c>
      <c r="HX245" s="73">
        <v>4.7871791999999997</v>
      </c>
      <c r="HY245" s="73">
        <v>0.67713389999999996</v>
      </c>
      <c r="HZ245" s="73"/>
      <c r="IA245" s="73">
        <v>0.18503077500000001</v>
      </c>
      <c r="IB245" s="73">
        <v>3.9368249999999997E-3</v>
      </c>
      <c r="IC245" s="73"/>
      <c r="ID245" s="73">
        <v>0.381872025</v>
      </c>
      <c r="IE245" s="73">
        <v>1.0590059249999999</v>
      </c>
      <c r="IF245" s="73">
        <v>399.96567270000003</v>
      </c>
      <c r="IG245" s="73">
        <v>883.12826812499998</v>
      </c>
      <c r="IH245" s="73">
        <v>152.06380245</v>
      </c>
      <c r="II245" s="73">
        <v>10.822331925</v>
      </c>
      <c r="IJ245" s="73">
        <v>1.901486475</v>
      </c>
      <c r="IK245" s="73">
        <v>0.48029264999999999</v>
      </c>
      <c r="IL245" s="73"/>
      <c r="IM245" s="73"/>
      <c r="IN245" s="73"/>
      <c r="IO245" s="73"/>
      <c r="IP245" s="73">
        <v>5.0194518749999997</v>
      </c>
      <c r="IQ245" s="73">
        <v>12.948217424999999</v>
      </c>
      <c r="IR245" s="73">
        <v>1156.3714809000001</v>
      </c>
      <c r="IS245" s="73">
        <v>1473.24652515</v>
      </c>
      <c r="IT245" s="73">
        <v>99.215863650000003</v>
      </c>
      <c r="IU245" s="73">
        <v>4.1927186250000004</v>
      </c>
      <c r="IV245" s="73">
        <v>7.2201370499999999</v>
      </c>
      <c r="IW245" s="73">
        <v>5.7989432250000004</v>
      </c>
      <c r="IX245" s="73">
        <v>1.1653001999999999</v>
      </c>
      <c r="IY245" s="73">
        <v>0.81492277499999999</v>
      </c>
      <c r="IZ245" s="73">
        <v>9.0546975000000002E-2</v>
      </c>
      <c r="JA245" s="73">
        <v>5.9052374999999997E-2</v>
      </c>
      <c r="JB245" s="73">
        <v>33.911810549999998</v>
      </c>
      <c r="JC245" s="73">
        <v>5.6454070500000002</v>
      </c>
      <c r="JD245" s="73">
        <v>648.51318225</v>
      </c>
      <c r="JE245" s="73">
        <v>2060.3727951750002</v>
      </c>
      <c r="JF245" s="73">
        <v>365.12477145000003</v>
      </c>
      <c r="JG245" s="73">
        <v>37.608489225</v>
      </c>
      <c r="JH245" s="73">
        <v>3.5234583750000001</v>
      </c>
      <c r="JI245" s="73">
        <v>4.4879804999999999</v>
      </c>
      <c r="JJ245" s="73"/>
      <c r="JK245" s="73">
        <v>10.259365949999999</v>
      </c>
      <c r="JL245" s="73">
        <v>2.1455696249999998</v>
      </c>
      <c r="JM245" s="73">
        <v>3.3305539500000001</v>
      </c>
      <c r="JN245" s="73">
        <v>3.8462780250000002</v>
      </c>
      <c r="JO245" s="73">
        <v>15.074102925</v>
      </c>
      <c r="JP245" s="73">
        <v>667.88629807500001</v>
      </c>
      <c r="JQ245" s="73">
        <v>1017.99208215</v>
      </c>
      <c r="JR245" s="73">
        <v>193.089455775</v>
      </c>
      <c r="JS245" s="73">
        <v>37.56518415</v>
      </c>
      <c r="JT245" s="73">
        <v>10.365660224999999</v>
      </c>
      <c r="JU245" s="73">
        <v>1.3818255749999999</v>
      </c>
      <c r="JV245" s="73">
        <v>0.23620949999999999</v>
      </c>
      <c r="JW245" s="73">
        <v>0.52359772500000001</v>
      </c>
      <c r="JX245" s="73">
        <v>10.302671025</v>
      </c>
      <c r="JY245" s="73">
        <v>8.6610149999999997E-2</v>
      </c>
      <c r="JZ245" s="73">
        <v>0.86216467500000005</v>
      </c>
      <c r="KA245" s="73">
        <v>9.0980025750000006</v>
      </c>
      <c r="KB245" s="73">
        <v>289.69126762500002</v>
      </c>
      <c r="KC245" s="73">
        <v>258.73601265000002</v>
      </c>
      <c r="KD245" s="73">
        <v>107.187934275</v>
      </c>
      <c r="KE245" s="73">
        <v>10.3459761</v>
      </c>
      <c r="KF245" s="73">
        <v>2.2833584999999998</v>
      </c>
      <c r="KG245" s="73">
        <v>1.1180582999999999</v>
      </c>
      <c r="KH245" s="73">
        <v>2.5668099</v>
      </c>
      <c r="KI245" s="73">
        <v>1.5944141249999999</v>
      </c>
      <c r="KJ245" s="73">
        <v>5.3934502499999999</v>
      </c>
      <c r="KK245" s="73">
        <v>3.8344675499999998</v>
      </c>
      <c r="KL245" s="73">
        <v>1.92904425</v>
      </c>
      <c r="KM245" s="73">
        <v>4.3226338499999999</v>
      </c>
      <c r="KN245" s="73">
        <v>219.765381975</v>
      </c>
      <c r="KO245" s="73">
        <v>267.74346824999998</v>
      </c>
      <c r="KP245" s="73">
        <v>72.287980649999994</v>
      </c>
      <c r="KQ245" s="73">
        <v>41.277610125000002</v>
      </c>
      <c r="KR245" s="73">
        <v>35.462919599999999</v>
      </c>
      <c r="KS245" s="73">
        <v>14.763093749999999</v>
      </c>
      <c r="KT245" s="73">
        <v>4.5982116</v>
      </c>
      <c r="KU245" s="73">
        <v>0.38580884999999998</v>
      </c>
      <c r="KV245" s="73">
        <v>2.7557775E-2</v>
      </c>
      <c r="KW245" s="73">
        <v>0.27951457499999999</v>
      </c>
      <c r="KX245" s="73">
        <v>0.41730345000000002</v>
      </c>
      <c r="KY245" s="73">
        <v>1.5392985749999999</v>
      </c>
      <c r="KZ245" s="73">
        <v>341.5746843</v>
      </c>
      <c r="LA245" s="73">
        <v>174.92888205</v>
      </c>
      <c r="LB245" s="73">
        <v>94.979839949999999</v>
      </c>
      <c r="LC245" s="73">
        <v>54.532899899999997</v>
      </c>
      <c r="LD245" s="73">
        <v>13.086006299999999</v>
      </c>
      <c r="LE245" s="73"/>
      <c r="LF245" s="73"/>
      <c r="LG245" s="73"/>
      <c r="LH245" s="73"/>
      <c r="LI245" s="73"/>
      <c r="LJ245" s="73"/>
      <c r="LK245" s="73"/>
      <c r="LL245" s="73"/>
      <c r="LM245" s="73"/>
      <c r="LN245" s="73"/>
      <c r="LO245" s="73"/>
      <c r="LP245" s="73"/>
      <c r="LQ245" s="73"/>
      <c r="LR245" s="73"/>
      <c r="LS245" s="73"/>
      <c r="LT245" s="73"/>
      <c r="LU245" s="73"/>
      <c r="LV245" s="73"/>
      <c r="LW245" s="73"/>
      <c r="LX245" s="73"/>
      <c r="LY245" s="73"/>
      <c r="LZ245" s="73"/>
      <c r="MA245" s="73"/>
      <c r="MB245" s="73"/>
      <c r="MC245" s="73"/>
      <c r="MD245" s="73"/>
      <c r="ME245" s="73"/>
      <c r="MF245" s="73"/>
      <c r="MG245" s="73"/>
      <c r="MH245" s="73"/>
      <c r="MI245" s="73"/>
      <c r="MJ245" s="73"/>
      <c r="MK245" s="73"/>
      <c r="ML245" s="73"/>
      <c r="MM245" s="73"/>
      <c r="MN245" s="73"/>
      <c r="MO245" s="73"/>
      <c r="MP245" s="73"/>
      <c r="MQ245" s="73"/>
      <c r="MR245" s="73"/>
      <c r="MS245" s="73"/>
      <c r="MT245" s="73"/>
      <c r="MU245" s="73"/>
      <c r="MV245" s="73"/>
      <c r="MW245" s="73"/>
      <c r="MX245" s="73"/>
      <c r="MY245" s="73"/>
      <c r="MZ245" s="73"/>
      <c r="NA245" s="73"/>
      <c r="NB245" s="73"/>
      <c r="NC245" s="73"/>
      <c r="ND245" s="73"/>
      <c r="NE245" s="73"/>
      <c r="NF245" s="73"/>
      <c r="NG245" s="73"/>
      <c r="NH245" s="73"/>
      <c r="NI245" s="73"/>
      <c r="NJ245" s="73"/>
      <c r="NK245" s="73"/>
      <c r="NL245" s="73"/>
      <c r="NM245" s="73"/>
      <c r="NN245" s="73"/>
      <c r="NO245" s="73"/>
      <c r="NP245" s="73"/>
      <c r="NQ245" s="73"/>
      <c r="NR245" s="73"/>
      <c r="NS245" s="73"/>
      <c r="NT245" s="73"/>
      <c r="NU245" s="73"/>
      <c r="NV245" s="73"/>
      <c r="NW245" s="73"/>
      <c r="NX245" s="73"/>
      <c r="NY245" s="73"/>
      <c r="NZ245" s="73"/>
      <c r="OA245" s="73"/>
      <c r="OB245" s="73"/>
      <c r="OC245" s="73"/>
      <c r="OD245" s="73"/>
      <c r="OE245" s="73"/>
      <c r="OF245" s="73"/>
      <c r="OG245" s="73"/>
      <c r="OH245" s="73"/>
      <c r="OI245" s="73"/>
      <c r="OJ245" s="73"/>
      <c r="OK245" s="73"/>
      <c r="OL245" s="73"/>
      <c r="OM245" s="73"/>
      <c r="ON245" s="73"/>
      <c r="OO245" s="73"/>
      <c r="OP245" s="73"/>
      <c r="OQ245" s="73"/>
      <c r="OR245" s="73"/>
      <c r="OS245" s="73"/>
      <c r="OT245" s="73"/>
      <c r="OU245" s="73"/>
      <c r="OV245" s="73"/>
      <c r="OW245" s="73"/>
      <c r="OX245" s="73"/>
      <c r="OY245" s="73"/>
      <c r="OZ245" s="73"/>
      <c r="PA245" s="73"/>
      <c r="PB245" s="73"/>
      <c r="PC245" s="73"/>
      <c r="PD245" s="73"/>
      <c r="PE245" s="73"/>
      <c r="PF245" s="73"/>
      <c r="PG245" s="73"/>
      <c r="PH245" s="73"/>
      <c r="PI245" s="73"/>
      <c r="PJ245" s="73"/>
      <c r="PK245" s="73"/>
      <c r="PL245" s="73"/>
      <c r="PM245" s="73"/>
      <c r="PN245" s="73"/>
      <c r="PO245" s="73"/>
      <c r="PP245" s="73"/>
      <c r="PQ245" s="73"/>
      <c r="PR245" s="73"/>
      <c r="PS245" s="73"/>
      <c r="PT245" s="73"/>
      <c r="PU245" s="73"/>
      <c r="PV245" s="73"/>
      <c r="PW245" s="73"/>
      <c r="PX245" s="73"/>
      <c r="PY245" s="73"/>
      <c r="PZ245" s="73"/>
      <c r="QA245" s="73"/>
      <c r="QB245" s="73"/>
      <c r="QC245" s="73"/>
      <c r="QD245" s="73"/>
      <c r="QE245" s="73"/>
      <c r="QF245" s="73"/>
      <c r="QG245" s="73"/>
      <c r="QH245" s="73"/>
      <c r="QI245" s="73"/>
      <c r="QJ245" s="73"/>
      <c r="QK245" s="73"/>
      <c r="QL245" s="73"/>
      <c r="QM245" s="73"/>
      <c r="QN245" s="73"/>
      <c r="QO245" s="73"/>
      <c r="QP245" s="73"/>
      <c r="QQ245" s="73"/>
      <c r="QR245" s="73"/>
      <c r="QS245" s="73"/>
      <c r="QT245" s="73"/>
      <c r="QU245" s="73"/>
      <c r="QV245" s="73"/>
      <c r="QW245" s="73"/>
      <c r="QX245" s="73"/>
      <c r="QY245" s="73"/>
      <c r="QZ245" s="73"/>
      <c r="RA245" s="73"/>
      <c r="RB245" s="73"/>
      <c r="RC245" s="73"/>
      <c r="RD245" s="73"/>
      <c r="RE245" s="73"/>
      <c r="RF245" s="73"/>
      <c r="RG245" s="73"/>
      <c r="RH245" s="73"/>
      <c r="RI245" s="73"/>
      <c r="RJ245" s="73"/>
      <c r="RK245" s="73"/>
      <c r="RL245" s="73"/>
      <c r="RM245" s="73"/>
      <c r="RN245" s="73"/>
      <c r="RO245" s="73"/>
      <c r="RP245" s="73"/>
      <c r="RQ245" s="73"/>
      <c r="RR245" s="73"/>
      <c r="RS245" s="73"/>
      <c r="RT245" s="73"/>
      <c r="RU245" s="73"/>
      <c r="RV245" s="73"/>
      <c r="RW245" s="73"/>
      <c r="RX245" s="73"/>
      <c r="RY245" s="73"/>
      <c r="RZ245" s="73"/>
      <c r="SA245" s="73"/>
      <c r="SB245" s="73"/>
      <c r="SC245" s="73"/>
      <c r="SD245" s="73"/>
      <c r="SE245" s="73"/>
      <c r="SF245" s="73"/>
      <c r="SG245" s="73"/>
      <c r="SH245" s="73"/>
      <c r="SI245" s="73"/>
      <c r="SJ245" s="73"/>
      <c r="SK245" s="73"/>
      <c r="SL245" s="73"/>
      <c r="SM245" s="73"/>
      <c r="SN245" s="73"/>
      <c r="SO245" s="73"/>
      <c r="SP245" s="73"/>
      <c r="SQ245" s="73"/>
      <c r="SR245" s="73"/>
      <c r="SS245" s="73"/>
      <c r="ST245" s="73"/>
      <c r="SU245" s="73"/>
      <c r="SV245" s="73"/>
      <c r="SW245" s="73"/>
      <c r="SX245" s="73"/>
      <c r="SY245" s="73"/>
      <c r="SZ245" s="73"/>
      <c r="TA245" s="73"/>
      <c r="TB245" s="73"/>
      <c r="TC245" s="73"/>
      <c r="TD245" s="73"/>
      <c r="TE245" s="73"/>
      <c r="TF245" s="73"/>
      <c r="TG245" s="73"/>
      <c r="TH245" s="73"/>
      <c r="TI245" s="73"/>
      <c r="TJ245" s="73"/>
      <c r="TK245" s="73"/>
      <c r="TL245" s="73"/>
      <c r="TM245" s="73"/>
      <c r="TN245" s="73"/>
      <c r="TO245" s="73"/>
      <c r="TP245" s="73"/>
      <c r="TQ245" s="73"/>
      <c r="TR245" s="73"/>
      <c r="TS245" s="73"/>
      <c r="TT245" s="73"/>
      <c r="TU245" s="73"/>
      <c r="TV245" s="73"/>
      <c r="TW245" s="73"/>
      <c r="TX245" s="73"/>
      <c r="TY245" s="73"/>
      <c r="TZ245" s="73"/>
      <c r="UA245" s="73"/>
      <c r="UB245" s="73"/>
      <c r="UC245" s="73"/>
      <c r="UD245" s="73"/>
      <c r="UE245" s="73"/>
      <c r="UF245" s="73"/>
      <c r="UG245" s="73"/>
      <c r="UH245" s="73"/>
      <c r="UI245" s="73"/>
      <c r="UJ245" s="73"/>
      <c r="UK245" s="73"/>
      <c r="UL245" s="73"/>
      <c r="UM245" s="73"/>
      <c r="UN245" s="73"/>
      <c r="UO245" s="73"/>
      <c r="UP245" s="73"/>
      <c r="UQ245" s="73"/>
      <c r="UR245" s="73"/>
      <c r="US245" s="73"/>
      <c r="UT245" s="73"/>
      <c r="UU245" s="73"/>
      <c r="UV245" s="73"/>
      <c r="UW245" s="73"/>
      <c r="UX245" s="73"/>
      <c r="UY245" s="73"/>
      <c r="UZ245" s="73"/>
      <c r="VA245" s="73"/>
      <c r="VB245" s="73"/>
      <c r="VC245" s="73"/>
      <c r="VD245" s="73"/>
      <c r="VE245" s="73"/>
      <c r="VF245" s="73"/>
      <c r="VG245" s="73"/>
      <c r="VH245" s="73"/>
      <c r="VI245" s="73"/>
      <c r="VJ245" s="73"/>
      <c r="VK245" s="73"/>
      <c r="VL245" s="73"/>
      <c r="VM245" s="73"/>
      <c r="VN245" s="73"/>
      <c r="VO245" s="73"/>
      <c r="VP245" s="73"/>
      <c r="VQ245" s="73"/>
      <c r="VR245" s="73"/>
      <c r="VS245" s="73"/>
      <c r="VT245" s="73"/>
      <c r="VU245" s="73"/>
      <c r="VV245" s="73"/>
      <c r="VW245" s="73"/>
      <c r="VX245" s="73"/>
      <c r="VY245" s="73"/>
      <c r="VZ245" s="73"/>
      <c r="WA245" s="73"/>
      <c r="WB245" s="73"/>
      <c r="WC245" s="73"/>
      <c r="WD245" s="73"/>
      <c r="WE245" s="73"/>
      <c r="WF245" s="73"/>
      <c r="WG245" s="73"/>
      <c r="WH245" s="73"/>
      <c r="WI245" s="73"/>
      <c r="WJ245" s="73"/>
      <c r="WK245" s="73"/>
      <c r="WL245" s="73"/>
      <c r="WM245" s="73"/>
      <c r="WN245" s="73"/>
      <c r="WO245" s="73"/>
      <c r="WP245" s="73"/>
      <c r="WQ245" s="73"/>
      <c r="WR245" s="73"/>
      <c r="WS245" s="73"/>
      <c r="WT245" s="73"/>
      <c r="WU245" s="73"/>
      <c r="WV245" s="73"/>
      <c r="WW245" s="73"/>
      <c r="WX245" s="73"/>
      <c r="WY245" s="73"/>
      <c r="WZ245" s="73"/>
      <c r="XA245" s="73"/>
      <c r="XB245" s="73"/>
      <c r="XC245" s="73"/>
      <c r="XD245" s="73"/>
      <c r="XE245" s="73"/>
      <c r="XF245" s="73"/>
      <c r="XG245" s="73"/>
      <c r="XH245" s="73"/>
      <c r="XI245" s="73"/>
      <c r="XJ245" s="73"/>
      <c r="XK245" s="73"/>
      <c r="XL245" s="73"/>
      <c r="XM245" s="73"/>
      <c r="XN245" s="73"/>
      <c r="XO245" s="73"/>
      <c r="XP245" s="73"/>
      <c r="XQ245" s="73"/>
      <c r="XR245" s="73"/>
      <c r="XS245" s="73"/>
      <c r="XT245" s="73"/>
      <c r="XU245" s="73"/>
      <c r="XV245" s="73"/>
      <c r="XW245" s="73"/>
      <c r="XX245" s="73"/>
      <c r="XY245" s="73"/>
      <c r="XZ245" s="73"/>
      <c r="YA245" s="73"/>
      <c r="YB245" s="73"/>
      <c r="YC245" s="73"/>
      <c r="YD245" s="73"/>
      <c r="YE245" s="73"/>
      <c r="YF245" s="73"/>
      <c r="YG245" s="73"/>
      <c r="YH245" s="73"/>
      <c r="YI245" s="73"/>
      <c r="YJ245" s="73"/>
      <c r="YK245" s="73"/>
      <c r="YL245" s="73"/>
      <c r="YM245" s="73"/>
      <c r="YN245" s="73"/>
      <c r="YO245" s="73"/>
      <c r="YP245" s="73"/>
      <c r="YQ245" s="73"/>
      <c r="YR245" s="73"/>
    </row>
    <row r="246" spans="1:668">
      <c r="A246" s="71" t="s">
        <v>329</v>
      </c>
      <c r="B246" s="72">
        <f t="shared" si="260"/>
        <v>0</v>
      </c>
      <c r="C246" s="72">
        <f t="shared" si="261"/>
        <v>0</v>
      </c>
      <c r="D246" s="72">
        <f t="shared" si="262"/>
        <v>1.102311E-4</v>
      </c>
      <c r="E246" s="72">
        <f t="shared" si="263"/>
        <v>0</v>
      </c>
      <c r="F246" s="72">
        <f t="shared" si="264"/>
        <v>0</v>
      </c>
      <c r="G246" s="72">
        <f t="shared" si="265"/>
        <v>0</v>
      </c>
      <c r="H246" s="72">
        <f t="shared" si="266"/>
        <v>0</v>
      </c>
      <c r="I246" s="72">
        <f t="shared" si="267"/>
        <v>0</v>
      </c>
      <c r="J246" s="72">
        <f t="shared" si="268"/>
        <v>0</v>
      </c>
      <c r="K246" s="72">
        <f t="shared" si="269"/>
        <v>1.9290442499999999E-4</v>
      </c>
      <c r="L246" s="72">
        <f t="shared" si="270"/>
        <v>8.2673325000000002E-5</v>
      </c>
      <c r="M246" s="72">
        <f t="shared" si="271"/>
        <v>0</v>
      </c>
      <c r="N246" s="72">
        <f t="shared" si="272"/>
        <v>2.4801997499999999E-4</v>
      </c>
      <c r="O246" s="72">
        <f t="shared" si="273"/>
        <v>6.2989200000000003E-5</v>
      </c>
      <c r="P246" s="72">
        <f t="shared" si="274"/>
        <v>5.39345025E-4</v>
      </c>
      <c r="Q246" s="72">
        <f t="shared" si="275"/>
        <v>2.5195679999999996E-4</v>
      </c>
      <c r="R246" s="72">
        <f t="shared" si="276"/>
        <v>3.5431425000000003E-5</v>
      </c>
      <c r="S246" s="72">
        <f t="shared" si="277"/>
        <v>2.1258854999999999E-4</v>
      </c>
      <c r="T246" s="72">
        <f t="shared" si="278"/>
        <v>0</v>
      </c>
      <c r="U246" s="72">
        <f t="shared" si="279"/>
        <v>0</v>
      </c>
      <c r="V246" s="72">
        <f t="shared" si="280"/>
        <v>7.2831262500000005E-4</v>
      </c>
      <c r="W246" s="72">
        <f t="shared" si="281"/>
        <v>1.3188363750000001E-3</v>
      </c>
      <c r="X246" s="72">
        <f t="shared" si="282"/>
        <v>1.3345836750000002E-3</v>
      </c>
      <c r="Y246" s="72">
        <f t="shared" si="283"/>
        <v>2.9132504999999996E-4</v>
      </c>
      <c r="Z246" s="72">
        <f t="shared" si="284"/>
        <v>0</v>
      </c>
      <c r="AA246" s="72">
        <f t="shared" si="285"/>
        <v>0</v>
      </c>
      <c r="AB246" s="72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>
        <v>0.1102311</v>
      </c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73"/>
      <c r="DW246" s="73"/>
      <c r="DX246" s="73"/>
      <c r="DY246" s="73"/>
      <c r="DZ246" s="73"/>
      <c r="EA246" s="73"/>
      <c r="EB246" s="73"/>
      <c r="EC246" s="73"/>
      <c r="ED246" s="73"/>
      <c r="EE246" s="73"/>
      <c r="EF246" s="73"/>
      <c r="EG246" s="73"/>
      <c r="EH246" s="73"/>
      <c r="EI246" s="73"/>
      <c r="EJ246" s="73">
        <v>3.936825E-2</v>
      </c>
      <c r="EK246" s="73"/>
      <c r="EL246" s="73"/>
      <c r="EM246" s="73"/>
      <c r="EN246" s="73"/>
      <c r="EO246" s="73"/>
      <c r="EP246" s="73"/>
      <c r="EQ246" s="73">
        <v>0.153536175</v>
      </c>
      <c r="ER246" s="73"/>
      <c r="ES246" s="73"/>
      <c r="ET246" s="73">
        <v>8.2673325000000006E-2</v>
      </c>
      <c r="EU246" s="73"/>
      <c r="EV246" s="73"/>
      <c r="EW246" s="73"/>
      <c r="EX246" s="73"/>
      <c r="EY246" s="73"/>
      <c r="EZ246" s="73"/>
      <c r="FA246" s="73"/>
      <c r="FB246" s="73"/>
      <c r="FC246" s="73"/>
      <c r="FD246" s="73"/>
      <c r="FE246" s="73"/>
      <c r="FF246" s="73"/>
      <c r="FG246" s="73"/>
      <c r="FH246" s="73"/>
      <c r="FI246" s="73"/>
      <c r="FJ246" s="73"/>
      <c r="FK246" s="73"/>
      <c r="FL246" s="73"/>
      <c r="FM246" s="73"/>
      <c r="FN246" s="73"/>
      <c r="FO246" s="73"/>
      <c r="FP246" s="73"/>
      <c r="FQ246" s="73"/>
      <c r="FR246" s="73"/>
      <c r="FS246" s="73"/>
      <c r="FT246" s="73"/>
      <c r="FU246" s="73"/>
      <c r="FV246" s="73">
        <v>0.122041575</v>
      </c>
      <c r="FW246" s="73"/>
      <c r="FX246" s="73">
        <v>0.12597840000000002</v>
      </c>
      <c r="FY246" s="73"/>
      <c r="FZ246" s="73"/>
      <c r="GA246" s="73"/>
      <c r="GB246" s="73"/>
      <c r="GC246" s="73"/>
      <c r="GD246" s="73"/>
      <c r="GE246" s="73"/>
      <c r="GF246" s="73"/>
      <c r="GG246" s="73"/>
      <c r="GH246" s="73"/>
      <c r="GI246" s="73"/>
      <c r="GJ246" s="73"/>
      <c r="GK246" s="73">
        <v>6.2989200000000009E-2</v>
      </c>
      <c r="GL246" s="73"/>
      <c r="GM246" s="73"/>
      <c r="GN246" s="73"/>
      <c r="GO246" s="73"/>
      <c r="GP246" s="73">
        <v>7.4799674999999996E-2</v>
      </c>
      <c r="GQ246" s="73"/>
      <c r="GR246" s="73">
        <v>0.1102311</v>
      </c>
      <c r="GS246" s="73"/>
      <c r="GT246" s="73"/>
      <c r="GU246" s="73">
        <v>0.14959934999999999</v>
      </c>
      <c r="GV246" s="73">
        <v>0.13778887500000001</v>
      </c>
      <c r="GW246" s="73"/>
      <c r="GX246" s="73"/>
      <c r="GY246" s="73">
        <v>6.6926025E-2</v>
      </c>
      <c r="GZ246" s="73"/>
      <c r="HA246" s="73"/>
      <c r="HB246" s="73"/>
      <c r="HC246" s="73"/>
      <c r="HD246" s="73">
        <v>7.4799674999999996E-2</v>
      </c>
      <c r="HE246" s="73"/>
      <c r="HF246" s="73"/>
      <c r="HG246" s="73"/>
      <c r="HH246" s="73"/>
      <c r="HI246" s="73"/>
      <c r="HJ246" s="73"/>
      <c r="HK246" s="73">
        <v>0.177157125</v>
      </c>
      <c r="HL246" s="73"/>
      <c r="HM246" s="73"/>
      <c r="HN246" s="73"/>
      <c r="HO246" s="73"/>
      <c r="HP246" s="73"/>
      <c r="HQ246" s="73"/>
      <c r="HR246" s="73"/>
      <c r="HS246" s="73"/>
      <c r="HT246" s="73"/>
      <c r="HU246" s="73"/>
      <c r="HV246" s="73">
        <v>3.5431425000000003E-2</v>
      </c>
      <c r="HW246" s="73"/>
      <c r="HX246" s="73"/>
      <c r="HY246" s="73"/>
      <c r="HZ246" s="73"/>
      <c r="IA246" s="73">
        <v>0.21258854999999999</v>
      </c>
      <c r="IB246" s="73"/>
      <c r="IC246" s="73"/>
      <c r="ID246" s="73"/>
      <c r="IE246" s="73"/>
      <c r="IF246" s="73"/>
      <c r="IG246" s="73"/>
      <c r="IH246" s="73"/>
      <c r="II246" s="73"/>
      <c r="IJ246" s="73"/>
      <c r="IK246" s="73"/>
      <c r="IL246" s="73"/>
      <c r="IM246" s="73"/>
      <c r="IN246" s="73"/>
      <c r="IO246" s="73"/>
      <c r="IP246" s="73"/>
      <c r="IQ246" s="73"/>
      <c r="IR246" s="73"/>
      <c r="IS246" s="73"/>
      <c r="IT246" s="73"/>
      <c r="IU246" s="73"/>
      <c r="IV246" s="73"/>
      <c r="IW246" s="73"/>
      <c r="IX246" s="73"/>
      <c r="IY246" s="73"/>
      <c r="IZ246" s="73"/>
      <c r="JA246" s="73"/>
      <c r="JB246" s="73"/>
      <c r="JC246" s="73"/>
      <c r="JD246" s="73"/>
      <c r="JE246" s="73"/>
      <c r="JF246" s="73"/>
      <c r="JG246" s="73"/>
      <c r="JH246" s="73"/>
      <c r="JI246" s="73"/>
      <c r="JJ246" s="73"/>
      <c r="JK246" s="73"/>
      <c r="JL246" s="73"/>
      <c r="JM246" s="73"/>
      <c r="JN246" s="73"/>
      <c r="JO246" s="73"/>
      <c r="JP246" s="73"/>
      <c r="JQ246" s="73">
        <v>0.38974567500000001</v>
      </c>
      <c r="JR246" s="73"/>
      <c r="JS246" s="73"/>
      <c r="JT246" s="73"/>
      <c r="JU246" s="73">
        <v>0.33856694999999998</v>
      </c>
      <c r="JV246" s="73"/>
      <c r="JW246" s="73"/>
      <c r="JX246" s="73"/>
      <c r="JY246" s="73"/>
      <c r="JZ246" s="73"/>
      <c r="KA246" s="73"/>
      <c r="KB246" s="73">
        <v>0.177157125</v>
      </c>
      <c r="KC246" s="73"/>
      <c r="KD246" s="73">
        <v>0.21652537499999999</v>
      </c>
      <c r="KE246" s="73">
        <v>0.114167925</v>
      </c>
      <c r="KF246" s="73"/>
      <c r="KG246" s="73">
        <v>0.81098594999999996</v>
      </c>
      <c r="KH246" s="73">
        <v>0.177157125</v>
      </c>
      <c r="KI246" s="73">
        <v>9.8420624999999998E-2</v>
      </c>
      <c r="KJ246" s="73">
        <v>0.153536175</v>
      </c>
      <c r="KK246" s="73">
        <v>0.78736499999999998</v>
      </c>
      <c r="KL246" s="73"/>
      <c r="KM246" s="73">
        <v>0.11810474999999999</v>
      </c>
      <c r="KN246" s="73"/>
      <c r="KO246" s="73"/>
      <c r="KP246" s="73"/>
      <c r="KQ246" s="73"/>
      <c r="KR246" s="73"/>
      <c r="KS246" s="73"/>
      <c r="KT246" s="73"/>
      <c r="KU246" s="73"/>
      <c r="KV246" s="73"/>
      <c r="KW246" s="73"/>
      <c r="KX246" s="73"/>
      <c r="KY246" s="73"/>
      <c r="KZ246" s="73"/>
      <c r="LA246" s="73"/>
      <c r="LB246" s="73">
        <v>0.10629427499999999</v>
      </c>
      <c r="LC246" s="73"/>
      <c r="LD246" s="73">
        <v>0.18503077500000001</v>
      </c>
      <c r="LE246" s="73"/>
      <c r="LF246" s="73"/>
      <c r="LG246" s="73"/>
      <c r="LH246" s="73"/>
      <c r="LI246" s="73"/>
      <c r="LJ246" s="73"/>
      <c r="LK246" s="73"/>
      <c r="LL246" s="73"/>
      <c r="LM246" s="73"/>
      <c r="LN246" s="73"/>
      <c r="LO246" s="73"/>
      <c r="LP246" s="73"/>
      <c r="LQ246" s="73"/>
      <c r="LR246" s="73"/>
      <c r="LS246" s="73"/>
      <c r="LT246" s="73"/>
      <c r="LU246" s="73"/>
      <c r="LV246" s="73"/>
      <c r="LW246" s="73"/>
      <c r="LX246" s="73"/>
      <c r="LY246" s="73"/>
      <c r="LZ246" s="73"/>
      <c r="MA246" s="73"/>
      <c r="MB246" s="73"/>
      <c r="MC246" s="73"/>
      <c r="MD246" s="73"/>
      <c r="ME246" s="73"/>
      <c r="MF246" s="73"/>
      <c r="MG246" s="73"/>
      <c r="MH246" s="73"/>
      <c r="MI246" s="73"/>
      <c r="MJ246" s="73"/>
      <c r="MK246" s="73"/>
      <c r="ML246" s="73"/>
      <c r="MM246" s="73"/>
      <c r="MN246" s="73"/>
      <c r="MO246" s="73"/>
      <c r="MP246" s="73"/>
      <c r="MQ246" s="73"/>
      <c r="MR246" s="73"/>
      <c r="MS246" s="73"/>
      <c r="MT246" s="73"/>
      <c r="MU246" s="73"/>
      <c r="MV246" s="73"/>
      <c r="MW246" s="73"/>
      <c r="MX246" s="73"/>
      <c r="MY246" s="73"/>
      <c r="MZ246" s="73"/>
      <c r="NA246" s="73"/>
      <c r="NB246" s="73"/>
      <c r="NC246" s="73"/>
      <c r="ND246" s="73"/>
      <c r="NE246" s="73"/>
      <c r="NF246" s="73"/>
      <c r="NG246" s="73"/>
      <c r="NH246" s="73"/>
      <c r="NI246" s="73"/>
      <c r="NJ246" s="73"/>
      <c r="NK246" s="73"/>
      <c r="NL246" s="73"/>
      <c r="NM246" s="73"/>
      <c r="NN246" s="73"/>
      <c r="NO246" s="73"/>
      <c r="NP246" s="73"/>
      <c r="NQ246" s="73"/>
      <c r="NR246" s="73"/>
      <c r="NS246" s="73"/>
      <c r="NT246" s="73"/>
      <c r="NU246" s="73"/>
      <c r="NV246" s="73"/>
      <c r="NW246" s="73"/>
      <c r="NX246" s="73"/>
      <c r="NY246" s="73"/>
      <c r="NZ246" s="73"/>
      <c r="OA246" s="73"/>
      <c r="OB246" s="73"/>
      <c r="OC246" s="73"/>
      <c r="OD246" s="73"/>
      <c r="OE246" s="73"/>
      <c r="OF246" s="73"/>
      <c r="OG246" s="73"/>
      <c r="OH246" s="73"/>
      <c r="OI246" s="73"/>
      <c r="OJ246" s="73"/>
      <c r="OK246" s="73"/>
      <c r="OL246" s="73"/>
      <c r="OM246" s="73"/>
      <c r="ON246" s="73"/>
      <c r="OO246" s="73"/>
      <c r="OP246" s="73"/>
      <c r="OQ246" s="73"/>
      <c r="OR246" s="73"/>
      <c r="OS246" s="73"/>
      <c r="OT246" s="73"/>
      <c r="OU246" s="73"/>
      <c r="OV246" s="73"/>
      <c r="OW246" s="73"/>
      <c r="OX246" s="73"/>
      <c r="OY246" s="73"/>
      <c r="OZ246" s="73"/>
      <c r="PA246" s="73"/>
      <c r="PB246" s="73"/>
      <c r="PC246" s="73"/>
      <c r="PD246" s="73"/>
      <c r="PE246" s="73"/>
      <c r="PF246" s="73"/>
      <c r="PG246" s="73"/>
      <c r="PH246" s="73"/>
      <c r="PI246" s="73"/>
      <c r="PJ246" s="73"/>
      <c r="PK246" s="73"/>
      <c r="PL246" s="73"/>
      <c r="PM246" s="73"/>
      <c r="PN246" s="73"/>
      <c r="PO246" s="73"/>
      <c r="PP246" s="73"/>
      <c r="PQ246" s="73"/>
      <c r="PR246" s="73"/>
      <c r="PS246" s="73"/>
      <c r="PT246" s="73"/>
      <c r="PU246" s="73"/>
      <c r="PV246" s="73"/>
      <c r="PW246" s="73"/>
      <c r="PX246" s="73"/>
      <c r="PY246" s="73"/>
      <c r="PZ246" s="73"/>
      <c r="QA246" s="73"/>
      <c r="QB246" s="73"/>
      <c r="QC246" s="73"/>
      <c r="QD246" s="73"/>
      <c r="QE246" s="73"/>
      <c r="QF246" s="73"/>
      <c r="QG246" s="73"/>
      <c r="QH246" s="73"/>
      <c r="QI246" s="73"/>
      <c r="QJ246" s="73"/>
      <c r="QK246" s="73"/>
      <c r="QL246" s="73"/>
      <c r="QM246" s="73"/>
      <c r="QN246" s="73"/>
      <c r="QO246" s="73"/>
      <c r="QP246" s="73"/>
      <c r="QQ246" s="73"/>
      <c r="QR246" s="73"/>
      <c r="QS246" s="73"/>
      <c r="QT246" s="73"/>
      <c r="QU246" s="73"/>
      <c r="QV246" s="73"/>
      <c r="QW246" s="73"/>
      <c r="QX246" s="73"/>
      <c r="QY246" s="73"/>
      <c r="QZ246" s="73"/>
      <c r="RA246" s="73"/>
      <c r="RB246" s="73"/>
      <c r="RC246" s="73"/>
      <c r="RD246" s="73"/>
      <c r="RE246" s="73"/>
      <c r="RF246" s="73"/>
      <c r="RG246" s="73"/>
      <c r="RH246" s="73"/>
      <c r="RI246" s="73"/>
      <c r="RJ246" s="73"/>
      <c r="RK246" s="73"/>
      <c r="RL246" s="73"/>
      <c r="RM246" s="73"/>
      <c r="RN246" s="73"/>
      <c r="RO246" s="73"/>
      <c r="RP246" s="73"/>
      <c r="RQ246" s="73"/>
      <c r="RR246" s="73"/>
      <c r="RS246" s="73"/>
      <c r="RT246" s="73"/>
      <c r="RU246" s="73"/>
      <c r="RV246" s="73"/>
      <c r="RW246" s="73"/>
      <c r="RX246" s="73"/>
      <c r="RY246" s="73"/>
      <c r="RZ246" s="73"/>
      <c r="SA246" s="73"/>
      <c r="SB246" s="73"/>
      <c r="SC246" s="73"/>
      <c r="SD246" s="73"/>
      <c r="SE246" s="73"/>
      <c r="SF246" s="73"/>
      <c r="SG246" s="73"/>
      <c r="SH246" s="73"/>
      <c r="SI246" s="73"/>
      <c r="SJ246" s="73"/>
      <c r="SK246" s="73"/>
      <c r="SL246" s="73"/>
      <c r="SM246" s="73"/>
      <c r="SN246" s="73"/>
      <c r="SO246" s="73"/>
      <c r="SP246" s="73"/>
      <c r="SQ246" s="73"/>
      <c r="SR246" s="73"/>
      <c r="SS246" s="73"/>
      <c r="ST246" s="73"/>
      <c r="SU246" s="73"/>
      <c r="SV246" s="73"/>
      <c r="SW246" s="73"/>
      <c r="SX246" s="73"/>
      <c r="SY246" s="73"/>
      <c r="SZ246" s="73"/>
      <c r="TA246" s="73"/>
      <c r="TB246" s="73"/>
      <c r="TC246" s="73"/>
      <c r="TD246" s="73"/>
      <c r="TE246" s="73"/>
      <c r="TF246" s="73"/>
      <c r="TG246" s="73"/>
      <c r="TH246" s="73"/>
      <c r="TI246" s="73"/>
      <c r="TJ246" s="73"/>
      <c r="TK246" s="73"/>
      <c r="TL246" s="73"/>
      <c r="TM246" s="73"/>
      <c r="TN246" s="73"/>
      <c r="TO246" s="73"/>
      <c r="TP246" s="73"/>
      <c r="TQ246" s="73"/>
      <c r="TR246" s="73"/>
      <c r="TS246" s="73"/>
      <c r="TT246" s="73"/>
      <c r="TU246" s="73"/>
      <c r="TV246" s="73"/>
      <c r="TW246" s="73"/>
      <c r="TX246" s="73"/>
      <c r="TY246" s="73"/>
      <c r="TZ246" s="73"/>
      <c r="UA246" s="73"/>
      <c r="UB246" s="73"/>
      <c r="UC246" s="73"/>
      <c r="UD246" s="73"/>
      <c r="UE246" s="73"/>
      <c r="UF246" s="73"/>
      <c r="UG246" s="73"/>
      <c r="UH246" s="73"/>
      <c r="UI246" s="73"/>
      <c r="UJ246" s="73"/>
      <c r="UK246" s="73"/>
      <c r="UL246" s="73"/>
      <c r="UM246" s="73"/>
      <c r="UN246" s="73"/>
      <c r="UO246" s="73"/>
      <c r="UP246" s="73"/>
      <c r="UQ246" s="73"/>
      <c r="UR246" s="73"/>
      <c r="US246" s="73"/>
      <c r="UT246" s="73"/>
      <c r="UU246" s="73"/>
      <c r="UV246" s="73"/>
      <c r="UW246" s="73"/>
      <c r="UX246" s="73"/>
      <c r="UY246" s="73"/>
      <c r="UZ246" s="73"/>
      <c r="VA246" s="73"/>
      <c r="VB246" s="73"/>
      <c r="VC246" s="73"/>
      <c r="VD246" s="73"/>
      <c r="VE246" s="73"/>
      <c r="VF246" s="73"/>
      <c r="VG246" s="73"/>
      <c r="VH246" s="73"/>
      <c r="VI246" s="73"/>
      <c r="VJ246" s="73"/>
      <c r="VK246" s="73"/>
      <c r="VL246" s="73"/>
      <c r="VM246" s="73"/>
      <c r="VN246" s="73"/>
      <c r="VO246" s="73"/>
      <c r="VP246" s="73"/>
      <c r="VQ246" s="73"/>
      <c r="VR246" s="73"/>
      <c r="VS246" s="73"/>
      <c r="VT246" s="73"/>
      <c r="VU246" s="73"/>
      <c r="VV246" s="73"/>
      <c r="VW246" s="73"/>
      <c r="VX246" s="73"/>
      <c r="VY246" s="73"/>
      <c r="VZ246" s="73"/>
      <c r="WA246" s="73"/>
      <c r="WB246" s="73"/>
      <c r="WC246" s="73"/>
      <c r="WD246" s="73"/>
      <c r="WE246" s="73"/>
      <c r="WF246" s="73"/>
      <c r="WG246" s="73"/>
      <c r="WH246" s="73"/>
      <c r="WI246" s="73"/>
      <c r="WJ246" s="73"/>
      <c r="WK246" s="73"/>
      <c r="WL246" s="73"/>
      <c r="WM246" s="73"/>
      <c r="WN246" s="73"/>
      <c r="WO246" s="73"/>
      <c r="WP246" s="73"/>
      <c r="WQ246" s="73"/>
      <c r="WR246" s="73"/>
      <c r="WS246" s="73"/>
      <c r="WT246" s="73"/>
      <c r="WU246" s="73"/>
      <c r="WV246" s="73"/>
      <c r="WW246" s="73"/>
      <c r="WX246" s="73"/>
      <c r="WY246" s="73"/>
      <c r="WZ246" s="73"/>
      <c r="XA246" s="73"/>
      <c r="XB246" s="73"/>
      <c r="XC246" s="73"/>
      <c r="XD246" s="73"/>
      <c r="XE246" s="73"/>
      <c r="XF246" s="73"/>
      <c r="XG246" s="73"/>
      <c r="XH246" s="73"/>
      <c r="XI246" s="73"/>
      <c r="XJ246" s="73"/>
      <c r="XK246" s="73"/>
      <c r="XL246" s="73"/>
      <c r="XM246" s="73"/>
      <c r="XN246" s="73"/>
      <c r="XO246" s="73"/>
      <c r="XP246" s="73"/>
      <c r="XQ246" s="73"/>
      <c r="XR246" s="73"/>
      <c r="XS246" s="73"/>
      <c r="XT246" s="73"/>
      <c r="XU246" s="73"/>
      <c r="XV246" s="73"/>
      <c r="XW246" s="73"/>
      <c r="XX246" s="73"/>
      <c r="XY246" s="73"/>
      <c r="XZ246" s="73"/>
      <c r="YA246" s="73"/>
      <c r="YB246" s="73"/>
      <c r="YC246" s="73"/>
      <c r="YD246" s="73"/>
      <c r="YE246" s="73"/>
      <c r="YF246" s="73"/>
      <c r="YG246" s="73"/>
      <c r="YH246" s="73"/>
      <c r="YI246" s="73"/>
      <c r="YJ246" s="73"/>
      <c r="YK246" s="73"/>
      <c r="YL246" s="73"/>
      <c r="YM246" s="73"/>
      <c r="YN246" s="73"/>
      <c r="YO246" s="73"/>
      <c r="YP246" s="73"/>
      <c r="YQ246" s="73"/>
      <c r="YR246" s="73"/>
    </row>
    <row r="247" spans="1:668">
      <c r="A247" s="71" t="s">
        <v>330</v>
      </c>
      <c r="B247" s="72">
        <f t="shared" si="260"/>
        <v>0</v>
      </c>
      <c r="C247" s="72">
        <f t="shared" si="261"/>
        <v>0</v>
      </c>
      <c r="D247" s="72">
        <f t="shared" si="262"/>
        <v>8.661015000000001E-5</v>
      </c>
      <c r="E247" s="72">
        <f t="shared" si="263"/>
        <v>0</v>
      </c>
      <c r="F247" s="72">
        <f t="shared" si="264"/>
        <v>4.2124027500000007E-4</v>
      </c>
      <c r="G247" s="72">
        <f t="shared" si="265"/>
        <v>9.8420624999999992E-5</v>
      </c>
      <c r="H247" s="72">
        <f t="shared" si="266"/>
        <v>0</v>
      </c>
      <c r="I247" s="72">
        <f t="shared" si="267"/>
        <v>0</v>
      </c>
      <c r="J247" s="72">
        <f t="shared" si="268"/>
        <v>0</v>
      </c>
      <c r="K247" s="72">
        <f t="shared" si="269"/>
        <v>0</v>
      </c>
      <c r="L247" s="72">
        <f t="shared" si="270"/>
        <v>0</v>
      </c>
      <c r="M247" s="72">
        <f t="shared" si="271"/>
        <v>0</v>
      </c>
      <c r="N247" s="72">
        <f t="shared" si="272"/>
        <v>0</v>
      </c>
      <c r="O247" s="72">
        <f t="shared" si="273"/>
        <v>0</v>
      </c>
      <c r="P247" s="72">
        <f t="shared" si="274"/>
        <v>0</v>
      </c>
      <c r="Q247" s="72">
        <f t="shared" si="275"/>
        <v>0</v>
      </c>
      <c r="R247" s="72">
        <f t="shared" si="276"/>
        <v>0</v>
      </c>
      <c r="S247" s="72">
        <f t="shared" si="277"/>
        <v>0</v>
      </c>
      <c r="T247" s="72">
        <f t="shared" si="278"/>
        <v>0</v>
      </c>
      <c r="U247" s="72">
        <f t="shared" si="279"/>
        <v>0</v>
      </c>
      <c r="V247" s="72">
        <f t="shared" si="280"/>
        <v>0</v>
      </c>
      <c r="W247" s="72">
        <f t="shared" si="281"/>
        <v>0</v>
      </c>
      <c r="X247" s="72">
        <f t="shared" si="282"/>
        <v>1.0629427499999999E-4</v>
      </c>
      <c r="Y247" s="72">
        <f t="shared" si="283"/>
        <v>0</v>
      </c>
      <c r="Z247" s="72">
        <f t="shared" si="284"/>
        <v>0</v>
      </c>
      <c r="AA247" s="72">
        <f t="shared" si="285"/>
        <v>0</v>
      </c>
      <c r="AB247" s="72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>
        <v>8.6610150000000011E-2</v>
      </c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>
        <v>1.5747300000000002E-2</v>
      </c>
      <c r="CH247" s="73">
        <v>0.40549297500000003</v>
      </c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>
        <v>9.8420624999999998E-2</v>
      </c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73"/>
      <c r="DW247" s="73"/>
      <c r="DX247" s="73"/>
      <c r="DY247" s="73"/>
      <c r="DZ247" s="73"/>
      <c r="EA247" s="73"/>
      <c r="EB247" s="73"/>
      <c r="EC247" s="73"/>
      <c r="ED247" s="73"/>
      <c r="EE247" s="73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73"/>
      <c r="EQ247" s="73"/>
      <c r="ER247" s="73"/>
      <c r="ES247" s="73"/>
      <c r="ET247" s="73"/>
      <c r="EU247" s="73"/>
      <c r="EV247" s="73"/>
      <c r="EW247" s="73"/>
      <c r="EX247" s="73"/>
      <c r="EY247" s="73"/>
      <c r="EZ247" s="73"/>
      <c r="FA247" s="73"/>
      <c r="FB247" s="73"/>
      <c r="FC247" s="73"/>
      <c r="FD247" s="73"/>
      <c r="FE247" s="73"/>
      <c r="FF247" s="73"/>
      <c r="FG247" s="73"/>
      <c r="FH247" s="73"/>
      <c r="FI247" s="73"/>
      <c r="FJ247" s="73"/>
      <c r="FK247" s="73"/>
      <c r="FL247" s="73"/>
      <c r="FM247" s="73"/>
      <c r="FN247" s="73"/>
      <c r="FO247" s="73"/>
      <c r="FP247" s="73"/>
      <c r="FQ247" s="73"/>
      <c r="FR247" s="73"/>
      <c r="FS247" s="73"/>
      <c r="FT247" s="73"/>
      <c r="FU247" s="73"/>
      <c r="FV247" s="73"/>
      <c r="FW247" s="73"/>
      <c r="FX247" s="73"/>
      <c r="FY247" s="73"/>
      <c r="FZ247" s="73"/>
      <c r="GA247" s="73"/>
      <c r="GB247" s="73"/>
      <c r="GC247" s="73"/>
      <c r="GD247" s="73"/>
      <c r="GE247" s="73"/>
      <c r="GF247" s="73"/>
      <c r="GG247" s="73"/>
      <c r="GH247" s="73"/>
      <c r="GI247" s="73"/>
      <c r="GJ247" s="73"/>
      <c r="GK247" s="73"/>
      <c r="GL247" s="73"/>
      <c r="GM247" s="73"/>
      <c r="GN247" s="73"/>
      <c r="GO247" s="73"/>
      <c r="GP247" s="73"/>
      <c r="GQ247" s="73"/>
      <c r="GR247" s="73"/>
      <c r="GS247" s="73"/>
      <c r="GT247" s="73"/>
      <c r="GU247" s="73"/>
      <c r="GV247" s="73"/>
      <c r="GW247" s="73"/>
      <c r="GX247" s="73"/>
      <c r="GY247" s="73"/>
      <c r="GZ247" s="73"/>
      <c r="HA247" s="73"/>
      <c r="HB247" s="73"/>
      <c r="HC247" s="73"/>
      <c r="HD247" s="73"/>
      <c r="HE247" s="73"/>
      <c r="HF247" s="73"/>
      <c r="HG247" s="73"/>
      <c r="HH247" s="73"/>
      <c r="HI247" s="73"/>
      <c r="HJ247" s="73"/>
      <c r="HK247" s="73"/>
      <c r="HL247" s="73"/>
      <c r="HM247" s="73"/>
      <c r="HN247" s="73"/>
      <c r="HO247" s="73"/>
      <c r="HP247" s="73"/>
      <c r="HQ247" s="73"/>
      <c r="HR247" s="73"/>
      <c r="HS247" s="73"/>
      <c r="HT247" s="73"/>
      <c r="HU247" s="73"/>
      <c r="HV247" s="73"/>
      <c r="HW247" s="73"/>
      <c r="HX247" s="73"/>
      <c r="HY247" s="73"/>
      <c r="HZ247" s="73"/>
      <c r="IA247" s="73"/>
      <c r="IB247" s="73"/>
      <c r="IC247" s="73"/>
      <c r="ID247" s="73"/>
      <c r="IE247" s="73"/>
      <c r="IF247" s="73"/>
      <c r="IG247" s="73"/>
      <c r="IH247" s="73"/>
      <c r="II247" s="73"/>
      <c r="IJ247" s="73"/>
      <c r="IK247" s="73"/>
      <c r="IL247" s="73"/>
      <c r="IM247" s="73"/>
      <c r="IN247" s="73"/>
      <c r="IO247" s="73"/>
      <c r="IP247" s="73"/>
      <c r="IQ247" s="73"/>
      <c r="IR247" s="73"/>
      <c r="IS247" s="73"/>
      <c r="IT247" s="73"/>
      <c r="IU247" s="73"/>
      <c r="IV247" s="73"/>
      <c r="IW247" s="73"/>
      <c r="IX247" s="73"/>
      <c r="IY247" s="73"/>
      <c r="IZ247" s="73"/>
      <c r="JA247" s="73"/>
      <c r="JB247" s="73"/>
      <c r="JC247" s="73"/>
      <c r="JD247" s="73"/>
      <c r="JE247" s="73"/>
      <c r="JF247" s="73"/>
      <c r="JG247" s="73"/>
      <c r="JH247" s="73"/>
      <c r="JI247" s="73"/>
      <c r="JJ247" s="73"/>
      <c r="JK247" s="73"/>
      <c r="JL247" s="73"/>
      <c r="JM247" s="73"/>
      <c r="JN247" s="73"/>
      <c r="JO247" s="73"/>
      <c r="JP247" s="73"/>
      <c r="JQ247" s="73"/>
      <c r="JR247" s="73"/>
      <c r="JS247" s="73"/>
      <c r="JT247" s="73"/>
      <c r="JU247" s="73"/>
      <c r="JV247" s="73"/>
      <c r="JW247" s="73"/>
      <c r="JX247" s="73"/>
      <c r="JY247" s="73"/>
      <c r="JZ247" s="73"/>
      <c r="KA247" s="73"/>
      <c r="KB247" s="73"/>
      <c r="KC247" s="73"/>
      <c r="KD247" s="73"/>
      <c r="KE247" s="73"/>
      <c r="KF247" s="73"/>
      <c r="KG247" s="73"/>
      <c r="KH247" s="73"/>
      <c r="KI247" s="73"/>
      <c r="KJ247" s="73"/>
      <c r="KK247" s="73"/>
      <c r="KL247" s="73"/>
      <c r="KM247" s="73"/>
      <c r="KN247" s="73">
        <v>0.10629427499999999</v>
      </c>
      <c r="KO247" s="73"/>
      <c r="KP247" s="73"/>
      <c r="KQ247" s="73"/>
      <c r="KR247" s="73"/>
      <c r="KS247" s="73"/>
      <c r="KT247" s="73"/>
      <c r="KU247" s="73"/>
      <c r="KV247" s="73"/>
      <c r="KW247" s="73"/>
      <c r="KX247" s="73"/>
      <c r="KY247" s="73"/>
      <c r="KZ247" s="73"/>
      <c r="LA247" s="73"/>
      <c r="LB247" s="73"/>
      <c r="LC247" s="73"/>
      <c r="LD247" s="73"/>
      <c r="LE247" s="73"/>
      <c r="LF247" s="73"/>
      <c r="LG247" s="73"/>
      <c r="LH247" s="73"/>
      <c r="LI247" s="73"/>
      <c r="LJ247" s="73"/>
      <c r="LK247" s="73"/>
      <c r="LL247" s="73"/>
      <c r="LM247" s="73"/>
      <c r="LN247" s="73"/>
      <c r="LO247" s="73"/>
      <c r="LP247" s="73"/>
      <c r="LQ247" s="73"/>
      <c r="LR247" s="73"/>
      <c r="LS247" s="73"/>
      <c r="LT247" s="73"/>
      <c r="LU247" s="73"/>
      <c r="LV247" s="73"/>
      <c r="LW247" s="73"/>
      <c r="LX247" s="73"/>
      <c r="LY247" s="73"/>
      <c r="LZ247" s="73"/>
      <c r="MA247" s="73"/>
      <c r="MB247" s="73"/>
      <c r="MC247" s="73"/>
      <c r="MD247" s="73"/>
      <c r="ME247" s="73"/>
      <c r="MF247" s="73"/>
      <c r="MG247" s="73"/>
      <c r="MH247" s="73"/>
      <c r="MI247" s="73"/>
      <c r="MJ247" s="73"/>
      <c r="MK247" s="73"/>
      <c r="ML247" s="73"/>
      <c r="MM247" s="73"/>
      <c r="MN247" s="73"/>
      <c r="MO247" s="73"/>
      <c r="MP247" s="73"/>
      <c r="MQ247" s="73"/>
      <c r="MR247" s="73"/>
      <c r="MS247" s="73"/>
      <c r="MT247" s="73"/>
      <c r="MU247" s="73"/>
      <c r="MV247" s="73"/>
      <c r="MW247" s="73"/>
      <c r="MX247" s="73"/>
      <c r="MY247" s="73"/>
      <c r="MZ247" s="73"/>
      <c r="NA247" s="73"/>
      <c r="NB247" s="73"/>
      <c r="NC247" s="73"/>
      <c r="ND247" s="73"/>
      <c r="NE247" s="73"/>
      <c r="NF247" s="73"/>
      <c r="NG247" s="73"/>
      <c r="NH247" s="73"/>
      <c r="NI247" s="73"/>
      <c r="NJ247" s="73"/>
      <c r="NK247" s="73"/>
      <c r="NL247" s="73"/>
      <c r="NM247" s="73"/>
      <c r="NN247" s="73"/>
      <c r="NO247" s="73"/>
      <c r="NP247" s="73"/>
      <c r="NQ247" s="73"/>
      <c r="NR247" s="73"/>
      <c r="NS247" s="73"/>
      <c r="NT247" s="73"/>
      <c r="NU247" s="73"/>
      <c r="NV247" s="73"/>
      <c r="NW247" s="73"/>
      <c r="NX247" s="73"/>
      <c r="NY247" s="73"/>
      <c r="NZ247" s="73"/>
      <c r="OA247" s="73"/>
      <c r="OB247" s="73"/>
      <c r="OC247" s="73"/>
      <c r="OD247" s="73"/>
      <c r="OE247" s="73"/>
      <c r="OF247" s="73"/>
      <c r="OG247" s="73"/>
      <c r="OH247" s="73"/>
      <c r="OI247" s="73"/>
      <c r="OJ247" s="73"/>
      <c r="OK247" s="73"/>
      <c r="OL247" s="73"/>
      <c r="OM247" s="73"/>
      <c r="ON247" s="73"/>
      <c r="OO247" s="73"/>
      <c r="OP247" s="73"/>
      <c r="OQ247" s="73"/>
      <c r="OR247" s="73"/>
      <c r="OS247" s="73"/>
      <c r="OT247" s="73"/>
      <c r="OU247" s="73"/>
      <c r="OV247" s="73"/>
      <c r="OW247" s="73"/>
      <c r="OX247" s="73"/>
      <c r="OY247" s="73"/>
      <c r="OZ247" s="73"/>
      <c r="PA247" s="73"/>
      <c r="PB247" s="73"/>
      <c r="PC247" s="73"/>
      <c r="PD247" s="73"/>
      <c r="PE247" s="73"/>
      <c r="PF247" s="73"/>
      <c r="PG247" s="73"/>
      <c r="PH247" s="73"/>
      <c r="PI247" s="73"/>
      <c r="PJ247" s="73"/>
      <c r="PK247" s="73"/>
      <c r="PL247" s="73"/>
      <c r="PM247" s="73"/>
      <c r="PN247" s="73"/>
      <c r="PO247" s="73"/>
      <c r="PP247" s="73"/>
      <c r="PQ247" s="73"/>
      <c r="PR247" s="73"/>
      <c r="PS247" s="73"/>
      <c r="PT247" s="73"/>
      <c r="PU247" s="73"/>
      <c r="PV247" s="73"/>
      <c r="PW247" s="73"/>
      <c r="PX247" s="73"/>
      <c r="PY247" s="73"/>
      <c r="PZ247" s="73"/>
      <c r="QA247" s="73"/>
      <c r="QB247" s="73"/>
      <c r="QC247" s="73"/>
      <c r="QD247" s="73"/>
      <c r="QE247" s="73"/>
      <c r="QF247" s="73"/>
      <c r="QG247" s="73"/>
      <c r="QH247" s="73"/>
      <c r="QI247" s="73"/>
      <c r="QJ247" s="73"/>
      <c r="QK247" s="73"/>
      <c r="QL247" s="73"/>
      <c r="QM247" s="73"/>
      <c r="QN247" s="73"/>
      <c r="QO247" s="73"/>
      <c r="QP247" s="73"/>
      <c r="QQ247" s="73"/>
      <c r="QR247" s="73"/>
      <c r="QS247" s="73"/>
      <c r="QT247" s="73"/>
      <c r="QU247" s="73"/>
      <c r="QV247" s="73"/>
      <c r="QW247" s="73"/>
      <c r="QX247" s="73"/>
      <c r="QY247" s="73"/>
      <c r="QZ247" s="73"/>
      <c r="RA247" s="73"/>
      <c r="RB247" s="73"/>
      <c r="RC247" s="73"/>
      <c r="RD247" s="73"/>
      <c r="RE247" s="73"/>
      <c r="RF247" s="73"/>
      <c r="RG247" s="73"/>
      <c r="RH247" s="73"/>
      <c r="RI247" s="73"/>
      <c r="RJ247" s="73"/>
      <c r="RK247" s="73"/>
      <c r="RL247" s="73"/>
      <c r="RM247" s="73"/>
      <c r="RN247" s="73"/>
      <c r="RO247" s="73"/>
      <c r="RP247" s="73"/>
      <c r="RQ247" s="73"/>
      <c r="RR247" s="73"/>
      <c r="RS247" s="73"/>
      <c r="RT247" s="73"/>
      <c r="RU247" s="73"/>
      <c r="RV247" s="73"/>
      <c r="RW247" s="73"/>
      <c r="RX247" s="73"/>
      <c r="RY247" s="73"/>
      <c r="RZ247" s="73"/>
      <c r="SA247" s="73"/>
      <c r="SB247" s="73"/>
      <c r="SC247" s="73"/>
      <c r="SD247" s="73"/>
      <c r="SE247" s="73"/>
      <c r="SF247" s="73"/>
      <c r="SG247" s="73"/>
      <c r="SH247" s="73"/>
      <c r="SI247" s="73"/>
      <c r="SJ247" s="73"/>
      <c r="SK247" s="73"/>
      <c r="SL247" s="73"/>
      <c r="SM247" s="73"/>
      <c r="SN247" s="73"/>
      <c r="SO247" s="73"/>
      <c r="SP247" s="73"/>
      <c r="SQ247" s="73"/>
      <c r="SR247" s="73"/>
      <c r="SS247" s="73"/>
      <c r="ST247" s="73"/>
      <c r="SU247" s="73"/>
      <c r="SV247" s="73"/>
      <c r="SW247" s="73"/>
      <c r="SX247" s="73"/>
      <c r="SY247" s="73"/>
      <c r="SZ247" s="73"/>
      <c r="TA247" s="73"/>
      <c r="TB247" s="73"/>
      <c r="TC247" s="73"/>
      <c r="TD247" s="73"/>
      <c r="TE247" s="73"/>
      <c r="TF247" s="73"/>
      <c r="TG247" s="73"/>
      <c r="TH247" s="73"/>
      <c r="TI247" s="73"/>
      <c r="TJ247" s="73"/>
      <c r="TK247" s="73"/>
      <c r="TL247" s="73"/>
      <c r="TM247" s="73"/>
      <c r="TN247" s="73"/>
      <c r="TO247" s="73"/>
      <c r="TP247" s="73"/>
      <c r="TQ247" s="73"/>
      <c r="TR247" s="73"/>
      <c r="TS247" s="73"/>
      <c r="TT247" s="73"/>
      <c r="TU247" s="73"/>
      <c r="TV247" s="73"/>
      <c r="TW247" s="73"/>
      <c r="TX247" s="73"/>
      <c r="TY247" s="73"/>
      <c r="TZ247" s="73"/>
      <c r="UA247" s="73"/>
      <c r="UB247" s="73"/>
      <c r="UC247" s="73"/>
      <c r="UD247" s="73"/>
      <c r="UE247" s="73"/>
      <c r="UF247" s="73"/>
      <c r="UG247" s="73"/>
      <c r="UH247" s="73"/>
      <c r="UI247" s="73"/>
      <c r="UJ247" s="73"/>
      <c r="UK247" s="73"/>
      <c r="UL247" s="73"/>
      <c r="UM247" s="73"/>
      <c r="UN247" s="73"/>
      <c r="UO247" s="73"/>
      <c r="UP247" s="73"/>
      <c r="UQ247" s="73"/>
      <c r="UR247" s="73"/>
      <c r="US247" s="73"/>
      <c r="UT247" s="73"/>
      <c r="UU247" s="73"/>
      <c r="UV247" s="73"/>
      <c r="UW247" s="73"/>
      <c r="UX247" s="73"/>
      <c r="UY247" s="73"/>
      <c r="UZ247" s="73"/>
      <c r="VA247" s="73"/>
      <c r="VB247" s="73"/>
      <c r="VC247" s="73"/>
      <c r="VD247" s="73"/>
      <c r="VE247" s="73"/>
      <c r="VF247" s="73"/>
      <c r="VG247" s="73"/>
      <c r="VH247" s="73"/>
      <c r="VI247" s="73"/>
      <c r="VJ247" s="73"/>
      <c r="VK247" s="73"/>
      <c r="VL247" s="73"/>
      <c r="VM247" s="73"/>
      <c r="VN247" s="73"/>
      <c r="VO247" s="73"/>
      <c r="VP247" s="73"/>
      <c r="VQ247" s="73"/>
      <c r="VR247" s="73"/>
      <c r="VS247" s="73"/>
      <c r="VT247" s="73"/>
      <c r="VU247" s="73"/>
      <c r="VV247" s="73"/>
      <c r="VW247" s="73"/>
      <c r="VX247" s="73"/>
      <c r="VY247" s="73"/>
      <c r="VZ247" s="73"/>
      <c r="WA247" s="73"/>
      <c r="WB247" s="73"/>
      <c r="WC247" s="73"/>
      <c r="WD247" s="73"/>
      <c r="WE247" s="73"/>
      <c r="WF247" s="73"/>
      <c r="WG247" s="73"/>
      <c r="WH247" s="73"/>
      <c r="WI247" s="73"/>
      <c r="WJ247" s="73"/>
      <c r="WK247" s="73"/>
      <c r="WL247" s="73"/>
      <c r="WM247" s="73"/>
      <c r="WN247" s="73"/>
      <c r="WO247" s="73"/>
      <c r="WP247" s="73"/>
      <c r="WQ247" s="73"/>
      <c r="WR247" s="73"/>
      <c r="WS247" s="73"/>
      <c r="WT247" s="73"/>
      <c r="WU247" s="73"/>
      <c r="WV247" s="73"/>
      <c r="WW247" s="73"/>
      <c r="WX247" s="73"/>
      <c r="WY247" s="73"/>
      <c r="WZ247" s="73"/>
      <c r="XA247" s="73"/>
      <c r="XB247" s="73"/>
      <c r="XC247" s="73"/>
      <c r="XD247" s="73"/>
      <c r="XE247" s="73"/>
      <c r="XF247" s="73"/>
      <c r="XG247" s="73"/>
      <c r="XH247" s="73"/>
      <c r="XI247" s="73"/>
      <c r="XJ247" s="73"/>
      <c r="XK247" s="73"/>
      <c r="XL247" s="73"/>
      <c r="XM247" s="73"/>
      <c r="XN247" s="73"/>
      <c r="XO247" s="73"/>
      <c r="XP247" s="73"/>
      <c r="XQ247" s="73"/>
      <c r="XR247" s="73"/>
      <c r="XS247" s="73"/>
      <c r="XT247" s="73"/>
      <c r="XU247" s="73"/>
      <c r="XV247" s="73"/>
      <c r="XW247" s="73"/>
      <c r="XX247" s="73"/>
      <c r="XY247" s="73"/>
      <c r="XZ247" s="73"/>
      <c r="YA247" s="73"/>
      <c r="YB247" s="73"/>
      <c r="YC247" s="73"/>
      <c r="YD247" s="73"/>
      <c r="YE247" s="73"/>
      <c r="YF247" s="73"/>
      <c r="YG247" s="73"/>
      <c r="YH247" s="73"/>
      <c r="YI247" s="73"/>
      <c r="YJ247" s="73"/>
      <c r="YK247" s="73"/>
      <c r="YL247" s="73"/>
      <c r="YM247" s="73"/>
      <c r="YN247" s="73"/>
      <c r="YO247" s="73"/>
      <c r="YP247" s="73"/>
      <c r="YQ247" s="73"/>
      <c r="YR247" s="73"/>
    </row>
    <row r="248" spans="1:668">
      <c r="A248" s="71" t="s">
        <v>331</v>
      </c>
      <c r="B248" s="72">
        <f t="shared" si="260"/>
        <v>0</v>
      </c>
      <c r="C248" s="72">
        <f t="shared" si="261"/>
        <v>0</v>
      </c>
      <c r="D248" s="72">
        <f t="shared" si="262"/>
        <v>0</v>
      </c>
      <c r="E248" s="72">
        <f t="shared" si="263"/>
        <v>0</v>
      </c>
      <c r="F248" s="72">
        <f t="shared" si="264"/>
        <v>0</v>
      </c>
      <c r="G248" s="72">
        <f t="shared" si="265"/>
        <v>0</v>
      </c>
      <c r="H248" s="72">
        <f t="shared" si="266"/>
        <v>0</v>
      </c>
      <c r="I248" s="72">
        <f t="shared" si="267"/>
        <v>0</v>
      </c>
      <c r="J248" s="72">
        <f t="shared" si="268"/>
        <v>0</v>
      </c>
      <c r="K248" s="72">
        <f t="shared" si="269"/>
        <v>0</v>
      </c>
      <c r="L248" s="72">
        <f t="shared" si="270"/>
        <v>0</v>
      </c>
      <c r="M248" s="72">
        <f t="shared" si="271"/>
        <v>0</v>
      </c>
      <c r="N248" s="72">
        <f t="shared" si="272"/>
        <v>0</v>
      </c>
      <c r="O248" s="72">
        <f t="shared" si="273"/>
        <v>0</v>
      </c>
      <c r="P248" s="72">
        <f t="shared" si="274"/>
        <v>0</v>
      </c>
      <c r="Q248" s="72">
        <f t="shared" si="275"/>
        <v>0</v>
      </c>
      <c r="R248" s="72">
        <f t="shared" si="276"/>
        <v>0</v>
      </c>
      <c r="S248" s="72">
        <f t="shared" si="277"/>
        <v>0</v>
      </c>
      <c r="T248" s="72">
        <f t="shared" si="278"/>
        <v>0</v>
      </c>
      <c r="U248" s="72">
        <f t="shared" si="279"/>
        <v>0</v>
      </c>
      <c r="V248" s="72">
        <f t="shared" si="280"/>
        <v>0</v>
      </c>
      <c r="W248" s="72">
        <f t="shared" si="281"/>
        <v>0</v>
      </c>
      <c r="X248" s="72">
        <f t="shared" si="282"/>
        <v>0</v>
      </c>
      <c r="Y248" s="72">
        <f t="shared" si="283"/>
        <v>0</v>
      </c>
      <c r="Z248" s="72">
        <f t="shared" si="284"/>
        <v>0</v>
      </c>
      <c r="AA248" s="72">
        <f t="shared" si="285"/>
        <v>0</v>
      </c>
      <c r="AB248" s="72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3"/>
      <c r="DY248" s="73"/>
      <c r="DZ248" s="73"/>
      <c r="EA248" s="73"/>
      <c r="EB248" s="73"/>
      <c r="EC248" s="73"/>
      <c r="ED248" s="73"/>
      <c r="EE248" s="73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73"/>
      <c r="EQ248" s="73"/>
      <c r="ER248" s="73"/>
      <c r="ES248" s="73"/>
      <c r="ET248" s="73"/>
      <c r="EU248" s="73"/>
      <c r="EV248" s="73"/>
      <c r="EW248" s="73"/>
      <c r="EX248" s="73"/>
      <c r="EY248" s="73"/>
      <c r="EZ248" s="73"/>
      <c r="FA248" s="73"/>
      <c r="FB248" s="73"/>
      <c r="FC248" s="73"/>
      <c r="FD248" s="73"/>
      <c r="FE248" s="73"/>
      <c r="FF248" s="73"/>
      <c r="FG248" s="73"/>
      <c r="FH248" s="73"/>
      <c r="FI248" s="73"/>
      <c r="FJ248" s="73"/>
      <c r="FK248" s="73"/>
      <c r="FL248" s="73"/>
      <c r="FM248" s="73"/>
      <c r="FN248" s="73"/>
      <c r="FO248" s="73"/>
      <c r="FP248" s="73"/>
      <c r="FQ248" s="73"/>
      <c r="FR248" s="73"/>
      <c r="FS248" s="73"/>
      <c r="FT248" s="73"/>
      <c r="FU248" s="73"/>
      <c r="FV248" s="73"/>
      <c r="FW248" s="73"/>
      <c r="FX248" s="73"/>
      <c r="FY248" s="73"/>
      <c r="FZ248" s="73"/>
      <c r="GA248" s="73"/>
      <c r="GB248" s="73"/>
      <c r="GC248" s="73"/>
      <c r="GD248" s="73"/>
      <c r="GE248" s="73"/>
      <c r="GF248" s="73"/>
      <c r="GG248" s="73"/>
      <c r="GH248" s="73"/>
      <c r="GI248" s="73"/>
      <c r="GJ248" s="73"/>
      <c r="GK248" s="73"/>
      <c r="GL248" s="73"/>
      <c r="GM248" s="73"/>
      <c r="GN248" s="73"/>
      <c r="GO248" s="73"/>
      <c r="GP248" s="73"/>
      <c r="GQ248" s="73"/>
      <c r="GR248" s="73"/>
      <c r="GS248" s="73"/>
      <c r="GT248" s="73"/>
      <c r="GU248" s="73"/>
      <c r="GV248" s="73"/>
      <c r="GW248" s="73"/>
      <c r="GX248" s="73"/>
      <c r="GY248" s="73"/>
      <c r="GZ248" s="73"/>
      <c r="HA248" s="73"/>
      <c r="HB248" s="73"/>
      <c r="HC248" s="73"/>
      <c r="HD248" s="73"/>
      <c r="HE248" s="73"/>
      <c r="HF248" s="73"/>
      <c r="HG248" s="73"/>
      <c r="HH248" s="73"/>
      <c r="HI248" s="73"/>
      <c r="HJ248" s="73"/>
      <c r="HK248" s="73"/>
      <c r="HL248" s="73"/>
      <c r="HM248" s="73"/>
      <c r="HN248" s="73"/>
      <c r="HO248" s="73"/>
      <c r="HP248" s="73"/>
      <c r="HQ248" s="73"/>
      <c r="HR248" s="73"/>
      <c r="HS248" s="73"/>
      <c r="HT248" s="73"/>
      <c r="HU248" s="73"/>
      <c r="HV248" s="73"/>
      <c r="HW248" s="73"/>
      <c r="HX248" s="73"/>
      <c r="HY248" s="73"/>
      <c r="HZ248" s="73"/>
      <c r="IA248" s="73"/>
      <c r="IB248" s="73"/>
      <c r="IC248" s="73"/>
      <c r="ID248" s="73"/>
      <c r="IE248" s="73"/>
      <c r="IF248" s="73"/>
      <c r="IG248" s="73"/>
      <c r="IH248" s="73"/>
      <c r="II248" s="73"/>
      <c r="IJ248" s="73"/>
      <c r="IK248" s="73"/>
      <c r="IL248" s="73"/>
      <c r="IM248" s="73"/>
      <c r="IN248" s="73"/>
      <c r="IO248" s="73"/>
      <c r="IP248" s="73"/>
      <c r="IQ248" s="73"/>
      <c r="IR248" s="73"/>
      <c r="IS248" s="73"/>
      <c r="IT248" s="73"/>
      <c r="IU248" s="73"/>
      <c r="IV248" s="73"/>
      <c r="IW248" s="73"/>
      <c r="IX248" s="73"/>
      <c r="IY248" s="73"/>
      <c r="IZ248" s="73"/>
      <c r="JA248" s="73"/>
      <c r="JB248" s="73"/>
      <c r="JC248" s="73"/>
      <c r="JD248" s="73"/>
      <c r="JE248" s="73"/>
      <c r="JF248" s="73"/>
      <c r="JG248" s="73"/>
      <c r="JH248" s="73"/>
      <c r="JI248" s="73"/>
      <c r="JJ248" s="73"/>
      <c r="JK248" s="73"/>
      <c r="JL248" s="73"/>
      <c r="JM248" s="73"/>
      <c r="JN248" s="73"/>
      <c r="JO248" s="73"/>
      <c r="JP248" s="73"/>
      <c r="JQ248" s="73"/>
      <c r="JR248" s="73"/>
      <c r="JS248" s="73"/>
      <c r="JT248" s="73"/>
      <c r="JU248" s="73"/>
      <c r="JV248" s="73"/>
      <c r="JW248" s="73"/>
      <c r="JX248" s="73"/>
      <c r="JY248" s="73"/>
      <c r="JZ248" s="73"/>
      <c r="KA248" s="73"/>
      <c r="KB248" s="73"/>
      <c r="KC248" s="73"/>
      <c r="KD248" s="73"/>
      <c r="KE248" s="73"/>
      <c r="KF248" s="73"/>
      <c r="KG248" s="73"/>
      <c r="KH248" s="73"/>
      <c r="KI248" s="73"/>
      <c r="KJ248" s="73"/>
      <c r="KK248" s="73"/>
      <c r="KL248" s="73"/>
      <c r="KM248" s="73"/>
      <c r="KN248" s="73"/>
      <c r="KO248" s="73"/>
      <c r="KP248" s="73"/>
      <c r="KQ248" s="73"/>
      <c r="KR248" s="73"/>
      <c r="KS248" s="73"/>
      <c r="KT248" s="73"/>
      <c r="KU248" s="73"/>
      <c r="KV248" s="73"/>
      <c r="KW248" s="73"/>
      <c r="KX248" s="73"/>
      <c r="KY248" s="73"/>
      <c r="KZ248" s="73"/>
      <c r="LA248" s="73"/>
      <c r="LB248" s="73"/>
      <c r="LC248" s="73"/>
      <c r="LD248" s="73"/>
      <c r="LE248" s="73"/>
      <c r="LF248" s="73"/>
      <c r="LG248" s="73"/>
      <c r="LH248" s="73"/>
      <c r="LI248" s="73"/>
      <c r="LJ248" s="73"/>
      <c r="LK248" s="73"/>
      <c r="LL248" s="73"/>
      <c r="LM248" s="73"/>
      <c r="LN248" s="73"/>
      <c r="LO248" s="73"/>
      <c r="LP248" s="73"/>
      <c r="LQ248" s="73"/>
      <c r="LR248" s="73"/>
      <c r="LS248" s="73"/>
      <c r="LT248" s="73"/>
      <c r="LU248" s="73"/>
      <c r="LV248" s="73"/>
      <c r="LW248" s="73"/>
      <c r="LX248" s="73"/>
      <c r="LY248" s="73"/>
      <c r="LZ248" s="73"/>
      <c r="MA248" s="73"/>
      <c r="MB248" s="73"/>
      <c r="MC248" s="73"/>
      <c r="MD248" s="73"/>
      <c r="ME248" s="73"/>
      <c r="MF248" s="73"/>
      <c r="MG248" s="73"/>
      <c r="MH248" s="73"/>
      <c r="MI248" s="73"/>
      <c r="MJ248" s="73"/>
      <c r="MK248" s="73"/>
      <c r="ML248" s="73"/>
      <c r="MM248" s="73"/>
      <c r="MN248" s="73"/>
      <c r="MO248" s="73"/>
      <c r="MP248" s="73"/>
      <c r="MQ248" s="73"/>
      <c r="MR248" s="73"/>
      <c r="MS248" s="73"/>
      <c r="MT248" s="73"/>
      <c r="MU248" s="73"/>
      <c r="MV248" s="73"/>
      <c r="MW248" s="73"/>
      <c r="MX248" s="73"/>
      <c r="MY248" s="73"/>
      <c r="MZ248" s="73"/>
      <c r="NA248" s="73"/>
      <c r="NB248" s="73"/>
      <c r="NC248" s="73"/>
      <c r="ND248" s="73"/>
      <c r="NE248" s="73"/>
      <c r="NF248" s="73"/>
      <c r="NG248" s="73"/>
      <c r="NH248" s="73"/>
      <c r="NI248" s="73"/>
      <c r="NJ248" s="73"/>
      <c r="NK248" s="73"/>
      <c r="NL248" s="73"/>
      <c r="NM248" s="73"/>
      <c r="NN248" s="73"/>
      <c r="NO248" s="73"/>
      <c r="NP248" s="73"/>
      <c r="NQ248" s="73"/>
      <c r="NR248" s="73"/>
      <c r="NS248" s="73"/>
      <c r="NT248" s="73"/>
      <c r="NU248" s="73"/>
      <c r="NV248" s="73"/>
      <c r="NW248" s="73"/>
      <c r="NX248" s="73"/>
      <c r="NY248" s="73"/>
      <c r="NZ248" s="73"/>
      <c r="OA248" s="73"/>
      <c r="OB248" s="73"/>
      <c r="OC248" s="73"/>
      <c r="OD248" s="73"/>
      <c r="OE248" s="73"/>
      <c r="OF248" s="73"/>
      <c r="OG248" s="73"/>
      <c r="OH248" s="73"/>
      <c r="OI248" s="73"/>
      <c r="OJ248" s="73"/>
      <c r="OK248" s="73"/>
      <c r="OL248" s="73"/>
      <c r="OM248" s="73"/>
      <c r="ON248" s="73"/>
      <c r="OO248" s="73"/>
      <c r="OP248" s="73"/>
      <c r="OQ248" s="73"/>
      <c r="OR248" s="73"/>
      <c r="OS248" s="73"/>
      <c r="OT248" s="73"/>
      <c r="OU248" s="73"/>
      <c r="OV248" s="73"/>
      <c r="OW248" s="73"/>
      <c r="OX248" s="73"/>
      <c r="OY248" s="73"/>
      <c r="OZ248" s="73"/>
      <c r="PA248" s="73"/>
      <c r="PB248" s="73"/>
      <c r="PC248" s="73"/>
      <c r="PD248" s="73"/>
      <c r="PE248" s="73"/>
      <c r="PF248" s="73"/>
      <c r="PG248" s="73"/>
      <c r="PH248" s="73"/>
      <c r="PI248" s="73"/>
      <c r="PJ248" s="73"/>
      <c r="PK248" s="73"/>
      <c r="PL248" s="73"/>
      <c r="PM248" s="73"/>
      <c r="PN248" s="73"/>
      <c r="PO248" s="73"/>
      <c r="PP248" s="73"/>
      <c r="PQ248" s="73"/>
      <c r="PR248" s="73"/>
      <c r="PS248" s="73"/>
      <c r="PT248" s="73"/>
      <c r="PU248" s="73"/>
      <c r="PV248" s="73"/>
      <c r="PW248" s="73"/>
      <c r="PX248" s="73"/>
      <c r="PY248" s="73"/>
      <c r="PZ248" s="73"/>
      <c r="QA248" s="73"/>
      <c r="QB248" s="73"/>
      <c r="QC248" s="73"/>
      <c r="QD248" s="73"/>
      <c r="QE248" s="73"/>
      <c r="QF248" s="73"/>
      <c r="QG248" s="73"/>
      <c r="QH248" s="73"/>
      <c r="QI248" s="73"/>
      <c r="QJ248" s="73"/>
      <c r="QK248" s="73"/>
      <c r="QL248" s="73"/>
      <c r="QM248" s="73"/>
      <c r="QN248" s="73"/>
      <c r="QO248" s="73"/>
      <c r="QP248" s="73"/>
      <c r="QQ248" s="73"/>
      <c r="QR248" s="73"/>
      <c r="QS248" s="73"/>
      <c r="QT248" s="73"/>
      <c r="QU248" s="73"/>
      <c r="QV248" s="73"/>
      <c r="QW248" s="73"/>
      <c r="QX248" s="73"/>
      <c r="QY248" s="73"/>
      <c r="QZ248" s="73"/>
      <c r="RA248" s="73"/>
      <c r="RB248" s="73"/>
      <c r="RC248" s="73"/>
      <c r="RD248" s="73"/>
      <c r="RE248" s="73"/>
      <c r="RF248" s="73"/>
      <c r="RG248" s="73"/>
      <c r="RH248" s="73"/>
      <c r="RI248" s="73"/>
      <c r="RJ248" s="73"/>
      <c r="RK248" s="73"/>
      <c r="RL248" s="73"/>
      <c r="RM248" s="73"/>
      <c r="RN248" s="73"/>
      <c r="RO248" s="73"/>
      <c r="RP248" s="73"/>
      <c r="RQ248" s="73"/>
      <c r="RR248" s="73"/>
      <c r="RS248" s="73"/>
      <c r="RT248" s="73"/>
      <c r="RU248" s="73"/>
      <c r="RV248" s="73"/>
      <c r="RW248" s="73"/>
      <c r="RX248" s="73"/>
      <c r="RY248" s="73"/>
      <c r="RZ248" s="73"/>
      <c r="SA248" s="73"/>
      <c r="SB248" s="73"/>
      <c r="SC248" s="73"/>
      <c r="SD248" s="73"/>
      <c r="SE248" s="73"/>
      <c r="SF248" s="73"/>
      <c r="SG248" s="73"/>
      <c r="SH248" s="73"/>
      <c r="SI248" s="73"/>
      <c r="SJ248" s="73"/>
      <c r="SK248" s="73"/>
      <c r="SL248" s="73"/>
      <c r="SM248" s="73"/>
      <c r="SN248" s="73"/>
      <c r="SO248" s="73"/>
      <c r="SP248" s="73"/>
      <c r="SQ248" s="73"/>
      <c r="SR248" s="73"/>
      <c r="SS248" s="73"/>
      <c r="ST248" s="73"/>
      <c r="SU248" s="73"/>
      <c r="SV248" s="73"/>
      <c r="SW248" s="73"/>
      <c r="SX248" s="73"/>
      <c r="SY248" s="73"/>
      <c r="SZ248" s="73"/>
      <c r="TA248" s="73"/>
      <c r="TB248" s="73"/>
      <c r="TC248" s="73"/>
      <c r="TD248" s="73"/>
      <c r="TE248" s="73"/>
      <c r="TF248" s="73"/>
      <c r="TG248" s="73"/>
      <c r="TH248" s="73"/>
      <c r="TI248" s="73"/>
      <c r="TJ248" s="73"/>
      <c r="TK248" s="73"/>
      <c r="TL248" s="73"/>
      <c r="TM248" s="73"/>
      <c r="TN248" s="73"/>
      <c r="TO248" s="73"/>
      <c r="TP248" s="73"/>
      <c r="TQ248" s="73"/>
      <c r="TR248" s="73"/>
      <c r="TS248" s="73"/>
      <c r="TT248" s="73"/>
      <c r="TU248" s="73"/>
      <c r="TV248" s="73"/>
      <c r="TW248" s="73"/>
      <c r="TX248" s="73"/>
      <c r="TY248" s="73"/>
      <c r="TZ248" s="73"/>
      <c r="UA248" s="73"/>
      <c r="UB248" s="73"/>
      <c r="UC248" s="73"/>
      <c r="UD248" s="73"/>
      <c r="UE248" s="73"/>
      <c r="UF248" s="73"/>
      <c r="UG248" s="73"/>
      <c r="UH248" s="73"/>
      <c r="UI248" s="73"/>
      <c r="UJ248" s="73"/>
      <c r="UK248" s="73"/>
      <c r="UL248" s="73"/>
      <c r="UM248" s="73"/>
      <c r="UN248" s="73"/>
      <c r="UO248" s="73"/>
      <c r="UP248" s="73"/>
      <c r="UQ248" s="73"/>
      <c r="UR248" s="73"/>
      <c r="US248" s="73"/>
      <c r="UT248" s="73"/>
      <c r="UU248" s="73"/>
      <c r="UV248" s="73"/>
      <c r="UW248" s="73"/>
      <c r="UX248" s="73"/>
      <c r="UY248" s="73"/>
      <c r="UZ248" s="73"/>
      <c r="VA248" s="73"/>
      <c r="VB248" s="73"/>
      <c r="VC248" s="73"/>
      <c r="VD248" s="73"/>
      <c r="VE248" s="73"/>
      <c r="VF248" s="73"/>
      <c r="VG248" s="73"/>
      <c r="VH248" s="73"/>
      <c r="VI248" s="73"/>
      <c r="VJ248" s="73"/>
      <c r="VK248" s="73"/>
      <c r="VL248" s="73"/>
      <c r="VM248" s="73"/>
      <c r="VN248" s="73"/>
      <c r="VO248" s="73"/>
      <c r="VP248" s="73"/>
      <c r="VQ248" s="73"/>
      <c r="VR248" s="73"/>
      <c r="VS248" s="73"/>
      <c r="VT248" s="73"/>
      <c r="VU248" s="73"/>
      <c r="VV248" s="73"/>
      <c r="VW248" s="73"/>
      <c r="VX248" s="73"/>
      <c r="VY248" s="73"/>
      <c r="VZ248" s="73"/>
      <c r="WA248" s="73"/>
      <c r="WB248" s="73"/>
      <c r="WC248" s="73"/>
      <c r="WD248" s="73"/>
      <c r="WE248" s="73"/>
      <c r="WF248" s="73"/>
      <c r="WG248" s="73"/>
      <c r="WH248" s="73"/>
      <c r="WI248" s="73"/>
      <c r="WJ248" s="73"/>
      <c r="WK248" s="73"/>
      <c r="WL248" s="73"/>
      <c r="WM248" s="73"/>
      <c r="WN248" s="73"/>
      <c r="WO248" s="73"/>
      <c r="WP248" s="73"/>
      <c r="WQ248" s="73"/>
      <c r="WR248" s="73"/>
      <c r="WS248" s="73"/>
      <c r="WT248" s="73"/>
      <c r="WU248" s="73"/>
      <c r="WV248" s="73"/>
      <c r="WW248" s="73"/>
      <c r="WX248" s="73"/>
      <c r="WY248" s="73"/>
      <c r="WZ248" s="73"/>
      <c r="XA248" s="73"/>
      <c r="XB248" s="73"/>
      <c r="XC248" s="73"/>
      <c r="XD248" s="73"/>
      <c r="XE248" s="73"/>
      <c r="XF248" s="73"/>
      <c r="XG248" s="73"/>
      <c r="XH248" s="73"/>
      <c r="XI248" s="73"/>
      <c r="XJ248" s="73"/>
      <c r="XK248" s="73"/>
      <c r="XL248" s="73"/>
      <c r="XM248" s="73"/>
      <c r="XN248" s="73"/>
      <c r="XO248" s="73"/>
      <c r="XP248" s="73"/>
      <c r="XQ248" s="73"/>
      <c r="XR248" s="73"/>
      <c r="XS248" s="73"/>
      <c r="XT248" s="73"/>
      <c r="XU248" s="73"/>
      <c r="XV248" s="73"/>
      <c r="XW248" s="73"/>
      <c r="XX248" s="73"/>
      <c r="XY248" s="73"/>
      <c r="XZ248" s="73"/>
      <c r="YA248" s="73"/>
      <c r="YB248" s="73"/>
      <c r="YC248" s="73"/>
      <c r="YD248" s="73"/>
      <c r="YE248" s="73"/>
      <c r="YF248" s="73"/>
      <c r="YG248" s="73"/>
      <c r="YH248" s="73"/>
      <c r="YI248" s="73"/>
      <c r="YJ248" s="73"/>
      <c r="YK248" s="73"/>
      <c r="YL248" s="73"/>
      <c r="YM248" s="73"/>
      <c r="YN248" s="73"/>
      <c r="YO248" s="73"/>
      <c r="YP248" s="73"/>
      <c r="YQ248" s="73"/>
      <c r="YR248" s="73"/>
    </row>
    <row r="249" spans="1:668">
      <c r="A249" s="71" t="s">
        <v>332</v>
      </c>
      <c r="B249" s="72">
        <f t="shared" si="260"/>
        <v>0</v>
      </c>
      <c r="C249" s="72">
        <f t="shared" si="261"/>
        <v>0</v>
      </c>
      <c r="D249" s="72">
        <f t="shared" si="262"/>
        <v>0</v>
      </c>
      <c r="E249" s="72">
        <f t="shared" si="263"/>
        <v>0</v>
      </c>
      <c r="F249" s="72">
        <f t="shared" si="264"/>
        <v>0</v>
      </c>
      <c r="G249" s="72">
        <f t="shared" si="265"/>
        <v>0</v>
      </c>
      <c r="H249" s="72">
        <f t="shared" si="266"/>
        <v>0</v>
      </c>
      <c r="I249" s="72">
        <f t="shared" si="267"/>
        <v>0</v>
      </c>
      <c r="J249" s="72">
        <f t="shared" si="268"/>
        <v>0</v>
      </c>
      <c r="K249" s="72">
        <f t="shared" si="269"/>
        <v>0</v>
      </c>
      <c r="L249" s="72">
        <f t="shared" si="270"/>
        <v>0</v>
      </c>
      <c r="M249" s="72">
        <f t="shared" si="271"/>
        <v>0</v>
      </c>
      <c r="N249" s="72">
        <f t="shared" si="272"/>
        <v>0</v>
      </c>
      <c r="O249" s="72">
        <f t="shared" si="273"/>
        <v>0</v>
      </c>
      <c r="P249" s="72">
        <f t="shared" si="274"/>
        <v>0</v>
      </c>
      <c r="Q249" s="72">
        <f t="shared" si="275"/>
        <v>0</v>
      </c>
      <c r="R249" s="72">
        <f t="shared" si="276"/>
        <v>0</v>
      </c>
      <c r="S249" s="72">
        <f t="shared" si="277"/>
        <v>0</v>
      </c>
      <c r="T249" s="72">
        <f t="shared" si="278"/>
        <v>0</v>
      </c>
      <c r="U249" s="72">
        <f t="shared" si="279"/>
        <v>0</v>
      </c>
      <c r="V249" s="72">
        <f t="shared" si="280"/>
        <v>0</v>
      </c>
      <c r="W249" s="72">
        <f t="shared" si="281"/>
        <v>0</v>
      </c>
      <c r="X249" s="72">
        <f t="shared" si="282"/>
        <v>0</v>
      </c>
      <c r="Y249" s="72">
        <f t="shared" si="283"/>
        <v>0</v>
      </c>
      <c r="Z249" s="72">
        <f t="shared" si="284"/>
        <v>0</v>
      </c>
      <c r="AA249" s="72">
        <f t="shared" si="285"/>
        <v>0</v>
      </c>
      <c r="AB249" s="72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3"/>
      <c r="DY249" s="73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73"/>
      <c r="ES249" s="73"/>
      <c r="ET249" s="73"/>
      <c r="EU249" s="73"/>
      <c r="EV249" s="73"/>
      <c r="EW249" s="73"/>
      <c r="EX249" s="73"/>
      <c r="EY249" s="73"/>
      <c r="EZ249" s="73"/>
      <c r="FA249" s="73"/>
      <c r="FB249" s="73"/>
      <c r="FC249" s="73"/>
      <c r="FD249" s="73"/>
      <c r="FE249" s="73"/>
      <c r="FF249" s="73"/>
      <c r="FG249" s="73"/>
      <c r="FH249" s="73"/>
      <c r="FI249" s="73"/>
      <c r="FJ249" s="73"/>
      <c r="FK249" s="73"/>
      <c r="FL249" s="73"/>
      <c r="FM249" s="73"/>
      <c r="FN249" s="73"/>
      <c r="FO249" s="73"/>
      <c r="FP249" s="73"/>
      <c r="FQ249" s="73"/>
      <c r="FR249" s="73"/>
      <c r="FS249" s="73"/>
      <c r="FT249" s="73"/>
      <c r="FU249" s="73"/>
      <c r="FV249" s="73"/>
      <c r="FW249" s="73"/>
      <c r="FX249" s="73"/>
      <c r="FY249" s="73"/>
      <c r="FZ249" s="73"/>
      <c r="GA249" s="73"/>
      <c r="GB249" s="73"/>
      <c r="GC249" s="73"/>
      <c r="GD249" s="73"/>
      <c r="GE249" s="73"/>
      <c r="GF249" s="73"/>
      <c r="GG249" s="73"/>
      <c r="GH249" s="73"/>
      <c r="GI249" s="73"/>
      <c r="GJ249" s="73"/>
      <c r="GK249" s="73"/>
      <c r="GL249" s="73"/>
      <c r="GM249" s="73"/>
      <c r="GN249" s="73"/>
      <c r="GO249" s="73"/>
      <c r="GP249" s="73"/>
      <c r="GQ249" s="73"/>
      <c r="GR249" s="73"/>
      <c r="GS249" s="73"/>
      <c r="GT249" s="73"/>
      <c r="GU249" s="73"/>
      <c r="GV249" s="73"/>
      <c r="GW249" s="73"/>
      <c r="GX249" s="73"/>
      <c r="GY249" s="73"/>
      <c r="GZ249" s="73"/>
      <c r="HA249" s="73"/>
      <c r="HB249" s="73"/>
      <c r="HC249" s="73"/>
      <c r="HD249" s="73"/>
      <c r="HE249" s="73"/>
      <c r="HF249" s="73"/>
      <c r="HG249" s="73"/>
      <c r="HH249" s="73"/>
      <c r="HI249" s="73"/>
      <c r="HJ249" s="73"/>
      <c r="HK249" s="73"/>
      <c r="HL249" s="73"/>
      <c r="HM249" s="73"/>
      <c r="HN249" s="73"/>
      <c r="HO249" s="73"/>
      <c r="HP249" s="73"/>
      <c r="HQ249" s="73"/>
      <c r="HR249" s="73"/>
      <c r="HS249" s="73"/>
      <c r="HT249" s="73"/>
      <c r="HU249" s="73"/>
      <c r="HV249" s="73"/>
      <c r="HW249" s="73"/>
      <c r="HX249" s="73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IK249" s="73"/>
      <c r="IL249" s="73"/>
      <c r="IM249" s="73"/>
      <c r="IN249" s="73"/>
      <c r="IO249" s="73"/>
      <c r="IP249" s="73"/>
      <c r="IQ249" s="73"/>
      <c r="IR249" s="73"/>
      <c r="IS249" s="73"/>
      <c r="IT249" s="73"/>
      <c r="IU249" s="73"/>
      <c r="IV249" s="73"/>
      <c r="IW249" s="73"/>
      <c r="IX249" s="73"/>
      <c r="IY249" s="73"/>
      <c r="IZ249" s="73"/>
      <c r="JA249" s="73"/>
      <c r="JB249" s="73"/>
      <c r="JC249" s="73"/>
      <c r="JD249" s="73"/>
      <c r="JE249" s="73"/>
      <c r="JF249" s="73"/>
      <c r="JG249" s="73"/>
      <c r="JH249" s="73"/>
      <c r="JI249" s="73"/>
      <c r="JJ249" s="73"/>
      <c r="JK249" s="73"/>
      <c r="JL249" s="73"/>
      <c r="JM249" s="73"/>
      <c r="JN249" s="73"/>
      <c r="JO249" s="73"/>
      <c r="JP249" s="73"/>
      <c r="JQ249" s="73"/>
      <c r="JR249" s="73"/>
      <c r="JS249" s="73"/>
      <c r="JT249" s="73"/>
      <c r="JU249" s="73"/>
      <c r="JV249" s="73"/>
      <c r="JW249" s="73"/>
      <c r="JX249" s="73"/>
      <c r="JY249" s="73"/>
      <c r="JZ249" s="73"/>
      <c r="KA249" s="73"/>
      <c r="KB249" s="73"/>
      <c r="KC249" s="73"/>
      <c r="KD249" s="73"/>
      <c r="KE249" s="73"/>
      <c r="KF249" s="73"/>
      <c r="KG249" s="73"/>
      <c r="KH249" s="73"/>
      <c r="KI249" s="73"/>
      <c r="KJ249" s="73"/>
      <c r="KK249" s="73"/>
      <c r="KL249" s="73"/>
      <c r="KM249" s="73"/>
      <c r="KN249" s="73"/>
      <c r="KO249" s="73"/>
      <c r="KP249" s="73"/>
      <c r="KQ249" s="73"/>
      <c r="KR249" s="73"/>
      <c r="KS249" s="73"/>
      <c r="KT249" s="73"/>
      <c r="KU249" s="73"/>
      <c r="KV249" s="73"/>
      <c r="KW249" s="73"/>
      <c r="KX249" s="73"/>
      <c r="KY249" s="73"/>
      <c r="KZ249" s="73"/>
      <c r="LA249" s="73"/>
      <c r="LB249" s="73"/>
      <c r="LC249" s="73"/>
      <c r="LD249" s="73"/>
      <c r="LE249" s="73"/>
      <c r="LF249" s="73"/>
      <c r="LG249" s="73"/>
      <c r="LH249" s="73"/>
      <c r="LI249" s="73"/>
      <c r="LJ249" s="73"/>
      <c r="LK249" s="73"/>
      <c r="LL249" s="73"/>
      <c r="LM249" s="73"/>
      <c r="LN249" s="73"/>
      <c r="LO249" s="73"/>
      <c r="LP249" s="73"/>
      <c r="LQ249" s="73"/>
      <c r="LR249" s="73"/>
      <c r="LS249" s="73"/>
      <c r="LT249" s="73"/>
      <c r="LU249" s="73"/>
      <c r="LV249" s="73"/>
      <c r="LW249" s="73"/>
      <c r="LX249" s="73"/>
      <c r="LY249" s="73"/>
      <c r="LZ249" s="73"/>
      <c r="MA249" s="73"/>
      <c r="MB249" s="73"/>
      <c r="MC249" s="73"/>
      <c r="MD249" s="73"/>
      <c r="ME249" s="73"/>
      <c r="MF249" s="73"/>
      <c r="MG249" s="73"/>
      <c r="MH249" s="73"/>
      <c r="MI249" s="73"/>
      <c r="MJ249" s="73"/>
      <c r="MK249" s="73"/>
      <c r="ML249" s="73"/>
      <c r="MM249" s="73"/>
      <c r="MN249" s="73"/>
      <c r="MO249" s="73"/>
      <c r="MP249" s="73"/>
      <c r="MQ249" s="73"/>
      <c r="MR249" s="73"/>
      <c r="MS249" s="73"/>
      <c r="MT249" s="73"/>
      <c r="MU249" s="73"/>
      <c r="MV249" s="73"/>
      <c r="MW249" s="73"/>
      <c r="MX249" s="73"/>
      <c r="MY249" s="73"/>
      <c r="MZ249" s="73"/>
      <c r="NA249" s="73"/>
      <c r="NB249" s="73"/>
      <c r="NC249" s="73"/>
      <c r="ND249" s="73"/>
      <c r="NE249" s="73"/>
      <c r="NF249" s="73"/>
      <c r="NG249" s="73"/>
      <c r="NH249" s="73"/>
      <c r="NI249" s="73"/>
      <c r="NJ249" s="73"/>
      <c r="NK249" s="73"/>
      <c r="NL249" s="73"/>
      <c r="NM249" s="73"/>
      <c r="NN249" s="73"/>
      <c r="NO249" s="73"/>
      <c r="NP249" s="73"/>
      <c r="NQ249" s="73"/>
      <c r="NR249" s="73"/>
      <c r="NS249" s="73"/>
      <c r="NT249" s="73"/>
      <c r="NU249" s="73"/>
      <c r="NV249" s="73"/>
      <c r="NW249" s="73"/>
      <c r="NX249" s="73"/>
      <c r="NY249" s="73"/>
      <c r="NZ249" s="73"/>
      <c r="OA249" s="73"/>
      <c r="OB249" s="73"/>
      <c r="OC249" s="73"/>
      <c r="OD249" s="73"/>
      <c r="OE249" s="73"/>
      <c r="OF249" s="73"/>
      <c r="OG249" s="73"/>
      <c r="OH249" s="73"/>
      <c r="OI249" s="73"/>
      <c r="OJ249" s="73"/>
      <c r="OK249" s="73"/>
      <c r="OL249" s="73"/>
      <c r="OM249" s="73"/>
      <c r="ON249" s="73"/>
      <c r="OO249" s="73"/>
      <c r="OP249" s="73"/>
      <c r="OQ249" s="73"/>
      <c r="OR249" s="73"/>
      <c r="OS249" s="73"/>
      <c r="OT249" s="73"/>
      <c r="OU249" s="73"/>
      <c r="OV249" s="73"/>
      <c r="OW249" s="73"/>
      <c r="OX249" s="73"/>
      <c r="OY249" s="73"/>
      <c r="OZ249" s="73"/>
      <c r="PA249" s="73"/>
      <c r="PB249" s="73"/>
      <c r="PC249" s="73"/>
      <c r="PD249" s="73"/>
      <c r="PE249" s="73"/>
      <c r="PF249" s="73"/>
      <c r="PG249" s="73"/>
      <c r="PH249" s="73"/>
      <c r="PI249" s="73"/>
      <c r="PJ249" s="73"/>
      <c r="PK249" s="73"/>
      <c r="PL249" s="73"/>
      <c r="PM249" s="73"/>
      <c r="PN249" s="73"/>
      <c r="PO249" s="73"/>
      <c r="PP249" s="73"/>
      <c r="PQ249" s="73"/>
      <c r="PR249" s="73"/>
      <c r="PS249" s="73"/>
      <c r="PT249" s="73"/>
      <c r="PU249" s="73"/>
      <c r="PV249" s="73"/>
      <c r="PW249" s="73"/>
      <c r="PX249" s="73"/>
      <c r="PY249" s="73"/>
      <c r="PZ249" s="73"/>
      <c r="QA249" s="73"/>
      <c r="QB249" s="73"/>
      <c r="QC249" s="73"/>
      <c r="QD249" s="73"/>
      <c r="QE249" s="73"/>
      <c r="QF249" s="73"/>
      <c r="QG249" s="73"/>
      <c r="QH249" s="73"/>
      <c r="QI249" s="73"/>
      <c r="QJ249" s="73"/>
      <c r="QK249" s="73"/>
      <c r="QL249" s="73"/>
      <c r="QM249" s="73"/>
      <c r="QN249" s="73"/>
      <c r="QO249" s="73"/>
      <c r="QP249" s="73"/>
      <c r="QQ249" s="73"/>
      <c r="QR249" s="73"/>
      <c r="QS249" s="73"/>
      <c r="QT249" s="73"/>
      <c r="QU249" s="73"/>
      <c r="QV249" s="73"/>
      <c r="QW249" s="73"/>
      <c r="QX249" s="73"/>
      <c r="QY249" s="73"/>
      <c r="QZ249" s="73"/>
      <c r="RA249" s="73"/>
      <c r="RB249" s="73"/>
      <c r="RC249" s="73"/>
      <c r="RD249" s="73"/>
      <c r="RE249" s="73"/>
      <c r="RF249" s="73"/>
      <c r="RG249" s="73"/>
      <c r="RH249" s="73"/>
      <c r="RI249" s="73"/>
      <c r="RJ249" s="73"/>
      <c r="RK249" s="73"/>
      <c r="RL249" s="73"/>
      <c r="RM249" s="73"/>
      <c r="RN249" s="73"/>
      <c r="RO249" s="73"/>
      <c r="RP249" s="73"/>
      <c r="RQ249" s="73"/>
      <c r="RR249" s="73"/>
      <c r="RS249" s="73"/>
      <c r="RT249" s="73"/>
      <c r="RU249" s="73"/>
      <c r="RV249" s="73"/>
      <c r="RW249" s="73"/>
      <c r="RX249" s="73"/>
      <c r="RY249" s="73"/>
      <c r="RZ249" s="73"/>
      <c r="SA249" s="73"/>
      <c r="SB249" s="73"/>
      <c r="SC249" s="73"/>
      <c r="SD249" s="73"/>
      <c r="SE249" s="73"/>
      <c r="SF249" s="73"/>
      <c r="SG249" s="73"/>
      <c r="SH249" s="73"/>
      <c r="SI249" s="73"/>
      <c r="SJ249" s="73"/>
      <c r="SK249" s="73"/>
      <c r="SL249" s="73"/>
      <c r="SM249" s="73"/>
      <c r="SN249" s="73"/>
      <c r="SO249" s="73"/>
      <c r="SP249" s="73"/>
      <c r="SQ249" s="73"/>
      <c r="SR249" s="73"/>
      <c r="SS249" s="73"/>
      <c r="ST249" s="73"/>
      <c r="SU249" s="73"/>
      <c r="SV249" s="73"/>
      <c r="SW249" s="73"/>
      <c r="SX249" s="73"/>
      <c r="SY249" s="73"/>
      <c r="SZ249" s="73"/>
      <c r="TA249" s="73"/>
      <c r="TB249" s="73"/>
      <c r="TC249" s="73"/>
      <c r="TD249" s="73"/>
      <c r="TE249" s="73"/>
      <c r="TF249" s="73"/>
      <c r="TG249" s="73"/>
      <c r="TH249" s="73"/>
      <c r="TI249" s="73"/>
      <c r="TJ249" s="73"/>
      <c r="TK249" s="73"/>
      <c r="TL249" s="73"/>
      <c r="TM249" s="73"/>
      <c r="TN249" s="73"/>
      <c r="TO249" s="73"/>
      <c r="TP249" s="73"/>
      <c r="TQ249" s="73"/>
      <c r="TR249" s="73"/>
      <c r="TS249" s="73"/>
      <c r="TT249" s="73"/>
      <c r="TU249" s="73"/>
      <c r="TV249" s="73"/>
      <c r="TW249" s="73"/>
      <c r="TX249" s="73"/>
      <c r="TY249" s="73"/>
      <c r="TZ249" s="73"/>
      <c r="UA249" s="73"/>
      <c r="UB249" s="73"/>
      <c r="UC249" s="73"/>
      <c r="UD249" s="73"/>
      <c r="UE249" s="73"/>
      <c r="UF249" s="73"/>
      <c r="UG249" s="73"/>
      <c r="UH249" s="73"/>
      <c r="UI249" s="73"/>
      <c r="UJ249" s="73"/>
      <c r="UK249" s="73"/>
      <c r="UL249" s="73"/>
      <c r="UM249" s="73"/>
      <c r="UN249" s="73"/>
      <c r="UO249" s="73"/>
      <c r="UP249" s="73"/>
      <c r="UQ249" s="73"/>
      <c r="UR249" s="73"/>
      <c r="US249" s="73"/>
      <c r="UT249" s="73"/>
      <c r="UU249" s="73"/>
      <c r="UV249" s="73"/>
      <c r="UW249" s="73"/>
      <c r="UX249" s="73"/>
      <c r="UY249" s="73"/>
      <c r="UZ249" s="73"/>
      <c r="VA249" s="73"/>
      <c r="VB249" s="73"/>
      <c r="VC249" s="73"/>
      <c r="VD249" s="73"/>
      <c r="VE249" s="73"/>
      <c r="VF249" s="73"/>
      <c r="VG249" s="73"/>
      <c r="VH249" s="73"/>
      <c r="VI249" s="73"/>
      <c r="VJ249" s="73"/>
      <c r="VK249" s="73"/>
      <c r="VL249" s="73"/>
      <c r="VM249" s="73"/>
      <c r="VN249" s="73"/>
      <c r="VO249" s="73"/>
      <c r="VP249" s="73"/>
      <c r="VQ249" s="73"/>
      <c r="VR249" s="73"/>
      <c r="VS249" s="73"/>
      <c r="VT249" s="73"/>
      <c r="VU249" s="73"/>
      <c r="VV249" s="73"/>
      <c r="VW249" s="73"/>
      <c r="VX249" s="73"/>
      <c r="VY249" s="73"/>
      <c r="VZ249" s="73"/>
      <c r="WA249" s="73"/>
      <c r="WB249" s="73"/>
      <c r="WC249" s="73"/>
      <c r="WD249" s="73"/>
      <c r="WE249" s="73"/>
      <c r="WF249" s="73"/>
      <c r="WG249" s="73"/>
      <c r="WH249" s="73"/>
      <c r="WI249" s="73"/>
      <c r="WJ249" s="73"/>
      <c r="WK249" s="73"/>
      <c r="WL249" s="73"/>
      <c r="WM249" s="73"/>
      <c r="WN249" s="73"/>
      <c r="WO249" s="73"/>
      <c r="WP249" s="73"/>
      <c r="WQ249" s="73"/>
      <c r="WR249" s="73"/>
      <c r="WS249" s="73"/>
      <c r="WT249" s="73"/>
      <c r="WU249" s="73"/>
      <c r="WV249" s="73"/>
      <c r="WW249" s="73"/>
      <c r="WX249" s="73"/>
      <c r="WY249" s="73"/>
      <c r="WZ249" s="73"/>
      <c r="XA249" s="73"/>
      <c r="XB249" s="73"/>
      <c r="XC249" s="73"/>
      <c r="XD249" s="73"/>
      <c r="XE249" s="73"/>
      <c r="XF249" s="73"/>
      <c r="XG249" s="73"/>
      <c r="XH249" s="73"/>
      <c r="XI249" s="73"/>
      <c r="XJ249" s="73"/>
      <c r="XK249" s="73"/>
      <c r="XL249" s="73"/>
      <c r="XM249" s="73"/>
      <c r="XN249" s="73"/>
      <c r="XO249" s="73"/>
      <c r="XP249" s="73"/>
      <c r="XQ249" s="73"/>
      <c r="XR249" s="73"/>
      <c r="XS249" s="73"/>
      <c r="XT249" s="73"/>
      <c r="XU249" s="73"/>
      <c r="XV249" s="73"/>
      <c r="XW249" s="73"/>
      <c r="XX249" s="73"/>
      <c r="XY249" s="73"/>
      <c r="XZ249" s="73"/>
      <c r="YA249" s="73"/>
      <c r="YB249" s="73"/>
      <c r="YC249" s="73"/>
      <c r="YD249" s="73"/>
      <c r="YE249" s="73"/>
      <c r="YF249" s="73"/>
      <c r="YG249" s="73"/>
      <c r="YH249" s="73"/>
      <c r="YI249" s="73"/>
      <c r="YJ249" s="73"/>
      <c r="YK249" s="73"/>
      <c r="YL249" s="73"/>
      <c r="YM249" s="73"/>
      <c r="YN249" s="73"/>
      <c r="YO249" s="73"/>
      <c r="YP249" s="73"/>
      <c r="YQ249" s="73"/>
      <c r="YR249" s="73"/>
    </row>
    <row r="250" spans="1:668">
      <c r="A250" s="71" t="s">
        <v>333</v>
      </c>
      <c r="B250" s="72">
        <f t="shared" si="260"/>
        <v>2.40146325E-4</v>
      </c>
      <c r="C250" s="72">
        <f t="shared" si="261"/>
        <v>0</v>
      </c>
      <c r="D250" s="72">
        <f t="shared" si="262"/>
        <v>0</v>
      </c>
      <c r="E250" s="72">
        <f t="shared" si="263"/>
        <v>0</v>
      </c>
      <c r="F250" s="72">
        <f t="shared" si="264"/>
        <v>0</v>
      </c>
      <c r="G250" s="72">
        <f t="shared" si="265"/>
        <v>0</v>
      </c>
      <c r="H250" s="72">
        <f t="shared" si="266"/>
        <v>0</v>
      </c>
      <c r="I250" s="72">
        <f t="shared" si="267"/>
        <v>0</v>
      </c>
      <c r="J250" s="72">
        <f t="shared" si="268"/>
        <v>0</v>
      </c>
      <c r="K250" s="72">
        <f t="shared" si="269"/>
        <v>0</v>
      </c>
      <c r="L250" s="72">
        <f t="shared" si="270"/>
        <v>0</v>
      </c>
      <c r="M250" s="72">
        <f t="shared" si="271"/>
        <v>0</v>
      </c>
      <c r="N250" s="72">
        <f t="shared" si="272"/>
        <v>0</v>
      </c>
      <c r="O250" s="72">
        <f t="shared" si="273"/>
        <v>0</v>
      </c>
      <c r="P250" s="72">
        <f t="shared" si="274"/>
        <v>0</v>
      </c>
      <c r="Q250" s="72">
        <f t="shared" si="275"/>
        <v>0</v>
      </c>
      <c r="R250" s="72">
        <f t="shared" si="276"/>
        <v>0</v>
      </c>
      <c r="S250" s="72">
        <f t="shared" si="277"/>
        <v>0</v>
      </c>
      <c r="T250" s="72">
        <f t="shared" si="278"/>
        <v>0</v>
      </c>
      <c r="U250" s="72">
        <f t="shared" si="279"/>
        <v>0</v>
      </c>
      <c r="V250" s="72">
        <f t="shared" si="280"/>
        <v>0</v>
      </c>
      <c r="W250" s="72">
        <f t="shared" si="281"/>
        <v>0</v>
      </c>
      <c r="X250" s="72">
        <f t="shared" si="282"/>
        <v>0</v>
      </c>
      <c r="Y250" s="72">
        <f t="shared" si="283"/>
        <v>0</v>
      </c>
      <c r="Z250" s="72">
        <f t="shared" si="284"/>
        <v>0</v>
      </c>
      <c r="AA250" s="72">
        <f t="shared" si="285"/>
        <v>0</v>
      </c>
      <c r="AB250" s="72"/>
      <c r="AD250" s="73"/>
      <c r="AE250" s="73"/>
      <c r="AF250" s="73"/>
      <c r="AG250" s="73"/>
      <c r="AH250" s="73"/>
      <c r="AI250" s="73"/>
      <c r="AJ250" s="73"/>
      <c r="AK250" s="73"/>
      <c r="AL250" s="73">
        <v>0.24014632499999999</v>
      </c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73"/>
      <c r="DW250" s="73"/>
      <c r="DX250" s="73"/>
      <c r="DY250" s="73"/>
      <c r="DZ250" s="73"/>
      <c r="EA250" s="73"/>
      <c r="EB250" s="73"/>
      <c r="EC250" s="73"/>
      <c r="ED250" s="73"/>
      <c r="EE250" s="73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73"/>
      <c r="EQ250" s="73"/>
      <c r="ER250" s="73"/>
      <c r="ES250" s="73"/>
      <c r="ET250" s="73"/>
      <c r="EU250" s="73"/>
      <c r="EV250" s="73"/>
      <c r="EW250" s="73"/>
      <c r="EX250" s="73"/>
      <c r="EY250" s="73"/>
      <c r="EZ250" s="73"/>
      <c r="FA250" s="73"/>
      <c r="FB250" s="73"/>
      <c r="FC250" s="73"/>
      <c r="FD250" s="73"/>
      <c r="FE250" s="73"/>
      <c r="FF250" s="73"/>
      <c r="FG250" s="73"/>
      <c r="FH250" s="73"/>
      <c r="FI250" s="73"/>
      <c r="FJ250" s="73"/>
      <c r="FK250" s="73"/>
      <c r="FL250" s="73"/>
      <c r="FM250" s="73"/>
      <c r="FN250" s="73"/>
      <c r="FO250" s="73"/>
      <c r="FP250" s="73"/>
      <c r="FQ250" s="73"/>
      <c r="FR250" s="73"/>
      <c r="FS250" s="73"/>
      <c r="FT250" s="73"/>
      <c r="FU250" s="73"/>
      <c r="FV250" s="73"/>
      <c r="FW250" s="73"/>
      <c r="FX250" s="73"/>
      <c r="FY250" s="73"/>
      <c r="FZ250" s="73"/>
      <c r="GA250" s="73"/>
      <c r="GB250" s="73"/>
      <c r="GC250" s="73"/>
      <c r="GD250" s="73"/>
      <c r="GE250" s="73"/>
      <c r="GF250" s="73"/>
      <c r="GG250" s="73"/>
      <c r="GH250" s="73"/>
      <c r="GI250" s="73"/>
      <c r="GJ250" s="73"/>
      <c r="GK250" s="73"/>
      <c r="GL250" s="73"/>
      <c r="GM250" s="73"/>
      <c r="GN250" s="73"/>
      <c r="GO250" s="73"/>
      <c r="GP250" s="73"/>
      <c r="GQ250" s="73"/>
      <c r="GR250" s="73"/>
      <c r="GS250" s="73"/>
      <c r="GT250" s="73"/>
      <c r="GU250" s="73"/>
      <c r="GV250" s="73"/>
      <c r="GW250" s="73"/>
      <c r="GX250" s="73"/>
      <c r="GY250" s="73"/>
      <c r="GZ250" s="73"/>
      <c r="HA250" s="73"/>
      <c r="HB250" s="73"/>
      <c r="HC250" s="73"/>
      <c r="HD250" s="73"/>
      <c r="HE250" s="73"/>
      <c r="HF250" s="73"/>
      <c r="HG250" s="73"/>
      <c r="HH250" s="73"/>
      <c r="HI250" s="73"/>
      <c r="HJ250" s="73"/>
      <c r="HK250" s="73"/>
      <c r="HL250" s="73"/>
      <c r="HM250" s="73"/>
      <c r="HN250" s="73"/>
      <c r="HO250" s="73"/>
      <c r="HP250" s="73"/>
      <c r="HQ250" s="73"/>
      <c r="HR250" s="73"/>
      <c r="HS250" s="73"/>
      <c r="HT250" s="73"/>
      <c r="HU250" s="73"/>
      <c r="HV250" s="73"/>
      <c r="HW250" s="73"/>
      <c r="HX250" s="73"/>
      <c r="HY250" s="73"/>
      <c r="HZ250" s="73"/>
      <c r="IA250" s="73"/>
      <c r="IB250" s="73"/>
      <c r="IC250" s="73"/>
      <c r="ID250" s="73"/>
      <c r="IE250" s="73"/>
      <c r="IF250" s="73"/>
      <c r="IG250" s="73"/>
      <c r="IH250" s="73"/>
      <c r="II250" s="73"/>
      <c r="IJ250" s="73"/>
      <c r="IK250" s="73"/>
      <c r="IL250" s="73"/>
      <c r="IM250" s="73"/>
      <c r="IN250" s="73"/>
      <c r="IO250" s="73"/>
      <c r="IP250" s="73"/>
      <c r="IQ250" s="73"/>
      <c r="IR250" s="73"/>
      <c r="IS250" s="73"/>
      <c r="IT250" s="73"/>
      <c r="IU250" s="73"/>
      <c r="IV250" s="73"/>
      <c r="IW250" s="73"/>
      <c r="IX250" s="73"/>
      <c r="IY250" s="73"/>
      <c r="IZ250" s="73"/>
      <c r="JA250" s="73"/>
      <c r="JB250" s="73"/>
      <c r="JC250" s="73"/>
      <c r="JD250" s="73"/>
      <c r="JE250" s="73"/>
      <c r="JF250" s="73"/>
      <c r="JG250" s="73"/>
      <c r="JH250" s="73"/>
      <c r="JI250" s="73"/>
      <c r="JJ250" s="73"/>
      <c r="JK250" s="73"/>
      <c r="JL250" s="73"/>
      <c r="JM250" s="73"/>
      <c r="JN250" s="73"/>
      <c r="JO250" s="73"/>
      <c r="JP250" s="73"/>
      <c r="JQ250" s="73"/>
      <c r="JR250" s="73"/>
      <c r="JS250" s="73"/>
      <c r="JT250" s="73"/>
      <c r="JU250" s="73"/>
      <c r="JV250" s="73"/>
      <c r="JW250" s="73"/>
      <c r="JX250" s="73"/>
      <c r="JY250" s="73"/>
      <c r="JZ250" s="73"/>
      <c r="KA250" s="73"/>
      <c r="KB250" s="73"/>
      <c r="KC250" s="73"/>
      <c r="KD250" s="73"/>
      <c r="KE250" s="73"/>
      <c r="KF250" s="73"/>
      <c r="KG250" s="73"/>
      <c r="KH250" s="73"/>
      <c r="KI250" s="73"/>
      <c r="KJ250" s="73"/>
      <c r="KK250" s="73"/>
      <c r="KL250" s="73"/>
      <c r="KM250" s="73"/>
      <c r="KN250" s="73"/>
      <c r="KO250" s="73"/>
      <c r="KP250" s="73"/>
      <c r="KQ250" s="73"/>
      <c r="KR250" s="73"/>
      <c r="KS250" s="73"/>
      <c r="KT250" s="73"/>
      <c r="KU250" s="73"/>
      <c r="KV250" s="73"/>
      <c r="KW250" s="73"/>
      <c r="KX250" s="73"/>
      <c r="KY250" s="73"/>
      <c r="KZ250" s="73"/>
      <c r="LA250" s="73"/>
      <c r="LB250" s="73"/>
      <c r="LC250" s="73"/>
      <c r="LD250" s="73"/>
      <c r="LE250" s="73"/>
      <c r="LF250" s="73"/>
      <c r="LG250" s="73"/>
      <c r="LH250" s="73"/>
      <c r="LI250" s="73"/>
      <c r="LJ250" s="73"/>
      <c r="LK250" s="73"/>
      <c r="LL250" s="73"/>
      <c r="LM250" s="73"/>
      <c r="LN250" s="73"/>
      <c r="LO250" s="73"/>
      <c r="LP250" s="73"/>
      <c r="LQ250" s="73"/>
      <c r="LR250" s="73"/>
      <c r="LS250" s="73"/>
      <c r="LT250" s="73"/>
      <c r="LU250" s="73"/>
      <c r="LV250" s="73"/>
      <c r="LW250" s="73"/>
      <c r="LX250" s="73"/>
      <c r="LY250" s="73"/>
      <c r="LZ250" s="73"/>
      <c r="MA250" s="73"/>
      <c r="MB250" s="73"/>
      <c r="MC250" s="73"/>
      <c r="MD250" s="73"/>
      <c r="ME250" s="73"/>
      <c r="MF250" s="73"/>
      <c r="MG250" s="73"/>
      <c r="MH250" s="73"/>
      <c r="MI250" s="73"/>
      <c r="MJ250" s="73"/>
      <c r="MK250" s="73"/>
      <c r="ML250" s="73"/>
      <c r="MM250" s="73"/>
      <c r="MN250" s="73"/>
      <c r="MO250" s="73"/>
      <c r="MP250" s="73"/>
      <c r="MQ250" s="73"/>
      <c r="MR250" s="73"/>
      <c r="MS250" s="73"/>
      <c r="MT250" s="73"/>
      <c r="MU250" s="73"/>
      <c r="MV250" s="73"/>
      <c r="MW250" s="73"/>
      <c r="MX250" s="73"/>
      <c r="MY250" s="73"/>
      <c r="MZ250" s="73"/>
      <c r="NA250" s="73"/>
      <c r="NB250" s="73"/>
      <c r="NC250" s="73"/>
      <c r="ND250" s="73"/>
      <c r="NE250" s="73"/>
      <c r="NF250" s="73"/>
      <c r="NG250" s="73"/>
      <c r="NH250" s="73"/>
      <c r="NI250" s="73"/>
      <c r="NJ250" s="73"/>
      <c r="NK250" s="73"/>
      <c r="NL250" s="73"/>
      <c r="NM250" s="73"/>
      <c r="NN250" s="73"/>
      <c r="NO250" s="73"/>
      <c r="NP250" s="73"/>
      <c r="NQ250" s="73"/>
      <c r="NR250" s="73"/>
      <c r="NS250" s="73"/>
      <c r="NT250" s="73"/>
      <c r="NU250" s="73"/>
      <c r="NV250" s="73"/>
      <c r="NW250" s="73"/>
      <c r="NX250" s="73"/>
      <c r="NY250" s="73"/>
      <c r="NZ250" s="73"/>
      <c r="OA250" s="73"/>
      <c r="OB250" s="73"/>
      <c r="OC250" s="73"/>
      <c r="OD250" s="73"/>
      <c r="OE250" s="73"/>
      <c r="OF250" s="73"/>
      <c r="OG250" s="73"/>
      <c r="OH250" s="73"/>
      <c r="OI250" s="73"/>
      <c r="OJ250" s="73"/>
      <c r="OK250" s="73"/>
      <c r="OL250" s="73"/>
      <c r="OM250" s="73"/>
      <c r="ON250" s="73"/>
      <c r="OO250" s="73"/>
      <c r="OP250" s="73"/>
      <c r="OQ250" s="73"/>
      <c r="OR250" s="73"/>
      <c r="OS250" s="73"/>
      <c r="OT250" s="73"/>
      <c r="OU250" s="73"/>
      <c r="OV250" s="73"/>
      <c r="OW250" s="73"/>
      <c r="OX250" s="73"/>
      <c r="OY250" s="73"/>
      <c r="OZ250" s="73"/>
      <c r="PA250" s="73"/>
      <c r="PB250" s="73"/>
      <c r="PC250" s="73"/>
      <c r="PD250" s="73"/>
      <c r="PE250" s="73"/>
      <c r="PF250" s="73"/>
      <c r="PG250" s="73"/>
      <c r="PH250" s="73"/>
      <c r="PI250" s="73"/>
      <c r="PJ250" s="73"/>
      <c r="PK250" s="73"/>
      <c r="PL250" s="73"/>
      <c r="PM250" s="73"/>
      <c r="PN250" s="73"/>
      <c r="PO250" s="73"/>
      <c r="PP250" s="73"/>
      <c r="PQ250" s="73"/>
      <c r="PR250" s="73"/>
      <c r="PS250" s="73"/>
      <c r="PT250" s="73"/>
      <c r="PU250" s="73"/>
      <c r="PV250" s="73"/>
      <c r="PW250" s="73"/>
      <c r="PX250" s="73"/>
      <c r="PY250" s="73"/>
      <c r="PZ250" s="73"/>
      <c r="QA250" s="73"/>
      <c r="QB250" s="73"/>
      <c r="QC250" s="73"/>
      <c r="QD250" s="73"/>
      <c r="QE250" s="73"/>
      <c r="QF250" s="73"/>
      <c r="QG250" s="73"/>
      <c r="QH250" s="73"/>
      <c r="QI250" s="73"/>
      <c r="QJ250" s="73"/>
      <c r="QK250" s="73"/>
      <c r="QL250" s="73"/>
      <c r="QM250" s="73"/>
      <c r="QN250" s="73"/>
      <c r="QO250" s="73"/>
      <c r="QP250" s="73"/>
      <c r="QQ250" s="73"/>
      <c r="QR250" s="73"/>
      <c r="QS250" s="73"/>
      <c r="QT250" s="73"/>
      <c r="QU250" s="73"/>
      <c r="QV250" s="73"/>
      <c r="QW250" s="73"/>
      <c r="QX250" s="73"/>
      <c r="QY250" s="73"/>
      <c r="QZ250" s="73"/>
      <c r="RA250" s="73"/>
      <c r="RB250" s="73"/>
      <c r="RC250" s="73"/>
      <c r="RD250" s="73"/>
      <c r="RE250" s="73"/>
      <c r="RF250" s="73"/>
      <c r="RG250" s="73"/>
      <c r="RH250" s="73"/>
      <c r="RI250" s="73"/>
      <c r="RJ250" s="73"/>
      <c r="RK250" s="73"/>
      <c r="RL250" s="73"/>
      <c r="RM250" s="73"/>
      <c r="RN250" s="73"/>
      <c r="RO250" s="73"/>
      <c r="RP250" s="73"/>
      <c r="RQ250" s="73"/>
      <c r="RR250" s="73"/>
      <c r="RS250" s="73"/>
      <c r="RT250" s="73"/>
      <c r="RU250" s="73"/>
      <c r="RV250" s="73"/>
      <c r="RW250" s="73"/>
      <c r="RX250" s="73"/>
      <c r="RY250" s="73"/>
      <c r="RZ250" s="73"/>
      <c r="SA250" s="73"/>
      <c r="SB250" s="73"/>
      <c r="SC250" s="73"/>
      <c r="SD250" s="73"/>
      <c r="SE250" s="73"/>
      <c r="SF250" s="73"/>
      <c r="SG250" s="73"/>
      <c r="SH250" s="73"/>
      <c r="SI250" s="73"/>
      <c r="SJ250" s="73"/>
      <c r="SK250" s="73"/>
      <c r="SL250" s="73"/>
      <c r="SM250" s="73"/>
      <c r="SN250" s="73"/>
      <c r="SO250" s="73"/>
      <c r="SP250" s="73"/>
      <c r="SQ250" s="73"/>
      <c r="SR250" s="73"/>
      <c r="SS250" s="73"/>
      <c r="ST250" s="73"/>
      <c r="SU250" s="73"/>
      <c r="SV250" s="73"/>
      <c r="SW250" s="73"/>
      <c r="SX250" s="73"/>
      <c r="SY250" s="73"/>
      <c r="SZ250" s="73"/>
      <c r="TA250" s="73"/>
      <c r="TB250" s="73"/>
      <c r="TC250" s="73"/>
      <c r="TD250" s="73"/>
      <c r="TE250" s="73"/>
      <c r="TF250" s="73"/>
      <c r="TG250" s="73"/>
      <c r="TH250" s="73"/>
      <c r="TI250" s="73"/>
      <c r="TJ250" s="73"/>
      <c r="TK250" s="73"/>
      <c r="TL250" s="73"/>
      <c r="TM250" s="73"/>
      <c r="TN250" s="73"/>
      <c r="TO250" s="73"/>
      <c r="TP250" s="73"/>
      <c r="TQ250" s="73"/>
      <c r="TR250" s="73"/>
      <c r="TS250" s="73"/>
      <c r="TT250" s="73"/>
      <c r="TU250" s="73"/>
      <c r="TV250" s="73"/>
      <c r="TW250" s="73"/>
      <c r="TX250" s="73"/>
      <c r="TY250" s="73"/>
      <c r="TZ250" s="73"/>
      <c r="UA250" s="73"/>
      <c r="UB250" s="73"/>
      <c r="UC250" s="73"/>
      <c r="UD250" s="73"/>
      <c r="UE250" s="73"/>
      <c r="UF250" s="73"/>
      <c r="UG250" s="73"/>
      <c r="UH250" s="73"/>
      <c r="UI250" s="73"/>
      <c r="UJ250" s="73"/>
      <c r="UK250" s="73"/>
      <c r="UL250" s="73"/>
      <c r="UM250" s="73"/>
      <c r="UN250" s="73"/>
      <c r="UO250" s="73"/>
      <c r="UP250" s="73"/>
      <c r="UQ250" s="73"/>
      <c r="UR250" s="73"/>
      <c r="US250" s="73"/>
      <c r="UT250" s="73"/>
      <c r="UU250" s="73"/>
      <c r="UV250" s="73"/>
      <c r="UW250" s="73"/>
      <c r="UX250" s="73"/>
      <c r="UY250" s="73"/>
      <c r="UZ250" s="73"/>
      <c r="VA250" s="73"/>
      <c r="VB250" s="73"/>
      <c r="VC250" s="73"/>
      <c r="VD250" s="73"/>
      <c r="VE250" s="73"/>
      <c r="VF250" s="73"/>
      <c r="VG250" s="73"/>
      <c r="VH250" s="73"/>
      <c r="VI250" s="73"/>
      <c r="VJ250" s="73"/>
      <c r="VK250" s="73"/>
      <c r="VL250" s="73"/>
      <c r="VM250" s="73"/>
      <c r="VN250" s="73"/>
      <c r="VO250" s="73"/>
      <c r="VP250" s="73"/>
      <c r="VQ250" s="73"/>
      <c r="VR250" s="73"/>
      <c r="VS250" s="73"/>
      <c r="VT250" s="73"/>
      <c r="VU250" s="73"/>
      <c r="VV250" s="73"/>
      <c r="VW250" s="73"/>
      <c r="VX250" s="73"/>
      <c r="VY250" s="73"/>
      <c r="VZ250" s="73"/>
      <c r="WA250" s="73"/>
      <c r="WB250" s="73"/>
      <c r="WC250" s="73"/>
      <c r="WD250" s="73"/>
      <c r="WE250" s="73"/>
      <c r="WF250" s="73"/>
      <c r="WG250" s="73"/>
      <c r="WH250" s="73"/>
      <c r="WI250" s="73"/>
      <c r="WJ250" s="73"/>
      <c r="WK250" s="73"/>
      <c r="WL250" s="73"/>
      <c r="WM250" s="73"/>
      <c r="WN250" s="73"/>
      <c r="WO250" s="73"/>
      <c r="WP250" s="73"/>
      <c r="WQ250" s="73"/>
      <c r="WR250" s="73"/>
      <c r="WS250" s="73"/>
      <c r="WT250" s="73"/>
      <c r="WU250" s="73"/>
      <c r="WV250" s="73"/>
      <c r="WW250" s="73"/>
      <c r="WX250" s="73"/>
      <c r="WY250" s="73"/>
      <c r="WZ250" s="73"/>
      <c r="XA250" s="73"/>
      <c r="XB250" s="73"/>
      <c r="XC250" s="73"/>
      <c r="XD250" s="73"/>
      <c r="XE250" s="73"/>
      <c r="XF250" s="73"/>
      <c r="XG250" s="73"/>
      <c r="XH250" s="73"/>
      <c r="XI250" s="73"/>
      <c r="XJ250" s="73"/>
      <c r="XK250" s="73"/>
      <c r="XL250" s="73"/>
      <c r="XM250" s="73"/>
      <c r="XN250" s="73"/>
      <c r="XO250" s="73"/>
      <c r="XP250" s="73"/>
      <c r="XQ250" s="73"/>
      <c r="XR250" s="73"/>
      <c r="XS250" s="73"/>
      <c r="XT250" s="73"/>
      <c r="XU250" s="73"/>
      <c r="XV250" s="73"/>
      <c r="XW250" s="73"/>
      <c r="XX250" s="73"/>
      <c r="XY250" s="73"/>
      <c r="XZ250" s="73"/>
      <c r="YA250" s="73"/>
      <c r="YB250" s="73"/>
      <c r="YC250" s="73"/>
      <c r="YD250" s="73"/>
      <c r="YE250" s="73"/>
      <c r="YF250" s="73"/>
      <c r="YG250" s="73"/>
      <c r="YH250" s="73"/>
      <c r="YI250" s="73"/>
      <c r="YJ250" s="73"/>
      <c r="YK250" s="73"/>
      <c r="YL250" s="73"/>
      <c r="YM250" s="73"/>
      <c r="YN250" s="73"/>
      <c r="YO250" s="73"/>
      <c r="YP250" s="73"/>
      <c r="YQ250" s="73"/>
      <c r="YR250" s="73"/>
    </row>
    <row r="251" spans="1:668">
      <c r="A251" s="71" t="s">
        <v>334</v>
      </c>
      <c r="B251" s="72">
        <f t="shared" si="260"/>
        <v>0</v>
      </c>
      <c r="C251" s="72">
        <f t="shared" si="261"/>
        <v>0</v>
      </c>
      <c r="D251" s="72">
        <f t="shared" si="262"/>
        <v>4.3305075000000005E-5</v>
      </c>
      <c r="E251" s="72">
        <f t="shared" si="263"/>
        <v>4.6848217500000005E-4</v>
      </c>
      <c r="F251" s="72">
        <f t="shared" si="264"/>
        <v>0</v>
      </c>
      <c r="G251" s="72">
        <f t="shared" si="265"/>
        <v>2.0865172499999999E-4</v>
      </c>
      <c r="H251" s="72">
        <f t="shared" si="266"/>
        <v>4.0155615000000001E-4</v>
      </c>
      <c r="I251" s="72">
        <f t="shared" si="267"/>
        <v>1.0826268750000001E-3</v>
      </c>
      <c r="J251" s="72">
        <f t="shared" si="268"/>
        <v>1.8739287E-3</v>
      </c>
      <c r="K251" s="72">
        <f t="shared" si="269"/>
        <v>1.4172569999999999E-3</v>
      </c>
      <c r="L251" s="72">
        <f t="shared" si="270"/>
        <v>2.3227267499999998E-3</v>
      </c>
      <c r="M251" s="72">
        <f t="shared" si="271"/>
        <v>1.9172337749999999E-3</v>
      </c>
      <c r="N251" s="72">
        <f t="shared" si="272"/>
        <v>2.9250609750000002E-3</v>
      </c>
      <c r="O251" s="72">
        <f t="shared" si="273"/>
        <v>1.7164557E-3</v>
      </c>
      <c r="P251" s="72">
        <f t="shared" si="274"/>
        <v>9.5664847499999999E-4</v>
      </c>
      <c r="Q251" s="72">
        <f t="shared" si="275"/>
        <v>1.5904773E-3</v>
      </c>
      <c r="R251" s="72">
        <f t="shared" si="276"/>
        <v>1.0353849749999999E-3</v>
      </c>
      <c r="S251" s="72">
        <f t="shared" si="277"/>
        <v>4.4879805E-4</v>
      </c>
      <c r="T251" s="72">
        <f t="shared" si="278"/>
        <v>4.1730345000000004E-4</v>
      </c>
      <c r="U251" s="72">
        <f t="shared" si="279"/>
        <v>4.7635582499999999E-4</v>
      </c>
      <c r="V251" s="72">
        <f t="shared" si="280"/>
        <v>1.6534665E-4</v>
      </c>
      <c r="W251" s="72">
        <f t="shared" si="281"/>
        <v>6.2201835000000002E-4</v>
      </c>
      <c r="X251" s="72">
        <f t="shared" si="282"/>
        <v>1.3385205E-4</v>
      </c>
      <c r="Y251" s="72">
        <f t="shared" si="283"/>
        <v>1.3778887500000002E-4</v>
      </c>
      <c r="Z251" s="72">
        <f t="shared" si="284"/>
        <v>0</v>
      </c>
      <c r="AA251" s="72">
        <f t="shared" si="285"/>
        <v>0</v>
      </c>
      <c r="AB251" s="72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>
        <v>4.3305075000000005E-2</v>
      </c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>
        <v>0.29526187500000001</v>
      </c>
      <c r="BR251" s="73">
        <v>3.5431425000000003E-2</v>
      </c>
      <c r="BS251" s="73"/>
      <c r="BT251" s="73"/>
      <c r="BU251" s="73"/>
      <c r="BV251" s="73"/>
      <c r="BW251" s="73"/>
      <c r="BX251" s="73">
        <v>0.11810475000000001</v>
      </c>
      <c r="BY251" s="73">
        <v>1.9684125E-2</v>
      </c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>
        <v>0.20865172499999998</v>
      </c>
      <c r="CV251" s="73"/>
      <c r="CW251" s="73"/>
      <c r="CX251" s="73"/>
      <c r="CY251" s="73"/>
      <c r="CZ251" s="73">
        <v>0.224399025</v>
      </c>
      <c r="DA251" s="73"/>
      <c r="DB251" s="73">
        <v>0.177157125</v>
      </c>
      <c r="DC251" s="73"/>
      <c r="DD251" s="73"/>
      <c r="DE251" s="73"/>
      <c r="DF251" s="73"/>
      <c r="DG251" s="73"/>
      <c r="DH251" s="73"/>
      <c r="DI251" s="73"/>
      <c r="DJ251" s="73">
        <v>9.8420624999999998E-2</v>
      </c>
      <c r="DK251" s="73"/>
      <c r="DL251" s="73"/>
      <c r="DM251" s="73"/>
      <c r="DN251" s="73"/>
      <c r="DO251" s="73">
        <v>0.26376727500000002</v>
      </c>
      <c r="DP251" s="73"/>
      <c r="DQ251" s="73">
        <v>0.24014632499999999</v>
      </c>
      <c r="DR251" s="73"/>
      <c r="DS251" s="73">
        <v>0.40155615</v>
      </c>
      <c r="DT251" s="73">
        <v>7.8736500000000001E-2</v>
      </c>
      <c r="DU251" s="73"/>
      <c r="DV251" s="73">
        <v>0.177157125</v>
      </c>
      <c r="DW251" s="73">
        <v>0.36218789999999995</v>
      </c>
      <c r="DX251" s="73"/>
      <c r="DY251" s="73"/>
      <c r="DZ251" s="73">
        <v>0.62595517499999997</v>
      </c>
      <c r="EA251" s="73">
        <v>0.40942980000000001</v>
      </c>
      <c r="EB251" s="73"/>
      <c r="EC251" s="73"/>
      <c r="ED251" s="73">
        <v>7.4799674999999996E-2</v>
      </c>
      <c r="EE251" s="73">
        <v>0.16928347499999999</v>
      </c>
      <c r="EF251" s="73">
        <v>5.5115549999999999E-2</v>
      </c>
      <c r="EG251" s="73"/>
      <c r="EH251" s="73"/>
      <c r="EI251" s="73">
        <v>9.0546974999999988E-2</v>
      </c>
      <c r="EJ251" s="73">
        <v>0.53147137499999997</v>
      </c>
      <c r="EK251" s="73"/>
      <c r="EL251" s="73">
        <v>0.35825107499999997</v>
      </c>
      <c r="EM251" s="73"/>
      <c r="EN251" s="73"/>
      <c r="EO251" s="73"/>
      <c r="EP251" s="73">
        <v>0.35037742500000002</v>
      </c>
      <c r="EQ251" s="73">
        <v>8.6610150000000011E-2</v>
      </c>
      <c r="ER251" s="73"/>
      <c r="ES251" s="73"/>
      <c r="ET251" s="73"/>
      <c r="EU251" s="73">
        <v>0.71256532500000003</v>
      </c>
      <c r="EV251" s="73"/>
      <c r="EW251" s="73"/>
      <c r="EX251" s="73"/>
      <c r="EY251" s="73">
        <v>7.4799674999999996E-2</v>
      </c>
      <c r="EZ251" s="73">
        <v>0.35825107499999997</v>
      </c>
      <c r="FA251" s="73">
        <v>0.177157125</v>
      </c>
      <c r="FB251" s="73">
        <v>0.10629427500000001</v>
      </c>
      <c r="FC251" s="73"/>
      <c r="FD251" s="73">
        <v>0.35825107499999997</v>
      </c>
      <c r="FE251" s="73">
        <v>0.5354082</v>
      </c>
      <c r="FF251" s="73">
        <v>0.35825107499999997</v>
      </c>
      <c r="FG251" s="73">
        <v>0.14959934999999999</v>
      </c>
      <c r="FH251" s="73"/>
      <c r="FI251" s="73">
        <v>5.9052375000000004E-2</v>
      </c>
      <c r="FJ251" s="73"/>
      <c r="FK251" s="73">
        <v>9.0546974999999988E-2</v>
      </c>
      <c r="FL251" s="73">
        <v>9.4483799999999993E-2</v>
      </c>
      <c r="FM251" s="73">
        <v>0.60627105000000003</v>
      </c>
      <c r="FN251" s="73"/>
      <c r="FO251" s="73">
        <v>0.24408315</v>
      </c>
      <c r="FP251" s="73">
        <v>0.18896759999999999</v>
      </c>
      <c r="FQ251" s="73">
        <v>0.12597840000000002</v>
      </c>
      <c r="FR251" s="73">
        <v>0.27164092500000003</v>
      </c>
      <c r="FS251" s="73">
        <v>0.51178725000000003</v>
      </c>
      <c r="FT251" s="73">
        <v>0.24408315</v>
      </c>
      <c r="FU251" s="73">
        <v>0.14172570000000001</v>
      </c>
      <c r="FV251" s="73">
        <v>0.22833585000000001</v>
      </c>
      <c r="FW251" s="73">
        <v>4.3305075000000005E-2</v>
      </c>
      <c r="FX251" s="73">
        <v>0.49997677499999998</v>
      </c>
      <c r="FY251" s="73">
        <v>7.8736500000000001E-2</v>
      </c>
      <c r="FZ251" s="73">
        <v>0.23227267500000001</v>
      </c>
      <c r="GA251" s="73">
        <v>3.936825E-2</v>
      </c>
      <c r="GB251" s="73">
        <v>0.2677041</v>
      </c>
      <c r="GC251" s="73">
        <v>0.36612472500000004</v>
      </c>
      <c r="GD251" s="73">
        <v>9.4483799999999993E-2</v>
      </c>
      <c r="GE251" s="73">
        <v>0.55115550000000002</v>
      </c>
      <c r="GF251" s="73">
        <v>0.2204622</v>
      </c>
      <c r="GG251" s="73">
        <v>0.248019975</v>
      </c>
      <c r="GH251" s="73">
        <v>4.3305075000000005E-2</v>
      </c>
      <c r="GI251" s="73">
        <v>0.18896759999999999</v>
      </c>
      <c r="GJ251" s="73">
        <v>0.12597840000000002</v>
      </c>
      <c r="GK251" s="73"/>
      <c r="GL251" s="73">
        <v>0.13385205</v>
      </c>
      <c r="GM251" s="73">
        <v>0.1102311</v>
      </c>
      <c r="GN251" s="73"/>
      <c r="GO251" s="73"/>
      <c r="GP251" s="73"/>
      <c r="GQ251" s="73">
        <v>0.13778887500000001</v>
      </c>
      <c r="GR251" s="73"/>
      <c r="GS251" s="73">
        <v>0.29526187500000001</v>
      </c>
      <c r="GT251" s="73">
        <v>5.9052375000000004E-2</v>
      </c>
      <c r="GU251" s="73"/>
      <c r="GV251" s="73"/>
      <c r="GW251" s="73">
        <v>8.6610150000000011E-2</v>
      </c>
      <c r="GX251" s="73">
        <v>4.7241899999999996E-2</v>
      </c>
      <c r="GY251" s="73"/>
      <c r="GZ251" s="73">
        <v>0.27951457499999999</v>
      </c>
      <c r="HA251" s="73">
        <v>5.1178725000000001E-2</v>
      </c>
      <c r="HB251" s="73"/>
      <c r="HC251" s="73"/>
      <c r="HD251" s="73">
        <v>0.153536175</v>
      </c>
      <c r="HE251" s="73">
        <v>0.61808152500000002</v>
      </c>
      <c r="HF251" s="73">
        <v>3.5431425000000003E-2</v>
      </c>
      <c r="HG251" s="73">
        <v>0.36218789999999995</v>
      </c>
      <c r="HH251" s="73"/>
      <c r="HI251" s="73">
        <v>0.177157125</v>
      </c>
      <c r="HJ251" s="73">
        <v>0.1102311</v>
      </c>
      <c r="HK251" s="73">
        <v>0.13385205</v>
      </c>
      <c r="HL251" s="73"/>
      <c r="HM251" s="73"/>
      <c r="HN251" s="73">
        <v>8.2673325000000006E-2</v>
      </c>
      <c r="HO251" s="73"/>
      <c r="HP251" s="73">
        <v>0.18109394999999998</v>
      </c>
      <c r="HQ251" s="73">
        <v>0.20865172499999998</v>
      </c>
      <c r="HR251" s="73"/>
      <c r="HS251" s="73">
        <v>3.5431425000000003E-2</v>
      </c>
      <c r="HT251" s="73">
        <v>4.7241900000000003E-2</v>
      </c>
      <c r="HU251" s="73">
        <v>0.287388225</v>
      </c>
      <c r="HV251" s="73"/>
      <c r="HW251" s="73">
        <v>0.19290442499999999</v>
      </c>
      <c r="HX251" s="73"/>
      <c r="HY251" s="73"/>
      <c r="HZ251" s="73"/>
      <c r="IA251" s="73"/>
      <c r="IB251" s="73"/>
      <c r="IC251" s="73"/>
      <c r="ID251" s="73">
        <v>0.129915225</v>
      </c>
      <c r="IE251" s="73"/>
      <c r="IF251" s="73"/>
      <c r="IG251" s="73"/>
      <c r="IH251" s="73"/>
      <c r="II251" s="73">
        <v>5.1178725000000001E-2</v>
      </c>
      <c r="IJ251" s="73">
        <v>5.1178725000000001E-2</v>
      </c>
      <c r="IK251" s="73">
        <v>0.21652537499999999</v>
      </c>
      <c r="IL251" s="73"/>
      <c r="IM251" s="73">
        <v>5.9052374999999997E-2</v>
      </c>
      <c r="IN251" s="73">
        <v>8.2673325000000006E-2</v>
      </c>
      <c r="IO251" s="73"/>
      <c r="IP251" s="73"/>
      <c r="IQ251" s="73"/>
      <c r="IR251" s="73">
        <v>0.14566252499999999</v>
      </c>
      <c r="IS251" s="73"/>
      <c r="IT251" s="73"/>
      <c r="IU251" s="73"/>
      <c r="IV251" s="73">
        <v>0.129915225</v>
      </c>
      <c r="IW251" s="73"/>
      <c r="IX251" s="73"/>
      <c r="IY251" s="73">
        <v>0.10235745</v>
      </c>
      <c r="IZ251" s="73">
        <v>5.9052374999999997E-2</v>
      </c>
      <c r="JA251" s="73"/>
      <c r="JB251" s="73"/>
      <c r="JC251" s="73"/>
      <c r="JD251" s="73">
        <v>0.114167925</v>
      </c>
      <c r="JE251" s="73"/>
      <c r="JF251" s="73">
        <v>0.200778075</v>
      </c>
      <c r="JG251" s="73"/>
      <c r="JH251" s="73"/>
      <c r="JI251" s="73"/>
      <c r="JJ251" s="73"/>
      <c r="JK251" s="73"/>
      <c r="JL251" s="73">
        <v>0.114167925</v>
      </c>
      <c r="JM251" s="73"/>
      <c r="JN251" s="73"/>
      <c r="JO251" s="73"/>
      <c r="JP251" s="73"/>
      <c r="JQ251" s="73"/>
      <c r="JR251" s="73"/>
      <c r="JS251" s="73"/>
      <c r="JT251" s="73"/>
      <c r="JU251" s="73">
        <v>5.1178725000000001E-2</v>
      </c>
      <c r="JV251" s="73"/>
      <c r="JW251" s="73"/>
      <c r="JX251" s="73"/>
      <c r="JY251" s="73">
        <v>0.33069330000000002</v>
      </c>
      <c r="JZ251" s="73"/>
      <c r="KA251" s="73"/>
      <c r="KB251" s="73">
        <v>5.9052374999999997E-2</v>
      </c>
      <c r="KC251" s="73"/>
      <c r="KD251" s="73"/>
      <c r="KE251" s="73"/>
      <c r="KF251" s="73">
        <v>0.177157125</v>
      </c>
      <c r="KG251" s="73">
        <v>5.5115549999999999E-2</v>
      </c>
      <c r="KH251" s="73"/>
      <c r="KI251" s="73"/>
      <c r="KJ251" s="73"/>
      <c r="KK251" s="73"/>
      <c r="KL251" s="73"/>
      <c r="KM251" s="73"/>
      <c r="KN251" s="73"/>
      <c r="KO251" s="73">
        <v>9.4483800000000007E-2</v>
      </c>
      <c r="KP251" s="73">
        <v>3.936825E-2</v>
      </c>
      <c r="KQ251" s="73"/>
      <c r="KR251" s="73"/>
      <c r="KS251" s="73"/>
      <c r="KT251" s="73"/>
      <c r="KU251" s="73"/>
      <c r="KV251" s="73">
        <v>8.2673325000000006E-2</v>
      </c>
      <c r="KW251" s="73"/>
      <c r="KX251" s="73"/>
      <c r="KY251" s="73"/>
      <c r="KZ251" s="73"/>
      <c r="LA251" s="73"/>
      <c r="LB251" s="73"/>
      <c r="LC251" s="73"/>
      <c r="LD251" s="73">
        <v>5.5115549999999999E-2</v>
      </c>
      <c r="LE251" s="73"/>
      <c r="LF251" s="73"/>
      <c r="LG251" s="73"/>
      <c r="LH251" s="73"/>
      <c r="LI251" s="73"/>
      <c r="LJ251" s="73"/>
      <c r="LK251" s="73"/>
      <c r="LL251" s="73"/>
      <c r="LM251" s="73"/>
      <c r="LN251" s="73"/>
      <c r="LO251" s="73"/>
      <c r="LP251" s="73"/>
      <c r="LQ251" s="73"/>
      <c r="LR251" s="73"/>
      <c r="LS251" s="73"/>
      <c r="LT251" s="73"/>
      <c r="LU251" s="73"/>
      <c r="LV251" s="73"/>
      <c r="LW251" s="73"/>
      <c r="LX251" s="73"/>
      <c r="LY251" s="73"/>
      <c r="LZ251" s="73"/>
      <c r="MA251" s="73"/>
      <c r="MB251" s="73"/>
      <c r="MC251" s="73"/>
      <c r="MD251" s="73"/>
      <c r="ME251" s="73"/>
      <c r="MF251" s="73"/>
      <c r="MG251" s="73"/>
      <c r="MH251" s="73"/>
      <c r="MI251" s="73"/>
      <c r="MJ251" s="73"/>
      <c r="MK251" s="73"/>
      <c r="ML251" s="73"/>
      <c r="MM251" s="73"/>
      <c r="MN251" s="73"/>
      <c r="MO251" s="73"/>
      <c r="MP251" s="73"/>
      <c r="MQ251" s="73"/>
      <c r="MR251" s="73"/>
      <c r="MS251" s="73"/>
      <c r="MT251" s="73"/>
      <c r="MU251" s="73"/>
      <c r="MV251" s="73"/>
      <c r="MW251" s="73"/>
      <c r="MX251" s="73"/>
      <c r="MY251" s="73"/>
      <c r="MZ251" s="73"/>
      <c r="NA251" s="73"/>
      <c r="NB251" s="73"/>
      <c r="NC251" s="73"/>
      <c r="ND251" s="73"/>
      <c r="NE251" s="73"/>
      <c r="NF251" s="73"/>
      <c r="NG251" s="73"/>
      <c r="NH251" s="73"/>
      <c r="NI251" s="73"/>
      <c r="NJ251" s="73"/>
      <c r="NK251" s="73"/>
      <c r="NL251" s="73"/>
      <c r="NM251" s="73"/>
      <c r="NN251" s="73"/>
      <c r="NO251" s="73"/>
      <c r="NP251" s="73"/>
      <c r="NQ251" s="73"/>
      <c r="NR251" s="73"/>
      <c r="NS251" s="73"/>
      <c r="NT251" s="73"/>
      <c r="NU251" s="73"/>
      <c r="NV251" s="73"/>
      <c r="NW251" s="73"/>
      <c r="NX251" s="73"/>
      <c r="NY251" s="73"/>
      <c r="NZ251" s="73"/>
      <c r="OA251" s="73"/>
      <c r="OB251" s="73"/>
      <c r="OC251" s="73"/>
      <c r="OD251" s="73"/>
      <c r="OE251" s="73"/>
      <c r="OF251" s="73"/>
      <c r="OG251" s="73"/>
      <c r="OH251" s="73"/>
      <c r="OI251" s="73"/>
      <c r="OJ251" s="73"/>
      <c r="OK251" s="73"/>
      <c r="OL251" s="73"/>
      <c r="OM251" s="73"/>
      <c r="ON251" s="73"/>
      <c r="OO251" s="73"/>
      <c r="OP251" s="73"/>
      <c r="OQ251" s="73"/>
      <c r="OR251" s="73"/>
      <c r="OS251" s="73"/>
      <c r="OT251" s="73"/>
      <c r="OU251" s="73"/>
      <c r="OV251" s="73"/>
      <c r="OW251" s="73"/>
      <c r="OX251" s="73"/>
      <c r="OY251" s="73"/>
      <c r="OZ251" s="73"/>
      <c r="PA251" s="73"/>
      <c r="PB251" s="73"/>
      <c r="PC251" s="73"/>
      <c r="PD251" s="73"/>
      <c r="PE251" s="73"/>
      <c r="PF251" s="73"/>
      <c r="PG251" s="73"/>
      <c r="PH251" s="73"/>
      <c r="PI251" s="73"/>
      <c r="PJ251" s="73"/>
      <c r="PK251" s="73"/>
      <c r="PL251" s="73"/>
      <c r="PM251" s="73"/>
      <c r="PN251" s="73"/>
      <c r="PO251" s="73"/>
      <c r="PP251" s="73"/>
      <c r="PQ251" s="73"/>
      <c r="PR251" s="73"/>
      <c r="PS251" s="73"/>
      <c r="PT251" s="73"/>
      <c r="PU251" s="73"/>
      <c r="PV251" s="73"/>
      <c r="PW251" s="73"/>
      <c r="PX251" s="73"/>
      <c r="PY251" s="73"/>
      <c r="PZ251" s="73"/>
      <c r="QA251" s="73"/>
      <c r="QB251" s="73"/>
      <c r="QC251" s="73"/>
      <c r="QD251" s="73"/>
      <c r="QE251" s="73"/>
      <c r="QF251" s="73"/>
      <c r="QG251" s="73"/>
      <c r="QH251" s="73"/>
      <c r="QI251" s="73"/>
      <c r="QJ251" s="73"/>
      <c r="QK251" s="73"/>
      <c r="QL251" s="73"/>
      <c r="QM251" s="73"/>
      <c r="QN251" s="73"/>
      <c r="QO251" s="73"/>
      <c r="QP251" s="73"/>
      <c r="QQ251" s="73"/>
      <c r="QR251" s="73"/>
      <c r="QS251" s="73"/>
      <c r="QT251" s="73"/>
      <c r="QU251" s="73"/>
      <c r="QV251" s="73"/>
      <c r="QW251" s="73"/>
      <c r="QX251" s="73"/>
      <c r="QY251" s="73"/>
      <c r="QZ251" s="73"/>
      <c r="RA251" s="73"/>
      <c r="RB251" s="73"/>
      <c r="RC251" s="73"/>
      <c r="RD251" s="73"/>
      <c r="RE251" s="73"/>
      <c r="RF251" s="73"/>
      <c r="RG251" s="73"/>
      <c r="RH251" s="73"/>
      <c r="RI251" s="73"/>
      <c r="RJ251" s="73"/>
      <c r="RK251" s="73"/>
      <c r="RL251" s="73"/>
      <c r="RM251" s="73"/>
      <c r="RN251" s="73"/>
      <c r="RO251" s="73"/>
      <c r="RP251" s="73"/>
      <c r="RQ251" s="73"/>
      <c r="RR251" s="73"/>
      <c r="RS251" s="73"/>
      <c r="RT251" s="73"/>
      <c r="RU251" s="73"/>
      <c r="RV251" s="73"/>
      <c r="RW251" s="73"/>
      <c r="RX251" s="73"/>
      <c r="RY251" s="73"/>
      <c r="RZ251" s="73"/>
      <c r="SA251" s="73"/>
      <c r="SB251" s="73"/>
      <c r="SC251" s="73"/>
      <c r="SD251" s="73"/>
      <c r="SE251" s="73"/>
      <c r="SF251" s="73"/>
      <c r="SG251" s="73"/>
      <c r="SH251" s="73"/>
      <c r="SI251" s="73"/>
      <c r="SJ251" s="73"/>
      <c r="SK251" s="73"/>
      <c r="SL251" s="73"/>
      <c r="SM251" s="73"/>
      <c r="SN251" s="73"/>
      <c r="SO251" s="73"/>
      <c r="SP251" s="73"/>
      <c r="SQ251" s="73"/>
      <c r="SR251" s="73"/>
      <c r="SS251" s="73"/>
      <c r="ST251" s="73"/>
      <c r="SU251" s="73"/>
      <c r="SV251" s="73"/>
      <c r="SW251" s="73"/>
      <c r="SX251" s="73"/>
      <c r="SY251" s="73"/>
      <c r="SZ251" s="73"/>
      <c r="TA251" s="73"/>
      <c r="TB251" s="73"/>
      <c r="TC251" s="73"/>
      <c r="TD251" s="73"/>
      <c r="TE251" s="73"/>
      <c r="TF251" s="73"/>
      <c r="TG251" s="73"/>
      <c r="TH251" s="73"/>
      <c r="TI251" s="73"/>
      <c r="TJ251" s="73"/>
      <c r="TK251" s="73"/>
      <c r="TL251" s="73"/>
      <c r="TM251" s="73"/>
      <c r="TN251" s="73"/>
      <c r="TO251" s="73"/>
      <c r="TP251" s="73"/>
      <c r="TQ251" s="73"/>
      <c r="TR251" s="73"/>
      <c r="TS251" s="73"/>
      <c r="TT251" s="73"/>
      <c r="TU251" s="73"/>
      <c r="TV251" s="73"/>
      <c r="TW251" s="73"/>
      <c r="TX251" s="73"/>
      <c r="TY251" s="73"/>
      <c r="TZ251" s="73"/>
      <c r="UA251" s="73"/>
      <c r="UB251" s="73"/>
      <c r="UC251" s="73"/>
      <c r="UD251" s="73"/>
      <c r="UE251" s="73"/>
      <c r="UF251" s="73"/>
      <c r="UG251" s="73"/>
      <c r="UH251" s="73"/>
      <c r="UI251" s="73"/>
      <c r="UJ251" s="73"/>
      <c r="UK251" s="73"/>
      <c r="UL251" s="73"/>
      <c r="UM251" s="73"/>
      <c r="UN251" s="73"/>
      <c r="UO251" s="73"/>
      <c r="UP251" s="73"/>
      <c r="UQ251" s="73"/>
      <c r="UR251" s="73"/>
      <c r="US251" s="73"/>
      <c r="UT251" s="73"/>
      <c r="UU251" s="73"/>
      <c r="UV251" s="73"/>
      <c r="UW251" s="73"/>
      <c r="UX251" s="73"/>
      <c r="UY251" s="73"/>
      <c r="UZ251" s="73"/>
      <c r="VA251" s="73"/>
      <c r="VB251" s="73"/>
      <c r="VC251" s="73"/>
      <c r="VD251" s="73"/>
      <c r="VE251" s="73"/>
      <c r="VF251" s="73"/>
      <c r="VG251" s="73"/>
      <c r="VH251" s="73"/>
      <c r="VI251" s="73"/>
      <c r="VJ251" s="73"/>
      <c r="VK251" s="73"/>
      <c r="VL251" s="73"/>
      <c r="VM251" s="73"/>
      <c r="VN251" s="73"/>
      <c r="VO251" s="73"/>
      <c r="VP251" s="73"/>
      <c r="VQ251" s="73"/>
      <c r="VR251" s="73"/>
      <c r="VS251" s="73"/>
      <c r="VT251" s="73"/>
      <c r="VU251" s="73"/>
      <c r="VV251" s="73"/>
      <c r="VW251" s="73"/>
      <c r="VX251" s="73"/>
      <c r="VY251" s="73"/>
      <c r="VZ251" s="73"/>
      <c r="WA251" s="73"/>
      <c r="WB251" s="73"/>
      <c r="WC251" s="73"/>
      <c r="WD251" s="73"/>
      <c r="WE251" s="73"/>
      <c r="WF251" s="73"/>
      <c r="WG251" s="73"/>
      <c r="WH251" s="73"/>
      <c r="WI251" s="73"/>
      <c r="WJ251" s="73"/>
      <c r="WK251" s="73"/>
      <c r="WL251" s="73"/>
      <c r="WM251" s="73"/>
      <c r="WN251" s="73"/>
      <c r="WO251" s="73"/>
      <c r="WP251" s="73"/>
      <c r="WQ251" s="73"/>
      <c r="WR251" s="73"/>
      <c r="WS251" s="73"/>
      <c r="WT251" s="73"/>
      <c r="WU251" s="73"/>
      <c r="WV251" s="73"/>
      <c r="WW251" s="73"/>
      <c r="WX251" s="73"/>
      <c r="WY251" s="73"/>
      <c r="WZ251" s="73"/>
      <c r="XA251" s="73"/>
      <c r="XB251" s="73"/>
      <c r="XC251" s="73"/>
      <c r="XD251" s="73"/>
      <c r="XE251" s="73"/>
      <c r="XF251" s="73"/>
      <c r="XG251" s="73"/>
      <c r="XH251" s="73"/>
      <c r="XI251" s="73"/>
      <c r="XJ251" s="73"/>
      <c r="XK251" s="73"/>
      <c r="XL251" s="73"/>
      <c r="XM251" s="73"/>
      <c r="XN251" s="73"/>
      <c r="XO251" s="73"/>
      <c r="XP251" s="73"/>
      <c r="XQ251" s="73"/>
      <c r="XR251" s="73"/>
      <c r="XS251" s="73"/>
      <c r="XT251" s="73"/>
      <c r="XU251" s="73"/>
      <c r="XV251" s="73"/>
      <c r="XW251" s="73"/>
      <c r="XX251" s="73"/>
      <c r="XY251" s="73"/>
      <c r="XZ251" s="73"/>
      <c r="YA251" s="73"/>
      <c r="YB251" s="73"/>
      <c r="YC251" s="73"/>
      <c r="YD251" s="73"/>
      <c r="YE251" s="73"/>
      <c r="YF251" s="73"/>
      <c r="YG251" s="73"/>
      <c r="YH251" s="73"/>
      <c r="YI251" s="73"/>
      <c r="YJ251" s="73"/>
      <c r="YK251" s="73"/>
      <c r="YL251" s="73"/>
      <c r="YM251" s="73"/>
      <c r="YN251" s="73"/>
      <c r="YO251" s="73"/>
      <c r="YP251" s="73"/>
      <c r="YQ251" s="73"/>
      <c r="YR251" s="73"/>
    </row>
    <row r="252" spans="1:668">
      <c r="A252" s="71" t="s">
        <v>335</v>
      </c>
      <c r="B252" s="72">
        <f t="shared" si="260"/>
        <v>0</v>
      </c>
      <c r="C252" s="72">
        <f t="shared" si="261"/>
        <v>0</v>
      </c>
      <c r="D252" s="72">
        <f t="shared" si="262"/>
        <v>1.5747300000000002E-4</v>
      </c>
      <c r="E252" s="72">
        <f t="shared" si="263"/>
        <v>0</v>
      </c>
      <c r="F252" s="72">
        <f t="shared" si="264"/>
        <v>0</v>
      </c>
      <c r="G252" s="72">
        <f t="shared" si="265"/>
        <v>0</v>
      </c>
      <c r="H252" s="72">
        <f t="shared" si="266"/>
        <v>0</v>
      </c>
      <c r="I252" s="72">
        <f t="shared" si="267"/>
        <v>0</v>
      </c>
      <c r="J252" s="72">
        <f t="shared" si="268"/>
        <v>0</v>
      </c>
      <c r="K252" s="72">
        <f t="shared" si="269"/>
        <v>0</v>
      </c>
      <c r="L252" s="72">
        <f t="shared" si="270"/>
        <v>0</v>
      </c>
      <c r="M252" s="72">
        <f t="shared" si="271"/>
        <v>0</v>
      </c>
      <c r="N252" s="72">
        <f t="shared" si="272"/>
        <v>0</v>
      </c>
      <c r="O252" s="72">
        <f t="shared" si="273"/>
        <v>0</v>
      </c>
      <c r="P252" s="72">
        <f t="shared" si="274"/>
        <v>0</v>
      </c>
      <c r="Q252" s="72">
        <f t="shared" si="275"/>
        <v>5.9052375000000006E-4</v>
      </c>
      <c r="R252" s="72">
        <f t="shared" si="276"/>
        <v>0</v>
      </c>
      <c r="S252" s="72">
        <f t="shared" si="277"/>
        <v>0</v>
      </c>
      <c r="T252" s="72">
        <f t="shared" si="278"/>
        <v>0</v>
      </c>
      <c r="U252" s="72">
        <f t="shared" si="279"/>
        <v>7.0862850000000005E-5</v>
      </c>
      <c r="V252" s="72">
        <f t="shared" si="280"/>
        <v>1.2597839999999998E-4</v>
      </c>
      <c r="W252" s="72">
        <f t="shared" si="281"/>
        <v>0</v>
      </c>
      <c r="X252" s="72">
        <f t="shared" si="282"/>
        <v>4.3305074999999998E-5</v>
      </c>
      <c r="Y252" s="72">
        <f t="shared" si="283"/>
        <v>0</v>
      </c>
      <c r="Z252" s="72">
        <f t="shared" si="284"/>
        <v>0</v>
      </c>
      <c r="AA252" s="72">
        <f t="shared" si="285"/>
        <v>0</v>
      </c>
      <c r="AB252" s="72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>
        <v>0.157473</v>
      </c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3"/>
      <c r="DY252" s="73"/>
      <c r="DZ252" s="73"/>
      <c r="EA252" s="73"/>
      <c r="EB252" s="73"/>
      <c r="EC252" s="73"/>
      <c r="ED252" s="73"/>
      <c r="EE252" s="73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73"/>
      <c r="EQ252" s="73"/>
      <c r="ER252" s="73"/>
      <c r="ES252" s="73"/>
      <c r="ET252" s="73"/>
      <c r="EU252" s="73"/>
      <c r="EV252" s="73"/>
      <c r="EW252" s="73"/>
      <c r="EX252" s="73"/>
      <c r="EY252" s="73"/>
      <c r="EZ252" s="73"/>
      <c r="FA252" s="73"/>
      <c r="FB252" s="73"/>
      <c r="FC252" s="73"/>
      <c r="FD252" s="73"/>
      <c r="FE252" s="73"/>
      <c r="FF252" s="73"/>
      <c r="FG252" s="73"/>
      <c r="FH252" s="73"/>
      <c r="FI252" s="73"/>
      <c r="FJ252" s="73"/>
      <c r="FK252" s="73"/>
      <c r="FL252" s="73"/>
      <c r="FM252" s="73"/>
      <c r="FN252" s="73"/>
      <c r="FO252" s="73"/>
      <c r="FP252" s="73"/>
      <c r="FQ252" s="73"/>
      <c r="FR252" s="73"/>
      <c r="FS252" s="73"/>
      <c r="FT252" s="73"/>
      <c r="FU252" s="73"/>
      <c r="FV252" s="73"/>
      <c r="FW252" s="73"/>
      <c r="FX252" s="73"/>
      <c r="FY252" s="73"/>
      <c r="FZ252" s="73"/>
      <c r="GA252" s="73"/>
      <c r="GB252" s="73"/>
      <c r="GC252" s="73"/>
      <c r="GD252" s="73"/>
      <c r="GE252" s="73"/>
      <c r="GF252" s="73"/>
      <c r="GG252" s="73"/>
      <c r="GH252" s="73"/>
      <c r="GI252" s="73"/>
      <c r="GJ252" s="73"/>
      <c r="GK252" s="73"/>
      <c r="GL252" s="73"/>
      <c r="GM252" s="73"/>
      <c r="GN252" s="73"/>
      <c r="GO252" s="73"/>
      <c r="GP252" s="73"/>
      <c r="GQ252" s="73"/>
      <c r="GR252" s="73"/>
      <c r="GS252" s="73"/>
      <c r="GT252" s="73"/>
      <c r="GU252" s="73"/>
      <c r="GV252" s="73"/>
      <c r="GW252" s="73"/>
      <c r="GX252" s="73"/>
      <c r="GY252" s="73"/>
      <c r="GZ252" s="73"/>
      <c r="HA252" s="73"/>
      <c r="HB252" s="73">
        <v>0.59052375000000001</v>
      </c>
      <c r="HC252" s="73"/>
      <c r="HD252" s="73"/>
      <c r="HE252" s="73"/>
      <c r="HF252" s="73"/>
      <c r="HG252" s="73"/>
      <c r="HH252" s="73"/>
      <c r="HI252" s="73"/>
      <c r="HJ252" s="73"/>
      <c r="HK252" s="73"/>
      <c r="HL252" s="73"/>
      <c r="HM252" s="73"/>
      <c r="HN252" s="73"/>
      <c r="HO252" s="73"/>
      <c r="HP252" s="73"/>
      <c r="HQ252" s="73"/>
      <c r="HR252" s="73"/>
      <c r="HS252" s="73"/>
      <c r="HT252" s="73"/>
      <c r="HU252" s="73"/>
      <c r="HV252" s="73"/>
      <c r="HW252" s="73"/>
      <c r="HX252" s="73"/>
      <c r="HY252" s="73"/>
      <c r="HZ252" s="73"/>
      <c r="IA252" s="73"/>
      <c r="IB252" s="73"/>
      <c r="IC252" s="73"/>
      <c r="ID252" s="73"/>
      <c r="IE252" s="73"/>
      <c r="IF252" s="73"/>
      <c r="IG252" s="73"/>
      <c r="IH252" s="73"/>
      <c r="II252" s="73"/>
      <c r="IJ252" s="73"/>
      <c r="IK252" s="73"/>
      <c r="IL252" s="73"/>
      <c r="IM252" s="73"/>
      <c r="IN252" s="73"/>
      <c r="IO252" s="73"/>
      <c r="IP252" s="73"/>
      <c r="IQ252" s="73"/>
      <c r="IR252" s="73"/>
      <c r="IS252" s="73"/>
      <c r="IT252" s="73"/>
      <c r="IU252" s="73"/>
      <c r="IV252" s="73"/>
      <c r="IW252" s="73"/>
      <c r="IX252" s="73"/>
      <c r="IY252" s="73"/>
      <c r="IZ252" s="73"/>
      <c r="JA252" s="73"/>
      <c r="JB252" s="73"/>
      <c r="JC252" s="73"/>
      <c r="JD252" s="73"/>
      <c r="JE252" s="73"/>
      <c r="JF252" s="73"/>
      <c r="JG252" s="73"/>
      <c r="JH252" s="73"/>
      <c r="JI252" s="73">
        <v>7.0862850000000005E-2</v>
      </c>
      <c r="JJ252" s="73"/>
      <c r="JK252" s="73">
        <v>0.12597839999999999</v>
      </c>
      <c r="JL252" s="73"/>
      <c r="JM252" s="73"/>
      <c r="JN252" s="73"/>
      <c r="JO252" s="73"/>
      <c r="JP252" s="73"/>
      <c r="JQ252" s="73"/>
      <c r="JR252" s="73"/>
      <c r="JS252" s="73"/>
      <c r="JT252" s="73"/>
      <c r="JU252" s="73"/>
      <c r="JV252" s="73"/>
      <c r="JW252" s="73"/>
      <c r="JX252" s="73"/>
      <c r="JY252" s="73"/>
      <c r="JZ252" s="73"/>
      <c r="KA252" s="73"/>
      <c r="KB252" s="73"/>
      <c r="KC252" s="73"/>
      <c r="KD252" s="73"/>
      <c r="KE252" s="73"/>
      <c r="KF252" s="73"/>
      <c r="KG252" s="73"/>
      <c r="KH252" s="73">
        <v>4.3305074999999998E-2</v>
      </c>
      <c r="KI252" s="73"/>
      <c r="KJ252" s="73"/>
      <c r="KK252" s="73"/>
      <c r="KL252" s="73"/>
      <c r="KM252" s="73"/>
      <c r="KN252" s="73"/>
      <c r="KO252" s="73"/>
      <c r="KP252" s="73"/>
      <c r="KQ252" s="73"/>
      <c r="KR252" s="73"/>
      <c r="KS252" s="73"/>
      <c r="KT252" s="73"/>
      <c r="KU252" s="73"/>
      <c r="KV252" s="73"/>
      <c r="KW252" s="73"/>
      <c r="KX252" s="73"/>
      <c r="KY252" s="73"/>
      <c r="KZ252" s="73"/>
      <c r="LA252" s="73"/>
      <c r="LB252" s="73"/>
      <c r="LC252" s="73"/>
      <c r="LD252" s="73"/>
      <c r="LE252" s="73"/>
      <c r="LF252" s="73"/>
      <c r="LG252" s="73"/>
      <c r="LH252" s="73"/>
      <c r="LI252" s="73"/>
      <c r="LJ252" s="73"/>
      <c r="LK252" s="73"/>
      <c r="LL252" s="73"/>
      <c r="LM252" s="73"/>
      <c r="LN252" s="73"/>
      <c r="LO252" s="73"/>
      <c r="LP252" s="73"/>
      <c r="LQ252" s="73"/>
      <c r="LR252" s="73"/>
      <c r="LS252" s="73"/>
      <c r="LT252" s="73"/>
      <c r="LU252" s="73"/>
      <c r="LV252" s="73"/>
      <c r="LW252" s="73"/>
      <c r="LX252" s="73"/>
      <c r="LY252" s="73"/>
      <c r="LZ252" s="73"/>
      <c r="MA252" s="73"/>
      <c r="MB252" s="73"/>
      <c r="MC252" s="73"/>
      <c r="MD252" s="73"/>
      <c r="ME252" s="73"/>
      <c r="MF252" s="73"/>
      <c r="MG252" s="73"/>
      <c r="MH252" s="73"/>
      <c r="MI252" s="73"/>
      <c r="MJ252" s="73"/>
      <c r="MK252" s="73"/>
      <c r="ML252" s="73"/>
      <c r="MM252" s="73"/>
      <c r="MN252" s="73"/>
      <c r="MO252" s="73"/>
      <c r="MP252" s="73"/>
      <c r="MQ252" s="73"/>
      <c r="MR252" s="73"/>
      <c r="MS252" s="73"/>
      <c r="MT252" s="73"/>
      <c r="MU252" s="73"/>
      <c r="MV252" s="73"/>
      <c r="MW252" s="73"/>
      <c r="MX252" s="73"/>
      <c r="MY252" s="73"/>
      <c r="MZ252" s="73"/>
      <c r="NA252" s="73"/>
      <c r="NB252" s="73"/>
      <c r="NC252" s="73"/>
      <c r="ND252" s="73"/>
      <c r="NE252" s="73"/>
      <c r="NF252" s="73"/>
      <c r="NG252" s="73"/>
      <c r="NH252" s="73"/>
      <c r="NI252" s="73"/>
      <c r="NJ252" s="73"/>
      <c r="NK252" s="73"/>
      <c r="NL252" s="73"/>
      <c r="NM252" s="73"/>
      <c r="NN252" s="73"/>
      <c r="NO252" s="73"/>
      <c r="NP252" s="73"/>
      <c r="NQ252" s="73"/>
      <c r="NR252" s="73"/>
      <c r="NS252" s="73"/>
      <c r="NT252" s="73"/>
      <c r="NU252" s="73"/>
      <c r="NV252" s="73"/>
      <c r="NW252" s="73"/>
      <c r="NX252" s="73"/>
      <c r="NY252" s="73"/>
      <c r="NZ252" s="73"/>
      <c r="OA252" s="73"/>
      <c r="OB252" s="73"/>
      <c r="OC252" s="73"/>
      <c r="OD252" s="73"/>
      <c r="OE252" s="73"/>
      <c r="OF252" s="73"/>
      <c r="OG252" s="73"/>
      <c r="OH252" s="73"/>
      <c r="OI252" s="73"/>
      <c r="OJ252" s="73"/>
      <c r="OK252" s="73"/>
      <c r="OL252" s="73"/>
      <c r="OM252" s="73"/>
      <c r="ON252" s="73"/>
      <c r="OO252" s="73"/>
      <c r="OP252" s="73"/>
      <c r="OQ252" s="73"/>
      <c r="OR252" s="73"/>
      <c r="OS252" s="73"/>
      <c r="OT252" s="73"/>
      <c r="OU252" s="73"/>
      <c r="OV252" s="73"/>
      <c r="OW252" s="73"/>
      <c r="OX252" s="73"/>
      <c r="OY252" s="73"/>
      <c r="OZ252" s="73"/>
      <c r="PA252" s="73"/>
      <c r="PB252" s="73"/>
      <c r="PC252" s="73"/>
      <c r="PD252" s="73"/>
      <c r="PE252" s="73"/>
      <c r="PF252" s="73"/>
      <c r="PG252" s="73"/>
      <c r="PH252" s="73"/>
      <c r="PI252" s="73"/>
      <c r="PJ252" s="73"/>
      <c r="PK252" s="73"/>
      <c r="PL252" s="73"/>
      <c r="PM252" s="73"/>
      <c r="PN252" s="73"/>
      <c r="PO252" s="73"/>
      <c r="PP252" s="73"/>
      <c r="PQ252" s="73"/>
      <c r="PR252" s="73"/>
      <c r="PS252" s="73"/>
      <c r="PT252" s="73"/>
      <c r="PU252" s="73"/>
      <c r="PV252" s="73"/>
      <c r="PW252" s="73"/>
      <c r="PX252" s="73"/>
      <c r="PY252" s="73"/>
      <c r="PZ252" s="73"/>
      <c r="QA252" s="73"/>
      <c r="QB252" s="73"/>
      <c r="QC252" s="73"/>
      <c r="QD252" s="73"/>
      <c r="QE252" s="73"/>
      <c r="QF252" s="73"/>
      <c r="QG252" s="73"/>
      <c r="QH252" s="73"/>
      <c r="QI252" s="73"/>
      <c r="QJ252" s="73"/>
      <c r="QK252" s="73"/>
      <c r="QL252" s="73"/>
      <c r="QM252" s="73"/>
      <c r="QN252" s="73"/>
      <c r="QO252" s="73"/>
      <c r="QP252" s="73"/>
      <c r="QQ252" s="73"/>
      <c r="QR252" s="73"/>
      <c r="QS252" s="73"/>
      <c r="QT252" s="73"/>
      <c r="QU252" s="73"/>
      <c r="QV252" s="73"/>
      <c r="QW252" s="73"/>
      <c r="QX252" s="73"/>
      <c r="QY252" s="73"/>
      <c r="QZ252" s="73"/>
      <c r="RA252" s="73"/>
      <c r="RB252" s="73"/>
      <c r="RC252" s="73"/>
      <c r="RD252" s="73"/>
      <c r="RE252" s="73"/>
      <c r="RF252" s="73"/>
      <c r="RG252" s="73"/>
      <c r="RH252" s="73"/>
      <c r="RI252" s="73"/>
      <c r="RJ252" s="73"/>
      <c r="RK252" s="73"/>
      <c r="RL252" s="73"/>
      <c r="RM252" s="73"/>
      <c r="RN252" s="73"/>
      <c r="RO252" s="73"/>
      <c r="RP252" s="73"/>
      <c r="RQ252" s="73"/>
      <c r="RR252" s="73"/>
      <c r="RS252" s="73"/>
      <c r="RT252" s="73"/>
      <c r="RU252" s="73"/>
      <c r="RV252" s="73"/>
      <c r="RW252" s="73"/>
      <c r="RX252" s="73"/>
      <c r="RY252" s="73"/>
      <c r="RZ252" s="73"/>
      <c r="SA252" s="73"/>
      <c r="SB252" s="73"/>
      <c r="SC252" s="73"/>
      <c r="SD252" s="73"/>
      <c r="SE252" s="73"/>
      <c r="SF252" s="73"/>
      <c r="SG252" s="73"/>
      <c r="SH252" s="73"/>
      <c r="SI252" s="73"/>
      <c r="SJ252" s="73"/>
      <c r="SK252" s="73"/>
      <c r="SL252" s="73"/>
      <c r="SM252" s="73"/>
      <c r="SN252" s="73"/>
      <c r="SO252" s="73"/>
      <c r="SP252" s="73"/>
      <c r="SQ252" s="73"/>
      <c r="SR252" s="73"/>
      <c r="SS252" s="73"/>
      <c r="ST252" s="73"/>
      <c r="SU252" s="73"/>
      <c r="SV252" s="73"/>
      <c r="SW252" s="73"/>
      <c r="SX252" s="73"/>
      <c r="SY252" s="73"/>
      <c r="SZ252" s="73"/>
      <c r="TA252" s="73"/>
      <c r="TB252" s="73"/>
      <c r="TC252" s="73"/>
      <c r="TD252" s="73"/>
      <c r="TE252" s="73"/>
      <c r="TF252" s="73"/>
      <c r="TG252" s="73"/>
      <c r="TH252" s="73"/>
      <c r="TI252" s="73"/>
      <c r="TJ252" s="73"/>
      <c r="TK252" s="73"/>
      <c r="TL252" s="73"/>
      <c r="TM252" s="73"/>
      <c r="TN252" s="73"/>
      <c r="TO252" s="73"/>
      <c r="TP252" s="73"/>
      <c r="TQ252" s="73"/>
      <c r="TR252" s="73"/>
      <c r="TS252" s="73"/>
      <c r="TT252" s="73"/>
      <c r="TU252" s="73"/>
      <c r="TV252" s="73"/>
      <c r="TW252" s="73"/>
      <c r="TX252" s="73"/>
      <c r="TY252" s="73"/>
      <c r="TZ252" s="73"/>
      <c r="UA252" s="73"/>
      <c r="UB252" s="73"/>
      <c r="UC252" s="73"/>
      <c r="UD252" s="73"/>
      <c r="UE252" s="73"/>
      <c r="UF252" s="73"/>
      <c r="UG252" s="73"/>
      <c r="UH252" s="73"/>
      <c r="UI252" s="73"/>
      <c r="UJ252" s="73"/>
      <c r="UK252" s="73"/>
      <c r="UL252" s="73"/>
      <c r="UM252" s="73"/>
      <c r="UN252" s="73"/>
      <c r="UO252" s="73"/>
      <c r="UP252" s="73"/>
      <c r="UQ252" s="73"/>
      <c r="UR252" s="73"/>
      <c r="US252" s="73"/>
      <c r="UT252" s="73"/>
      <c r="UU252" s="73"/>
      <c r="UV252" s="73"/>
      <c r="UW252" s="73"/>
      <c r="UX252" s="73"/>
      <c r="UY252" s="73"/>
      <c r="UZ252" s="73"/>
      <c r="VA252" s="73"/>
      <c r="VB252" s="73"/>
      <c r="VC252" s="73"/>
      <c r="VD252" s="73"/>
      <c r="VE252" s="73"/>
      <c r="VF252" s="73"/>
      <c r="VG252" s="73"/>
      <c r="VH252" s="73"/>
      <c r="VI252" s="73"/>
      <c r="VJ252" s="73"/>
      <c r="VK252" s="73"/>
      <c r="VL252" s="73"/>
      <c r="VM252" s="73"/>
      <c r="VN252" s="73"/>
      <c r="VO252" s="73"/>
      <c r="VP252" s="73"/>
      <c r="VQ252" s="73"/>
      <c r="VR252" s="73"/>
      <c r="VS252" s="73"/>
      <c r="VT252" s="73"/>
      <c r="VU252" s="73"/>
      <c r="VV252" s="73"/>
      <c r="VW252" s="73"/>
      <c r="VX252" s="73"/>
      <c r="VY252" s="73"/>
      <c r="VZ252" s="73"/>
      <c r="WA252" s="73"/>
      <c r="WB252" s="73"/>
      <c r="WC252" s="73"/>
      <c r="WD252" s="73"/>
      <c r="WE252" s="73"/>
      <c r="WF252" s="73"/>
      <c r="WG252" s="73"/>
      <c r="WH252" s="73"/>
      <c r="WI252" s="73"/>
      <c r="WJ252" s="73"/>
      <c r="WK252" s="73"/>
      <c r="WL252" s="73"/>
      <c r="WM252" s="73"/>
      <c r="WN252" s="73"/>
      <c r="WO252" s="73"/>
      <c r="WP252" s="73"/>
      <c r="WQ252" s="73"/>
      <c r="WR252" s="73"/>
      <c r="WS252" s="73"/>
      <c r="WT252" s="73"/>
      <c r="WU252" s="73"/>
      <c r="WV252" s="73"/>
      <c r="WW252" s="73"/>
      <c r="WX252" s="73"/>
      <c r="WY252" s="73"/>
      <c r="WZ252" s="73"/>
      <c r="XA252" s="73"/>
      <c r="XB252" s="73"/>
      <c r="XC252" s="73"/>
      <c r="XD252" s="73"/>
      <c r="XE252" s="73"/>
      <c r="XF252" s="73"/>
      <c r="XG252" s="73"/>
      <c r="XH252" s="73"/>
      <c r="XI252" s="73"/>
      <c r="XJ252" s="73"/>
      <c r="XK252" s="73"/>
      <c r="XL252" s="73"/>
      <c r="XM252" s="73"/>
      <c r="XN252" s="73"/>
      <c r="XO252" s="73"/>
      <c r="XP252" s="73"/>
      <c r="XQ252" s="73"/>
      <c r="XR252" s="73"/>
      <c r="XS252" s="73"/>
      <c r="XT252" s="73"/>
      <c r="XU252" s="73"/>
      <c r="XV252" s="73"/>
      <c r="XW252" s="73"/>
      <c r="XX252" s="73"/>
      <c r="XY252" s="73"/>
      <c r="XZ252" s="73"/>
      <c r="YA252" s="73"/>
      <c r="YB252" s="73"/>
      <c r="YC252" s="73"/>
      <c r="YD252" s="73"/>
      <c r="YE252" s="73"/>
      <c r="YF252" s="73"/>
      <c r="YG252" s="73"/>
      <c r="YH252" s="73"/>
      <c r="YI252" s="73"/>
      <c r="YJ252" s="73"/>
      <c r="YK252" s="73"/>
      <c r="YL252" s="73"/>
      <c r="YM252" s="73"/>
      <c r="YN252" s="73"/>
      <c r="YO252" s="73"/>
      <c r="YP252" s="73"/>
      <c r="YQ252" s="73"/>
      <c r="YR252" s="73"/>
    </row>
    <row r="253" spans="1:668">
      <c r="A253" s="71" t="s">
        <v>336</v>
      </c>
      <c r="B253" s="72">
        <f t="shared" si="260"/>
        <v>0</v>
      </c>
      <c r="C253" s="72">
        <f t="shared" si="261"/>
        <v>0</v>
      </c>
      <c r="D253" s="72">
        <f t="shared" si="262"/>
        <v>0</v>
      </c>
      <c r="E253" s="72">
        <f t="shared" si="263"/>
        <v>0</v>
      </c>
      <c r="F253" s="72">
        <f t="shared" si="264"/>
        <v>0</v>
      </c>
      <c r="G253" s="72">
        <f t="shared" si="265"/>
        <v>0</v>
      </c>
      <c r="H253" s="72">
        <f t="shared" si="266"/>
        <v>0</v>
      </c>
      <c r="I253" s="72">
        <f t="shared" si="267"/>
        <v>0</v>
      </c>
      <c r="J253" s="72">
        <f t="shared" si="268"/>
        <v>0</v>
      </c>
      <c r="K253" s="72">
        <f t="shared" si="269"/>
        <v>0</v>
      </c>
      <c r="L253" s="72">
        <f t="shared" si="270"/>
        <v>0</v>
      </c>
      <c r="M253" s="72">
        <f t="shared" si="271"/>
        <v>0</v>
      </c>
      <c r="N253" s="72">
        <f t="shared" si="272"/>
        <v>0</v>
      </c>
      <c r="O253" s="72">
        <f t="shared" si="273"/>
        <v>0</v>
      </c>
      <c r="P253" s="72">
        <f t="shared" si="274"/>
        <v>0</v>
      </c>
      <c r="Q253" s="72">
        <f t="shared" si="275"/>
        <v>0</v>
      </c>
      <c r="R253" s="72">
        <f t="shared" si="276"/>
        <v>0</v>
      </c>
      <c r="S253" s="72">
        <f t="shared" si="277"/>
        <v>0</v>
      </c>
      <c r="T253" s="72">
        <f t="shared" si="278"/>
        <v>0</v>
      </c>
      <c r="U253" s="72">
        <f t="shared" si="279"/>
        <v>0</v>
      </c>
      <c r="V253" s="72">
        <f t="shared" si="280"/>
        <v>0</v>
      </c>
      <c r="W253" s="72">
        <f t="shared" si="281"/>
        <v>0</v>
      </c>
      <c r="X253" s="72">
        <f t="shared" si="282"/>
        <v>0</v>
      </c>
      <c r="Y253" s="72">
        <f t="shared" si="283"/>
        <v>0</v>
      </c>
      <c r="Z253" s="72">
        <f t="shared" si="284"/>
        <v>0</v>
      </c>
      <c r="AA253" s="72">
        <f t="shared" si="285"/>
        <v>0</v>
      </c>
      <c r="AB253" s="72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3"/>
      <c r="DY253" s="73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73"/>
      <c r="ES253" s="73"/>
      <c r="ET253" s="73"/>
      <c r="EU253" s="73"/>
      <c r="EV253" s="73"/>
      <c r="EW253" s="73"/>
      <c r="EX253" s="73"/>
      <c r="EY253" s="73"/>
      <c r="EZ253" s="73"/>
      <c r="FA253" s="73"/>
      <c r="FB253" s="73"/>
      <c r="FC253" s="73"/>
      <c r="FD253" s="73"/>
      <c r="FE253" s="73"/>
      <c r="FF253" s="73"/>
      <c r="FG253" s="73"/>
      <c r="FH253" s="73"/>
      <c r="FI253" s="73"/>
      <c r="FJ253" s="73"/>
      <c r="FK253" s="73"/>
      <c r="FL253" s="73"/>
      <c r="FM253" s="73"/>
      <c r="FN253" s="73"/>
      <c r="FO253" s="73"/>
      <c r="FP253" s="73"/>
      <c r="FQ253" s="73"/>
      <c r="FR253" s="73"/>
      <c r="FS253" s="73"/>
      <c r="FT253" s="73"/>
      <c r="FU253" s="73"/>
      <c r="FV253" s="73"/>
      <c r="FW253" s="73"/>
      <c r="FX253" s="73"/>
      <c r="FY253" s="73"/>
      <c r="FZ253" s="73"/>
      <c r="GA253" s="73"/>
      <c r="GB253" s="73"/>
      <c r="GC253" s="73"/>
      <c r="GD253" s="73"/>
      <c r="GE253" s="73"/>
      <c r="GF253" s="73"/>
      <c r="GG253" s="73"/>
      <c r="GH253" s="73"/>
      <c r="GI253" s="73"/>
      <c r="GJ253" s="73"/>
      <c r="GK253" s="73"/>
      <c r="GL253" s="73"/>
      <c r="GM253" s="73"/>
      <c r="GN253" s="73"/>
      <c r="GO253" s="73"/>
      <c r="GP253" s="73"/>
      <c r="GQ253" s="73"/>
      <c r="GR253" s="73"/>
      <c r="GS253" s="73"/>
      <c r="GT253" s="73"/>
      <c r="GU253" s="73"/>
      <c r="GV253" s="73"/>
      <c r="GW253" s="73"/>
      <c r="GX253" s="73"/>
      <c r="GY253" s="73"/>
      <c r="GZ253" s="73"/>
      <c r="HA253" s="73"/>
      <c r="HB253" s="73"/>
      <c r="HC253" s="73"/>
      <c r="HD253" s="73"/>
      <c r="HE253" s="73"/>
      <c r="HF253" s="73"/>
      <c r="HG253" s="73"/>
      <c r="HH253" s="73"/>
      <c r="HI253" s="73"/>
      <c r="HJ253" s="73"/>
      <c r="HK253" s="73"/>
      <c r="HL253" s="73"/>
      <c r="HM253" s="73"/>
      <c r="HN253" s="73"/>
      <c r="HO253" s="73"/>
      <c r="HP253" s="73"/>
      <c r="HQ253" s="73"/>
      <c r="HR253" s="73"/>
      <c r="HS253" s="73"/>
      <c r="HT253" s="73"/>
      <c r="HU253" s="73"/>
      <c r="HV253" s="73"/>
      <c r="HW253" s="73"/>
      <c r="HX253" s="73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IK253" s="73"/>
      <c r="IL253" s="73"/>
      <c r="IM253" s="73"/>
      <c r="IN253" s="73"/>
      <c r="IO253" s="73"/>
      <c r="IP253" s="73"/>
      <c r="IQ253" s="73"/>
      <c r="IR253" s="73"/>
      <c r="IS253" s="73"/>
      <c r="IT253" s="73"/>
      <c r="IU253" s="73"/>
      <c r="IV253" s="73"/>
      <c r="IW253" s="73"/>
      <c r="IX253" s="73"/>
      <c r="IY253" s="73"/>
      <c r="IZ253" s="73"/>
      <c r="JA253" s="73"/>
      <c r="JB253" s="73"/>
      <c r="JC253" s="73"/>
      <c r="JD253" s="73"/>
      <c r="JE253" s="73"/>
      <c r="JF253" s="73"/>
      <c r="JG253" s="73"/>
      <c r="JH253" s="73"/>
      <c r="JI253" s="73"/>
      <c r="JJ253" s="73"/>
      <c r="JK253" s="73"/>
      <c r="JL253" s="73"/>
      <c r="JM253" s="73"/>
      <c r="JN253" s="73"/>
      <c r="JO253" s="73"/>
      <c r="JP253" s="73"/>
      <c r="JQ253" s="73"/>
      <c r="JR253" s="73"/>
      <c r="JS253" s="73"/>
      <c r="JT253" s="73"/>
      <c r="JU253" s="73"/>
      <c r="JV253" s="73"/>
      <c r="JW253" s="73"/>
      <c r="JX253" s="73"/>
      <c r="JY253" s="73"/>
      <c r="JZ253" s="73"/>
      <c r="KA253" s="73"/>
      <c r="KB253" s="73"/>
      <c r="KC253" s="73"/>
      <c r="KD253" s="73"/>
      <c r="KE253" s="73"/>
      <c r="KF253" s="73"/>
      <c r="KG253" s="73"/>
      <c r="KH253" s="73"/>
      <c r="KI253" s="73"/>
      <c r="KJ253" s="73"/>
      <c r="KK253" s="73"/>
      <c r="KL253" s="73"/>
      <c r="KM253" s="73"/>
      <c r="KN253" s="73"/>
      <c r="KO253" s="73"/>
      <c r="KP253" s="73"/>
      <c r="KQ253" s="73"/>
      <c r="KR253" s="73"/>
      <c r="KS253" s="73"/>
      <c r="KT253" s="73"/>
      <c r="KU253" s="73"/>
      <c r="KV253" s="73"/>
      <c r="KW253" s="73"/>
      <c r="KX253" s="73"/>
      <c r="KY253" s="73"/>
      <c r="KZ253" s="73"/>
      <c r="LA253" s="73"/>
      <c r="LB253" s="73"/>
      <c r="LC253" s="73"/>
      <c r="LD253" s="73"/>
      <c r="LE253" s="73"/>
      <c r="LF253" s="73"/>
      <c r="LG253" s="73"/>
      <c r="LH253" s="73"/>
      <c r="LI253" s="73"/>
      <c r="LJ253" s="73"/>
      <c r="LK253" s="73"/>
      <c r="LL253" s="73"/>
      <c r="LM253" s="73"/>
      <c r="LN253" s="73"/>
      <c r="LO253" s="73"/>
      <c r="LP253" s="73"/>
      <c r="LQ253" s="73"/>
      <c r="LR253" s="73"/>
      <c r="LS253" s="73"/>
      <c r="LT253" s="73"/>
      <c r="LU253" s="73"/>
      <c r="LV253" s="73"/>
      <c r="LW253" s="73"/>
      <c r="LX253" s="73"/>
      <c r="LY253" s="73"/>
      <c r="LZ253" s="73"/>
      <c r="MA253" s="73"/>
      <c r="MB253" s="73"/>
      <c r="MC253" s="73"/>
      <c r="MD253" s="73"/>
      <c r="ME253" s="73"/>
      <c r="MF253" s="73"/>
      <c r="MG253" s="73"/>
      <c r="MH253" s="73"/>
      <c r="MI253" s="73"/>
      <c r="MJ253" s="73"/>
      <c r="MK253" s="73"/>
      <c r="ML253" s="73"/>
      <c r="MM253" s="73"/>
      <c r="MN253" s="73"/>
      <c r="MO253" s="73"/>
      <c r="MP253" s="73"/>
      <c r="MQ253" s="73"/>
      <c r="MR253" s="73"/>
      <c r="MS253" s="73"/>
      <c r="MT253" s="73"/>
      <c r="MU253" s="73"/>
      <c r="MV253" s="73"/>
      <c r="MW253" s="73"/>
      <c r="MX253" s="73"/>
      <c r="MY253" s="73"/>
      <c r="MZ253" s="73"/>
      <c r="NA253" s="73"/>
      <c r="NB253" s="73"/>
      <c r="NC253" s="73"/>
      <c r="ND253" s="73"/>
      <c r="NE253" s="73"/>
      <c r="NF253" s="73"/>
      <c r="NG253" s="73"/>
      <c r="NH253" s="73"/>
      <c r="NI253" s="73"/>
      <c r="NJ253" s="73"/>
      <c r="NK253" s="73"/>
      <c r="NL253" s="73"/>
      <c r="NM253" s="73"/>
      <c r="NN253" s="73"/>
      <c r="NO253" s="73"/>
      <c r="NP253" s="73"/>
      <c r="NQ253" s="73"/>
      <c r="NR253" s="73"/>
      <c r="NS253" s="73"/>
      <c r="NT253" s="73"/>
      <c r="NU253" s="73"/>
      <c r="NV253" s="73"/>
      <c r="NW253" s="73"/>
      <c r="NX253" s="73"/>
      <c r="NY253" s="73"/>
      <c r="NZ253" s="73"/>
      <c r="OA253" s="73"/>
      <c r="OB253" s="73"/>
      <c r="OC253" s="73"/>
      <c r="OD253" s="73"/>
      <c r="OE253" s="73"/>
      <c r="OF253" s="73"/>
      <c r="OG253" s="73"/>
      <c r="OH253" s="73"/>
      <c r="OI253" s="73"/>
      <c r="OJ253" s="73"/>
      <c r="OK253" s="73"/>
      <c r="OL253" s="73"/>
      <c r="OM253" s="73"/>
      <c r="ON253" s="73"/>
      <c r="OO253" s="73"/>
      <c r="OP253" s="73"/>
      <c r="OQ253" s="73"/>
      <c r="OR253" s="73"/>
      <c r="OS253" s="73"/>
      <c r="OT253" s="73"/>
      <c r="OU253" s="73"/>
      <c r="OV253" s="73"/>
      <c r="OW253" s="73"/>
      <c r="OX253" s="73"/>
      <c r="OY253" s="73"/>
      <c r="OZ253" s="73"/>
      <c r="PA253" s="73"/>
      <c r="PB253" s="73"/>
      <c r="PC253" s="73"/>
      <c r="PD253" s="73"/>
      <c r="PE253" s="73"/>
      <c r="PF253" s="73"/>
      <c r="PG253" s="73"/>
      <c r="PH253" s="73"/>
      <c r="PI253" s="73"/>
      <c r="PJ253" s="73"/>
      <c r="PK253" s="73"/>
      <c r="PL253" s="73"/>
      <c r="PM253" s="73"/>
      <c r="PN253" s="73"/>
      <c r="PO253" s="73"/>
      <c r="PP253" s="73"/>
      <c r="PQ253" s="73"/>
      <c r="PR253" s="73"/>
      <c r="PS253" s="73"/>
      <c r="PT253" s="73"/>
      <c r="PU253" s="73"/>
      <c r="PV253" s="73"/>
      <c r="PW253" s="73"/>
      <c r="PX253" s="73"/>
      <c r="PY253" s="73"/>
      <c r="PZ253" s="73"/>
      <c r="QA253" s="73"/>
      <c r="QB253" s="73"/>
      <c r="QC253" s="73"/>
      <c r="QD253" s="73"/>
      <c r="QE253" s="73"/>
      <c r="QF253" s="73"/>
      <c r="QG253" s="73"/>
      <c r="QH253" s="73"/>
      <c r="QI253" s="73"/>
      <c r="QJ253" s="73"/>
      <c r="QK253" s="73"/>
      <c r="QL253" s="73"/>
      <c r="QM253" s="73"/>
      <c r="QN253" s="73"/>
      <c r="QO253" s="73"/>
      <c r="QP253" s="73"/>
      <c r="QQ253" s="73"/>
      <c r="QR253" s="73"/>
      <c r="QS253" s="73"/>
      <c r="QT253" s="73"/>
      <c r="QU253" s="73"/>
      <c r="QV253" s="73"/>
      <c r="QW253" s="73"/>
      <c r="QX253" s="73"/>
      <c r="QY253" s="73"/>
      <c r="QZ253" s="73"/>
      <c r="RA253" s="73"/>
      <c r="RB253" s="73"/>
      <c r="RC253" s="73"/>
      <c r="RD253" s="73"/>
      <c r="RE253" s="73"/>
      <c r="RF253" s="73"/>
      <c r="RG253" s="73"/>
      <c r="RH253" s="73"/>
      <c r="RI253" s="73"/>
      <c r="RJ253" s="73"/>
      <c r="RK253" s="73"/>
      <c r="RL253" s="73"/>
      <c r="RM253" s="73"/>
      <c r="RN253" s="73"/>
      <c r="RO253" s="73"/>
      <c r="RP253" s="73"/>
      <c r="RQ253" s="73"/>
      <c r="RR253" s="73"/>
      <c r="RS253" s="73"/>
      <c r="RT253" s="73"/>
      <c r="RU253" s="73"/>
      <c r="RV253" s="73"/>
      <c r="RW253" s="73"/>
      <c r="RX253" s="73"/>
      <c r="RY253" s="73"/>
      <c r="RZ253" s="73"/>
      <c r="SA253" s="73"/>
      <c r="SB253" s="73"/>
      <c r="SC253" s="73"/>
      <c r="SD253" s="73"/>
      <c r="SE253" s="73"/>
      <c r="SF253" s="73"/>
      <c r="SG253" s="73"/>
      <c r="SH253" s="73"/>
      <c r="SI253" s="73"/>
      <c r="SJ253" s="73"/>
      <c r="SK253" s="73"/>
      <c r="SL253" s="73"/>
      <c r="SM253" s="73"/>
      <c r="SN253" s="73"/>
      <c r="SO253" s="73"/>
      <c r="SP253" s="73"/>
      <c r="SQ253" s="73"/>
      <c r="SR253" s="73"/>
      <c r="SS253" s="73"/>
      <c r="ST253" s="73"/>
      <c r="SU253" s="73"/>
      <c r="SV253" s="73"/>
      <c r="SW253" s="73"/>
      <c r="SX253" s="73"/>
      <c r="SY253" s="73"/>
      <c r="SZ253" s="73"/>
      <c r="TA253" s="73"/>
      <c r="TB253" s="73"/>
      <c r="TC253" s="73"/>
      <c r="TD253" s="73"/>
      <c r="TE253" s="73"/>
      <c r="TF253" s="73"/>
      <c r="TG253" s="73"/>
      <c r="TH253" s="73"/>
      <c r="TI253" s="73"/>
      <c r="TJ253" s="73"/>
      <c r="TK253" s="73"/>
      <c r="TL253" s="73"/>
      <c r="TM253" s="73"/>
      <c r="TN253" s="73"/>
      <c r="TO253" s="73"/>
      <c r="TP253" s="73"/>
      <c r="TQ253" s="73"/>
      <c r="TR253" s="73"/>
      <c r="TS253" s="73"/>
      <c r="TT253" s="73"/>
      <c r="TU253" s="73"/>
      <c r="TV253" s="73"/>
      <c r="TW253" s="73"/>
      <c r="TX253" s="73"/>
      <c r="TY253" s="73"/>
      <c r="TZ253" s="73"/>
      <c r="UA253" s="73"/>
      <c r="UB253" s="73"/>
      <c r="UC253" s="73"/>
      <c r="UD253" s="73"/>
      <c r="UE253" s="73"/>
      <c r="UF253" s="73"/>
      <c r="UG253" s="73"/>
      <c r="UH253" s="73"/>
      <c r="UI253" s="73"/>
      <c r="UJ253" s="73"/>
      <c r="UK253" s="73"/>
      <c r="UL253" s="73"/>
      <c r="UM253" s="73"/>
      <c r="UN253" s="73"/>
      <c r="UO253" s="73"/>
      <c r="UP253" s="73"/>
      <c r="UQ253" s="73"/>
      <c r="UR253" s="73"/>
      <c r="US253" s="73"/>
      <c r="UT253" s="73"/>
      <c r="UU253" s="73"/>
      <c r="UV253" s="73"/>
      <c r="UW253" s="73"/>
      <c r="UX253" s="73"/>
      <c r="UY253" s="73"/>
      <c r="UZ253" s="73"/>
      <c r="VA253" s="73"/>
      <c r="VB253" s="73"/>
      <c r="VC253" s="73"/>
      <c r="VD253" s="73"/>
      <c r="VE253" s="73"/>
      <c r="VF253" s="73"/>
      <c r="VG253" s="73"/>
      <c r="VH253" s="73"/>
      <c r="VI253" s="73"/>
      <c r="VJ253" s="73"/>
      <c r="VK253" s="73"/>
      <c r="VL253" s="73"/>
      <c r="VM253" s="73"/>
      <c r="VN253" s="73"/>
      <c r="VO253" s="73"/>
      <c r="VP253" s="73"/>
      <c r="VQ253" s="73"/>
      <c r="VR253" s="73"/>
      <c r="VS253" s="73"/>
      <c r="VT253" s="73"/>
      <c r="VU253" s="73"/>
      <c r="VV253" s="73"/>
      <c r="VW253" s="73"/>
      <c r="VX253" s="73"/>
      <c r="VY253" s="73"/>
      <c r="VZ253" s="73"/>
      <c r="WA253" s="73"/>
      <c r="WB253" s="73"/>
      <c r="WC253" s="73"/>
      <c r="WD253" s="73"/>
      <c r="WE253" s="73"/>
      <c r="WF253" s="73"/>
      <c r="WG253" s="73"/>
      <c r="WH253" s="73"/>
      <c r="WI253" s="73"/>
      <c r="WJ253" s="73"/>
      <c r="WK253" s="73"/>
      <c r="WL253" s="73"/>
      <c r="WM253" s="73"/>
      <c r="WN253" s="73"/>
      <c r="WO253" s="73"/>
      <c r="WP253" s="73"/>
      <c r="WQ253" s="73"/>
      <c r="WR253" s="73"/>
      <c r="WS253" s="73"/>
      <c r="WT253" s="73"/>
      <c r="WU253" s="73"/>
      <c r="WV253" s="73"/>
      <c r="WW253" s="73"/>
      <c r="WX253" s="73"/>
      <c r="WY253" s="73"/>
      <c r="WZ253" s="73"/>
      <c r="XA253" s="73"/>
      <c r="XB253" s="73"/>
      <c r="XC253" s="73"/>
      <c r="XD253" s="73"/>
      <c r="XE253" s="73"/>
      <c r="XF253" s="73"/>
      <c r="XG253" s="73"/>
      <c r="XH253" s="73"/>
      <c r="XI253" s="73"/>
      <c r="XJ253" s="73"/>
      <c r="XK253" s="73"/>
      <c r="XL253" s="73"/>
      <c r="XM253" s="73"/>
      <c r="XN253" s="73"/>
      <c r="XO253" s="73"/>
      <c r="XP253" s="73"/>
      <c r="XQ253" s="73"/>
      <c r="XR253" s="73"/>
      <c r="XS253" s="73"/>
      <c r="XT253" s="73"/>
      <c r="XU253" s="73"/>
      <c r="XV253" s="73"/>
      <c r="XW253" s="73"/>
      <c r="XX253" s="73"/>
      <c r="XY253" s="73"/>
      <c r="XZ253" s="73"/>
      <c r="YA253" s="73"/>
      <c r="YB253" s="73"/>
      <c r="YC253" s="73"/>
      <c r="YD253" s="73"/>
      <c r="YE253" s="73"/>
      <c r="YF253" s="73"/>
      <c r="YG253" s="73"/>
      <c r="YH253" s="73"/>
      <c r="YI253" s="73"/>
      <c r="YJ253" s="73"/>
      <c r="YK253" s="73"/>
      <c r="YL253" s="73"/>
      <c r="YM253" s="73"/>
      <c r="YN253" s="73"/>
      <c r="YO253" s="73"/>
      <c r="YP253" s="73"/>
      <c r="YQ253" s="73"/>
      <c r="YR253" s="73"/>
    </row>
    <row r="254" spans="1:668">
      <c r="A254" s="71" t="s">
        <v>337</v>
      </c>
      <c r="B254" s="72">
        <f t="shared" si="260"/>
        <v>0</v>
      </c>
      <c r="C254" s="72">
        <f t="shared" si="261"/>
        <v>0</v>
      </c>
      <c r="D254" s="72">
        <f t="shared" si="262"/>
        <v>0</v>
      </c>
      <c r="E254" s="72">
        <f t="shared" si="263"/>
        <v>0</v>
      </c>
      <c r="F254" s="72">
        <f t="shared" si="264"/>
        <v>0</v>
      </c>
      <c r="G254" s="72">
        <f t="shared" si="265"/>
        <v>0</v>
      </c>
      <c r="H254" s="72">
        <f t="shared" si="266"/>
        <v>0</v>
      </c>
      <c r="I254" s="72">
        <f t="shared" si="267"/>
        <v>0</v>
      </c>
      <c r="J254" s="72">
        <f t="shared" si="268"/>
        <v>0</v>
      </c>
      <c r="K254" s="72">
        <f t="shared" si="269"/>
        <v>0</v>
      </c>
      <c r="L254" s="72">
        <f t="shared" si="270"/>
        <v>0</v>
      </c>
      <c r="M254" s="72">
        <f t="shared" si="271"/>
        <v>0</v>
      </c>
      <c r="N254" s="72">
        <f t="shared" si="272"/>
        <v>0</v>
      </c>
      <c r="O254" s="72">
        <f t="shared" si="273"/>
        <v>0</v>
      </c>
      <c r="P254" s="72">
        <f t="shared" si="274"/>
        <v>0</v>
      </c>
      <c r="Q254" s="72">
        <f t="shared" si="275"/>
        <v>0</v>
      </c>
      <c r="R254" s="72">
        <f t="shared" si="276"/>
        <v>0</v>
      </c>
      <c r="S254" s="72">
        <f t="shared" si="277"/>
        <v>0</v>
      </c>
      <c r="T254" s="72">
        <f t="shared" si="278"/>
        <v>0</v>
      </c>
      <c r="U254" s="72">
        <f t="shared" si="279"/>
        <v>0</v>
      </c>
      <c r="V254" s="72">
        <f t="shared" si="280"/>
        <v>0</v>
      </c>
      <c r="W254" s="72">
        <f t="shared" si="281"/>
        <v>0</v>
      </c>
      <c r="X254" s="72">
        <f t="shared" si="282"/>
        <v>0</v>
      </c>
      <c r="Y254" s="72">
        <f t="shared" si="283"/>
        <v>0</v>
      </c>
      <c r="Z254" s="72">
        <f t="shared" si="284"/>
        <v>0</v>
      </c>
      <c r="AA254" s="72">
        <f t="shared" si="285"/>
        <v>0</v>
      </c>
      <c r="AB254" s="72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3"/>
      <c r="DY254" s="73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73"/>
      <c r="ES254" s="73"/>
      <c r="ET254" s="73"/>
      <c r="EU254" s="73"/>
      <c r="EV254" s="73"/>
      <c r="EW254" s="73"/>
      <c r="EX254" s="73"/>
      <c r="EY254" s="73"/>
      <c r="EZ254" s="73"/>
      <c r="FA254" s="73"/>
      <c r="FB254" s="73"/>
      <c r="FC254" s="73"/>
      <c r="FD254" s="73"/>
      <c r="FE254" s="73"/>
      <c r="FF254" s="73"/>
      <c r="FG254" s="73"/>
      <c r="FH254" s="73"/>
      <c r="FI254" s="73"/>
      <c r="FJ254" s="73"/>
      <c r="FK254" s="73"/>
      <c r="FL254" s="73"/>
      <c r="FM254" s="73"/>
      <c r="FN254" s="73"/>
      <c r="FO254" s="73"/>
      <c r="FP254" s="73"/>
      <c r="FQ254" s="73"/>
      <c r="FR254" s="73"/>
      <c r="FS254" s="73"/>
      <c r="FT254" s="73"/>
      <c r="FU254" s="73"/>
      <c r="FV254" s="73"/>
      <c r="FW254" s="73"/>
      <c r="FX254" s="73"/>
      <c r="FY254" s="73"/>
      <c r="FZ254" s="73"/>
      <c r="GA254" s="73"/>
      <c r="GB254" s="73"/>
      <c r="GC254" s="73"/>
      <c r="GD254" s="73"/>
      <c r="GE254" s="73"/>
      <c r="GF254" s="73"/>
      <c r="GG254" s="73"/>
      <c r="GH254" s="73"/>
      <c r="GI254" s="73"/>
      <c r="GJ254" s="73"/>
      <c r="GK254" s="73"/>
      <c r="GL254" s="73"/>
      <c r="GM254" s="73"/>
      <c r="GN254" s="73"/>
      <c r="GO254" s="73"/>
      <c r="GP254" s="73"/>
      <c r="GQ254" s="73"/>
      <c r="GR254" s="73"/>
      <c r="GS254" s="73"/>
      <c r="GT254" s="73"/>
      <c r="GU254" s="73"/>
      <c r="GV254" s="73"/>
      <c r="GW254" s="73"/>
      <c r="GX254" s="73"/>
      <c r="GY254" s="73"/>
      <c r="GZ254" s="73"/>
      <c r="HA254" s="73"/>
      <c r="HB254" s="73"/>
      <c r="HC254" s="73"/>
      <c r="HD254" s="73"/>
      <c r="HE254" s="73"/>
      <c r="HF254" s="73"/>
      <c r="HG254" s="73"/>
      <c r="HH254" s="73"/>
      <c r="HI254" s="73"/>
      <c r="HJ254" s="73"/>
      <c r="HK254" s="73"/>
      <c r="HL254" s="73"/>
      <c r="HM254" s="73"/>
      <c r="HN254" s="73"/>
      <c r="HO254" s="73"/>
      <c r="HP254" s="73"/>
      <c r="HQ254" s="73"/>
      <c r="HR254" s="73"/>
      <c r="HS254" s="73"/>
      <c r="HT254" s="73"/>
      <c r="HU254" s="73"/>
      <c r="HV254" s="73"/>
      <c r="HW254" s="73"/>
      <c r="HX254" s="73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IK254" s="73"/>
      <c r="IL254" s="73"/>
      <c r="IM254" s="73"/>
      <c r="IN254" s="73"/>
      <c r="IO254" s="73"/>
      <c r="IP254" s="73"/>
      <c r="IQ254" s="73"/>
      <c r="IR254" s="73"/>
      <c r="IS254" s="73"/>
      <c r="IT254" s="73"/>
      <c r="IU254" s="73"/>
      <c r="IV254" s="73"/>
      <c r="IW254" s="73"/>
      <c r="IX254" s="73"/>
      <c r="IY254" s="73"/>
      <c r="IZ254" s="73"/>
      <c r="JA254" s="73"/>
      <c r="JB254" s="73"/>
      <c r="JC254" s="73"/>
      <c r="JD254" s="73"/>
      <c r="JE254" s="73"/>
      <c r="JF254" s="73"/>
      <c r="JG254" s="73"/>
      <c r="JH254" s="73"/>
      <c r="JI254" s="73"/>
      <c r="JJ254" s="73"/>
      <c r="JK254" s="73"/>
      <c r="JL254" s="73"/>
      <c r="JM254" s="73"/>
      <c r="JN254" s="73"/>
      <c r="JO254" s="73"/>
      <c r="JP254" s="73"/>
      <c r="JQ254" s="73"/>
      <c r="JR254" s="73"/>
      <c r="JS254" s="73"/>
      <c r="JT254" s="73"/>
      <c r="JU254" s="73"/>
      <c r="JV254" s="73"/>
      <c r="JW254" s="73"/>
      <c r="JX254" s="73"/>
      <c r="JY254" s="73"/>
      <c r="JZ254" s="73"/>
      <c r="KA254" s="73"/>
      <c r="KB254" s="73"/>
      <c r="KC254" s="73"/>
      <c r="KD254" s="73"/>
      <c r="KE254" s="73"/>
      <c r="KF254" s="73"/>
      <c r="KG254" s="73"/>
      <c r="KH254" s="73"/>
      <c r="KI254" s="73"/>
      <c r="KJ254" s="73"/>
      <c r="KK254" s="73"/>
      <c r="KL254" s="73"/>
      <c r="KM254" s="73"/>
      <c r="KN254" s="73"/>
      <c r="KO254" s="73"/>
      <c r="KP254" s="73"/>
      <c r="KQ254" s="73"/>
      <c r="KR254" s="73"/>
      <c r="KS254" s="73"/>
      <c r="KT254" s="73"/>
      <c r="KU254" s="73"/>
      <c r="KV254" s="73"/>
      <c r="KW254" s="73"/>
      <c r="KX254" s="73"/>
      <c r="KY254" s="73"/>
      <c r="KZ254" s="73"/>
      <c r="LA254" s="73"/>
      <c r="LB254" s="73"/>
      <c r="LC254" s="73"/>
      <c r="LD254" s="73"/>
      <c r="LE254" s="73"/>
      <c r="LF254" s="73"/>
      <c r="LG254" s="73"/>
      <c r="LH254" s="73"/>
      <c r="LI254" s="73"/>
      <c r="LJ254" s="73"/>
      <c r="LK254" s="73"/>
      <c r="LL254" s="73"/>
      <c r="LM254" s="73"/>
      <c r="LN254" s="73"/>
      <c r="LO254" s="73"/>
      <c r="LP254" s="73"/>
      <c r="LQ254" s="73"/>
      <c r="LR254" s="73"/>
      <c r="LS254" s="73"/>
      <c r="LT254" s="73"/>
      <c r="LU254" s="73"/>
      <c r="LV254" s="73"/>
      <c r="LW254" s="73"/>
      <c r="LX254" s="73"/>
      <c r="LY254" s="73"/>
      <c r="LZ254" s="73"/>
      <c r="MA254" s="73"/>
      <c r="MB254" s="73"/>
      <c r="MC254" s="73"/>
      <c r="MD254" s="73"/>
      <c r="ME254" s="73"/>
      <c r="MF254" s="73"/>
      <c r="MG254" s="73"/>
      <c r="MH254" s="73"/>
      <c r="MI254" s="73"/>
      <c r="MJ254" s="73"/>
      <c r="MK254" s="73"/>
      <c r="ML254" s="73"/>
      <c r="MM254" s="73"/>
      <c r="MN254" s="73"/>
      <c r="MO254" s="73"/>
      <c r="MP254" s="73"/>
      <c r="MQ254" s="73"/>
      <c r="MR254" s="73"/>
      <c r="MS254" s="73"/>
      <c r="MT254" s="73"/>
      <c r="MU254" s="73"/>
      <c r="MV254" s="73"/>
      <c r="MW254" s="73"/>
      <c r="MX254" s="73"/>
      <c r="MY254" s="73"/>
      <c r="MZ254" s="73"/>
      <c r="NA254" s="73"/>
      <c r="NB254" s="73"/>
      <c r="NC254" s="73"/>
      <c r="ND254" s="73"/>
      <c r="NE254" s="73"/>
      <c r="NF254" s="73"/>
      <c r="NG254" s="73"/>
      <c r="NH254" s="73"/>
      <c r="NI254" s="73"/>
      <c r="NJ254" s="73"/>
      <c r="NK254" s="73"/>
      <c r="NL254" s="73"/>
      <c r="NM254" s="73"/>
      <c r="NN254" s="73"/>
      <c r="NO254" s="73"/>
      <c r="NP254" s="73"/>
      <c r="NQ254" s="73"/>
      <c r="NR254" s="73"/>
      <c r="NS254" s="73"/>
      <c r="NT254" s="73"/>
      <c r="NU254" s="73"/>
      <c r="NV254" s="73"/>
      <c r="NW254" s="73"/>
      <c r="NX254" s="73"/>
      <c r="NY254" s="73"/>
      <c r="NZ254" s="73"/>
      <c r="OA254" s="73"/>
      <c r="OB254" s="73"/>
      <c r="OC254" s="73"/>
      <c r="OD254" s="73"/>
      <c r="OE254" s="73"/>
      <c r="OF254" s="73"/>
      <c r="OG254" s="73"/>
      <c r="OH254" s="73"/>
      <c r="OI254" s="73"/>
      <c r="OJ254" s="73"/>
      <c r="OK254" s="73"/>
      <c r="OL254" s="73"/>
      <c r="OM254" s="73"/>
      <c r="ON254" s="73"/>
      <c r="OO254" s="73"/>
      <c r="OP254" s="73"/>
      <c r="OQ254" s="73"/>
      <c r="OR254" s="73"/>
      <c r="OS254" s="73"/>
      <c r="OT254" s="73"/>
      <c r="OU254" s="73"/>
      <c r="OV254" s="73"/>
      <c r="OW254" s="73"/>
      <c r="OX254" s="73"/>
      <c r="OY254" s="73"/>
      <c r="OZ254" s="73"/>
      <c r="PA254" s="73"/>
      <c r="PB254" s="73"/>
      <c r="PC254" s="73"/>
      <c r="PD254" s="73"/>
      <c r="PE254" s="73"/>
      <c r="PF254" s="73"/>
      <c r="PG254" s="73"/>
      <c r="PH254" s="73"/>
      <c r="PI254" s="73"/>
      <c r="PJ254" s="73"/>
      <c r="PK254" s="73"/>
      <c r="PL254" s="73"/>
      <c r="PM254" s="73"/>
      <c r="PN254" s="73"/>
      <c r="PO254" s="73"/>
      <c r="PP254" s="73"/>
      <c r="PQ254" s="73"/>
      <c r="PR254" s="73"/>
      <c r="PS254" s="73"/>
      <c r="PT254" s="73"/>
      <c r="PU254" s="73"/>
      <c r="PV254" s="73"/>
      <c r="PW254" s="73"/>
      <c r="PX254" s="73"/>
      <c r="PY254" s="73"/>
      <c r="PZ254" s="73"/>
      <c r="QA254" s="73"/>
      <c r="QB254" s="73"/>
      <c r="QC254" s="73"/>
      <c r="QD254" s="73"/>
      <c r="QE254" s="73"/>
      <c r="QF254" s="73"/>
      <c r="QG254" s="73"/>
      <c r="QH254" s="73"/>
      <c r="QI254" s="73"/>
      <c r="QJ254" s="73"/>
      <c r="QK254" s="73"/>
      <c r="QL254" s="73"/>
      <c r="QM254" s="73"/>
      <c r="QN254" s="73"/>
      <c r="QO254" s="73"/>
      <c r="QP254" s="73"/>
      <c r="QQ254" s="73"/>
      <c r="QR254" s="73"/>
      <c r="QS254" s="73"/>
      <c r="QT254" s="73"/>
      <c r="QU254" s="73"/>
      <c r="QV254" s="73"/>
      <c r="QW254" s="73"/>
      <c r="QX254" s="73"/>
      <c r="QY254" s="73"/>
      <c r="QZ254" s="73"/>
      <c r="RA254" s="73"/>
      <c r="RB254" s="73"/>
      <c r="RC254" s="73"/>
      <c r="RD254" s="73"/>
      <c r="RE254" s="73"/>
      <c r="RF254" s="73"/>
      <c r="RG254" s="73"/>
      <c r="RH254" s="73"/>
      <c r="RI254" s="73"/>
      <c r="RJ254" s="73"/>
      <c r="RK254" s="73"/>
      <c r="RL254" s="73"/>
      <c r="RM254" s="73"/>
      <c r="RN254" s="73"/>
      <c r="RO254" s="73"/>
      <c r="RP254" s="73"/>
      <c r="RQ254" s="73"/>
      <c r="RR254" s="73"/>
      <c r="RS254" s="73"/>
      <c r="RT254" s="73"/>
      <c r="RU254" s="73"/>
      <c r="RV254" s="73"/>
      <c r="RW254" s="73"/>
      <c r="RX254" s="73"/>
      <c r="RY254" s="73"/>
      <c r="RZ254" s="73"/>
      <c r="SA254" s="73"/>
      <c r="SB254" s="73"/>
      <c r="SC254" s="73"/>
      <c r="SD254" s="73"/>
      <c r="SE254" s="73"/>
      <c r="SF254" s="73"/>
      <c r="SG254" s="73"/>
      <c r="SH254" s="73"/>
      <c r="SI254" s="73"/>
      <c r="SJ254" s="73"/>
      <c r="SK254" s="73"/>
      <c r="SL254" s="73"/>
      <c r="SM254" s="73"/>
      <c r="SN254" s="73"/>
      <c r="SO254" s="73"/>
      <c r="SP254" s="73"/>
      <c r="SQ254" s="73"/>
      <c r="SR254" s="73"/>
      <c r="SS254" s="73"/>
      <c r="ST254" s="73"/>
      <c r="SU254" s="73"/>
      <c r="SV254" s="73"/>
      <c r="SW254" s="73"/>
      <c r="SX254" s="73"/>
      <c r="SY254" s="73"/>
      <c r="SZ254" s="73"/>
      <c r="TA254" s="73"/>
      <c r="TB254" s="73"/>
      <c r="TC254" s="73"/>
      <c r="TD254" s="73"/>
      <c r="TE254" s="73"/>
      <c r="TF254" s="73"/>
      <c r="TG254" s="73"/>
      <c r="TH254" s="73"/>
      <c r="TI254" s="73"/>
      <c r="TJ254" s="73"/>
      <c r="TK254" s="73"/>
      <c r="TL254" s="73"/>
      <c r="TM254" s="73"/>
      <c r="TN254" s="73"/>
      <c r="TO254" s="73"/>
      <c r="TP254" s="73"/>
      <c r="TQ254" s="73"/>
      <c r="TR254" s="73"/>
      <c r="TS254" s="73"/>
      <c r="TT254" s="73"/>
      <c r="TU254" s="73"/>
      <c r="TV254" s="73"/>
      <c r="TW254" s="73"/>
      <c r="TX254" s="73"/>
      <c r="TY254" s="73"/>
      <c r="TZ254" s="73"/>
      <c r="UA254" s="73"/>
      <c r="UB254" s="73"/>
      <c r="UC254" s="73"/>
      <c r="UD254" s="73"/>
      <c r="UE254" s="73"/>
      <c r="UF254" s="73"/>
      <c r="UG254" s="73"/>
      <c r="UH254" s="73"/>
      <c r="UI254" s="73"/>
      <c r="UJ254" s="73"/>
      <c r="UK254" s="73"/>
      <c r="UL254" s="73"/>
      <c r="UM254" s="73"/>
      <c r="UN254" s="73"/>
      <c r="UO254" s="73"/>
      <c r="UP254" s="73"/>
      <c r="UQ254" s="73"/>
      <c r="UR254" s="73"/>
      <c r="US254" s="73"/>
      <c r="UT254" s="73"/>
      <c r="UU254" s="73"/>
      <c r="UV254" s="73"/>
      <c r="UW254" s="73"/>
      <c r="UX254" s="73"/>
      <c r="UY254" s="73"/>
      <c r="UZ254" s="73"/>
      <c r="VA254" s="73"/>
      <c r="VB254" s="73"/>
      <c r="VC254" s="73"/>
      <c r="VD254" s="73"/>
      <c r="VE254" s="73"/>
      <c r="VF254" s="73"/>
      <c r="VG254" s="73"/>
      <c r="VH254" s="73"/>
      <c r="VI254" s="73"/>
      <c r="VJ254" s="73"/>
      <c r="VK254" s="73"/>
      <c r="VL254" s="73"/>
      <c r="VM254" s="73"/>
      <c r="VN254" s="73"/>
      <c r="VO254" s="73"/>
      <c r="VP254" s="73"/>
      <c r="VQ254" s="73"/>
      <c r="VR254" s="73"/>
      <c r="VS254" s="73"/>
      <c r="VT254" s="73"/>
      <c r="VU254" s="73"/>
      <c r="VV254" s="73"/>
      <c r="VW254" s="73"/>
      <c r="VX254" s="73"/>
      <c r="VY254" s="73"/>
      <c r="VZ254" s="73"/>
      <c r="WA254" s="73"/>
      <c r="WB254" s="73"/>
      <c r="WC254" s="73"/>
      <c r="WD254" s="73"/>
      <c r="WE254" s="73"/>
      <c r="WF254" s="73"/>
      <c r="WG254" s="73"/>
      <c r="WH254" s="73"/>
      <c r="WI254" s="73"/>
      <c r="WJ254" s="73"/>
      <c r="WK254" s="73"/>
      <c r="WL254" s="73"/>
      <c r="WM254" s="73"/>
      <c r="WN254" s="73"/>
      <c r="WO254" s="73"/>
      <c r="WP254" s="73"/>
      <c r="WQ254" s="73"/>
      <c r="WR254" s="73"/>
      <c r="WS254" s="73"/>
      <c r="WT254" s="73"/>
      <c r="WU254" s="73"/>
      <c r="WV254" s="73"/>
      <c r="WW254" s="73"/>
      <c r="WX254" s="73"/>
      <c r="WY254" s="73"/>
      <c r="WZ254" s="73"/>
      <c r="XA254" s="73"/>
      <c r="XB254" s="73"/>
      <c r="XC254" s="73"/>
      <c r="XD254" s="73"/>
      <c r="XE254" s="73"/>
      <c r="XF254" s="73"/>
      <c r="XG254" s="73"/>
      <c r="XH254" s="73"/>
      <c r="XI254" s="73"/>
      <c r="XJ254" s="73"/>
      <c r="XK254" s="73"/>
      <c r="XL254" s="73"/>
      <c r="XM254" s="73"/>
      <c r="XN254" s="73"/>
      <c r="XO254" s="73"/>
      <c r="XP254" s="73"/>
      <c r="XQ254" s="73"/>
      <c r="XR254" s="73"/>
      <c r="XS254" s="73"/>
      <c r="XT254" s="73"/>
      <c r="XU254" s="73"/>
      <c r="XV254" s="73"/>
      <c r="XW254" s="73"/>
      <c r="XX254" s="73"/>
      <c r="XY254" s="73"/>
      <c r="XZ254" s="73"/>
      <c r="YA254" s="73"/>
      <c r="YB254" s="73"/>
      <c r="YC254" s="73"/>
      <c r="YD254" s="73"/>
      <c r="YE254" s="73"/>
      <c r="YF254" s="73"/>
      <c r="YG254" s="73"/>
      <c r="YH254" s="73"/>
      <c r="YI254" s="73"/>
      <c r="YJ254" s="73"/>
      <c r="YK254" s="73"/>
      <c r="YL254" s="73"/>
      <c r="YM254" s="73"/>
      <c r="YN254" s="73"/>
      <c r="YO254" s="73"/>
      <c r="YP254" s="73"/>
      <c r="YQ254" s="73"/>
      <c r="YR254" s="73"/>
    </row>
    <row r="255" spans="1:668">
      <c r="A255" s="71" t="s">
        <v>338</v>
      </c>
      <c r="B255" s="72">
        <f t="shared" si="260"/>
        <v>0</v>
      </c>
      <c r="C255" s="72">
        <f t="shared" si="261"/>
        <v>0</v>
      </c>
      <c r="D255" s="72">
        <f t="shared" si="262"/>
        <v>0</v>
      </c>
      <c r="E255" s="72">
        <f t="shared" si="263"/>
        <v>0</v>
      </c>
      <c r="F255" s="72">
        <f t="shared" si="264"/>
        <v>0</v>
      </c>
      <c r="G255" s="72">
        <f t="shared" si="265"/>
        <v>0</v>
      </c>
      <c r="H255" s="72">
        <f t="shared" si="266"/>
        <v>0</v>
      </c>
      <c r="I255" s="72">
        <f t="shared" si="267"/>
        <v>0</v>
      </c>
      <c r="J255" s="72">
        <f t="shared" si="268"/>
        <v>0</v>
      </c>
      <c r="K255" s="72">
        <f t="shared" si="269"/>
        <v>0</v>
      </c>
      <c r="L255" s="72">
        <f t="shared" si="270"/>
        <v>0</v>
      </c>
      <c r="M255" s="72">
        <f t="shared" si="271"/>
        <v>0</v>
      </c>
      <c r="N255" s="72">
        <f t="shared" si="272"/>
        <v>0</v>
      </c>
      <c r="O255" s="72">
        <f t="shared" si="273"/>
        <v>0</v>
      </c>
      <c r="P255" s="72">
        <f t="shared" si="274"/>
        <v>0</v>
      </c>
      <c r="Q255" s="72">
        <f t="shared" si="275"/>
        <v>0</v>
      </c>
      <c r="R255" s="72">
        <f t="shared" si="276"/>
        <v>0</v>
      </c>
      <c r="S255" s="72">
        <f t="shared" si="277"/>
        <v>0</v>
      </c>
      <c r="T255" s="72">
        <f t="shared" si="278"/>
        <v>0</v>
      </c>
      <c r="U255" s="72">
        <f t="shared" si="279"/>
        <v>0</v>
      </c>
      <c r="V255" s="72">
        <f t="shared" si="280"/>
        <v>0</v>
      </c>
      <c r="W255" s="72">
        <f t="shared" si="281"/>
        <v>0</v>
      </c>
      <c r="X255" s="72">
        <f t="shared" si="282"/>
        <v>0</v>
      </c>
      <c r="Y255" s="72">
        <f t="shared" si="283"/>
        <v>0</v>
      </c>
      <c r="Z255" s="72">
        <f t="shared" si="284"/>
        <v>0</v>
      </c>
      <c r="AA255" s="72">
        <f t="shared" si="285"/>
        <v>0</v>
      </c>
      <c r="AB255" s="72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73"/>
      <c r="ES255" s="73"/>
      <c r="ET255" s="73"/>
      <c r="EU255" s="73"/>
      <c r="EV255" s="73"/>
      <c r="EW255" s="73"/>
      <c r="EX255" s="73"/>
      <c r="EY255" s="73"/>
      <c r="EZ255" s="73"/>
      <c r="FA255" s="73"/>
      <c r="FB255" s="73"/>
      <c r="FC255" s="73"/>
      <c r="FD255" s="73"/>
      <c r="FE255" s="73"/>
      <c r="FF255" s="73"/>
      <c r="FG255" s="73"/>
      <c r="FH255" s="73"/>
      <c r="FI255" s="73"/>
      <c r="FJ255" s="73"/>
      <c r="FK255" s="73"/>
      <c r="FL255" s="73"/>
      <c r="FM255" s="73"/>
      <c r="FN255" s="73"/>
      <c r="FO255" s="73"/>
      <c r="FP255" s="73"/>
      <c r="FQ255" s="73"/>
      <c r="FR255" s="73"/>
      <c r="FS255" s="73"/>
      <c r="FT255" s="73"/>
      <c r="FU255" s="73"/>
      <c r="FV255" s="73"/>
      <c r="FW255" s="73"/>
      <c r="FX255" s="73"/>
      <c r="FY255" s="73"/>
      <c r="FZ255" s="73"/>
      <c r="GA255" s="73"/>
      <c r="GB255" s="73"/>
      <c r="GC255" s="73"/>
      <c r="GD255" s="73"/>
      <c r="GE255" s="73"/>
      <c r="GF255" s="73"/>
      <c r="GG255" s="73"/>
      <c r="GH255" s="73"/>
      <c r="GI255" s="73"/>
      <c r="GJ255" s="73"/>
      <c r="GK255" s="73"/>
      <c r="GL255" s="73"/>
      <c r="GM255" s="73"/>
      <c r="GN255" s="73"/>
      <c r="GO255" s="73"/>
      <c r="GP255" s="73"/>
      <c r="GQ255" s="73"/>
      <c r="GR255" s="73"/>
      <c r="GS255" s="73"/>
      <c r="GT255" s="73"/>
      <c r="GU255" s="73"/>
      <c r="GV255" s="73"/>
      <c r="GW255" s="73"/>
      <c r="GX255" s="73"/>
      <c r="GY255" s="73"/>
      <c r="GZ255" s="73"/>
      <c r="HA255" s="73"/>
      <c r="HB255" s="73"/>
      <c r="HC255" s="73"/>
      <c r="HD255" s="73"/>
      <c r="HE255" s="73"/>
      <c r="HF255" s="73"/>
      <c r="HG255" s="73"/>
      <c r="HH255" s="73"/>
      <c r="HI255" s="73"/>
      <c r="HJ255" s="73"/>
      <c r="HK255" s="73"/>
      <c r="HL255" s="73"/>
      <c r="HM255" s="73"/>
      <c r="HN255" s="73"/>
      <c r="HO255" s="73"/>
      <c r="HP255" s="73"/>
      <c r="HQ255" s="73"/>
      <c r="HR255" s="73"/>
      <c r="HS255" s="73"/>
      <c r="HT255" s="73"/>
      <c r="HU255" s="73"/>
      <c r="HV255" s="73"/>
      <c r="HW255" s="73"/>
      <c r="HX255" s="73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/>
      <c r="IK255" s="73"/>
      <c r="IL255" s="73"/>
      <c r="IM255" s="73"/>
      <c r="IN255" s="73"/>
      <c r="IO255" s="73"/>
      <c r="IP255" s="73"/>
      <c r="IQ255" s="73"/>
      <c r="IR255" s="73"/>
      <c r="IS255" s="73"/>
      <c r="IT255" s="73"/>
      <c r="IU255" s="73"/>
      <c r="IV255" s="73"/>
      <c r="IW255" s="73"/>
      <c r="IX255" s="73"/>
      <c r="IY255" s="73"/>
      <c r="IZ255" s="73"/>
      <c r="JA255" s="73"/>
      <c r="JB255" s="73"/>
      <c r="JC255" s="73"/>
      <c r="JD255" s="73"/>
      <c r="JE255" s="73"/>
      <c r="JF255" s="73"/>
      <c r="JG255" s="73"/>
      <c r="JH255" s="73"/>
      <c r="JI255" s="73"/>
      <c r="JJ255" s="73"/>
      <c r="JK255" s="73"/>
      <c r="JL255" s="73"/>
      <c r="JM255" s="73"/>
      <c r="JN255" s="73"/>
      <c r="JO255" s="73"/>
      <c r="JP255" s="73"/>
      <c r="JQ255" s="73"/>
      <c r="JR255" s="73"/>
      <c r="JS255" s="73"/>
      <c r="JT255" s="73"/>
      <c r="JU255" s="73"/>
      <c r="JV255" s="73"/>
      <c r="JW255" s="73"/>
      <c r="JX255" s="73"/>
      <c r="JY255" s="73"/>
      <c r="JZ255" s="73"/>
      <c r="KA255" s="73"/>
      <c r="KB255" s="73"/>
      <c r="KC255" s="73"/>
      <c r="KD255" s="73"/>
      <c r="KE255" s="73"/>
      <c r="KF255" s="73"/>
      <c r="KG255" s="73"/>
      <c r="KH255" s="73"/>
      <c r="KI255" s="73"/>
      <c r="KJ255" s="73"/>
      <c r="KK255" s="73"/>
      <c r="KL255" s="73"/>
      <c r="KM255" s="73"/>
      <c r="KN255" s="73"/>
      <c r="KO255" s="73"/>
      <c r="KP255" s="73"/>
      <c r="KQ255" s="73"/>
      <c r="KR255" s="73"/>
      <c r="KS255" s="73"/>
      <c r="KT255" s="73"/>
      <c r="KU255" s="73"/>
      <c r="KV255" s="73"/>
      <c r="KW255" s="73"/>
      <c r="KX255" s="73"/>
      <c r="KY255" s="73"/>
      <c r="KZ255" s="73"/>
      <c r="LA255" s="73"/>
      <c r="LB255" s="73"/>
      <c r="LC255" s="73"/>
      <c r="LD255" s="73"/>
      <c r="LE255" s="73"/>
      <c r="LF255" s="73"/>
      <c r="LG255" s="73"/>
      <c r="LH255" s="73"/>
      <c r="LI255" s="73"/>
      <c r="LJ255" s="73"/>
      <c r="LK255" s="73"/>
      <c r="LL255" s="73"/>
      <c r="LM255" s="73"/>
      <c r="LN255" s="73"/>
      <c r="LO255" s="73"/>
      <c r="LP255" s="73"/>
      <c r="LQ255" s="73"/>
      <c r="LR255" s="73"/>
      <c r="LS255" s="73"/>
      <c r="LT255" s="73"/>
      <c r="LU255" s="73"/>
      <c r="LV255" s="73"/>
      <c r="LW255" s="73"/>
      <c r="LX255" s="73"/>
      <c r="LY255" s="73"/>
      <c r="LZ255" s="73"/>
      <c r="MA255" s="73"/>
      <c r="MB255" s="73"/>
      <c r="MC255" s="73"/>
      <c r="MD255" s="73"/>
      <c r="ME255" s="73"/>
      <c r="MF255" s="73"/>
      <c r="MG255" s="73"/>
      <c r="MH255" s="73"/>
      <c r="MI255" s="73"/>
      <c r="MJ255" s="73"/>
      <c r="MK255" s="73"/>
      <c r="ML255" s="73"/>
      <c r="MM255" s="73"/>
      <c r="MN255" s="73"/>
      <c r="MO255" s="73"/>
      <c r="MP255" s="73"/>
      <c r="MQ255" s="73"/>
      <c r="MR255" s="73"/>
      <c r="MS255" s="73"/>
      <c r="MT255" s="73"/>
      <c r="MU255" s="73"/>
      <c r="MV255" s="73"/>
      <c r="MW255" s="73"/>
      <c r="MX255" s="73"/>
      <c r="MY255" s="73"/>
      <c r="MZ255" s="73"/>
      <c r="NA255" s="73"/>
      <c r="NB255" s="73"/>
      <c r="NC255" s="73"/>
      <c r="ND255" s="73"/>
      <c r="NE255" s="73"/>
      <c r="NF255" s="73"/>
      <c r="NG255" s="73"/>
      <c r="NH255" s="73"/>
      <c r="NI255" s="73"/>
      <c r="NJ255" s="73"/>
      <c r="NK255" s="73"/>
      <c r="NL255" s="73"/>
      <c r="NM255" s="73"/>
      <c r="NN255" s="73"/>
      <c r="NO255" s="73"/>
      <c r="NP255" s="73"/>
      <c r="NQ255" s="73"/>
      <c r="NR255" s="73"/>
      <c r="NS255" s="73"/>
      <c r="NT255" s="73"/>
      <c r="NU255" s="73"/>
      <c r="NV255" s="73"/>
      <c r="NW255" s="73"/>
      <c r="NX255" s="73"/>
      <c r="NY255" s="73"/>
      <c r="NZ255" s="73"/>
      <c r="OA255" s="73"/>
      <c r="OB255" s="73"/>
      <c r="OC255" s="73"/>
      <c r="OD255" s="73"/>
      <c r="OE255" s="73"/>
      <c r="OF255" s="73"/>
      <c r="OG255" s="73"/>
      <c r="OH255" s="73"/>
      <c r="OI255" s="73"/>
      <c r="OJ255" s="73"/>
      <c r="OK255" s="73"/>
      <c r="OL255" s="73"/>
      <c r="OM255" s="73"/>
      <c r="ON255" s="73"/>
      <c r="OO255" s="73"/>
      <c r="OP255" s="73"/>
      <c r="OQ255" s="73"/>
      <c r="OR255" s="73"/>
      <c r="OS255" s="73"/>
      <c r="OT255" s="73"/>
      <c r="OU255" s="73"/>
      <c r="OV255" s="73"/>
      <c r="OW255" s="73"/>
      <c r="OX255" s="73"/>
      <c r="OY255" s="73"/>
      <c r="OZ255" s="73"/>
      <c r="PA255" s="73"/>
      <c r="PB255" s="73"/>
      <c r="PC255" s="73"/>
      <c r="PD255" s="73"/>
      <c r="PE255" s="73"/>
      <c r="PF255" s="73"/>
      <c r="PG255" s="73"/>
      <c r="PH255" s="73"/>
      <c r="PI255" s="73"/>
      <c r="PJ255" s="73"/>
      <c r="PK255" s="73"/>
      <c r="PL255" s="73"/>
      <c r="PM255" s="73"/>
      <c r="PN255" s="73"/>
      <c r="PO255" s="73"/>
      <c r="PP255" s="73"/>
      <c r="PQ255" s="73"/>
      <c r="PR255" s="73"/>
      <c r="PS255" s="73"/>
      <c r="PT255" s="73"/>
      <c r="PU255" s="73"/>
      <c r="PV255" s="73"/>
      <c r="PW255" s="73"/>
      <c r="PX255" s="73"/>
      <c r="PY255" s="73"/>
      <c r="PZ255" s="73"/>
      <c r="QA255" s="73"/>
      <c r="QB255" s="73"/>
      <c r="QC255" s="73"/>
      <c r="QD255" s="73"/>
      <c r="QE255" s="73"/>
      <c r="QF255" s="73"/>
      <c r="QG255" s="73"/>
      <c r="QH255" s="73"/>
      <c r="QI255" s="73"/>
      <c r="QJ255" s="73"/>
      <c r="QK255" s="73"/>
      <c r="QL255" s="73"/>
      <c r="QM255" s="73"/>
      <c r="QN255" s="73"/>
      <c r="QO255" s="73"/>
      <c r="QP255" s="73"/>
      <c r="QQ255" s="73"/>
      <c r="QR255" s="73"/>
      <c r="QS255" s="73"/>
      <c r="QT255" s="73"/>
      <c r="QU255" s="73"/>
      <c r="QV255" s="73"/>
      <c r="QW255" s="73"/>
      <c r="QX255" s="73"/>
      <c r="QY255" s="73"/>
      <c r="QZ255" s="73"/>
      <c r="RA255" s="73"/>
      <c r="RB255" s="73"/>
      <c r="RC255" s="73"/>
      <c r="RD255" s="73"/>
      <c r="RE255" s="73"/>
      <c r="RF255" s="73"/>
      <c r="RG255" s="73"/>
      <c r="RH255" s="73"/>
      <c r="RI255" s="73"/>
      <c r="RJ255" s="73"/>
      <c r="RK255" s="73"/>
      <c r="RL255" s="73"/>
      <c r="RM255" s="73"/>
      <c r="RN255" s="73"/>
      <c r="RO255" s="73"/>
      <c r="RP255" s="73"/>
      <c r="RQ255" s="73"/>
      <c r="RR255" s="73"/>
      <c r="RS255" s="73"/>
      <c r="RT255" s="73"/>
      <c r="RU255" s="73"/>
      <c r="RV255" s="73"/>
      <c r="RW255" s="73"/>
      <c r="RX255" s="73"/>
      <c r="RY255" s="73"/>
      <c r="RZ255" s="73"/>
      <c r="SA255" s="73"/>
      <c r="SB255" s="73"/>
      <c r="SC255" s="73"/>
      <c r="SD255" s="73"/>
      <c r="SE255" s="73"/>
      <c r="SF255" s="73"/>
      <c r="SG255" s="73"/>
      <c r="SH255" s="73"/>
      <c r="SI255" s="73"/>
      <c r="SJ255" s="73"/>
      <c r="SK255" s="73"/>
      <c r="SL255" s="73"/>
      <c r="SM255" s="73"/>
      <c r="SN255" s="73"/>
      <c r="SO255" s="73"/>
      <c r="SP255" s="73"/>
      <c r="SQ255" s="73"/>
      <c r="SR255" s="73"/>
      <c r="SS255" s="73"/>
      <c r="ST255" s="73"/>
      <c r="SU255" s="73"/>
      <c r="SV255" s="73"/>
      <c r="SW255" s="73"/>
      <c r="SX255" s="73"/>
      <c r="SY255" s="73"/>
      <c r="SZ255" s="73"/>
      <c r="TA255" s="73"/>
      <c r="TB255" s="73"/>
      <c r="TC255" s="73"/>
      <c r="TD255" s="73"/>
      <c r="TE255" s="73"/>
      <c r="TF255" s="73"/>
      <c r="TG255" s="73"/>
      <c r="TH255" s="73"/>
      <c r="TI255" s="73"/>
      <c r="TJ255" s="73"/>
      <c r="TK255" s="73"/>
      <c r="TL255" s="73"/>
      <c r="TM255" s="73"/>
      <c r="TN255" s="73"/>
      <c r="TO255" s="73"/>
      <c r="TP255" s="73"/>
      <c r="TQ255" s="73"/>
      <c r="TR255" s="73"/>
      <c r="TS255" s="73"/>
      <c r="TT255" s="73"/>
      <c r="TU255" s="73"/>
      <c r="TV255" s="73"/>
      <c r="TW255" s="73"/>
      <c r="TX255" s="73"/>
      <c r="TY255" s="73"/>
      <c r="TZ255" s="73"/>
      <c r="UA255" s="73"/>
      <c r="UB255" s="73"/>
      <c r="UC255" s="73"/>
      <c r="UD255" s="73"/>
      <c r="UE255" s="73"/>
      <c r="UF255" s="73"/>
      <c r="UG255" s="73"/>
      <c r="UH255" s="73"/>
      <c r="UI255" s="73"/>
      <c r="UJ255" s="73"/>
      <c r="UK255" s="73"/>
      <c r="UL255" s="73"/>
      <c r="UM255" s="73"/>
      <c r="UN255" s="73"/>
      <c r="UO255" s="73"/>
      <c r="UP255" s="73"/>
      <c r="UQ255" s="73"/>
      <c r="UR255" s="73"/>
      <c r="US255" s="73"/>
      <c r="UT255" s="73"/>
      <c r="UU255" s="73"/>
      <c r="UV255" s="73"/>
      <c r="UW255" s="73"/>
      <c r="UX255" s="73"/>
      <c r="UY255" s="73"/>
      <c r="UZ255" s="73"/>
      <c r="VA255" s="73"/>
      <c r="VB255" s="73"/>
      <c r="VC255" s="73"/>
      <c r="VD255" s="73"/>
      <c r="VE255" s="73"/>
      <c r="VF255" s="73"/>
      <c r="VG255" s="73"/>
      <c r="VH255" s="73"/>
      <c r="VI255" s="73"/>
      <c r="VJ255" s="73"/>
      <c r="VK255" s="73"/>
      <c r="VL255" s="73"/>
      <c r="VM255" s="73"/>
      <c r="VN255" s="73"/>
      <c r="VO255" s="73"/>
      <c r="VP255" s="73"/>
      <c r="VQ255" s="73"/>
      <c r="VR255" s="73"/>
      <c r="VS255" s="73"/>
      <c r="VT255" s="73"/>
      <c r="VU255" s="73"/>
      <c r="VV255" s="73"/>
      <c r="VW255" s="73"/>
      <c r="VX255" s="73"/>
      <c r="VY255" s="73"/>
      <c r="VZ255" s="73"/>
      <c r="WA255" s="73"/>
      <c r="WB255" s="73"/>
      <c r="WC255" s="73"/>
      <c r="WD255" s="73"/>
      <c r="WE255" s="73"/>
      <c r="WF255" s="73"/>
      <c r="WG255" s="73"/>
      <c r="WH255" s="73"/>
      <c r="WI255" s="73"/>
      <c r="WJ255" s="73"/>
      <c r="WK255" s="73"/>
      <c r="WL255" s="73"/>
      <c r="WM255" s="73"/>
      <c r="WN255" s="73"/>
      <c r="WO255" s="73"/>
      <c r="WP255" s="73"/>
      <c r="WQ255" s="73"/>
      <c r="WR255" s="73"/>
      <c r="WS255" s="73"/>
      <c r="WT255" s="73"/>
      <c r="WU255" s="73"/>
      <c r="WV255" s="73"/>
      <c r="WW255" s="73"/>
      <c r="WX255" s="73"/>
      <c r="WY255" s="73"/>
      <c r="WZ255" s="73"/>
      <c r="XA255" s="73"/>
      <c r="XB255" s="73"/>
      <c r="XC255" s="73"/>
      <c r="XD255" s="73"/>
      <c r="XE255" s="73"/>
      <c r="XF255" s="73"/>
      <c r="XG255" s="73"/>
      <c r="XH255" s="73"/>
      <c r="XI255" s="73"/>
      <c r="XJ255" s="73"/>
      <c r="XK255" s="73"/>
      <c r="XL255" s="73"/>
      <c r="XM255" s="73"/>
      <c r="XN255" s="73"/>
      <c r="XO255" s="73"/>
      <c r="XP255" s="73"/>
      <c r="XQ255" s="73"/>
      <c r="XR255" s="73"/>
      <c r="XS255" s="73"/>
      <c r="XT255" s="73"/>
      <c r="XU255" s="73"/>
      <c r="XV255" s="73"/>
      <c r="XW255" s="73"/>
      <c r="XX255" s="73"/>
      <c r="XY255" s="73"/>
      <c r="XZ255" s="73"/>
      <c r="YA255" s="73"/>
      <c r="YB255" s="73"/>
      <c r="YC255" s="73"/>
      <c r="YD255" s="73"/>
      <c r="YE255" s="73"/>
      <c r="YF255" s="73"/>
      <c r="YG255" s="73"/>
      <c r="YH255" s="73"/>
      <c r="YI255" s="73"/>
      <c r="YJ255" s="73"/>
      <c r="YK255" s="73"/>
      <c r="YL255" s="73"/>
      <c r="YM255" s="73"/>
      <c r="YN255" s="73"/>
      <c r="YO255" s="73"/>
      <c r="YP255" s="73"/>
      <c r="YQ255" s="73"/>
      <c r="YR255" s="73"/>
    </row>
    <row r="256" spans="1:668">
      <c r="A256" s="71" t="s">
        <v>339</v>
      </c>
      <c r="B256" s="72">
        <f t="shared" si="260"/>
        <v>0</v>
      </c>
      <c r="C256" s="72">
        <f t="shared" si="261"/>
        <v>0</v>
      </c>
      <c r="D256" s="72">
        <f t="shared" si="262"/>
        <v>0</v>
      </c>
      <c r="E256" s="72">
        <f t="shared" si="263"/>
        <v>0</v>
      </c>
      <c r="F256" s="72">
        <f t="shared" si="264"/>
        <v>0</v>
      </c>
      <c r="G256" s="72">
        <f t="shared" si="265"/>
        <v>0</v>
      </c>
      <c r="H256" s="72">
        <f t="shared" si="266"/>
        <v>0</v>
      </c>
      <c r="I256" s="72">
        <f t="shared" si="267"/>
        <v>0</v>
      </c>
      <c r="J256" s="72">
        <f t="shared" si="268"/>
        <v>0</v>
      </c>
      <c r="K256" s="72">
        <f t="shared" si="269"/>
        <v>0</v>
      </c>
      <c r="L256" s="72">
        <f t="shared" si="270"/>
        <v>0</v>
      </c>
      <c r="M256" s="72">
        <f t="shared" si="271"/>
        <v>0</v>
      </c>
      <c r="N256" s="72">
        <f t="shared" si="272"/>
        <v>0</v>
      </c>
      <c r="O256" s="72">
        <f t="shared" si="273"/>
        <v>0</v>
      </c>
      <c r="P256" s="72">
        <f t="shared" si="274"/>
        <v>0</v>
      </c>
      <c r="Q256" s="72">
        <f t="shared" si="275"/>
        <v>0</v>
      </c>
      <c r="R256" s="72">
        <f t="shared" si="276"/>
        <v>0</v>
      </c>
      <c r="S256" s="72">
        <f t="shared" si="277"/>
        <v>0</v>
      </c>
      <c r="T256" s="72">
        <f t="shared" si="278"/>
        <v>0</v>
      </c>
      <c r="U256" s="72">
        <f t="shared" si="279"/>
        <v>0</v>
      </c>
      <c r="V256" s="72">
        <f t="shared" si="280"/>
        <v>0</v>
      </c>
      <c r="W256" s="72">
        <f t="shared" si="281"/>
        <v>0</v>
      </c>
      <c r="X256" s="72">
        <f t="shared" si="282"/>
        <v>0</v>
      </c>
      <c r="Y256" s="72">
        <f t="shared" si="283"/>
        <v>0</v>
      </c>
      <c r="Z256" s="72">
        <f t="shared" si="284"/>
        <v>0</v>
      </c>
      <c r="AA256" s="72">
        <f t="shared" si="285"/>
        <v>0</v>
      </c>
      <c r="AB256" s="72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73"/>
      <c r="DW256" s="73"/>
      <c r="DX256" s="73"/>
      <c r="DY256" s="73"/>
      <c r="DZ256" s="73"/>
      <c r="EA256" s="73"/>
      <c r="EB256" s="73"/>
      <c r="EC256" s="73"/>
      <c r="ED256" s="73"/>
      <c r="EE256" s="73"/>
      <c r="EF256" s="73"/>
      <c r="EG256" s="73"/>
      <c r="EH256" s="73"/>
      <c r="EI256" s="73"/>
      <c r="EJ256" s="73"/>
      <c r="EK256" s="73"/>
      <c r="EL256" s="73"/>
      <c r="EM256" s="73"/>
      <c r="EN256" s="73"/>
      <c r="EO256" s="73"/>
      <c r="EP256" s="73"/>
      <c r="EQ256" s="73"/>
      <c r="ER256" s="73"/>
      <c r="ES256" s="73"/>
      <c r="ET256" s="73"/>
      <c r="EU256" s="73"/>
      <c r="EV256" s="73"/>
      <c r="EW256" s="73"/>
      <c r="EX256" s="73"/>
      <c r="EY256" s="73"/>
      <c r="EZ256" s="73"/>
      <c r="FA256" s="73"/>
      <c r="FB256" s="73"/>
      <c r="FC256" s="73"/>
      <c r="FD256" s="73"/>
      <c r="FE256" s="73"/>
      <c r="FF256" s="73"/>
      <c r="FG256" s="73"/>
      <c r="FH256" s="73"/>
      <c r="FI256" s="73"/>
      <c r="FJ256" s="73"/>
      <c r="FK256" s="73"/>
      <c r="FL256" s="73"/>
      <c r="FM256" s="73"/>
      <c r="FN256" s="73"/>
      <c r="FO256" s="73"/>
      <c r="FP256" s="73"/>
      <c r="FQ256" s="73"/>
      <c r="FR256" s="73"/>
      <c r="FS256" s="73"/>
      <c r="FT256" s="73"/>
      <c r="FU256" s="73"/>
      <c r="FV256" s="73"/>
      <c r="FW256" s="73"/>
      <c r="FX256" s="73"/>
      <c r="FY256" s="73"/>
      <c r="FZ256" s="73"/>
      <c r="GA256" s="73"/>
      <c r="GB256" s="73"/>
      <c r="GC256" s="73"/>
      <c r="GD256" s="73"/>
      <c r="GE256" s="73"/>
      <c r="GF256" s="73"/>
      <c r="GG256" s="73"/>
      <c r="GH256" s="73"/>
      <c r="GI256" s="73"/>
      <c r="GJ256" s="73"/>
      <c r="GK256" s="73"/>
      <c r="GL256" s="73"/>
      <c r="GM256" s="73"/>
      <c r="GN256" s="73"/>
      <c r="GO256" s="73"/>
      <c r="GP256" s="73"/>
      <c r="GQ256" s="73"/>
      <c r="GR256" s="73"/>
      <c r="GS256" s="73"/>
      <c r="GT256" s="73"/>
      <c r="GU256" s="73"/>
      <c r="GV256" s="73"/>
      <c r="GW256" s="73"/>
      <c r="GX256" s="73"/>
      <c r="GY256" s="73"/>
      <c r="GZ256" s="73"/>
      <c r="HA256" s="73"/>
      <c r="HB256" s="73"/>
      <c r="HC256" s="73"/>
      <c r="HD256" s="73"/>
      <c r="HE256" s="73"/>
      <c r="HF256" s="73"/>
      <c r="HG256" s="73"/>
      <c r="HH256" s="73"/>
      <c r="HI256" s="73"/>
      <c r="HJ256" s="73"/>
      <c r="HK256" s="73"/>
      <c r="HL256" s="73"/>
      <c r="HM256" s="73"/>
      <c r="HN256" s="73"/>
      <c r="HO256" s="73"/>
      <c r="HP256" s="73"/>
      <c r="HQ256" s="73"/>
      <c r="HR256" s="73"/>
      <c r="HS256" s="73"/>
      <c r="HT256" s="73"/>
      <c r="HU256" s="73"/>
      <c r="HV256" s="73"/>
      <c r="HW256" s="73"/>
      <c r="HX256" s="73"/>
      <c r="HY256" s="73"/>
      <c r="HZ256" s="73"/>
      <c r="IA256" s="73"/>
      <c r="IB256" s="73"/>
      <c r="IC256" s="73"/>
      <c r="ID256" s="73"/>
      <c r="IE256" s="73"/>
      <c r="IF256" s="73"/>
      <c r="IG256" s="73"/>
      <c r="IH256" s="73"/>
      <c r="II256" s="73"/>
      <c r="IJ256" s="73"/>
      <c r="IK256" s="73"/>
      <c r="IL256" s="73"/>
      <c r="IM256" s="73"/>
      <c r="IN256" s="73"/>
      <c r="IO256" s="73"/>
      <c r="IP256" s="73"/>
      <c r="IQ256" s="73"/>
      <c r="IR256" s="73"/>
      <c r="IS256" s="73"/>
      <c r="IT256" s="73"/>
      <c r="IU256" s="73"/>
      <c r="IV256" s="73"/>
      <c r="IW256" s="73"/>
      <c r="IX256" s="73"/>
      <c r="IY256" s="73"/>
      <c r="IZ256" s="73"/>
      <c r="JA256" s="73"/>
      <c r="JB256" s="73"/>
      <c r="JC256" s="73"/>
      <c r="JD256" s="73"/>
      <c r="JE256" s="73"/>
      <c r="JF256" s="73"/>
      <c r="JG256" s="73"/>
      <c r="JH256" s="73"/>
      <c r="JI256" s="73"/>
      <c r="JJ256" s="73"/>
      <c r="JK256" s="73"/>
      <c r="JL256" s="73"/>
      <c r="JM256" s="73"/>
      <c r="JN256" s="73"/>
      <c r="JO256" s="73"/>
      <c r="JP256" s="73"/>
      <c r="JQ256" s="73"/>
      <c r="JR256" s="73"/>
      <c r="JS256" s="73"/>
      <c r="JT256" s="73"/>
      <c r="JU256" s="73"/>
      <c r="JV256" s="73"/>
      <c r="JW256" s="73"/>
      <c r="JX256" s="73"/>
      <c r="JY256" s="73"/>
      <c r="JZ256" s="73"/>
      <c r="KA256" s="73"/>
      <c r="KB256" s="73"/>
      <c r="KC256" s="73"/>
      <c r="KD256" s="73"/>
      <c r="KE256" s="73"/>
      <c r="KF256" s="73"/>
      <c r="KG256" s="73"/>
      <c r="KH256" s="73"/>
      <c r="KI256" s="73"/>
      <c r="KJ256" s="73"/>
      <c r="KK256" s="73"/>
      <c r="KL256" s="73"/>
      <c r="KM256" s="73"/>
      <c r="KN256" s="73"/>
      <c r="KO256" s="73"/>
      <c r="KP256" s="73"/>
      <c r="KQ256" s="73"/>
      <c r="KR256" s="73"/>
      <c r="KS256" s="73"/>
      <c r="KT256" s="73"/>
      <c r="KU256" s="73"/>
      <c r="KV256" s="73"/>
      <c r="KW256" s="73"/>
      <c r="KX256" s="73"/>
      <c r="KY256" s="73"/>
      <c r="KZ256" s="73"/>
      <c r="LA256" s="73"/>
      <c r="LB256" s="73"/>
      <c r="LC256" s="73"/>
      <c r="LD256" s="73"/>
      <c r="LE256" s="73"/>
      <c r="LF256" s="73"/>
      <c r="LG256" s="73"/>
      <c r="LH256" s="73"/>
      <c r="LI256" s="73"/>
      <c r="LJ256" s="73"/>
      <c r="LK256" s="73"/>
      <c r="LL256" s="73"/>
      <c r="LM256" s="73"/>
      <c r="LN256" s="73"/>
      <c r="LO256" s="73"/>
      <c r="LP256" s="73"/>
      <c r="LQ256" s="73"/>
      <c r="LR256" s="73"/>
      <c r="LS256" s="73"/>
      <c r="LT256" s="73"/>
      <c r="LU256" s="73"/>
      <c r="LV256" s="73"/>
      <c r="LW256" s="73"/>
      <c r="LX256" s="73"/>
      <c r="LY256" s="73"/>
      <c r="LZ256" s="73"/>
      <c r="MA256" s="73"/>
      <c r="MB256" s="73"/>
      <c r="MC256" s="73"/>
      <c r="MD256" s="73"/>
      <c r="ME256" s="73"/>
      <c r="MF256" s="73"/>
      <c r="MG256" s="73"/>
      <c r="MH256" s="73"/>
      <c r="MI256" s="73"/>
      <c r="MJ256" s="73"/>
      <c r="MK256" s="73"/>
      <c r="ML256" s="73"/>
      <c r="MM256" s="73"/>
      <c r="MN256" s="73"/>
      <c r="MO256" s="73"/>
      <c r="MP256" s="73"/>
      <c r="MQ256" s="73"/>
      <c r="MR256" s="73"/>
      <c r="MS256" s="73"/>
      <c r="MT256" s="73"/>
      <c r="MU256" s="73"/>
      <c r="MV256" s="73"/>
      <c r="MW256" s="73"/>
      <c r="MX256" s="73"/>
      <c r="MY256" s="73"/>
      <c r="MZ256" s="73"/>
      <c r="NA256" s="73"/>
      <c r="NB256" s="73"/>
      <c r="NC256" s="73"/>
      <c r="ND256" s="73"/>
      <c r="NE256" s="73"/>
      <c r="NF256" s="73"/>
      <c r="NG256" s="73"/>
      <c r="NH256" s="73"/>
      <c r="NI256" s="73"/>
      <c r="NJ256" s="73"/>
      <c r="NK256" s="73"/>
      <c r="NL256" s="73"/>
      <c r="NM256" s="73"/>
      <c r="NN256" s="73"/>
      <c r="NO256" s="73"/>
      <c r="NP256" s="73"/>
      <c r="NQ256" s="73"/>
      <c r="NR256" s="73"/>
      <c r="NS256" s="73"/>
      <c r="NT256" s="73"/>
      <c r="NU256" s="73"/>
      <c r="NV256" s="73"/>
      <c r="NW256" s="73"/>
      <c r="NX256" s="73"/>
      <c r="NY256" s="73"/>
      <c r="NZ256" s="73"/>
      <c r="OA256" s="73"/>
      <c r="OB256" s="73"/>
      <c r="OC256" s="73"/>
      <c r="OD256" s="73"/>
      <c r="OE256" s="73"/>
      <c r="OF256" s="73"/>
      <c r="OG256" s="73"/>
      <c r="OH256" s="73"/>
      <c r="OI256" s="73"/>
      <c r="OJ256" s="73"/>
      <c r="OK256" s="73"/>
      <c r="OL256" s="73"/>
      <c r="OM256" s="73"/>
      <c r="ON256" s="73"/>
      <c r="OO256" s="73"/>
      <c r="OP256" s="73"/>
      <c r="OQ256" s="73"/>
      <c r="OR256" s="73"/>
      <c r="OS256" s="73"/>
      <c r="OT256" s="73"/>
      <c r="OU256" s="73"/>
      <c r="OV256" s="73"/>
      <c r="OW256" s="73"/>
      <c r="OX256" s="73"/>
      <c r="OY256" s="73"/>
      <c r="OZ256" s="73"/>
      <c r="PA256" s="73"/>
      <c r="PB256" s="73"/>
      <c r="PC256" s="73"/>
      <c r="PD256" s="73"/>
      <c r="PE256" s="73"/>
      <c r="PF256" s="73"/>
      <c r="PG256" s="73"/>
      <c r="PH256" s="73"/>
      <c r="PI256" s="73"/>
      <c r="PJ256" s="73"/>
      <c r="PK256" s="73"/>
      <c r="PL256" s="73"/>
      <c r="PM256" s="73"/>
      <c r="PN256" s="73"/>
      <c r="PO256" s="73"/>
      <c r="PP256" s="73"/>
      <c r="PQ256" s="73"/>
      <c r="PR256" s="73"/>
      <c r="PS256" s="73"/>
      <c r="PT256" s="73"/>
      <c r="PU256" s="73"/>
      <c r="PV256" s="73"/>
      <c r="PW256" s="73"/>
      <c r="PX256" s="73"/>
      <c r="PY256" s="73"/>
      <c r="PZ256" s="73"/>
      <c r="QA256" s="73"/>
      <c r="QB256" s="73"/>
      <c r="QC256" s="73"/>
      <c r="QD256" s="73"/>
      <c r="QE256" s="73"/>
      <c r="QF256" s="73"/>
      <c r="QG256" s="73"/>
      <c r="QH256" s="73"/>
      <c r="QI256" s="73"/>
      <c r="QJ256" s="73"/>
      <c r="QK256" s="73"/>
      <c r="QL256" s="73"/>
      <c r="QM256" s="73"/>
      <c r="QN256" s="73"/>
      <c r="QO256" s="73"/>
      <c r="QP256" s="73"/>
      <c r="QQ256" s="73"/>
      <c r="QR256" s="73"/>
      <c r="QS256" s="73"/>
      <c r="QT256" s="73"/>
      <c r="QU256" s="73"/>
      <c r="QV256" s="73"/>
      <c r="QW256" s="73"/>
      <c r="QX256" s="73"/>
      <c r="QY256" s="73"/>
      <c r="QZ256" s="73"/>
      <c r="RA256" s="73"/>
      <c r="RB256" s="73"/>
      <c r="RC256" s="73"/>
      <c r="RD256" s="73"/>
      <c r="RE256" s="73"/>
      <c r="RF256" s="73"/>
      <c r="RG256" s="73"/>
      <c r="RH256" s="73"/>
      <c r="RI256" s="73"/>
      <c r="RJ256" s="73"/>
      <c r="RK256" s="73"/>
      <c r="RL256" s="73"/>
      <c r="RM256" s="73"/>
      <c r="RN256" s="73"/>
      <c r="RO256" s="73"/>
      <c r="RP256" s="73"/>
      <c r="RQ256" s="73"/>
      <c r="RR256" s="73"/>
      <c r="RS256" s="73"/>
      <c r="RT256" s="73"/>
      <c r="RU256" s="73"/>
      <c r="RV256" s="73"/>
      <c r="RW256" s="73"/>
      <c r="RX256" s="73"/>
      <c r="RY256" s="73"/>
      <c r="RZ256" s="73"/>
      <c r="SA256" s="73"/>
      <c r="SB256" s="73"/>
      <c r="SC256" s="73"/>
      <c r="SD256" s="73"/>
      <c r="SE256" s="73"/>
      <c r="SF256" s="73"/>
      <c r="SG256" s="73"/>
      <c r="SH256" s="73"/>
      <c r="SI256" s="73"/>
      <c r="SJ256" s="73"/>
      <c r="SK256" s="73"/>
      <c r="SL256" s="73"/>
      <c r="SM256" s="73"/>
      <c r="SN256" s="73"/>
      <c r="SO256" s="73"/>
      <c r="SP256" s="73"/>
      <c r="SQ256" s="73"/>
      <c r="SR256" s="73"/>
      <c r="SS256" s="73"/>
      <c r="ST256" s="73"/>
      <c r="SU256" s="73"/>
      <c r="SV256" s="73"/>
      <c r="SW256" s="73"/>
      <c r="SX256" s="73"/>
      <c r="SY256" s="73"/>
      <c r="SZ256" s="73"/>
      <c r="TA256" s="73"/>
      <c r="TB256" s="73"/>
      <c r="TC256" s="73"/>
      <c r="TD256" s="73"/>
      <c r="TE256" s="73"/>
      <c r="TF256" s="73"/>
      <c r="TG256" s="73"/>
      <c r="TH256" s="73"/>
      <c r="TI256" s="73"/>
      <c r="TJ256" s="73"/>
      <c r="TK256" s="73"/>
      <c r="TL256" s="73"/>
      <c r="TM256" s="73"/>
      <c r="TN256" s="73"/>
      <c r="TO256" s="73"/>
      <c r="TP256" s="73"/>
      <c r="TQ256" s="73"/>
      <c r="TR256" s="73"/>
      <c r="TS256" s="73"/>
      <c r="TT256" s="73"/>
      <c r="TU256" s="73"/>
      <c r="TV256" s="73"/>
      <c r="TW256" s="73"/>
      <c r="TX256" s="73"/>
      <c r="TY256" s="73"/>
      <c r="TZ256" s="73"/>
      <c r="UA256" s="73"/>
      <c r="UB256" s="73"/>
      <c r="UC256" s="73"/>
      <c r="UD256" s="73"/>
      <c r="UE256" s="73"/>
      <c r="UF256" s="73"/>
      <c r="UG256" s="73"/>
      <c r="UH256" s="73"/>
      <c r="UI256" s="73"/>
      <c r="UJ256" s="73"/>
      <c r="UK256" s="73"/>
      <c r="UL256" s="73"/>
      <c r="UM256" s="73"/>
      <c r="UN256" s="73"/>
      <c r="UO256" s="73"/>
      <c r="UP256" s="73"/>
      <c r="UQ256" s="73"/>
      <c r="UR256" s="73"/>
      <c r="US256" s="73"/>
      <c r="UT256" s="73"/>
      <c r="UU256" s="73"/>
      <c r="UV256" s="73"/>
      <c r="UW256" s="73"/>
      <c r="UX256" s="73"/>
      <c r="UY256" s="73"/>
      <c r="UZ256" s="73"/>
      <c r="VA256" s="73"/>
      <c r="VB256" s="73"/>
      <c r="VC256" s="73"/>
      <c r="VD256" s="73"/>
      <c r="VE256" s="73"/>
      <c r="VF256" s="73"/>
      <c r="VG256" s="73"/>
      <c r="VH256" s="73"/>
      <c r="VI256" s="73"/>
      <c r="VJ256" s="73"/>
      <c r="VK256" s="73"/>
      <c r="VL256" s="73"/>
      <c r="VM256" s="73"/>
      <c r="VN256" s="73"/>
      <c r="VO256" s="73"/>
      <c r="VP256" s="73"/>
      <c r="VQ256" s="73"/>
      <c r="VR256" s="73"/>
      <c r="VS256" s="73"/>
      <c r="VT256" s="73"/>
      <c r="VU256" s="73"/>
      <c r="VV256" s="73"/>
      <c r="VW256" s="73"/>
      <c r="VX256" s="73"/>
      <c r="VY256" s="73"/>
      <c r="VZ256" s="73"/>
      <c r="WA256" s="73"/>
      <c r="WB256" s="73"/>
      <c r="WC256" s="73"/>
      <c r="WD256" s="73"/>
      <c r="WE256" s="73"/>
      <c r="WF256" s="73"/>
      <c r="WG256" s="73"/>
      <c r="WH256" s="73"/>
      <c r="WI256" s="73"/>
      <c r="WJ256" s="73"/>
      <c r="WK256" s="73"/>
      <c r="WL256" s="73"/>
      <c r="WM256" s="73"/>
      <c r="WN256" s="73"/>
      <c r="WO256" s="73"/>
      <c r="WP256" s="73"/>
      <c r="WQ256" s="73"/>
      <c r="WR256" s="73"/>
      <c r="WS256" s="73"/>
      <c r="WT256" s="73"/>
      <c r="WU256" s="73"/>
      <c r="WV256" s="73"/>
      <c r="WW256" s="73"/>
      <c r="WX256" s="73"/>
      <c r="WY256" s="73"/>
      <c r="WZ256" s="73"/>
      <c r="XA256" s="73"/>
      <c r="XB256" s="73"/>
      <c r="XC256" s="73"/>
      <c r="XD256" s="73"/>
      <c r="XE256" s="73"/>
      <c r="XF256" s="73"/>
      <c r="XG256" s="73"/>
      <c r="XH256" s="73"/>
      <c r="XI256" s="73"/>
      <c r="XJ256" s="73"/>
      <c r="XK256" s="73"/>
      <c r="XL256" s="73"/>
      <c r="XM256" s="73"/>
      <c r="XN256" s="73"/>
      <c r="XO256" s="73"/>
      <c r="XP256" s="73"/>
      <c r="XQ256" s="73"/>
      <c r="XR256" s="73"/>
      <c r="XS256" s="73"/>
      <c r="XT256" s="73"/>
      <c r="XU256" s="73"/>
      <c r="XV256" s="73"/>
      <c r="XW256" s="73"/>
      <c r="XX256" s="73"/>
      <c r="XY256" s="73"/>
      <c r="XZ256" s="73"/>
      <c r="YA256" s="73"/>
      <c r="YB256" s="73"/>
      <c r="YC256" s="73"/>
      <c r="YD256" s="73"/>
      <c r="YE256" s="73"/>
      <c r="YF256" s="73"/>
      <c r="YG256" s="73"/>
      <c r="YH256" s="73"/>
      <c r="YI256" s="73"/>
      <c r="YJ256" s="73"/>
      <c r="YK256" s="73"/>
      <c r="YL256" s="73"/>
      <c r="YM256" s="73"/>
      <c r="YN256" s="73"/>
      <c r="YO256" s="73"/>
      <c r="YP256" s="73"/>
      <c r="YQ256" s="73"/>
      <c r="YR256" s="73"/>
    </row>
    <row r="257" spans="1:668">
      <c r="A257" s="71" t="s">
        <v>340</v>
      </c>
      <c r="B257" s="72">
        <f t="shared" si="260"/>
        <v>0</v>
      </c>
      <c r="C257" s="72">
        <f t="shared" si="261"/>
        <v>0</v>
      </c>
      <c r="D257" s="72">
        <f t="shared" si="262"/>
        <v>0</v>
      </c>
      <c r="E257" s="72">
        <f t="shared" si="263"/>
        <v>0</v>
      </c>
      <c r="F257" s="72">
        <f t="shared" si="264"/>
        <v>0</v>
      </c>
      <c r="G257" s="72">
        <f t="shared" si="265"/>
        <v>0</v>
      </c>
      <c r="H257" s="72">
        <f t="shared" si="266"/>
        <v>0</v>
      </c>
      <c r="I257" s="72">
        <f t="shared" si="267"/>
        <v>0</v>
      </c>
      <c r="J257" s="72">
        <f t="shared" si="268"/>
        <v>0</v>
      </c>
      <c r="K257" s="72">
        <f t="shared" si="269"/>
        <v>0</v>
      </c>
      <c r="L257" s="72">
        <f t="shared" si="270"/>
        <v>0</v>
      </c>
      <c r="M257" s="72">
        <f t="shared" si="271"/>
        <v>0</v>
      </c>
      <c r="N257" s="72">
        <f t="shared" si="272"/>
        <v>0</v>
      </c>
      <c r="O257" s="72">
        <f t="shared" si="273"/>
        <v>0</v>
      </c>
      <c r="P257" s="72">
        <f t="shared" si="274"/>
        <v>0</v>
      </c>
      <c r="Q257" s="72">
        <f t="shared" si="275"/>
        <v>0</v>
      </c>
      <c r="R257" s="72">
        <f t="shared" si="276"/>
        <v>0</v>
      </c>
      <c r="S257" s="72">
        <f t="shared" si="277"/>
        <v>0</v>
      </c>
      <c r="T257" s="72">
        <f t="shared" si="278"/>
        <v>0</v>
      </c>
      <c r="U257" s="72">
        <f t="shared" si="279"/>
        <v>0</v>
      </c>
      <c r="V257" s="72">
        <f t="shared" si="280"/>
        <v>0</v>
      </c>
      <c r="W257" s="72">
        <f t="shared" si="281"/>
        <v>0</v>
      </c>
      <c r="X257" s="72">
        <f t="shared" si="282"/>
        <v>0</v>
      </c>
      <c r="Y257" s="72">
        <f t="shared" si="283"/>
        <v>0</v>
      </c>
      <c r="Z257" s="72">
        <f t="shared" si="284"/>
        <v>0</v>
      </c>
      <c r="AA257" s="72">
        <f t="shared" si="285"/>
        <v>0</v>
      </c>
      <c r="AB257" s="72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73"/>
      <c r="DW257" s="73"/>
      <c r="DX257" s="73"/>
      <c r="DY257" s="73"/>
      <c r="DZ257" s="73"/>
      <c r="EA257" s="73"/>
      <c r="EB257" s="73"/>
      <c r="EC257" s="73"/>
      <c r="ED257" s="73"/>
      <c r="EE257" s="73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73"/>
      <c r="EQ257" s="73"/>
      <c r="ER257" s="73"/>
      <c r="ES257" s="73"/>
      <c r="ET257" s="73"/>
      <c r="EU257" s="73"/>
      <c r="EV257" s="73"/>
      <c r="EW257" s="73"/>
      <c r="EX257" s="73"/>
      <c r="EY257" s="73"/>
      <c r="EZ257" s="73"/>
      <c r="FA257" s="73"/>
      <c r="FB257" s="73"/>
      <c r="FC257" s="73"/>
      <c r="FD257" s="73"/>
      <c r="FE257" s="73"/>
      <c r="FF257" s="73"/>
      <c r="FG257" s="73"/>
      <c r="FH257" s="73"/>
      <c r="FI257" s="73"/>
      <c r="FJ257" s="73"/>
      <c r="FK257" s="73"/>
      <c r="FL257" s="73"/>
      <c r="FM257" s="73"/>
      <c r="FN257" s="73"/>
      <c r="FO257" s="73"/>
      <c r="FP257" s="73"/>
      <c r="FQ257" s="73"/>
      <c r="FR257" s="73"/>
      <c r="FS257" s="73"/>
      <c r="FT257" s="73"/>
      <c r="FU257" s="73"/>
      <c r="FV257" s="73"/>
      <c r="FW257" s="73"/>
      <c r="FX257" s="73"/>
      <c r="FY257" s="73"/>
      <c r="FZ257" s="73"/>
      <c r="GA257" s="73"/>
      <c r="GB257" s="73"/>
      <c r="GC257" s="73"/>
      <c r="GD257" s="73"/>
      <c r="GE257" s="73"/>
      <c r="GF257" s="73"/>
      <c r="GG257" s="73"/>
      <c r="GH257" s="73"/>
      <c r="GI257" s="73"/>
      <c r="GJ257" s="73"/>
      <c r="GK257" s="73"/>
      <c r="GL257" s="73"/>
      <c r="GM257" s="73"/>
      <c r="GN257" s="73"/>
      <c r="GO257" s="73"/>
      <c r="GP257" s="73"/>
      <c r="GQ257" s="73"/>
      <c r="GR257" s="73"/>
      <c r="GS257" s="73"/>
      <c r="GT257" s="73"/>
      <c r="GU257" s="73"/>
      <c r="GV257" s="73"/>
      <c r="GW257" s="73"/>
      <c r="GX257" s="73"/>
      <c r="GY257" s="73"/>
      <c r="GZ257" s="73"/>
      <c r="HA257" s="73"/>
      <c r="HB257" s="73"/>
      <c r="HC257" s="73"/>
      <c r="HD257" s="73"/>
      <c r="HE257" s="73"/>
      <c r="HF257" s="73"/>
      <c r="HG257" s="73"/>
      <c r="HH257" s="73"/>
      <c r="HI257" s="73"/>
      <c r="HJ257" s="73"/>
      <c r="HK257" s="73"/>
      <c r="HL257" s="73"/>
      <c r="HM257" s="73"/>
      <c r="HN257" s="73"/>
      <c r="HO257" s="73"/>
      <c r="HP257" s="73"/>
      <c r="HQ257" s="73"/>
      <c r="HR257" s="73"/>
      <c r="HS257" s="73"/>
      <c r="HT257" s="73"/>
      <c r="HU257" s="73"/>
      <c r="HV257" s="73"/>
      <c r="HW257" s="73"/>
      <c r="HX257" s="73"/>
      <c r="HY257" s="73"/>
      <c r="HZ257" s="73"/>
      <c r="IA257" s="73"/>
      <c r="IB257" s="73"/>
      <c r="IC257" s="73"/>
      <c r="ID257" s="73"/>
      <c r="IE257" s="73"/>
      <c r="IF257" s="73"/>
      <c r="IG257" s="73"/>
      <c r="IH257" s="73"/>
      <c r="II257" s="73"/>
      <c r="IJ257" s="73"/>
      <c r="IK257" s="73"/>
      <c r="IL257" s="73"/>
      <c r="IM257" s="73"/>
      <c r="IN257" s="73"/>
      <c r="IO257" s="73"/>
      <c r="IP257" s="73"/>
      <c r="IQ257" s="73"/>
      <c r="IR257" s="73"/>
      <c r="IS257" s="73"/>
      <c r="IT257" s="73"/>
      <c r="IU257" s="73"/>
      <c r="IV257" s="73"/>
      <c r="IW257" s="73"/>
      <c r="IX257" s="73"/>
      <c r="IY257" s="73"/>
      <c r="IZ257" s="73"/>
      <c r="JA257" s="73"/>
      <c r="JB257" s="73"/>
      <c r="JC257" s="73"/>
      <c r="JD257" s="73"/>
      <c r="JE257" s="73"/>
      <c r="JF257" s="73"/>
      <c r="JG257" s="73"/>
      <c r="JH257" s="73"/>
      <c r="JI257" s="73"/>
      <c r="JJ257" s="73"/>
      <c r="JK257" s="73"/>
      <c r="JL257" s="73"/>
      <c r="JM257" s="73"/>
      <c r="JN257" s="73"/>
      <c r="JO257" s="73"/>
      <c r="JP257" s="73"/>
      <c r="JQ257" s="73"/>
      <c r="JR257" s="73"/>
      <c r="JS257" s="73"/>
      <c r="JT257" s="73"/>
      <c r="JU257" s="73"/>
      <c r="JV257" s="73"/>
      <c r="JW257" s="73"/>
      <c r="JX257" s="73"/>
      <c r="JY257" s="73"/>
      <c r="JZ257" s="73"/>
      <c r="KA257" s="73"/>
      <c r="KB257" s="73"/>
      <c r="KC257" s="73"/>
      <c r="KD257" s="73"/>
      <c r="KE257" s="73"/>
      <c r="KF257" s="73"/>
      <c r="KG257" s="73"/>
      <c r="KH257" s="73"/>
      <c r="KI257" s="73"/>
      <c r="KJ257" s="73"/>
      <c r="KK257" s="73"/>
      <c r="KL257" s="73"/>
      <c r="KM257" s="73"/>
      <c r="KN257" s="73"/>
      <c r="KO257" s="73"/>
      <c r="KP257" s="73"/>
      <c r="KQ257" s="73"/>
      <c r="KR257" s="73"/>
      <c r="KS257" s="73"/>
      <c r="KT257" s="73"/>
      <c r="KU257" s="73"/>
      <c r="KV257" s="73"/>
      <c r="KW257" s="73"/>
      <c r="KX257" s="73"/>
      <c r="KY257" s="73"/>
      <c r="KZ257" s="73"/>
      <c r="LA257" s="73"/>
      <c r="LB257" s="73"/>
      <c r="LC257" s="73"/>
      <c r="LD257" s="73"/>
      <c r="LE257" s="73"/>
      <c r="LF257" s="73"/>
      <c r="LG257" s="73"/>
      <c r="LH257" s="73"/>
      <c r="LI257" s="73"/>
      <c r="LJ257" s="73"/>
      <c r="LK257" s="73"/>
      <c r="LL257" s="73"/>
      <c r="LM257" s="73"/>
      <c r="LN257" s="73"/>
      <c r="LO257" s="73"/>
      <c r="LP257" s="73"/>
      <c r="LQ257" s="73"/>
      <c r="LR257" s="73"/>
      <c r="LS257" s="73"/>
      <c r="LT257" s="73"/>
      <c r="LU257" s="73"/>
      <c r="LV257" s="73"/>
      <c r="LW257" s="73"/>
      <c r="LX257" s="73"/>
      <c r="LY257" s="73"/>
      <c r="LZ257" s="73"/>
      <c r="MA257" s="73"/>
      <c r="MB257" s="73"/>
      <c r="MC257" s="73"/>
      <c r="MD257" s="73"/>
      <c r="ME257" s="73"/>
      <c r="MF257" s="73"/>
      <c r="MG257" s="73"/>
      <c r="MH257" s="73"/>
      <c r="MI257" s="73"/>
      <c r="MJ257" s="73"/>
      <c r="MK257" s="73"/>
      <c r="ML257" s="73"/>
      <c r="MM257" s="73"/>
      <c r="MN257" s="73"/>
      <c r="MO257" s="73"/>
      <c r="MP257" s="73"/>
      <c r="MQ257" s="73"/>
      <c r="MR257" s="73"/>
      <c r="MS257" s="73"/>
      <c r="MT257" s="73"/>
      <c r="MU257" s="73"/>
      <c r="MV257" s="73"/>
      <c r="MW257" s="73"/>
      <c r="MX257" s="73"/>
      <c r="MY257" s="73"/>
      <c r="MZ257" s="73"/>
      <c r="NA257" s="73"/>
      <c r="NB257" s="73"/>
      <c r="NC257" s="73"/>
      <c r="ND257" s="73"/>
      <c r="NE257" s="73"/>
      <c r="NF257" s="73"/>
      <c r="NG257" s="73"/>
      <c r="NH257" s="73"/>
      <c r="NI257" s="73"/>
      <c r="NJ257" s="73"/>
      <c r="NK257" s="73"/>
      <c r="NL257" s="73"/>
      <c r="NM257" s="73"/>
      <c r="NN257" s="73"/>
      <c r="NO257" s="73"/>
      <c r="NP257" s="73"/>
      <c r="NQ257" s="73"/>
      <c r="NR257" s="73"/>
      <c r="NS257" s="73"/>
      <c r="NT257" s="73"/>
      <c r="NU257" s="73"/>
      <c r="NV257" s="73"/>
      <c r="NW257" s="73"/>
      <c r="NX257" s="73"/>
      <c r="NY257" s="73"/>
      <c r="NZ257" s="73"/>
      <c r="OA257" s="73"/>
      <c r="OB257" s="73"/>
      <c r="OC257" s="73"/>
      <c r="OD257" s="73"/>
      <c r="OE257" s="73"/>
      <c r="OF257" s="73"/>
      <c r="OG257" s="73"/>
      <c r="OH257" s="73"/>
      <c r="OI257" s="73"/>
      <c r="OJ257" s="73"/>
      <c r="OK257" s="73"/>
      <c r="OL257" s="73"/>
      <c r="OM257" s="73"/>
      <c r="ON257" s="73"/>
      <c r="OO257" s="73"/>
      <c r="OP257" s="73"/>
      <c r="OQ257" s="73"/>
      <c r="OR257" s="73"/>
      <c r="OS257" s="73"/>
      <c r="OT257" s="73"/>
      <c r="OU257" s="73"/>
      <c r="OV257" s="73"/>
      <c r="OW257" s="73"/>
      <c r="OX257" s="73"/>
      <c r="OY257" s="73"/>
      <c r="OZ257" s="73"/>
      <c r="PA257" s="73"/>
      <c r="PB257" s="73"/>
      <c r="PC257" s="73"/>
      <c r="PD257" s="73"/>
      <c r="PE257" s="73"/>
      <c r="PF257" s="73"/>
      <c r="PG257" s="73"/>
      <c r="PH257" s="73"/>
      <c r="PI257" s="73"/>
      <c r="PJ257" s="73"/>
      <c r="PK257" s="73"/>
      <c r="PL257" s="73"/>
      <c r="PM257" s="73"/>
      <c r="PN257" s="73"/>
      <c r="PO257" s="73"/>
      <c r="PP257" s="73"/>
      <c r="PQ257" s="73"/>
      <c r="PR257" s="73"/>
      <c r="PS257" s="73"/>
      <c r="PT257" s="73"/>
      <c r="PU257" s="73"/>
      <c r="PV257" s="73"/>
      <c r="PW257" s="73"/>
      <c r="PX257" s="73"/>
      <c r="PY257" s="73"/>
      <c r="PZ257" s="73"/>
      <c r="QA257" s="73"/>
      <c r="QB257" s="73"/>
      <c r="QC257" s="73"/>
      <c r="QD257" s="73"/>
      <c r="QE257" s="73"/>
      <c r="QF257" s="73"/>
      <c r="QG257" s="73"/>
      <c r="QH257" s="73"/>
      <c r="QI257" s="73"/>
      <c r="QJ257" s="73"/>
      <c r="QK257" s="73"/>
      <c r="QL257" s="73"/>
      <c r="QM257" s="73"/>
      <c r="QN257" s="73"/>
      <c r="QO257" s="73"/>
      <c r="QP257" s="73"/>
      <c r="QQ257" s="73"/>
      <c r="QR257" s="73"/>
      <c r="QS257" s="73"/>
      <c r="QT257" s="73"/>
      <c r="QU257" s="73"/>
      <c r="QV257" s="73"/>
      <c r="QW257" s="73"/>
      <c r="QX257" s="73"/>
      <c r="QY257" s="73"/>
      <c r="QZ257" s="73"/>
      <c r="RA257" s="73"/>
      <c r="RB257" s="73"/>
      <c r="RC257" s="73"/>
      <c r="RD257" s="73"/>
      <c r="RE257" s="73"/>
      <c r="RF257" s="73"/>
      <c r="RG257" s="73"/>
      <c r="RH257" s="73"/>
      <c r="RI257" s="73"/>
      <c r="RJ257" s="73"/>
      <c r="RK257" s="73"/>
      <c r="RL257" s="73"/>
      <c r="RM257" s="73"/>
      <c r="RN257" s="73"/>
      <c r="RO257" s="73"/>
      <c r="RP257" s="73"/>
      <c r="RQ257" s="73"/>
      <c r="RR257" s="73"/>
      <c r="RS257" s="73"/>
      <c r="RT257" s="73"/>
      <c r="RU257" s="73"/>
      <c r="RV257" s="73"/>
      <c r="RW257" s="73"/>
      <c r="RX257" s="73"/>
      <c r="RY257" s="73"/>
      <c r="RZ257" s="73"/>
      <c r="SA257" s="73"/>
      <c r="SB257" s="73"/>
      <c r="SC257" s="73"/>
      <c r="SD257" s="73"/>
      <c r="SE257" s="73"/>
      <c r="SF257" s="73"/>
      <c r="SG257" s="73"/>
      <c r="SH257" s="73"/>
      <c r="SI257" s="73"/>
      <c r="SJ257" s="73"/>
      <c r="SK257" s="73"/>
      <c r="SL257" s="73"/>
      <c r="SM257" s="73"/>
      <c r="SN257" s="73"/>
      <c r="SO257" s="73"/>
      <c r="SP257" s="73"/>
      <c r="SQ257" s="73"/>
      <c r="SR257" s="73"/>
      <c r="SS257" s="73"/>
      <c r="ST257" s="73"/>
      <c r="SU257" s="73"/>
      <c r="SV257" s="73"/>
      <c r="SW257" s="73"/>
      <c r="SX257" s="73"/>
      <c r="SY257" s="73"/>
      <c r="SZ257" s="73"/>
      <c r="TA257" s="73"/>
      <c r="TB257" s="73"/>
      <c r="TC257" s="73"/>
      <c r="TD257" s="73"/>
      <c r="TE257" s="73"/>
      <c r="TF257" s="73"/>
      <c r="TG257" s="73"/>
      <c r="TH257" s="73"/>
      <c r="TI257" s="73"/>
      <c r="TJ257" s="73"/>
      <c r="TK257" s="73"/>
      <c r="TL257" s="73"/>
      <c r="TM257" s="73"/>
      <c r="TN257" s="73"/>
      <c r="TO257" s="73"/>
      <c r="TP257" s="73"/>
      <c r="TQ257" s="73"/>
      <c r="TR257" s="73"/>
      <c r="TS257" s="73"/>
      <c r="TT257" s="73"/>
      <c r="TU257" s="73"/>
      <c r="TV257" s="73"/>
      <c r="TW257" s="73"/>
      <c r="TX257" s="73"/>
      <c r="TY257" s="73"/>
      <c r="TZ257" s="73"/>
      <c r="UA257" s="73"/>
      <c r="UB257" s="73"/>
      <c r="UC257" s="73"/>
      <c r="UD257" s="73"/>
      <c r="UE257" s="73"/>
      <c r="UF257" s="73"/>
      <c r="UG257" s="73"/>
      <c r="UH257" s="73"/>
      <c r="UI257" s="73"/>
      <c r="UJ257" s="73"/>
      <c r="UK257" s="73"/>
      <c r="UL257" s="73"/>
      <c r="UM257" s="73"/>
      <c r="UN257" s="73"/>
      <c r="UO257" s="73"/>
      <c r="UP257" s="73"/>
      <c r="UQ257" s="73"/>
      <c r="UR257" s="73"/>
      <c r="US257" s="73"/>
      <c r="UT257" s="73"/>
      <c r="UU257" s="73"/>
      <c r="UV257" s="73"/>
      <c r="UW257" s="73"/>
      <c r="UX257" s="73"/>
      <c r="UY257" s="73"/>
      <c r="UZ257" s="73"/>
      <c r="VA257" s="73"/>
      <c r="VB257" s="73"/>
      <c r="VC257" s="73"/>
      <c r="VD257" s="73"/>
      <c r="VE257" s="73"/>
      <c r="VF257" s="73"/>
      <c r="VG257" s="73"/>
      <c r="VH257" s="73"/>
      <c r="VI257" s="73"/>
      <c r="VJ257" s="73"/>
      <c r="VK257" s="73"/>
      <c r="VL257" s="73"/>
      <c r="VM257" s="73"/>
      <c r="VN257" s="73"/>
      <c r="VO257" s="73"/>
      <c r="VP257" s="73"/>
      <c r="VQ257" s="73"/>
      <c r="VR257" s="73"/>
      <c r="VS257" s="73"/>
      <c r="VT257" s="73"/>
      <c r="VU257" s="73"/>
      <c r="VV257" s="73"/>
      <c r="VW257" s="73"/>
      <c r="VX257" s="73"/>
      <c r="VY257" s="73"/>
      <c r="VZ257" s="73"/>
      <c r="WA257" s="73"/>
      <c r="WB257" s="73"/>
      <c r="WC257" s="73"/>
      <c r="WD257" s="73"/>
      <c r="WE257" s="73"/>
      <c r="WF257" s="73"/>
      <c r="WG257" s="73"/>
      <c r="WH257" s="73"/>
      <c r="WI257" s="73"/>
      <c r="WJ257" s="73"/>
      <c r="WK257" s="73"/>
      <c r="WL257" s="73"/>
      <c r="WM257" s="73"/>
      <c r="WN257" s="73"/>
      <c r="WO257" s="73"/>
      <c r="WP257" s="73"/>
      <c r="WQ257" s="73"/>
      <c r="WR257" s="73"/>
      <c r="WS257" s="73"/>
      <c r="WT257" s="73"/>
      <c r="WU257" s="73"/>
      <c r="WV257" s="73"/>
      <c r="WW257" s="73"/>
      <c r="WX257" s="73"/>
      <c r="WY257" s="73"/>
      <c r="WZ257" s="73"/>
      <c r="XA257" s="73"/>
      <c r="XB257" s="73"/>
      <c r="XC257" s="73"/>
      <c r="XD257" s="73"/>
      <c r="XE257" s="73"/>
      <c r="XF257" s="73"/>
      <c r="XG257" s="73"/>
      <c r="XH257" s="73"/>
      <c r="XI257" s="73"/>
      <c r="XJ257" s="73"/>
      <c r="XK257" s="73"/>
      <c r="XL257" s="73"/>
      <c r="XM257" s="73"/>
      <c r="XN257" s="73"/>
      <c r="XO257" s="73"/>
      <c r="XP257" s="73"/>
      <c r="XQ257" s="73"/>
      <c r="XR257" s="73"/>
      <c r="XS257" s="73"/>
      <c r="XT257" s="73"/>
      <c r="XU257" s="73"/>
      <c r="XV257" s="73"/>
      <c r="XW257" s="73"/>
      <c r="XX257" s="73"/>
      <c r="XY257" s="73"/>
      <c r="XZ257" s="73"/>
      <c r="YA257" s="73"/>
      <c r="YB257" s="73"/>
      <c r="YC257" s="73"/>
      <c r="YD257" s="73"/>
      <c r="YE257" s="73"/>
      <c r="YF257" s="73"/>
      <c r="YG257" s="73"/>
      <c r="YH257" s="73"/>
      <c r="YI257" s="73"/>
      <c r="YJ257" s="73"/>
      <c r="YK257" s="73"/>
      <c r="YL257" s="73"/>
      <c r="YM257" s="73"/>
      <c r="YN257" s="73"/>
      <c r="YO257" s="73"/>
      <c r="YP257" s="73"/>
      <c r="YQ257" s="73"/>
      <c r="YR257" s="73"/>
    </row>
    <row r="258" spans="1:668">
      <c r="A258" s="71" t="s">
        <v>341</v>
      </c>
      <c r="B258" s="72">
        <f t="shared" si="260"/>
        <v>0</v>
      </c>
      <c r="C258" s="72">
        <f t="shared" si="261"/>
        <v>0</v>
      </c>
      <c r="D258" s="72">
        <f t="shared" si="262"/>
        <v>0</v>
      </c>
      <c r="E258" s="72">
        <f t="shared" si="263"/>
        <v>0</v>
      </c>
      <c r="F258" s="72">
        <f t="shared" si="264"/>
        <v>0</v>
      </c>
      <c r="G258" s="72">
        <f t="shared" si="265"/>
        <v>0</v>
      </c>
      <c r="H258" s="72">
        <f t="shared" si="266"/>
        <v>0</v>
      </c>
      <c r="I258" s="72">
        <f t="shared" si="267"/>
        <v>0</v>
      </c>
      <c r="J258" s="72">
        <f t="shared" si="268"/>
        <v>0</v>
      </c>
      <c r="K258" s="72">
        <f t="shared" si="269"/>
        <v>0</v>
      </c>
      <c r="L258" s="72">
        <f t="shared" si="270"/>
        <v>0</v>
      </c>
      <c r="M258" s="72">
        <f t="shared" si="271"/>
        <v>0</v>
      </c>
      <c r="N258" s="72">
        <f t="shared" si="272"/>
        <v>0</v>
      </c>
      <c r="O258" s="72">
        <f t="shared" si="273"/>
        <v>0</v>
      </c>
      <c r="P258" s="72">
        <f t="shared" si="274"/>
        <v>0</v>
      </c>
      <c r="Q258" s="72">
        <f t="shared" si="275"/>
        <v>0</v>
      </c>
      <c r="R258" s="72">
        <f t="shared" si="276"/>
        <v>0</v>
      </c>
      <c r="S258" s="72">
        <f t="shared" si="277"/>
        <v>0</v>
      </c>
      <c r="T258" s="72">
        <f t="shared" si="278"/>
        <v>0</v>
      </c>
      <c r="U258" s="72">
        <f t="shared" si="279"/>
        <v>0</v>
      </c>
      <c r="V258" s="72">
        <f t="shared" si="280"/>
        <v>0</v>
      </c>
      <c r="W258" s="72">
        <f t="shared" si="281"/>
        <v>0</v>
      </c>
      <c r="X258" s="72">
        <f t="shared" si="282"/>
        <v>0</v>
      </c>
      <c r="Y258" s="72">
        <f t="shared" si="283"/>
        <v>0</v>
      </c>
      <c r="Z258" s="72">
        <f t="shared" si="284"/>
        <v>0</v>
      </c>
      <c r="AA258" s="72">
        <f t="shared" si="285"/>
        <v>0</v>
      </c>
      <c r="AB258" s="72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3"/>
      <c r="DY258" s="73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73"/>
      <c r="ES258" s="73"/>
      <c r="ET258" s="73"/>
      <c r="EU258" s="73"/>
      <c r="EV258" s="73"/>
      <c r="EW258" s="73"/>
      <c r="EX258" s="73"/>
      <c r="EY258" s="73"/>
      <c r="EZ258" s="73"/>
      <c r="FA258" s="73"/>
      <c r="FB258" s="73"/>
      <c r="FC258" s="73"/>
      <c r="FD258" s="73"/>
      <c r="FE258" s="73"/>
      <c r="FF258" s="73"/>
      <c r="FG258" s="73"/>
      <c r="FH258" s="73"/>
      <c r="FI258" s="73"/>
      <c r="FJ258" s="73"/>
      <c r="FK258" s="73"/>
      <c r="FL258" s="73"/>
      <c r="FM258" s="73"/>
      <c r="FN258" s="73"/>
      <c r="FO258" s="73"/>
      <c r="FP258" s="73"/>
      <c r="FQ258" s="73"/>
      <c r="FR258" s="73"/>
      <c r="FS258" s="73"/>
      <c r="FT258" s="73"/>
      <c r="FU258" s="73"/>
      <c r="FV258" s="73"/>
      <c r="FW258" s="73"/>
      <c r="FX258" s="73"/>
      <c r="FY258" s="73"/>
      <c r="FZ258" s="73"/>
      <c r="GA258" s="73"/>
      <c r="GB258" s="73"/>
      <c r="GC258" s="73"/>
      <c r="GD258" s="73"/>
      <c r="GE258" s="73"/>
      <c r="GF258" s="73"/>
      <c r="GG258" s="73"/>
      <c r="GH258" s="73"/>
      <c r="GI258" s="73"/>
      <c r="GJ258" s="73"/>
      <c r="GK258" s="73"/>
      <c r="GL258" s="73"/>
      <c r="GM258" s="73"/>
      <c r="GN258" s="73"/>
      <c r="GO258" s="73"/>
      <c r="GP258" s="73"/>
      <c r="GQ258" s="73"/>
      <c r="GR258" s="73"/>
      <c r="GS258" s="73"/>
      <c r="GT258" s="73"/>
      <c r="GU258" s="73"/>
      <c r="GV258" s="73"/>
      <c r="GW258" s="73"/>
      <c r="GX258" s="73"/>
      <c r="GY258" s="73"/>
      <c r="GZ258" s="73"/>
      <c r="HA258" s="73"/>
      <c r="HB258" s="73"/>
      <c r="HC258" s="73"/>
      <c r="HD258" s="73"/>
      <c r="HE258" s="73"/>
      <c r="HF258" s="73"/>
      <c r="HG258" s="73"/>
      <c r="HH258" s="73"/>
      <c r="HI258" s="73"/>
      <c r="HJ258" s="73"/>
      <c r="HK258" s="73"/>
      <c r="HL258" s="73"/>
      <c r="HM258" s="73"/>
      <c r="HN258" s="73"/>
      <c r="HO258" s="73"/>
      <c r="HP258" s="73"/>
      <c r="HQ258" s="73"/>
      <c r="HR258" s="73"/>
      <c r="HS258" s="73"/>
      <c r="HT258" s="73"/>
      <c r="HU258" s="73"/>
      <c r="HV258" s="73"/>
      <c r="HW258" s="73"/>
      <c r="HX258" s="73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  <c r="JD258" s="73"/>
      <c r="JE258" s="73"/>
      <c r="JF258" s="73"/>
      <c r="JG258" s="73"/>
      <c r="JH258" s="73"/>
      <c r="JI258" s="73"/>
      <c r="JJ258" s="73"/>
      <c r="JK258" s="73"/>
      <c r="JL258" s="73"/>
      <c r="JM258" s="73"/>
      <c r="JN258" s="73"/>
      <c r="JO258" s="73"/>
      <c r="JP258" s="73"/>
      <c r="JQ258" s="73"/>
      <c r="JR258" s="73"/>
      <c r="JS258" s="73"/>
      <c r="JT258" s="73"/>
      <c r="JU258" s="73"/>
      <c r="JV258" s="73"/>
      <c r="JW258" s="73"/>
      <c r="JX258" s="73"/>
      <c r="JY258" s="73"/>
      <c r="JZ258" s="73"/>
      <c r="KA258" s="73"/>
      <c r="KB258" s="73"/>
      <c r="KC258" s="73"/>
      <c r="KD258" s="73"/>
      <c r="KE258" s="73"/>
      <c r="KF258" s="73"/>
      <c r="KG258" s="73"/>
      <c r="KH258" s="73"/>
      <c r="KI258" s="73"/>
      <c r="KJ258" s="73"/>
      <c r="KK258" s="73"/>
      <c r="KL258" s="73"/>
      <c r="KM258" s="73"/>
      <c r="KN258" s="73"/>
      <c r="KO258" s="73"/>
      <c r="KP258" s="73"/>
      <c r="KQ258" s="73"/>
      <c r="KR258" s="73"/>
      <c r="KS258" s="73"/>
      <c r="KT258" s="73"/>
      <c r="KU258" s="73"/>
      <c r="KV258" s="73"/>
      <c r="KW258" s="73"/>
      <c r="KX258" s="73"/>
      <c r="KY258" s="73"/>
      <c r="KZ258" s="73"/>
      <c r="LA258" s="73"/>
      <c r="LB258" s="73"/>
      <c r="LC258" s="73"/>
      <c r="LD258" s="73"/>
      <c r="LE258" s="73"/>
      <c r="LF258" s="73"/>
      <c r="LG258" s="73"/>
      <c r="LH258" s="73"/>
      <c r="LI258" s="73"/>
      <c r="LJ258" s="73"/>
      <c r="LK258" s="73"/>
      <c r="LL258" s="73"/>
      <c r="LM258" s="73"/>
      <c r="LN258" s="73"/>
      <c r="LO258" s="73"/>
      <c r="LP258" s="73"/>
      <c r="LQ258" s="73"/>
      <c r="LR258" s="73"/>
      <c r="LS258" s="73"/>
      <c r="LT258" s="73"/>
      <c r="LU258" s="73"/>
      <c r="LV258" s="73"/>
      <c r="LW258" s="73"/>
      <c r="LX258" s="73"/>
      <c r="LY258" s="73"/>
      <c r="LZ258" s="73"/>
      <c r="MA258" s="73"/>
      <c r="MB258" s="73"/>
      <c r="MC258" s="73"/>
      <c r="MD258" s="73"/>
      <c r="ME258" s="73"/>
      <c r="MF258" s="73"/>
      <c r="MG258" s="73"/>
      <c r="MH258" s="73"/>
      <c r="MI258" s="73"/>
      <c r="MJ258" s="73"/>
      <c r="MK258" s="73"/>
      <c r="ML258" s="73"/>
      <c r="MM258" s="73"/>
      <c r="MN258" s="73"/>
      <c r="MO258" s="73"/>
      <c r="MP258" s="73"/>
      <c r="MQ258" s="73"/>
      <c r="MR258" s="73"/>
      <c r="MS258" s="73"/>
      <c r="MT258" s="73"/>
      <c r="MU258" s="73"/>
      <c r="MV258" s="73"/>
      <c r="MW258" s="73"/>
      <c r="MX258" s="73"/>
      <c r="MY258" s="73"/>
      <c r="MZ258" s="73"/>
      <c r="NA258" s="73"/>
      <c r="NB258" s="73"/>
      <c r="NC258" s="73"/>
      <c r="ND258" s="73"/>
      <c r="NE258" s="73"/>
      <c r="NF258" s="73"/>
      <c r="NG258" s="73"/>
      <c r="NH258" s="73"/>
      <c r="NI258" s="73"/>
      <c r="NJ258" s="73"/>
      <c r="NK258" s="73"/>
      <c r="NL258" s="73"/>
      <c r="NM258" s="73"/>
      <c r="NN258" s="73"/>
      <c r="NO258" s="73"/>
      <c r="NP258" s="73"/>
      <c r="NQ258" s="73"/>
      <c r="NR258" s="73"/>
      <c r="NS258" s="73"/>
      <c r="NT258" s="73"/>
      <c r="NU258" s="73"/>
      <c r="NV258" s="73"/>
      <c r="NW258" s="73"/>
      <c r="NX258" s="73"/>
      <c r="NY258" s="73"/>
      <c r="NZ258" s="73"/>
      <c r="OA258" s="73"/>
      <c r="OB258" s="73"/>
      <c r="OC258" s="73"/>
      <c r="OD258" s="73"/>
      <c r="OE258" s="73"/>
      <c r="OF258" s="73"/>
      <c r="OG258" s="73"/>
      <c r="OH258" s="73"/>
      <c r="OI258" s="73"/>
      <c r="OJ258" s="73"/>
      <c r="OK258" s="73"/>
      <c r="OL258" s="73"/>
      <c r="OM258" s="73"/>
      <c r="ON258" s="73"/>
      <c r="OO258" s="73"/>
      <c r="OP258" s="73"/>
      <c r="OQ258" s="73"/>
      <c r="OR258" s="73"/>
      <c r="OS258" s="73"/>
      <c r="OT258" s="73"/>
      <c r="OU258" s="73"/>
      <c r="OV258" s="73"/>
      <c r="OW258" s="73"/>
      <c r="OX258" s="73"/>
      <c r="OY258" s="73"/>
      <c r="OZ258" s="73"/>
      <c r="PA258" s="73"/>
      <c r="PB258" s="73"/>
      <c r="PC258" s="73"/>
      <c r="PD258" s="73"/>
      <c r="PE258" s="73"/>
      <c r="PF258" s="73"/>
      <c r="PG258" s="73"/>
      <c r="PH258" s="73"/>
      <c r="PI258" s="73"/>
      <c r="PJ258" s="73"/>
      <c r="PK258" s="73"/>
      <c r="PL258" s="73"/>
      <c r="PM258" s="73"/>
      <c r="PN258" s="73"/>
      <c r="PO258" s="73"/>
      <c r="PP258" s="73"/>
      <c r="PQ258" s="73"/>
      <c r="PR258" s="73"/>
      <c r="PS258" s="73"/>
      <c r="PT258" s="73"/>
      <c r="PU258" s="73"/>
      <c r="PV258" s="73"/>
      <c r="PW258" s="73"/>
      <c r="PX258" s="73"/>
      <c r="PY258" s="73"/>
      <c r="PZ258" s="73"/>
      <c r="QA258" s="73"/>
      <c r="QB258" s="73"/>
      <c r="QC258" s="73"/>
      <c r="QD258" s="73"/>
      <c r="QE258" s="73"/>
      <c r="QF258" s="73"/>
      <c r="QG258" s="73"/>
      <c r="QH258" s="73"/>
      <c r="QI258" s="73"/>
      <c r="QJ258" s="73"/>
      <c r="QK258" s="73"/>
      <c r="QL258" s="73"/>
      <c r="QM258" s="73"/>
      <c r="QN258" s="73"/>
      <c r="QO258" s="73"/>
      <c r="QP258" s="73"/>
      <c r="QQ258" s="73"/>
      <c r="QR258" s="73"/>
      <c r="QS258" s="73"/>
      <c r="QT258" s="73"/>
      <c r="QU258" s="73"/>
      <c r="QV258" s="73"/>
      <c r="QW258" s="73"/>
      <c r="QX258" s="73"/>
      <c r="QY258" s="73"/>
      <c r="QZ258" s="73"/>
      <c r="RA258" s="73"/>
      <c r="RB258" s="73"/>
      <c r="RC258" s="73"/>
      <c r="RD258" s="73"/>
      <c r="RE258" s="73"/>
      <c r="RF258" s="73"/>
      <c r="RG258" s="73"/>
      <c r="RH258" s="73"/>
      <c r="RI258" s="73"/>
      <c r="RJ258" s="73"/>
      <c r="RK258" s="73"/>
      <c r="RL258" s="73"/>
      <c r="RM258" s="73"/>
      <c r="RN258" s="73"/>
      <c r="RO258" s="73"/>
      <c r="RP258" s="73"/>
      <c r="RQ258" s="73"/>
      <c r="RR258" s="73"/>
      <c r="RS258" s="73"/>
      <c r="RT258" s="73"/>
      <c r="RU258" s="73"/>
      <c r="RV258" s="73"/>
      <c r="RW258" s="73"/>
      <c r="RX258" s="73"/>
      <c r="RY258" s="73"/>
      <c r="RZ258" s="73"/>
      <c r="SA258" s="73"/>
      <c r="SB258" s="73"/>
      <c r="SC258" s="73"/>
      <c r="SD258" s="73"/>
      <c r="SE258" s="73"/>
      <c r="SF258" s="73"/>
      <c r="SG258" s="73"/>
      <c r="SH258" s="73"/>
      <c r="SI258" s="73"/>
      <c r="SJ258" s="73"/>
      <c r="SK258" s="73"/>
      <c r="SL258" s="73"/>
      <c r="SM258" s="73"/>
      <c r="SN258" s="73"/>
      <c r="SO258" s="73"/>
      <c r="SP258" s="73"/>
      <c r="SQ258" s="73"/>
      <c r="SR258" s="73"/>
      <c r="SS258" s="73"/>
      <c r="ST258" s="73"/>
      <c r="SU258" s="73"/>
      <c r="SV258" s="73"/>
      <c r="SW258" s="73"/>
      <c r="SX258" s="73"/>
      <c r="SY258" s="73"/>
      <c r="SZ258" s="73"/>
      <c r="TA258" s="73"/>
      <c r="TB258" s="73"/>
      <c r="TC258" s="73"/>
      <c r="TD258" s="73"/>
      <c r="TE258" s="73"/>
      <c r="TF258" s="73"/>
      <c r="TG258" s="73"/>
      <c r="TH258" s="73"/>
      <c r="TI258" s="73"/>
      <c r="TJ258" s="73"/>
      <c r="TK258" s="73"/>
      <c r="TL258" s="73"/>
      <c r="TM258" s="73"/>
      <c r="TN258" s="73"/>
      <c r="TO258" s="73"/>
      <c r="TP258" s="73"/>
      <c r="TQ258" s="73"/>
      <c r="TR258" s="73"/>
      <c r="TS258" s="73"/>
      <c r="TT258" s="73"/>
      <c r="TU258" s="73"/>
      <c r="TV258" s="73"/>
      <c r="TW258" s="73"/>
      <c r="TX258" s="73"/>
      <c r="TY258" s="73"/>
      <c r="TZ258" s="73"/>
      <c r="UA258" s="73"/>
      <c r="UB258" s="73"/>
      <c r="UC258" s="73"/>
      <c r="UD258" s="73"/>
      <c r="UE258" s="73"/>
      <c r="UF258" s="73"/>
      <c r="UG258" s="73"/>
      <c r="UH258" s="73"/>
      <c r="UI258" s="73"/>
      <c r="UJ258" s="73"/>
      <c r="UK258" s="73"/>
      <c r="UL258" s="73"/>
      <c r="UM258" s="73"/>
      <c r="UN258" s="73"/>
      <c r="UO258" s="73"/>
      <c r="UP258" s="73"/>
      <c r="UQ258" s="73"/>
      <c r="UR258" s="73"/>
      <c r="US258" s="73"/>
      <c r="UT258" s="73"/>
      <c r="UU258" s="73"/>
      <c r="UV258" s="73"/>
      <c r="UW258" s="73"/>
      <c r="UX258" s="73"/>
      <c r="UY258" s="73"/>
      <c r="UZ258" s="73"/>
      <c r="VA258" s="73"/>
      <c r="VB258" s="73"/>
      <c r="VC258" s="73"/>
      <c r="VD258" s="73"/>
      <c r="VE258" s="73"/>
      <c r="VF258" s="73"/>
      <c r="VG258" s="73"/>
      <c r="VH258" s="73"/>
      <c r="VI258" s="73"/>
      <c r="VJ258" s="73"/>
      <c r="VK258" s="73"/>
      <c r="VL258" s="73"/>
      <c r="VM258" s="73"/>
      <c r="VN258" s="73"/>
      <c r="VO258" s="73"/>
      <c r="VP258" s="73"/>
      <c r="VQ258" s="73"/>
      <c r="VR258" s="73"/>
      <c r="VS258" s="73"/>
      <c r="VT258" s="73"/>
      <c r="VU258" s="73"/>
      <c r="VV258" s="73"/>
      <c r="VW258" s="73"/>
      <c r="VX258" s="73"/>
      <c r="VY258" s="73"/>
      <c r="VZ258" s="73"/>
      <c r="WA258" s="73"/>
      <c r="WB258" s="73"/>
      <c r="WC258" s="73"/>
      <c r="WD258" s="73"/>
      <c r="WE258" s="73"/>
      <c r="WF258" s="73"/>
      <c r="WG258" s="73"/>
      <c r="WH258" s="73"/>
      <c r="WI258" s="73"/>
      <c r="WJ258" s="73"/>
      <c r="WK258" s="73"/>
      <c r="WL258" s="73"/>
      <c r="WM258" s="73"/>
      <c r="WN258" s="73"/>
      <c r="WO258" s="73"/>
      <c r="WP258" s="73"/>
      <c r="WQ258" s="73"/>
      <c r="WR258" s="73"/>
      <c r="WS258" s="73"/>
      <c r="WT258" s="73"/>
      <c r="WU258" s="73"/>
      <c r="WV258" s="73"/>
      <c r="WW258" s="73"/>
      <c r="WX258" s="73"/>
      <c r="WY258" s="73"/>
      <c r="WZ258" s="73"/>
      <c r="XA258" s="73"/>
      <c r="XB258" s="73"/>
      <c r="XC258" s="73"/>
      <c r="XD258" s="73"/>
      <c r="XE258" s="73"/>
      <c r="XF258" s="73"/>
      <c r="XG258" s="73"/>
      <c r="XH258" s="73"/>
      <c r="XI258" s="73"/>
      <c r="XJ258" s="73"/>
      <c r="XK258" s="73"/>
      <c r="XL258" s="73"/>
      <c r="XM258" s="73"/>
      <c r="XN258" s="73"/>
      <c r="XO258" s="73"/>
      <c r="XP258" s="73"/>
      <c r="XQ258" s="73"/>
      <c r="XR258" s="73"/>
      <c r="XS258" s="73"/>
      <c r="XT258" s="73"/>
      <c r="XU258" s="73"/>
      <c r="XV258" s="73"/>
      <c r="XW258" s="73"/>
      <c r="XX258" s="73"/>
      <c r="XY258" s="73"/>
      <c r="XZ258" s="73"/>
      <c r="YA258" s="73"/>
      <c r="YB258" s="73"/>
      <c r="YC258" s="73"/>
      <c r="YD258" s="73"/>
      <c r="YE258" s="73"/>
      <c r="YF258" s="73"/>
      <c r="YG258" s="73"/>
      <c r="YH258" s="73"/>
      <c r="YI258" s="73"/>
      <c r="YJ258" s="73"/>
      <c r="YK258" s="73"/>
      <c r="YL258" s="73"/>
      <c r="YM258" s="73"/>
      <c r="YN258" s="73"/>
      <c r="YO258" s="73"/>
      <c r="YP258" s="73"/>
      <c r="YQ258" s="73"/>
      <c r="YR258" s="73"/>
    </row>
    <row r="259" spans="1:668">
      <c r="A259" s="71" t="s">
        <v>342</v>
      </c>
      <c r="B259" s="72">
        <f t="shared" si="260"/>
        <v>0</v>
      </c>
      <c r="C259" s="72">
        <f t="shared" si="261"/>
        <v>0</v>
      </c>
      <c r="D259" s="72">
        <f t="shared" si="262"/>
        <v>0</v>
      </c>
      <c r="E259" s="72">
        <f t="shared" si="263"/>
        <v>1.1810475E-5</v>
      </c>
      <c r="F259" s="72">
        <f t="shared" si="264"/>
        <v>7.8736500000000008E-5</v>
      </c>
      <c r="G259" s="72">
        <f t="shared" si="265"/>
        <v>0</v>
      </c>
      <c r="H259" s="72">
        <f t="shared" si="266"/>
        <v>0</v>
      </c>
      <c r="I259" s="72">
        <f t="shared" si="267"/>
        <v>0</v>
      </c>
      <c r="J259" s="72">
        <f t="shared" si="268"/>
        <v>0</v>
      </c>
      <c r="K259" s="72">
        <f t="shared" si="269"/>
        <v>0</v>
      </c>
      <c r="L259" s="72">
        <f t="shared" si="270"/>
        <v>7.4799675E-5</v>
      </c>
      <c r="M259" s="72">
        <f t="shared" si="271"/>
        <v>2.7557775000000001E-5</v>
      </c>
      <c r="N259" s="72">
        <f t="shared" si="272"/>
        <v>0</v>
      </c>
      <c r="O259" s="72">
        <f t="shared" si="273"/>
        <v>3.1494600000000002E-5</v>
      </c>
      <c r="P259" s="72">
        <f t="shared" si="274"/>
        <v>0</v>
      </c>
      <c r="Q259" s="72">
        <f t="shared" si="275"/>
        <v>0</v>
      </c>
      <c r="R259" s="72">
        <f t="shared" si="276"/>
        <v>3.6612472500000004E-4</v>
      </c>
      <c r="S259" s="72">
        <f t="shared" si="277"/>
        <v>3.89745675E-4</v>
      </c>
      <c r="T259" s="72">
        <f t="shared" si="278"/>
        <v>5.5115549999999996E-4</v>
      </c>
      <c r="U259" s="72">
        <f t="shared" si="279"/>
        <v>3.5431424999999997E-4</v>
      </c>
      <c r="V259" s="72">
        <f t="shared" si="280"/>
        <v>7.8736500000000008E-5</v>
      </c>
      <c r="W259" s="72">
        <f t="shared" si="281"/>
        <v>2.8738822499999999E-4</v>
      </c>
      <c r="X259" s="72">
        <f t="shared" si="282"/>
        <v>1.4566252499999998E-4</v>
      </c>
      <c r="Y259" s="72">
        <f t="shared" si="283"/>
        <v>0</v>
      </c>
      <c r="Z259" s="72">
        <f t="shared" si="284"/>
        <v>0</v>
      </c>
      <c r="AA259" s="72">
        <f t="shared" si="285"/>
        <v>0</v>
      </c>
      <c r="AB259" s="72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>
        <v>1.1810474999999999E-2</v>
      </c>
      <c r="BV259" s="73"/>
      <c r="BW259" s="73"/>
      <c r="BX259" s="73"/>
      <c r="BY259" s="73"/>
      <c r="BZ259" s="73"/>
      <c r="CA259" s="73"/>
      <c r="CB259" s="73">
        <v>7.8736500000000001E-2</v>
      </c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3"/>
      <c r="DY259" s="73"/>
      <c r="DZ259" s="73"/>
      <c r="EA259" s="73"/>
      <c r="EB259" s="73"/>
      <c r="EC259" s="73"/>
      <c r="ED259" s="73"/>
      <c r="EE259" s="73"/>
      <c r="EF259" s="73"/>
      <c r="EG259" s="73"/>
      <c r="EH259" s="73"/>
      <c r="EI259" s="73"/>
      <c r="EJ259" s="73"/>
      <c r="EK259" s="73"/>
      <c r="EL259" s="73"/>
      <c r="EM259" s="73"/>
      <c r="EN259" s="73"/>
      <c r="EO259" s="73"/>
      <c r="EP259" s="73"/>
      <c r="EQ259" s="73"/>
      <c r="ER259" s="73"/>
      <c r="ES259" s="73"/>
      <c r="ET259" s="73"/>
      <c r="EU259" s="73"/>
      <c r="EV259" s="73"/>
      <c r="EW259" s="73"/>
      <c r="EX259" s="73"/>
      <c r="EY259" s="73"/>
      <c r="EZ259" s="73"/>
      <c r="FA259" s="73"/>
      <c r="FB259" s="73"/>
      <c r="FC259" s="73">
        <v>7.4799674999999996E-2</v>
      </c>
      <c r="FD259" s="73"/>
      <c r="FE259" s="73"/>
      <c r="FF259" s="73"/>
      <c r="FG259" s="73">
        <v>2.7557775E-2</v>
      </c>
      <c r="FH259" s="73"/>
      <c r="FI259" s="73"/>
      <c r="FJ259" s="73"/>
      <c r="FK259" s="73"/>
      <c r="FL259" s="73"/>
      <c r="FM259" s="73"/>
      <c r="FN259" s="73"/>
      <c r="FO259" s="73"/>
      <c r="FP259" s="73"/>
      <c r="FQ259" s="73"/>
      <c r="FR259" s="73"/>
      <c r="FS259" s="73"/>
      <c r="FT259" s="73"/>
      <c r="FU259" s="73"/>
      <c r="FV259" s="73"/>
      <c r="FW259" s="73"/>
      <c r="FX259" s="73"/>
      <c r="FY259" s="73"/>
      <c r="FZ259" s="73"/>
      <c r="GA259" s="73"/>
      <c r="GB259" s="73"/>
      <c r="GC259" s="73"/>
      <c r="GD259" s="73"/>
      <c r="GE259" s="73"/>
      <c r="GF259" s="73"/>
      <c r="GG259" s="73"/>
      <c r="GH259" s="73"/>
      <c r="GI259" s="73"/>
      <c r="GJ259" s="73">
        <v>3.1494600000000005E-2</v>
      </c>
      <c r="GK259" s="73"/>
      <c r="GL259" s="73"/>
      <c r="GM259" s="73"/>
      <c r="GN259" s="73"/>
      <c r="GO259" s="73"/>
      <c r="GP259" s="73"/>
      <c r="GQ259" s="73"/>
      <c r="GR259" s="73"/>
      <c r="GS259" s="73"/>
      <c r="GT259" s="73"/>
      <c r="GU259" s="73"/>
      <c r="GV259" s="73"/>
      <c r="GW259" s="73"/>
      <c r="GX259" s="73"/>
      <c r="GY259" s="73"/>
      <c r="GZ259" s="73"/>
      <c r="HA259" s="73"/>
      <c r="HB259" s="73"/>
      <c r="HC259" s="73"/>
      <c r="HD259" s="73"/>
      <c r="HE259" s="73"/>
      <c r="HF259" s="73"/>
      <c r="HG259" s="73"/>
      <c r="HH259" s="73"/>
      <c r="HI259" s="73"/>
      <c r="HJ259" s="73"/>
      <c r="HK259" s="73"/>
      <c r="HL259" s="73"/>
      <c r="HM259" s="73"/>
      <c r="HN259" s="73"/>
      <c r="HO259" s="73"/>
      <c r="HP259" s="73"/>
      <c r="HQ259" s="73"/>
      <c r="HR259" s="73"/>
      <c r="HS259" s="73"/>
      <c r="HT259" s="73"/>
      <c r="HU259" s="73">
        <v>0.1102311</v>
      </c>
      <c r="HV259" s="73"/>
      <c r="HW259" s="73">
        <v>0.25589362500000001</v>
      </c>
      <c r="HX259" s="73"/>
      <c r="HY259" s="73"/>
      <c r="HZ259" s="73">
        <v>0.122041575</v>
      </c>
      <c r="IA259" s="73"/>
      <c r="IB259" s="73"/>
      <c r="IC259" s="73"/>
      <c r="ID259" s="73"/>
      <c r="IE259" s="73"/>
      <c r="IF259" s="73">
        <v>7.8736500000000001E-2</v>
      </c>
      <c r="IG259" s="73"/>
      <c r="IH259" s="73">
        <v>7.0862850000000005E-2</v>
      </c>
      <c r="II259" s="73">
        <v>0.11810474999999999</v>
      </c>
      <c r="IJ259" s="73"/>
      <c r="IK259" s="73"/>
      <c r="IL259" s="73"/>
      <c r="IM259" s="73">
        <v>6.6926025E-2</v>
      </c>
      <c r="IN259" s="73"/>
      <c r="IO259" s="73"/>
      <c r="IP259" s="73"/>
      <c r="IQ259" s="73">
        <v>0.10629427499999999</v>
      </c>
      <c r="IR259" s="73"/>
      <c r="IS259" s="73"/>
      <c r="IT259" s="73">
        <v>0.31888282499999998</v>
      </c>
      <c r="IU259" s="73"/>
      <c r="IV259" s="73">
        <v>3.5431425000000003E-2</v>
      </c>
      <c r="IW259" s="73">
        <v>2.3620950000000002E-2</v>
      </c>
      <c r="IX259" s="73">
        <v>2.3620950000000002E-2</v>
      </c>
      <c r="IY259" s="73"/>
      <c r="IZ259" s="73"/>
      <c r="JA259" s="73"/>
      <c r="JB259" s="73">
        <v>2.3620950000000002E-2</v>
      </c>
      <c r="JC259" s="73">
        <v>6.2989199999999995E-2</v>
      </c>
      <c r="JD259" s="73">
        <v>4.3305074999999998E-2</v>
      </c>
      <c r="JE259" s="73">
        <v>2.7557775E-2</v>
      </c>
      <c r="JF259" s="73">
        <v>0.17322029999999999</v>
      </c>
      <c r="JG259" s="73"/>
      <c r="JH259" s="73"/>
      <c r="JI259" s="73"/>
      <c r="JJ259" s="73">
        <v>7.8736500000000001E-2</v>
      </c>
      <c r="JK259" s="73"/>
      <c r="JL259" s="73"/>
      <c r="JM259" s="73"/>
      <c r="JN259" s="73"/>
      <c r="JO259" s="73"/>
      <c r="JP259" s="73"/>
      <c r="JQ259" s="73"/>
      <c r="JR259" s="73"/>
      <c r="JS259" s="73"/>
      <c r="JT259" s="73"/>
      <c r="JU259" s="73"/>
      <c r="JV259" s="73"/>
      <c r="JW259" s="73"/>
      <c r="JX259" s="73"/>
      <c r="JY259" s="73"/>
      <c r="JZ259" s="73"/>
      <c r="KA259" s="73"/>
      <c r="KB259" s="73">
        <v>0.287388225</v>
      </c>
      <c r="KC259" s="73"/>
      <c r="KD259" s="73"/>
      <c r="KE259" s="73"/>
      <c r="KF259" s="73"/>
      <c r="KG259" s="73"/>
      <c r="KH259" s="73"/>
      <c r="KI259" s="73"/>
      <c r="KJ259" s="73"/>
      <c r="KK259" s="73"/>
      <c r="KL259" s="73">
        <v>5.5115549999999999E-2</v>
      </c>
      <c r="KM259" s="73">
        <v>9.0546975000000002E-2</v>
      </c>
      <c r="KN259" s="73"/>
      <c r="KO259" s="73"/>
      <c r="KP259" s="73"/>
      <c r="KQ259" s="73"/>
      <c r="KR259" s="73"/>
      <c r="KS259" s="73"/>
      <c r="KT259" s="73"/>
      <c r="KU259" s="73"/>
      <c r="KV259" s="73"/>
      <c r="KW259" s="73"/>
      <c r="KX259" s="73"/>
      <c r="KY259" s="73"/>
      <c r="KZ259" s="73"/>
      <c r="LA259" s="73"/>
      <c r="LB259" s="73"/>
      <c r="LC259" s="73"/>
      <c r="LD259" s="73"/>
      <c r="LE259" s="73"/>
      <c r="LF259" s="73"/>
      <c r="LG259" s="73"/>
      <c r="LH259" s="73"/>
      <c r="LI259" s="73"/>
      <c r="LJ259" s="73"/>
      <c r="LK259" s="73"/>
      <c r="LL259" s="73"/>
      <c r="LM259" s="73"/>
      <c r="LN259" s="73"/>
      <c r="LO259" s="73"/>
      <c r="LP259" s="73"/>
      <c r="LQ259" s="73"/>
      <c r="LR259" s="73"/>
      <c r="LS259" s="73"/>
      <c r="LT259" s="73"/>
      <c r="LU259" s="73"/>
      <c r="LV259" s="73"/>
      <c r="LW259" s="73"/>
      <c r="LX259" s="73"/>
      <c r="LY259" s="73"/>
      <c r="LZ259" s="73"/>
      <c r="MA259" s="73"/>
      <c r="MB259" s="73"/>
      <c r="MC259" s="73"/>
      <c r="MD259" s="73"/>
      <c r="ME259" s="73"/>
      <c r="MF259" s="73"/>
      <c r="MG259" s="73"/>
      <c r="MH259" s="73"/>
      <c r="MI259" s="73"/>
      <c r="MJ259" s="73"/>
      <c r="MK259" s="73"/>
      <c r="ML259" s="73"/>
      <c r="MM259" s="73"/>
      <c r="MN259" s="73"/>
      <c r="MO259" s="73"/>
      <c r="MP259" s="73"/>
      <c r="MQ259" s="73"/>
      <c r="MR259" s="73"/>
      <c r="MS259" s="73"/>
      <c r="MT259" s="73"/>
      <c r="MU259" s="73"/>
      <c r="MV259" s="73"/>
      <c r="MW259" s="73"/>
      <c r="MX259" s="73"/>
      <c r="MY259" s="73"/>
      <c r="MZ259" s="73"/>
      <c r="NA259" s="73"/>
      <c r="NB259" s="73"/>
      <c r="NC259" s="73"/>
      <c r="ND259" s="73"/>
      <c r="NE259" s="73"/>
      <c r="NF259" s="73"/>
      <c r="NG259" s="73"/>
      <c r="NH259" s="73"/>
      <c r="NI259" s="73"/>
      <c r="NJ259" s="73"/>
      <c r="NK259" s="73"/>
      <c r="NL259" s="73"/>
      <c r="NM259" s="73"/>
      <c r="NN259" s="73"/>
      <c r="NO259" s="73"/>
      <c r="NP259" s="73"/>
      <c r="NQ259" s="73"/>
      <c r="NR259" s="73"/>
      <c r="NS259" s="73"/>
      <c r="NT259" s="73"/>
      <c r="NU259" s="73"/>
      <c r="NV259" s="73"/>
      <c r="NW259" s="73"/>
      <c r="NX259" s="73"/>
      <c r="NY259" s="73"/>
      <c r="NZ259" s="73"/>
      <c r="OA259" s="73"/>
      <c r="OB259" s="73"/>
      <c r="OC259" s="73"/>
      <c r="OD259" s="73"/>
      <c r="OE259" s="73"/>
      <c r="OF259" s="73"/>
      <c r="OG259" s="73"/>
      <c r="OH259" s="73"/>
      <c r="OI259" s="73"/>
      <c r="OJ259" s="73"/>
      <c r="OK259" s="73"/>
      <c r="OL259" s="73"/>
      <c r="OM259" s="73"/>
      <c r="ON259" s="73"/>
      <c r="OO259" s="73"/>
      <c r="OP259" s="73"/>
      <c r="OQ259" s="73"/>
      <c r="OR259" s="73"/>
      <c r="OS259" s="73"/>
      <c r="OT259" s="73"/>
      <c r="OU259" s="73"/>
      <c r="OV259" s="73"/>
      <c r="OW259" s="73"/>
      <c r="OX259" s="73"/>
      <c r="OY259" s="73"/>
      <c r="OZ259" s="73"/>
      <c r="PA259" s="73"/>
      <c r="PB259" s="73"/>
      <c r="PC259" s="73"/>
      <c r="PD259" s="73"/>
      <c r="PE259" s="73"/>
      <c r="PF259" s="73"/>
      <c r="PG259" s="73"/>
      <c r="PH259" s="73"/>
      <c r="PI259" s="73"/>
      <c r="PJ259" s="73"/>
      <c r="PK259" s="73"/>
      <c r="PL259" s="73"/>
      <c r="PM259" s="73"/>
      <c r="PN259" s="73"/>
      <c r="PO259" s="73"/>
      <c r="PP259" s="73"/>
      <c r="PQ259" s="73"/>
      <c r="PR259" s="73"/>
      <c r="PS259" s="73"/>
      <c r="PT259" s="73"/>
      <c r="PU259" s="73"/>
      <c r="PV259" s="73"/>
      <c r="PW259" s="73"/>
      <c r="PX259" s="73"/>
      <c r="PY259" s="73"/>
      <c r="PZ259" s="73"/>
      <c r="QA259" s="73"/>
      <c r="QB259" s="73"/>
      <c r="QC259" s="73"/>
      <c r="QD259" s="73"/>
      <c r="QE259" s="73"/>
      <c r="QF259" s="73"/>
      <c r="QG259" s="73"/>
      <c r="QH259" s="73"/>
      <c r="QI259" s="73"/>
      <c r="QJ259" s="73"/>
      <c r="QK259" s="73"/>
      <c r="QL259" s="73"/>
      <c r="QM259" s="73"/>
      <c r="QN259" s="73"/>
      <c r="QO259" s="73"/>
      <c r="QP259" s="73"/>
      <c r="QQ259" s="73"/>
      <c r="QR259" s="73"/>
      <c r="QS259" s="73"/>
      <c r="QT259" s="73"/>
      <c r="QU259" s="73"/>
      <c r="QV259" s="73"/>
      <c r="QW259" s="73"/>
      <c r="QX259" s="73"/>
      <c r="QY259" s="73"/>
      <c r="QZ259" s="73"/>
      <c r="RA259" s="73"/>
      <c r="RB259" s="73"/>
      <c r="RC259" s="73"/>
      <c r="RD259" s="73"/>
      <c r="RE259" s="73"/>
      <c r="RF259" s="73"/>
      <c r="RG259" s="73"/>
      <c r="RH259" s="73"/>
      <c r="RI259" s="73"/>
      <c r="RJ259" s="73"/>
      <c r="RK259" s="73"/>
      <c r="RL259" s="73"/>
      <c r="RM259" s="73"/>
      <c r="RN259" s="73"/>
      <c r="RO259" s="73"/>
      <c r="RP259" s="73"/>
      <c r="RQ259" s="73"/>
      <c r="RR259" s="73"/>
      <c r="RS259" s="73"/>
      <c r="RT259" s="73"/>
      <c r="RU259" s="73"/>
      <c r="RV259" s="73"/>
      <c r="RW259" s="73"/>
      <c r="RX259" s="73"/>
      <c r="RY259" s="73"/>
      <c r="RZ259" s="73"/>
      <c r="SA259" s="73"/>
      <c r="SB259" s="73"/>
      <c r="SC259" s="73"/>
      <c r="SD259" s="73"/>
      <c r="SE259" s="73"/>
      <c r="SF259" s="73"/>
      <c r="SG259" s="73"/>
      <c r="SH259" s="73"/>
      <c r="SI259" s="73"/>
      <c r="SJ259" s="73"/>
      <c r="SK259" s="73"/>
      <c r="SL259" s="73"/>
      <c r="SM259" s="73"/>
      <c r="SN259" s="73"/>
      <c r="SO259" s="73"/>
      <c r="SP259" s="73"/>
      <c r="SQ259" s="73"/>
      <c r="SR259" s="73"/>
      <c r="SS259" s="73"/>
      <c r="ST259" s="73"/>
      <c r="SU259" s="73"/>
      <c r="SV259" s="73"/>
      <c r="SW259" s="73"/>
      <c r="SX259" s="73"/>
      <c r="SY259" s="73"/>
      <c r="SZ259" s="73"/>
      <c r="TA259" s="73"/>
      <c r="TB259" s="73"/>
      <c r="TC259" s="73"/>
      <c r="TD259" s="73"/>
      <c r="TE259" s="73"/>
      <c r="TF259" s="73"/>
      <c r="TG259" s="73"/>
      <c r="TH259" s="73"/>
      <c r="TI259" s="73"/>
      <c r="TJ259" s="73"/>
      <c r="TK259" s="73"/>
      <c r="TL259" s="73"/>
      <c r="TM259" s="73"/>
      <c r="TN259" s="73"/>
      <c r="TO259" s="73"/>
      <c r="TP259" s="73"/>
      <c r="TQ259" s="73"/>
      <c r="TR259" s="73"/>
      <c r="TS259" s="73"/>
      <c r="TT259" s="73"/>
      <c r="TU259" s="73"/>
      <c r="TV259" s="73"/>
      <c r="TW259" s="73"/>
      <c r="TX259" s="73"/>
      <c r="TY259" s="73"/>
      <c r="TZ259" s="73"/>
      <c r="UA259" s="73"/>
      <c r="UB259" s="73"/>
      <c r="UC259" s="73"/>
      <c r="UD259" s="73"/>
      <c r="UE259" s="73"/>
      <c r="UF259" s="73"/>
      <c r="UG259" s="73"/>
      <c r="UH259" s="73"/>
      <c r="UI259" s="73"/>
      <c r="UJ259" s="73"/>
      <c r="UK259" s="73"/>
      <c r="UL259" s="73"/>
      <c r="UM259" s="73"/>
      <c r="UN259" s="73"/>
      <c r="UO259" s="73"/>
      <c r="UP259" s="73"/>
      <c r="UQ259" s="73"/>
      <c r="UR259" s="73"/>
      <c r="US259" s="73"/>
      <c r="UT259" s="73"/>
      <c r="UU259" s="73"/>
      <c r="UV259" s="73"/>
      <c r="UW259" s="73"/>
      <c r="UX259" s="73"/>
      <c r="UY259" s="73"/>
      <c r="UZ259" s="73"/>
      <c r="VA259" s="73"/>
      <c r="VB259" s="73"/>
      <c r="VC259" s="73"/>
      <c r="VD259" s="73"/>
      <c r="VE259" s="73"/>
      <c r="VF259" s="73"/>
      <c r="VG259" s="73"/>
      <c r="VH259" s="73"/>
      <c r="VI259" s="73"/>
      <c r="VJ259" s="73"/>
      <c r="VK259" s="73"/>
      <c r="VL259" s="73"/>
      <c r="VM259" s="73"/>
      <c r="VN259" s="73"/>
      <c r="VO259" s="73"/>
      <c r="VP259" s="73"/>
      <c r="VQ259" s="73"/>
      <c r="VR259" s="73"/>
      <c r="VS259" s="73"/>
      <c r="VT259" s="73"/>
      <c r="VU259" s="73"/>
      <c r="VV259" s="73"/>
      <c r="VW259" s="73"/>
      <c r="VX259" s="73"/>
      <c r="VY259" s="73"/>
      <c r="VZ259" s="73"/>
      <c r="WA259" s="73"/>
      <c r="WB259" s="73"/>
      <c r="WC259" s="73"/>
      <c r="WD259" s="73"/>
      <c r="WE259" s="73"/>
      <c r="WF259" s="73"/>
      <c r="WG259" s="73"/>
      <c r="WH259" s="73"/>
      <c r="WI259" s="73"/>
      <c r="WJ259" s="73"/>
      <c r="WK259" s="73"/>
      <c r="WL259" s="73"/>
      <c r="WM259" s="73"/>
      <c r="WN259" s="73"/>
      <c r="WO259" s="73"/>
      <c r="WP259" s="73"/>
      <c r="WQ259" s="73"/>
      <c r="WR259" s="73"/>
      <c r="WS259" s="73"/>
      <c r="WT259" s="73"/>
      <c r="WU259" s="73"/>
      <c r="WV259" s="73"/>
      <c r="WW259" s="73"/>
      <c r="WX259" s="73"/>
      <c r="WY259" s="73"/>
      <c r="WZ259" s="73"/>
      <c r="XA259" s="73"/>
      <c r="XB259" s="73"/>
      <c r="XC259" s="73"/>
      <c r="XD259" s="73"/>
      <c r="XE259" s="73"/>
      <c r="XF259" s="73"/>
      <c r="XG259" s="73"/>
      <c r="XH259" s="73"/>
      <c r="XI259" s="73"/>
      <c r="XJ259" s="73"/>
      <c r="XK259" s="73"/>
      <c r="XL259" s="73"/>
      <c r="XM259" s="73"/>
      <c r="XN259" s="73"/>
      <c r="XO259" s="73"/>
      <c r="XP259" s="73"/>
      <c r="XQ259" s="73"/>
      <c r="XR259" s="73"/>
      <c r="XS259" s="73"/>
      <c r="XT259" s="73"/>
      <c r="XU259" s="73"/>
      <c r="XV259" s="73"/>
      <c r="XW259" s="73"/>
      <c r="XX259" s="73"/>
      <c r="XY259" s="73"/>
      <c r="XZ259" s="73"/>
      <c r="YA259" s="73"/>
      <c r="YB259" s="73"/>
      <c r="YC259" s="73"/>
      <c r="YD259" s="73"/>
      <c r="YE259" s="73"/>
      <c r="YF259" s="73"/>
      <c r="YG259" s="73"/>
      <c r="YH259" s="73"/>
      <c r="YI259" s="73"/>
      <c r="YJ259" s="73"/>
      <c r="YK259" s="73"/>
      <c r="YL259" s="73"/>
      <c r="YM259" s="73"/>
      <c r="YN259" s="73"/>
      <c r="YO259" s="73"/>
      <c r="YP259" s="73"/>
      <c r="YQ259" s="73"/>
      <c r="YR259" s="73"/>
    </row>
    <row r="260" spans="1:668">
      <c r="A260" s="71" t="s">
        <v>343</v>
      </c>
      <c r="B260" s="72">
        <f t="shared" si="260"/>
        <v>0</v>
      </c>
      <c r="C260" s="72">
        <f t="shared" si="261"/>
        <v>0</v>
      </c>
      <c r="D260" s="72">
        <f t="shared" si="262"/>
        <v>0</v>
      </c>
      <c r="E260" s="72">
        <f t="shared" si="263"/>
        <v>0</v>
      </c>
      <c r="F260" s="72">
        <f t="shared" si="264"/>
        <v>0</v>
      </c>
      <c r="G260" s="72">
        <f t="shared" si="265"/>
        <v>0</v>
      </c>
      <c r="H260" s="72">
        <f t="shared" si="266"/>
        <v>0</v>
      </c>
      <c r="I260" s="72">
        <f t="shared" si="267"/>
        <v>0</v>
      </c>
      <c r="J260" s="72">
        <f t="shared" si="268"/>
        <v>0</v>
      </c>
      <c r="K260" s="72">
        <f t="shared" si="269"/>
        <v>0</v>
      </c>
      <c r="L260" s="72">
        <f t="shared" si="270"/>
        <v>0</v>
      </c>
      <c r="M260" s="72">
        <f t="shared" si="271"/>
        <v>0</v>
      </c>
      <c r="N260" s="72">
        <f t="shared" si="272"/>
        <v>5.5115550000000007E-4</v>
      </c>
      <c r="O260" s="72">
        <f t="shared" si="273"/>
        <v>1.373951925E-3</v>
      </c>
      <c r="P260" s="72">
        <f t="shared" si="274"/>
        <v>8.2673324999999994E-4</v>
      </c>
      <c r="Q260" s="72">
        <f t="shared" si="275"/>
        <v>3.2675647500000004E-4</v>
      </c>
      <c r="R260" s="72">
        <f t="shared" si="276"/>
        <v>2.0589594749999998E-3</v>
      </c>
      <c r="S260" s="72">
        <f t="shared" si="277"/>
        <v>1.5668563499999998E-3</v>
      </c>
      <c r="T260" s="72">
        <f t="shared" si="278"/>
        <v>1.7715712500000001E-3</v>
      </c>
      <c r="U260" s="72">
        <f t="shared" si="279"/>
        <v>2.4408314999999998E-3</v>
      </c>
      <c r="V260" s="72">
        <f t="shared" si="280"/>
        <v>9.172802250000001E-4</v>
      </c>
      <c r="W260" s="72">
        <f t="shared" si="281"/>
        <v>8.3460690000000009E-4</v>
      </c>
      <c r="X260" s="72">
        <f t="shared" si="282"/>
        <v>9.0546974999999993E-4</v>
      </c>
      <c r="Y260" s="72">
        <f t="shared" si="283"/>
        <v>4.0155615000000001E-4</v>
      </c>
      <c r="Z260" s="72">
        <f t="shared" si="284"/>
        <v>0</v>
      </c>
      <c r="AA260" s="72">
        <f t="shared" si="285"/>
        <v>0</v>
      </c>
      <c r="AB260" s="72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S260" s="73"/>
      <c r="DT260" s="73"/>
      <c r="DU260" s="73"/>
      <c r="DV260" s="73"/>
      <c r="DW260" s="73"/>
      <c r="DX260" s="73"/>
      <c r="DY260" s="73"/>
      <c r="DZ260" s="73"/>
      <c r="EA260" s="73"/>
      <c r="EB260" s="73"/>
      <c r="EC260" s="73"/>
      <c r="ED260" s="73"/>
      <c r="EE260" s="73"/>
      <c r="EF260" s="73"/>
      <c r="EG260" s="73"/>
      <c r="EH260" s="73"/>
      <c r="EI260" s="73"/>
      <c r="EJ260" s="73"/>
      <c r="EK260" s="73"/>
      <c r="EL260" s="73"/>
      <c r="EM260" s="73"/>
      <c r="EN260" s="73"/>
      <c r="EO260" s="73"/>
      <c r="EP260" s="73"/>
      <c r="EQ260" s="73"/>
      <c r="ER260" s="73"/>
      <c r="ES260" s="73"/>
      <c r="ET260" s="73"/>
      <c r="EU260" s="73"/>
      <c r="EV260" s="73"/>
      <c r="EW260" s="73"/>
      <c r="EX260" s="73"/>
      <c r="EY260" s="73"/>
      <c r="EZ260" s="73"/>
      <c r="FA260" s="73"/>
      <c r="FB260" s="73"/>
      <c r="FC260" s="73"/>
      <c r="FD260" s="73"/>
      <c r="FE260" s="73"/>
      <c r="FF260" s="73"/>
      <c r="FG260" s="73"/>
      <c r="FH260" s="73"/>
      <c r="FI260" s="73"/>
      <c r="FJ260" s="73"/>
      <c r="FK260" s="73"/>
      <c r="FL260" s="73"/>
      <c r="FM260" s="73"/>
      <c r="FN260" s="73"/>
      <c r="FO260" s="73"/>
      <c r="FP260" s="73"/>
      <c r="FQ260" s="73"/>
      <c r="FR260" s="73"/>
      <c r="FS260" s="73"/>
      <c r="FT260" s="73"/>
      <c r="FU260" s="73"/>
      <c r="FV260" s="73"/>
      <c r="FW260" s="73"/>
      <c r="FX260" s="73"/>
      <c r="FY260" s="73">
        <v>0.55115550000000002</v>
      </c>
      <c r="FZ260" s="73"/>
      <c r="GA260" s="73"/>
      <c r="GB260" s="73"/>
      <c r="GC260" s="73"/>
      <c r="GD260" s="73"/>
      <c r="GE260" s="73"/>
      <c r="GF260" s="73"/>
      <c r="GG260" s="73"/>
      <c r="GH260" s="73"/>
      <c r="GI260" s="73">
        <v>0.65351295000000009</v>
      </c>
      <c r="GJ260" s="73">
        <v>0.27164092500000003</v>
      </c>
      <c r="GK260" s="73">
        <v>0.14959934999999999</v>
      </c>
      <c r="GL260" s="73">
        <v>0.25195680000000004</v>
      </c>
      <c r="GM260" s="73"/>
      <c r="GN260" s="73"/>
      <c r="GO260" s="73">
        <v>4.7241899999999996E-2</v>
      </c>
      <c r="GP260" s="73"/>
      <c r="GQ260" s="73"/>
      <c r="GR260" s="73"/>
      <c r="GS260" s="73"/>
      <c r="GT260" s="73"/>
      <c r="GU260" s="73">
        <v>0.381872025</v>
      </c>
      <c r="GV260" s="73"/>
      <c r="GW260" s="73"/>
      <c r="GX260" s="73">
        <v>0.44486122500000003</v>
      </c>
      <c r="GY260" s="73"/>
      <c r="GZ260" s="73"/>
      <c r="HA260" s="73"/>
      <c r="HB260" s="73"/>
      <c r="HC260" s="73"/>
      <c r="HD260" s="73"/>
      <c r="HE260" s="73"/>
      <c r="HF260" s="73"/>
      <c r="HG260" s="73">
        <v>6.2989200000000009E-2</v>
      </c>
      <c r="HH260" s="73">
        <v>0.26376727500000002</v>
      </c>
      <c r="HI260" s="73"/>
      <c r="HJ260" s="73"/>
      <c r="HK260" s="73"/>
      <c r="HL260" s="73"/>
      <c r="HM260" s="73"/>
      <c r="HN260" s="73"/>
      <c r="HO260" s="73"/>
      <c r="HP260" s="73">
        <v>0.2204622</v>
      </c>
      <c r="HQ260" s="73">
        <v>0.30707234999999999</v>
      </c>
      <c r="HR260" s="73"/>
      <c r="HS260" s="73">
        <v>0.2204622</v>
      </c>
      <c r="HT260" s="73">
        <v>0.77949135000000003</v>
      </c>
      <c r="HU260" s="73"/>
      <c r="HV260" s="73">
        <v>0.53147137499999997</v>
      </c>
      <c r="HW260" s="73"/>
      <c r="HX260" s="73"/>
      <c r="HY260" s="73"/>
      <c r="HZ260" s="73"/>
      <c r="IA260" s="73"/>
      <c r="IB260" s="73"/>
      <c r="IC260" s="73"/>
      <c r="ID260" s="73"/>
      <c r="IE260" s="73">
        <v>0.32281965000000001</v>
      </c>
      <c r="IF260" s="73">
        <v>0.75980722499999997</v>
      </c>
      <c r="IG260" s="73">
        <v>0.39761932500000002</v>
      </c>
      <c r="IH260" s="73">
        <v>8.6610149999999997E-2</v>
      </c>
      <c r="II260" s="73"/>
      <c r="IJ260" s="73"/>
      <c r="IK260" s="73"/>
      <c r="IL260" s="73"/>
      <c r="IM260" s="73"/>
      <c r="IN260" s="73"/>
      <c r="IO260" s="73"/>
      <c r="IP260" s="73"/>
      <c r="IQ260" s="73"/>
      <c r="IR260" s="73">
        <v>0.88184879999999999</v>
      </c>
      <c r="IS260" s="73">
        <v>0.88972245000000005</v>
      </c>
      <c r="IT260" s="73"/>
      <c r="IU260" s="73"/>
      <c r="IV260" s="73"/>
      <c r="IW260" s="73"/>
      <c r="IX260" s="73"/>
      <c r="IY260" s="73"/>
      <c r="IZ260" s="73"/>
      <c r="JA260" s="73">
        <v>0.40942980000000001</v>
      </c>
      <c r="JB260" s="73">
        <v>0.24408315</v>
      </c>
      <c r="JC260" s="73"/>
      <c r="JD260" s="73">
        <v>0.49210312499999997</v>
      </c>
      <c r="JE260" s="73"/>
      <c r="JF260" s="73">
        <v>1.0629427499999999</v>
      </c>
      <c r="JG260" s="73">
        <v>0.23227267500000001</v>
      </c>
      <c r="JH260" s="73"/>
      <c r="JI260" s="73"/>
      <c r="JJ260" s="73"/>
      <c r="JK260" s="73"/>
      <c r="JL260" s="73"/>
      <c r="JM260" s="73"/>
      <c r="JN260" s="73"/>
      <c r="JO260" s="73">
        <v>0.13385205</v>
      </c>
      <c r="JP260" s="73">
        <v>0.60627105000000003</v>
      </c>
      <c r="JQ260" s="73">
        <v>9.8420624999999998E-2</v>
      </c>
      <c r="JR260" s="73">
        <v>7.8736500000000001E-2</v>
      </c>
      <c r="JS260" s="73"/>
      <c r="JT260" s="73"/>
      <c r="JU260" s="73"/>
      <c r="JV260" s="73"/>
      <c r="JW260" s="73"/>
      <c r="JX260" s="73"/>
      <c r="JY260" s="73"/>
      <c r="JZ260" s="73">
        <v>9.8420624999999998E-2</v>
      </c>
      <c r="KA260" s="73">
        <v>0.24408315</v>
      </c>
      <c r="KB260" s="73">
        <v>0.33856694999999998</v>
      </c>
      <c r="KC260" s="73"/>
      <c r="KD260" s="73">
        <v>0.153536175</v>
      </c>
      <c r="KE260" s="73"/>
      <c r="KF260" s="73"/>
      <c r="KG260" s="73"/>
      <c r="KH260" s="73"/>
      <c r="KI260" s="73"/>
      <c r="KJ260" s="73">
        <v>0.177157125</v>
      </c>
      <c r="KK260" s="73"/>
      <c r="KL260" s="73"/>
      <c r="KM260" s="73">
        <v>0.314946</v>
      </c>
      <c r="KN260" s="73">
        <v>0.29132504999999997</v>
      </c>
      <c r="KO260" s="73"/>
      <c r="KP260" s="73">
        <v>0.122041575</v>
      </c>
      <c r="KQ260" s="73"/>
      <c r="KR260" s="73"/>
      <c r="KS260" s="73"/>
      <c r="KT260" s="73"/>
      <c r="KU260" s="73"/>
      <c r="KV260" s="73"/>
      <c r="KW260" s="73"/>
      <c r="KX260" s="73"/>
      <c r="KY260" s="73"/>
      <c r="KZ260" s="73"/>
      <c r="LA260" s="73">
        <v>0.23227267500000001</v>
      </c>
      <c r="LB260" s="73">
        <v>0.16928347499999999</v>
      </c>
      <c r="LC260" s="73"/>
      <c r="LD260" s="73"/>
      <c r="LE260" s="73"/>
      <c r="LF260" s="73"/>
      <c r="LG260" s="73"/>
      <c r="LH260" s="73"/>
      <c r="LI260" s="73"/>
      <c r="LJ260" s="73"/>
      <c r="LK260" s="73"/>
      <c r="LL260" s="73"/>
      <c r="LM260" s="73"/>
      <c r="LN260" s="73"/>
      <c r="LO260" s="73"/>
      <c r="LP260" s="73"/>
      <c r="LQ260" s="73"/>
      <c r="LR260" s="73"/>
      <c r="LS260" s="73"/>
      <c r="LT260" s="73"/>
      <c r="LU260" s="73"/>
      <c r="LV260" s="73"/>
      <c r="LW260" s="73"/>
      <c r="LX260" s="73"/>
      <c r="LY260" s="73"/>
      <c r="LZ260" s="73"/>
      <c r="MA260" s="73"/>
      <c r="MB260" s="73"/>
      <c r="MC260" s="73"/>
      <c r="MD260" s="73"/>
      <c r="ME260" s="73"/>
      <c r="MF260" s="73"/>
      <c r="MG260" s="73"/>
      <c r="MH260" s="73"/>
      <c r="MI260" s="73"/>
      <c r="MJ260" s="73"/>
      <c r="MK260" s="73"/>
      <c r="ML260" s="73"/>
      <c r="MM260" s="73"/>
      <c r="MN260" s="73"/>
      <c r="MO260" s="73"/>
      <c r="MP260" s="73"/>
      <c r="MQ260" s="73"/>
      <c r="MR260" s="73"/>
      <c r="MS260" s="73"/>
      <c r="MT260" s="73"/>
      <c r="MU260" s="73"/>
      <c r="MV260" s="73"/>
      <c r="MW260" s="73"/>
      <c r="MX260" s="73"/>
      <c r="MY260" s="73"/>
      <c r="MZ260" s="73"/>
      <c r="NA260" s="73"/>
      <c r="NB260" s="73"/>
      <c r="NC260" s="73"/>
      <c r="ND260" s="73"/>
      <c r="NE260" s="73"/>
      <c r="NF260" s="73"/>
      <c r="NG260" s="73"/>
      <c r="NH260" s="73"/>
      <c r="NI260" s="73"/>
      <c r="NJ260" s="73"/>
      <c r="NK260" s="73"/>
      <c r="NL260" s="73"/>
      <c r="NM260" s="73"/>
      <c r="NN260" s="73"/>
      <c r="NO260" s="73"/>
      <c r="NP260" s="73"/>
      <c r="NQ260" s="73"/>
      <c r="NR260" s="73"/>
      <c r="NS260" s="73"/>
      <c r="NT260" s="73"/>
      <c r="NU260" s="73"/>
      <c r="NV260" s="73"/>
      <c r="NW260" s="73"/>
      <c r="NX260" s="73"/>
      <c r="NY260" s="73"/>
      <c r="NZ260" s="73"/>
      <c r="OA260" s="73"/>
      <c r="OB260" s="73"/>
      <c r="OC260" s="73"/>
      <c r="OD260" s="73"/>
      <c r="OE260" s="73"/>
      <c r="OF260" s="73"/>
      <c r="OG260" s="73"/>
      <c r="OH260" s="73"/>
      <c r="OI260" s="73"/>
      <c r="OJ260" s="73"/>
      <c r="OK260" s="73"/>
      <c r="OL260" s="73"/>
      <c r="OM260" s="73"/>
      <c r="ON260" s="73"/>
      <c r="OO260" s="73"/>
      <c r="OP260" s="73"/>
      <c r="OQ260" s="73"/>
      <c r="OR260" s="73"/>
      <c r="OS260" s="73"/>
      <c r="OT260" s="73"/>
      <c r="OU260" s="73"/>
      <c r="OV260" s="73"/>
      <c r="OW260" s="73"/>
      <c r="OX260" s="73"/>
      <c r="OY260" s="73"/>
      <c r="OZ260" s="73"/>
      <c r="PA260" s="73"/>
      <c r="PB260" s="73"/>
      <c r="PC260" s="73"/>
      <c r="PD260" s="73"/>
      <c r="PE260" s="73"/>
      <c r="PF260" s="73"/>
      <c r="PG260" s="73"/>
      <c r="PH260" s="73"/>
      <c r="PI260" s="73"/>
      <c r="PJ260" s="73"/>
      <c r="PK260" s="73"/>
      <c r="PL260" s="73"/>
      <c r="PM260" s="73"/>
      <c r="PN260" s="73"/>
      <c r="PO260" s="73"/>
      <c r="PP260" s="73"/>
      <c r="PQ260" s="73"/>
      <c r="PR260" s="73"/>
      <c r="PS260" s="73"/>
      <c r="PT260" s="73"/>
      <c r="PU260" s="73"/>
      <c r="PV260" s="73"/>
      <c r="PW260" s="73"/>
      <c r="PX260" s="73"/>
      <c r="PY260" s="73"/>
      <c r="PZ260" s="73"/>
      <c r="QA260" s="73"/>
      <c r="QB260" s="73"/>
      <c r="QC260" s="73"/>
      <c r="QD260" s="73"/>
      <c r="QE260" s="73"/>
      <c r="QF260" s="73"/>
      <c r="QG260" s="73"/>
      <c r="QH260" s="73"/>
      <c r="QI260" s="73"/>
      <c r="QJ260" s="73"/>
      <c r="QK260" s="73"/>
      <c r="QL260" s="73"/>
      <c r="QM260" s="73"/>
      <c r="QN260" s="73"/>
      <c r="QO260" s="73"/>
      <c r="QP260" s="73"/>
      <c r="QQ260" s="73"/>
      <c r="QR260" s="73"/>
      <c r="QS260" s="73"/>
      <c r="QT260" s="73"/>
      <c r="QU260" s="73"/>
      <c r="QV260" s="73"/>
      <c r="QW260" s="73"/>
      <c r="QX260" s="73"/>
      <c r="QY260" s="73"/>
      <c r="QZ260" s="73"/>
      <c r="RA260" s="73"/>
      <c r="RB260" s="73"/>
      <c r="RC260" s="73"/>
      <c r="RD260" s="73"/>
      <c r="RE260" s="73"/>
      <c r="RF260" s="73"/>
      <c r="RG260" s="73"/>
      <c r="RH260" s="73"/>
      <c r="RI260" s="73"/>
      <c r="RJ260" s="73"/>
      <c r="RK260" s="73"/>
      <c r="RL260" s="73"/>
      <c r="RM260" s="73"/>
      <c r="RN260" s="73"/>
      <c r="RO260" s="73"/>
      <c r="RP260" s="73"/>
      <c r="RQ260" s="73"/>
      <c r="RR260" s="73"/>
      <c r="RS260" s="73"/>
      <c r="RT260" s="73"/>
      <c r="RU260" s="73"/>
      <c r="RV260" s="73"/>
      <c r="RW260" s="73"/>
      <c r="RX260" s="73"/>
      <c r="RY260" s="73"/>
      <c r="RZ260" s="73"/>
      <c r="SA260" s="73"/>
      <c r="SB260" s="73"/>
      <c r="SC260" s="73"/>
      <c r="SD260" s="73"/>
      <c r="SE260" s="73"/>
      <c r="SF260" s="73"/>
      <c r="SG260" s="73"/>
      <c r="SH260" s="73"/>
      <c r="SI260" s="73"/>
      <c r="SJ260" s="73"/>
      <c r="SK260" s="73"/>
      <c r="SL260" s="73"/>
      <c r="SM260" s="73"/>
      <c r="SN260" s="73"/>
      <c r="SO260" s="73"/>
      <c r="SP260" s="73"/>
      <c r="SQ260" s="73"/>
      <c r="SR260" s="73"/>
      <c r="SS260" s="73"/>
      <c r="ST260" s="73"/>
      <c r="SU260" s="73"/>
      <c r="SV260" s="73"/>
      <c r="SW260" s="73"/>
      <c r="SX260" s="73"/>
      <c r="SY260" s="73"/>
      <c r="SZ260" s="73"/>
      <c r="TA260" s="73"/>
      <c r="TB260" s="73"/>
      <c r="TC260" s="73"/>
      <c r="TD260" s="73"/>
      <c r="TE260" s="73"/>
      <c r="TF260" s="73"/>
      <c r="TG260" s="73"/>
      <c r="TH260" s="73"/>
      <c r="TI260" s="73"/>
      <c r="TJ260" s="73"/>
      <c r="TK260" s="73"/>
      <c r="TL260" s="73"/>
      <c r="TM260" s="73"/>
      <c r="TN260" s="73"/>
      <c r="TO260" s="73"/>
      <c r="TP260" s="73"/>
      <c r="TQ260" s="73"/>
      <c r="TR260" s="73"/>
      <c r="TS260" s="73"/>
      <c r="TT260" s="73"/>
      <c r="TU260" s="73"/>
      <c r="TV260" s="73"/>
      <c r="TW260" s="73"/>
      <c r="TX260" s="73"/>
      <c r="TY260" s="73"/>
      <c r="TZ260" s="73"/>
      <c r="UA260" s="73"/>
      <c r="UB260" s="73"/>
      <c r="UC260" s="73"/>
      <c r="UD260" s="73"/>
      <c r="UE260" s="73"/>
      <c r="UF260" s="73"/>
      <c r="UG260" s="73"/>
      <c r="UH260" s="73"/>
      <c r="UI260" s="73"/>
      <c r="UJ260" s="73"/>
      <c r="UK260" s="73"/>
      <c r="UL260" s="73"/>
      <c r="UM260" s="73"/>
      <c r="UN260" s="73"/>
      <c r="UO260" s="73"/>
      <c r="UP260" s="73"/>
      <c r="UQ260" s="73"/>
      <c r="UR260" s="73"/>
      <c r="US260" s="73"/>
      <c r="UT260" s="73"/>
      <c r="UU260" s="73"/>
      <c r="UV260" s="73"/>
      <c r="UW260" s="73"/>
      <c r="UX260" s="73"/>
      <c r="UY260" s="73"/>
      <c r="UZ260" s="73"/>
      <c r="VA260" s="73"/>
      <c r="VB260" s="73"/>
      <c r="VC260" s="73"/>
      <c r="VD260" s="73"/>
      <c r="VE260" s="73"/>
      <c r="VF260" s="73"/>
      <c r="VG260" s="73"/>
      <c r="VH260" s="73"/>
      <c r="VI260" s="73"/>
      <c r="VJ260" s="73"/>
      <c r="VK260" s="73"/>
      <c r="VL260" s="73"/>
      <c r="VM260" s="73"/>
      <c r="VN260" s="73"/>
      <c r="VO260" s="73"/>
      <c r="VP260" s="73"/>
      <c r="VQ260" s="73"/>
      <c r="VR260" s="73"/>
      <c r="VS260" s="73"/>
      <c r="VT260" s="73"/>
      <c r="VU260" s="73"/>
      <c r="VV260" s="73"/>
      <c r="VW260" s="73"/>
      <c r="VX260" s="73"/>
      <c r="VY260" s="73"/>
      <c r="VZ260" s="73"/>
      <c r="WA260" s="73"/>
      <c r="WB260" s="73"/>
      <c r="WC260" s="73"/>
      <c r="WD260" s="73"/>
      <c r="WE260" s="73"/>
      <c r="WF260" s="73"/>
      <c r="WG260" s="73"/>
      <c r="WH260" s="73"/>
      <c r="WI260" s="73"/>
      <c r="WJ260" s="73"/>
      <c r="WK260" s="73"/>
      <c r="WL260" s="73"/>
      <c r="WM260" s="73"/>
      <c r="WN260" s="73"/>
      <c r="WO260" s="73"/>
      <c r="WP260" s="73"/>
      <c r="WQ260" s="73"/>
      <c r="WR260" s="73"/>
      <c r="WS260" s="73"/>
      <c r="WT260" s="73"/>
      <c r="WU260" s="73"/>
      <c r="WV260" s="73"/>
      <c r="WW260" s="73"/>
      <c r="WX260" s="73"/>
      <c r="WY260" s="73"/>
      <c r="WZ260" s="73"/>
      <c r="XA260" s="73"/>
      <c r="XB260" s="73"/>
      <c r="XC260" s="73"/>
      <c r="XD260" s="73"/>
      <c r="XE260" s="73"/>
      <c r="XF260" s="73"/>
      <c r="XG260" s="73"/>
      <c r="XH260" s="73"/>
      <c r="XI260" s="73"/>
      <c r="XJ260" s="73"/>
      <c r="XK260" s="73"/>
      <c r="XL260" s="73"/>
      <c r="XM260" s="73"/>
      <c r="XN260" s="73"/>
      <c r="XO260" s="73"/>
      <c r="XP260" s="73"/>
      <c r="XQ260" s="73"/>
      <c r="XR260" s="73"/>
      <c r="XS260" s="73"/>
      <c r="XT260" s="73"/>
      <c r="XU260" s="73"/>
      <c r="XV260" s="73"/>
      <c r="XW260" s="73"/>
      <c r="XX260" s="73"/>
      <c r="XY260" s="73"/>
      <c r="XZ260" s="73"/>
      <c r="YA260" s="73"/>
      <c r="YB260" s="73"/>
      <c r="YC260" s="73"/>
      <c r="YD260" s="73"/>
      <c r="YE260" s="73"/>
      <c r="YF260" s="73"/>
      <c r="YG260" s="73"/>
      <c r="YH260" s="73"/>
      <c r="YI260" s="73"/>
      <c r="YJ260" s="73"/>
      <c r="YK260" s="73"/>
      <c r="YL260" s="73"/>
      <c r="YM260" s="73"/>
      <c r="YN260" s="73"/>
      <c r="YO260" s="73"/>
      <c r="YP260" s="73"/>
      <c r="YQ260" s="73"/>
      <c r="YR260" s="73"/>
    </row>
    <row r="261" spans="1:668">
      <c r="A261" s="71" t="s">
        <v>344</v>
      </c>
      <c r="B261" s="72">
        <f t="shared" si="260"/>
        <v>0</v>
      </c>
      <c r="C261" s="72">
        <f t="shared" si="261"/>
        <v>0</v>
      </c>
      <c r="D261" s="72">
        <f t="shared" si="262"/>
        <v>0</v>
      </c>
      <c r="E261" s="72">
        <f t="shared" si="263"/>
        <v>0</v>
      </c>
      <c r="F261" s="72">
        <f t="shared" si="264"/>
        <v>0</v>
      </c>
      <c r="G261" s="72">
        <f t="shared" si="265"/>
        <v>0</v>
      </c>
      <c r="H261" s="72">
        <f t="shared" si="266"/>
        <v>0</v>
      </c>
      <c r="I261" s="72">
        <f t="shared" si="267"/>
        <v>0</v>
      </c>
      <c r="J261" s="72">
        <f t="shared" si="268"/>
        <v>0</v>
      </c>
      <c r="K261" s="72">
        <f t="shared" si="269"/>
        <v>0</v>
      </c>
      <c r="L261" s="72">
        <f t="shared" si="270"/>
        <v>0</v>
      </c>
      <c r="M261" s="72">
        <f t="shared" si="271"/>
        <v>0</v>
      </c>
      <c r="N261" s="72">
        <f t="shared" si="272"/>
        <v>0</v>
      </c>
      <c r="O261" s="72">
        <f t="shared" si="273"/>
        <v>0</v>
      </c>
      <c r="P261" s="72">
        <f t="shared" si="274"/>
        <v>0</v>
      </c>
      <c r="Q261" s="72">
        <f t="shared" si="275"/>
        <v>0</v>
      </c>
      <c r="R261" s="72">
        <f t="shared" si="276"/>
        <v>0</v>
      </c>
      <c r="S261" s="72">
        <f t="shared" si="277"/>
        <v>0</v>
      </c>
      <c r="T261" s="72">
        <f t="shared" si="278"/>
        <v>0</v>
      </c>
      <c r="U261" s="72">
        <f t="shared" si="279"/>
        <v>0</v>
      </c>
      <c r="V261" s="72">
        <f t="shared" si="280"/>
        <v>0</v>
      </c>
      <c r="W261" s="72">
        <f t="shared" si="281"/>
        <v>0</v>
      </c>
      <c r="X261" s="72">
        <f t="shared" si="282"/>
        <v>0</v>
      </c>
      <c r="Y261" s="72">
        <f t="shared" si="283"/>
        <v>3.0313552500000002E-4</v>
      </c>
      <c r="Z261" s="72">
        <f t="shared" si="284"/>
        <v>0</v>
      </c>
      <c r="AA261" s="72">
        <f t="shared" si="285"/>
        <v>0</v>
      </c>
      <c r="AB261" s="72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3"/>
      <c r="DV261" s="73"/>
      <c r="DW261" s="73"/>
      <c r="DX261" s="73"/>
      <c r="DY261" s="73"/>
      <c r="DZ261" s="73"/>
      <c r="EA261" s="73"/>
      <c r="EB261" s="73"/>
      <c r="EC261" s="73"/>
      <c r="ED261" s="73"/>
      <c r="EE261" s="73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73"/>
      <c r="EQ261" s="73"/>
      <c r="ER261" s="73"/>
      <c r="ES261" s="73"/>
      <c r="ET261" s="73"/>
      <c r="EU261" s="73"/>
      <c r="EV261" s="73"/>
      <c r="EW261" s="73"/>
      <c r="EX261" s="73"/>
      <c r="EY261" s="73"/>
      <c r="EZ261" s="73"/>
      <c r="FA261" s="73"/>
      <c r="FB261" s="73"/>
      <c r="FC261" s="73"/>
      <c r="FD261" s="73"/>
      <c r="FE261" s="73"/>
      <c r="FF261" s="73"/>
      <c r="FG261" s="73"/>
      <c r="FH261" s="73"/>
      <c r="FI261" s="73"/>
      <c r="FJ261" s="73"/>
      <c r="FK261" s="73"/>
      <c r="FL261" s="73"/>
      <c r="FM261" s="73"/>
      <c r="FN261" s="73"/>
      <c r="FO261" s="73"/>
      <c r="FP261" s="73"/>
      <c r="FQ261" s="73"/>
      <c r="FR261" s="73"/>
      <c r="FS261" s="73"/>
      <c r="FT261" s="73"/>
      <c r="FU261" s="73"/>
      <c r="FV261" s="73"/>
      <c r="FW261" s="73"/>
      <c r="FX261" s="73"/>
      <c r="FY261" s="73"/>
      <c r="FZ261" s="73"/>
      <c r="GA261" s="73"/>
      <c r="GB261" s="73"/>
      <c r="GC261" s="73"/>
      <c r="GD261" s="73"/>
      <c r="GE261" s="73"/>
      <c r="GF261" s="73"/>
      <c r="GG261" s="73"/>
      <c r="GH261" s="73"/>
      <c r="GI261" s="73"/>
      <c r="GJ261" s="73"/>
      <c r="GK261" s="73"/>
      <c r="GL261" s="73"/>
      <c r="GM261" s="73"/>
      <c r="GN261" s="73"/>
      <c r="GO261" s="73"/>
      <c r="GP261" s="73"/>
      <c r="GQ261" s="73"/>
      <c r="GR261" s="73"/>
      <c r="GS261" s="73"/>
      <c r="GT261" s="73"/>
      <c r="GU261" s="73"/>
      <c r="GV261" s="73"/>
      <c r="GW261" s="73"/>
      <c r="GX261" s="73"/>
      <c r="GY261" s="73"/>
      <c r="GZ261" s="73"/>
      <c r="HA261" s="73"/>
      <c r="HB261" s="73"/>
      <c r="HC261" s="73"/>
      <c r="HD261" s="73"/>
      <c r="HE261" s="73"/>
      <c r="HF261" s="73"/>
      <c r="HG261" s="73"/>
      <c r="HH261" s="73"/>
      <c r="HI261" s="73"/>
      <c r="HJ261" s="73"/>
      <c r="HK261" s="73"/>
      <c r="HL261" s="73"/>
      <c r="HM261" s="73"/>
      <c r="HN261" s="73"/>
      <c r="HO261" s="73"/>
      <c r="HP261" s="73"/>
      <c r="HQ261" s="73"/>
      <c r="HR261" s="73"/>
      <c r="HS261" s="73"/>
      <c r="HT261" s="73"/>
      <c r="HU261" s="73"/>
      <c r="HV261" s="73"/>
      <c r="HW261" s="73"/>
      <c r="HX261" s="73"/>
      <c r="HY261" s="73"/>
      <c r="HZ261" s="73"/>
      <c r="IA261" s="73"/>
      <c r="IB261" s="73"/>
      <c r="IC261" s="73"/>
      <c r="ID261" s="73"/>
      <c r="IE261" s="73"/>
      <c r="IF261" s="73"/>
      <c r="IG261" s="73"/>
      <c r="IH261" s="73"/>
      <c r="II261" s="73"/>
      <c r="IJ261" s="73"/>
      <c r="IK261" s="73"/>
      <c r="IL261" s="73"/>
      <c r="IM261" s="73"/>
      <c r="IN261" s="73"/>
      <c r="IO261" s="73"/>
      <c r="IP261" s="73"/>
      <c r="IQ261" s="73"/>
      <c r="IR261" s="73"/>
      <c r="IS261" s="73"/>
      <c r="IT261" s="73"/>
      <c r="IU261" s="73"/>
      <c r="IV261" s="73"/>
      <c r="IW261" s="73"/>
      <c r="IX261" s="73"/>
      <c r="IY261" s="73"/>
      <c r="IZ261" s="73"/>
      <c r="JA261" s="73"/>
      <c r="JB261" s="73"/>
      <c r="JC261" s="73"/>
      <c r="JD261" s="73"/>
      <c r="JE261" s="73"/>
      <c r="JF261" s="73"/>
      <c r="JG261" s="73"/>
      <c r="JH261" s="73"/>
      <c r="JI261" s="73"/>
      <c r="JJ261" s="73"/>
      <c r="JK261" s="73"/>
      <c r="JL261" s="73"/>
      <c r="JM261" s="73"/>
      <c r="JN261" s="73"/>
      <c r="JO261" s="73"/>
      <c r="JP261" s="73"/>
      <c r="JQ261" s="73"/>
      <c r="JR261" s="73"/>
      <c r="JS261" s="73"/>
      <c r="JT261" s="73"/>
      <c r="JU261" s="73"/>
      <c r="JV261" s="73"/>
      <c r="JW261" s="73"/>
      <c r="JX261" s="73"/>
      <c r="JY261" s="73"/>
      <c r="JZ261" s="73"/>
      <c r="KA261" s="73"/>
      <c r="KB261" s="73"/>
      <c r="KC261" s="73"/>
      <c r="KD261" s="73"/>
      <c r="KE261" s="73"/>
      <c r="KF261" s="73"/>
      <c r="KG261" s="73"/>
      <c r="KH261" s="73"/>
      <c r="KI261" s="73"/>
      <c r="KJ261" s="73"/>
      <c r="KK261" s="73"/>
      <c r="KL261" s="73"/>
      <c r="KM261" s="73"/>
      <c r="KN261" s="73"/>
      <c r="KO261" s="73"/>
      <c r="KP261" s="73"/>
      <c r="KQ261" s="73"/>
      <c r="KR261" s="73"/>
      <c r="KS261" s="73"/>
      <c r="KT261" s="73">
        <v>5.5115549999999999E-2</v>
      </c>
      <c r="KU261" s="73"/>
      <c r="KV261" s="73"/>
      <c r="KW261" s="73"/>
      <c r="KX261" s="73"/>
      <c r="KY261" s="73"/>
      <c r="KZ261" s="73"/>
      <c r="LA261" s="73"/>
      <c r="LB261" s="73">
        <v>0.248019975</v>
      </c>
      <c r="LC261" s="73"/>
      <c r="LD261" s="73"/>
      <c r="LE261" s="73"/>
      <c r="LF261" s="73"/>
      <c r="LG261" s="73"/>
      <c r="LH261" s="73"/>
      <c r="LI261" s="73"/>
      <c r="LJ261" s="73"/>
      <c r="LK261" s="73"/>
      <c r="LL261" s="73"/>
      <c r="LM261" s="73"/>
      <c r="LN261" s="73"/>
      <c r="LO261" s="73"/>
      <c r="LP261" s="73"/>
      <c r="LQ261" s="73"/>
      <c r="LR261" s="73"/>
      <c r="LS261" s="73"/>
      <c r="LT261" s="73"/>
      <c r="LU261" s="73"/>
      <c r="LV261" s="73"/>
      <c r="LW261" s="73"/>
      <c r="LX261" s="73"/>
      <c r="LY261" s="73"/>
      <c r="LZ261" s="73"/>
      <c r="MA261" s="73"/>
      <c r="MB261" s="73"/>
      <c r="MC261" s="73"/>
      <c r="MD261" s="73"/>
      <c r="ME261" s="73"/>
      <c r="MF261" s="73"/>
      <c r="MG261" s="73"/>
      <c r="MH261" s="73"/>
      <c r="MI261" s="73"/>
      <c r="MJ261" s="73"/>
      <c r="MK261" s="73"/>
      <c r="ML261" s="73"/>
      <c r="MM261" s="73"/>
      <c r="MN261" s="73"/>
      <c r="MO261" s="73"/>
      <c r="MP261" s="73"/>
      <c r="MQ261" s="73"/>
      <c r="MR261" s="73"/>
      <c r="MS261" s="73"/>
      <c r="MT261" s="73"/>
      <c r="MU261" s="73"/>
      <c r="MV261" s="73"/>
      <c r="MW261" s="73"/>
      <c r="MX261" s="73"/>
      <c r="MY261" s="73"/>
      <c r="MZ261" s="73"/>
      <c r="NA261" s="73"/>
      <c r="NB261" s="73"/>
      <c r="NC261" s="73"/>
      <c r="ND261" s="73"/>
      <c r="NE261" s="73"/>
      <c r="NF261" s="73"/>
      <c r="NG261" s="73"/>
      <c r="NH261" s="73"/>
      <c r="NI261" s="73"/>
      <c r="NJ261" s="73"/>
      <c r="NK261" s="73"/>
      <c r="NL261" s="73"/>
      <c r="NM261" s="73"/>
      <c r="NN261" s="73"/>
      <c r="NO261" s="73"/>
      <c r="NP261" s="73"/>
      <c r="NQ261" s="73"/>
      <c r="NR261" s="73"/>
      <c r="NS261" s="73"/>
      <c r="NT261" s="73"/>
      <c r="NU261" s="73"/>
      <c r="NV261" s="73"/>
      <c r="NW261" s="73"/>
      <c r="NX261" s="73"/>
      <c r="NY261" s="73"/>
      <c r="NZ261" s="73"/>
      <c r="OA261" s="73"/>
      <c r="OB261" s="73"/>
      <c r="OC261" s="73"/>
      <c r="OD261" s="73"/>
      <c r="OE261" s="73"/>
      <c r="OF261" s="73"/>
      <c r="OG261" s="73"/>
      <c r="OH261" s="73"/>
      <c r="OI261" s="73"/>
      <c r="OJ261" s="73"/>
      <c r="OK261" s="73"/>
      <c r="OL261" s="73"/>
      <c r="OM261" s="73"/>
      <c r="ON261" s="73"/>
      <c r="OO261" s="73"/>
      <c r="OP261" s="73"/>
      <c r="OQ261" s="73"/>
      <c r="OR261" s="73"/>
      <c r="OS261" s="73"/>
      <c r="OT261" s="73"/>
      <c r="OU261" s="73"/>
      <c r="OV261" s="73"/>
      <c r="OW261" s="73"/>
      <c r="OX261" s="73"/>
      <c r="OY261" s="73"/>
      <c r="OZ261" s="73"/>
      <c r="PA261" s="73"/>
      <c r="PB261" s="73"/>
      <c r="PC261" s="73"/>
      <c r="PD261" s="73"/>
      <c r="PE261" s="73"/>
      <c r="PF261" s="73"/>
      <c r="PG261" s="73"/>
      <c r="PH261" s="73"/>
      <c r="PI261" s="73"/>
      <c r="PJ261" s="73"/>
      <c r="PK261" s="73"/>
      <c r="PL261" s="73"/>
      <c r="PM261" s="73"/>
      <c r="PN261" s="73"/>
      <c r="PO261" s="73"/>
      <c r="PP261" s="73"/>
      <c r="PQ261" s="73"/>
      <c r="PR261" s="73"/>
      <c r="PS261" s="73"/>
      <c r="PT261" s="73"/>
      <c r="PU261" s="73"/>
      <c r="PV261" s="73"/>
      <c r="PW261" s="73"/>
      <c r="PX261" s="73"/>
      <c r="PY261" s="73"/>
      <c r="PZ261" s="73"/>
      <c r="QA261" s="73"/>
      <c r="QB261" s="73"/>
      <c r="QC261" s="73"/>
      <c r="QD261" s="73"/>
      <c r="QE261" s="73"/>
      <c r="QF261" s="73"/>
      <c r="QG261" s="73"/>
      <c r="QH261" s="73"/>
      <c r="QI261" s="73"/>
      <c r="QJ261" s="73"/>
      <c r="QK261" s="73"/>
      <c r="QL261" s="73"/>
      <c r="QM261" s="73"/>
      <c r="QN261" s="73"/>
      <c r="QO261" s="73"/>
      <c r="QP261" s="73"/>
      <c r="QQ261" s="73"/>
      <c r="QR261" s="73"/>
      <c r="QS261" s="73"/>
      <c r="QT261" s="73"/>
      <c r="QU261" s="73"/>
      <c r="QV261" s="73"/>
      <c r="QW261" s="73"/>
      <c r="QX261" s="73"/>
      <c r="QY261" s="73"/>
      <c r="QZ261" s="73"/>
      <c r="RA261" s="73"/>
      <c r="RB261" s="73"/>
      <c r="RC261" s="73"/>
      <c r="RD261" s="73"/>
      <c r="RE261" s="73"/>
      <c r="RF261" s="73"/>
      <c r="RG261" s="73"/>
      <c r="RH261" s="73"/>
      <c r="RI261" s="73"/>
      <c r="RJ261" s="73"/>
      <c r="RK261" s="73"/>
      <c r="RL261" s="73"/>
      <c r="RM261" s="73"/>
      <c r="RN261" s="73"/>
      <c r="RO261" s="73"/>
      <c r="RP261" s="73"/>
      <c r="RQ261" s="73"/>
      <c r="RR261" s="73"/>
      <c r="RS261" s="73"/>
      <c r="RT261" s="73"/>
      <c r="RU261" s="73"/>
      <c r="RV261" s="73"/>
      <c r="RW261" s="73"/>
      <c r="RX261" s="73"/>
      <c r="RY261" s="73"/>
      <c r="RZ261" s="73"/>
      <c r="SA261" s="73"/>
      <c r="SB261" s="73"/>
      <c r="SC261" s="73"/>
      <c r="SD261" s="73"/>
      <c r="SE261" s="73"/>
      <c r="SF261" s="73"/>
      <c r="SG261" s="73"/>
      <c r="SH261" s="73"/>
      <c r="SI261" s="73"/>
      <c r="SJ261" s="73"/>
      <c r="SK261" s="73"/>
      <c r="SL261" s="73"/>
      <c r="SM261" s="73"/>
      <c r="SN261" s="73"/>
      <c r="SO261" s="73"/>
      <c r="SP261" s="73"/>
      <c r="SQ261" s="73"/>
      <c r="SR261" s="73"/>
      <c r="SS261" s="73"/>
      <c r="ST261" s="73"/>
      <c r="SU261" s="73"/>
      <c r="SV261" s="73"/>
      <c r="SW261" s="73"/>
      <c r="SX261" s="73"/>
      <c r="SY261" s="73"/>
      <c r="SZ261" s="73"/>
      <c r="TA261" s="73"/>
      <c r="TB261" s="73"/>
      <c r="TC261" s="73"/>
      <c r="TD261" s="73"/>
      <c r="TE261" s="73"/>
      <c r="TF261" s="73"/>
      <c r="TG261" s="73"/>
      <c r="TH261" s="73"/>
      <c r="TI261" s="73"/>
      <c r="TJ261" s="73"/>
      <c r="TK261" s="73"/>
      <c r="TL261" s="73"/>
      <c r="TM261" s="73"/>
      <c r="TN261" s="73"/>
      <c r="TO261" s="73"/>
      <c r="TP261" s="73"/>
      <c r="TQ261" s="73"/>
      <c r="TR261" s="73"/>
      <c r="TS261" s="73"/>
      <c r="TT261" s="73"/>
      <c r="TU261" s="73"/>
      <c r="TV261" s="73"/>
      <c r="TW261" s="73"/>
      <c r="TX261" s="73"/>
      <c r="TY261" s="73"/>
      <c r="TZ261" s="73"/>
      <c r="UA261" s="73"/>
      <c r="UB261" s="73"/>
      <c r="UC261" s="73"/>
      <c r="UD261" s="73"/>
      <c r="UE261" s="73"/>
      <c r="UF261" s="73"/>
      <c r="UG261" s="73"/>
      <c r="UH261" s="73"/>
      <c r="UI261" s="73"/>
      <c r="UJ261" s="73"/>
      <c r="UK261" s="73"/>
      <c r="UL261" s="73"/>
      <c r="UM261" s="73"/>
      <c r="UN261" s="73"/>
      <c r="UO261" s="73"/>
      <c r="UP261" s="73"/>
      <c r="UQ261" s="73"/>
      <c r="UR261" s="73"/>
      <c r="US261" s="73"/>
      <c r="UT261" s="73"/>
      <c r="UU261" s="73"/>
      <c r="UV261" s="73"/>
      <c r="UW261" s="73"/>
      <c r="UX261" s="73"/>
      <c r="UY261" s="73"/>
      <c r="UZ261" s="73"/>
      <c r="VA261" s="73"/>
      <c r="VB261" s="73"/>
      <c r="VC261" s="73"/>
      <c r="VD261" s="73"/>
      <c r="VE261" s="73"/>
      <c r="VF261" s="73"/>
      <c r="VG261" s="73"/>
      <c r="VH261" s="73"/>
      <c r="VI261" s="73"/>
      <c r="VJ261" s="73"/>
      <c r="VK261" s="73"/>
      <c r="VL261" s="73"/>
      <c r="VM261" s="73"/>
      <c r="VN261" s="73"/>
      <c r="VO261" s="73"/>
      <c r="VP261" s="73"/>
      <c r="VQ261" s="73"/>
      <c r="VR261" s="73"/>
      <c r="VS261" s="73"/>
      <c r="VT261" s="73"/>
      <c r="VU261" s="73"/>
      <c r="VV261" s="73"/>
      <c r="VW261" s="73"/>
      <c r="VX261" s="73"/>
      <c r="VY261" s="73"/>
      <c r="VZ261" s="73"/>
      <c r="WA261" s="73"/>
      <c r="WB261" s="73"/>
      <c r="WC261" s="73"/>
      <c r="WD261" s="73"/>
      <c r="WE261" s="73"/>
      <c r="WF261" s="73"/>
      <c r="WG261" s="73"/>
      <c r="WH261" s="73"/>
      <c r="WI261" s="73"/>
      <c r="WJ261" s="73"/>
      <c r="WK261" s="73"/>
      <c r="WL261" s="73"/>
      <c r="WM261" s="73"/>
      <c r="WN261" s="73"/>
      <c r="WO261" s="73"/>
      <c r="WP261" s="73"/>
      <c r="WQ261" s="73"/>
      <c r="WR261" s="73"/>
      <c r="WS261" s="73"/>
      <c r="WT261" s="73"/>
      <c r="WU261" s="73"/>
      <c r="WV261" s="73"/>
      <c r="WW261" s="73"/>
      <c r="WX261" s="73"/>
      <c r="WY261" s="73"/>
      <c r="WZ261" s="73"/>
      <c r="XA261" s="73"/>
      <c r="XB261" s="73"/>
      <c r="XC261" s="73"/>
      <c r="XD261" s="73"/>
      <c r="XE261" s="73"/>
      <c r="XF261" s="73"/>
      <c r="XG261" s="73"/>
      <c r="XH261" s="73"/>
      <c r="XI261" s="73"/>
      <c r="XJ261" s="73"/>
      <c r="XK261" s="73"/>
      <c r="XL261" s="73"/>
      <c r="XM261" s="73"/>
      <c r="XN261" s="73"/>
      <c r="XO261" s="73"/>
      <c r="XP261" s="73"/>
      <c r="XQ261" s="73"/>
      <c r="XR261" s="73"/>
      <c r="XS261" s="73"/>
      <c r="XT261" s="73"/>
      <c r="XU261" s="73"/>
      <c r="XV261" s="73"/>
      <c r="XW261" s="73"/>
      <c r="XX261" s="73"/>
      <c r="XY261" s="73"/>
      <c r="XZ261" s="73"/>
      <c r="YA261" s="73"/>
      <c r="YB261" s="73"/>
      <c r="YC261" s="73"/>
      <c r="YD261" s="73"/>
      <c r="YE261" s="73"/>
      <c r="YF261" s="73"/>
      <c r="YG261" s="73"/>
      <c r="YH261" s="73"/>
      <c r="YI261" s="73"/>
      <c r="YJ261" s="73"/>
      <c r="YK261" s="73"/>
      <c r="YL261" s="73"/>
      <c r="YM261" s="73"/>
      <c r="YN261" s="73"/>
      <c r="YO261" s="73"/>
      <c r="YP261" s="73"/>
      <c r="YQ261" s="73"/>
      <c r="YR261" s="73"/>
    </row>
    <row r="262" spans="1:668">
      <c r="A262" s="71" t="s">
        <v>345</v>
      </c>
      <c r="B262" s="72">
        <f t="shared" si="260"/>
        <v>0</v>
      </c>
      <c r="C262" s="72">
        <f t="shared" si="261"/>
        <v>0</v>
      </c>
      <c r="D262" s="72">
        <f t="shared" si="262"/>
        <v>0</v>
      </c>
      <c r="E262" s="72">
        <f t="shared" si="263"/>
        <v>0</v>
      </c>
      <c r="F262" s="72">
        <f t="shared" si="264"/>
        <v>0</v>
      </c>
      <c r="G262" s="72">
        <f t="shared" si="265"/>
        <v>0</v>
      </c>
      <c r="H262" s="72">
        <f t="shared" si="266"/>
        <v>0</v>
      </c>
      <c r="I262" s="72">
        <f t="shared" si="267"/>
        <v>0</v>
      </c>
      <c r="J262" s="72">
        <f t="shared" si="268"/>
        <v>0</v>
      </c>
      <c r="K262" s="72">
        <f t="shared" si="269"/>
        <v>0</v>
      </c>
      <c r="L262" s="72">
        <f t="shared" si="270"/>
        <v>0</v>
      </c>
      <c r="M262" s="72">
        <f t="shared" si="271"/>
        <v>0</v>
      </c>
      <c r="N262" s="72">
        <f t="shared" si="272"/>
        <v>0</v>
      </c>
      <c r="O262" s="72">
        <f t="shared" si="273"/>
        <v>1.5747300000000002E-4</v>
      </c>
      <c r="P262" s="72">
        <f t="shared" si="274"/>
        <v>1.1810475E-4</v>
      </c>
      <c r="Q262" s="72">
        <f t="shared" si="275"/>
        <v>8.661015000000001E-5</v>
      </c>
      <c r="R262" s="72">
        <f t="shared" si="276"/>
        <v>5.1178725E-5</v>
      </c>
      <c r="S262" s="72">
        <f t="shared" si="277"/>
        <v>0</v>
      </c>
      <c r="T262" s="72">
        <f t="shared" si="278"/>
        <v>0</v>
      </c>
      <c r="U262" s="72">
        <f t="shared" si="279"/>
        <v>6.6926024999999998E-5</v>
      </c>
      <c r="V262" s="72">
        <f t="shared" si="280"/>
        <v>8.0901753750000013E-3</v>
      </c>
      <c r="W262" s="72">
        <f t="shared" si="281"/>
        <v>9.4090117500000001E-4</v>
      </c>
      <c r="X262" s="72">
        <f t="shared" si="282"/>
        <v>9.3302752499999997E-4</v>
      </c>
      <c r="Y262" s="72">
        <f t="shared" si="283"/>
        <v>0</v>
      </c>
      <c r="Z262" s="72">
        <f t="shared" si="284"/>
        <v>0</v>
      </c>
      <c r="AA262" s="72">
        <f t="shared" si="285"/>
        <v>0</v>
      </c>
      <c r="AB262" s="72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73"/>
      <c r="DD262" s="73"/>
      <c r="DE262" s="73"/>
      <c r="DF262" s="73"/>
      <c r="DG262" s="73"/>
      <c r="DH262" s="73"/>
      <c r="DI262" s="73"/>
      <c r="DJ262" s="73"/>
      <c r="DK262" s="73"/>
      <c r="DL262" s="73"/>
      <c r="DM262" s="73"/>
      <c r="DN262" s="73"/>
      <c r="DO262" s="73"/>
      <c r="DP262" s="73"/>
      <c r="DQ262" s="73"/>
      <c r="DR262" s="73"/>
      <c r="DS262" s="73"/>
      <c r="DT262" s="73"/>
      <c r="DU262" s="73"/>
      <c r="DV262" s="73"/>
      <c r="DW262" s="73"/>
      <c r="DX262" s="73"/>
      <c r="DY262" s="73"/>
      <c r="DZ262" s="73"/>
      <c r="EA262" s="73"/>
      <c r="EB262" s="73"/>
      <c r="EC262" s="73"/>
      <c r="ED262" s="73"/>
      <c r="EE262" s="73"/>
      <c r="EF262" s="73"/>
      <c r="EG262" s="73"/>
      <c r="EH262" s="73"/>
      <c r="EI262" s="73"/>
      <c r="EJ262" s="73"/>
      <c r="EK262" s="73"/>
      <c r="EL262" s="73"/>
      <c r="EM262" s="73"/>
      <c r="EN262" s="73"/>
      <c r="EO262" s="73"/>
      <c r="EP262" s="73"/>
      <c r="EQ262" s="73"/>
      <c r="ER262" s="73"/>
      <c r="ES262" s="73"/>
      <c r="ET262" s="73"/>
      <c r="EU262" s="73"/>
      <c r="EV262" s="73"/>
      <c r="EW262" s="73"/>
      <c r="EX262" s="73"/>
      <c r="EY262" s="73"/>
      <c r="EZ262" s="73"/>
      <c r="FA262" s="73"/>
      <c r="FB262" s="73"/>
      <c r="FC262" s="73"/>
      <c r="FD262" s="73"/>
      <c r="FE262" s="73"/>
      <c r="FF262" s="73"/>
      <c r="FG262" s="73"/>
      <c r="FH262" s="73"/>
      <c r="FI262" s="73"/>
      <c r="FJ262" s="73"/>
      <c r="FK262" s="73"/>
      <c r="FL262" s="73"/>
      <c r="FM262" s="73"/>
      <c r="FN262" s="73"/>
      <c r="FO262" s="73"/>
      <c r="FP262" s="73"/>
      <c r="FQ262" s="73"/>
      <c r="FR262" s="73"/>
      <c r="FS262" s="73"/>
      <c r="FT262" s="73"/>
      <c r="FU262" s="73"/>
      <c r="FV262" s="73"/>
      <c r="FW262" s="73"/>
      <c r="FX262" s="73"/>
      <c r="FY262" s="73"/>
      <c r="FZ262" s="73"/>
      <c r="GA262" s="73"/>
      <c r="GB262" s="73"/>
      <c r="GC262" s="73"/>
      <c r="GD262" s="73"/>
      <c r="GE262" s="73">
        <v>3.936825E-2</v>
      </c>
      <c r="GF262" s="73"/>
      <c r="GG262" s="73">
        <v>0.11810475000000001</v>
      </c>
      <c r="GH262" s="73"/>
      <c r="GI262" s="73"/>
      <c r="GJ262" s="73"/>
      <c r="GK262" s="73"/>
      <c r="GL262" s="73"/>
      <c r="GM262" s="73"/>
      <c r="GN262" s="73"/>
      <c r="GO262" s="73"/>
      <c r="GP262" s="73"/>
      <c r="GQ262" s="73">
        <v>0.10235745</v>
      </c>
      <c r="GR262" s="73">
        <v>1.5747300000000002E-2</v>
      </c>
      <c r="GS262" s="73"/>
      <c r="GT262" s="73"/>
      <c r="GU262" s="73"/>
      <c r="GV262" s="73"/>
      <c r="GW262" s="73"/>
      <c r="GX262" s="73"/>
      <c r="GY262" s="73"/>
      <c r="GZ262" s="73"/>
      <c r="HA262" s="73"/>
      <c r="HB262" s="73">
        <v>4.3305075000000005E-2</v>
      </c>
      <c r="HC262" s="73"/>
      <c r="HD262" s="73"/>
      <c r="HE262" s="73"/>
      <c r="HF262" s="73"/>
      <c r="HG262" s="73">
        <v>4.3305075000000005E-2</v>
      </c>
      <c r="HH262" s="73"/>
      <c r="HI262" s="73"/>
      <c r="HJ262" s="73"/>
      <c r="HK262" s="73"/>
      <c r="HL262" s="73"/>
      <c r="HM262" s="73"/>
      <c r="HN262" s="73"/>
      <c r="HO262" s="73"/>
      <c r="HP262" s="73">
        <v>5.1178725000000001E-2</v>
      </c>
      <c r="HQ262" s="73"/>
      <c r="HR262" s="73"/>
      <c r="HS262" s="73"/>
      <c r="HT262" s="73"/>
      <c r="HU262" s="73"/>
      <c r="HV262" s="73"/>
      <c r="HW262" s="73"/>
      <c r="HX262" s="73"/>
      <c r="HY262" s="73"/>
      <c r="HZ262" s="73"/>
      <c r="IA262" s="73"/>
      <c r="IB262" s="73"/>
      <c r="IC262" s="73"/>
      <c r="ID262" s="73"/>
      <c r="IE262" s="73"/>
      <c r="IF262" s="73"/>
      <c r="IG262" s="73"/>
      <c r="IH262" s="73"/>
      <c r="II262" s="73"/>
      <c r="IJ262" s="73"/>
      <c r="IK262" s="73"/>
      <c r="IL262" s="73"/>
      <c r="IM262" s="73"/>
      <c r="IN262" s="73"/>
      <c r="IO262" s="73"/>
      <c r="IP262" s="73"/>
      <c r="IQ262" s="73"/>
      <c r="IR262" s="73"/>
      <c r="IS262" s="73"/>
      <c r="IT262" s="73"/>
      <c r="IU262" s="73"/>
      <c r="IV262" s="73"/>
      <c r="IW262" s="73"/>
      <c r="IX262" s="73"/>
      <c r="IY262" s="73"/>
      <c r="IZ262" s="73"/>
      <c r="JA262" s="73"/>
      <c r="JB262" s="73"/>
      <c r="JC262" s="73"/>
      <c r="JD262" s="73"/>
      <c r="JE262" s="73"/>
      <c r="JF262" s="73"/>
      <c r="JG262" s="73">
        <v>6.6926025E-2</v>
      </c>
      <c r="JH262" s="73"/>
      <c r="JI262" s="73"/>
      <c r="JJ262" s="73"/>
      <c r="JK262" s="73"/>
      <c r="JL262" s="73"/>
      <c r="JM262" s="73">
        <v>0.87791197499999996</v>
      </c>
      <c r="JN262" s="73">
        <v>4.8659157000000004</v>
      </c>
      <c r="JO262" s="73">
        <v>2.0628962999999998</v>
      </c>
      <c r="JP262" s="73"/>
      <c r="JQ262" s="73"/>
      <c r="JR262" s="73"/>
      <c r="JS262" s="73">
        <v>9.8420624999999998E-2</v>
      </c>
      <c r="JT262" s="73"/>
      <c r="JU262" s="73">
        <v>0.18503077500000001</v>
      </c>
      <c r="JV262" s="73">
        <v>0.1102311</v>
      </c>
      <c r="JW262" s="73">
        <v>7.0862850000000005E-2</v>
      </c>
      <c r="JX262" s="73">
        <v>4.3305074999999998E-2</v>
      </c>
      <c r="JY262" s="73">
        <v>6.2989199999999995E-2</v>
      </c>
      <c r="JZ262" s="73">
        <v>8.2673325000000006E-2</v>
      </c>
      <c r="KA262" s="73">
        <v>0.177157125</v>
      </c>
      <c r="KB262" s="73"/>
      <c r="KC262" s="73">
        <v>0.31100917500000003</v>
      </c>
      <c r="KD262" s="73"/>
      <c r="KE262" s="73"/>
      <c r="KF262" s="73">
        <v>8.2673325000000006E-2</v>
      </c>
      <c r="KG262" s="73"/>
      <c r="KH262" s="73">
        <v>0.49210312499999997</v>
      </c>
      <c r="KI262" s="73"/>
      <c r="KJ262" s="73"/>
      <c r="KK262" s="73"/>
      <c r="KL262" s="73"/>
      <c r="KM262" s="73"/>
      <c r="KN262" s="73"/>
      <c r="KO262" s="73"/>
      <c r="KP262" s="73"/>
      <c r="KQ262" s="73"/>
      <c r="KR262" s="73"/>
      <c r="KS262" s="73">
        <v>0.44092439999999999</v>
      </c>
      <c r="KT262" s="73"/>
      <c r="KU262" s="73"/>
      <c r="KV262" s="73"/>
      <c r="KW262" s="73"/>
      <c r="KX262" s="73"/>
      <c r="KY262" s="73"/>
      <c r="KZ262" s="73"/>
      <c r="LA262" s="73"/>
      <c r="LB262" s="73"/>
      <c r="LC262" s="73"/>
      <c r="LD262" s="73"/>
      <c r="LE262" s="73"/>
      <c r="LF262" s="73"/>
      <c r="LG262" s="73"/>
      <c r="LH262" s="73"/>
      <c r="LI262" s="73"/>
      <c r="LJ262" s="73"/>
      <c r="LK262" s="73"/>
      <c r="LL262" s="73"/>
      <c r="LM262" s="73"/>
      <c r="LN262" s="73"/>
      <c r="LO262" s="73"/>
      <c r="LP262" s="73"/>
      <c r="LQ262" s="73"/>
      <c r="LR262" s="73"/>
      <c r="LS262" s="73"/>
      <c r="LT262" s="73"/>
      <c r="LU262" s="73"/>
      <c r="LV262" s="73"/>
      <c r="LW262" s="73"/>
      <c r="LX262" s="73"/>
      <c r="LY262" s="73"/>
      <c r="LZ262" s="73"/>
      <c r="MA262" s="73"/>
      <c r="MB262" s="73"/>
      <c r="MC262" s="73"/>
      <c r="MD262" s="73"/>
      <c r="ME262" s="73"/>
      <c r="MF262" s="73"/>
      <c r="MG262" s="73"/>
      <c r="MH262" s="73"/>
      <c r="MI262" s="73"/>
      <c r="MJ262" s="73"/>
      <c r="MK262" s="73"/>
      <c r="ML262" s="73"/>
      <c r="MM262" s="73"/>
      <c r="MN262" s="73"/>
      <c r="MO262" s="73"/>
      <c r="MP262" s="73"/>
      <c r="MQ262" s="73"/>
      <c r="MR262" s="73"/>
      <c r="MS262" s="73"/>
      <c r="MT262" s="73"/>
      <c r="MU262" s="73"/>
      <c r="MV262" s="73"/>
      <c r="MW262" s="73"/>
      <c r="MX262" s="73"/>
      <c r="MY262" s="73"/>
      <c r="MZ262" s="73"/>
      <c r="NA262" s="73"/>
      <c r="NB262" s="73"/>
      <c r="NC262" s="73"/>
      <c r="ND262" s="73"/>
      <c r="NE262" s="73"/>
      <c r="NF262" s="73"/>
      <c r="NG262" s="73"/>
      <c r="NH262" s="73"/>
      <c r="NI262" s="73"/>
      <c r="NJ262" s="73"/>
      <c r="NK262" s="73"/>
      <c r="NL262" s="73"/>
      <c r="NM262" s="73"/>
      <c r="NN262" s="73"/>
      <c r="NO262" s="73"/>
      <c r="NP262" s="73"/>
      <c r="NQ262" s="73"/>
      <c r="NR262" s="73"/>
      <c r="NS262" s="73"/>
      <c r="NT262" s="73"/>
      <c r="NU262" s="73"/>
      <c r="NV262" s="73"/>
      <c r="NW262" s="73"/>
      <c r="NX262" s="73"/>
      <c r="NY262" s="73"/>
      <c r="NZ262" s="73"/>
      <c r="OA262" s="73"/>
      <c r="OB262" s="73"/>
      <c r="OC262" s="73"/>
      <c r="OD262" s="73"/>
      <c r="OE262" s="73"/>
      <c r="OF262" s="73"/>
      <c r="OG262" s="73"/>
      <c r="OH262" s="73"/>
      <c r="OI262" s="73"/>
      <c r="OJ262" s="73"/>
      <c r="OK262" s="73"/>
      <c r="OL262" s="73"/>
      <c r="OM262" s="73"/>
      <c r="ON262" s="73"/>
      <c r="OO262" s="73"/>
      <c r="OP262" s="73"/>
      <c r="OQ262" s="73"/>
      <c r="OR262" s="73"/>
      <c r="OS262" s="73"/>
      <c r="OT262" s="73"/>
      <c r="OU262" s="73"/>
      <c r="OV262" s="73"/>
      <c r="OW262" s="73"/>
      <c r="OX262" s="73"/>
      <c r="OY262" s="73"/>
      <c r="OZ262" s="73"/>
      <c r="PA262" s="73"/>
      <c r="PB262" s="73"/>
      <c r="PC262" s="73"/>
      <c r="PD262" s="73"/>
      <c r="PE262" s="73"/>
      <c r="PF262" s="73"/>
      <c r="PG262" s="73"/>
      <c r="PH262" s="73"/>
      <c r="PI262" s="73"/>
      <c r="PJ262" s="73"/>
      <c r="PK262" s="73"/>
      <c r="PL262" s="73"/>
      <c r="PM262" s="73"/>
      <c r="PN262" s="73"/>
      <c r="PO262" s="73"/>
      <c r="PP262" s="73"/>
      <c r="PQ262" s="73"/>
      <c r="PR262" s="73"/>
      <c r="PS262" s="73"/>
      <c r="PT262" s="73"/>
      <c r="PU262" s="73"/>
      <c r="PV262" s="73"/>
      <c r="PW262" s="73"/>
      <c r="PX262" s="73"/>
      <c r="PY262" s="73"/>
      <c r="PZ262" s="73"/>
      <c r="QA262" s="73"/>
      <c r="QB262" s="73"/>
      <c r="QC262" s="73"/>
      <c r="QD262" s="73"/>
      <c r="QE262" s="73"/>
      <c r="QF262" s="73"/>
      <c r="QG262" s="73"/>
      <c r="QH262" s="73"/>
      <c r="QI262" s="73"/>
      <c r="QJ262" s="73"/>
      <c r="QK262" s="73"/>
      <c r="QL262" s="73"/>
      <c r="QM262" s="73"/>
      <c r="QN262" s="73"/>
      <c r="QO262" s="73"/>
      <c r="QP262" s="73"/>
      <c r="QQ262" s="73"/>
      <c r="QR262" s="73"/>
      <c r="QS262" s="73"/>
      <c r="QT262" s="73"/>
      <c r="QU262" s="73"/>
      <c r="QV262" s="73"/>
      <c r="QW262" s="73"/>
      <c r="QX262" s="73"/>
      <c r="QY262" s="73"/>
      <c r="QZ262" s="73"/>
      <c r="RA262" s="73"/>
      <c r="RB262" s="73"/>
      <c r="RC262" s="73"/>
      <c r="RD262" s="73"/>
      <c r="RE262" s="73"/>
      <c r="RF262" s="73"/>
      <c r="RG262" s="73"/>
      <c r="RH262" s="73"/>
      <c r="RI262" s="73"/>
      <c r="RJ262" s="73"/>
      <c r="RK262" s="73"/>
      <c r="RL262" s="73"/>
      <c r="RM262" s="73"/>
      <c r="RN262" s="73"/>
      <c r="RO262" s="73"/>
      <c r="RP262" s="73"/>
      <c r="RQ262" s="73"/>
      <c r="RR262" s="73"/>
      <c r="RS262" s="73"/>
      <c r="RT262" s="73"/>
      <c r="RU262" s="73"/>
      <c r="RV262" s="73"/>
      <c r="RW262" s="73"/>
      <c r="RX262" s="73"/>
      <c r="RY262" s="73"/>
      <c r="RZ262" s="73"/>
      <c r="SA262" s="73"/>
      <c r="SB262" s="73"/>
      <c r="SC262" s="73"/>
      <c r="SD262" s="73"/>
      <c r="SE262" s="73"/>
      <c r="SF262" s="73"/>
      <c r="SG262" s="73"/>
      <c r="SH262" s="73"/>
      <c r="SI262" s="73"/>
      <c r="SJ262" s="73"/>
      <c r="SK262" s="73"/>
      <c r="SL262" s="73"/>
      <c r="SM262" s="73"/>
      <c r="SN262" s="73"/>
      <c r="SO262" s="73"/>
      <c r="SP262" s="73"/>
      <c r="SQ262" s="73"/>
      <c r="SR262" s="73"/>
      <c r="SS262" s="73"/>
      <c r="ST262" s="73"/>
      <c r="SU262" s="73"/>
      <c r="SV262" s="73"/>
      <c r="SW262" s="73"/>
      <c r="SX262" s="73"/>
      <c r="SY262" s="73"/>
      <c r="SZ262" s="73"/>
      <c r="TA262" s="73"/>
      <c r="TB262" s="73"/>
      <c r="TC262" s="73"/>
      <c r="TD262" s="73"/>
      <c r="TE262" s="73"/>
      <c r="TF262" s="73"/>
      <c r="TG262" s="73"/>
      <c r="TH262" s="73"/>
      <c r="TI262" s="73"/>
      <c r="TJ262" s="73"/>
      <c r="TK262" s="73"/>
      <c r="TL262" s="73"/>
      <c r="TM262" s="73"/>
      <c r="TN262" s="73"/>
      <c r="TO262" s="73"/>
      <c r="TP262" s="73"/>
      <c r="TQ262" s="73"/>
      <c r="TR262" s="73"/>
      <c r="TS262" s="73"/>
      <c r="TT262" s="73"/>
      <c r="TU262" s="73"/>
      <c r="TV262" s="73"/>
      <c r="TW262" s="73"/>
      <c r="TX262" s="73"/>
      <c r="TY262" s="73"/>
      <c r="TZ262" s="73"/>
      <c r="UA262" s="73"/>
      <c r="UB262" s="73"/>
      <c r="UC262" s="73"/>
      <c r="UD262" s="73"/>
      <c r="UE262" s="73"/>
      <c r="UF262" s="73"/>
      <c r="UG262" s="73"/>
      <c r="UH262" s="73"/>
      <c r="UI262" s="73"/>
      <c r="UJ262" s="73"/>
      <c r="UK262" s="73"/>
      <c r="UL262" s="73"/>
      <c r="UM262" s="73"/>
      <c r="UN262" s="73"/>
      <c r="UO262" s="73"/>
      <c r="UP262" s="73"/>
      <c r="UQ262" s="73"/>
      <c r="UR262" s="73"/>
      <c r="US262" s="73"/>
      <c r="UT262" s="73"/>
      <c r="UU262" s="73"/>
      <c r="UV262" s="73"/>
      <c r="UW262" s="73"/>
      <c r="UX262" s="73"/>
      <c r="UY262" s="73"/>
      <c r="UZ262" s="73"/>
      <c r="VA262" s="73"/>
      <c r="VB262" s="73"/>
      <c r="VC262" s="73"/>
      <c r="VD262" s="73"/>
      <c r="VE262" s="73"/>
      <c r="VF262" s="73"/>
      <c r="VG262" s="73"/>
      <c r="VH262" s="73"/>
      <c r="VI262" s="73"/>
      <c r="VJ262" s="73"/>
      <c r="VK262" s="73"/>
      <c r="VL262" s="73"/>
      <c r="VM262" s="73"/>
      <c r="VN262" s="73"/>
      <c r="VO262" s="73"/>
      <c r="VP262" s="73"/>
      <c r="VQ262" s="73"/>
      <c r="VR262" s="73"/>
      <c r="VS262" s="73"/>
      <c r="VT262" s="73"/>
      <c r="VU262" s="73"/>
      <c r="VV262" s="73"/>
      <c r="VW262" s="73"/>
      <c r="VX262" s="73"/>
      <c r="VY262" s="73"/>
      <c r="VZ262" s="73"/>
      <c r="WA262" s="73"/>
      <c r="WB262" s="73"/>
      <c r="WC262" s="73"/>
      <c r="WD262" s="73"/>
      <c r="WE262" s="73"/>
      <c r="WF262" s="73"/>
      <c r="WG262" s="73"/>
      <c r="WH262" s="73"/>
      <c r="WI262" s="73"/>
      <c r="WJ262" s="73"/>
      <c r="WK262" s="73"/>
      <c r="WL262" s="73"/>
      <c r="WM262" s="73"/>
      <c r="WN262" s="73"/>
      <c r="WO262" s="73"/>
      <c r="WP262" s="73"/>
      <c r="WQ262" s="73"/>
      <c r="WR262" s="73"/>
      <c r="WS262" s="73"/>
      <c r="WT262" s="73"/>
      <c r="WU262" s="73"/>
      <c r="WV262" s="73"/>
      <c r="WW262" s="73"/>
      <c r="WX262" s="73"/>
      <c r="WY262" s="73"/>
      <c r="WZ262" s="73"/>
      <c r="XA262" s="73"/>
      <c r="XB262" s="73"/>
      <c r="XC262" s="73"/>
      <c r="XD262" s="73"/>
      <c r="XE262" s="73"/>
      <c r="XF262" s="73"/>
      <c r="XG262" s="73"/>
      <c r="XH262" s="73"/>
      <c r="XI262" s="73"/>
      <c r="XJ262" s="73"/>
      <c r="XK262" s="73"/>
      <c r="XL262" s="73"/>
      <c r="XM262" s="73"/>
      <c r="XN262" s="73"/>
      <c r="XO262" s="73"/>
      <c r="XP262" s="73"/>
      <c r="XQ262" s="73"/>
      <c r="XR262" s="73"/>
      <c r="XS262" s="73"/>
      <c r="XT262" s="73"/>
      <c r="XU262" s="73"/>
      <c r="XV262" s="73"/>
      <c r="XW262" s="73"/>
      <c r="XX262" s="73"/>
      <c r="XY262" s="73"/>
      <c r="XZ262" s="73"/>
      <c r="YA262" s="73"/>
      <c r="YB262" s="73"/>
      <c r="YC262" s="73"/>
      <c r="YD262" s="73"/>
      <c r="YE262" s="73"/>
      <c r="YF262" s="73"/>
      <c r="YG262" s="73"/>
      <c r="YH262" s="73"/>
      <c r="YI262" s="73"/>
      <c r="YJ262" s="73"/>
      <c r="YK262" s="73"/>
      <c r="YL262" s="73"/>
      <c r="YM262" s="73"/>
      <c r="YN262" s="73"/>
      <c r="YO262" s="73"/>
      <c r="YP262" s="73"/>
      <c r="YQ262" s="73"/>
      <c r="YR262" s="73"/>
    </row>
    <row r="263" spans="1:668">
      <c r="A263" s="71" t="s">
        <v>346</v>
      </c>
      <c r="B263" s="72">
        <f t="shared" si="260"/>
        <v>0</v>
      </c>
      <c r="C263" s="72">
        <f t="shared" si="261"/>
        <v>0</v>
      </c>
      <c r="D263" s="72">
        <f t="shared" si="262"/>
        <v>0</v>
      </c>
      <c r="E263" s="72">
        <f t="shared" si="263"/>
        <v>0</v>
      </c>
      <c r="F263" s="72">
        <f t="shared" si="264"/>
        <v>0</v>
      </c>
      <c r="G263" s="72">
        <f t="shared" si="265"/>
        <v>0</v>
      </c>
      <c r="H263" s="72">
        <f t="shared" si="266"/>
        <v>0</v>
      </c>
      <c r="I263" s="72">
        <f t="shared" si="267"/>
        <v>0</v>
      </c>
      <c r="J263" s="72">
        <f t="shared" si="268"/>
        <v>0</v>
      </c>
      <c r="K263" s="72">
        <f t="shared" si="269"/>
        <v>0</v>
      </c>
      <c r="L263" s="72">
        <f t="shared" si="270"/>
        <v>0</v>
      </c>
      <c r="M263" s="72">
        <f t="shared" si="271"/>
        <v>0</v>
      </c>
      <c r="N263" s="72">
        <f t="shared" si="272"/>
        <v>0</v>
      </c>
      <c r="O263" s="72">
        <f t="shared" si="273"/>
        <v>0</v>
      </c>
      <c r="P263" s="72">
        <f t="shared" si="274"/>
        <v>0</v>
      </c>
      <c r="Q263" s="72">
        <f t="shared" si="275"/>
        <v>0</v>
      </c>
      <c r="R263" s="72">
        <f t="shared" si="276"/>
        <v>0</v>
      </c>
      <c r="S263" s="72">
        <f t="shared" si="277"/>
        <v>0</v>
      </c>
      <c r="T263" s="72">
        <f t="shared" si="278"/>
        <v>0</v>
      </c>
      <c r="U263" s="72">
        <f t="shared" si="279"/>
        <v>0</v>
      </c>
      <c r="V263" s="72">
        <f t="shared" si="280"/>
        <v>0</v>
      </c>
      <c r="W263" s="72">
        <f t="shared" si="281"/>
        <v>0</v>
      </c>
      <c r="X263" s="72">
        <f t="shared" si="282"/>
        <v>0</v>
      </c>
      <c r="Y263" s="72">
        <f t="shared" si="283"/>
        <v>0</v>
      </c>
      <c r="Z263" s="72">
        <f t="shared" si="284"/>
        <v>0</v>
      </c>
      <c r="AA263" s="72">
        <f t="shared" si="285"/>
        <v>0</v>
      </c>
      <c r="AB263" s="72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3"/>
      <c r="DV263" s="73"/>
      <c r="DW263" s="73"/>
      <c r="DX263" s="73"/>
      <c r="DY263" s="73"/>
      <c r="DZ263" s="73"/>
      <c r="EA263" s="73"/>
      <c r="EB263" s="73"/>
      <c r="EC263" s="73"/>
      <c r="ED263" s="73"/>
      <c r="EE263" s="73"/>
      <c r="EF263" s="73"/>
      <c r="EG263" s="73"/>
      <c r="EH263" s="73"/>
      <c r="EI263" s="73"/>
      <c r="EJ263" s="73"/>
      <c r="EK263" s="73"/>
      <c r="EL263" s="73"/>
      <c r="EM263" s="73"/>
      <c r="EN263" s="73"/>
      <c r="EO263" s="73"/>
      <c r="EP263" s="73"/>
      <c r="EQ263" s="73"/>
      <c r="ER263" s="73"/>
      <c r="ES263" s="73"/>
      <c r="ET263" s="73"/>
      <c r="EU263" s="73"/>
      <c r="EV263" s="73"/>
      <c r="EW263" s="73"/>
      <c r="EX263" s="73"/>
      <c r="EY263" s="73"/>
      <c r="EZ263" s="73"/>
      <c r="FA263" s="73"/>
      <c r="FB263" s="73"/>
      <c r="FC263" s="73"/>
      <c r="FD263" s="73"/>
      <c r="FE263" s="73"/>
      <c r="FF263" s="73"/>
      <c r="FG263" s="73"/>
      <c r="FH263" s="73"/>
      <c r="FI263" s="73"/>
      <c r="FJ263" s="73"/>
      <c r="FK263" s="73"/>
      <c r="FL263" s="73"/>
      <c r="FM263" s="73"/>
      <c r="FN263" s="73"/>
      <c r="FO263" s="73"/>
      <c r="FP263" s="73"/>
      <c r="FQ263" s="73"/>
      <c r="FR263" s="73"/>
      <c r="FS263" s="73"/>
      <c r="FT263" s="73"/>
      <c r="FU263" s="73"/>
      <c r="FV263" s="73"/>
      <c r="FW263" s="73"/>
      <c r="FX263" s="73"/>
      <c r="FY263" s="73"/>
      <c r="FZ263" s="73"/>
      <c r="GA263" s="73"/>
      <c r="GB263" s="73"/>
      <c r="GC263" s="73"/>
      <c r="GD263" s="73"/>
      <c r="GE263" s="73"/>
      <c r="GF263" s="73"/>
      <c r="GG263" s="73"/>
      <c r="GH263" s="73"/>
      <c r="GI263" s="73"/>
      <c r="GJ263" s="73"/>
      <c r="GK263" s="73"/>
      <c r="GL263" s="73"/>
      <c r="GM263" s="73"/>
      <c r="GN263" s="73"/>
      <c r="GO263" s="73"/>
      <c r="GP263" s="73"/>
      <c r="GQ263" s="73"/>
      <c r="GR263" s="73"/>
      <c r="GS263" s="73"/>
      <c r="GT263" s="73"/>
      <c r="GU263" s="73"/>
      <c r="GV263" s="73"/>
      <c r="GW263" s="73"/>
      <c r="GX263" s="73"/>
      <c r="GY263" s="73"/>
      <c r="GZ263" s="73"/>
      <c r="HA263" s="73"/>
      <c r="HB263" s="73"/>
      <c r="HC263" s="73"/>
      <c r="HD263" s="73"/>
      <c r="HE263" s="73"/>
      <c r="HF263" s="73"/>
      <c r="HG263" s="73"/>
      <c r="HH263" s="73"/>
      <c r="HI263" s="73"/>
      <c r="HJ263" s="73"/>
      <c r="HK263" s="73"/>
      <c r="HL263" s="73"/>
      <c r="HM263" s="73"/>
      <c r="HN263" s="73"/>
      <c r="HO263" s="73"/>
      <c r="HP263" s="73"/>
      <c r="HQ263" s="73"/>
      <c r="HR263" s="73"/>
      <c r="HS263" s="73"/>
      <c r="HT263" s="73"/>
      <c r="HU263" s="73"/>
      <c r="HV263" s="73"/>
      <c r="HW263" s="73"/>
      <c r="HX263" s="73"/>
      <c r="HY263" s="73"/>
      <c r="HZ263" s="73"/>
      <c r="IA263" s="73"/>
      <c r="IB263" s="73"/>
      <c r="IC263" s="73"/>
      <c r="ID263" s="73"/>
      <c r="IE263" s="73"/>
      <c r="IF263" s="73"/>
      <c r="IG263" s="73"/>
      <c r="IH263" s="73"/>
      <c r="II263" s="73"/>
      <c r="IJ263" s="73"/>
      <c r="IK263" s="73"/>
      <c r="IL263" s="73"/>
      <c r="IM263" s="73"/>
      <c r="IN263" s="73"/>
      <c r="IO263" s="73"/>
      <c r="IP263" s="73"/>
      <c r="IQ263" s="73"/>
      <c r="IR263" s="73"/>
      <c r="IS263" s="73"/>
      <c r="IT263" s="73"/>
      <c r="IU263" s="73"/>
      <c r="IV263" s="73"/>
      <c r="IW263" s="73"/>
      <c r="IX263" s="73"/>
      <c r="IY263" s="73"/>
      <c r="IZ263" s="73"/>
      <c r="JA263" s="73"/>
      <c r="JB263" s="73"/>
      <c r="JC263" s="73"/>
      <c r="JD263" s="73"/>
      <c r="JE263" s="73"/>
      <c r="JF263" s="73"/>
      <c r="JG263" s="73"/>
      <c r="JH263" s="73"/>
      <c r="JI263" s="73"/>
      <c r="JJ263" s="73"/>
      <c r="JK263" s="73"/>
      <c r="JL263" s="73"/>
      <c r="JM263" s="73"/>
      <c r="JN263" s="73"/>
      <c r="JO263" s="73"/>
      <c r="JP263" s="73"/>
      <c r="JQ263" s="73"/>
      <c r="JR263" s="73"/>
      <c r="JS263" s="73"/>
      <c r="JT263" s="73"/>
      <c r="JU263" s="73"/>
      <c r="JV263" s="73"/>
      <c r="JW263" s="73"/>
      <c r="JX263" s="73"/>
      <c r="JY263" s="73"/>
      <c r="JZ263" s="73"/>
      <c r="KA263" s="73"/>
      <c r="KB263" s="73"/>
      <c r="KC263" s="73"/>
      <c r="KD263" s="73"/>
      <c r="KE263" s="73"/>
      <c r="KF263" s="73"/>
      <c r="KG263" s="73"/>
      <c r="KH263" s="73"/>
      <c r="KI263" s="73"/>
      <c r="KJ263" s="73"/>
      <c r="KK263" s="73"/>
      <c r="KL263" s="73"/>
      <c r="KM263" s="73"/>
      <c r="KN263" s="73"/>
      <c r="KO263" s="73"/>
      <c r="KP263" s="73"/>
      <c r="KQ263" s="73"/>
      <c r="KR263" s="73"/>
      <c r="KS263" s="73"/>
      <c r="KT263" s="73"/>
      <c r="KU263" s="73"/>
      <c r="KV263" s="73"/>
      <c r="KW263" s="73"/>
      <c r="KX263" s="73"/>
      <c r="KY263" s="73"/>
      <c r="KZ263" s="73"/>
      <c r="LA263" s="73"/>
      <c r="LB263" s="73"/>
      <c r="LC263" s="73"/>
      <c r="LD263" s="73"/>
      <c r="LE263" s="73"/>
      <c r="LF263" s="73"/>
      <c r="LG263" s="73"/>
      <c r="LH263" s="73"/>
      <c r="LI263" s="73"/>
      <c r="LJ263" s="73"/>
      <c r="LK263" s="73"/>
      <c r="LL263" s="73"/>
      <c r="LM263" s="73"/>
      <c r="LN263" s="73"/>
      <c r="LO263" s="73"/>
      <c r="LP263" s="73"/>
      <c r="LQ263" s="73"/>
      <c r="LR263" s="73"/>
      <c r="LS263" s="73"/>
      <c r="LT263" s="73"/>
      <c r="LU263" s="73"/>
      <c r="LV263" s="73"/>
      <c r="LW263" s="73"/>
      <c r="LX263" s="73"/>
      <c r="LY263" s="73"/>
      <c r="LZ263" s="73"/>
      <c r="MA263" s="73"/>
      <c r="MB263" s="73"/>
      <c r="MC263" s="73"/>
      <c r="MD263" s="73"/>
      <c r="ME263" s="73"/>
      <c r="MF263" s="73"/>
      <c r="MG263" s="73"/>
      <c r="MH263" s="73"/>
      <c r="MI263" s="73"/>
      <c r="MJ263" s="73"/>
      <c r="MK263" s="73"/>
      <c r="ML263" s="73"/>
      <c r="MM263" s="73"/>
      <c r="MN263" s="73"/>
      <c r="MO263" s="73"/>
      <c r="MP263" s="73"/>
      <c r="MQ263" s="73"/>
      <c r="MR263" s="73"/>
      <c r="MS263" s="73"/>
      <c r="MT263" s="73"/>
      <c r="MU263" s="73"/>
      <c r="MV263" s="73"/>
      <c r="MW263" s="73"/>
      <c r="MX263" s="73"/>
      <c r="MY263" s="73"/>
      <c r="MZ263" s="73"/>
      <c r="NA263" s="73"/>
      <c r="NB263" s="73"/>
      <c r="NC263" s="73"/>
      <c r="ND263" s="73"/>
      <c r="NE263" s="73"/>
      <c r="NF263" s="73"/>
      <c r="NG263" s="73"/>
      <c r="NH263" s="73"/>
      <c r="NI263" s="73"/>
      <c r="NJ263" s="73"/>
      <c r="NK263" s="73"/>
      <c r="NL263" s="73"/>
      <c r="NM263" s="73"/>
      <c r="NN263" s="73"/>
      <c r="NO263" s="73"/>
      <c r="NP263" s="73"/>
      <c r="NQ263" s="73"/>
      <c r="NR263" s="73"/>
      <c r="NS263" s="73"/>
      <c r="NT263" s="73"/>
      <c r="NU263" s="73"/>
      <c r="NV263" s="73"/>
      <c r="NW263" s="73"/>
      <c r="NX263" s="73"/>
      <c r="NY263" s="73"/>
      <c r="NZ263" s="73"/>
      <c r="OA263" s="73"/>
      <c r="OB263" s="73"/>
      <c r="OC263" s="73"/>
      <c r="OD263" s="73"/>
      <c r="OE263" s="73"/>
      <c r="OF263" s="73"/>
      <c r="OG263" s="73"/>
      <c r="OH263" s="73"/>
      <c r="OI263" s="73"/>
      <c r="OJ263" s="73"/>
      <c r="OK263" s="73"/>
      <c r="OL263" s="73"/>
      <c r="OM263" s="73"/>
      <c r="ON263" s="73"/>
      <c r="OO263" s="73"/>
      <c r="OP263" s="73"/>
      <c r="OQ263" s="73"/>
      <c r="OR263" s="73"/>
      <c r="OS263" s="73"/>
      <c r="OT263" s="73"/>
      <c r="OU263" s="73"/>
      <c r="OV263" s="73"/>
      <c r="OW263" s="73"/>
      <c r="OX263" s="73"/>
      <c r="OY263" s="73"/>
      <c r="OZ263" s="73"/>
      <c r="PA263" s="73"/>
      <c r="PB263" s="73"/>
      <c r="PC263" s="73"/>
      <c r="PD263" s="73"/>
      <c r="PE263" s="73"/>
      <c r="PF263" s="73"/>
      <c r="PG263" s="73"/>
      <c r="PH263" s="73"/>
      <c r="PI263" s="73"/>
      <c r="PJ263" s="73"/>
      <c r="PK263" s="73"/>
      <c r="PL263" s="73"/>
      <c r="PM263" s="73"/>
      <c r="PN263" s="73"/>
      <c r="PO263" s="73"/>
      <c r="PP263" s="73"/>
      <c r="PQ263" s="73"/>
      <c r="PR263" s="73"/>
      <c r="PS263" s="73"/>
      <c r="PT263" s="73"/>
      <c r="PU263" s="73"/>
      <c r="PV263" s="73"/>
      <c r="PW263" s="73"/>
      <c r="PX263" s="73"/>
      <c r="PY263" s="73"/>
      <c r="PZ263" s="73"/>
      <c r="QA263" s="73"/>
      <c r="QB263" s="73"/>
      <c r="QC263" s="73"/>
      <c r="QD263" s="73"/>
      <c r="QE263" s="73"/>
      <c r="QF263" s="73"/>
      <c r="QG263" s="73"/>
      <c r="QH263" s="73"/>
      <c r="QI263" s="73"/>
      <c r="QJ263" s="73"/>
      <c r="QK263" s="73"/>
      <c r="QL263" s="73"/>
      <c r="QM263" s="73"/>
      <c r="QN263" s="73"/>
      <c r="QO263" s="73"/>
      <c r="QP263" s="73"/>
      <c r="QQ263" s="73"/>
      <c r="QR263" s="73"/>
      <c r="QS263" s="73"/>
      <c r="QT263" s="73"/>
      <c r="QU263" s="73"/>
      <c r="QV263" s="73"/>
      <c r="QW263" s="73"/>
      <c r="QX263" s="73"/>
      <c r="QY263" s="73"/>
      <c r="QZ263" s="73"/>
      <c r="RA263" s="73"/>
      <c r="RB263" s="73"/>
      <c r="RC263" s="73"/>
      <c r="RD263" s="73"/>
      <c r="RE263" s="73"/>
      <c r="RF263" s="73"/>
      <c r="RG263" s="73"/>
      <c r="RH263" s="73"/>
      <c r="RI263" s="73"/>
      <c r="RJ263" s="73"/>
      <c r="RK263" s="73"/>
      <c r="RL263" s="73"/>
      <c r="RM263" s="73"/>
      <c r="RN263" s="73"/>
      <c r="RO263" s="73"/>
      <c r="RP263" s="73"/>
      <c r="RQ263" s="73"/>
      <c r="RR263" s="73"/>
      <c r="RS263" s="73"/>
      <c r="RT263" s="73"/>
      <c r="RU263" s="73"/>
      <c r="RV263" s="73"/>
      <c r="RW263" s="73"/>
      <c r="RX263" s="73"/>
      <c r="RY263" s="73"/>
      <c r="RZ263" s="73"/>
      <c r="SA263" s="73"/>
      <c r="SB263" s="73"/>
      <c r="SC263" s="73"/>
      <c r="SD263" s="73"/>
      <c r="SE263" s="73"/>
      <c r="SF263" s="73"/>
      <c r="SG263" s="73"/>
      <c r="SH263" s="73"/>
      <c r="SI263" s="73"/>
      <c r="SJ263" s="73"/>
      <c r="SK263" s="73"/>
      <c r="SL263" s="73"/>
      <c r="SM263" s="73"/>
      <c r="SN263" s="73"/>
      <c r="SO263" s="73"/>
      <c r="SP263" s="73"/>
      <c r="SQ263" s="73"/>
      <c r="SR263" s="73"/>
      <c r="SS263" s="73"/>
      <c r="ST263" s="73"/>
      <c r="SU263" s="73"/>
      <c r="SV263" s="73"/>
      <c r="SW263" s="73"/>
      <c r="SX263" s="73"/>
      <c r="SY263" s="73"/>
      <c r="SZ263" s="73"/>
      <c r="TA263" s="73"/>
      <c r="TB263" s="73"/>
      <c r="TC263" s="73"/>
      <c r="TD263" s="73"/>
      <c r="TE263" s="73"/>
      <c r="TF263" s="73"/>
      <c r="TG263" s="73"/>
      <c r="TH263" s="73"/>
      <c r="TI263" s="73"/>
      <c r="TJ263" s="73"/>
      <c r="TK263" s="73"/>
      <c r="TL263" s="73"/>
      <c r="TM263" s="73"/>
      <c r="TN263" s="73"/>
      <c r="TO263" s="73"/>
      <c r="TP263" s="73"/>
      <c r="TQ263" s="73"/>
      <c r="TR263" s="73"/>
      <c r="TS263" s="73"/>
      <c r="TT263" s="73"/>
      <c r="TU263" s="73"/>
      <c r="TV263" s="73"/>
      <c r="TW263" s="73"/>
      <c r="TX263" s="73"/>
      <c r="TY263" s="73"/>
      <c r="TZ263" s="73"/>
      <c r="UA263" s="73"/>
      <c r="UB263" s="73"/>
      <c r="UC263" s="73"/>
      <c r="UD263" s="73"/>
      <c r="UE263" s="73"/>
      <c r="UF263" s="73"/>
      <c r="UG263" s="73"/>
      <c r="UH263" s="73"/>
      <c r="UI263" s="73"/>
      <c r="UJ263" s="73"/>
      <c r="UK263" s="73"/>
      <c r="UL263" s="73"/>
      <c r="UM263" s="73"/>
      <c r="UN263" s="73"/>
      <c r="UO263" s="73"/>
      <c r="UP263" s="73"/>
      <c r="UQ263" s="73"/>
      <c r="UR263" s="73"/>
      <c r="US263" s="73"/>
      <c r="UT263" s="73"/>
      <c r="UU263" s="73"/>
      <c r="UV263" s="73"/>
      <c r="UW263" s="73"/>
      <c r="UX263" s="73"/>
      <c r="UY263" s="73"/>
      <c r="UZ263" s="73"/>
      <c r="VA263" s="73"/>
      <c r="VB263" s="73"/>
      <c r="VC263" s="73"/>
      <c r="VD263" s="73"/>
      <c r="VE263" s="73"/>
      <c r="VF263" s="73"/>
      <c r="VG263" s="73"/>
      <c r="VH263" s="73"/>
      <c r="VI263" s="73"/>
      <c r="VJ263" s="73"/>
      <c r="VK263" s="73"/>
      <c r="VL263" s="73"/>
      <c r="VM263" s="73"/>
      <c r="VN263" s="73"/>
      <c r="VO263" s="73"/>
      <c r="VP263" s="73"/>
      <c r="VQ263" s="73"/>
      <c r="VR263" s="73"/>
      <c r="VS263" s="73"/>
      <c r="VT263" s="73"/>
      <c r="VU263" s="73"/>
      <c r="VV263" s="73"/>
      <c r="VW263" s="73"/>
      <c r="VX263" s="73"/>
      <c r="VY263" s="73"/>
      <c r="VZ263" s="73"/>
      <c r="WA263" s="73"/>
      <c r="WB263" s="73"/>
      <c r="WC263" s="73"/>
      <c r="WD263" s="73"/>
      <c r="WE263" s="73"/>
      <c r="WF263" s="73"/>
      <c r="WG263" s="73"/>
      <c r="WH263" s="73"/>
      <c r="WI263" s="73"/>
      <c r="WJ263" s="73"/>
      <c r="WK263" s="73"/>
      <c r="WL263" s="73"/>
      <c r="WM263" s="73"/>
      <c r="WN263" s="73"/>
      <c r="WO263" s="73"/>
      <c r="WP263" s="73"/>
      <c r="WQ263" s="73"/>
      <c r="WR263" s="73"/>
      <c r="WS263" s="73"/>
      <c r="WT263" s="73"/>
      <c r="WU263" s="73"/>
      <c r="WV263" s="73"/>
      <c r="WW263" s="73"/>
      <c r="WX263" s="73"/>
      <c r="WY263" s="73"/>
      <c r="WZ263" s="73"/>
      <c r="XA263" s="73"/>
      <c r="XB263" s="73"/>
      <c r="XC263" s="73"/>
      <c r="XD263" s="73"/>
      <c r="XE263" s="73"/>
      <c r="XF263" s="73"/>
      <c r="XG263" s="73"/>
      <c r="XH263" s="73"/>
      <c r="XI263" s="73"/>
      <c r="XJ263" s="73"/>
      <c r="XK263" s="73"/>
      <c r="XL263" s="73"/>
      <c r="XM263" s="73"/>
      <c r="XN263" s="73"/>
      <c r="XO263" s="73"/>
      <c r="XP263" s="73"/>
      <c r="XQ263" s="73"/>
      <c r="XR263" s="73"/>
      <c r="XS263" s="73"/>
      <c r="XT263" s="73"/>
      <c r="XU263" s="73"/>
      <c r="XV263" s="73"/>
      <c r="XW263" s="73"/>
      <c r="XX263" s="73"/>
      <c r="XY263" s="73"/>
      <c r="XZ263" s="73"/>
      <c r="YA263" s="73"/>
      <c r="YB263" s="73"/>
      <c r="YC263" s="73"/>
      <c r="YD263" s="73"/>
      <c r="YE263" s="73"/>
      <c r="YF263" s="73"/>
      <c r="YG263" s="73"/>
      <c r="YH263" s="73"/>
      <c r="YI263" s="73"/>
      <c r="YJ263" s="73"/>
      <c r="YK263" s="73"/>
      <c r="YL263" s="73"/>
      <c r="YM263" s="73"/>
      <c r="YN263" s="73"/>
      <c r="YO263" s="73"/>
      <c r="YP263" s="73"/>
      <c r="YQ263" s="73"/>
      <c r="YR263" s="73"/>
    </row>
    <row r="264" spans="1:668">
      <c r="A264" s="71" t="s">
        <v>347</v>
      </c>
      <c r="B264" s="72">
        <f t="shared" si="260"/>
        <v>0</v>
      </c>
      <c r="C264" s="72">
        <f t="shared" si="261"/>
        <v>0</v>
      </c>
      <c r="D264" s="72">
        <f t="shared" si="262"/>
        <v>0</v>
      </c>
      <c r="E264" s="72">
        <f t="shared" si="263"/>
        <v>0</v>
      </c>
      <c r="F264" s="72">
        <f t="shared" si="264"/>
        <v>0</v>
      </c>
      <c r="G264" s="72">
        <f t="shared" si="265"/>
        <v>0</v>
      </c>
      <c r="H264" s="72">
        <f t="shared" si="266"/>
        <v>0</v>
      </c>
      <c r="I264" s="72">
        <f t="shared" si="267"/>
        <v>0</v>
      </c>
      <c r="J264" s="72">
        <f t="shared" si="268"/>
        <v>0</v>
      </c>
      <c r="K264" s="72">
        <f t="shared" si="269"/>
        <v>0</v>
      </c>
      <c r="L264" s="72">
        <f t="shared" si="270"/>
        <v>7.0862849999999995E-4</v>
      </c>
      <c r="M264" s="72">
        <f t="shared" si="271"/>
        <v>0</v>
      </c>
      <c r="N264" s="72">
        <f t="shared" si="272"/>
        <v>0</v>
      </c>
      <c r="O264" s="72">
        <f t="shared" si="273"/>
        <v>0</v>
      </c>
      <c r="P264" s="72">
        <f t="shared" si="274"/>
        <v>0</v>
      </c>
      <c r="Q264" s="72">
        <f t="shared" si="275"/>
        <v>0</v>
      </c>
      <c r="R264" s="72">
        <f t="shared" si="276"/>
        <v>0</v>
      </c>
      <c r="S264" s="72">
        <f t="shared" si="277"/>
        <v>0</v>
      </c>
      <c r="T264" s="72">
        <f t="shared" si="278"/>
        <v>0</v>
      </c>
      <c r="U264" s="72">
        <f t="shared" si="279"/>
        <v>0</v>
      </c>
      <c r="V264" s="72">
        <f t="shared" si="280"/>
        <v>0</v>
      </c>
      <c r="W264" s="72">
        <f t="shared" si="281"/>
        <v>0</v>
      </c>
      <c r="X264" s="72">
        <f t="shared" si="282"/>
        <v>0</v>
      </c>
      <c r="Y264" s="72">
        <f t="shared" si="283"/>
        <v>0</v>
      </c>
      <c r="Z264" s="72">
        <f t="shared" si="284"/>
        <v>0</v>
      </c>
      <c r="AA264" s="72">
        <f t="shared" si="285"/>
        <v>0</v>
      </c>
      <c r="AB264" s="72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73"/>
      <c r="DD264" s="73"/>
      <c r="DE264" s="73"/>
      <c r="DF264" s="73"/>
      <c r="DG264" s="73"/>
      <c r="DH264" s="73"/>
      <c r="DI264" s="73"/>
      <c r="DJ264" s="73"/>
      <c r="DK264" s="73"/>
      <c r="DL264" s="73"/>
      <c r="DM264" s="73"/>
      <c r="DN264" s="73"/>
      <c r="DO264" s="73"/>
      <c r="DP264" s="73"/>
      <c r="DQ264" s="73"/>
      <c r="DR264" s="73"/>
      <c r="DS264" s="73"/>
      <c r="DT264" s="73"/>
      <c r="DU264" s="73"/>
      <c r="DV264" s="73"/>
      <c r="DW264" s="73"/>
      <c r="DX264" s="73"/>
      <c r="DY264" s="73"/>
      <c r="DZ264" s="73"/>
      <c r="EA264" s="73"/>
      <c r="EB264" s="73"/>
      <c r="EC264" s="73"/>
      <c r="ED264" s="73"/>
      <c r="EE264" s="73"/>
      <c r="EF264" s="73"/>
      <c r="EG264" s="73"/>
      <c r="EH264" s="73"/>
      <c r="EI264" s="73"/>
      <c r="EJ264" s="73"/>
      <c r="EK264" s="73"/>
      <c r="EL264" s="73"/>
      <c r="EM264" s="73"/>
      <c r="EN264" s="73"/>
      <c r="EO264" s="73"/>
      <c r="EP264" s="73"/>
      <c r="EQ264" s="73"/>
      <c r="ER264" s="73"/>
      <c r="ES264" s="73"/>
      <c r="ET264" s="73"/>
      <c r="EU264" s="73"/>
      <c r="EV264" s="73"/>
      <c r="EW264" s="73"/>
      <c r="EX264" s="73"/>
      <c r="EY264" s="73"/>
      <c r="EZ264" s="73"/>
      <c r="FA264" s="73"/>
      <c r="FB264" s="73">
        <v>0.70862849999999999</v>
      </c>
      <c r="FC264" s="73"/>
      <c r="FD264" s="73"/>
      <c r="FE264" s="73"/>
      <c r="FF264" s="73"/>
      <c r="FG264" s="73"/>
      <c r="FH264" s="73"/>
      <c r="FI264" s="73"/>
      <c r="FJ264" s="73"/>
      <c r="FK264" s="73"/>
      <c r="FL264" s="73"/>
      <c r="FM264" s="73"/>
      <c r="FN264" s="73"/>
      <c r="FO264" s="73"/>
      <c r="FP264" s="73"/>
      <c r="FQ264" s="73"/>
      <c r="FR264" s="73"/>
      <c r="FS264" s="73"/>
      <c r="FT264" s="73"/>
      <c r="FU264" s="73"/>
      <c r="FV264" s="73"/>
      <c r="FW264" s="73"/>
      <c r="FX264" s="73"/>
      <c r="FY264" s="73"/>
      <c r="FZ264" s="73"/>
      <c r="GA264" s="73"/>
      <c r="GB264" s="73"/>
      <c r="GC264" s="73"/>
      <c r="GD264" s="73"/>
      <c r="GE264" s="73"/>
      <c r="GF264" s="73"/>
      <c r="GG264" s="73"/>
      <c r="GH264" s="73"/>
      <c r="GI264" s="73"/>
      <c r="GJ264" s="73"/>
      <c r="GK264" s="73"/>
      <c r="GL264" s="73"/>
      <c r="GM264" s="73"/>
      <c r="GN264" s="73"/>
      <c r="GO264" s="73"/>
      <c r="GP264" s="73"/>
      <c r="GQ264" s="73"/>
      <c r="GR264" s="73"/>
      <c r="GS264" s="73"/>
      <c r="GT264" s="73"/>
      <c r="GU264" s="73"/>
      <c r="GV264" s="73"/>
      <c r="GW264" s="73"/>
      <c r="GX264" s="73"/>
      <c r="GY264" s="73"/>
      <c r="GZ264" s="73"/>
      <c r="HA264" s="73"/>
      <c r="HB264" s="73"/>
      <c r="HC264" s="73"/>
      <c r="HD264" s="73"/>
      <c r="HE264" s="73"/>
      <c r="HF264" s="73"/>
      <c r="HG264" s="73"/>
      <c r="HH264" s="73"/>
      <c r="HI264" s="73"/>
      <c r="HJ264" s="73"/>
      <c r="HK264" s="73"/>
      <c r="HL264" s="73"/>
      <c r="HM264" s="73"/>
      <c r="HN264" s="73"/>
      <c r="HO264" s="73"/>
      <c r="HP264" s="73"/>
      <c r="HQ264" s="73"/>
      <c r="HR264" s="73"/>
      <c r="HS264" s="73"/>
      <c r="HT264" s="73"/>
      <c r="HU264" s="73"/>
      <c r="HV264" s="73"/>
      <c r="HW264" s="73"/>
      <c r="HX264" s="73"/>
      <c r="HY264" s="73"/>
      <c r="HZ264" s="73"/>
      <c r="IA264" s="73"/>
      <c r="IB264" s="73"/>
      <c r="IC264" s="73"/>
      <c r="ID264" s="73"/>
      <c r="IE264" s="73"/>
      <c r="IF264" s="73"/>
      <c r="IG264" s="73"/>
      <c r="IH264" s="73"/>
      <c r="II264" s="73"/>
      <c r="IJ264" s="73"/>
      <c r="IK264" s="73"/>
      <c r="IL264" s="73"/>
      <c r="IM264" s="73"/>
      <c r="IN264" s="73"/>
      <c r="IO264" s="73"/>
      <c r="IP264" s="73"/>
      <c r="IQ264" s="73"/>
      <c r="IR264" s="73"/>
      <c r="IS264" s="73"/>
      <c r="IT264" s="73"/>
      <c r="IU264" s="73"/>
      <c r="IV264" s="73"/>
      <c r="IW264" s="73"/>
      <c r="IX264" s="73"/>
      <c r="IY264" s="73"/>
      <c r="IZ264" s="73"/>
      <c r="JA264" s="73"/>
      <c r="JB264" s="73"/>
      <c r="JC264" s="73"/>
      <c r="JD264" s="73"/>
      <c r="JE264" s="73"/>
      <c r="JF264" s="73"/>
      <c r="JG264" s="73"/>
      <c r="JH264" s="73"/>
      <c r="JI264" s="73"/>
      <c r="JJ264" s="73"/>
      <c r="JK264" s="73"/>
      <c r="JL264" s="73"/>
      <c r="JM264" s="73"/>
      <c r="JN264" s="73"/>
      <c r="JO264" s="73"/>
      <c r="JP264" s="73"/>
      <c r="JQ264" s="73"/>
      <c r="JR264" s="73"/>
      <c r="JS264" s="73"/>
      <c r="JT264" s="73"/>
      <c r="JU264" s="73"/>
      <c r="JV264" s="73"/>
      <c r="JW264" s="73"/>
      <c r="JX264" s="73"/>
      <c r="JY264" s="73"/>
      <c r="JZ264" s="73"/>
      <c r="KA264" s="73"/>
      <c r="KB264" s="73"/>
      <c r="KC264" s="73"/>
      <c r="KD264" s="73"/>
      <c r="KE264" s="73"/>
      <c r="KF264" s="73"/>
      <c r="KG264" s="73"/>
      <c r="KH264" s="73"/>
      <c r="KI264" s="73"/>
      <c r="KJ264" s="73"/>
      <c r="KK264" s="73"/>
      <c r="KL264" s="73"/>
      <c r="KM264" s="73"/>
      <c r="KN264" s="73"/>
      <c r="KO264" s="73"/>
      <c r="KP264" s="73"/>
      <c r="KQ264" s="73"/>
      <c r="KR264" s="73"/>
      <c r="KS264" s="73"/>
      <c r="KT264" s="73"/>
      <c r="KU264" s="73"/>
      <c r="KV264" s="73"/>
      <c r="KW264" s="73"/>
      <c r="KX264" s="73"/>
      <c r="KY264" s="73"/>
      <c r="KZ264" s="73"/>
      <c r="LA264" s="73"/>
      <c r="LB264" s="73"/>
      <c r="LC264" s="73"/>
      <c r="LD264" s="73"/>
      <c r="LE264" s="73"/>
      <c r="LF264" s="73"/>
      <c r="LG264" s="73"/>
      <c r="LH264" s="73"/>
      <c r="LI264" s="73"/>
      <c r="LJ264" s="73"/>
      <c r="LK264" s="73"/>
      <c r="LL264" s="73"/>
      <c r="LM264" s="73"/>
      <c r="LN264" s="73"/>
      <c r="LO264" s="73"/>
      <c r="LP264" s="73"/>
      <c r="LQ264" s="73"/>
      <c r="LR264" s="73"/>
      <c r="LS264" s="73"/>
      <c r="LT264" s="73"/>
      <c r="LU264" s="73"/>
      <c r="LV264" s="73"/>
      <c r="LW264" s="73"/>
      <c r="LX264" s="73"/>
      <c r="LY264" s="73"/>
      <c r="LZ264" s="73"/>
      <c r="MA264" s="73"/>
      <c r="MB264" s="73"/>
      <c r="MC264" s="73"/>
      <c r="MD264" s="73"/>
      <c r="ME264" s="73"/>
      <c r="MF264" s="73"/>
      <c r="MG264" s="73"/>
      <c r="MH264" s="73"/>
      <c r="MI264" s="73"/>
      <c r="MJ264" s="73"/>
      <c r="MK264" s="73"/>
      <c r="ML264" s="73"/>
      <c r="MM264" s="73"/>
      <c r="MN264" s="73"/>
      <c r="MO264" s="73"/>
      <c r="MP264" s="73"/>
      <c r="MQ264" s="73"/>
      <c r="MR264" s="73"/>
      <c r="MS264" s="73"/>
      <c r="MT264" s="73"/>
      <c r="MU264" s="73"/>
      <c r="MV264" s="73"/>
      <c r="MW264" s="73"/>
      <c r="MX264" s="73"/>
      <c r="MY264" s="73"/>
      <c r="MZ264" s="73"/>
      <c r="NA264" s="73"/>
      <c r="NB264" s="73"/>
      <c r="NC264" s="73"/>
      <c r="ND264" s="73"/>
      <c r="NE264" s="73"/>
      <c r="NF264" s="73"/>
      <c r="NG264" s="73"/>
      <c r="NH264" s="73"/>
      <c r="NI264" s="73"/>
      <c r="NJ264" s="73"/>
      <c r="NK264" s="73"/>
      <c r="NL264" s="73"/>
      <c r="NM264" s="73"/>
      <c r="NN264" s="73"/>
      <c r="NO264" s="73"/>
      <c r="NP264" s="73"/>
      <c r="NQ264" s="73"/>
      <c r="NR264" s="73"/>
      <c r="NS264" s="73"/>
      <c r="NT264" s="73"/>
      <c r="NU264" s="73"/>
      <c r="NV264" s="73"/>
      <c r="NW264" s="73"/>
      <c r="NX264" s="73"/>
      <c r="NY264" s="73"/>
      <c r="NZ264" s="73"/>
      <c r="OA264" s="73"/>
      <c r="OB264" s="73"/>
      <c r="OC264" s="73"/>
      <c r="OD264" s="73"/>
      <c r="OE264" s="73"/>
      <c r="OF264" s="73"/>
      <c r="OG264" s="73"/>
      <c r="OH264" s="73"/>
      <c r="OI264" s="73"/>
      <c r="OJ264" s="73"/>
      <c r="OK264" s="73"/>
      <c r="OL264" s="73"/>
      <c r="OM264" s="73"/>
      <c r="ON264" s="73"/>
      <c r="OO264" s="73"/>
      <c r="OP264" s="73"/>
      <c r="OQ264" s="73"/>
      <c r="OR264" s="73"/>
      <c r="OS264" s="73"/>
      <c r="OT264" s="73"/>
      <c r="OU264" s="73"/>
      <c r="OV264" s="73"/>
      <c r="OW264" s="73"/>
      <c r="OX264" s="73"/>
      <c r="OY264" s="73"/>
      <c r="OZ264" s="73"/>
      <c r="PA264" s="73"/>
      <c r="PB264" s="73"/>
      <c r="PC264" s="73"/>
      <c r="PD264" s="73"/>
      <c r="PE264" s="73"/>
      <c r="PF264" s="73"/>
      <c r="PG264" s="73"/>
      <c r="PH264" s="73"/>
      <c r="PI264" s="73"/>
      <c r="PJ264" s="73"/>
      <c r="PK264" s="73"/>
      <c r="PL264" s="73"/>
      <c r="PM264" s="73"/>
      <c r="PN264" s="73"/>
      <c r="PO264" s="73"/>
      <c r="PP264" s="73"/>
      <c r="PQ264" s="73"/>
      <c r="PR264" s="73"/>
      <c r="PS264" s="73"/>
      <c r="PT264" s="73"/>
      <c r="PU264" s="73"/>
      <c r="PV264" s="73"/>
      <c r="PW264" s="73"/>
      <c r="PX264" s="73"/>
      <c r="PY264" s="73"/>
      <c r="PZ264" s="73"/>
      <c r="QA264" s="73"/>
      <c r="QB264" s="73"/>
      <c r="QC264" s="73"/>
      <c r="QD264" s="73"/>
      <c r="QE264" s="73"/>
      <c r="QF264" s="73"/>
      <c r="QG264" s="73"/>
      <c r="QH264" s="73"/>
      <c r="QI264" s="73"/>
      <c r="QJ264" s="73"/>
      <c r="QK264" s="73"/>
      <c r="QL264" s="73"/>
      <c r="QM264" s="73"/>
      <c r="QN264" s="73"/>
      <c r="QO264" s="73"/>
      <c r="QP264" s="73"/>
      <c r="QQ264" s="73"/>
      <c r="QR264" s="73"/>
      <c r="QS264" s="73"/>
      <c r="QT264" s="73"/>
      <c r="QU264" s="73"/>
      <c r="QV264" s="73"/>
      <c r="QW264" s="73"/>
      <c r="QX264" s="73"/>
      <c r="QY264" s="73"/>
      <c r="QZ264" s="73"/>
      <c r="RA264" s="73"/>
      <c r="RB264" s="73"/>
      <c r="RC264" s="73"/>
      <c r="RD264" s="73"/>
      <c r="RE264" s="73"/>
      <c r="RF264" s="73"/>
      <c r="RG264" s="73"/>
      <c r="RH264" s="73"/>
      <c r="RI264" s="73"/>
      <c r="RJ264" s="73"/>
      <c r="RK264" s="73"/>
      <c r="RL264" s="73"/>
      <c r="RM264" s="73"/>
      <c r="RN264" s="73"/>
      <c r="RO264" s="73"/>
      <c r="RP264" s="73"/>
      <c r="RQ264" s="73"/>
      <c r="RR264" s="73"/>
      <c r="RS264" s="73"/>
      <c r="RT264" s="73"/>
      <c r="RU264" s="73"/>
      <c r="RV264" s="73"/>
      <c r="RW264" s="73"/>
      <c r="RX264" s="73"/>
      <c r="RY264" s="73"/>
      <c r="RZ264" s="73"/>
      <c r="SA264" s="73"/>
      <c r="SB264" s="73"/>
      <c r="SC264" s="73"/>
      <c r="SD264" s="73"/>
      <c r="SE264" s="73"/>
      <c r="SF264" s="73"/>
      <c r="SG264" s="73"/>
      <c r="SH264" s="73"/>
      <c r="SI264" s="73"/>
      <c r="SJ264" s="73"/>
      <c r="SK264" s="73"/>
      <c r="SL264" s="73"/>
      <c r="SM264" s="73"/>
      <c r="SN264" s="73"/>
      <c r="SO264" s="73"/>
      <c r="SP264" s="73"/>
      <c r="SQ264" s="73"/>
      <c r="SR264" s="73"/>
      <c r="SS264" s="73"/>
      <c r="ST264" s="73"/>
      <c r="SU264" s="73"/>
      <c r="SV264" s="73"/>
      <c r="SW264" s="73"/>
      <c r="SX264" s="73"/>
      <c r="SY264" s="73"/>
      <c r="SZ264" s="73"/>
      <c r="TA264" s="73"/>
      <c r="TB264" s="73"/>
      <c r="TC264" s="73"/>
      <c r="TD264" s="73"/>
      <c r="TE264" s="73"/>
      <c r="TF264" s="73"/>
      <c r="TG264" s="73"/>
      <c r="TH264" s="73"/>
      <c r="TI264" s="73"/>
      <c r="TJ264" s="73"/>
      <c r="TK264" s="73"/>
      <c r="TL264" s="73"/>
      <c r="TM264" s="73"/>
      <c r="TN264" s="73"/>
      <c r="TO264" s="73"/>
      <c r="TP264" s="73"/>
      <c r="TQ264" s="73"/>
      <c r="TR264" s="73"/>
      <c r="TS264" s="73"/>
      <c r="TT264" s="73"/>
      <c r="TU264" s="73"/>
      <c r="TV264" s="73"/>
      <c r="TW264" s="73"/>
      <c r="TX264" s="73"/>
      <c r="TY264" s="73"/>
      <c r="TZ264" s="73"/>
      <c r="UA264" s="73"/>
      <c r="UB264" s="73"/>
      <c r="UC264" s="73"/>
      <c r="UD264" s="73"/>
      <c r="UE264" s="73"/>
      <c r="UF264" s="73"/>
      <c r="UG264" s="73"/>
      <c r="UH264" s="73"/>
      <c r="UI264" s="73"/>
      <c r="UJ264" s="73"/>
      <c r="UK264" s="73"/>
      <c r="UL264" s="73"/>
      <c r="UM264" s="73"/>
      <c r="UN264" s="73"/>
      <c r="UO264" s="73"/>
      <c r="UP264" s="73"/>
      <c r="UQ264" s="73"/>
      <c r="UR264" s="73"/>
      <c r="US264" s="73"/>
      <c r="UT264" s="73"/>
      <c r="UU264" s="73"/>
      <c r="UV264" s="73"/>
      <c r="UW264" s="73"/>
      <c r="UX264" s="73"/>
      <c r="UY264" s="73"/>
      <c r="UZ264" s="73"/>
      <c r="VA264" s="73"/>
      <c r="VB264" s="73"/>
      <c r="VC264" s="73"/>
      <c r="VD264" s="73"/>
      <c r="VE264" s="73"/>
      <c r="VF264" s="73"/>
      <c r="VG264" s="73"/>
      <c r="VH264" s="73"/>
      <c r="VI264" s="73"/>
      <c r="VJ264" s="73"/>
      <c r="VK264" s="73"/>
      <c r="VL264" s="73"/>
      <c r="VM264" s="73"/>
      <c r="VN264" s="73"/>
      <c r="VO264" s="73"/>
      <c r="VP264" s="73"/>
      <c r="VQ264" s="73"/>
      <c r="VR264" s="73"/>
      <c r="VS264" s="73"/>
      <c r="VT264" s="73"/>
      <c r="VU264" s="73"/>
      <c r="VV264" s="73"/>
      <c r="VW264" s="73"/>
      <c r="VX264" s="73"/>
      <c r="VY264" s="73"/>
      <c r="VZ264" s="73"/>
      <c r="WA264" s="73"/>
      <c r="WB264" s="73"/>
      <c r="WC264" s="73"/>
      <c r="WD264" s="73"/>
      <c r="WE264" s="73"/>
      <c r="WF264" s="73"/>
      <c r="WG264" s="73"/>
      <c r="WH264" s="73"/>
      <c r="WI264" s="73"/>
      <c r="WJ264" s="73"/>
      <c r="WK264" s="73"/>
      <c r="WL264" s="73"/>
      <c r="WM264" s="73"/>
      <c r="WN264" s="73"/>
      <c r="WO264" s="73"/>
      <c r="WP264" s="73"/>
      <c r="WQ264" s="73"/>
      <c r="WR264" s="73"/>
      <c r="WS264" s="73"/>
      <c r="WT264" s="73"/>
      <c r="WU264" s="73"/>
      <c r="WV264" s="73"/>
      <c r="WW264" s="73"/>
      <c r="WX264" s="73"/>
      <c r="WY264" s="73"/>
      <c r="WZ264" s="73"/>
      <c r="XA264" s="73"/>
      <c r="XB264" s="73"/>
      <c r="XC264" s="73"/>
      <c r="XD264" s="73"/>
      <c r="XE264" s="73"/>
      <c r="XF264" s="73"/>
      <c r="XG264" s="73"/>
      <c r="XH264" s="73"/>
      <c r="XI264" s="73"/>
      <c r="XJ264" s="73"/>
      <c r="XK264" s="73"/>
      <c r="XL264" s="73"/>
      <c r="XM264" s="73"/>
      <c r="XN264" s="73"/>
      <c r="XO264" s="73"/>
      <c r="XP264" s="73"/>
      <c r="XQ264" s="73"/>
      <c r="XR264" s="73"/>
      <c r="XS264" s="73"/>
      <c r="XT264" s="73"/>
      <c r="XU264" s="73"/>
      <c r="XV264" s="73"/>
      <c r="XW264" s="73"/>
      <c r="XX264" s="73"/>
      <c r="XY264" s="73"/>
      <c r="XZ264" s="73"/>
      <c r="YA264" s="73"/>
      <c r="YB264" s="73"/>
      <c r="YC264" s="73"/>
      <c r="YD264" s="73"/>
      <c r="YE264" s="73"/>
      <c r="YF264" s="73"/>
      <c r="YG264" s="73"/>
      <c r="YH264" s="73"/>
      <c r="YI264" s="73"/>
      <c r="YJ264" s="73"/>
      <c r="YK264" s="73"/>
      <c r="YL264" s="73"/>
      <c r="YM264" s="73"/>
      <c r="YN264" s="73"/>
      <c r="YO264" s="73"/>
      <c r="YP264" s="73"/>
      <c r="YQ264" s="73"/>
      <c r="YR264" s="73"/>
    </row>
    <row r="265" spans="1:668">
      <c r="A265" s="71" t="s">
        <v>348</v>
      </c>
      <c r="B265" s="72">
        <f t="shared" si="260"/>
        <v>0</v>
      </c>
      <c r="C265" s="72">
        <f t="shared" si="261"/>
        <v>0</v>
      </c>
      <c r="D265" s="72">
        <f t="shared" si="262"/>
        <v>0</v>
      </c>
      <c r="E265" s="72">
        <f t="shared" si="263"/>
        <v>0</v>
      </c>
      <c r="F265" s="72">
        <f t="shared" si="264"/>
        <v>0</v>
      </c>
      <c r="G265" s="72">
        <f t="shared" si="265"/>
        <v>0</v>
      </c>
      <c r="H265" s="72">
        <f t="shared" si="266"/>
        <v>0</v>
      </c>
      <c r="I265" s="72">
        <f t="shared" si="267"/>
        <v>0</v>
      </c>
      <c r="J265" s="72">
        <f t="shared" si="268"/>
        <v>0</v>
      </c>
      <c r="K265" s="72">
        <f t="shared" si="269"/>
        <v>0</v>
      </c>
      <c r="L265" s="72">
        <f t="shared" si="270"/>
        <v>0</v>
      </c>
      <c r="M265" s="72">
        <f t="shared" si="271"/>
        <v>0</v>
      </c>
      <c r="N265" s="72">
        <f t="shared" si="272"/>
        <v>0</v>
      </c>
      <c r="O265" s="72">
        <f t="shared" si="273"/>
        <v>0</v>
      </c>
      <c r="P265" s="72">
        <f t="shared" si="274"/>
        <v>0</v>
      </c>
      <c r="Q265" s="72">
        <f t="shared" si="275"/>
        <v>0</v>
      </c>
      <c r="R265" s="72">
        <f t="shared" si="276"/>
        <v>0</v>
      </c>
      <c r="S265" s="72">
        <f t="shared" si="277"/>
        <v>0</v>
      </c>
      <c r="T265" s="72">
        <f t="shared" si="278"/>
        <v>0</v>
      </c>
      <c r="U265" s="72">
        <f t="shared" si="279"/>
        <v>0</v>
      </c>
      <c r="V265" s="72">
        <f t="shared" si="280"/>
        <v>0</v>
      </c>
      <c r="W265" s="72">
        <f t="shared" si="281"/>
        <v>0</v>
      </c>
      <c r="X265" s="72">
        <f t="shared" si="282"/>
        <v>0</v>
      </c>
      <c r="Y265" s="72">
        <f t="shared" si="283"/>
        <v>0</v>
      </c>
      <c r="Z265" s="72">
        <f t="shared" si="284"/>
        <v>0</v>
      </c>
      <c r="AA265" s="72">
        <f t="shared" si="285"/>
        <v>0</v>
      </c>
      <c r="AB265" s="72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3"/>
      <c r="DY265" s="73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73"/>
      <c r="ES265" s="73"/>
      <c r="ET265" s="73"/>
      <c r="EU265" s="73"/>
      <c r="EV265" s="73"/>
      <c r="EW265" s="73"/>
      <c r="EX265" s="73"/>
      <c r="EY265" s="73"/>
      <c r="EZ265" s="73"/>
      <c r="FA265" s="73"/>
      <c r="FB265" s="73"/>
      <c r="FC265" s="73"/>
      <c r="FD265" s="73"/>
      <c r="FE265" s="73"/>
      <c r="FF265" s="73"/>
      <c r="FG265" s="73"/>
      <c r="FH265" s="73"/>
      <c r="FI265" s="73"/>
      <c r="FJ265" s="73"/>
      <c r="FK265" s="73"/>
      <c r="FL265" s="73"/>
      <c r="FM265" s="73"/>
      <c r="FN265" s="73"/>
      <c r="FO265" s="73"/>
      <c r="FP265" s="73"/>
      <c r="FQ265" s="73"/>
      <c r="FR265" s="73"/>
      <c r="FS265" s="73"/>
      <c r="FT265" s="73"/>
      <c r="FU265" s="73"/>
      <c r="FV265" s="73"/>
      <c r="FW265" s="73"/>
      <c r="FX265" s="73"/>
      <c r="FY265" s="73"/>
      <c r="FZ265" s="73"/>
      <c r="GA265" s="73"/>
      <c r="GB265" s="73"/>
      <c r="GC265" s="73"/>
      <c r="GD265" s="73"/>
      <c r="GE265" s="73"/>
      <c r="GF265" s="73"/>
      <c r="GG265" s="73"/>
      <c r="GH265" s="73"/>
      <c r="GI265" s="73"/>
      <c r="GJ265" s="73"/>
      <c r="GK265" s="73"/>
      <c r="GL265" s="73"/>
      <c r="GM265" s="73"/>
      <c r="GN265" s="73"/>
      <c r="GO265" s="73"/>
      <c r="GP265" s="73"/>
      <c r="GQ265" s="73"/>
      <c r="GR265" s="73"/>
      <c r="GS265" s="73"/>
      <c r="GT265" s="73"/>
      <c r="GU265" s="73"/>
      <c r="GV265" s="73"/>
      <c r="GW265" s="73"/>
      <c r="GX265" s="73"/>
      <c r="GY265" s="73"/>
      <c r="GZ265" s="73"/>
      <c r="HA265" s="73"/>
      <c r="HB265" s="73"/>
      <c r="HC265" s="73"/>
      <c r="HD265" s="73"/>
      <c r="HE265" s="73"/>
      <c r="HF265" s="73"/>
      <c r="HG265" s="73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HV265" s="73"/>
      <c r="HW265" s="73"/>
      <c r="HX265" s="73"/>
      <c r="HY265" s="73"/>
      <c r="HZ265" s="73"/>
      <c r="IA265" s="73"/>
      <c r="IB265" s="73"/>
      <c r="IC265" s="73"/>
      <c r="ID265" s="73"/>
      <c r="IE265" s="73"/>
      <c r="IF265" s="73"/>
      <c r="IG265" s="73"/>
      <c r="IH265" s="73"/>
      <c r="II265" s="73"/>
      <c r="IJ265" s="73"/>
      <c r="IK265" s="73"/>
      <c r="IL265" s="73"/>
      <c r="IM265" s="73"/>
      <c r="IN265" s="73"/>
      <c r="IO265" s="73"/>
      <c r="IP265" s="73"/>
      <c r="IQ265" s="73"/>
      <c r="IR265" s="73"/>
      <c r="IS265" s="73"/>
      <c r="IT265" s="73"/>
      <c r="IU265" s="73"/>
      <c r="IV265" s="73"/>
      <c r="IW265" s="73"/>
      <c r="IX265" s="73"/>
      <c r="IY265" s="73"/>
      <c r="IZ265" s="73"/>
      <c r="JA265" s="73"/>
      <c r="JB265" s="73"/>
      <c r="JC265" s="73"/>
      <c r="JD265" s="73"/>
      <c r="JE265" s="73"/>
      <c r="JF265" s="73"/>
      <c r="JG265" s="73"/>
      <c r="JH265" s="73"/>
      <c r="JI265" s="73"/>
      <c r="JJ265" s="73"/>
      <c r="JK265" s="73"/>
      <c r="JL265" s="73"/>
      <c r="JM265" s="73"/>
      <c r="JN265" s="73"/>
      <c r="JO265" s="73"/>
      <c r="JP265" s="73"/>
      <c r="JQ265" s="73"/>
      <c r="JR265" s="73"/>
      <c r="JS265" s="73"/>
      <c r="JT265" s="73"/>
      <c r="JU265" s="73"/>
      <c r="JV265" s="73"/>
      <c r="JW265" s="73"/>
      <c r="JX265" s="73"/>
      <c r="JY265" s="73"/>
      <c r="JZ265" s="73"/>
      <c r="KA265" s="73"/>
      <c r="KB265" s="73"/>
      <c r="KC265" s="73"/>
      <c r="KD265" s="73"/>
      <c r="KE265" s="73"/>
      <c r="KF265" s="73"/>
      <c r="KG265" s="73"/>
      <c r="KH265" s="73"/>
      <c r="KI265" s="73"/>
      <c r="KJ265" s="73"/>
      <c r="KK265" s="73"/>
      <c r="KL265" s="73"/>
      <c r="KM265" s="73"/>
      <c r="KN265" s="73"/>
      <c r="KO265" s="73"/>
      <c r="KP265" s="73"/>
      <c r="KQ265" s="73"/>
      <c r="KR265" s="73"/>
      <c r="KS265" s="73"/>
      <c r="KT265" s="73"/>
      <c r="KU265" s="73"/>
      <c r="KV265" s="73"/>
      <c r="KW265" s="73"/>
      <c r="KX265" s="73"/>
      <c r="KY265" s="73"/>
      <c r="KZ265" s="73"/>
      <c r="LA265" s="73"/>
      <c r="LB265" s="73"/>
      <c r="LC265" s="73"/>
      <c r="LD265" s="73"/>
      <c r="LE265" s="73"/>
      <c r="LF265" s="73"/>
      <c r="LG265" s="73"/>
      <c r="LH265" s="73"/>
      <c r="LI265" s="73"/>
      <c r="LJ265" s="73"/>
      <c r="LK265" s="73"/>
      <c r="LL265" s="73"/>
      <c r="LM265" s="73"/>
      <c r="LN265" s="73"/>
      <c r="LO265" s="73"/>
      <c r="LP265" s="73"/>
      <c r="LQ265" s="73"/>
      <c r="LR265" s="73"/>
      <c r="LS265" s="73"/>
      <c r="LT265" s="73"/>
      <c r="LU265" s="73"/>
      <c r="LV265" s="73"/>
      <c r="LW265" s="73"/>
      <c r="LX265" s="73"/>
      <c r="LY265" s="73"/>
      <c r="LZ265" s="73"/>
      <c r="MA265" s="73"/>
      <c r="MB265" s="73"/>
      <c r="MC265" s="73"/>
      <c r="MD265" s="73"/>
      <c r="ME265" s="73"/>
      <c r="MF265" s="73"/>
      <c r="MG265" s="73"/>
      <c r="MH265" s="73"/>
      <c r="MI265" s="73"/>
      <c r="MJ265" s="73"/>
      <c r="MK265" s="73"/>
      <c r="ML265" s="73"/>
      <c r="MM265" s="73"/>
      <c r="MN265" s="73"/>
      <c r="MO265" s="73"/>
      <c r="MP265" s="73"/>
      <c r="MQ265" s="73"/>
      <c r="MR265" s="73"/>
      <c r="MS265" s="73"/>
      <c r="MT265" s="73"/>
      <c r="MU265" s="73"/>
      <c r="MV265" s="73"/>
      <c r="MW265" s="73"/>
      <c r="MX265" s="73"/>
      <c r="MY265" s="73"/>
      <c r="MZ265" s="73"/>
      <c r="NA265" s="73"/>
      <c r="NB265" s="73"/>
      <c r="NC265" s="73"/>
      <c r="ND265" s="73"/>
      <c r="NE265" s="73"/>
      <c r="NF265" s="73"/>
      <c r="NG265" s="73"/>
      <c r="NH265" s="73"/>
      <c r="NI265" s="73"/>
      <c r="NJ265" s="73"/>
      <c r="NK265" s="73"/>
      <c r="NL265" s="73"/>
      <c r="NM265" s="73"/>
      <c r="NN265" s="73"/>
      <c r="NO265" s="73"/>
      <c r="NP265" s="73"/>
      <c r="NQ265" s="73"/>
      <c r="NR265" s="73"/>
      <c r="NS265" s="73"/>
      <c r="NT265" s="73"/>
      <c r="NU265" s="73"/>
      <c r="NV265" s="73"/>
      <c r="NW265" s="73"/>
      <c r="NX265" s="73"/>
      <c r="NY265" s="73"/>
      <c r="NZ265" s="73"/>
      <c r="OA265" s="73"/>
      <c r="OB265" s="73"/>
      <c r="OC265" s="73"/>
      <c r="OD265" s="73"/>
      <c r="OE265" s="73"/>
      <c r="OF265" s="73"/>
      <c r="OG265" s="73"/>
      <c r="OH265" s="73"/>
      <c r="OI265" s="73"/>
      <c r="OJ265" s="73"/>
      <c r="OK265" s="73"/>
      <c r="OL265" s="73"/>
      <c r="OM265" s="73"/>
      <c r="ON265" s="73"/>
      <c r="OO265" s="73"/>
      <c r="OP265" s="73"/>
      <c r="OQ265" s="73"/>
      <c r="OR265" s="73"/>
      <c r="OS265" s="73"/>
      <c r="OT265" s="73"/>
      <c r="OU265" s="73"/>
      <c r="OV265" s="73"/>
      <c r="OW265" s="73"/>
      <c r="OX265" s="73"/>
      <c r="OY265" s="73"/>
      <c r="OZ265" s="73"/>
      <c r="PA265" s="73"/>
      <c r="PB265" s="73"/>
      <c r="PC265" s="73"/>
      <c r="PD265" s="73"/>
      <c r="PE265" s="73"/>
      <c r="PF265" s="73"/>
      <c r="PG265" s="73"/>
      <c r="PH265" s="73"/>
      <c r="PI265" s="73"/>
      <c r="PJ265" s="73"/>
      <c r="PK265" s="73"/>
      <c r="PL265" s="73"/>
      <c r="PM265" s="73"/>
      <c r="PN265" s="73"/>
      <c r="PO265" s="73"/>
      <c r="PP265" s="73"/>
      <c r="PQ265" s="73"/>
      <c r="PR265" s="73"/>
      <c r="PS265" s="73"/>
      <c r="PT265" s="73"/>
      <c r="PU265" s="73"/>
      <c r="PV265" s="73"/>
      <c r="PW265" s="73"/>
      <c r="PX265" s="73"/>
      <c r="PY265" s="73"/>
      <c r="PZ265" s="73"/>
      <c r="QA265" s="73"/>
      <c r="QB265" s="73"/>
      <c r="QC265" s="73"/>
      <c r="QD265" s="73"/>
      <c r="QE265" s="73"/>
      <c r="QF265" s="73"/>
      <c r="QG265" s="73"/>
      <c r="QH265" s="73"/>
      <c r="QI265" s="73"/>
      <c r="QJ265" s="73"/>
      <c r="QK265" s="73"/>
      <c r="QL265" s="73"/>
      <c r="QM265" s="73"/>
      <c r="QN265" s="73"/>
      <c r="QO265" s="73"/>
      <c r="QP265" s="73"/>
      <c r="QQ265" s="73"/>
      <c r="QR265" s="73"/>
      <c r="QS265" s="73"/>
      <c r="QT265" s="73"/>
      <c r="QU265" s="73"/>
      <c r="QV265" s="73"/>
      <c r="QW265" s="73"/>
      <c r="QX265" s="73"/>
      <c r="QY265" s="73"/>
      <c r="QZ265" s="73"/>
      <c r="RA265" s="73"/>
      <c r="RB265" s="73"/>
      <c r="RC265" s="73"/>
      <c r="RD265" s="73"/>
      <c r="RE265" s="73"/>
      <c r="RF265" s="73"/>
      <c r="RG265" s="73"/>
      <c r="RH265" s="73"/>
      <c r="RI265" s="73"/>
      <c r="RJ265" s="73"/>
      <c r="RK265" s="73"/>
      <c r="RL265" s="73"/>
      <c r="RM265" s="73"/>
      <c r="RN265" s="73"/>
      <c r="RO265" s="73"/>
      <c r="RP265" s="73"/>
      <c r="RQ265" s="73"/>
      <c r="RR265" s="73"/>
      <c r="RS265" s="73"/>
      <c r="RT265" s="73"/>
      <c r="RU265" s="73"/>
      <c r="RV265" s="73"/>
      <c r="RW265" s="73"/>
      <c r="RX265" s="73"/>
      <c r="RY265" s="73"/>
      <c r="RZ265" s="73"/>
      <c r="SA265" s="73"/>
      <c r="SB265" s="73"/>
      <c r="SC265" s="73"/>
      <c r="SD265" s="73"/>
      <c r="SE265" s="73"/>
      <c r="SF265" s="73"/>
      <c r="SG265" s="73"/>
      <c r="SH265" s="73"/>
      <c r="SI265" s="73"/>
      <c r="SJ265" s="73"/>
      <c r="SK265" s="73"/>
      <c r="SL265" s="73"/>
      <c r="SM265" s="73"/>
      <c r="SN265" s="73"/>
      <c r="SO265" s="73"/>
      <c r="SP265" s="73"/>
      <c r="SQ265" s="73"/>
      <c r="SR265" s="73"/>
      <c r="SS265" s="73"/>
      <c r="ST265" s="73"/>
      <c r="SU265" s="73"/>
      <c r="SV265" s="73"/>
      <c r="SW265" s="73"/>
      <c r="SX265" s="73"/>
      <c r="SY265" s="73"/>
      <c r="SZ265" s="73"/>
      <c r="TA265" s="73"/>
      <c r="TB265" s="73"/>
      <c r="TC265" s="73"/>
      <c r="TD265" s="73"/>
      <c r="TE265" s="73"/>
      <c r="TF265" s="73"/>
      <c r="TG265" s="73"/>
      <c r="TH265" s="73"/>
      <c r="TI265" s="73"/>
      <c r="TJ265" s="73"/>
      <c r="TK265" s="73"/>
      <c r="TL265" s="73"/>
      <c r="TM265" s="73"/>
      <c r="TN265" s="73"/>
      <c r="TO265" s="73"/>
      <c r="TP265" s="73"/>
      <c r="TQ265" s="73"/>
      <c r="TR265" s="73"/>
      <c r="TS265" s="73"/>
      <c r="TT265" s="73"/>
      <c r="TU265" s="73"/>
      <c r="TV265" s="73"/>
      <c r="TW265" s="73"/>
      <c r="TX265" s="73"/>
      <c r="TY265" s="73"/>
      <c r="TZ265" s="73"/>
      <c r="UA265" s="73"/>
      <c r="UB265" s="73"/>
      <c r="UC265" s="73"/>
      <c r="UD265" s="73"/>
      <c r="UE265" s="73"/>
      <c r="UF265" s="73"/>
      <c r="UG265" s="73"/>
      <c r="UH265" s="73"/>
      <c r="UI265" s="73"/>
      <c r="UJ265" s="73"/>
      <c r="UK265" s="73"/>
      <c r="UL265" s="73"/>
      <c r="UM265" s="73"/>
      <c r="UN265" s="73"/>
      <c r="UO265" s="73"/>
      <c r="UP265" s="73"/>
      <c r="UQ265" s="73"/>
      <c r="UR265" s="73"/>
      <c r="US265" s="73"/>
      <c r="UT265" s="73"/>
      <c r="UU265" s="73"/>
      <c r="UV265" s="73"/>
      <c r="UW265" s="73"/>
      <c r="UX265" s="73"/>
      <c r="UY265" s="73"/>
      <c r="UZ265" s="73"/>
      <c r="VA265" s="73"/>
      <c r="VB265" s="73"/>
      <c r="VC265" s="73"/>
      <c r="VD265" s="73"/>
      <c r="VE265" s="73"/>
      <c r="VF265" s="73"/>
      <c r="VG265" s="73"/>
      <c r="VH265" s="73"/>
      <c r="VI265" s="73"/>
      <c r="VJ265" s="73"/>
      <c r="VK265" s="73"/>
      <c r="VL265" s="73"/>
      <c r="VM265" s="73"/>
      <c r="VN265" s="73"/>
      <c r="VO265" s="73"/>
      <c r="VP265" s="73"/>
      <c r="VQ265" s="73"/>
      <c r="VR265" s="73"/>
      <c r="VS265" s="73"/>
      <c r="VT265" s="73"/>
      <c r="VU265" s="73"/>
      <c r="VV265" s="73"/>
      <c r="VW265" s="73"/>
      <c r="VX265" s="73"/>
      <c r="VY265" s="73"/>
      <c r="VZ265" s="73"/>
      <c r="WA265" s="73"/>
      <c r="WB265" s="73"/>
      <c r="WC265" s="73"/>
      <c r="WD265" s="73"/>
      <c r="WE265" s="73"/>
      <c r="WF265" s="73"/>
      <c r="WG265" s="73"/>
      <c r="WH265" s="73"/>
      <c r="WI265" s="73"/>
      <c r="WJ265" s="73"/>
      <c r="WK265" s="73"/>
      <c r="WL265" s="73"/>
      <c r="WM265" s="73"/>
      <c r="WN265" s="73"/>
      <c r="WO265" s="73"/>
      <c r="WP265" s="73"/>
      <c r="WQ265" s="73"/>
      <c r="WR265" s="73"/>
      <c r="WS265" s="73"/>
      <c r="WT265" s="73"/>
      <c r="WU265" s="73"/>
      <c r="WV265" s="73"/>
      <c r="WW265" s="73"/>
      <c r="WX265" s="73"/>
      <c r="WY265" s="73"/>
      <c r="WZ265" s="73"/>
      <c r="XA265" s="73"/>
      <c r="XB265" s="73"/>
      <c r="XC265" s="73"/>
      <c r="XD265" s="73"/>
      <c r="XE265" s="73"/>
      <c r="XF265" s="73"/>
      <c r="XG265" s="73"/>
      <c r="XH265" s="73"/>
      <c r="XI265" s="73"/>
      <c r="XJ265" s="73"/>
      <c r="XK265" s="73"/>
      <c r="XL265" s="73"/>
      <c r="XM265" s="73"/>
      <c r="XN265" s="73"/>
      <c r="XO265" s="73"/>
      <c r="XP265" s="73"/>
      <c r="XQ265" s="73"/>
      <c r="XR265" s="73"/>
      <c r="XS265" s="73"/>
      <c r="XT265" s="73"/>
      <c r="XU265" s="73"/>
      <c r="XV265" s="73"/>
      <c r="XW265" s="73"/>
      <c r="XX265" s="73"/>
      <c r="XY265" s="73"/>
      <c r="XZ265" s="73"/>
      <c r="YA265" s="73"/>
      <c r="YB265" s="73"/>
      <c r="YC265" s="73"/>
      <c r="YD265" s="73"/>
      <c r="YE265" s="73"/>
      <c r="YF265" s="73"/>
      <c r="YG265" s="73"/>
      <c r="YH265" s="73"/>
      <c r="YI265" s="73"/>
      <c r="YJ265" s="73"/>
      <c r="YK265" s="73"/>
      <c r="YL265" s="73"/>
      <c r="YM265" s="73"/>
      <c r="YN265" s="73"/>
      <c r="YO265" s="73"/>
      <c r="YP265" s="73"/>
      <c r="YQ265" s="73"/>
      <c r="YR265" s="73"/>
    </row>
    <row r="266" spans="1:668">
      <c r="A266" s="71" t="s">
        <v>349</v>
      </c>
      <c r="B266" s="72">
        <f t="shared" si="260"/>
        <v>5.5410811875000007E-2</v>
      </c>
      <c r="C266" s="72">
        <f t="shared" si="261"/>
        <v>9.7133283225000019E-2</v>
      </c>
      <c r="D266" s="72">
        <f t="shared" si="262"/>
        <v>0.12122665222500001</v>
      </c>
      <c r="E266" s="72">
        <f t="shared" si="263"/>
        <v>0.14397756389999997</v>
      </c>
      <c r="F266" s="72">
        <f t="shared" si="264"/>
        <v>0.35201514420000007</v>
      </c>
      <c r="G266" s="72">
        <f t="shared" si="265"/>
        <v>0.33339789877499998</v>
      </c>
      <c r="H266" s="72">
        <f t="shared" si="266"/>
        <v>0.38056499910000002</v>
      </c>
      <c r="I266" s="72">
        <f t="shared" si="267"/>
        <v>0.38746231649999996</v>
      </c>
      <c r="J266" s="72">
        <f t="shared" si="268"/>
        <v>0.25155918067500005</v>
      </c>
      <c r="K266" s="72">
        <f t="shared" si="269"/>
        <v>0.20632899825000003</v>
      </c>
      <c r="L266" s="72">
        <f t="shared" si="270"/>
        <v>0.51166520842499996</v>
      </c>
      <c r="M266" s="72">
        <f t="shared" si="271"/>
        <v>0.8984543278499999</v>
      </c>
      <c r="N266" s="72">
        <f t="shared" si="272"/>
        <v>0.80103759322500012</v>
      </c>
      <c r="O266" s="72">
        <f t="shared" si="273"/>
        <v>3.3923817866250001</v>
      </c>
      <c r="P266" s="72">
        <f t="shared" si="274"/>
        <v>1.376404566975</v>
      </c>
      <c r="Q266" s="72">
        <f t="shared" si="275"/>
        <v>1.136124389925</v>
      </c>
      <c r="R266" s="72">
        <f t="shared" si="276"/>
        <v>0.54775014637500008</v>
      </c>
      <c r="S266" s="72">
        <f t="shared" si="277"/>
        <v>0.34390528469999987</v>
      </c>
      <c r="T266" s="72">
        <f t="shared" si="278"/>
        <v>0.43877883037499987</v>
      </c>
      <c r="U266" s="72">
        <f t="shared" si="279"/>
        <v>2.8510132335749998</v>
      </c>
      <c r="V266" s="72">
        <f t="shared" si="280"/>
        <v>1.4994775901250001</v>
      </c>
      <c r="W266" s="72">
        <f t="shared" si="281"/>
        <v>1.8269978091750001</v>
      </c>
      <c r="X266" s="72">
        <f t="shared" si="282"/>
        <v>1.1942161796250002</v>
      </c>
      <c r="Y266" s="72">
        <f t="shared" si="283"/>
        <v>1.3734086431499999</v>
      </c>
      <c r="Z266" s="72">
        <f t="shared" si="284"/>
        <v>0</v>
      </c>
      <c r="AA266" s="72">
        <f t="shared" si="285"/>
        <v>0</v>
      </c>
      <c r="AB266" s="72"/>
      <c r="AD266" s="73">
        <v>0.41336662499999999</v>
      </c>
      <c r="AE266" s="73">
        <v>6.8461386750000006</v>
      </c>
      <c r="AF266" s="73">
        <v>4.8659156999999995</v>
      </c>
      <c r="AG266" s="73">
        <v>7.6886192250000009</v>
      </c>
      <c r="AH266" s="73">
        <v>21.573801</v>
      </c>
      <c r="AI266" s="73">
        <v>6.4091511000000008</v>
      </c>
      <c r="AJ266" s="73">
        <v>0.8031123</v>
      </c>
      <c r="AK266" s="73">
        <v>0.57477644999999999</v>
      </c>
      <c r="AL266" s="73">
        <v>0.78736499999999998</v>
      </c>
      <c r="AM266" s="73"/>
      <c r="AN266" s="73">
        <v>4.7320636499999997</v>
      </c>
      <c r="AO266" s="73">
        <v>0.71650214999999995</v>
      </c>
      <c r="AP266" s="73"/>
      <c r="AQ266" s="73">
        <v>6.8185808999999997</v>
      </c>
      <c r="AR266" s="73">
        <v>14.160759525</v>
      </c>
      <c r="AS266" s="73">
        <v>11.546707725000001</v>
      </c>
      <c r="AT266" s="73">
        <v>15.97563585</v>
      </c>
      <c r="AU266" s="73">
        <v>10.948310325000001</v>
      </c>
      <c r="AV266" s="73">
        <v>8.688572774999999</v>
      </c>
      <c r="AW266" s="73">
        <v>5.1178724999999998</v>
      </c>
      <c r="AX266" s="73">
        <v>4.3186970250000005</v>
      </c>
      <c r="AY266" s="73">
        <v>7.0469167500000003</v>
      </c>
      <c r="AZ266" s="73">
        <v>5.6414702250000008</v>
      </c>
      <c r="BA266" s="73">
        <v>6.8697596250000004</v>
      </c>
      <c r="BB266" s="73">
        <v>10.940436674999999</v>
      </c>
      <c r="BC266" s="73">
        <v>5.0509464750000008</v>
      </c>
      <c r="BD266" s="73">
        <v>7.9838811000000005</v>
      </c>
      <c r="BE266" s="73">
        <v>16.727569424999999</v>
      </c>
      <c r="BF266" s="73">
        <v>19.66050405</v>
      </c>
      <c r="BG266" s="73">
        <v>12.467924775</v>
      </c>
      <c r="BH266" s="73">
        <v>13.861560825000002</v>
      </c>
      <c r="BI266" s="73">
        <v>9.47200095</v>
      </c>
      <c r="BJ266" s="73">
        <v>9.0507606750000011</v>
      </c>
      <c r="BK266" s="73">
        <v>4.7005690500000004</v>
      </c>
      <c r="BL266" s="73">
        <v>9.5192428500000013</v>
      </c>
      <c r="BM266" s="73">
        <v>1.791255375</v>
      </c>
      <c r="BN266" s="73">
        <v>1.3188363750000001</v>
      </c>
      <c r="BO266" s="73">
        <v>2.677041</v>
      </c>
      <c r="BP266" s="73">
        <v>13.373394525</v>
      </c>
      <c r="BQ266" s="73">
        <v>24.746881950000002</v>
      </c>
      <c r="BR266" s="73">
        <v>16.849610999999999</v>
      </c>
      <c r="BS266" s="73">
        <v>14.148949049999999</v>
      </c>
      <c r="BT266" s="73">
        <v>20.436058575000001</v>
      </c>
      <c r="BU266" s="73">
        <v>14.467831875</v>
      </c>
      <c r="BV266" s="73">
        <v>10.76327955</v>
      </c>
      <c r="BW266" s="73">
        <v>10.27511325</v>
      </c>
      <c r="BX266" s="73">
        <v>10.5664383</v>
      </c>
      <c r="BY266" s="73">
        <v>4.3541284500000002</v>
      </c>
      <c r="BZ266" s="73">
        <v>2.1219486750000001</v>
      </c>
      <c r="CA266" s="73">
        <v>6.2083730249999993</v>
      </c>
      <c r="CB266" s="73">
        <v>38.628126900000005</v>
      </c>
      <c r="CC266" s="73">
        <v>57.280803750000004</v>
      </c>
      <c r="CD266" s="73">
        <v>66.189838725000001</v>
      </c>
      <c r="CE266" s="73">
        <v>42.06891195</v>
      </c>
      <c r="CF266" s="73">
        <v>33.317349974999999</v>
      </c>
      <c r="CG266" s="73">
        <v>37.100638799999999</v>
      </c>
      <c r="CH266" s="73">
        <v>30.734792775000003</v>
      </c>
      <c r="CI266" s="73">
        <v>11.841969600000001</v>
      </c>
      <c r="CJ266" s="73">
        <v>17.282661749999999</v>
      </c>
      <c r="CK266" s="73">
        <v>9.2397282749999992</v>
      </c>
      <c r="CL266" s="73">
        <v>7.6098827250000003</v>
      </c>
      <c r="CM266" s="73">
        <v>10.771153200000001</v>
      </c>
      <c r="CN266" s="73">
        <v>11.790790875000001</v>
      </c>
      <c r="CO266" s="73">
        <v>33.734653424999998</v>
      </c>
      <c r="CP266" s="73">
        <v>58.867344224999997</v>
      </c>
      <c r="CQ266" s="73">
        <v>22.46352345</v>
      </c>
      <c r="CR266" s="73">
        <v>19.069980300000001</v>
      </c>
      <c r="CS266" s="73">
        <v>42.998002650000004</v>
      </c>
      <c r="CT266" s="73">
        <v>48.789072224999998</v>
      </c>
      <c r="CU266" s="73">
        <v>39.891847724999998</v>
      </c>
      <c r="CV266" s="73">
        <v>24.199663275000002</v>
      </c>
      <c r="CW266" s="73">
        <v>13.2119847</v>
      </c>
      <c r="CX266" s="73">
        <v>11.475844875</v>
      </c>
      <c r="CY266" s="73">
        <v>31.222959075000002</v>
      </c>
      <c r="CZ266" s="73">
        <v>58.599640125000001</v>
      </c>
      <c r="DA266" s="73">
        <v>61.359354449999998</v>
      </c>
      <c r="DB266" s="73">
        <v>61.256996999999998</v>
      </c>
      <c r="DC266" s="73">
        <v>40.344582599999995</v>
      </c>
      <c r="DD266" s="73">
        <v>47.021437800000001</v>
      </c>
      <c r="DE266" s="73">
        <v>20.349448424999999</v>
      </c>
      <c r="DF266" s="73">
        <v>12.65295555</v>
      </c>
      <c r="DG266" s="73">
        <v>11.869527375000001</v>
      </c>
      <c r="DH266" s="73">
        <v>11.971884825000002</v>
      </c>
      <c r="DI266" s="73">
        <v>12.440367</v>
      </c>
      <c r="DJ266" s="73">
        <v>10.042840575</v>
      </c>
      <c r="DK266" s="73">
        <v>12.349820025</v>
      </c>
      <c r="DL266" s="73">
        <v>19.947892275000001</v>
      </c>
      <c r="DM266" s="73">
        <v>44.431006949999997</v>
      </c>
      <c r="DN266" s="73">
        <v>58.158715725</v>
      </c>
      <c r="DO266" s="73">
        <v>49.651236900000001</v>
      </c>
      <c r="DP266" s="73">
        <v>55.942283250000003</v>
      </c>
      <c r="DQ266" s="73">
        <v>23.849285849999998</v>
      </c>
      <c r="DR266" s="73">
        <v>32.262280875000002</v>
      </c>
      <c r="DS266" s="73">
        <v>41.553187874999999</v>
      </c>
      <c r="DT266" s="73">
        <v>14.1095808</v>
      </c>
      <c r="DU266" s="73">
        <v>25.164185400000001</v>
      </c>
      <c r="DV266" s="73">
        <v>31.364684775000001</v>
      </c>
      <c r="DW266" s="73">
        <v>26.742852225</v>
      </c>
      <c r="DX266" s="73">
        <v>30.494646450000001</v>
      </c>
      <c r="DY266" s="73">
        <v>35.120415825000002</v>
      </c>
      <c r="DZ266" s="73">
        <v>38.175392025000001</v>
      </c>
      <c r="EA266" s="73">
        <v>5.9406689250000007</v>
      </c>
      <c r="EB266" s="73">
        <v>11.546707725000001</v>
      </c>
      <c r="EC266" s="73">
        <v>18.243247050000001</v>
      </c>
      <c r="ED266" s="73">
        <v>19.093601249999999</v>
      </c>
      <c r="EE266" s="73">
        <v>15.3536175</v>
      </c>
      <c r="EF266" s="73">
        <v>15.881152049999999</v>
      </c>
      <c r="EG266" s="73">
        <v>3.6021948749999999</v>
      </c>
      <c r="EH266" s="73">
        <v>10.771153200000001</v>
      </c>
      <c r="EI266" s="73">
        <v>12.188410200000002</v>
      </c>
      <c r="EJ266" s="73">
        <v>29.530124325000003</v>
      </c>
      <c r="EK266" s="73">
        <v>39.730437900000005</v>
      </c>
      <c r="EL266" s="73">
        <v>14.192254125</v>
      </c>
      <c r="EM266" s="73">
        <v>14.893008975000001</v>
      </c>
      <c r="EN266" s="73">
        <v>30.234816000000002</v>
      </c>
      <c r="EO266" s="73">
        <v>7.4051678249999995</v>
      </c>
      <c r="EP266" s="73">
        <v>2.3424108750000001</v>
      </c>
      <c r="EQ266" s="73">
        <v>17.172430649999999</v>
      </c>
      <c r="ER266" s="73">
        <v>18.211752450000002</v>
      </c>
      <c r="ES266" s="73">
        <v>9.6570317250000013</v>
      </c>
      <c r="ET266" s="73">
        <v>5.9091743249999995</v>
      </c>
      <c r="EU266" s="73">
        <v>4.7399373000000002</v>
      </c>
      <c r="EV266" s="73">
        <v>26.372790675000001</v>
      </c>
      <c r="EW266" s="73">
        <v>77.512147425000009</v>
      </c>
      <c r="EX266" s="73">
        <v>100.75909905</v>
      </c>
      <c r="EY266" s="73">
        <v>71.638404524999999</v>
      </c>
      <c r="EZ266" s="73">
        <v>77.425537274999996</v>
      </c>
      <c r="FA266" s="73">
        <v>62.335687050000004</v>
      </c>
      <c r="FB266" s="73">
        <v>44.249912999999999</v>
      </c>
      <c r="FC266" s="73">
        <v>20.817930599999997</v>
      </c>
      <c r="FD266" s="73">
        <v>12.963964725</v>
      </c>
      <c r="FE266" s="73">
        <v>6.9406224750000005</v>
      </c>
      <c r="FF266" s="73">
        <v>17.644849650000001</v>
      </c>
      <c r="FG266" s="73">
        <v>30.41590995</v>
      </c>
      <c r="FH266" s="73">
        <v>42.564951900000004</v>
      </c>
      <c r="FI266" s="73">
        <v>126.801196425</v>
      </c>
      <c r="FJ266" s="73">
        <v>123.12026505</v>
      </c>
      <c r="FK266" s="73">
        <v>124.817036625</v>
      </c>
      <c r="FL266" s="73">
        <v>128.840471775</v>
      </c>
      <c r="FM266" s="73">
        <v>101.412612</v>
      </c>
      <c r="FN266" s="73">
        <v>74.724875324999999</v>
      </c>
      <c r="FO266" s="73">
        <v>63.745070400000003</v>
      </c>
      <c r="FP266" s="73">
        <v>33.486633449999999</v>
      </c>
      <c r="FQ266" s="73">
        <v>30.880455299999998</v>
      </c>
      <c r="FR266" s="73">
        <v>23.61307635</v>
      </c>
      <c r="FS266" s="73">
        <v>34.506271124999998</v>
      </c>
      <c r="FT266" s="73">
        <v>42.092532900000002</v>
      </c>
      <c r="FU266" s="73">
        <v>66.130786349999994</v>
      </c>
      <c r="FV266" s="73">
        <v>92.157136425000004</v>
      </c>
      <c r="FW266" s="73">
        <v>130.67896905000001</v>
      </c>
      <c r="FX266" s="73">
        <v>124.9390782</v>
      </c>
      <c r="FY266" s="73">
        <v>125.16347722500001</v>
      </c>
      <c r="FZ266" s="73">
        <v>83.531552850000011</v>
      </c>
      <c r="GA266" s="73">
        <v>36.612472500000003</v>
      </c>
      <c r="GB266" s="73">
        <v>20.621089349999998</v>
      </c>
      <c r="GC266" s="73">
        <v>20.991150900000001</v>
      </c>
      <c r="GD266" s="73">
        <v>48.726083025000001</v>
      </c>
      <c r="GE266" s="73">
        <v>59.162606099999998</v>
      </c>
      <c r="GF266" s="73">
        <v>50.340181274999999</v>
      </c>
      <c r="GG266" s="73">
        <v>56.473754624999998</v>
      </c>
      <c r="GH266" s="73">
        <v>53.292800025000005</v>
      </c>
      <c r="GI266" s="73">
        <v>74.220961724999995</v>
      </c>
      <c r="GJ266" s="73">
        <v>145.16648505000001</v>
      </c>
      <c r="GK266" s="73">
        <v>121.391998875</v>
      </c>
      <c r="GL266" s="73">
        <v>99.278852850000007</v>
      </c>
      <c r="GM266" s="73">
        <v>770.55869407499995</v>
      </c>
      <c r="GN266" s="73">
        <v>1545.8455149750002</v>
      </c>
      <c r="GO266" s="73">
        <v>367.92385402500003</v>
      </c>
      <c r="GP266" s="73">
        <v>378.37612440000004</v>
      </c>
      <c r="GQ266" s="73">
        <v>39.348565874999998</v>
      </c>
      <c r="GR266" s="73">
        <v>61.6191849</v>
      </c>
      <c r="GS266" s="73">
        <v>139.42659420000001</v>
      </c>
      <c r="GT266" s="73">
        <v>139.85964494999999</v>
      </c>
      <c r="GU266" s="73">
        <v>138.643166025</v>
      </c>
      <c r="GV266" s="73">
        <v>129.23021745</v>
      </c>
      <c r="GW266" s="73">
        <v>106.136802</v>
      </c>
      <c r="GX266" s="73">
        <v>93.019301100000007</v>
      </c>
      <c r="GY266" s="73">
        <v>76.020090749999994</v>
      </c>
      <c r="GZ266" s="73">
        <v>30.825339750000001</v>
      </c>
      <c r="HA266" s="73">
        <v>43.899535574999994</v>
      </c>
      <c r="HB266" s="73">
        <v>42.616130625000004</v>
      </c>
      <c r="HC266" s="73">
        <v>36.285716024999999</v>
      </c>
      <c r="HD266" s="73">
        <v>69.650307900000001</v>
      </c>
      <c r="HE266" s="73">
        <v>155.35105132499999</v>
      </c>
      <c r="HF266" s="73">
        <v>131.10020932499998</v>
      </c>
      <c r="HG266" s="73">
        <v>114.62853352499999</v>
      </c>
      <c r="HH266" s="73">
        <v>154.626675525</v>
      </c>
      <c r="HI266" s="73">
        <v>146.548310625</v>
      </c>
      <c r="HJ266" s="73">
        <v>94.046812424999999</v>
      </c>
      <c r="HK266" s="73">
        <v>111.93968205</v>
      </c>
      <c r="HL266" s="73">
        <v>44.816815800000008</v>
      </c>
      <c r="HM266" s="73">
        <v>34.514144775000005</v>
      </c>
      <c r="HN266" s="73">
        <v>35.868412575000001</v>
      </c>
      <c r="HO266" s="73">
        <v>20.337637949999998</v>
      </c>
      <c r="HP266" s="73">
        <v>28.8333063</v>
      </c>
      <c r="HQ266" s="73">
        <v>79.834874174999996</v>
      </c>
      <c r="HR266" s="73">
        <v>70.417988774999998</v>
      </c>
      <c r="HS266" s="73">
        <v>76.976739225000003</v>
      </c>
      <c r="HT266" s="73">
        <v>78.614458424999995</v>
      </c>
      <c r="HU266" s="73">
        <v>57.572128800000002</v>
      </c>
      <c r="HV266" s="73">
        <v>33.7149693</v>
      </c>
      <c r="HW266" s="73">
        <v>31.045801950000001</v>
      </c>
      <c r="HX266" s="73">
        <v>19.06210665</v>
      </c>
      <c r="HY266" s="73">
        <v>15.471722249999999</v>
      </c>
      <c r="HZ266" s="73">
        <v>21.865126050000001</v>
      </c>
      <c r="IA266" s="73">
        <v>23.384740499999999</v>
      </c>
      <c r="IB266" s="73">
        <v>40.261909275000001</v>
      </c>
      <c r="IC266" s="73">
        <v>52.336151549999997</v>
      </c>
      <c r="ID266" s="73">
        <v>53.871513299999997</v>
      </c>
      <c r="IE266" s="73">
        <v>18.928254599999999</v>
      </c>
      <c r="IF266" s="73">
        <v>37.872256499999999</v>
      </c>
      <c r="IG266" s="73">
        <v>22.833584999999999</v>
      </c>
      <c r="IH266" s="73">
        <v>22.998931649999999</v>
      </c>
      <c r="II266" s="73">
        <v>20.491174125000001</v>
      </c>
      <c r="IJ266" s="73">
        <v>17.156683350000002</v>
      </c>
      <c r="IK266" s="73">
        <v>11.904958799999999</v>
      </c>
      <c r="IL266" s="73">
        <v>15.668563499999999</v>
      </c>
      <c r="IM266" s="73">
        <v>13.231668825</v>
      </c>
      <c r="IN266" s="73">
        <v>35.990454149999998</v>
      </c>
      <c r="IO266" s="73">
        <v>40.643781300000001</v>
      </c>
      <c r="IP266" s="73">
        <v>39.502102049999998</v>
      </c>
      <c r="IQ266" s="73">
        <v>27.538090875000002</v>
      </c>
      <c r="IR266" s="73">
        <v>38.576948174999998</v>
      </c>
      <c r="IS266" s="73">
        <v>23.865033149999999</v>
      </c>
      <c r="IT266" s="73">
        <v>25.668099000000002</v>
      </c>
      <c r="IU266" s="73">
        <v>27.990825749999999</v>
      </c>
      <c r="IV266" s="73">
        <v>10.51132275</v>
      </c>
      <c r="IW266" s="73">
        <v>139.59194084999999</v>
      </c>
      <c r="IX266" s="73">
        <v>135.40709587500001</v>
      </c>
      <c r="IY266" s="73">
        <v>59.052374999999998</v>
      </c>
      <c r="IZ266" s="73">
        <v>81.445035599999997</v>
      </c>
      <c r="JA266" s="73">
        <v>1789.1137421999999</v>
      </c>
      <c r="JB266" s="73">
        <v>82.574904375000003</v>
      </c>
      <c r="JC266" s="73">
        <v>85.929079275000007</v>
      </c>
      <c r="JD266" s="73">
        <v>113.89234725</v>
      </c>
      <c r="JE266" s="73">
        <v>138.61560825000001</v>
      </c>
      <c r="JF266" s="73">
        <v>90.724132124999997</v>
      </c>
      <c r="JG266" s="73">
        <v>66.394553625</v>
      </c>
      <c r="JH266" s="73">
        <v>113.3333181</v>
      </c>
      <c r="JI266" s="73">
        <v>94.531041900000005</v>
      </c>
      <c r="JJ266" s="73">
        <v>88.913192624999994</v>
      </c>
      <c r="JK266" s="73">
        <v>125.51385465</v>
      </c>
      <c r="JL266" s="73">
        <v>110.242910475</v>
      </c>
      <c r="JM266" s="73">
        <v>100.47564765</v>
      </c>
      <c r="JN266" s="73">
        <v>137.25346680000001</v>
      </c>
      <c r="JO266" s="73">
        <v>144.50116162500001</v>
      </c>
      <c r="JP266" s="73">
        <v>161.77988654999999</v>
      </c>
      <c r="JQ266" s="73">
        <v>124.336743975</v>
      </c>
      <c r="JR266" s="73">
        <v>76.177563750000004</v>
      </c>
      <c r="JS266" s="73">
        <v>117.32919547500001</v>
      </c>
      <c r="JT266" s="73">
        <v>130.15143449999999</v>
      </c>
      <c r="JU266" s="73">
        <v>182.80253205</v>
      </c>
      <c r="JV266" s="73">
        <v>143.390976975</v>
      </c>
      <c r="JW266" s="73">
        <v>149.47337160000001</v>
      </c>
      <c r="JX266" s="73">
        <v>123.116328225</v>
      </c>
      <c r="JY266" s="73">
        <v>160.665765075</v>
      </c>
      <c r="JZ266" s="73">
        <v>178.27518330000001</v>
      </c>
      <c r="KA266" s="73">
        <v>176.93272597500001</v>
      </c>
      <c r="KB266" s="73">
        <v>195.672012975</v>
      </c>
      <c r="KC266" s="73">
        <v>140.18640142500001</v>
      </c>
      <c r="KD266" s="73">
        <v>147.68605305</v>
      </c>
      <c r="KE266" s="73">
        <v>108.5776335</v>
      </c>
      <c r="KF266" s="73">
        <v>165.10256684999999</v>
      </c>
      <c r="KG266" s="73">
        <v>137.91879022500001</v>
      </c>
      <c r="KH266" s="73">
        <v>89.452537649999996</v>
      </c>
      <c r="KI266" s="73">
        <v>26.357043375</v>
      </c>
      <c r="KJ266" s="73">
        <v>48.946545225000001</v>
      </c>
      <c r="KK266" s="73">
        <v>177.19255642499999</v>
      </c>
      <c r="KL266" s="73">
        <v>173.964359925</v>
      </c>
      <c r="KM266" s="73">
        <v>71.492742000000007</v>
      </c>
      <c r="KN266" s="73">
        <v>96.590001375</v>
      </c>
      <c r="KO266" s="73">
        <v>86.519603024999995</v>
      </c>
      <c r="KP266" s="73">
        <v>60.981419250000002</v>
      </c>
      <c r="KQ266" s="73">
        <v>68.240924550000003</v>
      </c>
      <c r="KR266" s="73">
        <v>99.337905225</v>
      </c>
      <c r="KS266" s="73">
        <v>195.14054160000001</v>
      </c>
      <c r="KT266" s="73">
        <v>142.35165517499999</v>
      </c>
      <c r="KU266" s="73">
        <v>107.40445965000001</v>
      </c>
      <c r="KV266" s="73">
        <v>122.903739675</v>
      </c>
      <c r="KW266" s="73">
        <v>144.981454275</v>
      </c>
      <c r="KX266" s="73">
        <v>177.18861960000001</v>
      </c>
      <c r="KY266" s="73">
        <v>124.139902725</v>
      </c>
      <c r="KZ266" s="73">
        <v>116.91582885</v>
      </c>
      <c r="LA266" s="73">
        <v>104.132958075</v>
      </c>
      <c r="LB266" s="73">
        <v>129.0963654</v>
      </c>
      <c r="LC266" s="73">
        <v>112.60106865</v>
      </c>
      <c r="LD266" s="73">
        <v>91.692591074999996</v>
      </c>
      <c r="LE266" s="73"/>
      <c r="LF266" s="73"/>
      <c r="LG266" s="73"/>
      <c r="LH266" s="73"/>
      <c r="LI266" s="73"/>
      <c r="LJ266" s="73"/>
      <c r="LK266" s="73"/>
      <c r="LL266" s="73"/>
      <c r="LM266" s="73"/>
      <c r="LN266" s="73"/>
      <c r="LO266" s="73"/>
      <c r="LP266" s="73"/>
      <c r="LQ266" s="73"/>
      <c r="LR266" s="73"/>
      <c r="LS266" s="73"/>
      <c r="LT266" s="73"/>
      <c r="LU266" s="73"/>
      <c r="LV266" s="73"/>
      <c r="LW266" s="73"/>
      <c r="LX266" s="73"/>
      <c r="LY266" s="73"/>
      <c r="LZ266" s="73"/>
      <c r="MA266" s="73"/>
      <c r="MB266" s="73"/>
      <c r="MC266" s="73"/>
      <c r="MD266" s="73"/>
      <c r="ME266" s="73"/>
      <c r="MF266" s="73"/>
      <c r="MG266" s="73"/>
      <c r="MH266" s="73"/>
      <c r="MI266" s="73"/>
      <c r="MJ266" s="73"/>
      <c r="MK266" s="73"/>
      <c r="ML266" s="73"/>
      <c r="MM266" s="73"/>
      <c r="MN266" s="73"/>
      <c r="MO266" s="73"/>
      <c r="MP266" s="73"/>
      <c r="MQ266" s="73"/>
      <c r="MR266" s="73"/>
      <c r="MS266" s="73"/>
      <c r="MT266" s="73"/>
      <c r="MU266" s="73"/>
      <c r="MV266" s="73"/>
      <c r="MW266" s="73"/>
      <c r="MX266" s="73"/>
      <c r="MY266" s="73"/>
      <c r="MZ266" s="73"/>
      <c r="NA266" s="73"/>
      <c r="NB266" s="73"/>
      <c r="NC266" s="73"/>
      <c r="ND266" s="73"/>
      <c r="NE266" s="73"/>
      <c r="NF266" s="73"/>
      <c r="NG266" s="73"/>
      <c r="NH266" s="73"/>
      <c r="NI266" s="73"/>
      <c r="NJ266" s="73"/>
      <c r="NK266" s="73"/>
      <c r="NL266" s="73"/>
      <c r="NM266" s="73"/>
      <c r="NN266" s="73"/>
      <c r="NO266" s="73"/>
      <c r="NP266" s="73"/>
      <c r="NQ266" s="73"/>
      <c r="NR266" s="73"/>
      <c r="NS266" s="73"/>
      <c r="NT266" s="73"/>
      <c r="NU266" s="73"/>
      <c r="NV266" s="73"/>
      <c r="NW266" s="73"/>
      <c r="NX266" s="73"/>
      <c r="NY266" s="73"/>
      <c r="NZ266" s="73"/>
      <c r="OA266" s="73"/>
      <c r="OB266" s="73"/>
      <c r="OC266" s="73"/>
      <c r="OD266" s="73"/>
      <c r="OE266" s="73"/>
      <c r="OF266" s="73"/>
      <c r="OG266" s="73"/>
      <c r="OH266" s="73"/>
      <c r="OI266" s="73"/>
      <c r="OJ266" s="73"/>
      <c r="OK266" s="73"/>
      <c r="OL266" s="73"/>
      <c r="OM266" s="73"/>
      <c r="ON266" s="73"/>
      <c r="OO266" s="73"/>
      <c r="OP266" s="73"/>
      <c r="OQ266" s="73"/>
      <c r="OR266" s="73"/>
      <c r="OS266" s="73"/>
      <c r="OT266" s="73"/>
      <c r="OU266" s="73"/>
      <c r="OV266" s="73"/>
      <c r="OW266" s="73"/>
      <c r="OX266" s="73"/>
      <c r="OY266" s="73"/>
      <c r="OZ266" s="73"/>
      <c r="PA266" s="73"/>
      <c r="PB266" s="73"/>
      <c r="PC266" s="73"/>
      <c r="PD266" s="73"/>
      <c r="PE266" s="73"/>
      <c r="PF266" s="73"/>
      <c r="PG266" s="73"/>
      <c r="PH266" s="73"/>
      <c r="PI266" s="73"/>
      <c r="PJ266" s="73"/>
      <c r="PK266" s="73"/>
      <c r="PL266" s="73"/>
      <c r="PM266" s="73"/>
      <c r="PN266" s="73"/>
      <c r="PO266" s="73"/>
      <c r="PP266" s="73"/>
      <c r="PQ266" s="73"/>
      <c r="PR266" s="73"/>
      <c r="PS266" s="73"/>
      <c r="PT266" s="73"/>
      <c r="PU266" s="73"/>
      <c r="PV266" s="73"/>
      <c r="PW266" s="73"/>
      <c r="PX266" s="73"/>
      <c r="PY266" s="73"/>
      <c r="PZ266" s="73"/>
      <c r="QA266" s="73"/>
      <c r="QB266" s="73"/>
      <c r="QC266" s="73"/>
      <c r="QD266" s="73"/>
      <c r="QE266" s="73"/>
      <c r="QF266" s="73"/>
      <c r="QG266" s="73"/>
      <c r="QH266" s="73"/>
      <c r="QI266" s="73"/>
      <c r="QJ266" s="73"/>
      <c r="QK266" s="73"/>
      <c r="QL266" s="73"/>
      <c r="QM266" s="73"/>
      <c r="QN266" s="73"/>
      <c r="QO266" s="73"/>
      <c r="QP266" s="73"/>
      <c r="QQ266" s="73"/>
      <c r="QR266" s="73"/>
      <c r="QS266" s="73"/>
      <c r="QT266" s="73"/>
      <c r="QU266" s="73"/>
      <c r="QV266" s="73"/>
      <c r="QW266" s="73"/>
      <c r="QX266" s="73"/>
      <c r="QY266" s="73"/>
      <c r="QZ266" s="73"/>
      <c r="RA266" s="73"/>
      <c r="RB266" s="73"/>
      <c r="RC266" s="73"/>
      <c r="RD266" s="73"/>
      <c r="RE266" s="73"/>
      <c r="RF266" s="73"/>
      <c r="RG266" s="73"/>
      <c r="RH266" s="73"/>
      <c r="RI266" s="73"/>
      <c r="RJ266" s="73"/>
      <c r="RK266" s="73"/>
      <c r="RL266" s="73"/>
      <c r="RM266" s="73"/>
      <c r="RN266" s="73"/>
      <c r="RO266" s="73"/>
      <c r="RP266" s="73"/>
      <c r="RQ266" s="73"/>
      <c r="RR266" s="73"/>
      <c r="RS266" s="73"/>
      <c r="RT266" s="73"/>
      <c r="RU266" s="73"/>
      <c r="RV266" s="73"/>
      <c r="RW266" s="73"/>
      <c r="RX266" s="73"/>
      <c r="RY266" s="73"/>
      <c r="RZ266" s="73"/>
      <c r="SA266" s="73"/>
      <c r="SB266" s="73"/>
      <c r="SC266" s="73"/>
      <c r="SD266" s="73"/>
      <c r="SE266" s="73"/>
      <c r="SF266" s="73"/>
      <c r="SG266" s="73"/>
      <c r="SH266" s="73"/>
      <c r="SI266" s="73"/>
      <c r="SJ266" s="73"/>
      <c r="SK266" s="73"/>
      <c r="SL266" s="73"/>
      <c r="SM266" s="73"/>
      <c r="SN266" s="73"/>
      <c r="SO266" s="73"/>
      <c r="SP266" s="73"/>
      <c r="SQ266" s="73"/>
      <c r="SR266" s="73"/>
      <c r="SS266" s="73"/>
      <c r="ST266" s="73"/>
      <c r="SU266" s="73"/>
      <c r="SV266" s="73"/>
      <c r="SW266" s="73"/>
      <c r="SX266" s="73"/>
      <c r="SY266" s="73"/>
      <c r="SZ266" s="73"/>
      <c r="TA266" s="73"/>
      <c r="TB266" s="73"/>
      <c r="TC266" s="73"/>
      <c r="TD266" s="73"/>
      <c r="TE266" s="73"/>
      <c r="TF266" s="73"/>
      <c r="TG266" s="73"/>
      <c r="TH266" s="73"/>
      <c r="TI266" s="73"/>
      <c r="TJ266" s="73"/>
      <c r="TK266" s="73"/>
      <c r="TL266" s="73"/>
      <c r="TM266" s="73"/>
      <c r="TN266" s="73"/>
      <c r="TO266" s="73"/>
      <c r="TP266" s="73"/>
      <c r="TQ266" s="73"/>
      <c r="TR266" s="73"/>
      <c r="TS266" s="73"/>
      <c r="TT266" s="73"/>
      <c r="TU266" s="73"/>
      <c r="TV266" s="73"/>
      <c r="TW266" s="73"/>
      <c r="TX266" s="73"/>
      <c r="TY266" s="73"/>
      <c r="TZ266" s="73"/>
      <c r="UA266" s="73"/>
      <c r="UB266" s="73"/>
      <c r="UC266" s="73"/>
      <c r="UD266" s="73"/>
      <c r="UE266" s="73"/>
      <c r="UF266" s="73"/>
      <c r="UG266" s="73"/>
      <c r="UH266" s="73"/>
      <c r="UI266" s="73"/>
      <c r="UJ266" s="73"/>
      <c r="UK266" s="73"/>
      <c r="UL266" s="73"/>
      <c r="UM266" s="73"/>
      <c r="UN266" s="73"/>
      <c r="UO266" s="73"/>
      <c r="UP266" s="73"/>
      <c r="UQ266" s="73"/>
      <c r="UR266" s="73"/>
      <c r="US266" s="73"/>
      <c r="UT266" s="73"/>
      <c r="UU266" s="73"/>
      <c r="UV266" s="73"/>
      <c r="UW266" s="73"/>
      <c r="UX266" s="73"/>
      <c r="UY266" s="73"/>
      <c r="UZ266" s="73"/>
      <c r="VA266" s="73"/>
      <c r="VB266" s="73"/>
      <c r="VC266" s="73"/>
      <c r="VD266" s="73"/>
      <c r="VE266" s="73"/>
      <c r="VF266" s="73"/>
      <c r="VG266" s="73"/>
      <c r="VH266" s="73"/>
      <c r="VI266" s="73"/>
      <c r="VJ266" s="73"/>
      <c r="VK266" s="73"/>
      <c r="VL266" s="73"/>
      <c r="VM266" s="73"/>
      <c r="VN266" s="73"/>
      <c r="VO266" s="73"/>
      <c r="VP266" s="73"/>
      <c r="VQ266" s="73"/>
      <c r="VR266" s="73"/>
      <c r="VS266" s="73"/>
      <c r="VT266" s="73"/>
      <c r="VU266" s="73"/>
      <c r="VV266" s="73"/>
      <c r="VW266" s="73"/>
      <c r="VX266" s="73"/>
      <c r="VY266" s="73"/>
      <c r="VZ266" s="73"/>
      <c r="WA266" s="73"/>
      <c r="WB266" s="73"/>
      <c r="WC266" s="73"/>
      <c r="WD266" s="73"/>
      <c r="WE266" s="73"/>
      <c r="WF266" s="73"/>
      <c r="WG266" s="73"/>
      <c r="WH266" s="73"/>
      <c r="WI266" s="73"/>
      <c r="WJ266" s="73"/>
      <c r="WK266" s="73"/>
      <c r="WL266" s="73"/>
      <c r="WM266" s="73"/>
      <c r="WN266" s="73"/>
      <c r="WO266" s="73"/>
      <c r="WP266" s="73"/>
      <c r="WQ266" s="73"/>
      <c r="WR266" s="73"/>
      <c r="WS266" s="73"/>
      <c r="WT266" s="73"/>
      <c r="WU266" s="73"/>
      <c r="WV266" s="73"/>
      <c r="WW266" s="73"/>
      <c r="WX266" s="73"/>
      <c r="WY266" s="73"/>
      <c r="WZ266" s="73"/>
      <c r="XA266" s="73"/>
      <c r="XB266" s="73"/>
      <c r="XC266" s="73"/>
      <c r="XD266" s="73"/>
      <c r="XE266" s="73"/>
      <c r="XF266" s="73"/>
      <c r="XG266" s="73"/>
      <c r="XH266" s="73"/>
      <c r="XI266" s="73"/>
      <c r="XJ266" s="73"/>
      <c r="XK266" s="73"/>
      <c r="XL266" s="73"/>
      <c r="XM266" s="73"/>
      <c r="XN266" s="73"/>
      <c r="XO266" s="73"/>
      <c r="XP266" s="73"/>
      <c r="XQ266" s="73"/>
      <c r="XR266" s="73"/>
      <c r="XS266" s="73"/>
      <c r="XT266" s="73"/>
      <c r="XU266" s="73"/>
      <c r="XV266" s="73"/>
      <c r="XW266" s="73"/>
      <c r="XX266" s="73"/>
      <c r="XY266" s="73"/>
      <c r="XZ266" s="73"/>
      <c r="YA266" s="73"/>
      <c r="YB266" s="73"/>
      <c r="YC266" s="73"/>
      <c r="YD266" s="73"/>
      <c r="YE266" s="73"/>
      <c r="YF266" s="73"/>
      <c r="YG266" s="73"/>
      <c r="YH266" s="73"/>
      <c r="YI266" s="73"/>
      <c r="YJ266" s="73"/>
      <c r="YK266" s="73"/>
      <c r="YL266" s="73"/>
      <c r="YM266" s="73"/>
      <c r="YN266" s="73"/>
      <c r="YO266" s="73"/>
      <c r="YP266" s="73"/>
      <c r="YQ266" s="73"/>
      <c r="YR266" s="73"/>
    </row>
    <row r="267" spans="1:668">
      <c r="A267" s="71" t="s">
        <v>350</v>
      </c>
      <c r="B267" s="72">
        <f t="shared" si="260"/>
        <v>0</v>
      </c>
      <c r="C267" s="72">
        <f t="shared" si="261"/>
        <v>0</v>
      </c>
      <c r="D267" s="72">
        <f t="shared" si="262"/>
        <v>0</v>
      </c>
      <c r="E267" s="72">
        <f t="shared" si="263"/>
        <v>0</v>
      </c>
      <c r="F267" s="72">
        <f t="shared" si="264"/>
        <v>0</v>
      </c>
      <c r="G267" s="72">
        <f t="shared" si="265"/>
        <v>0</v>
      </c>
      <c r="H267" s="72">
        <f t="shared" si="266"/>
        <v>0</v>
      </c>
      <c r="I267" s="72">
        <f t="shared" si="267"/>
        <v>0</v>
      </c>
      <c r="J267" s="72">
        <f t="shared" si="268"/>
        <v>0</v>
      </c>
      <c r="K267" s="72">
        <f t="shared" si="269"/>
        <v>0</v>
      </c>
      <c r="L267" s="72">
        <f t="shared" si="270"/>
        <v>0</v>
      </c>
      <c r="M267" s="72">
        <f t="shared" si="271"/>
        <v>0</v>
      </c>
      <c r="N267" s="72">
        <f t="shared" si="272"/>
        <v>0</v>
      </c>
      <c r="O267" s="72">
        <f t="shared" si="273"/>
        <v>0</v>
      </c>
      <c r="P267" s="72">
        <f t="shared" si="274"/>
        <v>0</v>
      </c>
      <c r="Q267" s="72">
        <f t="shared" si="275"/>
        <v>0</v>
      </c>
      <c r="R267" s="72">
        <f t="shared" si="276"/>
        <v>0</v>
      </c>
      <c r="S267" s="72">
        <f t="shared" si="277"/>
        <v>0</v>
      </c>
      <c r="T267" s="72">
        <f t="shared" si="278"/>
        <v>0</v>
      </c>
      <c r="U267" s="72">
        <f t="shared" si="279"/>
        <v>0</v>
      </c>
      <c r="V267" s="72">
        <f t="shared" si="280"/>
        <v>0</v>
      </c>
      <c r="W267" s="72">
        <f t="shared" si="281"/>
        <v>0</v>
      </c>
      <c r="X267" s="72">
        <f t="shared" si="282"/>
        <v>0</v>
      </c>
      <c r="Y267" s="72">
        <f t="shared" si="283"/>
        <v>0</v>
      </c>
      <c r="Z267" s="72">
        <f t="shared" si="284"/>
        <v>0</v>
      </c>
      <c r="AA267" s="72">
        <f t="shared" si="285"/>
        <v>0</v>
      </c>
      <c r="AB267" s="72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3"/>
      <c r="DY267" s="73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73"/>
      <c r="ES267" s="73"/>
      <c r="ET267" s="73"/>
      <c r="EU267" s="73"/>
      <c r="EV267" s="73"/>
      <c r="EW267" s="73"/>
      <c r="EX267" s="73"/>
      <c r="EY267" s="73"/>
      <c r="EZ267" s="73"/>
      <c r="FA267" s="73"/>
      <c r="FB267" s="73"/>
      <c r="FC267" s="73"/>
      <c r="FD267" s="73"/>
      <c r="FE267" s="73"/>
      <c r="FF267" s="73"/>
      <c r="FG267" s="73"/>
      <c r="FH267" s="73"/>
      <c r="FI267" s="73"/>
      <c r="FJ267" s="73"/>
      <c r="FK267" s="73"/>
      <c r="FL267" s="73"/>
      <c r="FM267" s="73"/>
      <c r="FN267" s="73"/>
      <c r="FO267" s="73"/>
      <c r="FP267" s="73"/>
      <c r="FQ267" s="73"/>
      <c r="FR267" s="73"/>
      <c r="FS267" s="73"/>
      <c r="FT267" s="73"/>
      <c r="FU267" s="73"/>
      <c r="FV267" s="73"/>
      <c r="FW267" s="73"/>
      <c r="FX267" s="73"/>
      <c r="FY267" s="73"/>
      <c r="FZ267" s="73"/>
      <c r="GA267" s="73"/>
      <c r="GB267" s="73"/>
      <c r="GC267" s="73"/>
      <c r="GD267" s="73"/>
      <c r="GE267" s="73"/>
      <c r="GF267" s="73"/>
      <c r="GG267" s="73"/>
      <c r="GH267" s="73"/>
      <c r="GI267" s="73"/>
      <c r="GJ267" s="73"/>
      <c r="GK267" s="73"/>
      <c r="GL267" s="73"/>
      <c r="GM267" s="73"/>
      <c r="GN267" s="73"/>
      <c r="GO267" s="73"/>
      <c r="GP267" s="73"/>
      <c r="GQ267" s="73"/>
      <c r="GR267" s="73"/>
      <c r="GS267" s="73"/>
      <c r="GT267" s="73"/>
      <c r="GU267" s="73"/>
      <c r="GV267" s="73"/>
      <c r="GW267" s="73"/>
      <c r="GX267" s="73"/>
      <c r="GY267" s="73"/>
      <c r="GZ267" s="73"/>
      <c r="HA267" s="73"/>
      <c r="HB267" s="73"/>
      <c r="HC267" s="73"/>
      <c r="HD267" s="73"/>
      <c r="HE267" s="73"/>
      <c r="HF267" s="73"/>
      <c r="HG267" s="73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HV267" s="73"/>
      <c r="HW267" s="73"/>
      <c r="HX267" s="73"/>
      <c r="HY267" s="73"/>
      <c r="HZ267" s="73"/>
      <c r="IA267" s="73"/>
      <c r="IB267" s="73"/>
      <c r="IC267" s="73"/>
      <c r="ID267" s="73"/>
      <c r="IE267" s="73"/>
      <c r="IF267" s="73"/>
      <c r="IG267" s="73"/>
      <c r="IH267" s="73"/>
      <c r="II267" s="73"/>
      <c r="IJ267" s="73"/>
      <c r="IK267" s="73"/>
      <c r="IL267" s="73"/>
      <c r="IM267" s="73"/>
      <c r="IN267" s="73"/>
      <c r="IO267" s="73"/>
      <c r="IP267" s="73"/>
      <c r="IQ267" s="73"/>
      <c r="IR267" s="73"/>
      <c r="IS267" s="73"/>
      <c r="IT267" s="73"/>
      <c r="IU267" s="73"/>
      <c r="IV267" s="73"/>
      <c r="IW267" s="73"/>
      <c r="IX267" s="73"/>
      <c r="IY267" s="73"/>
      <c r="IZ267" s="73"/>
      <c r="JA267" s="73"/>
      <c r="JB267" s="73"/>
      <c r="JC267" s="73"/>
      <c r="JD267" s="73"/>
      <c r="JE267" s="73"/>
      <c r="JF267" s="73"/>
      <c r="JG267" s="73"/>
      <c r="JH267" s="73"/>
      <c r="JI267" s="73"/>
      <c r="JJ267" s="73"/>
      <c r="JK267" s="73"/>
      <c r="JL267" s="73"/>
      <c r="JM267" s="73"/>
      <c r="JN267" s="73"/>
      <c r="JO267" s="73"/>
      <c r="JP267" s="73"/>
      <c r="JQ267" s="73"/>
      <c r="JR267" s="73"/>
      <c r="JS267" s="73"/>
      <c r="JT267" s="73"/>
      <c r="JU267" s="73"/>
      <c r="JV267" s="73"/>
      <c r="JW267" s="73"/>
      <c r="JX267" s="73"/>
      <c r="JY267" s="73"/>
      <c r="JZ267" s="73"/>
      <c r="KA267" s="73"/>
      <c r="KB267" s="73"/>
      <c r="KC267" s="73"/>
      <c r="KD267" s="73"/>
      <c r="KE267" s="73"/>
      <c r="KF267" s="73"/>
      <c r="KG267" s="73"/>
      <c r="KH267" s="73"/>
      <c r="KI267" s="73"/>
      <c r="KJ267" s="73"/>
      <c r="KK267" s="73"/>
      <c r="KL267" s="73"/>
      <c r="KM267" s="73"/>
      <c r="KN267" s="73"/>
      <c r="KO267" s="73"/>
      <c r="KP267" s="73"/>
      <c r="KQ267" s="73"/>
      <c r="KR267" s="73"/>
      <c r="KS267" s="73"/>
      <c r="KT267" s="73"/>
      <c r="KU267" s="73"/>
      <c r="KV267" s="73"/>
      <c r="KW267" s="73"/>
      <c r="KX267" s="73"/>
      <c r="KY267" s="73"/>
      <c r="KZ267" s="73"/>
      <c r="LA267" s="73"/>
      <c r="LB267" s="73"/>
      <c r="LC267" s="73"/>
      <c r="LD267" s="73"/>
      <c r="LE267" s="73"/>
      <c r="LF267" s="73"/>
      <c r="LG267" s="73"/>
      <c r="LH267" s="73"/>
      <c r="LI267" s="73"/>
      <c r="LJ267" s="73"/>
      <c r="LK267" s="73"/>
      <c r="LL267" s="73"/>
      <c r="LM267" s="73"/>
      <c r="LN267" s="73"/>
      <c r="LO267" s="73"/>
      <c r="LP267" s="73"/>
      <c r="LQ267" s="73"/>
      <c r="LR267" s="73"/>
      <c r="LS267" s="73"/>
      <c r="LT267" s="73"/>
      <c r="LU267" s="73"/>
      <c r="LV267" s="73"/>
      <c r="LW267" s="73"/>
      <c r="LX267" s="73"/>
      <c r="LY267" s="73"/>
      <c r="LZ267" s="73"/>
      <c r="MA267" s="73"/>
      <c r="MB267" s="73"/>
      <c r="MC267" s="73"/>
      <c r="MD267" s="73"/>
      <c r="ME267" s="73"/>
      <c r="MF267" s="73"/>
      <c r="MG267" s="73"/>
      <c r="MH267" s="73"/>
      <c r="MI267" s="73"/>
      <c r="MJ267" s="73"/>
      <c r="MK267" s="73"/>
      <c r="ML267" s="73"/>
      <c r="MM267" s="73"/>
      <c r="MN267" s="73"/>
      <c r="MO267" s="73"/>
      <c r="MP267" s="73"/>
      <c r="MQ267" s="73"/>
      <c r="MR267" s="73"/>
      <c r="MS267" s="73"/>
      <c r="MT267" s="73"/>
      <c r="MU267" s="73"/>
      <c r="MV267" s="73"/>
      <c r="MW267" s="73"/>
      <c r="MX267" s="73"/>
      <c r="MY267" s="73"/>
      <c r="MZ267" s="73"/>
      <c r="NA267" s="73"/>
      <c r="NB267" s="73"/>
      <c r="NC267" s="73"/>
      <c r="ND267" s="73"/>
      <c r="NE267" s="73"/>
      <c r="NF267" s="73"/>
      <c r="NG267" s="73"/>
      <c r="NH267" s="73"/>
      <c r="NI267" s="73"/>
      <c r="NJ267" s="73"/>
      <c r="NK267" s="73"/>
      <c r="NL267" s="73"/>
      <c r="NM267" s="73"/>
      <c r="NN267" s="73"/>
      <c r="NO267" s="73"/>
      <c r="NP267" s="73"/>
      <c r="NQ267" s="73"/>
      <c r="NR267" s="73"/>
      <c r="NS267" s="73"/>
      <c r="NT267" s="73"/>
      <c r="NU267" s="73"/>
      <c r="NV267" s="73"/>
      <c r="NW267" s="73"/>
      <c r="NX267" s="73"/>
      <c r="NY267" s="73"/>
      <c r="NZ267" s="73"/>
      <c r="OA267" s="73"/>
      <c r="OB267" s="73"/>
      <c r="OC267" s="73"/>
      <c r="OD267" s="73"/>
      <c r="OE267" s="73"/>
      <c r="OF267" s="73"/>
      <c r="OG267" s="73"/>
      <c r="OH267" s="73"/>
      <c r="OI267" s="73"/>
      <c r="OJ267" s="73"/>
      <c r="OK267" s="73"/>
      <c r="OL267" s="73"/>
      <c r="OM267" s="73"/>
      <c r="ON267" s="73"/>
      <c r="OO267" s="73"/>
      <c r="OP267" s="73"/>
      <c r="OQ267" s="73"/>
      <c r="OR267" s="73"/>
      <c r="OS267" s="73"/>
      <c r="OT267" s="73"/>
      <c r="OU267" s="73"/>
      <c r="OV267" s="73"/>
      <c r="OW267" s="73"/>
      <c r="OX267" s="73"/>
      <c r="OY267" s="73"/>
      <c r="OZ267" s="73"/>
      <c r="PA267" s="73"/>
      <c r="PB267" s="73"/>
      <c r="PC267" s="73"/>
      <c r="PD267" s="73"/>
      <c r="PE267" s="73"/>
      <c r="PF267" s="73"/>
      <c r="PG267" s="73"/>
      <c r="PH267" s="73"/>
      <c r="PI267" s="73"/>
      <c r="PJ267" s="73"/>
      <c r="PK267" s="73"/>
      <c r="PL267" s="73"/>
      <c r="PM267" s="73"/>
      <c r="PN267" s="73"/>
      <c r="PO267" s="73"/>
      <c r="PP267" s="73"/>
      <c r="PQ267" s="73"/>
      <c r="PR267" s="73"/>
      <c r="PS267" s="73"/>
      <c r="PT267" s="73"/>
      <c r="PU267" s="73"/>
      <c r="PV267" s="73"/>
      <c r="PW267" s="73"/>
      <c r="PX267" s="73"/>
      <c r="PY267" s="73"/>
      <c r="PZ267" s="73"/>
      <c r="QA267" s="73"/>
      <c r="QB267" s="73"/>
      <c r="QC267" s="73"/>
      <c r="QD267" s="73"/>
      <c r="QE267" s="73"/>
      <c r="QF267" s="73"/>
      <c r="QG267" s="73"/>
      <c r="QH267" s="73"/>
      <c r="QI267" s="73"/>
      <c r="QJ267" s="73"/>
      <c r="QK267" s="73"/>
      <c r="QL267" s="73"/>
      <c r="QM267" s="73"/>
      <c r="QN267" s="73"/>
      <c r="QO267" s="73"/>
      <c r="QP267" s="73"/>
      <c r="QQ267" s="73"/>
      <c r="QR267" s="73"/>
      <c r="QS267" s="73"/>
      <c r="QT267" s="73"/>
      <c r="QU267" s="73"/>
      <c r="QV267" s="73"/>
      <c r="QW267" s="73"/>
      <c r="QX267" s="73"/>
      <c r="QY267" s="73"/>
      <c r="QZ267" s="73"/>
      <c r="RA267" s="73"/>
      <c r="RB267" s="73"/>
      <c r="RC267" s="73"/>
      <c r="RD267" s="73"/>
      <c r="RE267" s="73"/>
      <c r="RF267" s="73"/>
      <c r="RG267" s="73"/>
      <c r="RH267" s="73"/>
      <c r="RI267" s="73"/>
      <c r="RJ267" s="73"/>
      <c r="RK267" s="73"/>
      <c r="RL267" s="73"/>
      <c r="RM267" s="73"/>
      <c r="RN267" s="73"/>
      <c r="RO267" s="73"/>
      <c r="RP267" s="73"/>
      <c r="RQ267" s="73"/>
      <c r="RR267" s="73"/>
      <c r="RS267" s="73"/>
      <c r="RT267" s="73"/>
      <c r="RU267" s="73"/>
      <c r="RV267" s="73"/>
      <c r="RW267" s="73"/>
      <c r="RX267" s="73"/>
      <c r="RY267" s="73"/>
      <c r="RZ267" s="73"/>
      <c r="SA267" s="73"/>
      <c r="SB267" s="73"/>
      <c r="SC267" s="73"/>
      <c r="SD267" s="73"/>
      <c r="SE267" s="73"/>
      <c r="SF267" s="73"/>
      <c r="SG267" s="73"/>
      <c r="SH267" s="73"/>
      <c r="SI267" s="73"/>
      <c r="SJ267" s="73"/>
      <c r="SK267" s="73"/>
      <c r="SL267" s="73"/>
      <c r="SM267" s="73"/>
      <c r="SN267" s="73"/>
      <c r="SO267" s="73"/>
      <c r="SP267" s="73"/>
      <c r="SQ267" s="73"/>
      <c r="SR267" s="73"/>
      <c r="SS267" s="73"/>
      <c r="ST267" s="73"/>
      <c r="SU267" s="73"/>
      <c r="SV267" s="73"/>
      <c r="SW267" s="73"/>
      <c r="SX267" s="73"/>
      <c r="SY267" s="73"/>
      <c r="SZ267" s="73"/>
      <c r="TA267" s="73"/>
      <c r="TB267" s="73"/>
      <c r="TC267" s="73"/>
      <c r="TD267" s="73"/>
      <c r="TE267" s="73"/>
      <c r="TF267" s="73"/>
      <c r="TG267" s="73"/>
      <c r="TH267" s="73"/>
      <c r="TI267" s="73"/>
      <c r="TJ267" s="73"/>
      <c r="TK267" s="73"/>
      <c r="TL267" s="73"/>
      <c r="TM267" s="73"/>
      <c r="TN267" s="73"/>
      <c r="TO267" s="73"/>
      <c r="TP267" s="73"/>
      <c r="TQ267" s="73"/>
      <c r="TR267" s="73"/>
      <c r="TS267" s="73"/>
      <c r="TT267" s="73"/>
      <c r="TU267" s="73"/>
      <c r="TV267" s="73"/>
      <c r="TW267" s="73"/>
      <c r="TX267" s="73"/>
      <c r="TY267" s="73"/>
      <c r="TZ267" s="73"/>
      <c r="UA267" s="73"/>
      <c r="UB267" s="73"/>
      <c r="UC267" s="73"/>
      <c r="UD267" s="73"/>
      <c r="UE267" s="73"/>
      <c r="UF267" s="73"/>
      <c r="UG267" s="73"/>
      <c r="UH267" s="73"/>
      <c r="UI267" s="73"/>
      <c r="UJ267" s="73"/>
      <c r="UK267" s="73"/>
      <c r="UL267" s="73"/>
      <c r="UM267" s="73"/>
      <c r="UN267" s="73"/>
      <c r="UO267" s="73"/>
      <c r="UP267" s="73"/>
      <c r="UQ267" s="73"/>
      <c r="UR267" s="73"/>
      <c r="US267" s="73"/>
      <c r="UT267" s="73"/>
      <c r="UU267" s="73"/>
      <c r="UV267" s="73"/>
      <c r="UW267" s="73"/>
      <c r="UX267" s="73"/>
      <c r="UY267" s="73"/>
      <c r="UZ267" s="73"/>
      <c r="VA267" s="73"/>
      <c r="VB267" s="73"/>
      <c r="VC267" s="73"/>
      <c r="VD267" s="73"/>
      <c r="VE267" s="73"/>
      <c r="VF267" s="73"/>
      <c r="VG267" s="73"/>
      <c r="VH267" s="73"/>
      <c r="VI267" s="73"/>
      <c r="VJ267" s="73"/>
      <c r="VK267" s="73"/>
      <c r="VL267" s="73"/>
      <c r="VM267" s="73"/>
      <c r="VN267" s="73"/>
      <c r="VO267" s="73"/>
      <c r="VP267" s="73"/>
      <c r="VQ267" s="73"/>
      <c r="VR267" s="73"/>
      <c r="VS267" s="73"/>
      <c r="VT267" s="73"/>
      <c r="VU267" s="73"/>
      <c r="VV267" s="73"/>
      <c r="VW267" s="73"/>
      <c r="VX267" s="73"/>
      <c r="VY267" s="73"/>
      <c r="VZ267" s="73"/>
      <c r="WA267" s="73"/>
      <c r="WB267" s="73"/>
      <c r="WC267" s="73"/>
      <c r="WD267" s="73"/>
      <c r="WE267" s="73"/>
      <c r="WF267" s="73"/>
      <c r="WG267" s="73"/>
      <c r="WH267" s="73"/>
      <c r="WI267" s="73"/>
      <c r="WJ267" s="73"/>
      <c r="WK267" s="73"/>
      <c r="WL267" s="73"/>
      <c r="WM267" s="73"/>
      <c r="WN267" s="73"/>
      <c r="WO267" s="73"/>
      <c r="WP267" s="73"/>
      <c r="WQ267" s="73"/>
      <c r="WR267" s="73"/>
      <c r="WS267" s="73"/>
      <c r="WT267" s="73"/>
      <c r="WU267" s="73"/>
      <c r="WV267" s="73"/>
      <c r="WW267" s="73"/>
      <c r="WX267" s="73"/>
      <c r="WY267" s="73"/>
      <c r="WZ267" s="73"/>
      <c r="XA267" s="73"/>
      <c r="XB267" s="73"/>
      <c r="XC267" s="73"/>
      <c r="XD267" s="73"/>
      <c r="XE267" s="73"/>
      <c r="XF267" s="73"/>
      <c r="XG267" s="73"/>
      <c r="XH267" s="73"/>
      <c r="XI267" s="73"/>
      <c r="XJ267" s="73"/>
      <c r="XK267" s="73"/>
      <c r="XL267" s="73"/>
      <c r="XM267" s="73"/>
      <c r="XN267" s="73"/>
      <c r="XO267" s="73"/>
      <c r="XP267" s="73"/>
      <c r="XQ267" s="73"/>
      <c r="XR267" s="73"/>
      <c r="XS267" s="73"/>
      <c r="XT267" s="73"/>
      <c r="XU267" s="73"/>
      <c r="XV267" s="73"/>
      <c r="XW267" s="73"/>
      <c r="XX267" s="73"/>
      <c r="XY267" s="73"/>
      <c r="XZ267" s="73"/>
      <c r="YA267" s="73"/>
      <c r="YB267" s="73"/>
      <c r="YC267" s="73"/>
      <c r="YD267" s="73"/>
      <c r="YE267" s="73"/>
      <c r="YF267" s="73"/>
      <c r="YG267" s="73"/>
      <c r="YH267" s="73"/>
      <c r="YI267" s="73"/>
      <c r="YJ267" s="73"/>
      <c r="YK267" s="73"/>
      <c r="YL267" s="73"/>
      <c r="YM267" s="73"/>
      <c r="YN267" s="73"/>
      <c r="YO267" s="73"/>
      <c r="YP267" s="73"/>
      <c r="YQ267" s="73"/>
      <c r="YR267" s="73"/>
    </row>
    <row r="268" spans="1:668">
      <c r="A268" s="71" t="s">
        <v>351</v>
      </c>
      <c r="B268" s="72">
        <f t="shared" si="260"/>
        <v>0</v>
      </c>
      <c r="C268" s="72">
        <f t="shared" si="261"/>
        <v>0</v>
      </c>
      <c r="D268" s="72">
        <f t="shared" si="262"/>
        <v>0</v>
      </c>
      <c r="E268" s="72">
        <f t="shared" si="263"/>
        <v>0</v>
      </c>
      <c r="F268" s="72">
        <f t="shared" si="264"/>
        <v>0</v>
      </c>
      <c r="G268" s="72">
        <f t="shared" si="265"/>
        <v>0</v>
      </c>
      <c r="H268" s="72">
        <f t="shared" si="266"/>
        <v>0</v>
      </c>
      <c r="I268" s="72">
        <f t="shared" si="267"/>
        <v>0</v>
      </c>
      <c r="J268" s="72">
        <f t="shared" si="268"/>
        <v>0</v>
      </c>
      <c r="K268" s="72">
        <f t="shared" si="269"/>
        <v>0</v>
      </c>
      <c r="L268" s="72">
        <f t="shared" si="270"/>
        <v>0</v>
      </c>
      <c r="M268" s="72">
        <f t="shared" si="271"/>
        <v>0</v>
      </c>
      <c r="N268" s="72">
        <f t="shared" si="272"/>
        <v>0</v>
      </c>
      <c r="O268" s="72">
        <f t="shared" si="273"/>
        <v>0</v>
      </c>
      <c r="P268" s="72">
        <f t="shared" si="274"/>
        <v>0</v>
      </c>
      <c r="Q268" s="72">
        <f t="shared" si="275"/>
        <v>0</v>
      </c>
      <c r="R268" s="72">
        <f t="shared" si="276"/>
        <v>0</v>
      </c>
      <c r="S268" s="72">
        <f t="shared" si="277"/>
        <v>0</v>
      </c>
      <c r="T268" s="72">
        <f t="shared" si="278"/>
        <v>0</v>
      </c>
      <c r="U268" s="72">
        <f t="shared" si="279"/>
        <v>0</v>
      </c>
      <c r="V268" s="72">
        <f t="shared" si="280"/>
        <v>0</v>
      </c>
      <c r="W268" s="72">
        <f t="shared" si="281"/>
        <v>0</v>
      </c>
      <c r="X268" s="72">
        <f t="shared" si="282"/>
        <v>0</v>
      </c>
      <c r="Y268" s="72">
        <f t="shared" si="283"/>
        <v>0</v>
      </c>
      <c r="Z268" s="72">
        <f t="shared" si="284"/>
        <v>0</v>
      </c>
      <c r="AA268" s="72">
        <f t="shared" si="285"/>
        <v>0</v>
      </c>
      <c r="AB268" s="72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73"/>
      <c r="DW268" s="73"/>
      <c r="DX268" s="73"/>
      <c r="DY268" s="73"/>
      <c r="DZ268" s="73"/>
      <c r="EA268" s="73"/>
      <c r="EB268" s="73"/>
      <c r="EC268" s="73"/>
      <c r="ED268" s="73"/>
      <c r="EE268" s="73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73"/>
      <c r="EQ268" s="73"/>
      <c r="ER268" s="73"/>
      <c r="ES268" s="73"/>
      <c r="ET268" s="73"/>
      <c r="EU268" s="73"/>
      <c r="EV268" s="73"/>
      <c r="EW268" s="73"/>
      <c r="EX268" s="73"/>
      <c r="EY268" s="73"/>
      <c r="EZ268" s="73"/>
      <c r="FA268" s="73"/>
      <c r="FB268" s="73"/>
      <c r="FC268" s="73"/>
      <c r="FD268" s="73"/>
      <c r="FE268" s="73"/>
      <c r="FF268" s="73"/>
      <c r="FG268" s="73"/>
      <c r="FH268" s="73"/>
      <c r="FI268" s="73"/>
      <c r="FJ268" s="73"/>
      <c r="FK268" s="73"/>
      <c r="FL268" s="73"/>
      <c r="FM268" s="73"/>
      <c r="FN268" s="73"/>
      <c r="FO268" s="73"/>
      <c r="FP268" s="73"/>
      <c r="FQ268" s="73"/>
      <c r="FR268" s="73"/>
      <c r="FS268" s="73"/>
      <c r="FT268" s="73"/>
      <c r="FU268" s="73"/>
      <c r="FV268" s="73"/>
      <c r="FW268" s="73"/>
      <c r="FX268" s="73"/>
      <c r="FY268" s="73"/>
      <c r="FZ268" s="73"/>
      <c r="GA268" s="73"/>
      <c r="GB268" s="73"/>
      <c r="GC268" s="73"/>
      <c r="GD268" s="73"/>
      <c r="GE268" s="73"/>
      <c r="GF268" s="73"/>
      <c r="GG268" s="73"/>
      <c r="GH268" s="73"/>
      <c r="GI268" s="73"/>
      <c r="GJ268" s="73"/>
      <c r="GK268" s="73"/>
      <c r="GL268" s="73"/>
      <c r="GM268" s="73"/>
      <c r="GN268" s="73"/>
      <c r="GO268" s="73"/>
      <c r="GP268" s="73"/>
      <c r="GQ268" s="73"/>
      <c r="GR268" s="73"/>
      <c r="GS268" s="73"/>
      <c r="GT268" s="73"/>
      <c r="GU268" s="73"/>
      <c r="GV268" s="73"/>
      <c r="GW268" s="73"/>
      <c r="GX268" s="73"/>
      <c r="GY268" s="73"/>
      <c r="GZ268" s="73"/>
      <c r="HA268" s="73"/>
      <c r="HB268" s="73"/>
      <c r="HC268" s="73"/>
      <c r="HD268" s="73"/>
      <c r="HE268" s="73"/>
      <c r="HF268" s="73"/>
      <c r="HG268" s="73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HV268" s="73"/>
      <c r="HW268" s="73"/>
      <c r="HX268" s="73"/>
      <c r="HY268" s="73"/>
      <c r="HZ268" s="73"/>
      <c r="IA268" s="73"/>
      <c r="IB268" s="73"/>
      <c r="IC268" s="73"/>
      <c r="ID268" s="73"/>
      <c r="IE268" s="73"/>
      <c r="IF268" s="73"/>
      <c r="IG268" s="73"/>
      <c r="IH268" s="73"/>
      <c r="II268" s="73"/>
      <c r="IJ268" s="73"/>
      <c r="IK268" s="73"/>
      <c r="IL268" s="73"/>
      <c r="IM268" s="73"/>
      <c r="IN268" s="73"/>
      <c r="IO268" s="73"/>
      <c r="IP268" s="73"/>
      <c r="IQ268" s="73"/>
      <c r="IR268" s="73"/>
      <c r="IS268" s="73"/>
      <c r="IT268" s="73"/>
      <c r="IU268" s="73"/>
      <c r="IV268" s="73"/>
      <c r="IW268" s="73"/>
      <c r="IX268" s="73"/>
      <c r="IY268" s="73"/>
      <c r="IZ268" s="73"/>
      <c r="JA268" s="73"/>
      <c r="JB268" s="73"/>
      <c r="JC268" s="73"/>
      <c r="JD268" s="73"/>
      <c r="JE268" s="73"/>
      <c r="JF268" s="73"/>
      <c r="JG268" s="73"/>
      <c r="JH268" s="73"/>
      <c r="JI268" s="73"/>
      <c r="JJ268" s="73"/>
      <c r="JK268" s="73"/>
      <c r="JL268" s="73"/>
      <c r="JM268" s="73"/>
      <c r="JN268" s="73"/>
      <c r="JO268" s="73"/>
      <c r="JP268" s="73"/>
      <c r="JQ268" s="73"/>
      <c r="JR268" s="73"/>
      <c r="JS268" s="73"/>
      <c r="JT268" s="73"/>
      <c r="JU268" s="73"/>
      <c r="JV268" s="73"/>
      <c r="JW268" s="73"/>
      <c r="JX268" s="73"/>
      <c r="JY268" s="73"/>
      <c r="JZ268" s="73"/>
      <c r="KA268" s="73"/>
      <c r="KB268" s="73"/>
      <c r="KC268" s="73"/>
      <c r="KD268" s="73"/>
      <c r="KE268" s="73"/>
      <c r="KF268" s="73"/>
      <c r="KG268" s="73"/>
      <c r="KH268" s="73"/>
      <c r="KI268" s="73"/>
      <c r="KJ268" s="73"/>
      <c r="KK268" s="73"/>
      <c r="KL268" s="73"/>
      <c r="KM268" s="73"/>
      <c r="KN268" s="73"/>
      <c r="KO268" s="73"/>
      <c r="KP268" s="73"/>
      <c r="KQ268" s="73"/>
      <c r="KR268" s="73"/>
      <c r="KS268" s="73"/>
      <c r="KT268" s="73"/>
      <c r="KU268" s="73"/>
      <c r="KV268" s="73"/>
      <c r="KW268" s="73"/>
      <c r="KX268" s="73"/>
      <c r="KY268" s="73"/>
      <c r="KZ268" s="73"/>
      <c r="LA268" s="73"/>
      <c r="LB268" s="73"/>
      <c r="LC268" s="73"/>
      <c r="LD268" s="73"/>
      <c r="LE268" s="73"/>
      <c r="LF268" s="73"/>
      <c r="LG268" s="73"/>
      <c r="LH268" s="73"/>
      <c r="LI268" s="73"/>
      <c r="LJ268" s="73"/>
      <c r="LK268" s="73"/>
      <c r="LL268" s="73"/>
      <c r="LM268" s="73"/>
      <c r="LN268" s="73"/>
      <c r="LO268" s="73"/>
      <c r="LP268" s="73"/>
      <c r="LQ268" s="73"/>
      <c r="LR268" s="73"/>
      <c r="LS268" s="73"/>
      <c r="LT268" s="73"/>
      <c r="LU268" s="73"/>
      <c r="LV268" s="73"/>
      <c r="LW268" s="73"/>
      <c r="LX268" s="73"/>
      <c r="LY268" s="73"/>
      <c r="LZ268" s="73"/>
      <c r="MA268" s="73"/>
      <c r="MB268" s="73"/>
      <c r="MC268" s="73"/>
      <c r="MD268" s="73"/>
      <c r="ME268" s="73"/>
      <c r="MF268" s="73"/>
      <c r="MG268" s="73"/>
      <c r="MH268" s="73"/>
      <c r="MI268" s="73"/>
      <c r="MJ268" s="73"/>
      <c r="MK268" s="73"/>
      <c r="ML268" s="73"/>
      <c r="MM268" s="73"/>
      <c r="MN268" s="73"/>
      <c r="MO268" s="73"/>
      <c r="MP268" s="73"/>
      <c r="MQ268" s="73"/>
      <c r="MR268" s="73"/>
      <c r="MS268" s="73"/>
      <c r="MT268" s="73"/>
      <c r="MU268" s="73"/>
      <c r="MV268" s="73"/>
      <c r="MW268" s="73"/>
      <c r="MX268" s="73"/>
      <c r="MY268" s="73"/>
      <c r="MZ268" s="73"/>
      <c r="NA268" s="73"/>
      <c r="NB268" s="73"/>
      <c r="NC268" s="73"/>
      <c r="ND268" s="73"/>
      <c r="NE268" s="73"/>
      <c r="NF268" s="73"/>
      <c r="NG268" s="73"/>
      <c r="NH268" s="73"/>
      <c r="NI268" s="73"/>
      <c r="NJ268" s="73"/>
      <c r="NK268" s="73"/>
      <c r="NL268" s="73"/>
      <c r="NM268" s="73"/>
      <c r="NN268" s="73"/>
      <c r="NO268" s="73"/>
      <c r="NP268" s="73"/>
      <c r="NQ268" s="73"/>
      <c r="NR268" s="73"/>
      <c r="NS268" s="73"/>
      <c r="NT268" s="73"/>
      <c r="NU268" s="73"/>
      <c r="NV268" s="73"/>
      <c r="NW268" s="73"/>
      <c r="NX268" s="73"/>
      <c r="NY268" s="73"/>
      <c r="NZ268" s="73"/>
      <c r="OA268" s="73"/>
      <c r="OB268" s="73"/>
      <c r="OC268" s="73"/>
      <c r="OD268" s="73"/>
      <c r="OE268" s="73"/>
      <c r="OF268" s="73"/>
      <c r="OG268" s="73"/>
      <c r="OH268" s="73"/>
      <c r="OI268" s="73"/>
      <c r="OJ268" s="73"/>
      <c r="OK268" s="73"/>
      <c r="OL268" s="73"/>
      <c r="OM268" s="73"/>
      <c r="ON268" s="73"/>
      <c r="OO268" s="73"/>
      <c r="OP268" s="73"/>
      <c r="OQ268" s="73"/>
      <c r="OR268" s="73"/>
      <c r="OS268" s="73"/>
      <c r="OT268" s="73"/>
      <c r="OU268" s="73"/>
      <c r="OV268" s="73"/>
      <c r="OW268" s="73"/>
      <c r="OX268" s="73"/>
      <c r="OY268" s="73"/>
      <c r="OZ268" s="73"/>
      <c r="PA268" s="73"/>
      <c r="PB268" s="73"/>
      <c r="PC268" s="73"/>
      <c r="PD268" s="73"/>
      <c r="PE268" s="73"/>
      <c r="PF268" s="73"/>
      <c r="PG268" s="73"/>
      <c r="PH268" s="73"/>
      <c r="PI268" s="73"/>
      <c r="PJ268" s="73"/>
      <c r="PK268" s="73"/>
      <c r="PL268" s="73"/>
      <c r="PM268" s="73"/>
      <c r="PN268" s="73"/>
      <c r="PO268" s="73"/>
      <c r="PP268" s="73"/>
      <c r="PQ268" s="73"/>
      <c r="PR268" s="73"/>
      <c r="PS268" s="73"/>
      <c r="PT268" s="73"/>
      <c r="PU268" s="73"/>
      <c r="PV268" s="73"/>
      <c r="PW268" s="73"/>
      <c r="PX268" s="73"/>
      <c r="PY268" s="73"/>
      <c r="PZ268" s="73"/>
      <c r="QA268" s="73"/>
      <c r="QB268" s="73"/>
      <c r="QC268" s="73"/>
      <c r="QD268" s="73"/>
      <c r="QE268" s="73"/>
      <c r="QF268" s="73"/>
      <c r="QG268" s="73"/>
      <c r="QH268" s="73"/>
      <c r="QI268" s="73"/>
      <c r="QJ268" s="73"/>
      <c r="QK268" s="73"/>
      <c r="QL268" s="73"/>
      <c r="QM268" s="73"/>
      <c r="QN268" s="73"/>
      <c r="QO268" s="73"/>
      <c r="QP268" s="73"/>
      <c r="QQ268" s="73"/>
      <c r="QR268" s="73"/>
      <c r="QS268" s="73"/>
      <c r="QT268" s="73"/>
      <c r="QU268" s="73"/>
      <c r="QV268" s="73"/>
      <c r="QW268" s="73"/>
      <c r="QX268" s="73"/>
      <c r="QY268" s="73"/>
      <c r="QZ268" s="73"/>
      <c r="RA268" s="73"/>
      <c r="RB268" s="73"/>
      <c r="RC268" s="73"/>
      <c r="RD268" s="73"/>
      <c r="RE268" s="73"/>
      <c r="RF268" s="73"/>
      <c r="RG268" s="73"/>
      <c r="RH268" s="73"/>
      <c r="RI268" s="73"/>
      <c r="RJ268" s="73"/>
      <c r="RK268" s="73"/>
      <c r="RL268" s="73"/>
      <c r="RM268" s="73"/>
      <c r="RN268" s="73"/>
      <c r="RO268" s="73"/>
      <c r="RP268" s="73"/>
      <c r="RQ268" s="73"/>
      <c r="RR268" s="73"/>
      <c r="RS268" s="73"/>
      <c r="RT268" s="73"/>
      <c r="RU268" s="73"/>
      <c r="RV268" s="73"/>
      <c r="RW268" s="73"/>
      <c r="RX268" s="73"/>
      <c r="RY268" s="73"/>
      <c r="RZ268" s="73"/>
      <c r="SA268" s="73"/>
      <c r="SB268" s="73"/>
      <c r="SC268" s="73"/>
      <c r="SD268" s="73"/>
      <c r="SE268" s="73"/>
      <c r="SF268" s="73"/>
      <c r="SG268" s="73"/>
      <c r="SH268" s="73"/>
      <c r="SI268" s="73"/>
      <c r="SJ268" s="73"/>
      <c r="SK268" s="73"/>
      <c r="SL268" s="73"/>
      <c r="SM268" s="73"/>
      <c r="SN268" s="73"/>
      <c r="SO268" s="73"/>
      <c r="SP268" s="73"/>
      <c r="SQ268" s="73"/>
      <c r="SR268" s="73"/>
      <c r="SS268" s="73"/>
      <c r="ST268" s="73"/>
      <c r="SU268" s="73"/>
      <c r="SV268" s="73"/>
      <c r="SW268" s="73"/>
      <c r="SX268" s="73"/>
      <c r="SY268" s="73"/>
      <c r="SZ268" s="73"/>
      <c r="TA268" s="73"/>
      <c r="TB268" s="73"/>
      <c r="TC268" s="73"/>
      <c r="TD268" s="73"/>
      <c r="TE268" s="73"/>
      <c r="TF268" s="73"/>
      <c r="TG268" s="73"/>
      <c r="TH268" s="73"/>
      <c r="TI268" s="73"/>
      <c r="TJ268" s="73"/>
      <c r="TK268" s="73"/>
      <c r="TL268" s="73"/>
      <c r="TM268" s="73"/>
      <c r="TN268" s="73"/>
      <c r="TO268" s="73"/>
      <c r="TP268" s="73"/>
      <c r="TQ268" s="73"/>
      <c r="TR268" s="73"/>
      <c r="TS268" s="73"/>
      <c r="TT268" s="73"/>
      <c r="TU268" s="73"/>
      <c r="TV268" s="73"/>
      <c r="TW268" s="73"/>
      <c r="TX268" s="73"/>
      <c r="TY268" s="73"/>
      <c r="TZ268" s="73"/>
      <c r="UA268" s="73"/>
      <c r="UB268" s="73"/>
      <c r="UC268" s="73"/>
      <c r="UD268" s="73"/>
      <c r="UE268" s="73"/>
      <c r="UF268" s="73"/>
      <c r="UG268" s="73"/>
      <c r="UH268" s="73"/>
      <c r="UI268" s="73"/>
      <c r="UJ268" s="73"/>
      <c r="UK268" s="73"/>
      <c r="UL268" s="73"/>
      <c r="UM268" s="73"/>
      <c r="UN268" s="73"/>
      <c r="UO268" s="73"/>
      <c r="UP268" s="73"/>
      <c r="UQ268" s="73"/>
      <c r="UR268" s="73"/>
      <c r="US268" s="73"/>
      <c r="UT268" s="73"/>
      <c r="UU268" s="73"/>
      <c r="UV268" s="73"/>
      <c r="UW268" s="73"/>
      <c r="UX268" s="73"/>
      <c r="UY268" s="73"/>
      <c r="UZ268" s="73"/>
      <c r="VA268" s="73"/>
      <c r="VB268" s="73"/>
      <c r="VC268" s="73"/>
      <c r="VD268" s="73"/>
      <c r="VE268" s="73"/>
      <c r="VF268" s="73"/>
      <c r="VG268" s="73"/>
      <c r="VH268" s="73"/>
      <c r="VI268" s="73"/>
      <c r="VJ268" s="73"/>
      <c r="VK268" s="73"/>
      <c r="VL268" s="73"/>
      <c r="VM268" s="73"/>
      <c r="VN268" s="73"/>
      <c r="VO268" s="73"/>
      <c r="VP268" s="73"/>
      <c r="VQ268" s="73"/>
      <c r="VR268" s="73"/>
      <c r="VS268" s="73"/>
      <c r="VT268" s="73"/>
      <c r="VU268" s="73"/>
      <c r="VV268" s="73"/>
      <c r="VW268" s="73"/>
      <c r="VX268" s="73"/>
      <c r="VY268" s="73"/>
      <c r="VZ268" s="73"/>
      <c r="WA268" s="73"/>
      <c r="WB268" s="73"/>
      <c r="WC268" s="73"/>
      <c r="WD268" s="73"/>
      <c r="WE268" s="73"/>
      <c r="WF268" s="73"/>
      <c r="WG268" s="73"/>
      <c r="WH268" s="73"/>
      <c r="WI268" s="73"/>
      <c r="WJ268" s="73"/>
      <c r="WK268" s="73"/>
      <c r="WL268" s="73"/>
      <c r="WM268" s="73"/>
      <c r="WN268" s="73"/>
      <c r="WO268" s="73"/>
      <c r="WP268" s="73"/>
      <c r="WQ268" s="73"/>
      <c r="WR268" s="73"/>
      <c r="WS268" s="73"/>
      <c r="WT268" s="73"/>
      <c r="WU268" s="73"/>
      <c r="WV268" s="73"/>
      <c r="WW268" s="73"/>
      <c r="WX268" s="73"/>
      <c r="WY268" s="73"/>
      <c r="WZ268" s="73"/>
      <c r="XA268" s="73"/>
      <c r="XB268" s="73"/>
      <c r="XC268" s="73"/>
      <c r="XD268" s="73"/>
      <c r="XE268" s="73"/>
      <c r="XF268" s="73"/>
      <c r="XG268" s="73"/>
      <c r="XH268" s="73"/>
      <c r="XI268" s="73"/>
      <c r="XJ268" s="73"/>
      <c r="XK268" s="73"/>
      <c r="XL268" s="73"/>
      <c r="XM268" s="73"/>
      <c r="XN268" s="73"/>
      <c r="XO268" s="73"/>
      <c r="XP268" s="73"/>
      <c r="XQ268" s="73"/>
      <c r="XR268" s="73"/>
      <c r="XS268" s="73"/>
      <c r="XT268" s="73"/>
      <c r="XU268" s="73"/>
      <c r="XV268" s="73"/>
      <c r="XW268" s="73"/>
      <c r="XX268" s="73"/>
      <c r="XY268" s="73"/>
      <c r="XZ268" s="73"/>
      <c r="YA268" s="73"/>
      <c r="YB268" s="73"/>
      <c r="YC268" s="73"/>
      <c r="YD268" s="73"/>
      <c r="YE268" s="73"/>
      <c r="YF268" s="73"/>
      <c r="YG268" s="73"/>
      <c r="YH268" s="73"/>
      <c r="YI268" s="73"/>
      <c r="YJ268" s="73"/>
      <c r="YK268" s="73"/>
      <c r="YL268" s="73"/>
      <c r="YM268" s="73"/>
      <c r="YN268" s="73"/>
      <c r="YO268" s="73"/>
      <c r="YP268" s="73"/>
      <c r="YQ268" s="73"/>
      <c r="YR268" s="73"/>
    </row>
    <row r="269" spans="1:668">
      <c r="A269" s="71" t="s">
        <v>352</v>
      </c>
      <c r="B269" s="72">
        <f t="shared" si="260"/>
        <v>0</v>
      </c>
      <c r="C269" s="72">
        <f t="shared" si="261"/>
        <v>0</v>
      </c>
      <c r="D269" s="72">
        <f t="shared" si="262"/>
        <v>0</v>
      </c>
      <c r="E269" s="72">
        <f t="shared" si="263"/>
        <v>0</v>
      </c>
      <c r="F269" s="72">
        <f t="shared" si="264"/>
        <v>0</v>
      </c>
      <c r="G269" s="72">
        <f t="shared" si="265"/>
        <v>0</v>
      </c>
      <c r="H269" s="72">
        <f t="shared" si="266"/>
        <v>0</v>
      </c>
      <c r="I269" s="72">
        <f t="shared" si="267"/>
        <v>0</v>
      </c>
      <c r="J269" s="72">
        <f t="shared" si="268"/>
        <v>0</v>
      </c>
      <c r="K269" s="72">
        <f t="shared" si="269"/>
        <v>0</v>
      </c>
      <c r="L269" s="72">
        <f t="shared" si="270"/>
        <v>0</v>
      </c>
      <c r="M269" s="72">
        <f t="shared" si="271"/>
        <v>0</v>
      </c>
      <c r="N269" s="72">
        <f t="shared" si="272"/>
        <v>0</v>
      </c>
      <c r="O269" s="72">
        <f t="shared" si="273"/>
        <v>0</v>
      </c>
      <c r="P269" s="72">
        <f t="shared" si="274"/>
        <v>0</v>
      </c>
      <c r="Q269" s="72">
        <f t="shared" si="275"/>
        <v>0</v>
      </c>
      <c r="R269" s="72">
        <f t="shared" si="276"/>
        <v>0</v>
      </c>
      <c r="S269" s="72">
        <f t="shared" si="277"/>
        <v>0</v>
      </c>
      <c r="T269" s="72">
        <f t="shared" si="278"/>
        <v>0</v>
      </c>
      <c r="U269" s="72">
        <f t="shared" si="279"/>
        <v>0</v>
      </c>
      <c r="V269" s="72">
        <f t="shared" si="280"/>
        <v>0</v>
      </c>
      <c r="W269" s="72">
        <f t="shared" si="281"/>
        <v>0</v>
      </c>
      <c r="X269" s="72">
        <f t="shared" si="282"/>
        <v>0</v>
      </c>
      <c r="Y269" s="72">
        <f t="shared" si="283"/>
        <v>0</v>
      </c>
      <c r="Z269" s="72">
        <f t="shared" si="284"/>
        <v>0</v>
      </c>
      <c r="AA269" s="72">
        <f t="shared" si="285"/>
        <v>0</v>
      </c>
      <c r="AB269" s="72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3"/>
      <c r="DY269" s="73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73"/>
      <c r="ES269" s="73"/>
      <c r="ET269" s="73"/>
      <c r="EU269" s="73"/>
      <c r="EV269" s="73"/>
      <c r="EW269" s="73"/>
      <c r="EX269" s="73"/>
      <c r="EY269" s="73"/>
      <c r="EZ269" s="73"/>
      <c r="FA269" s="73"/>
      <c r="FB269" s="73"/>
      <c r="FC269" s="73"/>
      <c r="FD269" s="73"/>
      <c r="FE269" s="73"/>
      <c r="FF269" s="73"/>
      <c r="FG269" s="73"/>
      <c r="FH269" s="73"/>
      <c r="FI269" s="73"/>
      <c r="FJ269" s="73"/>
      <c r="FK269" s="73"/>
      <c r="FL269" s="73"/>
      <c r="FM269" s="73"/>
      <c r="FN269" s="73"/>
      <c r="FO269" s="73"/>
      <c r="FP269" s="73"/>
      <c r="FQ269" s="73"/>
      <c r="FR269" s="73"/>
      <c r="FS269" s="73"/>
      <c r="FT269" s="73"/>
      <c r="FU269" s="73"/>
      <c r="FV269" s="73"/>
      <c r="FW269" s="73"/>
      <c r="FX269" s="73"/>
      <c r="FY269" s="73"/>
      <c r="FZ269" s="73"/>
      <c r="GA269" s="73"/>
      <c r="GB269" s="73"/>
      <c r="GC269" s="73"/>
      <c r="GD269" s="73"/>
      <c r="GE269" s="73"/>
      <c r="GF269" s="73"/>
      <c r="GG269" s="73"/>
      <c r="GH269" s="73"/>
      <c r="GI269" s="73"/>
      <c r="GJ269" s="73"/>
      <c r="GK269" s="73"/>
      <c r="GL269" s="73"/>
      <c r="GM269" s="73"/>
      <c r="GN269" s="73"/>
      <c r="GO269" s="73"/>
      <c r="GP269" s="73"/>
      <c r="GQ269" s="73"/>
      <c r="GR269" s="73"/>
      <c r="GS269" s="73"/>
      <c r="GT269" s="73"/>
      <c r="GU269" s="73"/>
      <c r="GV269" s="73"/>
      <c r="GW269" s="73"/>
      <c r="GX269" s="73"/>
      <c r="GY269" s="73"/>
      <c r="GZ269" s="73"/>
      <c r="HA269" s="73"/>
      <c r="HB269" s="73"/>
      <c r="HC269" s="73"/>
      <c r="HD269" s="73"/>
      <c r="HE269" s="73"/>
      <c r="HF269" s="73"/>
      <c r="HG269" s="73"/>
      <c r="HH269" s="73"/>
      <c r="HI269" s="73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HT269" s="73"/>
      <c r="HU269" s="73"/>
      <c r="HV269" s="73"/>
      <c r="HW269" s="73"/>
      <c r="HX269" s="73"/>
      <c r="HY269" s="73"/>
      <c r="HZ269" s="73"/>
      <c r="IA269" s="73"/>
      <c r="IB269" s="73"/>
      <c r="IC269" s="73"/>
      <c r="ID269" s="73"/>
      <c r="IE269" s="73"/>
      <c r="IF269" s="73"/>
      <c r="IG269" s="73"/>
      <c r="IH269" s="73"/>
      <c r="II269" s="73"/>
      <c r="IJ269" s="73"/>
      <c r="IK269" s="73"/>
      <c r="IL269" s="73"/>
      <c r="IM269" s="73"/>
      <c r="IN269" s="73"/>
      <c r="IO269" s="73"/>
      <c r="IP269" s="73"/>
      <c r="IQ269" s="73"/>
      <c r="IR269" s="73"/>
      <c r="IS269" s="73"/>
      <c r="IT269" s="73"/>
      <c r="IU269" s="73"/>
      <c r="IV269" s="73"/>
      <c r="IW269" s="73"/>
      <c r="IX269" s="73"/>
      <c r="IY269" s="73"/>
      <c r="IZ269" s="73"/>
      <c r="JA269" s="73"/>
      <c r="JB269" s="73"/>
      <c r="JC269" s="73"/>
      <c r="JD269" s="73"/>
      <c r="JE269" s="73"/>
      <c r="JF269" s="73"/>
      <c r="JG269" s="73"/>
      <c r="JH269" s="73"/>
      <c r="JI269" s="73"/>
      <c r="JJ269" s="73"/>
      <c r="JK269" s="73"/>
      <c r="JL269" s="73"/>
      <c r="JM269" s="73"/>
      <c r="JN269" s="73"/>
      <c r="JO269" s="73"/>
      <c r="JP269" s="73"/>
      <c r="JQ269" s="73"/>
      <c r="JR269" s="73"/>
      <c r="JS269" s="73"/>
      <c r="JT269" s="73"/>
      <c r="JU269" s="73"/>
      <c r="JV269" s="73"/>
      <c r="JW269" s="73"/>
      <c r="JX269" s="73"/>
      <c r="JY269" s="73"/>
      <c r="JZ269" s="73"/>
      <c r="KA269" s="73"/>
      <c r="KB269" s="73"/>
      <c r="KC269" s="73"/>
      <c r="KD269" s="73"/>
      <c r="KE269" s="73"/>
      <c r="KF269" s="73"/>
      <c r="KG269" s="73"/>
      <c r="KH269" s="73"/>
      <c r="KI269" s="73"/>
      <c r="KJ269" s="73"/>
      <c r="KK269" s="73"/>
      <c r="KL269" s="73"/>
      <c r="KM269" s="73"/>
      <c r="KN269" s="73"/>
      <c r="KO269" s="73"/>
      <c r="KP269" s="73"/>
      <c r="KQ269" s="73"/>
      <c r="KR269" s="73"/>
      <c r="KS269" s="73"/>
      <c r="KT269" s="73"/>
      <c r="KU269" s="73"/>
      <c r="KV269" s="73"/>
      <c r="KW269" s="73"/>
      <c r="KX269" s="73"/>
      <c r="KY269" s="73"/>
      <c r="KZ269" s="73"/>
      <c r="LA269" s="73"/>
      <c r="LB269" s="73"/>
      <c r="LC269" s="73"/>
      <c r="LD269" s="73"/>
      <c r="LE269" s="73"/>
      <c r="LF269" s="73"/>
      <c r="LG269" s="73"/>
      <c r="LH269" s="73"/>
      <c r="LI269" s="73"/>
      <c r="LJ269" s="73"/>
      <c r="LK269" s="73"/>
      <c r="LL269" s="73"/>
      <c r="LM269" s="73"/>
      <c r="LN269" s="73"/>
      <c r="LO269" s="73"/>
      <c r="LP269" s="73"/>
      <c r="LQ269" s="73"/>
      <c r="LR269" s="73"/>
      <c r="LS269" s="73"/>
      <c r="LT269" s="73"/>
      <c r="LU269" s="73"/>
      <c r="LV269" s="73"/>
      <c r="LW269" s="73"/>
      <c r="LX269" s="73"/>
      <c r="LY269" s="73"/>
      <c r="LZ269" s="73"/>
      <c r="MA269" s="73"/>
      <c r="MB269" s="73"/>
      <c r="MC269" s="73"/>
      <c r="MD269" s="73"/>
      <c r="ME269" s="73"/>
      <c r="MF269" s="73"/>
      <c r="MG269" s="73"/>
      <c r="MH269" s="73"/>
      <c r="MI269" s="73"/>
      <c r="MJ269" s="73"/>
      <c r="MK269" s="73"/>
      <c r="ML269" s="73"/>
      <c r="MM269" s="73"/>
      <c r="MN269" s="73"/>
      <c r="MO269" s="73"/>
      <c r="MP269" s="73"/>
      <c r="MQ269" s="73"/>
      <c r="MR269" s="73"/>
      <c r="MS269" s="73"/>
      <c r="MT269" s="73"/>
      <c r="MU269" s="73"/>
      <c r="MV269" s="73"/>
      <c r="MW269" s="73"/>
      <c r="MX269" s="73"/>
      <c r="MY269" s="73"/>
      <c r="MZ269" s="73"/>
      <c r="NA269" s="73"/>
      <c r="NB269" s="73"/>
      <c r="NC269" s="73"/>
      <c r="ND269" s="73"/>
      <c r="NE269" s="73"/>
      <c r="NF269" s="73"/>
      <c r="NG269" s="73"/>
      <c r="NH269" s="73"/>
      <c r="NI269" s="73"/>
      <c r="NJ269" s="73"/>
      <c r="NK269" s="73"/>
      <c r="NL269" s="73"/>
      <c r="NM269" s="73"/>
      <c r="NN269" s="73"/>
      <c r="NO269" s="73"/>
      <c r="NP269" s="73"/>
      <c r="NQ269" s="73"/>
      <c r="NR269" s="73"/>
      <c r="NS269" s="73"/>
      <c r="NT269" s="73"/>
      <c r="NU269" s="73"/>
      <c r="NV269" s="73"/>
      <c r="NW269" s="73"/>
      <c r="NX269" s="73"/>
      <c r="NY269" s="73"/>
      <c r="NZ269" s="73"/>
      <c r="OA269" s="73"/>
      <c r="OB269" s="73"/>
      <c r="OC269" s="73"/>
      <c r="OD269" s="73"/>
      <c r="OE269" s="73"/>
      <c r="OF269" s="73"/>
      <c r="OG269" s="73"/>
      <c r="OH269" s="73"/>
      <c r="OI269" s="73"/>
      <c r="OJ269" s="73"/>
      <c r="OK269" s="73"/>
      <c r="OL269" s="73"/>
      <c r="OM269" s="73"/>
      <c r="ON269" s="73"/>
      <c r="OO269" s="73"/>
      <c r="OP269" s="73"/>
      <c r="OQ269" s="73"/>
      <c r="OR269" s="73"/>
      <c r="OS269" s="73"/>
      <c r="OT269" s="73"/>
      <c r="OU269" s="73"/>
      <c r="OV269" s="73"/>
      <c r="OW269" s="73"/>
      <c r="OX269" s="73"/>
      <c r="OY269" s="73"/>
      <c r="OZ269" s="73"/>
      <c r="PA269" s="73"/>
      <c r="PB269" s="73"/>
      <c r="PC269" s="73"/>
      <c r="PD269" s="73"/>
      <c r="PE269" s="73"/>
      <c r="PF269" s="73"/>
      <c r="PG269" s="73"/>
      <c r="PH269" s="73"/>
      <c r="PI269" s="73"/>
      <c r="PJ269" s="73"/>
      <c r="PK269" s="73"/>
      <c r="PL269" s="73"/>
      <c r="PM269" s="73"/>
      <c r="PN269" s="73"/>
      <c r="PO269" s="73"/>
      <c r="PP269" s="73"/>
      <c r="PQ269" s="73"/>
      <c r="PR269" s="73"/>
      <c r="PS269" s="73"/>
      <c r="PT269" s="73"/>
      <c r="PU269" s="73"/>
      <c r="PV269" s="73"/>
      <c r="PW269" s="73"/>
      <c r="PX269" s="73"/>
      <c r="PY269" s="73"/>
      <c r="PZ269" s="73"/>
      <c r="QA269" s="73"/>
      <c r="QB269" s="73"/>
      <c r="QC269" s="73"/>
      <c r="QD269" s="73"/>
      <c r="QE269" s="73"/>
      <c r="QF269" s="73"/>
      <c r="QG269" s="73"/>
      <c r="QH269" s="73"/>
      <c r="QI269" s="73"/>
      <c r="QJ269" s="73"/>
      <c r="QK269" s="73"/>
      <c r="QL269" s="73"/>
      <c r="QM269" s="73"/>
      <c r="QN269" s="73"/>
      <c r="QO269" s="73"/>
      <c r="QP269" s="73"/>
      <c r="QQ269" s="73"/>
      <c r="QR269" s="73"/>
      <c r="QS269" s="73"/>
      <c r="QT269" s="73"/>
      <c r="QU269" s="73"/>
      <c r="QV269" s="73"/>
      <c r="QW269" s="73"/>
      <c r="QX269" s="73"/>
      <c r="QY269" s="73"/>
      <c r="QZ269" s="73"/>
      <c r="RA269" s="73"/>
      <c r="RB269" s="73"/>
      <c r="RC269" s="73"/>
      <c r="RD269" s="73"/>
      <c r="RE269" s="73"/>
      <c r="RF269" s="73"/>
      <c r="RG269" s="73"/>
      <c r="RH269" s="73"/>
      <c r="RI269" s="73"/>
      <c r="RJ269" s="73"/>
      <c r="RK269" s="73"/>
      <c r="RL269" s="73"/>
      <c r="RM269" s="73"/>
      <c r="RN269" s="73"/>
      <c r="RO269" s="73"/>
      <c r="RP269" s="73"/>
      <c r="RQ269" s="73"/>
      <c r="RR269" s="73"/>
      <c r="RS269" s="73"/>
      <c r="RT269" s="73"/>
      <c r="RU269" s="73"/>
      <c r="RV269" s="73"/>
      <c r="RW269" s="73"/>
      <c r="RX269" s="73"/>
      <c r="RY269" s="73"/>
      <c r="RZ269" s="73"/>
      <c r="SA269" s="73"/>
      <c r="SB269" s="73"/>
      <c r="SC269" s="73"/>
      <c r="SD269" s="73"/>
      <c r="SE269" s="73"/>
      <c r="SF269" s="73"/>
      <c r="SG269" s="73"/>
      <c r="SH269" s="73"/>
      <c r="SI269" s="73"/>
      <c r="SJ269" s="73"/>
      <c r="SK269" s="73"/>
      <c r="SL269" s="73"/>
      <c r="SM269" s="73"/>
      <c r="SN269" s="73"/>
      <c r="SO269" s="73"/>
      <c r="SP269" s="73"/>
      <c r="SQ269" s="73"/>
      <c r="SR269" s="73"/>
      <c r="SS269" s="73"/>
      <c r="ST269" s="73"/>
      <c r="SU269" s="73"/>
      <c r="SV269" s="73"/>
      <c r="SW269" s="73"/>
      <c r="SX269" s="73"/>
      <c r="SY269" s="73"/>
      <c r="SZ269" s="73"/>
      <c r="TA269" s="73"/>
      <c r="TB269" s="73"/>
      <c r="TC269" s="73"/>
      <c r="TD269" s="73"/>
      <c r="TE269" s="73"/>
      <c r="TF269" s="73"/>
      <c r="TG269" s="73"/>
      <c r="TH269" s="73"/>
      <c r="TI269" s="73"/>
      <c r="TJ269" s="73"/>
      <c r="TK269" s="73"/>
      <c r="TL269" s="73"/>
      <c r="TM269" s="73"/>
      <c r="TN269" s="73"/>
      <c r="TO269" s="73"/>
      <c r="TP269" s="73"/>
      <c r="TQ269" s="73"/>
      <c r="TR269" s="73"/>
      <c r="TS269" s="73"/>
      <c r="TT269" s="73"/>
      <c r="TU269" s="73"/>
      <c r="TV269" s="73"/>
      <c r="TW269" s="73"/>
      <c r="TX269" s="73"/>
      <c r="TY269" s="73"/>
      <c r="TZ269" s="73"/>
      <c r="UA269" s="73"/>
      <c r="UB269" s="73"/>
      <c r="UC269" s="73"/>
      <c r="UD269" s="73"/>
      <c r="UE269" s="73"/>
      <c r="UF269" s="73"/>
      <c r="UG269" s="73"/>
      <c r="UH269" s="73"/>
      <c r="UI269" s="73"/>
      <c r="UJ269" s="73"/>
      <c r="UK269" s="73"/>
      <c r="UL269" s="73"/>
      <c r="UM269" s="73"/>
      <c r="UN269" s="73"/>
      <c r="UO269" s="73"/>
      <c r="UP269" s="73"/>
      <c r="UQ269" s="73"/>
      <c r="UR269" s="73"/>
      <c r="US269" s="73"/>
      <c r="UT269" s="73"/>
      <c r="UU269" s="73"/>
      <c r="UV269" s="73"/>
      <c r="UW269" s="73"/>
      <c r="UX269" s="73"/>
      <c r="UY269" s="73"/>
      <c r="UZ269" s="73"/>
      <c r="VA269" s="73"/>
      <c r="VB269" s="73"/>
      <c r="VC269" s="73"/>
      <c r="VD269" s="73"/>
      <c r="VE269" s="73"/>
      <c r="VF269" s="73"/>
      <c r="VG269" s="73"/>
      <c r="VH269" s="73"/>
      <c r="VI269" s="73"/>
      <c r="VJ269" s="73"/>
      <c r="VK269" s="73"/>
      <c r="VL269" s="73"/>
      <c r="VM269" s="73"/>
      <c r="VN269" s="73"/>
      <c r="VO269" s="73"/>
      <c r="VP269" s="73"/>
      <c r="VQ269" s="73"/>
      <c r="VR269" s="73"/>
      <c r="VS269" s="73"/>
      <c r="VT269" s="73"/>
      <c r="VU269" s="73"/>
      <c r="VV269" s="73"/>
      <c r="VW269" s="73"/>
      <c r="VX269" s="73"/>
      <c r="VY269" s="73"/>
      <c r="VZ269" s="73"/>
      <c r="WA269" s="73"/>
      <c r="WB269" s="73"/>
      <c r="WC269" s="73"/>
      <c r="WD269" s="73"/>
      <c r="WE269" s="73"/>
      <c r="WF269" s="73"/>
      <c r="WG269" s="73"/>
      <c r="WH269" s="73"/>
      <c r="WI269" s="73"/>
      <c r="WJ269" s="73"/>
      <c r="WK269" s="73"/>
      <c r="WL269" s="73"/>
      <c r="WM269" s="73"/>
      <c r="WN269" s="73"/>
      <c r="WO269" s="73"/>
      <c r="WP269" s="73"/>
      <c r="WQ269" s="73"/>
      <c r="WR269" s="73"/>
      <c r="WS269" s="73"/>
      <c r="WT269" s="73"/>
      <c r="WU269" s="73"/>
      <c r="WV269" s="73"/>
      <c r="WW269" s="73"/>
      <c r="WX269" s="73"/>
      <c r="WY269" s="73"/>
      <c r="WZ269" s="73"/>
      <c r="XA269" s="73"/>
      <c r="XB269" s="73"/>
      <c r="XC269" s="73"/>
      <c r="XD269" s="73"/>
      <c r="XE269" s="73"/>
      <c r="XF269" s="73"/>
      <c r="XG269" s="73"/>
      <c r="XH269" s="73"/>
      <c r="XI269" s="73"/>
      <c r="XJ269" s="73"/>
      <c r="XK269" s="73"/>
      <c r="XL269" s="73"/>
      <c r="XM269" s="73"/>
      <c r="XN269" s="73"/>
      <c r="XO269" s="73"/>
      <c r="XP269" s="73"/>
      <c r="XQ269" s="73"/>
      <c r="XR269" s="73"/>
      <c r="XS269" s="73"/>
      <c r="XT269" s="73"/>
      <c r="XU269" s="73"/>
      <c r="XV269" s="73"/>
      <c r="XW269" s="73"/>
      <c r="XX269" s="73"/>
      <c r="XY269" s="73"/>
      <c r="XZ269" s="73"/>
      <c r="YA269" s="73"/>
      <c r="YB269" s="73"/>
      <c r="YC269" s="73"/>
      <c r="YD269" s="73"/>
      <c r="YE269" s="73"/>
      <c r="YF269" s="73"/>
      <c r="YG269" s="73"/>
      <c r="YH269" s="73"/>
      <c r="YI269" s="73"/>
      <c r="YJ269" s="73"/>
      <c r="YK269" s="73"/>
      <c r="YL269" s="73"/>
      <c r="YM269" s="73"/>
      <c r="YN269" s="73"/>
      <c r="YO269" s="73"/>
      <c r="YP269" s="73"/>
      <c r="YQ269" s="73"/>
      <c r="YR269" s="73"/>
    </row>
    <row r="270" spans="1:668">
      <c r="A270" s="71" t="s">
        <v>353</v>
      </c>
      <c r="B270" s="72">
        <f t="shared" si="260"/>
        <v>0</v>
      </c>
      <c r="C270" s="72">
        <f t="shared" si="261"/>
        <v>0</v>
      </c>
      <c r="D270" s="72">
        <f t="shared" si="262"/>
        <v>0</v>
      </c>
      <c r="E270" s="72">
        <f t="shared" si="263"/>
        <v>0</v>
      </c>
      <c r="F270" s="72">
        <f t="shared" si="264"/>
        <v>0</v>
      </c>
      <c r="G270" s="72">
        <f t="shared" si="265"/>
        <v>0</v>
      </c>
      <c r="H270" s="72">
        <f t="shared" si="266"/>
        <v>0</v>
      </c>
      <c r="I270" s="72">
        <f t="shared" si="267"/>
        <v>0</v>
      </c>
      <c r="J270" s="72">
        <f t="shared" si="268"/>
        <v>0</v>
      </c>
      <c r="K270" s="72">
        <f t="shared" si="269"/>
        <v>0</v>
      </c>
      <c r="L270" s="72">
        <f t="shared" si="270"/>
        <v>0</v>
      </c>
      <c r="M270" s="72">
        <f t="shared" si="271"/>
        <v>0</v>
      </c>
      <c r="N270" s="72">
        <f t="shared" si="272"/>
        <v>0</v>
      </c>
      <c r="O270" s="72">
        <f t="shared" si="273"/>
        <v>0</v>
      </c>
      <c r="P270" s="72">
        <f t="shared" si="274"/>
        <v>0</v>
      </c>
      <c r="Q270" s="72">
        <f t="shared" si="275"/>
        <v>0</v>
      </c>
      <c r="R270" s="72">
        <f t="shared" si="276"/>
        <v>6.6926024999999998E-5</v>
      </c>
      <c r="S270" s="72">
        <f t="shared" si="277"/>
        <v>1.6140982500000001E-4</v>
      </c>
      <c r="T270" s="72">
        <f t="shared" si="278"/>
        <v>9.4483800000000012E-5</v>
      </c>
      <c r="U270" s="72">
        <f t="shared" si="279"/>
        <v>0</v>
      </c>
      <c r="V270" s="72">
        <f t="shared" si="280"/>
        <v>0</v>
      </c>
      <c r="W270" s="72">
        <f t="shared" si="281"/>
        <v>0</v>
      </c>
      <c r="X270" s="72">
        <f t="shared" si="282"/>
        <v>0</v>
      </c>
      <c r="Y270" s="72">
        <f t="shared" si="283"/>
        <v>0</v>
      </c>
      <c r="Z270" s="72">
        <f t="shared" si="284"/>
        <v>0</v>
      </c>
      <c r="AA270" s="72">
        <f t="shared" si="285"/>
        <v>0</v>
      </c>
      <c r="AB270" s="72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73"/>
      <c r="DD270" s="73"/>
      <c r="DE270" s="73"/>
      <c r="DF270" s="73"/>
      <c r="DG270" s="73"/>
      <c r="DH270" s="73"/>
      <c r="DI270" s="73"/>
      <c r="DJ270" s="73"/>
      <c r="DK270" s="73"/>
      <c r="DL270" s="73"/>
      <c r="DM270" s="73"/>
      <c r="DN270" s="73"/>
      <c r="DO270" s="73"/>
      <c r="DP270" s="73"/>
      <c r="DQ270" s="73"/>
      <c r="DR270" s="73"/>
      <c r="DS270" s="73"/>
      <c r="DT270" s="73"/>
      <c r="DU270" s="73"/>
      <c r="DV270" s="73"/>
      <c r="DW270" s="73"/>
      <c r="DX270" s="73"/>
      <c r="DY270" s="73"/>
      <c r="DZ270" s="73"/>
      <c r="EA270" s="73"/>
      <c r="EB270" s="73"/>
      <c r="EC270" s="73"/>
      <c r="ED270" s="73"/>
      <c r="EE270" s="73"/>
      <c r="EF270" s="73"/>
      <c r="EG270" s="73"/>
      <c r="EH270" s="73"/>
      <c r="EI270" s="73"/>
      <c r="EJ270" s="73"/>
      <c r="EK270" s="73"/>
      <c r="EL270" s="73"/>
      <c r="EM270" s="73"/>
      <c r="EN270" s="73"/>
      <c r="EO270" s="73"/>
      <c r="EP270" s="73"/>
      <c r="EQ270" s="73"/>
      <c r="ER270" s="73"/>
      <c r="ES270" s="73"/>
      <c r="ET270" s="73"/>
      <c r="EU270" s="73"/>
      <c r="EV270" s="73"/>
      <c r="EW270" s="73"/>
      <c r="EX270" s="73"/>
      <c r="EY270" s="73"/>
      <c r="EZ270" s="73"/>
      <c r="FA270" s="73"/>
      <c r="FB270" s="73"/>
      <c r="FC270" s="73"/>
      <c r="FD270" s="73"/>
      <c r="FE270" s="73"/>
      <c r="FF270" s="73"/>
      <c r="FG270" s="73"/>
      <c r="FH270" s="73"/>
      <c r="FI270" s="73"/>
      <c r="FJ270" s="73"/>
      <c r="FK270" s="73"/>
      <c r="FL270" s="73"/>
      <c r="FM270" s="73"/>
      <c r="FN270" s="73"/>
      <c r="FO270" s="73"/>
      <c r="FP270" s="73"/>
      <c r="FQ270" s="73"/>
      <c r="FR270" s="73"/>
      <c r="FS270" s="73"/>
      <c r="FT270" s="73"/>
      <c r="FU270" s="73"/>
      <c r="FV270" s="73"/>
      <c r="FW270" s="73"/>
      <c r="FX270" s="73"/>
      <c r="FY270" s="73"/>
      <c r="FZ270" s="73"/>
      <c r="GA270" s="73"/>
      <c r="GB270" s="73"/>
      <c r="GC270" s="73"/>
      <c r="GD270" s="73"/>
      <c r="GE270" s="73"/>
      <c r="GF270" s="73"/>
      <c r="GG270" s="73"/>
      <c r="GH270" s="73"/>
      <c r="GI270" s="73"/>
      <c r="GJ270" s="73"/>
      <c r="GK270" s="73"/>
      <c r="GL270" s="73"/>
      <c r="GM270" s="73"/>
      <c r="GN270" s="73"/>
      <c r="GO270" s="73"/>
      <c r="GP270" s="73"/>
      <c r="GQ270" s="73"/>
      <c r="GR270" s="73"/>
      <c r="GS270" s="73"/>
      <c r="GT270" s="73"/>
      <c r="GU270" s="73"/>
      <c r="GV270" s="73"/>
      <c r="GW270" s="73"/>
      <c r="GX270" s="73"/>
      <c r="GY270" s="73"/>
      <c r="GZ270" s="73"/>
      <c r="HA270" s="73"/>
      <c r="HB270" s="73"/>
      <c r="HC270" s="73"/>
      <c r="HD270" s="73"/>
      <c r="HE270" s="73"/>
      <c r="HF270" s="73"/>
      <c r="HG270" s="73"/>
      <c r="HH270" s="73"/>
      <c r="HI270" s="73"/>
      <c r="HJ270" s="73"/>
      <c r="HK270" s="73"/>
      <c r="HL270" s="73"/>
      <c r="HM270" s="73"/>
      <c r="HN270" s="73"/>
      <c r="HO270" s="73"/>
      <c r="HP270" s="73"/>
      <c r="HQ270" s="73"/>
      <c r="HR270" s="73"/>
      <c r="HS270" s="73"/>
      <c r="HT270" s="73"/>
      <c r="HU270" s="73"/>
      <c r="HV270" s="73"/>
      <c r="HW270" s="73">
        <v>6.6926025E-2</v>
      </c>
      <c r="HX270" s="73"/>
      <c r="HY270" s="73"/>
      <c r="HZ270" s="73"/>
      <c r="IA270" s="73"/>
      <c r="IB270" s="73"/>
      <c r="IC270" s="73">
        <v>0.16140982500000001</v>
      </c>
      <c r="ID270" s="73"/>
      <c r="IE270" s="73"/>
      <c r="IF270" s="73"/>
      <c r="IG270" s="73"/>
      <c r="IH270" s="73"/>
      <c r="II270" s="73"/>
      <c r="IJ270" s="73"/>
      <c r="IK270" s="73"/>
      <c r="IL270" s="73"/>
      <c r="IM270" s="73">
        <v>2.7557775E-2</v>
      </c>
      <c r="IN270" s="73"/>
      <c r="IO270" s="73">
        <v>6.6926025E-2</v>
      </c>
      <c r="IP270" s="73"/>
      <c r="IQ270" s="73"/>
      <c r="IR270" s="73"/>
      <c r="IS270" s="73"/>
      <c r="IT270" s="73"/>
      <c r="IU270" s="73"/>
      <c r="IV270" s="73"/>
      <c r="IW270" s="73"/>
      <c r="IX270" s="73"/>
      <c r="IY270" s="73"/>
      <c r="IZ270" s="73"/>
      <c r="JA270" s="73"/>
      <c r="JB270" s="73"/>
      <c r="JC270" s="73"/>
      <c r="JD270" s="73"/>
      <c r="JE270" s="73"/>
      <c r="JF270" s="73"/>
      <c r="JG270" s="73"/>
      <c r="JH270" s="73"/>
      <c r="JI270" s="73"/>
      <c r="JJ270" s="73"/>
      <c r="JK270" s="73"/>
      <c r="JL270" s="73"/>
      <c r="JM270" s="73"/>
      <c r="JN270" s="73"/>
      <c r="JO270" s="73"/>
      <c r="JP270" s="73"/>
      <c r="JQ270" s="73"/>
      <c r="JR270" s="73"/>
      <c r="JS270" s="73"/>
      <c r="JT270" s="73"/>
      <c r="JU270" s="73"/>
      <c r="JV270" s="73"/>
      <c r="JW270" s="73"/>
      <c r="JX270" s="73"/>
      <c r="JY270" s="73"/>
      <c r="JZ270" s="73"/>
      <c r="KA270" s="73"/>
      <c r="KB270" s="73"/>
      <c r="KC270" s="73"/>
      <c r="KD270" s="73"/>
      <c r="KE270" s="73"/>
      <c r="KF270" s="73"/>
      <c r="KG270" s="73"/>
      <c r="KH270" s="73"/>
      <c r="KI270" s="73"/>
      <c r="KJ270" s="73"/>
      <c r="KK270" s="73"/>
      <c r="KL270" s="73"/>
      <c r="KM270" s="73"/>
      <c r="KN270" s="73"/>
      <c r="KO270" s="73"/>
      <c r="KP270" s="73"/>
      <c r="KQ270" s="73"/>
      <c r="KR270" s="73"/>
      <c r="KS270" s="73"/>
      <c r="KT270" s="73"/>
      <c r="KU270" s="73"/>
      <c r="KV270" s="73"/>
      <c r="KW270" s="73"/>
      <c r="KX270" s="73"/>
      <c r="KY270" s="73"/>
      <c r="KZ270" s="73"/>
      <c r="LA270" s="73"/>
      <c r="LB270" s="73"/>
      <c r="LC270" s="73"/>
      <c r="LD270" s="73"/>
      <c r="LE270" s="73"/>
      <c r="LF270" s="73"/>
      <c r="LG270" s="73"/>
      <c r="LH270" s="73"/>
      <c r="LI270" s="73"/>
      <c r="LJ270" s="73"/>
      <c r="LK270" s="73"/>
      <c r="LL270" s="73"/>
      <c r="LM270" s="73"/>
      <c r="LN270" s="73"/>
      <c r="LO270" s="73"/>
      <c r="LP270" s="73"/>
      <c r="LQ270" s="73"/>
      <c r="LR270" s="73"/>
      <c r="LS270" s="73"/>
      <c r="LT270" s="73"/>
      <c r="LU270" s="73"/>
      <c r="LV270" s="73"/>
      <c r="LW270" s="73"/>
      <c r="LX270" s="73"/>
      <c r="LY270" s="73"/>
      <c r="LZ270" s="73"/>
      <c r="MA270" s="73"/>
      <c r="MB270" s="73"/>
      <c r="MC270" s="73"/>
      <c r="MD270" s="73"/>
      <c r="ME270" s="73"/>
      <c r="MF270" s="73"/>
      <c r="MG270" s="73"/>
      <c r="MH270" s="73"/>
      <c r="MI270" s="73"/>
      <c r="MJ270" s="73"/>
      <c r="MK270" s="73"/>
      <c r="ML270" s="73"/>
      <c r="MM270" s="73"/>
      <c r="MN270" s="73"/>
      <c r="MO270" s="73"/>
      <c r="MP270" s="73"/>
      <c r="MQ270" s="73"/>
      <c r="MR270" s="73"/>
      <c r="MS270" s="73"/>
      <c r="MT270" s="73"/>
      <c r="MU270" s="73"/>
      <c r="MV270" s="73"/>
      <c r="MW270" s="73"/>
      <c r="MX270" s="73"/>
      <c r="MY270" s="73"/>
      <c r="MZ270" s="73"/>
      <c r="NA270" s="73"/>
      <c r="NB270" s="73"/>
      <c r="NC270" s="73"/>
      <c r="ND270" s="73"/>
      <c r="NE270" s="73"/>
      <c r="NF270" s="73"/>
      <c r="NG270" s="73"/>
      <c r="NH270" s="73"/>
      <c r="NI270" s="73"/>
      <c r="NJ270" s="73"/>
      <c r="NK270" s="73"/>
      <c r="NL270" s="73"/>
      <c r="NM270" s="73"/>
      <c r="NN270" s="73"/>
      <c r="NO270" s="73"/>
      <c r="NP270" s="73"/>
      <c r="NQ270" s="73"/>
      <c r="NR270" s="73"/>
      <c r="NS270" s="73"/>
      <c r="NT270" s="73"/>
      <c r="NU270" s="73"/>
      <c r="NV270" s="73"/>
      <c r="NW270" s="73"/>
      <c r="NX270" s="73"/>
      <c r="NY270" s="73"/>
      <c r="NZ270" s="73"/>
      <c r="OA270" s="73"/>
      <c r="OB270" s="73"/>
      <c r="OC270" s="73"/>
      <c r="OD270" s="73"/>
      <c r="OE270" s="73"/>
      <c r="OF270" s="73"/>
      <c r="OG270" s="73"/>
      <c r="OH270" s="73"/>
      <c r="OI270" s="73"/>
      <c r="OJ270" s="73"/>
      <c r="OK270" s="73"/>
      <c r="OL270" s="73"/>
      <c r="OM270" s="73"/>
      <c r="ON270" s="73"/>
      <c r="OO270" s="73"/>
      <c r="OP270" s="73"/>
      <c r="OQ270" s="73"/>
      <c r="OR270" s="73"/>
      <c r="OS270" s="73"/>
      <c r="OT270" s="73"/>
      <c r="OU270" s="73"/>
      <c r="OV270" s="73"/>
      <c r="OW270" s="73"/>
      <c r="OX270" s="73"/>
      <c r="OY270" s="73"/>
      <c r="OZ270" s="73"/>
      <c r="PA270" s="73"/>
      <c r="PB270" s="73"/>
      <c r="PC270" s="73"/>
      <c r="PD270" s="73"/>
      <c r="PE270" s="73"/>
      <c r="PF270" s="73"/>
      <c r="PG270" s="73"/>
      <c r="PH270" s="73"/>
      <c r="PI270" s="73"/>
      <c r="PJ270" s="73"/>
      <c r="PK270" s="73"/>
      <c r="PL270" s="73"/>
      <c r="PM270" s="73"/>
      <c r="PN270" s="73"/>
      <c r="PO270" s="73"/>
      <c r="PP270" s="73"/>
      <c r="PQ270" s="73"/>
      <c r="PR270" s="73"/>
      <c r="PS270" s="73"/>
      <c r="PT270" s="73"/>
      <c r="PU270" s="73"/>
      <c r="PV270" s="73"/>
      <c r="PW270" s="73"/>
      <c r="PX270" s="73"/>
      <c r="PY270" s="73"/>
      <c r="PZ270" s="73"/>
      <c r="QA270" s="73"/>
      <c r="QB270" s="73"/>
      <c r="QC270" s="73"/>
      <c r="QD270" s="73"/>
      <c r="QE270" s="73"/>
      <c r="QF270" s="73"/>
      <c r="QG270" s="73"/>
      <c r="QH270" s="73"/>
      <c r="QI270" s="73"/>
      <c r="QJ270" s="73"/>
      <c r="QK270" s="73"/>
      <c r="QL270" s="73"/>
      <c r="QM270" s="73"/>
      <c r="QN270" s="73"/>
      <c r="QO270" s="73"/>
      <c r="QP270" s="73"/>
      <c r="QQ270" s="73"/>
      <c r="QR270" s="73"/>
      <c r="QS270" s="73"/>
      <c r="QT270" s="73"/>
      <c r="QU270" s="73"/>
      <c r="QV270" s="73"/>
      <c r="QW270" s="73"/>
      <c r="QX270" s="73"/>
      <c r="QY270" s="73"/>
      <c r="QZ270" s="73"/>
      <c r="RA270" s="73"/>
      <c r="RB270" s="73"/>
      <c r="RC270" s="73"/>
      <c r="RD270" s="73"/>
      <c r="RE270" s="73"/>
      <c r="RF270" s="73"/>
      <c r="RG270" s="73"/>
      <c r="RH270" s="73"/>
      <c r="RI270" s="73"/>
      <c r="RJ270" s="73"/>
      <c r="RK270" s="73"/>
      <c r="RL270" s="73"/>
      <c r="RM270" s="73"/>
      <c r="RN270" s="73"/>
      <c r="RO270" s="73"/>
      <c r="RP270" s="73"/>
      <c r="RQ270" s="73"/>
      <c r="RR270" s="73"/>
      <c r="RS270" s="73"/>
      <c r="RT270" s="73"/>
      <c r="RU270" s="73"/>
      <c r="RV270" s="73"/>
      <c r="RW270" s="73"/>
      <c r="RX270" s="73"/>
      <c r="RY270" s="73"/>
      <c r="RZ270" s="73"/>
      <c r="SA270" s="73"/>
      <c r="SB270" s="73"/>
      <c r="SC270" s="73"/>
      <c r="SD270" s="73"/>
      <c r="SE270" s="73"/>
      <c r="SF270" s="73"/>
      <c r="SG270" s="73"/>
      <c r="SH270" s="73"/>
      <c r="SI270" s="73"/>
      <c r="SJ270" s="73"/>
      <c r="SK270" s="73"/>
      <c r="SL270" s="73"/>
      <c r="SM270" s="73"/>
      <c r="SN270" s="73"/>
      <c r="SO270" s="73"/>
      <c r="SP270" s="73"/>
      <c r="SQ270" s="73"/>
      <c r="SR270" s="73"/>
      <c r="SS270" s="73"/>
      <c r="ST270" s="73"/>
      <c r="SU270" s="73"/>
      <c r="SV270" s="73"/>
      <c r="SW270" s="73"/>
      <c r="SX270" s="73"/>
      <c r="SY270" s="73"/>
      <c r="SZ270" s="73"/>
      <c r="TA270" s="73"/>
      <c r="TB270" s="73"/>
      <c r="TC270" s="73"/>
      <c r="TD270" s="73"/>
      <c r="TE270" s="73"/>
      <c r="TF270" s="73"/>
      <c r="TG270" s="73"/>
      <c r="TH270" s="73"/>
      <c r="TI270" s="73"/>
      <c r="TJ270" s="73"/>
      <c r="TK270" s="73"/>
      <c r="TL270" s="73"/>
      <c r="TM270" s="73"/>
      <c r="TN270" s="73"/>
      <c r="TO270" s="73"/>
      <c r="TP270" s="73"/>
      <c r="TQ270" s="73"/>
      <c r="TR270" s="73"/>
      <c r="TS270" s="73"/>
      <c r="TT270" s="73"/>
      <c r="TU270" s="73"/>
      <c r="TV270" s="73"/>
      <c r="TW270" s="73"/>
      <c r="TX270" s="73"/>
      <c r="TY270" s="73"/>
      <c r="TZ270" s="73"/>
      <c r="UA270" s="73"/>
      <c r="UB270" s="73"/>
      <c r="UC270" s="73"/>
      <c r="UD270" s="73"/>
      <c r="UE270" s="73"/>
      <c r="UF270" s="73"/>
      <c r="UG270" s="73"/>
      <c r="UH270" s="73"/>
      <c r="UI270" s="73"/>
      <c r="UJ270" s="73"/>
      <c r="UK270" s="73"/>
      <c r="UL270" s="73"/>
      <c r="UM270" s="73"/>
      <c r="UN270" s="73"/>
      <c r="UO270" s="73"/>
      <c r="UP270" s="73"/>
      <c r="UQ270" s="73"/>
      <c r="UR270" s="73"/>
      <c r="US270" s="73"/>
      <c r="UT270" s="73"/>
      <c r="UU270" s="73"/>
      <c r="UV270" s="73"/>
      <c r="UW270" s="73"/>
      <c r="UX270" s="73"/>
      <c r="UY270" s="73"/>
      <c r="UZ270" s="73"/>
      <c r="VA270" s="73"/>
      <c r="VB270" s="73"/>
      <c r="VC270" s="73"/>
      <c r="VD270" s="73"/>
      <c r="VE270" s="73"/>
      <c r="VF270" s="73"/>
      <c r="VG270" s="73"/>
      <c r="VH270" s="73"/>
      <c r="VI270" s="73"/>
      <c r="VJ270" s="73"/>
      <c r="VK270" s="73"/>
      <c r="VL270" s="73"/>
      <c r="VM270" s="73"/>
      <c r="VN270" s="73"/>
      <c r="VO270" s="73"/>
      <c r="VP270" s="73"/>
      <c r="VQ270" s="73"/>
      <c r="VR270" s="73"/>
      <c r="VS270" s="73"/>
      <c r="VT270" s="73"/>
      <c r="VU270" s="73"/>
      <c r="VV270" s="73"/>
      <c r="VW270" s="73"/>
      <c r="VX270" s="73"/>
      <c r="VY270" s="73"/>
      <c r="VZ270" s="73"/>
      <c r="WA270" s="73"/>
      <c r="WB270" s="73"/>
      <c r="WC270" s="73"/>
      <c r="WD270" s="73"/>
      <c r="WE270" s="73"/>
      <c r="WF270" s="73"/>
      <c r="WG270" s="73"/>
      <c r="WH270" s="73"/>
      <c r="WI270" s="73"/>
      <c r="WJ270" s="73"/>
      <c r="WK270" s="73"/>
      <c r="WL270" s="73"/>
      <c r="WM270" s="73"/>
      <c r="WN270" s="73"/>
      <c r="WO270" s="73"/>
      <c r="WP270" s="73"/>
      <c r="WQ270" s="73"/>
      <c r="WR270" s="73"/>
      <c r="WS270" s="73"/>
      <c r="WT270" s="73"/>
      <c r="WU270" s="73"/>
      <c r="WV270" s="73"/>
      <c r="WW270" s="73"/>
      <c r="WX270" s="73"/>
      <c r="WY270" s="73"/>
      <c r="WZ270" s="73"/>
      <c r="XA270" s="73"/>
      <c r="XB270" s="73"/>
      <c r="XC270" s="73"/>
      <c r="XD270" s="73"/>
      <c r="XE270" s="73"/>
      <c r="XF270" s="73"/>
      <c r="XG270" s="73"/>
      <c r="XH270" s="73"/>
      <c r="XI270" s="73"/>
      <c r="XJ270" s="73"/>
      <c r="XK270" s="73"/>
      <c r="XL270" s="73"/>
      <c r="XM270" s="73"/>
      <c r="XN270" s="73"/>
      <c r="XO270" s="73"/>
      <c r="XP270" s="73"/>
      <c r="XQ270" s="73"/>
      <c r="XR270" s="73"/>
      <c r="XS270" s="73"/>
      <c r="XT270" s="73"/>
      <c r="XU270" s="73"/>
      <c r="XV270" s="73"/>
      <c r="XW270" s="73"/>
      <c r="XX270" s="73"/>
      <c r="XY270" s="73"/>
      <c r="XZ270" s="73"/>
      <c r="YA270" s="73"/>
      <c r="YB270" s="73"/>
      <c r="YC270" s="73"/>
      <c r="YD270" s="73"/>
      <c r="YE270" s="73"/>
      <c r="YF270" s="73"/>
      <c r="YG270" s="73"/>
      <c r="YH270" s="73"/>
      <c r="YI270" s="73"/>
      <c r="YJ270" s="73"/>
      <c r="YK270" s="73"/>
      <c r="YL270" s="73"/>
      <c r="YM270" s="73"/>
      <c r="YN270" s="73"/>
      <c r="YO270" s="73"/>
      <c r="YP270" s="73"/>
      <c r="YQ270" s="73"/>
      <c r="YR270" s="73"/>
    </row>
    <row r="271" spans="1:668">
      <c r="A271" s="71" t="s">
        <v>354</v>
      </c>
      <c r="B271" s="72">
        <f t="shared" si="260"/>
        <v>0</v>
      </c>
      <c r="C271" s="72">
        <f t="shared" si="261"/>
        <v>0</v>
      </c>
      <c r="D271" s="72">
        <f t="shared" si="262"/>
        <v>0</v>
      </c>
      <c r="E271" s="72">
        <f t="shared" si="263"/>
        <v>0</v>
      </c>
      <c r="F271" s="72">
        <f t="shared" si="264"/>
        <v>0</v>
      </c>
      <c r="G271" s="72">
        <f t="shared" si="265"/>
        <v>0</v>
      </c>
      <c r="H271" s="72">
        <f t="shared" si="266"/>
        <v>0</v>
      </c>
      <c r="I271" s="72">
        <f t="shared" si="267"/>
        <v>0</v>
      </c>
      <c r="J271" s="72">
        <f t="shared" si="268"/>
        <v>0</v>
      </c>
      <c r="K271" s="72">
        <f t="shared" si="269"/>
        <v>0</v>
      </c>
      <c r="L271" s="72">
        <f t="shared" si="270"/>
        <v>0</v>
      </c>
      <c r="M271" s="72">
        <f t="shared" si="271"/>
        <v>0</v>
      </c>
      <c r="N271" s="72">
        <f t="shared" si="272"/>
        <v>0</v>
      </c>
      <c r="O271" s="72">
        <f t="shared" si="273"/>
        <v>0</v>
      </c>
      <c r="P271" s="72">
        <f t="shared" si="274"/>
        <v>0</v>
      </c>
      <c r="Q271" s="72">
        <f t="shared" si="275"/>
        <v>0</v>
      </c>
      <c r="R271" s="72">
        <f t="shared" si="276"/>
        <v>0</v>
      </c>
      <c r="S271" s="72">
        <f t="shared" si="277"/>
        <v>0</v>
      </c>
      <c r="T271" s="72">
        <f t="shared" si="278"/>
        <v>0</v>
      </c>
      <c r="U271" s="72">
        <f t="shared" si="279"/>
        <v>0</v>
      </c>
      <c r="V271" s="72">
        <f t="shared" si="280"/>
        <v>0</v>
      </c>
      <c r="W271" s="72">
        <f t="shared" si="281"/>
        <v>0</v>
      </c>
      <c r="X271" s="72">
        <f t="shared" si="282"/>
        <v>0</v>
      </c>
      <c r="Y271" s="72">
        <f t="shared" si="283"/>
        <v>0</v>
      </c>
      <c r="Z271" s="72">
        <f t="shared" si="284"/>
        <v>0</v>
      </c>
      <c r="AA271" s="72">
        <f t="shared" si="285"/>
        <v>0</v>
      </c>
      <c r="AB271" s="72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73"/>
      <c r="DD271" s="73"/>
      <c r="DE271" s="73"/>
      <c r="DF271" s="73"/>
      <c r="DG271" s="73"/>
      <c r="DH271" s="73"/>
      <c r="DI271" s="73"/>
      <c r="DJ271" s="73"/>
      <c r="DK271" s="73"/>
      <c r="DL271" s="73"/>
      <c r="DM271" s="73"/>
      <c r="DN271" s="73"/>
      <c r="DO271" s="73"/>
      <c r="DP271" s="73"/>
      <c r="DQ271" s="73"/>
      <c r="DR271" s="73"/>
      <c r="DS271" s="73"/>
      <c r="DT271" s="73"/>
      <c r="DU271" s="73"/>
      <c r="DV271" s="73"/>
      <c r="DW271" s="73"/>
      <c r="DX271" s="73"/>
      <c r="DY271" s="73"/>
      <c r="DZ271" s="73"/>
      <c r="EA271" s="73"/>
      <c r="EB271" s="73"/>
      <c r="EC271" s="73"/>
      <c r="ED271" s="73"/>
      <c r="EE271" s="73"/>
      <c r="EF271" s="73"/>
      <c r="EG271" s="73"/>
      <c r="EH271" s="73"/>
      <c r="EI271" s="73"/>
      <c r="EJ271" s="73"/>
      <c r="EK271" s="73"/>
      <c r="EL271" s="73"/>
      <c r="EM271" s="73"/>
      <c r="EN271" s="73"/>
      <c r="EO271" s="73"/>
      <c r="EP271" s="73"/>
      <c r="EQ271" s="73"/>
      <c r="ER271" s="73"/>
      <c r="ES271" s="73"/>
      <c r="ET271" s="73"/>
      <c r="EU271" s="73"/>
      <c r="EV271" s="73"/>
      <c r="EW271" s="73"/>
      <c r="EX271" s="73"/>
      <c r="EY271" s="73"/>
      <c r="EZ271" s="73"/>
      <c r="FA271" s="73"/>
      <c r="FB271" s="73"/>
      <c r="FC271" s="73"/>
      <c r="FD271" s="73"/>
      <c r="FE271" s="73"/>
      <c r="FF271" s="73"/>
      <c r="FG271" s="73"/>
      <c r="FH271" s="73"/>
      <c r="FI271" s="73"/>
      <c r="FJ271" s="73"/>
      <c r="FK271" s="73"/>
      <c r="FL271" s="73"/>
      <c r="FM271" s="73"/>
      <c r="FN271" s="73"/>
      <c r="FO271" s="73"/>
      <c r="FP271" s="73"/>
      <c r="FQ271" s="73"/>
      <c r="FR271" s="73"/>
      <c r="FS271" s="73"/>
      <c r="FT271" s="73"/>
      <c r="FU271" s="73"/>
      <c r="FV271" s="73"/>
      <c r="FW271" s="73"/>
      <c r="FX271" s="73"/>
      <c r="FY271" s="73"/>
      <c r="FZ271" s="73"/>
      <c r="GA271" s="73"/>
      <c r="GB271" s="73"/>
      <c r="GC271" s="73"/>
      <c r="GD271" s="73"/>
      <c r="GE271" s="73"/>
      <c r="GF271" s="73"/>
      <c r="GG271" s="73"/>
      <c r="GH271" s="73"/>
      <c r="GI271" s="73"/>
      <c r="GJ271" s="73"/>
      <c r="GK271" s="73"/>
      <c r="GL271" s="73"/>
      <c r="GM271" s="73"/>
      <c r="GN271" s="73"/>
      <c r="GO271" s="73"/>
      <c r="GP271" s="73"/>
      <c r="GQ271" s="73"/>
      <c r="GR271" s="73"/>
      <c r="GS271" s="73"/>
      <c r="GT271" s="73"/>
      <c r="GU271" s="73"/>
      <c r="GV271" s="73"/>
      <c r="GW271" s="73"/>
      <c r="GX271" s="73"/>
      <c r="GY271" s="73"/>
      <c r="GZ271" s="73"/>
      <c r="HA271" s="73"/>
      <c r="HB271" s="73"/>
      <c r="HC271" s="73"/>
      <c r="HD271" s="73"/>
      <c r="HE271" s="73"/>
      <c r="HF271" s="73"/>
      <c r="HG271" s="73"/>
      <c r="HH271" s="73"/>
      <c r="HI271" s="73"/>
      <c r="HJ271" s="73"/>
      <c r="HK271" s="73"/>
      <c r="HL271" s="73"/>
      <c r="HM271" s="73"/>
      <c r="HN271" s="73"/>
      <c r="HO271" s="73"/>
      <c r="HP271" s="73"/>
      <c r="HQ271" s="73"/>
      <c r="HR271" s="73"/>
      <c r="HS271" s="73"/>
      <c r="HT271" s="73"/>
      <c r="HU271" s="73"/>
      <c r="HV271" s="73"/>
      <c r="HW271" s="73"/>
      <c r="HX271" s="73"/>
      <c r="HY271" s="73"/>
      <c r="HZ271" s="73"/>
      <c r="IA271" s="73"/>
      <c r="IB271" s="73"/>
      <c r="IC271" s="73"/>
      <c r="ID271" s="73"/>
      <c r="IE271" s="73"/>
      <c r="IF271" s="73"/>
      <c r="IG271" s="73"/>
      <c r="IH271" s="73"/>
      <c r="II271" s="73"/>
      <c r="IJ271" s="73"/>
      <c r="IK271" s="73"/>
      <c r="IL271" s="73"/>
      <c r="IM271" s="73"/>
      <c r="IN271" s="73"/>
      <c r="IO271" s="73"/>
      <c r="IP271" s="73"/>
      <c r="IQ271" s="73"/>
      <c r="IR271" s="73"/>
      <c r="IS271" s="73"/>
      <c r="IT271" s="73"/>
      <c r="IU271" s="73"/>
      <c r="IV271" s="73"/>
      <c r="IW271" s="73"/>
      <c r="IX271" s="73"/>
      <c r="IY271" s="73"/>
      <c r="IZ271" s="73"/>
      <c r="JA271" s="73"/>
      <c r="JB271" s="73"/>
      <c r="JC271" s="73"/>
      <c r="JD271" s="73"/>
      <c r="JE271" s="73"/>
      <c r="JF271" s="73"/>
      <c r="JG271" s="73"/>
      <c r="JH271" s="73"/>
      <c r="JI271" s="73"/>
      <c r="JJ271" s="73"/>
      <c r="JK271" s="73"/>
      <c r="JL271" s="73"/>
      <c r="JM271" s="73"/>
      <c r="JN271" s="73"/>
      <c r="JO271" s="73"/>
      <c r="JP271" s="73"/>
      <c r="JQ271" s="73"/>
      <c r="JR271" s="73"/>
      <c r="JS271" s="73"/>
      <c r="JT271" s="73"/>
      <c r="JU271" s="73"/>
      <c r="JV271" s="73"/>
      <c r="JW271" s="73"/>
      <c r="JX271" s="73"/>
      <c r="JY271" s="73"/>
      <c r="JZ271" s="73"/>
      <c r="KA271" s="73"/>
      <c r="KB271" s="73"/>
      <c r="KC271" s="73"/>
      <c r="KD271" s="73"/>
      <c r="KE271" s="73"/>
      <c r="KF271" s="73"/>
      <c r="KG271" s="73"/>
      <c r="KH271" s="73"/>
      <c r="KI271" s="73"/>
      <c r="KJ271" s="73"/>
      <c r="KK271" s="73"/>
      <c r="KL271" s="73"/>
      <c r="KM271" s="73"/>
      <c r="KN271" s="73"/>
      <c r="KO271" s="73"/>
      <c r="KP271" s="73"/>
      <c r="KQ271" s="73"/>
      <c r="KR271" s="73"/>
      <c r="KS271" s="73"/>
      <c r="KT271" s="73"/>
      <c r="KU271" s="73"/>
      <c r="KV271" s="73"/>
      <c r="KW271" s="73"/>
      <c r="KX271" s="73"/>
      <c r="KY271" s="73"/>
      <c r="KZ271" s="73"/>
      <c r="LA271" s="73"/>
      <c r="LB271" s="73"/>
      <c r="LC271" s="73"/>
      <c r="LD271" s="73"/>
      <c r="LE271" s="73"/>
      <c r="LF271" s="73"/>
      <c r="LG271" s="73"/>
      <c r="LH271" s="73"/>
      <c r="LI271" s="73"/>
      <c r="LJ271" s="73"/>
      <c r="LK271" s="73"/>
      <c r="LL271" s="73"/>
      <c r="LM271" s="73"/>
      <c r="LN271" s="73"/>
      <c r="LO271" s="73"/>
      <c r="LP271" s="73"/>
      <c r="LQ271" s="73"/>
      <c r="LR271" s="73"/>
      <c r="LS271" s="73"/>
      <c r="LT271" s="73"/>
      <c r="LU271" s="73"/>
      <c r="LV271" s="73"/>
      <c r="LW271" s="73"/>
      <c r="LX271" s="73"/>
      <c r="LY271" s="73"/>
      <c r="LZ271" s="73"/>
      <c r="MA271" s="73"/>
      <c r="MB271" s="73"/>
      <c r="MC271" s="73"/>
      <c r="MD271" s="73"/>
      <c r="ME271" s="73"/>
      <c r="MF271" s="73"/>
      <c r="MG271" s="73"/>
      <c r="MH271" s="73"/>
      <c r="MI271" s="73"/>
      <c r="MJ271" s="73"/>
      <c r="MK271" s="73"/>
      <c r="ML271" s="73"/>
      <c r="MM271" s="73"/>
      <c r="MN271" s="73"/>
      <c r="MO271" s="73"/>
      <c r="MP271" s="73"/>
      <c r="MQ271" s="73"/>
      <c r="MR271" s="73"/>
      <c r="MS271" s="73"/>
      <c r="MT271" s="73"/>
      <c r="MU271" s="73"/>
      <c r="MV271" s="73"/>
      <c r="MW271" s="73"/>
      <c r="MX271" s="73"/>
      <c r="MY271" s="73"/>
      <c r="MZ271" s="73"/>
      <c r="NA271" s="73"/>
      <c r="NB271" s="73"/>
      <c r="NC271" s="73"/>
      <c r="ND271" s="73"/>
      <c r="NE271" s="73"/>
      <c r="NF271" s="73"/>
      <c r="NG271" s="73"/>
      <c r="NH271" s="73"/>
      <c r="NI271" s="73"/>
      <c r="NJ271" s="73"/>
      <c r="NK271" s="73"/>
      <c r="NL271" s="73"/>
      <c r="NM271" s="73"/>
      <c r="NN271" s="73"/>
      <c r="NO271" s="73"/>
      <c r="NP271" s="73"/>
      <c r="NQ271" s="73"/>
      <c r="NR271" s="73"/>
      <c r="NS271" s="73"/>
      <c r="NT271" s="73"/>
      <c r="NU271" s="73"/>
      <c r="NV271" s="73"/>
      <c r="NW271" s="73"/>
      <c r="NX271" s="73"/>
      <c r="NY271" s="73"/>
      <c r="NZ271" s="73"/>
      <c r="OA271" s="73"/>
      <c r="OB271" s="73"/>
      <c r="OC271" s="73"/>
      <c r="OD271" s="73"/>
      <c r="OE271" s="73"/>
      <c r="OF271" s="73"/>
      <c r="OG271" s="73"/>
      <c r="OH271" s="73"/>
      <c r="OI271" s="73"/>
      <c r="OJ271" s="73"/>
      <c r="OK271" s="73"/>
      <c r="OL271" s="73"/>
      <c r="OM271" s="73"/>
      <c r="ON271" s="73"/>
      <c r="OO271" s="73"/>
      <c r="OP271" s="73"/>
      <c r="OQ271" s="73"/>
      <c r="OR271" s="73"/>
      <c r="OS271" s="73"/>
      <c r="OT271" s="73"/>
      <c r="OU271" s="73"/>
      <c r="OV271" s="73"/>
      <c r="OW271" s="73"/>
      <c r="OX271" s="73"/>
      <c r="OY271" s="73"/>
      <c r="OZ271" s="73"/>
      <c r="PA271" s="73"/>
      <c r="PB271" s="73"/>
      <c r="PC271" s="73"/>
      <c r="PD271" s="73"/>
      <c r="PE271" s="73"/>
      <c r="PF271" s="73"/>
      <c r="PG271" s="73"/>
      <c r="PH271" s="73"/>
      <c r="PI271" s="73"/>
      <c r="PJ271" s="73"/>
      <c r="PK271" s="73"/>
      <c r="PL271" s="73"/>
      <c r="PM271" s="73"/>
      <c r="PN271" s="73"/>
      <c r="PO271" s="73"/>
      <c r="PP271" s="73"/>
      <c r="PQ271" s="73"/>
      <c r="PR271" s="73"/>
      <c r="PS271" s="73"/>
      <c r="PT271" s="73"/>
      <c r="PU271" s="73"/>
      <c r="PV271" s="73"/>
      <c r="PW271" s="73"/>
      <c r="PX271" s="73"/>
      <c r="PY271" s="73"/>
      <c r="PZ271" s="73"/>
      <c r="QA271" s="73"/>
      <c r="QB271" s="73"/>
      <c r="QC271" s="73"/>
      <c r="QD271" s="73"/>
      <c r="QE271" s="73"/>
      <c r="QF271" s="73"/>
      <c r="QG271" s="73"/>
      <c r="QH271" s="73"/>
      <c r="QI271" s="73"/>
      <c r="QJ271" s="73"/>
      <c r="QK271" s="73"/>
      <c r="QL271" s="73"/>
      <c r="QM271" s="73"/>
      <c r="QN271" s="73"/>
      <c r="QO271" s="73"/>
      <c r="QP271" s="73"/>
      <c r="QQ271" s="73"/>
      <c r="QR271" s="73"/>
      <c r="QS271" s="73"/>
      <c r="QT271" s="73"/>
      <c r="QU271" s="73"/>
      <c r="QV271" s="73"/>
      <c r="QW271" s="73"/>
      <c r="QX271" s="73"/>
      <c r="QY271" s="73"/>
      <c r="QZ271" s="73"/>
      <c r="RA271" s="73"/>
      <c r="RB271" s="73"/>
      <c r="RC271" s="73"/>
      <c r="RD271" s="73"/>
      <c r="RE271" s="73"/>
      <c r="RF271" s="73"/>
      <c r="RG271" s="73"/>
      <c r="RH271" s="73"/>
      <c r="RI271" s="73"/>
      <c r="RJ271" s="73"/>
      <c r="RK271" s="73"/>
      <c r="RL271" s="73"/>
      <c r="RM271" s="73"/>
      <c r="RN271" s="73"/>
      <c r="RO271" s="73"/>
      <c r="RP271" s="73"/>
      <c r="RQ271" s="73"/>
      <c r="RR271" s="73"/>
      <c r="RS271" s="73"/>
      <c r="RT271" s="73"/>
      <c r="RU271" s="73"/>
      <c r="RV271" s="73"/>
      <c r="RW271" s="73"/>
      <c r="RX271" s="73"/>
      <c r="RY271" s="73"/>
      <c r="RZ271" s="73"/>
      <c r="SA271" s="73"/>
      <c r="SB271" s="73"/>
      <c r="SC271" s="73"/>
      <c r="SD271" s="73"/>
      <c r="SE271" s="73"/>
      <c r="SF271" s="73"/>
      <c r="SG271" s="73"/>
      <c r="SH271" s="73"/>
      <c r="SI271" s="73"/>
      <c r="SJ271" s="73"/>
      <c r="SK271" s="73"/>
      <c r="SL271" s="73"/>
      <c r="SM271" s="73"/>
      <c r="SN271" s="73"/>
      <c r="SO271" s="73"/>
      <c r="SP271" s="73"/>
      <c r="SQ271" s="73"/>
      <c r="SR271" s="73"/>
      <c r="SS271" s="73"/>
      <c r="ST271" s="73"/>
      <c r="SU271" s="73"/>
      <c r="SV271" s="73"/>
      <c r="SW271" s="73"/>
      <c r="SX271" s="73"/>
      <c r="SY271" s="73"/>
      <c r="SZ271" s="73"/>
      <c r="TA271" s="73"/>
      <c r="TB271" s="73"/>
      <c r="TC271" s="73"/>
      <c r="TD271" s="73"/>
      <c r="TE271" s="73"/>
      <c r="TF271" s="73"/>
      <c r="TG271" s="73"/>
      <c r="TH271" s="73"/>
      <c r="TI271" s="73"/>
      <c r="TJ271" s="73"/>
      <c r="TK271" s="73"/>
      <c r="TL271" s="73"/>
      <c r="TM271" s="73"/>
      <c r="TN271" s="73"/>
      <c r="TO271" s="73"/>
      <c r="TP271" s="73"/>
      <c r="TQ271" s="73"/>
      <c r="TR271" s="73"/>
      <c r="TS271" s="73"/>
      <c r="TT271" s="73"/>
      <c r="TU271" s="73"/>
      <c r="TV271" s="73"/>
      <c r="TW271" s="73"/>
      <c r="TX271" s="73"/>
      <c r="TY271" s="73"/>
      <c r="TZ271" s="73"/>
      <c r="UA271" s="73"/>
      <c r="UB271" s="73"/>
      <c r="UC271" s="73"/>
      <c r="UD271" s="73"/>
      <c r="UE271" s="73"/>
      <c r="UF271" s="73"/>
      <c r="UG271" s="73"/>
      <c r="UH271" s="73"/>
      <c r="UI271" s="73"/>
      <c r="UJ271" s="73"/>
      <c r="UK271" s="73"/>
      <c r="UL271" s="73"/>
      <c r="UM271" s="73"/>
      <c r="UN271" s="73"/>
      <c r="UO271" s="73"/>
      <c r="UP271" s="73"/>
      <c r="UQ271" s="73"/>
      <c r="UR271" s="73"/>
      <c r="US271" s="73"/>
      <c r="UT271" s="73"/>
      <c r="UU271" s="73"/>
      <c r="UV271" s="73"/>
      <c r="UW271" s="73"/>
      <c r="UX271" s="73"/>
      <c r="UY271" s="73"/>
      <c r="UZ271" s="73"/>
      <c r="VA271" s="73"/>
      <c r="VB271" s="73"/>
      <c r="VC271" s="73"/>
      <c r="VD271" s="73"/>
      <c r="VE271" s="73"/>
      <c r="VF271" s="73"/>
      <c r="VG271" s="73"/>
      <c r="VH271" s="73"/>
      <c r="VI271" s="73"/>
      <c r="VJ271" s="73"/>
      <c r="VK271" s="73"/>
      <c r="VL271" s="73"/>
      <c r="VM271" s="73"/>
      <c r="VN271" s="73"/>
      <c r="VO271" s="73"/>
      <c r="VP271" s="73"/>
      <c r="VQ271" s="73"/>
      <c r="VR271" s="73"/>
      <c r="VS271" s="73"/>
      <c r="VT271" s="73"/>
      <c r="VU271" s="73"/>
      <c r="VV271" s="73"/>
      <c r="VW271" s="73"/>
      <c r="VX271" s="73"/>
      <c r="VY271" s="73"/>
      <c r="VZ271" s="73"/>
      <c r="WA271" s="73"/>
      <c r="WB271" s="73"/>
      <c r="WC271" s="73"/>
      <c r="WD271" s="73"/>
      <c r="WE271" s="73"/>
      <c r="WF271" s="73"/>
      <c r="WG271" s="73"/>
      <c r="WH271" s="73"/>
      <c r="WI271" s="73"/>
      <c r="WJ271" s="73"/>
      <c r="WK271" s="73"/>
      <c r="WL271" s="73"/>
      <c r="WM271" s="73"/>
      <c r="WN271" s="73"/>
      <c r="WO271" s="73"/>
      <c r="WP271" s="73"/>
      <c r="WQ271" s="73"/>
      <c r="WR271" s="73"/>
      <c r="WS271" s="73"/>
      <c r="WT271" s="73"/>
      <c r="WU271" s="73"/>
      <c r="WV271" s="73"/>
      <c r="WW271" s="73"/>
      <c r="WX271" s="73"/>
      <c r="WY271" s="73"/>
      <c r="WZ271" s="73"/>
      <c r="XA271" s="73"/>
      <c r="XB271" s="73"/>
      <c r="XC271" s="73"/>
      <c r="XD271" s="73"/>
      <c r="XE271" s="73"/>
      <c r="XF271" s="73"/>
      <c r="XG271" s="73"/>
      <c r="XH271" s="73"/>
      <c r="XI271" s="73"/>
      <c r="XJ271" s="73"/>
      <c r="XK271" s="73"/>
      <c r="XL271" s="73"/>
      <c r="XM271" s="73"/>
      <c r="XN271" s="73"/>
      <c r="XO271" s="73"/>
      <c r="XP271" s="73"/>
      <c r="XQ271" s="73"/>
      <c r="XR271" s="73"/>
      <c r="XS271" s="73"/>
      <c r="XT271" s="73"/>
      <c r="XU271" s="73"/>
      <c r="XV271" s="73"/>
      <c r="XW271" s="73"/>
      <c r="XX271" s="73"/>
      <c r="XY271" s="73"/>
      <c r="XZ271" s="73"/>
      <c r="YA271" s="73"/>
      <c r="YB271" s="73"/>
      <c r="YC271" s="73"/>
      <c r="YD271" s="73"/>
      <c r="YE271" s="73"/>
      <c r="YF271" s="73"/>
      <c r="YG271" s="73"/>
      <c r="YH271" s="73"/>
      <c r="YI271" s="73"/>
      <c r="YJ271" s="73"/>
      <c r="YK271" s="73"/>
      <c r="YL271" s="73"/>
      <c r="YM271" s="73"/>
      <c r="YN271" s="73"/>
      <c r="YO271" s="73"/>
      <c r="YP271" s="73"/>
      <c r="YQ271" s="73"/>
      <c r="YR271" s="73"/>
    </row>
    <row r="272" spans="1:668">
      <c r="A272" s="71" t="s">
        <v>355</v>
      </c>
      <c r="B272" s="72">
        <f t="shared" si="260"/>
        <v>0</v>
      </c>
      <c r="C272" s="72">
        <f t="shared" si="261"/>
        <v>0</v>
      </c>
      <c r="D272" s="72">
        <f t="shared" si="262"/>
        <v>0</v>
      </c>
      <c r="E272" s="72">
        <f t="shared" si="263"/>
        <v>0</v>
      </c>
      <c r="F272" s="72">
        <f t="shared" si="264"/>
        <v>0</v>
      </c>
      <c r="G272" s="72">
        <f t="shared" si="265"/>
        <v>0</v>
      </c>
      <c r="H272" s="72">
        <f t="shared" si="266"/>
        <v>0</v>
      </c>
      <c r="I272" s="72">
        <f t="shared" si="267"/>
        <v>0</v>
      </c>
      <c r="J272" s="72">
        <f t="shared" si="268"/>
        <v>0</v>
      </c>
      <c r="K272" s="72">
        <f t="shared" si="269"/>
        <v>0</v>
      </c>
      <c r="L272" s="72">
        <f t="shared" si="270"/>
        <v>0</v>
      </c>
      <c r="M272" s="72">
        <f t="shared" si="271"/>
        <v>0</v>
      </c>
      <c r="N272" s="72">
        <f t="shared" si="272"/>
        <v>0</v>
      </c>
      <c r="O272" s="72">
        <f t="shared" si="273"/>
        <v>0</v>
      </c>
      <c r="P272" s="72">
        <f t="shared" si="274"/>
        <v>0</v>
      </c>
      <c r="Q272" s="72">
        <f t="shared" si="275"/>
        <v>0</v>
      </c>
      <c r="R272" s="72">
        <f t="shared" si="276"/>
        <v>0</v>
      </c>
      <c r="S272" s="72">
        <f t="shared" si="277"/>
        <v>0</v>
      </c>
      <c r="T272" s="72">
        <f t="shared" si="278"/>
        <v>0</v>
      </c>
      <c r="U272" s="72">
        <f t="shared" si="279"/>
        <v>0</v>
      </c>
      <c r="V272" s="72">
        <f t="shared" si="280"/>
        <v>0</v>
      </c>
      <c r="W272" s="72">
        <f t="shared" si="281"/>
        <v>0</v>
      </c>
      <c r="X272" s="72">
        <f t="shared" si="282"/>
        <v>0</v>
      </c>
      <c r="Y272" s="72">
        <f t="shared" si="283"/>
        <v>0</v>
      </c>
      <c r="Z272" s="72">
        <f t="shared" si="284"/>
        <v>0</v>
      </c>
      <c r="AA272" s="72">
        <f t="shared" si="285"/>
        <v>0</v>
      </c>
      <c r="AB272" s="72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73"/>
      <c r="DW272" s="73"/>
      <c r="DX272" s="73"/>
      <c r="DY272" s="73"/>
      <c r="DZ272" s="73"/>
      <c r="EA272" s="73"/>
      <c r="EB272" s="73"/>
      <c r="EC272" s="73"/>
      <c r="ED272" s="73"/>
      <c r="EE272" s="73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73"/>
      <c r="EQ272" s="73"/>
      <c r="ER272" s="73"/>
      <c r="ES272" s="73"/>
      <c r="ET272" s="73"/>
      <c r="EU272" s="73"/>
      <c r="EV272" s="73"/>
      <c r="EW272" s="73"/>
      <c r="EX272" s="73"/>
      <c r="EY272" s="73"/>
      <c r="EZ272" s="73"/>
      <c r="FA272" s="73"/>
      <c r="FB272" s="73"/>
      <c r="FC272" s="73"/>
      <c r="FD272" s="73"/>
      <c r="FE272" s="73"/>
      <c r="FF272" s="73"/>
      <c r="FG272" s="73"/>
      <c r="FH272" s="73"/>
      <c r="FI272" s="73"/>
      <c r="FJ272" s="73"/>
      <c r="FK272" s="73"/>
      <c r="FL272" s="73"/>
      <c r="FM272" s="73"/>
      <c r="FN272" s="73"/>
      <c r="FO272" s="73"/>
      <c r="FP272" s="73"/>
      <c r="FQ272" s="73"/>
      <c r="FR272" s="73"/>
      <c r="FS272" s="73"/>
      <c r="FT272" s="73"/>
      <c r="FU272" s="73"/>
      <c r="FV272" s="73"/>
      <c r="FW272" s="73"/>
      <c r="FX272" s="73"/>
      <c r="FY272" s="73"/>
      <c r="FZ272" s="73"/>
      <c r="GA272" s="73"/>
      <c r="GB272" s="73"/>
      <c r="GC272" s="73"/>
      <c r="GD272" s="73"/>
      <c r="GE272" s="73"/>
      <c r="GF272" s="73"/>
      <c r="GG272" s="73"/>
      <c r="GH272" s="73"/>
      <c r="GI272" s="73"/>
      <c r="GJ272" s="73"/>
      <c r="GK272" s="73"/>
      <c r="GL272" s="73"/>
      <c r="GM272" s="73"/>
      <c r="GN272" s="73"/>
      <c r="GO272" s="73"/>
      <c r="GP272" s="73"/>
      <c r="GQ272" s="73"/>
      <c r="GR272" s="73"/>
      <c r="GS272" s="73"/>
      <c r="GT272" s="73"/>
      <c r="GU272" s="73"/>
      <c r="GV272" s="73"/>
      <c r="GW272" s="73"/>
      <c r="GX272" s="73"/>
      <c r="GY272" s="73"/>
      <c r="GZ272" s="73"/>
      <c r="HA272" s="73"/>
      <c r="HB272" s="73"/>
      <c r="HC272" s="73"/>
      <c r="HD272" s="73"/>
      <c r="HE272" s="73"/>
      <c r="HF272" s="73"/>
      <c r="HG272" s="73"/>
      <c r="HH272" s="73"/>
      <c r="HI272" s="73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HT272" s="73"/>
      <c r="HU272" s="73"/>
      <c r="HV272" s="73"/>
      <c r="HW272" s="73"/>
      <c r="HX272" s="73"/>
      <c r="HY272" s="73"/>
      <c r="HZ272" s="73"/>
      <c r="IA272" s="73"/>
      <c r="IB272" s="73"/>
      <c r="IC272" s="73"/>
      <c r="ID272" s="73"/>
      <c r="IE272" s="73"/>
      <c r="IF272" s="73"/>
      <c r="IG272" s="73"/>
      <c r="IH272" s="73"/>
      <c r="II272" s="73"/>
      <c r="IJ272" s="73"/>
      <c r="IK272" s="73"/>
      <c r="IL272" s="73"/>
      <c r="IM272" s="73"/>
      <c r="IN272" s="73"/>
      <c r="IO272" s="73"/>
      <c r="IP272" s="73"/>
      <c r="IQ272" s="73"/>
      <c r="IR272" s="73"/>
      <c r="IS272" s="73"/>
      <c r="IT272" s="73"/>
      <c r="IU272" s="73"/>
      <c r="IV272" s="73"/>
      <c r="IW272" s="73"/>
      <c r="IX272" s="73"/>
      <c r="IY272" s="73"/>
      <c r="IZ272" s="73"/>
      <c r="JA272" s="73"/>
      <c r="JB272" s="73"/>
      <c r="JC272" s="73"/>
      <c r="JD272" s="73"/>
      <c r="JE272" s="73"/>
      <c r="JF272" s="73"/>
      <c r="JG272" s="73"/>
      <c r="JH272" s="73"/>
      <c r="JI272" s="73"/>
      <c r="JJ272" s="73"/>
      <c r="JK272" s="73"/>
      <c r="JL272" s="73"/>
      <c r="JM272" s="73"/>
      <c r="JN272" s="73"/>
      <c r="JO272" s="73"/>
      <c r="JP272" s="73"/>
      <c r="JQ272" s="73"/>
      <c r="JR272" s="73"/>
      <c r="JS272" s="73"/>
      <c r="JT272" s="73"/>
      <c r="JU272" s="73"/>
      <c r="JV272" s="73"/>
      <c r="JW272" s="73"/>
      <c r="JX272" s="73"/>
      <c r="JY272" s="73"/>
      <c r="JZ272" s="73"/>
      <c r="KA272" s="73"/>
      <c r="KB272" s="73"/>
      <c r="KC272" s="73"/>
      <c r="KD272" s="73"/>
      <c r="KE272" s="73"/>
      <c r="KF272" s="73"/>
      <c r="KG272" s="73"/>
      <c r="KH272" s="73"/>
      <c r="KI272" s="73"/>
      <c r="KJ272" s="73"/>
      <c r="KK272" s="73"/>
      <c r="KL272" s="73"/>
      <c r="KM272" s="73"/>
      <c r="KN272" s="73"/>
      <c r="KO272" s="73"/>
      <c r="KP272" s="73"/>
      <c r="KQ272" s="73"/>
      <c r="KR272" s="73"/>
      <c r="KS272" s="73"/>
      <c r="KT272" s="73"/>
      <c r="KU272" s="73"/>
      <c r="KV272" s="73"/>
      <c r="KW272" s="73"/>
      <c r="KX272" s="73"/>
      <c r="KY272" s="73"/>
      <c r="KZ272" s="73"/>
      <c r="LA272" s="73"/>
      <c r="LB272" s="73"/>
      <c r="LC272" s="73"/>
      <c r="LD272" s="73"/>
      <c r="LE272" s="73"/>
      <c r="LF272" s="73"/>
      <c r="LG272" s="73"/>
      <c r="LH272" s="73"/>
      <c r="LI272" s="73"/>
      <c r="LJ272" s="73"/>
      <c r="LK272" s="73"/>
      <c r="LL272" s="73"/>
      <c r="LM272" s="73"/>
      <c r="LN272" s="73"/>
      <c r="LO272" s="73"/>
      <c r="LP272" s="73"/>
      <c r="LQ272" s="73"/>
      <c r="LR272" s="73"/>
      <c r="LS272" s="73"/>
      <c r="LT272" s="73"/>
      <c r="LU272" s="73"/>
      <c r="LV272" s="73"/>
      <c r="LW272" s="73"/>
      <c r="LX272" s="73"/>
      <c r="LY272" s="73"/>
      <c r="LZ272" s="73"/>
      <c r="MA272" s="73"/>
      <c r="MB272" s="73"/>
      <c r="MC272" s="73"/>
      <c r="MD272" s="73"/>
      <c r="ME272" s="73"/>
      <c r="MF272" s="73"/>
      <c r="MG272" s="73"/>
      <c r="MH272" s="73"/>
      <c r="MI272" s="73"/>
      <c r="MJ272" s="73"/>
      <c r="MK272" s="73"/>
      <c r="ML272" s="73"/>
      <c r="MM272" s="73"/>
      <c r="MN272" s="73"/>
      <c r="MO272" s="73"/>
      <c r="MP272" s="73"/>
      <c r="MQ272" s="73"/>
      <c r="MR272" s="73"/>
      <c r="MS272" s="73"/>
      <c r="MT272" s="73"/>
      <c r="MU272" s="73"/>
      <c r="MV272" s="73"/>
      <c r="MW272" s="73"/>
      <c r="MX272" s="73"/>
      <c r="MY272" s="73"/>
      <c r="MZ272" s="73"/>
      <c r="NA272" s="73"/>
      <c r="NB272" s="73"/>
      <c r="NC272" s="73"/>
      <c r="ND272" s="73"/>
      <c r="NE272" s="73"/>
      <c r="NF272" s="73"/>
      <c r="NG272" s="73"/>
      <c r="NH272" s="73"/>
      <c r="NI272" s="73"/>
      <c r="NJ272" s="73"/>
      <c r="NK272" s="73"/>
      <c r="NL272" s="73"/>
      <c r="NM272" s="73"/>
      <c r="NN272" s="73"/>
      <c r="NO272" s="73"/>
      <c r="NP272" s="73"/>
      <c r="NQ272" s="73"/>
      <c r="NR272" s="73"/>
      <c r="NS272" s="73"/>
      <c r="NT272" s="73"/>
      <c r="NU272" s="73"/>
      <c r="NV272" s="73"/>
      <c r="NW272" s="73"/>
      <c r="NX272" s="73"/>
      <c r="NY272" s="73"/>
      <c r="NZ272" s="73"/>
      <c r="OA272" s="73"/>
      <c r="OB272" s="73"/>
      <c r="OC272" s="73"/>
      <c r="OD272" s="73"/>
      <c r="OE272" s="73"/>
      <c r="OF272" s="73"/>
      <c r="OG272" s="73"/>
      <c r="OH272" s="73"/>
      <c r="OI272" s="73"/>
      <c r="OJ272" s="73"/>
      <c r="OK272" s="73"/>
      <c r="OL272" s="73"/>
      <c r="OM272" s="73"/>
      <c r="ON272" s="73"/>
      <c r="OO272" s="73"/>
      <c r="OP272" s="73"/>
      <c r="OQ272" s="73"/>
      <c r="OR272" s="73"/>
      <c r="OS272" s="73"/>
      <c r="OT272" s="73"/>
      <c r="OU272" s="73"/>
      <c r="OV272" s="73"/>
      <c r="OW272" s="73"/>
      <c r="OX272" s="73"/>
      <c r="OY272" s="73"/>
      <c r="OZ272" s="73"/>
      <c r="PA272" s="73"/>
      <c r="PB272" s="73"/>
      <c r="PC272" s="73"/>
      <c r="PD272" s="73"/>
      <c r="PE272" s="73"/>
      <c r="PF272" s="73"/>
      <c r="PG272" s="73"/>
      <c r="PH272" s="73"/>
      <c r="PI272" s="73"/>
      <c r="PJ272" s="73"/>
      <c r="PK272" s="73"/>
      <c r="PL272" s="73"/>
      <c r="PM272" s="73"/>
      <c r="PN272" s="73"/>
      <c r="PO272" s="73"/>
      <c r="PP272" s="73"/>
      <c r="PQ272" s="73"/>
      <c r="PR272" s="73"/>
      <c r="PS272" s="73"/>
      <c r="PT272" s="73"/>
      <c r="PU272" s="73"/>
      <c r="PV272" s="73"/>
      <c r="PW272" s="73"/>
      <c r="PX272" s="73"/>
      <c r="PY272" s="73"/>
      <c r="PZ272" s="73"/>
      <c r="QA272" s="73"/>
      <c r="QB272" s="73"/>
      <c r="QC272" s="73"/>
      <c r="QD272" s="73"/>
      <c r="QE272" s="73"/>
      <c r="QF272" s="73"/>
      <c r="QG272" s="73"/>
      <c r="QH272" s="73"/>
      <c r="QI272" s="73"/>
      <c r="QJ272" s="73"/>
      <c r="QK272" s="73"/>
      <c r="QL272" s="73"/>
      <c r="QM272" s="73"/>
      <c r="QN272" s="73"/>
      <c r="QO272" s="73"/>
      <c r="QP272" s="73"/>
      <c r="QQ272" s="73"/>
      <c r="QR272" s="73"/>
      <c r="QS272" s="73"/>
      <c r="QT272" s="73"/>
      <c r="QU272" s="73"/>
      <c r="QV272" s="73"/>
      <c r="QW272" s="73"/>
      <c r="QX272" s="73"/>
      <c r="QY272" s="73"/>
      <c r="QZ272" s="73"/>
      <c r="RA272" s="73"/>
      <c r="RB272" s="73"/>
      <c r="RC272" s="73"/>
      <c r="RD272" s="73"/>
      <c r="RE272" s="73"/>
      <c r="RF272" s="73"/>
      <c r="RG272" s="73"/>
      <c r="RH272" s="73"/>
      <c r="RI272" s="73"/>
      <c r="RJ272" s="73"/>
      <c r="RK272" s="73"/>
      <c r="RL272" s="73"/>
      <c r="RM272" s="73"/>
      <c r="RN272" s="73"/>
      <c r="RO272" s="73"/>
      <c r="RP272" s="73"/>
      <c r="RQ272" s="73"/>
      <c r="RR272" s="73"/>
      <c r="RS272" s="73"/>
      <c r="RT272" s="73"/>
      <c r="RU272" s="73"/>
      <c r="RV272" s="73"/>
      <c r="RW272" s="73"/>
      <c r="RX272" s="73"/>
      <c r="RY272" s="73"/>
      <c r="RZ272" s="73"/>
      <c r="SA272" s="73"/>
      <c r="SB272" s="73"/>
      <c r="SC272" s="73"/>
      <c r="SD272" s="73"/>
      <c r="SE272" s="73"/>
      <c r="SF272" s="73"/>
      <c r="SG272" s="73"/>
      <c r="SH272" s="73"/>
      <c r="SI272" s="73"/>
      <c r="SJ272" s="73"/>
      <c r="SK272" s="73"/>
      <c r="SL272" s="73"/>
      <c r="SM272" s="73"/>
      <c r="SN272" s="73"/>
      <c r="SO272" s="73"/>
      <c r="SP272" s="73"/>
      <c r="SQ272" s="73"/>
      <c r="SR272" s="73"/>
      <c r="SS272" s="73"/>
      <c r="ST272" s="73"/>
      <c r="SU272" s="73"/>
      <c r="SV272" s="73"/>
      <c r="SW272" s="73"/>
      <c r="SX272" s="73"/>
      <c r="SY272" s="73"/>
      <c r="SZ272" s="73"/>
      <c r="TA272" s="73"/>
      <c r="TB272" s="73"/>
      <c r="TC272" s="73"/>
      <c r="TD272" s="73"/>
      <c r="TE272" s="73"/>
      <c r="TF272" s="73"/>
      <c r="TG272" s="73"/>
      <c r="TH272" s="73"/>
      <c r="TI272" s="73"/>
      <c r="TJ272" s="73"/>
      <c r="TK272" s="73"/>
      <c r="TL272" s="73"/>
      <c r="TM272" s="73"/>
      <c r="TN272" s="73"/>
      <c r="TO272" s="73"/>
      <c r="TP272" s="73"/>
      <c r="TQ272" s="73"/>
      <c r="TR272" s="73"/>
      <c r="TS272" s="73"/>
      <c r="TT272" s="73"/>
      <c r="TU272" s="73"/>
      <c r="TV272" s="73"/>
      <c r="TW272" s="73"/>
      <c r="TX272" s="73"/>
      <c r="TY272" s="73"/>
      <c r="TZ272" s="73"/>
      <c r="UA272" s="73"/>
      <c r="UB272" s="73"/>
      <c r="UC272" s="73"/>
      <c r="UD272" s="73"/>
      <c r="UE272" s="73"/>
      <c r="UF272" s="73"/>
      <c r="UG272" s="73"/>
      <c r="UH272" s="73"/>
      <c r="UI272" s="73"/>
      <c r="UJ272" s="73"/>
      <c r="UK272" s="73"/>
      <c r="UL272" s="73"/>
      <c r="UM272" s="73"/>
      <c r="UN272" s="73"/>
      <c r="UO272" s="73"/>
      <c r="UP272" s="73"/>
      <c r="UQ272" s="73"/>
      <c r="UR272" s="73"/>
      <c r="US272" s="73"/>
      <c r="UT272" s="73"/>
      <c r="UU272" s="73"/>
      <c r="UV272" s="73"/>
      <c r="UW272" s="73"/>
      <c r="UX272" s="73"/>
      <c r="UY272" s="73"/>
      <c r="UZ272" s="73"/>
      <c r="VA272" s="73"/>
      <c r="VB272" s="73"/>
      <c r="VC272" s="73"/>
      <c r="VD272" s="73"/>
      <c r="VE272" s="73"/>
      <c r="VF272" s="73"/>
      <c r="VG272" s="73"/>
      <c r="VH272" s="73"/>
      <c r="VI272" s="73"/>
      <c r="VJ272" s="73"/>
      <c r="VK272" s="73"/>
      <c r="VL272" s="73"/>
      <c r="VM272" s="73"/>
      <c r="VN272" s="73"/>
      <c r="VO272" s="73"/>
      <c r="VP272" s="73"/>
      <c r="VQ272" s="73"/>
      <c r="VR272" s="73"/>
      <c r="VS272" s="73"/>
      <c r="VT272" s="73"/>
      <c r="VU272" s="73"/>
      <c r="VV272" s="73"/>
      <c r="VW272" s="73"/>
      <c r="VX272" s="73"/>
      <c r="VY272" s="73"/>
      <c r="VZ272" s="73"/>
      <c r="WA272" s="73"/>
      <c r="WB272" s="73"/>
      <c r="WC272" s="73"/>
      <c r="WD272" s="73"/>
      <c r="WE272" s="73"/>
      <c r="WF272" s="73"/>
      <c r="WG272" s="73"/>
      <c r="WH272" s="73"/>
      <c r="WI272" s="73"/>
      <c r="WJ272" s="73"/>
      <c r="WK272" s="73"/>
      <c r="WL272" s="73"/>
      <c r="WM272" s="73"/>
      <c r="WN272" s="73"/>
      <c r="WO272" s="73"/>
      <c r="WP272" s="73"/>
      <c r="WQ272" s="73"/>
      <c r="WR272" s="73"/>
      <c r="WS272" s="73"/>
      <c r="WT272" s="73"/>
      <c r="WU272" s="73"/>
      <c r="WV272" s="73"/>
      <c r="WW272" s="73"/>
      <c r="WX272" s="73"/>
      <c r="WY272" s="73"/>
      <c r="WZ272" s="73"/>
      <c r="XA272" s="73"/>
      <c r="XB272" s="73"/>
      <c r="XC272" s="73"/>
      <c r="XD272" s="73"/>
      <c r="XE272" s="73"/>
      <c r="XF272" s="73"/>
      <c r="XG272" s="73"/>
      <c r="XH272" s="73"/>
      <c r="XI272" s="73"/>
      <c r="XJ272" s="73"/>
      <c r="XK272" s="73"/>
      <c r="XL272" s="73"/>
      <c r="XM272" s="73"/>
      <c r="XN272" s="73"/>
      <c r="XO272" s="73"/>
      <c r="XP272" s="73"/>
      <c r="XQ272" s="73"/>
      <c r="XR272" s="73"/>
      <c r="XS272" s="73"/>
      <c r="XT272" s="73"/>
      <c r="XU272" s="73"/>
      <c r="XV272" s="73"/>
      <c r="XW272" s="73"/>
      <c r="XX272" s="73"/>
      <c r="XY272" s="73"/>
      <c r="XZ272" s="73"/>
      <c r="YA272" s="73"/>
      <c r="YB272" s="73"/>
      <c r="YC272" s="73"/>
      <c r="YD272" s="73"/>
      <c r="YE272" s="73"/>
      <c r="YF272" s="73"/>
      <c r="YG272" s="73"/>
      <c r="YH272" s="73"/>
      <c r="YI272" s="73"/>
      <c r="YJ272" s="73"/>
      <c r="YK272" s="73"/>
      <c r="YL272" s="73"/>
      <c r="YM272" s="73"/>
      <c r="YN272" s="73"/>
      <c r="YO272" s="73"/>
      <c r="YP272" s="73"/>
      <c r="YQ272" s="73"/>
      <c r="YR272" s="73"/>
    </row>
    <row r="273" spans="1:668">
      <c r="A273" s="71" t="s">
        <v>356</v>
      </c>
      <c r="B273" s="72">
        <f t="shared" si="260"/>
        <v>0</v>
      </c>
      <c r="C273" s="72">
        <f t="shared" si="261"/>
        <v>0</v>
      </c>
      <c r="D273" s="72">
        <f t="shared" si="262"/>
        <v>0</v>
      </c>
      <c r="E273" s="72">
        <f t="shared" si="263"/>
        <v>0</v>
      </c>
      <c r="F273" s="72">
        <f t="shared" si="264"/>
        <v>0</v>
      </c>
      <c r="G273" s="72">
        <f t="shared" si="265"/>
        <v>0</v>
      </c>
      <c r="H273" s="72">
        <f t="shared" si="266"/>
        <v>0</v>
      </c>
      <c r="I273" s="72">
        <f t="shared" si="267"/>
        <v>0</v>
      </c>
      <c r="J273" s="72">
        <f t="shared" si="268"/>
        <v>0</v>
      </c>
      <c r="K273" s="72">
        <f t="shared" si="269"/>
        <v>0</v>
      </c>
      <c r="L273" s="72">
        <f t="shared" si="270"/>
        <v>0</v>
      </c>
      <c r="M273" s="72">
        <f t="shared" si="271"/>
        <v>0</v>
      </c>
      <c r="N273" s="72">
        <f t="shared" si="272"/>
        <v>0</v>
      </c>
      <c r="O273" s="72">
        <f t="shared" si="273"/>
        <v>3.5707002750000002E-3</v>
      </c>
      <c r="P273" s="72">
        <f t="shared" si="274"/>
        <v>3.6218790000000001E-2</v>
      </c>
      <c r="Q273" s="72">
        <f t="shared" si="275"/>
        <v>0</v>
      </c>
      <c r="R273" s="72">
        <f t="shared" si="276"/>
        <v>0</v>
      </c>
      <c r="S273" s="72">
        <f t="shared" si="277"/>
        <v>0</v>
      </c>
      <c r="T273" s="72">
        <f t="shared" si="278"/>
        <v>0</v>
      </c>
      <c r="U273" s="72">
        <f t="shared" si="279"/>
        <v>2.3439974154749996</v>
      </c>
      <c r="V273" s="72">
        <f t="shared" si="280"/>
        <v>0.46250213782499999</v>
      </c>
      <c r="W273" s="72">
        <f t="shared" si="281"/>
        <v>0</v>
      </c>
      <c r="X273" s="72">
        <f t="shared" si="282"/>
        <v>1.482383895975</v>
      </c>
      <c r="Y273" s="72">
        <f t="shared" si="283"/>
        <v>1.5866703902249999</v>
      </c>
      <c r="Z273" s="72">
        <f t="shared" si="284"/>
        <v>0</v>
      </c>
      <c r="AA273" s="72">
        <f t="shared" si="285"/>
        <v>0</v>
      </c>
      <c r="AB273" s="72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73"/>
      <c r="DW273" s="73"/>
      <c r="DX273" s="73"/>
      <c r="DY273" s="73"/>
      <c r="DZ273" s="73"/>
      <c r="EA273" s="73"/>
      <c r="EB273" s="73"/>
      <c r="EC273" s="73"/>
      <c r="ED273" s="73"/>
      <c r="EE273" s="73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73"/>
      <c r="EQ273" s="73"/>
      <c r="ER273" s="73"/>
      <c r="ES273" s="73"/>
      <c r="ET273" s="73"/>
      <c r="EU273" s="73"/>
      <c r="EV273" s="73"/>
      <c r="EW273" s="73"/>
      <c r="EX273" s="73"/>
      <c r="EY273" s="73"/>
      <c r="EZ273" s="73"/>
      <c r="FA273" s="73"/>
      <c r="FB273" s="73"/>
      <c r="FC273" s="73"/>
      <c r="FD273" s="73"/>
      <c r="FE273" s="73"/>
      <c r="FF273" s="73"/>
      <c r="FG273" s="73"/>
      <c r="FH273" s="73"/>
      <c r="FI273" s="73"/>
      <c r="FJ273" s="73"/>
      <c r="FK273" s="73"/>
      <c r="FL273" s="73"/>
      <c r="FM273" s="73"/>
      <c r="FN273" s="73"/>
      <c r="FO273" s="73"/>
      <c r="FP273" s="73"/>
      <c r="FQ273" s="73"/>
      <c r="FR273" s="73"/>
      <c r="FS273" s="73"/>
      <c r="FT273" s="73"/>
      <c r="FU273" s="73"/>
      <c r="FV273" s="73"/>
      <c r="FW273" s="73"/>
      <c r="FX273" s="73"/>
      <c r="FY273" s="73"/>
      <c r="FZ273" s="73"/>
      <c r="GA273" s="73"/>
      <c r="GB273" s="73"/>
      <c r="GC273" s="73"/>
      <c r="GD273" s="73"/>
      <c r="GE273" s="73"/>
      <c r="GF273" s="73"/>
      <c r="GG273" s="73"/>
      <c r="GH273" s="73"/>
      <c r="GI273" s="73"/>
      <c r="GJ273" s="73"/>
      <c r="GK273" s="73"/>
      <c r="GL273" s="73"/>
      <c r="GM273" s="73"/>
      <c r="GN273" s="73"/>
      <c r="GO273" s="73">
        <v>3.5707002750000001</v>
      </c>
      <c r="GP273" s="73">
        <v>4.7241900000000001</v>
      </c>
      <c r="GQ273" s="73">
        <v>19.684125000000002</v>
      </c>
      <c r="GR273" s="73">
        <v>11.810475</v>
      </c>
      <c r="GS273" s="73"/>
      <c r="GT273" s="73"/>
      <c r="GU273" s="73"/>
      <c r="GV273" s="73"/>
      <c r="GW273" s="73"/>
      <c r="GX273" s="73"/>
      <c r="GY273" s="73"/>
      <c r="GZ273" s="73"/>
      <c r="HA273" s="73"/>
      <c r="HB273" s="73"/>
      <c r="HC273" s="73"/>
      <c r="HD273" s="73"/>
      <c r="HE273" s="73"/>
      <c r="HF273" s="73"/>
      <c r="HG273" s="73"/>
      <c r="HH273" s="73"/>
      <c r="HI273" s="73"/>
      <c r="HJ273" s="73"/>
      <c r="HK273" s="73"/>
      <c r="HL273" s="73"/>
      <c r="HM273" s="73"/>
      <c r="HN273" s="73"/>
      <c r="HO273" s="73"/>
      <c r="HP273" s="73"/>
      <c r="HQ273" s="73"/>
      <c r="HR273" s="73"/>
      <c r="HS273" s="73"/>
      <c r="HT273" s="73"/>
      <c r="HU273" s="73"/>
      <c r="HV273" s="73"/>
      <c r="HW273" s="73"/>
      <c r="HX273" s="73"/>
      <c r="HY273" s="73"/>
      <c r="HZ273" s="73"/>
      <c r="IA273" s="73"/>
      <c r="IB273" s="73"/>
      <c r="IC273" s="73"/>
      <c r="ID273" s="73"/>
      <c r="IE273" s="73"/>
      <c r="IF273" s="73"/>
      <c r="IG273" s="73"/>
      <c r="IH273" s="73"/>
      <c r="II273" s="73"/>
      <c r="IJ273" s="73"/>
      <c r="IK273" s="73"/>
      <c r="IL273" s="73"/>
      <c r="IM273" s="73"/>
      <c r="IN273" s="73"/>
      <c r="IO273" s="73"/>
      <c r="IP273" s="73"/>
      <c r="IQ273" s="73"/>
      <c r="IR273" s="73"/>
      <c r="IS273" s="73"/>
      <c r="IT273" s="73"/>
      <c r="IU273" s="73"/>
      <c r="IV273" s="73"/>
      <c r="IW273" s="73"/>
      <c r="IX273" s="73"/>
      <c r="IY273" s="73"/>
      <c r="IZ273" s="73"/>
      <c r="JA273" s="73">
        <v>393.69037365000003</v>
      </c>
      <c r="JB273" s="73">
        <v>389.74567500000001</v>
      </c>
      <c r="JC273" s="73">
        <v>446.43595499999998</v>
      </c>
      <c r="JD273" s="73">
        <v>1114.1254118249999</v>
      </c>
      <c r="JE273" s="73"/>
      <c r="JF273" s="73"/>
      <c r="JG273" s="73"/>
      <c r="JH273" s="73"/>
      <c r="JI273" s="73"/>
      <c r="JJ273" s="73"/>
      <c r="JK273" s="73"/>
      <c r="JL273" s="73"/>
      <c r="JM273" s="73"/>
      <c r="JN273" s="73">
        <v>462.50213782499998</v>
      </c>
      <c r="JO273" s="73"/>
      <c r="JP273" s="73"/>
      <c r="JQ273" s="73"/>
      <c r="JR273" s="73"/>
      <c r="JS273" s="73"/>
      <c r="JT273" s="73"/>
      <c r="JU273" s="73"/>
      <c r="JV273" s="73"/>
      <c r="JW273" s="73"/>
      <c r="JX273" s="73"/>
      <c r="JY273" s="73"/>
      <c r="JZ273" s="73"/>
      <c r="KA273" s="73"/>
      <c r="KB273" s="73"/>
      <c r="KC273" s="73"/>
      <c r="KD273" s="73"/>
      <c r="KE273" s="73"/>
      <c r="KF273" s="73"/>
      <c r="KG273" s="73"/>
      <c r="KH273" s="73"/>
      <c r="KI273" s="73">
        <v>408.17001599999998</v>
      </c>
      <c r="KJ273" s="73">
        <v>504.89780624999997</v>
      </c>
      <c r="KK273" s="73">
        <v>569.31607372500002</v>
      </c>
      <c r="KL273" s="73"/>
      <c r="KM273" s="73"/>
      <c r="KN273" s="73"/>
      <c r="KO273" s="73"/>
      <c r="KP273" s="73"/>
      <c r="KQ273" s="73"/>
      <c r="KR273" s="73"/>
      <c r="KS273" s="73"/>
      <c r="KT273" s="73"/>
      <c r="KU273" s="73"/>
      <c r="KV273" s="73"/>
      <c r="KW273" s="73"/>
      <c r="KX273" s="73"/>
      <c r="KY273" s="73"/>
      <c r="KZ273" s="73"/>
      <c r="LA273" s="73"/>
      <c r="LB273" s="73"/>
      <c r="LC273" s="73">
        <v>1586.6703902249999</v>
      </c>
      <c r="LD273" s="73"/>
      <c r="LE273" s="73"/>
      <c r="LF273" s="73"/>
      <c r="LG273" s="73"/>
      <c r="LH273" s="73"/>
      <c r="LI273" s="73"/>
      <c r="LJ273" s="73"/>
      <c r="LK273" s="73"/>
      <c r="LL273" s="73"/>
      <c r="LM273" s="73"/>
      <c r="LN273" s="73"/>
      <c r="LO273" s="73"/>
      <c r="LP273" s="73"/>
      <c r="LQ273" s="73"/>
      <c r="LR273" s="73"/>
      <c r="LS273" s="73"/>
      <c r="LT273" s="73"/>
      <c r="LU273" s="73"/>
      <c r="LV273" s="73"/>
      <c r="LW273" s="73"/>
      <c r="LX273" s="73"/>
      <c r="LY273" s="73"/>
      <c r="LZ273" s="73"/>
      <c r="MA273" s="73"/>
      <c r="MB273" s="73"/>
      <c r="MC273" s="73"/>
      <c r="MD273" s="73"/>
      <c r="ME273" s="73"/>
      <c r="MF273" s="73"/>
      <c r="MG273" s="73"/>
      <c r="MH273" s="73"/>
      <c r="MI273" s="73"/>
      <c r="MJ273" s="73"/>
      <c r="MK273" s="73"/>
      <c r="ML273" s="73"/>
      <c r="MM273" s="73"/>
      <c r="MN273" s="73"/>
      <c r="MO273" s="73"/>
      <c r="MP273" s="73"/>
      <c r="MQ273" s="73"/>
      <c r="MR273" s="73"/>
      <c r="MS273" s="73"/>
      <c r="MT273" s="73"/>
      <c r="MU273" s="73"/>
      <c r="MV273" s="73"/>
      <c r="MW273" s="73"/>
      <c r="MX273" s="73"/>
      <c r="MY273" s="73"/>
      <c r="MZ273" s="73"/>
      <c r="NA273" s="73"/>
      <c r="NB273" s="73"/>
      <c r="NC273" s="73"/>
      <c r="ND273" s="73"/>
      <c r="NE273" s="73"/>
      <c r="NF273" s="73"/>
      <c r="NG273" s="73"/>
      <c r="NH273" s="73"/>
      <c r="NI273" s="73"/>
      <c r="NJ273" s="73"/>
      <c r="NK273" s="73"/>
      <c r="NL273" s="73"/>
      <c r="NM273" s="73"/>
      <c r="NN273" s="73"/>
      <c r="NO273" s="73"/>
      <c r="NP273" s="73"/>
      <c r="NQ273" s="73"/>
      <c r="NR273" s="73"/>
      <c r="NS273" s="73"/>
      <c r="NT273" s="73"/>
      <c r="NU273" s="73"/>
      <c r="NV273" s="73"/>
      <c r="NW273" s="73"/>
      <c r="NX273" s="73"/>
      <c r="NY273" s="73"/>
      <c r="NZ273" s="73"/>
      <c r="OA273" s="73"/>
      <c r="OB273" s="73"/>
      <c r="OC273" s="73"/>
      <c r="OD273" s="73"/>
      <c r="OE273" s="73"/>
      <c r="OF273" s="73"/>
      <c r="OG273" s="73"/>
      <c r="OH273" s="73"/>
      <c r="OI273" s="73"/>
      <c r="OJ273" s="73"/>
      <c r="OK273" s="73"/>
      <c r="OL273" s="73"/>
      <c r="OM273" s="73"/>
      <c r="ON273" s="73"/>
      <c r="OO273" s="73"/>
      <c r="OP273" s="73"/>
      <c r="OQ273" s="73"/>
      <c r="OR273" s="73"/>
      <c r="OS273" s="73"/>
      <c r="OT273" s="73"/>
      <c r="OU273" s="73"/>
      <c r="OV273" s="73"/>
      <c r="OW273" s="73"/>
      <c r="OX273" s="73"/>
      <c r="OY273" s="73"/>
      <c r="OZ273" s="73"/>
      <c r="PA273" s="73"/>
      <c r="PB273" s="73"/>
      <c r="PC273" s="73"/>
      <c r="PD273" s="73"/>
      <c r="PE273" s="73"/>
      <c r="PF273" s="73"/>
      <c r="PG273" s="73"/>
      <c r="PH273" s="73"/>
      <c r="PI273" s="73"/>
      <c r="PJ273" s="73"/>
      <c r="PK273" s="73"/>
      <c r="PL273" s="73"/>
      <c r="PM273" s="73"/>
      <c r="PN273" s="73"/>
      <c r="PO273" s="73"/>
      <c r="PP273" s="73"/>
      <c r="PQ273" s="73"/>
      <c r="PR273" s="73"/>
      <c r="PS273" s="73"/>
      <c r="PT273" s="73"/>
      <c r="PU273" s="73"/>
      <c r="PV273" s="73"/>
      <c r="PW273" s="73"/>
      <c r="PX273" s="73"/>
      <c r="PY273" s="73"/>
      <c r="PZ273" s="73"/>
      <c r="QA273" s="73"/>
      <c r="QB273" s="73"/>
      <c r="QC273" s="73"/>
      <c r="QD273" s="73"/>
      <c r="QE273" s="73"/>
      <c r="QF273" s="73"/>
      <c r="QG273" s="73"/>
      <c r="QH273" s="73"/>
      <c r="QI273" s="73"/>
      <c r="QJ273" s="73"/>
      <c r="QK273" s="73"/>
      <c r="QL273" s="73"/>
      <c r="QM273" s="73"/>
      <c r="QN273" s="73"/>
      <c r="QO273" s="73"/>
      <c r="QP273" s="73"/>
      <c r="QQ273" s="73"/>
      <c r="QR273" s="73"/>
      <c r="QS273" s="73"/>
      <c r="QT273" s="73"/>
      <c r="QU273" s="73"/>
      <c r="QV273" s="73"/>
      <c r="QW273" s="73"/>
      <c r="QX273" s="73"/>
      <c r="QY273" s="73"/>
      <c r="QZ273" s="73"/>
      <c r="RA273" s="73"/>
      <c r="RB273" s="73"/>
      <c r="RC273" s="73"/>
      <c r="RD273" s="73"/>
      <c r="RE273" s="73"/>
      <c r="RF273" s="73"/>
      <c r="RG273" s="73"/>
      <c r="RH273" s="73"/>
      <c r="RI273" s="73"/>
      <c r="RJ273" s="73"/>
      <c r="RK273" s="73"/>
      <c r="RL273" s="73"/>
      <c r="RM273" s="73"/>
      <c r="RN273" s="73"/>
      <c r="RO273" s="73"/>
      <c r="RP273" s="73"/>
      <c r="RQ273" s="73"/>
      <c r="RR273" s="73"/>
      <c r="RS273" s="73"/>
      <c r="RT273" s="73"/>
      <c r="RU273" s="73"/>
      <c r="RV273" s="73"/>
      <c r="RW273" s="73"/>
      <c r="RX273" s="73"/>
      <c r="RY273" s="73"/>
      <c r="RZ273" s="73"/>
      <c r="SA273" s="73"/>
      <c r="SB273" s="73"/>
      <c r="SC273" s="73"/>
      <c r="SD273" s="73"/>
      <c r="SE273" s="73"/>
      <c r="SF273" s="73"/>
      <c r="SG273" s="73"/>
      <c r="SH273" s="73"/>
      <c r="SI273" s="73"/>
      <c r="SJ273" s="73"/>
      <c r="SK273" s="73"/>
      <c r="SL273" s="73"/>
      <c r="SM273" s="73"/>
      <c r="SN273" s="73"/>
      <c r="SO273" s="73"/>
      <c r="SP273" s="73"/>
      <c r="SQ273" s="73"/>
      <c r="SR273" s="73"/>
      <c r="SS273" s="73"/>
      <c r="ST273" s="73"/>
      <c r="SU273" s="73"/>
      <c r="SV273" s="73"/>
      <c r="SW273" s="73"/>
      <c r="SX273" s="73"/>
      <c r="SY273" s="73"/>
      <c r="SZ273" s="73"/>
      <c r="TA273" s="73"/>
      <c r="TB273" s="73"/>
      <c r="TC273" s="73"/>
      <c r="TD273" s="73"/>
      <c r="TE273" s="73"/>
      <c r="TF273" s="73"/>
      <c r="TG273" s="73"/>
      <c r="TH273" s="73"/>
      <c r="TI273" s="73"/>
      <c r="TJ273" s="73"/>
      <c r="TK273" s="73"/>
      <c r="TL273" s="73"/>
      <c r="TM273" s="73"/>
      <c r="TN273" s="73"/>
      <c r="TO273" s="73"/>
      <c r="TP273" s="73"/>
      <c r="TQ273" s="73"/>
      <c r="TR273" s="73"/>
      <c r="TS273" s="73"/>
      <c r="TT273" s="73"/>
      <c r="TU273" s="73"/>
      <c r="TV273" s="73"/>
      <c r="TW273" s="73"/>
      <c r="TX273" s="73"/>
      <c r="TY273" s="73"/>
      <c r="TZ273" s="73"/>
      <c r="UA273" s="73"/>
      <c r="UB273" s="73"/>
      <c r="UC273" s="73"/>
      <c r="UD273" s="73"/>
      <c r="UE273" s="73"/>
      <c r="UF273" s="73"/>
      <c r="UG273" s="73"/>
      <c r="UH273" s="73"/>
      <c r="UI273" s="73"/>
      <c r="UJ273" s="73"/>
      <c r="UK273" s="73"/>
      <c r="UL273" s="73"/>
      <c r="UM273" s="73"/>
      <c r="UN273" s="73"/>
      <c r="UO273" s="73"/>
      <c r="UP273" s="73"/>
      <c r="UQ273" s="73"/>
      <c r="UR273" s="73"/>
      <c r="US273" s="73"/>
      <c r="UT273" s="73"/>
      <c r="UU273" s="73"/>
      <c r="UV273" s="73"/>
      <c r="UW273" s="73"/>
      <c r="UX273" s="73"/>
      <c r="UY273" s="73"/>
      <c r="UZ273" s="73"/>
      <c r="VA273" s="73"/>
      <c r="VB273" s="73"/>
      <c r="VC273" s="73"/>
      <c r="VD273" s="73"/>
      <c r="VE273" s="73"/>
      <c r="VF273" s="73"/>
      <c r="VG273" s="73"/>
      <c r="VH273" s="73"/>
      <c r="VI273" s="73"/>
      <c r="VJ273" s="73"/>
      <c r="VK273" s="73"/>
      <c r="VL273" s="73"/>
      <c r="VM273" s="73"/>
      <c r="VN273" s="73"/>
      <c r="VO273" s="73"/>
      <c r="VP273" s="73"/>
      <c r="VQ273" s="73"/>
      <c r="VR273" s="73"/>
      <c r="VS273" s="73"/>
      <c r="VT273" s="73"/>
      <c r="VU273" s="73"/>
      <c r="VV273" s="73"/>
      <c r="VW273" s="73"/>
      <c r="VX273" s="73"/>
      <c r="VY273" s="73"/>
      <c r="VZ273" s="73"/>
      <c r="WA273" s="73"/>
      <c r="WB273" s="73"/>
      <c r="WC273" s="73"/>
      <c r="WD273" s="73"/>
      <c r="WE273" s="73"/>
      <c r="WF273" s="73"/>
      <c r="WG273" s="73"/>
      <c r="WH273" s="73"/>
      <c r="WI273" s="73"/>
      <c r="WJ273" s="73"/>
      <c r="WK273" s="73"/>
      <c r="WL273" s="73"/>
      <c r="WM273" s="73"/>
      <c r="WN273" s="73"/>
      <c r="WO273" s="73"/>
      <c r="WP273" s="73"/>
      <c r="WQ273" s="73"/>
      <c r="WR273" s="73"/>
      <c r="WS273" s="73"/>
      <c r="WT273" s="73"/>
      <c r="WU273" s="73"/>
      <c r="WV273" s="73"/>
      <c r="WW273" s="73"/>
      <c r="WX273" s="73"/>
      <c r="WY273" s="73"/>
      <c r="WZ273" s="73"/>
      <c r="XA273" s="73"/>
      <c r="XB273" s="73"/>
      <c r="XC273" s="73"/>
      <c r="XD273" s="73"/>
      <c r="XE273" s="73"/>
      <c r="XF273" s="73"/>
      <c r="XG273" s="73"/>
      <c r="XH273" s="73"/>
      <c r="XI273" s="73"/>
      <c r="XJ273" s="73"/>
      <c r="XK273" s="73"/>
      <c r="XL273" s="73"/>
      <c r="XM273" s="73"/>
      <c r="XN273" s="73"/>
      <c r="XO273" s="73"/>
      <c r="XP273" s="73"/>
      <c r="XQ273" s="73"/>
      <c r="XR273" s="73"/>
      <c r="XS273" s="73"/>
      <c r="XT273" s="73"/>
      <c r="XU273" s="73"/>
      <c r="XV273" s="73"/>
      <c r="XW273" s="73"/>
      <c r="XX273" s="73"/>
      <c r="XY273" s="73"/>
      <c r="XZ273" s="73"/>
      <c r="YA273" s="73"/>
      <c r="YB273" s="73"/>
      <c r="YC273" s="73"/>
      <c r="YD273" s="73"/>
      <c r="YE273" s="73"/>
      <c r="YF273" s="73"/>
      <c r="YG273" s="73"/>
      <c r="YH273" s="73"/>
      <c r="YI273" s="73"/>
      <c r="YJ273" s="73"/>
      <c r="YK273" s="73"/>
      <c r="YL273" s="73"/>
      <c r="YM273" s="73"/>
      <c r="YN273" s="73"/>
      <c r="YO273" s="73"/>
      <c r="YP273" s="73"/>
      <c r="YQ273" s="73"/>
      <c r="YR273" s="73"/>
    </row>
    <row r="274" spans="1:668">
      <c r="A274" s="71" t="s">
        <v>357</v>
      </c>
      <c r="B274" s="72">
        <f t="shared" si="260"/>
        <v>3.7714783500000003E-3</v>
      </c>
      <c r="C274" s="72">
        <f t="shared" si="261"/>
        <v>1.7385019199999997E-2</v>
      </c>
      <c r="D274" s="72">
        <f t="shared" si="262"/>
        <v>5.0446475550000001E-2</v>
      </c>
      <c r="E274" s="72">
        <f t="shared" si="263"/>
        <v>6.2477412750000013E-3</v>
      </c>
      <c r="F274" s="72">
        <f t="shared" si="264"/>
        <v>9.0153292500000006E-3</v>
      </c>
      <c r="G274" s="72">
        <f t="shared" si="265"/>
        <v>9.0665079750000006E-3</v>
      </c>
      <c r="H274" s="72">
        <f t="shared" si="266"/>
        <v>1.3452131025000001E-2</v>
      </c>
      <c r="I274" s="72">
        <f t="shared" si="267"/>
        <v>1.6633085624999999E-2</v>
      </c>
      <c r="J274" s="72">
        <f t="shared" si="268"/>
        <v>2.0601405225000001E-2</v>
      </c>
      <c r="K274" s="72">
        <f t="shared" si="269"/>
        <v>2.4801997499999999E-2</v>
      </c>
      <c r="L274" s="72">
        <f t="shared" si="270"/>
        <v>4.9958309250000006E-2</v>
      </c>
      <c r="M274" s="72">
        <f t="shared" si="271"/>
        <v>2.9475008775000002E-2</v>
      </c>
      <c r="N274" s="72">
        <f t="shared" si="272"/>
        <v>2.6301927825000005E-2</v>
      </c>
      <c r="O274" s="72">
        <f t="shared" si="273"/>
        <v>3.7025839125000001E-2</v>
      </c>
      <c r="P274" s="72">
        <f t="shared" si="274"/>
        <v>7.9980536700000021E-2</v>
      </c>
      <c r="Q274" s="72">
        <f t="shared" si="275"/>
        <v>6.175303695E-2</v>
      </c>
      <c r="R274" s="72">
        <f t="shared" si="276"/>
        <v>4.2749982674999999E-2</v>
      </c>
      <c r="S274" s="72">
        <f t="shared" si="277"/>
        <v>5.1560597025000009E-2</v>
      </c>
      <c r="T274" s="72">
        <f t="shared" si="278"/>
        <v>5.3584125075000003E-2</v>
      </c>
      <c r="U274" s="72">
        <f t="shared" si="279"/>
        <v>5.9190163874999993E-2</v>
      </c>
      <c r="V274" s="72">
        <f t="shared" si="280"/>
        <v>5.3406967950000009E-2</v>
      </c>
      <c r="W274" s="72">
        <f t="shared" si="281"/>
        <v>5.8918522950000003E-2</v>
      </c>
      <c r="X274" s="72">
        <f t="shared" si="282"/>
        <v>6.2493160050000003E-2</v>
      </c>
      <c r="Y274" s="72">
        <f t="shared" si="283"/>
        <v>5.2655034375000007E-2</v>
      </c>
      <c r="Z274" s="72">
        <f t="shared" si="284"/>
        <v>0</v>
      </c>
      <c r="AA274" s="72">
        <f t="shared" si="285"/>
        <v>0</v>
      </c>
      <c r="AB274" s="72"/>
      <c r="AD274" s="73"/>
      <c r="AE274" s="73">
        <v>0.41336662499999999</v>
      </c>
      <c r="AF274" s="73">
        <v>0.63776564999999996</v>
      </c>
      <c r="AG274" s="73"/>
      <c r="AH274" s="73"/>
      <c r="AI274" s="73"/>
      <c r="AJ274" s="73"/>
      <c r="AK274" s="73"/>
      <c r="AL274" s="73">
        <v>0.19684125</v>
      </c>
      <c r="AM274" s="73"/>
      <c r="AN274" s="73">
        <v>0.18896759999999999</v>
      </c>
      <c r="AO274" s="73">
        <v>2.334537225</v>
      </c>
      <c r="AP274" s="73">
        <v>0.1102311</v>
      </c>
      <c r="AQ274" s="73"/>
      <c r="AR274" s="73"/>
      <c r="AS274" s="73">
        <v>0.24014632499999999</v>
      </c>
      <c r="AT274" s="73"/>
      <c r="AU274" s="73">
        <v>16.081930125</v>
      </c>
      <c r="AV274" s="73">
        <v>0.14566252500000001</v>
      </c>
      <c r="AW274" s="73">
        <v>0.157473</v>
      </c>
      <c r="AX274" s="73">
        <v>9.8420624999999998E-2</v>
      </c>
      <c r="AY274" s="73">
        <v>0.17322030000000002</v>
      </c>
      <c r="AZ274" s="73">
        <v>0.153536175</v>
      </c>
      <c r="BA274" s="73">
        <v>0.224399025</v>
      </c>
      <c r="BB274" s="73">
        <v>0.25195680000000004</v>
      </c>
      <c r="BC274" s="73">
        <v>9.2239809749999999</v>
      </c>
      <c r="BD274" s="73"/>
      <c r="BE274" s="73">
        <v>0.23620950000000002</v>
      </c>
      <c r="BF274" s="73">
        <v>7.6571246249999998</v>
      </c>
      <c r="BG274" s="73">
        <v>0.37399837499999999</v>
      </c>
      <c r="BH274" s="73">
        <v>16.026814575</v>
      </c>
      <c r="BI274" s="73">
        <v>0.54328185000000007</v>
      </c>
      <c r="BJ274" s="73">
        <v>0.122041575</v>
      </c>
      <c r="BK274" s="73">
        <v>4.0746138749999998</v>
      </c>
      <c r="BL274" s="73">
        <v>4.9328417250000003</v>
      </c>
      <c r="BM274" s="73">
        <v>7.0036116750000001</v>
      </c>
      <c r="BN274" s="73">
        <v>0.25589362500000001</v>
      </c>
      <c r="BO274" s="73">
        <v>0.99995354999999997</v>
      </c>
      <c r="BP274" s="73">
        <v>0.72043897499999998</v>
      </c>
      <c r="BQ274" s="73">
        <v>0.58265010000000006</v>
      </c>
      <c r="BR274" s="73">
        <v>2.9211241500000003</v>
      </c>
      <c r="BS274" s="73"/>
      <c r="BT274" s="73">
        <v>0.13778887500000001</v>
      </c>
      <c r="BU274" s="73">
        <v>0.10629427500000001</v>
      </c>
      <c r="BV274" s="73">
        <v>0.16928347499999999</v>
      </c>
      <c r="BW274" s="73">
        <v>7.4799674999999996E-2</v>
      </c>
      <c r="BX274" s="73"/>
      <c r="BY274" s="73">
        <v>0.27951457499999999</v>
      </c>
      <c r="BZ274" s="73">
        <v>0.80704912500000003</v>
      </c>
      <c r="CA274" s="73">
        <v>3.6061316999999997</v>
      </c>
      <c r="CB274" s="73">
        <v>0.48422947500000002</v>
      </c>
      <c r="CC274" s="73">
        <v>0.12597840000000002</v>
      </c>
      <c r="CD274" s="73">
        <v>0.47241900000000003</v>
      </c>
      <c r="CE274" s="73"/>
      <c r="CF274" s="73">
        <v>1.0275113250000001</v>
      </c>
      <c r="CG274" s="73">
        <v>1.9684125E-2</v>
      </c>
      <c r="CH274" s="73"/>
      <c r="CI274" s="73"/>
      <c r="CJ274" s="73">
        <v>0.81492277499999999</v>
      </c>
      <c r="CK274" s="73">
        <v>1.657403325</v>
      </c>
      <c r="CL274" s="73">
        <v>1.531424925</v>
      </c>
      <c r="CM274" s="73">
        <v>0.72043897499999998</v>
      </c>
      <c r="CN274" s="73">
        <v>0.44879805</v>
      </c>
      <c r="CO274" s="73">
        <v>0.71256532500000003</v>
      </c>
      <c r="CP274" s="73"/>
      <c r="CQ274" s="73">
        <v>1.547172225</v>
      </c>
      <c r="CR274" s="73">
        <v>0.153536175</v>
      </c>
      <c r="CS274" s="73">
        <v>0.51572407499999995</v>
      </c>
      <c r="CT274" s="73">
        <v>1.2676576500000001</v>
      </c>
      <c r="CU274" s="73">
        <v>0.27557775000000001</v>
      </c>
      <c r="CV274" s="73">
        <v>0.67319707500000003</v>
      </c>
      <c r="CW274" s="73">
        <v>1.2204157499999999</v>
      </c>
      <c r="CX274" s="73">
        <v>1.610161425</v>
      </c>
      <c r="CY274" s="73">
        <v>1.6928347500000001</v>
      </c>
      <c r="CZ274" s="73">
        <v>1.1653002000000001</v>
      </c>
      <c r="DA274" s="73">
        <v>2.5904308499999997</v>
      </c>
      <c r="DB274" s="73">
        <v>0.81885960000000002</v>
      </c>
      <c r="DC274" s="73">
        <v>0.86216467499999994</v>
      </c>
      <c r="DD274" s="73">
        <v>1.77157125</v>
      </c>
      <c r="DE274" s="73">
        <v>5.9052375000000004E-2</v>
      </c>
      <c r="DF274" s="73">
        <v>0.30707234999999999</v>
      </c>
      <c r="DG274" s="73">
        <v>0.20865172499999998</v>
      </c>
      <c r="DH274" s="73">
        <v>1.0393218</v>
      </c>
      <c r="DI274" s="73">
        <v>1.3267100250000001</v>
      </c>
      <c r="DJ274" s="73">
        <v>0.35037742500000002</v>
      </c>
      <c r="DK274" s="73">
        <v>3.1061549250000002</v>
      </c>
      <c r="DL274" s="73">
        <v>1.102311</v>
      </c>
      <c r="DM274" s="73">
        <v>1.869991875</v>
      </c>
      <c r="DN274" s="73"/>
      <c r="DO274" s="73">
        <v>0.381872025</v>
      </c>
      <c r="DP274" s="73">
        <v>0.89365927499999998</v>
      </c>
      <c r="DQ274" s="73">
        <v>1.6731506250000001</v>
      </c>
      <c r="DR274" s="73">
        <v>1.9723493250000002</v>
      </c>
      <c r="DS274" s="73">
        <v>1.3700150999999998</v>
      </c>
      <c r="DT274" s="73">
        <v>3.2321333249999999</v>
      </c>
      <c r="DU274" s="73">
        <v>0.68107072499999999</v>
      </c>
      <c r="DV274" s="73">
        <v>7.1965161000000002</v>
      </c>
      <c r="DW274" s="73">
        <v>2.2872953250000001</v>
      </c>
      <c r="DX274" s="73">
        <v>0.91728022500000006</v>
      </c>
      <c r="DY274" s="73">
        <v>0.224399025</v>
      </c>
      <c r="DZ274" s="73">
        <v>2.5038206999999999</v>
      </c>
      <c r="EA274" s="73">
        <v>0.72043897499999998</v>
      </c>
      <c r="EB274" s="73">
        <v>2.3148531000000001</v>
      </c>
      <c r="EC274" s="73">
        <v>0.70469167499999996</v>
      </c>
      <c r="ED274" s="73">
        <v>0.82279642499999994</v>
      </c>
      <c r="EE274" s="73">
        <v>0.44092439999999999</v>
      </c>
      <c r="EF274" s="73">
        <v>0.26376727500000002</v>
      </c>
      <c r="EG274" s="73">
        <v>2.2046220000000001</v>
      </c>
      <c r="EH274" s="73">
        <v>2.9368714499999999</v>
      </c>
      <c r="EI274" s="73">
        <v>2.0195912250000001</v>
      </c>
      <c r="EJ274" s="73">
        <v>3.4880269499999996</v>
      </c>
      <c r="EK274" s="73">
        <v>1.8857391749999999</v>
      </c>
      <c r="EL274" s="73">
        <v>3.0510393750000002</v>
      </c>
      <c r="EM274" s="73">
        <v>0.90940657500000011</v>
      </c>
      <c r="EN274" s="73"/>
      <c r="EO274" s="73">
        <v>1.6692137999999999</v>
      </c>
      <c r="EP274" s="73"/>
      <c r="EQ274" s="73">
        <v>0.94483800000000007</v>
      </c>
      <c r="ER274" s="73">
        <v>1.2952154249999999</v>
      </c>
      <c r="ES274" s="73">
        <v>6.6020555249999999</v>
      </c>
      <c r="ET274" s="73">
        <v>2.4014632499999999</v>
      </c>
      <c r="EU274" s="73">
        <v>3.5903844</v>
      </c>
      <c r="EV274" s="73">
        <v>6.1611311249999998</v>
      </c>
      <c r="EW274" s="73">
        <v>2.3660318249999999</v>
      </c>
      <c r="EX274" s="73">
        <v>6.3697828500000009</v>
      </c>
      <c r="EY274" s="73">
        <v>6.2634885750000002</v>
      </c>
      <c r="EZ274" s="73">
        <v>6.8185808999999997</v>
      </c>
      <c r="FA274" s="73">
        <v>1.9723493250000002</v>
      </c>
      <c r="FB274" s="73">
        <v>7.6571246249999998</v>
      </c>
      <c r="FC274" s="73">
        <v>2.57468355</v>
      </c>
      <c r="FD274" s="73">
        <v>1.279468125</v>
      </c>
      <c r="FE274" s="73">
        <v>2.5038206999999999</v>
      </c>
      <c r="FF274" s="73">
        <v>5.2950296249999997</v>
      </c>
      <c r="FG274" s="73">
        <v>4.6848217500000002</v>
      </c>
      <c r="FH274" s="73">
        <v>3.5707002750000001</v>
      </c>
      <c r="FI274" s="73">
        <v>1.1456160750000002</v>
      </c>
      <c r="FJ274" s="73">
        <v>0.66926025</v>
      </c>
      <c r="FK274" s="73">
        <v>1.1338056000000001</v>
      </c>
      <c r="FL274" s="73">
        <v>3.3817326750000003</v>
      </c>
      <c r="FM274" s="73">
        <v>0.96452212500000001</v>
      </c>
      <c r="FN274" s="73">
        <v>2.8227035250000001</v>
      </c>
      <c r="FO274" s="73">
        <v>1.657403325</v>
      </c>
      <c r="FP274" s="73">
        <v>0.74012310000000003</v>
      </c>
      <c r="FQ274" s="73">
        <v>3.4092904499999999</v>
      </c>
      <c r="FR274" s="73">
        <v>2.3620950000000001</v>
      </c>
      <c r="FS274" s="73">
        <v>3.5313320250000002</v>
      </c>
      <c r="FT274" s="73">
        <v>0.14172570000000001</v>
      </c>
      <c r="FU274" s="73">
        <v>2.4290210249999999</v>
      </c>
      <c r="FV274" s="73">
        <v>2.3739054749999999</v>
      </c>
      <c r="FW274" s="73">
        <v>1.58260365</v>
      </c>
      <c r="FX274" s="73">
        <v>3.3896063249999999</v>
      </c>
      <c r="FY274" s="73">
        <v>2.2085588249999999</v>
      </c>
      <c r="FZ274" s="73">
        <v>1.8936128250000002</v>
      </c>
      <c r="GA274" s="73">
        <v>1.6967715750000001</v>
      </c>
      <c r="GB274" s="73">
        <v>2.484136575</v>
      </c>
      <c r="GC274" s="73">
        <v>2.2085588249999999</v>
      </c>
      <c r="GD274" s="73">
        <v>2.8896295500000004</v>
      </c>
      <c r="GE274" s="73">
        <v>1.9093601250000001</v>
      </c>
      <c r="GF274" s="73">
        <v>4.0470560999999998</v>
      </c>
      <c r="GG274" s="73">
        <v>7.2673789499999994</v>
      </c>
      <c r="GH274" s="73">
        <v>1.1810475</v>
      </c>
      <c r="GI274" s="73">
        <v>5.5902915000000002</v>
      </c>
      <c r="GJ274" s="73">
        <v>4.255707825</v>
      </c>
      <c r="GK274" s="73">
        <v>3.9446986500000003</v>
      </c>
      <c r="GL274" s="73">
        <v>1.208605275</v>
      </c>
      <c r="GM274" s="73">
        <v>0.67713389999999996</v>
      </c>
      <c r="GN274" s="73">
        <v>2.5825571999999997</v>
      </c>
      <c r="GO274" s="73">
        <v>1.47237255</v>
      </c>
      <c r="GP274" s="73">
        <v>2.3424108750000001</v>
      </c>
      <c r="GQ274" s="73">
        <v>28.341203175</v>
      </c>
      <c r="GR274" s="73">
        <v>8.2004064750000012</v>
      </c>
      <c r="GS274" s="73">
        <v>23.243014800000001</v>
      </c>
      <c r="GT274" s="73">
        <v>3.082533975</v>
      </c>
      <c r="GU274" s="73">
        <v>1.287341775</v>
      </c>
      <c r="GV274" s="73">
        <v>1.8936128250000002</v>
      </c>
      <c r="GW274" s="73">
        <v>2.114075025</v>
      </c>
      <c r="GX274" s="73">
        <v>1.5274881</v>
      </c>
      <c r="GY274" s="73">
        <v>0.77555452499999999</v>
      </c>
      <c r="GZ274" s="73">
        <v>1.555045875</v>
      </c>
      <c r="HA274" s="73">
        <v>5.6178492749999993</v>
      </c>
      <c r="HB274" s="73">
        <v>2.4605156250000002</v>
      </c>
      <c r="HC274" s="73">
        <v>13.89699225</v>
      </c>
      <c r="HD274" s="73">
        <v>23.983137900000003</v>
      </c>
      <c r="HE274" s="73">
        <v>1.6495296749999999</v>
      </c>
      <c r="HF274" s="73">
        <v>3.3463012500000002</v>
      </c>
      <c r="HG274" s="73">
        <v>1.4133201750000002</v>
      </c>
      <c r="HH274" s="73">
        <v>0.79917547500000008</v>
      </c>
      <c r="HI274" s="73">
        <v>2.2282429500000003</v>
      </c>
      <c r="HJ274" s="73">
        <v>3.3738590250000002</v>
      </c>
      <c r="HK274" s="73">
        <v>1.019637675</v>
      </c>
      <c r="HL274" s="73">
        <v>2.7085355999999998</v>
      </c>
      <c r="HM274" s="73">
        <v>4.8737893500000009</v>
      </c>
      <c r="HN274" s="73">
        <v>1.8384972750000002</v>
      </c>
      <c r="HO274" s="73">
        <v>6.3146673</v>
      </c>
      <c r="HP274" s="73">
        <v>3.5746370999999999</v>
      </c>
      <c r="HQ274" s="73">
        <v>6.287109525</v>
      </c>
      <c r="HR274" s="73">
        <v>3.877772625</v>
      </c>
      <c r="HS274" s="73">
        <v>3.6848681999999999</v>
      </c>
      <c r="HT274" s="73">
        <v>3.8580885</v>
      </c>
      <c r="HU274" s="73">
        <v>2.0904540749999998</v>
      </c>
      <c r="HV274" s="73">
        <v>3.0313552499999998</v>
      </c>
      <c r="HW274" s="73">
        <v>1.01570085</v>
      </c>
      <c r="HX274" s="73">
        <v>2.7085355999999998</v>
      </c>
      <c r="HY274" s="73">
        <v>4.4682963750000004</v>
      </c>
      <c r="HZ274" s="73">
        <v>3.0156079500000001</v>
      </c>
      <c r="IA274" s="73">
        <v>3.3541748999999998</v>
      </c>
      <c r="IB274" s="73">
        <v>4.7045058749999997</v>
      </c>
      <c r="IC274" s="73">
        <v>5.6769016499999996</v>
      </c>
      <c r="ID274" s="73">
        <v>7.1965161000000002</v>
      </c>
      <c r="IE274" s="73">
        <v>3.1494599999999999</v>
      </c>
      <c r="IF274" s="73">
        <v>5.1375566250000002</v>
      </c>
      <c r="IG274" s="73">
        <v>1.78731855</v>
      </c>
      <c r="IH274" s="73">
        <v>6.8697596250000004</v>
      </c>
      <c r="II274" s="73">
        <v>3.6809313750000001</v>
      </c>
      <c r="IJ274" s="73">
        <v>3.3069329999999999</v>
      </c>
      <c r="IK274" s="73">
        <v>3.6809313750000001</v>
      </c>
      <c r="IL274" s="73">
        <v>4.4328649499999999</v>
      </c>
      <c r="IM274" s="73">
        <v>4.1257925999999996</v>
      </c>
      <c r="IN274" s="73">
        <v>7.4602833750000004</v>
      </c>
      <c r="IO274" s="73">
        <v>5.7359540249999998</v>
      </c>
      <c r="IP274" s="73">
        <v>5.0391360000000001</v>
      </c>
      <c r="IQ274" s="73">
        <v>2.5983044999999998</v>
      </c>
      <c r="IR274" s="73">
        <v>4.255707825</v>
      </c>
      <c r="IS274" s="73">
        <v>2.7912089249999998</v>
      </c>
      <c r="IT274" s="73">
        <v>2.5904308500000002</v>
      </c>
      <c r="IU274" s="73">
        <v>2.6101149750000001</v>
      </c>
      <c r="IV274" s="73">
        <v>6.1886888999999998</v>
      </c>
      <c r="IW274" s="73">
        <v>5.7556381500000002</v>
      </c>
      <c r="IX274" s="73">
        <v>4.4958541500000004</v>
      </c>
      <c r="IY274" s="73">
        <v>5.7989432250000004</v>
      </c>
      <c r="IZ274" s="73">
        <v>5.8934270250000003</v>
      </c>
      <c r="JA274" s="73">
        <v>4.0273719750000003</v>
      </c>
      <c r="JB274" s="73">
        <v>3.1376495250000001</v>
      </c>
      <c r="JC274" s="73">
        <v>5.7595749749999996</v>
      </c>
      <c r="JD274" s="73">
        <v>4.1336662500000001</v>
      </c>
      <c r="JE274" s="73">
        <v>5.8265010000000004</v>
      </c>
      <c r="JF274" s="73">
        <v>4.4879804999999999</v>
      </c>
      <c r="JG274" s="73">
        <v>4.2084659249999996</v>
      </c>
      <c r="JH274" s="73">
        <v>4.2753919500000004</v>
      </c>
      <c r="JI274" s="73">
        <v>7.1453373750000004</v>
      </c>
      <c r="JJ274" s="73">
        <v>4.6493903249999997</v>
      </c>
      <c r="JK274" s="73">
        <v>8.373626775</v>
      </c>
      <c r="JL274" s="73">
        <v>3.1258390500000002</v>
      </c>
      <c r="JM274" s="73">
        <v>3.5234583750000001</v>
      </c>
      <c r="JN274" s="73">
        <v>4.22815005</v>
      </c>
      <c r="JO274" s="73">
        <v>3.2518174499999999</v>
      </c>
      <c r="JP274" s="73">
        <v>4.0155614999999996</v>
      </c>
      <c r="JQ274" s="73">
        <v>4.76355825</v>
      </c>
      <c r="JR274" s="73">
        <v>3.3738590249999998</v>
      </c>
      <c r="JS274" s="73">
        <v>5.3737661250000004</v>
      </c>
      <c r="JT274" s="73">
        <v>3.9407618250000001</v>
      </c>
      <c r="JU274" s="73">
        <v>4.7871791999999997</v>
      </c>
      <c r="JV274" s="73">
        <v>3.4171640999999999</v>
      </c>
      <c r="JW274" s="73">
        <v>6.987864375</v>
      </c>
      <c r="JX274" s="73">
        <v>5.6335965750000003</v>
      </c>
      <c r="JY274" s="73">
        <v>5.1178724999999998</v>
      </c>
      <c r="JZ274" s="73">
        <v>4.4525490750000003</v>
      </c>
      <c r="KA274" s="73">
        <v>4.3265706750000001</v>
      </c>
      <c r="KB274" s="73">
        <v>5.8383114750000003</v>
      </c>
      <c r="KC274" s="73">
        <v>6.5115085500000003</v>
      </c>
      <c r="KD274" s="73">
        <v>4.901347125</v>
      </c>
      <c r="KE274" s="73">
        <v>4.4013703499999997</v>
      </c>
      <c r="KF274" s="73">
        <v>3.1927650750000001</v>
      </c>
      <c r="KG274" s="73">
        <v>4.1376030750000004</v>
      </c>
      <c r="KH274" s="73">
        <v>3.1652073000000001</v>
      </c>
      <c r="KI274" s="73">
        <v>6.0942050999999999</v>
      </c>
      <c r="KJ274" s="73">
        <v>6.4170247500000004</v>
      </c>
      <c r="KK274" s="73">
        <v>7.0193589750000003</v>
      </c>
      <c r="KL274" s="73">
        <v>2.1258854999999999</v>
      </c>
      <c r="KM274" s="73">
        <v>5.5824178499999997</v>
      </c>
      <c r="KN274" s="73">
        <v>5.9603530500000002</v>
      </c>
      <c r="KO274" s="73">
        <v>4.7163163499999996</v>
      </c>
      <c r="KP274" s="73">
        <v>5.3147137500000001</v>
      </c>
      <c r="KQ274" s="73">
        <v>4.3344443249999998</v>
      </c>
      <c r="KR274" s="73">
        <v>6.0036581250000003</v>
      </c>
      <c r="KS274" s="73">
        <v>5.7595749749999996</v>
      </c>
      <c r="KT274" s="73">
        <v>4.3462547999999996</v>
      </c>
      <c r="KU274" s="73">
        <v>6.79495995</v>
      </c>
      <c r="KV274" s="73">
        <v>4.6966322250000001</v>
      </c>
      <c r="KW274" s="73">
        <v>6.2949831749999996</v>
      </c>
      <c r="KX274" s="73">
        <v>5.1139356749999996</v>
      </c>
      <c r="KY274" s="73">
        <v>4.8265474499999996</v>
      </c>
      <c r="KZ274" s="73">
        <v>6.0469632000000004</v>
      </c>
      <c r="LA274" s="73">
        <v>5.2674718499999997</v>
      </c>
      <c r="LB274" s="73">
        <v>3.2281965000000001</v>
      </c>
      <c r="LC274" s="73">
        <v>2.84238765</v>
      </c>
      <c r="LD274" s="73">
        <v>3.1967018999999999</v>
      </c>
      <c r="LE274" s="73"/>
      <c r="LF274" s="73"/>
      <c r="LG274" s="73"/>
      <c r="LH274" s="73"/>
      <c r="LI274" s="73"/>
      <c r="LJ274" s="73"/>
      <c r="LK274" s="73"/>
      <c r="LL274" s="73"/>
      <c r="LM274" s="73"/>
      <c r="LN274" s="73"/>
      <c r="LO274" s="73"/>
      <c r="LP274" s="73"/>
      <c r="LQ274" s="73"/>
      <c r="LR274" s="73"/>
      <c r="LS274" s="73"/>
      <c r="LT274" s="73"/>
      <c r="LU274" s="73"/>
      <c r="LV274" s="73"/>
      <c r="LW274" s="73"/>
      <c r="LX274" s="73"/>
      <c r="LY274" s="73"/>
      <c r="LZ274" s="73"/>
      <c r="MA274" s="73"/>
      <c r="MB274" s="73"/>
      <c r="MC274" s="73"/>
      <c r="MD274" s="73"/>
      <c r="ME274" s="73"/>
      <c r="MF274" s="73"/>
      <c r="MG274" s="73"/>
      <c r="MH274" s="73"/>
      <c r="MI274" s="73"/>
      <c r="MJ274" s="73"/>
      <c r="MK274" s="73"/>
      <c r="ML274" s="73"/>
      <c r="MM274" s="73"/>
      <c r="MN274" s="73"/>
      <c r="MO274" s="73"/>
      <c r="MP274" s="73"/>
      <c r="MQ274" s="73"/>
      <c r="MR274" s="73"/>
      <c r="MS274" s="73"/>
      <c r="MT274" s="73"/>
      <c r="MU274" s="73"/>
      <c r="MV274" s="73"/>
      <c r="MW274" s="73"/>
      <c r="MX274" s="73"/>
      <c r="MY274" s="73"/>
      <c r="MZ274" s="73"/>
      <c r="NA274" s="73"/>
      <c r="NB274" s="73"/>
      <c r="NC274" s="73"/>
      <c r="ND274" s="73"/>
      <c r="NE274" s="73"/>
      <c r="NF274" s="73"/>
      <c r="NG274" s="73"/>
      <c r="NH274" s="73"/>
      <c r="NI274" s="73"/>
      <c r="NJ274" s="73"/>
      <c r="NK274" s="73"/>
      <c r="NL274" s="73"/>
      <c r="NM274" s="73"/>
      <c r="NN274" s="73"/>
      <c r="NO274" s="73"/>
      <c r="NP274" s="73"/>
      <c r="NQ274" s="73"/>
      <c r="NR274" s="73"/>
      <c r="NS274" s="73"/>
      <c r="NT274" s="73"/>
      <c r="NU274" s="73"/>
      <c r="NV274" s="73"/>
      <c r="NW274" s="73"/>
      <c r="NX274" s="73"/>
      <c r="NY274" s="73"/>
      <c r="NZ274" s="73"/>
      <c r="OA274" s="73"/>
      <c r="OB274" s="73"/>
      <c r="OC274" s="73"/>
      <c r="OD274" s="73"/>
      <c r="OE274" s="73"/>
      <c r="OF274" s="73"/>
      <c r="OG274" s="73"/>
      <c r="OH274" s="73"/>
      <c r="OI274" s="73"/>
      <c r="OJ274" s="73"/>
      <c r="OK274" s="73"/>
      <c r="OL274" s="73"/>
      <c r="OM274" s="73"/>
      <c r="ON274" s="73"/>
      <c r="OO274" s="73"/>
      <c r="OP274" s="73"/>
      <c r="OQ274" s="73"/>
      <c r="OR274" s="73"/>
      <c r="OS274" s="73"/>
      <c r="OT274" s="73"/>
      <c r="OU274" s="73"/>
      <c r="OV274" s="73"/>
      <c r="OW274" s="73"/>
      <c r="OX274" s="73"/>
      <c r="OY274" s="73"/>
      <c r="OZ274" s="73"/>
      <c r="PA274" s="73"/>
      <c r="PB274" s="73"/>
      <c r="PC274" s="73"/>
      <c r="PD274" s="73"/>
      <c r="PE274" s="73"/>
      <c r="PF274" s="73"/>
      <c r="PG274" s="73"/>
      <c r="PH274" s="73"/>
      <c r="PI274" s="73"/>
      <c r="PJ274" s="73"/>
      <c r="PK274" s="73"/>
      <c r="PL274" s="73"/>
      <c r="PM274" s="73"/>
      <c r="PN274" s="73"/>
      <c r="PO274" s="73"/>
      <c r="PP274" s="73"/>
      <c r="PQ274" s="73"/>
      <c r="PR274" s="73"/>
      <c r="PS274" s="73"/>
      <c r="PT274" s="73"/>
      <c r="PU274" s="73"/>
      <c r="PV274" s="73"/>
      <c r="PW274" s="73"/>
      <c r="PX274" s="73"/>
      <c r="PY274" s="73"/>
      <c r="PZ274" s="73"/>
      <c r="QA274" s="73"/>
      <c r="QB274" s="73"/>
      <c r="QC274" s="73"/>
      <c r="QD274" s="73"/>
      <c r="QE274" s="73"/>
      <c r="QF274" s="73"/>
      <c r="QG274" s="73"/>
      <c r="QH274" s="73"/>
      <c r="QI274" s="73"/>
      <c r="QJ274" s="73"/>
      <c r="QK274" s="73"/>
      <c r="QL274" s="73"/>
      <c r="QM274" s="73"/>
      <c r="QN274" s="73"/>
      <c r="QO274" s="73"/>
      <c r="QP274" s="73"/>
      <c r="QQ274" s="73"/>
      <c r="QR274" s="73"/>
      <c r="QS274" s="73"/>
      <c r="QT274" s="73"/>
      <c r="QU274" s="73"/>
      <c r="QV274" s="73"/>
      <c r="QW274" s="73"/>
      <c r="QX274" s="73"/>
      <c r="QY274" s="73"/>
      <c r="QZ274" s="73"/>
      <c r="RA274" s="73"/>
      <c r="RB274" s="73"/>
      <c r="RC274" s="73"/>
      <c r="RD274" s="73"/>
      <c r="RE274" s="73"/>
      <c r="RF274" s="73"/>
      <c r="RG274" s="73"/>
      <c r="RH274" s="73"/>
      <c r="RI274" s="73"/>
      <c r="RJ274" s="73"/>
      <c r="RK274" s="73"/>
      <c r="RL274" s="73"/>
      <c r="RM274" s="73"/>
      <c r="RN274" s="73"/>
      <c r="RO274" s="73"/>
      <c r="RP274" s="73"/>
      <c r="RQ274" s="73"/>
      <c r="RR274" s="73"/>
      <c r="RS274" s="73"/>
      <c r="RT274" s="73"/>
      <c r="RU274" s="73"/>
      <c r="RV274" s="73"/>
      <c r="RW274" s="73"/>
      <c r="RX274" s="73"/>
      <c r="RY274" s="73"/>
      <c r="RZ274" s="73"/>
      <c r="SA274" s="73"/>
      <c r="SB274" s="73"/>
      <c r="SC274" s="73"/>
      <c r="SD274" s="73"/>
      <c r="SE274" s="73"/>
      <c r="SF274" s="73"/>
      <c r="SG274" s="73"/>
      <c r="SH274" s="73"/>
      <c r="SI274" s="73"/>
      <c r="SJ274" s="73"/>
      <c r="SK274" s="73"/>
      <c r="SL274" s="73"/>
      <c r="SM274" s="73"/>
      <c r="SN274" s="73"/>
      <c r="SO274" s="73"/>
      <c r="SP274" s="73"/>
      <c r="SQ274" s="73"/>
      <c r="SR274" s="73"/>
      <c r="SS274" s="73"/>
      <c r="ST274" s="73"/>
      <c r="SU274" s="73"/>
      <c r="SV274" s="73"/>
      <c r="SW274" s="73"/>
      <c r="SX274" s="73"/>
      <c r="SY274" s="73"/>
      <c r="SZ274" s="73"/>
      <c r="TA274" s="73"/>
      <c r="TB274" s="73"/>
      <c r="TC274" s="73"/>
      <c r="TD274" s="73"/>
      <c r="TE274" s="73"/>
      <c r="TF274" s="73"/>
      <c r="TG274" s="73"/>
      <c r="TH274" s="73"/>
      <c r="TI274" s="73"/>
      <c r="TJ274" s="73"/>
      <c r="TK274" s="73"/>
      <c r="TL274" s="73"/>
      <c r="TM274" s="73"/>
      <c r="TN274" s="73"/>
      <c r="TO274" s="73"/>
      <c r="TP274" s="73"/>
      <c r="TQ274" s="73"/>
      <c r="TR274" s="73"/>
      <c r="TS274" s="73"/>
      <c r="TT274" s="73"/>
      <c r="TU274" s="73"/>
      <c r="TV274" s="73"/>
      <c r="TW274" s="73"/>
      <c r="TX274" s="73"/>
      <c r="TY274" s="73"/>
      <c r="TZ274" s="73"/>
      <c r="UA274" s="73"/>
      <c r="UB274" s="73"/>
      <c r="UC274" s="73"/>
      <c r="UD274" s="73"/>
      <c r="UE274" s="73"/>
      <c r="UF274" s="73"/>
      <c r="UG274" s="73"/>
      <c r="UH274" s="73"/>
      <c r="UI274" s="73"/>
      <c r="UJ274" s="73"/>
      <c r="UK274" s="73"/>
      <c r="UL274" s="73"/>
      <c r="UM274" s="73"/>
      <c r="UN274" s="73"/>
      <c r="UO274" s="73"/>
      <c r="UP274" s="73"/>
      <c r="UQ274" s="73"/>
      <c r="UR274" s="73"/>
      <c r="US274" s="73"/>
      <c r="UT274" s="73"/>
      <c r="UU274" s="73"/>
      <c r="UV274" s="73"/>
      <c r="UW274" s="73"/>
      <c r="UX274" s="73"/>
      <c r="UY274" s="73"/>
      <c r="UZ274" s="73"/>
      <c r="VA274" s="73"/>
      <c r="VB274" s="73"/>
      <c r="VC274" s="73"/>
      <c r="VD274" s="73"/>
      <c r="VE274" s="73"/>
      <c r="VF274" s="73"/>
      <c r="VG274" s="73"/>
      <c r="VH274" s="73"/>
      <c r="VI274" s="73"/>
      <c r="VJ274" s="73"/>
      <c r="VK274" s="73"/>
      <c r="VL274" s="73"/>
      <c r="VM274" s="73"/>
      <c r="VN274" s="73"/>
      <c r="VO274" s="73"/>
      <c r="VP274" s="73"/>
      <c r="VQ274" s="73"/>
      <c r="VR274" s="73"/>
      <c r="VS274" s="73"/>
      <c r="VT274" s="73"/>
      <c r="VU274" s="73"/>
      <c r="VV274" s="73"/>
      <c r="VW274" s="73"/>
      <c r="VX274" s="73"/>
      <c r="VY274" s="73"/>
      <c r="VZ274" s="73"/>
      <c r="WA274" s="73"/>
      <c r="WB274" s="73"/>
      <c r="WC274" s="73"/>
      <c r="WD274" s="73"/>
      <c r="WE274" s="73"/>
      <c r="WF274" s="73"/>
      <c r="WG274" s="73"/>
      <c r="WH274" s="73"/>
      <c r="WI274" s="73"/>
      <c r="WJ274" s="73"/>
      <c r="WK274" s="73"/>
      <c r="WL274" s="73"/>
      <c r="WM274" s="73"/>
      <c r="WN274" s="73"/>
      <c r="WO274" s="73"/>
      <c r="WP274" s="73"/>
      <c r="WQ274" s="73"/>
      <c r="WR274" s="73"/>
      <c r="WS274" s="73"/>
      <c r="WT274" s="73"/>
      <c r="WU274" s="73"/>
      <c r="WV274" s="73"/>
      <c r="WW274" s="73"/>
      <c r="WX274" s="73"/>
      <c r="WY274" s="73"/>
      <c r="WZ274" s="73"/>
      <c r="XA274" s="73"/>
      <c r="XB274" s="73"/>
      <c r="XC274" s="73"/>
      <c r="XD274" s="73"/>
      <c r="XE274" s="73"/>
      <c r="XF274" s="73"/>
      <c r="XG274" s="73"/>
      <c r="XH274" s="73"/>
      <c r="XI274" s="73"/>
      <c r="XJ274" s="73"/>
      <c r="XK274" s="73"/>
      <c r="XL274" s="73"/>
      <c r="XM274" s="73"/>
      <c r="XN274" s="73"/>
      <c r="XO274" s="73"/>
      <c r="XP274" s="73"/>
      <c r="XQ274" s="73"/>
      <c r="XR274" s="73"/>
      <c r="XS274" s="73"/>
      <c r="XT274" s="73"/>
      <c r="XU274" s="73"/>
      <c r="XV274" s="73"/>
      <c r="XW274" s="73"/>
      <c r="XX274" s="73"/>
      <c r="XY274" s="73"/>
      <c r="XZ274" s="73"/>
      <c r="YA274" s="73"/>
      <c r="YB274" s="73"/>
      <c r="YC274" s="73"/>
      <c r="YD274" s="73"/>
      <c r="YE274" s="73"/>
      <c r="YF274" s="73"/>
      <c r="YG274" s="73"/>
      <c r="YH274" s="73"/>
      <c r="YI274" s="73"/>
      <c r="YJ274" s="73"/>
      <c r="YK274" s="73"/>
      <c r="YL274" s="73"/>
      <c r="YM274" s="73"/>
      <c r="YN274" s="73"/>
      <c r="YO274" s="73"/>
      <c r="YP274" s="73"/>
      <c r="YQ274" s="73"/>
      <c r="YR274" s="73"/>
    </row>
    <row r="275" spans="1:668">
      <c r="A275" s="71" t="s">
        <v>358</v>
      </c>
      <c r="B275" s="72">
        <f t="shared" si="260"/>
        <v>0</v>
      </c>
      <c r="C275" s="72">
        <f t="shared" si="261"/>
        <v>0</v>
      </c>
      <c r="D275" s="72">
        <f t="shared" si="262"/>
        <v>0</v>
      </c>
      <c r="E275" s="72">
        <f t="shared" si="263"/>
        <v>0</v>
      </c>
      <c r="F275" s="72">
        <f t="shared" si="264"/>
        <v>0</v>
      </c>
      <c r="G275" s="72">
        <f t="shared" si="265"/>
        <v>0</v>
      </c>
      <c r="H275" s="72">
        <f t="shared" si="266"/>
        <v>0</v>
      </c>
      <c r="I275" s="72">
        <f t="shared" si="267"/>
        <v>0</v>
      </c>
      <c r="J275" s="72">
        <f t="shared" si="268"/>
        <v>0</v>
      </c>
      <c r="K275" s="72">
        <f t="shared" si="269"/>
        <v>0</v>
      </c>
      <c r="L275" s="72">
        <f t="shared" si="270"/>
        <v>0</v>
      </c>
      <c r="M275" s="72">
        <f t="shared" si="271"/>
        <v>0</v>
      </c>
      <c r="N275" s="72">
        <f t="shared" si="272"/>
        <v>0</v>
      </c>
      <c r="O275" s="72">
        <f t="shared" si="273"/>
        <v>0</v>
      </c>
      <c r="P275" s="72">
        <f t="shared" si="274"/>
        <v>0</v>
      </c>
      <c r="Q275" s="72">
        <f t="shared" si="275"/>
        <v>0</v>
      </c>
      <c r="R275" s="72">
        <f t="shared" si="276"/>
        <v>0</v>
      </c>
      <c r="S275" s="72">
        <f t="shared" si="277"/>
        <v>0</v>
      </c>
      <c r="T275" s="72">
        <f t="shared" si="278"/>
        <v>0</v>
      </c>
      <c r="U275" s="72">
        <f t="shared" si="279"/>
        <v>0</v>
      </c>
      <c r="V275" s="72">
        <f t="shared" si="280"/>
        <v>0</v>
      </c>
      <c r="W275" s="72">
        <f t="shared" si="281"/>
        <v>0</v>
      </c>
      <c r="X275" s="72">
        <f t="shared" si="282"/>
        <v>0</v>
      </c>
      <c r="Y275" s="72">
        <f t="shared" si="283"/>
        <v>0</v>
      </c>
      <c r="Z275" s="72">
        <f t="shared" si="284"/>
        <v>0</v>
      </c>
      <c r="AA275" s="72">
        <f t="shared" si="285"/>
        <v>0</v>
      </c>
      <c r="AB275" s="72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73"/>
      <c r="DW275" s="73"/>
      <c r="DX275" s="73"/>
      <c r="DY275" s="73"/>
      <c r="DZ275" s="73"/>
      <c r="EA275" s="73"/>
      <c r="EB275" s="73"/>
      <c r="EC275" s="73"/>
      <c r="ED275" s="73"/>
      <c r="EE275" s="73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73"/>
      <c r="EQ275" s="73"/>
      <c r="ER275" s="73"/>
      <c r="ES275" s="73"/>
      <c r="ET275" s="73"/>
      <c r="EU275" s="73"/>
      <c r="EV275" s="73"/>
      <c r="EW275" s="73"/>
      <c r="EX275" s="73"/>
      <c r="EY275" s="73"/>
      <c r="EZ275" s="73"/>
      <c r="FA275" s="73"/>
      <c r="FB275" s="73"/>
      <c r="FC275" s="73"/>
      <c r="FD275" s="73"/>
      <c r="FE275" s="73"/>
      <c r="FF275" s="73"/>
      <c r="FG275" s="73"/>
      <c r="FH275" s="73"/>
      <c r="FI275" s="73"/>
      <c r="FJ275" s="73"/>
      <c r="FK275" s="73"/>
      <c r="FL275" s="73"/>
      <c r="FM275" s="73"/>
      <c r="FN275" s="73"/>
      <c r="FO275" s="73"/>
      <c r="FP275" s="73"/>
      <c r="FQ275" s="73"/>
      <c r="FR275" s="73"/>
      <c r="FS275" s="73"/>
      <c r="FT275" s="73"/>
      <c r="FU275" s="73"/>
      <c r="FV275" s="73"/>
      <c r="FW275" s="73"/>
      <c r="FX275" s="73"/>
      <c r="FY275" s="73"/>
      <c r="FZ275" s="73"/>
      <c r="GA275" s="73"/>
      <c r="GB275" s="73"/>
      <c r="GC275" s="73"/>
      <c r="GD275" s="73"/>
      <c r="GE275" s="73"/>
      <c r="GF275" s="73"/>
      <c r="GG275" s="73"/>
      <c r="GH275" s="73"/>
      <c r="GI275" s="73"/>
      <c r="GJ275" s="73"/>
      <c r="GK275" s="73"/>
      <c r="GL275" s="73"/>
      <c r="GM275" s="73"/>
      <c r="GN275" s="73"/>
      <c r="GO275" s="73"/>
      <c r="GP275" s="73"/>
      <c r="GQ275" s="73"/>
      <c r="GR275" s="73"/>
      <c r="GS275" s="73"/>
      <c r="GT275" s="73"/>
      <c r="GU275" s="73"/>
      <c r="GV275" s="73"/>
      <c r="GW275" s="73"/>
      <c r="GX275" s="73"/>
      <c r="GY275" s="73"/>
      <c r="GZ275" s="73"/>
      <c r="HA275" s="73"/>
      <c r="HB275" s="73"/>
      <c r="HC275" s="73"/>
      <c r="HD275" s="73"/>
      <c r="HE275" s="73"/>
      <c r="HF275" s="73"/>
      <c r="HG275" s="73"/>
      <c r="HH275" s="73"/>
      <c r="HI275" s="73"/>
      <c r="HJ275" s="73"/>
      <c r="HK275" s="73"/>
      <c r="HL275" s="73"/>
      <c r="HM275" s="73"/>
      <c r="HN275" s="73"/>
      <c r="HO275" s="73"/>
      <c r="HP275" s="73"/>
      <c r="HQ275" s="73"/>
      <c r="HR275" s="73"/>
      <c r="HS275" s="73"/>
      <c r="HT275" s="73"/>
      <c r="HU275" s="73"/>
      <c r="HV275" s="73"/>
      <c r="HW275" s="73"/>
      <c r="HX275" s="73"/>
      <c r="HY275" s="73"/>
      <c r="HZ275" s="73"/>
      <c r="IA275" s="73"/>
      <c r="IB275" s="73"/>
      <c r="IC275" s="73"/>
      <c r="ID275" s="73"/>
      <c r="IE275" s="73"/>
      <c r="IF275" s="73"/>
      <c r="IG275" s="73"/>
      <c r="IH275" s="73"/>
      <c r="II275" s="73"/>
      <c r="IJ275" s="73"/>
      <c r="IK275" s="73"/>
      <c r="IL275" s="73"/>
      <c r="IM275" s="73"/>
      <c r="IN275" s="73"/>
      <c r="IO275" s="73"/>
      <c r="IP275" s="73"/>
      <c r="IQ275" s="73"/>
      <c r="IR275" s="73"/>
      <c r="IS275" s="73"/>
      <c r="IT275" s="73"/>
      <c r="IU275" s="73"/>
      <c r="IV275" s="73"/>
      <c r="IW275" s="73"/>
      <c r="IX275" s="73"/>
      <c r="IY275" s="73"/>
      <c r="IZ275" s="73"/>
      <c r="JA275" s="73"/>
      <c r="JB275" s="73"/>
      <c r="JC275" s="73"/>
      <c r="JD275" s="73"/>
      <c r="JE275" s="73"/>
      <c r="JF275" s="73"/>
      <c r="JG275" s="73"/>
      <c r="JH275" s="73"/>
      <c r="JI275" s="73"/>
      <c r="JJ275" s="73"/>
      <c r="JK275" s="73"/>
      <c r="JL275" s="73"/>
      <c r="JM275" s="73"/>
      <c r="JN275" s="73"/>
      <c r="JO275" s="73"/>
      <c r="JP275" s="73"/>
      <c r="JQ275" s="73"/>
      <c r="JR275" s="73"/>
      <c r="JS275" s="73"/>
      <c r="JT275" s="73"/>
      <c r="JU275" s="73"/>
      <c r="JV275" s="73"/>
      <c r="JW275" s="73"/>
      <c r="JX275" s="73"/>
      <c r="JY275" s="73"/>
      <c r="JZ275" s="73"/>
      <c r="KA275" s="73"/>
      <c r="KB275" s="73"/>
      <c r="KC275" s="73"/>
      <c r="KD275" s="73"/>
      <c r="KE275" s="73"/>
      <c r="KF275" s="73"/>
      <c r="KG275" s="73"/>
      <c r="KH275" s="73"/>
      <c r="KI275" s="73"/>
      <c r="KJ275" s="73"/>
      <c r="KK275" s="73"/>
      <c r="KL275" s="73"/>
      <c r="KM275" s="73"/>
      <c r="KN275" s="73"/>
      <c r="KO275" s="73"/>
      <c r="KP275" s="73"/>
      <c r="KQ275" s="73"/>
      <c r="KR275" s="73"/>
      <c r="KS275" s="73"/>
      <c r="KT275" s="73"/>
      <c r="KU275" s="73"/>
      <c r="KV275" s="73"/>
      <c r="KW275" s="73"/>
      <c r="KX275" s="73"/>
      <c r="KY275" s="73"/>
      <c r="KZ275" s="73"/>
      <c r="LA275" s="73"/>
      <c r="LB275" s="73"/>
      <c r="LC275" s="73"/>
      <c r="LD275" s="73"/>
      <c r="LE275" s="73"/>
      <c r="LF275" s="73"/>
      <c r="LG275" s="73"/>
      <c r="LH275" s="73"/>
      <c r="LI275" s="73"/>
      <c r="LJ275" s="73"/>
      <c r="LK275" s="73"/>
      <c r="LL275" s="73"/>
      <c r="LM275" s="73"/>
      <c r="LN275" s="73"/>
      <c r="LO275" s="73"/>
      <c r="LP275" s="73"/>
      <c r="LQ275" s="73"/>
      <c r="LR275" s="73"/>
      <c r="LS275" s="73"/>
      <c r="LT275" s="73"/>
      <c r="LU275" s="73"/>
      <c r="LV275" s="73"/>
      <c r="LW275" s="73"/>
      <c r="LX275" s="73"/>
      <c r="LY275" s="73"/>
      <c r="LZ275" s="73"/>
      <c r="MA275" s="73"/>
      <c r="MB275" s="73"/>
      <c r="MC275" s="73"/>
      <c r="MD275" s="73"/>
      <c r="ME275" s="73"/>
      <c r="MF275" s="73"/>
      <c r="MG275" s="73"/>
      <c r="MH275" s="73"/>
      <c r="MI275" s="73"/>
      <c r="MJ275" s="73"/>
      <c r="MK275" s="73"/>
      <c r="ML275" s="73"/>
      <c r="MM275" s="73"/>
      <c r="MN275" s="73"/>
      <c r="MO275" s="73"/>
      <c r="MP275" s="73"/>
      <c r="MQ275" s="73"/>
      <c r="MR275" s="73"/>
      <c r="MS275" s="73"/>
      <c r="MT275" s="73"/>
      <c r="MU275" s="73"/>
      <c r="MV275" s="73"/>
      <c r="MW275" s="73"/>
      <c r="MX275" s="73"/>
      <c r="MY275" s="73"/>
      <c r="MZ275" s="73"/>
      <c r="NA275" s="73"/>
      <c r="NB275" s="73"/>
      <c r="NC275" s="73"/>
      <c r="ND275" s="73"/>
      <c r="NE275" s="73"/>
      <c r="NF275" s="73"/>
      <c r="NG275" s="73"/>
      <c r="NH275" s="73"/>
      <c r="NI275" s="73"/>
      <c r="NJ275" s="73"/>
      <c r="NK275" s="73"/>
      <c r="NL275" s="73"/>
      <c r="NM275" s="73"/>
      <c r="NN275" s="73"/>
      <c r="NO275" s="73"/>
      <c r="NP275" s="73"/>
      <c r="NQ275" s="73"/>
      <c r="NR275" s="73"/>
      <c r="NS275" s="73"/>
      <c r="NT275" s="73"/>
      <c r="NU275" s="73"/>
      <c r="NV275" s="73"/>
      <c r="NW275" s="73"/>
      <c r="NX275" s="73"/>
      <c r="NY275" s="73"/>
      <c r="NZ275" s="73"/>
      <c r="OA275" s="73"/>
      <c r="OB275" s="73"/>
      <c r="OC275" s="73"/>
      <c r="OD275" s="73"/>
      <c r="OE275" s="73"/>
      <c r="OF275" s="73"/>
      <c r="OG275" s="73"/>
      <c r="OH275" s="73"/>
      <c r="OI275" s="73"/>
      <c r="OJ275" s="73"/>
      <c r="OK275" s="73"/>
      <c r="OL275" s="73"/>
      <c r="OM275" s="73"/>
      <c r="ON275" s="73"/>
      <c r="OO275" s="73"/>
      <c r="OP275" s="73"/>
      <c r="OQ275" s="73"/>
      <c r="OR275" s="73"/>
      <c r="OS275" s="73"/>
      <c r="OT275" s="73"/>
      <c r="OU275" s="73"/>
      <c r="OV275" s="73"/>
      <c r="OW275" s="73"/>
      <c r="OX275" s="73"/>
      <c r="OY275" s="73"/>
      <c r="OZ275" s="73"/>
      <c r="PA275" s="73"/>
      <c r="PB275" s="73"/>
      <c r="PC275" s="73"/>
      <c r="PD275" s="73"/>
      <c r="PE275" s="73"/>
      <c r="PF275" s="73"/>
      <c r="PG275" s="73"/>
      <c r="PH275" s="73"/>
      <c r="PI275" s="73"/>
      <c r="PJ275" s="73"/>
      <c r="PK275" s="73"/>
      <c r="PL275" s="73"/>
      <c r="PM275" s="73"/>
      <c r="PN275" s="73"/>
      <c r="PO275" s="73"/>
      <c r="PP275" s="73"/>
      <c r="PQ275" s="73"/>
      <c r="PR275" s="73"/>
      <c r="PS275" s="73"/>
      <c r="PT275" s="73"/>
      <c r="PU275" s="73"/>
      <c r="PV275" s="73"/>
      <c r="PW275" s="73"/>
      <c r="PX275" s="73"/>
      <c r="PY275" s="73"/>
      <c r="PZ275" s="73"/>
      <c r="QA275" s="73"/>
      <c r="QB275" s="73"/>
      <c r="QC275" s="73"/>
      <c r="QD275" s="73"/>
      <c r="QE275" s="73"/>
      <c r="QF275" s="73"/>
      <c r="QG275" s="73"/>
      <c r="QH275" s="73"/>
      <c r="QI275" s="73"/>
      <c r="QJ275" s="73"/>
      <c r="QK275" s="73"/>
      <c r="QL275" s="73"/>
      <c r="QM275" s="73"/>
      <c r="QN275" s="73"/>
      <c r="QO275" s="73"/>
      <c r="QP275" s="73"/>
      <c r="QQ275" s="73"/>
      <c r="QR275" s="73"/>
      <c r="QS275" s="73"/>
      <c r="QT275" s="73"/>
      <c r="QU275" s="73"/>
      <c r="QV275" s="73"/>
      <c r="QW275" s="73"/>
      <c r="QX275" s="73"/>
      <c r="QY275" s="73"/>
      <c r="QZ275" s="73"/>
      <c r="RA275" s="73"/>
      <c r="RB275" s="73"/>
      <c r="RC275" s="73"/>
      <c r="RD275" s="73"/>
      <c r="RE275" s="73"/>
      <c r="RF275" s="73"/>
      <c r="RG275" s="73"/>
      <c r="RH275" s="73"/>
      <c r="RI275" s="73"/>
      <c r="RJ275" s="73"/>
      <c r="RK275" s="73"/>
      <c r="RL275" s="73"/>
      <c r="RM275" s="73"/>
      <c r="RN275" s="73"/>
      <c r="RO275" s="73"/>
      <c r="RP275" s="73"/>
      <c r="RQ275" s="73"/>
      <c r="RR275" s="73"/>
      <c r="RS275" s="73"/>
      <c r="RT275" s="73"/>
      <c r="RU275" s="73"/>
      <c r="RV275" s="73"/>
      <c r="RW275" s="73"/>
      <c r="RX275" s="73"/>
      <c r="RY275" s="73"/>
      <c r="RZ275" s="73"/>
      <c r="SA275" s="73"/>
      <c r="SB275" s="73"/>
      <c r="SC275" s="73"/>
      <c r="SD275" s="73"/>
      <c r="SE275" s="73"/>
      <c r="SF275" s="73"/>
      <c r="SG275" s="73"/>
      <c r="SH275" s="73"/>
      <c r="SI275" s="73"/>
      <c r="SJ275" s="73"/>
      <c r="SK275" s="73"/>
      <c r="SL275" s="73"/>
      <c r="SM275" s="73"/>
      <c r="SN275" s="73"/>
      <c r="SO275" s="73"/>
      <c r="SP275" s="73"/>
      <c r="SQ275" s="73"/>
      <c r="SR275" s="73"/>
      <c r="SS275" s="73"/>
      <c r="ST275" s="73"/>
      <c r="SU275" s="73"/>
      <c r="SV275" s="73"/>
      <c r="SW275" s="73"/>
      <c r="SX275" s="73"/>
      <c r="SY275" s="73"/>
      <c r="SZ275" s="73"/>
      <c r="TA275" s="73"/>
      <c r="TB275" s="73"/>
      <c r="TC275" s="73"/>
      <c r="TD275" s="73"/>
      <c r="TE275" s="73"/>
      <c r="TF275" s="73"/>
      <c r="TG275" s="73"/>
      <c r="TH275" s="73"/>
      <c r="TI275" s="73"/>
      <c r="TJ275" s="73"/>
      <c r="TK275" s="73"/>
      <c r="TL275" s="73"/>
      <c r="TM275" s="73"/>
      <c r="TN275" s="73"/>
      <c r="TO275" s="73"/>
      <c r="TP275" s="73"/>
      <c r="TQ275" s="73"/>
      <c r="TR275" s="73"/>
      <c r="TS275" s="73"/>
      <c r="TT275" s="73"/>
      <c r="TU275" s="73"/>
      <c r="TV275" s="73"/>
      <c r="TW275" s="73"/>
      <c r="TX275" s="73"/>
      <c r="TY275" s="73"/>
      <c r="TZ275" s="73"/>
      <c r="UA275" s="73"/>
      <c r="UB275" s="73"/>
      <c r="UC275" s="73"/>
      <c r="UD275" s="73"/>
      <c r="UE275" s="73"/>
      <c r="UF275" s="73"/>
      <c r="UG275" s="73"/>
      <c r="UH275" s="73"/>
      <c r="UI275" s="73"/>
      <c r="UJ275" s="73"/>
      <c r="UK275" s="73"/>
      <c r="UL275" s="73"/>
      <c r="UM275" s="73"/>
      <c r="UN275" s="73"/>
      <c r="UO275" s="73"/>
      <c r="UP275" s="73"/>
      <c r="UQ275" s="73"/>
      <c r="UR275" s="73"/>
      <c r="US275" s="73"/>
      <c r="UT275" s="73"/>
      <c r="UU275" s="73"/>
      <c r="UV275" s="73"/>
      <c r="UW275" s="73"/>
      <c r="UX275" s="73"/>
      <c r="UY275" s="73"/>
      <c r="UZ275" s="73"/>
      <c r="VA275" s="73"/>
      <c r="VB275" s="73"/>
      <c r="VC275" s="73"/>
      <c r="VD275" s="73"/>
      <c r="VE275" s="73"/>
      <c r="VF275" s="73"/>
      <c r="VG275" s="73"/>
      <c r="VH275" s="73"/>
      <c r="VI275" s="73"/>
      <c r="VJ275" s="73"/>
      <c r="VK275" s="73"/>
      <c r="VL275" s="73"/>
      <c r="VM275" s="73"/>
      <c r="VN275" s="73"/>
      <c r="VO275" s="73"/>
      <c r="VP275" s="73"/>
      <c r="VQ275" s="73"/>
      <c r="VR275" s="73"/>
      <c r="VS275" s="73"/>
      <c r="VT275" s="73"/>
      <c r="VU275" s="73"/>
      <c r="VV275" s="73"/>
      <c r="VW275" s="73"/>
      <c r="VX275" s="73"/>
      <c r="VY275" s="73"/>
      <c r="VZ275" s="73"/>
      <c r="WA275" s="73"/>
      <c r="WB275" s="73"/>
      <c r="WC275" s="73"/>
      <c r="WD275" s="73"/>
      <c r="WE275" s="73"/>
      <c r="WF275" s="73"/>
      <c r="WG275" s="73"/>
      <c r="WH275" s="73"/>
      <c r="WI275" s="73"/>
      <c r="WJ275" s="73"/>
      <c r="WK275" s="73"/>
      <c r="WL275" s="73"/>
      <c r="WM275" s="73"/>
      <c r="WN275" s="73"/>
      <c r="WO275" s="73"/>
      <c r="WP275" s="73"/>
      <c r="WQ275" s="73"/>
      <c r="WR275" s="73"/>
      <c r="WS275" s="73"/>
      <c r="WT275" s="73"/>
      <c r="WU275" s="73"/>
      <c r="WV275" s="73"/>
      <c r="WW275" s="73"/>
      <c r="WX275" s="73"/>
      <c r="WY275" s="73"/>
      <c r="WZ275" s="73"/>
      <c r="XA275" s="73"/>
      <c r="XB275" s="73"/>
      <c r="XC275" s="73"/>
      <c r="XD275" s="73"/>
      <c r="XE275" s="73"/>
      <c r="XF275" s="73"/>
      <c r="XG275" s="73"/>
      <c r="XH275" s="73"/>
      <c r="XI275" s="73"/>
      <c r="XJ275" s="73"/>
      <c r="XK275" s="73"/>
      <c r="XL275" s="73"/>
      <c r="XM275" s="73"/>
      <c r="XN275" s="73"/>
      <c r="XO275" s="73"/>
      <c r="XP275" s="73"/>
      <c r="XQ275" s="73"/>
      <c r="XR275" s="73"/>
      <c r="XS275" s="73"/>
      <c r="XT275" s="73"/>
      <c r="XU275" s="73"/>
      <c r="XV275" s="73"/>
      <c r="XW275" s="73"/>
      <c r="XX275" s="73"/>
      <c r="XY275" s="73"/>
      <c r="XZ275" s="73"/>
      <c r="YA275" s="73"/>
      <c r="YB275" s="73"/>
      <c r="YC275" s="73"/>
      <c r="YD275" s="73"/>
      <c r="YE275" s="73"/>
      <c r="YF275" s="73"/>
      <c r="YG275" s="73"/>
      <c r="YH275" s="73"/>
      <c r="YI275" s="73"/>
      <c r="YJ275" s="73"/>
      <c r="YK275" s="73"/>
      <c r="YL275" s="73"/>
      <c r="YM275" s="73"/>
      <c r="YN275" s="73"/>
      <c r="YO275" s="73"/>
      <c r="YP275" s="73"/>
      <c r="YQ275" s="73"/>
      <c r="YR275" s="73"/>
    </row>
    <row r="276" spans="1:668">
      <c r="A276" s="71" t="s">
        <v>359</v>
      </c>
      <c r="B276" s="72">
        <f t="shared" si="260"/>
        <v>0</v>
      </c>
      <c r="C276" s="72">
        <f t="shared" si="261"/>
        <v>0</v>
      </c>
      <c r="D276" s="72">
        <f t="shared" si="262"/>
        <v>0</v>
      </c>
      <c r="E276" s="72">
        <f t="shared" si="263"/>
        <v>0</v>
      </c>
      <c r="F276" s="72">
        <f t="shared" si="264"/>
        <v>0</v>
      </c>
      <c r="G276" s="72">
        <f t="shared" si="265"/>
        <v>0</v>
      </c>
      <c r="H276" s="72">
        <f t="shared" si="266"/>
        <v>0</v>
      </c>
      <c r="I276" s="72">
        <f t="shared" si="267"/>
        <v>0</v>
      </c>
      <c r="J276" s="72">
        <f t="shared" si="268"/>
        <v>0</v>
      </c>
      <c r="K276" s="72">
        <f t="shared" si="269"/>
        <v>0</v>
      </c>
      <c r="L276" s="72">
        <f t="shared" si="270"/>
        <v>0</v>
      </c>
      <c r="M276" s="72">
        <f t="shared" si="271"/>
        <v>0</v>
      </c>
      <c r="N276" s="72">
        <f t="shared" si="272"/>
        <v>0</v>
      </c>
      <c r="O276" s="72">
        <f t="shared" si="273"/>
        <v>0</v>
      </c>
      <c r="P276" s="72">
        <f t="shared" si="274"/>
        <v>0</v>
      </c>
      <c r="Q276" s="72">
        <f t="shared" si="275"/>
        <v>0</v>
      </c>
      <c r="R276" s="72">
        <f t="shared" si="276"/>
        <v>0</v>
      </c>
      <c r="S276" s="72">
        <f t="shared" si="277"/>
        <v>0</v>
      </c>
      <c r="T276" s="72">
        <f t="shared" si="278"/>
        <v>0</v>
      </c>
      <c r="U276" s="72">
        <f t="shared" si="279"/>
        <v>0</v>
      </c>
      <c r="V276" s="72">
        <f t="shared" si="280"/>
        <v>0</v>
      </c>
      <c r="W276" s="72">
        <f t="shared" si="281"/>
        <v>0</v>
      </c>
      <c r="X276" s="72">
        <f t="shared" si="282"/>
        <v>0</v>
      </c>
      <c r="Y276" s="72">
        <f t="shared" si="283"/>
        <v>0</v>
      </c>
      <c r="Z276" s="72">
        <f t="shared" si="284"/>
        <v>0</v>
      </c>
      <c r="AA276" s="72">
        <f t="shared" si="285"/>
        <v>0</v>
      </c>
      <c r="AB276" s="72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73"/>
      <c r="DW276" s="73"/>
      <c r="DX276" s="73"/>
      <c r="DY276" s="73"/>
      <c r="DZ276" s="73"/>
      <c r="EA276" s="73"/>
      <c r="EB276" s="73"/>
      <c r="EC276" s="73"/>
      <c r="ED276" s="73"/>
      <c r="EE276" s="73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73"/>
      <c r="EQ276" s="73"/>
      <c r="ER276" s="73"/>
      <c r="ES276" s="73"/>
      <c r="ET276" s="73"/>
      <c r="EU276" s="73"/>
      <c r="EV276" s="73"/>
      <c r="EW276" s="73"/>
      <c r="EX276" s="73"/>
      <c r="EY276" s="73"/>
      <c r="EZ276" s="73"/>
      <c r="FA276" s="73"/>
      <c r="FB276" s="73"/>
      <c r="FC276" s="73"/>
      <c r="FD276" s="73"/>
      <c r="FE276" s="73"/>
      <c r="FF276" s="73"/>
      <c r="FG276" s="73"/>
      <c r="FH276" s="73"/>
      <c r="FI276" s="73"/>
      <c r="FJ276" s="73"/>
      <c r="FK276" s="73"/>
      <c r="FL276" s="73"/>
      <c r="FM276" s="73"/>
      <c r="FN276" s="73"/>
      <c r="FO276" s="73"/>
      <c r="FP276" s="73"/>
      <c r="FQ276" s="73"/>
      <c r="FR276" s="73"/>
      <c r="FS276" s="73"/>
      <c r="FT276" s="73"/>
      <c r="FU276" s="73"/>
      <c r="FV276" s="73"/>
      <c r="FW276" s="73"/>
      <c r="FX276" s="73"/>
      <c r="FY276" s="73"/>
      <c r="FZ276" s="73"/>
      <c r="GA276" s="73"/>
      <c r="GB276" s="73"/>
      <c r="GC276" s="73"/>
      <c r="GD276" s="73"/>
      <c r="GE276" s="73"/>
      <c r="GF276" s="73"/>
      <c r="GG276" s="73"/>
      <c r="GH276" s="73"/>
      <c r="GI276" s="73"/>
      <c r="GJ276" s="73"/>
      <c r="GK276" s="73"/>
      <c r="GL276" s="73"/>
      <c r="GM276" s="73"/>
      <c r="GN276" s="73"/>
      <c r="GO276" s="73"/>
      <c r="GP276" s="73"/>
      <c r="GQ276" s="73"/>
      <c r="GR276" s="73"/>
      <c r="GS276" s="73"/>
      <c r="GT276" s="73"/>
      <c r="GU276" s="73"/>
      <c r="GV276" s="73"/>
      <c r="GW276" s="73"/>
      <c r="GX276" s="73"/>
      <c r="GY276" s="73"/>
      <c r="GZ276" s="73"/>
      <c r="HA276" s="73"/>
      <c r="HB276" s="73"/>
      <c r="HC276" s="73"/>
      <c r="HD276" s="73"/>
      <c r="HE276" s="73"/>
      <c r="HF276" s="73"/>
      <c r="HG276" s="73"/>
      <c r="HH276" s="73"/>
      <c r="HI276" s="73"/>
      <c r="HJ276" s="73"/>
      <c r="HK276" s="73"/>
      <c r="HL276" s="73"/>
      <c r="HM276" s="73"/>
      <c r="HN276" s="73"/>
      <c r="HO276" s="73"/>
      <c r="HP276" s="73"/>
      <c r="HQ276" s="73"/>
      <c r="HR276" s="73"/>
      <c r="HS276" s="73"/>
      <c r="HT276" s="73"/>
      <c r="HU276" s="73"/>
      <c r="HV276" s="73"/>
      <c r="HW276" s="73"/>
      <c r="HX276" s="73"/>
      <c r="HY276" s="73"/>
      <c r="HZ276" s="73"/>
      <c r="IA276" s="73"/>
      <c r="IB276" s="73"/>
      <c r="IC276" s="73"/>
      <c r="ID276" s="73"/>
      <c r="IE276" s="73"/>
      <c r="IF276" s="73"/>
      <c r="IG276" s="73"/>
      <c r="IH276" s="73"/>
      <c r="II276" s="73"/>
      <c r="IJ276" s="73"/>
      <c r="IK276" s="73"/>
      <c r="IL276" s="73"/>
      <c r="IM276" s="73"/>
      <c r="IN276" s="73"/>
      <c r="IO276" s="73"/>
      <c r="IP276" s="73"/>
      <c r="IQ276" s="73"/>
      <c r="IR276" s="73"/>
      <c r="IS276" s="73"/>
      <c r="IT276" s="73"/>
      <c r="IU276" s="73"/>
      <c r="IV276" s="73"/>
      <c r="IW276" s="73"/>
      <c r="IX276" s="73"/>
      <c r="IY276" s="73"/>
      <c r="IZ276" s="73"/>
      <c r="JA276" s="73"/>
      <c r="JB276" s="73"/>
      <c r="JC276" s="73"/>
      <c r="JD276" s="73"/>
      <c r="JE276" s="73"/>
      <c r="JF276" s="73"/>
      <c r="JG276" s="73"/>
      <c r="JH276" s="73"/>
      <c r="JI276" s="73"/>
      <c r="JJ276" s="73"/>
      <c r="JK276" s="73"/>
      <c r="JL276" s="73"/>
      <c r="JM276" s="73"/>
      <c r="JN276" s="73"/>
      <c r="JO276" s="73"/>
      <c r="JP276" s="73"/>
      <c r="JQ276" s="73"/>
      <c r="JR276" s="73"/>
      <c r="JS276" s="73"/>
      <c r="JT276" s="73"/>
      <c r="JU276" s="73"/>
      <c r="JV276" s="73"/>
      <c r="JW276" s="73"/>
      <c r="JX276" s="73"/>
      <c r="JY276" s="73"/>
      <c r="JZ276" s="73"/>
      <c r="KA276" s="73"/>
      <c r="KB276" s="73"/>
      <c r="KC276" s="73"/>
      <c r="KD276" s="73"/>
      <c r="KE276" s="73"/>
      <c r="KF276" s="73"/>
      <c r="KG276" s="73"/>
      <c r="KH276" s="73"/>
      <c r="KI276" s="73"/>
      <c r="KJ276" s="73"/>
      <c r="KK276" s="73"/>
      <c r="KL276" s="73"/>
      <c r="KM276" s="73"/>
      <c r="KN276" s="73"/>
      <c r="KO276" s="73"/>
      <c r="KP276" s="73"/>
      <c r="KQ276" s="73"/>
      <c r="KR276" s="73"/>
      <c r="KS276" s="73"/>
      <c r="KT276" s="73"/>
      <c r="KU276" s="73"/>
      <c r="KV276" s="73"/>
      <c r="KW276" s="73"/>
      <c r="KX276" s="73"/>
      <c r="KY276" s="73"/>
      <c r="KZ276" s="73"/>
      <c r="LA276" s="73"/>
      <c r="LB276" s="73"/>
      <c r="LC276" s="73"/>
      <c r="LD276" s="73"/>
      <c r="LE276" s="73"/>
      <c r="LF276" s="73"/>
      <c r="LG276" s="73"/>
      <c r="LH276" s="73"/>
      <c r="LI276" s="73"/>
      <c r="LJ276" s="73"/>
      <c r="LK276" s="73"/>
      <c r="LL276" s="73"/>
      <c r="LM276" s="73"/>
      <c r="LN276" s="73"/>
      <c r="LO276" s="73"/>
      <c r="LP276" s="73"/>
      <c r="LQ276" s="73"/>
      <c r="LR276" s="73"/>
      <c r="LS276" s="73"/>
      <c r="LT276" s="73"/>
      <c r="LU276" s="73"/>
      <c r="LV276" s="73"/>
      <c r="LW276" s="73"/>
      <c r="LX276" s="73"/>
      <c r="LY276" s="73"/>
      <c r="LZ276" s="73"/>
      <c r="MA276" s="73"/>
      <c r="MB276" s="73"/>
      <c r="MC276" s="73"/>
      <c r="MD276" s="73"/>
      <c r="ME276" s="73"/>
      <c r="MF276" s="73"/>
      <c r="MG276" s="73"/>
      <c r="MH276" s="73"/>
      <c r="MI276" s="73"/>
      <c r="MJ276" s="73"/>
      <c r="MK276" s="73"/>
      <c r="ML276" s="73"/>
      <c r="MM276" s="73"/>
      <c r="MN276" s="73"/>
      <c r="MO276" s="73"/>
      <c r="MP276" s="73"/>
      <c r="MQ276" s="73"/>
      <c r="MR276" s="73"/>
      <c r="MS276" s="73"/>
      <c r="MT276" s="73"/>
      <c r="MU276" s="73"/>
      <c r="MV276" s="73"/>
      <c r="MW276" s="73"/>
      <c r="MX276" s="73"/>
      <c r="MY276" s="73"/>
      <c r="MZ276" s="73"/>
      <c r="NA276" s="73"/>
      <c r="NB276" s="73"/>
      <c r="NC276" s="73"/>
      <c r="ND276" s="73"/>
      <c r="NE276" s="73"/>
      <c r="NF276" s="73"/>
      <c r="NG276" s="73"/>
      <c r="NH276" s="73"/>
      <c r="NI276" s="73"/>
      <c r="NJ276" s="73"/>
      <c r="NK276" s="73"/>
      <c r="NL276" s="73"/>
      <c r="NM276" s="73"/>
      <c r="NN276" s="73"/>
      <c r="NO276" s="73"/>
      <c r="NP276" s="73"/>
      <c r="NQ276" s="73"/>
      <c r="NR276" s="73"/>
      <c r="NS276" s="73"/>
      <c r="NT276" s="73"/>
      <c r="NU276" s="73"/>
      <c r="NV276" s="73"/>
      <c r="NW276" s="73"/>
      <c r="NX276" s="73"/>
      <c r="NY276" s="73"/>
      <c r="NZ276" s="73"/>
      <c r="OA276" s="73"/>
      <c r="OB276" s="73"/>
      <c r="OC276" s="73"/>
      <c r="OD276" s="73"/>
      <c r="OE276" s="73"/>
      <c r="OF276" s="73"/>
      <c r="OG276" s="73"/>
      <c r="OH276" s="73"/>
      <c r="OI276" s="73"/>
      <c r="OJ276" s="73"/>
      <c r="OK276" s="73"/>
      <c r="OL276" s="73"/>
      <c r="OM276" s="73"/>
      <c r="ON276" s="73"/>
      <c r="OO276" s="73"/>
      <c r="OP276" s="73"/>
      <c r="OQ276" s="73"/>
      <c r="OR276" s="73"/>
      <c r="OS276" s="73"/>
      <c r="OT276" s="73"/>
      <c r="OU276" s="73"/>
      <c r="OV276" s="73"/>
      <c r="OW276" s="73"/>
      <c r="OX276" s="73"/>
      <c r="OY276" s="73"/>
      <c r="OZ276" s="73"/>
      <c r="PA276" s="73"/>
      <c r="PB276" s="73"/>
      <c r="PC276" s="73"/>
      <c r="PD276" s="73"/>
      <c r="PE276" s="73"/>
      <c r="PF276" s="73"/>
      <c r="PG276" s="73"/>
      <c r="PH276" s="73"/>
      <c r="PI276" s="73"/>
      <c r="PJ276" s="73"/>
      <c r="PK276" s="73"/>
      <c r="PL276" s="73"/>
      <c r="PM276" s="73"/>
      <c r="PN276" s="73"/>
      <c r="PO276" s="73"/>
      <c r="PP276" s="73"/>
      <c r="PQ276" s="73"/>
      <c r="PR276" s="73"/>
      <c r="PS276" s="73"/>
      <c r="PT276" s="73"/>
      <c r="PU276" s="73"/>
      <c r="PV276" s="73"/>
      <c r="PW276" s="73"/>
      <c r="PX276" s="73"/>
      <c r="PY276" s="73"/>
      <c r="PZ276" s="73"/>
      <c r="QA276" s="73"/>
      <c r="QB276" s="73"/>
      <c r="QC276" s="73"/>
      <c r="QD276" s="73"/>
      <c r="QE276" s="73"/>
      <c r="QF276" s="73"/>
      <c r="QG276" s="73"/>
      <c r="QH276" s="73"/>
      <c r="QI276" s="73"/>
      <c r="QJ276" s="73"/>
      <c r="QK276" s="73"/>
      <c r="QL276" s="73"/>
      <c r="QM276" s="73"/>
      <c r="QN276" s="73"/>
      <c r="QO276" s="73"/>
      <c r="QP276" s="73"/>
      <c r="QQ276" s="73"/>
      <c r="QR276" s="73"/>
      <c r="QS276" s="73"/>
      <c r="QT276" s="73"/>
      <c r="QU276" s="73"/>
      <c r="QV276" s="73"/>
      <c r="QW276" s="73"/>
      <c r="QX276" s="73"/>
      <c r="QY276" s="73"/>
      <c r="QZ276" s="73"/>
      <c r="RA276" s="73"/>
      <c r="RB276" s="73"/>
      <c r="RC276" s="73"/>
      <c r="RD276" s="73"/>
      <c r="RE276" s="73"/>
      <c r="RF276" s="73"/>
      <c r="RG276" s="73"/>
      <c r="RH276" s="73"/>
      <c r="RI276" s="73"/>
      <c r="RJ276" s="73"/>
      <c r="RK276" s="73"/>
      <c r="RL276" s="73"/>
      <c r="RM276" s="73"/>
      <c r="RN276" s="73"/>
      <c r="RO276" s="73"/>
      <c r="RP276" s="73"/>
      <c r="RQ276" s="73"/>
      <c r="RR276" s="73"/>
      <c r="RS276" s="73"/>
      <c r="RT276" s="73"/>
      <c r="RU276" s="73"/>
      <c r="RV276" s="73"/>
      <c r="RW276" s="73"/>
      <c r="RX276" s="73"/>
      <c r="RY276" s="73"/>
      <c r="RZ276" s="73"/>
      <c r="SA276" s="73"/>
      <c r="SB276" s="73"/>
      <c r="SC276" s="73"/>
      <c r="SD276" s="73"/>
      <c r="SE276" s="73"/>
      <c r="SF276" s="73"/>
      <c r="SG276" s="73"/>
      <c r="SH276" s="73"/>
      <c r="SI276" s="73"/>
      <c r="SJ276" s="73"/>
      <c r="SK276" s="73"/>
      <c r="SL276" s="73"/>
      <c r="SM276" s="73"/>
      <c r="SN276" s="73"/>
      <c r="SO276" s="73"/>
      <c r="SP276" s="73"/>
      <c r="SQ276" s="73"/>
      <c r="SR276" s="73"/>
      <c r="SS276" s="73"/>
      <c r="ST276" s="73"/>
      <c r="SU276" s="73"/>
      <c r="SV276" s="73"/>
      <c r="SW276" s="73"/>
      <c r="SX276" s="73"/>
      <c r="SY276" s="73"/>
      <c r="SZ276" s="73"/>
      <c r="TA276" s="73"/>
      <c r="TB276" s="73"/>
      <c r="TC276" s="73"/>
      <c r="TD276" s="73"/>
      <c r="TE276" s="73"/>
      <c r="TF276" s="73"/>
      <c r="TG276" s="73"/>
      <c r="TH276" s="73"/>
      <c r="TI276" s="73"/>
      <c r="TJ276" s="73"/>
      <c r="TK276" s="73"/>
      <c r="TL276" s="73"/>
      <c r="TM276" s="73"/>
      <c r="TN276" s="73"/>
      <c r="TO276" s="73"/>
      <c r="TP276" s="73"/>
      <c r="TQ276" s="73"/>
      <c r="TR276" s="73"/>
      <c r="TS276" s="73"/>
      <c r="TT276" s="73"/>
      <c r="TU276" s="73"/>
      <c r="TV276" s="73"/>
      <c r="TW276" s="73"/>
      <c r="TX276" s="73"/>
      <c r="TY276" s="73"/>
      <c r="TZ276" s="73"/>
      <c r="UA276" s="73"/>
      <c r="UB276" s="73"/>
      <c r="UC276" s="73"/>
      <c r="UD276" s="73"/>
      <c r="UE276" s="73"/>
      <c r="UF276" s="73"/>
      <c r="UG276" s="73"/>
      <c r="UH276" s="73"/>
      <c r="UI276" s="73"/>
      <c r="UJ276" s="73"/>
      <c r="UK276" s="73"/>
      <c r="UL276" s="73"/>
      <c r="UM276" s="73"/>
      <c r="UN276" s="73"/>
      <c r="UO276" s="73"/>
      <c r="UP276" s="73"/>
      <c r="UQ276" s="73"/>
      <c r="UR276" s="73"/>
      <c r="US276" s="73"/>
      <c r="UT276" s="73"/>
      <c r="UU276" s="73"/>
      <c r="UV276" s="73"/>
      <c r="UW276" s="73"/>
      <c r="UX276" s="73"/>
      <c r="UY276" s="73"/>
      <c r="UZ276" s="73"/>
      <c r="VA276" s="73"/>
      <c r="VB276" s="73"/>
      <c r="VC276" s="73"/>
      <c r="VD276" s="73"/>
      <c r="VE276" s="73"/>
      <c r="VF276" s="73"/>
      <c r="VG276" s="73"/>
      <c r="VH276" s="73"/>
      <c r="VI276" s="73"/>
      <c r="VJ276" s="73"/>
      <c r="VK276" s="73"/>
      <c r="VL276" s="73"/>
      <c r="VM276" s="73"/>
      <c r="VN276" s="73"/>
      <c r="VO276" s="73"/>
      <c r="VP276" s="73"/>
      <c r="VQ276" s="73"/>
      <c r="VR276" s="73"/>
      <c r="VS276" s="73"/>
      <c r="VT276" s="73"/>
      <c r="VU276" s="73"/>
      <c r="VV276" s="73"/>
      <c r="VW276" s="73"/>
      <c r="VX276" s="73"/>
      <c r="VY276" s="73"/>
      <c r="VZ276" s="73"/>
      <c r="WA276" s="73"/>
      <c r="WB276" s="73"/>
      <c r="WC276" s="73"/>
      <c r="WD276" s="73"/>
      <c r="WE276" s="73"/>
      <c r="WF276" s="73"/>
      <c r="WG276" s="73"/>
      <c r="WH276" s="73"/>
      <c r="WI276" s="73"/>
      <c r="WJ276" s="73"/>
      <c r="WK276" s="73"/>
      <c r="WL276" s="73"/>
      <c r="WM276" s="73"/>
      <c r="WN276" s="73"/>
      <c r="WO276" s="73"/>
      <c r="WP276" s="73"/>
      <c r="WQ276" s="73"/>
      <c r="WR276" s="73"/>
      <c r="WS276" s="73"/>
      <c r="WT276" s="73"/>
      <c r="WU276" s="73"/>
      <c r="WV276" s="73"/>
      <c r="WW276" s="73"/>
      <c r="WX276" s="73"/>
      <c r="WY276" s="73"/>
      <c r="WZ276" s="73"/>
      <c r="XA276" s="73"/>
      <c r="XB276" s="73"/>
      <c r="XC276" s="73"/>
      <c r="XD276" s="73"/>
      <c r="XE276" s="73"/>
      <c r="XF276" s="73"/>
      <c r="XG276" s="73"/>
      <c r="XH276" s="73"/>
      <c r="XI276" s="73"/>
      <c r="XJ276" s="73"/>
      <c r="XK276" s="73"/>
      <c r="XL276" s="73"/>
      <c r="XM276" s="73"/>
      <c r="XN276" s="73"/>
      <c r="XO276" s="73"/>
      <c r="XP276" s="73"/>
      <c r="XQ276" s="73"/>
      <c r="XR276" s="73"/>
      <c r="XS276" s="73"/>
      <c r="XT276" s="73"/>
      <c r="XU276" s="73"/>
      <c r="XV276" s="73"/>
      <c r="XW276" s="73"/>
      <c r="XX276" s="73"/>
      <c r="XY276" s="73"/>
      <c r="XZ276" s="73"/>
      <c r="YA276" s="73"/>
      <c r="YB276" s="73"/>
      <c r="YC276" s="73"/>
      <c r="YD276" s="73"/>
      <c r="YE276" s="73"/>
      <c r="YF276" s="73"/>
      <c r="YG276" s="73"/>
      <c r="YH276" s="73"/>
      <c r="YI276" s="73"/>
      <c r="YJ276" s="73"/>
      <c r="YK276" s="73"/>
      <c r="YL276" s="73"/>
      <c r="YM276" s="73"/>
      <c r="YN276" s="73"/>
      <c r="YO276" s="73"/>
      <c r="YP276" s="73"/>
      <c r="YQ276" s="73"/>
      <c r="YR276" s="73"/>
    </row>
    <row r="277" spans="1:668">
      <c r="A277" s="71" t="s">
        <v>360</v>
      </c>
      <c r="B277" s="72">
        <f t="shared" si="260"/>
        <v>0</v>
      </c>
      <c r="C277" s="72">
        <f t="shared" si="261"/>
        <v>0</v>
      </c>
      <c r="D277" s="72">
        <f t="shared" si="262"/>
        <v>0</v>
      </c>
      <c r="E277" s="72">
        <f t="shared" si="263"/>
        <v>0</v>
      </c>
      <c r="F277" s="72">
        <f t="shared" si="264"/>
        <v>0</v>
      </c>
      <c r="G277" s="72">
        <f t="shared" si="265"/>
        <v>0</v>
      </c>
      <c r="H277" s="72">
        <f t="shared" si="266"/>
        <v>0</v>
      </c>
      <c r="I277" s="72">
        <f t="shared" si="267"/>
        <v>0</v>
      </c>
      <c r="J277" s="72">
        <f t="shared" si="268"/>
        <v>0</v>
      </c>
      <c r="K277" s="72">
        <f t="shared" si="269"/>
        <v>0</v>
      </c>
      <c r="L277" s="72">
        <f t="shared" si="270"/>
        <v>0</v>
      </c>
      <c r="M277" s="72">
        <f t="shared" si="271"/>
        <v>0</v>
      </c>
      <c r="N277" s="72">
        <f t="shared" si="272"/>
        <v>0</v>
      </c>
      <c r="O277" s="72">
        <f t="shared" si="273"/>
        <v>0</v>
      </c>
      <c r="P277" s="72">
        <f t="shared" si="274"/>
        <v>0</v>
      </c>
      <c r="Q277" s="72">
        <f t="shared" si="275"/>
        <v>0</v>
      </c>
      <c r="R277" s="72">
        <f t="shared" si="276"/>
        <v>0</v>
      </c>
      <c r="S277" s="72">
        <f t="shared" si="277"/>
        <v>0</v>
      </c>
      <c r="T277" s="72">
        <f t="shared" si="278"/>
        <v>0</v>
      </c>
      <c r="U277" s="72">
        <f t="shared" si="279"/>
        <v>0</v>
      </c>
      <c r="V277" s="72">
        <f t="shared" si="280"/>
        <v>0</v>
      </c>
      <c r="W277" s="72">
        <f t="shared" si="281"/>
        <v>0</v>
      </c>
      <c r="X277" s="72">
        <f t="shared" si="282"/>
        <v>0</v>
      </c>
      <c r="Y277" s="72">
        <f t="shared" si="283"/>
        <v>0</v>
      </c>
      <c r="Z277" s="72">
        <f t="shared" si="284"/>
        <v>0</v>
      </c>
      <c r="AA277" s="72">
        <f t="shared" si="285"/>
        <v>0</v>
      </c>
      <c r="AB277" s="72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73"/>
      <c r="DW277" s="73"/>
      <c r="DX277" s="73"/>
      <c r="DY277" s="73"/>
      <c r="DZ277" s="73"/>
      <c r="EA277" s="73"/>
      <c r="EB277" s="73"/>
      <c r="EC277" s="73"/>
      <c r="ED277" s="73"/>
      <c r="EE277" s="73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73"/>
      <c r="EQ277" s="73"/>
      <c r="ER277" s="73"/>
      <c r="ES277" s="73"/>
      <c r="ET277" s="73"/>
      <c r="EU277" s="73"/>
      <c r="EV277" s="73"/>
      <c r="EW277" s="73"/>
      <c r="EX277" s="73"/>
      <c r="EY277" s="73"/>
      <c r="EZ277" s="73"/>
      <c r="FA277" s="73"/>
      <c r="FB277" s="73"/>
      <c r="FC277" s="73"/>
      <c r="FD277" s="73"/>
      <c r="FE277" s="73"/>
      <c r="FF277" s="73"/>
      <c r="FG277" s="73"/>
      <c r="FH277" s="73"/>
      <c r="FI277" s="73"/>
      <c r="FJ277" s="73"/>
      <c r="FK277" s="73"/>
      <c r="FL277" s="73"/>
      <c r="FM277" s="73"/>
      <c r="FN277" s="73"/>
      <c r="FO277" s="73"/>
      <c r="FP277" s="73"/>
      <c r="FQ277" s="73"/>
      <c r="FR277" s="73"/>
      <c r="FS277" s="73"/>
      <c r="FT277" s="73"/>
      <c r="FU277" s="73"/>
      <c r="FV277" s="73"/>
      <c r="FW277" s="73"/>
      <c r="FX277" s="73"/>
      <c r="FY277" s="73"/>
      <c r="FZ277" s="73"/>
      <c r="GA277" s="73"/>
      <c r="GB277" s="73"/>
      <c r="GC277" s="73"/>
      <c r="GD277" s="73"/>
      <c r="GE277" s="73"/>
      <c r="GF277" s="73"/>
      <c r="GG277" s="73"/>
      <c r="GH277" s="73"/>
      <c r="GI277" s="73"/>
      <c r="GJ277" s="73"/>
      <c r="GK277" s="73"/>
      <c r="GL277" s="73"/>
      <c r="GM277" s="73"/>
      <c r="GN277" s="73"/>
      <c r="GO277" s="73"/>
      <c r="GP277" s="73"/>
      <c r="GQ277" s="73"/>
      <c r="GR277" s="73"/>
      <c r="GS277" s="73"/>
      <c r="GT277" s="73"/>
      <c r="GU277" s="73"/>
      <c r="GV277" s="73"/>
      <c r="GW277" s="73"/>
      <c r="GX277" s="73"/>
      <c r="GY277" s="73"/>
      <c r="GZ277" s="73"/>
      <c r="HA277" s="73"/>
      <c r="HB277" s="73"/>
      <c r="HC277" s="73"/>
      <c r="HD277" s="73"/>
      <c r="HE277" s="73"/>
      <c r="HF277" s="73"/>
      <c r="HG277" s="73"/>
      <c r="HH277" s="73"/>
      <c r="HI277" s="73"/>
      <c r="HJ277" s="73"/>
      <c r="HK277" s="73"/>
      <c r="HL277" s="73"/>
      <c r="HM277" s="73"/>
      <c r="HN277" s="73"/>
      <c r="HO277" s="73"/>
      <c r="HP277" s="73"/>
      <c r="HQ277" s="73"/>
      <c r="HR277" s="73"/>
      <c r="HS277" s="73"/>
      <c r="HT277" s="73"/>
      <c r="HU277" s="73"/>
      <c r="HV277" s="73"/>
      <c r="HW277" s="73"/>
      <c r="HX277" s="73"/>
      <c r="HY277" s="73"/>
      <c r="HZ277" s="73"/>
      <c r="IA277" s="73"/>
      <c r="IB277" s="73"/>
      <c r="IC277" s="73"/>
      <c r="ID277" s="73"/>
      <c r="IE277" s="73"/>
      <c r="IF277" s="73"/>
      <c r="IG277" s="73"/>
      <c r="IH277" s="73"/>
      <c r="II277" s="73"/>
      <c r="IJ277" s="73"/>
      <c r="IK277" s="73"/>
      <c r="IL277" s="73"/>
      <c r="IM277" s="73"/>
      <c r="IN277" s="73"/>
      <c r="IO277" s="73"/>
      <c r="IP277" s="73"/>
      <c r="IQ277" s="73"/>
      <c r="IR277" s="73"/>
      <c r="IS277" s="73"/>
      <c r="IT277" s="73"/>
      <c r="IU277" s="73"/>
      <c r="IV277" s="73"/>
      <c r="IW277" s="73"/>
      <c r="IX277" s="73"/>
      <c r="IY277" s="73"/>
      <c r="IZ277" s="73"/>
      <c r="JA277" s="73"/>
      <c r="JB277" s="73"/>
      <c r="JC277" s="73"/>
      <c r="JD277" s="73"/>
      <c r="JE277" s="73"/>
      <c r="JF277" s="73"/>
      <c r="JG277" s="73"/>
      <c r="JH277" s="73"/>
      <c r="JI277" s="73"/>
      <c r="JJ277" s="73"/>
      <c r="JK277" s="73"/>
      <c r="JL277" s="73"/>
      <c r="JM277" s="73"/>
      <c r="JN277" s="73"/>
      <c r="JO277" s="73"/>
      <c r="JP277" s="73"/>
      <c r="JQ277" s="73"/>
      <c r="JR277" s="73"/>
      <c r="JS277" s="73"/>
      <c r="JT277" s="73"/>
      <c r="JU277" s="73"/>
      <c r="JV277" s="73"/>
      <c r="JW277" s="73"/>
      <c r="JX277" s="73"/>
      <c r="JY277" s="73"/>
      <c r="JZ277" s="73"/>
      <c r="KA277" s="73"/>
      <c r="KB277" s="73"/>
      <c r="KC277" s="73"/>
      <c r="KD277" s="73"/>
      <c r="KE277" s="73"/>
      <c r="KF277" s="73"/>
      <c r="KG277" s="73"/>
      <c r="KH277" s="73"/>
      <c r="KI277" s="73"/>
      <c r="KJ277" s="73"/>
      <c r="KK277" s="73"/>
      <c r="KL277" s="73"/>
      <c r="KM277" s="73"/>
      <c r="KN277" s="73"/>
      <c r="KO277" s="73"/>
      <c r="KP277" s="73"/>
      <c r="KQ277" s="73"/>
      <c r="KR277" s="73"/>
      <c r="KS277" s="73"/>
      <c r="KT277" s="73"/>
      <c r="KU277" s="73"/>
      <c r="KV277" s="73"/>
      <c r="KW277" s="73"/>
      <c r="KX277" s="73"/>
      <c r="KY277" s="73"/>
      <c r="KZ277" s="73"/>
      <c r="LA277" s="73"/>
      <c r="LB277" s="73"/>
      <c r="LC277" s="73"/>
      <c r="LD277" s="73"/>
      <c r="LE277" s="73"/>
      <c r="LF277" s="73"/>
      <c r="LG277" s="73"/>
      <c r="LH277" s="73"/>
      <c r="LI277" s="73"/>
      <c r="LJ277" s="73"/>
      <c r="LK277" s="73"/>
      <c r="LL277" s="73"/>
      <c r="LM277" s="73"/>
      <c r="LN277" s="73"/>
      <c r="LO277" s="73"/>
      <c r="LP277" s="73"/>
      <c r="LQ277" s="73"/>
      <c r="LR277" s="73"/>
      <c r="LS277" s="73"/>
      <c r="LT277" s="73"/>
      <c r="LU277" s="73"/>
      <c r="LV277" s="73"/>
      <c r="LW277" s="73"/>
      <c r="LX277" s="73"/>
      <c r="LY277" s="73"/>
      <c r="LZ277" s="73"/>
      <c r="MA277" s="73"/>
      <c r="MB277" s="73"/>
      <c r="MC277" s="73"/>
      <c r="MD277" s="73"/>
      <c r="ME277" s="73"/>
      <c r="MF277" s="73"/>
      <c r="MG277" s="73"/>
      <c r="MH277" s="73"/>
      <c r="MI277" s="73"/>
      <c r="MJ277" s="73"/>
      <c r="MK277" s="73"/>
      <c r="ML277" s="73"/>
      <c r="MM277" s="73"/>
      <c r="MN277" s="73"/>
      <c r="MO277" s="73"/>
      <c r="MP277" s="73"/>
      <c r="MQ277" s="73"/>
      <c r="MR277" s="73"/>
      <c r="MS277" s="73"/>
      <c r="MT277" s="73"/>
      <c r="MU277" s="73"/>
      <c r="MV277" s="73"/>
      <c r="MW277" s="73"/>
      <c r="MX277" s="73"/>
      <c r="MY277" s="73"/>
      <c r="MZ277" s="73"/>
      <c r="NA277" s="73"/>
      <c r="NB277" s="73"/>
      <c r="NC277" s="73"/>
      <c r="ND277" s="73"/>
      <c r="NE277" s="73"/>
      <c r="NF277" s="73"/>
      <c r="NG277" s="73"/>
      <c r="NH277" s="73"/>
      <c r="NI277" s="73"/>
      <c r="NJ277" s="73"/>
      <c r="NK277" s="73"/>
      <c r="NL277" s="73"/>
      <c r="NM277" s="73"/>
      <c r="NN277" s="73"/>
      <c r="NO277" s="73"/>
      <c r="NP277" s="73"/>
      <c r="NQ277" s="73"/>
      <c r="NR277" s="73"/>
      <c r="NS277" s="73"/>
      <c r="NT277" s="73"/>
      <c r="NU277" s="73"/>
      <c r="NV277" s="73"/>
      <c r="NW277" s="73"/>
      <c r="NX277" s="73"/>
      <c r="NY277" s="73"/>
      <c r="NZ277" s="73"/>
      <c r="OA277" s="73"/>
      <c r="OB277" s="73"/>
      <c r="OC277" s="73"/>
      <c r="OD277" s="73"/>
      <c r="OE277" s="73"/>
      <c r="OF277" s="73"/>
      <c r="OG277" s="73"/>
      <c r="OH277" s="73"/>
      <c r="OI277" s="73"/>
      <c r="OJ277" s="73"/>
      <c r="OK277" s="73"/>
      <c r="OL277" s="73"/>
      <c r="OM277" s="73"/>
      <c r="ON277" s="73"/>
      <c r="OO277" s="73"/>
      <c r="OP277" s="73"/>
      <c r="OQ277" s="73"/>
      <c r="OR277" s="73"/>
      <c r="OS277" s="73"/>
      <c r="OT277" s="73"/>
      <c r="OU277" s="73"/>
      <c r="OV277" s="73"/>
      <c r="OW277" s="73"/>
      <c r="OX277" s="73"/>
      <c r="OY277" s="73"/>
      <c r="OZ277" s="73"/>
      <c r="PA277" s="73"/>
      <c r="PB277" s="73"/>
      <c r="PC277" s="73"/>
      <c r="PD277" s="73"/>
      <c r="PE277" s="73"/>
      <c r="PF277" s="73"/>
      <c r="PG277" s="73"/>
      <c r="PH277" s="73"/>
      <c r="PI277" s="73"/>
      <c r="PJ277" s="73"/>
      <c r="PK277" s="73"/>
      <c r="PL277" s="73"/>
      <c r="PM277" s="73"/>
      <c r="PN277" s="73"/>
      <c r="PO277" s="73"/>
      <c r="PP277" s="73"/>
      <c r="PQ277" s="73"/>
      <c r="PR277" s="73"/>
      <c r="PS277" s="73"/>
      <c r="PT277" s="73"/>
      <c r="PU277" s="73"/>
      <c r="PV277" s="73"/>
      <c r="PW277" s="73"/>
      <c r="PX277" s="73"/>
      <c r="PY277" s="73"/>
      <c r="PZ277" s="73"/>
      <c r="QA277" s="73"/>
      <c r="QB277" s="73"/>
      <c r="QC277" s="73"/>
      <c r="QD277" s="73"/>
      <c r="QE277" s="73"/>
      <c r="QF277" s="73"/>
      <c r="QG277" s="73"/>
      <c r="QH277" s="73"/>
      <c r="QI277" s="73"/>
      <c r="QJ277" s="73"/>
      <c r="QK277" s="73"/>
      <c r="QL277" s="73"/>
      <c r="QM277" s="73"/>
      <c r="QN277" s="73"/>
      <c r="QO277" s="73"/>
      <c r="QP277" s="73"/>
      <c r="QQ277" s="73"/>
      <c r="QR277" s="73"/>
      <c r="QS277" s="73"/>
      <c r="QT277" s="73"/>
      <c r="QU277" s="73"/>
      <c r="QV277" s="73"/>
      <c r="QW277" s="73"/>
      <c r="QX277" s="73"/>
      <c r="QY277" s="73"/>
      <c r="QZ277" s="73"/>
      <c r="RA277" s="73"/>
      <c r="RB277" s="73"/>
      <c r="RC277" s="73"/>
      <c r="RD277" s="73"/>
      <c r="RE277" s="73"/>
      <c r="RF277" s="73"/>
      <c r="RG277" s="73"/>
      <c r="RH277" s="73"/>
      <c r="RI277" s="73"/>
      <c r="RJ277" s="73"/>
      <c r="RK277" s="73"/>
      <c r="RL277" s="73"/>
      <c r="RM277" s="73"/>
      <c r="RN277" s="73"/>
      <c r="RO277" s="73"/>
      <c r="RP277" s="73"/>
      <c r="RQ277" s="73"/>
      <c r="RR277" s="73"/>
      <c r="RS277" s="73"/>
      <c r="RT277" s="73"/>
      <c r="RU277" s="73"/>
      <c r="RV277" s="73"/>
      <c r="RW277" s="73"/>
      <c r="RX277" s="73"/>
      <c r="RY277" s="73"/>
      <c r="RZ277" s="73"/>
      <c r="SA277" s="73"/>
      <c r="SB277" s="73"/>
      <c r="SC277" s="73"/>
      <c r="SD277" s="73"/>
      <c r="SE277" s="73"/>
      <c r="SF277" s="73"/>
      <c r="SG277" s="73"/>
      <c r="SH277" s="73"/>
      <c r="SI277" s="73"/>
      <c r="SJ277" s="73"/>
      <c r="SK277" s="73"/>
      <c r="SL277" s="73"/>
      <c r="SM277" s="73"/>
      <c r="SN277" s="73"/>
      <c r="SO277" s="73"/>
      <c r="SP277" s="73"/>
      <c r="SQ277" s="73"/>
      <c r="SR277" s="73"/>
      <c r="SS277" s="73"/>
      <c r="ST277" s="73"/>
      <c r="SU277" s="73"/>
      <c r="SV277" s="73"/>
      <c r="SW277" s="73"/>
      <c r="SX277" s="73"/>
      <c r="SY277" s="73"/>
      <c r="SZ277" s="73"/>
      <c r="TA277" s="73"/>
      <c r="TB277" s="73"/>
      <c r="TC277" s="73"/>
      <c r="TD277" s="73"/>
      <c r="TE277" s="73"/>
      <c r="TF277" s="73"/>
      <c r="TG277" s="73"/>
      <c r="TH277" s="73"/>
      <c r="TI277" s="73"/>
      <c r="TJ277" s="73"/>
      <c r="TK277" s="73"/>
      <c r="TL277" s="73"/>
      <c r="TM277" s="73"/>
      <c r="TN277" s="73"/>
      <c r="TO277" s="73"/>
      <c r="TP277" s="73"/>
      <c r="TQ277" s="73"/>
      <c r="TR277" s="73"/>
      <c r="TS277" s="73"/>
      <c r="TT277" s="73"/>
      <c r="TU277" s="73"/>
      <c r="TV277" s="73"/>
      <c r="TW277" s="73"/>
      <c r="TX277" s="73"/>
      <c r="TY277" s="73"/>
      <c r="TZ277" s="73"/>
      <c r="UA277" s="73"/>
      <c r="UB277" s="73"/>
      <c r="UC277" s="73"/>
      <c r="UD277" s="73"/>
      <c r="UE277" s="73"/>
      <c r="UF277" s="73"/>
      <c r="UG277" s="73"/>
      <c r="UH277" s="73"/>
      <c r="UI277" s="73"/>
      <c r="UJ277" s="73"/>
      <c r="UK277" s="73"/>
      <c r="UL277" s="73"/>
      <c r="UM277" s="73"/>
      <c r="UN277" s="73"/>
      <c r="UO277" s="73"/>
      <c r="UP277" s="73"/>
      <c r="UQ277" s="73"/>
      <c r="UR277" s="73"/>
      <c r="US277" s="73"/>
      <c r="UT277" s="73"/>
      <c r="UU277" s="73"/>
      <c r="UV277" s="73"/>
      <c r="UW277" s="73"/>
      <c r="UX277" s="73"/>
      <c r="UY277" s="73"/>
      <c r="UZ277" s="73"/>
      <c r="VA277" s="73"/>
      <c r="VB277" s="73"/>
      <c r="VC277" s="73"/>
      <c r="VD277" s="73"/>
      <c r="VE277" s="73"/>
      <c r="VF277" s="73"/>
      <c r="VG277" s="73"/>
      <c r="VH277" s="73"/>
      <c r="VI277" s="73"/>
      <c r="VJ277" s="73"/>
      <c r="VK277" s="73"/>
      <c r="VL277" s="73"/>
      <c r="VM277" s="73"/>
      <c r="VN277" s="73"/>
      <c r="VO277" s="73"/>
      <c r="VP277" s="73"/>
      <c r="VQ277" s="73"/>
      <c r="VR277" s="73"/>
      <c r="VS277" s="73"/>
      <c r="VT277" s="73"/>
      <c r="VU277" s="73"/>
      <c r="VV277" s="73"/>
      <c r="VW277" s="73"/>
      <c r="VX277" s="73"/>
      <c r="VY277" s="73"/>
      <c r="VZ277" s="73"/>
      <c r="WA277" s="73"/>
      <c r="WB277" s="73"/>
      <c r="WC277" s="73"/>
      <c r="WD277" s="73"/>
      <c r="WE277" s="73"/>
      <c r="WF277" s="73"/>
      <c r="WG277" s="73"/>
      <c r="WH277" s="73"/>
      <c r="WI277" s="73"/>
      <c r="WJ277" s="73"/>
      <c r="WK277" s="73"/>
      <c r="WL277" s="73"/>
      <c r="WM277" s="73"/>
      <c r="WN277" s="73"/>
      <c r="WO277" s="73"/>
      <c r="WP277" s="73"/>
      <c r="WQ277" s="73"/>
      <c r="WR277" s="73"/>
      <c r="WS277" s="73"/>
      <c r="WT277" s="73"/>
      <c r="WU277" s="73"/>
      <c r="WV277" s="73"/>
      <c r="WW277" s="73"/>
      <c r="WX277" s="73"/>
      <c r="WY277" s="73"/>
      <c r="WZ277" s="73"/>
      <c r="XA277" s="73"/>
      <c r="XB277" s="73"/>
      <c r="XC277" s="73"/>
      <c r="XD277" s="73"/>
      <c r="XE277" s="73"/>
      <c r="XF277" s="73"/>
      <c r="XG277" s="73"/>
      <c r="XH277" s="73"/>
      <c r="XI277" s="73"/>
      <c r="XJ277" s="73"/>
      <c r="XK277" s="73"/>
      <c r="XL277" s="73"/>
      <c r="XM277" s="73"/>
      <c r="XN277" s="73"/>
      <c r="XO277" s="73"/>
      <c r="XP277" s="73"/>
      <c r="XQ277" s="73"/>
      <c r="XR277" s="73"/>
      <c r="XS277" s="73"/>
      <c r="XT277" s="73"/>
      <c r="XU277" s="73"/>
      <c r="XV277" s="73"/>
      <c r="XW277" s="73"/>
      <c r="XX277" s="73"/>
      <c r="XY277" s="73"/>
      <c r="XZ277" s="73"/>
      <c r="YA277" s="73"/>
      <c r="YB277" s="73"/>
      <c r="YC277" s="73"/>
      <c r="YD277" s="73"/>
      <c r="YE277" s="73"/>
      <c r="YF277" s="73"/>
      <c r="YG277" s="73"/>
      <c r="YH277" s="73"/>
      <c r="YI277" s="73"/>
      <c r="YJ277" s="73"/>
      <c r="YK277" s="73"/>
      <c r="YL277" s="73"/>
      <c r="YM277" s="73"/>
      <c r="YN277" s="73"/>
      <c r="YO277" s="73"/>
      <c r="YP277" s="73"/>
      <c r="YQ277" s="73"/>
      <c r="YR277" s="73"/>
    </row>
    <row r="278" spans="1:668">
      <c r="A278" s="71" t="s">
        <v>361</v>
      </c>
      <c r="B278" s="72">
        <f t="shared" si="260"/>
        <v>0</v>
      </c>
      <c r="C278" s="72">
        <f t="shared" si="261"/>
        <v>0</v>
      </c>
      <c r="D278" s="72">
        <f t="shared" si="262"/>
        <v>0</v>
      </c>
      <c r="E278" s="72">
        <f t="shared" si="263"/>
        <v>0</v>
      </c>
      <c r="F278" s="72">
        <f t="shared" si="264"/>
        <v>0</v>
      </c>
      <c r="G278" s="72">
        <f t="shared" si="265"/>
        <v>0</v>
      </c>
      <c r="H278" s="72">
        <f t="shared" si="266"/>
        <v>0</v>
      </c>
      <c r="I278" s="72">
        <f t="shared" si="267"/>
        <v>0</v>
      </c>
      <c r="J278" s="72">
        <f t="shared" si="268"/>
        <v>0</v>
      </c>
      <c r="K278" s="72">
        <f t="shared" si="269"/>
        <v>0</v>
      </c>
      <c r="L278" s="72">
        <f t="shared" si="270"/>
        <v>0</v>
      </c>
      <c r="M278" s="72">
        <f t="shared" si="271"/>
        <v>0</v>
      </c>
      <c r="N278" s="72">
        <f t="shared" si="272"/>
        <v>0</v>
      </c>
      <c r="O278" s="72">
        <f t="shared" si="273"/>
        <v>0</v>
      </c>
      <c r="P278" s="72">
        <f t="shared" si="274"/>
        <v>0</v>
      </c>
      <c r="Q278" s="72">
        <f t="shared" si="275"/>
        <v>0</v>
      </c>
      <c r="R278" s="72">
        <f t="shared" si="276"/>
        <v>0</v>
      </c>
      <c r="S278" s="72">
        <f t="shared" si="277"/>
        <v>0</v>
      </c>
      <c r="T278" s="72">
        <f t="shared" si="278"/>
        <v>0</v>
      </c>
      <c r="U278" s="72">
        <f t="shared" si="279"/>
        <v>0</v>
      </c>
      <c r="V278" s="72">
        <f t="shared" si="280"/>
        <v>0</v>
      </c>
      <c r="W278" s="72">
        <f t="shared" si="281"/>
        <v>0</v>
      </c>
      <c r="X278" s="72">
        <f t="shared" si="282"/>
        <v>0</v>
      </c>
      <c r="Y278" s="72">
        <f t="shared" si="283"/>
        <v>0</v>
      </c>
      <c r="Z278" s="72">
        <f t="shared" si="284"/>
        <v>0</v>
      </c>
      <c r="AA278" s="72">
        <f t="shared" si="285"/>
        <v>0</v>
      </c>
      <c r="AB278" s="72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73"/>
      <c r="DW278" s="73"/>
      <c r="DX278" s="73"/>
      <c r="DY278" s="73"/>
      <c r="DZ278" s="73"/>
      <c r="EA278" s="73"/>
      <c r="EB278" s="73"/>
      <c r="EC278" s="73"/>
      <c r="ED278" s="73"/>
      <c r="EE278" s="73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73"/>
      <c r="EQ278" s="73"/>
      <c r="ER278" s="73"/>
      <c r="ES278" s="73"/>
      <c r="ET278" s="73"/>
      <c r="EU278" s="73"/>
      <c r="EV278" s="73"/>
      <c r="EW278" s="73"/>
      <c r="EX278" s="73"/>
      <c r="EY278" s="73"/>
      <c r="EZ278" s="73"/>
      <c r="FA278" s="73"/>
      <c r="FB278" s="73"/>
      <c r="FC278" s="73"/>
      <c r="FD278" s="73"/>
      <c r="FE278" s="73"/>
      <c r="FF278" s="73"/>
      <c r="FG278" s="73"/>
      <c r="FH278" s="73"/>
      <c r="FI278" s="73"/>
      <c r="FJ278" s="73"/>
      <c r="FK278" s="73"/>
      <c r="FL278" s="73"/>
      <c r="FM278" s="73"/>
      <c r="FN278" s="73"/>
      <c r="FO278" s="73"/>
      <c r="FP278" s="73"/>
      <c r="FQ278" s="73"/>
      <c r="FR278" s="73"/>
      <c r="FS278" s="73"/>
      <c r="FT278" s="73"/>
      <c r="FU278" s="73"/>
      <c r="FV278" s="73"/>
      <c r="FW278" s="73"/>
      <c r="FX278" s="73"/>
      <c r="FY278" s="73"/>
      <c r="FZ278" s="73"/>
      <c r="GA278" s="73"/>
      <c r="GB278" s="73"/>
      <c r="GC278" s="73"/>
      <c r="GD278" s="73"/>
      <c r="GE278" s="73"/>
      <c r="GF278" s="73"/>
      <c r="GG278" s="73"/>
      <c r="GH278" s="73"/>
      <c r="GI278" s="73"/>
      <c r="GJ278" s="73"/>
      <c r="GK278" s="73"/>
      <c r="GL278" s="73"/>
      <c r="GM278" s="73"/>
      <c r="GN278" s="73"/>
      <c r="GO278" s="73"/>
      <c r="GP278" s="73"/>
      <c r="GQ278" s="73"/>
      <c r="GR278" s="73"/>
      <c r="GS278" s="73"/>
      <c r="GT278" s="73"/>
      <c r="GU278" s="73"/>
      <c r="GV278" s="73"/>
      <c r="GW278" s="73"/>
      <c r="GX278" s="73"/>
      <c r="GY278" s="73"/>
      <c r="GZ278" s="73"/>
      <c r="HA278" s="73"/>
      <c r="HB278" s="73"/>
      <c r="HC278" s="73"/>
      <c r="HD278" s="73"/>
      <c r="HE278" s="73"/>
      <c r="HF278" s="73"/>
      <c r="HG278" s="73"/>
      <c r="HH278" s="73"/>
      <c r="HI278" s="73"/>
      <c r="HJ278" s="73"/>
      <c r="HK278" s="73"/>
      <c r="HL278" s="73"/>
      <c r="HM278" s="73"/>
      <c r="HN278" s="73"/>
      <c r="HO278" s="73"/>
      <c r="HP278" s="73"/>
      <c r="HQ278" s="73"/>
      <c r="HR278" s="73"/>
      <c r="HS278" s="73"/>
      <c r="HT278" s="73"/>
      <c r="HU278" s="73"/>
      <c r="HV278" s="73"/>
      <c r="HW278" s="73"/>
      <c r="HX278" s="73"/>
      <c r="HY278" s="73"/>
      <c r="HZ278" s="73"/>
      <c r="IA278" s="73"/>
      <c r="IB278" s="73"/>
      <c r="IC278" s="73"/>
      <c r="ID278" s="73"/>
      <c r="IE278" s="73"/>
      <c r="IF278" s="73"/>
      <c r="IG278" s="73"/>
      <c r="IH278" s="73"/>
      <c r="II278" s="73"/>
      <c r="IJ278" s="73"/>
      <c r="IK278" s="73"/>
      <c r="IL278" s="73"/>
      <c r="IM278" s="73"/>
      <c r="IN278" s="73"/>
      <c r="IO278" s="73"/>
      <c r="IP278" s="73"/>
      <c r="IQ278" s="73"/>
      <c r="IR278" s="73"/>
      <c r="IS278" s="73"/>
      <c r="IT278" s="73"/>
      <c r="IU278" s="73"/>
      <c r="IV278" s="73"/>
      <c r="IW278" s="73"/>
      <c r="IX278" s="73"/>
      <c r="IY278" s="73"/>
      <c r="IZ278" s="73"/>
      <c r="JA278" s="73"/>
      <c r="JB278" s="73"/>
      <c r="JC278" s="73"/>
      <c r="JD278" s="73"/>
      <c r="JE278" s="73"/>
      <c r="JF278" s="73"/>
      <c r="JG278" s="73"/>
      <c r="JH278" s="73"/>
      <c r="JI278" s="73"/>
      <c r="JJ278" s="73"/>
      <c r="JK278" s="73"/>
      <c r="JL278" s="73"/>
      <c r="JM278" s="73"/>
      <c r="JN278" s="73"/>
      <c r="JO278" s="73"/>
      <c r="JP278" s="73"/>
      <c r="JQ278" s="73"/>
      <c r="JR278" s="73"/>
      <c r="JS278" s="73"/>
      <c r="JT278" s="73"/>
      <c r="JU278" s="73"/>
      <c r="JV278" s="73"/>
      <c r="JW278" s="73"/>
      <c r="JX278" s="73"/>
      <c r="JY278" s="73"/>
      <c r="JZ278" s="73"/>
      <c r="KA278" s="73"/>
      <c r="KB278" s="73"/>
      <c r="KC278" s="73"/>
      <c r="KD278" s="73"/>
      <c r="KE278" s="73"/>
      <c r="KF278" s="73"/>
      <c r="KG278" s="73"/>
      <c r="KH278" s="73"/>
      <c r="KI278" s="73"/>
      <c r="KJ278" s="73"/>
      <c r="KK278" s="73"/>
      <c r="KL278" s="73"/>
      <c r="KM278" s="73"/>
      <c r="KN278" s="73"/>
      <c r="KO278" s="73"/>
      <c r="KP278" s="73"/>
      <c r="KQ278" s="73"/>
      <c r="KR278" s="73"/>
      <c r="KS278" s="73"/>
      <c r="KT278" s="73"/>
      <c r="KU278" s="73"/>
      <c r="KV278" s="73"/>
      <c r="KW278" s="73"/>
      <c r="KX278" s="73"/>
      <c r="KY278" s="73"/>
      <c r="KZ278" s="73"/>
      <c r="LA278" s="73"/>
      <c r="LB278" s="73"/>
      <c r="LC278" s="73"/>
      <c r="LD278" s="73"/>
      <c r="LE278" s="73"/>
      <c r="LF278" s="73"/>
      <c r="LG278" s="73"/>
      <c r="LH278" s="73"/>
      <c r="LI278" s="73"/>
      <c r="LJ278" s="73"/>
      <c r="LK278" s="73"/>
      <c r="LL278" s="73"/>
      <c r="LM278" s="73"/>
      <c r="LN278" s="73"/>
      <c r="LO278" s="73"/>
      <c r="LP278" s="73"/>
      <c r="LQ278" s="73"/>
      <c r="LR278" s="73"/>
      <c r="LS278" s="73"/>
      <c r="LT278" s="73"/>
      <c r="LU278" s="73"/>
      <c r="LV278" s="73"/>
      <c r="LW278" s="73"/>
      <c r="LX278" s="73"/>
      <c r="LY278" s="73"/>
      <c r="LZ278" s="73"/>
      <c r="MA278" s="73"/>
      <c r="MB278" s="73"/>
      <c r="MC278" s="73"/>
      <c r="MD278" s="73"/>
      <c r="ME278" s="73"/>
      <c r="MF278" s="73"/>
      <c r="MG278" s="73"/>
      <c r="MH278" s="73"/>
      <c r="MI278" s="73"/>
      <c r="MJ278" s="73"/>
      <c r="MK278" s="73"/>
      <c r="ML278" s="73"/>
      <c r="MM278" s="73"/>
      <c r="MN278" s="73"/>
      <c r="MO278" s="73"/>
      <c r="MP278" s="73"/>
      <c r="MQ278" s="73"/>
      <c r="MR278" s="73"/>
      <c r="MS278" s="73"/>
      <c r="MT278" s="73"/>
      <c r="MU278" s="73"/>
      <c r="MV278" s="73"/>
      <c r="MW278" s="73"/>
      <c r="MX278" s="73"/>
      <c r="MY278" s="73"/>
      <c r="MZ278" s="73"/>
      <c r="NA278" s="73"/>
      <c r="NB278" s="73"/>
      <c r="NC278" s="73"/>
      <c r="ND278" s="73"/>
      <c r="NE278" s="73"/>
      <c r="NF278" s="73"/>
      <c r="NG278" s="73"/>
      <c r="NH278" s="73"/>
      <c r="NI278" s="73"/>
      <c r="NJ278" s="73"/>
      <c r="NK278" s="73"/>
      <c r="NL278" s="73"/>
      <c r="NM278" s="73"/>
      <c r="NN278" s="73"/>
      <c r="NO278" s="73"/>
      <c r="NP278" s="73"/>
      <c r="NQ278" s="73"/>
      <c r="NR278" s="73"/>
      <c r="NS278" s="73"/>
      <c r="NT278" s="73"/>
      <c r="NU278" s="73"/>
      <c r="NV278" s="73"/>
      <c r="NW278" s="73"/>
      <c r="NX278" s="73"/>
      <c r="NY278" s="73"/>
      <c r="NZ278" s="73"/>
      <c r="OA278" s="73"/>
      <c r="OB278" s="73"/>
      <c r="OC278" s="73"/>
      <c r="OD278" s="73"/>
      <c r="OE278" s="73"/>
      <c r="OF278" s="73"/>
      <c r="OG278" s="73"/>
      <c r="OH278" s="73"/>
      <c r="OI278" s="73"/>
      <c r="OJ278" s="73"/>
      <c r="OK278" s="73"/>
      <c r="OL278" s="73"/>
      <c r="OM278" s="73"/>
      <c r="ON278" s="73"/>
      <c r="OO278" s="73"/>
      <c r="OP278" s="73"/>
      <c r="OQ278" s="73"/>
      <c r="OR278" s="73"/>
      <c r="OS278" s="73"/>
      <c r="OT278" s="73"/>
      <c r="OU278" s="73"/>
      <c r="OV278" s="73"/>
      <c r="OW278" s="73"/>
      <c r="OX278" s="73"/>
      <c r="OY278" s="73"/>
      <c r="OZ278" s="73"/>
      <c r="PA278" s="73"/>
      <c r="PB278" s="73"/>
      <c r="PC278" s="73"/>
      <c r="PD278" s="73"/>
      <c r="PE278" s="73"/>
      <c r="PF278" s="73"/>
      <c r="PG278" s="73"/>
      <c r="PH278" s="73"/>
      <c r="PI278" s="73"/>
      <c r="PJ278" s="73"/>
      <c r="PK278" s="73"/>
      <c r="PL278" s="73"/>
      <c r="PM278" s="73"/>
      <c r="PN278" s="73"/>
      <c r="PO278" s="73"/>
      <c r="PP278" s="73"/>
      <c r="PQ278" s="73"/>
      <c r="PR278" s="73"/>
      <c r="PS278" s="73"/>
      <c r="PT278" s="73"/>
      <c r="PU278" s="73"/>
      <c r="PV278" s="73"/>
      <c r="PW278" s="73"/>
      <c r="PX278" s="73"/>
      <c r="PY278" s="73"/>
      <c r="PZ278" s="73"/>
      <c r="QA278" s="73"/>
      <c r="QB278" s="73"/>
      <c r="QC278" s="73"/>
      <c r="QD278" s="73"/>
      <c r="QE278" s="73"/>
      <c r="QF278" s="73"/>
      <c r="QG278" s="73"/>
      <c r="QH278" s="73"/>
      <c r="QI278" s="73"/>
      <c r="QJ278" s="73"/>
      <c r="QK278" s="73"/>
      <c r="QL278" s="73"/>
      <c r="QM278" s="73"/>
      <c r="QN278" s="73"/>
      <c r="QO278" s="73"/>
      <c r="QP278" s="73"/>
      <c r="QQ278" s="73"/>
      <c r="QR278" s="73"/>
      <c r="QS278" s="73"/>
      <c r="QT278" s="73"/>
      <c r="QU278" s="73"/>
      <c r="QV278" s="73"/>
      <c r="QW278" s="73"/>
      <c r="QX278" s="73"/>
      <c r="QY278" s="73"/>
      <c r="QZ278" s="73"/>
      <c r="RA278" s="73"/>
      <c r="RB278" s="73"/>
      <c r="RC278" s="73"/>
      <c r="RD278" s="73"/>
      <c r="RE278" s="73"/>
      <c r="RF278" s="73"/>
      <c r="RG278" s="73"/>
      <c r="RH278" s="73"/>
      <c r="RI278" s="73"/>
      <c r="RJ278" s="73"/>
      <c r="RK278" s="73"/>
      <c r="RL278" s="73"/>
      <c r="RM278" s="73"/>
      <c r="RN278" s="73"/>
      <c r="RO278" s="73"/>
      <c r="RP278" s="73"/>
      <c r="RQ278" s="73"/>
      <c r="RR278" s="73"/>
      <c r="RS278" s="73"/>
      <c r="RT278" s="73"/>
      <c r="RU278" s="73"/>
      <c r="RV278" s="73"/>
      <c r="RW278" s="73"/>
      <c r="RX278" s="73"/>
      <c r="RY278" s="73"/>
      <c r="RZ278" s="73"/>
      <c r="SA278" s="73"/>
      <c r="SB278" s="73"/>
      <c r="SC278" s="73"/>
      <c r="SD278" s="73"/>
      <c r="SE278" s="73"/>
      <c r="SF278" s="73"/>
      <c r="SG278" s="73"/>
      <c r="SH278" s="73"/>
      <c r="SI278" s="73"/>
      <c r="SJ278" s="73"/>
      <c r="SK278" s="73"/>
      <c r="SL278" s="73"/>
      <c r="SM278" s="73"/>
      <c r="SN278" s="73"/>
      <c r="SO278" s="73"/>
      <c r="SP278" s="73"/>
      <c r="SQ278" s="73"/>
      <c r="SR278" s="73"/>
      <c r="SS278" s="73"/>
      <c r="ST278" s="73"/>
      <c r="SU278" s="73"/>
      <c r="SV278" s="73"/>
      <c r="SW278" s="73"/>
      <c r="SX278" s="73"/>
      <c r="SY278" s="73"/>
      <c r="SZ278" s="73"/>
      <c r="TA278" s="73"/>
      <c r="TB278" s="73"/>
      <c r="TC278" s="73"/>
      <c r="TD278" s="73"/>
      <c r="TE278" s="73"/>
      <c r="TF278" s="73"/>
      <c r="TG278" s="73"/>
      <c r="TH278" s="73"/>
      <c r="TI278" s="73"/>
      <c r="TJ278" s="73"/>
      <c r="TK278" s="73"/>
      <c r="TL278" s="73"/>
      <c r="TM278" s="73"/>
      <c r="TN278" s="73"/>
      <c r="TO278" s="73"/>
      <c r="TP278" s="73"/>
      <c r="TQ278" s="73"/>
      <c r="TR278" s="73"/>
      <c r="TS278" s="73"/>
      <c r="TT278" s="73"/>
      <c r="TU278" s="73"/>
      <c r="TV278" s="73"/>
      <c r="TW278" s="73"/>
      <c r="TX278" s="73"/>
      <c r="TY278" s="73"/>
      <c r="TZ278" s="73"/>
      <c r="UA278" s="73"/>
      <c r="UB278" s="73"/>
      <c r="UC278" s="73"/>
      <c r="UD278" s="73"/>
      <c r="UE278" s="73"/>
      <c r="UF278" s="73"/>
      <c r="UG278" s="73"/>
      <c r="UH278" s="73"/>
      <c r="UI278" s="73"/>
      <c r="UJ278" s="73"/>
      <c r="UK278" s="73"/>
      <c r="UL278" s="73"/>
      <c r="UM278" s="73"/>
      <c r="UN278" s="73"/>
      <c r="UO278" s="73"/>
      <c r="UP278" s="73"/>
      <c r="UQ278" s="73"/>
      <c r="UR278" s="73"/>
      <c r="US278" s="73"/>
      <c r="UT278" s="73"/>
      <c r="UU278" s="73"/>
      <c r="UV278" s="73"/>
      <c r="UW278" s="73"/>
      <c r="UX278" s="73"/>
      <c r="UY278" s="73"/>
      <c r="UZ278" s="73"/>
      <c r="VA278" s="73"/>
      <c r="VB278" s="73"/>
      <c r="VC278" s="73"/>
      <c r="VD278" s="73"/>
      <c r="VE278" s="73"/>
      <c r="VF278" s="73"/>
      <c r="VG278" s="73"/>
      <c r="VH278" s="73"/>
      <c r="VI278" s="73"/>
      <c r="VJ278" s="73"/>
      <c r="VK278" s="73"/>
      <c r="VL278" s="73"/>
      <c r="VM278" s="73"/>
      <c r="VN278" s="73"/>
      <c r="VO278" s="73"/>
      <c r="VP278" s="73"/>
      <c r="VQ278" s="73"/>
      <c r="VR278" s="73"/>
      <c r="VS278" s="73"/>
      <c r="VT278" s="73"/>
      <c r="VU278" s="73"/>
      <c r="VV278" s="73"/>
      <c r="VW278" s="73"/>
      <c r="VX278" s="73"/>
      <c r="VY278" s="73"/>
      <c r="VZ278" s="73"/>
      <c r="WA278" s="73"/>
      <c r="WB278" s="73"/>
      <c r="WC278" s="73"/>
      <c r="WD278" s="73"/>
      <c r="WE278" s="73"/>
      <c r="WF278" s="73"/>
      <c r="WG278" s="73"/>
      <c r="WH278" s="73"/>
      <c r="WI278" s="73"/>
      <c r="WJ278" s="73"/>
      <c r="WK278" s="73"/>
      <c r="WL278" s="73"/>
      <c r="WM278" s="73"/>
      <c r="WN278" s="73"/>
      <c r="WO278" s="73"/>
      <c r="WP278" s="73"/>
      <c r="WQ278" s="73"/>
      <c r="WR278" s="73"/>
      <c r="WS278" s="73"/>
      <c r="WT278" s="73"/>
      <c r="WU278" s="73"/>
      <c r="WV278" s="73"/>
      <c r="WW278" s="73"/>
      <c r="WX278" s="73"/>
      <c r="WY278" s="73"/>
      <c r="WZ278" s="73"/>
      <c r="XA278" s="73"/>
      <c r="XB278" s="73"/>
      <c r="XC278" s="73"/>
      <c r="XD278" s="73"/>
      <c r="XE278" s="73"/>
      <c r="XF278" s="73"/>
      <c r="XG278" s="73"/>
      <c r="XH278" s="73"/>
      <c r="XI278" s="73"/>
      <c r="XJ278" s="73"/>
      <c r="XK278" s="73"/>
      <c r="XL278" s="73"/>
      <c r="XM278" s="73"/>
      <c r="XN278" s="73"/>
      <c r="XO278" s="73"/>
      <c r="XP278" s="73"/>
      <c r="XQ278" s="73"/>
      <c r="XR278" s="73"/>
      <c r="XS278" s="73"/>
      <c r="XT278" s="73"/>
      <c r="XU278" s="73"/>
      <c r="XV278" s="73"/>
      <c r="XW278" s="73"/>
      <c r="XX278" s="73"/>
      <c r="XY278" s="73"/>
      <c r="XZ278" s="73"/>
      <c r="YA278" s="73"/>
      <c r="YB278" s="73"/>
      <c r="YC278" s="73"/>
      <c r="YD278" s="73"/>
      <c r="YE278" s="73"/>
      <c r="YF278" s="73"/>
      <c r="YG278" s="73"/>
      <c r="YH278" s="73"/>
      <c r="YI278" s="73"/>
      <c r="YJ278" s="73"/>
      <c r="YK278" s="73"/>
      <c r="YL278" s="73"/>
      <c r="YM278" s="73"/>
      <c r="YN278" s="73"/>
      <c r="YO278" s="73"/>
      <c r="YP278" s="73"/>
      <c r="YQ278" s="73"/>
      <c r="YR278" s="73"/>
    </row>
    <row r="279" spans="1:668">
      <c r="A279" s="71" t="s">
        <v>362</v>
      </c>
      <c r="B279" s="72">
        <f t="shared" si="260"/>
        <v>0</v>
      </c>
      <c r="C279" s="72">
        <f t="shared" si="261"/>
        <v>0</v>
      </c>
      <c r="D279" s="72">
        <f t="shared" si="262"/>
        <v>0</v>
      </c>
      <c r="E279" s="72">
        <f t="shared" si="263"/>
        <v>0</v>
      </c>
      <c r="F279" s="72">
        <f t="shared" si="264"/>
        <v>0</v>
      </c>
      <c r="G279" s="72">
        <f t="shared" si="265"/>
        <v>0</v>
      </c>
      <c r="H279" s="72">
        <f t="shared" si="266"/>
        <v>0</v>
      </c>
      <c r="I279" s="72">
        <f t="shared" si="267"/>
        <v>0</v>
      </c>
      <c r="J279" s="72">
        <f t="shared" si="268"/>
        <v>0</v>
      </c>
      <c r="K279" s="72">
        <f t="shared" si="269"/>
        <v>0</v>
      </c>
      <c r="L279" s="72">
        <f t="shared" si="270"/>
        <v>0</v>
      </c>
      <c r="M279" s="72">
        <f t="shared" si="271"/>
        <v>0</v>
      </c>
      <c r="N279" s="72">
        <f t="shared" si="272"/>
        <v>0</v>
      </c>
      <c r="O279" s="72">
        <f t="shared" si="273"/>
        <v>0</v>
      </c>
      <c r="P279" s="72">
        <f t="shared" si="274"/>
        <v>0</v>
      </c>
      <c r="Q279" s="72">
        <f t="shared" si="275"/>
        <v>0</v>
      </c>
      <c r="R279" s="72">
        <f t="shared" si="276"/>
        <v>0</v>
      </c>
      <c r="S279" s="72">
        <f t="shared" si="277"/>
        <v>0</v>
      </c>
      <c r="T279" s="72">
        <f t="shared" si="278"/>
        <v>0</v>
      </c>
      <c r="U279" s="72">
        <f t="shared" si="279"/>
        <v>0</v>
      </c>
      <c r="V279" s="72">
        <f t="shared" si="280"/>
        <v>0</v>
      </c>
      <c r="W279" s="72">
        <f t="shared" si="281"/>
        <v>0</v>
      </c>
      <c r="X279" s="72">
        <f t="shared" si="282"/>
        <v>0</v>
      </c>
      <c r="Y279" s="72">
        <f t="shared" si="283"/>
        <v>0</v>
      </c>
      <c r="Z279" s="72">
        <f t="shared" si="284"/>
        <v>0</v>
      </c>
      <c r="AA279" s="72">
        <f t="shared" si="285"/>
        <v>0</v>
      </c>
      <c r="AB279" s="72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3"/>
      <c r="DY279" s="73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73"/>
      <c r="ES279" s="73"/>
      <c r="ET279" s="73"/>
      <c r="EU279" s="73"/>
      <c r="EV279" s="73"/>
      <c r="EW279" s="73"/>
      <c r="EX279" s="73"/>
      <c r="EY279" s="73"/>
      <c r="EZ279" s="73"/>
      <c r="FA279" s="73"/>
      <c r="FB279" s="73"/>
      <c r="FC279" s="73"/>
      <c r="FD279" s="73"/>
      <c r="FE279" s="73"/>
      <c r="FF279" s="73"/>
      <c r="FG279" s="73"/>
      <c r="FH279" s="73"/>
      <c r="FI279" s="73"/>
      <c r="FJ279" s="73"/>
      <c r="FK279" s="73"/>
      <c r="FL279" s="73"/>
      <c r="FM279" s="73"/>
      <c r="FN279" s="73"/>
      <c r="FO279" s="73"/>
      <c r="FP279" s="73"/>
      <c r="FQ279" s="73"/>
      <c r="FR279" s="73"/>
      <c r="FS279" s="73"/>
      <c r="FT279" s="73"/>
      <c r="FU279" s="73"/>
      <c r="FV279" s="73"/>
      <c r="FW279" s="73"/>
      <c r="FX279" s="73"/>
      <c r="FY279" s="73"/>
      <c r="FZ279" s="73"/>
      <c r="GA279" s="73"/>
      <c r="GB279" s="73"/>
      <c r="GC279" s="73"/>
      <c r="GD279" s="73"/>
      <c r="GE279" s="73"/>
      <c r="GF279" s="73"/>
      <c r="GG279" s="73"/>
      <c r="GH279" s="73"/>
      <c r="GI279" s="73"/>
      <c r="GJ279" s="73"/>
      <c r="GK279" s="73"/>
      <c r="GL279" s="73"/>
      <c r="GM279" s="73"/>
      <c r="GN279" s="73"/>
      <c r="GO279" s="73"/>
      <c r="GP279" s="73"/>
      <c r="GQ279" s="73"/>
      <c r="GR279" s="73"/>
      <c r="GS279" s="73"/>
      <c r="GT279" s="73"/>
      <c r="GU279" s="73"/>
      <c r="GV279" s="73"/>
      <c r="GW279" s="73"/>
      <c r="GX279" s="73"/>
      <c r="GY279" s="73"/>
      <c r="GZ279" s="73"/>
      <c r="HA279" s="73"/>
      <c r="HB279" s="73"/>
      <c r="HC279" s="73"/>
      <c r="HD279" s="73"/>
      <c r="HE279" s="73"/>
      <c r="HF279" s="73"/>
      <c r="HG279" s="73"/>
      <c r="HH279" s="73"/>
      <c r="HI279" s="73"/>
      <c r="HJ279" s="73"/>
      <c r="HK279" s="73"/>
      <c r="HL279" s="73"/>
      <c r="HM279" s="73"/>
      <c r="HN279" s="73"/>
      <c r="HO279" s="73"/>
      <c r="HP279" s="73"/>
      <c r="HQ279" s="73"/>
      <c r="HR279" s="73"/>
      <c r="HS279" s="73"/>
      <c r="HT279" s="73"/>
      <c r="HU279" s="73"/>
      <c r="HV279" s="73"/>
      <c r="HW279" s="73"/>
      <c r="HX279" s="73"/>
      <c r="HY279" s="73"/>
      <c r="HZ279" s="73"/>
      <c r="IA279" s="73"/>
      <c r="IB279" s="73"/>
      <c r="IC279" s="73"/>
      <c r="ID279" s="73"/>
      <c r="IE279" s="73"/>
      <c r="IF279" s="73"/>
      <c r="IG279" s="73"/>
      <c r="IH279" s="73"/>
      <c r="II279" s="73"/>
      <c r="IJ279" s="73"/>
      <c r="IK279" s="73"/>
      <c r="IL279" s="73"/>
      <c r="IM279" s="73"/>
      <c r="IN279" s="73"/>
      <c r="IO279" s="73"/>
      <c r="IP279" s="73"/>
      <c r="IQ279" s="73"/>
      <c r="IR279" s="73"/>
      <c r="IS279" s="73"/>
      <c r="IT279" s="73"/>
      <c r="IU279" s="73"/>
      <c r="IV279" s="73"/>
      <c r="IW279" s="73"/>
      <c r="IX279" s="73"/>
      <c r="IY279" s="73"/>
      <c r="IZ279" s="73"/>
      <c r="JA279" s="73"/>
      <c r="JB279" s="73"/>
      <c r="JC279" s="73"/>
      <c r="JD279" s="73"/>
      <c r="JE279" s="73"/>
      <c r="JF279" s="73"/>
      <c r="JG279" s="73"/>
      <c r="JH279" s="73"/>
      <c r="JI279" s="73"/>
      <c r="JJ279" s="73"/>
      <c r="JK279" s="73"/>
      <c r="JL279" s="73"/>
      <c r="JM279" s="73"/>
      <c r="JN279" s="73"/>
      <c r="JO279" s="73"/>
      <c r="JP279" s="73"/>
      <c r="JQ279" s="73"/>
      <c r="JR279" s="73"/>
      <c r="JS279" s="73"/>
      <c r="JT279" s="73"/>
      <c r="JU279" s="73"/>
      <c r="JV279" s="73"/>
      <c r="JW279" s="73"/>
      <c r="JX279" s="73"/>
      <c r="JY279" s="73"/>
      <c r="JZ279" s="73"/>
      <c r="KA279" s="73"/>
      <c r="KB279" s="73"/>
      <c r="KC279" s="73"/>
      <c r="KD279" s="73"/>
      <c r="KE279" s="73"/>
      <c r="KF279" s="73"/>
      <c r="KG279" s="73"/>
      <c r="KH279" s="73"/>
      <c r="KI279" s="73"/>
      <c r="KJ279" s="73"/>
      <c r="KK279" s="73"/>
      <c r="KL279" s="73"/>
      <c r="KM279" s="73"/>
      <c r="KN279" s="73"/>
      <c r="KO279" s="73"/>
      <c r="KP279" s="73"/>
      <c r="KQ279" s="73"/>
      <c r="KR279" s="73"/>
      <c r="KS279" s="73"/>
      <c r="KT279" s="73"/>
      <c r="KU279" s="73"/>
      <c r="KV279" s="73"/>
      <c r="KW279" s="73"/>
      <c r="KX279" s="73"/>
      <c r="KY279" s="73"/>
      <c r="KZ279" s="73"/>
      <c r="LA279" s="73"/>
      <c r="LB279" s="73"/>
      <c r="LC279" s="73"/>
      <c r="LD279" s="73"/>
      <c r="LE279" s="73"/>
      <c r="LF279" s="73"/>
      <c r="LG279" s="73"/>
      <c r="LH279" s="73"/>
      <c r="LI279" s="73"/>
      <c r="LJ279" s="73"/>
      <c r="LK279" s="73"/>
      <c r="LL279" s="73"/>
      <c r="LM279" s="73"/>
      <c r="LN279" s="73"/>
      <c r="LO279" s="73"/>
      <c r="LP279" s="73"/>
      <c r="LQ279" s="73"/>
      <c r="LR279" s="73"/>
      <c r="LS279" s="73"/>
      <c r="LT279" s="73"/>
      <c r="LU279" s="73"/>
      <c r="LV279" s="73"/>
      <c r="LW279" s="73"/>
      <c r="LX279" s="73"/>
      <c r="LY279" s="73"/>
      <c r="LZ279" s="73"/>
      <c r="MA279" s="73"/>
      <c r="MB279" s="73"/>
      <c r="MC279" s="73"/>
      <c r="MD279" s="73"/>
      <c r="ME279" s="73"/>
      <c r="MF279" s="73"/>
      <c r="MG279" s="73"/>
      <c r="MH279" s="73"/>
      <c r="MI279" s="73"/>
      <c r="MJ279" s="73"/>
      <c r="MK279" s="73"/>
      <c r="ML279" s="73"/>
      <c r="MM279" s="73"/>
      <c r="MN279" s="73"/>
      <c r="MO279" s="73"/>
      <c r="MP279" s="73"/>
      <c r="MQ279" s="73"/>
      <c r="MR279" s="73"/>
      <c r="MS279" s="73"/>
      <c r="MT279" s="73"/>
      <c r="MU279" s="73"/>
      <c r="MV279" s="73"/>
      <c r="MW279" s="73"/>
      <c r="MX279" s="73"/>
      <c r="MY279" s="73"/>
      <c r="MZ279" s="73"/>
      <c r="NA279" s="73"/>
      <c r="NB279" s="73"/>
      <c r="NC279" s="73"/>
      <c r="ND279" s="73"/>
      <c r="NE279" s="73"/>
      <c r="NF279" s="73"/>
      <c r="NG279" s="73"/>
      <c r="NH279" s="73"/>
      <c r="NI279" s="73"/>
      <c r="NJ279" s="73"/>
      <c r="NK279" s="73"/>
      <c r="NL279" s="73"/>
      <c r="NM279" s="73"/>
      <c r="NN279" s="73"/>
      <c r="NO279" s="73"/>
      <c r="NP279" s="73"/>
      <c r="NQ279" s="73"/>
      <c r="NR279" s="73"/>
      <c r="NS279" s="73"/>
      <c r="NT279" s="73"/>
      <c r="NU279" s="73"/>
      <c r="NV279" s="73"/>
      <c r="NW279" s="73"/>
      <c r="NX279" s="73"/>
      <c r="NY279" s="73"/>
      <c r="NZ279" s="73"/>
      <c r="OA279" s="73"/>
      <c r="OB279" s="73"/>
      <c r="OC279" s="73"/>
      <c r="OD279" s="73"/>
      <c r="OE279" s="73"/>
      <c r="OF279" s="73"/>
      <c r="OG279" s="73"/>
      <c r="OH279" s="73"/>
      <c r="OI279" s="73"/>
      <c r="OJ279" s="73"/>
      <c r="OK279" s="73"/>
      <c r="OL279" s="73"/>
      <c r="OM279" s="73"/>
      <c r="ON279" s="73"/>
      <c r="OO279" s="73"/>
      <c r="OP279" s="73"/>
      <c r="OQ279" s="73"/>
      <c r="OR279" s="73"/>
      <c r="OS279" s="73"/>
      <c r="OT279" s="73"/>
      <c r="OU279" s="73"/>
      <c r="OV279" s="73"/>
      <c r="OW279" s="73"/>
      <c r="OX279" s="73"/>
      <c r="OY279" s="73"/>
      <c r="OZ279" s="73"/>
      <c r="PA279" s="73"/>
      <c r="PB279" s="73"/>
      <c r="PC279" s="73"/>
      <c r="PD279" s="73"/>
      <c r="PE279" s="73"/>
      <c r="PF279" s="73"/>
      <c r="PG279" s="73"/>
      <c r="PH279" s="73"/>
      <c r="PI279" s="73"/>
      <c r="PJ279" s="73"/>
      <c r="PK279" s="73"/>
      <c r="PL279" s="73"/>
      <c r="PM279" s="73"/>
      <c r="PN279" s="73"/>
      <c r="PO279" s="73"/>
      <c r="PP279" s="73"/>
      <c r="PQ279" s="73"/>
      <c r="PR279" s="73"/>
      <c r="PS279" s="73"/>
      <c r="PT279" s="73"/>
      <c r="PU279" s="73"/>
      <c r="PV279" s="73"/>
      <c r="PW279" s="73"/>
      <c r="PX279" s="73"/>
      <c r="PY279" s="73"/>
      <c r="PZ279" s="73"/>
      <c r="QA279" s="73"/>
      <c r="QB279" s="73"/>
      <c r="QC279" s="73"/>
      <c r="QD279" s="73"/>
      <c r="QE279" s="73"/>
      <c r="QF279" s="73"/>
      <c r="QG279" s="73"/>
      <c r="QH279" s="73"/>
      <c r="QI279" s="73"/>
      <c r="QJ279" s="73"/>
      <c r="QK279" s="73"/>
      <c r="QL279" s="73"/>
      <c r="QM279" s="73"/>
      <c r="QN279" s="73"/>
      <c r="QO279" s="73"/>
      <c r="QP279" s="73"/>
      <c r="QQ279" s="73"/>
      <c r="QR279" s="73"/>
      <c r="QS279" s="73"/>
      <c r="QT279" s="73"/>
      <c r="QU279" s="73"/>
      <c r="QV279" s="73"/>
      <c r="QW279" s="73"/>
      <c r="QX279" s="73"/>
      <c r="QY279" s="73"/>
      <c r="QZ279" s="73"/>
      <c r="RA279" s="73"/>
      <c r="RB279" s="73"/>
      <c r="RC279" s="73"/>
      <c r="RD279" s="73"/>
      <c r="RE279" s="73"/>
      <c r="RF279" s="73"/>
      <c r="RG279" s="73"/>
      <c r="RH279" s="73"/>
      <c r="RI279" s="73"/>
      <c r="RJ279" s="73"/>
      <c r="RK279" s="73"/>
      <c r="RL279" s="73"/>
      <c r="RM279" s="73"/>
      <c r="RN279" s="73"/>
      <c r="RO279" s="73"/>
      <c r="RP279" s="73"/>
      <c r="RQ279" s="73"/>
      <c r="RR279" s="73"/>
      <c r="RS279" s="73"/>
      <c r="RT279" s="73"/>
      <c r="RU279" s="73"/>
      <c r="RV279" s="73"/>
      <c r="RW279" s="73"/>
      <c r="RX279" s="73"/>
      <c r="RY279" s="73"/>
      <c r="RZ279" s="73"/>
      <c r="SA279" s="73"/>
      <c r="SB279" s="73"/>
      <c r="SC279" s="73"/>
      <c r="SD279" s="73"/>
      <c r="SE279" s="73"/>
      <c r="SF279" s="73"/>
      <c r="SG279" s="73"/>
      <c r="SH279" s="73"/>
      <c r="SI279" s="73"/>
      <c r="SJ279" s="73"/>
      <c r="SK279" s="73"/>
      <c r="SL279" s="73"/>
      <c r="SM279" s="73"/>
      <c r="SN279" s="73"/>
      <c r="SO279" s="73"/>
      <c r="SP279" s="73"/>
      <c r="SQ279" s="73"/>
      <c r="SR279" s="73"/>
      <c r="SS279" s="73"/>
      <c r="ST279" s="73"/>
      <c r="SU279" s="73"/>
      <c r="SV279" s="73"/>
      <c r="SW279" s="73"/>
      <c r="SX279" s="73"/>
      <c r="SY279" s="73"/>
      <c r="SZ279" s="73"/>
      <c r="TA279" s="73"/>
      <c r="TB279" s="73"/>
      <c r="TC279" s="73"/>
      <c r="TD279" s="73"/>
      <c r="TE279" s="73"/>
      <c r="TF279" s="73"/>
      <c r="TG279" s="73"/>
      <c r="TH279" s="73"/>
      <c r="TI279" s="73"/>
      <c r="TJ279" s="73"/>
      <c r="TK279" s="73"/>
      <c r="TL279" s="73"/>
      <c r="TM279" s="73"/>
      <c r="TN279" s="73"/>
      <c r="TO279" s="73"/>
      <c r="TP279" s="73"/>
      <c r="TQ279" s="73"/>
      <c r="TR279" s="73"/>
      <c r="TS279" s="73"/>
      <c r="TT279" s="73"/>
      <c r="TU279" s="73"/>
      <c r="TV279" s="73"/>
      <c r="TW279" s="73"/>
      <c r="TX279" s="73"/>
      <c r="TY279" s="73"/>
      <c r="TZ279" s="73"/>
      <c r="UA279" s="73"/>
      <c r="UB279" s="73"/>
      <c r="UC279" s="73"/>
      <c r="UD279" s="73"/>
      <c r="UE279" s="73"/>
      <c r="UF279" s="73"/>
      <c r="UG279" s="73"/>
      <c r="UH279" s="73"/>
      <c r="UI279" s="73"/>
      <c r="UJ279" s="73"/>
      <c r="UK279" s="73"/>
      <c r="UL279" s="73"/>
      <c r="UM279" s="73"/>
      <c r="UN279" s="73"/>
      <c r="UO279" s="73"/>
      <c r="UP279" s="73"/>
      <c r="UQ279" s="73"/>
      <c r="UR279" s="73"/>
      <c r="US279" s="73"/>
      <c r="UT279" s="73"/>
      <c r="UU279" s="73"/>
      <c r="UV279" s="73"/>
      <c r="UW279" s="73"/>
      <c r="UX279" s="73"/>
      <c r="UY279" s="73"/>
      <c r="UZ279" s="73"/>
      <c r="VA279" s="73"/>
      <c r="VB279" s="73"/>
      <c r="VC279" s="73"/>
      <c r="VD279" s="73"/>
      <c r="VE279" s="73"/>
      <c r="VF279" s="73"/>
      <c r="VG279" s="73"/>
      <c r="VH279" s="73"/>
      <c r="VI279" s="73"/>
      <c r="VJ279" s="73"/>
      <c r="VK279" s="73"/>
      <c r="VL279" s="73"/>
      <c r="VM279" s="73"/>
      <c r="VN279" s="73"/>
      <c r="VO279" s="73"/>
      <c r="VP279" s="73"/>
      <c r="VQ279" s="73"/>
      <c r="VR279" s="73"/>
      <c r="VS279" s="73"/>
      <c r="VT279" s="73"/>
      <c r="VU279" s="73"/>
      <c r="VV279" s="73"/>
      <c r="VW279" s="73"/>
      <c r="VX279" s="73"/>
      <c r="VY279" s="73"/>
      <c r="VZ279" s="73"/>
      <c r="WA279" s="73"/>
      <c r="WB279" s="73"/>
      <c r="WC279" s="73"/>
      <c r="WD279" s="73"/>
      <c r="WE279" s="73"/>
      <c r="WF279" s="73"/>
      <c r="WG279" s="73"/>
      <c r="WH279" s="73"/>
      <c r="WI279" s="73"/>
      <c r="WJ279" s="73"/>
      <c r="WK279" s="73"/>
      <c r="WL279" s="73"/>
      <c r="WM279" s="73"/>
      <c r="WN279" s="73"/>
      <c r="WO279" s="73"/>
      <c r="WP279" s="73"/>
      <c r="WQ279" s="73"/>
      <c r="WR279" s="73"/>
      <c r="WS279" s="73"/>
      <c r="WT279" s="73"/>
      <c r="WU279" s="73"/>
      <c r="WV279" s="73"/>
      <c r="WW279" s="73"/>
      <c r="WX279" s="73"/>
      <c r="WY279" s="73"/>
      <c r="WZ279" s="73"/>
      <c r="XA279" s="73"/>
      <c r="XB279" s="73"/>
      <c r="XC279" s="73"/>
      <c r="XD279" s="73"/>
      <c r="XE279" s="73"/>
      <c r="XF279" s="73"/>
      <c r="XG279" s="73"/>
      <c r="XH279" s="73"/>
      <c r="XI279" s="73"/>
      <c r="XJ279" s="73"/>
      <c r="XK279" s="73"/>
      <c r="XL279" s="73"/>
      <c r="XM279" s="73"/>
      <c r="XN279" s="73"/>
      <c r="XO279" s="73"/>
      <c r="XP279" s="73"/>
      <c r="XQ279" s="73"/>
      <c r="XR279" s="73"/>
      <c r="XS279" s="73"/>
      <c r="XT279" s="73"/>
      <c r="XU279" s="73"/>
      <c r="XV279" s="73"/>
      <c r="XW279" s="73"/>
      <c r="XX279" s="73"/>
      <c r="XY279" s="73"/>
      <c r="XZ279" s="73"/>
      <c r="YA279" s="73"/>
      <c r="YB279" s="73"/>
      <c r="YC279" s="73"/>
      <c r="YD279" s="73"/>
      <c r="YE279" s="73"/>
      <c r="YF279" s="73"/>
      <c r="YG279" s="73"/>
      <c r="YH279" s="73"/>
      <c r="YI279" s="73"/>
      <c r="YJ279" s="73"/>
      <c r="YK279" s="73"/>
      <c r="YL279" s="73"/>
      <c r="YM279" s="73"/>
      <c r="YN279" s="73"/>
      <c r="YO279" s="73"/>
      <c r="YP279" s="73"/>
      <c r="YQ279" s="73"/>
      <c r="YR279" s="73"/>
    </row>
    <row r="280" spans="1:668">
      <c r="A280" s="71" t="s">
        <v>363</v>
      </c>
      <c r="B280" s="72">
        <f t="shared" si="260"/>
        <v>0</v>
      </c>
      <c r="C280" s="72">
        <f t="shared" si="261"/>
        <v>0</v>
      </c>
      <c r="D280" s="72">
        <f t="shared" si="262"/>
        <v>0</v>
      </c>
      <c r="E280" s="72">
        <f t="shared" si="263"/>
        <v>0</v>
      </c>
      <c r="F280" s="72">
        <f t="shared" si="264"/>
        <v>0</v>
      </c>
      <c r="G280" s="72">
        <f t="shared" si="265"/>
        <v>0</v>
      </c>
      <c r="H280" s="72">
        <f t="shared" si="266"/>
        <v>0</v>
      </c>
      <c r="I280" s="72">
        <f t="shared" si="267"/>
        <v>0</v>
      </c>
      <c r="J280" s="72">
        <f t="shared" si="268"/>
        <v>0</v>
      </c>
      <c r="K280" s="72">
        <f t="shared" si="269"/>
        <v>0</v>
      </c>
      <c r="L280" s="72">
        <f t="shared" si="270"/>
        <v>0</v>
      </c>
      <c r="M280" s="72">
        <f t="shared" si="271"/>
        <v>0</v>
      </c>
      <c r="N280" s="72">
        <f t="shared" si="272"/>
        <v>0</v>
      </c>
      <c r="O280" s="72">
        <f t="shared" si="273"/>
        <v>0</v>
      </c>
      <c r="P280" s="72">
        <f t="shared" si="274"/>
        <v>0</v>
      </c>
      <c r="Q280" s="72">
        <f t="shared" si="275"/>
        <v>0</v>
      </c>
      <c r="R280" s="72">
        <f t="shared" si="276"/>
        <v>0</v>
      </c>
      <c r="S280" s="72">
        <f t="shared" si="277"/>
        <v>0</v>
      </c>
      <c r="T280" s="72">
        <f t="shared" si="278"/>
        <v>0</v>
      </c>
      <c r="U280" s="72">
        <f t="shared" si="279"/>
        <v>0</v>
      </c>
      <c r="V280" s="72">
        <f t="shared" si="280"/>
        <v>0</v>
      </c>
      <c r="W280" s="72">
        <f t="shared" si="281"/>
        <v>0</v>
      </c>
      <c r="X280" s="72">
        <f t="shared" si="282"/>
        <v>0</v>
      </c>
      <c r="Y280" s="72">
        <f t="shared" si="283"/>
        <v>0</v>
      </c>
      <c r="Z280" s="72">
        <f t="shared" si="284"/>
        <v>0</v>
      </c>
      <c r="AA280" s="72">
        <f t="shared" si="285"/>
        <v>0</v>
      </c>
      <c r="AB280" s="72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73"/>
      <c r="DW280" s="73"/>
      <c r="DX280" s="73"/>
      <c r="DY280" s="73"/>
      <c r="DZ280" s="73"/>
      <c r="EA280" s="73"/>
      <c r="EB280" s="73"/>
      <c r="EC280" s="73"/>
      <c r="ED280" s="73"/>
      <c r="EE280" s="73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73"/>
      <c r="EQ280" s="73"/>
      <c r="ER280" s="73"/>
      <c r="ES280" s="73"/>
      <c r="ET280" s="73"/>
      <c r="EU280" s="73"/>
      <c r="EV280" s="73"/>
      <c r="EW280" s="73"/>
      <c r="EX280" s="73"/>
      <c r="EY280" s="73"/>
      <c r="EZ280" s="73"/>
      <c r="FA280" s="73"/>
      <c r="FB280" s="73"/>
      <c r="FC280" s="73"/>
      <c r="FD280" s="73"/>
      <c r="FE280" s="73"/>
      <c r="FF280" s="73"/>
      <c r="FG280" s="73"/>
      <c r="FH280" s="73"/>
      <c r="FI280" s="73"/>
      <c r="FJ280" s="73"/>
      <c r="FK280" s="73"/>
      <c r="FL280" s="73"/>
      <c r="FM280" s="73"/>
      <c r="FN280" s="73"/>
      <c r="FO280" s="73"/>
      <c r="FP280" s="73"/>
      <c r="FQ280" s="73"/>
      <c r="FR280" s="73"/>
      <c r="FS280" s="73"/>
      <c r="FT280" s="73"/>
      <c r="FU280" s="73"/>
      <c r="FV280" s="73"/>
      <c r="FW280" s="73"/>
      <c r="FX280" s="73"/>
      <c r="FY280" s="73"/>
      <c r="FZ280" s="73"/>
      <c r="GA280" s="73"/>
      <c r="GB280" s="73"/>
      <c r="GC280" s="73"/>
      <c r="GD280" s="73"/>
      <c r="GE280" s="73"/>
      <c r="GF280" s="73"/>
      <c r="GG280" s="73"/>
      <c r="GH280" s="73"/>
      <c r="GI280" s="73"/>
      <c r="GJ280" s="73"/>
      <c r="GK280" s="73"/>
      <c r="GL280" s="73"/>
      <c r="GM280" s="73"/>
      <c r="GN280" s="73"/>
      <c r="GO280" s="73"/>
      <c r="GP280" s="73"/>
      <c r="GQ280" s="73"/>
      <c r="GR280" s="73"/>
      <c r="GS280" s="73"/>
      <c r="GT280" s="73"/>
      <c r="GU280" s="73"/>
      <c r="GV280" s="73"/>
      <c r="GW280" s="73"/>
      <c r="GX280" s="73"/>
      <c r="GY280" s="73"/>
      <c r="GZ280" s="73"/>
      <c r="HA280" s="73"/>
      <c r="HB280" s="73"/>
      <c r="HC280" s="73"/>
      <c r="HD280" s="73"/>
      <c r="HE280" s="73"/>
      <c r="HF280" s="73"/>
      <c r="HG280" s="73"/>
      <c r="HH280" s="73"/>
      <c r="HI280" s="73"/>
      <c r="HJ280" s="73"/>
      <c r="HK280" s="73"/>
      <c r="HL280" s="73"/>
      <c r="HM280" s="73"/>
      <c r="HN280" s="73"/>
      <c r="HO280" s="73"/>
      <c r="HP280" s="73"/>
      <c r="HQ280" s="73"/>
      <c r="HR280" s="73"/>
      <c r="HS280" s="73"/>
      <c r="HT280" s="73"/>
      <c r="HU280" s="73"/>
      <c r="HV280" s="73"/>
      <c r="HW280" s="73"/>
      <c r="HX280" s="73"/>
      <c r="HY280" s="73"/>
      <c r="HZ280" s="73"/>
      <c r="IA280" s="73"/>
      <c r="IB280" s="73"/>
      <c r="IC280" s="73"/>
      <c r="ID280" s="73"/>
      <c r="IE280" s="73"/>
      <c r="IF280" s="73"/>
      <c r="IG280" s="73"/>
      <c r="IH280" s="73"/>
      <c r="II280" s="73"/>
      <c r="IJ280" s="73"/>
      <c r="IK280" s="73"/>
      <c r="IL280" s="73"/>
      <c r="IM280" s="73"/>
      <c r="IN280" s="73"/>
      <c r="IO280" s="73"/>
      <c r="IP280" s="73"/>
      <c r="IQ280" s="73"/>
      <c r="IR280" s="73"/>
      <c r="IS280" s="73"/>
      <c r="IT280" s="73"/>
      <c r="IU280" s="73"/>
      <c r="IV280" s="73"/>
      <c r="IW280" s="73"/>
      <c r="IX280" s="73"/>
      <c r="IY280" s="73"/>
      <c r="IZ280" s="73"/>
      <c r="JA280" s="73"/>
      <c r="JB280" s="73"/>
      <c r="JC280" s="73"/>
      <c r="JD280" s="73"/>
      <c r="JE280" s="73"/>
      <c r="JF280" s="73"/>
      <c r="JG280" s="73"/>
      <c r="JH280" s="73"/>
      <c r="JI280" s="73"/>
      <c r="JJ280" s="73"/>
      <c r="JK280" s="73"/>
      <c r="JL280" s="73"/>
      <c r="JM280" s="73"/>
      <c r="JN280" s="73"/>
      <c r="JO280" s="73"/>
      <c r="JP280" s="73"/>
      <c r="JQ280" s="73"/>
      <c r="JR280" s="73"/>
      <c r="JS280" s="73"/>
      <c r="JT280" s="73"/>
      <c r="JU280" s="73"/>
      <c r="JV280" s="73"/>
      <c r="JW280" s="73"/>
      <c r="JX280" s="73"/>
      <c r="JY280" s="73"/>
      <c r="JZ280" s="73"/>
      <c r="KA280" s="73"/>
      <c r="KB280" s="73"/>
      <c r="KC280" s="73"/>
      <c r="KD280" s="73"/>
      <c r="KE280" s="73"/>
      <c r="KF280" s="73"/>
      <c r="KG280" s="73"/>
      <c r="KH280" s="73"/>
      <c r="KI280" s="73"/>
      <c r="KJ280" s="73"/>
      <c r="KK280" s="73"/>
      <c r="KL280" s="73"/>
      <c r="KM280" s="73"/>
      <c r="KN280" s="73"/>
      <c r="KO280" s="73"/>
      <c r="KP280" s="73"/>
      <c r="KQ280" s="73"/>
      <c r="KR280" s="73"/>
      <c r="KS280" s="73"/>
      <c r="KT280" s="73"/>
      <c r="KU280" s="73"/>
      <c r="KV280" s="73"/>
      <c r="KW280" s="73"/>
      <c r="KX280" s="73"/>
      <c r="KY280" s="73"/>
      <c r="KZ280" s="73"/>
      <c r="LA280" s="73"/>
      <c r="LB280" s="73"/>
      <c r="LC280" s="73"/>
      <c r="LD280" s="73"/>
      <c r="LE280" s="73"/>
      <c r="LF280" s="73"/>
      <c r="LG280" s="73"/>
      <c r="LH280" s="73"/>
      <c r="LI280" s="73"/>
      <c r="LJ280" s="73"/>
      <c r="LK280" s="73"/>
      <c r="LL280" s="73"/>
      <c r="LM280" s="73"/>
      <c r="LN280" s="73"/>
      <c r="LO280" s="73"/>
      <c r="LP280" s="73"/>
      <c r="LQ280" s="73"/>
      <c r="LR280" s="73"/>
      <c r="LS280" s="73"/>
      <c r="LT280" s="73"/>
      <c r="LU280" s="73"/>
      <c r="LV280" s="73"/>
      <c r="LW280" s="73"/>
      <c r="LX280" s="73"/>
      <c r="LY280" s="73"/>
      <c r="LZ280" s="73"/>
      <c r="MA280" s="73"/>
      <c r="MB280" s="73"/>
      <c r="MC280" s="73"/>
      <c r="MD280" s="73"/>
      <c r="ME280" s="73"/>
      <c r="MF280" s="73"/>
      <c r="MG280" s="73"/>
      <c r="MH280" s="73"/>
      <c r="MI280" s="73"/>
      <c r="MJ280" s="73"/>
      <c r="MK280" s="73"/>
      <c r="ML280" s="73"/>
      <c r="MM280" s="73"/>
      <c r="MN280" s="73"/>
      <c r="MO280" s="73"/>
      <c r="MP280" s="73"/>
      <c r="MQ280" s="73"/>
      <c r="MR280" s="73"/>
      <c r="MS280" s="73"/>
      <c r="MT280" s="73"/>
      <c r="MU280" s="73"/>
      <c r="MV280" s="73"/>
      <c r="MW280" s="73"/>
      <c r="MX280" s="73"/>
      <c r="MY280" s="73"/>
      <c r="MZ280" s="73"/>
      <c r="NA280" s="73"/>
      <c r="NB280" s="73"/>
      <c r="NC280" s="73"/>
      <c r="ND280" s="73"/>
      <c r="NE280" s="73"/>
      <c r="NF280" s="73"/>
      <c r="NG280" s="73"/>
      <c r="NH280" s="73"/>
      <c r="NI280" s="73"/>
      <c r="NJ280" s="73"/>
      <c r="NK280" s="73"/>
      <c r="NL280" s="73"/>
      <c r="NM280" s="73"/>
      <c r="NN280" s="73"/>
      <c r="NO280" s="73"/>
      <c r="NP280" s="73"/>
      <c r="NQ280" s="73"/>
      <c r="NR280" s="73"/>
      <c r="NS280" s="73"/>
      <c r="NT280" s="73"/>
      <c r="NU280" s="73"/>
      <c r="NV280" s="73"/>
      <c r="NW280" s="73"/>
      <c r="NX280" s="73"/>
      <c r="NY280" s="73"/>
      <c r="NZ280" s="73"/>
      <c r="OA280" s="73"/>
      <c r="OB280" s="73"/>
      <c r="OC280" s="73"/>
      <c r="OD280" s="73"/>
      <c r="OE280" s="73"/>
      <c r="OF280" s="73"/>
      <c r="OG280" s="73"/>
      <c r="OH280" s="73"/>
      <c r="OI280" s="73"/>
      <c r="OJ280" s="73"/>
      <c r="OK280" s="73"/>
      <c r="OL280" s="73"/>
      <c r="OM280" s="73"/>
      <c r="ON280" s="73"/>
      <c r="OO280" s="73"/>
      <c r="OP280" s="73"/>
      <c r="OQ280" s="73"/>
      <c r="OR280" s="73"/>
      <c r="OS280" s="73"/>
      <c r="OT280" s="73"/>
      <c r="OU280" s="73"/>
      <c r="OV280" s="73"/>
      <c r="OW280" s="73"/>
      <c r="OX280" s="73"/>
      <c r="OY280" s="73"/>
      <c r="OZ280" s="73"/>
      <c r="PA280" s="73"/>
      <c r="PB280" s="73"/>
      <c r="PC280" s="73"/>
      <c r="PD280" s="73"/>
      <c r="PE280" s="73"/>
      <c r="PF280" s="73"/>
      <c r="PG280" s="73"/>
      <c r="PH280" s="73"/>
      <c r="PI280" s="73"/>
      <c r="PJ280" s="73"/>
      <c r="PK280" s="73"/>
      <c r="PL280" s="73"/>
      <c r="PM280" s="73"/>
      <c r="PN280" s="73"/>
      <c r="PO280" s="73"/>
      <c r="PP280" s="73"/>
      <c r="PQ280" s="73"/>
      <c r="PR280" s="73"/>
      <c r="PS280" s="73"/>
      <c r="PT280" s="73"/>
      <c r="PU280" s="73"/>
      <c r="PV280" s="73"/>
      <c r="PW280" s="73"/>
      <c r="PX280" s="73"/>
      <c r="PY280" s="73"/>
      <c r="PZ280" s="73"/>
      <c r="QA280" s="73"/>
      <c r="QB280" s="73"/>
      <c r="QC280" s="73"/>
      <c r="QD280" s="73"/>
      <c r="QE280" s="73"/>
      <c r="QF280" s="73"/>
      <c r="QG280" s="73"/>
      <c r="QH280" s="73"/>
      <c r="QI280" s="73"/>
      <c r="QJ280" s="73"/>
      <c r="QK280" s="73"/>
      <c r="QL280" s="73"/>
      <c r="QM280" s="73"/>
      <c r="QN280" s="73"/>
      <c r="QO280" s="73"/>
      <c r="QP280" s="73"/>
      <c r="QQ280" s="73"/>
      <c r="QR280" s="73"/>
      <c r="QS280" s="73"/>
      <c r="QT280" s="73"/>
      <c r="QU280" s="73"/>
      <c r="QV280" s="73"/>
      <c r="QW280" s="73"/>
      <c r="QX280" s="73"/>
      <c r="QY280" s="73"/>
      <c r="QZ280" s="73"/>
      <c r="RA280" s="73"/>
      <c r="RB280" s="73"/>
      <c r="RC280" s="73"/>
      <c r="RD280" s="73"/>
      <c r="RE280" s="73"/>
      <c r="RF280" s="73"/>
      <c r="RG280" s="73"/>
      <c r="RH280" s="73"/>
      <c r="RI280" s="73"/>
      <c r="RJ280" s="73"/>
      <c r="RK280" s="73"/>
      <c r="RL280" s="73"/>
      <c r="RM280" s="73"/>
      <c r="RN280" s="73"/>
      <c r="RO280" s="73"/>
      <c r="RP280" s="73"/>
      <c r="RQ280" s="73"/>
      <c r="RR280" s="73"/>
      <c r="RS280" s="73"/>
      <c r="RT280" s="73"/>
      <c r="RU280" s="73"/>
      <c r="RV280" s="73"/>
      <c r="RW280" s="73"/>
      <c r="RX280" s="73"/>
      <c r="RY280" s="73"/>
      <c r="RZ280" s="73"/>
      <c r="SA280" s="73"/>
      <c r="SB280" s="73"/>
      <c r="SC280" s="73"/>
      <c r="SD280" s="73"/>
      <c r="SE280" s="73"/>
      <c r="SF280" s="73"/>
      <c r="SG280" s="73"/>
      <c r="SH280" s="73"/>
      <c r="SI280" s="73"/>
      <c r="SJ280" s="73"/>
      <c r="SK280" s="73"/>
      <c r="SL280" s="73"/>
      <c r="SM280" s="73"/>
      <c r="SN280" s="73"/>
      <c r="SO280" s="73"/>
      <c r="SP280" s="73"/>
      <c r="SQ280" s="73"/>
      <c r="SR280" s="73"/>
      <c r="SS280" s="73"/>
      <c r="ST280" s="73"/>
      <c r="SU280" s="73"/>
      <c r="SV280" s="73"/>
      <c r="SW280" s="73"/>
      <c r="SX280" s="73"/>
      <c r="SY280" s="73"/>
      <c r="SZ280" s="73"/>
      <c r="TA280" s="73"/>
      <c r="TB280" s="73"/>
      <c r="TC280" s="73"/>
      <c r="TD280" s="73"/>
      <c r="TE280" s="73"/>
      <c r="TF280" s="73"/>
      <c r="TG280" s="73"/>
      <c r="TH280" s="73"/>
      <c r="TI280" s="73"/>
      <c r="TJ280" s="73"/>
      <c r="TK280" s="73"/>
      <c r="TL280" s="73"/>
      <c r="TM280" s="73"/>
      <c r="TN280" s="73"/>
      <c r="TO280" s="73"/>
      <c r="TP280" s="73"/>
      <c r="TQ280" s="73"/>
      <c r="TR280" s="73"/>
      <c r="TS280" s="73"/>
      <c r="TT280" s="73"/>
      <c r="TU280" s="73"/>
      <c r="TV280" s="73"/>
      <c r="TW280" s="73"/>
      <c r="TX280" s="73"/>
      <c r="TY280" s="73"/>
      <c r="TZ280" s="73"/>
      <c r="UA280" s="73"/>
      <c r="UB280" s="73"/>
      <c r="UC280" s="73"/>
      <c r="UD280" s="73"/>
      <c r="UE280" s="73"/>
      <c r="UF280" s="73"/>
      <c r="UG280" s="73"/>
      <c r="UH280" s="73"/>
      <c r="UI280" s="73"/>
      <c r="UJ280" s="73"/>
      <c r="UK280" s="73"/>
      <c r="UL280" s="73"/>
      <c r="UM280" s="73"/>
      <c r="UN280" s="73"/>
      <c r="UO280" s="73"/>
      <c r="UP280" s="73"/>
      <c r="UQ280" s="73"/>
      <c r="UR280" s="73"/>
      <c r="US280" s="73"/>
      <c r="UT280" s="73"/>
      <c r="UU280" s="73"/>
      <c r="UV280" s="73"/>
      <c r="UW280" s="73"/>
      <c r="UX280" s="73"/>
      <c r="UY280" s="73"/>
      <c r="UZ280" s="73"/>
      <c r="VA280" s="73"/>
      <c r="VB280" s="73"/>
      <c r="VC280" s="73"/>
      <c r="VD280" s="73"/>
      <c r="VE280" s="73"/>
      <c r="VF280" s="73"/>
      <c r="VG280" s="73"/>
      <c r="VH280" s="73"/>
      <c r="VI280" s="73"/>
      <c r="VJ280" s="73"/>
      <c r="VK280" s="73"/>
      <c r="VL280" s="73"/>
      <c r="VM280" s="73"/>
      <c r="VN280" s="73"/>
      <c r="VO280" s="73"/>
      <c r="VP280" s="73"/>
      <c r="VQ280" s="73"/>
      <c r="VR280" s="73"/>
      <c r="VS280" s="73"/>
      <c r="VT280" s="73"/>
      <c r="VU280" s="73"/>
      <c r="VV280" s="73"/>
      <c r="VW280" s="73"/>
      <c r="VX280" s="73"/>
      <c r="VY280" s="73"/>
      <c r="VZ280" s="73"/>
      <c r="WA280" s="73"/>
      <c r="WB280" s="73"/>
      <c r="WC280" s="73"/>
      <c r="WD280" s="73"/>
      <c r="WE280" s="73"/>
      <c r="WF280" s="73"/>
      <c r="WG280" s="73"/>
      <c r="WH280" s="73"/>
      <c r="WI280" s="73"/>
      <c r="WJ280" s="73"/>
      <c r="WK280" s="73"/>
      <c r="WL280" s="73"/>
      <c r="WM280" s="73"/>
      <c r="WN280" s="73"/>
      <c r="WO280" s="73"/>
      <c r="WP280" s="73"/>
      <c r="WQ280" s="73"/>
      <c r="WR280" s="73"/>
      <c r="WS280" s="73"/>
      <c r="WT280" s="73"/>
      <c r="WU280" s="73"/>
      <c r="WV280" s="73"/>
      <c r="WW280" s="73"/>
      <c r="WX280" s="73"/>
      <c r="WY280" s="73"/>
      <c r="WZ280" s="73"/>
      <c r="XA280" s="73"/>
      <c r="XB280" s="73"/>
      <c r="XC280" s="73"/>
      <c r="XD280" s="73"/>
      <c r="XE280" s="73"/>
      <c r="XF280" s="73"/>
      <c r="XG280" s="73"/>
      <c r="XH280" s="73"/>
      <c r="XI280" s="73"/>
      <c r="XJ280" s="73"/>
      <c r="XK280" s="73"/>
      <c r="XL280" s="73"/>
      <c r="XM280" s="73"/>
      <c r="XN280" s="73"/>
      <c r="XO280" s="73"/>
      <c r="XP280" s="73"/>
      <c r="XQ280" s="73"/>
      <c r="XR280" s="73"/>
      <c r="XS280" s="73"/>
      <c r="XT280" s="73"/>
      <c r="XU280" s="73"/>
      <c r="XV280" s="73"/>
      <c r="XW280" s="73"/>
      <c r="XX280" s="73"/>
      <c r="XY280" s="73"/>
      <c r="XZ280" s="73"/>
      <c r="YA280" s="73"/>
      <c r="YB280" s="73"/>
      <c r="YC280" s="73"/>
      <c r="YD280" s="73"/>
      <c r="YE280" s="73"/>
      <c r="YF280" s="73"/>
      <c r="YG280" s="73"/>
      <c r="YH280" s="73"/>
      <c r="YI280" s="73"/>
      <c r="YJ280" s="73"/>
      <c r="YK280" s="73"/>
      <c r="YL280" s="73"/>
      <c r="YM280" s="73"/>
      <c r="YN280" s="73"/>
      <c r="YO280" s="73"/>
      <c r="YP280" s="73"/>
      <c r="YQ280" s="73"/>
      <c r="YR280" s="73"/>
    </row>
    <row r="281" spans="1:668">
      <c r="A281" s="71" t="s">
        <v>364</v>
      </c>
      <c r="B281" s="72">
        <f t="shared" si="260"/>
        <v>0</v>
      </c>
      <c r="C281" s="72">
        <f t="shared" si="261"/>
        <v>0</v>
      </c>
      <c r="D281" s="72">
        <f t="shared" si="262"/>
        <v>0</v>
      </c>
      <c r="E281" s="72">
        <f t="shared" si="263"/>
        <v>0</v>
      </c>
      <c r="F281" s="72">
        <f t="shared" si="264"/>
        <v>0</v>
      </c>
      <c r="G281" s="72">
        <f t="shared" si="265"/>
        <v>0</v>
      </c>
      <c r="H281" s="72">
        <f t="shared" si="266"/>
        <v>0</v>
      </c>
      <c r="I281" s="72">
        <f t="shared" si="267"/>
        <v>0</v>
      </c>
      <c r="J281" s="72">
        <f t="shared" si="268"/>
        <v>0</v>
      </c>
      <c r="K281" s="72">
        <f t="shared" si="269"/>
        <v>0</v>
      </c>
      <c r="L281" s="72">
        <f t="shared" si="270"/>
        <v>0</v>
      </c>
      <c r="M281" s="72">
        <f t="shared" si="271"/>
        <v>0</v>
      </c>
      <c r="N281" s="72">
        <f t="shared" si="272"/>
        <v>0</v>
      </c>
      <c r="O281" s="72">
        <f t="shared" si="273"/>
        <v>0</v>
      </c>
      <c r="P281" s="72">
        <f t="shared" si="274"/>
        <v>0</v>
      </c>
      <c r="Q281" s="72">
        <f t="shared" si="275"/>
        <v>0</v>
      </c>
      <c r="R281" s="72">
        <f t="shared" si="276"/>
        <v>0</v>
      </c>
      <c r="S281" s="72">
        <f t="shared" si="277"/>
        <v>0</v>
      </c>
      <c r="T281" s="72">
        <f t="shared" si="278"/>
        <v>0</v>
      </c>
      <c r="U281" s="72">
        <f t="shared" si="279"/>
        <v>0</v>
      </c>
      <c r="V281" s="72">
        <f t="shared" si="280"/>
        <v>0</v>
      </c>
      <c r="W281" s="72">
        <f t="shared" si="281"/>
        <v>0</v>
      </c>
      <c r="X281" s="72">
        <f t="shared" si="282"/>
        <v>0</v>
      </c>
      <c r="Y281" s="72">
        <f t="shared" si="283"/>
        <v>0</v>
      </c>
      <c r="Z281" s="72">
        <f t="shared" si="284"/>
        <v>0</v>
      </c>
      <c r="AA281" s="72">
        <f t="shared" si="285"/>
        <v>0</v>
      </c>
      <c r="AB281" s="72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3"/>
      <c r="DV281" s="73"/>
      <c r="DW281" s="73"/>
      <c r="DX281" s="73"/>
      <c r="DY281" s="73"/>
      <c r="DZ281" s="73"/>
      <c r="EA281" s="73"/>
      <c r="EB281" s="73"/>
      <c r="EC281" s="73"/>
      <c r="ED281" s="73"/>
      <c r="EE281" s="73"/>
      <c r="EF281" s="73"/>
      <c r="EG281" s="73"/>
      <c r="EH281" s="73"/>
      <c r="EI281" s="73"/>
      <c r="EJ281" s="73"/>
      <c r="EK281" s="73"/>
      <c r="EL281" s="73"/>
      <c r="EM281" s="73"/>
      <c r="EN281" s="73"/>
      <c r="EO281" s="73"/>
      <c r="EP281" s="73"/>
      <c r="EQ281" s="73"/>
      <c r="ER281" s="73"/>
      <c r="ES281" s="73"/>
      <c r="ET281" s="73"/>
      <c r="EU281" s="73"/>
      <c r="EV281" s="73"/>
      <c r="EW281" s="73"/>
      <c r="EX281" s="73"/>
      <c r="EY281" s="73"/>
      <c r="EZ281" s="73"/>
      <c r="FA281" s="73"/>
      <c r="FB281" s="73"/>
      <c r="FC281" s="73"/>
      <c r="FD281" s="73"/>
      <c r="FE281" s="73"/>
      <c r="FF281" s="73"/>
      <c r="FG281" s="73"/>
      <c r="FH281" s="73"/>
      <c r="FI281" s="73"/>
      <c r="FJ281" s="73"/>
      <c r="FK281" s="73"/>
      <c r="FL281" s="73"/>
      <c r="FM281" s="73"/>
      <c r="FN281" s="73"/>
      <c r="FO281" s="73"/>
      <c r="FP281" s="73"/>
      <c r="FQ281" s="73"/>
      <c r="FR281" s="73"/>
      <c r="FS281" s="73"/>
      <c r="FT281" s="73"/>
      <c r="FU281" s="73"/>
      <c r="FV281" s="73"/>
      <c r="FW281" s="73"/>
      <c r="FX281" s="73"/>
      <c r="FY281" s="73"/>
      <c r="FZ281" s="73"/>
      <c r="GA281" s="73"/>
      <c r="GB281" s="73"/>
      <c r="GC281" s="73"/>
      <c r="GD281" s="73"/>
      <c r="GE281" s="73"/>
      <c r="GF281" s="73"/>
      <c r="GG281" s="73"/>
      <c r="GH281" s="73"/>
      <c r="GI281" s="73"/>
      <c r="GJ281" s="73"/>
      <c r="GK281" s="73"/>
      <c r="GL281" s="73"/>
      <c r="GM281" s="73"/>
      <c r="GN281" s="73"/>
      <c r="GO281" s="73"/>
      <c r="GP281" s="73"/>
      <c r="GQ281" s="73"/>
      <c r="GR281" s="73"/>
      <c r="GS281" s="73"/>
      <c r="GT281" s="73"/>
      <c r="GU281" s="73"/>
      <c r="GV281" s="73"/>
      <c r="GW281" s="73"/>
      <c r="GX281" s="73"/>
      <c r="GY281" s="73"/>
      <c r="GZ281" s="73"/>
      <c r="HA281" s="73"/>
      <c r="HB281" s="73"/>
      <c r="HC281" s="73"/>
      <c r="HD281" s="73"/>
      <c r="HE281" s="73"/>
      <c r="HF281" s="73"/>
      <c r="HG281" s="73"/>
      <c r="HH281" s="73"/>
      <c r="HI281" s="73"/>
      <c r="HJ281" s="73"/>
      <c r="HK281" s="73"/>
      <c r="HL281" s="73"/>
      <c r="HM281" s="73"/>
      <c r="HN281" s="73"/>
      <c r="HO281" s="73"/>
      <c r="HP281" s="73"/>
      <c r="HQ281" s="73"/>
      <c r="HR281" s="73"/>
      <c r="HS281" s="73"/>
      <c r="HT281" s="73"/>
      <c r="HU281" s="73"/>
      <c r="HV281" s="73"/>
      <c r="HW281" s="73"/>
      <c r="HX281" s="73"/>
      <c r="HY281" s="73"/>
      <c r="HZ281" s="73"/>
      <c r="IA281" s="73"/>
      <c r="IB281" s="73"/>
      <c r="IC281" s="73"/>
      <c r="ID281" s="73"/>
      <c r="IE281" s="73"/>
      <c r="IF281" s="73"/>
      <c r="IG281" s="73"/>
      <c r="IH281" s="73"/>
      <c r="II281" s="73"/>
      <c r="IJ281" s="73"/>
      <c r="IK281" s="73"/>
      <c r="IL281" s="73"/>
      <c r="IM281" s="73"/>
      <c r="IN281" s="73"/>
      <c r="IO281" s="73"/>
      <c r="IP281" s="73"/>
      <c r="IQ281" s="73"/>
      <c r="IR281" s="73"/>
      <c r="IS281" s="73"/>
      <c r="IT281" s="73"/>
      <c r="IU281" s="73"/>
      <c r="IV281" s="73"/>
      <c r="IW281" s="73"/>
      <c r="IX281" s="73"/>
      <c r="IY281" s="73"/>
      <c r="IZ281" s="73"/>
      <c r="JA281" s="73"/>
      <c r="JB281" s="73"/>
      <c r="JC281" s="73"/>
      <c r="JD281" s="73"/>
      <c r="JE281" s="73"/>
      <c r="JF281" s="73"/>
      <c r="JG281" s="73"/>
      <c r="JH281" s="73"/>
      <c r="JI281" s="73"/>
      <c r="JJ281" s="73"/>
      <c r="JK281" s="73"/>
      <c r="JL281" s="73"/>
      <c r="JM281" s="73"/>
      <c r="JN281" s="73"/>
      <c r="JO281" s="73"/>
      <c r="JP281" s="73"/>
      <c r="JQ281" s="73"/>
      <c r="JR281" s="73"/>
      <c r="JS281" s="73"/>
      <c r="JT281" s="73"/>
      <c r="JU281" s="73"/>
      <c r="JV281" s="73"/>
      <c r="JW281" s="73"/>
      <c r="JX281" s="73"/>
      <c r="JY281" s="73"/>
      <c r="JZ281" s="73"/>
      <c r="KA281" s="73"/>
      <c r="KB281" s="73"/>
      <c r="KC281" s="73"/>
      <c r="KD281" s="73"/>
      <c r="KE281" s="73"/>
      <c r="KF281" s="73"/>
      <c r="KG281" s="73"/>
      <c r="KH281" s="73"/>
      <c r="KI281" s="73"/>
      <c r="KJ281" s="73"/>
      <c r="KK281" s="73"/>
      <c r="KL281" s="73"/>
      <c r="KM281" s="73"/>
      <c r="KN281" s="73"/>
      <c r="KO281" s="73"/>
      <c r="KP281" s="73"/>
      <c r="KQ281" s="73"/>
      <c r="KR281" s="73"/>
      <c r="KS281" s="73"/>
      <c r="KT281" s="73"/>
      <c r="KU281" s="73"/>
      <c r="KV281" s="73"/>
      <c r="KW281" s="73"/>
      <c r="KX281" s="73"/>
      <c r="KY281" s="73"/>
      <c r="KZ281" s="73"/>
      <c r="LA281" s="73"/>
      <c r="LB281" s="73"/>
      <c r="LC281" s="73"/>
      <c r="LD281" s="73"/>
      <c r="LE281" s="73"/>
      <c r="LF281" s="73"/>
      <c r="LG281" s="73"/>
      <c r="LH281" s="73"/>
      <c r="LI281" s="73"/>
      <c r="LJ281" s="73"/>
      <c r="LK281" s="73"/>
      <c r="LL281" s="73"/>
      <c r="LM281" s="73"/>
      <c r="LN281" s="73"/>
      <c r="LO281" s="73"/>
      <c r="LP281" s="73"/>
      <c r="LQ281" s="73"/>
      <c r="LR281" s="73"/>
      <c r="LS281" s="73"/>
      <c r="LT281" s="73"/>
      <c r="LU281" s="73"/>
      <c r="LV281" s="73"/>
      <c r="LW281" s="73"/>
      <c r="LX281" s="73"/>
      <c r="LY281" s="73"/>
      <c r="LZ281" s="73"/>
      <c r="MA281" s="73"/>
      <c r="MB281" s="73"/>
      <c r="MC281" s="73"/>
      <c r="MD281" s="73"/>
      <c r="ME281" s="73"/>
      <c r="MF281" s="73"/>
      <c r="MG281" s="73"/>
      <c r="MH281" s="73"/>
      <c r="MI281" s="73"/>
      <c r="MJ281" s="73"/>
      <c r="MK281" s="73"/>
      <c r="ML281" s="73"/>
      <c r="MM281" s="73"/>
      <c r="MN281" s="73"/>
      <c r="MO281" s="73"/>
      <c r="MP281" s="73"/>
      <c r="MQ281" s="73"/>
      <c r="MR281" s="73"/>
      <c r="MS281" s="73"/>
      <c r="MT281" s="73"/>
      <c r="MU281" s="73"/>
      <c r="MV281" s="73"/>
      <c r="MW281" s="73"/>
      <c r="MX281" s="73"/>
      <c r="MY281" s="73"/>
      <c r="MZ281" s="73"/>
      <c r="NA281" s="73"/>
      <c r="NB281" s="73"/>
      <c r="NC281" s="73"/>
      <c r="ND281" s="73"/>
      <c r="NE281" s="73"/>
      <c r="NF281" s="73"/>
      <c r="NG281" s="73"/>
      <c r="NH281" s="73"/>
      <c r="NI281" s="73"/>
      <c r="NJ281" s="73"/>
      <c r="NK281" s="73"/>
      <c r="NL281" s="73"/>
      <c r="NM281" s="73"/>
      <c r="NN281" s="73"/>
      <c r="NO281" s="73"/>
      <c r="NP281" s="73"/>
      <c r="NQ281" s="73"/>
      <c r="NR281" s="73"/>
      <c r="NS281" s="73"/>
      <c r="NT281" s="73"/>
      <c r="NU281" s="73"/>
      <c r="NV281" s="73"/>
      <c r="NW281" s="73"/>
      <c r="NX281" s="73"/>
      <c r="NY281" s="73"/>
      <c r="NZ281" s="73"/>
      <c r="OA281" s="73"/>
      <c r="OB281" s="73"/>
      <c r="OC281" s="73"/>
      <c r="OD281" s="73"/>
      <c r="OE281" s="73"/>
      <c r="OF281" s="73"/>
      <c r="OG281" s="73"/>
      <c r="OH281" s="73"/>
      <c r="OI281" s="73"/>
      <c r="OJ281" s="73"/>
      <c r="OK281" s="73"/>
      <c r="OL281" s="73"/>
      <c r="OM281" s="73"/>
      <c r="ON281" s="73"/>
      <c r="OO281" s="73"/>
      <c r="OP281" s="73"/>
      <c r="OQ281" s="73"/>
      <c r="OR281" s="73"/>
      <c r="OS281" s="73"/>
      <c r="OT281" s="73"/>
      <c r="OU281" s="73"/>
      <c r="OV281" s="73"/>
      <c r="OW281" s="73"/>
      <c r="OX281" s="73"/>
      <c r="OY281" s="73"/>
      <c r="OZ281" s="73"/>
      <c r="PA281" s="73"/>
      <c r="PB281" s="73"/>
      <c r="PC281" s="73"/>
      <c r="PD281" s="73"/>
      <c r="PE281" s="73"/>
      <c r="PF281" s="73"/>
      <c r="PG281" s="73"/>
      <c r="PH281" s="73"/>
      <c r="PI281" s="73"/>
      <c r="PJ281" s="73"/>
      <c r="PK281" s="73"/>
      <c r="PL281" s="73"/>
      <c r="PM281" s="73"/>
      <c r="PN281" s="73"/>
      <c r="PO281" s="73"/>
      <c r="PP281" s="73"/>
      <c r="PQ281" s="73"/>
      <c r="PR281" s="73"/>
      <c r="PS281" s="73"/>
      <c r="PT281" s="73"/>
      <c r="PU281" s="73"/>
      <c r="PV281" s="73"/>
      <c r="PW281" s="73"/>
      <c r="PX281" s="73"/>
      <c r="PY281" s="73"/>
      <c r="PZ281" s="73"/>
      <c r="QA281" s="73"/>
      <c r="QB281" s="73"/>
      <c r="QC281" s="73"/>
      <c r="QD281" s="73"/>
      <c r="QE281" s="73"/>
      <c r="QF281" s="73"/>
      <c r="QG281" s="73"/>
      <c r="QH281" s="73"/>
      <c r="QI281" s="73"/>
      <c r="QJ281" s="73"/>
      <c r="QK281" s="73"/>
      <c r="QL281" s="73"/>
      <c r="QM281" s="73"/>
      <c r="QN281" s="73"/>
      <c r="QO281" s="73"/>
      <c r="QP281" s="73"/>
      <c r="QQ281" s="73"/>
      <c r="QR281" s="73"/>
      <c r="QS281" s="73"/>
      <c r="QT281" s="73"/>
      <c r="QU281" s="73"/>
      <c r="QV281" s="73"/>
      <c r="QW281" s="73"/>
      <c r="QX281" s="73"/>
      <c r="QY281" s="73"/>
      <c r="QZ281" s="73"/>
      <c r="RA281" s="73"/>
      <c r="RB281" s="73"/>
      <c r="RC281" s="73"/>
      <c r="RD281" s="73"/>
      <c r="RE281" s="73"/>
      <c r="RF281" s="73"/>
      <c r="RG281" s="73"/>
      <c r="RH281" s="73"/>
      <c r="RI281" s="73"/>
      <c r="RJ281" s="73"/>
      <c r="RK281" s="73"/>
      <c r="RL281" s="73"/>
      <c r="RM281" s="73"/>
      <c r="RN281" s="73"/>
      <c r="RO281" s="73"/>
      <c r="RP281" s="73"/>
      <c r="RQ281" s="73"/>
      <c r="RR281" s="73"/>
      <c r="RS281" s="73"/>
      <c r="RT281" s="73"/>
      <c r="RU281" s="73"/>
      <c r="RV281" s="73"/>
      <c r="RW281" s="73"/>
      <c r="RX281" s="73"/>
      <c r="RY281" s="73"/>
      <c r="RZ281" s="73"/>
      <c r="SA281" s="73"/>
      <c r="SB281" s="73"/>
      <c r="SC281" s="73"/>
      <c r="SD281" s="73"/>
      <c r="SE281" s="73"/>
      <c r="SF281" s="73"/>
      <c r="SG281" s="73"/>
      <c r="SH281" s="73"/>
      <c r="SI281" s="73"/>
      <c r="SJ281" s="73"/>
      <c r="SK281" s="73"/>
      <c r="SL281" s="73"/>
      <c r="SM281" s="73"/>
      <c r="SN281" s="73"/>
      <c r="SO281" s="73"/>
      <c r="SP281" s="73"/>
      <c r="SQ281" s="73"/>
      <c r="SR281" s="73"/>
      <c r="SS281" s="73"/>
      <c r="ST281" s="73"/>
      <c r="SU281" s="73"/>
      <c r="SV281" s="73"/>
      <c r="SW281" s="73"/>
      <c r="SX281" s="73"/>
      <c r="SY281" s="73"/>
      <c r="SZ281" s="73"/>
      <c r="TA281" s="73"/>
      <c r="TB281" s="73"/>
      <c r="TC281" s="73"/>
      <c r="TD281" s="73"/>
      <c r="TE281" s="73"/>
      <c r="TF281" s="73"/>
      <c r="TG281" s="73"/>
      <c r="TH281" s="73"/>
      <c r="TI281" s="73"/>
      <c r="TJ281" s="73"/>
      <c r="TK281" s="73"/>
      <c r="TL281" s="73"/>
      <c r="TM281" s="73"/>
      <c r="TN281" s="73"/>
      <c r="TO281" s="73"/>
      <c r="TP281" s="73"/>
      <c r="TQ281" s="73"/>
      <c r="TR281" s="73"/>
      <c r="TS281" s="73"/>
      <c r="TT281" s="73"/>
      <c r="TU281" s="73"/>
      <c r="TV281" s="73"/>
      <c r="TW281" s="73"/>
      <c r="TX281" s="73"/>
      <c r="TY281" s="73"/>
      <c r="TZ281" s="73"/>
      <c r="UA281" s="73"/>
      <c r="UB281" s="73"/>
      <c r="UC281" s="73"/>
      <c r="UD281" s="73"/>
      <c r="UE281" s="73"/>
      <c r="UF281" s="73"/>
      <c r="UG281" s="73"/>
      <c r="UH281" s="73"/>
      <c r="UI281" s="73"/>
      <c r="UJ281" s="73"/>
      <c r="UK281" s="73"/>
      <c r="UL281" s="73"/>
      <c r="UM281" s="73"/>
      <c r="UN281" s="73"/>
      <c r="UO281" s="73"/>
      <c r="UP281" s="73"/>
      <c r="UQ281" s="73"/>
      <c r="UR281" s="73"/>
      <c r="US281" s="73"/>
      <c r="UT281" s="73"/>
      <c r="UU281" s="73"/>
      <c r="UV281" s="73"/>
      <c r="UW281" s="73"/>
      <c r="UX281" s="73"/>
      <c r="UY281" s="73"/>
      <c r="UZ281" s="73"/>
      <c r="VA281" s="73"/>
      <c r="VB281" s="73"/>
      <c r="VC281" s="73"/>
      <c r="VD281" s="73"/>
      <c r="VE281" s="73"/>
      <c r="VF281" s="73"/>
      <c r="VG281" s="73"/>
      <c r="VH281" s="73"/>
      <c r="VI281" s="73"/>
      <c r="VJ281" s="73"/>
      <c r="VK281" s="73"/>
      <c r="VL281" s="73"/>
      <c r="VM281" s="73"/>
      <c r="VN281" s="73"/>
      <c r="VO281" s="73"/>
      <c r="VP281" s="73"/>
      <c r="VQ281" s="73"/>
      <c r="VR281" s="73"/>
      <c r="VS281" s="73"/>
      <c r="VT281" s="73"/>
      <c r="VU281" s="73"/>
      <c r="VV281" s="73"/>
      <c r="VW281" s="73"/>
      <c r="VX281" s="73"/>
      <c r="VY281" s="73"/>
      <c r="VZ281" s="73"/>
      <c r="WA281" s="73"/>
      <c r="WB281" s="73"/>
      <c r="WC281" s="73"/>
      <c r="WD281" s="73"/>
      <c r="WE281" s="73"/>
      <c r="WF281" s="73"/>
      <c r="WG281" s="73"/>
      <c r="WH281" s="73"/>
      <c r="WI281" s="73"/>
      <c r="WJ281" s="73"/>
      <c r="WK281" s="73"/>
      <c r="WL281" s="73"/>
      <c r="WM281" s="73"/>
      <c r="WN281" s="73"/>
      <c r="WO281" s="73"/>
      <c r="WP281" s="73"/>
      <c r="WQ281" s="73"/>
      <c r="WR281" s="73"/>
      <c r="WS281" s="73"/>
      <c r="WT281" s="73"/>
      <c r="WU281" s="73"/>
      <c r="WV281" s="73"/>
      <c r="WW281" s="73"/>
      <c r="WX281" s="73"/>
      <c r="WY281" s="73"/>
      <c r="WZ281" s="73"/>
      <c r="XA281" s="73"/>
      <c r="XB281" s="73"/>
      <c r="XC281" s="73"/>
      <c r="XD281" s="73"/>
      <c r="XE281" s="73"/>
      <c r="XF281" s="73"/>
      <c r="XG281" s="73"/>
      <c r="XH281" s="73"/>
      <c r="XI281" s="73"/>
      <c r="XJ281" s="73"/>
      <c r="XK281" s="73"/>
      <c r="XL281" s="73"/>
      <c r="XM281" s="73"/>
      <c r="XN281" s="73"/>
      <c r="XO281" s="73"/>
      <c r="XP281" s="73"/>
      <c r="XQ281" s="73"/>
      <c r="XR281" s="73"/>
      <c r="XS281" s="73"/>
      <c r="XT281" s="73"/>
      <c r="XU281" s="73"/>
      <c r="XV281" s="73"/>
      <c r="XW281" s="73"/>
      <c r="XX281" s="73"/>
      <c r="XY281" s="73"/>
      <c r="XZ281" s="73"/>
      <c r="YA281" s="73"/>
      <c r="YB281" s="73"/>
      <c r="YC281" s="73"/>
      <c r="YD281" s="73"/>
      <c r="YE281" s="73"/>
      <c r="YF281" s="73"/>
      <c r="YG281" s="73"/>
      <c r="YH281" s="73"/>
      <c r="YI281" s="73"/>
      <c r="YJ281" s="73"/>
      <c r="YK281" s="73"/>
      <c r="YL281" s="73"/>
      <c r="YM281" s="73"/>
      <c r="YN281" s="73"/>
      <c r="YO281" s="73"/>
      <c r="YP281" s="73"/>
      <c r="YQ281" s="73"/>
      <c r="YR281" s="73"/>
    </row>
    <row r="282" spans="1:668">
      <c r="A282" s="71" t="s">
        <v>365</v>
      </c>
      <c r="B282" s="72">
        <f t="shared" si="260"/>
        <v>0</v>
      </c>
      <c r="C282" s="72">
        <f t="shared" si="261"/>
        <v>0</v>
      </c>
      <c r="D282" s="72">
        <f t="shared" si="262"/>
        <v>0</v>
      </c>
      <c r="E282" s="72">
        <f t="shared" si="263"/>
        <v>0</v>
      </c>
      <c r="F282" s="72">
        <f t="shared" si="264"/>
        <v>0</v>
      </c>
      <c r="G282" s="72">
        <f t="shared" si="265"/>
        <v>0</v>
      </c>
      <c r="H282" s="72">
        <f t="shared" si="266"/>
        <v>0</v>
      </c>
      <c r="I282" s="72">
        <f t="shared" si="267"/>
        <v>0</v>
      </c>
      <c r="J282" s="72">
        <f t="shared" si="268"/>
        <v>0</v>
      </c>
      <c r="K282" s="72">
        <f t="shared" si="269"/>
        <v>0</v>
      </c>
      <c r="L282" s="72">
        <f t="shared" si="270"/>
        <v>0</v>
      </c>
      <c r="M282" s="72">
        <f t="shared" si="271"/>
        <v>0</v>
      </c>
      <c r="N282" s="72">
        <f t="shared" si="272"/>
        <v>0</v>
      </c>
      <c r="O282" s="72">
        <f t="shared" si="273"/>
        <v>0</v>
      </c>
      <c r="P282" s="72">
        <f t="shared" si="274"/>
        <v>0</v>
      </c>
      <c r="Q282" s="72">
        <f t="shared" si="275"/>
        <v>0</v>
      </c>
      <c r="R282" s="72">
        <f t="shared" si="276"/>
        <v>0</v>
      </c>
      <c r="S282" s="72">
        <f t="shared" si="277"/>
        <v>0</v>
      </c>
      <c r="T282" s="72">
        <f t="shared" si="278"/>
        <v>0</v>
      </c>
      <c r="U282" s="72">
        <f t="shared" si="279"/>
        <v>0</v>
      </c>
      <c r="V282" s="72">
        <f t="shared" si="280"/>
        <v>0</v>
      </c>
      <c r="W282" s="72">
        <f t="shared" si="281"/>
        <v>0</v>
      </c>
      <c r="X282" s="72">
        <f t="shared" si="282"/>
        <v>0</v>
      </c>
      <c r="Y282" s="72">
        <f t="shared" si="283"/>
        <v>0</v>
      </c>
      <c r="Z282" s="72">
        <f t="shared" si="284"/>
        <v>0</v>
      </c>
      <c r="AA282" s="72">
        <f t="shared" si="285"/>
        <v>0</v>
      </c>
      <c r="AB282" s="72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3"/>
      <c r="DV282" s="73"/>
      <c r="DW282" s="73"/>
      <c r="DX282" s="73"/>
      <c r="DY282" s="73"/>
      <c r="DZ282" s="73"/>
      <c r="EA282" s="73"/>
      <c r="EB282" s="73"/>
      <c r="EC282" s="73"/>
      <c r="ED282" s="73"/>
      <c r="EE282" s="73"/>
      <c r="EF282" s="73"/>
      <c r="EG282" s="73"/>
      <c r="EH282" s="73"/>
      <c r="EI282" s="73"/>
      <c r="EJ282" s="73"/>
      <c r="EK282" s="73"/>
      <c r="EL282" s="73"/>
      <c r="EM282" s="73"/>
      <c r="EN282" s="73"/>
      <c r="EO282" s="73"/>
      <c r="EP282" s="73"/>
      <c r="EQ282" s="73"/>
      <c r="ER282" s="73"/>
      <c r="ES282" s="73"/>
      <c r="ET282" s="73"/>
      <c r="EU282" s="73"/>
      <c r="EV282" s="73"/>
      <c r="EW282" s="73"/>
      <c r="EX282" s="73"/>
      <c r="EY282" s="73"/>
      <c r="EZ282" s="73"/>
      <c r="FA282" s="73"/>
      <c r="FB282" s="73"/>
      <c r="FC282" s="73"/>
      <c r="FD282" s="73"/>
      <c r="FE282" s="73"/>
      <c r="FF282" s="73"/>
      <c r="FG282" s="73"/>
      <c r="FH282" s="73"/>
      <c r="FI282" s="73"/>
      <c r="FJ282" s="73"/>
      <c r="FK282" s="73"/>
      <c r="FL282" s="73"/>
      <c r="FM282" s="73"/>
      <c r="FN282" s="73"/>
      <c r="FO282" s="73"/>
      <c r="FP282" s="73"/>
      <c r="FQ282" s="73"/>
      <c r="FR282" s="73"/>
      <c r="FS282" s="73"/>
      <c r="FT282" s="73"/>
      <c r="FU282" s="73"/>
      <c r="FV282" s="73"/>
      <c r="FW282" s="73"/>
      <c r="FX282" s="73"/>
      <c r="FY282" s="73"/>
      <c r="FZ282" s="73"/>
      <c r="GA282" s="73"/>
      <c r="GB282" s="73"/>
      <c r="GC282" s="73"/>
      <c r="GD282" s="73"/>
      <c r="GE282" s="73"/>
      <c r="GF282" s="73"/>
      <c r="GG282" s="73"/>
      <c r="GH282" s="73"/>
      <c r="GI282" s="73"/>
      <c r="GJ282" s="73"/>
      <c r="GK282" s="73"/>
      <c r="GL282" s="73"/>
      <c r="GM282" s="73"/>
      <c r="GN282" s="73"/>
      <c r="GO282" s="73"/>
      <c r="GP282" s="73"/>
      <c r="GQ282" s="73"/>
      <c r="GR282" s="73"/>
      <c r="GS282" s="73"/>
      <c r="GT282" s="73"/>
      <c r="GU282" s="73"/>
      <c r="GV282" s="73"/>
      <c r="GW282" s="73"/>
      <c r="GX282" s="73"/>
      <c r="GY282" s="73"/>
      <c r="GZ282" s="73"/>
      <c r="HA282" s="73"/>
      <c r="HB282" s="73"/>
      <c r="HC282" s="73"/>
      <c r="HD282" s="73"/>
      <c r="HE282" s="73"/>
      <c r="HF282" s="73"/>
      <c r="HG282" s="73"/>
      <c r="HH282" s="73"/>
      <c r="HI282" s="73"/>
      <c r="HJ282" s="73"/>
      <c r="HK282" s="73"/>
      <c r="HL282" s="73"/>
      <c r="HM282" s="73"/>
      <c r="HN282" s="73"/>
      <c r="HO282" s="73"/>
      <c r="HP282" s="73"/>
      <c r="HQ282" s="73"/>
      <c r="HR282" s="73"/>
      <c r="HS282" s="73"/>
      <c r="HT282" s="73"/>
      <c r="HU282" s="73"/>
      <c r="HV282" s="73"/>
      <c r="HW282" s="73"/>
      <c r="HX282" s="73"/>
      <c r="HY282" s="73"/>
      <c r="HZ282" s="73"/>
      <c r="IA282" s="73"/>
      <c r="IB282" s="73"/>
      <c r="IC282" s="73"/>
      <c r="ID282" s="73"/>
      <c r="IE282" s="73"/>
      <c r="IF282" s="73"/>
      <c r="IG282" s="73"/>
      <c r="IH282" s="73"/>
      <c r="II282" s="73"/>
      <c r="IJ282" s="73"/>
      <c r="IK282" s="73"/>
      <c r="IL282" s="73"/>
      <c r="IM282" s="73"/>
      <c r="IN282" s="73"/>
      <c r="IO282" s="73"/>
      <c r="IP282" s="73"/>
      <c r="IQ282" s="73"/>
      <c r="IR282" s="73"/>
      <c r="IS282" s="73"/>
      <c r="IT282" s="73"/>
      <c r="IU282" s="73"/>
      <c r="IV282" s="73"/>
      <c r="IW282" s="73"/>
      <c r="IX282" s="73"/>
      <c r="IY282" s="73"/>
      <c r="IZ282" s="73"/>
      <c r="JA282" s="73"/>
      <c r="JB282" s="73"/>
      <c r="JC282" s="73"/>
      <c r="JD282" s="73"/>
      <c r="JE282" s="73"/>
      <c r="JF282" s="73"/>
      <c r="JG282" s="73"/>
      <c r="JH282" s="73"/>
      <c r="JI282" s="73"/>
      <c r="JJ282" s="73"/>
      <c r="JK282" s="73"/>
      <c r="JL282" s="73"/>
      <c r="JM282" s="73"/>
      <c r="JN282" s="73"/>
      <c r="JO282" s="73"/>
      <c r="JP282" s="73"/>
      <c r="JQ282" s="73"/>
      <c r="JR282" s="73"/>
      <c r="JS282" s="73"/>
      <c r="JT282" s="73"/>
      <c r="JU282" s="73"/>
      <c r="JV282" s="73"/>
      <c r="JW282" s="73"/>
      <c r="JX282" s="73"/>
      <c r="JY282" s="73"/>
      <c r="JZ282" s="73"/>
      <c r="KA282" s="73"/>
      <c r="KB282" s="73"/>
      <c r="KC282" s="73"/>
      <c r="KD282" s="73"/>
      <c r="KE282" s="73"/>
      <c r="KF282" s="73"/>
      <c r="KG282" s="73"/>
      <c r="KH282" s="73"/>
      <c r="KI282" s="73"/>
      <c r="KJ282" s="73"/>
      <c r="KK282" s="73"/>
      <c r="KL282" s="73"/>
      <c r="KM282" s="73"/>
      <c r="KN282" s="73"/>
      <c r="KO282" s="73"/>
      <c r="KP282" s="73"/>
      <c r="KQ282" s="73"/>
      <c r="KR282" s="73"/>
      <c r="KS282" s="73"/>
      <c r="KT282" s="73"/>
      <c r="KU282" s="73"/>
      <c r="KV282" s="73"/>
      <c r="KW282" s="73"/>
      <c r="KX282" s="73"/>
      <c r="KY282" s="73"/>
      <c r="KZ282" s="73"/>
      <c r="LA282" s="73"/>
      <c r="LB282" s="73"/>
      <c r="LC282" s="73"/>
      <c r="LD282" s="73"/>
      <c r="LE282" s="73"/>
      <c r="LF282" s="73"/>
      <c r="LG282" s="73"/>
      <c r="LH282" s="73"/>
      <c r="LI282" s="73"/>
      <c r="LJ282" s="73"/>
      <c r="LK282" s="73"/>
      <c r="LL282" s="73"/>
      <c r="LM282" s="73"/>
      <c r="LN282" s="73"/>
      <c r="LO282" s="73"/>
      <c r="LP282" s="73"/>
      <c r="LQ282" s="73"/>
      <c r="LR282" s="73"/>
      <c r="LS282" s="73"/>
      <c r="LT282" s="73"/>
      <c r="LU282" s="73"/>
      <c r="LV282" s="73"/>
      <c r="LW282" s="73"/>
      <c r="LX282" s="73"/>
      <c r="LY282" s="73"/>
      <c r="LZ282" s="73"/>
      <c r="MA282" s="73"/>
      <c r="MB282" s="73"/>
      <c r="MC282" s="73"/>
      <c r="MD282" s="73"/>
      <c r="ME282" s="73"/>
      <c r="MF282" s="73"/>
      <c r="MG282" s="73"/>
      <c r="MH282" s="73"/>
      <c r="MI282" s="73"/>
      <c r="MJ282" s="73"/>
      <c r="MK282" s="73"/>
      <c r="ML282" s="73"/>
      <c r="MM282" s="73"/>
      <c r="MN282" s="73"/>
      <c r="MO282" s="73"/>
      <c r="MP282" s="73"/>
      <c r="MQ282" s="73"/>
      <c r="MR282" s="73"/>
      <c r="MS282" s="73"/>
      <c r="MT282" s="73"/>
      <c r="MU282" s="73"/>
      <c r="MV282" s="73"/>
      <c r="MW282" s="73"/>
      <c r="MX282" s="73"/>
      <c r="MY282" s="73"/>
      <c r="MZ282" s="73"/>
      <c r="NA282" s="73"/>
      <c r="NB282" s="73"/>
      <c r="NC282" s="73"/>
      <c r="ND282" s="73"/>
      <c r="NE282" s="73"/>
      <c r="NF282" s="73"/>
      <c r="NG282" s="73"/>
      <c r="NH282" s="73"/>
      <c r="NI282" s="73"/>
      <c r="NJ282" s="73"/>
      <c r="NK282" s="73"/>
      <c r="NL282" s="73"/>
      <c r="NM282" s="73"/>
      <c r="NN282" s="73"/>
      <c r="NO282" s="73"/>
      <c r="NP282" s="73"/>
      <c r="NQ282" s="73"/>
      <c r="NR282" s="73"/>
      <c r="NS282" s="73"/>
      <c r="NT282" s="73"/>
      <c r="NU282" s="73"/>
      <c r="NV282" s="73"/>
      <c r="NW282" s="73"/>
      <c r="NX282" s="73"/>
      <c r="NY282" s="73"/>
      <c r="NZ282" s="73"/>
      <c r="OA282" s="73"/>
      <c r="OB282" s="73"/>
      <c r="OC282" s="73"/>
      <c r="OD282" s="73"/>
      <c r="OE282" s="73"/>
      <c r="OF282" s="73"/>
      <c r="OG282" s="73"/>
      <c r="OH282" s="73"/>
      <c r="OI282" s="73"/>
      <c r="OJ282" s="73"/>
      <c r="OK282" s="73"/>
      <c r="OL282" s="73"/>
      <c r="OM282" s="73"/>
      <c r="ON282" s="73"/>
      <c r="OO282" s="73"/>
      <c r="OP282" s="73"/>
      <c r="OQ282" s="73"/>
      <c r="OR282" s="73"/>
      <c r="OS282" s="73"/>
      <c r="OT282" s="73"/>
      <c r="OU282" s="73"/>
      <c r="OV282" s="73"/>
      <c r="OW282" s="73"/>
      <c r="OX282" s="73"/>
      <c r="OY282" s="73"/>
      <c r="OZ282" s="73"/>
      <c r="PA282" s="73"/>
      <c r="PB282" s="73"/>
      <c r="PC282" s="73"/>
      <c r="PD282" s="73"/>
      <c r="PE282" s="73"/>
      <c r="PF282" s="73"/>
      <c r="PG282" s="73"/>
      <c r="PH282" s="73"/>
      <c r="PI282" s="73"/>
      <c r="PJ282" s="73"/>
      <c r="PK282" s="73"/>
      <c r="PL282" s="73"/>
      <c r="PM282" s="73"/>
      <c r="PN282" s="73"/>
      <c r="PO282" s="73"/>
      <c r="PP282" s="73"/>
      <c r="PQ282" s="73"/>
      <c r="PR282" s="73"/>
      <c r="PS282" s="73"/>
      <c r="PT282" s="73"/>
      <c r="PU282" s="73"/>
      <c r="PV282" s="73"/>
      <c r="PW282" s="73"/>
      <c r="PX282" s="73"/>
      <c r="PY282" s="73"/>
      <c r="PZ282" s="73"/>
      <c r="QA282" s="73"/>
      <c r="QB282" s="73"/>
      <c r="QC282" s="73"/>
      <c r="QD282" s="73"/>
      <c r="QE282" s="73"/>
      <c r="QF282" s="73"/>
      <c r="QG282" s="73"/>
      <c r="QH282" s="73"/>
      <c r="QI282" s="73"/>
      <c r="QJ282" s="73"/>
      <c r="QK282" s="73"/>
      <c r="QL282" s="73"/>
      <c r="QM282" s="73"/>
      <c r="QN282" s="73"/>
      <c r="QO282" s="73"/>
      <c r="QP282" s="73"/>
      <c r="QQ282" s="73"/>
      <c r="QR282" s="73"/>
      <c r="QS282" s="73"/>
      <c r="QT282" s="73"/>
      <c r="QU282" s="73"/>
      <c r="QV282" s="73"/>
      <c r="QW282" s="73"/>
      <c r="QX282" s="73"/>
      <c r="QY282" s="73"/>
      <c r="QZ282" s="73"/>
      <c r="RA282" s="73"/>
      <c r="RB282" s="73"/>
      <c r="RC282" s="73"/>
      <c r="RD282" s="73"/>
      <c r="RE282" s="73"/>
      <c r="RF282" s="73"/>
      <c r="RG282" s="73"/>
      <c r="RH282" s="73"/>
      <c r="RI282" s="73"/>
      <c r="RJ282" s="73"/>
      <c r="RK282" s="73"/>
      <c r="RL282" s="73"/>
      <c r="RM282" s="73"/>
      <c r="RN282" s="73"/>
      <c r="RO282" s="73"/>
      <c r="RP282" s="73"/>
      <c r="RQ282" s="73"/>
      <c r="RR282" s="73"/>
      <c r="RS282" s="73"/>
      <c r="RT282" s="73"/>
      <c r="RU282" s="73"/>
      <c r="RV282" s="73"/>
      <c r="RW282" s="73"/>
      <c r="RX282" s="73"/>
      <c r="RY282" s="73"/>
      <c r="RZ282" s="73"/>
      <c r="SA282" s="73"/>
      <c r="SB282" s="73"/>
      <c r="SC282" s="73"/>
      <c r="SD282" s="73"/>
      <c r="SE282" s="73"/>
      <c r="SF282" s="73"/>
      <c r="SG282" s="73"/>
      <c r="SH282" s="73"/>
      <c r="SI282" s="73"/>
      <c r="SJ282" s="73"/>
      <c r="SK282" s="73"/>
      <c r="SL282" s="73"/>
      <c r="SM282" s="73"/>
      <c r="SN282" s="73"/>
      <c r="SO282" s="73"/>
      <c r="SP282" s="73"/>
      <c r="SQ282" s="73"/>
      <c r="SR282" s="73"/>
      <c r="SS282" s="73"/>
      <c r="ST282" s="73"/>
      <c r="SU282" s="73"/>
      <c r="SV282" s="73"/>
      <c r="SW282" s="73"/>
      <c r="SX282" s="73"/>
      <c r="SY282" s="73"/>
      <c r="SZ282" s="73"/>
      <c r="TA282" s="73"/>
      <c r="TB282" s="73"/>
      <c r="TC282" s="73"/>
      <c r="TD282" s="73"/>
      <c r="TE282" s="73"/>
      <c r="TF282" s="73"/>
      <c r="TG282" s="73"/>
      <c r="TH282" s="73"/>
      <c r="TI282" s="73"/>
      <c r="TJ282" s="73"/>
      <c r="TK282" s="73"/>
      <c r="TL282" s="73"/>
      <c r="TM282" s="73"/>
      <c r="TN282" s="73"/>
      <c r="TO282" s="73"/>
      <c r="TP282" s="73"/>
      <c r="TQ282" s="73"/>
      <c r="TR282" s="73"/>
      <c r="TS282" s="73"/>
      <c r="TT282" s="73"/>
      <c r="TU282" s="73"/>
      <c r="TV282" s="73"/>
      <c r="TW282" s="73"/>
      <c r="TX282" s="73"/>
      <c r="TY282" s="73"/>
      <c r="TZ282" s="73"/>
      <c r="UA282" s="73"/>
      <c r="UB282" s="73"/>
      <c r="UC282" s="73"/>
      <c r="UD282" s="73"/>
      <c r="UE282" s="73"/>
      <c r="UF282" s="73"/>
      <c r="UG282" s="73"/>
      <c r="UH282" s="73"/>
      <c r="UI282" s="73"/>
      <c r="UJ282" s="73"/>
      <c r="UK282" s="73"/>
      <c r="UL282" s="73"/>
      <c r="UM282" s="73"/>
      <c r="UN282" s="73"/>
      <c r="UO282" s="73"/>
      <c r="UP282" s="73"/>
      <c r="UQ282" s="73"/>
      <c r="UR282" s="73"/>
      <c r="US282" s="73"/>
      <c r="UT282" s="73"/>
      <c r="UU282" s="73"/>
      <c r="UV282" s="73"/>
      <c r="UW282" s="73"/>
      <c r="UX282" s="73"/>
      <c r="UY282" s="73"/>
      <c r="UZ282" s="73"/>
      <c r="VA282" s="73"/>
      <c r="VB282" s="73"/>
      <c r="VC282" s="73"/>
      <c r="VD282" s="73"/>
      <c r="VE282" s="73"/>
      <c r="VF282" s="73"/>
      <c r="VG282" s="73"/>
      <c r="VH282" s="73"/>
      <c r="VI282" s="73"/>
      <c r="VJ282" s="73"/>
      <c r="VK282" s="73"/>
      <c r="VL282" s="73"/>
      <c r="VM282" s="73"/>
      <c r="VN282" s="73"/>
      <c r="VO282" s="73"/>
      <c r="VP282" s="73"/>
      <c r="VQ282" s="73"/>
      <c r="VR282" s="73"/>
      <c r="VS282" s="73"/>
      <c r="VT282" s="73"/>
      <c r="VU282" s="73"/>
      <c r="VV282" s="73"/>
      <c r="VW282" s="73"/>
      <c r="VX282" s="73"/>
      <c r="VY282" s="73"/>
      <c r="VZ282" s="73"/>
      <c r="WA282" s="73"/>
      <c r="WB282" s="73"/>
      <c r="WC282" s="73"/>
      <c r="WD282" s="73"/>
      <c r="WE282" s="73"/>
      <c r="WF282" s="73"/>
      <c r="WG282" s="73"/>
      <c r="WH282" s="73"/>
      <c r="WI282" s="73"/>
      <c r="WJ282" s="73"/>
      <c r="WK282" s="73"/>
      <c r="WL282" s="73"/>
      <c r="WM282" s="73"/>
      <c r="WN282" s="73"/>
      <c r="WO282" s="73"/>
      <c r="WP282" s="73"/>
      <c r="WQ282" s="73"/>
      <c r="WR282" s="73"/>
      <c r="WS282" s="73"/>
      <c r="WT282" s="73"/>
      <c r="WU282" s="73"/>
      <c r="WV282" s="73"/>
      <c r="WW282" s="73"/>
      <c r="WX282" s="73"/>
      <c r="WY282" s="73"/>
      <c r="WZ282" s="73"/>
      <c r="XA282" s="73"/>
      <c r="XB282" s="73"/>
      <c r="XC282" s="73"/>
      <c r="XD282" s="73"/>
      <c r="XE282" s="73"/>
      <c r="XF282" s="73"/>
      <c r="XG282" s="73"/>
      <c r="XH282" s="73"/>
      <c r="XI282" s="73"/>
      <c r="XJ282" s="73"/>
      <c r="XK282" s="73"/>
      <c r="XL282" s="73"/>
      <c r="XM282" s="73"/>
      <c r="XN282" s="73"/>
      <c r="XO282" s="73"/>
      <c r="XP282" s="73"/>
      <c r="XQ282" s="73"/>
      <c r="XR282" s="73"/>
      <c r="XS282" s="73"/>
      <c r="XT282" s="73"/>
      <c r="XU282" s="73"/>
      <c r="XV282" s="73"/>
      <c r="XW282" s="73"/>
      <c r="XX282" s="73"/>
      <c r="XY282" s="73"/>
      <c r="XZ282" s="73"/>
      <c r="YA282" s="73"/>
      <c r="YB282" s="73"/>
      <c r="YC282" s="73"/>
      <c r="YD282" s="73"/>
      <c r="YE282" s="73"/>
      <c r="YF282" s="73"/>
      <c r="YG282" s="73"/>
      <c r="YH282" s="73"/>
      <c r="YI282" s="73"/>
      <c r="YJ282" s="73"/>
      <c r="YK282" s="73"/>
      <c r="YL282" s="73"/>
      <c r="YM282" s="73"/>
      <c r="YN282" s="73"/>
      <c r="YO282" s="73"/>
      <c r="YP282" s="73"/>
      <c r="YQ282" s="73"/>
      <c r="YR282" s="73"/>
    </row>
    <row r="283" spans="1:668">
      <c r="A283" s="71" t="s">
        <v>366</v>
      </c>
      <c r="B283" s="72">
        <f t="shared" si="260"/>
        <v>0</v>
      </c>
      <c r="C283" s="72">
        <f t="shared" si="261"/>
        <v>0</v>
      </c>
      <c r="D283" s="72">
        <f t="shared" si="262"/>
        <v>0</v>
      </c>
      <c r="E283" s="72">
        <f t="shared" si="263"/>
        <v>0</v>
      </c>
      <c r="F283" s="72">
        <f t="shared" si="264"/>
        <v>0</v>
      </c>
      <c r="G283" s="72">
        <f t="shared" si="265"/>
        <v>0</v>
      </c>
      <c r="H283" s="72">
        <f t="shared" si="266"/>
        <v>0</v>
      </c>
      <c r="I283" s="72">
        <f t="shared" si="267"/>
        <v>0</v>
      </c>
      <c r="J283" s="72">
        <f t="shared" si="268"/>
        <v>0</v>
      </c>
      <c r="K283" s="72">
        <f t="shared" si="269"/>
        <v>0</v>
      </c>
      <c r="L283" s="72">
        <f t="shared" si="270"/>
        <v>0</v>
      </c>
      <c r="M283" s="72">
        <f t="shared" si="271"/>
        <v>0</v>
      </c>
      <c r="N283" s="72">
        <f t="shared" si="272"/>
        <v>0</v>
      </c>
      <c r="O283" s="72">
        <f t="shared" si="273"/>
        <v>0</v>
      </c>
      <c r="P283" s="72">
        <f t="shared" si="274"/>
        <v>0</v>
      </c>
      <c r="Q283" s="72">
        <f t="shared" si="275"/>
        <v>0</v>
      </c>
      <c r="R283" s="72">
        <f t="shared" si="276"/>
        <v>0</v>
      </c>
      <c r="S283" s="72">
        <f t="shared" si="277"/>
        <v>0</v>
      </c>
      <c r="T283" s="72">
        <f t="shared" si="278"/>
        <v>0</v>
      </c>
      <c r="U283" s="72">
        <f t="shared" si="279"/>
        <v>0</v>
      </c>
      <c r="V283" s="72">
        <f t="shared" si="280"/>
        <v>0</v>
      </c>
      <c r="W283" s="72">
        <f t="shared" si="281"/>
        <v>0</v>
      </c>
      <c r="X283" s="72">
        <f t="shared" si="282"/>
        <v>0</v>
      </c>
      <c r="Y283" s="72">
        <f t="shared" si="283"/>
        <v>0</v>
      </c>
      <c r="Z283" s="72">
        <f t="shared" si="284"/>
        <v>0</v>
      </c>
      <c r="AA283" s="72">
        <f t="shared" si="285"/>
        <v>0</v>
      </c>
      <c r="AB283" s="72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73"/>
      <c r="DW283" s="73"/>
      <c r="DX283" s="73"/>
      <c r="DY283" s="73"/>
      <c r="DZ283" s="73"/>
      <c r="EA283" s="73"/>
      <c r="EB283" s="73"/>
      <c r="EC283" s="73"/>
      <c r="ED283" s="73"/>
      <c r="EE283" s="73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73"/>
      <c r="EQ283" s="73"/>
      <c r="ER283" s="73"/>
      <c r="ES283" s="73"/>
      <c r="ET283" s="73"/>
      <c r="EU283" s="73"/>
      <c r="EV283" s="73"/>
      <c r="EW283" s="73"/>
      <c r="EX283" s="73"/>
      <c r="EY283" s="73"/>
      <c r="EZ283" s="73"/>
      <c r="FA283" s="73"/>
      <c r="FB283" s="73"/>
      <c r="FC283" s="73"/>
      <c r="FD283" s="73"/>
      <c r="FE283" s="73"/>
      <c r="FF283" s="73"/>
      <c r="FG283" s="73"/>
      <c r="FH283" s="73"/>
      <c r="FI283" s="73"/>
      <c r="FJ283" s="73"/>
      <c r="FK283" s="73"/>
      <c r="FL283" s="73"/>
      <c r="FM283" s="73"/>
      <c r="FN283" s="73"/>
      <c r="FO283" s="73"/>
      <c r="FP283" s="73"/>
      <c r="FQ283" s="73"/>
      <c r="FR283" s="73"/>
      <c r="FS283" s="73"/>
      <c r="FT283" s="73"/>
      <c r="FU283" s="73"/>
      <c r="FV283" s="73"/>
      <c r="FW283" s="73"/>
      <c r="FX283" s="73"/>
      <c r="FY283" s="73"/>
      <c r="FZ283" s="73"/>
      <c r="GA283" s="73"/>
      <c r="GB283" s="73"/>
      <c r="GC283" s="73"/>
      <c r="GD283" s="73"/>
      <c r="GE283" s="73"/>
      <c r="GF283" s="73"/>
      <c r="GG283" s="73"/>
      <c r="GH283" s="73"/>
      <c r="GI283" s="73"/>
      <c r="GJ283" s="73"/>
      <c r="GK283" s="73"/>
      <c r="GL283" s="73"/>
      <c r="GM283" s="73"/>
      <c r="GN283" s="73"/>
      <c r="GO283" s="73"/>
      <c r="GP283" s="73"/>
      <c r="GQ283" s="73"/>
      <c r="GR283" s="73"/>
      <c r="GS283" s="73"/>
      <c r="GT283" s="73"/>
      <c r="GU283" s="73"/>
      <c r="GV283" s="73"/>
      <c r="GW283" s="73"/>
      <c r="GX283" s="73"/>
      <c r="GY283" s="73"/>
      <c r="GZ283" s="73"/>
      <c r="HA283" s="73"/>
      <c r="HB283" s="73"/>
      <c r="HC283" s="73"/>
      <c r="HD283" s="73"/>
      <c r="HE283" s="73"/>
      <c r="HF283" s="73"/>
      <c r="HG283" s="73"/>
      <c r="HH283" s="73"/>
      <c r="HI283" s="73"/>
      <c r="HJ283" s="73"/>
      <c r="HK283" s="73"/>
      <c r="HL283" s="73"/>
      <c r="HM283" s="73"/>
      <c r="HN283" s="73"/>
      <c r="HO283" s="73"/>
      <c r="HP283" s="73"/>
      <c r="HQ283" s="73"/>
      <c r="HR283" s="73"/>
      <c r="HS283" s="73"/>
      <c r="HT283" s="73"/>
      <c r="HU283" s="73"/>
      <c r="HV283" s="73"/>
      <c r="HW283" s="73"/>
      <c r="HX283" s="73"/>
      <c r="HY283" s="73"/>
      <c r="HZ283" s="73"/>
      <c r="IA283" s="73"/>
      <c r="IB283" s="73"/>
      <c r="IC283" s="73"/>
      <c r="ID283" s="73"/>
      <c r="IE283" s="73"/>
      <c r="IF283" s="73"/>
      <c r="IG283" s="73"/>
      <c r="IH283" s="73"/>
      <c r="II283" s="73"/>
      <c r="IJ283" s="73"/>
      <c r="IK283" s="73"/>
      <c r="IL283" s="73"/>
      <c r="IM283" s="73"/>
      <c r="IN283" s="73"/>
      <c r="IO283" s="73"/>
      <c r="IP283" s="73"/>
      <c r="IQ283" s="73"/>
      <c r="IR283" s="73"/>
      <c r="IS283" s="73"/>
      <c r="IT283" s="73"/>
      <c r="IU283" s="73"/>
      <c r="IV283" s="73"/>
      <c r="IW283" s="73"/>
      <c r="IX283" s="73"/>
      <c r="IY283" s="73"/>
      <c r="IZ283" s="73"/>
      <c r="JA283" s="73"/>
      <c r="JB283" s="73"/>
      <c r="JC283" s="73"/>
      <c r="JD283" s="73"/>
      <c r="JE283" s="73"/>
      <c r="JF283" s="73"/>
      <c r="JG283" s="73"/>
      <c r="JH283" s="73"/>
      <c r="JI283" s="73"/>
      <c r="JJ283" s="73"/>
      <c r="JK283" s="73"/>
      <c r="JL283" s="73"/>
      <c r="JM283" s="73"/>
      <c r="JN283" s="73"/>
      <c r="JO283" s="73"/>
      <c r="JP283" s="73"/>
      <c r="JQ283" s="73"/>
      <c r="JR283" s="73"/>
      <c r="JS283" s="73"/>
      <c r="JT283" s="73"/>
      <c r="JU283" s="73"/>
      <c r="JV283" s="73"/>
      <c r="JW283" s="73"/>
      <c r="JX283" s="73"/>
      <c r="JY283" s="73"/>
      <c r="JZ283" s="73"/>
      <c r="KA283" s="73"/>
      <c r="KB283" s="73"/>
      <c r="KC283" s="73"/>
      <c r="KD283" s="73"/>
      <c r="KE283" s="73"/>
      <c r="KF283" s="73"/>
      <c r="KG283" s="73"/>
      <c r="KH283" s="73"/>
      <c r="KI283" s="73"/>
      <c r="KJ283" s="73"/>
      <c r="KK283" s="73"/>
      <c r="KL283" s="73"/>
      <c r="KM283" s="73"/>
      <c r="KN283" s="73"/>
      <c r="KO283" s="73"/>
      <c r="KP283" s="73"/>
      <c r="KQ283" s="73"/>
      <c r="KR283" s="73"/>
      <c r="KS283" s="73"/>
      <c r="KT283" s="73"/>
      <c r="KU283" s="73"/>
      <c r="KV283" s="73"/>
      <c r="KW283" s="73"/>
      <c r="KX283" s="73"/>
      <c r="KY283" s="73"/>
      <c r="KZ283" s="73"/>
      <c r="LA283" s="73"/>
      <c r="LB283" s="73"/>
      <c r="LC283" s="73"/>
      <c r="LD283" s="73"/>
      <c r="LE283" s="73"/>
      <c r="LF283" s="73"/>
      <c r="LG283" s="73"/>
      <c r="LH283" s="73"/>
      <c r="LI283" s="73"/>
      <c r="LJ283" s="73"/>
      <c r="LK283" s="73"/>
      <c r="LL283" s="73"/>
      <c r="LM283" s="73"/>
      <c r="LN283" s="73"/>
      <c r="LO283" s="73"/>
      <c r="LP283" s="73"/>
      <c r="LQ283" s="73"/>
      <c r="LR283" s="73"/>
      <c r="LS283" s="73"/>
      <c r="LT283" s="73"/>
      <c r="LU283" s="73"/>
      <c r="LV283" s="73"/>
      <c r="LW283" s="73"/>
      <c r="LX283" s="73"/>
      <c r="LY283" s="73"/>
      <c r="LZ283" s="73"/>
      <c r="MA283" s="73"/>
      <c r="MB283" s="73"/>
      <c r="MC283" s="73"/>
      <c r="MD283" s="73"/>
      <c r="ME283" s="73"/>
      <c r="MF283" s="73"/>
      <c r="MG283" s="73"/>
      <c r="MH283" s="73"/>
      <c r="MI283" s="73"/>
      <c r="MJ283" s="73"/>
      <c r="MK283" s="73"/>
      <c r="ML283" s="73"/>
      <c r="MM283" s="73"/>
      <c r="MN283" s="73"/>
      <c r="MO283" s="73"/>
      <c r="MP283" s="73"/>
      <c r="MQ283" s="73"/>
      <c r="MR283" s="73"/>
      <c r="MS283" s="73"/>
      <c r="MT283" s="73"/>
      <c r="MU283" s="73"/>
      <c r="MV283" s="73"/>
      <c r="MW283" s="73"/>
      <c r="MX283" s="73"/>
      <c r="MY283" s="73"/>
      <c r="MZ283" s="73"/>
      <c r="NA283" s="73"/>
      <c r="NB283" s="73"/>
      <c r="NC283" s="73"/>
      <c r="ND283" s="73"/>
      <c r="NE283" s="73"/>
      <c r="NF283" s="73"/>
      <c r="NG283" s="73"/>
      <c r="NH283" s="73"/>
      <c r="NI283" s="73"/>
      <c r="NJ283" s="73"/>
      <c r="NK283" s="73"/>
      <c r="NL283" s="73"/>
      <c r="NM283" s="73"/>
      <c r="NN283" s="73"/>
      <c r="NO283" s="73"/>
      <c r="NP283" s="73"/>
      <c r="NQ283" s="73"/>
      <c r="NR283" s="73"/>
      <c r="NS283" s="73"/>
      <c r="NT283" s="73"/>
      <c r="NU283" s="73"/>
      <c r="NV283" s="73"/>
      <c r="NW283" s="73"/>
      <c r="NX283" s="73"/>
      <c r="NY283" s="73"/>
      <c r="NZ283" s="73"/>
      <c r="OA283" s="73"/>
      <c r="OB283" s="73"/>
      <c r="OC283" s="73"/>
      <c r="OD283" s="73"/>
      <c r="OE283" s="73"/>
      <c r="OF283" s="73"/>
      <c r="OG283" s="73"/>
      <c r="OH283" s="73"/>
      <c r="OI283" s="73"/>
      <c r="OJ283" s="73"/>
      <c r="OK283" s="73"/>
      <c r="OL283" s="73"/>
      <c r="OM283" s="73"/>
      <c r="ON283" s="73"/>
      <c r="OO283" s="73"/>
      <c r="OP283" s="73"/>
      <c r="OQ283" s="73"/>
      <c r="OR283" s="73"/>
      <c r="OS283" s="73"/>
      <c r="OT283" s="73"/>
      <c r="OU283" s="73"/>
      <c r="OV283" s="73"/>
      <c r="OW283" s="73"/>
      <c r="OX283" s="73"/>
      <c r="OY283" s="73"/>
      <c r="OZ283" s="73"/>
      <c r="PA283" s="73"/>
      <c r="PB283" s="73"/>
      <c r="PC283" s="73"/>
      <c r="PD283" s="73"/>
      <c r="PE283" s="73"/>
      <c r="PF283" s="73"/>
      <c r="PG283" s="73"/>
      <c r="PH283" s="73"/>
      <c r="PI283" s="73"/>
      <c r="PJ283" s="73"/>
      <c r="PK283" s="73"/>
      <c r="PL283" s="73"/>
      <c r="PM283" s="73"/>
      <c r="PN283" s="73"/>
      <c r="PO283" s="73"/>
      <c r="PP283" s="73"/>
      <c r="PQ283" s="73"/>
      <c r="PR283" s="73"/>
      <c r="PS283" s="73"/>
      <c r="PT283" s="73"/>
      <c r="PU283" s="73"/>
      <c r="PV283" s="73"/>
      <c r="PW283" s="73"/>
      <c r="PX283" s="73"/>
      <c r="PY283" s="73"/>
      <c r="PZ283" s="73"/>
      <c r="QA283" s="73"/>
      <c r="QB283" s="73"/>
      <c r="QC283" s="73"/>
      <c r="QD283" s="73"/>
      <c r="QE283" s="73"/>
      <c r="QF283" s="73"/>
      <c r="QG283" s="73"/>
      <c r="QH283" s="73"/>
      <c r="QI283" s="73"/>
      <c r="QJ283" s="73"/>
      <c r="QK283" s="73"/>
      <c r="QL283" s="73"/>
      <c r="QM283" s="73"/>
      <c r="QN283" s="73"/>
      <c r="QO283" s="73"/>
      <c r="QP283" s="73"/>
      <c r="QQ283" s="73"/>
      <c r="QR283" s="73"/>
      <c r="QS283" s="73"/>
      <c r="QT283" s="73"/>
      <c r="QU283" s="73"/>
      <c r="QV283" s="73"/>
      <c r="QW283" s="73"/>
      <c r="QX283" s="73"/>
      <c r="QY283" s="73"/>
      <c r="QZ283" s="73"/>
      <c r="RA283" s="73"/>
      <c r="RB283" s="73"/>
      <c r="RC283" s="73"/>
      <c r="RD283" s="73"/>
      <c r="RE283" s="73"/>
      <c r="RF283" s="73"/>
      <c r="RG283" s="73"/>
      <c r="RH283" s="73"/>
      <c r="RI283" s="73"/>
      <c r="RJ283" s="73"/>
      <c r="RK283" s="73"/>
      <c r="RL283" s="73"/>
      <c r="RM283" s="73"/>
      <c r="RN283" s="73"/>
      <c r="RO283" s="73"/>
      <c r="RP283" s="73"/>
      <c r="RQ283" s="73"/>
      <c r="RR283" s="73"/>
      <c r="RS283" s="73"/>
      <c r="RT283" s="73"/>
      <c r="RU283" s="73"/>
      <c r="RV283" s="73"/>
      <c r="RW283" s="73"/>
      <c r="RX283" s="73"/>
      <c r="RY283" s="73"/>
      <c r="RZ283" s="73"/>
      <c r="SA283" s="73"/>
      <c r="SB283" s="73"/>
      <c r="SC283" s="73"/>
      <c r="SD283" s="73"/>
      <c r="SE283" s="73"/>
      <c r="SF283" s="73"/>
      <c r="SG283" s="73"/>
      <c r="SH283" s="73"/>
      <c r="SI283" s="73"/>
      <c r="SJ283" s="73"/>
      <c r="SK283" s="73"/>
      <c r="SL283" s="73"/>
      <c r="SM283" s="73"/>
      <c r="SN283" s="73"/>
      <c r="SO283" s="73"/>
      <c r="SP283" s="73"/>
      <c r="SQ283" s="73"/>
      <c r="SR283" s="73"/>
      <c r="SS283" s="73"/>
      <c r="ST283" s="73"/>
      <c r="SU283" s="73"/>
      <c r="SV283" s="73"/>
      <c r="SW283" s="73"/>
      <c r="SX283" s="73"/>
      <c r="SY283" s="73"/>
      <c r="SZ283" s="73"/>
      <c r="TA283" s="73"/>
      <c r="TB283" s="73"/>
      <c r="TC283" s="73"/>
      <c r="TD283" s="73"/>
      <c r="TE283" s="73"/>
      <c r="TF283" s="73"/>
      <c r="TG283" s="73"/>
      <c r="TH283" s="73"/>
      <c r="TI283" s="73"/>
      <c r="TJ283" s="73"/>
      <c r="TK283" s="73"/>
      <c r="TL283" s="73"/>
      <c r="TM283" s="73"/>
      <c r="TN283" s="73"/>
      <c r="TO283" s="73"/>
      <c r="TP283" s="73"/>
      <c r="TQ283" s="73"/>
      <c r="TR283" s="73"/>
      <c r="TS283" s="73"/>
      <c r="TT283" s="73"/>
      <c r="TU283" s="73"/>
      <c r="TV283" s="73"/>
      <c r="TW283" s="73"/>
      <c r="TX283" s="73"/>
      <c r="TY283" s="73"/>
      <c r="TZ283" s="73"/>
      <c r="UA283" s="73"/>
      <c r="UB283" s="73"/>
      <c r="UC283" s="73"/>
      <c r="UD283" s="73"/>
      <c r="UE283" s="73"/>
      <c r="UF283" s="73"/>
      <c r="UG283" s="73"/>
      <c r="UH283" s="73"/>
      <c r="UI283" s="73"/>
      <c r="UJ283" s="73"/>
      <c r="UK283" s="73"/>
      <c r="UL283" s="73"/>
      <c r="UM283" s="73"/>
      <c r="UN283" s="73"/>
      <c r="UO283" s="73"/>
      <c r="UP283" s="73"/>
      <c r="UQ283" s="73"/>
      <c r="UR283" s="73"/>
      <c r="US283" s="73"/>
      <c r="UT283" s="73"/>
      <c r="UU283" s="73"/>
      <c r="UV283" s="73"/>
      <c r="UW283" s="73"/>
      <c r="UX283" s="73"/>
      <c r="UY283" s="73"/>
      <c r="UZ283" s="73"/>
      <c r="VA283" s="73"/>
      <c r="VB283" s="73"/>
      <c r="VC283" s="73"/>
      <c r="VD283" s="73"/>
      <c r="VE283" s="73"/>
      <c r="VF283" s="73"/>
      <c r="VG283" s="73"/>
      <c r="VH283" s="73"/>
      <c r="VI283" s="73"/>
      <c r="VJ283" s="73"/>
      <c r="VK283" s="73"/>
      <c r="VL283" s="73"/>
      <c r="VM283" s="73"/>
      <c r="VN283" s="73"/>
      <c r="VO283" s="73"/>
      <c r="VP283" s="73"/>
      <c r="VQ283" s="73"/>
      <c r="VR283" s="73"/>
      <c r="VS283" s="73"/>
      <c r="VT283" s="73"/>
      <c r="VU283" s="73"/>
      <c r="VV283" s="73"/>
      <c r="VW283" s="73"/>
      <c r="VX283" s="73"/>
      <c r="VY283" s="73"/>
      <c r="VZ283" s="73"/>
      <c r="WA283" s="73"/>
      <c r="WB283" s="73"/>
      <c r="WC283" s="73"/>
      <c r="WD283" s="73"/>
      <c r="WE283" s="73"/>
      <c r="WF283" s="73"/>
      <c r="WG283" s="73"/>
      <c r="WH283" s="73"/>
      <c r="WI283" s="73"/>
      <c r="WJ283" s="73"/>
      <c r="WK283" s="73"/>
      <c r="WL283" s="73"/>
      <c r="WM283" s="73"/>
      <c r="WN283" s="73"/>
      <c r="WO283" s="73"/>
      <c r="WP283" s="73"/>
      <c r="WQ283" s="73"/>
      <c r="WR283" s="73"/>
      <c r="WS283" s="73"/>
      <c r="WT283" s="73"/>
      <c r="WU283" s="73"/>
      <c r="WV283" s="73"/>
      <c r="WW283" s="73"/>
      <c r="WX283" s="73"/>
      <c r="WY283" s="73"/>
      <c r="WZ283" s="73"/>
      <c r="XA283" s="73"/>
      <c r="XB283" s="73"/>
      <c r="XC283" s="73"/>
      <c r="XD283" s="73"/>
      <c r="XE283" s="73"/>
      <c r="XF283" s="73"/>
      <c r="XG283" s="73"/>
      <c r="XH283" s="73"/>
      <c r="XI283" s="73"/>
      <c r="XJ283" s="73"/>
      <c r="XK283" s="73"/>
      <c r="XL283" s="73"/>
      <c r="XM283" s="73"/>
      <c r="XN283" s="73"/>
      <c r="XO283" s="73"/>
      <c r="XP283" s="73"/>
      <c r="XQ283" s="73"/>
      <c r="XR283" s="73"/>
      <c r="XS283" s="73"/>
      <c r="XT283" s="73"/>
      <c r="XU283" s="73"/>
      <c r="XV283" s="73"/>
      <c r="XW283" s="73"/>
      <c r="XX283" s="73"/>
      <c r="XY283" s="73"/>
      <c r="XZ283" s="73"/>
      <c r="YA283" s="73"/>
      <c r="YB283" s="73"/>
      <c r="YC283" s="73"/>
      <c r="YD283" s="73"/>
      <c r="YE283" s="73"/>
      <c r="YF283" s="73"/>
      <c r="YG283" s="73"/>
      <c r="YH283" s="73"/>
      <c r="YI283" s="73"/>
      <c r="YJ283" s="73"/>
      <c r="YK283" s="73"/>
      <c r="YL283" s="73"/>
      <c r="YM283" s="73"/>
      <c r="YN283" s="73"/>
      <c r="YO283" s="73"/>
      <c r="YP283" s="73"/>
      <c r="YQ283" s="73"/>
      <c r="YR283" s="73"/>
    </row>
    <row r="284" spans="1:668">
      <c r="A284" s="71" t="s">
        <v>367</v>
      </c>
      <c r="B284" s="72">
        <f t="shared" si="260"/>
        <v>0</v>
      </c>
      <c r="C284" s="72">
        <f t="shared" si="261"/>
        <v>0</v>
      </c>
      <c r="D284" s="72">
        <f t="shared" si="262"/>
        <v>0</v>
      </c>
      <c r="E284" s="72">
        <f t="shared" si="263"/>
        <v>0</v>
      </c>
      <c r="F284" s="72">
        <f t="shared" si="264"/>
        <v>0</v>
      </c>
      <c r="G284" s="72">
        <f t="shared" si="265"/>
        <v>0</v>
      </c>
      <c r="H284" s="72">
        <f t="shared" si="266"/>
        <v>0</v>
      </c>
      <c r="I284" s="72">
        <f t="shared" si="267"/>
        <v>0</v>
      </c>
      <c r="J284" s="72">
        <f t="shared" si="268"/>
        <v>0</v>
      </c>
      <c r="K284" s="72">
        <f t="shared" si="269"/>
        <v>0</v>
      </c>
      <c r="L284" s="72">
        <f t="shared" si="270"/>
        <v>0</v>
      </c>
      <c r="M284" s="72">
        <f t="shared" si="271"/>
        <v>0</v>
      </c>
      <c r="N284" s="72">
        <f t="shared" si="272"/>
        <v>0</v>
      </c>
      <c r="O284" s="72">
        <f t="shared" si="273"/>
        <v>0</v>
      </c>
      <c r="P284" s="72">
        <f t="shared" si="274"/>
        <v>0</v>
      </c>
      <c r="Q284" s="72">
        <f t="shared" si="275"/>
        <v>0</v>
      </c>
      <c r="R284" s="72">
        <f t="shared" si="276"/>
        <v>0</v>
      </c>
      <c r="S284" s="72">
        <f t="shared" si="277"/>
        <v>0</v>
      </c>
      <c r="T284" s="72">
        <f t="shared" si="278"/>
        <v>0</v>
      </c>
      <c r="U284" s="72">
        <f t="shared" si="279"/>
        <v>0</v>
      </c>
      <c r="V284" s="72">
        <f t="shared" si="280"/>
        <v>0</v>
      </c>
      <c r="W284" s="72">
        <f t="shared" si="281"/>
        <v>0</v>
      </c>
      <c r="X284" s="72">
        <f t="shared" si="282"/>
        <v>0</v>
      </c>
      <c r="Y284" s="72">
        <f t="shared" si="283"/>
        <v>0</v>
      </c>
      <c r="Z284" s="72">
        <f t="shared" si="284"/>
        <v>0</v>
      </c>
      <c r="AA284" s="72">
        <f t="shared" si="285"/>
        <v>0</v>
      </c>
      <c r="AB284" s="72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3"/>
      <c r="DY284" s="73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73"/>
      <c r="ES284" s="73"/>
      <c r="ET284" s="73"/>
      <c r="EU284" s="73"/>
      <c r="EV284" s="73"/>
      <c r="EW284" s="73"/>
      <c r="EX284" s="73"/>
      <c r="EY284" s="73"/>
      <c r="EZ284" s="73"/>
      <c r="FA284" s="73"/>
      <c r="FB284" s="73"/>
      <c r="FC284" s="73"/>
      <c r="FD284" s="73"/>
      <c r="FE284" s="73"/>
      <c r="FF284" s="73"/>
      <c r="FG284" s="73"/>
      <c r="FH284" s="73"/>
      <c r="FI284" s="73"/>
      <c r="FJ284" s="73"/>
      <c r="FK284" s="73"/>
      <c r="FL284" s="73"/>
      <c r="FM284" s="73"/>
      <c r="FN284" s="73"/>
      <c r="FO284" s="73"/>
      <c r="FP284" s="73"/>
      <c r="FQ284" s="73"/>
      <c r="FR284" s="73"/>
      <c r="FS284" s="73"/>
      <c r="FT284" s="73"/>
      <c r="FU284" s="73"/>
      <c r="FV284" s="73"/>
      <c r="FW284" s="73"/>
      <c r="FX284" s="73"/>
      <c r="FY284" s="73"/>
      <c r="FZ284" s="73"/>
      <c r="GA284" s="73"/>
      <c r="GB284" s="73"/>
      <c r="GC284" s="73"/>
      <c r="GD284" s="73"/>
      <c r="GE284" s="73"/>
      <c r="GF284" s="73"/>
      <c r="GG284" s="73"/>
      <c r="GH284" s="73"/>
      <c r="GI284" s="73"/>
      <c r="GJ284" s="73"/>
      <c r="GK284" s="73"/>
      <c r="GL284" s="73"/>
      <c r="GM284" s="73"/>
      <c r="GN284" s="73"/>
      <c r="GO284" s="73"/>
      <c r="GP284" s="73"/>
      <c r="GQ284" s="73"/>
      <c r="GR284" s="73"/>
      <c r="GS284" s="73"/>
      <c r="GT284" s="73"/>
      <c r="GU284" s="73"/>
      <c r="GV284" s="73"/>
      <c r="GW284" s="73"/>
      <c r="GX284" s="73"/>
      <c r="GY284" s="73"/>
      <c r="GZ284" s="73"/>
      <c r="HA284" s="73"/>
      <c r="HB284" s="73"/>
      <c r="HC284" s="73"/>
      <c r="HD284" s="73"/>
      <c r="HE284" s="73"/>
      <c r="HF284" s="73"/>
      <c r="HG284" s="73"/>
      <c r="HH284" s="73"/>
      <c r="HI284" s="73"/>
      <c r="HJ284" s="73"/>
      <c r="HK284" s="73"/>
      <c r="HL284" s="73"/>
      <c r="HM284" s="73"/>
      <c r="HN284" s="73"/>
      <c r="HO284" s="73"/>
      <c r="HP284" s="73"/>
      <c r="HQ284" s="73"/>
      <c r="HR284" s="73"/>
      <c r="HS284" s="73"/>
      <c r="HT284" s="73"/>
      <c r="HU284" s="73"/>
      <c r="HV284" s="73"/>
      <c r="HW284" s="73"/>
      <c r="HX284" s="73"/>
      <c r="HY284" s="73"/>
      <c r="HZ284" s="73"/>
      <c r="IA284" s="73"/>
      <c r="IB284" s="73"/>
      <c r="IC284" s="73"/>
      <c r="ID284" s="73"/>
      <c r="IE284" s="73"/>
      <c r="IF284" s="73"/>
      <c r="IG284" s="73"/>
      <c r="IH284" s="73"/>
      <c r="II284" s="73"/>
      <c r="IJ284" s="73"/>
      <c r="IK284" s="73"/>
      <c r="IL284" s="73"/>
      <c r="IM284" s="73"/>
      <c r="IN284" s="73"/>
      <c r="IO284" s="73"/>
      <c r="IP284" s="73"/>
      <c r="IQ284" s="73"/>
      <c r="IR284" s="73"/>
      <c r="IS284" s="73"/>
      <c r="IT284" s="73"/>
      <c r="IU284" s="73"/>
      <c r="IV284" s="73"/>
      <c r="IW284" s="73"/>
      <c r="IX284" s="73"/>
      <c r="IY284" s="73"/>
      <c r="IZ284" s="73"/>
      <c r="JA284" s="73"/>
      <c r="JB284" s="73"/>
      <c r="JC284" s="73"/>
      <c r="JD284" s="73"/>
      <c r="JE284" s="73"/>
      <c r="JF284" s="73"/>
      <c r="JG284" s="73"/>
      <c r="JH284" s="73"/>
      <c r="JI284" s="73"/>
      <c r="JJ284" s="73"/>
      <c r="JK284" s="73"/>
      <c r="JL284" s="73"/>
      <c r="JM284" s="73"/>
      <c r="JN284" s="73"/>
      <c r="JO284" s="73"/>
      <c r="JP284" s="73"/>
      <c r="JQ284" s="73"/>
      <c r="JR284" s="73"/>
      <c r="JS284" s="73"/>
      <c r="JT284" s="73"/>
      <c r="JU284" s="73"/>
      <c r="JV284" s="73"/>
      <c r="JW284" s="73"/>
      <c r="JX284" s="73"/>
      <c r="JY284" s="73"/>
      <c r="JZ284" s="73"/>
      <c r="KA284" s="73"/>
      <c r="KB284" s="73"/>
      <c r="KC284" s="73"/>
      <c r="KD284" s="73"/>
      <c r="KE284" s="73"/>
      <c r="KF284" s="73"/>
      <c r="KG284" s="73"/>
      <c r="KH284" s="73"/>
      <c r="KI284" s="73"/>
      <c r="KJ284" s="73"/>
      <c r="KK284" s="73"/>
      <c r="KL284" s="73"/>
      <c r="KM284" s="73"/>
      <c r="KN284" s="73"/>
      <c r="KO284" s="73"/>
      <c r="KP284" s="73"/>
      <c r="KQ284" s="73"/>
      <c r="KR284" s="73"/>
      <c r="KS284" s="73"/>
      <c r="KT284" s="73"/>
      <c r="KU284" s="73"/>
      <c r="KV284" s="73"/>
      <c r="KW284" s="73"/>
      <c r="KX284" s="73"/>
      <c r="KY284" s="73"/>
      <c r="KZ284" s="73"/>
      <c r="LA284" s="73"/>
      <c r="LB284" s="73"/>
      <c r="LC284" s="73"/>
      <c r="LD284" s="73"/>
      <c r="LE284" s="73"/>
      <c r="LF284" s="73"/>
      <c r="LG284" s="73"/>
      <c r="LH284" s="73"/>
      <c r="LI284" s="73"/>
      <c r="LJ284" s="73"/>
      <c r="LK284" s="73"/>
      <c r="LL284" s="73"/>
      <c r="LM284" s="73"/>
      <c r="LN284" s="73"/>
      <c r="LO284" s="73"/>
      <c r="LP284" s="73"/>
      <c r="LQ284" s="73"/>
      <c r="LR284" s="73"/>
      <c r="LS284" s="73"/>
      <c r="LT284" s="73"/>
      <c r="LU284" s="73"/>
      <c r="LV284" s="73"/>
      <c r="LW284" s="73"/>
      <c r="LX284" s="73"/>
      <c r="LY284" s="73"/>
      <c r="LZ284" s="73"/>
      <c r="MA284" s="73"/>
      <c r="MB284" s="73"/>
      <c r="MC284" s="73"/>
      <c r="MD284" s="73"/>
      <c r="ME284" s="73"/>
      <c r="MF284" s="73"/>
      <c r="MG284" s="73"/>
      <c r="MH284" s="73"/>
      <c r="MI284" s="73"/>
      <c r="MJ284" s="73"/>
      <c r="MK284" s="73"/>
      <c r="ML284" s="73"/>
      <c r="MM284" s="73"/>
      <c r="MN284" s="73"/>
      <c r="MO284" s="73"/>
      <c r="MP284" s="73"/>
      <c r="MQ284" s="73"/>
      <c r="MR284" s="73"/>
      <c r="MS284" s="73"/>
      <c r="MT284" s="73"/>
      <c r="MU284" s="73"/>
      <c r="MV284" s="73"/>
      <c r="MW284" s="73"/>
      <c r="MX284" s="73"/>
      <c r="MY284" s="73"/>
      <c r="MZ284" s="73"/>
      <c r="NA284" s="73"/>
      <c r="NB284" s="73"/>
      <c r="NC284" s="73"/>
      <c r="ND284" s="73"/>
      <c r="NE284" s="73"/>
      <c r="NF284" s="73"/>
      <c r="NG284" s="73"/>
      <c r="NH284" s="73"/>
      <c r="NI284" s="73"/>
      <c r="NJ284" s="73"/>
      <c r="NK284" s="73"/>
      <c r="NL284" s="73"/>
      <c r="NM284" s="73"/>
      <c r="NN284" s="73"/>
      <c r="NO284" s="73"/>
      <c r="NP284" s="73"/>
      <c r="NQ284" s="73"/>
      <c r="NR284" s="73"/>
      <c r="NS284" s="73"/>
      <c r="NT284" s="73"/>
      <c r="NU284" s="73"/>
      <c r="NV284" s="73"/>
      <c r="NW284" s="73"/>
      <c r="NX284" s="73"/>
      <c r="NY284" s="73"/>
      <c r="NZ284" s="73"/>
      <c r="OA284" s="73"/>
      <c r="OB284" s="73"/>
      <c r="OC284" s="73"/>
      <c r="OD284" s="73"/>
      <c r="OE284" s="73"/>
      <c r="OF284" s="73"/>
      <c r="OG284" s="73"/>
      <c r="OH284" s="73"/>
      <c r="OI284" s="73"/>
      <c r="OJ284" s="73"/>
      <c r="OK284" s="73"/>
      <c r="OL284" s="73"/>
      <c r="OM284" s="73"/>
      <c r="ON284" s="73"/>
      <c r="OO284" s="73"/>
      <c r="OP284" s="73"/>
      <c r="OQ284" s="73"/>
      <c r="OR284" s="73"/>
      <c r="OS284" s="73"/>
      <c r="OT284" s="73"/>
      <c r="OU284" s="73"/>
      <c r="OV284" s="73"/>
      <c r="OW284" s="73"/>
      <c r="OX284" s="73"/>
      <c r="OY284" s="73"/>
      <c r="OZ284" s="73"/>
      <c r="PA284" s="73"/>
      <c r="PB284" s="73"/>
      <c r="PC284" s="73"/>
      <c r="PD284" s="73"/>
      <c r="PE284" s="73"/>
      <c r="PF284" s="73"/>
      <c r="PG284" s="73"/>
      <c r="PH284" s="73"/>
      <c r="PI284" s="73"/>
      <c r="PJ284" s="73"/>
      <c r="PK284" s="73"/>
      <c r="PL284" s="73"/>
      <c r="PM284" s="73"/>
      <c r="PN284" s="73"/>
      <c r="PO284" s="73"/>
      <c r="PP284" s="73"/>
      <c r="PQ284" s="73"/>
      <c r="PR284" s="73"/>
      <c r="PS284" s="73"/>
      <c r="PT284" s="73"/>
      <c r="PU284" s="73"/>
      <c r="PV284" s="73"/>
      <c r="PW284" s="73"/>
      <c r="PX284" s="73"/>
      <c r="PY284" s="73"/>
      <c r="PZ284" s="73"/>
      <c r="QA284" s="73"/>
      <c r="QB284" s="73"/>
      <c r="QC284" s="73"/>
      <c r="QD284" s="73"/>
      <c r="QE284" s="73"/>
      <c r="QF284" s="73"/>
      <c r="QG284" s="73"/>
      <c r="QH284" s="73"/>
      <c r="QI284" s="73"/>
      <c r="QJ284" s="73"/>
      <c r="QK284" s="73"/>
      <c r="QL284" s="73"/>
      <c r="QM284" s="73"/>
      <c r="QN284" s="73"/>
      <c r="QO284" s="73"/>
      <c r="QP284" s="73"/>
      <c r="QQ284" s="73"/>
      <c r="QR284" s="73"/>
      <c r="QS284" s="73"/>
      <c r="QT284" s="73"/>
      <c r="QU284" s="73"/>
      <c r="QV284" s="73"/>
      <c r="QW284" s="73"/>
      <c r="QX284" s="73"/>
      <c r="QY284" s="73"/>
      <c r="QZ284" s="73"/>
      <c r="RA284" s="73"/>
      <c r="RB284" s="73"/>
      <c r="RC284" s="73"/>
      <c r="RD284" s="73"/>
      <c r="RE284" s="73"/>
      <c r="RF284" s="73"/>
      <c r="RG284" s="73"/>
      <c r="RH284" s="73"/>
      <c r="RI284" s="73"/>
      <c r="RJ284" s="73"/>
      <c r="RK284" s="73"/>
      <c r="RL284" s="73"/>
      <c r="RM284" s="73"/>
      <c r="RN284" s="73"/>
      <c r="RO284" s="73"/>
      <c r="RP284" s="73"/>
      <c r="RQ284" s="73"/>
      <c r="RR284" s="73"/>
      <c r="RS284" s="73"/>
      <c r="RT284" s="73"/>
      <c r="RU284" s="73"/>
      <c r="RV284" s="73"/>
      <c r="RW284" s="73"/>
      <c r="RX284" s="73"/>
      <c r="RY284" s="73"/>
      <c r="RZ284" s="73"/>
      <c r="SA284" s="73"/>
      <c r="SB284" s="73"/>
      <c r="SC284" s="73"/>
      <c r="SD284" s="73"/>
      <c r="SE284" s="73"/>
      <c r="SF284" s="73"/>
      <c r="SG284" s="73"/>
      <c r="SH284" s="73"/>
      <c r="SI284" s="73"/>
      <c r="SJ284" s="73"/>
      <c r="SK284" s="73"/>
      <c r="SL284" s="73"/>
      <c r="SM284" s="73"/>
      <c r="SN284" s="73"/>
      <c r="SO284" s="73"/>
      <c r="SP284" s="73"/>
      <c r="SQ284" s="73"/>
      <c r="SR284" s="73"/>
      <c r="SS284" s="73"/>
      <c r="ST284" s="73"/>
      <c r="SU284" s="73"/>
      <c r="SV284" s="73"/>
      <c r="SW284" s="73"/>
      <c r="SX284" s="73"/>
      <c r="SY284" s="73"/>
      <c r="SZ284" s="73"/>
      <c r="TA284" s="73"/>
      <c r="TB284" s="73"/>
      <c r="TC284" s="73"/>
      <c r="TD284" s="73"/>
      <c r="TE284" s="73"/>
      <c r="TF284" s="73"/>
      <c r="TG284" s="73"/>
      <c r="TH284" s="73"/>
      <c r="TI284" s="73"/>
      <c r="TJ284" s="73"/>
      <c r="TK284" s="73"/>
      <c r="TL284" s="73"/>
      <c r="TM284" s="73"/>
      <c r="TN284" s="73"/>
      <c r="TO284" s="73"/>
      <c r="TP284" s="73"/>
      <c r="TQ284" s="73"/>
      <c r="TR284" s="73"/>
      <c r="TS284" s="73"/>
      <c r="TT284" s="73"/>
      <c r="TU284" s="73"/>
      <c r="TV284" s="73"/>
      <c r="TW284" s="73"/>
      <c r="TX284" s="73"/>
      <c r="TY284" s="73"/>
      <c r="TZ284" s="73"/>
      <c r="UA284" s="73"/>
      <c r="UB284" s="73"/>
      <c r="UC284" s="73"/>
      <c r="UD284" s="73"/>
      <c r="UE284" s="73"/>
      <c r="UF284" s="73"/>
      <c r="UG284" s="73"/>
      <c r="UH284" s="73"/>
      <c r="UI284" s="73"/>
      <c r="UJ284" s="73"/>
      <c r="UK284" s="73"/>
      <c r="UL284" s="73"/>
      <c r="UM284" s="73"/>
      <c r="UN284" s="73"/>
      <c r="UO284" s="73"/>
      <c r="UP284" s="73"/>
      <c r="UQ284" s="73"/>
      <c r="UR284" s="73"/>
      <c r="US284" s="73"/>
      <c r="UT284" s="73"/>
      <c r="UU284" s="73"/>
      <c r="UV284" s="73"/>
      <c r="UW284" s="73"/>
      <c r="UX284" s="73"/>
      <c r="UY284" s="73"/>
      <c r="UZ284" s="73"/>
      <c r="VA284" s="73"/>
      <c r="VB284" s="73"/>
      <c r="VC284" s="73"/>
      <c r="VD284" s="73"/>
      <c r="VE284" s="73"/>
      <c r="VF284" s="73"/>
      <c r="VG284" s="73"/>
      <c r="VH284" s="73"/>
      <c r="VI284" s="73"/>
      <c r="VJ284" s="73"/>
      <c r="VK284" s="73"/>
      <c r="VL284" s="73"/>
      <c r="VM284" s="73"/>
      <c r="VN284" s="73"/>
      <c r="VO284" s="73"/>
      <c r="VP284" s="73"/>
      <c r="VQ284" s="73"/>
      <c r="VR284" s="73"/>
      <c r="VS284" s="73"/>
      <c r="VT284" s="73"/>
      <c r="VU284" s="73"/>
      <c r="VV284" s="73"/>
      <c r="VW284" s="73"/>
      <c r="VX284" s="73"/>
      <c r="VY284" s="73"/>
      <c r="VZ284" s="73"/>
      <c r="WA284" s="73"/>
      <c r="WB284" s="73"/>
      <c r="WC284" s="73"/>
      <c r="WD284" s="73"/>
      <c r="WE284" s="73"/>
      <c r="WF284" s="73"/>
      <c r="WG284" s="73"/>
      <c r="WH284" s="73"/>
      <c r="WI284" s="73"/>
      <c r="WJ284" s="73"/>
      <c r="WK284" s="73"/>
      <c r="WL284" s="73"/>
      <c r="WM284" s="73"/>
      <c r="WN284" s="73"/>
      <c r="WO284" s="73"/>
      <c r="WP284" s="73"/>
      <c r="WQ284" s="73"/>
      <c r="WR284" s="73"/>
      <c r="WS284" s="73"/>
      <c r="WT284" s="73"/>
      <c r="WU284" s="73"/>
      <c r="WV284" s="73"/>
      <c r="WW284" s="73"/>
      <c r="WX284" s="73"/>
      <c r="WY284" s="73"/>
      <c r="WZ284" s="73"/>
      <c r="XA284" s="73"/>
      <c r="XB284" s="73"/>
      <c r="XC284" s="73"/>
      <c r="XD284" s="73"/>
      <c r="XE284" s="73"/>
      <c r="XF284" s="73"/>
      <c r="XG284" s="73"/>
      <c r="XH284" s="73"/>
      <c r="XI284" s="73"/>
      <c r="XJ284" s="73"/>
      <c r="XK284" s="73"/>
      <c r="XL284" s="73"/>
      <c r="XM284" s="73"/>
      <c r="XN284" s="73"/>
      <c r="XO284" s="73"/>
      <c r="XP284" s="73"/>
      <c r="XQ284" s="73"/>
      <c r="XR284" s="73"/>
      <c r="XS284" s="73"/>
      <c r="XT284" s="73"/>
      <c r="XU284" s="73"/>
      <c r="XV284" s="73"/>
      <c r="XW284" s="73"/>
      <c r="XX284" s="73"/>
      <c r="XY284" s="73"/>
      <c r="XZ284" s="73"/>
      <c r="YA284" s="73"/>
      <c r="YB284" s="73"/>
      <c r="YC284" s="73"/>
      <c r="YD284" s="73"/>
      <c r="YE284" s="73"/>
      <c r="YF284" s="73"/>
      <c r="YG284" s="73"/>
      <c r="YH284" s="73"/>
      <c r="YI284" s="73"/>
      <c r="YJ284" s="73"/>
      <c r="YK284" s="73"/>
      <c r="YL284" s="73"/>
      <c r="YM284" s="73"/>
      <c r="YN284" s="73"/>
      <c r="YO284" s="73"/>
      <c r="YP284" s="73"/>
      <c r="YQ284" s="73"/>
      <c r="YR284" s="73"/>
    </row>
    <row r="285" spans="1:668">
      <c r="A285" s="71" t="s">
        <v>368</v>
      </c>
      <c r="B285" s="72">
        <f t="shared" si="260"/>
        <v>0</v>
      </c>
      <c r="C285" s="72">
        <f t="shared" si="261"/>
        <v>0</v>
      </c>
      <c r="D285" s="72">
        <f t="shared" si="262"/>
        <v>0</v>
      </c>
      <c r="E285" s="72">
        <f t="shared" si="263"/>
        <v>0</v>
      </c>
      <c r="F285" s="72">
        <f t="shared" si="264"/>
        <v>0</v>
      </c>
      <c r="G285" s="72">
        <f t="shared" si="265"/>
        <v>0</v>
      </c>
      <c r="H285" s="72">
        <f t="shared" si="266"/>
        <v>0</v>
      </c>
      <c r="I285" s="72">
        <f t="shared" si="267"/>
        <v>0</v>
      </c>
      <c r="J285" s="72">
        <f t="shared" si="268"/>
        <v>0</v>
      </c>
      <c r="K285" s="72">
        <f t="shared" si="269"/>
        <v>0</v>
      </c>
      <c r="L285" s="72">
        <f t="shared" si="270"/>
        <v>0</v>
      </c>
      <c r="M285" s="72">
        <f t="shared" si="271"/>
        <v>0</v>
      </c>
      <c r="N285" s="72">
        <f t="shared" si="272"/>
        <v>0</v>
      </c>
      <c r="O285" s="72">
        <f t="shared" si="273"/>
        <v>0</v>
      </c>
      <c r="P285" s="72">
        <f t="shared" si="274"/>
        <v>0</v>
      </c>
      <c r="Q285" s="72">
        <f t="shared" si="275"/>
        <v>7.8736500000000004E-6</v>
      </c>
      <c r="R285" s="72">
        <f t="shared" si="276"/>
        <v>0</v>
      </c>
      <c r="S285" s="72">
        <f t="shared" si="277"/>
        <v>0</v>
      </c>
      <c r="T285" s="72">
        <f t="shared" si="278"/>
        <v>0</v>
      </c>
      <c r="U285" s="72">
        <f t="shared" si="279"/>
        <v>2.6709074266500004</v>
      </c>
      <c r="V285" s="72">
        <f t="shared" si="280"/>
        <v>1.9684125000000002E-5</v>
      </c>
      <c r="W285" s="72">
        <f t="shared" si="281"/>
        <v>0</v>
      </c>
      <c r="X285" s="72">
        <f t="shared" si="282"/>
        <v>7.8736499999999987E-6</v>
      </c>
      <c r="Y285" s="72">
        <f t="shared" si="283"/>
        <v>1.9684125000000002E-5</v>
      </c>
      <c r="Z285" s="72">
        <f t="shared" si="284"/>
        <v>0</v>
      </c>
      <c r="AA285" s="72">
        <f t="shared" si="285"/>
        <v>0</v>
      </c>
      <c r="AB285" s="72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73"/>
      <c r="DW285" s="73"/>
      <c r="DX285" s="73"/>
      <c r="DY285" s="73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73"/>
      <c r="ES285" s="73"/>
      <c r="ET285" s="73"/>
      <c r="EU285" s="73"/>
      <c r="EV285" s="73"/>
      <c r="EW285" s="73"/>
      <c r="EX285" s="73"/>
      <c r="EY285" s="73"/>
      <c r="EZ285" s="73"/>
      <c r="FA285" s="73"/>
      <c r="FB285" s="73"/>
      <c r="FC285" s="73"/>
      <c r="FD285" s="73"/>
      <c r="FE285" s="73"/>
      <c r="FF285" s="73"/>
      <c r="FG285" s="73"/>
      <c r="FH285" s="73"/>
      <c r="FI285" s="73"/>
      <c r="FJ285" s="73"/>
      <c r="FK285" s="73"/>
      <c r="FL285" s="73"/>
      <c r="FM285" s="73"/>
      <c r="FN285" s="73"/>
      <c r="FO285" s="73"/>
      <c r="FP285" s="73"/>
      <c r="FQ285" s="73"/>
      <c r="FR285" s="73"/>
      <c r="FS285" s="73"/>
      <c r="FT285" s="73"/>
      <c r="FU285" s="73"/>
      <c r="FV285" s="73"/>
      <c r="FW285" s="73"/>
      <c r="FX285" s="73"/>
      <c r="FY285" s="73"/>
      <c r="FZ285" s="73"/>
      <c r="GA285" s="73"/>
      <c r="GB285" s="73"/>
      <c r="GC285" s="73"/>
      <c r="GD285" s="73"/>
      <c r="GE285" s="73"/>
      <c r="GF285" s="73"/>
      <c r="GG285" s="73"/>
      <c r="GH285" s="73"/>
      <c r="GI285" s="73"/>
      <c r="GJ285" s="73"/>
      <c r="GK285" s="73"/>
      <c r="GL285" s="73"/>
      <c r="GM285" s="73"/>
      <c r="GN285" s="73"/>
      <c r="GO285" s="73"/>
      <c r="GP285" s="73"/>
      <c r="GQ285" s="73"/>
      <c r="GR285" s="73"/>
      <c r="GS285" s="73"/>
      <c r="GT285" s="73"/>
      <c r="GU285" s="73"/>
      <c r="GV285" s="73"/>
      <c r="GW285" s="73"/>
      <c r="GX285" s="73"/>
      <c r="GY285" s="73"/>
      <c r="GZ285" s="73"/>
      <c r="HA285" s="73"/>
      <c r="HB285" s="73"/>
      <c r="HC285" s="73"/>
      <c r="HD285" s="73"/>
      <c r="HE285" s="73"/>
      <c r="HF285" s="73"/>
      <c r="HG285" s="73"/>
      <c r="HH285" s="73"/>
      <c r="HI285" s="73">
        <v>7.8736500000000011E-3</v>
      </c>
      <c r="HJ285" s="73"/>
      <c r="HK285" s="73"/>
      <c r="HL285" s="73"/>
      <c r="HM285" s="73"/>
      <c r="HN285" s="73"/>
      <c r="HO285" s="73"/>
      <c r="HP285" s="73"/>
      <c r="HQ285" s="73"/>
      <c r="HR285" s="73"/>
      <c r="HS285" s="73"/>
      <c r="HT285" s="73"/>
      <c r="HU285" s="73"/>
      <c r="HV285" s="73"/>
      <c r="HW285" s="73"/>
      <c r="HX285" s="73"/>
      <c r="HY285" s="73"/>
      <c r="HZ285" s="73"/>
      <c r="IA285" s="73"/>
      <c r="IB285" s="73"/>
      <c r="IC285" s="73"/>
      <c r="ID285" s="73"/>
      <c r="IE285" s="73"/>
      <c r="IF285" s="73"/>
      <c r="IG285" s="73"/>
      <c r="IH285" s="73"/>
      <c r="II285" s="73"/>
      <c r="IJ285" s="73"/>
      <c r="IK285" s="73"/>
      <c r="IL285" s="73"/>
      <c r="IM285" s="73"/>
      <c r="IN285" s="73"/>
      <c r="IO285" s="73"/>
      <c r="IP285" s="73"/>
      <c r="IQ285" s="73"/>
      <c r="IR285" s="73"/>
      <c r="IS285" s="73"/>
      <c r="IT285" s="73"/>
      <c r="IU285" s="73"/>
      <c r="IV285" s="73"/>
      <c r="IW285" s="73"/>
      <c r="IX285" s="73"/>
      <c r="IY285" s="73"/>
      <c r="IZ285" s="73"/>
      <c r="JA285" s="73"/>
      <c r="JB285" s="73"/>
      <c r="JC285" s="73"/>
      <c r="JD285" s="73"/>
      <c r="JE285" s="73">
        <v>2.7675879750000001</v>
      </c>
      <c r="JF285" s="73">
        <v>1493.4424374</v>
      </c>
      <c r="JG285" s="73">
        <v>1174.6974012749999</v>
      </c>
      <c r="JH285" s="73"/>
      <c r="JI285" s="73"/>
      <c r="JJ285" s="73"/>
      <c r="JK285" s="73"/>
      <c r="JL285" s="73"/>
      <c r="JM285" s="73"/>
      <c r="JN285" s="73"/>
      <c r="JO285" s="73"/>
      <c r="JP285" s="73">
        <v>7.8736499999999994E-3</v>
      </c>
      <c r="JQ285" s="73">
        <v>1.1810475000000001E-2</v>
      </c>
      <c r="JR285" s="73"/>
      <c r="JS285" s="73"/>
      <c r="JT285" s="73"/>
      <c r="JU285" s="73"/>
      <c r="JV285" s="73"/>
      <c r="JW285" s="73"/>
      <c r="JX285" s="73"/>
      <c r="JY285" s="73"/>
      <c r="JZ285" s="73"/>
      <c r="KA285" s="73"/>
      <c r="KB285" s="73"/>
      <c r="KC285" s="73"/>
      <c r="KD285" s="73"/>
      <c r="KE285" s="73"/>
      <c r="KF285" s="73"/>
      <c r="KG285" s="73"/>
      <c r="KH285" s="73"/>
      <c r="KI285" s="73"/>
      <c r="KJ285" s="73"/>
      <c r="KK285" s="73"/>
      <c r="KL285" s="73"/>
      <c r="KM285" s="73"/>
      <c r="KN285" s="73"/>
      <c r="KO285" s="73">
        <v>7.8736499999999994E-3</v>
      </c>
      <c r="KP285" s="73"/>
      <c r="KQ285" s="73"/>
      <c r="KR285" s="73"/>
      <c r="KS285" s="73"/>
      <c r="KT285" s="73"/>
      <c r="KU285" s="73"/>
      <c r="KV285" s="73"/>
      <c r="KW285" s="73"/>
      <c r="KX285" s="73"/>
      <c r="KY285" s="73"/>
      <c r="KZ285" s="73">
        <v>1.9684125E-2</v>
      </c>
      <c r="LA285" s="73"/>
      <c r="LB285" s="73"/>
      <c r="LC285" s="73"/>
      <c r="LD285" s="73"/>
      <c r="LE285" s="73"/>
      <c r="LF285" s="73"/>
      <c r="LG285" s="73"/>
      <c r="LH285" s="73"/>
      <c r="LI285" s="73"/>
      <c r="LJ285" s="73"/>
      <c r="LK285" s="73"/>
      <c r="LL285" s="73"/>
      <c r="LM285" s="73"/>
      <c r="LN285" s="73"/>
      <c r="LO285" s="73"/>
      <c r="LP285" s="73"/>
      <c r="LQ285" s="73"/>
      <c r="LR285" s="73"/>
      <c r="LS285" s="73"/>
      <c r="LT285" s="73"/>
      <c r="LU285" s="73"/>
      <c r="LV285" s="73"/>
      <c r="LW285" s="73"/>
      <c r="LX285" s="73"/>
      <c r="LY285" s="73"/>
      <c r="LZ285" s="73"/>
      <c r="MA285" s="73"/>
      <c r="MB285" s="73"/>
      <c r="MC285" s="73"/>
      <c r="MD285" s="73"/>
      <c r="ME285" s="73"/>
      <c r="MF285" s="73"/>
      <c r="MG285" s="73"/>
      <c r="MH285" s="73"/>
      <c r="MI285" s="73"/>
      <c r="MJ285" s="73"/>
      <c r="MK285" s="73"/>
      <c r="ML285" s="73"/>
      <c r="MM285" s="73"/>
      <c r="MN285" s="73"/>
      <c r="MO285" s="73"/>
      <c r="MP285" s="73"/>
      <c r="MQ285" s="73"/>
      <c r="MR285" s="73"/>
      <c r="MS285" s="73"/>
      <c r="MT285" s="73"/>
      <c r="MU285" s="73"/>
      <c r="MV285" s="73"/>
      <c r="MW285" s="73"/>
      <c r="MX285" s="73"/>
      <c r="MY285" s="73"/>
      <c r="MZ285" s="73"/>
      <c r="NA285" s="73"/>
      <c r="NB285" s="73"/>
      <c r="NC285" s="73"/>
      <c r="ND285" s="73"/>
      <c r="NE285" s="73"/>
      <c r="NF285" s="73"/>
      <c r="NG285" s="73"/>
      <c r="NH285" s="73"/>
      <c r="NI285" s="73"/>
      <c r="NJ285" s="73"/>
      <c r="NK285" s="73"/>
      <c r="NL285" s="73"/>
      <c r="NM285" s="73"/>
      <c r="NN285" s="73"/>
      <c r="NO285" s="73"/>
      <c r="NP285" s="73"/>
      <c r="NQ285" s="73"/>
      <c r="NR285" s="73"/>
      <c r="NS285" s="73"/>
      <c r="NT285" s="73"/>
      <c r="NU285" s="73"/>
      <c r="NV285" s="73"/>
      <c r="NW285" s="73"/>
      <c r="NX285" s="73"/>
      <c r="NY285" s="73"/>
      <c r="NZ285" s="73"/>
      <c r="OA285" s="73"/>
      <c r="OB285" s="73"/>
      <c r="OC285" s="73"/>
      <c r="OD285" s="73"/>
      <c r="OE285" s="73"/>
      <c r="OF285" s="73"/>
      <c r="OG285" s="73"/>
      <c r="OH285" s="73"/>
      <c r="OI285" s="73"/>
      <c r="OJ285" s="73"/>
      <c r="OK285" s="73"/>
      <c r="OL285" s="73"/>
      <c r="OM285" s="73"/>
      <c r="ON285" s="73"/>
      <c r="OO285" s="73"/>
      <c r="OP285" s="73"/>
      <c r="OQ285" s="73"/>
      <c r="OR285" s="73"/>
      <c r="OS285" s="73"/>
      <c r="OT285" s="73"/>
      <c r="OU285" s="73"/>
      <c r="OV285" s="73"/>
      <c r="OW285" s="73"/>
      <c r="OX285" s="73"/>
      <c r="OY285" s="73"/>
      <c r="OZ285" s="73"/>
      <c r="PA285" s="73"/>
      <c r="PB285" s="73"/>
      <c r="PC285" s="73"/>
      <c r="PD285" s="73"/>
      <c r="PE285" s="73"/>
      <c r="PF285" s="73"/>
      <c r="PG285" s="73"/>
      <c r="PH285" s="73"/>
      <c r="PI285" s="73"/>
      <c r="PJ285" s="73"/>
      <c r="PK285" s="73"/>
      <c r="PL285" s="73"/>
      <c r="PM285" s="73"/>
      <c r="PN285" s="73"/>
      <c r="PO285" s="73"/>
      <c r="PP285" s="73"/>
      <c r="PQ285" s="73"/>
      <c r="PR285" s="73"/>
      <c r="PS285" s="73"/>
      <c r="PT285" s="73"/>
      <c r="PU285" s="73"/>
      <c r="PV285" s="73"/>
      <c r="PW285" s="73"/>
      <c r="PX285" s="73"/>
      <c r="PY285" s="73"/>
      <c r="PZ285" s="73"/>
      <c r="QA285" s="73"/>
      <c r="QB285" s="73"/>
      <c r="QC285" s="73"/>
      <c r="QD285" s="73"/>
      <c r="QE285" s="73"/>
      <c r="QF285" s="73"/>
      <c r="QG285" s="73"/>
      <c r="QH285" s="73"/>
      <c r="QI285" s="73"/>
      <c r="QJ285" s="73"/>
      <c r="QK285" s="73"/>
      <c r="QL285" s="73"/>
      <c r="QM285" s="73"/>
      <c r="QN285" s="73"/>
      <c r="QO285" s="73"/>
      <c r="QP285" s="73"/>
      <c r="QQ285" s="73"/>
      <c r="QR285" s="73"/>
      <c r="QS285" s="73"/>
      <c r="QT285" s="73"/>
      <c r="QU285" s="73"/>
      <c r="QV285" s="73"/>
      <c r="QW285" s="73"/>
      <c r="QX285" s="73"/>
      <c r="QY285" s="73"/>
      <c r="QZ285" s="73"/>
      <c r="RA285" s="73"/>
      <c r="RB285" s="73"/>
      <c r="RC285" s="73"/>
      <c r="RD285" s="73"/>
      <c r="RE285" s="73"/>
      <c r="RF285" s="73"/>
      <c r="RG285" s="73"/>
      <c r="RH285" s="73"/>
      <c r="RI285" s="73"/>
      <c r="RJ285" s="73"/>
      <c r="RK285" s="73"/>
      <c r="RL285" s="73"/>
      <c r="RM285" s="73"/>
      <c r="RN285" s="73"/>
      <c r="RO285" s="73"/>
      <c r="RP285" s="73"/>
      <c r="RQ285" s="73"/>
      <c r="RR285" s="73"/>
      <c r="RS285" s="73"/>
      <c r="RT285" s="73"/>
      <c r="RU285" s="73"/>
      <c r="RV285" s="73"/>
      <c r="RW285" s="73"/>
      <c r="RX285" s="73"/>
      <c r="RY285" s="73"/>
      <c r="RZ285" s="73"/>
      <c r="SA285" s="73"/>
      <c r="SB285" s="73"/>
      <c r="SC285" s="73"/>
      <c r="SD285" s="73"/>
      <c r="SE285" s="73"/>
      <c r="SF285" s="73"/>
      <c r="SG285" s="73"/>
      <c r="SH285" s="73"/>
      <c r="SI285" s="73"/>
      <c r="SJ285" s="73"/>
      <c r="SK285" s="73"/>
      <c r="SL285" s="73"/>
      <c r="SM285" s="73"/>
      <c r="SN285" s="73"/>
      <c r="SO285" s="73"/>
      <c r="SP285" s="73"/>
      <c r="SQ285" s="73"/>
      <c r="SR285" s="73"/>
      <c r="SS285" s="73"/>
      <c r="ST285" s="73"/>
      <c r="SU285" s="73"/>
      <c r="SV285" s="73"/>
      <c r="SW285" s="73"/>
      <c r="SX285" s="73"/>
      <c r="SY285" s="73"/>
      <c r="SZ285" s="73"/>
      <c r="TA285" s="73"/>
      <c r="TB285" s="73"/>
      <c r="TC285" s="73"/>
      <c r="TD285" s="73"/>
      <c r="TE285" s="73"/>
      <c r="TF285" s="73"/>
      <c r="TG285" s="73"/>
      <c r="TH285" s="73"/>
      <c r="TI285" s="73"/>
      <c r="TJ285" s="73"/>
      <c r="TK285" s="73"/>
      <c r="TL285" s="73"/>
      <c r="TM285" s="73"/>
      <c r="TN285" s="73"/>
      <c r="TO285" s="73"/>
      <c r="TP285" s="73"/>
      <c r="TQ285" s="73"/>
      <c r="TR285" s="73"/>
      <c r="TS285" s="73"/>
      <c r="TT285" s="73"/>
      <c r="TU285" s="73"/>
      <c r="TV285" s="73"/>
      <c r="TW285" s="73"/>
      <c r="TX285" s="73"/>
      <c r="TY285" s="73"/>
      <c r="TZ285" s="73"/>
      <c r="UA285" s="73"/>
      <c r="UB285" s="73"/>
      <c r="UC285" s="73"/>
      <c r="UD285" s="73"/>
      <c r="UE285" s="73"/>
      <c r="UF285" s="73"/>
      <c r="UG285" s="73"/>
      <c r="UH285" s="73"/>
      <c r="UI285" s="73"/>
      <c r="UJ285" s="73"/>
      <c r="UK285" s="73"/>
      <c r="UL285" s="73"/>
      <c r="UM285" s="73"/>
      <c r="UN285" s="73"/>
      <c r="UO285" s="73"/>
      <c r="UP285" s="73"/>
      <c r="UQ285" s="73"/>
      <c r="UR285" s="73"/>
      <c r="US285" s="73"/>
      <c r="UT285" s="73"/>
      <c r="UU285" s="73"/>
      <c r="UV285" s="73"/>
      <c r="UW285" s="73"/>
      <c r="UX285" s="73"/>
      <c r="UY285" s="73"/>
      <c r="UZ285" s="73"/>
      <c r="VA285" s="73"/>
      <c r="VB285" s="73"/>
      <c r="VC285" s="73"/>
      <c r="VD285" s="73"/>
      <c r="VE285" s="73"/>
      <c r="VF285" s="73"/>
      <c r="VG285" s="73"/>
      <c r="VH285" s="73"/>
      <c r="VI285" s="73"/>
      <c r="VJ285" s="73"/>
      <c r="VK285" s="73"/>
      <c r="VL285" s="73"/>
      <c r="VM285" s="73"/>
      <c r="VN285" s="73"/>
      <c r="VO285" s="73"/>
      <c r="VP285" s="73"/>
      <c r="VQ285" s="73"/>
      <c r="VR285" s="73"/>
      <c r="VS285" s="73"/>
      <c r="VT285" s="73"/>
      <c r="VU285" s="73"/>
      <c r="VV285" s="73"/>
      <c r="VW285" s="73"/>
      <c r="VX285" s="73"/>
      <c r="VY285" s="73"/>
      <c r="VZ285" s="73"/>
      <c r="WA285" s="73"/>
      <c r="WB285" s="73"/>
      <c r="WC285" s="73"/>
      <c r="WD285" s="73"/>
      <c r="WE285" s="73"/>
      <c r="WF285" s="73"/>
      <c r="WG285" s="73"/>
      <c r="WH285" s="73"/>
      <c r="WI285" s="73"/>
      <c r="WJ285" s="73"/>
      <c r="WK285" s="73"/>
      <c r="WL285" s="73"/>
      <c r="WM285" s="73"/>
      <c r="WN285" s="73"/>
      <c r="WO285" s="73"/>
      <c r="WP285" s="73"/>
      <c r="WQ285" s="73"/>
      <c r="WR285" s="73"/>
      <c r="WS285" s="73"/>
      <c r="WT285" s="73"/>
      <c r="WU285" s="73"/>
      <c r="WV285" s="73"/>
      <c r="WW285" s="73"/>
      <c r="WX285" s="73"/>
      <c r="WY285" s="73"/>
      <c r="WZ285" s="73"/>
      <c r="XA285" s="73"/>
      <c r="XB285" s="73"/>
      <c r="XC285" s="73"/>
      <c r="XD285" s="73"/>
      <c r="XE285" s="73"/>
      <c r="XF285" s="73"/>
      <c r="XG285" s="73"/>
      <c r="XH285" s="73"/>
      <c r="XI285" s="73"/>
      <c r="XJ285" s="73"/>
      <c r="XK285" s="73"/>
      <c r="XL285" s="73"/>
      <c r="XM285" s="73"/>
      <c r="XN285" s="73"/>
      <c r="XO285" s="73"/>
      <c r="XP285" s="73"/>
      <c r="XQ285" s="73"/>
      <c r="XR285" s="73"/>
      <c r="XS285" s="73"/>
      <c r="XT285" s="73"/>
      <c r="XU285" s="73"/>
      <c r="XV285" s="73"/>
      <c r="XW285" s="73"/>
      <c r="XX285" s="73"/>
      <c r="XY285" s="73"/>
      <c r="XZ285" s="73"/>
      <c r="YA285" s="73"/>
      <c r="YB285" s="73"/>
      <c r="YC285" s="73"/>
      <c r="YD285" s="73"/>
      <c r="YE285" s="73"/>
      <c r="YF285" s="73"/>
      <c r="YG285" s="73"/>
      <c r="YH285" s="73"/>
      <c r="YI285" s="73"/>
      <c r="YJ285" s="73"/>
      <c r="YK285" s="73"/>
      <c r="YL285" s="73"/>
      <c r="YM285" s="73"/>
      <c r="YN285" s="73"/>
      <c r="YO285" s="73"/>
      <c r="YP285" s="73"/>
      <c r="YQ285" s="73"/>
      <c r="YR285" s="73"/>
    </row>
    <row r="286" spans="1:668">
      <c r="A286" s="71" t="s">
        <v>369</v>
      </c>
      <c r="B286" s="72">
        <f t="shared" si="260"/>
        <v>1.1810475E-4</v>
      </c>
      <c r="C286" s="72">
        <f t="shared" si="261"/>
        <v>1.688897925E-3</v>
      </c>
      <c r="D286" s="72">
        <f t="shared" si="262"/>
        <v>4.9210312500000007E-4</v>
      </c>
      <c r="E286" s="72">
        <f t="shared" si="263"/>
        <v>7.8736499999999994E-4</v>
      </c>
      <c r="F286" s="72">
        <f t="shared" si="264"/>
        <v>1.7715712499999999E-4</v>
      </c>
      <c r="G286" s="72">
        <f t="shared" si="265"/>
        <v>6.6926024999999998E-5</v>
      </c>
      <c r="H286" s="72">
        <f t="shared" si="266"/>
        <v>4.0037510249999993E-3</v>
      </c>
      <c r="I286" s="72">
        <f t="shared" si="267"/>
        <v>0</v>
      </c>
      <c r="J286" s="72">
        <f t="shared" si="268"/>
        <v>0</v>
      </c>
      <c r="K286" s="72">
        <f t="shared" si="269"/>
        <v>1.2282893999999999E-3</v>
      </c>
      <c r="L286" s="72">
        <f t="shared" si="270"/>
        <v>5.3540819999999998E-4</v>
      </c>
      <c r="M286" s="72">
        <f t="shared" si="271"/>
        <v>5.3540819999999998E-4</v>
      </c>
      <c r="N286" s="72">
        <f t="shared" si="272"/>
        <v>2.047149E-4</v>
      </c>
      <c r="O286" s="72">
        <f t="shared" si="273"/>
        <v>0</v>
      </c>
      <c r="P286" s="72">
        <f t="shared" si="274"/>
        <v>0</v>
      </c>
      <c r="Q286" s="72">
        <f t="shared" si="275"/>
        <v>0</v>
      </c>
      <c r="R286" s="72">
        <f t="shared" si="276"/>
        <v>0</v>
      </c>
      <c r="S286" s="72">
        <f t="shared" si="277"/>
        <v>0</v>
      </c>
      <c r="T286" s="72">
        <f t="shared" si="278"/>
        <v>0</v>
      </c>
      <c r="U286" s="72">
        <f t="shared" si="279"/>
        <v>0</v>
      </c>
      <c r="V286" s="72">
        <f t="shared" si="280"/>
        <v>0</v>
      </c>
      <c r="W286" s="72">
        <f t="shared" si="281"/>
        <v>0</v>
      </c>
      <c r="X286" s="72">
        <f t="shared" si="282"/>
        <v>0</v>
      </c>
      <c r="Y286" s="72">
        <f t="shared" si="283"/>
        <v>0</v>
      </c>
      <c r="Z286" s="72">
        <f t="shared" si="284"/>
        <v>0</v>
      </c>
      <c r="AA286" s="72">
        <f t="shared" si="285"/>
        <v>0</v>
      </c>
      <c r="AB286" s="72"/>
      <c r="AD286" s="73"/>
      <c r="AE286" s="73"/>
      <c r="AF286" s="73">
        <v>0.11810475000000001</v>
      </c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>
        <v>1.688897925</v>
      </c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>
        <v>0.49210312500000003</v>
      </c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>
        <v>0.78736499999999998</v>
      </c>
      <c r="BV286" s="73"/>
      <c r="BW286" s="73"/>
      <c r="BX286" s="73"/>
      <c r="BY286" s="73"/>
      <c r="BZ286" s="73"/>
      <c r="CA286" s="73"/>
      <c r="CB286" s="73"/>
      <c r="CC286" s="73">
        <v>3.9368250000000006E-3</v>
      </c>
      <c r="CD286" s="73"/>
      <c r="CE286" s="73"/>
      <c r="CF286" s="73">
        <v>8.2673325000000006E-2</v>
      </c>
      <c r="CG286" s="73"/>
      <c r="CH286" s="73"/>
      <c r="CI286" s="73">
        <v>9.0546974999999988E-2</v>
      </c>
      <c r="CJ286" s="73"/>
      <c r="CK286" s="73"/>
      <c r="CL286" s="73"/>
      <c r="CM286" s="73"/>
      <c r="CN286" s="73"/>
      <c r="CO286" s="73"/>
      <c r="CP286" s="73">
        <v>6.6926025E-2</v>
      </c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>
        <v>8.6610150000000011E-2</v>
      </c>
      <c r="DB286" s="73">
        <v>0.27164092500000003</v>
      </c>
      <c r="DC286" s="73">
        <v>7.4799674999999996E-2</v>
      </c>
      <c r="DD286" s="73"/>
      <c r="DE286" s="73"/>
      <c r="DF286" s="73"/>
      <c r="DG286" s="73"/>
      <c r="DH286" s="73"/>
      <c r="DI286" s="73">
        <v>3.5707002750000001</v>
      </c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73"/>
      <c r="DW286" s="73"/>
      <c r="DX286" s="73"/>
      <c r="DY286" s="73"/>
      <c r="DZ286" s="73"/>
      <c r="EA286" s="73"/>
      <c r="EB286" s="73"/>
      <c r="EC286" s="73"/>
      <c r="ED286" s="73"/>
      <c r="EE286" s="73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>
        <v>0.50391360000000007</v>
      </c>
      <c r="EP286" s="73"/>
      <c r="EQ286" s="73"/>
      <c r="ER286" s="73">
        <v>0.7243757999999999</v>
      </c>
      <c r="ES286" s="73"/>
      <c r="ET286" s="73"/>
      <c r="EU286" s="73"/>
      <c r="EV286" s="73"/>
      <c r="EW286" s="73"/>
      <c r="EX286" s="73"/>
      <c r="EY286" s="73"/>
      <c r="EZ286" s="73"/>
      <c r="FA286" s="73"/>
      <c r="FB286" s="73"/>
      <c r="FC286" s="73"/>
      <c r="FD286" s="73"/>
      <c r="FE286" s="73">
        <v>0.5354082</v>
      </c>
      <c r="FF286" s="73"/>
      <c r="FG286" s="73"/>
      <c r="FH286" s="73"/>
      <c r="FI286" s="73"/>
      <c r="FJ286" s="73"/>
      <c r="FK286" s="73"/>
      <c r="FL286" s="73">
        <v>7.8736500000000001E-2</v>
      </c>
      <c r="FM286" s="73">
        <v>0.45667170000000001</v>
      </c>
      <c r="FN286" s="73"/>
      <c r="FO286" s="73"/>
      <c r="FP286" s="73"/>
      <c r="FQ286" s="73"/>
      <c r="FR286" s="73"/>
      <c r="FS286" s="73"/>
      <c r="FT286" s="73"/>
      <c r="FU286" s="73"/>
      <c r="FV286" s="73"/>
      <c r="FW286" s="73"/>
      <c r="FX286" s="73">
        <v>0.20471490000000001</v>
      </c>
      <c r="FY286" s="73"/>
      <c r="FZ286" s="73"/>
      <c r="GA286" s="73"/>
      <c r="GB286" s="73"/>
      <c r="GC286" s="73"/>
      <c r="GD286" s="73"/>
      <c r="GE286" s="73"/>
      <c r="GF286" s="73"/>
      <c r="GG286" s="73"/>
      <c r="GH286" s="73"/>
      <c r="GI286" s="73"/>
      <c r="GJ286" s="73"/>
      <c r="GK286" s="73"/>
      <c r="GL286" s="73"/>
      <c r="GM286" s="73"/>
      <c r="GN286" s="73"/>
      <c r="GO286" s="73"/>
      <c r="GP286" s="73"/>
      <c r="GQ286" s="73"/>
      <c r="GR286" s="73"/>
      <c r="GS286" s="73"/>
      <c r="GT286" s="73"/>
      <c r="GU286" s="73"/>
      <c r="GV286" s="73"/>
      <c r="GW286" s="73"/>
      <c r="GX286" s="73"/>
      <c r="GY286" s="73"/>
      <c r="GZ286" s="73"/>
      <c r="HA286" s="73"/>
      <c r="HB286" s="73"/>
      <c r="HC286" s="73"/>
      <c r="HD286" s="73"/>
      <c r="HE286" s="73"/>
      <c r="HF286" s="73"/>
      <c r="HG286" s="73"/>
      <c r="HH286" s="73"/>
      <c r="HI286" s="73"/>
      <c r="HJ286" s="73"/>
      <c r="HK286" s="73"/>
      <c r="HL286" s="73"/>
      <c r="HM286" s="73"/>
      <c r="HN286" s="73"/>
      <c r="HO286" s="73"/>
      <c r="HP286" s="73"/>
      <c r="HQ286" s="73"/>
      <c r="HR286" s="73"/>
      <c r="HS286" s="73"/>
      <c r="HT286" s="73"/>
      <c r="HU286" s="73"/>
      <c r="HV286" s="73"/>
      <c r="HW286" s="73"/>
      <c r="HX286" s="73"/>
      <c r="HY286" s="73"/>
      <c r="HZ286" s="73"/>
      <c r="IA286" s="73"/>
      <c r="IB286" s="73"/>
      <c r="IC286" s="73"/>
      <c r="ID286" s="73"/>
      <c r="IE286" s="73"/>
      <c r="IF286" s="73"/>
      <c r="IG286" s="73"/>
      <c r="IH286" s="73"/>
      <c r="II286" s="73"/>
      <c r="IJ286" s="73"/>
      <c r="IK286" s="73"/>
      <c r="IL286" s="73"/>
      <c r="IM286" s="73"/>
      <c r="IN286" s="73"/>
      <c r="IO286" s="73"/>
      <c r="IP286" s="73"/>
      <c r="IQ286" s="73"/>
      <c r="IR286" s="73"/>
      <c r="IS286" s="73"/>
      <c r="IT286" s="73"/>
      <c r="IU286" s="73"/>
      <c r="IV286" s="73"/>
      <c r="IW286" s="73"/>
      <c r="IX286" s="73"/>
      <c r="IY286" s="73"/>
      <c r="IZ286" s="73"/>
      <c r="JA286" s="73"/>
      <c r="JB286" s="73"/>
      <c r="JC286" s="73"/>
      <c r="JD286" s="73"/>
      <c r="JE286" s="73"/>
      <c r="JF286" s="73"/>
      <c r="JG286" s="73"/>
      <c r="JH286" s="73"/>
      <c r="JI286" s="73"/>
      <c r="JJ286" s="73"/>
      <c r="JK286" s="73"/>
      <c r="JL286" s="73"/>
      <c r="JM286" s="73"/>
      <c r="JN286" s="73"/>
      <c r="JO286" s="73"/>
      <c r="JP286" s="73"/>
      <c r="JQ286" s="73"/>
      <c r="JR286" s="73"/>
      <c r="JS286" s="73"/>
      <c r="JT286" s="73"/>
      <c r="JU286" s="73"/>
      <c r="JV286" s="73"/>
      <c r="JW286" s="73"/>
      <c r="JX286" s="73"/>
      <c r="JY286" s="73"/>
      <c r="JZ286" s="73"/>
      <c r="KA286" s="73"/>
      <c r="KB286" s="73"/>
      <c r="KC286" s="73"/>
      <c r="KD286" s="73"/>
      <c r="KE286" s="73"/>
      <c r="KF286" s="73"/>
      <c r="KG286" s="73"/>
      <c r="KH286" s="73"/>
      <c r="KI286" s="73"/>
      <c r="KJ286" s="73"/>
      <c r="KK286" s="73"/>
      <c r="KL286" s="73"/>
      <c r="KM286" s="73"/>
      <c r="KN286" s="73"/>
      <c r="KO286" s="73"/>
      <c r="KP286" s="73"/>
      <c r="KQ286" s="73"/>
      <c r="KR286" s="73"/>
      <c r="KS286" s="73"/>
      <c r="KT286" s="73"/>
      <c r="KU286" s="73"/>
      <c r="KV286" s="73"/>
      <c r="KW286" s="73"/>
      <c r="KX286" s="73"/>
      <c r="KY286" s="73"/>
      <c r="KZ286" s="73"/>
      <c r="LA286" s="73"/>
      <c r="LB286" s="73"/>
      <c r="LC286" s="73"/>
      <c r="LD286" s="73"/>
      <c r="LE286" s="73"/>
      <c r="LF286" s="73"/>
      <c r="LG286" s="73"/>
      <c r="LH286" s="73"/>
      <c r="LI286" s="73"/>
      <c r="LJ286" s="73"/>
      <c r="LK286" s="73"/>
      <c r="LL286" s="73"/>
      <c r="LM286" s="73"/>
      <c r="LN286" s="73"/>
      <c r="LO286" s="73"/>
      <c r="LP286" s="73"/>
      <c r="LQ286" s="73"/>
      <c r="LR286" s="73"/>
      <c r="LS286" s="73"/>
      <c r="LT286" s="73"/>
      <c r="LU286" s="73"/>
      <c r="LV286" s="73"/>
      <c r="LW286" s="73"/>
      <c r="LX286" s="73"/>
      <c r="LY286" s="73"/>
      <c r="LZ286" s="73"/>
      <c r="MA286" s="73"/>
      <c r="MB286" s="73"/>
      <c r="MC286" s="73"/>
      <c r="MD286" s="73"/>
      <c r="ME286" s="73"/>
      <c r="MF286" s="73"/>
      <c r="MG286" s="73"/>
      <c r="MH286" s="73"/>
      <c r="MI286" s="73"/>
      <c r="MJ286" s="73"/>
      <c r="MK286" s="73"/>
      <c r="ML286" s="73"/>
      <c r="MM286" s="73"/>
      <c r="MN286" s="73"/>
      <c r="MO286" s="73"/>
      <c r="MP286" s="73"/>
      <c r="MQ286" s="73"/>
      <c r="MR286" s="73"/>
      <c r="MS286" s="73"/>
      <c r="MT286" s="73"/>
      <c r="MU286" s="73"/>
      <c r="MV286" s="73"/>
      <c r="MW286" s="73"/>
      <c r="MX286" s="73"/>
      <c r="MY286" s="73"/>
      <c r="MZ286" s="73"/>
      <c r="NA286" s="73"/>
      <c r="NB286" s="73"/>
      <c r="NC286" s="73"/>
      <c r="ND286" s="73"/>
      <c r="NE286" s="73"/>
      <c r="NF286" s="73"/>
      <c r="NG286" s="73"/>
      <c r="NH286" s="73"/>
      <c r="NI286" s="73"/>
      <c r="NJ286" s="73"/>
      <c r="NK286" s="73"/>
      <c r="NL286" s="73"/>
      <c r="NM286" s="73"/>
      <c r="NN286" s="73"/>
      <c r="NO286" s="73"/>
      <c r="NP286" s="73"/>
      <c r="NQ286" s="73"/>
      <c r="NR286" s="73"/>
      <c r="NS286" s="73"/>
      <c r="NT286" s="73"/>
      <c r="NU286" s="73"/>
      <c r="NV286" s="73"/>
      <c r="NW286" s="73"/>
      <c r="NX286" s="73"/>
      <c r="NY286" s="73"/>
      <c r="NZ286" s="73"/>
      <c r="OA286" s="73"/>
      <c r="OB286" s="73"/>
      <c r="OC286" s="73"/>
      <c r="OD286" s="73"/>
      <c r="OE286" s="73"/>
      <c r="OF286" s="73"/>
      <c r="OG286" s="73"/>
      <c r="OH286" s="73"/>
      <c r="OI286" s="73"/>
      <c r="OJ286" s="73"/>
      <c r="OK286" s="73"/>
      <c r="OL286" s="73"/>
      <c r="OM286" s="73"/>
      <c r="ON286" s="73"/>
      <c r="OO286" s="73"/>
      <c r="OP286" s="73"/>
      <c r="OQ286" s="73"/>
      <c r="OR286" s="73"/>
      <c r="OS286" s="73"/>
      <c r="OT286" s="73"/>
      <c r="OU286" s="73"/>
      <c r="OV286" s="73"/>
      <c r="OW286" s="73"/>
      <c r="OX286" s="73"/>
      <c r="OY286" s="73"/>
      <c r="OZ286" s="73"/>
      <c r="PA286" s="73"/>
      <c r="PB286" s="73"/>
      <c r="PC286" s="73"/>
      <c r="PD286" s="73"/>
      <c r="PE286" s="73"/>
      <c r="PF286" s="73"/>
      <c r="PG286" s="73"/>
      <c r="PH286" s="73"/>
      <c r="PI286" s="73"/>
      <c r="PJ286" s="73"/>
      <c r="PK286" s="73"/>
      <c r="PL286" s="73"/>
      <c r="PM286" s="73"/>
      <c r="PN286" s="73"/>
      <c r="PO286" s="73"/>
      <c r="PP286" s="73"/>
      <c r="PQ286" s="73"/>
      <c r="PR286" s="73"/>
      <c r="PS286" s="73"/>
      <c r="PT286" s="73"/>
      <c r="PU286" s="73"/>
      <c r="PV286" s="73"/>
      <c r="PW286" s="73"/>
      <c r="PX286" s="73"/>
      <c r="PY286" s="73"/>
      <c r="PZ286" s="73"/>
      <c r="QA286" s="73"/>
      <c r="QB286" s="73"/>
      <c r="QC286" s="73"/>
      <c r="QD286" s="73"/>
      <c r="QE286" s="73"/>
      <c r="QF286" s="73"/>
      <c r="QG286" s="73"/>
      <c r="QH286" s="73"/>
      <c r="QI286" s="73"/>
      <c r="QJ286" s="73"/>
      <c r="QK286" s="73"/>
      <c r="QL286" s="73"/>
      <c r="QM286" s="73"/>
      <c r="QN286" s="73"/>
      <c r="QO286" s="73"/>
      <c r="QP286" s="73"/>
      <c r="QQ286" s="73"/>
      <c r="QR286" s="73"/>
      <c r="QS286" s="73"/>
      <c r="QT286" s="73"/>
      <c r="QU286" s="73"/>
      <c r="QV286" s="73"/>
      <c r="QW286" s="73"/>
      <c r="QX286" s="73"/>
      <c r="QY286" s="73"/>
      <c r="QZ286" s="73"/>
      <c r="RA286" s="73"/>
      <c r="RB286" s="73"/>
      <c r="RC286" s="73"/>
      <c r="RD286" s="73"/>
      <c r="RE286" s="73"/>
      <c r="RF286" s="73"/>
      <c r="RG286" s="73"/>
      <c r="RH286" s="73"/>
      <c r="RI286" s="73"/>
      <c r="RJ286" s="73"/>
      <c r="RK286" s="73"/>
      <c r="RL286" s="73"/>
      <c r="RM286" s="73"/>
      <c r="RN286" s="73"/>
      <c r="RO286" s="73"/>
      <c r="RP286" s="73"/>
      <c r="RQ286" s="73"/>
      <c r="RR286" s="73"/>
      <c r="RS286" s="73"/>
      <c r="RT286" s="73"/>
      <c r="RU286" s="73"/>
      <c r="RV286" s="73"/>
      <c r="RW286" s="73"/>
      <c r="RX286" s="73"/>
      <c r="RY286" s="73"/>
      <c r="RZ286" s="73"/>
      <c r="SA286" s="73"/>
      <c r="SB286" s="73"/>
      <c r="SC286" s="73"/>
      <c r="SD286" s="73"/>
      <c r="SE286" s="73"/>
      <c r="SF286" s="73"/>
      <c r="SG286" s="73"/>
      <c r="SH286" s="73"/>
      <c r="SI286" s="73"/>
      <c r="SJ286" s="73"/>
      <c r="SK286" s="73"/>
      <c r="SL286" s="73"/>
      <c r="SM286" s="73"/>
      <c r="SN286" s="73"/>
      <c r="SO286" s="73"/>
      <c r="SP286" s="73"/>
      <c r="SQ286" s="73"/>
      <c r="SR286" s="73"/>
      <c r="SS286" s="73"/>
      <c r="ST286" s="73"/>
      <c r="SU286" s="73"/>
      <c r="SV286" s="73"/>
      <c r="SW286" s="73"/>
      <c r="SX286" s="73"/>
      <c r="SY286" s="73"/>
      <c r="SZ286" s="73"/>
      <c r="TA286" s="73"/>
      <c r="TB286" s="73"/>
      <c r="TC286" s="73"/>
      <c r="TD286" s="73"/>
      <c r="TE286" s="73"/>
      <c r="TF286" s="73"/>
      <c r="TG286" s="73"/>
      <c r="TH286" s="73"/>
      <c r="TI286" s="73"/>
      <c r="TJ286" s="73"/>
      <c r="TK286" s="73"/>
      <c r="TL286" s="73"/>
      <c r="TM286" s="73"/>
      <c r="TN286" s="73"/>
      <c r="TO286" s="73"/>
      <c r="TP286" s="73"/>
      <c r="TQ286" s="73"/>
      <c r="TR286" s="73"/>
      <c r="TS286" s="73"/>
      <c r="TT286" s="73"/>
      <c r="TU286" s="73"/>
      <c r="TV286" s="73"/>
      <c r="TW286" s="73"/>
      <c r="TX286" s="73"/>
      <c r="TY286" s="73"/>
      <c r="TZ286" s="73"/>
      <c r="UA286" s="73"/>
      <c r="UB286" s="73"/>
      <c r="UC286" s="73"/>
      <c r="UD286" s="73"/>
      <c r="UE286" s="73"/>
      <c r="UF286" s="73"/>
      <c r="UG286" s="73"/>
      <c r="UH286" s="73"/>
      <c r="UI286" s="73"/>
      <c r="UJ286" s="73"/>
      <c r="UK286" s="73"/>
      <c r="UL286" s="73"/>
      <c r="UM286" s="73"/>
      <c r="UN286" s="73"/>
      <c r="UO286" s="73"/>
      <c r="UP286" s="73"/>
      <c r="UQ286" s="73"/>
      <c r="UR286" s="73"/>
      <c r="US286" s="73"/>
      <c r="UT286" s="73"/>
      <c r="UU286" s="73"/>
      <c r="UV286" s="73"/>
      <c r="UW286" s="73"/>
      <c r="UX286" s="73"/>
      <c r="UY286" s="73"/>
      <c r="UZ286" s="73"/>
      <c r="VA286" s="73"/>
      <c r="VB286" s="73"/>
      <c r="VC286" s="73"/>
      <c r="VD286" s="73"/>
      <c r="VE286" s="73"/>
      <c r="VF286" s="73"/>
      <c r="VG286" s="73"/>
      <c r="VH286" s="73"/>
      <c r="VI286" s="73"/>
      <c r="VJ286" s="73"/>
      <c r="VK286" s="73"/>
      <c r="VL286" s="73"/>
      <c r="VM286" s="73"/>
      <c r="VN286" s="73"/>
      <c r="VO286" s="73"/>
      <c r="VP286" s="73"/>
      <c r="VQ286" s="73"/>
      <c r="VR286" s="73"/>
      <c r="VS286" s="73"/>
      <c r="VT286" s="73"/>
      <c r="VU286" s="73"/>
      <c r="VV286" s="73"/>
      <c r="VW286" s="73"/>
      <c r="VX286" s="73"/>
      <c r="VY286" s="73"/>
      <c r="VZ286" s="73"/>
      <c r="WA286" s="73"/>
      <c r="WB286" s="73"/>
      <c r="WC286" s="73"/>
      <c r="WD286" s="73"/>
      <c r="WE286" s="73"/>
      <c r="WF286" s="73"/>
      <c r="WG286" s="73"/>
      <c r="WH286" s="73"/>
      <c r="WI286" s="73"/>
      <c r="WJ286" s="73"/>
      <c r="WK286" s="73"/>
      <c r="WL286" s="73"/>
      <c r="WM286" s="73"/>
      <c r="WN286" s="73"/>
      <c r="WO286" s="73"/>
      <c r="WP286" s="73"/>
      <c r="WQ286" s="73"/>
      <c r="WR286" s="73"/>
      <c r="WS286" s="73"/>
      <c r="WT286" s="73"/>
      <c r="WU286" s="73"/>
      <c r="WV286" s="73"/>
      <c r="WW286" s="73"/>
      <c r="WX286" s="73"/>
      <c r="WY286" s="73"/>
      <c r="WZ286" s="73"/>
      <c r="XA286" s="73"/>
      <c r="XB286" s="73"/>
      <c r="XC286" s="73"/>
      <c r="XD286" s="73"/>
      <c r="XE286" s="73"/>
      <c r="XF286" s="73"/>
      <c r="XG286" s="73"/>
      <c r="XH286" s="73"/>
      <c r="XI286" s="73"/>
      <c r="XJ286" s="73"/>
      <c r="XK286" s="73"/>
      <c r="XL286" s="73"/>
      <c r="XM286" s="73"/>
      <c r="XN286" s="73"/>
      <c r="XO286" s="73"/>
      <c r="XP286" s="73"/>
      <c r="XQ286" s="73"/>
      <c r="XR286" s="73"/>
      <c r="XS286" s="73"/>
      <c r="XT286" s="73"/>
      <c r="XU286" s="73"/>
      <c r="XV286" s="73"/>
      <c r="XW286" s="73"/>
      <c r="XX286" s="73"/>
      <c r="XY286" s="73"/>
      <c r="XZ286" s="73"/>
      <c r="YA286" s="73"/>
      <c r="YB286" s="73"/>
      <c r="YC286" s="73"/>
      <c r="YD286" s="73"/>
      <c r="YE286" s="73"/>
      <c r="YF286" s="73"/>
      <c r="YG286" s="73"/>
      <c r="YH286" s="73"/>
      <c r="YI286" s="73"/>
      <c r="YJ286" s="73"/>
      <c r="YK286" s="73"/>
      <c r="YL286" s="73"/>
      <c r="YM286" s="73"/>
      <c r="YN286" s="73"/>
      <c r="YO286" s="73"/>
      <c r="YP286" s="73"/>
      <c r="YQ286" s="73"/>
      <c r="YR286" s="73"/>
    </row>
    <row r="287" spans="1:668">
      <c r="A287" s="71" t="s">
        <v>370</v>
      </c>
      <c r="B287" s="72">
        <f t="shared" si="260"/>
        <v>0</v>
      </c>
      <c r="C287" s="72">
        <f t="shared" si="261"/>
        <v>0</v>
      </c>
      <c r="D287" s="72">
        <f t="shared" si="262"/>
        <v>0</v>
      </c>
      <c r="E287" s="72">
        <f t="shared" si="263"/>
        <v>0</v>
      </c>
      <c r="F287" s="72">
        <f t="shared" si="264"/>
        <v>0</v>
      </c>
      <c r="G287" s="72">
        <f t="shared" si="265"/>
        <v>0</v>
      </c>
      <c r="H287" s="72">
        <f t="shared" si="266"/>
        <v>0</v>
      </c>
      <c r="I287" s="72">
        <f t="shared" si="267"/>
        <v>0</v>
      </c>
      <c r="J287" s="72">
        <f t="shared" si="268"/>
        <v>0</v>
      </c>
      <c r="K287" s="72">
        <f t="shared" si="269"/>
        <v>0</v>
      </c>
      <c r="L287" s="72">
        <f t="shared" si="270"/>
        <v>0</v>
      </c>
      <c r="M287" s="72">
        <f t="shared" si="271"/>
        <v>0</v>
      </c>
      <c r="N287" s="72">
        <f t="shared" si="272"/>
        <v>0</v>
      </c>
      <c r="O287" s="72">
        <f t="shared" si="273"/>
        <v>0</v>
      </c>
      <c r="P287" s="72">
        <f t="shared" si="274"/>
        <v>0</v>
      </c>
      <c r="Q287" s="72">
        <f t="shared" si="275"/>
        <v>0</v>
      </c>
      <c r="R287" s="72">
        <f t="shared" si="276"/>
        <v>0</v>
      </c>
      <c r="S287" s="72">
        <f t="shared" si="277"/>
        <v>0</v>
      </c>
      <c r="T287" s="72">
        <f t="shared" si="278"/>
        <v>0</v>
      </c>
      <c r="U287" s="72">
        <f t="shared" si="279"/>
        <v>0</v>
      </c>
      <c r="V287" s="72">
        <f t="shared" si="280"/>
        <v>0</v>
      </c>
      <c r="W287" s="72">
        <f t="shared" si="281"/>
        <v>0</v>
      </c>
      <c r="X287" s="72">
        <f t="shared" si="282"/>
        <v>0</v>
      </c>
      <c r="Y287" s="72">
        <f t="shared" si="283"/>
        <v>0</v>
      </c>
      <c r="Z287" s="72">
        <f t="shared" si="284"/>
        <v>0</v>
      </c>
      <c r="AA287" s="72">
        <f t="shared" si="285"/>
        <v>0</v>
      </c>
      <c r="AB287" s="72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3"/>
      <c r="DY287" s="73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73"/>
      <c r="ES287" s="73"/>
      <c r="ET287" s="73"/>
      <c r="EU287" s="73"/>
      <c r="EV287" s="73"/>
      <c r="EW287" s="73"/>
      <c r="EX287" s="73"/>
      <c r="EY287" s="73"/>
      <c r="EZ287" s="73"/>
      <c r="FA287" s="73"/>
      <c r="FB287" s="73"/>
      <c r="FC287" s="73"/>
      <c r="FD287" s="73"/>
      <c r="FE287" s="73"/>
      <c r="FF287" s="73"/>
      <c r="FG287" s="73"/>
      <c r="FH287" s="73"/>
      <c r="FI287" s="73"/>
      <c r="FJ287" s="73"/>
      <c r="FK287" s="73"/>
      <c r="FL287" s="73"/>
      <c r="FM287" s="73"/>
      <c r="FN287" s="73"/>
      <c r="FO287" s="73"/>
      <c r="FP287" s="73"/>
      <c r="FQ287" s="73"/>
      <c r="FR287" s="73"/>
      <c r="FS287" s="73"/>
      <c r="FT287" s="73"/>
      <c r="FU287" s="73"/>
      <c r="FV287" s="73"/>
      <c r="FW287" s="73"/>
      <c r="FX287" s="73"/>
      <c r="FY287" s="73"/>
      <c r="FZ287" s="73"/>
      <c r="GA287" s="73"/>
      <c r="GB287" s="73"/>
      <c r="GC287" s="73"/>
      <c r="GD287" s="73"/>
      <c r="GE287" s="73"/>
      <c r="GF287" s="73"/>
      <c r="GG287" s="73"/>
      <c r="GH287" s="73"/>
      <c r="GI287" s="73"/>
      <c r="GJ287" s="73"/>
      <c r="GK287" s="73"/>
      <c r="GL287" s="73"/>
      <c r="GM287" s="73"/>
      <c r="GN287" s="73"/>
      <c r="GO287" s="73"/>
      <c r="GP287" s="73"/>
      <c r="GQ287" s="73"/>
      <c r="GR287" s="73"/>
      <c r="GS287" s="73"/>
      <c r="GT287" s="73"/>
      <c r="GU287" s="73"/>
      <c r="GV287" s="73"/>
      <c r="GW287" s="73"/>
      <c r="GX287" s="73"/>
      <c r="GY287" s="73"/>
      <c r="GZ287" s="73"/>
      <c r="HA287" s="73"/>
      <c r="HB287" s="73"/>
      <c r="HC287" s="73"/>
      <c r="HD287" s="73"/>
      <c r="HE287" s="73"/>
      <c r="HF287" s="73"/>
      <c r="HG287" s="73"/>
      <c r="HH287" s="73"/>
      <c r="HI287" s="73"/>
      <c r="HJ287" s="73"/>
      <c r="HK287" s="73"/>
      <c r="HL287" s="73"/>
      <c r="HM287" s="73"/>
      <c r="HN287" s="73"/>
      <c r="HO287" s="73"/>
      <c r="HP287" s="73"/>
      <c r="HQ287" s="73"/>
      <c r="HR287" s="73"/>
      <c r="HS287" s="73"/>
      <c r="HT287" s="73"/>
      <c r="HU287" s="73"/>
      <c r="HV287" s="73"/>
      <c r="HW287" s="73"/>
      <c r="HX287" s="73"/>
      <c r="HY287" s="73"/>
      <c r="HZ287" s="73"/>
      <c r="IA287" s="73"/>
      <c r="IB287" s="73"/>
      <c r="IC287" s="73"/>
      <c r="ID287" s="73"/>
      <c r="IE287" s="73"/>
      <c r="IF287" s="73"/>
      <c r="IG287" s="73"/>
      <c r="IH287" s="73"/>
      <c r="II287" s="73"/>
      <c r="IJ287" s="73"/>
      <c r="IK287" s="73"/>
      <c r="IL287" s="73"/>
      <c r="IM287" s="73"/>
      <c r="IN287" s="73"/>
      <c r="IO287" s="73"/>
      <c r="IP287" s="73"/>
      <c r="IQ287" s="73"/>
      <c r="IR287" s="73"/>
      <c r="IS287" s="73"/>
      <c r="IT287" s="73"/>
      <c r="IU287" s="73"/>
      <c r="IV287" s="73"/>
      <c r="IW287" s="73"/>
      <c r="IX287" s="73"/>
      <c r="IY287" s="73"/>
      <c r="IZ287" s="73"/>
      <c r="JA287" s="73"/>
      <c r="JB287" s="73"/>
      <c r="JC287" s="73"/>
      <c r="JD287" s="73"/>
      <c r="JE287" s="73"/>
      <c r="JF287" s="73"/>
      <c r="JG287" s="73"/>
      <c r="JH287" s="73"/>
      <c r="JI287" s="73"/>
      <c r="JJ287" s="73"/>
      <c r="JK287" s="73"/>
      <c r="JL287" s="73"/>
      <c r="JM287" s="73"/>
      <c r="JN287" s="73"/>
      <c r="JO287" s="73"/>
      <c r="JP287" s="73"/>
      <c r="JQ287" s="73"/>
      <c r="JR287" s="73"/>
      <c r="JS287" s="73"/>
      <c r="JT287" s="73"/>
      <c r="JU287" s="73"/>
      <c r="JV287" s="73"/>
      <c r="JW287" s="73"/>
      <c r="JX287" s="73"/>
      <c r="JY287" s="73"/>
      <c r="JZ287" s="73"/>
      <c r="KA287" s="73"/>
      <c r="KB287" s="73"/>
      <c r="KC287" s="73"/>
      <c r="KD287" s="73"/>
      <c r="KE287" s="73"/>
      <c r="KF287" s="73"/>
      <c r="KG287" s="73"/>
      <c r="KH287" s="73"/>
      <c r="KI287" s="73"/>
      <c r="KJ287" s="73"/>
      <c r="KK287" s="73"/>
      <c r="KL287" s="73"/>
      <c r="KM287" s="73"/>
      <c r="KN287" s="73"/>
      <c r="KO287" s="73"/>
      <c r="KP287" s="73"/>
      <c r="KQ287" s="73"/>
      <c r="KR287" s="73"/>
      <c r="KS287" s="73"/>
      <c r="KT287" s="73"/>
      <c r="KU287" s="73"/>
      <c r="KV287" s="73"/>
      <c r="KW287" s="73"/>
      <c r="KX287" s="73"/>
      <c r="KY287" s="73"/>
      <c r="KZ287" s="73"/>
      <c r="LA287" s="73"/>
      <c r="LB287" s="73"/>
      <c r="LC287" s="73"/>
      <c r="LD287" s="73"/>
      <c r="LE287" s="73"/>
      <c r="LF287" s="73"/>
      <c r="LG287" s="73"/>
      <c r="LH287" s="73"/>
      <c r="LI287" s="73"/>
      <c r="LJ287" s="73"/>
      <c r="LK287" s="73"/>
      <c r="LL287" s="73"/>
      <c r="LM287" s="73"/>
      <c r="LN287" s="73"/>
      <c r="LO287" s="73"/>
      <c r="LP287" s="73"/>
      <c r="LQ287" s="73"/>
      <c r="LR287" s="73"/>
      <c r="LS287" s="73"/>
      <c r="LT287" s="73"/>
      <c r="LU287" s="73"/>
      <c r="LV287" s="73"/>
      <c r="LW287" s="73"/>
      <c r="LX287" s="73"/>
      <c r="LY287" s="73"/>
      <c r="LZ287" s="73"/>
      <c r="MA287" s="73"/>
      <c r="MB287" s="73"/>
      <c r="MC287" s="73"/>
      <c r="MD287" s="73"/>
      <c r="ME287" s="73"/>
      <c r="MF287" s="73"/>
      <c r="MG287" s="73"/>
      <c r="MH287" s="73"/>
      <c r="MI287" s="73"/>
      <c r="MJ287" s="73"/>
      <c r="MK287" s="73"/>
      <c r="ML287" s="73"/>
      <c r="MM287" s="73"/>
      <c r="MN287" s="73"/>
      <c r="MO287" s="73"/>
      <c r="MP287" s="73"/>
      <c r="MQ287" s="73"/>
      <c r="MR287" s="73"/>
      <c r="MS287" s="73"/>
      <c r="MT287" s="73"/>
      <c r="MU287" s="73"/>
      <c r="MV287" s="73"/>
      <c r="MW287" s="73"/>
      <c r="MX287" s="73"/>
      <c r="MY287" s="73"/>
      <c r="MZ287" s="73"/>
      <c r="NA287" s="73"/>
      <c r="NB287" s="73"/>
      <c r="NC287" s="73"/>
      <c r="ND287" s="73"/>
      <c r="NE287" s="73"/>
      <c r="NF287" s="73"/>
      <c r="NG287" s="73"/>
      <c r="NH287" s="73"/>
      <c r="NI287" s="73"/>
      <c r="NJ287" s="73"/>
      <c r="NK287" s="73"/>
      <c r="NL287" s="73"/>
      <c r="NM287" s="73"/>
      <c r="NN287" s="73"/>
      <c r="NO287" s="73"/>
      <c r="NP287" s="73"/>
      <c r="NQ287" s="73"/>
      <c r="NR287" s="73"/>
      <c r="NS287" s="73"/>
      <c r="NT287" s="73"/>
      <c r="NU287" s="73"/>
      <c r="NV287" s="73"/>
      <c r="NW287" s="73"/>
      <c r="NX287" s="73"/>
      <c r="NY287" s="73"/>
      <c r="NZ287" s="73"/>
      <c r="OA287" s="73"/>
      <c r="OB287" s="73"/>
      <c r="OC287" s="73"/>
      <c r="OD287" s="73"/>
      <c r="OE287" s="73"/>
      <c r="OF287" s="73"/>
      <c r="OG287" s="73"/>
      <c r="OH287" s="73"/>
      <c r="OI287" s="73"/>
      <c r="OJ287" s="73"/>
      <c r="OK287" s="73"/>
      <c r="OL287" s="73"/>
      <c r="OM287" s="73"/>
      <c r="ON287" s="73"/>
      <c r="OO287" s="73"/>
      <c r="OP287" s="73"/>
      <c r="OQ287" s="73"/>
      <c r="OR287" s="73"/>
      <c r="OS287" s="73"/>
      <c r="OT287" s="73"/>
      <c r="OU287" s="73"/>
      <c r="OV287" s="73"/>
      <c r="OW287" s="73"/>
      <c r="OX287" s="73"/>
      <c r="OY287" s="73"/>
      <c r="OZ287" s="73"/>
      <c r="PA287" s="73"/>
      <c r="PB287" s="73"/>
      <c r="PC287" s="73"/>
      <c r="PD287" s="73"/>
      <c r="PE287" s="73"/>
      <c r="PF287" s="73"/>
      <c r="PG287" s="73"/>
      <c r="PH287" s="73"/>
      <c r="PI287" s="73"/>
      <c r="PJ287" s="73"/>
      <c r="PK287" s="73"/>
      <c r="PL287" s="73"/>
      <c r="PM287" s="73"/>
      <c r="PN287" s="73"/>
      <c r="PO287" s="73"/>
      <c r="PP287" s="73"/>
      <c r="PQ287" s="73"/>
      <c r="PR287" s="73"/>
      <c r="PS287" s="73"/>
      <c r="PT287" s="73"/>
      <c r="PU287" s="73"/>
      <c r="PV287" s="73"/>
      <c r="PW287" s="73"/>
      <c r="PX287" s="73"/>
      <c r="PY287" s="73"/>
      <c r="PZ287" s="73"/>
      <c r="QA287" s="73"/>
      <c r="QB287" s="73"/>
      <c r="QC287" s="73"/>
      <c r="QD287" s="73"/>
      <c r="QE287" s="73"/>
      <c r="QF287" s="73"/>
      <c r="QG287" s="73"/>
      <c r="QH287" s="73"/>
      <c r="QI287" s="73"/>
      <c r="QJ287" s="73"/>
      <c r="QK287" s="73"/>
      <c r="QL287" s="73"/>
      <c r="QM287" s="73"/>
      <c r="QN287" s="73"/>
      <c r="QO287" s="73"/>
      <c r="QP287" s="73"/>
      <c r="QQ287" s="73"/>
      <c r="QR287" s="73"/>
      <c r="QS287" s="73"/>
      <c r="QT287" s="73"/>
      <c r="QU287" s="73"/>
      <c r="QV287" s="73"/>
      <c r="QW287" s="73"/>
      <c r="QX287" s="73"/>
      <c r="QY287" s="73"/>
      <c r="QZ287" s="73"/>
      <c r="RA287" s="73"/>
      <c r="RB287" s="73"/>
      <c r="RC287" s="73"/>
      <c r="RD287" s="73"/>
      <c r="RE287" s="73"/>
      <c r="RF287" s="73"/>
      <c r="RG287" s="73"/>
      <c r="RH287" s="73"/>
      <c r="RI287" s="73"/>
      <c r="RJ287" s="73"/>
      <c r="RK287" s="73"/>
      <c r="RL287" s="73"/>
      <c r="RM287" s="73"/>
      <c r="RN287" s="73"/>
      <c r="RO287" s="73"/>
      <c r="RP287" s="73"/>
      <c r="RQ287" s="73"/>
      <c r="RR287" s="73"/>
      <c r="RS287" s="73"/>
      <c r="RT287" s="73"/>
      <c r="RU287" s="73"/>
      <c r="RV287" s="73"/>
      <c r="RW287" s="73"/>
      <c r="RX287" s="73"/>
      <c r="RY287" s="73"/>
      <c r="RZ287" s="73"/>
      <c r="SA287" s="73"/>
      <c r="SB287" s="73"/>
      <c r="SC287" s="73"/>
      <c r="SD287" s="73"/>
      <c r="SE287" s="73"/>
      <c r="SF287" s="73"/>
      <c r="SG287" s="73"/>
      <c r="SH287" s="73"/>
      <c r="SI287" s="73"/>
      <c r="SJ287" s="73"/>
      <c r="SK287" s="73"/>
      <c r="SL287" s="73"/>
      <c r="SM287" s="73"/>
      <c r="SN287" s="73"/>
      <c r="SO287" s="73"/>
      <c r="SP287" s="73"/>
      <c r="SQ287" s="73"/>
      <c r="SR287" s="73"/>
      <c r="SS287" s="73"/>
      <c r="ST287" s="73"/>
      <c r="SU287" s="73"/>
      <c r="SV287" s="73"/>
      <c r="SW287" s="73"/>
      <c r="SX287" s="73"/>
      <c r="SY287" s="73"/>
      <c r="SZ287" s="73"/>
      <c r="TA287" s="73"/>
      <c r="TB287" s="73"/>
      <c r="TC287" s="73"/>
      <c r="TD287" s="73"/>
      <c r="TE287" s="73"/>
      <c r="TF287" s="73"/>
      <c r="TG287" s="73"/>
      <c r="TH287" s="73"/>
      <c r="TI287" s="73"/>
      <c r="TJ287" s="73"/>
      <c r="TK287" s="73"/>
      <c r="TL287" s="73"/>
      <c r="TM287" s="73"/>
      <c r="TN287" s="73"/>
      <c r="TO287" s="73"/>
      <c r="TP287" s="73"/>
      <c r="TQ287" s="73"/>
      <c r="TR287" s="73"/>
      <c r="TS287" s="73"/>
      <c r="TT287" s="73"/>
      <c r="TU287" s="73"/>
      <c r="TV287" s="73"/>
      <c r="TW287" s="73"/>
      <c r="TX287" s="73"/>
      <c r="TY287" s="73"/>
      <c r="TZ287" s="73"/>
      <c r="UA287" s="73"/>
      <c r="UB287" s="73"/>
      <c r="UC287" s="73"/>
      <c r="UD287" s="73"/>
      <c r="UE287" s="73"/>
      <c r="UF287" s="73"/>
      <c r="UG287" s="73"/>
      <c r="UH287" s="73"/>
      <c r="UI287" s="73"/>
      <c r="UJ287" s="73"/>
      <c r="UK287" s="73"/>
      <c r="UL287" s="73"/>
      <c r="UM287" s="73"/>
      <c r="UN287" s="73"/>
      <c r="UO287" s="73"/>
      <c r="UP287" s="73"/>
      <c r="UQ287" s="73"/>
      <c r="UR287" s="73"/>
      <c r="US287" s="73"/>
      <c r="UT287" s="73"/>
      <c r="UU287" s="73"/>
      <c r="UV287" s="73"/>
      <c r="UW287" s="73"/>
      <c r="UX287" s="73"/>
      <c r="UY287" s="73"/>
      <c r="UZ287" s="73"/>
      <c r="VA287" s="73"/>
      <c r="VB287" s="73"/>
      <c r="VC287" s="73"/>
      <c r="VD287" s="73"/>
      <c r="VE287" s="73"/>
      <c r="VF287" s="73"/>
      <c r="VG287" s="73"/>
      <c r="VH287" s="73"/>
      <c r="VI287" s="73"/>
      <c r="VJ287" s="73"/>
      <c r="VK287" s="73"/>
      <c r="VL287" s="73"/>
      <c r="VM287" s="73"/>
      <c r="VN287" s="73"/>
      <c r="VO287" s="73"/>
      <c r="VP287" s="73"/>
      <c r="VQ287" s="73"/>
      <c r="VR287" s="73"/>
      <c r="VS287" s="73"/>
      <c r="VT287" s="73"/>
      <c r="VU287" s="73"/>
      <c r="VV287" s="73"/>
      <c r="VW287" s="73"/>
      <c r="VX287" s="73"/>
      <c r="VY287" s="73"/>
      <c r="VZ287" s="73"/>
      <c r="WA287" s="73"/>
      <c r="WB287" s="73"/>
      <c r="WC287" s="73"/>
      <c r="WD287" s="73"/>
      <c r="WE287" s="73"/>
      <c r="WF287" s="73"/>
      <c r="WG287" s="73"/>
      <c r="WH287" s="73"/>
      <c r="WI287" s="73"/>
      <c r="WJ287" s="73"/>
      <c r="WK287" s="73"/>
      <c r="WL287" s="73"/>
      <c r="WM287" s="73"/>
      <c r="WN287" s="73"/>
      <c r="WO287" s="73"/>
      <c r="WP287" s="73"/>
      <c r="WQ287" s="73"/>
      <c r="WR287" s="73"/>
      <c r="WS287" s="73"/>
      <c r="WT287" s="73"/>
      <c r="WU287" s="73"/>
      <c r="WV287" s="73"/>
      <c r="WW287" s="73"/>
      <c r="WX287" s="73"/>
      <c r="WY287" s="73"/>
      <c r="WZ287" s="73"/>
      <c r="XA287" s="73"/>
      <c r="XB287" s="73"/>
      <c r="XC287" s="73"/>
      <c r="XD287" s="73"/>
      <c r="XE287" s="73"/>
      <c r="XF287" s="73"/>
      <c r="XG287" s="73"/>
      <c r="XH287" s="73"/>
      <c r="XI287" s="73"/>
      <c r="XJ287" s="73"/>
      <c r="XK287" s="73"/>
      <c r="XL287" s="73"/>
      <c r="XM287" s="73"/>
      <c r="XN287" s="73"/>
      <c r="XO287" s="73"/>
      <c r="XP287" s="73"/>
      <c r="XQ287" s="73"/>
      <c r="XR287" s="73"/>
      <c r="XS287" s="73"/>
      <c r="XT287" s="73"/>
      <c r="XU287" s="73"/>
      <c r="XV287" s="73"/>
      <c r="XW287" s="73"/>
      <c r="XX287" s="73"/>
      <c r="XY287" s="73"/>
      <c r="XZ287" s="73"/>
      <c r="YA287" s="73"/>
      <c r="YB287" s="73"/>
      <c r="YC287" s="73"/>
      <c r="YD287" s="73"/>
      <c r="YE287" s="73"/>
      <c r="YF287" s="73"/>
      <c r="YG287" s="73"/>
      <c r="YH287" s="73"/>
      <c r="YI287" s="73"/>
      <c r="YJ287" s="73"/>
      <c r="YK287" s="73"/>
      <c r="YL287" s="73"/>
      <c r="YM287" s="73"/>
      <c r="YN287" s="73"/>
      <c r="YO287" s="73"/>
      <c r="YP287" s="73"/>
      <c r="YQ287" s="73"/>
      <c r="YR287" s="73"/>
    </row>
    <row r="288" spans="1:668">
      <c r="A288" s="71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3"/>
      <c r="DY288" s="73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73"/>
      <c r="ES288" s="73"/>
      <c r="ET288" s="73"/>
      <c r="EU288" s="73"/>
      <c r="EV288" s="73"/>
      <c r="EW288" s="73"/>
      <c r="EX288" s="73"/>
      <c r="EY288" s="73"/>
      <c r="EZ288" s="73"/>
      <c r="FA288" s="73"/>
      <c r="FB288" s="73"/>
      <c r="FC288" s="73"/>
      <c r="FD288" s="73"/>
      <c r="FE288" s="73"/>
      <c r="FF288" s="73"/>
      <c r="FG288" s="73"/>
      <c r="FH288" s="73"/>
      <c r="FI288" s="73"/>
      <c r="FJ288" s="73"/>
      <c r="FK288" s="73"/>
      <c r="FL288" s="73"/>
      <c r="FM288" s="73"/>
      <c r="FN288" s="73"/>
      <c r="FO288" s="73"/>
      <c r="FP288" s="73"/>
      <c r="FQ288" s="73"/>
      <c r="FR288" s="73"/>
      <c r="FS288" s="73"/>
      <c r="FT288" s="73"/>
      <c r="FU288" s="73"/>
      <c r="FV288" s="73"/>
      <c r="FW288" s="73"/>
      <c r="FX288" s="73"/>
      <c r="FY288" s="73"/>
      <c r="FZ288" s="73"/>
      <c r="GA288" s="73"/>
      <c r="GB288" s="73"/>
      <c r="GC288" s="73"/>
      <c r="GD288" s="73"/>
      <c r="GE288" s="73"/>
      <c r="GF288" s="73"/>
      <c r="GG288" s="73"/>
      <c r="GH288" s="73"/>
      <c r="GI288" s="73"/>
      <c r="GJ288" s="73"/>
      <c r="GK288" s="73"/>
      <c r="GL288" s="73"/>
      <c r="GM288" s="73"/>
      <c r="GN288" s="73"/>
      <c r="GO288" s="73"/>
      <c r="GP288" s="73"/>
      <c r="GQ288" s="73"/>
      <c r="GR288" s="73"/>
      <c r="GS288" s="73"/>
      <c r="GT288" s="73"/>
      <c r="GU288" s="73"/>
      <c r="GV288" s="73"/>
      <c r="GW288" s="73"/>
      <c r="GX288" s="73"/>
      <c r="GY288" s="73"/>
      <c r="GZ288" s="73"/>
      <c r="HA288" s="73"/>
      <c r="HB288" s="73"/>
      <c r="HC288" s="73"/>
      <c r="HD288" s="73"/>
      <c r="HE288" s="73"/>
      <c r="HF288" s="73"/>
      <c r="HG288" s="73"/>
      <c r="HH288" s="73"/>
      <c r="HI288" s="73"/>
      <c r="HJ288" s="73"/>
      <c r="HK288" s="73"/>
      <c r="HL288" s="73"/>
      <c r="HM288" s="73"/>
      <c r="HN288" s="73"/>
      <c r="HO288" s="73"/>
      <c r="HP288" s="73"/>
      <c r="HQ288" s="73"/>
      <c r="HR288" s="73"/>
      <c r="HS288" s="73"/>
      <c r="HT288" s="73"/>
      <c r="HU288" s="73"/>
      <c r="HV288" s="73"/>
      <c r="HW288" s="73"/>
      <c r="HX288" s="73"/>
      <c r="HY288" s="73"/>
      <c r="HZ288" s="73"/>
      <c r="IA288" s="73"/>
      <c r="IB288" s="73"/>
      <c r="IC288" s="73"/>
      <c r="ID288" s="73"/>
      <c r="IE288" s="73"/>
      <c r="IF288" s="73"/>
      <c r="IG288" s="73"/>
      <c r="IH288" s="73"/>
      <c r="II288" s="73"/>
      <c r="IJ288" s="73"/>
      <c r="IK288" s="73"/>
      <c r="IL288" s="73"/>
      <c r="IM288" s="73"/>
      <c r="IN288" s="73"/>
      <c r="IO288" s="73"/>
      <c r="IP288" s="73"/>
      <c r="IQ288" s="73"/>
      <c r="IR288" s="73"/>
      <c r="IS288" s="73"/>
      <c r="IT288" s="73"/>
      <c r="IU288" s="73"/>
      <c r="IV288" s="73"/>
      <c r="IW288" s="73"/>
      <c r="IX288" s="73"/>
      <c r="IY288" s="73"/>
      <c r="IZ288" s="73"/>
      <c r="JA288" s="73"/>
      <c r="JB288" s="73"/>
      <c r="JC288" s="73"/>
      <c r="JD288" s="73"/>
      <c r="JE288" s="73"/>
      <c r="JF288" s="73"/>
      <c r="JG288" s="73"/>
      <c r="JH288" s="73"/>
      <c r="JI288" s="73"/>
      <c r="JJ288" s="73"/>
      <c r="JK288" s="73"/>
      <c r="JL288" s="73"/>
      <c r="JM288" s="73"/>
      <c r="JN288" s="73"/>
      <c r="JO288" s="73"/>
      <c r="JP288" s="73"/>
      <c r="JQ288" s="73"/>
      <c r="JR288" s="73"/>
      <c r="JS288" s="73"/>
      <c r="JT288" s="73"/>
      <c r="JU288" s="73"/>
      <c r="JV288" s="73"/>
      <c r="JW288" s="73"/>
      <c r="JX288" s="73"/>
      <c r="JY288" s="73"/>
      <c r="JZ288" s="73"/>
      <c r="KA288" s="73"/>
      <c r="KB288" s="73"/>
      <c r="KC288" s="73"/>
      <c r="KD288" s="73"/>
      <c r="KE288" s="73"/>
      <c r="KF288" s="73"/>
      <c r="KG288" s="73"/>
      <c r="KH288" s="73"/>
      <c r="KI288" s="73"/>
      <c r="KJ288" s="73"/>
      <c r="KK288" s="73"/>
      <c r="KL288" s="73"/>
      <c r="KM288" s="73"/>
      <c r="KN288" s="73"/>
      <c r="KO288" s="73"/>
      <c r="KP288" s="73"/>
      <c r="KQ288" s="73"/>
      <c r="KR288" s="73"/>
      <c r="KS288" s="73"/>
      <c r="KT288" s="73"/>
      <c r="KU288" s="73"/>
      <c r="KV288" s="73"/>
      <c r="KW288" s="73"/>
      <c r="KX288" s="73"/>
      <c r="KY288" s="73"/>
      <c r="KZ288" s="73"/>
      <c r="LA288" s="73"/>
      <c r="LB288" s="73"/>
      <c r="LC288" s="73"/>
      <c r="LD288" s="73"/>
      <c r="LE288" s="73"/>
      <c r="LF288" s="73"/>
      <c r="LG288" s="73"/>
      <c r="LH288" s="73"/>
      <c r="LI288" s="73"/>
      <c r="LJ288" s="73"/>
      <c r="LK288" s="73"/>
      <c r="LL288" s="73"/>
      <c r="LM288" s="73"/>
      <c r="LN288" s="73"/>
      <c r="LO288" s="73"/>
      <c r="LP288" s="73"/>
      <c r="LQ288" s="73"/>
      <c r="LR288" s="73"/>
      <c r="LS288" s="73"/>
      <c r="LT288" s="73"/>
      <c r="LU288" s="73"/>
      <c r="LV288" s="73"/>
      <c r="LW288" s="73"/>
      <c r="LX288" s="73"/>
      <c r="LY288" s="73"/>
      <c r="LZ288" s="73"/>
      <c r="MA288" s="73"/>
      <c r="MB288" s="73"/>
      <c r="MC288" s="73"/>
      <c r="MD288" s="73"/>
      <c r="ME288" s="73"/>
      <c r="MF288" s="73"/>
      <c r="MG288" s="73"/>
      <c r="MH288" s="73"/>
      <c r="MI288" s="73"/>
      <c r="MJ288" s="73"/>
      <c r="MK288" s="73"/>
      <c r="ML288" s="73"/>
      <c r="MM288" s="73"/>
      <c r="MN288" s="73"/>
      <c r="MO288" s="73"/>
      <c r="MP288" s="73"/>
      <c r="MQ288" s="73"/>
      <c r="MR288" s="73"/>
      <c r="MS288" s="73"/>
      <c r="MT288" s="73"/>
      <c r="MU288" s="73"/>
      <c r="MV288" s="73"/>
      <c r="MW288" s="73"/>
      <c r="MX288" s="73"/>
      <c r="MY288" s="73"/>
      <c r="MZ288" s="73"/>
      <c r="NA288" s="73"/>
      <c r="NB288" s="73"/>
      <c r="NC288" s="73"/>
      <c r="ND288" s="73"/>
      <c r="NE288" s="73"/>
      <c r="NF288" s="73"/>
      <c r="NG288" s="73"/>
      <c r="NH288" s="73"/>
      <c r="NI288" s="73"/>
      <c r="NJ288" s="73"/>
      <c r="NK288" s="73"/>
      <c r="NL288" s="73"/>
      <c r="NM288" s="73"/>
      <c r="NN288" s="73"/>
      <c r="NO288" s="73"/>
      <c r="NP288" s="73"/>
      <c r="NQ288" s="73"/>
      <c r="NR288" s="73"/>
      <c r="NS288" s="73"/>
      <c r="NT288" s="73"/>
      <c r="NU288" s="73"/>
      <c r="NV288" s="73"/>
      <c r="NW288" s="73"/>
      <c r="NX288" s="73"/>
      <c r="NY288" s="73"/>
      <c r="NZ288" s="73"/>
      <c r="OA288" s="73"/>
      <c r="OB288" s="73"/>
      <c r="OC288" s="73"/>
      <c r="OD288" s="73"/>
      <c r="OE288" s="73"/>
      <c r="OF288" s="73"/>
      <c r="OG288" s="73"/>
      <c r="OH288" s="73"/>
      <c r="OI288" s="73"/>
      <c r="OJ288" s="73"/>
      <c r="OK288" s="73"/>
      <c r="OL288" s="73"/>
      <c r="OM288" s="73"/>
      <c r="ON288" s="73"/>
      <c r="OO288" s="73"/>
      <c r="OP288" s="73"/>
      <c r="OQ288" s="73"/>
      <c r="OR288" s="73"/>
      <c r="OS288" s="73"/>
      <c r="OT288" s="73"/>
      <c r="OU288" s="73"/>
      <c r="OV288" s="73"/>
      <c r="OW288" s="73"/>
      <c r="OX288" s="73"/>
      <c r="OY288" s="73"/>
      <c r="OZ288" s="73"/>
      <c r="PA288" s="73"/>
      <c r="PB288" s="73"/>
      <c r="PC288" s="73"/>
      <c r="PD288" s="73"/>
      <c r="PE288" s="73"/>
      <c r="PF288" s="73"/>
      <c r="PG288" s="73"/>
      <c r="PH288" s="73"/>
      <c r="PI288" s="73"/>
      <c r="PJ288" s="73"/>
      <c r="PK288" s="73"/>
      <c r="PL288" s="73"/>
      <c r="PM288" s="73"/>
      <c r="PN288" s="73"/>
      <c r="PO288" s="73"/>
      <c r="PP288" s="73"/>
      <c r="PQ288" s="73"/>
      <c r="PR288" s="73"/>
      <c r="PS288" s="73"/>
      <c r="PT288" s="73"/>
      <c r="PU288" s="73"/>
      <c r="PV288" s="73"/>
      <c r="PW288" s="73"/>
      <c r="PX288" s="73"/>
      <c r="PY288" s="73"/>
      <c r="PZ288" s="73"/>
      <c r="QA288" s="73"/>
      <c r="QB288" s="73"/>
      <c r="QC288" s="73"/>
      <c r="QD288" s="73"/>
      <c r="QE288" s="73"/>
      <c r="QF288" s="73"/>
      <c r="QG288" s="73"/>
      <c r="QH288" s="73"/>
      <c r="QI288" s="73"/>
      <c r="QJ288" s="73"/>
      <c r="QK288" s="73"/>
      <c r="QL288" s="73"/>
      <c r="QM288" s="73"/>
      <c r="QN288" s="73"/>
      <c r="QO288" s="73"/>
      <c r="QP288" s="73"/>
      <c r="QQ288" s="73"/>
      <c r="QR288" s="73"/>
      <c r="QS288" s="73"/>
      <c r="QT288" s="73"/>
      <c r="QU288" s="73"/>
      <c r="QV288" s="73"/>
      <c r="QW288" s="73"/>
      <c r="QX288" s="73"/>
      <c r="QY288" s="73"/>
      <c r="QZ288" s="73"/>
      <c r="RA288" s="73"/>
      <c r="RB288" s="73"/>
      <c r="RC288" s="73"/>
      <c r="RD288" s="73"/>
      <c r="RE288" s="73"/>
      <c r="RF288" s="73"/>
      <c r="RG288" s="73"/>
      <c r="RH288" s="73"/>
      <c r="RI288" s="73"/>
      <c r="RJ288" s="73"/>
      <c r="RK288" s="73"/>
      <c r="RL288" s="73"/>
      <c r="RM288" s="73"/>
      <c r="RN288" s="73"/>
      <c r="RO288" s="73"/>
      <c r="RP288" s="73"/>
      <c r="RQ288" s="73"/>
      <c r="RR288" s="73"/>
      <c r="RS288" s="73"/>
      <c r="RT288" s="73"/>
      <c r="RU288" s="73"/>
      <c r="RV288" s="73"/>
      <c r="RW288" s="73"/>
      <c r="RX288" s="73"/>
      <c r="RY288" s="73"/>
      <c r="RZ288" s="73"/>
      <c r="SA288" s="73"/>
      <c r="SB288" s="73"/>
      <c r="SC288" s="73"/>
      <c r="SD288" s="73"/>
      <c r="SE288" s="73"/>
      <c r="SF288" s="73"/>
      <c r="SG288" s="73"/>
      <c r="SH288" s="73"/>
      <c r="SI288" s="73"/>
      <c r="SJ288" s="73"/>
      <c r="SK288" s="73"/>
      <c r="SL288" s="73"/>
      <c r="SM288" s="73"/>
      <c r="SN288" s="73"/>
      <c r="SO288" s="73"/>
      <c r="SP288" s="73"/>
      <c r="SQ288" s="73"/>
      <c r="SR288" s="73"/>
      <c r="SS288" s="73"/>
      <c r="ST288" s="73"/>
      <c r="SU288" s="73"/>
      <c r="SV288" s="73"/>
      <c r="SW288" s="73"/>
      <c r="SX288" s="73"/>
      <c r="SY288" s="73"/>
      <c r="SZ288" s="73"/>
      <c r="TA288" s="73"/>
      <c r="TB288" s="73"/>
      <c r="TC288" s="73"/>
      <c r="TD288" s="73"/>
      <c r="TE288" s="73"/>
      <c r="TF288" s="73"/>
      <c r="TG288" s="73"/>
      <c r="TH288" s="73"/>
      <c r="TI288" s="73"/>
      <c r="TJ288" s="73"/>
      <c r="TK288" s="73"/>
      <c r="TL288" s="73"/>
      <c r="TM288" s="73"/>
      <c r="TN288" s="73"/>
      <c r="TO288" s="73"/>
      <c r="TP288" s="73"/>
      <c r="TQ288" s="73"/>
      <c r="TR288" s="73"/>
      <c r="TS288" s="73"/>
      <c r="TT288" s="73"/>
      <c r="TU288" s="73"/>
      <c r="TV288" s="73"/>
      <c r="TW288" s="73"/>
      <c r="TX288" s="73"/>
      <c r="TY288" s="73"/>
      <c r="TZ288" s="73"/>
      <c r="UA288" s="73"/>
      <c r="UB288" s="73"/>
      <c r="UC288" s="73"/>
      <c r="UD288" s="73"/>
      <c r="UE288" s="73"/>
      <c r="UF288" s="73"/>
      <c r="UG288" s="73"/>
      <c r="UH288" s="73"/>
      <c r="UI288" s="73"/>
      <c r="UJ288" s="73"/>
      <c r="UK288" s="73"/>
      <c r="UL288" s="73"/>
      <c r="UM288" s="73"/>
      <c r="UN288" s="73"/>
      <c r="UO288" s="73"/>
      <c r="UP288" s="73"/>
      <c r="UQ288" s="73"/>
      <c r="UR288" s="73"/>
      <c r="US288" s="73"/>
      <c r="UT288" s="73"/>
      <c r="UU288" s="73"/>
      <c r="UV288" s="73"/>
      <c r="UW288" s="73"/>
      <c r="UX288" s="73"/>
      <c r="UY288" s="73"/>
      <c r="UZ288" s="73"/>
      <c r="VA288" s="73"/>
      <c r="VB288" s="73"/>
      <c r="VC288" s="73"/>
      <c r="VD288" s="73"/>
      <c r="VE288" s="73"/>
      <c r="VF288" s="73"/>
      <c r="VG288" s="73"/>
      <c r="VH288" s="73"/>
      <c r="VI288" s="73"/>
      <c r="VJ288" s="73"/>
      <c r="VK288" s="73"/>
      <c r="VL288" s="73"/>
      <c r="VM288" s="73"/>
      <c r="VN288" s="73"/>
      <c r="VO288" s="73"/>
      <c r="VP288" s="73"/>
      <c r="VQ288" s="73"/>
      <c r="VR288" s="73"/>
      <c r="VS288" s="73"/>
      <c r="VT288" s="73"/>
      <c r="VU288" s="73"/>
      <c r="VV288" s="73"/>
      <c r="VW288" s="73"/>
      <c r="VX288" s="73"/>
      <c r="VY288" s="73"/>
      <c r="VZ288" s="73"/>
      <c r="WA288" s="73"/>
      <c r="WB288" s="73"/>
      <c r="WC288" s="73"/>
      <c r="WD288" s="73"/>
      <c r="WE288" s="73"/>
      <c r="WF288" s="73"/>
      <c r="WG288" s="73"/>
      <c r="WH288" s="73"/>
      <c r="WI288" s="73"/>
      <c r="WJ288" s="73"/>
      <c r="WK288" s="73"/>
      <c r="WL288" s="73"/>
      <c r="WM288" s="73"/>
      <c r="WN288" s="73"/>
      <c r="WO288" s="73"/>
      <c r="WP288" s="73"/>
      <c r="WQ288" s="73"/>
      <c r="WR288" s="73"/>
      <c r="WS288" s="73"/>
      <c r="WT288" s="73"/>
      <c r="WU288" s="73"/>
      <c r="WV288" s="73"/>
      <c r="WW288" s="73"/>
      <c r="WX288" s="73"/>
      <c r="WY288" s="73"/>
      <c r="WZ288" s="73"/>
      <c r="XA288" s="73"/>
      <c r="XB288" s="73"/>
      <c r="XC288" s="73"/>
      <c r="XD288" s="73"/>
      <c r="XE288" s="73"/>
      <c r="XF288" s="73"/>
      <c r="XG288" s="73"/>
      <c r="XH288" s="73"/>
      <c r="XI288" s="73"/>
      <c r="XJ288" s="73"/>
      <c r="XK288" s="73"/>
      <c r="XL288" s="73"/>
      <c r="XM288" s="73"/>
      <c r="XN288" s="73"/>
      <c r="XO288" s="73"/>
      <c r="XP288" s="73"/>
      <c r="XQ288" s="73"/>
      <c r="XR288" s="73"/>
      <c r="XS288" s="73"/>
      <c r="XT288" s="73"/>
      <c r="XU288" s="73"/>
      <c r="XV288" s="73"/>
      <c r="XW288" s="73"/>
      <c r="XX288" s="73"/>
      <c r="XY288" s="73"/>
      <c r="XZ288" s="73"/>
      <c r="YA288" s="73"/>
      <c r="YB288" s="73"/>
      <c r="YC288" s="73"/>
      <c r="YD288" s="73"/>
      <c r="YE288" s="73"/>
      <c r="YF288" s="73"/>
      <c r="YG288" s="73"/>
      <c r="YH288" s="73"/>
      <c r="YI288" s="73"/>
      <c r="YJ288" s="73"/>
      <c r="YK288" s="73"/>
      <c r="YL288" s="73"/>
      <c r="YM288" s="73"/>
      <c r="YN288" s="73"/>
      <c r="YO288" s="73"/>
      <c r="YP288" s="73"/>
      <c r="YQ288" s="73"/>
      <c r="YR288" s="73"/>
    </row>
    <row r="289" spans="1:668">
      <c r="A289" s="74" t="s">
        <v>371</v>
      </c>
      <c r="B289" s="72">
        <f t="shared" ref="B289:AA289" si="286">B231+B164+B74+B59+B37+B4</f>
        <v>20.815048844100001</v>
      </c>
      <c r="C289" s="72">
        <f t="shared" si="286"/>
        <v>9.5567962236749988</v>
      </c>
      <c r="D289" s="72">
        <f t="shared" si="286"/>
        <v>16.486301104875</v>
      </c>
      <c r="E289" s="72">
        <f t="shared" si="286"/>
        <v>1.3261470590250003E-2</v>
      </c>
      <c r="F289" s="72">
        <f t="shared" si="286"/>
        <v>8.809712817074999</v>
      </c>
      <c r="G289" s="72">
        <f t="shared" si="286"/>
        <v>18.805787847900003</v>
      </c>
      <c r="H289" s="72">
        <f t="shared" si="286"/>
        <v>14.744303284275002</v>
      </c>
      <c r="I289" s="72">
        <f t="shared" si="286"/>
        <v>6.8235019312500009</v>
      </c>
      <c r="J289" s="72">
        <f t="shared" si="286"/>
        <v>10.139733711900002</v>
      </c>
      <c r="K289" s="72">
        <f t="shared" si="286"/>
        <v>14.4465572727</v>
      </c>
      <c r="L289" s="72">
        <f t="shared" si="286"/>
        <v>14.076369744300001</v>
      </c>
      <c r="M289" s="72">
        <f t="shared" si="286"/>
        <v>10.829768587425001</v>
      </c>
      <c r="N289" s="72">
        <f t="shared" si="286"/>
        <v>8.8059177177750012</v>
      </c>
      <c r="O289" s="72">
        <f t="shared" si="286"/>
        <v>11.982671725500003</v>
      </c>
      <c r="P289" s="72">
        <f t="shared" si="286"/>
        <v>20.020487328000009</v>
      </c>
      <c r="Q289" s="72">
        <f t="shared" si="286"/>
        <v>13.529773087649998</v>
      </c>
      <c r="R289" s="72">
        <f t="shared" si="286"/>
        <v>8.3432148018749999</v>
      </c>
      <c r="S289" s="72">
        <f t="shared" si="286"/>
        <v>27.669324936374995</v>
      </c>
      <c r="T289" s="72">
        <f t="shared" si="286"/>
        <v>29.373155238600003</v>
      </c>
      <c r="U289" s="72">
        <f t="shared" si="286"/>
        <v>159.94565679329997</v>
      </c>
      <c r="V289" s="72">
        <f t="shared" si="286"/>
        <v>35.793766436175005</v>
      </c>
      <c r="W289" s="72">
        <f t="shared" si="286"/>
        <v>31.642345105425008</v>
      </c>
      <c r="X289" s="72">
        <f t="shared" si="286"/>
        <v>68.304512147400004</v>
      </c>
      <c r="Y289" s="72">
        <f t="shared" si="286"/>
        <v>51.294782601000016</v>
      </c>
      <c r="Z289" s="72">
        <f t="shared" si="286"/>
        <v>0</v>
      </c>
      <c r="AA289" s="72">
        <f t="shared" si="286"/>
        <v>0</v>
      </c>
      <c r="AB289" s="72"/>
      <c r="AC289" s="67"/>
      <c r="AD289" s="73">
        <f t="shared" ref="AD289:CO289" si="287">AD231+AD164+AD74+AD59+AD37+AD4</f>
        <v>626.77403460000005</v>
      </c>
      <c r="AE289" s="73">
        <f t="shared" si="287"/>
        <v>1022.4564417000001</v>
      </c>
      <c r="AF289" s="73">
        <f t="shared" si="287"/>
        <v>3559.7795224500001</v>
      </c>
      <c r="AG289" s="73">
        <f t="shared" si="287"/>
        <v>3358.3676186250004</v>
      </c>
      <c r="AH289" s="73">
        <f t="shared" si="287"/>
        <v>1942.5160651499998</v>
      </c>
      <c r="AI289" s="73">
        <f t="shared" si="287"/>
        <v>2652.84527355</v>
      </c>
      <c r="AJ289" s="73">
        <f t="shared" si="287"/>
        <v>3127.2287492250002</v>
      </c>
      <c r="AK289" s="73">
        <f t="shared" si="287"/>
        <v>1745.7456779999998</v>
      </c>
      <c r="AL289" s="73">
        <f t="shared" si="287"/>
        <v>1401.3049850999998</v>
      </c>
      <c r="AM289" s="73">
        <f t="shared" si="287"/>
        <v>639.21046477499999</v>
      </c>
      <c r="AN289" s="73">
        <f t="shared" si="287"/>
        <v>363.58940969999998</v>
      </c>
      <c r="AO289" s="73">
        <f t="shared" si="287"/>
        <v>375.23060122500004</v>
      </c>
      <c r="AP289" s="73">
        <f t="shared" si="287"/>
        <v>232.30810642499998</v>
      </c>
      <c r="AQ289" s="73">
        <f t="shared" si="287"/>
        <v>628.23853350000013</v>
      </c>
      <c r="AR289" s="73">
        <f t="shared" si="287"/>
        <v>1199.47971465</v>
      </c>
      <c r="AS289" s="73">
        <f t="shared" si="287"/>
        <v>1346.0280252749999</v>
      </c>
      <c r="AT289" s="73">
        <f t="shared" si="287"/>
        <v>1216.97496495</v>
      </c>
      <c r="AU289" s="73">
        <f t="shared" si="287"/>
        <v>1176.4768461750002</v>
      </c>
      <c r="AV289" s="73">
        <f t="shared" si="287"/>
        <v>1342.2526101000001</v>
      </c>
      <c r="AW289" s="73">
        <f t="shared" si="287"/>
        <v>1135.2504147750001</v>
      </c>
      <c r="AX289" s="73">
        <f t="shared" si="287"/>
        <v>525.64487399999996</v>
      </c>
      <c r="AY289" s="73">
        <f t="shared" si="287"/>
        <v>336.58279020000003</v>
      </c>
      <c r="AZ289" s="73">
        <f t="shared" si="287"/>
        <v>183.05055202500003</v>
      </c>
      <c r="BA289" s="73">
        <f t="shared" si="287"/>
        <v>234.50879160000002</v>
      </c>
      <c r="BB289" s="73">
        <f t="shared" si="287"/>
        <v>318.09939682499999</v>
      </c>
      <c r="BC289" s="73">
        <f t="shared" si="287"/>
        <v>1323.4267129500004</v>
      </c>
      <c r="BD289" s="73">
        <f t="shared" si="287"/>
        <v>2006.3477456999999</v>
      </c>
      <c r="BE289" s="73">
        <f t="shared" si="287"/>
        <v>1801.3966362000001</v>
      </c>
      <c r="BF289" s="73">
        <f t="shared" si="287"/>
        <v>1492.33225275</v>
      </c>
      <c r="BG289" s="73">
        <f t="shared" si="287"/>
        <v>1668.3949404</v>
      </c>
      <c r="BH289" s="73">
        <f t="shared" si="287"/>
        <v>2270.3669775000003</v>
      </c>
      <c r="BI289" s="73">
        <f t="shared" si="287"/>
        <v>1548.2115468000002</v>
      </c>
      <c r="BJ289" s="73">
        <f t="shared" si="287"/>
        <v>1202.9362469999999</v>
      </c>
      <c r="BK289" s="73">
        <f t="shared" si="287"/>
        <v>962.92771087499989</v>
      </c>
      <c r="BL289" s="73">
        <f t="shared" si="287"/>
        <v>855.0075271500001</v>
      </c>
      <c r="BM289" s="73">
        <f t="shared" si="287"/>
        <v>1036.853410725</v>
      </c>
      <c r="BN289" s="73">
        <f t="shared" si="287"/>
        <v>1404.49381335</v>
      </c>
      <c r="BO289" s="73">
        <f t="shared" si="287"/>
        <v>644.71414612500007</v>
      </c>
      <c r="BP289" s="73">
        <f t="shared" si="287"/>
        <v>1388.6205349500001</v>
      </c>
      <c r="BQ289" s="73">
        <f t="shared" si="287"/>
        <v>776.08205955000005</v>
      </c>
      <c r="BR289" s="73">
        <f t="shared" si="287"/>
        <v>607.48359209999978</v>
      </c>
      <c r="BS289" s="73">
        <f t="shared" si="287"/>
        <v>966.25432799999999</v>
      </c>
      <c r="BT289" s="73">
        <f t="shared" si="287"/>
        <v>1288.3535390250001</v>
      </c>
      <c r="BU289" s="73">
        <f t="shared" si="287"/>
        <v>1532.4327521999999</v>
      </c>
      <c r="BV289" s="73">
        <f t="shared" si="287"/>
        <v>897.88348822500006</v>
      </c>
      <c r="BW289" s="73">
        <f t="shared" si="287"/>
        <v>1434.6656401499997</v>
      </c>
      <c r="BX289" s="73">
        <f t="shared" si="287"/>
        <v>1135.0968785999999</v>
      </c>
      <c r="BY289" s="73">
        <f t="shared" si="287"/>
        <v>1185.3898179749999</v>
      </c>
      <c r="BZ289" s="73">
        <f t="shared" si="287"/>
        <v>1372.2827112</v>
      </c>
      <c r="CA289" s="73">
        <f t="shared" si="287"/>
        <v>247.05151604999998</v>
      </c>
      <c r="CB289" s="73">
        <f t="shared" si="287"/>
        <v>585.54366637499993</v>
      </c>
      <c r="CC289" s="73">
        <f t="shared" si="287"/>
        <v>315.00505237499999</v>
      </c>
      <c r="CD289" s="73">
        <f t="shared" si="287"/>
        <v>361.38478770000006</v>
      </c>
      <c r="CE289" s="73">
        <f t="shared" si="287"/>
        <v>309.36751897500005</v>
      </c>
      <c r="CF289" s="73">
        <f t="shared" si="287"/>
        <v>915.2252023499999</v>
      </c>
      <c r="CG289" s="73">
        <f t="shared" si="287"/>
        <v>2074.7185854750001</v>
      </c>
      <c r="CH289" s="73">
        <f t="shared" si="287"/>
        <v>616.57372102499994</v>
      </c>
      <c r="CI289" s="73">
        <f t="shared" si="287"/>
        <v>669.44528077500013</v>
      </c>
      <c r="CJ289" s="73">
        <f t="shared" si="287"/>
        <v>805.50588959999993</v>
      </c>
      <c r="CK289" s="73">
        <f t="shared" si="287"/>
        <v>537.60888517500007</v>
      </c>
      <c r="CL289" s="73">
        <f t="shared" si="287"/>
        <v>502.85065724999998</v>
      </c>
      <c r="CM289" s="73">
        <f t="shared" si="287"/>
        <v>1175.5556291250002</v>
      </c>
      <c r="CN289" s="73">
        <f t="shared" si="287"/>
        <v>2346.2020374749995</v>
      </c>
      <c r="CO289" s="73">
        <f t="shared" si="287"/>
        <v>1527.657383475</v>
      </c>
      <c r="CP289" s="73">
        <f t="shared" ref="CP289:FA289" si="288">CP231+CP164+CP74+CP59+CP37+CP4</f>
        <v>2021.878520325</v>
      </c>
      <c r="CQ289" s="73">
        <f t="shared" si="288"/>
        <v>2166.6867543000003</v>
      </c>
      <c r="CR289" s="73">
        <f t="shared" si="288"/>
        <v>3939.8760393750003</v>
      </c>
      <c r="CS289" s="73">
        <f t="shared" si="288"/>
        <v>2555.0112354749999</v>
      </c>
      <c r="CT289" s="73">
        <f t="shared" si="288"/>
        <v>740.06798445000004</v>
      </c>
      <c r="CU289" s="73">
        <f t="shared" si="288"/>
        <v>542.1480444</v>
      </c>
      <c r="CV289" s="73">
        <f t="shared" si="288"/>
        <v>588.70100002499987</v>
      </c>
      <c r="CW289" s="73">
        <f t="shared" si="288"/>
        <v>699.15256222500011</v>
      </c>
      <c r="CX289" s="73">
        <f t="shared" si="288"/>
        <v>568.40273032499999</v>
      </c>
      <c r="CY289" s="73">
        <f t="shared" si="288"/>
        <v>1488.9662673750001</v>
      </c>
      <c r="CZ289" s="73">
        <f t="shared" si="288"/>
        <v>1489.7615060249998</v>
      </c>
      <c r="DA289" s="73">
        <f t="shared" si="288"/>
        <v>1270.54727955</v>
      </c>
      <c r="DB289" s="73">
        <f t="shared" si="288"/>
        <v>705.8530383750001</v>
      </c>
      <c r="DC289" s="73">
        <f t="shared" si="288"/>
        <v>1426.166034975</v>
      </c>
      <c r="DD289" s="73">
        <f t="shared" si="288"/>
        <v>2142.01860885</v>
      </c>
      <c r="DE289" s="73">
        <f t="shared" si="288"/>
        <v>2297.0153459249996</v>
      </c>
      <c r="DF289" s="73">
        <f t="shared" si="288"/>
        <v>1076.9302892249998</v>
      </c>
      <c r="DG289" s="73">
        <f t="shared" si="288"/>
        <v>1064.3127651</v>
      </c>
      <c r="DH289" s="73">
        <f t="shared" si="288"/>
        <v>898.97792557499997</v>
      </c>
      <c r="DI289" s="73">
        <f t="shared" si="288"/>
        <v>315.35149297499999</v>
      </c>
      <c r="DJ289" s="73">
        <f t="shared" si="288"/>
        <v>270.81025492500004</v>
      </c>
      <c r="DK289" s="73">
        <f t="shared" si="288"/>
        <v>408.80384482499994</v>
      </c>
      <c r="DL289" s="73">
        <f t="shared" si="288"/>
        <v>612.02668814999993</v>
      </c>
      <c r="DM289" s="73">
        <f t="shared" si="288"/>
        <v>315.67824944999995</v>
      </c>
      <c r="DN289" s="73">
        <f t="shared" si="288"/>
        <v>366.90027952499997</v>
      </c>
      <c r="DO289" s="73">
        <f t="shared" si="288"/>
        <v>228.35947095</v>
      </c>
      <c r="DP289" s="73">
        <f t="shared" si="288"/>
        <v>1265.3191759499998</v>
      </c>
      <c r="DQ289" s="73">
        <f t="shared" si="288"/>
        <v>1402.9820725499999</v>
      </c>
      <c r="DR289" s="73">
        <f t="shared" si="288"/>
        <v>454.42770975000002</v>
      </c>
      <c r="DS289" s="73">
        <f t="shared" si="288"/>
        <v>479.41473802499996</v>
      </c>
      <c r="DT289" s="73">
        <f t="shared" si="288"/>
        <v>401.52465540000003</v>
      </c>
      <c r="DU289" s="73">
        <f t="shared" si="288"/>
        <v>617.25479174999998</v>
      </c>
      <c r="DV289" s="73">
        <f t="shared" si="288"/>
        <v>483.15865859999997</v>
      </c>
      <c r="DW289" s="73">
        <f t="shared" si="288"/>
        <v>1195.4287217250001</v>
      </c>
      <c r="DX289" s="73">
        <f t="shared" si="288"/>
        <v>769.94061255000008</v>
      </c>
      <c r="DY289" s="73">
        <f t="shared" si="288"/>
        <v>562.55654520000007</v>
      </c>
      <c r="DZ289" s="73">
        <f t="shared" si="288"/>
        <v>628.53379537499995</v>
      </c>
      <c r="EA289" s="73">
        <f t="shared" si="288"/>
        <v>492.95347919999995</v>
      </c>
      <c r="EB289" s="73">
        <f t="shared" si="288"/>
        <v>1203.6488123250001</v>
      </c>
      <c r="EC289" s="73">
        <f t="shared" si="288"/>
        <v>2095.1940122999999</v>
      </c>
      <c r="ED289" s="73">
        <f t="shared" si="288"/>
        <v>853.65719617500008</v>
      </c>
      <c r="EE289" s="73">
        <f t="shared" si="288"/>
        <v>809.78915519999998</v>
      </c>
      <c r="EF289" s="73">
        <f t="shared" si="288"/>
        <v>767.03129887499983</v>
      </c>
      <c r="EG289" s="73">
        <f t="shared" si="288"/>
        <v>277.84142437499997</v>
      </c>
      <c r="EH289" s="73">
        <f t="shared" si="288"/>
        <v>332.93335342500001</v>
      </c>
      <c r="EI289" s="73">
        <f t="shared" si="288"/>
        <v>1166.4536897249998</v>
      </c>
      <c r="EJ289" s="73">
        <f t="shared" si="288"/>
        <v>1929.4221851999998</v>
      </c>
      <c r="EK289" s="73">
        <f t="shared" si="288"/>
        <v>1211.0500433249999</v>
      </c>
      <c r="EL289" s="73">
        <f t="shared" si="288"/>
        <v>1302.2938363500002</v>
      </c>
      <c r="EM289" s="73">
        <f t="shared" si="288"/>
        <v>1546.758858375</v>
      </c>
      <c r="EN289" s="73">
        <f t="shared" si="288"/>
        <v>1937.2328459999999</v>
      </c>
      <c r="EO289" s="73">
        <f t="shared" si="288"/>
        <v>2566.144576575</v>
      </c>
      <c r="EP289" s="73">
        <f t="shared" si="288"/>
        <v>648.43444575000001</v>
      </c>
      <c r="EQ289" s="73">
        <f t="shared" si="288"/>
        <v>515.35795027500012</v>
      </c>
      <c r="ER289" s="73">
        <f t="shared" si="288"/>
        <v>587.56325759999993</v>
      </c>
      <c r="ES289" s="73">
        <f t="shared" si="288"/>
        <v>702.9122301000001</v>
      </c>
      <c r="ET289" s="73">
        <f t="shared" si="288"/>
        <v>611.71567897499983</v>
      </c>
      <c r="EU289" s="73">
        <f t="shared" si="288"/>
        <v>820.03277385000013</v>
      </c>
      <c r="EV289" s="73">
        <f t="shared" si="288"/>
        <v>1029.688389225</v>
      </c>
      <c r="EW289" s="73">
        <f t="shared" si="288"/>
        <v>982.98189742500006</v>
      </c>
      <c r="EX289" s="73">
        <f t="shared" si="288"/>
        <v>1496.4619821750002</v>
      </c>
      <c r="EY289" s="73">
        <f t="shared" si="288"/>
        <v>1043.5184554499999</v>
      </c>
      <c r="EZ289" s="73">
        <f t="shared" si="288"/>
        <v>1857.3152984999997</v>
      </c>
      <c r="FA289" s="73">
        <f t="shared" si="288"/>
        <v>2144.053947375</v>
      </c>
      <c r="FB289" s="73">
        <f t="shared" ref="FB289:HM289" si="289">FB231+FB164+FB74+FB59+FB37+FB4</f>
        <v>1121.2550019000003</v>
      </c>
      <c r="FC289" s="73">
        <f t="shared" si="289"/>
        <v>1217.5458045749999</v>
      </c>
      <c r="FD289" s="73">
        <f t="shared" si="289"/>
        <v>909.630974025</v>
      </c>
      <c r="FE289" s="73">
        <f t="shared" si="289"/>
        <v>842.16954082500001</v>
      </c>
      <c r="FF289" s="73">
        <f t="shared" si="289"/>
        <v>531.88474162499995</v>
      </c>
      <c r="FG289" s="73">
        <f t="shared" si="289"/>
        <v>398.81611980000002</v>
      </c>
      <c r="FH289" s="73">
        <f t="shared" si="289"/>
        <v>704.03422522500011</v>
      </c>
      <c r="FI289" s="73">
        <f t="shared" si="289"/>
        <v>523.42056787500007</v>
      </c>
      <c r="FJ289" s="73">
        <f t="shared" si="289"/>
        <v>612.73925347500006</v>
      </c>
      <c r="FK289" s="73">
        <f t="shared" si="289"/>
        <v>567.98542687500003</v>
      </c>
      <c r="FL289" s="73">
        <f t="shared" si="289"/>
        <v>1385.9198730000001</v>
      </c>
      <c r="FM289" s="73">
        <f t="shared" si="289"/>
        <v>1713.3967869750002</v>
      </c>
      <c r="FN289" s="73">
        <f t="shared" si="289"/>
        <v>906.99330127499979</v>
      </c>
      <c r="FO289" s="73">
        <f t="shared" si="289"/>
        <v>826.28838877500016</v>
      </c>
      <c r="FP289" s="73">
        <f t="shared" si="289"/>
        <v>829.28037577500004</v>
      </c>
      <c r="FQ289" s="73">
        <f t="shared" si="289"/>
        <v>1829.0095267500001</v>
      </c>
      <c r="FR289" s="73">
        <f t="shared" si="289"/>
        <v>762.97243230000004</v>
      </c>
      <c r="FS289" s="73">
        <f t="shared" si="289"/>
        <v>732.06048240000007</v>
      </c>
      <c r="FT289" s="73">
        <f t="shared" si="289"/>
        <v>618.50276527500012</v>
      </c>
      <c r="FU289" s="73">
        <f t="shared" si="289"/>
        <v>468.53335372500004</v>
      </c>
      <c r="FV289" s="73">
        <f t="shared" si="289"/>
        <v>359.74706850000007</v>
      </c>
      <c r="FW289" s="73">
        <f t="shared" si="289"/>
        <v>406.88661104999994</v>
      </c>
      <c r="FX289" s="73">
        <f t="shared" si="289"/>
        <v>2137.5857438999997</v>
      </c>
      <c r="FY289" s="73">
        <f t="shared" si="289"/>
        <v>1581.1627720500001</v>
      </c>
      <c r="FZ289" s="73">
        <f t="shared" si="289"/>
        <v>418.248288</v>
      </c>
      <c r="GA289" s="73">
        <f t="shared" si="289"/>
        <v>694.38900397499992</v>
      </c>
      <c r="GB289" s="73">
        <f t="shared" si="289"/>
        <v>328.59103544999994</v>
      </c>
      <c r="GC289" s="73">
        <f t="shared" si="289"/>
        <v>297.23816115</v>
      </c>
      <c r="GD289" s="73">
        <f t="shared" si="289"/>
        <v>242.13442162500002</v>
      </c>
      <c r="GE289" s="73">
        <f t="shared" si="289"/>
        <v>479.57614784999993</v>
      </c>
      <c r="GF289" s="73">
        <f t="shared" si="289"/>
        <v>431.14926352499998</v>
      </c>
      <c r="GG289" s="73">
        <f t="shared" si="289"/>
        <v>523.6134722999999</v>
      </c>
      <c r="GH289" s="73">
        <f t="shared" si="289"/>
        <v>552.20663227499983</v>
      </c>
      <c r="GI289" s="73">
        <f t="shared" si="289"/>
        <v>608.52291389999993</v>
      </c>
      <c r="GJ289" s="73">
        <f t="shared" si="289"/>
        <v>2246.9546792250003</v>
      </c>
      <c r="GK289" s="73">
        <f t="shared" si="289"/>
        <v>2607.437934</v>
      </c>
      <c r="GL289" s="73">
        <f t="shared" si="289"/>
        <v>621.34515292499998</v>
      </c>
      <c r="GM289" s="73">
        <f t="shared" si="289"/>
        <v>1137.880213875</v>
      </c>
      <c r="GN289" s="73">
        <f t="shared" si="289"/>
        <v>1785.9485349000004</v>
      </c>
      <c r="GO289" s="73">
        <f t="shared" si="289"/>
        <v>745.90235910000024</v>
      </c>
      <c r="GP289" s="73">
        <f t="shared" si="289"/>
        <v>854.25165675000005</v>
      </c>
      <c r="GQ289" s="73">
        <f t="shared" si="289"/>
        <v>595.55894917500007</v>
      </c>
      <c r="GR289" s="73">
        <f t="shared" si="289"/>
        <v>734.65878690000011</v>
      </c>
      <c r="GS289" s="73">
        <f t="shared" si="289"/>
        <v>659.02056817499999</v>
      </c>
      <c r="GT289" s="73">
        <f t="shared" si="289"/>
        <v>923.6618183249999</v>
      </c>
      <c r="GU289" s="73">
        <f t="shared" si="289"/>
        <v>1235.7929884499997</v>
      </c>
      <c r="GV289" s="73">
        <f t="shared" si="289"/>
        <v>3873.3043286249999</v>
      </c>
      <c r="GW289" s="73">
        <f t="shared" si="289"/>
        <v>3445.2809041500004</v>
      </c>
      <c r="GX289" s="73">
        <f t="shared" si="289"/>
        <v>2392.9282134</v>
      </c>
      <c r="GY289" s="73">
        <f t="shared" si="289"/>
        <v>2447.8114907250006</v>
      </c>
      <c r="GZ289" s="73">
        <f t="shared" si="289"/>
        <v>1937.8548643499994</v>
      </c>
      <c r="HA289" s="73">
        <f t="shared" si="289"/>
        <v>920.36275897499991</v>
      </c>
      <c r="HB289" s="73">
        <f t="shared" si="289"/>
        <v>574.78432364999992</v>
      </c>
      <c r="HC289" s="73">
        <f t="shared" si="289"/>
        <v>796.71889620000013</v>
      </c>
      <c r="HD289" s="73">
        <f t="shared" si="289"/>
        <v>1443.3502760999997</v>
      </c>
      <c r="HE289" s="73">
        <f t="shared" si="289"/>
        <v>1240.993534275</v>
      </c>
      <c r="HF289" s="73">
        <f t="shared" si="289"/>
        <v>1632.5147173499997</v>
      </c>
      <c r="HG289" s="73">
        <f t="shared" si="289"/>
        <v>1234.1985743250002</v>
      </c>
      <c r="HH289" s="73">
        <f t="shared" si="289"/>
        <v>2614.1147891999999</v>
      </c>
      <c r="HI289" s="73">
        <f t="shared" si="289"/>
        <v>1832.3951962499998</v>
      </c>
      <c r="HJ289" s="73">
        <f t="shared" si="289"/>
        <v>674.279701875</v>
      </c>
      <c r="HK289" s="73">
        <f t="shared" si="289"/>
        <v>672.87819217499998</v>
      </c>
      <c r="HL289" s="73">
        <f t="shared" si="289"/>
        <v>486.48527572500006</v>
      </c>
      <c r="HM289" s="73">
        <f t="shared" si="289"/>
        <v>327.05961052499998</v>
      </c>
      <c r="HN289" s="73">
        <f t="shared" ref="HN289:JY289" si="290">HN231+HN164+HN74+HN59+HN37+HN4</f>
        <v>297.37988685000005</v>
      </c>
      <c r="HO289" s="73">
        <f t="shared" si="290"/>
        <v>272.27081700000002</v>
      </c>
      <c r="HP289" s="73">
        <f t="shared" si="290"/>
        <v>409.88647170000002</v>
      </c>
      <c r="HQ289" s="73">
        <f t="shared" si="290"/>
        <v>399.05626612499998</v>
      </c>
      <c r="HR289" s="73">
        <f t="shared" si="290"/>
        <v>469.98997897499999</v>
      </c>
      <c r="HS289" s="73">
        <f t="shared" si="290"/>
        <v>449.67989879999999</v>
      </c>
      <c r="HT289" s="73">
        <f t="shared" si="290"/>
        <v>983.02520249999975</v>
      </c>
      <c r="HU289" s="73">
        <f t="shared" si="290"/>
        <v>1550.9279560500001</v>
      </c>
      <c r="HV289" s="73">
        <f t="shared" si="290"/>
        <v>597.79900259999999</v>
      </c>
      <c r="HW289" s="73">
        <f t="shared" si="290"/>
        <v>851.72421510000015</v>
      </c>
      <c r="HX289" s="73">
        <f t="shared" si="290"/>
        <v>854.38550879999991</v>
      </c>
      <c r="HY289" s="73">
        <f t="shared" si="290"/>
        <v>1207.089597375</v>
      </c>
      <c r="HZ289" s="73">
        <f t="shared" si="290"/>
        <v>1270.1929652999997</v>
      </c>
      <c r="IA289" s="73">
        <f t="shared" si="290"/>
        <v>1277.9878788000001</v>
      </c>
      <c r="IB289" s="73">
        <f t="shared" si="290"/>
        <v>2773.2255084000003</v>
      </c>
      <c r="IC289" s="73">
        <f t="shared" si="290"/>
        <v>2692.8749101500007</v>
      </c>
      <c r="ID289" s="73">
        <f t="shared" si="290"/>
        <v>2725.5899259000003</v>
      </c>
      <c r="IE289" s="73">
        <f t="shared" si="290"/>
        <v>3045.3270419249998</v>
      </c>
      <c r="IF289" s="73">
        <f t="shared" si="290"/>
        <v>3969.1423964249998</v>
      </c>
      <c r="IG289" s="73">
        <f t="shared" si="290"/>
        <v>4640.2214595750011</v>
      </c>
      <c r="IH289" s="73">
        <f t="shared" si="290"/>
        <v>1774.7482677749999</v>
      </c>
      <c r="II289" s="73">
        <f t="shared" si="290"/>
        <v>1831.8637248749999</v>
      </c>
      <c r="IJ289" s="73">
        <f t="shared" si="290"/>
        <v>485.35540694999997</v>
      </c>
      <c r="IK289" s="73">
        <f t="shared" si="290"/>
        <v>1182.7954502999999</v>
      </c>
      <c r="IL289" s="73">
        <f t="shared" si="290"/>
        <v>546.16754272499998</v>
      </c>
      <c r="IM289" s="73">
        <f t="shared" si="290"/>
        <v>1210.31385705</v>
      </c>
      <c r="IN289" s="73">
        <f t="shared" si="290"/>
        <v>2298.2515089750004</v>
      </c>
      <c r="IO289" s="73">
        <f t="shared" si="290"/>
        <v>1480.5139041</v>
      </c>
      <c r="IP289" s="73">
        <f t="shared" si="290"/>
        <v>1083.2961352500004</v>
      </c>
      <c r="IQ289" s="73">
        <f t="shared" si="290"/>
        <v>1370.4717716999999</v>
      </c>
      <c r="IR289" s="73">
        <f t="shared" si="290"/>
        <v>3771.5216550750006</v>
      </c>
      <c r="IS289" s="73">
        <f t="shared" si="290"/>
        <v>3827.9442309749998</v>
      </c>
      <c r="IT289" s="73">
        <f t="shared" si="290"/>
        <v>3074.3768735999997</v>
      </c>
      <c r="IU289" s="73">
        <f t="shared" si="290"/>
        <v>3449.1153717000002</v>
      </c>
      <c r="IV289" s="73">
        <f t="shared" si="290"/>
        <v>2850.0211536750003</v>
      </c>
      <c r="IW289" s="73">
        <f t="shared" si="290"/>
        <v>4411.1612337750003</v>
      </c>
      <c r="IX289" s="73">
        <f t="shared" si="290"/>
        <v>1290.1408575750002</v>
      </c>
      <c r="IY289" s="73">
        <f t="shared" si="290"/>
        <v>13061.538932624997</v>
      </c>
      <c r="IZ289" s="73">
        <f t="shared" si="290"/>
        <v>20433.649238100003</v>
      </c>
      <c r="JA289" s="73">
        <f t="shared" si="290"/>
        <v>14540.934778424999</v>
      </c>
      <c r="JB289" s="73">
        <f t="shared" si="290"/>
        <v>15565.379316750003</v>
      </c>
      <c r="JC289" s="73">
        <f t="shared" si="290"/>
        <v>15320.819810925001</v>
      </c>
      <c r="JD289" s="73">
        <f t="shared" si="290"/>
        <v>10118.16778455</v>
      </c>
      <c r="JE289" s="73">
        <f t="shared" si="290"/>
        <v>16221.982674375002</v>
      </c>
      <c r="JF289" s="73">
        <f t="shared" si="290"/>
        <v>13839.341384700003</v>
      </c>
      <c r="JG289" s="73">
        <f t="shared" si="290"/>
        <v>17995.530210525001</v>
      </c>
      <c r="JH289" s="73">
        <f t="shared" si="290"/>
        <v>10641.363953399999</v>
      </c>
      <c r="JI289" s="73">
        <f t="shared" si="290"/>
        <v>10916.807851349999</v>
      </c>
      <c r="JJ289" s="73">
        <f t="shared" si="290"/>
        <v>9268.8883377749989</v>
      </c>
      <c r="JK289" s="73">
        <f t="shared" si="290"/>
        <v>2175.3635165999999</v>
      </c>
      <c r="JL289" s="73">
        <f t="shared" si="290"/>
        <v>3080.6009939249998</v>
      </c>
      <c r="JM289" s="73">
        <f t="shared" si="290"/>
        <v>1669.6350402750002</v>
      </c>
      <c r="JN289" s="73">
        <f t="shared" si="290"/>
        <v>2694.6701023499995</v>
      </c>
      <c r="JO289" s="73">
        <f t="shared" si="290"/>
        <v>2202.7047662250002</v>
      </c>
      <c r="JP289" s="73">
        <f t="shared" si="290"/>
        <v>3253.8842831250004</v>
      </c>
      <c r="JQ289" s="73">
        <f t="shared" si="290"/>
        <v>3226.3225712999997</v>
      </c>
      <c r="JR289" s="73">
        <f t="shared" si="290"/>
        <v>2103.252693075</v>
      </c>
      <c r="JS289" s="73">
        <f t="shared" si="290"/>
        <v>2005.5092019750005</v>
      </c>
      <c r="JT289" s="73">
        <f t="shared" si="290"/>
        <v>2309.3297345250003</v>
      </c>
      <c r="JU289" s="73">
        <f t="shared" si="290"/>
        <v>1803.6051950250001</v>
      </c>
      <c r="JV289" s="73">
        <f t="shared" si="290"/>
        <v>2109.9846638250001</v>
      </c>
      <c r="JW289" s="73">
        <f t="shared" si="290"/>
        <v>1407.7338203249999</v>
      </c>
      <c r="JX289" s="73">
        <f t="shared" si="290"/>
        <v>1486.0136486250001</v>
      </c>
      <c r="JY289" s="73">
        <f t="shared" si="290"/>
        <v>1906.3799484749998</v>
      </c>
      <c r="JZ289" s="73">
        <f t="shared" ref="JZ289:KU289" si="291">JZ231+JZ164+JZ74+JZ59+JZ37+JZ4</f>
        <v>1755.2373630749998</v>
      </c>
      <c r="KA289" s="73">
        <f t="shared" si="291"/>
        <v>2267.1505914750005</v>
      </c>
      <c r="KB289" s="73">
        <f t="shared" si="291"/>
        <v>3319.4796612750001</v>
      </c>
      <c r="KC289" s="73">
        <f t="shared" si="291"/>
        <v>3106.3596398999998</v>
      </c>
      <c r="KD289" s="73">
        <f t="shared" si="291"/>
        <v>3536.6034336749999</v>
      </c>
      <c r="KE289" s="73">
        <f t="shared" si="291"/>
        <v>3538.6112144250001</v>
      </c>
      <c r="KF289" s="73">
        <f t="shared" si="291"/>
        <v>2819.7981481500001</v>
      </c>
      <c r="KG289" s="73">
        <f t="shared" si="291"/>
        <v>4388.9929721999997</v>
      </c>
      <c r="KH289" s="73">
        <f t="shared" si="291"/>
        <v>2297.6137433250001</v>
      </c>
      <c r="KI289" s="73">
        <f t="shared" si="291"/>
        <v>2284.4804951250003</v>
      </c>
      <c r="KJ289" s="73">
        <f t="shared" si="291"/>
        <v>8300.8270071000006</v>
      </c>
      <c r="KK289" s="73">
        <f t="shared" si="291"/>
        <v>7411.9982163750001</v>
      </c>
      <c r="KL289" s="73">
        <f t="shared" si="291"/>
        <v>6060.3444681750007</v>
      </c>
      <c r="KM289" s="73">
        <f t="shared" si="291"/>
        <v>4224.1699199249997</v>
      </c>
      <c r="KN289" s="73">
        <f t="shared" si="291"/>
        <v>8120.2172865750008</v>
      </c>
      <c r="KO289" s="73">
        <f t="shared" si="291"/>
        <v>6923.0169935999993</v>
      </c>
      <c r="KP289" s="73">
        <f t="shared" si="291"/>
        <v>5584.0673796749998</v>
      </c>
      <c r="KQ289" s="73">
        <f t="shared" si="291"/>
        <v>7360.7013866250009</v>
      </c>
      <c r="KR289" s="73">
        <f t="shared" si="291"/>
        <v>3450.8751324750001</v>
      </c>
      <c r="KS289" s="73">
        <f t="shared" si="291"/>
        <v>6286.2001184249993</v>
      </c>
      <c r="KT289" s="73">
        <f t="shared" si="291"/>
        <v>4890.9106019250003</v>
      </c>
      <c r="KU289" s="73">
        <f t="shared" si="291"/>
        <v>2683.7099815500005</v>
      </c>
      <c r="KV289" s="73">
        <f t="shared" ref="KV289:MP289" si="292">SUM(KV231,KV164,KV74,KV59,KV37,KV4)</f>
        <v>6667.5170511000006</v>
      </c>
      <c r="KW289" s="73">
        <f t="shared" si="292"/>
        <v>2588.226228</v>
      </c>
      <c r="KX289" s="73">
        <f t="shared" si="292"/>
        <v>5565.0446412750007</v>
      </c>
      <c r="KY289" s="73">
        <f t="shared" si="292"/>
        <v>2968.1337773249998</v>
      </c>
      <c r="KZ289" s="73">
        <f t="shared" si="292"/>
        <v>4599.365089725</v>
      </c>
      <c r="LA289" s="73">
        <f t="shared" si="292"/>
        <v>5960.7585429749997</v>
      </c>
      <c r="LB289" s="73">
        <f t="shared" si="292"/>
        <v>5524.0662298500001</v>
      </c>
      <c r="LC289" s="73">
        <f t="shared" si="292"/>
        <v>5226.5721750749999</v>
      </c>
      <c r="LD289" s="73">
        <f t="shared" si="292"/>
        <v>4620.4782821999997</v>
      </c>
      <c r="LE289" s="73">
        <f t="shared" si="292"/>
        <v>0</v>
      </c>
      <c r="LF289" s="73">
        <f t="shared" si="292"/>
        <v>0</v>
      </c>
      <c r="LG289" s="73">
        <f t="shared" si="292"/>
        <v>0</v>
      </c>
      <c r="LH289" s="73">
        <f t="shared" si="292"/>
        <v>0</v>
      </c>
      <c r="LI289" s="73">
        <f t="shared" si="292"/>
        <v>0</v>
      </c>
      <c r="LJ289" s="73">
        <f t="shared" si="292"/>
        <v>0</v>
      </c>
      <c r="LK289" s="73">
        <f t="shared" si="292"/>
        <v>0</v>
      </c>
      <c r="LL289" s="73">
        <f t="shared" si="292"/>
        <v>0</v>
      </c>
      <c r="LM289" s="73">
        <f t="shared" si="292"/>
        <v>0</v>
      </c>
      <c r="LN289" s="73">
        <f t="shared" si="292"/>
        <v>0</v>
      </c>
      <c r="LO289" s="73">
        <f t="shared" si="292"/>
        <v>0</v>
      </c>
      <c r="LP289" s="73">
        <f t="shared" si="292"/>
        <v>0</v>
      </c>
      <c r="LQ289" s="73">
        <f t="shared" si="292"/>
        <v>0</v>
      </c>
      <c r="LR289" s="73">
        <f t="shared" si="292"/>
        <v>0</v>
      </c>
      <c r="LS289" s="73">
        <f t="shared" si="292"/>
        <v>0</v>
      </c>
      <c r="LT289" s="73">
        <f t="shared" si="292"/>
        <v>0</v>
      </c>
      <c r="LU289" s="73">
        <f t="shared" si="292"/>
        <v>0</v>
      </c>
      <c r="LV289" s="73">
        <f t="shared" si="292"/>
        <v>0</v>
      </c>
      <c r="LW289" s="73">
        <f t="shared" si="292"/>
        <v>0</v>
      </c>
      <c r="LX289" s="73">
        <f t="shared" si="292"/>
        <v>0</v>
      </c>
      <c r="LY289" s="73">
        <f t="shared" si="292"/>
        <v>0</v>
      </c>
      <c r="LZ289" s="73">
        <f t="shared" si="292"/>
        <v>0</v>
      </c>
      <c r="MA289" s="73">
        <f t="shared" si="292"/>
        <v>0</v>
      </c>
      <c r="MB289" s="73">
        <f t="shared" si="292"/>
        <v>0</v>
      </c>
      <c r="MC289" s="73">
        <f t="shared" si="292"/>
        <v>0</v>
      </c>
      <c r="MD289" s="73">
        <f t="shared" si="292"/>
        <v>0</v>
      </c>
      <c r="ME289" s="73">
        <f t="shared" si="292"/>
        <v>0</v>
      </c>
      <c r="MF289" s="73">
        <f t="shared" si="292"/>
        <v>0</v>
      </c>
      <c r="MG289" s="73">
        <f t="shared" si="292"/>
        <v>0</v>
      </c>
      <c r="MH289" s="73">
        <f t="shared" si="292"/>
        <v>0</v>
      </c>
      <c r="MI289" s="73">
        <f t="shared" si="292"/>
        <v>0</v>
      </c>
      <c r="MJ289" s="73">
        <f t="shared" si="292"/>
        <v>0</v>
      </c>
      <c r="MK289" s="73">
        <f t="shared" si="292"/>
        <v>0</v>
      </c>
      <c r="ML289" s="73">
        <f t="shared" si="292"/>
        <v>0</v>
      </c>
      <c r="MM289" s="73">
        <f t="shared" si="292"/>
        <v>0</v>
      </c>
      <c r="MN289" s="73">
        <f t="shared" si="292"/>
        <v>0</v>
      </c>
      <c r="MO289" s="73">
        <f t="shared" si="292"/>
        <v>0</v>
      </c>
      <c r="MP289" s="73">
        <f t="shared" si="292"/>
        <v>0</v>
      </c>
      <c r="MQ289" s="73">
        <f t="shared" ref="MQ289:MS289" si="293">SUM(MQ231,MQ164,MQ74,MQ59,MQ37,MQ4)</f>
        <v>0</v>
      </c>
      <c r="MR289" s="73">
        <f t="shared" si="293"/>
        <v>0</v>
      </c>
      <c r="MS289" s="73">
        <f t="shared" si="293"/>
        <v>0</v>
      </c>
      <c r="MT289" s="73">
        <f t="shared" ref="MT289:PE289" si="294">SUM(MT231,MT164,MT74,MT59,MT37,MT4)</f>
        <v>0</v>
      </c>
      <c r="MU289" s="73">
        <f t="shared" si="294"/>
        <v>0</v>
      </c>
      <c r="MV289" s="73">
        <f t="shared" si="294"/>
        <v>0</v>
      </c>
      <c r="MW289" s="73">
        <f t="shared" si="294"/>
        <v>0</v>
      </c>
      <c r="MX289" s="73">
        <f t="shared" si="294"/>
        <v>0</v>
      </c>
      <c r="MY289" s="73">
        <f t="shared" si="294"/>
        <v>0</v>
      </c>
      <c r="MZ289" s="73">
        <f t="shared" si="294"/>
        <v>0</v>
      </c>
      <c r="NA289" s="73">
        <f t="shared" si="294"/>
        <v>0</v>
      </c>
      <c r="NB289" s="73">
        <f t="shared" si="294"/>
        <v>0</v>
      </c>
      <c r="NC289" s="73">
        <f t="shared" si="294"/>
        <v>0</v>
      </c>
      <c r="ND289" s="73">
        <f t="shared" si="294"/>
        <v>0</v>
      </c>
      <c r="NE289" s="73">
        <f t="shared" si="294"/>
        <v>0</v>
      </c>
      <c r="NF289" s="73">
        <f t="shared" si="294"/>
        <v>0</v>
      </c>
      <c r="NG289" s="73">
        <f t="shared" si="294"/>
        <v>0</v>
      </c>
      <c r="NH289" s="73">
        <f t="shared" si="294"/>
        <v>0</v>
      </c>
      <c r="NI289" s="73">
        <f t="shared" si="294"/>
        <v>0</v>
      </c>
      <c r="NJ289" s="73">
        <f t="shared" si="294"/>
        <v>0</v>
      </c>
      <c r="NK289" s="73">
        <f t="shared" si="294"/>
        <v>0</v>
      </c>
      <c r="NL289" s="73">
        <f t="shared" si="294"/>
        <v>0</v>
      </c>
      <c r="NM289" s="73">
        <f t="shared" si="294"/>
        <v>0</v>
      </c>
      <c r="NN289" s="73">
        <f t="shared" si="294"/>
        <v>0</v>
      </c>
      <c r="NO289" s="73">
        <f t="shared" si="294"/>
        <v>0</v>
      </c>
      <c r="NP289" s="73">
        <f t="shared" si="294"/>
        <v>0</v>
      </c>
      <c r="NQ289" s="73">
        <f t="shared" si="294"/>
        <v>0</v>
      </c>
      <c r="NR289" s="73">
        <f t="shared" si="294"/>
        <v>0</v>
      </c>
      <c r="NS289" s="73">
        <f t="shared" si="294"/>
        <v>0</v>
      </c>
      <c r="NT289" s="73">
        <f t="shared" si="294"/>
        <v>0</v>
      </c>
      <c r="NU289" s="73">
        <f t="shared" si="294"/>
        <v>0</v>
      </c>
      <c r="NV289" s="73">
        <f t="shared" si="294"/>
        <v>0</v>
      </c>
      <c r="NW289" s="73">
        <f t="shared" si="294"/>
        <v>0</v>
      </c>
      <c r="NX289" s="73">
        <f t="shared" si="294"/>
        <v>0</v>
      </c>
      <c r="NY289" s="73">
        <f t="shared" si="294"/>
        <v>0</v>
      </c>
      <c r="NZ289" s="73">
        <f t="shared" si="294"/>
        <v>0</v>
      </c>
      <c r="OA289" s="73">
        <f t="shared" si="294"/>
        <v>0</v>
      </c>
      <c r="OB289" s="73">
        <f t="shared" si="294"/>
        <v>0</v>
      </c>
      <c r="OC289" s="73">
        <f t="shared" si="294"/>
        <v>0</v>
      </c>
      <c r="OD289" s="73">
        <f t="shared" si="294"/>
        <v>0</v>
      </c>
      <c r="OE289" s="73">
        <f t="shared" si="294"/>
        <v>0</v>
      </c>
      <c r="OF289" s="73">
        <f t="shared" si="294"/>
        <v>0</v>
      </c>
      <c r="OG289" s="73">
        <f t="shared" si="294"/>
        <v>0</v>
      </c>
      <c r="OH289" s="73">
        <f t="shared" si="294"/>
        <v>0</v>
      </c>
      <c r="OI289" s="73">
        <f t="shared" si="294"/>
        <v>0</v>
      </c>
      <c r="OJ289" s="73">
        <f t="shared" si="294"/>
        <v>0</v>
      </c>
      <c r="OK289" s="73">
        <f t="shared" si="294"/>
        <v>0</v>
      </c>
      <c r="OL289" s="73">
        <f t="shared" si="294"/>
        <v>0</v>
      </c>
      <c r="OM289" s="73">
        <f t="shared" si="294"/>
        <v>0</v>
      </c>
      <c r="ON289" s="73">
        <f t="shared" si="294"/>
        <v>0</v>
      </c>
      <c r="OO289" s="73">
        <f t="shared" si="294"/>
        <v>0</v>
      </c>
      <c r="OP289" s="73">
        <f t="shared" si="294"/>
        <v>0</v>
      </c>
      <c r="OQ289" s="73">
        <f t="shared" si="294"/>
        <v>0</v>
      </c>
      <c r="OR289" s="73">
        <f t="shared" si="294"/>
        <v>0</v>
      </c>
      <c r="OS289" s="73">
        <f t="shared" si="294"/>
        <v>0</v>
      </c>
      <c r="OT289" s="73">
        <f t="shared" si="294"/>
        <v>0</v>
      </c>
      <c r="OU289" s="73">
        <f t="shared" si="294"/>
        <v>0</v>
      </c>
      <c r="OV289" s="73">
        <f t="shared" si="294"/>
        <v>0</v>
      </c>
      <c r="OW289" s="73">
        <f t="shared" si="294"/>
        <v>0</v>
      </c>
      <c r="OX289" s="73">
        <f t="shared" si="294"/>
        <v>0</v>
      </c>
      <c r="OY289" s="73">
        <f t="shared" si="294"/>
        <v>0</v>
      </c>
      <c r="OZ289" s="73">
        <f t="shared" si="294"/>
        <v>0</v>
      </c>
      <c r="PA289" s="73">
        <f t="shared" si="294"/>
        <v>0</v>
      </c>
      <c r="PB289" s="73">
        <f t="shared" si="294"/>
        <v>0</v>
      </c>
      <c r="PC289" s="73">
        <f t="shared" si="294"/>
        <v>0</v>
      </c>
      <c r="PD289" s="73">
        <f t="shared" si="294"/>
        <v>0</v>
      </c>
      <c r="PE289" s="73">
        <f t="shared" si="294"/>
        <v>0</v>
      </c>
      <c r="PF289" s="73">
        <f t="shared" ref="PF289:RQ289" si="295">SUM(PF231,PF164,PF74,PF59,PF37,PF4)</f>
        <v>0</v>
      </c>
      <c r="PG289" s="73">
        <f t="shared" si="295"/>
        <v>0</v>
      </c>
      <c r="PH289" s="73">
        <f t="shared" si="295"/>
        <v>0</v>
      </c>
      <c r="PI289" s="73">
        <f t="shared" si="295"/>
        <v>0</v>
      </c>
      <c r="PJ289" s="73">
        <f t="shared" si="295"/>
        <v>0</v>
      </c>
      <c r="PK289" s="73">
        <f t="shared" si="295"/>
        <v>0</v>
      </c>
      <c r="PL289" s="73">
        <f t="shared" si="295"/>
        <v>0</v>
      </c>
      <c r="PM289" s="73">
        <f t="shared" si="295"/>
        <v>0</v>
      </c>
      <c r="PN289" s="73">
        <f t="shared" si="295"/>
        <v>0</v>
      </c>
      <c r="PO289" s="73">
        <f t="shared" si="295"/>
        <v>0</v>
      </c>
      <c r="PP289" s="73">
        <f t="shared" si="295"/>
        <v>0</v>
      </c>
      <c r="PQ289" s="73">
        <f t="shared" si="295"/>
        <v>0</v>
      </c>
      <c r="PR289" s="73">
        <f t="shared" si="295"/>
        <v>0</v>
      </c>
      <c r="PS289" s="73">
        <f t="shared" si="295"/>
        <v>0</v>
      </c>
      <c r="PT289" s="73">
        <f t="shared" si="295"/>
        <v>0</v>
      </c>
      <c r="PU289" s="73">
        <f t="shared" si="295"/>
        <v>0</v>
      </c>
      <c r="PV289" s="73">
        <f t="shared" si="295"/>
        <v>0</v>
      </c>
      <c r="PW289" s="73">
        <f t="shared" si="295"/>
        <v>0</v>
      </c>
      <c r="PX289" s="73">
        <f t="shared" si="295"/>
        <v>0</v>
      </c>
      <c r="PY289" s="73">
        <f t="shared" si="295"/>
        <v>0</v>
      </c>
      <c r="PZ289" s="73">
        <f t="shared" si="295"/>
        <v>0</v>
      </c>
      <c r="QA289" s="73">
        <f t="shared" si="295"/>
        <v>0</v>
      </c>
      <c r="QB289" s="73">
        <f t="shared" si="295"/>
        <v>0</v>
      </c>
      <c r="QC289" s="73">
        <f t="shared" si="295"/>
        <v>0</v>
      </c>
      <c r="QD289" s="73">
        <f t="shared" si="295"/>
        <v>0</v>
      </c>
      <c r="QE289" s="73">
        <f t="shared" si="295"/>
        <v>0</v>
      </c>
      <c r="QF289" s="73">
        <f t="shared" si="295"/>
        <v>0</v>
      </c>
      <c r="QG289" s="73">
        <f t="shared" si="295"/>
        <v>0</v>
      </c>
      <c r="QH289" s="73">
        <f t="shared" si="295"/>
        <v>0</v>
      </c>
      <c r="QI289" s="73">
        <f t="shared" si="295"/>
        <v>0</v>
      </c>
      <c r="QJ289" s="73">
        <f t="shared" si="295"/>
        <v>0</v>
      </c>
      <c r="QK289" s="73">
        <f t="shared" si="295"/>
        <v>0</v>
      </c>
      <c r="QL289" s="73">
        <f t="shared" si="295"/>
        <v>0</v>
      </c>
      <c r="QM289" s="73">
        <f t="shared" si="295"/>
        <v>0</v>
      </c>
      <c r="QN289" s="73">
        <f t="shared" si="295"/>
        <v>0</v>
      </c>
      <c r="QO289" s="73">
        <f t="shared" si="295"/>
        <v>0</v>
      </c>
      <c r="QP289" s="73">
        <f t="shared" si="295"/>
        <v>0</v>
      </c>
      <c r="QQ289" s="73">
        <f t="shared" si="295"/>
        <v>0</v>
      </c>
      <c r="QR289" s="73">
        <f t="shared" si="295"/>
        <v>0</v>
      </c>
      <c r="QS289" s="73">
        <f t="shared" si="295"/>
        <v>0</v>
      </c>
      <c r="QT289" s="73">
        <f t="shared" si="295"/>
        <v>0</v>
      </c>
      <c r="QU289" s="73">
        <f t="shared" si="295"/>
        <v>0</v>
      </c>
      <c r="QV289" s="73">
        <f t="shared" si="295"/>
        <v>0</v>
      </c>
      <c r="QW289" s="73">
        <f t="shared" si="295"/>
        <v>0</v>
      </c>
      <c r="QX289" s="73">
        <f t="shared" si="295"/>
        <v>0</v>
      </c>
      <c r="QY289" s="73">
        <f t="shared" si="295"/>
        <v>0</v>
      </c>
      <c r="QZ289" s="73">
        <f t="shared" si="295"/>
        <v>0</v>
      </c>
      <c r="RA289" s="73">
        <f t="shared" si="295"/>
        <v>0</v>
      </c>
      <c r="RB289" s="73">
        <f t="shared" si="295"/>
        <v>0</v>
      </c>
      <c r="RC289" s="73">
        <f t="shared" si="295"/>
        <v>0</v>
      </c>
      <c r="RD289" s="73">
        <f t="shared" si="295"/>
        <v>0</v>
      </c>
      <c r="RE289" s="73">
        <f t="shared" si="295"/>
        <v>0</v>
      </c>
      <c r="RF289" s="73">
        <f t="shared" si="295"/>
        <v>0</v>
      </c>
      <c r="RG289" s="73">
        <f t="shared" si="295"/>
        <v>0</v>
      </c>
      <c r="RH289" s="73">
        <f t="shared" si="295"/>
        <v>0</v>
      </c>
      <c r="RI289" s="73">
        <f t="shared" si="295"/>
        <v>0</v>
      </c>
      <c r="RJ289" s="73">
        <f t="shared" si="295"/>
        <v>0</v>
      </c>
      <c r="RK289" s="73">
        <f t="shared" si="295"/>
        <v>0</v>
      </c>
      <c r="RL289" s="73">
        <f t="shared" si="295"/>
        <v>0</v>
      </c>
      <c r="RM289" s="73">
        <f t="shared" si="295"/>
        <v>0</v>
      </c>
      <c r="RN289" s="73">
        <f t="shared" si="295"/>
        <v>0</v>
      </c>
      <c r="RO289" s="73">
        <f t="shared" si="295"/>
        <v>0</v>
      </c>
      <c r="RP289" s="73">
        <f t="shared" si="295"/>
        <v>0</v>
      </c>
      <c r="RQ289" s="73">
        <f t="shared" si="295"/>
        <v>0</v>
      </c>
      <c r="RR289" s="73">
        <f t="shared" ref="RR289:UC289" si="296">SUM(RR231,RR164,RR74,RR59,RR37,RR4)</f>
        <v>0</v>
      </c>
      <c r="RS289" s="73">
        <f t="shared" si="296"/>
        <v>0</v>
      </c>
      <c r="RT289" s="73">
        <f t="shared" si="296"/>
        <v>0</v>
      </c>
      <c r="RU289" s="73">
        <f t="shared" si="296"/>
        <v>0</v>
      </c>
      <c r="RV289" s="73">
        <f t="shared" si="296"/>
        <v>0</v>
      </c>
      <c r="RW289" s="73">
        <f t="shared" si="296"/>
        <v>0</v>
      </c>
      <c r="RX289" s="73">
        <f t="shared" si="296"/>
        <v>0</v>
      </c>
      <c r="RY289" s="73">
        <f t="shared" si="296"/>
        <v>0</v>
      </c>
      <c r="RZ289" s="73">
        <f t="shared" si="296"/>
        <v>0</v>
      </c>
      <c r="SA289" s="73">
        <f t="shared" si="296"/>
        <v>0</v>
      </c>
      <c r="SB289" s="73">
        <f t="shared" si="296"/>
        <v>0</v>
      </c>
      <c r="SC289" s="73">
        <f t="shared" si="296"/>
        <v>0</v>
      </c>
      <c r="SD289" s="73">
        <f t="shared" si="296"/>
        <v>0</v>
      </c>
      <c r="SE289" s="73">
        <f t="shared" si="296"/>
        <v>0</v>
      </c>
      <c r="SF289" s="73">
        <f t="shared" si="296"/>
        <v>0</v>
      </c>
      <c r="SG289" s="73">
        <f t="shared" si="296"/>
        <v>0</v>
      </c>
      <c r="SH289" s="73">
        <f t="shared" si="296"/>
        <v>0</v>
      </c>
      <c r="SI289" s="73">
        <f t="shared" si="296"/>
        <v>0</v>
      </c>
      <c r="SJ289" s="73">
        <f t="shared" si="296"/>
        <v>0</v>
      </c>
      <c r="SK289" s="73">
        <f t="shared" si="296"/>
        <v>0</v>
      </c>
      <c r="SL289" s="73">
        <f t="shared" si="296"/>
        <v>0</v>
      </c>
      <c r="SM289" s="73">
        <f t="shared" si="296"/>
        <v>0</v>
      </c>
      <c r="SN289" s="73">
        <f t="shared" si="296"/>
        <v>0</v>
      </c>
      <c r="SO289" s="73">
        <f t="shared" si="296"/>
        <v>0</v>
      </c>
      <c r="SP289" s="73">
        <f t="shared" si="296"/>
        <v>0</v>
      </c>
      <c r="SQ289" s="73">
        <f t="shared" si="296"/>
        <v>0</v>
      </c>
      <c r="SR289" s="73">
        <f t="shared" si="296"/>
        <v>0</v>
      </c>
      <c r="SS289" s="73">
        <f t="shared" si="296"/>
        <v>0</v>
      </c>
      <c r="ST289" s="73">
        <f t="shared" si="296"/>
        <v>0</v>
      </c>
      <c r="SU289" s="73">
        <f t="shared" si="296"/>
        <v>0</v>
      </c>
      <c r="SV289" s="73">
        <f t="shared" si="296"/>
        <v>0</v>
      </c>
      <c r="SW289" s="73">
        <f t="shared" si="296"/>
        <v>0</v>
      </c>
      <c r="SX289" s="73">
        <f t="shared" si="296"/>
        <v>0</v>
      </c>
      <c r="SY289" s="73">
        <f t="shared" si="296"/>
        <v>0</v>
      </c>
      <c r="SZ289" s="73">
        <f t="shared" si="296"/>
        <v>0</v>
      </c>
      <c r="TA289" s="73">
        <f t="shared" si="296"/>
        <v>0</v>
      </c>
      <c r="TB289" s="73">
        <f t="shared" si="296"/>
        <v>0</v>
      </c>
      <c r="TC289" s="73">
        <f t="shared" si="296"/>
        <v>0</v>
      </c>
      <c r="TD289" s="73">
        <f t="shared" si="296"/>
        <v>0</v>
      </c>
      <c r="TE289" s="73">
        <f t="shared" si="296"/>
        <v>0</v>
      </c>
      <c r="TF289" s="73">
        <f t="shared" si="296"/>
        <v>0</v>
      </c>
      <c r="TG289" s="73">
        <f t="shared" si="296"/>
        <v>0</v>
      </c>
      <c r="TH289" s="73">
        <f t="shared" si="296"/>
        <v>0</v>
      </c>
      <c r="TI289" s="73">
        <f t="shared" si="296"/>
        <v>0</v>
      </c>
      <c r="TJ289" s="73">
        <f t="shared" si="296"/>
        <v>0</v>
      </c>
      <c r="TK289" s="73">
        <f t="shared" si="296"/>
        <v>0</v>
      </c>
      <c r="TL289" s="73">
        <f t="shared" si="296"/>
        <v>0</v>
      </c>
      <c r="TM289" s="73">
        <f t="shared" si="296"/>
        <v>0</v>
      </c>
      <c r="TN289" s="73">
        <f t="shared" si="296"/>
        <v>0</v>
      </c>
      <c r="TO289" s="73">
        <f t="shared" si="296"/>
        <v>0</v>
      </c>
      <c r="TP289" s="73">
        <f t="shared" si="296"/>
        <v>0</v>
      </c>
      <c r="TQ289" s="73">
        <f t="shared" si="296"/>
        <v>0</v>
      </c>
      <c r="TR289" s="73">
        <f t="shared" si="296"/>
        <v>0</v>
      </c>
      <c r="TS289" s="73">
        <f t="shared" si="296"/>
        <v>0</v>
      </c>
      <c r="TT289" s="73">
        <f t="shared" si="296"/>
        <v>0</v>
      </c>
      <c r="TU289" s="73">
        <f t="shared" si="296"/>
        <v>0</v>
      </c>
      <c r="TV289" s="73">
        <f t="shared" si="296"/>
        <v>0</v>
      </c>
      <c r="TW289" s="73">
        <f t="shared" si="296"/>
        <v>0</v>
      </c>
      <c r="TX289" s="73">
        <f t="shared" si="296"/>
        <v>0</v>
      </c>
      <c r="TY289" s="73">
        <f t="shared" si="296"/>
        <v>0</v>
      </c>
      <c r="TZ289" s="73">
        <f t="shared" si="296"/>
        <v>0</v>
      </c>
      <c r="UA289" s="73">
        <f t="shared" si="296"/>
        <v>0</v>
      </c>
      <c r="UB289" s="73">
        <f t="shared" si="296"/>
        <v>0</v>
      </c>
      <c r="UC289" s="73">
        <f t="shared" si="296"/>
        <v>0</v>
      </c>
      <c r="UD289" s="73">
        <f t="shared" ref="UD289:WO289" si="297">SUM(UD231,UD164,UD74,UD59,UD37,UD4)</f>
        <v>0</v>
      </c>
      <c r="UE289" s="73">
        <f t="shared" si="297"/>
        <v>0</v>
      </c>
      <c r="UF289" s="73">
        <f t="shared" si="297"/>
        <v>0</v>
      </c>
      <c r="UG289" s="73">
        <f t="shared" si="297"/>
        <v>0</v>
      </c>
      <c r="UH289" s="73">
        <f t="shared" si="297"/>
        <v>0</v>
      </c>
      <c r="UI289" s="73">
        <f t="shared" si="297"/>
        <v>0</v>
      </c>
      <c r="UJ289" s="73">
        <f t="shared" si="297"/>
        <v>0</v>
      </c>
      <c r="UK289" s="73">
        <f t="shared" si="297"/>
        <v>0</v>
      </c>
      <c r="UL289" s="73">
        <f t="shared" si="297"/>
        <v>0</v>
      </c>
      <c r="UM289" s="73">
        <f t="shared" si="297"/>
        <v>0</v>
      </c>
      <c r="UN289" s="73">
        <f t="shared" si="297"/>
        <v>0</v>
      </c>
      <c r="UO289" s="73">
        <f t="shared" si="297"/>
        <v>0</v>
      </c>
      <c r="UP289" s="73">
        <f t="shared" si="297"/>
        <v>0</v>
      </c>
      <c r="UQ289" s="73">
        <f t="shared" si="297"/>
        <v>0</v>
      </c>
      <c r="UR289" s="73">
        <f t="shared" si="297"/>
        <v>0</v>
      </c>
      <c r="US289" s="73">
        <f t="shared" si="297"/>
        <v>0</v>
      </c>
      <c r="UT289" s="73">
        <f t="shared" si="297"/>
        <v>0</v>
      </c>
      <c r="UU289" s="73">
        <f t="shared" si="297"/>
        <v>0</v>
      </c>
      <c r="UV289" s="73">
        <f t="shared" si="297"/>
        <v>0</v>
      </c>
      <c r="UW289" s="73">
        <f t="shared" si="297"/>
        <v>0</v>
      </c>
      <c r="UX289" s="73">
        <f t="shared" si="297"/>
        <v>0</v>
      </c>
      <c r="UY289" s="73">
        <f t="shared" si="297"/>
        <v>0</v>
      </c>
      <c r="UZ289" s="73">
        <f t="shared" si="297"/>
        <v>0</v>
      </c>
      <c r="VA289" s="73">
        <f t="shared" si="297"/>
        <v>0</v>
      </c>
      <c r="VB289" s="73">
        <f t="shared" si="297"/>
        <v>0</v>
      </c>
      <c r="VC289" s="73">
        <f t="shared" si="297"/>
        <v>0</v>
      </c>
      <c r="VD289" s="73">
        <f t="shared" si="297"/>
        <v>0</v>
      </c>
      <c r="VE289" s="73">
        <f t="shared" si="297"/>
        <v>0</v>
      </c>
      <c r="VF289" s="73">
        <f t="shared" si="297"/>
        <v>0</v>
      </c>
      <c r="VG289" s="73">
        <f t="shared" si="297"/>
        <v>0</v>
      </c>
      <c r="VH289" s="73">
        <f t="shared" si="297"/>
        <v>0</v>
      </c>
      <c r="VI289" s="73">
        <f t="shared" si="297"/>
        <v>0</v>
      </c>
      <c r="VJ289" s="73">
        <f t="shared" si="297"/>
        <v>0</v>
      </c>
      <c r="VK289" s="73">
        <f t="shared" si="297"/>
        <v>0</v>
      </c>
      <c r="VL289" s="73">
        <f t="shared" si="297"/>
        <v>0</v>
      </c>
      <c r="VM289" s="73">
        <f t="shared" si="297"/>
        <v>0</v>
      </c>
      <c r="VN289" s="73">
        <f t="shared" si="297"/>
        <v>0</v>
      </c>
      <c r="VO289" s="73">
        <f t="shared" si="297"/>
        <v>0</v>
      </c>
      <c r="VP289" s="73">
        <f t="shared" si="297"/>
        <v>0</v>
      </c>
      <c r="VQ289" s="73">
        <f t="shared" si="297"/>
        <v>0</v>
      </c>
      <c r="VR289" s="73">
        <f t="shared" si="297"/>
        <v>0</v>
      </c>
      <c r="VS289" s="73">
        <f t="shared" si="297"/>
        <v>0</v>
      </c>
      <c r="VT289" s="73">
        <f t="shared" si="297"/>
        <v>0</v>
      </c>
      <c r="VU289" s="73">
        <f t="shared" si="297"/>
        <v>0</v>
      </c>
      <c r="VV289" s="73">
        <f t="shared" si="297"/>
        <v>0</v>
      </c>
      <c r="VW289" s="73">
        <f t="shared" si="297"/>
        <v>0</v>
      </c>
      <c r="VX289" s="73">
        <f t="shared" si="297"/>
        <v>0</v>
      </c>
      <c r="VY289" s="73">
        <f t="shared" si="297"/>
        <v>0</v>
      </c>
      <c r="VZ289" s="73">
        <f t="shared" si="297"/>
        <v>0</v>
      </c>
      <c r="WA289" s="73">
        <f t="shared" si="297"/>
        <v>0</v>
      </c>
      <c r="WB289" s="73">
        <f t="shared" si="297"/>
        <v>0</v>
      </c>
      <c r="WC289" s="73">
        <f t="shared" si="297"/>
        <v>0</v>
      </c>
      <c r="WD289" s="73">
        <f t="shared" si="297"/>
        <v>0</v>
      </c>
      <c r="WE289" s="73">
        <f t="shared" si="297"/>
        <v>0</v>
      </c>
      <c r="WF289" s="73">
        <f t="shared" si="297"/>
        <v>0</v>
      </c>
      <c r="WG289" s="73">
        <f t="shared" si="297"/>
        <v>0</v>
      </c>
      <c r="WH289" s="73">
        <f t="shared" si="297"/>
        <v>0</v>
      </c>
      <c r="WI289" s="73">
        <f t="shared" si="297"/>
        <v>0</v>
      </c>
      <c r="WJ289" s="73">
        <f t="shared" si="297"/>
        <v>0</v>
      </c>
      <c r="WK289" s="73">
        <f t="shared" si="297"/>
        <v>0</v>
      </c>
      <c r="WL289" s="73">
        <f t="shared" si="297"/>
        <v>0</v>
      </c>
      <c r="WM289" s="73">
        <f t="shared" si="297"/>
        <v>0</v>
      </c>
      <c r="WN289" s="73">
        <f t="shared" si="297"/>
        <v>0</v>
      </c>
      <c r="WO289" s="73">
        <f t="shared" si="297"/>
        <v>0</v>
      </c>
      <c r="WP289" s="73">
        <f t="shared" ref="WP289:YR289" si="298">SUM(WP231,WP164,WP74,WP59,WP37,WP4)</f>
        <v>0</v>
      </c>
      <c r="WQ289" s="73">
        <f t="shared" si="298"/>
        <v>0</v>
      </c>
      <c r="WR289" s="73">
        <f t="shared" si="298"/>
        <v>0</v>
      </c>
      <c r="WS289" s="73">
        <f t="shared" si="298"/>
        <v>0</v>
      </c>
      <c r="WT289" s="73">
        <f t="shared" si="298"/>
        <v>0</v>
      </c>
      <c r="WU289" s="73">
        <f t="shared" si="298"/>
        <v>0</v>
      </c>
      <c r="WV289" s="73">
        <f t="shared" si="298"/>
        <v>0</v>
      </c>
      <c r="WW289" s="73">
        <f t="shared" si="298"/>
        <v>0</v>
      </c>
      <c r="WX289" s="73">
        <f t="shared" si="298"/>
        <v>0</v>
      </c>
      <c r="WY289" s="73">
        <f t="shared" si="298"/>
        <v>0</v>
      </c>
      <c r="WZ289" s="73">
        <f t="shared" si="298"/>
        <v>0</v>
      </c>
      <c r="XA289" s="73">
        <f t="shared" si="298"/>
        <v>0</v>
      </c>
      <c r="XB289" s="73">
        <f t="shared" si="298"/>
        <v>0</v>
      </c>
      <c r="XC289" s="73">
        <f t="shared" si="298"/>
        <v>0</v>
      </c>
      <c r="XD289" s="73">
        <f t="shared" si="298"/>
        <v>0</v>
      </c>
      <c r="XE289" s="73">
        <f t="shared" si="298"/>
        <v>0</v>
      </c>
      <c r="XF289" s="73">
        <f t="shared" si="298"/>
        <v>0</v>
      </c>
      <c r="XG289" s="73">
        <f t="shared" si="298"/>
        <v>0</v>
      </c>
      <c r="XH289" s="73">
        <f t="shared" si="298"/>
        <v>0</v>
      </c>
      <c r="XI289" s="73">
        <f t="shared" si="298"/>
        <v>0</v>
      </c>
      <c r="XJ289" s="73">
        <f t="shared" si="298"/>
        <v>0</v>
      </c>
      <c r="XK289" s="73">
        <f t="shared" si="298"/>
        <v>0</v>
      </c>
      <c r="XL289" s="73">
        <f t="shared" si="298"/>
        <v>0</v>
      </c>
      <c r="XM289" s="73">
        <f t="shared" si="298"/>
        <v>0</v>
      </c>
      <c r="XN289" s="73">
        <f t="shared" si="298"/>
        <v>0</v>
      </c>
      <c r="XO289" s="73">
        <f t="shared" si="298"/>
        <v>0</v>
      </c>
      <c r="XP289" s="73">
        <f t="shared" si="298"/>
        <v>0</v>
      </c>
      <c r="XQ289" s="73">
        <f t="shared" si="298"/>
        <v>0</v>
      </c>
      <c r="XR289" s="73">
        <f t="shared" si="298"/>
        <v>0</v>
      </c>
      <c r="XS289" s="73">
        <f t="shared" si="298"/>
        <v>0</v>
      </c>
      <c r="XT289" s="73">
        <f t="shared" si="298"/>
        <v>0</v>
      </c>
      <c r="XU289" s="73">
        <f t="shared" si="298"/>
        <v>0</v>
      </c>
      <c r="XV289" s="73">
        <f t="shared" si="298"/>
        <v>0</v>
      </c>
      <c r="XW289" s="73">
        <f t="shared" si="298"/>
        <v>0</v>
      </c>
      <c r="XX289" s="73">
        <f t="shared" si="298"/>
        <v>0</v>
      </c>
      <c r="XY289" s="73">
        <f t="shared" si="298"/>
        <v>0</v>
      </c>
      <c r="XZ289" s="73">
        <f t="shared" si="298"/>
        <v>0</v>
      </c>
      <c r="YA289" s="73">
        <f t="shared" si="298"/>
        <v>0</v>
      </c>
      <c r="YB289" s="73">
        <f t="shared" si="298"/>
        <v>0</v>
      </c>
      <c r="YC289" s="73">
        <f t="shared" si="298"/>
        <v>0</v>
      </c>
      <c r="YD289" s="73">
        <f t="shared" si="298"/>
        <v>0</v>
      </c>
      <c r="YE289" s="73">
        <f t="shared" si="298"/>
        <v>0</v>
      </c>
      <c r="YF289" s="73">
        <f t="shared" si="298"/>
        <v>0</v>
      </c>
      <c r="YG289" s="73">
        <f t="shared" si="298"/>
        <v>0</v>
      </c>
      <c r="YH289" s="73">
        <f t="shared" si="298"/>
        <v>0</v>
      </c>
      <c r="YI289" s="73">
        <f t="shared" si="298"/>
        <v>0</v>
      </c>
      <c r="YJ289" s="73">
        <f t="shared" si="298"/>
        <v>0</v>
      </c>
      <c r="YK289" s="73">
        <f t="shared" si="298"/>
        <v>0</v>
      </c>
      <c r="YL289" s="73">
        <f t="shared" si="298"/>
        <v>0</v>
      </c>
      <c r="YM289" s="73">
        <f t="shared" si="298"/>
        <v>0</v>
      </c>
      <c r="YN289" s="73">
        <f t="shared" si="298"/>
        <v>0</v>
      </c>
      <c r="YO289" s="73">
        <f t="shared" si="298"/>
        <v>0</v>
      </c>
      <c r="YP289" s="73">
        <f t="shared" si="298"/>
        <v>0</v>
      </c>
      <c r="YQ289" s="73">
        <f t="shared" si="298"/>
        <v>0</v>
      </c>
      <c r="YR289" s="73">
        <f t="shared" si="298"/>
        <v>0</v>
      </c>
    </row>
    <row r="290" spans="1:668">
      <c r="A290" s="74" t="s">
        <v>372</v>
      </c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73">
        <v>626.77797142500003</v>
      </c>
      <c r="AE290" s="73">
        <v>1022.4564416999999</v>
      </c>
      <c r="AF290" s="73">
        <v>3559.7795224500001</v>
      </c>
      <c r="AG290" s="73">
        <v>3358.367618625</v>
      </c>
      <c r="AH290" s="73">
        <v>1942.5160651499998</v>
      </c>
      <c r="AI290" s="73">
        <v>2652.84527355</v>
      </c>
      <c r="AJ290" s="73">
        <v>3127.2326860499998</v>
      </c>
      <c r="AK290" s="73">
        <v>1745.741741175</v>
      </c>
      <c r="AL290" s="73">
        <v>1401.3049851000001</v>
      </c>
      <c r="AM290" s="73">
        <v>639.21046477499999</v>
      </c>
      <c r="AN290" s="73">
        <v>363.58940970000003</v>
      </c>
      <c r="AO290" s="73">
        <v>375.23060122499999</v>
      </c>
      <c r="AP290" s="73">
        <v>232.30810642499998</v>
      </c>
      <c r="AQ290" s="73">
        <v>628.23459667500003</v>
      </c>
      <c r="AR290" s="73">
        <v>1199.47971465</v>
      </c>
      <c r="AS290" s="73">
        <v>1346.0240884499999</v>
      </c>
      <c r="AT290" s="73">
        <v>1216.9789017749999</v>
      </c>
      <c r="AU290" s="73">
        <v>1176.476846175</v>
      </c>
      <c r="AV290" s="73">
        <v>1342.2486732749999</v>
      </c>
      <c r="AW290" s="73">
        <v>1135.2464779499999</v>
      </c>
      <c r="AX290" s="73">
        <v>525.64487399999996</v>
      </c>
      <c r="AY290" s="73">
        <v>336.58672702500002</v>
      </c>
      <c r="AZ290" s="73">
        <v>183.05448885000001</v>
      </c>
      <c r="BA290" s="73">
        <v>234.51272842499998</v>
      </c>
      <c r="BB290" s="73">
        <v>318.10333365000002</v>
      </c>
      <c r="BC290" s="73">
        <v>1323.4267129499999</v>
      </c>
      <c r="BD290" s="73">
        <v>2006.3438088749999</v>
      </c>
      <c r="BE290" s="73">
        <v>1801.3966361999999</v>
      </c>
      <c r="BF290" s="73">
        <v>1492.328315925</v>
      </c>
      <c r="BG290" s="73">
        <v>1668.3949404</v>
      </c>
      <c r="BH290" s="73">
        <v>2270.3630406749999</v>
      </c>
      <c r="BI290" s="73">
        <v>1548.2194204499999</v>
      </c>
      <c r="BJ290" s="73">
        <v>1202.9362470000001</v>
      </c>
      <c r="BK290" s="73">
        <v>962.927710875</v>
      </c>
      <c r="BL290" s="73">
        <v>855.00752714999999</v>
      </c>
      <c r="BM290" s="73">
        <v>1036.853410725</v>
      </c>
      <c r="BN290" s="73">
        <v>1404.4938133500002</v>
      </c>
      <c r="BO290" s="73">
        <v>644.71020929999997</v>
      </c>
      <c r="BP290" s="73">
        <v>1388.6205349499999</v>
      </c>
      <c r="BQ290" s="73">
        <v>776.08599637500004</v>
      </c>
      <c r="BR290" s="73">
        <v>607.48359210000001</v>
      </c>
      <c r="BS290" s="73">
        <v>966.25432799999999</v>
      </c>
      <c r="BT290" s="73">
        <v>1288.3535390250001</v>
      </c>
      <c r="BU290" s="73">
        <v>1532.4288153750001</v>
      </c>
      <c r="BV290" s="73">
        <v>897.88348822499995</v>
      </c>
      <c r="BW290" s="73">
        <v>1434.6695769750002</v>
      </c>
      <c r="BX290" s="73">
        <v>1135.0968786000001</v>
      </c>
      <c r="BY290" s="73">
        <v>1185.3898179749999</v>
      </c>
      <c r="BZ290" s="73">
        <v>1372.286648025</v>
      </c>
      <c r="CA290" s="73">
        <v>247.05151604999998</v>
      </c>
      <c r="CB290" s="73">
        <v>585.54366637500004</v>
      </c>
      <c r="CC290" s="73">
        <v>315.00898920000003</v>
      </c>
      <c r="CD290" s="73">
        <v>361.3847877</v>
      </c>
      <c r="CE290" s="73">
        <v>309.37145579999998</v>
      </c>
      <c r="CF290" s="73">
        <v>915.22520235000002</v>
      </c>
      <c r="CG290" s="73">
        <v>2074.7185854750001</v>
      </c>
      <c r="CH290" s="73">
        <v>616.56584737499998</v>
      </c>
      <c r="CI290" s="73">
        <v>669.44134394999992</v>
      </c>
      <c r="CJ290" s="73">
        <v>805.50588959999993</v>
      </c>
      <c r="CK290" s="73">
        <v>537.60888517499995</v>
      </c>
      <c r="CL290" s="73">
        <v>502.846720425</v>
      </c>
      <c r="CM290" s="73">
        <v>1175.555629125</v>
      </c>
      <c r="CN290" s="73">
        <v>2346.202037475</v>
      </c>
      <c r="CO290" s="73">
        <v>1527.65344665</v>
      </c>
      <c r="CP290" s="73">
        <v>2021.878520325</v>
      </c>
      <c r="CQ290" s="73">
        <v>2166.6828174750003</v>
      </c>
      <c r="CR290" s="73">
        <v>3939.8760393749999</v>
      </c>
      <c r="CS290" s="73">
        <v>2555.0191091249999</v>
      </c>
      <c r="CT290" s="73">
        <v>740.06798444999993</v>
      </c>
      <c r="CU290" s="73">
        <v>542.1480444</v>
      </c>
      <c r="CV290" s="73">
        <v>588.70493684999997</v>
      </c>
      <c r="CW290" s="73">
        <v>699.152562225</v>
      </c>
      <c r="CX290" s="73">
        <v>568.40273032499999</v>
      </c>
      <c r="CY290" s="73">
        <v>1488.9662673749999</v>
      </c>
      <c r="CZ290" s="73">
        <v>1489.7615060249998</v>
      </c>
      <c r="DA290" s="73">
        <v>1270.5551531999999</v>
      </c>
      <c r="DB290" s="73">
        <v>705.85303837499998</v>
      </c>
      <c r="DC290" s="73">
        <v>1426.1699718</v>
      </c>
      <c r="DD290" s="73">
        <v>2142.01860885</v>
      </c>
      <c r="DE290" s="73">
        <v>2297.015345925</v>
      </c>
      <c r="DF290" s="73">
        <v>1076.93422605</v>
      </c>
      <c r="DG290" s="73">
        <v>1064.3127651</v>
      </c>
      <c r="DH290" s="73">
        <v>898.97792557499997</v>
      </c>
      <c r="DI290" s="73">
        <v>315.3869244</v>
      </c>
      <c r="DJ290" s="73">
        <v>270.81419175000002</v>
      </c>
      <c r="DK290" s="73">
        <v>408.803844825</v>
      </c>
      <c r="DL290" s="73">
        <v>612.02275132500006</v>
      </c>
      <c r="DM290" s="73">
        <v>315.67824945000001</v>
      </c>
      <c r="DN290" s="73">
        <v>366.908153175</v>
      </c>
      <c r="DO290" s="73">
        <v>228.35947095000003</v>
      </c>
      <c r="DP290" s="73">
        <v>1265.323112775</v>
      </c>
      <c r="DQ290" s="73">
        <v>1402.9820725500001</v>
      </c>
      <c r="DR290" s="73">
        <v>454.431646575</v>
      </c>
      <c r="DS290" s="73">
        <v>479.41473802500002</v>
      </c>
      <c r="DT290" s="73">
        <v>401.52465540000003</v>
      </c>
      <c r="DU290" s="73">
        <v>617.250854925</v>
      </c>
      <c r="DV290" s="73">
        <v>483.15865859999997</v>
      </c>
      <c r="DW290" s="73">
        <v>1195.4247849000001</v>
      </c>
      <c r="DX290" s="73">
        <v>769.93667572499999</v>
      </c>
      <c r="DY290" s="73">
        <v>562.55654520000007</v>
      </c>
      <c r="DZ290" s="73">
        <v>628.52985854999997</v>
      </c>
      <c r="EA290" s="73">
        <v>492.95741602500004</v>
      </c>
      <c r="EB290" s="73">
        <v>1203.6488123249999</v>
      </c>
      <c r="EC290" s="73">
        <v>2095.2018859499999</v>
      </c>
      <c r="ED290" s="73">
        <v>853.66113300000006</v>
      </c>
      <c r="EE290" s="73">
        <v>809.785218375</v>
      </c>
      <c r="EF290" s="73">
        <v>767.03523569999993</v>
      </c>
      <c r="EG290" s="73">
        <v>277.84142437500003</v>
      </c>
      <c r="EH290" s="73">
        <v>332.93335342500001</v>
      </c>
      <c r="EI290" s="73">
        <v>1166.453689725</v>
      </c>
      <c r="EJ290" s="73">
        <v>1929.4261220249998</v>
      </c>
      <c r="EK290" s="73">
        <v>1211.0500433249999</v>
      </c>
      <c r="EL290" s="73">
        <v>1302.289899525</v>
      </c>
      <c r="EM290" s="73">
        <v>1546.7549215500001</v>
      </c>
      <c r="EN290" s="73">
        <v>1937.2328460000001</v>
      </c>
      <c r="EO290" s="73">
        <v>2566.144576575</v>
      </c>
      <c r="EP290" s="73">
        <v>648.43050892500003</v>
      </c>
      <c r="EQ290" s="73">
        <v>515.36188709999999</v>
      </c>
      <c r="ER290" s="73">
        <v>587.56325759999993</v>
      </c>
      <c r="ES290" s="73">
        <v>702.91223009999999</v>
      </c>
      <c r="ET290" s="73">
        <v>611.71567897499995</v>
      </c>
      <c r="EU290" s="73">
        <v>820.03671067500011</v>
      </c>
      <c r="EV290" s="73">
        <v>1029.688389225</v>
      </c>
      <c r="EW290" s="73">
        <v>982.98189742500006</v>
      </c>
      <c r="EX290" s="73">
        <v>1496.461982175</v>
      </c>
      <c r="EY290" s="73">
        <v>1043.5223922750001</v>
      </c>
      <c r="EZ290" s="73">
        <v>1857.3192353249999</v>
      </c>
      <c r="FA290" s="73">
        <v>2144.053947375</v>
      </c>
      <c r="FB290" s="73">
        <v>1121.251065075</v>
      </c>
      <c r="FC290" s="73">
        <v>1217.5418677499999</v>
      </c>
      <c r="FD290" s="73">
        <v>909.6270371999999</v>
      </c>
      <c r="FE290" s="73">
        <v>842.1695408249999</v>
      </c>
      <c r="FF290" s="73">
        <v>531.88080479999996</v>
      </c>
      <c r="FG290" s="73">
        <v>398.81611979999997</v>
      </c>
      <c r="FH290" s="73">
        <v>704.034225225</v>
      </c>
      <c r="FI290" s="73">
        <v>523.41663104999998</v>
      </c>
      <c r="FJ290" s="73">
        <v>612.73925347499994</v>
      </c>
      <c r="FK290" s="73">
        <v>567.98936370000001</v>
      </c>
      <c r="FL290" s="73">
        <v>1385.9198730000001</v>
      </c>
      <c r="FM290" s="73">
        <v>1713.39285015</v>
      </c>
      <c r="FN290" s="73">
        <v>906.98936444999993</v>
      </c>
      <c r="FO290" s="73">
        <v>826.28838877500004</v>
      </c>
      <c r="FP290" s="73">
        <v>829.28431260000002</v>
      </c>
      <c r="FQ290" s="73">
        <v>1829.0095267500001</v>
      </c>
      <c r="FR290" s="73">
        <v>762.96849547499994</v>
      </c>
      <c r="FS290" s="73">
        <v>732.06835605000003</v>
      </c>
      <c r="FT290" s="73">
        <v>618.49882845000002</v>
      </c>
      <c r="FU290" s="73">
        <v>468.53335372499998</v>
      </c>
      <c r="FV290" s="73">
        <v>359.74313167499997</v>
      </c>
      <c r="FW290" s="73">
        <v>406.88661105</v>
      </c>
      <c r="FX290" s="73">
        <v>2137.5896807250001</v>
      </c>
      <c r="FY290" s="73">
        <v>1581.166708875</v>
      </c>
      <c r="FZ290" s="73">
        <v>418.24435117499996</v>
      </c>
      <c r="GA290" s="73">
        <v>694.38506715000005</v>
      </c>
      <c r="GB290" s="73">
        <v>328.59103544999999</v>
      </c>
      <c r="GC290" s="73">
        <v>297.23816115</v>
      </c>
      <c r="GD290" s="73">
        <v>242.13835845000003</v>
      </c>
      <c r="GE290" s="73">
        <v>479.57221102500006</v>
      </c>
      <c r="GF290" s="73">
        <v>431.15320034999996</v>
      </c>
      <c r="GG290" s="73">
        <v>523.61347230000001</v>
      </c>
      <c r="GH290" s="73">
        <v>552.21450592500003</v>
      </c>
      <c r="GI290" s="73">
        <v>608.52685072500003</v>
      </c>
      <c r="GJ290" s="73">
        <v>2246.9507423999999</v>
      </c>
      <c r="GK290" s="73">
        <v>2607.437934</v>
      </c>
      <c r="GL290" s="73">
        <v>621.34515292499998</v>
      </c>
      <c r="GM290" s="73">
        <v>1137.8841507</v>
      </c>
      <c r="GN290" s="73">
        <v>1785.9524717250001</v>
      </c>
      <c r="GO290" s="73">
        <v>745.90629592500011</v>
      </c>
      <c r="GP290" s="73">
        <v>854.25559357499992</v>
      </c>
      <c r="GQ290" s="73">
        <v>595.56288600000005</v>
      </c>
      <c r="GR290" s="73">
        <v>734.6548500749999</v>
      </c>
      <c r="GS290" s="73">
        <v>659.01269452500003</v>
      </c>
      <c r="GT290" s="73">
        <v>923.66575515</v>
      </c>
      <c r="GU290" s="73">
        <v>1235.7969252750001</v>
      </c>
      <c r="GV290" s="73">
        <v>3873.3043286249999</v>
      </c>
      <c r="GW290" s="73">
        <v>3445.2887777999999</v>
      </c>
      <c r="GX290" s="73">
        <v>2392.9282134</v>
      </c>
      <c r="GY290" s="73">
        <v>2447.8114907250001</v>
      </c>
      <c r="GZ290" s="73">
        <v>1937.8588011750001</v>
      </c>
      <c r="HA290" s="73">
        <v>920.36275897500002</v>
      </c>
      <c r="HB290" s="73">
        <v>574.78038682500005</v>
      </c>
      <c r="HC290" s="73">
        <v>796.7188961999999</v>
      </c>
      <c r="HD290" s="73">
        <v>1443.3502761000002</v>
      </c>
      <c r="HE290" s="73">
        <v>1240.993534275</v>
      </c>
      <c r="HF290" s="73">
        <v>1632.5147173500002</v>
      </c>
      <c r="HG290" s="73">
        <v>1234.1985743249998</v>
      </c>
      <c r="HH290" s="73">
        <v>2614.1147891999994</v>
      </c>
      <c r="HI290" s="73">
        <v>1832.3951962499998</v>
      </c>
      <c r="HJ290" s="73">
        <v>674.27970187499989</v>
      </c>
      <c r="HK290" s="73">
        <v>672.87819217500009</v>
      </c>
      <c r="HL290" s="73">
        <v>486.48527572500006</v>
      </c>
      <c r="HM290" s="73">
        <v>327.0596105250001</v>
      </c>
      <c r="HN290" s="73">
        <v>297.37988685000005</v>
      </c>
      <c r="HO290" s="73">
        <v>272.27081700000002</v>
      </c>
      <c r="HP290" s="73">
        <v>409.88647169999996</v>
      </c>
      <c r="HQ290" s="73">
        <v>399.05626612500004</v>
      </c>
      <c r="HR290" s="73">
        <v>469.98997897499999</v>
      </c>
      <c r="HS290" s="73">
        <v>449.67989879999999</v>
      </c>
      <c r="HT290" s="73">
        <v>983.02520249999998</v>
      </c>
      <c r="HU290" s="73">
        <v>1550.9279560499999</v>
      </c>
      <c r="HV290" s="73">
        <v>597.79900259999999</v>
      </c>
      <c r="HW290" s="73">
        <v>851.72421510000004</v>
      </c>
      <c r="HX290" s="73">
        <v>854.38550880000003</v>
      </c>
      <c r="HY290" s="73">
        <v>1207.089597375</v>
      </c>
      <c r="HZ290" s="73">
        <v>1270.1929653</v>
      </c>
      <c r="IA290" s="73">
        <v>1277.9878788000001</v>
      </c>
      <c r="IB290" s="73">
        <v>2773.2255083999999</v>
      </c>
      <c r="IC290" s="73">
        <v>2692.8749101499998</v>
      </c>
      <c r="ID290" s="73">
        <v>2725.5899258999998</v>
      </c>
      <c r="IE290" s="73">
        <v>3045.3270419249998</v>
      </c>
      <c r="IF290" s="73">
        <v>3969.1423964249998</v>
      </c>
      <c r="IG290" s="73">
        <v>4640.2214595750002</v>
      </c>
      <c r="IH290" s="73">
        <v>1774.7482677749999</v>
      </c>
      <c r="II290" s="73">
        <v>1831.8637248749999</v>
      </c>
      <c r="IJ290" s="73">
        <v>485.35540694999997</v>
      </c>
      <c r="IK290" s="73">
        <v>1182.7954503000001</v>
      </c>
      <c r="IL290" s="73">
        <v>546.16754272499998</v>
      </c>
      <c r="IM290" s="73">
        <v>1210.31385705</v>
      </c>
      <c r="IN290" s="73">
        <v>2298.251508975</v>
      </c>
      <c r="IO290" s="73">
        <v>1480.5139041</v>
      </c>
      <c r="IP290" s="73">
        <v>1083.2961352499999</v>
      </c>
      <c r="IQ290" s="73">
        <v>1370.4717717000001</v>
      </c>
      <c r="IR290" s="73">
        <v>3771.5216550750001</v>
      </c>
      <c r="IS290" s="73">
        <v>3827.9442309750002</v>
      </c>
      <c r="IT290" s="73">
        <v>3074.3768736000002</v>
      </c>
      <c r="IU290" s="73">
        <v>3449.1153717000002</v>
      </c>
      <c r="IV290" s="73">
        <v>2850.0211536749998</v>
      </c>
      <c r="IW290" s="73">
        <v>4411.1612337750003</v>
      </c>
      <c r="IX290" s="73">
        <v>1290.1408575749999</v>
      </c>
      <c r="IY290" s="73">
        <v>13061.538932625001</v>
      </c>
      <c r="IZ290" s="73">
        <v>20433.649238099999</v>
      </c>
      <c r="JA290" s="73">
        <v>14540.934778425</v>
      </c>
      <c r="JB290" s="73">
        <v>15565.379316750001</v>
      </c>
      <c r="JC290" s="73">
        <v>15320.819810925001</v>
      </c>
      <c r="JD290" s="73">
        <v>10118.16778455</v>
      </c>
      <c r="JE290" s="73">
        <v>16221.982674375</v>
      </c>
      <c r="JF290" s="73">
        <v>13839.341384699999</v>
      </c>
      <c r="JG290" s="73">
        <v>17995.530210525001</v>
      </c>
      <c r="JH290" s="73">
        <v>10641.363953399999</v>
      </c>
      <c r="JI290" s="73">
        <v>10916.80785135</v>
      </c>
      <c r="JJ290" s="73">
        <v>9268.8883377750008</v>
      </c>
      <c r="JK290" s="73">
        <v>2175.3635165999999</v>
      </c>
      <c r="JL290" s="73">
        <v>3080.6009939249998</v>
      </c>
      <c r="JM290" s="73">
        <v>1669.6350402749999</v>
      </c>
      <c r="JN290" s="73">
        <v>2694.67010235</v>
      </c>
      <c r="JO290" s="73">
        <v>2202.7047662250002</v>
      </c>
      <c r="JP290" s="73">
        <v>3253.8842831249999</v>
      </c>
      <c r="JQ290" s="73">
        <v>3226.3225713000002</v>
      </c>
      <c r="JR290" s="73">
        <v>2103.252693075</v>
      </c>
      <c r="JS290" s="73">
        <v>2005.509201975</v>
      </c>
      <c r="JT290" s="73">
        <v>2309.3297345249998</v>
      </c>
      <c r="JU290" s="73">
        <v>1803.6051950250001</v>
      </c>
      <c r="JV290" s="73">
        <v>2109.9846638250001</v>
      </c>
      <c r="JW290" s="73">
        <v>1407.7338203249999</v>
      </c>
      <c r="JX290" s="73">
        <v>1486.0136486250001</v>
      </c>
      <c r="JY290" s="73">
        <v>1906.379948475</v>
      </c>
      <c r="JZ290" s="73">
        <v>1755.2373630750001</v>
      </c>
      <c r="KA290" s="73">
        <v>2267.1505914750001</v>
      </c>
      <c r="KB290" s="73">
        <v>3319.4796612750001</v>
      </c>
      <c r="KC290" s="73">
        <v>3106.3596398999998</v>
      </c>
      <c r="KD290" s="73">
        <v>3536.6034336749999</v>
      </c>
      <c r="KE290" s="73">
        <v>3538.6112144250001</v>
      </c>
      <c r="KF290" s="73">
        <v>2819.7981481500001</v>
      </c>
      <c r="KG290" s="73">
        <v>4388.9929721999997</v>
      </c>
      <c r="KH290" s="73">
        <v>2297.6137433250001</v>
      </c>
      <c r="KI290" s="73">
        <v>2284.4804951249998</v>
      </c>
      <c r="KJ290" s="73">
        <v>8300.8270071000006</v>
      </c>
      <c r="KK290" s="73">
        <v>7411.9982163750001</v>
      </c>
      <c r="KL290" s="73">
        <v>6060.3444681749997</v>
      </c>
      <c r="KM290" s="73">
        <v>4224.1699199249997</v>
      </c>
      <c r="KN290" s="73">
        <v>8120.2172865749999</v>
      </c>
      <c r="KO290" s="73">
        <v>6923.0169936000002</v>
      </c>
      <c r="KP290" s="73">
        <v>5584.0673796749998</v>
      </c>
      <c r="KQ290" s="73">
        <v>7360.7013866249999</v>
      </c>
      <c r="KR290" s="73">
        <v>3450.8751324750001</v>
      </c>
      <c r="KS290" s="73">
        <v>6286.2001184250003</v>
      </c>
      <c r="KT290" s="73">
        <v>4890.9106019250003</v>
      </c>
      <c r="KU290" s="73">
        <v>2683.7099815500001</v>
      </c>
      <c r="KV290" s="73">
        <v>6667.5170510999997</v>
      </c>
      <c r="KW290" s="73">
        <v>2588.226228</v>
      </c>
      <c r="KX290" s="73">
        <v>6205.4084639400007</v>
      </c>
      <c r="KY290" s="73">
        <v>2978.2815959</v>
      </c>
      <c r="KZ290" s="73">
        <v>5356.9386387000022</v>
      </c>
      <c r="LA290" s="73">
        <v>5844.1653280600012</v>
      </c>
      <c r="LB290" s="73">
        <v>6147.13683846</v>
      </c>
      <c r="LC290" s="73">
        <v>5233.0179369800007</v>
      </c>
      <c r="LD290" s="73">
        <v>4643.2234236600007</v>
      </c>
      <c r="LE290" s="73">
        <v>3799.1548737400003</v>
      </c>
      <c r="LF290" s="73">
        <v>4979.1651315600002</v>
      </c>
      <c r="LG290" s="73">
        <v>3644.1103055800004</v>
      </c>
      <c r="LH290" s="73">
        <v>2192.3823162200001</v>
      </c>
      <c r="LI290" s="73">
        <v>1876.1676124600001</v>
      </c>
      <c r="LJ290" s="73">
        <v>3977.7687042799994</v>
      </c>
      <c r="LK290" s="73">
        <v>2535.0440392999999</v>
      </c>
      <c r="LL290" s="73">
        <v>2389.7192822000006</v>
      </c>
      <c r="LM290" s="73">
        <v>3443.3090084</v>
      </c>
      <c r="LN290" s="73">
        <v>1764.8444787400001</v>
      </c>
      <c r="LO290" s="73">
        <v>2289.5371226799998</v>
      </c>
      <c r="LP290" s="73">
        <v>2970.2900136999997</v>
      </c>
      <c r="LQ290" s="73">
        <v>4024.4781243800007</v>
      </c>
      <c r="LR290" s="73">
        <v>1940.1671946400004</v>
      </c>
      <c r="LS290" s="73">
        <v>3169.7095151400008</v>
      </c>
      <c r="LT290" s="73">
        <v>1065.6952016999999</v>
      </c>
      <c r="LU290" s="73">
        <v>3136.5897215200007</v>
      </c>
      <c r="LV290" s="73">
        <v>4221.6340003199994</v>
      </c>
      <c r="LW290" s="73">
        <v>1347.7941166200003</v>
      </c>
      <c r="LX290" s="73">
        <v>2678.9318862999999</v>
      </c>
      <c r="LY290" s="73">
        <v>1742.7829877800002</v>
      </c>
      <c r="LZ290" s="73">
        <v>1949.3319253600005</v>
      </c>
      <c r="MA290" s="73">
        <v>888.07736638000029</v>
      </c>
      <c r="MB290" s="73">
        <v>1039.4056519800001</v>
      </c>
      <c r="MC290" s="73">
        <v>4820.6089913200003</v>
      </c>
      <c r="MD290" s="73">
        <v>5498.6848991400002</v>
      </c>
      <c r="ME290" s="73">
        <v>6131.2835864800008</v>
      </c>
      <c r="MF290" s="73">
        <v>6411.2527250599996</v>
      </c>
      <c r="MG290" s="73">
        <v>4621.4217575400007</v>
      </c>
      <c r="MH290" s="73">
        <v>1971.5272654800001</v>
      </c>
      <c r="MI290" s="73">
        <v>2432.6533686400003</v>
      </c>
      <c r="MJ290" s="73">
        <v>3085.9908023000003</v>
      </c>
      <c r="MK290" s="73">
        <v>4000.9797233200002</v>
      </c>
      <c r="ML290" s="73">
        <v>2433.2360061599998</v>
      </c>
      <c r="MM290" s="73">
        <v>1096.2639878</v>
      </c>
      <c r="MN290" s="73">
        <v>1777.2019055999999</v>
      </c>
      <c r="MO290" s="73">
        <v>2738.5105094600008</v>
      </c>
      <c r="MP290" s="73">
        <v>1371.0838704600003</v>
      </c>
      <c r="MQ290" s="73">
        <v>3190.3065388200002</v>
      </c>
      <c r="MR290" s="73">
        <v>1237.60082728</v>
      </c>
      <c r="MS290" s="73">
        <v>2094.4598454599995</v>
      </c>
      <c r="MT290" s="73">
        <v>2445.3808490599999</v>
      </c>
      <c r="MU290" s="73">
        <v>910.62307635999991</v>
      </c>
      <c r="MV290" s="73">
        <v>2376.4918358</v>
      </c>
      <c r="MW290" s="73">
        <v>2780.8501481600006</v>
      </c>
      <c r="MX290" s="73">
        <v>1919.8457427600001</v>
      </c>
      <c r="MY290" s="73">
        <v>1564.5982618999999</v>
      </c>
      <c r="MZ290" s="73">
        <v>2273.4122356400007</v>
      </c>
      <c r="NA290" s="73">
        <v>2198.1693240200002</v>
      </c>
      <c r="NB290" s="73">
        <v>1895.3513464800001</v>
      </c>
      <c r="NC290" s="73">
        <v>2415.5600435599999</v>
      </c>
      <c r="ND290" s="73">
        <v>2409.2888167400001</v>
      </c>
      <c r="NE290" s="73">
        <v>2458.62797916</v>
      </c>
      <c r="NF290" s="73">
        <v>989.7358033999999</v>
      </c>
      <c r="NG290" s="73">
        <v>3668.8054756000006</v>
      </c>
      <c r="NH290" s="73">
        <v>959.59612196</v>
      </c>
      <c r="NI290" s="73">
        <v>1437.1502411400004</v>
      </c>
      <c r="NJ290" s="73">
        <v>2281.6754529000004</v>
      </c>
      <c r="NK290" s="73">
        <v>1499.0043000200001</v>
      </c>
      <c r="NL290" s="73">
        <v>1786.9886412400001</v>
      </c>
      <c r="NM290" s="73">
        <v>2527.3240921600004</v>
      </c>
      <c r="NN290" s="73">
        <v>1543.1430288999998</v>
      </c>
      <c r="NO290" s="73">
        <v>1460.4203112800003</v>
      </c>
      <c r="NP290" s="73">
        <v>2866.3994451000012</v>
      </c>
      <c r="NQ290" s="73">
        <v>2799.7701206000002</v>
      </c>
      <c r="NR290" s="73">
        <v>2125.1427970200002</v>
      </c>
      <c r="NS290" s="73">
        <v>1315.27664422</v>
      </c>
      <c r="NT290" s="73">
        <v>2657.3703613199996</v>
      </c>
      <c r="NU290" s="73">
        <v>1845.1421645200003</v>
      </c>
      <c r="NV290" s="73">
        <v>5207.6889518200005</v>
      </c>
      <c r="NW290" s="73">
        <v>8199.536553760001</v>
      </c>
      <c r="NX290" s="73">
        <v>5333.4874785200009</v>
      </c>
      <c r="NY290" s="73">
        <v>3352.6104555400007</v>
      </c>
      <c r="NZ290" s="73">
        <v>3067.1180707399999</v>
      </c>
      <c r="OA290" s="73">
        <v>3644.7638044199998</v>
      </c>
      <c r="OB290" s="73">
        <v>2475.2843261000007</v>
      </c>
      <c r="OC290" s="73">
        <v>1593.0805758000001</v>
      </c>
      <c r="OD290" s="73">
        <v>2624.3371759799993</v>
      </c>
      <c r="OE290" s="73">
        <v>1716.0052822999999</v>
      </c>
      <c r="OF290" s="73">
        <v>1570.0939509400005</v>
      </c>
      <c r="OG290" s="73">
        <v>2313.47643862</v>
      </c>
      <c r="OH290" s="73">
        <v>3625.028926800001</v>
      </c>
      <c r="OI290" s="73">
        <v>1639.9277818000003</v>
      </c>
      <c r="OJ290" s="73">
        <v>1800.88927018</v>
      </c>
      <c r="OK290" s="73">
        <v>2438.9718363400002</v>
      </c>
      <c r="OL290" s="73">
        <v>2498.9480702400001</v>
      </c>
      <c r="OM290" s="73">
        <v>1006.8251917400002</v>
      </c>
      <c r="ON290" s="73">
        <v>2230.3324898200003</v>
      </c>
      <c r="OO290" s="73">
        <v>1290.2153573799999</v>
      </c>
      <c r="OP290" s="73">
        <v>2087.57842394</v>
      </c>
      <c r="OQ290" s="73">
        <v>1283.3299991200001</v>
      </c>
      <c r="OR290" s="73">
        <v>1139.7885852400002</v>
      </c>
      <c r="OS290" s="73">
        <v>3095.1319125799996</v>
      </c>
      <c r="OT290" s="73">
        <v>1619.66538102</v>
      </c>
      <c r="OU290" s="73">
        <v>1286.0739069000001</v>
      </c>
      <c r="OV290" s="73">
        <v>1570.2159898800001</v>
      </c>
      <c r="OW290" s="73"/>
      <c r="OX290" s="73"/>
      <c r="OY290" s="73"/>
      <c r="OZ290" s="73"/>
      <c r="PA290" s="73"/>
      <c r="PB290" s="73"/>
      <c r="PC290" s="73"/>
      <c r="PD290" s="73"/>
      <c r="PE290" s="73"/>
      <c r="PF290" s="73"/>
      <c r="PG290" s="73"/>
      <c r="PH290" s="73"/>
      <c r="PI290" s="73"/>
      <c r="PJ290" s="73"/>
      <c r="PK290" s="73"/>
      <c r="PL290" s="73"/>
      <c r="PM290" s="73"/>
      <c r="PN290" s="73"/>
      <c r="PO290" s="73"/>
      <c r="PP290" s="73"/>
      <c r="PQ290" s="73"/>
      <c r="PR290" s="73"/>
      <c r="PS290" s="73"/>
      <c r="PT290" s="73"/>
      <c r="PU290" s="73"/>
      <c r="PV290" s="73"/>
      <c r="PW290" s="73"/>
      <c r="PX290" s="73"/>
      <c r="PY290" s="73"/>
      <c r="PZ290" s="73"/>
      <c r="QA290" s="73"/>
      <c r="QB290" s="73"/>
      <c r="QC290" s="73"/>
      <c r="QD290" s="73"/>
      <c r="QE290" s="73"/>
      <c r="QF290" s="73"/>
      <c r="QG290" s="73"/>
      <c r="QH290" s="73"/>
      <c r="QI290" s="73"/>
      <c r="QJ290" s="73"/>
      <c r="QK290" s="73"/>
      <c r="QL290" s="73"/>
      <c r="QM290" s="73"/>
      <c r="QN290" s="73"/>
      <c r="QO290" s="73"/>
      <c r="QP290" s="73"/>
      <c r="QQ290" s="73"/>
      <c r="QR290" s="73"/>
      <c r="QS290" s="73"/>
      <c r="QT290" s="73"/>
      <c r="QU290" s="73"/>
      <c r="QV290" s="73"/>
      <c r="QW290" s="73"/>
      <c r="QX290" s="73"/>
      <c r="QY290" s="73"/>
      <c r="QZ290" s="73"/>
      <c r="RA290" s="73"/>
      <c r="RB290" s="73"/>
      <c r="RC290" s="73"/>
      <c r="RD290" s="73"/>
      <c r="RE290" s="73"/>
      <c r="RF290" s="73"/>
      <c r="RG290" s="73"/>
      <c r="RH290" s="73"/>
      <c r="RI290" s="73"/>
      <c r="RJ290" s="73"/>
      <c r="RK290" s="73"/>
      <c r="RL290" s="73"/>
      <c r="RM290" s="73"/>
      <c r="RN290" s="73"/>
      <c r="RO290" s="73"/>
      <c r="RP290" s="73"/>
      <c r="RQ290" s="73"/>
      <c r="RR290" s="73"/>
      <c r="RS290" s="73"/>
      <c r="RT290" s="73"/>
      <c r="RU290" s="73"/>
      <c r="RV290" s="73"/>
      <c r="RW290" s="73"/>
      <c r="RX290" s="73"/>
      <c r="RY290" s="73"/>
      <c r="RZ290" s="73"/>
      <c r="SA290" s="73"/>
      <c r="SB290" s="73"/>
      <c r="SC290" s="73"/>
      <c r="SD290" s="73"/>
      <c r="SE290" s="73"/>
      <c r="SF290" s="73"/>
      <c r="SG290" s="73"/>
      <c r="SH290" s="73"/>
      <c r="SI290" s="73"/>
      <c r="SJ290" s="73"/>
      <c r="SK290" s="73"/>
      <c r="SL290" s="73"/>
      <c r="SM290" s="73"/>
      <c r="SN290" s="73"/>
      <c r="SO290" s="73"/>
      <c r="SP290" s="73"/>
      <c r="SQ290" s="73"/>
      <c r="SR290" s="73"/>
      <c r="SS290" s="73"/>
      <c r="ST290" s="73"/>
      <c r="SU290" s="73"/>
      <c r="SV290" s="73"/>
      <c r="SW290" s="73"/>
      <c r="SX290" s="73"/>
      <c r="SY290" s="73"/>
      <c r="SZ290" s="73"/>
      <c r="TA290" s="73"/>
      <c r="TB290" s="73"/>
      <c r="TC290" s="73"/>
      <c r="TD290" s="73"/>
      <c r="TE290" s="73"/>
      <c r="TF290" s="73"/>
      <c r="TG290" s="73"/>
      <c r="TH290" s="73"/>
      <c r="TI290" s="73"/>
      <c r="TJ290" s="73"/>
      <c r="TK290" s="73"/>
      <c r="TL290" s="73"/>
      <c r="TM290" s="73"/>
      <c r="TN290" s="73"/>
      <c r="TO290" s="73"/>
      <c r="TP290" s="73"/>
      <c r="TQ290" s="73"/>
      <c r="TR290" s="73"/>
      <c r="TS290" s="73"/>
      <c r="TT290" s="73"/>
      <c r="TU290" s="73"/>
      <c r="TV290" s="73"/>
      <c r="TW290" s="73"/>
      <c r="TX290" s="73"/>
      <c r="TY290" s="73"/>
      <c r="TZ290" s="73"/>
      <c r="UA290" s="73"/>
      <c r="UB290" s="73"/>
      <c r="UC290" s="73"/>
      <c r="UD290" s="73"/>
      <c r="UE290" s="73"/>
      <c r="UF290" s="73"/>
      <c r="UG290" s="73"/>
      <c r="UH290" s="73"/>
      <c r="UI290" s="73"/>
      <c r="UJ290" s="73"/>
      <c r="UK290" s="73"/>
      <c r="UL290" s="73"/>
      <c r="UM290" s="73"/>
      <c r="UN290" s="73"/>
      <c r="UO290" s="73"/>
      <c r="UP290" s="73"/>
      <c r="UQ290" s="73"/>
      <c r="UR290" s="73"/>
      <c r="US290" s="73"/>
      <c r="UT290" s="73"/>
      <c r="UU290" s="73"/>
      <c r="UV290" s="73"/>
      <c r="UW290" s="73"/>
      <c r="UX290" s="73"/>
      <c r="UY290" s="73"/>
      <c r="UZ290" s="73"/>
      <c r="VA290" s="73"/>
      <c r="VB290" s="73"/>
      <c r="VC290" s="73"/>
      <c r="VD290" s="73"/>
      <c r="VE290" s="73"/>
      <c r="VF290" s="73"/>
      <c r="VG290" s="73"/>
      <c r="VH290" s="73"/>
      <c r="VI290" s="73"/>
      <c r="VJ290" s="73"/>
      <c r="VK290" s="73"/>
      <c r="VL290" s="73"/>
      <c r="VM290" s="73"/>
      <c r="VN290" s="73"/>
      <c r="VO290" s="73"/>
      <c r="VP290" s="73"/>
      <c r="VQ290" s="73"/>
      <c r="VR290" s="73"/>
      <c r="VS290" s="73"/>
      <c r="VT290" s="73"/>
      <c r="VU290" s="73"/>
      <c r="VV290" s="73"/>
      <c r="VW290" s="73"/>
      <c r="VX290" s="73"/>
      <c r="VY290" s="73"/>
      <c r="VZ290" s="73"/>
      <c r="WA290" s="73"/>
      <c r="WB290" s="73"/>
      <c r="WC290" s="73"/>
      <c r="WD290" s="73"/>
      <c r="WE290" s="73"/>
      <c r="WF290" s="73"/>
      <c r="WG290" s="73"/>
      <c r="WH290" s="73"/>
      <c r="WI290" s="73"/>
      <c r="WJ290" s="73"/>
      <c r="WK290" s="73"/>
      <c r="WL290" s="73"/>
      <c r="WM290" s="73"/>
      <c r="WN290" s="73"/>
      <c r="WO290" s="73"/>
      <c r="WP290" s="73"/>
      <c r="WQ290" s="73"/>
      <c r="WR290" s="73"/>
      <c r="WS290" s="73"/>
      <c r="WT290" s="73"/>
      <c r="WU290" s="73"/>
      <c r="WV290" s="73"/>
      <c r="WW290" s="73"/>
      <c r="WX290" s="73"/>
      <c r="WY290" s="73"/>
      <c r="WZ290" s="73"/>
      <c r="XA290" s="73"/>
      <c r="XB290" s="73"/>
      <c r="XC290" s="73"/>
      <c r="XD290" s="73"/>
      <c r="XE290" s="73"/>
      <c r="XF290" s="73"/>
      <c r="XG290" s="73"/>
      <c r="XH290" s="73"/>
      <c r="XI290" s="73"/>
      <c r="XJ290" s="73"/>
      <c r="XK290" s="73"/>
      <c r="XL290" s="73"/>
      <c r="XM290" s="73"/>
      <c r="XN290" s="73"/>
      <c r="XO290" s="73"/>
      <c r="XP290" s="73"/>
      <c r="XQ290" s="73"/>
      <c r="XR290" s="73"/>
      <c r="XS290" s="73"/>
      <c r="XT290" s="73"/>
      <c r="XU290" s="73"/>
      <c r="XV290" s="73"/>
      <c r="XW290" s="73"/>
      <c r="XX290" s="73"/>
      <c r="XY290" s="73"/>
      <c r="XZ290" s="73"/>
      <c r="YA290" s="73"/>
      <c r="YB290" s="73"/>
      <c r="YC290" s="73"/>
      <c r="YD290" s="73"/>
      <c r="YE290" s="73"/>
      <c r="YF290" s="73"/>
      <c r="YG290" s="73"/>
      <c r="YH290" s="73"/>
      <c r="YI290" s="73"/>
      <c r="YJ290" s="73"/>
      <c r="YK290" s="73"/>
      <c r="YL290" s="73"/>
      <c r="YM290" s="73"/>
      <c r="YN290" s="73"/>
      <c r="YO290" s="73"/>
      <c r="YP290" s="73"/>
      <c r="YQ290" s="73"/>
      <c r="YR290" s="73"/>
    </row>
    <row r="291" spans="1:668">
      <c r="A291" s="71" t="s">
        <v>373</v>
      </c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>
        <f t="shared" ref="DY291:GJ291" si="299">DY290-DY289</f>
        <v>0</v>
      </c>
      <c r="DZ291" s="73">
        <f t="shared" si="299"/>
        <v>-3.9368249999824911E-3</v>
      </c>
      <c r="EA291" s="73">
        <f t="shared" si="299"/>
        <v>3.936825000096178E-3</v>
      </c>
      <c r="EB291" s="73">
        <f t="shared" si="299"/>
        <v>0</v>
      </c>
      <c r="EC291" s="73">
        <f t="shared" si="299"/>
        <v>7.8736499999649823E-3</v>
      </c>
      <c r="ED291" s="73">
        <f t="shared" si="299"/>
        <v>3.9368249999824911E-3</v>
      </c>
      <c r="EE291" s="73">
        <f t="shared" si="299"/>
        <v>-3.9368249999824911E-3</v>
      </c>
      <c r="EF291" s="73">
        <f t="shared" si="299"/>
        <v>3.936825000096178E-3</v>
      </c>
      <c r="EG291" s="73">
        <f t="shared" si="299"/>
        <v>0</v>
      </c>
      <c r="EH291" s="73">
        <f t="shared" si="299"/>
        <v>0</v>
      </c>
      <c r="EI291" s="73">
        <f t="shared" si="299"/>
        <v>0</v>
      </c>
      <c r="EJ291" s="73">
        <f t="shared" si="299"/>
        <v>3.9368249999824911E-3</v>
      </c>
      <c r="EK291" s="73">
        <f t="shared" si="299"/>
        <v>0</v>
      </c>
      <c r="EL291" s="73">
        <f t="shared" si="299"/>
        <v>-3.9368250002098648E-3</v>
      </c>
      <c r="EM291" s="73">
        <f t="shared" si="299"/>
        <v>-3.9368249999824911E-3</v>
      </c>
      <c r="EN291" s="73">
        <f t="shared" si="299"/>
        <v>0</v>
      </c>
      <c r="EO291" s="73">
        <f t="shared" si="299"/>
        <v>0</v>
      </c>
      <c r="EP291" s="73">
        <f t="shared" si="299"/>
        <v>-3.9368249999824911E-3</v>
      </c>
      <c r="EQ291" s="73">
        <f t="shared" si="299"/>
        <v>3.9368249998688043E-3</v>
      </c>
      <c r="ER291" s="73">
        <f t="shared" si="299"/>
        <v>0</v>
      </c>
      <c r="ES291" s="73">
        <f t="shared" si="299"/>
        <v>0</v>
      </c>
      <c r="ET291" s="73">
        <f t="shared" si="299"/>
        <v>0</v>
      </c>
      <c r="EU291" s="73">
        <f t="shared" si="299"/>
        <v>3.9368249999824911E-3</v>
      </c>
      <c r="EV291" s="73">
        <f t="shared" si="299"/>
        <v>0</v>
      </c>
      <c r="EW291" s="73">
        <f t="shared" si="299"/>
        <v>0</v>
      </c>
      <c r="EX291" s="73">
        <f t="shared" si="299"/>
        <v>0</v>
      </c>
      <c r="EY291" s="73">
        <f t="shared" si="299"/>
        <v>3.9368250002098648E-3</v>
      </c>
      <c r="EZ291" s="73">
        <f t="shared" si="299"/>
        <v>3.9368250002098648E-3</v>
      </c>
      <c r="FA291" s="73">
        <f t="shared" si="299"/>
        <v>0</v>
      </c>
      <c r="FB291" s="73">
        <f t="shared" si="299"/>
        <v>-3.9368250002098648E-3</v>
      </c>
      <c r="FC291" s="73">
        <f t="shared" si="299"/>
        <v>-3.9368249999824911E-3</v>
      </c>
      <c r="FD291" s="73">
        <f t="shared" si="299"/>
        <v>-3.936825000096178E-3</v>
      </c>
      <c r="FE291" s="73">
        <f t="shared" si="299"/>
        <v>0</v>
      </c>
      <c r="FF291" s="73">
        <f t="shared" si="299"/>
        <v>-3.9368249999824911E-3</v>
      </c>
      <c r="FG291" s="73">
        <f t="shared" si="299"/>
        <v>0</v>
      </c>
      <c r="FH291" s="73">
        <f t="shared" si="299"/>
        <v>0</v>
      </c>
      <c r="FI291" s="73">
        <f t="shared" si="299"/>
        <v>-3.936825000096178E-3</v>
      </c>
      <c r="FJ291" s="73">
        <f t="shared" si="299"/>
        <v>0</v>
      </c>
      <c r="FK291" s="73">
        <f t="shared" si="299"/>
        <v>3.9368249999824911E-3</v>
      </c>
      <c r="FL291" s="73">
        <f t="shared" si="299"/>
        <v>0</v>
      </c>
      <c r="FM291" s="73">
        <f t="shared" si="299"/>
        <v>-3.9368250002098648E-3</v>
      </c>
      <c r="FN291" s="73">
        <f t="shared" si="299"/>
        <v>-3.9368249998688043E-3</v>
      </c>
      <c r="FO291" s="73">
        <f t="shared" si="299"/>
        <v>0</v>
      </c>
      <c r="FP291" s="73">
        <f t="shared" si="299"/>
        <v>3.9368249999824911E-3</v>
      </c>
      <c r="FQ291" s="73">
        <f t="shared" si="299"/>
        <v>0</v>
      </c>
      <c r="FR291" s="73">
        <f t="shared" si="299"/>
        <v>-3.936825000096178E-3</v>
      </c>
      <c r="FS291" s="73">
        <f t="shared" si="299"/>
        <v>7.8736499999649823E-3</v>
      </c>
      <c r="FT291" s="73">
        <f t="shared" si="299"/>
        <v>-3.936825000096178E-3</v>
      </c>
      <c r="FU291" s="73">
        <f t="shared" si="299"/>
        <v>0</v>
      </c>
      <c r="FV291" s="73">
        <f t="shared" si="299"/>
        <v>-3.936825000096178E-3</v>
      </c>
      <c r="FW291" s="73">
        <f t="shared" si="299"/>
        <v>0</v>
      </c>
      <c r="FX291" s="73">
        <f t="shared" si="299"/>
        <v>3.9368250004372385E-3</v>
      </c>
      <c r="FY291" s="73">
        <f t="shared" si="299"/>
        <v>3.9368249999824911E-3</v>
      </c>
      <c r="FZ291" s="73">
        <f t="shared" si="299"/>
        <v>-3.9368250000393346E-3</v>
      </c>
      <c r="GA291" s="73">
        <f t="shared" si="299"/>
        <v>-3.9368249998688043E-3</v>
      </c>
      <c r="GB291" s="73">
        <f t="shared" si="299"/>
        <v>0</v>
      </c>
      <c r="GC291" s="73">
        <f t="shared" si="299"/>
        <v>0</v>
      </c>
      <c r="GD291" s="73">
        <f t="shared" si="299"/>
        <v>3.9368250000109128E-3</v>
      </c>
      <c r="GE291" s="73">
        <f t="shared" si="299"/>
        <v>-3.9368249998688043E-3</v>
      </c>
      <c r="GF291" s="73">
        <f t="shared" si="299"/>
        <v>3.9368249999824911E-3</v>
      </c>
      <c r="GG291" s="73">
        <f t="shared" si="299"/>
        <v>0</v>
      </c>
      <c r="GH291" s="73">
        <f t="shared" si="299"/>
        <v>7.8736500001923559E-3</v>
      </c>
      <c r="GI291" s="73">
        <f t="shared" si="299"/>
        <v>3.936825000096178E-3</v>
      </c>
      <c r="GJ291" s="73">
        <f t="shared" si="299"/>
        <v>-3.9368250004372385E-3</v>
      </c>
      <c r="GK291" s="73">
        <f t="shared" ref="GK291:IV291" si="300">GK290-GK289</f>
        <v>0</v>
      </c>
      <c r="GL291" s="73">
        <f t="shared" si="300"/>
        <v>0</v>
      </c>
      <c r="GM291" s="73">
        <f t="shared" si="300"/>
        <v>3.9368249999824911E-3</v>
      </c>
      <c r="GN291" s="73">
        <f t="shared" si="300"/>
        <v>3.9368249997551175E-3</v>
      </c>
      <c r="GO291" s="73">
        <f t="shared" si="300"/>
        <v>3.9368249998688043E-3</v>
      </c>
      <c r="GP291" s="73">
        <f t="shared" si="300"/>
        <v>3.9368249998688043E-3</v>
      </c>
      <c r="GQ291" s="73">
        <f t="shared" si="300"/>
        <v>3.9368249999824911E-3</v>
      </c>
      <c r="GR291" s="73">
        <f t="shared" si="300"/>
        <v>-3.9368250002098648E-3</v>
      </c>
      <c r="GS291" s="73">
        <f t="shared" si="300"/>
        <v>-7.8736499999649823E-3</v>
      </c>
      <c r="GT291" s="73">
        <f t="shared" si="300"/>
        <v>3.936825000096178E-3</v>
      </c>
      <c r="GU291" s="73">
        <f t="shared" si="300"/>
        <v>3.9368250004372385E-3</v>
      </c>
      <c r="GV291" s="73">
        <f t="shared" si="300"/>
        <v>0</v>
      </c>
      <c r="GW291" s="73">
        <f t="shared" si="300"/>
        <v>7.8736499995102349E-3</v>
      </c>
      <c r="GX291" s="73">
        <f t="shared" si="300"/>
        <v>0</v>
      </c>
      <c r="GY291" s="73">
        <f t="shared" si="300"/>
        <v>0</v>
      </c>
      <c r="GZ291" s="73">
        <f t="shared" si="300"/>
        <v>3.9368250006646122E-3</v>
      </c>
      <c r="HA291" s="73">
        <f t="shared" si="300"/>
        <v>0</v>
      </c>
      <c r="HB291" s="73">
        <f t="shared" si="300"/>
        <v>-3.9368249998688043E-3</v>
      </c>
      <c r="HC291" s="73">
        <f t="shared" si="300"/>
        <v>0</v>
      </c>
      <c r="HD291" s="73">
        <f t="shared" si="300"/>
        <v>0</v>
      </c>
      <c r="HE291" s="73">
        <f t="shared" si="300"/>
        <v>0</v>
      </c>
      <c r="HF291" s="73">
        <f t="shared" si="300"/>
        <v>0</v>
      </c>
      <c r="HG291" s="73">
        <f t="shared" si="300"/>
        <v>0</v>
      </c>
      <c r="HH291" s="73">
        <f t="shared" si="300"/>
        <v>0</v>
      </c>
      <c r="HI291" s="73">
        <f t="shared" si="300"/>
        <v>0</v>
      </c>
      <c r="HJ291" s="73">
        <f t="shared" si="300"/>
        <v>0</v>
      </c>
      <c r="HK291" s="73">
        <f t="shared" si="300"/>
        <v>0</v>
      </c>
      <c r="HL291" s="73">
        <f t="shared" si="300"/>
        <v>0</v>
      </c>
      <c r="HM291" s="73">
        <f t="shared" si="300"/>
        <v>0</v>
      </c>
      <c r="HN291" s="73">
        <f t="shared" si="300"/>
        <v>0</v>
      </c>
      <c r="HO291" s="73">
        <f t="shared" si="300"/>
        <v>0</v>
      </c>
      <c r="HP291" s="73">
        <f t="shared" si="300"/>
        <v>0</v>
      </c>
      <c r="HQ291" s="73">
        <f t="shared" si="300"/>
        <v>0</v>
      </c>
      <c r="HR291" s="73">
        <f t="shared" si="300"/>
        <v>0</v>
      </c>
      <c r="HS291" s="73">
        <f t="shared" si="300"/>
        <v>0</v>
      </c>
      <c r="HT291" s="73">
        <f t="shared" si="300"/>
        <v>0</v>
      </c>
      <c r="HU291" s="73">
        <f t="shared" si="300"/>
        <v>0</v>
      </c>
      <c r="HV291" s="73">
        <f t="shared" si="300"/>
        <v>0</v>
      </c>
      <c r="HW291" s="73">
        <f t="shared" si="300"/>
        <v>0</v>
      </c>
      <c r="HX291" s="73">
        <f t="shared" si="300"/>
        <v>0</v>
      </c>
      <c r="HY291" s="73">
        <f t="shared" si="300"/>
        <v>0</v>
      </c>
      <c r="HZ291" s="73">
        <f t="shared" si="300"/>
        <v>0</v>
      </c>
      <c r="IA291" s="73">
        <f t="shared" si="300"/>
        <v>0</v>
      </c>
      <c r="IB291" s="73">
        <f t="shared" si="300"/>
        <v>0</v>
      </c>
      <c r="IC291" s="73">
        <f t="shared" si="300"/>
        <v>0</v>
      </c>
      <c r="ID291" s="73">
        <f t="shared" si="300"/>
        <v>0</v>
      </c>
      <c r="IE291" s="73">
        <f t="shared" si="300"/>
        <v>0</v>
      </c>
      <c r="IF291" s="73">
        <f t="shared" si="300"/>
        <v>0</v>
      </c>
      <c r="IG291" s="73">
        <f t="shared" si="300"/>
        <v>0</v>
      </c>
      <c r="IH291" s="73">
        <f t="shared" si="300"/>
        <v>0</v>
      </c>
      <c r="II291" s="73">
        <f t="shared" si="300"/>
        <v>0</v>
      </c>
      <c r="IJ291" s="73">
        <f t="shared" si="300"/>
        <v>0</v>
      </c>
      <c r="IK291" s="73">
        <f t="shared" si="300"/>
        <v>0</v>
      </c>
      <c r="IL291" s="73">
        <f t="shared" si="300"/>
        <v>0</v>
      </c>
      <c r="IM291" s="73">
        <f t="shared" si="300"/>
        <v>0</v>
      </c>
      <c r="IN291" s="73">
        <f t="shared" si="300"/>
        <v>0</v>
      </c>
      <c r="IO291" s="73">
        <f t="shared" si="300"/>
        <v>0</v>
      </c>
      <c r="IP291" s="73">
        <f t="shared" si="300"/>
        <v>0</v>
      </c>
      <c r="IQ291" s="73">
        <f t="shared" si="300"/>
        <v>0</v>
      </c>
      <c r="IR291" s="73">
        <f t="shared" si="300"/>
        <v>0</v>
      </c>
      <c r="IS291" s="73">
        <f t="shared" si="300"/>
        <v>0</v>
      </c>
      <c r="IT291" s="73">
        <f t="shared" si="300"/>
        <v>0</v>
      </c>
      <c r="IU291" s="73">
        <f t="shared" si="300"/>
        <v>0</v>
      </c>
      <c r="IV291" s="73">
        <f t="shared" si="300"/>
        <v>0</v>
      </c>
      <c r="IW291" s="73">
        <f t="shared" ref="IW291:LH291" si="301">IW290-IW289</f>
        <v>0</v>
      </c>
      <c r="IX291" s="73">
        <f t="shared" si="301"/>
        <v>0</v>
      </c>
      <c r="IY291" s="73">
        <f t="shared" si="301"/>
        <v>0</v>
      </c>
      <c r="IZ291" s="73">
        <f t="shared" si="301"/>
        <v>0</v>
      </c>
      <c r="JA291" s="73">
        <f t="shared" si="301"/>
        <v>0</v>
      </c>
      <c r="JB291" s="73">
        <f t="shared" si="301"/>
        <v>0</v>
      </c>
      <c r="JC291" s="73">
        <f t="shared" si="301"/>
        <v>0</v>
      </c>
      <c r="JD291" s="73">
        <f t="shared" si="301"/>
        <v>0</v>
      </c>
      <c r="JE291" s="73">
        <f t="shared" si="301"/>
        <v>0</v>
      </c>
      <c r="JF291" s="73">
        <f t="shared" si="301"/>
        <v>0</v>
      </c>
      <c r="JG291" s="73">
        <f t="shared" si="301"/>
        <v>0</v>
      </c>
      <c r="JH291" s="73">
        <f t="shared" si="301"/>
        <v>0</v>
      </c>
      <c r="JI291" s="73">
        <f t="shared" si="301"/>
        <v>0</v>
      </c>
      <c r="JJ291" s="73">
        <f t="shared" si="301"/>
        <v>0</v>
      </c>
      <c r="JK291" s="73">
        <f t="shared" si="301"/>
        <v>0</v>
      </c>
      <c r="JL291" s="73">
        <f t="shared" si="301"/>
        <v>0</v>
      </c>
      <c r="JM291" s="73">
        <f t="shared" si="301"/>
        <v>0</v>
      </c>
      <c r="JN291" s="73">
        <f t="shared" si="301"/>
        <v>0</v>
      </c>
      <c r="JO291" s="73">
        <f t="shared" si="301"/>
        <v>0</v>
      </c>
      <c r="JP291" s="73">
        <f t="shared" si="301"/>
        <v>0</v>
      </c>
      <c r="JQ291" s="73">
        <f t="shared" si="301"/>
        <v>0</v>
      </c>
      <c r="JR291" s="73">
        <f t="shared" si="301"/>
        <v>0</v>
      </c>
      <c r="JS291" s="73">
        <f t="shared" si="301"/>
        <v>0</v>
      </c>
      <c r="JT291" s="73">
        <f t="shared" si="301"/>
        <v>0</v>
      </c>
      <c r="JU291" s="73">
        <f t="shared" si="301"/>
        <v>0</v>
      </c>
      <c r="JV291" s="73">
        <f t="shared" si="301"/>
        <v>0</v>
      </c>
      <c r="JW291" s="73">
        <f t="shared" si="301"/>
        <v>0</v>
      </c>
      <c r="JX291" s="73">
        <f t="shared" si="301"/>
        <v>0</v>
      </c>
      <c r="JY291" s="73">
        <f t="shared" si="301"/>
        <v>0</v>
      </c>
      <c r="JZ291" s="73">
        <f t="shared" si="301"/>
        <v>0</v>
      </c>
      <c r="KA291" s="73">
        <f t="shared" si="301"/>
        <v>0</v>
      </c>
      <c r="KB291" s="73">
        <f t="shared" si="301"/>
        <v>0</v>
      </c>
      <c r="KC291" s="73">
        <f t="shared" si="301"/>
        <v>0</v>
      </c>
      <c r="KD291" s="73">
        <f t="shared" si="301"/>
        <v>0</v>
      </c>
      <c r="KE291" s="73">
        <f t="shared" si="301"/>
        <v>0</v>
      </c>
      <c r="KF291" s="73">
        <f t="shared" si="301"/>
        <v>0</v>
      </c>
      <c r="KG291" s="73">
        <f t="shared" si="301"/>
        <v>0</v>
      </c>
      <c r="KH291" s="73">
        <f t="shared" si="301"/>
        <v>0</v>
      </c>
      <c r="KI291" s="73">
        <f t="shared" si="301"/>
        <v>0</v>
      </c>
      <c r="KJ291" s="73">
        <f t="shared" si="301"/>
        <v>0</v>
      </c>
      <c r="KK291" s="73">
        <f t="shared" si="301"/>
        <v>0</v>
      </c>
      <c r="KL291" s="73">
        <f t="shared" si="301"/>
        <v>0</v>
      </c>
      <c r="KM291" s="73">
        <f t="shared" si="301"/>
        <v>0</v>
      </c>
      <c r="KN291" s="73">
        <f t="shared" si="301"/>
        <v>0</v>
      </c>
      <c r="KO291" s="73">
        <f t="shared" si="301"/>
        <v>0</v>
      </c>
      <c r="KP291" s="73">
        <f t="shared" si="301"/>
        <v>0</v>
      </c>
      <c r="KQ291" s="73">
        <f t="shared" si="301"/>
        <v>0</v>
      </c>
      <c r="KR291" s="73">
        <f t="shared" si="301"/>
        <v>0</v>
      </c>
      <c r="KS291" s="73">
        <f t="shared" si="301"/>
        <v>0</v>
      </c>
      <c r="KT291" s="73">
        <f t="shared" si="301"/>
        <v>0</v>
      </c>
      <c r="KU291" s="73">
        <f t="shared" si="301"/>
        <v>0</v>
      </c>
      <c r="KV291" s="73">
        <f t="shared" si="301"/>
        <v>0</v>
      </c>
      <c r="KW291" s="73">
        <f t="shared" si="301"/>
        <v>0</v>
      </c>
      <c r="KX291" s="73">
        <f t="shared" si="301"/>
        <v>640.36382266500004</v>
      </c>
      <c r="KY291" s="73">
        <f t="shared" si="301"/>
        <v>10.147818575000201</v>
      </c>
      <c r="KZ291" s="73">
        <f t="shared" si="301"/>
        <v>757.57354897500227</v>
      </c>
      <c r="LA291" s="73">
        <f t="shared" si="301"/>
        <v>-116.5932149149985</v>
      </c>
      <c r="LB291" s="73">
        <f t="shared" si="301"/>
        <v>623.07060860999991</v>
      </c>
      <c r="LC291" s="73">
        <f t="shared" si="301"/>
        <v>6.4457619050008361</v>
      </c>
      <c r="LD291" s="73">
        <f t="shared" si="301"/>
        <v>22.745141460000923</v>
      </c>
      <c r="LE291" s="73">
        <f t="shared" si="301"/>
        <v>3799.1548737400003</v>
      </c>
      <c r="LF291" s="73">
        <f t="shared" si="301"/>
        <v>4979.1651315600002</v>
      </c>
      <c r="LG291" s="73">
        <f t="shared" si="301"/>
        <v>3644.1103055800004</v>
      </c>
      <c r="LH291" s="73">
        <f t="shared" si="301"/>
        <v>2192.3823162200001</v>
      </c>
      <c r="LI291" s="73">
        <f t="shared" ref="LI291:MP291" si="302">LI290-LI289</f>
        <v>1876.1676124600001</v>
      </c>
      <c r="LJ291" s="73">
        <f t="shared" si="302"/>
        <v>3977.7687042799994</v>
      </c>
      <c r="LK291" s="73">
        <f t="shared" si="302"/>
        <v>2535.0440392999999</v>
      </c>
      <c r="LL291" s="73">
        <f t="shared" si="302"/>
        <v>2389.7192822000006</v>
      </c>
      <c r="LM291" s="73">
        <f t="shared" si="302"/>
        <v>3443.3090084</v>
      </c>
      <c r="LN291" s="73">
        <f t="shared" si="302"/>
        <v>1764.8444787400001</v>
      </c>
      <c r="LO291" s="73">
        <f t="shared" si="302"/>
        <v>2289.5371226799998</v>
      </c>
      <c r="LP291" s="73">
        <f t="shared" si="302"/>
        <v>2970.2900136999997</v>
      </c>
      <c r="LQ291" s="73">
        <f t="shared" si="302"/>
        <v>4024.4781243800007</v>
      </c>
      <c r="LR291" s="73">
        <f t="shared" si="302"/>
        <v>1940.1671946400004</v>
      </c>
      <c r="LS291" s="73">
        <f t="shared" si="302"/>
        <v>3169.7095151400008</v>
      </c>
      <c r="LT291" s="73">
        <f t="shared" si="302"/>
        <v>1065.6952016999999</v>
      </c>
      <c r="LU291" s="73">
        <f t="shared" si="302"/>
        <v>3136.5897215200007</v>
      </c>
      <c r="LV291" s="73">
        <f t="shared" si="302"/>
        <v>4221.6340003199994</v>
      </c>
      <c r="LW291" s="73">
        <f t="shared" si="302"/>
        <v>1347.7941166200003</v>
      </c>
      <c r="LX291" s="73">
        <f t="shared" si="302"/>
        <v>2678.9318862999999</v>
      </c>
      <c r="LY291" s="73">
        <f t="shared" si="302"/>
        <v>1742.7829877800002</v>
      </c>
      <c r="LZ291" s="73">
        <f t="shared" si="302"/>
        <v>1949.3319253600005</v>
      </c>
      <c r="MA291" s="73">
        <f t="shared" si="302"/>
        <v>888.07736638000029</v>
      </c>
      <c r="MB291" s="73">
        <f t="shared" si="302"/>
        <v>1039.4056519800001</v>
      </c>
      <c r="MC291" s="73">
        <f t="shared" si="302"/>
        <v>4820.6089913200003</v>
      </c>
      <c r="MD291" s="73">
        <f t="shared" si="302"/>
        <v>5498.6848991400002</v>
      </c>
      <c r="ME291" s="73">
        <f t="shared" si="302"/>
        <v>6131.2835864800008</v>
      </c>
      <c r="MF291" s="73">
        <f t="shared" si="302"/>
        <v>6411.2527250599996</v>
      </c>
      <c r="MG291" s="73">
        <f t="shared" si="302"/>
        <v>4621.4217575400007</v>
      </c>
      <c r="MH291" s="73">
        <f t="shared" si="302"/>
        <v>1971.5272654800001</v>
      </c>
      <c r="MI291" s="73">
        <f t="shared" si="302"/>
        <v>2432.6533686400003</v>
      </c>
      <c r="MJ291" s="73">
        <f t="shared" si="302"/>
        <v>3085.9908023000003</v>
      </c>
      <c r="MK291" s="73">
        <f t="shared" si="302"/>
        <v>4000.9797233200002</v>
      </c>
      <c r="ML291" s="73">
        <f t="shared" si="302"/>
        <v>2433.2360061599998</v>
      </c>
      <c r="MM291" s="73">
        <f t="shared" si="302"/>
        <v>1096.2639878</v>
      </c>
      <c r="MN291" s="73">
        <f t="shared" si="302"/>
        <v>1777.2019055999999</v>
      </c>
      <c r="MO291" s="73">
        <f t="shared" si="302"/>
        <v>2738.5105094600008</v>
      </c>
      <c r="MP291" s="73">
        <f t="shared" si="302"/>
        <v>1371.0838704600003</v>
      </c>
      <c r="MQ291" s="73">
        <f t="shared" ref="MQ291:MS291" si="303">MQ290-MQ289</f>
        <v>3190.3065388200002</v>
      </c>
      <c r="MR291" s="73">
        <f t="shared" si="303"/>
        <v>1237.60082728</v>
      </c>
      <c r="MS291" s="73">
        <f t="shared" si="303"/>
        <v>2094.4598454599995</v>
      </c>
      <c r="MT291" s="73">
        <f t="shared" ref="MT291:PE291" si="304">MT290-MT289</f>
        <v>2445.3808490599999</v>
      </c>
      <c r="MU291" s="73">
        <f t="shared" si="304"/>
        <v>910.62307635999991</v>
      </c>
      <c r="MV291" s="73">
        <f t="shared" si="304"/>
        <v>2376.4918358</v>
      </c>
      <c r="MW291" s="73">
        <f t="shared" si="304"/>
        <v>2780.8501481600006</v>
      </c>
      <c r="MX291" s="73">
        <f t="shared" si="304"/>
        <v>1919.8457427600001</v>
      </c>
      <c r="MY291" s="73">
        <f t="shared" si="304"/>
        <v>1564.5982618999999</v>
      </c>
      <c r="MZ291" s="73">
        <f t="shared" si="304"/>
        <v>2273.4122356400007</v>
      </c>
      <c r="NA291" s="73">
        <f t="shared" si="304"/>
        <v>2198.1693240200002</v>
      </c>
      <c r="NB291" s="73">
        <f t="shared" si="304"/>
        <v>1895.3513464800001</v>
      </c>
      <c r="NC291" s="73">
        <f t="shared" si="304"/>
        <v>2415.5600435599999</v>
      </c>
      <c r="ND291" s="73">
        <f t="shared" si="304"/>
        <v>2409.2888167400001</v>
      </c>
      <c r="NE291" s="73">
        <f t="shared" si="304"/>
        <v>2458.62797916</v>
      </c>
      <c r="NF291" s="73">
        <f t="shared" si="304"/>
        <v>989.7358033999999</v>
      </c>
      <c r="NG291" s="73">
        <f t="shared" si="304"/>
        <v>3668.8054756000006</v>
      </c>
      <c r="NH291" s="73">
        <f t="shared" si="304"/>
        <v>959.59612196</v>
      </c>
      <c r="NI291" s="73">
        <f t="shared" si="304"/>
        <v>1437.1502411400004</v>
      </c>
      <c r="NJ291" s="73">
        <f t="shared" si="304"/>
        <v>2281.6754529000004</v>
      </c>
      <c r="NK291" s="73">
        <f t="shared" si="304"/>
        <v>1499.0043000200001</v>
      </c>
      <c r="NL291" s="73">
        <f t="shared" si="304"/>
        <v>1786.9886412400001</v>
      </c>
      <c r="NM291" s="73">
        <f t="shared" si="304"/>
        <v>2527.3240921600004</v>
      </c>
      <c r="NN291" s="73">
        <f t="shared" si="304"/>
        <v>1543.1430288999998</v>
      </c>
      <c r="NO291" s="73">
        <f t="shared" si="304"/>
        <v>1460.4203112800003</v>
      </c>
      <c r="NP291" s="73">
        <f t="shared" si="304"/>
        <v>2866.3994451000012</v>
      </c>
      <c r="NQ291" s="73">
        <f t="shared" si="304"/>
        <v>2799.7701206000002</v>
      </c>
      <c r="NR291" s="73">
        <f t="shared" si="304"/>
        <v>2125.1427970200002</v>
      </c>
      <c r="NS291" s="73">
        <f t="shared" si="304"/>
        <v>1315.27664422</v>
      </c>
      <c r="NT291" s="73">
        <f t="shared" si="304"/>
        <v>2657.3703613199996</v>
      </c>
      <c r="NU291" s="73">
        <f t="shared" si="304"/>
        <v>1845.1421645200003</v>
      </c>
      <c r="NV291" s="73">
        <f t="shared" si="304"/>
        <v>5207.6889518200005</v>
      </c>
      <c r="NW291" s="73">
        <f t="shared" si="304"/>
        <v>8199.536553760001</v>
      </c>
      <c r="NX291" s="73">
        <f t="shared" si="304"/>
        <v>5333.4874785200009</v>
      </c>
      <c r="NY291" s="73">
        <f t="shared" si="304"/>
        <v>3352.6104555400007</v>
      </c>
      <c r="NZ291" s="73">
        <f t="shared" si="304"/>
        <v>3067.1180707399999</v>
      </c>
      <c r="OA291" s="73">
        <f t="shared" si="304"/>
        <v>3644.7638044199998</v>
      </c>
      <c r="OB291" s="73">
        <f t="shared" si="304"/>
        <v>2475.2843261000007</v>
      </c>
      <c r="OC291" s="73">
        <f t="shared" si="304"/>
        <v>1593.0805758000001</v>
      </c>
      <c r="OD291" s="73">
        <f t="shared" si="304"/>
        <v>2624.3371759799993</v>
      </c>
      <c r="OE291" s="73">
        <f t="shared" si="304"/>
        <v>1716.0052822999999</v>
      </c>
      <c r="OF291" s="73">
        <f t="shared" si="304"/>
        <v>1570.0939509400005</v>
      </c>
      <c r="OG291" s="73">
        <f t="shared" si="304"/>
        <v>2313.47643862</v>
      </c>
      <c r="OH291" s="73">
        <f t="shared" si="304"/>
        <v>3625.028926800001</v>
      </c>
      <c r="OI291" s="73">
        <f t="shared" si="304"/>
        <v>1639.9277818000003</v>
      </c>
      <c r="OJ291" s="73">
        <f t="shared" si="304"/>
        <v>1800.88927018</v>
      </c>
      <c r="OK291" s="73">
        <f t="shared" si="304"/>
        <v>2438.9718363400002</v>
      </c>
      <c r="OL291" s="73">
        <f t="shared" si="304"/>
        <v>2498.9480702400001</v>
      </c>
      <c r="OM291" s="73">
        <f t="shared" si="304"/>
        <v>1006.8251917400002</v>
      </c>
      <c r="ON291" s="73">
        <f t="shared" si="304"/>
        <v>2230.3324898200003</v>
      </c>
      <c r="OO291" s="73">
        <f t="shared" si="304"/>
        <v>1290.2153573799999</v>
      </c>
      <c r="OP291" s="73">
        <f t="shared" si="304"/>
        <v>2087.57842394</v>
      </c>
      <c r="OQ291" s="73">
        <f t="shared" si="304"/>
        <v>1283.3299991200001</v>
      </c>
      <c r="OR291" s="73">
        <f t="shared" si="304"/>
        <v>1139.7885852400002</v>
      </c>
      <c r="OS291" s="73">
        <f t="shared" si="304"/>
        <v>3095.1319125799996</v>
      </c>
      <c r="OT291" s="73">
        <f t="shared" si="304"/>
        <v>1619.66538102</v>
      </c>
      <c r="OU291" s="73">
        <f t="shared" si="304"/>
        <v>1286.0739069000001</v>
      </c>
      <c r="OV291" s="73">
        <f t="shared" si="304"/>
        <v>1570.2159898800001</v>
      </c>
      <c r="OW291" s="73">
        <f t="shared" si="304"/>
        <v>0</v>
      </c>
      <c r="OX291" s="73">
        <f t="shared" si="304"/>
        <v>0</v>
      </c>
      <c r="OY291" s="73">
        <f t="shared" si="304"/>
        <v>0</v>
      </c>
      <c r="OZ291" s="73">
        <f t="shared" si="304"/>
        <v>0</v>
      </c>
      <c r="PA291" s="73">
        <f t="shared" si="304"/>
        <v>0</v>
      </c>
      <c r="PB291" s="73">
        <f t="shared" si="304"/>
        <v>0</v>
      </c>
      <c r="PC291" s="73">
        <f t="shared" si="304"/>
        <v>0</v>
      </c>
      <c r="PD291" s="73">
        <f t="shared" si="304"/>
        <v>0</v>
      </c>
      <c r="PE291" s="73">
        <f t="shared" si="304"/>
        <v>0</v>
      </c>
      <c r="PF291" s="73">
        <f t="shared" ref="PF291:RQ291" si="305">PF290-PF289</f>
        <v>0</v>
      </c>
      <c r="PG291" s="73">
        <f t="shared" si="305"/>
        <v>0</v>
      </c>
      <c r="PH291" s="73">
        <f t="shared" si="305"/>
        <v>0</v>
      </c>
      <c r="PI291" s="73">
        <f t="shared" si="305"/>
        <v>0</v>
      </c>
      <c r="PJ291" s="73">
        <f t="shared" si="305"/>
        <v>0</v>
      </c>
      <c r="PK291" s="73">
        <f t="shared" si="305"/>
        <v>0</v>
      </c>
      <c r="PL291" s="73">
        <f t="shared" si="305"/>
        <v>0</v>
      </c>
      <c r="PM291" s="73">
        <f t="shared" si="305"/>
        <v>0</v>
      </c>
      <c r="PN291" s="73">
        <f t="shared" si="305"/>
        <v>0</v>
      </c>
      <c r="PO291" s="73">
        <f t="shared" si="305"/>
        <v>0</v>
      </c>
      <c r="PP291" s="73">
        <f t="shared" si="305"/>
        <v>0</v>
      </c>
      <c r="PQ291" s="73">
        <f t="shared" si="305"/>
        <v>0</v>
      </c>
      <c r="PR291" s="73">
        <f t="shared" si="305"/>
        <v>0</v>
      </c>
      <c r="PS291" s="73">
        <f t="shared" si="305"/>
        <v>0</v>
      </c>
      <c r="PT291" s="73">
        <f t="shared" si="305"/>
        <v>0</v>
      </c>
      <c r="PU291" s="73">
        <f t="shared" si="305"/>
        <v>0</v>
      </c>
      <c r="PV291" s="73">
        <f t="shared" si="305"/>
        <v>0</v>
      </c>
      <c r="PW291" s="73">
        <f t="shared" si="305"/>
        <v>0</v>
      </c>
      <c r="PX291" s="73">
        <f t="shared" si="305"/>
        <v>0</v>
      </c>
      <c r="PY291" s="73">
        <f t="shared" si="305"/>
        <v>0</v>
      </c>
      <c r="PZ291" s="73">
        <f t="shared" si="305"/>
        <v>0</v>
      </c>
      <c r="QA291" s="73">
        <f t="shared" si="305"/>
        <v>0</v>
      </c>
      <c r="QB291" s="73">
        <f t="shared" si="305"/>
        <v>0</v>
      </c>
      <c r="QC291" s="73">
        <f t="shared" si="305"/>
        <v>0</v>
      </c>
      <c r="QD291" s="73">
        <f t="shared" si="305"/>
        <v>0</v>
      </c>
      <c r="QE291" s="73">
        <f t="shared" si="305"/>
        <v>0</v>
      </c>
      <c r="QF291" s="73">
        <f t="shared" si="305"/>
        <v>0</v>
      </c>
      <c r="QG291" s="73">
        <f t="shared" si="305"/>
        <v>0</v>
      </c>
      <c r="QH291" s="73">
        <f t="shared" si="305"/>
        <v>0</v>
      </c>
      <c r="QI291" s="73">
        <f t="shared" si="305"/>
        <v>0</v>
      </c>
      <c r="QJ291" s="73">
        <f t="shared" si="305"/>
        <v>0</v>
      </c>
      <c r="QK291" s="73">
        <f t="shared" si="305"/>
        <v>0</v>
      </c>
      <c r="QL291" s="73">
        <f t="shared" si="305"/>
        <v>0</v>
      </c>
      <c r="QM291" s="73">
        <f t="shared" si="305"/>
        <v>0</v>
      </c>
      <c r="QN291" s="73">
        <f t="shared" si="305"/>
        <v>0</v>
      </c>
      <c r="QO291" s="73">
        <f t="shared" si="305"/>
        <v>0</v>
      </c>
      <c r="QP291" s="73">
        <f t="shared" si="305"/>
        <v>0</v>
      </c>
      <c r="QQ291" s="73">
        <f t="shared" si="305"/>
        <v>0</v>
      </c>
      <c r="QR291" s="73">
        <f t="shared" si="305"/>
        <v>0</v>
      </c>
      <c r="QS291" s="73">
        <f t="shared" si="305"/>
        <v>0</v>
      </c>
      <c r="QT291" s="73">
        <f t="shared" si="305"/>
        <v>0</v>
      </c>
      <c r="QU291" s="73">
        <f t="shared" si="305"/>
        <v>0</v>
      </c>
      <c r="QV291" s="73">
        <f t="shared" si="305"/>
        <v>0</v>
      </c>
      <c r="QW291" s="73">
        <f t="shared" si="305"/>
        <v>0</v>
      </c>
      <c r="QX291" s="73">
        <f t="shared" si="305"/>
        <v>0</v>
      </c>
      <c r="QY291" s="73">
        <f t="shared" si="305"/>
        <v>0</v>
      </c>
      <c r="QZ291" s="73">
        <f t="shared" si="305"/>
        <v>0</v>
      </c>
      <c r="RA291" s="73">
        <f t="shared" si="305"/>
        <v>0</v>
      </c>
      <c r="RB291" s="73">
        <f t="shared" si="305"/>
        <v>0</v>
      </c>
      <c r="RC291" s="73">
        <f t="shared" si="305"/>
        <v>0</v>
      </c>
      <c r="RD291" s="73">
        <f t="shared" si="305"/>
        <v>0</v>
      </c>
      <c r="RE291" s="73">
        <f t="shared" si="305"/>
        <v>0</v>
      </c>
      <c r="RF291" s="73">
        <f t="shared" si="305"/>
        <v>0</v>
      </c>
      <c r="RG291" s="73">
        <f t="shared" si="305"/>
        <v>0</v>
      </c>
      <c r="RH291" s="73">
        <f t="shared" si="305"/>
        <v>0</v>
      </c>
      <c r="RI291" s="73">
        <f t="shared" si="305"/>
        <v>0</v>
      </c>
      <c r="RJ291" s="73">
        <f t="shared" si="305"/>
        <v>0</v>
      </c>
      <c r="RK291" s="73">
        <f t="shared" si="305"/>
        <v>0</v>
      </c>
      <c r="RL291" s="73">
        <f t="shared" si="305"/>
        <v>0</v>
      </c>
      <c r="RM291" s="73">
        <f t="shared" si="305"/>
        <v>0</v>
      </c>
      <c r="RN291" s="73">
        <f t="shared" si="305"/>
        <v>0</v>
      </c>
      <c r="RO291" s="73">
        <f t="shared" si="305"/>
        <v>0</v>
      </c>
      <c r="RP291" s="73">
        <f t="shared" si="305"/>
        <v>0</v>
      </c>
      <c r="RQ291" s="73">
        <f t="shared" si="305"/>
        <v>0</v>
      </c>
      <c r="RR291" s="73">
        <f t="shared" ref="RR291:UC291" si="306">RR290-RR289</f>
        <v>0</v>
      </c>
      <c r="RS291" s="73">
        <f t="shared" si="306"/>
        <v>0</v>
      </c>
      <c r="RT291" s="73">
        <f t="shared" si="306"/>
        <v>0</v>
      </c>
      <c r="RU291" s="73">
        <f t="shared" si="306"/>
        <v>0</v>
      </c>
      <c r="RV291" s="73">
        <f t="shared" si="306"/>
        <v>0</v>
      </c>
      <c r="RW291" s="73">
        <f t="shared" si="306"/>
        <v>0</v>
      </c>
      <c r="RX291" s="73">
        <f t="shared" si="306"/>
        <v>0</v>
      </c>
      <c r="RY291" s="73">
        <f t="shared" si="306"/>
        <v>0</v>
      </c>
      <c r="RZ291" s="73">
        <f t="shared" si="306"/>
        <v>0</v>
      </c>
      <c r="SA291" s="73">
        <f t="shared" si="306"/>
        <v>0</v>
      </c>
      <c r="SB291" s="73">
        <f t="shared" si="306"/>
        <v>0</v>
      </c>
      <c r="SC291" s="73">
        <f t="shared" si="306"/>
        <v>0</v>
      </c>
      <c r="SD291" s="73">
        <f t="shared" si="306"/>
        <v>0</v>
      </c>
      <c r="SE291" s="73">
        <f t="shared" si="306"/>
        <v>0</v>
      </c>
      <c r="SF291" s="73">
        <f t="shared" si="306"/>
        <v>0</v>
      </c>
      <c r="SG291" s="73">
        <f t="shared" si="306"/>
        <v>0</v>
      </c>
      <c r="SH291" s="73">
        <f t="shared" si="306"/>
        <v>0</v>
      </c>
      <c r="SI291" s="73">
        <f t="shared" si="306"/>
        <v>0</v>
      </c>
      <c r="SJ291" s="73">
        <f t="shared" si="306"/>
        <v>0</v>
      </c>
      <c r="SK291" s="73">
        <f t="shared" si="306"/>
        <v>0</v>
      </c>
      <c r="SL291" s="73">
        <f t="shared" si="306"/>
        <v>0</v>
      </c>
      <c r="SM291" s="73">
        <f t="shared" si="306"/>
        <v>0</v>
      </c>
      <c r="SN291" s="73">
        <f t="shared" si="306"/>
        <v>0</v>
      </c>
      <c r="SO291" s="73">
        <f t="shared" si="306"/>
        <v>0</v>
      </c>
      <c r="SP291" s="73">
        <f t="shared" si="306"/>
        <v>0</v>
      </c>
      <c r="SQ291" s="73">
        <f t="shared" si="306"/>
        <v>0</v>
      </c>
      <c r="SR291" s="73">
        <f t="shared" si="306"/>
        <v>0</v>
      </c>
      <c r="SS291" s="73">
        <f t="shared" si="306"/>
        <v>0</v>
      </c>
      <c r="ST291" s="73">
        <f t="shared" si="306"/>
        <v>0</v>
      </c>
      <c r="SU291" s="73">
        <f t="shared" si="306"/>
        <v>0</v>
      </c>
      <c r="SV291" s="73">
        <f t="shared" si="306"/>
        <v>0</v>
      </c>
      <c r="SW291" s="73">
        <f t="shared" si="306"/>
        <v>0</v>
      </c>
      <c r="SX291" s="73">
        <f t="shared" si="306"/>
        <v>0</v>
      </c>
      <c r="SY291" s="73">
        <f t="shared" si="306"/>
        <v>0</v>
      </c>
      <c r="SZ291" s="73">
        <f t="shared" si="306"/>
        <v>0</v>
      </c>
      <c r="TA291" s="73">
        <f t="shared" si="306"/>
        <v>0</v>
      </c>
      <c r="TB291" s="73">
        <f t="shared" si="306"/>
        <v>0</v>
      </c>
      <c r="TC291" s="73">
        <f t="shared" si="306"/>
        <v>0</v>
      </c>
      <c r="TD291" s="73">
        <f t="shared" si="306"/>
        <v>0</v>
      </c>
      <c r="TE291" s="73">
        <f t="shared" si="306"/>
        <v>0</v>
      </c>
      <c r="TF291" s="73">
        <f t="shared" si="306"/>
        <v>0</v>
      </c>
      <c r="TG291" s="73">
        <f t="shared" si="306"/>
        <v>0</v>
      </c>
      <c r="TH291" s="73">
        <f t="shared" si="306"/>
        <v>0</v>
      </c>
      <c r="TI291" s="73">
        <f t="shared" si="306"/>
        <v>0</v>
      </c>
      <c r="TJ291" s="73">
        <f t="shared" si="306"/>
        <v>0</v>
      </c>
      <c r="TK291" s="73">
        <f t="shared" si="306"/>
        <v>0</v>
      </c>
      <c r="TL291" s="73">
        <f t="shared" si="306"/>
        <v>0</v>
      </c>
      <c r="TM291" s="73">
        <f t="shared" si="306"/>
        <v>0</v>
      </c>
      <c r="TN291" s="73">
        <f t="shared" si="306"/>
        <v>0</v>
      </c>
      <c r="TO291" s="73">
        <f t="shared" si="306"/>
        <v>0</v>
      </c>
      <c r="TP291" s="73">
        <f t="shared" si="306"/>
        <v>0</v>
      </c>
      <c r="TQ291" s="73">
        <f t="shared" si="306"/>
        <v>0</v>
      </c>
      <c r="TR291" s="73">
        <f t="shared" si="306"/>
        <v>0</v>
      </c>
      <c r="TS291" s="73">
        <f t="shared" si="306"/>
        <v>0</v>
      </c>
      <c r="TT291" s="73">
        <f t="shared" si="306"/>
        <v>0</v>
      </c>
      <c r="TU291" s="73">
        <f t="shared" si="306"/>
        <v>0</v>
      </c>
      <c r="TV291" s="73">
        <f t="shared" si="306"/>
        <v>0</v>
      </c>
      <c r="TW291" s="73">
        <f t="shared" si="306"/>
        <v>0</v>
      </c>
      <c r="TX291" s="73">
        <f t="shared" si="306"/>
        <v>0</v>
      </c>
      <c r="TY291" s="73">
        <f t="shared" si="306"/>
        <v>0</v>
      </c>
      <c r="TZ291" s="73">
        <f t="shared" si="306"/>
        <v>0</v>
      </c>
      <c r="UA291" s="73">
        <f t="shared" si="306"/>
        <v>0</v>
      </c>
      <c r="UB291" s="73">
        <f t="shared" si="306"/>
        <v>0</v>
      </c>
      <c r="UC291" s="73">
        <f t="shared" si="306"/>
        <v>0</v>
      </c>
      <c r="UD291" s="73">
        <f t="shared" ref="UD291:WO291" si="307">UD290-UD289</f>
        <v>0</v>
      </c>
      <c r="UE291" s="73">
        <f t="shared" si="307"/>
        <v>0</v>
      </c>
      <c r="UF291" s="73">
        <f t="shared" si="307"/>
        <v>0</v>
      </c>
      <c r="UG291" s="73">
        <f t="shared" si="307"/>
        <v>0</v>
      </c>
      <c r="UH291" s="73">
        <f t="shared" si="307"/>
        <v>0</v>
      </c>
      <c r="UI291" s="73">
        <f t="shared" si="307"/>
        <v>0</v>
      </c>
      <c r="UJ291" s="73">
        <f t="shared" si="307"/>
        <v>0</v>
      </c>
      <c r="UK291" s="73">
        <f t="shared" si="307"/>
        <v>0</v>
      </c>
      <c r="UL291" s="73">
        <f t="shared" si="307"/>
        <v>0</v>
      </c>
      <c r="UM291" s="73">
        <f t="shared" si="307"/>
        <v>0</v>
      </c>
      <c r="UN291" s="73">
        <f t="shared" si="307"/>
        <v>0</v>
      </c>
      <c r="UO291" s="73">
        <f t="shared" si="307"/>
        <v>0</v>
      </c>
      <c r="UP291" s="73">
        <f t="shared" si="307"/>
        <v>0</v>
      </c>
      <c r="UQ291" s="73">
        <f t="shared" si="307"/>
        <v>0</v>
      </c>
      <c r="UR291" s="73">
        <f t="shared" si="307"/>
        <v>0</v>
      </c>
      <c r="US291" s="73">
        <f t="shared" si="307"/>
        <v>0</v>
      </c>
      <c r="UT291" s="73">
        <f t="shared" si="307"/>
        <v>0</v>
      </c>
      <c r="UU291" s="73">
        <f t="shared" si="307"/>
        <v>0</v>
      </c>
      <c r="UV291" s="73">
        <f t="shared" si="307"/>
        <v>0</v>
      </c>
      <c r="UW291" s="73">
        <f t="shared" si="307"/>
        <v>0</v>
      </c>
      <c r="UX291" s="73">
        <f t="shared" si="307"/>
        <v>0</v>
      </c>
      <c r="UY291" s="73">
        <f t="shared" si="307"/>
        <v>0</v>
      </c>
      <c r="UZ291" s="73">
        <f t="shared" si="307"/>
        <v>0</v>
      </c>
      <c r="VA291" s="73">
        <f t="shared" si="307"/>
        <v>0</v>
      </c>
      <c r="VB291" s="73">
        <f t="shared" si="307"/>
        <v>0</v>
      </c>
      <c r="VC291" s="73">
        <f t="shared" si="307"/>
        <v>0</v>
      </c>
      <c r="VD291" s="73">
        <f t="shared" si="307"/>
        <v>0</v>
      </c>
      <c r="VE291" s="73">
        <f t="shared" si="307"/>
        <v>0</v>
      </c>
      <c r="VF291" s="73">
        <f t="shared" si="307"/>
        <v>0</v>
      </c>
      <c r="VG291" s="73">
        <f t="shared" si="307"/>
        <v>0</v>
      </c>
      <c r="VH291" s="73">
        <f t="shared" si="307"/>
        <v>0</v>
      </c>
      <c r="VI291" s="73">
        <f t="shared" si="307"/>
        <v>0</v>
      </c>
      <c r="VJ291" s="73">
        <f t="shared" si="307"/>
        <v>0</v>
      </c>
      <c r="VK291" s="73">
        <f t="shared" si="307"/>
        <v>0</v>
      </c>
      <c r="VL291" s="73">
        <f t="shared" si="307"/>
        <v>0</v>
      </c>
      <c r="VM291" s="73">
        <f t="shared" si="307"/>
        <v>0</v>
      </c>
      <c r="VN291" s="73">
        <f t="shared" si="307"/>
        <v>0</v>
      </c>
      <c r="VO291" s="73">
        <f t="shared" si="307"/>
        <v>0</v>
      </c>
      <c r="VP291" s="73">
        <f t="shared" si="307"/>
        <v>0</v>
      </c>
      <c r="VQ291" s="73">
        <f t="shared" si="307"/>
        <v>0</v>
      </c>
      <c r="VR291" s="73">
        <f t="shared" si="307"/>
        <v>0</v>
      </c>
      <c r="VS291" s="73">
        <f t="shared" si="307"/>
        <v>0</v>
      </c>
      <c r="VT291" s="73">
        <f t="shared" si="307"/>
        <v>0</v>
      </c>
      <c r="VU291" s="73">
        <f t="shared" si="307"/>
        <v>0</v>
      </c>
      <c r="VV291" s="73">
        <f t="shared" si="307"/>
        <v>0</v>
      </c>
      <c r="VW291" s="73">
        <f t="shared" si="307"/>
        <v>0</v>
      </c>
      <c r="VX291" s="73">
        <f t="shared" si="307"/>
        <v>0</v>
      </c>
      <c r="VY291" s="73">
        <f t="shared" si="307"/>
        <v>0</v>
      </c>
      <c r="VZ291" s="73">
        <f t="shared" si="307"/>
        <v>0</v>
      </c>
      <c r="WA291" s="73">
        <f t="shared" si="307"/>
        <v>0</v>
      </c>
      <c r="WB291" s="73">
        <f t="shared" si="307"/>
        <v>0</v>
      </c>
      <c r="WC291" s="73">
        <f t="shared" si="307"/>
        <v>0</v>
      </c>
      <c r="WD291" s="73">
        <f t="shared" si="307"/>
        <v>0</v>
      </c>
      <c r="WE291" s="73">
        <f t="shared" si="307"/>
        <v>0</v>
      </c>
      <c r="WF291" s="73">
        <f t="shared" si="307"/>
        <v>0</v>
      </c>
      <c r="WG291" s="73">
        <f t="shared" si="307"/>
        <v>0</v>
      </c>
      <c r="WH291" s="73">
        <f t="shared" si="307"/>
        <v>0</v>
      </c>
      <c r="WI291" s="73">
        <f t="shared" si="307"/>
        <v>0</v>
      </c>
      <c r="WJ291" s="73">
        <f t="shared" si="307"/>
        <v>0</v>
      </c>
      <c r="WK291" s="73">
        <f t="shared" si="307"/>
        <v>0</v>
      </c>
      <c r="WL291" s="73">
        <f t="shared" si="307"/>
        <v>0</v>
      </c>
      <c r="WM291" s="73">
        <f t="shared" si="307"/>
        <v>0</v>
      </c>
      <c r="WN291" s="73">
        <f t="shared" si="307"/>
        <v>0</v>
      </c>
      <c r="WO291" s="73">
        <f t="shared" si="307"/>
        <v>0</v>
      </c>
      <c r="WP291" s="73">
        <f t="shared" ref="WP291:YR291" si="308">WP290-WP289</f>
        <v>0</v>
      </c>
      <c r="WQ291" s="73">
        <f t="shared" si="308"/>
        <v>0</v>
      </c>
      <c r="WR291" s="73">
        <f t="shared" si="308"/>
        <v>0</v>
      </c>
      <c r="WS291" s="73">
        <f t="shared" si="308"/>
        <v>0</v>
      </c>
      <c r="WT291" s="73">
        <f t="shared" si="308"/>
        <v>0</v>
      </c>
      <c r="WU291" s="73">
        <f t="shared" si="308"/>
        <v>0</v>
      </c>
      <c r="WV291" s="73">
        <f t="shared" si="308"/>
        <v>0</v>
      </c>
      <c r="WW291" s="73">
        <f t="shared" si="308"/>
        <v>0</v>
      </c>
      <c r="WX291" s="73">
        <f t="shared" si="308"/>
        <v>0</v>
      </c>
      <c r="WY291" s="73">
        <f t="shared" si="308"/>
        <v>0</v>
      </c>
      <c r="WZ291" s="73">
        <f t="shared" si="308"/>
        <v>0</v>
      </c>
      <c r="XA291" s="73">
        <f t="shared" si="308"/>
        <v>0</v>
      </c>
      <c r="XB291" s="73">
        <f t="shared" si="308"/>
        <v>0</v>
      </c>
      <c r="XC291" s="73">
        <f t="shared" si="308"/>
        <v>0</v>
      </c>
      <c r="XD291" s="73">
        <f t="shared" si="308"/>
        <v>0</v>
      </c>
      <c r="XE291" s="73">
        <f t="shared" si="308"/>
        <v>0</v>
      </c>
      <c r="XF291" s="73">
        <f t="shared" si="308"/>
        <v>0</v>
      </c>
      <c r="XG291" s="73">
        <f t="shared" si="308"/>
        <v>0</v>
      </c>
      <c r="XH291" s="73">
        <f t="shared" si="308"/>
        <v>0</v>
      </c>
      <c r="XI291" s="73">
        <f t="shared" si="308"/>
        <v>0</v>
      </c>
      <c r="XJ291" s="73">
        <f t="shared" si="308"/>
        <v>0</v>
      </c>
      <c r="XK291" s="73">
        <f t="shared" si="308"/>
        <v>0</v>
      </c>
      <c r="XL291" s="73">
        <f t="shared" si="308"/>
        <v>0</v>
      </c>
      <c r="XM291" s="73">
        <f t="shared" si="308"/>
        <v>0</v>
      </c>
      <c r="XN291" s="73">
        <f t="shared" si="308"/>
        <v>0</v>
      </c>
      <c r="XO291" s="73">
        <f t="shared" si="308"/>
        <v>0</v>
      </c>
      <c r="XP291" s="73">
        <f t="shared" si="308"/>
        <v>0</v>
      </c>
      <c r="XQ291" s="73">
        <f t="shared" si="308"/>
        <v>0</v>
      </c>
      <c r="XR291" s="73">
        <f t="shared" si="308"/>
        <v>0</v>
      </c>
      <c r="XS291" s="73">
        <f t="shared" si="308"/>
        <v>0</v>
      </c>
      <c r="XT291" s="73">
        <f t="shared" si="308"/>
        <v>0</v>
      </c>
      <c r="XU291" s="73">
        <f t="shared" si="308"/>
        <v>0</v>
      </c>
      <c r="XV291" s="73">
        <f t="shared" si="308"/>
        <v>0</v>
      </c>
      <c r="XW291" s="73">
        <f t="shared" si="308"/>
        <v>0</v>
      </c>
      <c r="XX291" s="73">
        <f t="shared" si="308"/>
        <v>0</v>
      </c>
      <c r="XY291" s="73">
        <f t="shared" si="308"/>
        <v>0</v>
      </c>
      <c r="XZ291" s="73">
        <f t="shared" si="308"/>
        <v>0</v>
      </c>
      <c r="YA291" s="73">
        <f t="shared" si="308"/>
        <v>0</v>
      </c>
      <c r="YB291" s="73">
        <f t="shared" si="308"/>
        <v>0</v>
      </c>
      <c r="YC291" s="73">
        <f t="shared" si="308"/>
        <v>0</v>
      </c>
      <c r="YD291" s="73">
        <f t="shared" si="308"/>
        <v>0</v>
      </c>
      <c r="YE291" s="73">
        <f t="shared" si="308"/>
        <v>0</v>
      </c>
      <c r="YF291" s="73">
        <f t="shared" si="308"/>
        <v>0</v>
      </c>
      <c r="YG291" s="73">
        <f t="shared" si="308"/>
        <v>0</v>
      </c>
      <c r="YH291" s="73">
        <f t="shared" si="308"/>
        <v>0</v>
      </c>
      <c r="YI291" s="73">
        <f t="shared" si="308"/>
        <v>0</v>
      </c>
      <c r="YJ291" s="73">
        <f t="shared" si="308"/>
        <v>0</v>
      </c>
      <c r="YK291" s="73">
        <f t="shared" si="308"/>
        <v>0</v>
      </c>
      <c r="YL291" s="73">
        <f t="shared" si="308"/>
        <v>0</v>
      </c>
      <c r="YM291" s="73">
        <f t="shared" si="308"/>
        <v>0</v>
      </c>
      <c r="YN291" s="73">
        <f t="shared" si="308"/>
        <v>0</v>
      </c>
      <c r="YO291" s="73">
        <f t="shared" si="308"/>
        <v>0</v>
      </c>
      <c r="YP291" s="73">
        <f t="shared" si="308"/>
        <v>0</v>
      </c>
      <c r="YQ291" s="73">
        <f t="shared" si="308"/>
        <v>0</v>
      </c>
      <c r="YR291" s="73">
        <f t="shared" si="308"/>
        <v>0</v>
      </c>
    </row>
    <row r="292" spans="1:668"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3"/>
      <c r="DY292" s="73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73"/>
      <c r="EQ292" s="73"/>
      <c r="ER292" s="73"/>
      <c r="ES292" s="73"/>
      <c r="ET292" s="73"/>
      <c r="EU292" s="73"/>
      <c r="EV292" s="73"/>
      <c r="EW292" s="73"/>
      <c r="EX292" s="73"/>
      <c r="EY292" s="73"/>
      <c r="EZ292" s="73"/>
      <c r="FA292" s="73"/>
      <c r="FB292" s="73"/>
      <c r="FC292" s="73"/>
      <c r="FD292" s="73"/>
      <c r="FE292" s="73"/>
      <c r="FF292" s="73"/>
      <c r="FG292" s="73"/>
      <c r="FH292" s="73"/>
      <c r="FI292" s="73"/>
      <c r="FJ292" s="73"/>
      <c r="FK292" s="73"/>
      <c r="FL292" s="73"/>
      <c r="FM292" s="73"/>
      <c r="FN292" s="73"/>
      <c r="FO292" s="73"/>
      <c r="FP292" s="73"/>
      <c r="FQ292" s="73"/>
      <c r="FR292" s="73"/>
      <c r="FS292" s="73"/>
      <c r="FT292" s="73"/>
      <c r="FU292" s="73"/>
      <c r="FV292" s="73"/>
      <c r="FW292" s="73"/>
      <c r="FX292" s="73"/>
      <c r="FY292" s="73"/>
      <c r="FZ292" s="73"/>
      <c r="GA292" s="73"/>
      <c r="GB292" s="73"/>
      <c r="GC292" s="73"/>
      <c r="GD292" s="73"/>
      <c r="GE292" s="73"/>
      <c r="GF292" s="73"/>
      <c r="GG292" s="73"/>
      <c r="GH292" s="73"/>
      <c r="GI292" s="73"/>
      <c r="GJ292" s="73"/>
      <c r="GK292" s="73"/>
      <c r="GL292" s="73"/>
      <c r="GM292" s="73"/>
      <c r="GN292" s="73"/>
      <c r="GO292" s="73"/>
      <c r="GP292" s="73"/>
      <c r="GQ292" s="73"/>
      <c r="GR292" s="73"/>
      <c r="GS292" s="73"/>
      <c r="GT292" s="73"/>
      <c r="GU292" s="73"/>
      <c r="GV292" s="73"/>
      <c r="GW292" s="73"/>
      <c r="GX292" s="73"/>
      <c r="GY292" s="73"/>
      <c r="GZ292" s="73"/>
      <c r="HA292" s="73"/>
      <c r="HB292" s="73"/>
      <c r="HC292" s="73"/>
      <c r="HD292" s="73"/>
      <c r="HE292" s="73"/>
      <c r="HF292" s="73"/>
      <c r="HG292" s="73"/>
      <c r="HH292" s="73"/>
      <c r="HI292" s="73"/>
      <c r="HJ292" s="73"/>
      <c r="HK292" s="73"/>
      <c r="HL292" s="73"/>
      <c r="HM292" s="73"/>
      <c r="HN292" s="73"/>
      <c r="HO292" s="73"/>
      <c r="HP292" s="73"/>
      <c r="HQ292" s="73"/>
      <c r="HR292" s="73"/>
      <c r="HS292" s="73"/>
      <c r="HT292" s="73"/>
      <c r="HU292" s="73"/>
      <c r="HV292" s="73"/>
      <c r="HW292" s="73"/>
      <c r="HX292" s="73"/>
      <c r="HY292" s="73"/>
      <c r="HZ292" s="73"/>
      <c r="IA292" s="73"/>
      <c r="IB292" s="73"/>
      <c r="IC292" s="73"/>
      <c r="ID292" s="73"/>
      <c r="IE292" s="73"/>
      <c r="IF292" s="73"/>
      <c r="IG292" s="73"/>
      <c r="IH292" s="73"/>
      <c r="II292" s="73"/>
      <c r="IJ292" s="73"/>
      <c r="IK292" s="73"/>
      <c r="IL292" s="73"/>
      <c r="IM292" s="73"/>
      <c r="IN292" s="73"/>
      <c r="IO292" s="73"/>
      <c r="IP292" s="73"/>
      <c r="IQ292" s="73"/>
      <c r="IR292" s="73"/>
      <c r="IS292" s="73"/>
      <c r="IT292" s="73"/>
      <c r="IU292" s="73"/>
      <c r="IV292" s="73"/>
      <c r="IW292" s="73"/>
      <c r="IX292" s="73"/>
      <c r="IY292" s="73"/>
      <c r="IZ292" s="73"/>
      <c r="JA292" s="73"/>
      <c r="JB292" s="73"/>
      <c r="JC292" s="73"/>
      <c r="JD292" s="73"/>
      <c r="JE292" s="73"/>
      <c r="JF292" s="73"/>
      <c r="JG292" s="73"/>
      <c r="JH292" s="73"/>
      <c r="JI292" s="73"/>
      <c r="JJ292" s="73"/>
      <c r="JK292" s="73"/>
      <c r="JL292" s="73"/>
      <c r="JM292" s="73"/>
      <c r="JN292" s="73"/>
      <c r="JO292" s="73"/>
      <c r="JP292" s="73"/>
      <c r="JQ292" s="73"/>
      <c r="JR292" s="73"/>
      <c r="JS292" s="73"/>
      <c r="JT292" s="73"/>
      <c r="JU292" s="73"/>
      <c r="JV292" s="73"/>
      <c r="JW292" s="73"/>
      <c r="JX292" s="73"/>
      <c r="JY292" s="73"/>
      <c r="JZ292" s="73"/>
      <c r="KA292" s="73"/>
      <c r="KB292" s="73"/>
      <c r="KC292" s="73"/>
      <c r="KD292" s="73"/>
      <c r="KE292" s="73"/>
      <c r="KF292" s="73"/>
      <c r="KG292" s="73"/>
      <c r="KH292" s="73"/>
      <c r="KI292" s="73"/>
      <c r="KJ292" s="73"/>
      <c r="KK292" s="73"/>
      <c r="KL292" s="73"/>
      <c r="KM292" s="73"/>
      <c r="KN292" s="73"/>
      <c r="KO292" s="73"/>
      <c r="KP292" s="73"/>
      <c r="KQ292" s="73"/>
      <c r="KR292" s="73"/>
      <c r="KS292" s="73"/>
      <c r="KT292" s="73"/>
      <c r="KU292" s="73"/>
      <c r="KV292" s="73"/>
      <c r="KW292" s="73"/>
      <c r="KX292" s="73"/>
      <c r="KY292" s="73"/>
      <c r="KZ292" s="73"/>
      <c r="LA292" s="73"/>
      <c r="LB292" s="73"/>
      <c r="LC292" s="73"/>
      <c r="LD292" s="73"/>
      <c r="LE292" s="73"/>
      <c r="LF292" s="73"/>
      <c r="LG292" s="73"/>
      <c r="LH292" s="73"/>
      <c r="LI292" s="73"/>
      <c r="LJ292" s="73"/>
      <c r="LK292" s="73"/>
      <c r="LL292" s="73"/>
      <c r="LM292" s="73"/>
      <c r="LN292" s="73"/>
      <c r="LO292" s="73"/>
      <c r="LP292" s="73"/>
      <c r="LQ292" s="73"/>
      <c r="LR292" s="73"/>
      <c r="LS292" s="73"/>
      <c r="LT292" s="73"/>
      <c r="LU292" s="73"/>
      <c r="LV292" s="73"/>
      <c r="LW292" s="73"/>
      <c r="LX292" s="73"/>
      <c r="LY292" s="73"/>
      <c r="LZ292" s="73"/>
      <c r="MA292" s="73"/>
      <c r="MB292" s="73"/>
      <c r="MC292" s="73"/>
      <c r="MD292" s="73"/>
      <c r="ME292" s="73"/>
      <c r="MF292" s="73"/>
      <c r="MG292" s="73"/>
      <c r="MH292" s="73"/>
      <c r="MI292" s="73"/>
      <c r="MJ292" s="73"/>
      <c r="MK292" s="73"/>
      <c r="ML292" s="73"/>
      <c r="MM292" s="73"/>
      <c r="MN292" s="73"/>
      <c r="MO292" s="73"/>
      <c r="MP292" s="73"/>
      <c r="MQ292" s="73"/>
      <c r="MR292" s="73"/>
      <c r="MS292" s="73"/>
      <c r="MT292" s="73"/>
      <c r="MU292" s="73"/>
      <c r="MV292" s="73"/>
      <c r="MW292" s="73"/>
      <c r="MX292" s="73"/>
      <c r="MY292" s="73"/>
      <c r="MZ292" s="73"/>
      <c r="NA292" s="73"/>
      <c r="NB292" s="73"/>
      <c r="NC292" s="73"/>
      <c r="ND292" s="73"/>
      <c r="NE292" s="73"/>
      <c r="NF292" s="73"/>
      <c r="NG292" s="73"/>
      <c r="NH292" s="73"/>
      <c r="NI292" s="73"/>
      <c r="NJ292" s="73"/>
      <c r="NK292" s="73"/>
      <c r="NL292" s="73"/>
      <c r="NM292" s="73"/>
      <c r="NN292" s="73"/>
      <c r="NO292" s="73"/>
      <c r="NP292" s="73"/>
      <c r="NQ292" s="73"/>
      <c r="NR292" s="73"/>
      <c r="NS292" s="73"/>
      <c r="NT292" s="73"/>
      <c r="NU292" s="73"/>
      <c r="NV292" s="73"/>
      <c r="NW292" s="73"/>
      <c r="NX292" s="73"/>
      <c r="NY292" s="73"/>
      <c r="NZ292" s="73"/>
      <c r="OA292" s="73"/>
      <c r="OB292" s="73"/>
      <c r="OC292" s="73"/>
      <c r="OD292" s="73"/>
      <c r="OE292" s="73"/>
      <c r="OF292" s="73"/>
      <c r="OG292" s="73"/>
      <c r="OH292" s="73"/>
      <c r="OI292" s="73"/>
      <c r="OJ292" s="73"/>
      <c r="OK292" s="73"/>
      <c r="OL292" s="73"/>
      <c r="OM292" s="73"/>
      <c r="ON292" s="73"/>
      <c r="OO292" s="73"/>
      <c r="OP292" s="73"/>
      <c r="OQ292" s="73"/>
      <c r="OR292" s="73"/>
      <c r="OS292" s="73"/>
      <c r="OT292" s="73"/>
      <c r="OU292" s="73"/>
      <c r="OV292" s="73"/>
      <c r="OW292" s="73"/>
      <c r="OX292" s="73"/>
      <c r="OY292" s="73"/>
      <c r="OZ292" s="73"/>
      <c r="PA292" s="73"/>
      <c r="PB292" s="73"/>
      <c r="PC292" s="73"/>
      <c r="PD292" s="73"/>
      <c r="PE292" s="73"/>
      <c r="PF292" s="73"/>
      <c r="PG292" s="73"/>
      <c r="PH292" s="73"/>
      <c r="PI292" s="73"/>
      <c r="PJ292" s="73"/>
      <c r="PK292" s="73"/>
      <c r="PL292" s="73"/>
      <c r="PM292" s="73"/>
      <c r="PN292" s="73"/>
      <c r="PO292" s="73"/>
      <c r="PP292" s="73"/>
      <c r="PQ292" s="73"/>
      <c r="PR292" s="73"/>
      <c r="PS292" s="73"/>
      <c r="PT292" s="73"/>
      <c r="PU292" s="73"/>
      <c r="PV292" s="73"/>
      <c r="PW292" s="73"/>
      <c r="PX292" s="73"/>
      <c r="PY292" s="73"/>
      <c r="PZ292" s="73"/>
      <c r="QA292" s="73"/>
      <c r="QB292" s="73"/>
      <c r="QC292" s="73"/>
      <c r="QD292" s="73"/>
      <c r="QE292" s="73"/>
      <c r="QF292" s="73"/>
      <c r="QG292" s="73"/>
      <c r="QH292" s="73"/>
      <c r="QI292" s="73"/>
      <c r="QJ292" s="73"/>
      <c r="QK292" s="73"/>
      <c r="QL292" s="73"/>
      <c r="QM292" s="73"/>
      <c r="QN292" s="73"/>
      <c r="QO292" s="73"/>
      <c r="QP292" s="73"/>
      <c r="QQ292" s="73"/>
      <c r="QR292" s="73"/>
      <c r="QS292" s="73"/>
      <c r="QT292" s="73"/>
      <c r="QU292" s="73"/>
      <c r="QV292" s="73"/>
      <c r="QW292" s="73"/>
      <c r="QX292" s="73"/>
      <c r="QY292" s="73"/>
      <c r="QZ292" s="73"/>
      <c r="RA292" s="73"/>
      <c r="RB292" s="73"/>
      <c r="RC292" s="73"/>
      <c r="RD292" s="73"/>
      <c r="RE292" s="73"/>
      <c r="RF292" s="73"/>
      <c r="RG292" s="73"/>
      <c r="RH292" s="73"/>
      <c r="RI292" s="73"/>
      <c r="RJ292" s="73"/>
      <c r="RK292" s="73"/>
      <c r="RL292" s="73"/>
      <c r="RM292" s="73"/>
      <c r="RN292" s="73"/>
      <c r="RO292" s="73"/>
      <c r="RP292" s="73"/>
      <c r="RQ292" s="73"/>
      <c r="RR292" s="73"/>
      <c r="RS292" s="73"/>
      <c r="RT292" s="73"/>
      <c r="RU292" s="73"/>
      <c r="RV292" s="73"/>
      <c r="RW292" s="73"/>
      <c r="RX292" s="73"/>
      <c r="RY292" s="73"/>
      <c r="RZ292" s="73"/>
      <c r="SA292" s="73"/>
      <c r="SB292" s="73"/>
      <c r="SC292" s="73"/>
      <c r="SD292" s="73"/>
      <c r="SE292" s="73"/>
      <c r="SF292" s="73"/>
      <c r="SG292" s="73"/>
      <c r="SH292" s="73"/>
      <c r="SI292" s="73"/>
      <c r="SJ292" s="73"/>
      <c r="SK292" s="73"/>
      <c r="SL292" s="73"/>
      <c r="SM292" s="73"/>
      <c r="SN292" s="73"/>
      <c r="SO292" s="73"/>
      <c r="SP292" s="73"/>
      <c r="SQ292" s="73"/>
      <c r="SR292" s="73"/>
      <c r="SS292" s="73"/>
      <c r="ST292" s="73"/>
      <c r="SU292" s="73"/>
      <c r="SV292" s="73"/>
      <c r="SW292" s="73"/>
      <c r="SX292" s="73"/>
      <c r="SY292" s="73"/>
      <c r="SZ292" s="73"/>
      <c r="TA292" s="73"/>
      <c r="TB292" s="73"/>
      <c r="TC292" s="73"/>
      <c r="TD292" s="73"/>
      <c r="TE292" s="73"/>
      <c r="TF292" s="73"/>
      <c r="TG292" s="73"/>
      <c r="TH292" s="73"/>
      <c r="TI292" s="73"/>
      <c r="TJ292" s="73"/>
      <c r="TK292" s="73"/>
      <c r="TL292" s="73"/>
      <c r="TM292" s="73"/>
      <c r="TN292" s="73"/>
      <c r="TO292" s="73"/>
      <c r="TP292" s="73"/>
      <c r="TQ292" s="73"/>
      <c r="TR292" s="73"/>
      <c r="TS292" s="73"/>
      <c r="TT292" s="73"/>
      <c r="TU292" s="73"/>
      <c r="TV292" s="73"/>
      <c r="TW292" s="73"/>
      <c r="TX292" s="73"/>
      <c r="TY292" s="73"/>
      <c r="TZ292" s="73"/>
      <c r="UA292" s="73"/>
      <c r="UB292" s="73"/>
      <c r="UC292" s="73"/>
      <c r="UD292" s="73"/>
      <c r="UE292" s="73"/>
      <c r="UF292" s="73"/>
      <c r="UG292" s="73"/>
      <c r="UH292" s="73"/>
      <c r="UI292" s="73"/>
      <c r="UJ292" s="73"/>
      <c r="UK292" s="73"/>
      <c r="UL292" s="73"/>
      <c r="UM292" s="73"/>
      <c r="UN292" s="73"/>
      <c r="UO292" s="73"/>
      <c r="UP292" s="73"/>
      <c r="UQ292" s="73"/>
      <c r="UR292" s="73"/>
      <c r="US292" s="73"/>
      <c r="UT292" s="73"/>
      <c r="UU292" s="73"/>
      <c r="UV292" s="73"/>
      <c r="UW292" s="73"/>
      <c r="UX292" s="73"/>
      <c r="UY292" s="73"/>
      <c r="UZ292" s="73"/>
      <c r="VA292" s="73"/>
      <c r="VB292" s="73"/>
      <c r="VC292" s="73"/>
      <c r="VD292" s="73"/>
      <c r="VE292" s="73"/>
      <c r="VF292" s="73"/>
      <c r="VG292" s="73"/>
      <c r="VH292" s="73"/>
      <c r="VI292" s="73"/>
      <c r="VJ292" s="73"/>
      <c r="VK292" s="73"/>
      <c r="VL292" s="73"/>
      <c r="VM292" s="73"/>
      <c r="VN292" s="73"/>
      <c r="VO292" s="73"/>
      <c r="VP292" s="73"/>
      <c r="VQ292" s="73"/>
      <c r="VR292" s="73"/>
      <c r="VS292" s="73"/>
      <c r="VT292" s="73"/>
      <c r="VU292" s="73"/>
      <c r="VV292" s="73"/>
      <c r="VW292" s="73"/>
      <c r="VX292" s="73"/>
      <c r="VY292" s="73"/>
      <c r="VZ292" s="73"/>
      <c r="WA292" s="73"/>
      <c r="WB292" s="73"/>
      <c r="WC292" s="73"/>
      <c r="WD292" s="73"/>
      <c r="WE292" s="73"/>
      <c r="WF292" s="73"/>
      <c r="WG292" s="73"/>
      <c r="WH292" s="73"/>
      <c r="WI292" s="73"/>
      <c r="WJ292" s="73"/>
      <c r="WK292" s="73"/>
      <c r="WL292" s="73"/>
      <c r="WM292" s="73"/>
      <c r="WN292" s="73"/>
      <c r="WO292" s="73"/>
      <c r="WP292" s="73"/>
      <c r="WQ292" s="73"/>
      <c r="WR292" s="73"/>
      <c r="WS292" s="73"/>
      <c r="WT292" s="73"/>
      <c r="WU292" s="73"/>
      <c r="WV292" s="73"/>
      <c r="WW292" s="73"/>
      <c r="WX292" s="73"/>
      <c r="WY292" s="73"/>
      <c r="WZ292" s="73"/>
      <c r="XA292" s="73"/>
      <c r="XB292" s="73"/>
      <c r="XC292" s="73"/>
      <c r="XD292" s="73"/>
      <c r="XE292" s="73"/>
      <c r="XF292" s="73"/>
      <c r="XG292" s="73"/>
      <c r="XH292" s="73"/>
      <c r="XI292" s="73"/>
      <c r="XJ292" s="73"/>
      <c r="XK292" s="73"/>
      <c r="XL292" s="73"/>
      <c r="XM292" s="73"/>
      <c r="XN292" s="73"/>
      <c r="XO292" s="73"/>
      <c r="XP292" s="73"/>
      <c r="XQ292" s="73"/>
      <c r="XR292" s="73"/>
      <c r="XS292" s="73"/>
      <c r="XT292" s="73"/>
      <c r="XU292" s="73"/>
      <c r="XV292" s="73"/>
      <c r="XW292" s="73"/>
      <c r="XX292" s="73"/>
      <c r="XY292" s="73"/>
      <c r="XZ292" s="73"/>
      <c r="YA292" s="73"/>
      <c r="YB292" s="73"/>
      <c r="YC292" s="73"/>
      <c r="YD292" s="73"/>
      <c r="YE292" s="73"/>
      <c r="YF292" s="73"/>
      <c r="YG292" s="73"/>
      <c r="YH292" s="73"/>
      <c r="YI292" s="73"/>
      <c r="YJ292" s="73"/>
      <c r="YK292" s="73"/>
      <c r="YL292" s="73"/>
      <c r="YM292" s="73"/>
      <c r="YN292" s="73"/>
      <c r="YO292" s="73"/>
      <c r="YP292" s="73"/>
      <c r="YQ292" s="73"/>
      <c r="YR292" s="73"/>
    </row>
    <row r="293" spans="1:668"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3"/>
      <c r="DY293" s="73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73"/>
      <c r="EQ293" s="73"/>
      <c r="ER293" s="73"/>
      <c r="ES293" s="73"/>
      <c r="ET293" s="73"/>
      <c r="EU293" s="73"/>
      <c r="EV293" s="73"/>
      <c r="EW293" s="73"/>
      <c r="EX293" s="73"/>
      <c r="EY293" s="73"/>
      <c r="EZ293" s="73"/>
      <c r="FA293" s="73"/>
      <c r="FB293" s="73"/>
      <c r="FC293" s="73"/>
      <c r="FD293" s="73"/>
      <c r="FE293" s="73"/>
      <c r="FF293" s="73"/>
      <c r="FG293" s="73"/>
      <c r="FH293" s="73"/>
      <c r="FI293" s="73"/>
      <c r="FJ293" s="73"/>
      <c r="FK293" s="73"/>
      <c r="FL293" s="73"/>
      <c r="FM293" s="73"/>
      <c r="FN293" s="73"/>
      <c r="FO293" s="73"/>
      <c r="FP293" s="73"/>
      <c r="FQ293" s="73"/>
      <c r="FR293" s="73"/>
      <c r="FS293" s="73"/>
      <c r="FT293" s="73"/>
      <c r="FU293" s="73"/>
      <c r="FV293" s="73"/>
      <c r="FW293" s="73"/>
      <c r="FX293" s="73"/>
      <c r="FY293" s="73"/>
      <c r="FZ293" s="73"/>
      <c r="GA293" s="73"/>
      <c r="GB293" s="73"/>
      <c r="GC293" s="73"/>
      <c r="GD293" s="73"/>
      <c r="GE293" s="73"/>
      <c r="GF293" s="73"/>
      <c r="GG293" s="73"/>
      <c r="GH293" s="73"/>
      <c r="GI293" s="73"/>
      <c r="GJ293" s="73"/>
      <c r="GK293" s="73"/>
      <c r="GL293" s="73"/>
      <c r="GM293" s="73"/>
      <c r="GN293" s="73"/>
      <c r="GO293" s="73"/>
      <c r="GP293" s="73"/>
      <c r="GQ293" s="73"/>
      <c r="GR293" s="73"/>
      <c r="GS293" s="73"/>
      <c r="GT293" s="73"/>
      <c r="GU293" s="73"/>
      <c r="GV293" s="73"/>
      <c r="GW293" s="73"/>
      <c r="GX293" s="73"/>
      <c r="GY293" s="73"/>
      <c r="GZ293" s="73"/>
      <c r="HA293" s="73"/>
      <c r="HB293" s="73"/>
      <c r="HC293" s="73"/>
      <c r="HD293" s="73"/>
      <c r="HE293" s="73"/>
      <c r="HF293" s="73"/>
      <c r="HG293" s="73"/>
      <c r="HH293" s="73"/>
      <c r="HI293" s="73"/>
      <c r="HJ293" s="73"/>
      <c r="HK293" s="73"/>
      <c r="HL293" s="73"/>
      <c r="HM293" s="73"/>
      <c r="HN293" s="73"/>
      <c r="HO293" s="73"/>
      <c r="HP293" s="73"/>
      <c r="HQ293" s="73"/>
      <c r="HR293" s="73"/>
      <c r="HS293" s="73"/>
      <c r="HT293" s="73"/>
      <c r="HU293" s="73"/>
      <c r="HV293" s="73"/>
      <c r="HW293" s="73"/>
      <c r="HX293" s="73"/>
      <c r="HY293" s="73"/>
      <c r="HZ293" s="73"/>
      <c r="IA293" s="73"/>
      <c r="IB293" s="73"/>
      <c r="IC293" s="73"/>
      <c r="ID293" s="73"/>
      <c r="IE293" s="73"/>
      <c r="IF293" s="73"/>
      <c r="IG293" s="73"/>
      <c r="IH293" s="73"/>
      <c r="II293" s="73"/>
      <c r="IJ293" s="73"/>
      <c r="IK293" s="73"/>
      <c r="IL293" s="73"/>
      <c r="IM293" s="73"/>
      <c r="IN293" s="73"/>
      <c r="IO293" s="73"/>
      <c r="IP293" s="73"/>
      <c r="IQ293" s="73"/>
      <c r="IR293" s="73"/>
      <c r="IS293" s="73"/>
      <c r="IT293" s="73"/>
      <c r="IU293" s="73"/>
      <c r="IV293" s="73"/>
      <c r="IW293" s="73"/>
      <c r="IX293" s="73"/>
      <c r="IY293" s="73"/>
      <c r="IZ293" s="73"/>
      <c r="JA293" s="73"/>
      <c r="JB293" s="73"/>
      <c r="JC293" s="73"/>
      <c r="JD293" s="73"/>
      <c r="JE293" s="73"/>
      <c r="JF293" s="73"/>
      <c r="JG293" s="73"/>
      <c r="JH293" s="73"/>
      <c r="JI293" s="73"/>
      <c r="JJ293" s="73"/>
      <c r="JK293" s="73"/>
      <c r="JL293" s="73"/>
      <c r="JM293" s="73"/>
      <c r="JN293" s="73"/>
      <c r="JO293" s="73"/>
      <c r="JP293" s="73"/>
      <c r="JQ293" s="73"/>
      <c r="JR293" s="73"/>
      <c r="JS293" s="73"/>
      <c r="JT293" s="73"/>
      <c r="JU293" s="73"/>
      <c r="JV293" s="73"/>
      <c r="JW293" s="73"/>
      <c r="JX293" s="73"/>
      <c r="JY293" s="73"/>
      <c r="JZ293" s="73"/>
      <c r="KA293" s="73"/>
      <c r="KB293" s="73"/>
      <c r="KC293" s="73"/>
      <c r="KD293" s="73"/>
      <c r="KE293" s="73"/>
      <c r="KF293" s="73"/>
      <c r="KG293" s="73"/>
      <c r="KH293" s="73"/>
      <c r="KI293" s="73"/>
      <c r="KJ293" s="73"/>
      <c r="KK293" s="73"/>
      <c r="KL293" s="73"/>
      <c r="KM293" s="73"/>
      <c r="KN293" s="73"/>
      <c r="KO293" s="73"/>
      <c r="KP293" s="73"/>
      <c r="KQ293" s="73"/>
      <c r="KR293" s="73"/>
      <c r="KS293" s="73"/>
      <c r="KT293" s="73"/>
      <c r="KU293" s="73"/>
      <c r="KV293" s="73"/>
      <c r="KW293" s="73"/>
      <c r="KX293" s="73"/>
      <c r="KY293" s="73"/>
      <c r="KZ293" s="73"/>
      <c r="LA293" s="73"/>
      <c r="LB293" s="73"/>
      <c r="LC293" s="73"/>
      <c r="LD293" s="73"/>
      <c r="LE293" s="73"/>
      <c r="LF293" s="73"/>
      <c r="LG293" s="73"/>
      <c r="LH293" s="73"/>
      <c r="LI293" s="73"/>
      <c r="LJ293" s="73"/>
      <c r="LK293" s="73"/>
      <c r="LL293" s="73"/>
      <c r="LM293" s="73"/>
      <c r="LN293" s="73"/>
      <c r="LO293" s="73"/>
      <c r="LP293" s="73"/>
      <c r="LQ293" s="73"/>
      <c r="LR293" s="73"/>
      <c r="LS293" s="73"/>
      <c r="LT293" s="73"/>
      <c r="LU293" s="73"/>
      <c r="LV293" s="73"/>
      <c r="LW293" s="73"/>
      <c r="LX293" s="73"/>
      <c r="LY293" s="73"/>
      <c r="LZ293" s="73"/>
      <c r="MA293" s="73"/>
      <c r="MB293" s="73"/>
      <c r="MC293" s="73"/>
      <c r="MD293" s="73"/>
      <c r="ME293" s="73"/>
      <c r="MF293" s="73"/>
      <c r="MG293" s="73"/>
      <c r="MH293" s="73"/>
      <c r="MI293" s="73"/>
      <c r="MJ293" s="73"/>
      <c r="MK293" s="73"/>
      <c r="ML293" s="73"/>
      <c r="MM293" s="73"/>
      <c r="MN293" s="73"/>
      <c r="MO293" s="73"/>
      <c r="MP293" s="73"/>
      <c r="MQ293" s="73"/>
      <c r="MR293" s="73"/>
      <c r="MS293" s="73"/>
      <c r="MT293" s="73"/>
      <c r="MU293" s="73"/>
      <c r="MV293" s="73"/>
      <c r="MW293" s="73"/>
      <c r="MX293" s="73"/>
      <c r="MY293" s="73"/>
      <c r="MZ293" s="73"/>
      <c r="NA293" s="73"/>
      <c r="NB293" s="73"/>
      <c r="NC293" s="73"/>
      <c r="ND293" s="73"/>
      <c r="NE293" s="73"/>
      <c r="NF293" s="73"/>
      <c r="NG293" s="73"/>
      <c r="NH293" s="73"/>
      <c r="NI293" s="73"/>
      <c r="NJ293" s="73"/>
      <c r="NK293" s="73"/>
      <c r="NL293" s="73"/>
      <c r="NM293" s="73"/>
      <c r="NN293" s="73"/>
      <c r="NO293" s="73"/>
      <c r="NP293" s="73"/>
      <c r="NQ293" s="73"/>
      <c r="NR293" s="73"/>
      <c r="NS293" s="73"/>
      <c r="NT293" s="73"/>
      <c r="NU293" s="73"/>
      <c r="NV293" s="73"/>
      <c r="NW293" s="73"/>
      <c r="NX293" s="73"/>
      <c r="NY293" s="73"/>
      <c r="NZ293" s="73"/>
      <c r="OA293" s="73"/>
      <c r="OB293" s="73"/>
      <c r="OC293" s="73"/>
      <c r="OD293" s="73"/>
      <c r="OE293" s="73"/>
      <c r="OF293" s="73"/>
      <c r="OG293" s="73"/>
      <c r="OH293" s="73"/>
      <c r="OI293" s="73"/>
      <c r="OJ293" s="73"/>
      <c r="OK293" s="73"/>
      <c r="OL293" s="73"/>
      <c r="OM293" s="73"/>
      <c r="ON293" s="73"/>
      <c r="OO293" s="73"/>
      <c r="OP293" s="73"/>
      <c r="OQ293" s="73"/>
      <c r="OR293" s="73"/>
      <c r="OS293" s="73"/>
      <c r="OT293" s="73"/>
      <c r="OU293" s="73"/>
      <c r="OV293" s="73"/>
      <c r="OW293" s="73"/>
      <c r="OX293" s="73"/>
      <c r="OY293" s="73"/>
      <c r="OZ293" s="73"/>
      <c r="PA293" s="73"/>
      <c r="PB293" s="73"/>
      <c r="PC293" s="73"/>
      <c r="PD293" s="73"/>
      <c r="PE293" s="73"/>
      <c r="PF293" s="73"/>
      <c r="PG293" s="73"/>
      <c r="PH293" s="73"/>
      <c r="PI293" s="73"/>
      <c r="PJ293" s="73"/>
      <c r="PK293" s="73"/>
      <c r="PL293" s="73"/>
      <c r="PM293" s="73"/>
      <c r="PN293" s="73"/>
      <c r="PO293" s="73"/>
      <c r="PP293" s="73"/>
      <c r="PQ293" s="73"/>
      <c r="PR293" s="73"/>
      <c r="PS293" s="73"/>
      <c r="PT293" s="73"/>
      <c r="PU293" s="73"/>
      <c r="PV293" s="73"/>
      <c r="PW293" s="73"/>
      <c r="PX293" s="73"/>
      <c r="PY293" s="73"/>
      <c r="PZ293" s="73"/>
      <c r="QA293" s="73"/>
      <c r="QB293" s="73"/>
      <c r="QC293" s="73"/>
      <c r="QD293" s="73"/>
      <c r="QE293" s="73"/>
      <c r="QF293" s="73"/>
      <c r="QG293" s="73"/>
      <c r="QH293" s="73"/>
      <c r="QI293" s="73"/>
      <c r="QJ293" s="73"/>
      <c r="QK293" s="73"/>
      <c r="QL293" s="73"/>
      <c r="QM293" s="73"/>
      <c r="QN293" s="73"/>
      <c r="QO293" s="73"/>
      <c r="QP293" s="73"/>
      <c r="QQ293" s="73"/>
      <c r="QR293" s="73"/>
      <c r="QS293" s="73"/>
      <c r="QT293" s="73"/>
      <c r="QU293" s="73"/>
      <c r="QV293" s="73"/>
      <c r="QW293" s="73"/>
      <c r="QX293" s="73"/>
      <c r="QY293" s="73"/>
      <c r="QZ293" s="73"/>
      <c r="RA293" s="73"/>
      <c r="RB293" s="73"/>
      <c r="RC293" s="73"/>
      <c r="RD293" s="73"/>
      <c r="RE293" s="73"/>
      <c r="RF293" s="73"/>
      <c r="RG293" s="73"/>
      <c r="RH293" s="73"/>
      <c r="RI293" s="73"/>
      <c r="RJ293" s="73"/>
      <c r="RK293" s="73"/>
      <c r="RL293" s="73"/>
      <c r="RM293" s="73"/>
      <c r="RN293" s="73"/>
      <c r="RO293" s="73"/>
      <c r="RP293" s="73"/>
      <c r="RQ293" s="73"/>
      <c r="RR293" s="73"/>
      <c r="RS293" s="73"/>
      <c r="RT293" s="73"/>
      <c r="RU293" s="73"/>
      <c r="RV293" s="73"/>
      <c r="RW293" s="73"/>
      <c r="RX293" s="73"/>
      <c r="RY293" s="73"/>
      <c r="RZ293" s="73"/>
      <c r="SA293" s="73"/>
      <c r="SB293" s="73"/>
      <c r="SC293" s="73"/>
      <c r="SD293" s="73"/>
      <c r="SE293" s="73"/>
      <c r="SF293" s="73"/>
      <c r="SG293" s="73"/>
      <c r="SH293" s="73"/>
      <c r="SI293" s="73"/>
      <c r="SJ293" s="73"/>
      <c r="SK293" s="73"/>
      <c r="SL293" s="73"/>
      <c r="SM293" s="73"/>
      <c r="SN293" s="73"/>
      <c r="SO293" s="73"/>
      <c r="SP293" s="73"/>
      <c r="SQ293" s="73"/>
      <c r="SR293" s="73"/>
      <c r="SS293" s="73"/>
      <c r="ST293" s="73"/>
      <c r="SU293" s="73"/>
      <c r="SV293" s="73"/>
      <c r="SW293" s="73"/>
      <c r="SX293" s="73"/>
      <c r="SY293" s="73"/>
      <c r="SZ293" s="73"/>
      <c r="TA293" s="73"/>
      <c r="TB293" s="73"/>
      <c r="TC293" s="73"/>
      <c r="TD293" s="73"/>
      <c r="TE293" s="73"/>
      <c r="TF293" s="73"/>
      <c r="TG293" s="73"/>
      <c r="TH293" s="73"/>
      <c r="TI293" s="73"/>
      <c r="TJ293" s="73"/>
      <c r="TK293" s="73"/>
      <c r="TL293" s="73"/>
      <c r="TM293" s="73"/>
      <c r="TN293" s="73"/>
      <c r="TO293" s="73"/>
      <c r="TP293" s="73"/>
      <c r="TQ293" s="73"/>
      <c r="TR293" s="73"/>
      <c r="TS293" s="73"/>
      <c r="TT293" s="73"/>
      <c r="TU293" s="73"/>
      <c r="TV293" s="73"/>
      <c r="TW293" s="73"/>
      <c r="TX293" s="73"/>
      <c r="TY293" s="73"/>
      <c r="TZ293" s="73"/>
      <c r="UA293" s="73"/>
      <c r="UB293" s="73"/>
      <c r="UC293" s="73"/>
      <c r="UD293" s="73"/>
      <c r="UE293" s="73"/>
      <c r="UF293" s="73"/>
      <c r="UG293" s="73"/>
      <c r="UH293" s="73"/>
      <c r="UI293" s="73"/>
      <c r="UJ293" s="73"/>
      <c r="UK293" s="73"/>
      <c r="UL293" s="73"/>
      <c r="UM293" s="73"/>
      <c r="UN293" s="73"/>
      <c r="UO293" s="73"/>
      <c r="UP293" s="73"/>
      <c r="UQ293" s="73"/>
      <c r="UR293" s="73"/>
      <c r="US293" s="73"/>
      <c r="UT293" s="73"/>
      <c r="UU293" s="73"/>
      <c r="UV293" s="73"/>
      <c r="UW293" s="73"/>
      <c r="UX293" s="73"/>
      <c r="UY293" s="73"/>
      <c r="UZ293" s="73"/>
      <c r="VA293" s="73"/>
      <c r="VB293" s="73"/>
      <c r="VC293" s="73"/>
      <c r="VD293" s="73"/>
      <c r="VE293" s="73"/>
      <c r="VF293" s="73"/>
      <c r="VG293" s="73"/>
      <c r="VH293" s="73"/>
      <c r="VI293" s="73"/>
      <c r="VJ293" s="73"/>
      <c r="VK293" s="73"/>
      <c r="VL293" s="73"/>
      <c r="VM293" s="73"/>
      <c r="VN293" s="73"/>
      <c r="VO293" s="73"/>
      <c r="VP293" s="73"/>
      <c r="VQ293" s="73"/>
      <c r="VR293" s="73"/>
      <c r="VS293" s="73"/>
      <c r="VT293" s="73"/>
      <c r="VU293" s="73"/>
      <c r="VV293" s="73"/>
      <c r="VW293" s="73"/>
      <c r="VX293" s="73"/>
      <c r="VY293" s="73"/>
      <c r="VZ293" s="73"/>
      <c r="WA293" s="73"/>
      <c r="WB293" s="73"/>
      <c r="WC293" s="73"/>
      <c r="WD293" s="73"/>
      <c r="WE293" s="73"/>
      <c r="WF293" s="73"/>
      <c r="WG293" s="73"/>
      <c r="WH293" s="73"/>
      <c r="WI293" s="73"/>
      <c r="WJ293" s="73"/>
      <c r="WK293" s="73"/>
      <c r="WL293" s="73"/>
      <c r="WM293" s="73"/>
      <c r="WN293" s="73"/>
      <c r="WO293" s="73"/>
      <c r="WP293" s="73"/>
      <c r="WQ293" s="73"/>
      <c r="WR293" s="73"/>
      <c r="WS293" s="73"/>
      <c r="WT293" s="73"/>
      <c r="WU293" s="73"/>
      <c r="WV293" s="73"/>
      <c r="WW293" s="73"/>
      <c r="WX293" s="73"/>
      <c r="WY293" s="73"/>
      <c r="WZ293" s="73"/>
      <c r="XA293" s="73"/>
      <c r="XB293" s="73"/>
      <c r="XC293" s="73"/>
      <c r="XD293" s="73"/>
      <c r="XE293" s="73"/>
      <c r="XF293" s="73"/>
      <c r="XG293" s="73"/>
      <c r="XH293" s="73"/>
      <c r="XI293" s="73"/>
      <c r="XJ293" s="73"/>
      <c r="XK293" s="73"/>
      <c r="XL293" s="73"/>
      <c r="XM293" s="73"/>
      <c r="XN293" s="73"/>
      <c r="XO293" s="73"/>
      <c r="XP293" s="73"/>
      <c r="XQ293" s="73"/>
      <c r="XR293" s="73"/>
      <c r="XS293" s="73"/>
      <c r="XT293" s="73"/>
      <c r="XU293" s="73"/>
      <c r="XV293" s="73"/>
      <c r="XW293" s="73"/>
      <c r="XX293" s="73"/>
      <c r="XY293" s="73"/>
      <c r="XZ293" s="73"/>
      <c r="YA293" s="73"/>
      <c r="YB293" s="73"/>
      <c r="YC293" s="73"/>
      <c r="YD293" s="73"/>
      <c r="YE293" s="73"/>
      <c r="YF293" s="73"/>
      <c r="YG293" s="73"/>
      <c r="YH293" s="73"/>
      <c r="YI293" s="73"/>
      <c r="YJ293" s="73"/>
      <c r="YK293" s="73"/>
      <c r="YL293" s="73"/>
      <c r="YM293" s="73"/>
      <c r="YN293" s="73"/>
      <c r="YO293" s="73"/>
      <c r="YP293" s="73"/>
      <c r="YQ293" s="73"/>
      <c r="YR293" s="73"/>
    </row>
    <row r="294" spans="1:668"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3"/>
      <c r="DY294" s="73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73"/>
      <c r="EQ294" s="73"/>
      <c r="ER294" s="73"/>
      <c r="ES294" s="73"/>
      <c r="ET294" s="73"/>
      <c r="EU294" s="73"/>
      <c r="EV294" s="73"/>
      <c r="EW294" s="73"/>
      <c r="EX294" s="73"/>
      <c r="EY294" s="73"/>
      <c r="EZ294" s="73"/>
      <c r="FA294" s="73"/>
      <c r="FB294" s="73"/>
      <c r="FC294" s="73"/>
      <c r="FD294" s="73"/>
      <c r="FE294" s="73"/>
      <c r="FF294" s="73"/>
      <c r="FG294" s="73"/>
      <c r="FH294" s="73"/>
      <c r="FI294" s="73"/>
      <c r="FJ294" s="73"/>
      <c r="FK294" s="73"/>
      <c r="FL294" s="73"/>
      <c r="FM294" s="73"/>
      <c r="FN294" s="73"/>
      <c r="FO294" s="73"/>
      <c r="FP294" s="73"/>
      <c r="FQ294" s="73"/>
      <c r="FR294" s="73"/>
      <c r="FS294" s="73"/>
      <c r="FT294" s="73"/>
      <c r="FU294" s="73"/>
      <c r="FV294" s="73"/>
      <c r="FW294" s="73"/>
      <c r="FX294" s="73"/>
      <c r="FY294" s="73"/>
      <c r="FZ294" s="73"/>
      <c r="GA294" s="73"/>
      <c r="GB294" s="73"/>
      <c r="GC294" s="73"/>
      <c r="GD294" s="73"/>
      <c r="GE294" s="73"/>
      <c r="GF294" s="73"/>
      <c r="GG294" s="73"/>
      <c r="GH294" s="73"/>
      <c r="GI294" s="73"/>
      <c r="GJ294" s="73"/>
      <c r="GK294" s="73"/>
      <c r="GL294" s="73"/>
      <c r="GM294" s="73"/>
      <c r="GN294" s="73"/>
      <c r="GO294" s="73"/>
      <c r="GP294" s="73"/>
      <c r="GQ294" s="73"/>
      <c r="GR294" s="73"/>
      <c r="GS294" s="73"/>
      <c r="GT294" s="73"/>
      <c r="GU294" s="73"/>
      <c r="GV294" s="73"/>
      <c r="GW294" s="73"/>
      <c r="GX294" s="73"/>
      <c r="GY294" s="73"/>
      <c r="GZ294" s="73"/>
      <c r="HA294" s="73"/>
      <c r="HB294" s="73"/>
      <c r="HC294" s="73"/>
      <c r="HD294" s="73"/>
      <c r="HE294" s="73"/>
      <c r="HF294" s="73"/>
      <c r="HG294" s="73"/>
      <c r="HH294" s="73"/>
      <c r="HI294" s="73"/>
      <c r="HJ294" s="73"/>
      <c r="HK294" s="73"/>
      <c r="HL294" s="73"/>
      <c r="HM294" s="73"/>
      <c r="HN294" s="73"/>
      <c r="HO294" s="73"/>
      <c r="HP294" s="73"/>
      <c r="HQ294" s="73"/>
      <c r="HR294" s="73"/>
      <c r="HS294" s="73"/>
      <c r="HT294" s="73"/>
      <c r="HU294" s="73"/>
      <c r="HV294" s="73"/>
      <c r="HW294" s="73"/>
      <c r="HX294" s="73"/>
      <c r="HY294" s="73"/>
      <c r="HZ294" s="73"/>
      <c r="IA294" s="73"/>
      <c r="IB294" s="73"/>
      <c r="IC294" s="73"/>
      <c r="ID294" s="73"/>
      <c r="IE294" s="73"/>
      <c r="IF294" s="73"/>
      <c r="IG294" s="73"/>
      <c r="IH294" s="73"/>
      <c r="II294" s="73"/>
      <c r="IJ294" s="73"/>
      <c r="IK294" s="73"/>
      <c r="IL294" s="73"/>
      <c r="IM294" s="73"/>
      <c r="IN294" s="73"/>
      <c r="IO294" s="73"/>
      <c r="IP294" s="73"/>
      <c r="IQ294" s="73"/>
      <c r="IR294" s="73"/>
      <c r="IS294" s="73"/>
      <c r="IT294" s="73"/>
      <c r="IU294" s="73"/>
      <c r="IV294" s="73"/>
      <c r="IW294" s="73"/>
      <c r="IX294" s="73"/>
      <c r="IY294" s="73"/>
      <c r="IZ294" s="73"/>
      <c r="JA294" s="73"/>
      <c r="JB294" s="73"/>
      <c r="JC294" s="73"/>
      <c r="JD294" s="73"/>
      <c r="JE294" s="73"/>
      <c r="JF294" s="73"/>
      <c r="JG294" s="73"/>
      <c r="JH294" s="73"/>
      <c r="JI294" s="73"/>
      <c r="JJ294" s="73"/>
      <c r="JK294" s="73"/>
      <c r="JL294" s="73"/>
      <c r="JM294" s="73"/>
      <c r="JN294" s="73"/>
      <c r="JO294" s="73"/>
      <c r="JP294" s="73"/>
      <c r="JQ294" s="73"/>
      <c r="JR294" s="73"/>
      <c r="JS294" s="73"/>
      <c r="JT294" s="73"/>
      <c r="JU294" s="73"/>
      <c r="JV294" s="73"/>
      <c r="JW294" s="73"/>
      <c r="JX294" s="73"/>
      <c r="JY294" s="73"/>
      <c r="JZ294" s="73"/>
      <c r="KA294" s="73"/>
      <c r="KB294" s="73"/>
      <c r="KC294" s="73"/>
      <c r="KD294" s="73"/>
      <c r="KE294" s="73"/>
      <c r="KF294" s="73"/>
      <c r="KG294" s="73"/>
      <c r="KH294" s="73"/>
      <c r="KI294" s="73"/>
      <c r="KJ294" s="73"/>
      <c r="KK294" s="73"/>
      <c r="KL294" s="73"/>
      <c r="KM294" s="73"/>
      <c r="KN294" s="73"/>
      <c r="KO294" s="73"/>
      <c r="KP294" s="73"/>
      <c r="KQ294" s="73"/>
      <c r="KR294" s="73"/>
      <c r="KS294" s="73"/>
      <c r="KT294" s="73"/>
      <c r="KU294" s="73"/>
      <c r="KV294" s="73"/>
      <c r="KW294" s="73"/>
      <c r="KX294" s="73"/>
      <c r="KY294" s="73"/>
      <c r="KZ294" s="73"/>
      <c r="LA294" s="73"/>
      <c r="LB294" s="73"/>
      <c r="LC294" s="73"/>
      <c r="LD294" s="73"/>
      <c r="LE294" s="73"/>
      <c r="LF294" s="73"/>
      <c r="LG294" s="73"/>
      <c r="LH294" s="73"/>
      <c r="LI294" s="73"/>
      <c r="LJ294" s="73"/>
      <c r="LK294" s="73"/>
      <c r="LL294" s="73"/>
      <c r="LM294" s="73"/>
      <c r="LN294" s="73"/>
      <c r="LO294" s="73"/>
      <c r="LP294" s="73"/>
      <c r="LQ294" s="73"/>
      <c r="LR294" s="73"/>
      <c r="LS294" s="73"/>
      <c r="LT294" s="73"/>
      <c r="LU294" s="73"/>
      <c r="LV294" s="73"/>
      <c r="LW294" s="73"/>
      <c r="LX294" s="73"/>
      <c r="LY294" s="73"/>
      <c r="LZ294" s="73"/>
      <c r="MA294" s="73"/>
      <c r="MB294" s="73"/>
      <c r="MC294" s="73"/>
      <c r="MD294" s="73"/>
      <c r="ME294" s="73"/>
      <c r="MF294" s="73"/>
      <c r="MG294" s="73"/>
      <c r="MH294" s="73"/>
      <c r="MI294" s="73"/>
      <c r="MJ294" s="73"/>
      <c r="MK294" s="73"/>
      <c r="ML294" s="73"/>
      <c r="MM294" s="73"/>
      <c r="MN294" s="73"/>
      <c r="MO294" s="73"/>
      <c r="MP294" s="73"/>
      <c r="MQ294" s="73"/>
      <c r="MR294" s="73"/>
      <c r="MS294" s="73"/>
      <c r="MT294" s="73"/>
      <c r="MU294" s="73"/>
      <c r="MV294" s="73"/>
      <c r="MW294" s="73"/>
      <c r="MX294" s="73"/>
      <c r="MY294" s="73"/>
      <c r="MZ294" s="73"/>
      <c r="NA294" s="73"/>
      <c r="NB294" s="73"/>
      <c r="NC294" s="73"/>
      <c r="ND294" s="73"/>
      <c r="NE294" s="73"/>
      <c r="NF294" s="73"/>
      <c r="NG294" s="73"/>
      <c r="NH294" s="73"/>
      <c r="NI294" s="73"/>
      <c r="NJ294" s="73"/>
      <c r="NK294" s="73"/>
      <c r="NL294" s="73"/>
      <c r="NM294" s="73"/>
      <c r="NN294" s="73"/>
      <c r="NO294" s="73"/>
      <c r="NP294" s="73"/>
      <c r="NQ294" s="73"/>
      <c r="NR294" s="73"/>
      <c r="NS294" s="73"/>
      <c r="NT294" s="73"/>
      <c r="NU294" s="73"/>
      <c r="NV294" s="73"/>
      <c r="NW294" s="73"/>
      <c r="NX294" s="73"/>
      <c r="NY294" s="73"/>
      <c r="NZ294" s="73"/>
      <c r="OA294" s="73"/>
      <c r="OB294" s="73"/>
      <c r="OC294" s="73"/>
      <c r="OD294" s="73"/>
      <c r="OE294" s="73"/>
      <c r="OF294" s="73"/>
      <c r="OG294" s="73"/>
      <c r="OH294" s="73"/>
      <c r="OI294" s="73"/>
      <c r="OJ294" s="73"/>
      <c r="OK294" s="73"/>
      <c r="OL294" s="73"/>
      <c r="OM294" s="73"/>
      <c r="ON294" s="73"/>
      <c r="OO294" s="73"/>
      <c r="OP294" s="73"/>
      <c r="OQ294" s="73"/>
      <c r="OR294" s="73"/>
      <c r="OS294" s="73"/>
      <c r="OT294" s="73"/>
      <c r="OU294" s="73"/>
      <c r="OV294" s="73"/>
      <c r="OW294" s="73"/>
      <c r="OX294" s="73"/>
      <c r="OY294" s="73"/>
      <c r="OZ294" s="73"/>
      <c r="PA294" s="73"/>
      <c r="PB294" s="73"/>
      <c r="PC294" s="73"/>
      <c r="PD294" s="73"/>
      <c r="PE294" s="73"/>
      <c r="PF294" s="73"/>
      <c r="PG294" s="73"/>
      <c r="PH294" s="73"/>
      <c r="PI294" s="73"/>
      <c r="PJ294" s="73"/>
      <c r="PK294" s="73"/>
      <c r="PL294" s="73"/>
      <c r="PM294" s="73"/>
      <c r="PN294" s="73"/>
      <c r="PO294" s="73"/>
      <c r="PP294" s="73"/>
      <c r="PQ294" s="73"/>
      <c r="PR294" s="73"/>
      <c r="PS294" s="73"/>
      <c r="PT294" s="73"/>
      <c r="PU294" s="73"/>
      <c r="PV294" s="73"/>
      <c r="PW294" s="73"/>
      <c r="PX294" s="73"/>
      <c r="PY294" s="73"/>
      <c r="PZ294" s="73"/>
      <c r="QA294" s="73"/>
      <c r="QB294" s="73"/>
      <c r="QC294" s="73"/>
      <c r="QD294" s="73"/>
      <c r="QE294" s="73"/>
      <c r="QF294" s="73"/>
      <c r="QG294" s="73"/>
      <c r="QH294" s="73"/>
      <c r="QI294" s="73"/>
      <c r="QJ294" s="73"/>
      <c r="QK294" s="73"/>
      <c r="QL294" s="73"/>
      <c r="QM294" s="73"/>
      <c r="QN294" s="73"/>
      <c r="QO294" s="73"/>
      <c r="QP294" s="73"/>
      <c r="QQ294" s="73"/>
      <c r="QR294" s="73"/>
      <c r="QS294" s="73"/>
      <c r="QT294" s="73"/>
      <c r="QU294" s="73"/>
      <c r="QV294" s="73"/>
      <c r="QW294" s="73"/>
      <c r="QX294" s="73"/>
      <c r="QY294" s="73"/>
      <c r="QZ294" s="73"/>
      <c r="RA294" s="73"/>
      <c r="RB294" s="73"/>
      <c r="RC294" s="73"/>
      <c r="RD294" s="73"/>
      <c r="RE294" s="73"/>
      <c r="RF294" s="73"/>
      <c r="RG294" s="73"/>
      <c r="RH294" s="73"/>
      <c r="RI294" s="73"/>
      <c r="RJ294" s="73"/>
      <c r="RK294" s="73"/>
      <c r="RL294" s="73"/>
      <c r="RM294" s="73"/>
      <c r="RN294" s="73"/>
      <c r="RO294" s="73"/>
      <c r="RP294" s="73"/>
      <c r="RQ294" s="73"/>
      <c r="RR294" s="73"/>
      <c r="RS294" s="73"/>
      <c r="RT294" s="73"/>
      <c r="RU294" s="73"/>
      <c r="RV294" s="73"/>
      <c r="RW294" s="73"/>
      <c r="RX294" s="73"/>
      <c r="RY294" s="73"/>
      <c r="RZ294" s="73"/>
      <c r="SA294" s="73"/>
      <c r="SB294" s="73"/>
      <c r="SC294" s="73"/>
      <c r="SD294" s="73"/>
      <c r="SE294" s="73"/>
      <c r="SF294" s="73"/>
      <c r="SG294" s="73"/>
      <c r="SH294" s="73"/>
      <c r="SI294" s="73"/>
      <c r="SJ294" s="73"/>
      <c r="SK294" s="73"/>
      <c r="SL294" s="73"/>
      <c r="SM294" s="73"/>
      <c r="SN294" s="73"/>
      <c r="SO294" s="73"/>
      <c r="SP294" s="73"/>
      <c r="SQ294" s="73"/>
      <c r="SR294" s="73"/>
      <c r="SS294" s="73"/>
      <c r="ST294" s="73"/>
      <c r="SU294" s="73"/>
      <c r="SV294" s="73"/>
      <c r="SW294" s="73"/>
      <c r="SX294" s="73"/>
      <c r="SY294" s="73"/>
      <c r="SZ294" s="73"/>
      <c r="TA294" s="73"/>
      <c r="TB294" s="73"/>
      <c r="TC294" s="73"/>
      <c r="TD294" s="73"/>
      <c r="TE294" s="73"/>
      <c r="TF294" s="73"/>
      <c r="TG294" s="73"/>
      <c r="TH294" s="73"/>
      <c r="TI294" s="73"/>
      <c r="TJ294" s="73"/>
      <c r="TK294" s="73"/>
      <c r="TL294" s="73"/>
      <c r="TM294" s="73"/>
      <c r="TN294" s="73"/>
      <c r="TO294" s="73"/>
      <c r="TP294" s="73"/>
      <c r="TQ294" s="73"/>
      <c r="TR294" s="73"/>
      <c r="TS294" s="73"/>
      <c r="TT294" s="73"/>
      <c r="TU294" s="73"/>
      <c r="TV294" s="73"/>
      <c r="TW294" s="73"/>
      <c r="TX294" s="73"/>
      <c r="TY294" s="73"/>
      <c r="TZ294" s="73"/>
      <c r="UA294" s="73"/>
      <c r="UB294" s="73"/>
      <c r="UC294" s="73"/>
      <c r="UD294" s="73"/>
      <c r="UE294" s="73"/>
      <c r="UF294" s="73"/>
      <c r="UG294" s="73"/>
      <c r="UH294" s="73"/>
      <c r="UI294" s="73"/>
      <c r="UJ294" s="73"/>
      <c r="UK294" s="73"/>
      <c r="UL294" s="73"/>
      <c r="UM294" s="73"/>
      <c r="UN294" s="73"/>
      <c r="UO294" s="73"/>
      <c r="UP294" s="73"/>
      <c r="UQ294" s="73"/>
      <c r="UR294" s="73"/>
      <c r="US294" s="73"/>
      <c r="UT294" s="73"/>
      <c r="UU294" s="73"/>
      <c r="UV294" s="73"/>
      <c r="UW294" s="73"/>
      <c r="UX294" s="73"/>
      <c r="UY294" s="73"/>
      <c r="UZ294" s="73"/>
      <c r="VA294" s="73"/>
      <c r="VB294" s="73"/>
      <c r="VC294" s="73"/>
      <c r="VD294" s="73"/>
      <c r="VE294" s="73"/>
      <c r="VF294" s="73"/>
      <c r="VG294" s="73"/>
      <c r="VH294" s="73"/>
      <c r="VI294" s="73"/>
      <c r="VJ294" s="73"/>
      <c r="VK294" s="73"/>
      <c r="VL294" s="73"/>
      <c r="VM294" s="73"/>
      <c r="VN294" s="73"/>
      <c r="VO294" s="73"/>
      <c r="VP294" s="73"/>
      <c r="VQ294" s="73"/>
      <c r="VR294" s="73"/>
      <c r="VS294" s="73"/>
      <c r="VT294" s="73"/>
      <c r="VU294" s="73"/>
      <c r="VV294" s="73"/>
      <c r="VW294" s="73"/>
      <c r="VX294" s="73"/>
      <c r="VY294" s="73"/>
      <c r="VZ294" s="73"/>
      <c r="WA294" s="73"/>
      <c r="WB294" s="73"/>
      <c r="WC294" s="73"/>
      <c r="WD294" s="73"/>
      <c r="WE294" s="73"/>
      <c r="WF294" s="73"/>
      <c r="WG294" s="73"/>
      <c r="WH294" s="73"/>
      <c r="WI294" s="73"/>
      <c r="WJ294" s="73"/>
      <c r="WK294" s="73"/>
      <c r="WL294" s="73"/>
      <c r="WM294" s="73"/>
      <c r="WN294" s="73"/>
      <c r="WO294" s="73"/>
      <c r="WP294" s="73"/>
      <c r="WQ294" s="73"/>
      <c r="WR294" s="73"/>
      <c r="WS294" s="73"/>
      <c r="WT294" s="73"/>
      <c r="WU294" s="73"/>
      <c r="WV294" s="73"/>
      <c r="WW294" s="73"/>
      <c r="WX294" s="73"/>
      <c r="WY294" s="73"/>
      <c r="WZ294" s="73"/>
      <c r="XA294" s="73"/>
      <c r="XB294" s="73"/>
      <c r="XC294" s="73"/>
      <c r="XD294" s="73"/>
      <c r="XE294" s="73"/>
      <c r="XF294" s="73"/>
      <c r="XG294" s="73"/>
      <c r="XH294" s="73"/>
      <c r="XI294" s="73"/>
      <c r="XJ294" s="73"/>
      <c r="XK294" s="73"/>
      <c r="XL294" s="73"/>
      <c r="XM294" s="73"/>
      <c r="XN294" s="73"/>
      <c r="XO294" s="73"/>
      <c r="XP294" s="73"/>
      <c r="XQ294" s="73"/>
      <c r="XR294" s="73"/>
      <c r="XS294" s="73"/>
      <c r="XT294" s="73"/>
      <c r="XU294" s="73"/>
      <c r="XV294" s="73"/>
      <c r="XW294" s="73"/>
      <c r="XX294" s="73"/>
      <c r="XY294" s="73"/>
      <c r="XZ294" s="73"/>
      <c r="YA294" s="73"/>
      <c r="YB294" s="73"/>
      <c r="YC294" s="73"/>
      <c r="YD294" s="73"/>
      <c r="YE294" s="73"/>
      <c r="YF294" s="73"/>
      <c r="YG294" s="73"/>
      <c r="YH294" s="73"/>
      <c r="YI294" s="73"/>
      <c r="YJ294" s="73"/>
      <c r="YK294" s="73"/>
      <c r="YL294" s="73"/>
      <c r="YM294" s="73"/>
      <c r="YN294" s="73"/>
      <c r="YO294" s="73"/>
      <c r="YP294" s="73"/>
      <c r="YQ294" s="73"/>
      <c r="YR294" s="73"/>
    </row>
    <row r="295" spans="1:668"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3"/>
      <c r="DY295" s="73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73"/>
      <c r="EQ295" s="73"/>
      <c r="ER295" s="73"/>
      <c r="ES295" s="73"/>
      <c r="ET295" s="73"/>
      <c r="EU295" s="73"/>
      <c r="EV295" s="73"/>
      <c r="EW295" s="73"/>
      <c r="EX295" s="73"/>
      <c r="EY295" s="73"/>
      <c r="EZ295" s="73"/>
      <c r="FA295" s="73"/>
      <c r="FB295" s="73"/>
      <c r="FC295" s="73"/>
      <c r="FD295" s="73"/>
      <c r="FE295" s="73"/>
      <c r="FF295" s="73"/>
      <c r="FG295" s="73"/>
      <c r="FH295" s="73"/>
      <c r="FI295" s="73"/>
      <c r="FJ295" s="73"/>
      <c r="FK295" s="73"/>
      <c r="FL295" s="73"/>
      <c r="FM295" s="73"/>
      <c r="FN295" s="73"/>
      <c r="FO295" s="73"/>
      <c r="FP295" s="73"/>
      <c r="FQ295" s="73"/>
      <c r="FR295" s="73"/>
      <c r="FS295" s="73"/>
      <c r="FT295" s="73"/>
      <c r="FU295" s="73"/>
      <c r="FV295" s="73"/>
      <c r="FW295" s="73"/>
      <c r="FX295" s="73"/>
      <c r="FY295" s="73"/>
      <c r="FZ295" s="73"/>
      <c r="GA295" s="73"/>
      <c r="GB295" s="73"/>
      <c r="GC295" s="73"/>
      <c r="GD295" s="73"/>
      <c r="GE295" s="73"/>
      <c r="GF295" s="73"/>
      <c r="GG295" s="73"/>
      <c r="GH295" s="73"/>
      <c r="GI295" s="73"/>
      <c r="GJ295" s="73"/>
      <c r="GK295" s="73"/>
      <c r="GL295" s="73"/>
      <c r="GM295" s="73"/>
      <c r="GN295" s="73"/>
      <c r="GO295" s="73"/>
      <c r="GP295" s="73"/>
      <c r="GQ295" s="73"/>
      <c r="GR295" s="73"/>
      <c r="GS295" s="73"/>
      <c r="GT295" s="73"/>
      <c r="GU295" s="73"/>
      <c r="GV295" s="73"/>
      <c r="GW295" s="73"/>
      <c r="GX295" s="73"/>
      <c r="GY295" s="73"/>
      <c r="GZ295" s="73"/>
      <c r="HA295" s="73"/>
      <c r="HB295" s="73"/>
      <c r="HC295" s="73"/>
      <c r="HD295" s="73"/>
      <c r="HE295" s="73"/>
      <c r="HF295" s="73"/>
      <c r="HG295" s="73"/>
      <c r="HH295" s="73"/>
      <c r="HI295" s="73"/>
      <c r="HJ295" s="73"/>
      <c r="HK295" s="73"/>
      <c r="HL295" s="73"/>
      <c r="HM295" s="73"/>
      <c r="HN295" s="73"/>
      <c r="HO295" s="73"/>
      <c r="HP295" s="73"/>
      <c r="HQ295" s="73"/>
      <c r="HR295" s="73"/>
      <c r="HS295" s="73"/>
      <c r="HT295" s="73"/>
      <c r="HU295" s="73"/>
      <c r="HV295" s="73"/>
      <c r="HW295" s="73"/>
      <c r="HX295" s="73"/>
      <c r="HY295" s="73"/>
      <c r="HZ295" s="73"/>
      <c r="IA295" s="73"/>
      <c r="IB295" s="73"/>
      <c r="IC295" s="73"/>
      <c r="ID295" s="73"/>
      <c r="IE295" s="73"/>
      <c r="IF295" s="73"/>
      <c r="IG295" s="73"/>
      <c r="IH295" s="73"/>
      <c r="II295" s="73"/>
      <c r="IJ295" s="73"/>
      <c r="IK295" s="73"/>
      <c r="IL295" s="73"/>
      <c r="IM295" s="73"/>
      <c r="IN295" s="73"/>
      <c r="IO295" s="73"/>
      <c r="IP295" s="73"/>
      <c r="IQ295" s="73"/>
      <c r="IR295" s="73"/>
      <c r="IS295" s="73"/>
      <c r="IT295" s="73"/>
      <c r="IU295" s="73"/>
      <c r="IV295" s="73"/>
      <c r="IW295" s="73"/>
      <c r="IX295" s="73"/>
      <c r="IY295" s="73"/>
      <c r="IZ295" s="73"/>
      <c r="JA295" s="73"/>
      <c r="JB295" s="73"/>
      <c r="JC295" s="73"/>
      <c r="JD295" s="73"/>
      <c r="JE295" s="73"/>
      <c r="JF295" s="73"/>
      <c r="JG295" s="73"/>
      <c r="JH295" s="73"/>
      <c r="JI295" s="73"/>
      <c r="JJ295" s="73"/>
      <c r="JK295" s="73"/>
      <c r="JL295" s="73"/>
      <c r="JM295" s="73"/>
      <c r="JN295" s="73"/>
      <c r="JO295" s="73"/>
      <c r="JP295" s="73"/>
      <c r="JQ295" s="73"/>
      <c r="JR295" s="73"/>
      <c r="JS295" s="73"/>
      <c r="JT295" s="73"/>
      <c r="JU295" s="73"/>
      <c r="JV295" s="73"/>
      <c r="JW295" s="73"/>
      <c r="JX295" s="73"/>
      <c r="JY295" s="73"/>
      <c r="JZ295" s="73"/>
      <c r="KA295" s="73"/>
      <c r="KB295" s="73"/>
      <c r="KC295" s="73"/>
      <c r="KD295" s="73"/>
      <c r="KE295" s="73"/>
      <c r="KF295" s="73"/>
      <c r="KG295" s="73"/>
      <c r="KH295" s="73"/>
      <c r="KI295" s="73"/>
      <c r="KJ295" s="73"/>
      <c r="KK295" s="73"/>
      <c r="KL295" s="73"/>
      <c r="KM295" s="73"/>
      <c r="KN295" s="73"/>
      <c r="KO295" s="73"/>
      <c r="KP295" s="73"/>
      <c r="KQ295" s="73"/>
      <c r="KR295" s="73"/>
      <c r="KS295" s="73"/>
      <c r="KT295" s="73"/>
      <c r="KU295" s="73"/>
      <c r="KV295" s="73"/>
      <c r="KW295" s="73"/>
      <c r="KX295" s="73"/>
      <c r="KY295" s="73"/>
      <c r="KZ295" s="73"/>
      <c r="LA295" s="73"/>
      <c r="LB295" s="73"/>
      <c r="LC295" s="73"/>
      <c r="LD295" s="73"/>
      <c r="LE295" s="73"/>
      <c r="LF295" s="73"/>
      <c r="LG295" s="73"/>
      <c r="LH295" s="73"/>
      <c r="LI295" s="73"/>
      <c r="LJ295" s="73"/>
      <c r="LK295" s="73"/>
      <c r="LL295" s="73"/>
      <c r="LM295" s="73"/>
      <c r="LN295" s="73"/>
      <c r="LO295" s="73"/>
      <c r="LP295" s="73"/>
      <c r="LQ295" s="73"/>
      <c r="LR295" s="73"/>
      <c r="LS295" s="73"/>
      <c r="LT295" s="73"/>
      <c r="LU295" s="73"/>
      <c r="LV295" s="73"/>
      <c r="LW295" s="73"/>
      <c r="LX295" s="73"/>
      <c r="LY295" s="73"/>
      <c r="LZ295" s="73"/>
      <c r="MA295" s="73"/>
      <c r="MB295" s="73"/>
      <c r="MC295" s="73"/>
      <c r="MD295" s="73"/>
      <c r="ME295" s="73"/>
      <c r="MF295" s="73"/>
      <c r="MG295" s="73"/>
      <c r="MH295" s="73"/>
      <c r="MI295" s="73"/>
      <c r="MJ295" s="73"/>
      <c r="MK295" s="73"/>
      <c r="ML295" s="73"/>
      <c r="MM295" s="73"/>
      <c r="MN295" s="73"/>
      <c r="MO295" s="73"/>
      <c r="MP295" s="73"/>
      <c r="MQ295" s="73"/>
      <c r="MR295" s="73"/>
      <c r="MS295" s="73"/>
      <c r="MT295" s="73"/>
      <c r="MU295" s="73"/>
      <c r="MV295" s="73"/>
      <c r="MW295" s="73"/>
      <c r="MX295" s="73"/>
      <c r="MY295" s="73"/>
      <c r="MZ295" s="73"/>
      <c r="NA295" s="73"/>
      <c r="NB295" s="73"/>
      <c r="NC295" s="73"/>
      <c r="ND295" s="73"/>
      <c r="NE295" s="73"/>
      <c r="NF295" s="73"/>
      <c r="NG295" s="73"/>
      <c r="NH295" s="73"/>
      <c r="NI295" s="73"/>
      <c r="NJ295" s="73"/>
      <c r="NK295" s="73"/>
      <c r="NL295" s="73"/>
      <c r="NM295" s="73"/>
      <c r="NN295" s="73"/>
      <c r="NO295" s="73"/>
      <c r="NP295" s="73"/>
      <c r="NQ295" s="73"/>
      <c r="NR295" s="73"/>
      <c r="NS295" s="73"/>
      <c r="NT295" s="73"/>
      <c r="NU295" s="73"/>
      <c r="NV295" s="73"/>
      <c r="NW295" s="73"/>
      <c r="NX295" s="73"/>
      <c r="NY295" s="73"/>
      <c r="NZ295" s="73"/>
      <c r="OA295" s="73"/>
      <c r="OB295" s="73"/>
      <c r="OC295" s="73"/>
      <c r="OD295" s="73"/>
      <c r="OE295" s="73"/>
      <c r="OF295" s="73"/>
      <c r="OG295" s="73"/>
      <c r="OH295" s="73"/>
      <c r="OI295" s="73"/>
      <c r="OJ295" s="73"/>
      <c r="OK295" s="73"/>
      <c r="OL295" s="73"/>
      <c r="OM295" s="73"/>
      <c r="ON295" s="73"/>
      <c r="OO295" s="73"/>
      <c r="OP295" s="73"/>
      <c r="OQ295" s="73"/>
      <c r="OR295" s="73"/>
      <c r="OS295" s="73"/>
      <c r="OT295" s="73"/>
      <c r="OU295" s="73"/>
      <c r="OV295" s="73"/>
      <c r="OW295" s="73"/>
      <c r="OX295" s="73"/>
      <c r="OY295" s="73"/>
      <c r="OZ295" s="73"/>
      <c r="PA295" s="73"/>
      <c r="PB295" s="73"/>
      <c r="PC295" s="73"/>
      <c r="PD295" s="73"/>
      <c r="PE295" s="73"/>
      <c r="PF295" s="73"/>
      <c r="PG295" s="73"/>
      <c r="PH295" s="73"/>
      <c r="PI295" s="73"/>
      <c r="PJ295" s="73"/>
      <c r="PK295" s="73"/>
      <c r="PL295" s="73"/>
      <c r="PM295" s="73"/>
      <c r="PN295" s="73"/>
      <c r="PO295" s="73"/>
      <c r="PP295" s="73"/>
      <c r="PQ295" s="73"/>
      <c r="PR295" s="73"/>
      <c r="PS295" s="73"/>
      <c r="PT295" s="73"/>
      <c r="PU295" s="73"/>
      <c r="PV295" s="73"/>
      <c r="PW295" s="73"/>
      <c r="PX295" s="73"/>
      <c r="PY295" s="73"/>
      <c r="PZ295" s="73"/>
      <c r="QA295" s="73"/>
      <c r="QB295" s="73"/>
      <c r="QC295" s="73"/>
      <c r="QD295" s="73"/>
      <c r="QE295" s="73"/>
      <c r="QF295" s="73"/>
      <c r="QG295" s="73"/>
      <c r="QH295" s="73"/>
      <c r="QI295" s="73"/>
      <c r="QJ295" s="73"/>
      <c r="QK295" s="73"/>
      <c r="QL295" s="73"/>
      <c r="QM295" s="73"/>
      <c r="QN295" s="73"/>
      <c r="QO295" s="73"/>
      <c r="QP295" s="73"/>
      <c r="QQ295" s="73"/>
      <c r="QR295" s="73"/>
      <c r="QS295" s="73"/>
      <c r="QT295" s="73"/>
      <c r="QU295" s="73"/>
      <c r="QV295" s="73"/>
      <c r="QW295" s="73"/>
      <c r="QX295" s="73"/>
      <c r="QY295" s="73"/>
      <c r="QZ295" s="73"/>
      <c r="RA295" s="73"/>
      <c r="RB295" s="73"/>
      <c r="RC295" s="73"/>
      <c r="RD295" s="73"/>
      <c r="RE295" s="73"/>
      <c r="RF295" s="73"/>
      <c r="RG295" s="73"/>
      <c r="RH295" s="73"/>
      <c r="RI295" s="73"/>
      <c r="RJ295" s="73"/>
      <c r="RK295" s="73"/>
      <c r="RL295" s="73"/>
      <c r="RM295" s="73"/>
      <c r="RN295" s="73"/>
      <c r="RO295" s="73"/>
      <c r="RP295" s="73"/>
      <c r="RQ295" s="73"/>
      <c r="RR295" s="73"/>
      <c r="RS295" s="73"/>
      <c r="RT295" s="73"/>
      <c r="RU295" s="73"/>
      <c r="RV295" s="73"/>
      <c r="RW295" s="73"/>
      <c r="RX295" s="73"/>
      <c r="RY295" s="73"/>
      <c r="RZ295" s="73"/>
      <c r="SA295" s="73"/>
      <c r="SB295" s="73"/>
      <c r="SC295" s="73"/>
      <c r="SD295" s="73"/>
      <c r="SE295" s="73"/>
      <c r="SF295" s="73"/>
      <c r="SG295" s="73"/>
      <c r="SH295" s="73"/>
      <c r="SI295" s="73"/>
      <c r="SJ295" s="73"/>
      <c r="SK295" s="73"/>
      <c r="SL295" s="73"/>
      <c r="SM295" s="73"/>
      <c r="SN295" s="73"/>
      <c r="SO295" s="73"/>
      <c r="SP295" s="73"/>
      <c r="SQ295" s="73"/>
      <c r="SR295" s="73"/>
      <c r="SS295" s="73"/>
      <c r="ST295" s="73"/>
      <c r="SU295" s="73"/>
      <c r="SV295" s="73"/>
      <c r="SW295" s="73"/>
      <c r="SX295" s="73"/>
      <c r="SY295" s="73"/>
      <c r="SZ295" s="73"/>
      <c r="TA295" s="73"/>
      <c r="TB295" s="73"/>
      <c r="TC295" s="73"/>
      <c r="TD295" s="73"/>
      <c r="TE295" s="73"/>
      <c r="TF295" s="73"/>
      <c r="TG295" s="73"/>
      <c r="TH295" s="73"/>
      <c r="TI295" s="73"/>
      <c r="TJ295" s="73"/>
      <c r="TK295" s="73"/>
      <c r="TL295" s="73"/>
      <c r="TM295" s="73"/>
      <c r="TN295" s="73"/>
      <c r="TO295" s="73"/>
      <c r="TP295" s="73"/>
      <c r="TQ295" s="73"/>
      <c r="TR295" s="73"/>
      <c r="TS295" s="73"/>
      <c r="TT295" s="73"/>
      <c r="TU295" s="73"/>
      <c r="TV295" s="73"/>
      <c r="TW295" s="73"/>
      <c r="TX295" s="73"/>
      <c r="TY295" s="73"/>
      <c r="TZ295" s="73"/>
      <c r="UA295" s="73"/>
      <c r="UB295" s="73"/>
      <c r="UC295" s="73"/>
      <c r="UD295" s="73"/>
      <c r="UE295" s="73"/>
      <c r="UF295" s="73"/>
      <c r="UG295" s="73"/>
      <c r="UH295" s="73"/>
      <c r="UI295" s="73"/>
      <c r="UJ295" s="73"/>
      <c r="UK295" s="73"/>
      <c r="UL295" s="73"/>
      <c r="UM295" s="73"/>
      <c r="UN295" s="73"/>
      <c r="UO295" s="73"/>
      <c r="UP295" s="73"/>
      <c r="UQ295" s="73"/>
      <c r="UR295" s="73"/>
      <c r="US295" s="73"/>
      <c r="UT295" s="73"/>
      <c r="UU295" s="73"/>
      <c r="UV295" s="73"/>
      <c r="UW295" s="73"/>
      <c r="UX295" s="73"/>
      <c r="UY295" s="73"/>
      <c r="UZ295" s="73"/>
      <c r="VA295" s="73"/>
      <c r="VB295" s="73"/>
      <c r="VC295" s="73"/>
      <c r="VD295" s="73"/>
      <c r="VE295" s="73"/>
      <c r="VF295" s="73"/>
      <c r="VG295" s="73"/>
      <c r="VH295" s="73"/>
      <c r="VI295" s="73"/>
      <c r="VJ295" s="73"/>
      <c r="VK295" s="73"/>
      <c r="VL295" s="73"/>
      <c r="VM295" s="73"/>
      <c r="VN295" s="73"/>
      <c r="VO295" s="73"/>
      <c r="VP295" s="73"/>
      <c r="VQ295" s="73"/>
      <c r="VR295" s="73"/>
      <c r="VS295" s="73"/>
      <c r="VT295" s="73"/>
      <c r="VU295" s="73"/>
      <c r="VV295" s="73"/>
      <c r="VW295" s="73"/>
      <c r="VX295" s="73"/>
      <c r="VY295" s="73"/>
      <c r="VZ295" s="73"/>
      <c r="WA295" s="73"/>
      <c r="WB295" s="73"/>
      <c r="WC295" s="73"/>
      <c r="WD295" s="73"/>
      <c r="WE295" s="73"/>
      <c r="WF295" s="73"/>
      <c r="WG295" s="73"/>
      <c r="WH295" s="73"/>
      <c r="WI295" s="73"/>
      <c r="WJ295" s="73"/>
      <c r="WK295" s="73"/>
      <c r="WL295" s="73"/>
      <c r="WM295" s="73"/>
      <c r="WN295" s="73"/>
      <c r="WO295" s="73"/>
      <c r="WP295" s="73"/>
      <c r="WQ295" s="73"/>
      <c r="WR295" s="73"/>
      <c r="WS295" s="73"/>
      <c r="WT295" s="73"/>
      <c r="WU295" s="73"/>
      <c r="WV295" s="73"/>
      <c r="WW295" s="73"/>
      <c r="WX295" s="73"/>
      <c r="WY295" s="73"/>
      <c r="WZ295" s="73"/>
      <c r="XA295" s="73"/>
      <c r="XB295" s="73"/>
      <c r="XC295" s="73"/>
      <c r="XD295" s="73"/>
      <c r="XE295" s="73"/>
      <c r="XF295" s="73"/>
      <c r="XG295" s="73"/>
      <c r="XH295" s="73"/>
      <c r="XI295" s="73"/>
      <c r="XJ295" s="73"/>
      <c r="XK295" s="73"/>
      <c r="XL295" s="73"/>
      <c r="XM295" s="73"/>
      <c r="XN295" s="73"/>
      <c r="XO295" s="73"/>
      <c r="XP295" s="73"/>
      <c r="XQ295" s="73"/>
      <c r="XR295" s="73"/>
      <c r="XS295" s="73"/>
      <c r="XT295" s="73"/>
      <c r="XU295" s="73"/>
      <c r="XV295" s="73"/>
      <c r="XW295" s="73"/>
      <c r="XX295" s="73"/>
      <c r="XY295" s="73"/>
      <c r="XZ295" s="73"/>
      <c r="YA295" s="73"/>
      <c r="YB295" s="73"/>
      <c r="YC295" s="73"/>
      <c r="YD295" s="73"/>
      <c r="YE295" s="73"/>
      <c r="YF295" s="73"/>
      <c r="YG295" s="73"/>
      <c r="YH295" s="73"/>
      <c r="YI295" s="73"/>
      <c r="YJ295" s="73"/>
      <c r="YK295" s="73"/>
      <c r="YL295" s="73"/>
      <c r="YM295" s="73"/>
      <c r="YN295" s="73"/>
      <c r="YO295" s="73"/>
      <c r="YP295" s="73"/>
      <c r="YQ295" s="73"/>
      <c r="YR295" s="73"/>
    </row>
    <row r="296" spans="1:668"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3"/>
      <c r="DY296" s="73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73"/>
      <c r="ES296" s="73"/>
      <c r="ET296" s="73"/>
      <c r="EU296" s="73"/>
      <c r="EV296" s="73"/>
      <c r="EW296" s="73"/>
      <c r="EX296" s="73"/>
      <c r="EY296" s="73"/>
      <c r="EZ296" s="73"/>
      <c r="FA296" s="73"/>
      <c r="FB296" s="73"/>
      <c r="FC296" s="73"/>
      <c r="FD296" s="73"/>
      <c r="FE296" s="73"/>
      <c r="FF296" s="73"/>
      <c r="FG296" s="73"/>
      <c r="FH296" s="73"/>
      <c r="FI296" s="73"/>
      <c r="FJ296" s="73"/>
      <c r="FK296" s="73"/>
      <c r="FL296" s="73"/>
      <c r="FM296" s="73"/>
      <c r="FN296" s="73"/>
      <c r="FO296" s="73"/>
      <c r="FP296" s="73"/>
      <c r="FQ296" s="73"/>
      <c r="FR296" s="73"/>
      <c r="FS296" s="73"/>
      <c r="FT296" s="73"/>
      <c r="FU296" s="73"/>
      <c r="FV296" s="73"/>
      <c r="FW296" s="73"/>
      <c r="FX296" s="73"/>
      <c r="FY296" s="73"/>
      <c r="FZ296" s="73"/>
      <c r="GA296" s="73"/>
      <c r="GB296" s="73"/>
      <c r="GC296" s="73"/>
      <c r="GD296" s="73"/>
      <c r="GE296" s="73"/>
      <c r="GF296" s="73"/>
      <c r="GG296" s="73"/>
      <c r="GH296" s="73"/>
      <c r="GI296" s="73"/>
      <c r="GJ296" s="73"/>
      <c r="GK296" s="73"/>
      <c r="GL296" s="73"/>
      <c r="GM296" s="73"/>
      <c r="GN296" s="73"/>
      <c r="GO296" s="73"/>
      <c r="GP296" s="73"/>
      <c r="GQ296" s="73"/>
      <c r="GR296" s="73"/>
      <c r="GS296" s="73"/>
      <c r="GT296" s="73"/>
      <c r="GU296" s="73"/>
      <c r="GV296" s="73"/>
      <c r="GW296" s="73"/>
      <c r="GX296" s="73"/>
      <c r="GY296" s="73"/>
      <c r="GZ296" s="73"/>
      <c r="HA296" s="73"/>
      <c r="HB296" s="73"/>
      <c r="HC296" s="73"/>
      <c r="HD296" s="73"/>
      <c r="HE296" s="73"/>
      <c r="HF296" s="73"/>
      <c r="HG296" s="73"/>
      <c r="HH296" s="73"/>
      <c r="HI296" s="73"/>
      <c r="HJ296" s="73"/>
      <c r="HK296" s="73"/>
      <c r="HL296" s="73"/>
      <c r="HM296" s="73"/>
      <c r="HN296" s="73"/>
      <c r="HO296" s="73"/>
      <c r="HP296" s="73"/>
      <c r="HQ296" s="73"/>
      <c r="HR296" s="73"/>
      <c r="HS296" s="73"/>
      <c r="HT296" s="73"/>
      <c r="HU296" s="73"/>
      <c r="HV296" s="73"/>
      <c r="HW296" s="73"/>
      <c r="HX296" s="73"/>
      <c r="HY296" s="73"/>
      <c r="HZ296" s="73"/>
      <c r="IA296" s="73"/>
      <c r="IB296" s="73"/>
      <c r="IC296" s="73"/>
      <c r="ID296" s="73"/>
      <c r="IE296" s="73"/>
      <c r="IF296" s="73"/>
      <c r="IG296" s="73"/>
      <c r="IH296" s="73"/>
      <c r="II296" s="73"/>
      <c r="IJ296" s="73"/>
      <c r="IK296" s="73"/>
      <c r="IL296" s="73"/>
      <c r="IM296" s="73"/>
      <c r="IN296" s="73"/>
      <c r="IO296" s="73"/>
      <c r="IP296" s="73"/>
      <c r="IQ296" s="73"/>
      <c r="IR296" s="73"/>
      <c r="IS296" s="73"/>
      <c r="IT296" s="73"/>
      <c r="IU296" s="73"/>
      <c r="IV296" s="73"/>
      <c r="IW296" s="73"/>
      <c r="IX296" s="73"/>
      <c r="IY296" s="73"/>
      <c r="IZ296" s="73"/>
      <c r="JA296" s="73"/>
      <c r="JB296" s="73"/>
      <c r="JC296" s="73"/>
      <c r="JD296" s="73"/>
      <c r="JE296" s="73"/>
      <c r="JF296" s="73"/>
      <c r="JG296" s="73"/>
      <c r="JH296" s="73"/>
      <c r="JI296" s="73"/>
      <c r="JJ296" s="73"/>
      <c r="JK296" s="73"/>
      <c r="JL296" s="73"/>
      <c r="JM296" s="73"/>
      <c r="JN296" s="73"/>
      <c r="JO296" s="73"/>
      <c r="JP296" s="73"/>
      <c r="JQ296" s="73"/>
      <c r="JR296" s="73"/>
      <c r="JS296" s="73"/>
      <c r="JT296" s="73"/>
      <c r="JU296" s="73"/>
      <c r="JV296" s="73"/>
      <c r="JW296" s="73"/>
      <c r="JX296" s="73"/>
      <c r="JY296" s="73"/>
      <c r="JZ296" s="73"/>
      <c r="KA296" s="73"/>
      <c r="KB296" s="73"/>
      <c r="KC296" s="73"/>
      <c r="KD296" s="73"/>
      <c r="KE296" s="73"/>
      <c r="KF296" s="73"/>
      <c r="KG296" s="73"/>
      <c r="KH296" s="73"/>
      <c r="KI296" s="73"/>
      <c r="KJ296" s="73"/>
      <c r="KK296" s="73"/>
      <c r="KL296" s="73"/>
      <c r="KM296" s="73"/>
      <c r="KN296" s="73"/>
      <c r="KO296" s="73"/>
      <c r="KP296" s="73"/>
      <c r="KQ296" s="73"/>
      <c r="KR296" s="73"/>
      <c r="KS296" s="73"/>
      <c r="KT296" s="73"/>
      <c r="KU296" s="73"/>
      <c r="KV296" s="73"/>
      <c r="KW296" s="73"/>
      <c r="KX296" s="73"/>
      <c r="KY296" s="73"/>
      <c r="KZ296" s="73"/>
      <c r="LA296" s="73"/>
      <c r="LB296" s="73"/>
      <c r="LC296" s="73"/>
      <c r="LD296" s="73"/>
      <c r="LE296" s="73"/>
      <c r="LF296" s="73"/>
      <c r="LG296" s="73"/>
      <c r="LH296" s="73"/>
      <c r="LI296" s="73"/>
      <c r="LJ296" s="73"/>
      <c r="LK296" s="73"/>
      <c r="LL296" s="73"/>
      <c r="LM296" s="73"/>
      <c r="LN296" s="73"/>
      <c r="LO296" s="73"/>
      <c r="LP296" s="73"/>
      <c r="LQ296" s="73"/>
      <c r="LR296" s="73"/>
      <c r="LS296" s="73"/>
      <c r="LT296" s="73"/>
      <c r="LU296" s="73"/>
      <c r="LV296" s="73"/>
      <c r="LW296" s="73"/>
      <c r="LX296" s="73"/>
      <c r="LY296" s="73"/>
      <c r="LZ296" s="73"/>
      <c r="MA296" s="73"/>
      <c r="MB296" s="73"/>
      <c r="MC296" s="73"/>
      <c r="MD296" s="73"/>
      <c r="ME296" s="73"/>
      <c r="MF296" s="73"/>
      <c r="MG296" s="73"/>
      <c r="MH296" s="73"/>
      <c r="MI296" s="73"/>
      <c r="MJ296" s="73"/>
      <c r="MK296" s="73"/>
      <c r="ML296" s="73"/>
      <c r="MM296" s="73"/>
      <c r="MN296" s="73"/>
      <c r="MO296" s="73"/>
      <c r="MP296" s="73"/>
      <c r="MQ296" s="73"/>
      <c r="MR296" s="73"/>
      <c r="MS296" s="73"/>
      <c r="MT296" s="73"/>
      <c r="MU296" s="73"/>
      <c r="MV296" s="73"/>
      <c r="MW296" s="73"/>
      <c r="MX296" s="73"/>
      <c r="MY296" s="73"/>
      <c r="MZ296" s="73"/>
      <c r="NA296" s="73"/>
      <c r="NB296" s="73"/>
      <c r="NC296" s="73"/>
      <c r="ND296" s="73"/>
      <c r="NE296" s="73"/>
      <c r="NF296" s="73"/>
      <c r="NG296" s="73"/>
      <c r="NH296" s="73"/>
      <c r="NI296" s="73"/>
      <c r="NJ296" s="73"/>
      <c r="NK296" s="73"/>
      <c r="NL296" s="73"/>
      <c r="NM296" s="73"/>
      <c r="NN296" s="73"/>
      <c r="NO296" s="73"/>
      <c r="NP296" s="73"/>
      <c r="NQ296" s="73"/>
      <c r="NR296" s="73"/>
      <c r="NS296" s="73"/>
      <c r="NT296" s="73"/>
      <c r="NU296" s="73"/>
      <c r="NV296" s="73"/>
      <c r="NW296" s="73"/>
      <c r="NX296" s="73"/>
      <c r="NY296" s="73"/>
      <c r="NZ296" s="73"/>
      <c r="OA296" s="73"/>
      <c r="OB296" s="73"/>
      <c r="OC296" s="73"/>
      <c r="OD296" s="73"/>
      <c r="OE296" s="73"/>
      <c r="OF296" s="73"/>
      <c r="OG296" s="73"/>
      <c r="OH296" s="73"/>
      <c r="OI296" s="73"/>
      <c r="OJ296" s="73"/>
      <c r="OK296" s="73"/>
      <c r="OL296" s="73"/>
      <c r="OM296" s="73"/>
      <c r="ON296" s="73"/>
      <c r="OO296" s="73"/>
      <c r="OP296" s="73"/>
      <c r="OQ296" s="73"/>
      <c r="OR296" s="73"/>
      <c r="OS296" s="73"/>
      <c r="OT296" s="73"/>
      <c r="OU296" s="73"/>
      <c r="OV296" s="73"/>
      <c r="OW296" s="73"/>
      <c r="OX296" s="73"/>
      <c r="OY296" s="73"/>
      <c r="OZ296" s="73"/>
      <c r="PA296" s="73"/>
      <c r="PB296" s="73"/>
      <c r="PC296" s="73"/>
      <c r="PD296" s="73"/>
      <c r="PE296" s="73"/>
      <c r="PF296" s="73"/>
      <c r="PG296" s="73"/>
      <c r="PH296" s="73"/>
      <c r="PI296" s="73"/>
      <c r="PJ296" s="73"/>
      <c r="PK296" s="73"/>
      <c r="PL296" s="73"/>
      <c r="PM296" s="73"/>
      <c r="PN296" s="73"/>
      <c r="PO296" s="73"/>
      <c r="PP296" s="73"/>
      <c r="PQ296" s="73"/>
      <c r="PR296" s="73"/>
      <c r="PS296" s="73"/>
      <c r="PT296" s="73"/>
      <c r="PU296" s="73"/>
      <c r="PV296" s="73"/>
      <c r="PW296" s="73"/>
      <c r="PX296" s="73"/>
      <c r="PY296" s="73"/>
      <c r="PZ296" s="73"/>
      <c r="QA296" s="73"/>
      <c r="QB296" s="73"/>
      <c r="QC296" s="73"/>
      <c r="QD296" s="73"/>
      <c r="QE296" s="73"/>
      <c r="QF296" s="73"/>
      <c r="QG296" s="73"/>
      <c r="QH296" s="73"/>
      <c r="QI296" s="73"/>
      <c r="QJ296" s="73"/>
      <c r="QK296" s="73"/>
      <c r="QL296" s="73"/>
      <c r="QM296" s="73"/>
      <c r="QN296" s="73"/>
      <c r="QO296" s="73"/>
      <c r="QP296" s="73"/>
      <c r="QQ296" s="73"/>
      <c r="QR296" s="73"/>
      <c r="QS296" s="73"/>
      <c r="QT296" s="73"/>
      <c r="QU296" s="73"/>
      <c r="QV296" s="73"/>
      <c r="QW296" s="73"/>
      <c r="QX296" s="73"/>
      <c r="QY296" s="73"/>
      <c r="QZ296" s="73"/>
      <c r="RA296" s="73"/>
      <c r="RB296" s="73"/>
      <c r="RC296" s="73"/>
      <c r="RD296" s="73"/>
      <c r="RE296" s="73"/>
      <c r="RF296" s="73"/>
      <c r="RG296" s="73"/>
      <c r="RH296" s="73"/>
      <c r="RI296" s="73"/>
      <c r="RJ296" s="73"/>
      <c r="RK296" s="73"/>
      <c r="RL296" s="73"/>
      <c r="RM296" s="73"/>
      <c r="RN296" s="73"/>
      <c r="RO296" s="73"/>
      <c r="RP296" s="73"/>
      <c r="RQ296" s="73"/>
      <c r="RR296" s="73"/>
      <c r="RS296" s="73"/>
      <c r="RT296" s="73"/>
      <c r="RU296" s="73"/>
      <c r="RV296" s="73"/>
      <c r="RW296" s="73"/>
      <c r="RX296" s="73"/>
      <c r="RY296" s="73"/>
      <c r="RZ296" s="73"/>
      <c r="SA296" s="73"/>
      <c r="SB296" s="73"/>
      <c r="SC296" s="73"/>
      <c r="SD296" s="73"/>
      <c r="SE296" s="73"/>
      <c r="SF296" s="73"/>
      <c r="SG296" s="73"/>
      <c r="SH296" s="73"/>
      <c r="SI296" s="73"/>
      <c r="SJ296" s="73"/>
      <c r="SK296" s="73"/>
      <c r="SL296" s="73"/>
      <c r="SM296" s="73"/>
      <c r="SN296" s="73"/>
      <c r="SO296" s="73"/>
      <c r="SP296" s="73"/>
      <c r="SQ296" s="73"/>
      <c r="SR296" s="73"/>
      <c r="SS296" s="73"/>
      <c r="ST296" s="73"/>
      <c r="SU296" s="73"/>
      <c r="SV296" s="73"/>
      <c r="SW296" s="73"/>
      <c r="SX296" s="73"/>
      <c r="SY296" s="73"/>
      <c r="SZ296" s="73"/>
      <c r="TA296" s="73"/>
      <c r="TB296" s="73"/>
      <c r="TC296" s="73"/>
      <c r="TD296" s="73"/>
      <c r="TE296" s="73"/>
      <c r="TF296" s="73"/>
      <c r="TG296" s="73"/>
      <c r="TH296" s="73"/>
      <c r="TI296" s="73"/>
      <c r="TJ296" s="73"/>
      <c r="TK296" s="73"/>
      <c r="TL296" s="73"/>
      <c r="TM296" s="73"/>
      <c r="TN296" s="73"/>
      <c r="TO296" s="73"/>
      <c r="TP296" s="73"/>
      <c r="TQ296" s="73"/>
      <c r="TR296" s="73"/>
      <c r="TS296" s="73"/>
      <c r="TT296" s="73"/>
      <c r="TU296" s="73"/>
      <c r="TV296" s="73"/>
      <c r="TW296" s="73"/>
      <c r="TX296" s="73"/>
      <c r="TY296" s="73"/>
      <c r="TZ296" s="73"/>
      <c r="UA296" s="73"/>
      <c r="UB296" s="73"/>
      <c r="UC296" s="73"/>
      <c r="UD296" s="73"/>
      <c r="UE296" s="73"/>
      <c r="UF296" s="73"/>
      <c r="UG296" s="73"/>
      <c r="UH296" s="73"/>
      <c r="UI296" s="73"/>
      <c r="UJ296" s="73"/>
      <c r="UK296" s="73"/>
      <c r="UL296" s="73"/>
      <c r="UM296" s="73"/>
      <c r="UN296" s="73"/>
      <c r="UO296" s="73"/>
      <c r="UP296" s="73"/>
      <c r="UQ296" s="73"/>
      <c r="UR296" s="73"/>
      <c r="US296" s="73"/>
      <c r="UT296" s="73"/>
      <c r="UU296" s="73"/>
      <c r="UV296" s="73"/>
      <c r="UW296" s="73"/>
      <c r="UX296" s="73"/>
      <c r="UY296" s="73"/>
      <c r="UZ296" s="73"/>
      <c r="VA296" s="73"/>
      <c r="VB296" s="73"/>
      <c r="VC296" s="73"/>
      <c r="VD296" s="73"/>
      <c r="VE296" s="73"/>
      <c r="VF296" s="73"/>
      <c r="VG296" s="73"/>
      <c r="VH296" s="73"/>
      <c r="VI296" s="73"/>
      <c r="VJ296" s="73"/>
      <c r="VK296" s="73"/>
      <c r="VL296" s="73"/>
      <c r="VM296" s="73"/>
      <c r="VN296" s="73"/>
      <c r="VO296" s="73"/>
      <c r="VP296" s="73"/>
      <c r="VQ296" s="73"/>
      <c r="VR296" s="73"/>
      <c r="VS296" s="73"/>
      <c r="VT296" s="73"/>
      <c r="VU296" s="73"/>
      <c r="VV296" s="73"/>
      <c r="VW296" s="73"/>
      <c r="VX296" s="73"/>
      <c r="VY296" s="73"/>
      <c r="VZ296" s="73"/>
      <c r="WA296" s="73"/>
      <c r="WB296" s="73"/>
      <c r="WC296" s="73"/>
      <c r="WD296" s="73"/>
      <c r="WE296" s="73"/>
      <c r="WF296" s="73"/>
      <c r="WG296" s="73"/>
      <c r="WH296" s="73"/>
      <c r="WI296" s="73"/>
      <c r="WJ296" s="73"/>
      <c r="WK296" s="73"/>
      <c r="WL296" s="73"/>
      <c r="WM296" s="73"/>
      <c r="WN296" s="73"/>
      <c r="WO296" s="73"/>
      <c r="WP296" s="73"/>
      <c r="WQ296" s="73"/>
      <c r="WR296" s="73"/>
      <c r="WS296" s="73"/>
      <c r="WT296" s="73"/>
      <c r="WU296" s="73"/>
      <c r="WV296" s="73"/>
      <c r="WW296" s="73"/>
      <c r="WX296" s="73"/>
      <c r="WY296" s="73"/>
      <c r="WZ296" s="73"/>
      <c r="XA296" s="73"/>
      <c r="XB296" s="73"/>
      <c r="XC296" s="73"/>
      <c r="XD296" s="73"/>
      <c r="XE296" s="73"/>
      <c r="XF296" s="73"/>
      <c r="XG296" s="73"/>
      <c r="XH296" s="73"/>
      <c r="XI296" s="73"/>
      <c r="XJ296" s="73"/>
      <c r="XK296" s="73"/>
      <c r="XL296" s="73"/>
      <c r="XM296" s="73"/>
      <c r="XN296" s="73"/>
      <c r="XO296" s="73"/>
      <c r="XP296" s="73"/>
      <c r="XQ296" s="73"/>
      <c r="XR296" s="73"/>
      <c r="XS296" s="73"/>
      <c r="XT296" s="73"/>
      <c r="XU296" s="73"/>
      <c r="XV296" s="73"/>
      <c r="XW296" s="73"/>
      <c r="XX296" s="73"/>
      <c r="XY296" s="73"/>
      <c r="XZ296" s="73"/>
      <c r="YA296" s="73"/>
      <c r="YB296" s="73"/>
      <c r="YC296" s="73"/>
      <c r="YD296" s="73"/>
      <c r="YE296" s="73"/>
      <c r="YF296" s="73"/>
      <c r="YG296" s="73"/>
      <c r="YH296" s="73"/>
      <c r="YI296" s="73"/>
      <c r="YJ296" s="73"/>
      <c r="YK296" s="73"/>
      <c r="YL296" s="73"/>
      <c r="YM296" s="73"/>
      <c r="YN296" s="73"/>
      <c r="YO296" s="73"/>
      <c r="YP296" s="73"/>
      <c r="YQ296" s="73"/>
      <c r="YR296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Export Sales Data</vt:lpstr>
      <vt:lpstr>Corn Export Forecast</vt:lpstr>
      <vt:lpstr>Monthly Export Inspections</vt:lpstr>
      <vt:lpstr>Corn Weekly Inspections</vt:lpstr>
      <vt:lpstr>Corn Exports</vt:lpstr>
      <vt:lpstr>Corn Imports</vt:lpstr>
      <vt:lpstr>Weekly Inspections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2025-07-17T09:38:42Z</dcterms:created>
  <dcterms:modified xsi:type="dcterms:W3CDTF">2025-10-01T17:24:34Z</dcterms:modified>
</cp:coreProperties>
</file>